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externalLinks/externalLink1.xml" ContentType="application/vnd.openxmlformats-officedocument.spreadsheetml.externalLink+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autoCompressPictures="0" defaultThemeVersion="124226"/>
  <mc:AlternateContent xmlns:mc="http://schemas.openxmlformats.org/markup-compatibility/2006">
    <mc:Choice Requires="x15">
      <x15ac:absPath xmlns:x15ac="http://schemas.microsoft.com/office/spreadsheetml/2010/11/ac" url="C:\Users\robbie\Dropbox (Energy Innovation)\My Documents\Energy Policy Solutions\US\Models\eps-us\InputData\indst\BIFUbC\"/>
    </mc:Choice>
  </mc:AlternateContent>
  <xr:revisionPtr revIDLastSave="0" documentId="13_ncr:1_{0F7C0D61-F7D5-4560-81C8-00BEB06DD681}" xr6:coauthVersionLast="47" xr6:coauthVersionMax="47" xr10:uidLastSave="{00000000-0000-0000-0000-000000000000}"/>
  <bookViews>
    <workbookView xWindow="-120" yWindow="-120" windowWidth="57840" windowHeight="23640" activeTab="7" xr2:uid="{61E4FAF0-1DCF-4D80-810E-E3964A4D245B}"/>
  </bookViews>
  <sheets>
    <sheet name="About" sheetId="1" r:id="rId1"/>
    <sheet name="AEO T11 Petroleum 2022" sheetId="73" r:id="rId2"/>
    <sheet name="AEO T11 Petroleum 2021" sheetId="41" r:id="rId3"/>
    <sheet name="AEO T24 Refining 2022 Raw" sheetId="89" r:id="rId4"/>
    <sheet name="AEO T24 Refining 2022" sheetId="74" r:id="rId5"/>
    <sheet name="AEO T24 Refining 2021" sheetId="29" r:id="rId6"/>
    <sheet name="AEO T25 Food 2022 Raw" sheetId="90" r:id="rId7"/>
    <sheet name="AEO T25 Food 2022" sheetId="75" r:id="rId8"/>
    <sheet name="AEO T26 Paper 2022 Raw" sheetId="91" r:id="rId9"/>
    <sheet name="AEO T26 Paper 2022" sheetId="76" r:id="rId10"/>
    <sheet name="AEO T27 Chemicals 2022 Raw" sheetId="92" r:id="rId11"/>
    <sheet name="AEO T27 Chemicals 2022" sheetId="77" r:id="rId12"/>
    <sheet name="AEO T27 Chemicals 2021" sheetId="32" r:id="rId13"/>
    <sheet name="AEO T28 Glass 2022 Raw" sheetId="93" r:id="rId14"/>
    <sheet name="AEO T28 Glass 2022" sheetId="78" r:id="rId15"/>
    <sheet name="AEO T29 Cement 2022 Raw" sheetId="94" r:id="rId16"/>
    <sheet name="AEO T29 Cement 2022" sheetId="79" r:id="rId17"/>
    <sheet name="AEO T30 Steel 2022 Raw" sheetId="95" r:id="rId18"/>
    <sheet name="AEO T30 Steel 2022" sheetId="80" r:id="rId19"/>
    <sheet name="AEO T30 Steel 2021" sheetId="35" r:id="rId20"/>
    <sheet name="AEO T31 Aluminum 2022 Raw" sheetId="96" r:id="rId21"/>
    <sheet name="AEO T31 Aluminum 2022" sheetId="81" r:id="rId22"/>
    <sheet name="AEO T32 Metral Prdcts 2022 Raw" sheetId="97" r:id="rId23"/>
    <sheet name="AEO T32 Metal Prdcts 2022" sheetId="82" r:id="rId24"/>
    <sheet name="AEO T33 Other Mfg 2022 Raw" sheetId="98" r:id="rId25"/>
    <sheet name="AEO T33 Other Mfg 2022" sheetId="83" r:id="rId26"/>
    <sheet name="AEO T34 Non-Mfg 2022 Raw" sheetId="99" r:id="rId27"/>
    <sheet name="AEO T34 Non-Mfg 2022" sheetId="84" r:id="rId28"/>
    <sheet name="AEO T34 Non-Mfg 2021" sheetId="39" r:id="rId29"/>
    <sheet name="AEO T36 Pipelines 2022 Raw" sheetId="100" r:id="rId30"/>
    <sheet name="AEO T36 Pipelines 2022" sheetId="85" r:id="rId31"/>
    <sheet name="AEO T36 Pipelines 2021" sheetId="40" r:id="rId32"/>
    <sheet name="BEA Use Table" sheetId="43" r:id="rId33"/>
    <sheet name="Hydrogen Calculations" sheetId="72" r:id="rId34"/>
    <sheet name="Mining Split" sheetId="44" r:id="rId35"/>
    <sheet name="Vehicles Split" sheetId="45" r:id="rId36"/>
    <sheet name="Balance of Mfg Split" sheetId="42" r:id="rId37"/>
    <sheet name="Water and Waste" sheetId="46" r:id="rId38"/>
    <sheet name="AEO T68 Conversion Factors" sheetId="26" r:id="rId39"/>
    <sheet name="AEO T6 2021" sheetId="86" r:id="rId40"/>
    <sheet name="indusa" sheetId="87" r:id="rId41"/>
    <sheet name="2020 data" sheetId="88" r:id="rId42"/>
    <sheet name="Double Check" sheetId="47" r:id="rId43"/>
    <sheet name="BIFUbC-electricity" sheetId="15" r:id="rId44"/>
    <sheet name="BIFUbC-coal" sheetId="16" r:id="rId45"/>
    <sheet name="BIFUbC-natural-gas" sheetId="17" r:id="rId46"/>
    <sheet name="BIFUbC-biomass" sheetId="18" r:id="rId47"/>
    <sheet name="BIFUbC-petroleum-diesel" sheetId="19" r:id="rId48"/>
    <sheet name="BIFUbC-heat" sheetId="20" r:id="rId49"/>
    <sheet name="BIFUbC-crude-oil" sheetId="21" r:id="rId50"/>
    <sheet name="BIFUbC-heavy-or-residual-oil" sheetId="22" r:id="rId51"/>
    <sheet name="BIFUbC-LPG-propane-or-butane" sheetId="23" r:id="rId52"/>
    <sheet name="BIFUbC-hydrogen" sheetId="24" r:id="rId53"/>
  </sheets>
  <externalReferences>
    <externalReference r:id="rId54"/>
  </externalReferences>
  <definedNames>
    <definedName name="gal_per_barrel">[1]About!$A$63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7" i="47" l="1"/>
  <c r="D15" i="85" l="1"/>
  <c r="E15" i="85"/>
  <c r="F15" i="85"/>
  <c r="G15" i="85"/>
  <c r="H15" i="85"/>
  <c r="I15" i="85"/>
  <c r="J15" i="85"/>
  <c r="K15" i="85"/>
  <c r="L15" i="85"/>
  <c r="M15" i="85"/>
  <c r="N15" i="85"/>
  <c r="O15" i="85"/>
  <c r="P15" i="85"/>
  <c r="Q15" i="85"/>
  <c r="R15" i="85"/>
  <c r="S15" i="85"/>
  <c r="T15" i="85"/>
  <c r="U15" i="85"/>
  <c r="V15" i="85"/>
  <c r="W15" i="85"/>
  <c r="X15" i="85"/>
  <c r="Y15" i="85"/>
  <c r="Z15" i="85"/>
  <c r="AA15" i="85"/>
  <c r="AB15" i="85"/>
  <c r="AC15" i="85"/>
  <c r="AD15" i="85"/>
  <c r="AE15" i="85"/>
  <c r="AF15" i="85"/>
  <c r="AG15" i="85"/>
  <c r="D16" i="85"/>
  <c r="E16" i="85"/>
  <c r="F16" i="85"/>
  <c r="G16" i="85"/>
  <c r="H16" i="85"/>
  <c r="I16" i="85"/>
  <c r="J16" i="85"/>
  <c r="K16" i="85"/>
  <c r="L16" i="85"/>
  <c r="M16" i="85"/>
  <c r="N16" i="85"/>
  <c r="O16" i="85"/>
  <c r="P16" i="85"/>
  <c r="Q16" i="85"/>
  <c r="R16" i="85"/>
  <c r="S16" i="85"/>
  <c r="T16" i="85"/>
  <c r="U16" i="85"/>
  <c r="V16" i="85"/>
  <c r="W16" i="85"/>
  <c r="X16" i="85"/>
  <c r="Y16" i="85"/>
  <c r="Z16" i="85"/>
  <c r="AA16" i="85"/>
  <c r="AB16" i="85"/>
  <c r="AC16" i="85"/>
  <c r="AD16" i="85"/>
  <c r="AE16" i="85"/>
  <c r="AF16" i="85"/>
  <c r="AG16" i="85"/>
  <c r="D17" i="85"/>
  <c r="E17" i="85"/>
  <c r="F17" i="85"/>
  <c r="G17" i="85"/>
  <c r="H17" i="85"/>
  <c r="I17" i="85"/>
  <c r="J17" i="85"/>
  <c r="K17" i="85"/>
  <c r="L17" i="85"/>
  <c r="M17" i="85"/>
  <c r="N17" i="85"/>
  <c r="O17" i="85"/>
  <c r="P17" i="85"/>
  <c r="Q17" i="85"/>
  <c r="R17" i="85"/>
  <c r="S17" i="85"/>
  <c r="T17" i="85"/>
  <c r="U17" i="85"/>
  <c r="V17" i="85"/>
  <c r="W17" i="85"/>
  <c r="X17" i="85"/>
  <c r="Y17" i="85"/>
  <c r="Z17" i="85"/>
  <c r="AA17" i="85"/>
  <c r="AB17" i="85"/>
  <c r="AC17" i="85"/>
  <c r="AD17" i="85"/>
  <c r="AE17" i="85"/>
  <c r="AF17" i="85"/>
  <c r="AG17" i="85"/>
  <c r="D18" i="85"/>
  <c r="E18" i="85"/>
  <c r="F18" i="85"/>
  <c r="G18" i="85"/>
  <c r="H18" i="85"/>
  <c r="I18" i="85"/>
  <c r="J18" i="85"/>
  <c r="K18" i="85"/>
  <c r="L18" i="85"/>
  <c r="M18" i="85"/>
  <c r="N18" i="85"/>
  <c r="O18" i="85"/>
  <c r="P18" i="85"/>
  <c r="Q18" i="85"/>
  <c r="R18" i="85"/>
  <c r="S18" i="85"/>
  <c r="T18" i="85"/>
  <c r="U18" i="85"/>
  <c r="V18" i="85"/>
  <c r="W18" i="85"/>
  <c r="X18" i="85"/>
  <c r="Y18" i="85"/>
  <c r="Z18" i="85"/>
  <c r="AA18" i="85"/>
  <c r="AB18" i="85"/>
  <c r="AC18" i="85"/>
  <c r="AD18" i="85"/>
  <c r="AE18" i="85"/>
  <c r="AF18" i="85"/>
  <c r="AG18" i="85"/>
  <c r="D19" i="85"/>
  <c r="E19" i="85"/>
  <c r="F19" i="85"/>
  <c r="G19" i="85"/>
  <c r="H19" i="85"/>
  <c r="I19" i="85"/>
  <c r="J19" i="85"/>
  <c r="K19" i="85"/>
  <c r="L19" i="85"/>
  <c r="M19" i="85"/>
  <c r="N19" i="85"/>
  <c r="O19" i="85"/>
  <c r="P19" i="85"/>
  <c r="Q19" i="85"/>
  <c r="R19" i="85"/>
  <c r="S19" i="85"/>
  <c r="T19" i="85"/>
  <c r="U19" i="85"/>
  <c r="V19" i="85"/>
  <c r="W19" i="85"/>
  <c r="X19" i="85"/>
  <c r="Y19" i="85"/>
  <c r="Z19" i="85"/>
  <c r="AA19" i="85"/>
  <c r="AB19" i="85"/>
  <c r="AC19" i="85"/>
  <c r="AD19" i="85"/>
  <c r="AE19" i="85"/>
  <c r="AF19" i="85"/>
  <c r="AG19" i="85"/>
  <c r="D20" i="85"/>
  <c r="E20" i="85"/>
  <c r="F20" i="85"/>
  <c r="G20" i="85"/>
  <c r="H20" i="85"/>
  <c r="I20" i="85"/>
  <c r="J20" i="85"/>
  <c r="K20" i="85"/>
  <c r="L20" i="85"/>
  <c r="M20" i="85"/>
  <c r="N20" i="85"/>
  <c r="O20" i="85"/>
  <c r="P20" i="85"/>
  <c r="Q20" i="85"/>
  <c r="R20" i="85"/>
  <c r="S20" i="85"/>
  <c r="T20" i="85"/>
  <c r="U20" i="85"/>
  <c r="V20" i="85"/>
  <c r="W20" i="85"/>
  <c r="X20" i="85"/>
  <c r="Y20" i="85"/>
  <c r="Z20" i="85"/>
  <c r="AA20" i="85"/>
  <c r="AB20" i="85"/>
  <c r="AC20" i="85"/>
  <c r="AD20" i="85"/>
  <c r="AE20" i="85"/>
  <c r="AF20" i="85"/>
  <c r="AG20" i="85"/>
  <c r="D21" i="85"/>
  <c r="E21" i="85"/>
  <c r="F21" i="85"/>
  <c r="G21" i="85"/>
  <c r="H21" i="85"/>
  <c r="I21" i="85"/>
  <c r="J21" i="85"/>
  <c r="K21" i="85"/>
  <c r="L21" i="85"/>
  <c r="M21" i="85"/>
  <c r="N21" i="85"/>
  <c r="O21" i="85"/>
  <c r="P21" i="85"/>
  <c r="Q21" i="85"/>
  <c r="R21" i="85"/>
  <c r="S21" i="85"/>
  <c r="T21" i="85"/>
  <c r="U21" i="85"/>
  <c r="V21" i="85"/>
  <c r="W21" i="85"/>
  <c r="X21" i="85"/>
  <c r="Y21" i="85"/>
  <c r="Z21" i="85"/>
  <c r="AA21" i="85"/>
  <c r="AB21" i="85"/>
  <c r="AC21" i="85"/>
  <c r="AD21" i="85"/>
  <c r="AE21" i="85"/>
  <c r="AF21" i="85"/>
  <c r="AG21" i="85"/>
  <c r="D22" i="85"/>
  <c r="E22" i="85"/>
  <c r="F22" i="85"/>
  <c r="G22" i="85"/>
  <c r="H22" i="85"/>
  <c r="I22" i="85"/>
  <c r="J22" i="85"/>
  <c r="K22" i="85"/>
  <c r="L22" i="85"/>
  <c r="M22" i="85"/>
  <c r="N22" i="85"/>
  <c r="O22" i="85"/>
  <c r="P22" i="85"/>
  <c r="Q22" i="85"/>
  <c r="R22" i="85"/>
  <c r="S22" i="85"/>
  <c r="T22" i="85"/>
  <c r="U22" i="85"/>
  <c r="V22" i="85"/>
  <c r="W22" i="85"/>
  <c r="X22" i="85"/>
  <c r="Y22" i="85"/>
  <c r="Z22" i="85"/>
  <c r="AA22" i="85"/>
  <c r="AB22" i="85"/>
  <c r="AC22" i="85"/>
  <c r="AD22" i="85"/>
  <c r="AE22" i="85"/>
  <c r="AF22" i="85"/>
  <c r="AG22" i="85"/>
  <c r="D24" i="85"/>
  <c r="E24" i="85"/>
  <c r="F24" i="85"/>
  <c r="G24" i="85"/>
  <c r="H24" i="85"/>
  <c r="I24" i="85"/>
  <c r="J24" i="85"/>
  <c r="K24" i="85"/>
  <c r="L24" i="85"/>
  <c r="M24" i="85"/>
  <c r="N24" i="85"/>
  <c r="O24" i="85"/>
  <c r="P24" i="85"/>
  <c r="Q24" i="85"/>
  <c r="R24" i="85"/>
  <c r="S24" i="85"/>
  <c r="T24" i="85"/>
  <c r="U24" i="85"/>
  <c r="V24" i="85"/>
  <c r="W24" i="85"/>
  <c r="X24" i="85"/>
  <c r="Y24" i="85"/>
  <c r="Z24" i="85"/>
  <c r="AA24" i="85"/>
  <c r="AB24" i="85"/>
  <c r="AC24" i="85"/>
  <c r="AD24" i="85"/>
  <c r="AE24" i="85"/>
  <c r="AF24" i="85"/>
  <c r="AG24" i="85"/>
  <c r="D25" i="85"/>
  <c r="E25" i="85"/>
  <c r="F25" i="85"/>
  <c r="G25" i="85"/>
  <c r="H25" i="85"/>
  <c r="I25" i="85"/>
  <c r="J25" i="85"/>
  <c r="K25" i="85"/>
  <c r="L25" i="85"/>
  <c r="M25" i="85"/>
  <c r="N25" i="85"/>
  <c r="O25" i="85"/>
  <c r="P25" i="85"/>
  <c r="Q25" i="85"/>
  <c r="R25" i="85"/>
  <c r="S25" i="85"/>
  <c r="T25" i="85"/>
  <c r="U25" i="85"/>
  <c r="V25" i="85"/>
  <c r="W25" i="85"/>
  <c r="X25" i="85"/>
  <c r="Y25" i="85"/>
  <c r="Z25" i="85"/>
  <c r="AA25" i="85"/>
  <c r="AB25" i="85"/>
  <c r="AC25" i="85"/>
  <c r="AD25" i="85"/>
  <c r="AE25" i="85"/>
  <c r="AF25" i="85"/>
  <c r="AG25" i="85"/>
  <c r="D26" i="85"/>
  <c r="E26" i="85"/>
  <c r="F26" i="85"/>
  <c r="G26" i="85"/>
  <c r="H26" i="85"/>
  <c r="I26" i="85"/>
  <c r="J26" i="85"/>
  <c r="K26" i="85"/>
  <c r="L26" i="85"/>
  <c r="M26" i="85"/>
  <c r="N26" i="85"/>
  <c r="O26" i="85"/>
  <c r="P26" i="85"/>
  <c r="Q26" i="85"/>
  <c r="R26" i="85"/>
  <c r="S26" i="85"/>
  <c r="T26" i="85"/>
  <c r="U26" i="85"/>
  <c r="V26" i="85"/>
  <c r="W26" i="85"/>
  <c r="X26" i="85"/>
  <c r="Y26" i="85"/>
  <c r="Z26" i="85"/>
  <c r="AA26" i="85"/>
  <c r="AB26" i="85"/>
  <c r="AC26" i="85"/>
  <c r="AD26" i="85"/>
  <c r="AE26" i="85"/>
  <c r="AF26" i="85"/>
  <c r="AG26" i="85"/>
  <c r="D27" i="85"/>
  <c r="E27" i="85"/>
  <c r="F27" i="85"/>
  <c r="G27" i="85"/>
  <c r="H27" i="85"/>
  <c r="I27" i="85"/>
  <c r="J27" i="85"/>
  <c r="K27" i="85"/>
  <c r="L27" i="85"/>
  <c r="M27" i="85"/>
  <c r="N27" i="85"/>
  <c r="O27" i="85"/>
  <c r="P27" i="85"/>
  <c r="Q27" i="85"/>
  <c r="R27" i="85"/>
  <c r="S27" i="85"/>
  <c r="T27" i="85"/>
  <c r="U27" i="85"/>
  <c r="V27" i="85"/>
  <c r="W27" i="85"/>
  <c r="X27" i="85"/>
  <c r="Y27" i="85"/>
  <c r="Z27" i="85"/>
  <c r="AA27" i="85"/>
  <c r="AB27" i="85"/>
  <c r="AC27" i="85"/>
  <c r="AD27" i="85"/>
  <c r="AE27" i="85"/>
  <c r="AF27" i="85"/>
  <c r="AG27" i="85"/>
  <c r="D28" i="85"/>
  <c r="E28" i="85"/>
  <c r="F28" i="85"/>
  <c r="G28" i="85"/>
  <c r="H28" i="85"/>
  <c r="I28" i="85"/>
  <c r="J28" i="85"/>
  <c r="K28" i="85"/>
  <c r="L28" i="85"/>
  <c r="M28" i="85"/>
  <c r="N28" i="85"/>
  <c r="O28" i="85"/>
  <c r="P28" i="85"/>
  <c r="Q28" i="85"/>
  <c r="R28" i="85"/>
  <c r="S28" i="85"/>
  <c r="T28" i="85"/>
  <c r="U28" i="85"/>
  <c r="V28" i="85"/>
  <c r="W28" i="85"/>
  <c r="X28" i="85"/>
  <c r="Y28" i="85"/>
  <c r="Z28" i="85"/>
  <c r="AA28" i="85"/>
  <c r="AB28" i="85"/>
  <c r="AC28" i="85"/>
  <c r="AD28" i="85"/>
  <c r="AE28" i="85"/>
  <c r="AF28" i="85"/>
  <c r="AG28" i="85"/>
  <c r="D29" i="85"/>
  <c r="E29" i="85"/>
  <c r="F29" i="85"/>
  <c r="G29" i="85"/>
  <c r="H29" i="85"/>
  <c r="I29" i="85"/>
  <c r="J29" i="85"/>
  <c r="K29" i="85"/>
  <c r="L29" i="85"/>
  <c r="M29" i="85"/>
  <c r="N29" i="85"/>
  <c r="O29" i="85"/>
  <c r="P29" i="85"/>
  <c r="Q29" i="85"/>
  <c r="R29" i="85"/>
  <c r="S29" i="85"/>
  <c r="T29" i="85"/>
  <c r="U29" i="85"/>
  <c r="V29" i="85"/>
  <c r="W29" i="85"/>
  <c r="X29" i="85"/>
  <c r="Y29" i="85"/>
  <c r="Z29" i="85"/>
  <c r="AA29" i="85"/>
  <c r="AB29" i="85"/>
  <c r="AC29" i="85"/>
  <c r="AD29" i="85"/>
  <c r="AE29" i="85"/>
  <c r="AF29" i="85"/>
  <c r="AG29" i="85"/>
  <c r="D30" i="85"/>
  <c r="E30" i="85"/>
  <c r="F30" i="85"/>
  <c r="G30" i="85"/>
  <c r="H30" i="85"/>
  <c r="I30" i="85"/>
  <c r="J30" i="85"/>
  <c r="K30" i="85"/>
  <c r="L30" i="85"/>
  <c r="M30" i="85"/>
  <c r="N30" i="85"/>
  <c r="O30" i="85"/>
  <c r="P30" i="85"/>
  <c r="Q30" i="85"/>
  <c r="R30" i="85"/>
  <c r="S30" i="85"/>
  <c r="T30" i="85"/>
  <c r="U30" i="85"/>
  <c r="V30" i="85"/>
  <c r="W30" i="85"/>
  <c r="X30" i="85"/>
  <c r="Y30" i="85"/>
  <c r="Z30" i="85"/>
  <c r="AA30" i="85"/>
  <c r="AB30" i="85"/>
  <c r="AC30" i="85"/>
  <c r="AD30" i="85"/>
  <c r="AE30" i="85"/>
  <c r="AF30" i="85"/>
  <c r="AG30" i="85"/>
  <c r="D31" i="85"/>
  <c r="E31" i="85"/>
  <c r="F31" i="85"/>
  <c r="G31" i="85"/>
  <c r="H31" i="85"/>
  <c r="I31" i="85"/>
  <c r="J31" i="85"/>
  <c r="K31" i="85"/>
  <c r="L31" i="85"/>
  <c r="M31" i="85"/>
  <c r="N31" i="85"/>
  <c r="O31" i="85"/>
  <c r="P31" i="85"/>
  <c r="Q31" i="85"/>
  <c r="R31" i="85"/>
  <c r="S31" i="85"/>
  <c r="T31" i="85"/>
  <c r="U31" i="85"/>
  <c r="V31" i="85"/>
  <c r="W31" i="85"/>
  <c r="X31" i="85"/>
  <c r="Y31" i="85"/>
  <c r="Z31" i="85"/>
  <c r="AA31" i="85"/>
  <c r="AB31" i="85"/>
  <c r="AC31" i="85"/>
  <c r="AD31" i="85"/>
  <c r="AE31" i="85"/>
  <c r="AF31" i="85"/>
  <c r="AG31" i="85"/>
  <c r="D33" i="85"/>
  <c r="E33" i="85"/>
  <c r="F33" i="85"/>
  <c r="G33" i="85"/>
  <c r="H33" i="85"/>
  <c r="I33" i="85"/>
  <c r="J33" i="85"/>
  <c r="K33" i="85"/>
  <c r="L33" i="85"/>
  <c r="M33" i="85"/>
  <c r="N33" i="85"/>
  <c r="O33" i="85"/>
  <c r="P33" i="85"/>
  <c r="Q33" i="85"/>
  <c r="R33" i="85"/>
  <c r="S33" i="85"/>
  <c r="T33" i="85"/>
  <c r="U33" i="85"/>
  <c r="V33" i="85"/>
  <c r="W33" i="85"/>
  <c r="X33" i="85"/>
  <c r="Y33" i="85"/>
  <c r="Z33" i="85"/>
  <c r="AA33" i="85"/>
  <c r="AB33" i="85"/>
  <c r="AC33" i="85"/>
  <c r="AD33" i="85"/>
  <c r="AE33" i="85"/>
  <c r="AF33" i="85"/>
  <c r="AG33" i="85"/>
  <c r="D34" i="85"/>
  <c r="E34" i="85"/>
  <c r="F34" i="85"/>
  <c r="G34" i="85"/>
  <c r="H34" i="85"/>
  <c r="I34" i="85"/>
  <c r="J34" i="85"/>
  <c r="K34" i="85"/>
  <c r="L34" i="85"/>
  <c r="M34" i="85"/>
  <c r="N34" i="85"/>
  <c r="O34" i="85"/>
  <c r="P34" i="85"/>
  <c r="Q34" i="85"/>
  <c r="R34" i="85"/>
  <c r="S34" i="85"/>
  <c r="T34" i="85"/>
  <c r="U34" i="85"/>
  <c r="V34" i="85"/>
  <c r="W34" i="85"/>
  <c r="X34" i="85"/>
  <c r="Y34" i="85"/>
  <c r="Z34" i="85"/>
  <c r="AA34" i="85"/>
  <c r="AB34" i="85"/>
  <c r="AC34" i="85"/>
  <c r="AD34" i="85"/>
  <c r="AE34" i="85"/>
  <c r="AF34" i="85"/>
  <c r="AG34" i="85"/>
  <c r="D35" i="85"/>
  <c r="E35" i="85"/>
  <c r="F35" i="85"/>
  <c r="G35" i="85"/>
  <c r="H35" i="85"/>
  <c r="I35" i="85"/>
  <c r="J35" i="85"/>
  <c r="K35" i="85"/>
  <c r="L35" i="85"/>
  <c r="M35" i="85"/>
  <c r="N35" i="85"/>
  <c r="O35" i="85"/>
  <c r="P35" i="85"/>
  <c r="Q35" i="85"/>
  <c r="R35" i="85"/>
  <c r="S35" i="85"/>
  <c r="T35" i="85"/>
  <c r="U35" i="85"/>
  <c r="V35" i="85"/>
  <c r="W35" i="85"/>
  <c r="X35" i="85"/>
  <c r="Y35" i="85"/>
  <c r="Z35" i="85"/>
  <c r="AA35" i="85"/>
  <c r="AB35" i="85"/>
  <c r="AC35" i="85"/>
  <c r="AD35" i="85"/>
  <c r="AE35" i="85"/>
  <c r="AF35" i="85"/>
  <c r="AG35" i="85"/>
  <c r="D36" i="85"/>
  <c r="E36" i="85"/>
  <c r="F36" i="85"/>
  <c r="G36" i="85"/>
  <c r="H36" i="85"/>
  <c r="I36" i="85"/>
  <c r="J36" i="85"/>
  <c r="K36" i="85"/>
  <c r="L36" i="85"/>
  <c r="M36" i="85"/>
  <c r="N36" i="85"/>
  <c r="O36" i="85"/>
  <c r="P36" i="85"/>
  <c r="Q36" i="85"/>
  <c r="R36" i="85"/>
  <c r="S36" i="85"/>
  <c r="T36" i="85"/>
  <c r="U36" i="85"/>
  <c r="V36" i="85"/>
  <c r="W36" i="85"/>
  <c r="X36" i="85"/>
  <c r="Y36" i="85"/>
  <c r="Z36" i="85"/>
  <c r="AA36" i="85"/>
  <c r="AB36" i="85"/>
  <c r="AC36" i="85"/>
  <c r="AD36" i="85"/>
  <c r="AE36" i="85"/>
  <c r="AF36" i="85"/>
  <c r="AG36" i="85"/>
  <c r="D37" i="85"/>
  <c r="E37" i="85"/>
  <c r="F37" i="85"/>
  <c r="G37" i="85"/>
  <c r="H37" i="85"/>
  <c r="I37" i="85"/>
  <c r="J37" i="85"/>
  <c r="K37" i="85"/>
  <c r="L37" i="85"/>
  <c r="M37" i="85"/>
  <c r="N37" i="85"/>
  <c r="O37" i="85"/>
  <c r="P37" i="85"/>
  <c r="Q37" i="85"/>
  <c r="R37" i="85"/>
  <c r="S37" i="85"/>
  <c r="T37" i="85"/>
  <c r="U37" i="85"/>
  <c r="V37" i="85"/>
  <c r="W37" i="85"/>
  <c r="X37" i="85"/>
  <c r="Y37" i="85"/>
  <c r="Z37" i="85"/>
  <c r="AA37" i="85"/>
  <c r="AB37" i="85"/>
  <c r="AC37" i="85"/>
  <c r="AD37" i="85"/>
  <c r="AE37" i="85"/>
  <c r="AF37" i="85"/>
  <c r="AG37" i="85"/>
  <c r="D38" i="85"/>
  <c r="E38" i="85"/>
  <c r="F38" i="85"/>
  <c r="G38" i="85"/>
  <c r="H38" i="85"/>
  <c r="I38" i="85"/>
  <c r="J38" i="85"/>
  <c r="K38" i="85"/>
  <c r="L38" i="85"/>
  <c r="M38" i="85"/>
  <c r="N38" i="85"/>
  <c r="O38" i="85"/>
  <c r="P38" i="85"/>
  <c r="Q38" i="85"/>
  <c r="R38" i="85"/>
  <c r="S38" i="85"/>
  <c r="T38" i="85"/>
  <c r="U38" i="85"/>
  <c r="V38" i="85"/>
  <c r="W38" i="85"/>
  <c r="X38" i="85"/>
  <c r="Y38" i="85"/>
  <c r="Z38" i="85"/>
  <c r="AA38" i="85"/>
  <c r="AB38" i="85"/>
  <c r="AC38" i="85"/>
  <c r="AD38" i="85"/>
  <c r="AE38" i="85"/>
  <c r="AF38" i="85"/>
  <c r="AG38" i="85"/>
  <c r="D39" i="85"/>
  <c r="E39" i="85"/>
  <c r="F39" i="85"/>
  <c r="G39" i="85"/>
  <c r="H39" i="85"/>
  <c r="I39" i="85"/>
  <c r="J39" i="85"/>
  <c r="K39" i="85"/>
  <c r="L39" i="85"/>
  <c r="M39" i="85"/>
  <c r="N39" i="85"/>
  <c r="O39" i="85"/>
  <c r="P39" i="85"/>
  <c r="Q39" i="85"/>
  <c r="R39" i="85"/>
  <c r="S39" i="85"/>
  <c r="T39" i="85"/>
  <c r="U39" i="85"/>
  <c r="V39" i="85"/>
  <c r="W39" i="85"/>
  <c r="X39" i="85"/>
  <c r="Y39" i="85"/>
  <c r="Z39" i="85"/>
  <c r="AA39" i="85"/>
  <c r="AB39" i="85"/>
  <c r="AC39" i="85"/>
  <c r="AD39" i="85"/>
  <c r="AE39" i="85"/>
  <c r="AF39" i="85"/>
  <c r="AG39" i="85"/>
  <c r="D40" i="85"/>
  <c r="E40" i="85"/>
  <c r="F40" i="85"/>
  <c r="G40" i="85"/>
  <c r="H40" i="85"/>
  <c r="I40" i="85"/>
  <c r="J40" i="85"/>
  <c r="K40" i="85"/>
  <c r="L40" i="85"/>
  <c r="M40" i="85"/>
  <c r="N40" i="85"/>
  <c r="O40" i="85"/>
  <c r="P40" i="85"/>
  <c r="Q40" i="85"/>
  <c r="R40" i="85"/>
  <c r="S40" i="85"/>
  <c r="T40" i="85"/>
  <c r="U40" i="85"/>
  <c r="V40" i="85"/>
  <c r="W40" i="85"/>
  <c r="X40" i="85"/>
  <c r="Y40" i="85"/>
  <c r="Z40" i="85"/>
  <c r="AA40" i="85"/>
  <c r="AB40" i="85"/>
  <c r="AC40" i="85"/>
  <c r="AD40" i="85"/>
  <c r="AE40" i="85"/>
  <c r="AF40" i="85"/>
  <c r="AG40" i="85"/>
  <c r="D43" i="85"/>
  <c r="E43" i="85"/>
  <c r="F43" i="85"/>
  <c r="G43" i="85"/>
  <c r="H43" i="85"/>
  <c r="I43" i="85"/>
  <c r="J43" i="85"/>
  <c r="K43" i="85"/>
  <c r="L43" i="85"/>
  <c r="M43" i="85"/>
  <c r="N43" i="85"/>
  <c r="O43" i="85"/>
  <c r="P43" i="85"/>
  <c r="Q43" i="85"/>
  <c r="R43" i="85"/>
  <c r="S43" i="85"/>
  <c r="T43" i="85"/>
  <c r="U43" i="85"/>
  <c r="V43" i="85"/>
  <c r="W43" i="85"/>
  <c r="X43" i="85"/>
  <c r="Y43" i="85"/>
  <c r="Z43" i="85"/>
  <c r="AA43" i="85"/>
  <c r="AB43" i="85"/>
  <c r="AC43" i="85"/>
  <c r="AD43" i="85"/>
  <c r="AE43" i="85"/>
  <c r="AF43" i="85"/>
  <c r="AG43" i="85"/>
  <c r="D44" i="85"/>
  <c r="E44" i="85"/>
  <c r="F44" i="85"/>
  <c r="G44" i="85"/>
  <c r="H44" i="85"/>
  <c r="I44" i="85"/>
  <c r="J44" i="85"/>
  <c r="K44" i="85"/>
  <c r="L44" i="85"/>
  <c r="M44" i="85"/>
  <c r="N44" i="85"/>
  <c r="O44" i="85"/>
  <c r="P44" i="85"/>
  <c r="Q44" i="85"/>
  <c r="R44" i="85"/>
  <c r="S44" i="85"/>
  <c r="T44" i="85"/>
  <c r="U44" i="85"/>
  <c r="V44" i="85"/>
  <c r="W44" i="85"/>
  <c r="X44" i="85"/>
  <c r="Y44" i="85"/>
  <c r="Z44" i="85"/>
  <c r="AA44" i="85"/>
  <c r="AB44" i="85"/>
  <c r="AC44" i="85"/>
  <c r="AD44" i="85"/>
  <c r="AE44" i="85"/>
  <c r="AF44" i="85"/>
  <c r="AG44" i="85"/>
  <c r="D45" i="85"/>
  <c r="E45" i="85"/>
  <c r="F45" i="85"/>
  <c r="G45" i="85"/>
  <c r="H45" i="85"/>
  <c r="I45" i="85"/>
  <c r="J45" i="85"/>
  <c r="K45" i="85"/>
  <c r="L45" i="85"/>
  <c r="M45" i="85"/>
  <c r="N45" i="85"/>
  <c r="O45" i="85"/>
  <c r="P45" i="85"/>
  <c r="Q45" i="85"/>
  <c r="R45" i="85"/>
  <c r="S45" i="85"/>
  <c r="T45" i="85"/>
  <c r="U45" i="85"/>
  <c r="V45" i="85"/>
  <c r="W45" i="85"/>
  <c r="X45" i="85"/>
  <c r="Y45" i="85"/>
  <c r="Z45" i="85"/>
  <c r="AA45" i="85"/>
  <c r="AB45" i="85"/>
  <c r="AC45" i="85"/>
  <c r="AD45" i="85"/>
  <c r="AE45" i="85"/>
  <c r="AF45" i="85"/>
  <c r="AG45" i="85"/>
  <c r="D46" i="85"/>
  <c r="E46" i="85"/>
  <c r="F46" i="85"/>
  <c r="G46" i="85"/>
  <c r="H46" i="85"/>
  <c r="I46" i="85"/>
  <c r="J46" i="85"/>
  <c r="K46" i="85"/>
  <c r="L46" i="85"/>
  <c r="M46" i="85"/>
  <c r="N46" i="85"/>
  <c r="O46" i="85"/>
  <c r="P46" i="85"/>
  <c r="Q46" i="85"/>
  <c r="R46" i="85"/>
  <c r="S46" i="85"/>
  <c r="T46" i="85"/>
  <c r="U46" i="85"/>
  <c r="V46" i="85"/>
  <c r="W46" i="85"/>
  <c r="X46" i="85"/>
  <c r="Y46" i="85"/>
  <c r="Z46" i="85"/>
  <c r="AA46" i="85"/>
  <c r="AB46" i="85"/>
  <c r="AC46" i="85"/>
  <c r="AD46" i="85"/>
  <c r="AE46" i="85"/>
  <c r="AF46" i="85"/>
  <c r="AG46" i="85"/>
  <c r="D47" i="85"/>
  <c r="E47" i="85"/>
  <c r="F47" i="85"/>
  <c r="G47" i="85"/>
  <c r="H47" i="85"/>
  <c r="I47" i="85"/>
  <c r="J47" i="85"/>
  <c r="K47" i="85"/>
  <c r="L47" i="85"/>
  <c r="M47" i="85"/>
  <c r="N47" i="85"/>
  <c r="O47" i="85"/>
  <c r="P47" i="85"/>
  <c r="Q47" i="85"/>
  <c r="R47" i="85"/>
  <c r="S47" i="85"/>
  <c r="T47" i="85"/>
  <c r="U47" i="85"/>
  <c r="V47" i="85"/>
  <c r="W47" i="85"/>
  <c r="X47" i="85"/>
  <c r="Y47" i="85"/>
  <c r="Z47" i="85"/>
  <c r="AA47" i="85"/>
  <c r="AB47" i="85"/>
  <c r="AC47" i="85"/>
  <c r="AD47" i="85"/>
  <c r="AE47" i="85"/>
  <c r="AF47" i="85"/>
  <c r="AG47" i="85"/>
  <c r="D49" i="85"/>
  <c r="E49" i="85"/>
  <c r="F49" i="85"/>
  <c r="G49" i="85"/>
  <c r="H49" i="85"/>
  <c r="I49" i="85"/>
  <c r="J49" i="85"/>
  <c r="K49" i="85"/>
  <c r="L49" i="85"/>
  <c r="M49" i="85"/>
  <c r="N49" i="85"/>
  <c r="O49" i="85"/>
  <c r="P49" i="85"/>
  <c r="Q49" i="85"/>
  <c r="R49" i="85"/>
  <c r="S49" i="85"/>
  <c r="T49" i="85"/>
  <c r="U49" i="85"/>
  <c r="V49" i="85"/>
  <c r="W49" i="85"/>
  <c r="X49" i="85"/>
  <c r="Y49" i="85"/>
  <c r="Z49" i="85"/>
  <c r="AA49" i="85"/>
  <c r="AB49" i="85"/>
  <c r="AC49" i="85"/>
  <c r="AD49" i="85"/>
  <c r="AE49" i="85"/>
  <c r="AF49" i="85"/>
  <c r="AG49" i="85"/>
  <c r="D50" i="85"/>
  <c r="E50" i="85"/>
  <c r="F50" i="85"/>
  <c r="G50" i="85"/>
  <c r="H50" i="85"/>
  <c r="I50" i="85"/>
  <c r="J50" i="85"/>
  <c r="K50" i="85"/>
  <c r="L50" i="85"/>
  <c r="M50" i="85"/>
  <c r="N50" i="85"/>
  <c r="O50" i="85"/>
  <c r="P50" i="85"/>
  <c r="Q50" i="85"/>
  <c r="R50" i="85"/>
  <c r="S50" i="85"/>
  <c r="T50" i="85"/>
  <c r="U50" i="85"/>
  <c r="V50" i="85"/>
  <c r="W50" i="85"/>
  <c r="X50" i="85"/>
  <c r="Y50" i="85"/>
  <c r="Z50" i="85"/>
  <c r="AA50" i="85"/>
  <c r="AB50" i="85"/>
  <c r="AC50" i="85"/>
  <c r="AD50" i="85"/>
  <c r="AE50" i="85"/>
  <c r="AF50" i="85"/>
  <c r="AG50" i="85"/>
  <c r="D51" i="85"/>
  <c r="E51" i="85"/>
  <c r="F51" i="85"/>
  <c r="G51" i="85"/>
  <c r="H51" i="85"/>
  <c r="I51" i="85"/>
  <c r="J51" i="85"/>
  <c r="K51" i="85"/>
  <c r="L51" i="85"/>
  <c r="M51" i="85"/>
  <c r="N51" i="85"/>
  <c r="O51" i="85"/>
  <c r="P51" i="85"/>
  <c r="Q51" i="85"/>
  <c r="R51" i="85"/>
  <c r="S51" i="85"/>
  <c r="T51" i="85"/>
  <c r="U51" i="85"/>
  <c r="V51" i="85"/>
  <c r="W51" i="85"/>
  <c r="X51" i="85"/>
  <c r="Y51" i="85"/>
  <c r="Z51" i="85"/>
  <c r="AA51" i="85"/>
  <c r="AB51" i="85"/>
  <c r="AC51" i="85"/>
  <c r="AD51" i="85"/>
  <c r="AE51" i="85"/>
  <c r="AF51" i="85"/>
  <c r="AG51" i="85"/>
  <c r="D52" i="85"/>
  <c r="E52" i="85"/>
  <c r="F52" i="85"/>
  <c r="G52" i="85"/>
  <c r="H52" i="85"/>
  <c r="I52" i="85"/>
  <c r="J52" i="85"/>
  <c r="K52" i="85"/>
  <c r="L52" i="85"/>
  <c r="M52" i="85"/>
  <c r="N52" i="85"/>
  <c r="O52" i="85"/>
  <c r="P52" i="85"/>
  <c r="Q52" i="85"/>
  <c r="R52" i="85"/>
  <c r="S52" i="85"/>
  <c r="T52" i="85"/>
  <c r="U52" i="85"/>
  <c r="V52" i="85"/>
  <c r="W52" i="85"/>
  <c r="X52" i="85"/>
  <c r="Y52" i="85"/>
  <c r="Z52" i="85"/>
  <c r="AA52" i="85"/>
  <c r="AB52" i="85"/>
  <c r="AC52" i="85"/>
  <c r="AD52" i="85"/>
  <c r="AE52" i="85"/>
  <c r="AF52" i="85"/>
  <c r="AG52" i="85"/>
  <c r="D53" i="85"/>
  <c r="E53" i="85"/>
  <c r="F53" i="85"/>
  <c r="G53" i="85"/>
  <c r="H53" i="85"/>
  <c r="I53" i="85"/>
  <c r="J53" i="85"/>
  <c r="K53" i="85"/>
  <c r="L53" i="85"/>
  <c r="M53" i="85"/>
  <c r="N53" i="85"/>
  <c r="O53" i="85"/>
  <c r="P53" i="85"/>
  <c r="Q53" i="85"/>
  <c r="R53" i="85"/>
  <c r="S53" i="85"/>
  <c r="T53" i="85"/>
  <c r="U53" i="85"/>
  <c r="V53" i="85"/>
  <c r="W53" i="85"/>
  <c r="X53" i="85"/>
  <c r="Y53" i="85"/>
  <c r="Z53" i="85"/>
  <c r="AA53" i="85"/>
  <c r="AB53" i="85"/>
  <c r="AC53" i="85"/>
  <c r="AD53" i="85"/>
  <c r="AE53" i="85"/>
  <c r="AF53" i="85"/>
  <c r="AG53" i="85"/>
  <c r="D55" i="85"/>
  <c r="E55" i="85"/>
  <c r="F55" i="85"/>
  <c r="G55" i="85"/>
  <c r="H55" i="85"/>
  <c r="I55" i="85"/>
  <c r="J55" i="85"/>
  <c r="K55" i="85"/>
  <c r="L55" i="85"/>
  <c r="M55" i="85"/>
  <c r="N55" i="85"/>
  <c r="O55" i="85"/>
  <c r="P55" i="85"/>
  <c r="Q55" i="85"/>
  <c r="R55" i="85"/>
  <c r="S55" i="85"/>
  <c r="T55" i="85"/>
  <c r="U55" i="85"/>
  <c r="V55" i="85"/>
  <c r="W55" i="85"/>
  <c r="X55" i="85"/>
  <c r="Y55" i="85"/>
  <c r="Z55" i="85"/>
  <c r="AA55" i="85"/>
  <c r="AB55" i="85"/>
  <c r="AC55" i="85"/>
  <c r="AD55" i="85"/>
  <c r="AE55" i="85"/>
  <c r="AF55" i="85"/>
  <c r="AG55" i="85"/>
  <c r="D56" i="85"/>
  <c r="E56" i="85"/>
  <c r="F56" i="85"/>
  <c r="G56" i="85"/>
  <c r="H56" i="85"/>
  <c r="I56" i="85"/>
  <c r="J56" i="85"/>
  <c r="K56" i="85"/>
  <c r="L56" i="85"/>
  <c r="M56" i="85"/>
  <c r="N56" i="85"/>
  <c r="O56" i="85"/>
  <c r="P56" i="85"/>
  <c r="Q56" i="85"/>
  <c r="R56" i="85"/>
  <c r="S56" i="85"/>
  <c r="T56" i="85"/>
  <c r="U56" i="85"/>
  <c r="V56" i="85"/>
  <c r="W56" i="85"/>
  <c r="X56" i="85"/>
  <c r="Y56" i="85"/>
  <c r="Z56" i="85"/>
  <c r="AA56" i="85"/>
  <c r="AB56" i="85"/>
  <c r="AC56" i="85"/>
  <c r="AD56" i="85"/>
  <c r="AE56" i="85"/>
  <c r="AF56" i="85"/>
  <c r="AG56" i="85"/>
  <c r="D57" i="85"/>
  <c r="E57" i="85"/>
  <c r="F57" i="85"/>
  <c r="G57" i="85"/>
  <c r="H57" i="85"/>
  <c r="I57" i="85"/>
  <c r="J57" i="85"/>
  <c r="K57" i="85"/>
  <c r="L57" i="85"/>
  <c r="M57" i="85"/>
  <c r="N57" i="85"/>
  <c r="O57" i="85"/>
  <c r="P57" i="85"/>
  <c r="Q57" i="85"/>
  <c r="R57" i="85"/>
  <c r="S57" i="85"/>
  <c r="T57" i="85"/>
  <c r="U57" i="85"/>
  <c r="V57" i="85"/>
  <c r="W57" i="85"/>
  <c r="X57" i="85"/>
  <c r="Y57" i="85"/>
  <c r="Z57" i="85"/>
  <c r="AA57" i="85"/>
  <c r="AB57" i="85"/>
  <c r="AC57" i="85"/>
  <c r="AD57" i="85"/>
  <c r="AE57" i="85"/>
  <c r="AF57" i="85"/>
  <c r="AG57" i="85"/>
  <c r="D58" i="85"/>
  <c r="E58" i="85"/>
  <c r="F58" i="85"/>
  <c r="G58" i="85"/>
  <c r="H58" i="85"/>
  <c r="I58" i="85"/>
  <c r="J58" i="85"/>
  <c r="K58" i="85"/>
  <c r="L58" i="85"/>
  <c r="M58" i="85"/>
  <c r="N58" i="85"/>
  <c r="O58" i="85"/>
  <c r="P58" i="85"/>
  <c r="Q58" i="85"/>
  <c r="R58" i="85"/>
  <c r="S58" i="85"/>
  <c r="T58" i="85"/>
  <c r="U58" i="85"/>
  <c r="V58" i="85"/>
  <c r="W58" i="85"/>
  <c r="X58" i="85"/>
  <c r="Y58" i="85"/>
  <c r="Z58" i="85"/>
  <c r="AA58" i="85"/>
  <c r="AB58" i="85"/>
  <c r="AC58" i="85"/>
  <c r="AD58" i="85"/>
  <c r="AE58" i="85"/>
  <c r="AF58" i="85"/>
  <c r="AG58" i="85"/>
  <c r="D59" i="85"/>
  <c r="E59" i="85"/>
  <c r="F59" i="85"/>
  <c r="G59" i="85"/>
  <c r="H59" i="85"/>
  <c r="I59" i="85"/>
  <c r="J59" i="85"/>
  <c r="K59" i="85"/>
  <c r="L59" i="85"/>
  <c r="M59" i="85"/>
  <c r="N59" i="85"/>
  <c r="O59" i="85"/>
  <c r="P59" i="85"/>
  <c r="Q59" i="85"/>
  <c r="R59" i="85"/>
  <c r="S59" i="85"/>
  <c r="T59" i="85"/>
  <c r="U59" i="85"/>
  <c r="V59" i="85"/>
  <c r="W59" i="85"/>
  <c r="X59" i="85"/>
  <c r="Y59" i="85"/>
  <c r="Z59" i="85"/>
  <c r="AA59" i="85"/>
  <c r="AB59" i="85"/>
  <c r="AC59" i="85"/>
  <c r="AD59" i="85"/>
  <c r="AE59" i="85"/>
  <c r="AF59" i="85"/>
  <c r="AG59" i="85"/>
  <c r="D61" i="85"/>
  <c r="E61" i="85"/>
  <c r="F61" i="85"/>
  <c r="G61" i="85"/>
  <c r="H61" i="85"/>
  <c r="I61" i="85"/>
  <c r="J61" i="85"/>
  <c r="K61" i="85"/>
  <c r="L61" i="85"/>
  <c r="M61" i="85"/>
  <c r="N61" i="85"/>
  <c r="O61" i="85"/>
  <c r="P61" i="85"/>
  <c r="Q61" i="85"/>
  <c r="R61" i="85"/>
  <c r="S61" i="85"/>
  <c r="T61" i="85"/>
  <c r="U61" i="85"/>
  <c r="V61" i="85"/>
  <c r="W61" i="85"/>
  <c r="X61" i="85"/>
  <c r="Y61" i="85"/>
  <c r="Z61" i="85"/>
  <c r="AA61" i="85"/>
  <c r="AB61" i="85"/>
  <c r="AC61" i="85"/>
  <c r="AD61" i="85"/>
  <c r="AE61" i="85"/>
  <c r="AF61" i="85"/>
  <c r="AG61" i="85"/>
  <c r="D62" i="85"/>
  <c r="E62" i="85"/>
  <c r="F62" i="85"/>
  <c r="G62" i="85"/>
  <c r="H62" i="85"/>
  <c r="I62" i="85"/>
  <c r="J62" i="85"/>
  <c r="K62" i="85"/>
  <c r="L62" i="85"/>
  <c r="M62" i="85"/>
  <c r="N62" i="85"/>
  <c r="O62" i="85"/>
  <c r="P62" i="85"/>
  <c r="Q62" i="85"/>
  <c r="R62" i="85"/>
  <c r="S62" i="85"/>
  <c r="T62" i="85"/>
  <c r="U62" i="85"/>
  <c r="V62" i="85"/>
  <c r="W62" i="85"/>
  <c r="X62" i="85"/>
  <c r="Y62" i="85"/>
  <c r="Z62" i="85"/>
  <c r="AA62" i="85"/>
  <c r="AB62" i="85"/>
  <c r="AC62" i="85"/>
  <c r="AD62" i="85"/>
  <c r="AE62" i="85"/>
  <c r="AF62" i="85"/>
  <c r="AG62" i="85"/>
  <c r="D63" i="85"/>
  <c r="E63" i="85"/>
  <c r="F63" i="85"/>
  <c r="G63" i="85"/>
  <c r="H63" i="85"/>
  <c r="I63" i="85"/>
  <c r="J63" i="85"/>
  <c r="K63" i="85"/>
  <c r="L63" i="85"/>
  <c r="M63" i="85"/>
  <c r="N63" i="85"/>
  <c r="O63" i="85"/>
  <c r="P63" i="85"/>
  <c r="Q63" i="85"/>
  <c r="R63" i="85"/>
  <c r="S63" i="85"/>
  <c r="T63" i="85"/>
  <c r="U63" i="85"/>
  <c r="V63" i="85"/>
  <c r="W63" i="85"/>
  <c r="X63" i="85"/>
  <c r="Y63" i="85"/>
  <c r="Z63" i="85"/>
  <c r="AA63" i="85"/>
  <c r="AB63" i="85"/>
  <c r="AC63" i="85"/>
  <c r="AD63" i="85"/>
  <c r="AE63" i="85"/>
  <c r="AF63" i="85"/>
  <c r="AG63" i="85"/>
  <c r="D64" i="85"/>
  <c r="E64" i="85"/>
  <c r="F64" i="85"/>
  <c r="G64" i="85"/>
  <c r="H64" i="85"/>
  <c r="I64" i="85"/>
  <c r="J64" i="85"/>
  <c r="K64" i="85"/>
  <c r="L64" i="85"/>
  <c r="M64" i="85"/>
  <c r="N64" i="85"/>
  <c r="O64" i="85"/>
  <c r="P64" i="85"/>
  <c r="Q64" i="85"/>
  <c r="R64" i="85"/>
  <c r="S64" i="85"/>
  <c r="T64" i="85"/>
  <c r="U64" i="85"/>
  <c r="V64" i="85"/>
  <c r="W64" i="85"/>
  <c r="X64" i="85"/>
  <c r="Y64" i="85"/>
  <c r="Z64" i="85"/>
  <c r="AA64" i="85"/>
  <c r="AB64" i="85"/>
  <c r="AC64" i="85"/>
  <c r="AD64" i="85"/>
  <c r="AE64" i="85"/>
  <c r="AF64" i="85"/>
  <c r="AG64" i="85"/>
  <c r="D65" i="85"/>
  <c r="E65" i="85"/>
  <c r="F65" i="85"/>
  <c r="G65" i="85"/>
  <c r="H65" i="85"/>
  <c r="I65" i="85"/>
  <c r="J65" i="85"/>
  <c r="K65" i="85"/>
  <c r="L65" i="85"/>
  <c r="M65" i="85"/>
  <c r="N65" i="85"/>
  <c r="O65" i="85"/>
  <c r="P65" i="85"/>
  <c r="Q65" i="85"/>
  <c r="R65" i="85"/>
  <c r="S65" i="85"/>
  <c r="T65" i="85"/>
  <c r="U65" i="85"/>
  <c r="V65" i="85"/>
  <c r="W65" i="85"/>
  <c r="X65" i="85"/>
  <c r="Y65" i="85"/>
  <c r="Z65" i="85"/>
  <c r="AA65" i="85"/>
  <c r="AB65" i="85"/>
  <c r="AC65" i="85"/>
  <c r="AD65" i="85"/>
  <c r="AE65" i="85"/>
  <c r="AF65" i="85"/>
  <c r="AG65" i="85"/>
  <c r="D66" i="85"/>
  <c r="E66" i="85"/>
  <c r="F66" i="85"/>
  <c r="G66" i="85"/>
  <c r="H66" i="85"/>
  <c r="I66" i="85"/>
  <c r="J66" i="85"/>
  <c r="K66" i="85"/>
  <c r="L66" i="85"/>
  <c r="M66" i="85"/>
  <c r="N66" i="85"/>
  <c r="O66" i="85"/>
  <c r="P66" i="85"/>
  <c r="Q66" i="85"/>
  <c r="R66" i="85"/>
  <c r="S66" i="85"/>
  <c r="T66" i="85"/>
  <c r="U66" i="85"/>
  <c r="V66" i="85"/>
  <c r="W66" i="85"/>
  <c r="X66" i="85"/>
  <c r="Y66" i="85"/>
  <c r="Z66" i="85"/>
  <c r="AA66" i="85"/>
  <c r="AB66" i="85"/>
  <c r="AC66" i="85"/>
  <c r="AD66" i="85"/>
  <c r="AE66" i="85"/>
  <c r="AF66" i="85"/>
  <c r="AG66" i="85"/>
  <c r="D67" i="85"/>
  <c r="E67" i="85"/>
  <c r="F67" i="85"/>
  <c r="G67" i="85"/>
  <c r="H67" i="85"/>
  <c r="I67" i="85"/>
  <c r="J67" i="85"/>
  <c r="K67" i="85"/>
  <c r="L67" i="85"/>
  <c r="M67" i="85"/>
  <c r="N67" i="85"/>
  <c r="O67" i="85"/>
  <c r="P67" i="85"/>
  <c r="Q67" i="85"/>
  <c r="R67" i="85"/>
  <c r="S67" i="85"/>
  <c r="T67" i="85"/>
  <c r="U67" i="85"/>
  <c r="V67" i="85"/>
  <c r="W67" i="85"/>
  <c r="X67" i="85"/>
  <c r="Y67" i="85"/>
  <c r="Z67" i="85"/>
  <c r="AA67" i="85"/>
  <c r="AB67" i="85"/>
  <c r="AC67" i="85"/>
  <c r="AD67" i="85"/>
  <c r="AE67" i="85"/>
  <c r="AF67" i="85"/>
  <c r="AG67" i="85"/>
  <c r="D68" i="85"/>
  <c r="E68" i="85"/>
  <c r="F68" i="85"/>
  <c r="G68" i="85"/>
  <c r="H68" i="85"/>
  <c r="I68" i="85"/>
  <c r="J68" i="85"/>
  <c r="K68" i="85"/>
  <c r="L68" i="85"/>
  <c r="M68" i="85"/>
  <c r="N68" i="85"/>
  <c r="O68" i="85"/>
  <c r="P68" i="85"/>
  <c r="Q68" i="85"/>
  <c r="R68" i="85"/>
  <c r="S68" i="85"/>
  <c r="T68" i="85"/>
  <c r="U68" i="85"/>
  <c r="V68" i="85"/>
  <c r="W68" i="85"/>
  <c r="X68" i="85"/>
  <c r="Y68" i="85"/>
  <c r="Z68" i="85"/>
  <c r="AA68" i="85"/>
  <c r="AB68" i="85"/>
  <c r="AC68" i="85"/>
  <c r="AD68" i="85"/>
  <c r="AE68" i="85"/>
  <c r="AF68" i="85"/>
  <c r="AG68" i="85"/>
  <c r="D70" i="85"/>
  <c r="E70" i="85"/>
  <c r="F70" i="85"/>
  <c r="G70" i="85"/>
  <c r="H70" i="85"/>
  <c r="I70" i="85"/>
  <c r="J70" i="85"/>
  <c r="K70" i="85"/>
  <c r="L70" i="85"/>
  <c r="M70" i="85"/>
  <c r="N70" i="85"/>
  <c r="O70" i="85"/>
  <c r="P70" i="85"/>
  <c r="Q70" i="85"/>
  <c r="R70" i="85"/>
  <c r="S70" i="85"/>
  <c r="T70" i="85"/>
  <c r="U70" i="85"/>
  <c r="V70" i="85"/>
  <c r="W70" i="85"/>
  <c r="X70" i="85"/>
  <c r="Y70" i="85"/>
  <c r="Z70" i="85"/>
  <c r="AA70" i="85"/>
  <c r="AB70" i="85"/>
  <c r="AC70" i="85"/>
  <c r="AD70" i="85"/>
  <c r="AE70" i="85"/>
  <c r="AF70" i="85"/>
  <c r="AG70" i="85"/>
  <c r="D71" i="85"/>
  <c r="E71" i="85"/>
  <c r="F71" i="85"/>
  <c r="G71" i="85"/>
  <c r="H71" i="85"/>
  <c r="I71" i="85"/>
  <c r="J71" i="85"/>
  <c r="K71" i="85"/>
  <c r="L71" i="85"/>
  <c r="M71" i="85"/>
  <c r="N71" i="85"/>
  <c r="O71" i="85"/>
  <c r="P71" i="85"/>
  <c r="Q71" i="85"/>
  <c r="R71" i="85"/>
  <c r="S71" i="85"/>
  <c r="T71" i="85"/>
  <c r="U71" i="85"/>
  <c r="V71" i="85"/>
  <c r="W71" i="85"/>
  <c r="X71" i="85"/>
  <c r="Y71" i="85"/>
  <c r="Z71" i="85"/>
  <c r="AA71" i="85"/>
  <c r="AB71" i="85"/>
  <c r="AC71" i="85"/>
  <c r="AD71" i="85"/>
  <c r="AE71" i="85"/>
  <c r="AF71" i="85"/>
  <c r="AG71" i="85"/>
  <c r="D72" i="85"/>
  <c r="E72" i="85"/>
  <c r="F72" i="85"/>
  <c r="G72" i="85"/>
  <c r="H72" i="85"/>
  <c r="I72" i="85"/>
  <c r="J72" i="85"/>
  <c r="K72" i="85"/>
  <c r="L72" i="85"/>
  <c r="M72" i="85"/>
  <c r="N72" i="85"/>
  <c r="O72" i="85"/>
  <c r="P72" i="85"/>
  <c r="Q72" i="85"/>
  <c r="R72" i="85"/>
  <c r="S72" i="85"/>
  <c r="T72" i="85"/>
  <c r="U72" i="85"/>
  <c r="V72" i="85"/>
  <c r="W72" i="85"/>
  <c r="X72" i="85"/>
  <c r="Y72" i="85"/>
  <c r="Z72" i="85"/>
  <c r="AA72" i="85"/>
  <c r="AB72" i="85"/>
  <c r="AC72" i="85"/>
  <c r="AD72" i="85"/>
  <c r="AE72" i="85"/>
  <c r="AF72" i="85"/>
  <c r="AG72" i="85"/>
  <c r="D73" i="85"/>
  <c r="E73" i="85"/>
  <c r="F73" i="85"/>
  <c r="G73" i="85"/>
  <c r="H73" i="85"/>
  <c r="I73" i="85"/>
  <c r="J73" i="85"/>
  <c r="K73" i="85"/>
  <c r="L73" i="85"/>
  <c r="M73" i="85"/>
  <c r="N73" i="85"/>
  <c r="O73" i="85"/>
  <c r="P73" i="85"/>
  <c r="Q73" i="85"/>
  <c r="R73" i="85"/>
  <c r="S73" i="85"/>
  <c r="T73" i="85"/>
  <c r="U73" i="85"/>
  <c r="V73" i="85"/>
  <c r="W73" i="85"/>
  <c r="X73" i="85"/>
  <c r="Y73" i="85"/>
  <c r="Z73" i="85"/>
  <c r="AA73" i="85"/>
  <c r="AB73" i="85"/>
  <c r="AC73" i="85"/>
  <c r="AD73" i="85"/>
  <c r="AE73" i="85"/>
  <c r="AF73" i="85"/>
  <c r="AG73" i="85"/>
  <c r="D74" i="85"/>
  <c r="E74" i="85"/>
  <c r="F74" i="85"/>
  <c r="G74" i="85"/>
  <c r="H74" i="85"/>
  <c r="I74" i="85"/>
  <c r="J74" i="85"/>
  <c r="K74" i="85"/>
  <c r="L74" i="85"/>
  <c r="M74" i="85"/>
  <c r="N74" i="85"/>
  <c r="O74" i="85"/>
  <c r="P74" i="85"/>
  <c r="Q74" i="85"/>
  <c r="R74" i="85"/>
  <c r="S74" i="85"/>
  <c r="T74" i="85"/>
  <c r="U74" i="85"/>
  <c r="V74" i="85"/>
  <c r="W74" i="85"/>
  <c r="X74" i="85"/>
  <c r="Y74" i="85"/>
  <c r="Z74" i="85"/>
  <c r="AA74" i="85"/>
  <c r="AB74" i="85"/>
  <c r="AC74" i="85"/>
  <c r="AD74" i="85"/>
  <c r="AE74" i="85"/>
  <c r="AF74" i="85"/>
  <c r="AG74" i="85"/>
  <c r="D75" i="85"/>
  <c r="E75" i="85"/>
  <c r="F75" i="85"/>
  <c r="G75" i="85"/>
  <c r="H75" i="85"/>
  <c r="I75" i="85"/>
  <c r="J75" i="85"/>
  <c r="K75" i="85"/>
  <c r="L75" i="85"/>
  <c r="M75" i="85"/>
  <c r="N75" i="85"/>
  <c r="O75" i="85"/>
  <c r="P75" i="85"/>
  <c r="Q75" i="85"/>
  <c r="R75" i="85"/>
  <c r="S75" i="85"/>
  <c r="T75" i="85"/>
  <c r="U75" i="85"/>
  <c r="V75" i="85"/>
  <c r="W75" i="85"/>
  <c r="X75" i="85"/>
  <c r="Y75" i="85"/>
  <c r="Z75" i="85"/>
  <c r="AA75" i="85"/>
  <c r="AB75" i="85"/>
  <c r="AC75" i="85"/>
  <c r="AD75" i="85"/>
  <c r="AE75" i="85"/>
  <c r="AF75" i="85"/>
  <c r="AG75" i="85"/>
  <c r="D76" i="85"/>
  <c r="E76" i="85"/>
  <c r="F76" i="85"/>
  <c r="G76" i="85"/>
  <c r="H76" i="85"/>
  <c r="I76" i="85"/>
  <c r="J76" i="85"/>
  <c r="K76" i="85"/>
  <c r="L76" i="85"/>
  <c r="M76" i="85"/>
  <c r="N76" i="85"/>
  <c r="O76" i="85"/>
  <c r="P76" i="85"/>
  <c r="Q76" i="85"/>
  <c r="R76" i="85"/>
  <c r="S76" i="85"/>
  <c r="T76" i="85"/>
  <c r="U76" i="85"/>
  <c r="V76" i="85"/>
  <c r="W76" i="85"/>
  <c r="X76" i="85"/>
  <c r="Y76" i="85"/>
  <c r="Z76" i="85"/>
  <c r="AA76" i="85"/>
  <c r="AB76" i="85"/>
  <c r="AC76" i="85"/>
  <c r="AD76" i="85"/>
  <c r="AE76" i="85"/>
  <c r="AF76" i="85"/>
  <c r="AG76" i="85"/>
  <c r="D77" i="85"/>
  <c r="E77" i="85"/>
  <c r="F77" i="85"/>
  <c r="G77" i="85"/>
  <c r="H77" i="85"/>
  <c r="I77" i="85"/>
  <c r="J77" i="85"/>
  <c r="K77" i="85"/>
  <c r="L77" i="85"/>
  <c r="M77" i="85"/>
  <c r="N77" i="85"/>
  <c r="O77" i="85"/>
  <c r="P77" i="85"/>
  <c r="Q77" i="85"/>
  <c r="R77" i="85"/>
  <c r="S77" i="85"/>
  <c r="T77" i="85"/>
  <c r="U77" i="85"/>
  <c r="V77" i="85"/>
  <c r="W77" i="85"/>
  <c r="X77" i="85"/>
  <c r="Y77" i="85"/>
  <c r="Z77" i="85"/>
  <c r="AA77" i="85"/>
  <c r="AB77" i="85"/>
  <c r="AC77" i="85"/>
  <c r="AD77" i="85"/>
  <c r="AE77" i="85"/>
  <c r="AF77" i="85"/>
  <c r="AG77" i="85"/>
  <c r="D78" i="85"/>
  <c r="E78" i="85"/>
  <c r="F78" i="85"/>
  <c r="G78" i="85"/>
  <c r="H78" i="85"/>
  <c r="I78" i="85"/>
  <c r="J78" i="85"/>
  <c r="K78" i="85"/>
  <c r="L78" i="85"/>
  <c r="M78" i="85"/>
  <c r="N78" i="85"/>
  <c r="O78" i="85"/>
  <c r="P78" i="85"/>
  <c r="Q78" i="85"/>
  <c r="R78" i="85"/>
  <c r="S78" i="85"/>
  <c r="T78" i="85"/>
  <c r="U78" i="85"/>
  <c r="V78" i="85"/>
  <c r="W78" i="85"/>
  <c r="X78" i="85"/>
  <c r="Y78" i="85"/>
  <c r="Z78" i="85"/>
  <c r="AA78" i="85"/>
  <c r="AB78" i="85"/>
  <c r="AC78" i="85"/>
  <c r="AD78" i="85"/>
  <c r="AE78" i="85"/>
  <c r="AF78" i="85"/>
  <c r="AG78" i="85"/>
  <c r="D79" i="85"/>
  <c r="E79" i="85"/>
  <c r="F79" i="85"/>
  <c r="G79" i="85"/>
  <c r="H79" i="85"/>
  <c r="I79" i="85"/>
  <c r="J79" i="85"/>
  <c r="K79" i="85"/>
  <c r="L79" i="85"/>
  <c r="M79" i="85"/>
  <c r="N79" i="85"/>
  <c r="O79" i="85"/>
  <c r="P79" i="85"/>
  <c r="Q79" i="85"/>
  <c r="R79" i="85"/>
  <c r="S79" i="85"/>
  <c r="T79" i="85"/>
  <c r="U79" i="85"/>
  <c r="V79" i="85"/>
  <c r="W79" i="85"/>
  <c r="X79" i="85"/>
  <c r="Y79" i="85"/>
  <c r="Z79" i="85"/>
  <c r="AA79" i="85"/>
  <c r="AB79" i="85"/>
  <c r="AC79" i="85"/>
  <c r="AD79" i="85"/>
  <c r="AE79" i="85"/>
  <c r="AF79" i="85"/>
  <c r="AG79" i="85"/>
  <c r="D80" i="85"/>
  <c r="E80" i="85"/>
  <c r="F80" i="85"/>
  <c r="G80" i="85"/>
  <c r="H80" i="85"/>
  <c r="I80" i="85"/>
  <c r="J80" i="85"/>
  <c r="K80" i="85"/>
  <c r="L80" i="85"/>
  <c r="M80" i="85"/>
  <c r="N80" i="85"/>
  <c r="O80" i="85"/>
  <c r="P80" i="85"/>
  <c r="Q80" i="85"/>
  <c r="R80" i="85"/>
  <c r="S80" i="85"/>
  <c r="T80" i="85"/>
  <c r="U80" i="85"/>
  <c r="V80" i="85"/>
  <c r="W80" i="85"/>
  <c r="X80" i="85"/>
  <c r="Y80" i="85"/>
  <c r="Z80" i="85"/>
  <c r="AA80" i="85"/>
  <c r="AB80" i="85"/>
  <c r="AC80" i="85"/>
  <c r="AD80" i="85"/>
  <c r="AE80" i="85"/>
  <c r="AF80" i="85"/>
  <c r="AG80" i="85"/>
  <c r="D81" i="85"/>
  <c r="E81" i="85"/>
  <c r="F81" i="85"/>
  <c r="G81" i="85"/>
  <c r="H81" i="85"/>
  <c r="I81" i="85"/>
  <c r="J81" i="85"/>
  <c r="K81" i="85"/>
  <c r="L81" i="85"/>
  <c r="M81" i="85"/>
  <c r="N81" i="85"/>
  <c r="O81" i="85"/>
  <c r="P81" i="85"/>
  <c r="Q81" i="85"/>
  <c r="R81" i="85"/>
  <c r="S81" i="85"/>
  <c r="T81" i="85"/>
  <c r="U81" i="85"/>
  <c r="V81" i="85"/>
  <c r="W81" i="85"/>
  <c r="X81" i="85"/>
  <c r="Y81" i="85"/>
  <c r="Z81" i="85"/>
  <c r="AA81" i="85"/>
  <c r="AB81" i="85"/>
  <c r="AC81" i="85"/>
  <c r="AD81" i="85"/>
  <c r="AE81" i="85"/>
  <c r="AF81" i="85"/>
  <c r="AG81" i="85"/>
  <c r="D82" i="85"/>
  <c r="E82" i="85"/>
  <c r="F82" i="85"/>
  <c r="G82" i="85"/>
  <c r="H82" i="85"/>
  <c r="I82" i="85"/>
  <c r="J82" i="85"/>
  <c r="K82" i="85"/>
  <c r="L82" i="85"/>
  <c r="M82" i="85"/>
  <c r="N82" i="85"/>
  <c r="O82" i="85"/>
  <c r="P82" i="85"/>
  <c r="Q82" i="85"/>
  <c r="R82" i="85"/>
  <c r="S82" i="85"/>
  <c r="T82" i="85"/>
  <c r="U82" i="85"/>
  <c r="V82" i="85"/>
  <c r="W82" i="85"/>
  <c r="X82" i="85"/>
  <c r="Y82" i="85"/>
  <c r="Z82" i="85"/>
  <c r="AA82" i="85"/>
  <c r="AB82" i="85"/>
  <c r="AC82" i="85"/>
  <c r="AD82" i="85"/>
  <c r="AE82" i="85"/>
  <c r="AF82" i="85"/>
  <c r="AG82" i="85"/>
  <c r="D83" i="85"/>
  <c r="E83" i="85"/>
  <c r="F83" i="85"/>
  <c r="G83" i="85"/>
  <c r="H83" i="85"/>
  <c r="I83" i="85"/>
  <c r="J83" i="85"/>
  <c r="K83" i="85"/>
  <c r="L83" i="85"/>
  <c r="M83" i="85"/>
  <c r="N83" i="85"/>
  <c r="O83" i="85"/>
  <c r="P83" i="85"/>
  <c r="Q83" i="85"/>
  <c r="R83" i="85"/>
  <c r="S83" i="85"/>
  <c r="T83" i="85"/>
  <c r="U83" i="85"/>
  <c r="V83" i="85"/>
  <c r="W83" i="85"/>
  <c r="X83" i="85"/>
  <c r="Y83" i="85"/>
  <c r="Z83" i="85"/>
  <c r="AA83" i="85"/>
  <c r="AB83" i="85"/>
  <c r="AC83" i="85"/>
  <c r="AD83" i="85"/>
  <c r="AE83" i="85"/>
  <c r="AF83" i="85"/>
  <c r="AG83" i="85"/>
  <c r="D84" i="85"/>
  <c r="E84" i="85"/>
  <c r="F84" i="85"/>
  <c r="G84" i="85"/>
  <c r="H84" i="85"/>
  <c r="I84" i="85"/>
  <c r="J84" i="85"/>
  <c r="K84" i="85"/>
  <c r="L84" i="85"/>
  <c r="M84" i="85"/>
  <c r="N84" i="85"/>
  <c r="O84" i="85"/>
  <c r="P84" i="85"/>
  <c r="Q84" i="85"/>
  <c r="R84" i="85"/>
  <c r="S84" i="85"/>
  <c r="T84" i="85"/>
  <c r="U84" i="85"/>
  <c r="V84" i="85"/>
  <c r="W84" i="85"/>
  <c r="X84" i="85"/>
  <c r="Y84" i="85"/>
  <c r="Z84" i="85"/>
  <c r="AA84" i="85"/>
  <c r="AB84" i="85"/>
  <c r="AC84" i="85"/>
  <c r="AD84" i="85"/>
  <c r="AE84" i="85"/>
  <c r="AF84" i="85"/>
  <c r="AG84" i="85"/>
  <c r="D85" i="85"/>
  <c r="E85" i="85"/>
  <c r="F85" i="85"/>
  <c r="G85" i="85"/>
  <c r="H85" i="85"/>
  <c r="I85" i="85"/>
  <c r="J85" i="85"/>
  <c r="K85" i="85"/>
  <c r="L85" i="85"/>
  <c r="M85" i="85"/>
  <c r="N85" i="85"/>
  <c r="O85" i="85"/>
  <c r="P85" i="85"/>
  <c r="Q85" i="85"/>
  <c r="R85" i="85"/>
  <c r="S85" i="85"/>
  <c r="T85" i="85"/>
  <c r="U85" i="85"/>
  <c r="V85" i="85"/>
  <c r="W85" i="85"/>
  <c r="X85" i="85"/>
  <c r="Y85" i="85"/>
  <c r="Z85" i="85"/>
  <c r="AA85" i="85"/>
  <c r="AB85" i="85"/>
  <c r="AC85" i="85"/>
  <c r="AD85" i="85"/>
  <c r="AE85" i="85"/>
  <c r="AF85" i="85"/>
  <c r="AG85" i="85"/>
  <c r="D86" i="85"/>
  <c r="E86" i="85"/>
  <c r="F86" i="85"/>
  <c r="G86" i="85"/>
  <c r="H86" i="85"/>
  <c r="I86" i="85"/>
  <c r="J86" i="85"/>
  <c r="K86" i="85"/>
  <c r="L86" i="85"/>
  <c r="M86" i="85"/>
  <c r="N86" i="85"/>
  <c r="O86" i="85"/>
  <c r="P86" i="85"/>
  <c r="Q86" i="85"/>
  <c r="R86" i="85"/>
  <c r="S86" i="85"/>
  <c r="T86" i="85"/>
  <c r="U86" i="85"/>
  <c r="V86" i="85"/>
  <c r="W86" i="85"/>
  <c r="X86" i="85"/>
  <c r="Y86" i="85"/>
  <c r="Z86" i="85"/>
  <c r="AA86" i="85"/>
  <c r="AB86" i="85"/>
  <c r="AC86" i="85"/>
  <c r="AD86" i="85"/>
  <c r="AE86" i="85"/>
  <c r="AF86" i="85"/>
  <c r="AG86" i="85"/>
  <c r="D87" i="85"/>
  <c r="E87" i="85"/>
  <c r="F87" i="85"/>
  <c r="G87" i="85"/>
  <c r="H87" i="85"/>
  <c r="I87" i="85"/>
  <c r="J87" i="85"/>
  <c r="K87" i="85"/>
  <c r="L87" i="85"/>
  <c r="M87" i="85"/>
  <c r="N87" i="85"/>
  <c r="O87" i="85"/>
  <c r="P87" i="85"/>
  <c r="Q87" i="85"/>
  <c r="R87" i="85"/>
  <c r="S87" i="85"/>
  <c r="T87" i="85"/>
  <c r="U87" i="85"/>
  <c r="V87" i="85"/>
  <c r="W87" i="85"/>
  <c r="X87" i="85"/>
  <c r="Y87" i="85"/>
  <c r="Z87" i="85"/>
  <c r="AA87" i="85"/>
  <c r="AB87" i="85"/>
  <c r="AC87" i="85"/>
  <c r="AD87" i="85"/>
  <c r="AE87" i="85"/>
  <c r="AF87" i="85"/>
  <c r="AG87" i="85"/>
  <c r="D88" i="85"/>
  <c r="E88" i="85"/>
  <c r="F88" i="85"/>
  <c r="G88" i="85"/>
  <c r="H88" i="85"/>
  <c r="I88" i="85"/>
  <c r="J88" i="85"/>
  <c r="K88" i="85"/>
  <c r="L88" i="85"/>
  <c r="M88" i="85"/>
  <c r="N88" i="85"/>
  <c r="O88" i="85"/>
  <c r="P88" i="85"/>
  <c r="Q88" i="85"/>
  <c r="R88" i="85"/>
  <c r="S88" i="85"/>
  <c r="T88" i="85"/>
  <c r="U88" i="85"/>
  <c r="V88" i="85"/>
  <c r="W88" i="85"/>
  <c r="X88" i="85"/>
  <c r="Y88" i="85"/>
  <c r="Z88" i="85"/>
  <c r="AA88" i="85"/>
  <c r="AB88" i="85"/>
  <c r="AC88" i="85"/>
  <c r="AD88" i="85"/>
  <c r="AE88" i="85"/>
  <c r="AF88" i="85"/>
  <c r="AG88" i="85"/>
  <c r="D89" i="85"/>
  <c r="E89" i="85"/>
  <c r="F89" i="85"/>
  <c r="G89" i="85"/>
  <c r="H89" i="85"/>
  <c r="I89" i="85"/>
  <c r="J89" i="85"/>
  <c r="K89" i="85"/>
  <c r="L89" i="85"/>
  <c r="M89" i="85"/>
  <c r="N89" i="85"/>
  <c r="O89" i="85"/>
  <c r="P89" i="85"/>
  <c r="Q89" i="85"/>
  <c r="R89" i="85"/>
  <c r="S89" i="85"/>
  <c r="T89" i="85"/>
  <c r="U89" i="85"/>
  <c r="V89" i="85"/>
  <c r="W89" i="85"/>
  <c r="X89" i="85"/>
  <c r="Y89" i="85"/>
  <c r="Z89" i="85"/>
  <c r="AA89" i="85"/>
  <c r="AB89" i="85"/>
  <c r="AC89" i="85"/>
  <c r="AD89" i="85"/>
  <c r="AE89" i="85"/>
  <c r="AF89" i="85"/>
  <c r="AG89" i="85"/>
  <c r="D90" i="85"/>
  <c r="E90" i="85"/>
  <c r="F90" i="85"/>
  <c r="G90" i="85"/>
  <c r="H90" i="85"/>
  <c r="I90" i="85"/>
  <c r="J90" i="85"/>
  <c r="K90" i="85"/>
  <c r="L90" i="85"/>
  <c r="M90" i="85"/>
  <c r="N90" i="85"/>
  <c r="O90" i="85"/>
  <c r="P90" i="85"/>
  <c r="Q90" i="85"/>
  <c r="R90" i="85"/>
  <c r="S90" i="85"/>
  <c r="T90" i="85"/>
  <c r="U90" i="85"/>
  <c r="V90" i="85"/>
  <c r="W90" i="85"/>
  <c r="X90" i="85"/>
  <c r="Y90" i="85"/>
  <c r="Z90" i="85"/>
  <c r="AA90" i="85"/>
  <c r="AB90" i="85"/>
  <c r="AC90" i="85"/>
  <c r="AD90" i="85"/>
  <c r="AE90" i="85"/>
  <c r="AF90" i="85"/>
  <c r="AG90" i="85"/>
  <c r="D91" i="85"/>
  <c r="E91" i="85"/>
  <c r="F91" i="85"/>
  <c r="G91" i="85"/>
  <c r="H91" i="85"/>
  <c r="I91" i="85"/>
  <c r="J91" i="85"/>
  <c r="K91" i="85"/>
  <c r="L91" i="85"/>
  <c r="M91" i="85"/>
  <c r="N91" i="85"/>
  <c r="O91" i="85"/>
  <c r="P91" i="85"/>
  <c r="Q91" i="85"/>
  <c r="R91" i="85"/>
  <c r="S91" i="85"/>
  <c r="T91" i="85"/>
  <c r="U91" i="85"/>
  <c r="V91" i="85"/>
  <c r="W91" i="85"/>
  <c r="X91" i="85"/>
  <c r="Y91" i="85"/>
  <c r="Z91" i="85"/>
  <c r="AA91" i="85"/>
  <c r="AB91" i="85"/>
  <c r="AC91" i="85"/>
  <c r="AD91" i="85"/>
  <c r="AE91" i="85"/>
  <c r="AF91" i="85"/>
  <c r="AG91" i="85"/>
  <c r="D92" i="85"/>
  <c r="E92" i="85"/>
  <c r="F92" i="85"/>
  <c r="G92" i="85"/>
  <c r="H92" i="85"/>
  <c r="I92" i="85"/>
  <c r="J92" i="85"/>
  <c r="K92" i="85"/>
  <c r="L92" i="85"/>
  <c r="M92" i="85"/>
  <c r="N92" i="85"/>
  <c r="O92" i="85"/>
  <c r="P92" i="85"/>
  <c r="Q92" i="85"/>
  <c r="R92" i="85"/>
  <c r="S92" i="85"/>
  <c r="T92" i="85"/>
  <c r="U92" i="85"/>
  <c r="V92" i="85"/>
  <c r="W92" i="85"/>
  <c r="X92" i="85"/>
  <c r="Y92" i="85"/>
  <c r="Z92" i="85"/>
  <c r="AA92" i="85"/>
  <c r="AB92" i="85"/>
  <c r="AC92" i="85"/>
  <c r="AD92" i="85"/>
  <c r="AE92" i="85"/>
  <c r="AF92" i="85"/>
  <c r="AG92" i="85"/>
  <c r="D93" i="85"/>
  <c r="E93" i="85"/>
  <c r="F93" i="85"/>
  <c r="G93" i="85"/>
  <c r="H93" i="85"/>
  <c r="I93" i="85"/>
  <c r="J93" i="85"/>
  <c r="K93" i="85"/>
  <c r="L93" i="85"/>
  <c r="M93" i="85"/>
  <c r="N93" i="85"/>
  <c r="O93" i="85"/>
  <c r="P93" i="85"/>
  <c r="Q93" i="85"/>
  <c r="R93" i="85"/>
  <c r="S93" i="85"/>
  <c r="T93" i="85"/>
  <c r="U93" i="85"/>
  <c r="V93" i="85"/>
  <c r="W93" i="85"/>
  <c r="X93" i="85"/>
  <c r="Y93" i="85"/>
  <c r="Z93" i="85"/>
  <c r="AA93" i="85"/>
  <c r="AB93" i="85"/>
  <c r="AC93" i="85"/>
  <c r="AD93" i="85"/>
  <c r="AE93" i="85"/>
  <c r="AF93" i="85"/>
  <c r="AG93" i="85"/>
  <c r="D94" i="85"/>
  <c r="E94" i="85"/>
  <c r="F94" i="85"/>
  <c r="G94" i="85"/>
  <c r="H94" i="85"/>
  <c r="I94" i="85"/>
  <c r="J94" i="85"/>
  <c r="K94" i="85"/>
  <c r="L94" i="85"/>
  <c r="M94" i="85"/>
  <c r="N94" i="85"/>
  <c r="O94" i="85"/>
  <c r="P94" i="85"/>
  <c r="Q94" i="85"/>
  <c r="R94" i="85"/>
  <c r="S94" i="85"/>
  <c r="T94" i="85"/>
  <c r="U94" i="85"/>
  <c r="V94" i="85"/>
  <c r="W94" i="85"/>
  <c r="X94" i="85"/>
  <c r="Y94" i="85"/>
  <c r="Z94" i="85"/>
  <c r="AA94" i="85"/>
  <c r="AB94" i="85"/>
  <c r="AC94" i="85"/>
  <c r="AD94" i="85"/>
  <c r="AE94" i="85"/>
  <c r="AF94" i="85"/>
  <c r="AG94" i="85"/>
  <c r="D95" i="85"/>
  <c r="E95" i="85"/>
  <c r="F95" i="85"/>
  <c r="G95" i="85"/>
  <c r="H95" i="85"/>
  <c r="I95" i="85"/>
  <c r="J95" i="85"/>
  <c r="K95" i="85"/>
  <c r="L95" i="85"/>
  <c r="M95" i="85"/>
  <c r="N95" i="85"/>
  <c r="O95" i="85"/>
  <c r="P95" i="85"/>
  <c r="Q95" i="85"/>
  <c r="R95" i="85"/>
  <c r="S95" i="85"/>
  <c r="T95" i="85"/>
  <c r="U95" i="85"/>
  <c r="V95" i="85"/>
  <c r="W95" i="85"/>
  <c r="X95" i="85"/>
  <c r="Y95" i="85"/>
  <c r="Z95" i="85"/>
  <c r="AA95" i="85"/>
  <c r="AB95" i="85"/>
  <c r="AC95" i="85"/>
  <c r="AD95" i="85"/>
  <c r="AE95" i="85"/>
  <c r="AF95" i="85"/>
  <c r="AG95" i="85"/>
  <c r="D96" i="85"/>
  <c r="E96" i="85"/>
  <c r="F96" i="85"/>
  <c r="G96" i="85"/>
  <c r="H96" i="85"/>
  <c r="I96" i="85"/>
  <c r="J96" i="85"/>
  <c r="K96" i="85"/>
  <c r="L96" i="85"/>
  <c r="M96" i="85"/>
  <c r="N96" i="85"/>
  <c r="O96" i="85"/>
  <c r="P96" i="85"/>
  <c r="Q96" i="85"/>
  <c r="R96" i="85"/>
  <c r="S96" i="85"/>
  <c r="T96" i="85"/>
  <c r="U96" i="85"/>
  <c r="V96" i="85"/>
  <c r="W96" i="85"/>
  <c r="X96" i="85"/>
  <c r="Y96" i="85"/>
  <c r="Z96" i="85"/>
  <c r="AA96" i="85"/>
  <c r="AB96" i="85"/>
  <c r="AC96" i="85"/>
  <c r="AD96" i="85"/>
  <c r="AE96" i="85"/>
  <c r="AF96" i="85"/>
  <c r="AG96" i="85"/>
  <c r="D97" i="85"/>
  <c r="E97" i="85"/>
  <c r="F97" i="85"/>
  <c r="G97" i="85"/>
  <c r="H97" i="85"/>
  <c r="I97" i="85"/>
  <c r="J97" i="85"/>
  <c r="K97" i="85"/>
  <c r="L97" i="85"/>
  <c r="M97" i="85"/>
  <c r="N97" i="85"/>
  <c r="O97" i="85"/>
  <c r="P97" i="85"/>
  <c r="Q97" i="85"/>
  <c r="R97" i="85"/>
  <c r="S97" i="85"/>
  <c r="T97" i="85"/>
  <c r="U97" i="85"/>
  <c r="V97" i="85"/>
  <c r="W97" i="85"/>
  <c r="X97" i="85"/>
  <c r="Y97" i="85"/>
  <c r="Z97" i="85"/>
  <c r="AA97" i="85"/>
  <c r="AB97" i="85"/>
  <c r="AC97" i="85"/>
  <c r="AD97" i="85"/>
  <c r="AE97" i="85"/>
  <c r="AF97" i="85"/>
  <c r="AG97" i="85"/>
  <c r="D98" i="85"/>
  <c r="E98" i="85"/>
  <c r="F98" i="85"/>
  <c r="G98" i="85"/>
  <c r="H98" i="85"/>
  <c r="I98" i="85"/>
  <c r="J98" i="85"/>
  <c r="K98" i="85"/>
  <c r="L98" i="85"/>
  <c r="M98" i="85"/>
  <c r="N98" i="85"/>
  <c r="O98" i="85"/>
  <c r="P98" i="85"/>
  <c r="Q98" i="85"/>
  <c r="R98" i="85"/>
  <c r="S98" i="85"/>
  <c r="T98" i="85"/>
  <c r="U98" i="85"/>
  <c r="V98" i="85"/>
  <c r="W98" i="85"/>
  <c r="X98" i="85"/>
  <c r="Y98" i="85"/>
  <c r="Z98" i="85"/>
  <c r="AA98" i="85"/>
  <c r="AB98" i="85"/>
  <c r="AC98" i="85"/>
  <c r="AD98" i="85"/>
  <c r="AE98" i="85"/>
  <c r="AF98" i="85"/>
  <c r="AG98" i="85"/>
  <c r="D99" i="85"/>
  <c r="E99" i="85"/>
  <c r="F99" i="85"/>
  <c r="G99" i="85"/>
  <c r="H99" i="85"/>
  <c r="I99" i="85"/>
  <c r="J99" i="85"/>
  <c r="K99" i="85"/>
  <c r="L99" i="85"/>
  <c r="M99" i="85"/>
  <c r="N99" i="85"/>
  <c r="O99" i="85"/>
  <c r="P99" i="85"/>
  <c r="Q99" i="85"/>
  <c r="R99" i="85"/>
  <c r="S99" i="85"/>
  <c r="T99" i="85"/>
  <c r="U99" i="85"/>
  <c r="V99" i="85"/>
  <c r="W99" i="85"/>
  <c r="X99" i="85"/>
  <c r="Y99" i="85"/>
  <c r="Z99" i="85"/>
  <c r="AA99" i="85"/>
  <c r="AB99" i="85"/>
  <c r="AC99" i="85"/>
  <c r="AD99" i="85"/>
  <c r="AE99" i="85"/>
  <c r="AF99" i="85"/>
  <c r="AG99" i="85"/>
  <c r="D100" i="85"/>
  <c r="E100" i="85"/>
  <c r="F100" i="85"/>
  <c r="G100" i="85"/>
  <c r="H100" i="85"/>
  <c r="I100" i="85"/>
  <c r="J100" i="85"/>
  <c r="K100" i="85"/>
  <c r="L100" i="85"/>
  <c r="M100" i="85"/>
  <c r="N100" i="85"/>
  <c r="O100" i="85"/>
  <c r="P100" i="85"/>
  <c r="Q100" i="85"/>
  <c r="R100" i="85"/>
  <c r="S100" i="85"/>
  <c r="T100" i="85"/>
  <c r="U100" i="85"/>
  <c r="V100" i="85"/>
  <c r="W100" i="85"/>
  <c r="X100" i="85"/>
  <c r="Y100" i="85"/>
  <c r="Z100" i="85"/>
  <c r="AA100" i="85"/>
  <c r="AB100" i="85"/>
  <c r="AC100" i="85"/>
  <c r="AD100" i="85"/>
  <c r="AE100" i="85"/>
  <c r="AF100" i="85"/>
  <c r="AG100" i="85"/>
  <c r="D101" i="85"/>
  <c r="E101" i="85"/>
  <c r="F101" i="85"/>
  <c r="G101" i="85"/>
  <c r="H101" i="85"/>
  <c r="I101" i="85"/>
  <c r="J101" i="85"/>
  <c r="K101" i="85"/>
  <c r="L101" i="85"/>
  <c r="M101" i="85"/>
  <c r="N101" i="85"/>
  <c r="O101" i="85"/>
  <c r="P101" i="85"/>
  <c r="Q101" i="85"/>
  <c r="R101" i="85"/>
  <c r="S101" i="85"/>
  <c r="T101" i="85"/>
  <c r="U101" i="85"/>
  <c r="V101" i="85"/>
  <c r="W101" i="85"/>
  <c r="X101" i="85"/>
  <c r="Y101" i="85"/>
  <c r="Z101" i="85"/>
  <c r="AA101" i="85"/>
  <c r="AB101" i="85"/>
  <c r="AC101" i="85"/>
  <c r="AD101" i="85"/>
  <c r="AE101" i="85"/>
  <c r="AF101" i="85"/>
  <c r="AG101" i="85"/>
  <c r="D102" i="85"/>
  <c r="E102" i="85"/>
  <c r="F102" i="85"/>
  <c r="G102" i="85"/>
  <c r="H102" i="85"/>
  <c r="I102" i="85"/>
  <c r="J102" i="85"/>
  <c r="K102" i="85"/>
  <c r="L102" i="85"/>
  <c r="M102" i="85"/>
  <c r="N102" i="85"/>
  <c r="O102" i="85"/>
  <c r="P102" i="85"/>
  <c r="Q102" i="85"/>
  <c r="R102" i="85"/>
  <c r="S102" i="85"/>
  <c r="T102" i="85"/>
  <c r="U102" i="85"/>
  <c r="V102" i="85"/>
  <c r="W102" i="85"/>
  <c r="X102" i="85"/>
  <c r="Y102" i="85"/>
  <c r="Z102" i="85"/>
  <c r="AA102" i="85"/>
  <c r="AB102" i="85"/>
  <c r="AC102" i="85"/>
  <c r="AD102" i="85"/>
  <c r="AE102" i="85"/>
  <c r="AF102" i="85"/>
  <c r="AG102" i="85"/>
  <c r="D103" i="85"/>
  <c r="E103" i="85"/>
  <c r="F103" i="85"/>
  <c r="G103" i="85"/>
  <c r="H103" i="85"/>
  <c r="I103" i="85"/>
  <c r="J103" i="85"/>
  <c r="K103" i="85"/>
  <c r="L103" i="85"/>
  <c r="M103" i="85"/>
  <c r="N103" i="85"/>
  <c r="O103" i="85"/>
  <c r="P103" i="85"/>
  <c r="Q103" i="85"/>
  <c r="R103" i="85"/>
  <c r="S103" i="85"/>
  <c r="T103" i="85"/>
  <c r="U103" i="85"/>
  <c r="V103" i="85"/>
  <c r="W103" i="85"/>
  <c r="X103" i="85"/>
  <c r="Y103" i="85"/>
  <c r="Z103" i="85"/>
  <c r="AA103" i="85"/>
  <c r="AB103" i="85"/>
  <c r="AC103" i="85"/>
  <c r="AD103" i="85"/>
  <c r="AE103" i="85"/>
  <c r="AF103" i="85"/>
  <c r="AG103" i="85"/>
  <c r="D104" i="85"/>
  <c r="E104" i="85"/>
  <c r="F104" i="85"/>
  <c r="G104" i="85"/>
  <c r="H104" i="85"/>
  <c r="I104" i="85"/>
  <c r="J104" i="85"/>
  <c r="K104" i="85"/>
  <c r="L104" i="85"/>
  <c r="M104" i="85"/>
  <c r="N104" i="85"/>
  <c r="O104" i="85"/>
  <c r="P104" i="85"/>
  <c r="Q104" i="85"/>
  <c r="R104" i="85"/>
  <c r="S104" i="85"/>
  <c r="T104" i="85"/>
  <c r="U104" i="85"/>
  <c r="V104" i="85"/>
  <c r="W104" i="85"/>
  <c r="X104" i="85"/>
  <c r="Y104" i="85"/>
  <c r="Z104" i="85"/>
  <c r="AA104" i="85"/>
  <c r="AB104" i="85"/>
  <c r="AC104" i="85"/>
  <c r="AD104" i="85"/>
  <c r="AE104" i="85"/>
  <c r="AF104" i="85"/>
  <c r="AG104" i="85"/>
  <c r="D105" i="85"/>
  <c r="E105" i="85"/>
  <c r="F105" i="85"/>
  <c r="G105" i="85"/>
  <c r="H105" i="85"/>
  <c r="I105" i="85"/>
  <c r="J105" i="85"/>
  <c r="K105" i="85"/>
  <c r="L105" i="85"/>
  <c r="M105" i="85"/>
  <c r="N105" i="85"/>
  <c r="O105" i="85"/>
  <c r="P105" i="85"/>
  <c r="Q105" i="85"/>
  <c r="R105" i="85"/>
  <c r="S105" i="85"/>
  <c r="T105" i="85"/>
  <c r="U105" i="85"/>
  <c r="V105" i="85"/>
  <c r="W105" i="85"/>
  <c r="X105" i="85"/>
  <c r="Y105" i="85"/>
  <c r="Z105" i="85"/>
  <c r="AA105" i="85"/>
  <c r="AB105" i="85"/>
  <c r="AC105" i="85"/>
  <c r="AD105" i="85"/>
  <c r="AE105" i="85"/>
  <c r="AF105" i="85"/>
  <c r="AG105" i="85"/>
  <c r="D106" i="85"/>
  <c r="E106" i="85"/>
  <c r="F106" i="85"/>
  <c r="G106" i="85"/>
  <c r="H106" i="85"/>
  <c r="I106" i="85"/>
  <c r="J106" i="85"/>
  <c r="K106" i="85"/>
  <c r="L106" i="85"/>
  <c r="M106" i="85"/>
  <c r="N106" i="85"/>
  <c r="O106" i="85"/>
  <c r="P106" i="85"/>
  <c r="Q106" i="85"/>
  <c r="R106" i="85"/>
  <c r="S106" i="85"/>
  <c r="T106" i="85"/>
  <c r="U106" i="85"/>
  <c r="V106" i="85"/>
  <c r="W106" i="85"/>
  <c r="X106" i="85"/>
  <c r="Y106" i="85"/>
  <c r="Z106" i="85"/>
  <c r="AA106" i="85"/>
  <c r="AB106" i="85"/>
  <c r="AC106" i="85"/>
  <c r="AD106" i="85"/>
  <c r="AE106" i="85"/>
  <c r="AF106" i="85"/>
  <c r="AG106" i="85"/>
  <c r="D107" i="85"/>
  <c r="E107" i="85"/>
  <c r="F107" i="85"/>
  <c r="G107" i="85"/>
  <c r="H107" i="85"/>
  <c r="I107" i="85"/>
  <c r="J107" i="85"/>
  <c r="K107" i="85"/>
  <c r="L107" i="85"/>
  <c r="M107" i="85"/>
  <c r="N107" i="85"/>
  <c r="O107" i="85"/>
  <c r="P107" i="85"/>
  <c r="Q107" i="85"/>
  <c r="R107" i="85"/>
  <c r="S107" i="85"/>
  <c r="T107" i="85"/>
  <c r="U107" i="85"/>
  <c r="V107" i="85"/>
  <c r="W107" i="85"/>
  <c r="X107" i="85"/>
  <c r="Y107" i="85"/>
  <c r="Z107" i="85"/>
  <c r="AA107" i="85"/>
  <c r="AB107" i="85"/>
  <c r="AC107" i="85"/>
  <c r="AD107" i="85"/>
  <c r="AE107" i="85"/>
  <c r="AF107" i="85"/>
  <c r="AG107" i="85"/>
  <c r="D109" i="85"/>
  <c r="E109" i="85"/>
  <c r="F109" i="85"/>
  <c r="G109" i="85"/>
  <c r="H109" i="85"/>
  <c r="I109" i="85"/>
  <c r="J109" i="85"/>
  <c r="K109" i="85"/>
  <c r="L109" i="85"/>
  <c r="M109" i="85"/>
  <c r="N109" i="85"/>
  <c r="O109" i="85"/>
  <c r="P109" i="85"/>
  <c r="Q109" i="85"/>
  <c r="R109" i="85"/>
  <c r="S109" i="85"/>
  <c r="T109" i="85"/>
  <c r="U109" i="85"/>
  <c r="V109" i="85"/>
  <c r="W109" i="85"/>
  <c r="X109" i="85"/>
  <c r="Y109" i="85"/>
  <c r="Z109" i="85"/>
  <c r="AA109" i="85"/>
  <c r="AB109" i="85"/>
  <c r="AC109" i="85"/>
  <c r="AD109" i="85"/>
  <c r="AE109" i="85"/>
  <c r="AF109" i="85"/>
  <c r="AG109" i="85"/>
  <c r="D110" i="85"/>
  <c r="E110" i="85"/>
  <c r="F110" i="85"/>
  <c r="G110" i="85"/>
  <c r="H110" i="85"/>
  <c r="I110" i="85"/>
  <c r="J110" i="85"/>
  <c r="K110" i="85"/>
  <c r="L110" i="85"/>
  <c r="M110" i="85"/>
  <c r="N110" i="85"/>
  <c r="O110" i="85"/>
  <c r="P110" i="85"/>
  <c r="Q110" i="85"/>
  <c r="R110" i="85"/>
  <c r="S110" i="85"/>
  <c r="T110" i="85"/>
  <c r="U110" i="85"/>
  <c r="V110" i="85"/>
  <c r="W110" i="85"/>
  <c r="X110" i="85"/>
  <c r="Y110" i="85"/>
  <c r="Z110" i="85"/>
  <c r="AA110" i="85"/>
  <c r="AB110" i="85"/>
  <c r="AC110" i="85"/>
  <c r="AD110" i="85"/>
  <c r="AE110" i="85"/>
  <c r="AF110" i="85"/>
  <c r="AG110" i="85"/>
  <c r="D111" i="85"/>
  <c r="E111" i="85"/>
  <c r="F111" i="85"/>
  <c r="G111" i="85"/>
  <c r="H111" i="85"/>
  <c r="I111" i="85"/>
  <c r="J111" i="85"/>
  <c r="K111" i="85"/>
  <c r="L111" i="85"/>
  <c r="M111" i="85"/>
  <c r="N111" i="85"/>
  <c r="O111" i="85"/>
  <c r="P111" i="85"/>
  <c r="Q111" i="85"/>
  <c r="R111" i="85"/>
  <c r="S111" i="85"/>
  <c r="T111" i="85"/>
  <c r="U111" i="85"/>
  <c r="V111" i="85"/>
  <c r="W111" i="85"/>
  <c r="X111" i="85"/>
  <c r="Y111" i="85"/>
  <c r="Z111" i="85"/>
  <c r="AA111" i="85"/>
  <c r="AB111" i="85"/>
  <c r="AC111" i="85"/>
  <c r="AD111" i="85"/>
  <c r="AE111" i="85"/>
  <c r="AF111" i="85"/>
  <c r="AG111" i="85"/>
  <c r="D113" i="85"/>
  <c r="E113" i="85"/>
  <c r="F113" i="85"/>
  <c r="G113" i="85"/>
  <c r="H113" i="85"/>
  <c r="I113" i="85"/>
  <c r="J113" i="85"/>
  <c r="K113" i="85"/>
  <c r="L113" i="85"/>
  <c r="M113" i="85"/>
  <c r="N113" i="85"/>
  <c r="O113" i="85"/>
  <c r="P113" i="85"/>
  <c r="Q113" i="85"/>
  <c r="R113" i="85"/>
  <c r="S113" i="85"/>
  <c r="T113" i="85"/>
  <c r="U113" i="85"/>
  <c r="V113" i="85"/>
  <c r="W113" i="85"/>
  <c r="X113" i="85"/>
  <c r="Y113" i="85"/>
  <c r="Z113" i="85"/>
  <c r="AA113" i="85"/>
  <c r="AB113" i="85"/>
  <c r="AC113" i="85"/>
  <c r="AD113" i="85"/>
  <c r="AE113" i="85"/>
  <c r="AF113" i="85"/>
  <c r="AG113" i="85"/>
  <c r="D114" i="85"/>
  <c r="E114" i="85"/>
  <c r="F114" i="85"/>
  <c r="G114" i="85"/>
  <c r="H114" i="85"/>
  <c r="I114" i="85"/>
  <c r="J114" i="85"/>
  <c r="K114" i="85"/>
  <c r="L114" i="85"/>
  <c r="M114" i="85"/>
  <c r="N114" i="85"/>
  <c r="O114" i="85"/>
  <c r="P114" i="85"/>
  <c r="Q114" i="85"/>
  <c r="R114" i="85"/>
  <c r="S114" i="85"/>
  <c r="T114" i="85"/>
  <c r="U114" i="85"/>
  <c r="V114" i="85"/>
  <c r="W114" i="85"/>
  <c r="X114" i="85"/>
  <c r="Y114" i="85"/>
  <c r="Z114" i="85"/>
  <c r="AA114" i="85"/>
  <c r="AB114" i="85"/>
  <c r="AC114" i="85"/>
  <c r="AD114" i="85"/>
  <c r="AE114" i="85"/>
  <c r="AF114" i="85"/>
  <c r="AG114" i="85"/>
  <c r="D116" i="85"/>
  <c r="E116" i="85"/>
  <c r="F116" i="85"/>
  <c r="G116" i="85"/>
  <c r="H116" i="85"/>
  <c r="I116" i="85"/>
  <c r="J116" i="85"/>
  <c r="K116" i="85"/>
  <c r="L116" i="85"/>
  <c r="M116" i="85"/>
  <c r="N116" i="85"/>
  <c r="O116" i="85"/>
  <c r="P116" i="85"/>
  <c r="Q116" i="85"/>
  <c r="R116" i="85"/>
  <c r="S116" i="85"/>
  <c r="T116" i="85"/>
  <c r="U116" i="85"/>
  <c r="V116" i="85"/>
  <c r="W116" i="85"/>
  <c r="X116" i="85"/>
  <c r="Y116" i="85"/>
  <c r="Z116" i="85"/>
  <c r="AA116" i="85"/>
  <c r="AB116" i="85"/>
  <c r="AC116" i="85"/>
  <c r="AD116" i="85"/>
  <c r="AE116" i="85"/>
  <c r="AF116" i="85"/>
  <c r="AG116" i="85"/>
  <c r="C116" i="85"/>
  <c r="C114" i="85"/>
  <c r="C113" i="85"/>
  <c r="C110" i="85"/>
  <c r="C111" i="85"/>
  <c r="C109" i="85"/>
  <c r="C71" i="85"/>
  <c r="C72" i="85"/>
  <c r="C73" i="85"/>
  <c r="C74" i="85"/>
  <c r="C75" i="85"/>
  <c r="C76" i="85"/>
  <c r="C77" i="85"/>
  <c r="C78" i="85"/>
  <c r="C79" i="85"/>
  <c r="C80" i="85"/>
  <c r="C81" i="85"/>
  <c r="C82" i="85"/>
  <c r="C83" i="85"/>
  <c r="C84" i="85"/>
  <c r="C85" i="85"/>
  <c r="C86" i="85"/>
  <c r="C87" i="85"/>
  <c r="C88" i="85"/>
  <c r="C89" i="85"/>
  <c r="C90" i="85"/>
  <c r="C91" i="85"/>
  <c r="C92" i="85"/>
  <c r="C93" i="85"/>
  <c r="C94" i="85"/>
  <c r="C95" i="85"/>
  <c r="C96" i="85"/>
  <c r="C97" i="85"/>
  <c r="C98" i="85"/>
  <c r="C99" i="85"/>
  <c r="C100" i="85"/>
  <c r="C101" i="85"/>
  <c r="C102" i="85"/>
  <c r="C103" i="85"/>
  <c r="C104" i="85"/>
  <c r="C105" i="85"/>
  <c r="C106" i="85"/>
  <c r="C107" i="85"/>
  <c r="C70" i="85"/>
  <c r="C62" i="85"/>
  <c r="C63" i="85"/>
  <c r="C64" i="85"/>
  <c r="C65" i="85"/>
  <c r="C66" i="85"/>
  <c r="C67" i="85"/>
  <c r="C68" i="85"/>
  <c r="C61" i="85"/>
  <c r="C56" i="85"/>
  <c r="C57" i="85"/>
  <c r="C58" i="85"/>
  <c r="C59" i="85"/>
  <c r="C55" i="85"/>
  <c r="C50" i="85"/>
  <c r="C51" i="85"/>
  <c r="C52" i="85"/>
  <c r="C53" i="85"/>
  <c r="C49" i="85"/>
  <c r="C44" i="85"/>
  <c r="C45" i="85"/>
  <c r="C46" i="85"/>
  <c r="C47" i="85"/>
  <c r="C43" i="85"/>
  <c r="C34" i="85"/>
  <c r="C35" i="85"/>
  <c r="C36" i="85"/>
  <c r="C37" i="85"/>
  <c r="C38" i="85"/>
  <c r="C39" i="85"/>
  <c r="C40" i="85"/>
  <c r="C33" i="85"/>
  <c r="C25" i="85"/>
  <c r="C26" i="85"/>
  <c r="C27" i="85"/>
  <c r="C28" i="85"/>
  <c r="C29" i="85"/>
  <c r="C30" i="85"/>
  <c r="C31" i="85"/>
  <c r="C24" i="85"/>
  <c r="C16" i="85"/>
  <c r="C17" i="85"/>
  <c r="C18" i="85"/>
  <c r="C19" i="85"/>
  <c r="C20" i="85"/>
  <c r="C21" i="85"/>
  <c r="C22" i="85"/>
  <c r="C15" i="85"/>
  <c r="D17" i="84"/>
  <c r="E17" i="84"/>
  <c r="F17" i="84"/>
  <c r="G17" i="84"/>
  <c r="H17" i="84"/>
  <c r="I17" i="84"/>
  <c r="J17" i="84"/>
  <c r="K17" i="84"/>
  <c r="L17" i="84"/>
  <c r="M17" i="84"/>
  <c r="N17" i="84"/>
  <c r="O17" i="84"/>
  <c r="P17" i="84"/>
  <c r="Q17" i="84"/>
  <c r="R17" i="84"/>
  <c r="S17" i="84"/>
  <c r="T17" i="84"/>
  <c r="U17" i="84"/>
  <c r="V17" i="84"/>
  <c r="W17" i="84"/>
  <c r="X17" i="84"/>
  <c r="Y17" i="84"/>
  <c r="Z17" i="84"/>
  <c r="AA17" i="84"/>
  <c r="AB17" i="84"/>
  <c r="AC17" i="84"/>
  <c r="AD17" i="84"/>
  <c r="AE17" i="84"/>
  <c r="AF17" i="84"/>
  <c r="AG17" i="84"/>
  <c r="D18" i="84"/>
  <c r="E18" i="84"/>
  <c r="F18" i="84"/>
  <c r="G18" i="84"/>
  <c r="H18" i="84"/>
  <c r="I18" i="84"/>
  <c r="J18" i="84"/>
  <c r="K18" i="84"/>
  <c r="L18" i="84"/>
  <c r="M18" i="84"/>
  <c r="N18" i="84"/>
  <c r="O18" i="84"/>
  <c r="P18" i="84"/>
  <c r="Q18" i="84"/>
  <c r="R18" i="84"/>
  <c r="S18" i="84"/>
  <c r="T18" i="84"/>
  <c r="U18" i="84"/>
  <c r="V18" i="84"/>
  <c r="W18" i="84"/>
  <c r="X18" i="84"/>
  <c r="Y18" i="84"/>
  <c r="Z18" i="84"/>
  <c r="AA18" i="84"/>
  <c r="AB18" i="84"/>
  <c r="AC18" i="84"/>
  <c r="AD18" i="84"/>
  <c r="AE18" i="84"/>
  <c r="AF18" i="84"/>
  <c r="AG18" i="84"/>
  <c r="D19" i="84"/>
  <c r="E19" i="84"/>
  <c r="F19" i="84"/>
  <c r="G19" i="84"/>
  <c r="H19" i="84"/>
  <c r="I19" i="84"/>
  <c r="J19" i="84"/>
  <c r="K19" i="84"/>
  <c r="L19" i="84"/>
  <c r="M19" i="84"/>
  <c r="N19" i="84"/>
  <c r="O19" i="84"/>
  <c r="P19" i="84"/>
  <c r="Q19" i="84"/>
  <c r="R19" i="84"/>
  <c r="S19" i="84"/>
  <c r="T19" i="84"/>
  <c r="U19" i="84"/>
  <c r="V19" i="84"/>
  <c r="W19" i="84"/>
  <c r="X19" i="84"/>
  <c r="Y19" i="84"/>
  <c r="Z19" i="84"/>
  <c r="AA19" i="84"/>
  <c r="AB19" i="84"/>
  <c r="AC19" i="84"/>
  <c r="AD19" i="84"/>
  <c r="AE19" i="84"/>
  <c r="AF19" i="84"/>
  <c r="AG19" i="84"/>
  <c r="D20" i="84"/>
  <c r="E20" i="84"/>
  <c r="F20" i="84"/>
  <c r="G20" i="84"/>
  <c r="H20" i="84"/>
  <c r="I20" i="84"/>
  <c r="J20" i="84"/>
  <c r="K20" i="84"/>
  <c r="L20" i="84"/>
  <c r="M20" i="84"/>
  <c r="N20" i="84"/>
  <c r="O20" i="84"/>
  <c r="P20" i="84"/>
  <c r="Q20" i="84"/>
  <c r="R20" i="84"/>
  <c r="S20" i="84"/>
  <c r="T20" i="84"/>
  <c r="U20" i="84"/>
  <c r="V20" i="84"/>
  <c r="W20" i="84"/>
  <c r="X20" i="84"/>
  <c r="Y20" i="84"/>
  <c r="Z20" i="84"/>
  <c r="AA20" i="84"/>
  <c r="AB20" i="84"/>
  <c r="AC20" i="84"/>
  <c r="AD20" i="84"/>
  <c r="AE20" i="84"/>
  <c r="AF20" i="84"/>
  <c r="AG20" i="84"/>
  <c r="D21" i="84"/>
  <c r="E21" i="84"/>
  <c r="F21" i="84"/>
  <c r="G21" i="84"/>
  <c r="H21" i="84"/>
  <c r="I21" i="84"/>
  <c r="J21" i="84"/>
  <c r="K21" i="84"/>
  <c r="L21" i="84"/>
  <c r="M21" i="84"/>
  <c r="N21" i="84"/>
  <c r="O21" i="84"/>
  <c r="P21" i="84"/>
  <c r="Q21" i="84"/>
  <c r="R21" i="84"/>
  <c r="S21" i="84"/>
  <c r="T21" i="84"/>
  <c r="U21" i="84"/>
  <c r="V21" i="84"/>
  <c r="W21" i="84"/>
  <c r="X21" i="84"/>
  <c r="Y21" i="84"/>
  <c r="Z21" i="84"/>
  <c r="AA21" i="84"/>
  <c r="AB21" i="84"/>
  <c r="AC21" i="84"/>
  <c r="AD21" i="84"/>
  <c r="AE21" i="84"/>
  <c r="AF21" i="84"/>
  <c r="AG21" i="84"/>
  <c r="D22" i="84"/>
  <c r="E22" i="84"/>
  <c r="F22" i="84"/>
  <c r="G22" i="84"/>
  <c r="H22" i="84"/>
  <c r="I22" i="84"/>
  <c r="J22" i="84"/>
  <c r="K22" i="84"/>
  <c r="L22" i="84"/>
  <c r="M22" i="84"/>
  <c r="N22" i="84"/>
  <c r="O22" i="84"/>
  <c r="P22" i="84"/>
  <c r="Q22" i="84"/>
  <c r="R22" i="84"/>
  <c r="S22" i="84"/>
  <c r="T22" i="84"/>
  <c r="U22" i="84"/>
  <c r="V22" i="84"/>
  <c r="W22" i="84"/>
  <c r="X22" i="84"/>
  <c r="Y22" i="84"/>
  <c r="Z22" i="84"/>
  <c r="AA22" i="84"/>
  <c r="AB22" i="84"/>
  <c r="AC22" i="84"/>
  <c r="AD22" i="84"/>
  <c r="AE22" i="84"/>
  <c r="AF22" i="84"/>
  <c r="AG22" i="84"/>
  <c r="D23" i="84"/>
  <c r="E23" i="84"/>
  <c r="F23" i="84"/>
  <c r="G23" i="84"/>
  <c r="H23" i="84"/>
  <c r="I23" i="84"/>
  <c r="J23" i="84"/>
  <c r="K23" i="84"/>
  <c r="L23" i="84"/>
  <c r="M23" i="84"/>
  <c r="N23" i="84"/>
  <c r="O23" i="84"/>
  <c r="P23" i="84"/>
  <c r="Q23" i="84"/>
  <c r="R23" i="84"/>
  <c r="S23" i="84"/>
  <c r="T23" i="84"/>
  <c r="U23" i="84"/>
  <c r="V23" i="84"/>
  <c r="W23" i="84"/>
  <c r="X23" i="84"/>
  <c r="Y23" i="84"/>
  <c r="Z23" i="84"/>
  <c r="AA23" i="84"/>
  <c r="AB23" i="84"/>
  <c r="AC23" i="84"/>
  <c r="AD23" i="84"/>
  <c r="AE23" i="84"/>
  <c r="AF23" i="84"/>
  <c r="AG23" i="84"/>
  <c r="D24" i="84"/>
  <c r="E24" i="84"/>
  <c r="F24" i="84"/>
  <c r="G24" i="84"/>
  <c r="H24" i="84"/>
  <c r="I24" i="84"/>
  <c r="J24" i="84"/>
  <c r="K24" i="84"/>
  <c r="L24" i="84"/>
  <c r="M24" i="84"/>
  <c r="N24" i="84"/>
  <c r="O24" i="84"/>
  <c r="P24" i="84"/>
  <c r="Q24" i="84"/>
  <c r="R24" i="84"/>
  <c r="S24" i="84"/>
  <c r="T24" i="84"/>
  <c r="U24" i="84"/>
  <c r="V24" i="84"/>
  <c r="W24" i="84"/>
  <c r="X24" i="84"/>
  <c r="Y24" i="84"/>
  <c r="Z24" i="84"/>
  <c r="AA24" i="84"/>
  <c r="AB24" i="84"/>
  <c r="AC24" i="84"/>
  <c r="AD24" i="84"/>
  <c r="AE24" i="84"/>
  <c r="AF24" i="84"/>
  <c r="AG24" i="84"/>
  <c r="D25" i="84"/>
  <c r="E25" i="84"/>
  <c r="F25" i="84"/>
  <c r="G25" i="84"/>
  <c r="H25" i="84"/>
  <c r="I25" i="84"/>
  <c r="J25" i="84"/>
  <c r="K25" i="84"/>
  <c r="L25" i="84"/>
  <c r="M25" i="84"/>
  <c r="N25" i="84"/>
  <c r="O25" i="84"/>
  <c r="P25" i="84"/>
  <c r="Q25" i="84"/>
  <c r="R25" i="84"/>
  <c r="S25" i="84"/>
  <c r="T25" i="84"/>
  <c r="U25" i="84"/>
  <c r="V25" i="84"/>
  <c r="W25" i="84"/>
  <c r="X25" i="84"/>
  <c r="Y25" i="84"/>
  <c r="Z25" i="84"/>
  <c r="AA25" i="84"/>
  <c r="AB25" i="84"/>
  <c r="AC25" i="84"/>
  <c r="AD25" i="84"/>
  <c r="AE25" i="84"/>
  <c r="AF25" i="84"/>
  <c r="AG25" i="84"/>
  <c r="D26" i="84"/>
  <c r="E26" i="84"/>
  <c r="F26" i="84"/>
  <c r="G26" i="84"/>
  <c r="H26" i="84"/>
  <c r="I26" i="84"/>
  <c r="J26" i="84"/>
  <c r="K26" i="84"/>
  <c r="L26" i="84"/>
  <c r="M26" i="84"/>
  <c r="N26" i="84"/>
  <c r="O26" i="84"/>
  <c r="P26" i="84"/>
  <c r="Q26" i="84"/>
  <c r="R26" i="84"/>
  <c r="S26" i="84"/>
  <c r="T26" i="84"/>
  <c r="U26" i="84"/>
  <c r="V26" i="84"/>
  <c r="W26" i="84"/>
  <c r="X26" i="84"/>
  <c r="Y26" i="84"/>
  <c r="Z26" i="84"/>
  <c r="AA26" i="84"/>
  <c r="AB26" i="84"/>
  <c r="AC26" i="84"/>
  <c r="AD26" i="84"/>
  <c r="AE26" i="84"/>
  <c r="AF26" i="84"/>
  <c r="AG26" i="84"/>
  <c r="D27" i="84"/>
  <c r="E27" i="84"/>
  <c r="F27" i="84"/>
  <c r="G27" i="84"/>
  <c r="H27" i="84"/>
  <c r="I27" i="84"/>
  <c r="J27" i="84"/>
  <c r="K27" i="84"/>
  <c r="L27" i="84"/>
  <c r="M27" i="84"/>
  <c r="N27" i="84"/>
  <c r="O27" i="84"/>
  <c r="P27" i="84"/>
  <c r="Q27" i="84"/>
  <c r="R27" i="84"/>
  <c r="S27" i="84"/>
  <c r="T27" i="84"/>
  <c r="U27" i="84"/>
  <c r="V27" i="84"/>
  <c r="W27" i="84"/>
  <c r="X27" i="84"/>
  <c r="Y27" i="84"/>
  <c r="Z27" i="84"/>
  <c r="AA27" i="84"/>
  <c r="AB27" i="84"/>
  <c r="AC27" i="84"/>
  <c r="AD27" i="84"/>
  <c r="AE27" i="84"/>
  <c r="AF27" i="84"/>
  <c r="AG27" i="84"/>
  <c r="D30" i="84"/>
  <c r="E30" i="84"/>
  <c r="F30" i="84"/>
  <c r="G30" i="84"/>
  <c r="H30" i="84"/>
  <c r="I30" i="84"/>
  <c r="J30" i="84"/>
  <c r="K30" i="84"/>
  <c r="L30" i="84"/>
  <c r="M30" i="84"/>
  <c r="N30" i="84"/>
  <c r="O30" i="84"/>
  <c r="P30" i="84"/>
  <c r="Q30" i="84"/>
  <c r="R30" i="84"/>
  <c r="S30" i="84"/>
  <c r="T30" i="84"/>
  <c r="U30" i="84"/>
  <c r="V30" i="84"/>
  <c r="W30" i="84"/>
  <c r="X30" i="84"/>
  <c r="Y30" i="84"/>
  <c r="Z30" i="84"/>
  <c r="AA30" i="84"/>
  <c r="AB30" i="84"/>
  <c r="AC30" i="84"/>
  <c r="AD30" i="84"/>
  <c r="AE30" i="84"/>
  <c r="AF30" i="84"/>
  <c r="AG30" i="84"/>
  <c r="D31" i="84"/>
  <c r="E31" i="84"/>
  <c r="F31" i="84"/>
  <c r="G31" i="84"/>
  <c r="H31" i="84"/>
  <c r="I31" i="84"/>
  <c r="J31" i="84"/>
  <c r="K31" i="84"/>
  <c r="L31" i="84"/>
  <c r="M31" i="84"/>
  <c r="N31" i="84"/>
  <c r="O31" i="84"/>
  <c r="P31" i="84"/>
  <c r="Q31" i="84"/>
  <c r="R31" i="84"/>
  <c r="S31" i="84"/>
  <c r="T31" i="84"/>
  <c r="U31" i="84"/>
  <c r="V31" i="84"/>
  <c r="W31" i="84"/>
  <c r="X31" i="84"/>
  <c r="Y31" i="84"/>
  <c r="Z31" i="84"/>
  <c r="AA31" i="84"/>
  <c r="AB31" i="84"/>
  <c r="AC31" i="84"/>
  <c r="AD31" i="84"/>
  <c r="AE31" i="84"/>
  <c r="AF31" i="84"/>
  <c r="AG31" i="84"/>
  <c r="D32" i="84"/>
  <c r="E32" i="84"/>
  <c r="F32" i="84"/>
  <c r="G32" i="84"/>
  <c r="H32" i="84"/>
  <c r="I32" i="84"/>
  <c r="J32" i="84"/>
  <c r="K32" i="84"/>
  <c r="L32" i="84"/>
  <c r="M32" i="84"/>
  <c r="N32" i="84"/>
  <c r="O32" i="84"/>
  <c r="P32" i="84"/>
  <c r="Q32" i="84"/>
  <c r="R32" i="84"/>
  <c r="S32" i="84"/>
  <c r="T32" i="84"/>
  <c r="U32" i="84"/>
  <c r="V32" i="84"/>
  <c r="W32" i="84"/>
  <c r="X32" i="84"/>
  <c r="Y32" i="84"/>
  <c r="Z32" i="84"/>
  <c r="AA32" i="84"/>
  <c r="AB32" i="84"/>
  <c r="AC32" i="84"/>
  <c r="AD32" i="84"/>
  <c r="AE32" i="84"/>
  <c r="AF32" i="84"/>
  <c r="AG32" i="84"/>
  <c r="D33" i="84"/>
  <c r="E33" i="84"/>
  <c r="F33" i="84"/>
  <c r="G33" i="84"/>
  <c r="H33" i="84"/>
  <c r="I33" i="84"/>
  <c r="J33" i="84"/>
  <c r="K33" i="84"/>
  <c r="L33" i="84"/>
  <c r="M33" i="84"/>
  <c r="N33" i="84"/>
  <c r="O33" i="84"/>
  <c r="P33" i="84"/>
  <c r="Q33" i="84"/>
  <c r="R33" i="84"/>
  <c r="S33" i="84"/>
  <c r="T33" i="84"/>
  <c r="U33" i="84"/>
  <c r="V33" i="84"/>
  <c r="W33" i="84"/>
  <c r="X33" i="84"/>
  <c r="Y33" i="84"/>
  <c r="Z33" i="84"/>
  <c r="AA33" i="84"/>
  <c r="AB33" i="84"/>
  <c r="AC33" i="84"/>
  <c r="AD33" i="84"/>
  <c r="AE33" i="84"/>
  <c r="AF33" i="84"/>
  <c r="AG33" i="84"/>
  <c r="D34" i="84"/>
  <c r="E34" i="84"/>
  <c r="F34" i="84"/>
  <c r="G34" i="84"/>
  <c r="H34" i="84"/>
  <c r="I34" i="84"/>
  <c r="J34" i="84"/>
  <c r="K34" i="84"/>
  <c r="L34" i="84"/>
  <c r="M34" i="84"/>
  <c r="N34" i="84"/>
  <c r="O34" i="84"/>
  <c r="P34" i="84"/>
  <c r="Q34" i="84"/>
  <c r="R34" i="84"/>
  <c r="S34" i="84"/>
  <c r="T34" i="84"/>
  <c r="U34" i="84"/>
  <c r="V34" i="84"/>
  <c r="W34" i="84"/>
  <c r="X34" i="84"/>
  <c r="Y34" i="84"/>
  <c r="Z34" i="84"/>
  <c r="AA34" i="84"/>
  <c r="AB34" i="84"/>
  <c r="AC34" i="84"/>
  <c r="AD34" i="84"/>
  <c r="AE34" i="84"/>
  <c r="AF34" i="84"/>
  <c r="AG34" i="84"/>
  <c r="D35" i="84"/>
  <c r="E35" i="84"/>
  <c r="F35" i="84"/>
  <c r="G35" i="84"/>
  <c r="H35" i="84"/>
  <c r="I35" i="84"/>
  <c r="J35" i="84"/>
  <c r="K35" i="84"/>
  <c r="L35" i="84"/>
  <c r="M35" i="84"/>
  <c r="N35" i="84"/>
  <c r="O35" i="84"/>
  <c r="P35" i="84"/>
  <c r="Q35" i="84"/>
  <c r="R35" i="84"/>
  <c r="S35" i="84"/>
  <c r="T35" i="84"/>
  <c r="U35" i="84"/>
  <c r="V35" i="84"/>
  <c r="W35" i="84"/>
  <c r="X35" i="84"/>
  <c r="Y35" i="84"/>
  <c r="Z35" i="84"/>
  <c r="AA35" i="84"/>
  <c r="AB35" i="84"/>
  <c r="AC35" i="84"/>
  <c r="AD35" i="84"/>
  <c r="AE35" i="84"/>
  <c r="AF35" i="84"/>
  <c r="AG35" i="84"/>
  <c r="D36" i="84"/>
  <c r="E36" i="84"/>
  <c r="F36" i="84"/>
  <c r="G36" i="84"/>
  <c r="H36" i="84"/>
  <c r="I36" i="84"/>
  <c r="J36" i="84"/>
  <c r="K36" i="84"/>
  <c r="L36" i="84"/>
  <c r="M36" i="84"/>
  <c r="N36" i="84"/>
  <c r="O36" i="84"/>
  <c r="P36" i="84"/>
  <c r="Q36" i="84"/>
  <c r="R36" i="84"/>
  <c r="S36" i="84"/>
  <c r="T36" i="84"/>
  <c r="U36" i="84"/>
  <c r="V36" i="84"/>
  <c r="W36" i="84"/>
  <c r="X36" i="84"/>
  <c r="Y36" i="84"/>
  <c r="Z36" i="84"/>
  <c r="AA36" i="84"/>
  <c r="AB36" i="84"/>
  <c r="AC36" i="84"/>
  <c r="AD36" i="84"/>
  <c r="AE36" i="84"/>
  <c r="AF36" i="84"/>
  <c r="AG36" i="84"/>
  <c r="D37" i="84"/>
  <c r="E37" i="84"/>
  <c r="F37" i="84"/>
  <c r="G37" i="84"/>
  <c r="H37" i="84"/>
  <c r="I37" i="84"/>
  <c r="J37" i="84"/>
  <c r="K37" i="84"/>
  <c r="L37" i="84"/>
  <c r="M37" i="84"/>
  <c r="N37" i="84"/>
  <c r="O37" i="84"/>
  <c r="P37" i="84"/>
  <c r="Q37" i="84"/>
  <c r="R37" i="84"/>
  <c r="S37" i="84"/>
  <c r="T37" i="84"/>
  <c r="U37" i="84"/>
  <c r="V37" i="84"/>
  <c r="W37" i="84"/>
  <c r="X37" i="84"/>
  <c r="Y37" i="84"/>
  <c r="Z37" i="84"/>
  <c r="AA37" i="84"/>
  <c r="AB37" i="84"/>
  <c r="AC37" i="84"/>
  <c r="AD37" i="84"/>
  <c r="AE37" i="84"/>
  <c r="AF37" i="84"/>
  <c r="AG37" i="84"/>
  <c r="D38" i="84"/>
  <c r="E38" i="84"/>
  <c r="F38" i="84"/>
  <c r="G38" i="84"/>
  <c r="H38" i="84"/>
  <c r="I38" i="84"/>
  <c r="J38" i="84"/>
  <c r="K38" i="84"/>
  <c r="L38" i="84"/>
  <c r="M38" i="84"/>
  <c r="N38" i="84"/>
  <c r="O38" i="84"/>
  <c r="P38" i="84"/>
  <c r="Q38" i="84"/>
  <c r="R38" i="84"/>
  <c r="S38" i="84"/>
  <c r="T38" i="84"/>
  <c r="U38" i="84"/>
  <c r="V38" i="84"/>
  <c r="W38" i="84"/>
  <c r="X38" i="84"/>
  <c r="Y38" i="84"/>
  <c r="Z38" i="84"/>
  <c r="AA38" i="84"/>
  <c r="AB38" i="84"/>
  <c r="AC38" i="84"/>
  <c r="AD38" i="84"/>
  <c r="AE38" i="84"/>
  <c r="AF38" i="84"/>
  <c r="AG38" i="84"/>
  <c r="D41" i="84"/>
  <c r="E41" i="84"/>
  <c r="F41" i="84"/>
  <c r="G41" i="84"/>
  <c r="H41" i="84"/>
  <c r="I41" i="84"/>
  <c r="J41" i="84"/>
  <c r="K41" i="84"/>
  <c r="L41" i="84"/>
  <c r="M41" i="84"/>
  <c r="N41" i="84"/>
  <c r="O41" i="84"/>
  <c r="P41" i="84"/>
  <c r="Q41" i="84"/>
  <c r="R41" i="84"/>
  <c r="S41" i="84"/>
  <c r="T41" i="84"/>
  <c r="U41" i="84"/>
  <c r="V41" i="84"/>
  <c r="W41" i="84"/>
  <c r="X41" i="84"/>
  <c r="Y41" i="84"/>
  <c r="Z41" i="84"/>
  <c r="AA41" i="84"/>
  <c r="AB41" i="84"/>
  <c r="AC41" i="84"/>
  <c r="AD41" i="84"/>
  <c r="AE41" i="84"/>
  <c r="AF41" i="84"/>
  <c r="AG41" i="84"/>
  <c r="D42" i="84"/>
  <c r="E42" i="84"/>
  <c r="F42" i="84"/>
  <c r="G42" i="84"/>
  <c r="H42" i="84"/>
  <c r="I42" i="84"/>
  <c r="J42" i="84"/>
  <c r="K42" i="84"/>
  <c r="L42" i="84"/>
  <c r="M42" i="84"/>
  <c r="N42" i="84"/>
  <c r="O42" i="84"/>
  <c r="P42" i="84"/>
  <c r="Q42" i="84"/>
  <c r="R42" i="84"/>
  <c r="S42" i="84"/>
  <c r="T42" i="84"/>
  <c r="U42" i="84"/>
  <c r="V42" i="84"/>
  <c r="W42" i="84"/>
  <c r="X42" i="84"/>
  <c r="Y42" i="84"/>
  <c r="Z42" i="84"/>
  <c r="AA42" i="84"/>
  <c r="AB42" i="84"/>
  <c r="AC42" i="84"/>
  <c r="AD42" i="84"/>
  <c r="AE42" i="84"/>
  <c r="AF42" i="84"/>
  <c r="AG42" i="84"/>
  <c r="D43" i="84"/>
  <c r="E43" i="84"/>
  <c r="F43" i="84"/>
  <c r="G43" i="84"/>
  <c r="H43" i="84"/>
  <c r="I43" i="84"/>
  <c r="J43" i="84"/>
  <c r="K43" i="84"/>
  <c r="L43" i="84"/>
  <c r="M43" i="84"/>
  <c r="N43" i="84"/>
  <c r="O43" i="84"/>
  <c r="P43" i="84"/>
  <c r="Q43" i="84"/>
  <c r="R43" i="84"/>
  <c r="S43" i="84"/>
  <c r="T43" i="84"/>
  <c r="U43" i="84"/>
  <c r="V43" i="84"/>
  <c r="W43" i="84"/>
  <c r="X43" i="84"/>
  <c r="Y43" i="84"/>
  <c r="Z43" i="84"/>
  <c r="AA43" i="84"/>
  <c r="AB43" i="84"/>
  <c r="AC43" i="84"/>
  <c r="AD43" i="84"/>
  <c r="AE43" i="84"/>
  <c r="AF43" i="84"/>
  <c r="AG43" i="84"/>
  <c r="D44" i="84"/>
  <c r="E44" i="84"/>
  <c r="F44" i="84"/>
  <c r="G44" i="84"/>
  <c r="H44" i="84"/>
  <c r="I44" i="84"/>
  <c r="J44" i="84"/>
  <c r="K44" i="84"/>
  <c r="L44" i="84"/>
  <c r="M44" i="84"/>
  <c r="N44" i="84"/>
  <c r="O44" i="84"/>
  <c r="P44" i="84"/>
  <c r="Q44" i="84"/>
  <c r="R44" i="84"/>
  <c r="S44" i="84"/>
  <c r="T44" i="84"/>
  <c r="U44" i="84"/>
  <c r="V44" i="84"/>
  <c r="W44" i="84"/>
  <c r="X44" i="84"/>
  <c r="Y44" i="84"/>
  <c r="Z44" i="84"/>
  <c r="AA44" i="84"/>
  <c r="AB44" i="84"/>
  <c r="AC44" i="84"/>
  <c r="AD44" i="84"/>
  <c r="AE44" i="84"/>
  <c r="AF44" i="84"/>
  <c r="AG44" i="84"/>
  <c r="D45" i="84"/>
  <c r="E45" i="84"/>
  <c r="F45" i="84"/>
  <c r="G45" i="84"/>
  <c r="H45" i="84"/>
  <c r="I45" i="84"/>
  <c r="J45" i="84"/>
  <c r="K45" i="84"/>
  <c r="L45" i="84"/>
  <c r="M45" i="84"/>
  <c r="N45" i="84"/>
  <c r="O45" i="84"/>
  <c r="P45" i="84"/>
  <c r="Q45" i="84"/>
  <c r="R45" i="84"/>
  <c r="S45" i="84"/>
  <c r="T45" i="84"/>
  <c r="U45" i="84"/>
  <c r="V45" i="84"/>
  <c r="W45" i="84"/>
  <c r="X45" i="84"/>
  <c r="Y45" i="84"/>
  <c r="Z45" i="84"/>
  <c r="AA45" i="84"/>
  <c r="AB45" i="84"/>
  <c r="AC45" i="84"/>
  <c r="AD45" i="84"/>
  <c r="AE45" i="84"/>
  <c r="AF45" i="84"/>
  <c r="AG45" i="84"/>
  <c r="D46" i="84"/>
  <c r="E46" i="84"/>
  <c r="E3" i="17" s="1"/>
  <c r="F46" i="84"/>
  <c r="G46" i="84"/>
  <c r="H46" i="84"/>
  <c r="I46" i="84"/>
  <c r="J46" i="84"/>
  <c r="K46" i="84"/>
  <c r="L46" i="84"/>
  <c r="M46" i="84"/>
  <c r="M3" i="17" s="1"/>
  <c r="N46" i="84"/>
  <c r="O46" i="84"/>
  <c r="P46" i="84"/>
  <c r="Q46" i="84"/>
  <c r="R46" i="84"/>
  <c r="S46" i="84"/>
  <c r="T46" i="84"/>
  <c r="U46" i="84"/>
  <c r="U3" i="17" s="1"/>
  <c r="V46" i="84"/>
  <c r="W46" i="84"/>
  <c r="X46" i="84"/>
  <c r="Y46" i="84"/>
  <c r="Z46" i="84"/>
  <c r="AA46" i="84"/>
  <c r="AB46" i="84"/>
  <c r="AC46" i="84"/>
  <c r="AC3" i="17" s="1"/>
  <c r="AD46" i="84"/>
  <c r="AE46" i="84"/>
  <c r="AF46" i="84"/>
  <c r="AG46" i="84"/>
  <c r="D47" i="84"/>
  <c r="E47" i="84"/>
  <c r="F47" i="84"/>
  <c r="G47" i="84"/>
  <c r="G4" i="17" s="1"/>
  <c r="H47" i="84"/>
  <c r="I47" i="84"/>
  <c r="J47" i="84"/>
  <c r="K47" i="84"/>
  <c r="L47" i="84"/>
  <c r="M47" i="84"/>
  <c r="N47" i="84"/>
  <c r="O47" i="84"/>
  <c r="O4" i="17" s="1"/>
  <c r="P47" i="84"/>
  <c r="Q47" i="84"/>
  <c r="R47" i="84"/>
  <c r="S47" i="84"/>
  <c r="T47" i="84"/>
  <c r="U47" i="84"/>
  <c r="V47" i="84"/>
  <c r="W47" i="84"/>
  <c r="W4" i="17" s="1"/>
  <c r="X47" i="84"/>
  <c r="Y47" i="84"/>
  <c r="Z47" i="84"/>
  <c r="AA47" i="84"/>
  <c r="AB47" i="84"/>
  <c r="AC47" i="84"/>
  <c r="AD47" i="84"/>
  <c r="AE47" i="84"/>
  <c r="AE4" i="17" s="1"/>
  <c r="AF47" i="84"/>
  <c r="AG47" i="84"/>
  <c r="D48" i="84"/>
  <c r="E48" i="84"/>
  <c r="F48" i="84"/>
  <c r="G48" i="84"/>
  <c r="H48" i="84"/>
  <c r="I48" i="84"/>
  <c r="J48" i="84"/>
  <c r="K48" i="84"/>
  <c r="L48" i="84"/>
  <c r="M48" i="84"/>
  <c r="N48" i="84"/>
  <c r="O48" i="84"/>
  <c r="P48" i="84"/>
  <c r="Q48" i="84"/>
  <c r="R48" i="84"/>
  <c r="S48" i="84"/>
  <c r="T48" i="84"/>
  <c r="U48" i="84"/>
  <c r="V48" i="84"/>
  <c r="W48" i="84"/>
  <c r="X48" i="84"/>
  <c r="Y48" i="84"/>
  <c r="Z48" i="84"/>
  <c r="AA48" i="84"/>
  <c r="AB48" i="84"/>
  <c r="AC48" i="84"/>
  <c r="AD48" i="84"/>
  <c r="AE48" i="84"/>
  <c r="AF48" i="84"/>
  <c r="AG48" i="84"/>
  <c r="D49" i="84"/>
  <c r="E49" i="84"/>
  <c r="F49" i="84"/>
  <c r="G49" i="84"/>
  <c r="H49" i="84"/>
  <c r="I49" i="84"/>
  <c r="J49" i="84"/>
  <c r="K49" i="84"/>
  <c r="L49" i="84"/>
  <c r="M49" i="84"/>
  <c r="N49" i="84"/>
  <c r="O49" i="84"/>
  <c r="P49" i="84"/>
  <c r="Q49" i="84"/>
  <c r="R49" i="84"/>
  <c r="S49" i="84"/>
  <c r="T49" i="84"/>
  <c r="U49" i="84"/>
  <c r="V49" i="84"/>
  <c r="W49" i="84"/>
  <c r="X49" i="84"/>
  <c r="Y49" i="84"/>
  <c r="Z49" i="84"/>
  <c r="AA49" i="84"/>
  <c r="AB49" i="84"/>
  <c r="AC49" i="84"/>
  <c r="AD49" i="84"/>
  <c r="AE49" i="84"/>
  <c r="AF49" i="84"/>
  <c r="AG49" i="84"/>
  <c r="D50" i="84"/>
  <c r="E50" i="84"/>
  <c r="F50" i="84"/>
  <c r="G50" i="84"/>
  <c r="H50" i="84"/>
  <c r="I50" i="84"/>
  <c r="J50" i="84"/>
  <c r="K50" i="84"/>
  <c r="L50" i="84"/>
  <c r="M50" i="84"/>
  <c r="N50" i="84"/>
  <c r="O50" i="84"/>
  <c r="P50" i="84"/>
  <c r="Q50" i="84"/>
  <c r="R50" i="84"/>
  <c r="S50" i="84"/>
  <c r="T50" i="84"/>
  <c r="U50" i="84"/>
  <c r="V50" i="84"/>
  <c r="W50" i="84"/>
  <c r="X50" i="84"/>
  <c r="Y50" i="84"/>
  <c r="Z50" i="84"/>
  <c r="AA50" i="84"/>
  <c r="AB50" i="84"/>
  <c r="AC50" i="84"/>
  <c r="AD50" i="84"/>
  <c r="AE50" i="84"/>
  <c r="AF50" i="84"/>
  <c r="AG50" i="84"/>
  <c r="D51" i="84"/>
  <c r="E51" i="84"/>
  <c r="F51" i="84"/>
  <c r="G51" i="84"/>
  <c r="H51" i="84"/>
  <c r="I51" i="84"/>
  <c r="J51" i="84"/>
  <c r="K51" i="84"/>
  <c r="L51" i="84"/>
  <c r="M51" i="84"/>
  <c r="N51" i="84"/>
  <c r="O51" i="84"/>
  <c r="P51" i="84"/>
  <c r="Q51" i="84"/>
  <c r="R51" i="84"/>
  <c r="S51" i="84"/>
  <c r="T51" i="84"/>
  <c r="U51" i="84"/>
  <c r="V51" i="84"/>
  <c r="W51" i="84"/>
  <c r="X51" i="84"/>
  <c r="Y51" i="84"/>
  <c r="Z51" i="84"/>
  <c r="AA51" i="84"/>
  <c r="AB51" i="84"/>
  <c r="AC51" i="84"/>
  <c r="AD51" i="84"/>
  <c r="AE51" i="84"/>
  <c r="AF51" i="84"/>
  <c r="AG51" i="84"/>
  <c r="D52" i="84"/>
  <c r="E52" i="84"/>
  <c r="F52" i="84"/>
  <c r="G52" i="84"/>
  <c r="H52" i="84"/>
  <c r="I52" i="84"/>
  <c r="J52" i="84"/>
  <c r="K52" i="84"/>
  <c r="L52" i="84"/>
  <c r="M52" i="84"/>
  <c r="N52" i="84"/>
  <c r="O52" i="84"/>
  <c r="P52" i="84"/>
  <c r="Q52" i="84"/>
  <c r="R52" i="84"/>
  <c r="S52" i="84"/>
  <c r="T52" i="84"/>
  <c r="U52" i="84"/>
  <c r="V52" i="84"/>
  <c r="W52" i="84"/>
  <c r="X52" i="84"/>
  <c r="Y52" i="84"/>
  <c r="Z52" i="84"/>
  <c r="AA52" i="84"/>
  <c r="AB52" i="84"/>
  <c r="AC52" i="84"/>
  <c r="AD52" i="84"/>
  <c r="AE52" i="84"/>
  <c r="AF52" i="84"/>
  <c r="AG52" i="84"/>
  <c r="D54" i="84"/>
  <c r="E54" i="84"/>
  <c r="F54" i="84"/>
  <c r="G54" i="84"/>
  <c r="H54" i="84"/>
  <c r="I54" i="84"/>
  <c r="J54" i="84"/>
  <c r="K54" i="84"/>
  <c r="L54" i="84"/>
  <c r="M54" i="84"/>
  <c r="N54" i="84"/>
  <c r="O54" i="84"/>
  <c r="P54" i="84"/>
  <c r="Q54" i="84"/>
  <c r="R54" i="84"/>
  <c r="S54" i="84"/>
  <c r="T54" i="84"/>
  <c r="U54" i="84"/>
  <c r="V54" i="84"/>
  <c r="W54" i="84"/>
  <c r="X54" i="84"/>
  <c r="Y54" i="84"/>
  <c r="Z54" i="84"/>
  <c r="AA54" i="84"/>
  <c r="AB54" i="84"/>
  <c r="AC54" i="84"/>
  <c r="AD54" i="84"/>
  <c r="AE54" i="84"/>
  <c r="AF54" i="84"/>
  <c r="AG54" i="84"/>
  <c r="D58" i="84"/>
  <c r="E58" i="84"/>
  <c r="F58" i="84"/>
  <c r="G58" i="84"/>
  <c r="H58" i="84"/>
  <c r="I58" i="84"/>
  <c r="J58" i="84"/>
  <c r="K58" i="84"/>
  <c r="L58" i="84"/>
  <c r="M58" i="84"/>
  <c r="N58" i="84"/>
  <c r="O58" i="84"/>
  <c r="P58" i="84"/>
  <c r="Q58" i="84"/>
  <c r="R58" i="84"/>
  <c r="S58" i="84"/>
  <c r="T58" i="84"/>
  <c r="U58" i="84"/>
  <c r="V58" i="84"/>
  <c r="W58" i="84"/>
  <c r="X58" i="84"/>
  <c r="Y58" i="84"/>
  <c r="Z58" i="84"/>
  <c r="AA58" i="84"/>
  <c r="AB58" i="84"/>
  <c r="AC58" i="84"/>
  <c r="AD58" i="84"/>
  <c r="AE58" i="84"/>
  <c r="AF58" i="84"/>
  <c r="AG58" i="84"/>
  <c r="D59" i="84"/>
  <c r="E59" i="84"/>
  <c r="F59" i="84"/>
  <c r="G59" i="84"/>
  <c r="H59" i="84"/>
  <c r="I59" i="84"/>
  <c r="J59" i="84"/>
  <c r="K59" i="84"/>
  <c r="L59" i="84"/>
  <c r="M59" i="84"/>
  <c r="N59" i="84"/>
  <c r="O59" i="84"/>
  <c r="P59" i="84"/>
  <c r="Q59" i="84"/>
  <c r="R59" i="84"/>
  <c r="S59" i="84"/>
  <c r="T59" i="84"/>
  <c r="U59" i="84"/>
  <c r="V59" i="84"/>
  <c r="W59" i="84"/>
  <c r="X59" i="84"/>
  <c r="Y59" i="84"/>
  <c r="Z59" i="84"/>
  <c r="AA59" i="84"/>
  <c r="AB59" i="84"/>
  <c r="AC59" i="84"/>
  <c r="AD59" i="84"/>
  <c r="AE59" i="84"/>
  <c r="AF59" i="84"/>
  <c r="AG59" i="84"/>
  <c r="D60" i="84"/>
  <c r="E60" i="84"/>
  <c r="F60" i="84"/>
  <c r="G60" i="84"/>
  <c r="H60" i="84"/>
  <c r="I60" i="84"/>
  <c r="J60" i="84"/>
  <c r="K60" i="84"/>
  <c r="L60" i="84"/>
  <c r="M60" i="84"/>
  <c r="N60" i="84"/>
  <c r="O60" i="84"/>
  <c r="P60" i="84"/>
  <c r="Q60" i="84"/>
  <c r="R60" i="84"/>
  <c r="S60" i="84"/>
  <c r="T60" i="84"/>
  <c r="U60" i="84"/>
  <c r="V60" i="84"/>
  <c r="W60" i="84"/>
  <c r="X60" i="84"/>
  <c r="Y60" i="84"/>
  <c r="Z60" i="84"/>
  <c r="AA60" i="84"/>
  <c r="AB60" i="84"/>
  <c r="AC60" i="84"/>
  <c r="AD60" i="84"/>
  <c r="AE60" i="84"/>
  <c r="AF60" i="84"/>
  <c r="AG60" i="84"/>
  <c r="D64" i="84"/>
  <c r="E64" i="84"/>
  <c r="F64" i="84"/>
  <c r="G64" i="84"/>
  <c r="H64" i="84"/>
  <c r="I64" i="84"/>
  <c r="J64" i="84"/>
  <c r="K64" i="84"/>
  <c r="L64" i="84"/>
  <c r="M64" i="84"/>
  <c r="N64" i="84"/>
  <c r="O64" i="84"/>
  <c r="P64" i="84"/>
  <c r="Q64" i="84"/>
  <c r="R64" i="84"/>
  <c r="S64" i="84"/>
  <c r="T64" i="84"/>
  <c r="U64" i="84"/>
  <c r="V64" i="84"/>
  <c r="W64" i="84"/>
  <c r="X64" i="84"/>
  <c r="Y64" i="84"/>
  <c r="Z64" i="84"/>
  <c r="AA64" i="84"/>
  <c r="AB64" i="84"/>
  <c r="AC64" i="84"/>
  <c r="AD64" i="84"/>
  <c r="AE64" i="84"/>
  <c r="AF64" i="84"/>
  <c r="AG64" i="84"/>
  <c r="D65" i="84"/>
  <c r="E65" i="84"/>
  <c r="F65" i="84"/>
  <c r="G65" i="84"/>
  <c r="H65" i="84"/>
  <c r="I65" i="84"/>
  <c r="J65" i="84"/>
  <c r="K65" i="84"/>
  <c r="L65" i="84"/>
  <c r="M65" i="84"/>
  <c r="N65" i="84"/>
  <c r="O65" i="84"/>
  <c r="P65" i="84"/>
  <c r="Q65" i="84"/>
  <c r="R65" i="84"/>
  <c r="S65" i="84"/>
  <c r="T65" i="84"/>
  <c r="U65" i="84"/>
  <c r="V65" i="84"/>
  <c r="W65" i="84"/>
  <c r="X65" i="84"/>
  <c r="Y65" i="84"/>
  <c r="Z65" i="84"/>
  <c r="AA65" i="84"/>
  <c r="AB65" i="84"/>
  <c r="AC65" i="84"/>
  <c r="AD65" i="84"/>
  <c r="AE65" i="84"/>
  <c r="AF65" i="84"/>
  <c r="AG65" i="84"/>
  <c r="D66" i="84"/>
  <c r="E66" i="84"/>
  <c r="F66" i="84"/>
  <c r="G66" i="84"/>
  <c r="H66" i="84"/>
  <c r="I66" i="84"/>
  <c r="J66" i="84"/>
  <c r="K66" i="84"/>
  <c r="L66" i="84"/>
  <c r="M66" i="84"/>
  <c r="N66" i="84"/>
  <c r="O66" i="84"/>
  <c r="P66" i="84"/>
  <c r="Q66" i="84"/>
  <c r="R66" i="84"/>
  <c r="S66" i="84"/>
  <c r="T66" i="84"/>
  <c r="U66" i="84"/>
  <c r="V66" i="84"/>
  <c r="W66" i="84"/>
  <c r="X66" i="84"/>
  <c r="Y66" i="84"/>
  <c r="Z66" i="84"/>
  <c r="AA66" i="84"/>
  <c r="AB66" i="84"/>
  <c r="AC66" i="84"/>
  <c r="AD66" i="84"/>
  <c r="AE66" i="84"/>
  <c r="AF66" i="84"/>
  <c r="AG66" i="84"/>
  <c r="D70" i="84"/>
  <c r="E70" i="84"/>
  <c r="F70" i="84"/>
  <c r="G70" i="84"/>
  <c r="H70" i="84"/>
  <c r="I70" i="84"/>
  <c r="J70" i="84"/>
  <c r="K70" i="84"/>
  <c r="L70" i="84"/>
  <c r="M70" i="84"/>
  <c r="N70" i="84"/>
  <c r="O70" i="84"/>
  <c r="P70" i="84"/>
  <c r="Q70" i="84"/>
  <c r="R70" i="84"/>
  <c r="S70" i="84"/>
  <c r="T70" i="84"/>
  <c r="U70" i="84"/>
  <c r="V70" i="84"/>
  <c r="W70" i="84"/>
  <c r="X70" i="84"/>
  <c r="Y70" i="84"/>
  <c r="Z70" i="84"/>
  <c r="AA70" i="84"/>
  <c r="AB70" i="84"/>
  <c r="AC70" i="84"/>
  <c r="AD70" i="84"/>
  <c r="AE70" i="84"/>
  <c r="AF70" i="84"/>
  <c r="AG70" i="84"/>
  <c r="D71" i="84"/>
  <c r="E71" i="84"/>
  <c r="F71" i="84"/>
  <c r="G71" i="84"/>
  <c r="H71" i="84"/>
  <c r="I71" i="84"/>
  <c r="J71" i="84"/>
  <c r="K71" i="84"/>
  <c r="L71" i="84"/>
  <c r="M71" i="84"/>
  <c r="N71" i="84"/>
  <c r="O71" i="84"/>
  <c r="P71" i="84"/>
  <c r="Q71" i="84"/>
  <c r="R71" i="84"/>
  <c r="S71" i="84"/>
  <c r="T71" i="84"/>
  <c r="U71" i="84"/>
  <c r="V71" i="84"/>
  <c r="W71" i="84"/>
  <c r="X71" i="84"/>
  <c r="Y71" i="84"/>
  <c r="Z71" i="84"/>
  <c r="AA71" i="84"/>
  <c r="AB71" i="84"/>
  <c r="AC71" i="84"/>
  <c r="AD71" i="84"/>
  <c r="AE71" i="84"/>
  <c r="AF71" i="84"/>
  <c r="AG71" i="84"/>
  <c r="D72" i="84"/>
  <c r="E72" i="84"/>
  <c r="F72" i="84"/>
  <c r="G72" i="84"/>
  <c r="H72" i="84"/>
  <c r="I72" i="84"/>
  <c r="J72" i="84"/>
  <c r="K72" i="84"/>
  <c r="L72" i="84"/>
  <c r="M72" i="84"/>
  <c r="N72" i="84"/>
  <c r="O72" i="84"/>
  <c r="P72" i="84"/>
  <c r="Q72" i="84"/>
  <c r="R72" i="84"/>
  <c r="S72" i="84"/>
  <c r="T72" i="84"/>
  <c r="U72" i="84"/>
  <c r="V72" i="84"/>
  <c r="W72" i="84"/>
  <c r="X72" i="84"/>
  <c r="Y72" i="84"/>
  <c r="Z72" i="84"/>
  <c r="AA72" i="84"/>
  <c r="AB72" i="84"/>
  <c r="AC72" i="84"/>
  <c r="AD72" i="84"/>
  <c r="AE72" i="84"/>
  <c r="AF72" i="84"/>
  <c r="AG72" i="84"/>
  <c r="D73" i="84"/>
  <c r="E73" i="84"/>
  <c r="F73" i="84"/>
  <c r="G73" i="84"/>
  <c r="H73" i="84"/>
  <c r="I73" i="84"/>
  <c r="J73" i="84"/>
  <c r="K73" i="84"/>
  <c r="L73" i="84"/>
  <c r="M73" i="84"/>
  <c r="N73" i="84"/>
  <c r="O73" i="84"/>
  <c r="P73" i="84"/>
  <c r="Q73" i="84"/>
  <c r="R73" i="84"/>
  <c r="S73" i="84"/>
  <c r="T73" i="84"/>
  <c r="U73" i="84"/>
  <c r="V73" i="84"/>
  <c r="W73" i="84"/>
  <c r="X73" i="84"/>
  <c r="Y73" i="84"/>
  <c r="Z73" i="84"/>
  <c r="AA73" i="84"/>
  <c r="AB73" i="84"/>
  <c r="AC73" i="84"/>
  <c r="AD73" i="84"/>
  <c r="AE73" i="84"/>
  <c r="AF73" i="84"/>
  <c r="AG73" i="84"/>
  <c r="D80" i="84"/>
  <c r="E80" i="84"/>
  <c r="F80" i="84"/>
  <c r="G80" i="84"/>
  <c r="H80" i="84"/>
  <c r="I80" i="84"/>
  <c r="J80" i="84"/>
  <c r="K80" i="84"/>
  <c r="L80" i="84"/>
  <c r="M80" i="84"/>
  <c r="N80" i="84"/>
  <c r="O80" i="84"/>
  <c r="P80" i="84"/>
  <c r="Q80" i="84"/>
  <c r="R80" i="84"/>
  <c r="S80" i="84"/>
  <c r="T80" i="84"/>
  <c r="U80" i="84"/>
  <c r="V80" i="84"/>
  <c r="W80" i="84"/>
  <c r="X80" i="84"/>
  <c r="Y80" i="84"/>
  <c r="Z80" i="84"/>
  <c r="AA80" i="84"/>
  <c r="AB80" i="84"/>
  <c r="AC80" i="84"/>
  <c r="AD80" i="84"/>
  <c r="AE80" i="84"/>
  <c r="AF80" i="84"/>
  <c r="AG80" i="84"/>
  <c r="D81" i="84"/>
  <c r="E81" i="84"/>
  <c r="F81" i="84"/>
  <c r="G81" i="84"/>
  <c r="H81" i="84"/>
  <c r="I81" i="84"/>
  <c r="J81" i="84"/>
  <c r="K81" i="84"/>
  <c r="L81" i="84"/>
  <c r="M81" i="84"/>
  <c r="N81" i="84"/>
  <c r="O81" i="84"/>
  <c r="P81" i="84"/>
  <c r="Q81" i="84"/>
  <c r="R81" i="84"/>
  <c r="S81" i="84"/>
  <c r="T81" i="84"/>
  <c r="U81" i="84"/>
  <c r="V81" i="84"/>
  <c r="W81" i="84"/>
  <c r="X81" i="84"/>
  <c r="Y81" i="84"/>
  <c r="Z81" i="84"/>
  <c r="AA81" i="84"/>
  <c r="AB81" i="84"/>
  <c r="AC81" i="84"/>
  <c r="AD81" i="84"/>
  <c r="AE81" i="84"/>
  <c r="AF81" i="84"/>
  <c r="AG81" i="84"/>
  <c r="D82" i="84"/>
  <c r="E82" i="84"/>
  <c r="F82" i="84"/>
  <c r="G82" i="84"/>
  <c r="H82" i="84"/>
  <c r="I82" i="84"/>
  <c r="J82" i="84"/>
  <c r="K82" i="84"/>
  <c r="L82" i="84"/>
  <c r="M82" i="84"/>
  <c r="N82" i="84"/>
  <c r="O82" i="84"/>
  <c r="P82" i="84"/>
  <c r="Q82" i="84"/>
  <c r="R82" i="84"/>
  <c r="S82" i="84"/>
  <c r="T82" i="84"/>
  <c r="U82" i="84"/>
  <c r="V82" i="84"/>
  <c r="W82" i="84"/>
  <c r="X82" i="84"/>
  <c r="Y82" i="84"/>
  <c r="Z82" i="84"/>
  <c r="AA82" i="84"/>
  <c r="AB82" i="84"/>
  <c r="AC82" i="84"/>
  <c r="AD82" i="84"/>
  <c r="AE82" i="84"/>
  <c r="AF82" i="84"/>
  <c r="AG82" i="84"/>
  <c r="D83" i="84"/>
  <c r="E83" i="84"/>
  <c r="F83" i="84"/>
  <c r="G83" i="84"/>
  <c r="H83" i="84"/>
  <c r="I83" i="84"/>
  <c r="J83" i="84"/>
  <c r="K83" i="84"/>
  <c r="L83" i="84"/>
  <c r="M83" i="84"/>
  <c r="N83" i="84"/>
  <c r="O83" i="84"/>
  <c r="P83" i="84"/>
  <c r="Q83" i="84"/>
  <c r="R83" i="84"/>
  <c r="S83" i="84"/>
  <c r="T83" i="84"/>
  <c r="U83" i="84"/>
  <c r="V83" i="84"/>
  <c r="W83" i="84"/>
  <c r="X83" i="84"/>
  <c r="Y83" i="84"/>
  <c r="Z83" i="84"/>
  <c r="AA83" i="84"/>
  <c r="AB83" i="84"/>
  <c r="AC83" i="84"/>
  <c r="AD83" i="84"/>
  <c r="AE83" i="84"/>
  <c r="AF83" i="84"/>
  <c r="AG83" i="84"/>
  <c r="D84" i="84"/>
  <c r="E84" i="84"/>
  <c r="F84" i="84"/>
  <c r="G84" i="84"/>
  <c r="H84" i="84"/>
  <c r="I84" i="84"/>
  <c r="J84" i="84"/>
  <c r="K84" i="84"/>
  <c r="L84" i="84"/>
  <c r="M84" i="84"/>
  <c r="N84" i="84"/>
  <c r="O84" i="84"/>
  <c r="P84" i="84"/>
  <c r="Q84" i="84"/>
  <c r="R84" i="84"/>
  <c r="S84" i="84"/>
  <c r="T84" i="84"/>
  <c r="U84" i="84"/>
  <c r="V84" i="84"/>
  <c r="W84" i="84"/>
  <c r="X84" i="84"/>
  <c r="Y84" i="84"/>
  <c r="Z84" i="84"/>
  <c r="AA84" i="84"/>
  <c r="AB84" i="84"/>
  <c r="AC84" i="84"/>
  <c r="AD84" i="84"/>
  <c r="AE84" i="84"/>
  <c r="AF84" i="84"/>
  <c r="AG84" i="84"/>
  <c r="D86" i="84"/>
  <c r="E86" i="84"/>
  <c r="F86" i="84"/>
  <c r="G86" i="84"/>
  <c r="H86" i="84"/>
  <c r="I86" i="84"/>
  <c r="J86" i="84"/>
  <c r="K86" i="84"/>
  <c r="L86" i="84"/>
  <c r="M86" i="84"/>
  <c r="N86" i="84"/>
  <c r="O86" i="84"/>
  <c r="P86" i="84"/>
  <c r="Q86" i="84"/>
  <c r="R86" i="84"/>
  <c r="S86" i="84"/>
  <c r="T86" i="84"/>
  <c r="U86" i="84"/>
  <c r="V86" i="84"/>
  <c r="W86" i="84"/>
  <c r="X86" i="84"/>
  <c r="Y86" i="84"/>
  <c r="Z86" i="84"/>
  <c r="AA86" i="84"/>
  <c r="AB86" i="84"/>
  <c r="AC86" i="84"/>
  <c r="AD86" i="84"/>
  <c r="AE86" i="84"/>
  <c r="AF86" i="84"/>
  <c r="AG86" i="84"/>
  <c r="D87" i="84"/>
  <c r="E87" i="84"/>
  <c r="F87" i="84"/>
  <c r="G87" i="84"/>
  <c r="H87" i="84"/>
  <c r="I87" i="84"/>
  <c r="J87" i="84"/>
  <c r="K87" i="84"/>
  <c r="L87" i="84"/>
  <c r="M87" i="84"/>
  <c r="N87" i="84"/>
  <c r="O87" i="84"/>
  <c r="P87" i="84"/>
  <c r="Q87" i="84"/>
  <c r="R87" i="84"/>
  <c r="S87" i="84"/>
  <c r="T87" i="84"/>
  <c r="U87" i="84"/>
  <c r="V87" i="84"/>
  <c r="W87" i="84"/>
  <c r="X87" i="84"/>
  <c r="Y87" i="84"/>
  <c r="Z87" i="84"/>
  <c r="AA87" i="84"/>
  <c r="AB87" i="84"/>
  <c r="AC87" i="84"/>
  <c r="AD87" i="84"/>
  <c r="AE87" i="84"/>
  <c r="AF87" i="84"/>
  <c r="AG87" i="84"/>
  <c r="D88" i="84"/>
  <c r="E88" i="84"/>
  <c r="F88" i="84"/>
  <c r="G88" i="84"/>
  <c r="H88" i="84"/>
  <c r="I88" i="84"/>
  <c r="J88" i="84"/>
  <c r="K88" i="84"/>
  <c r="L88" i="84"/>
  <c r="M88" i="84"/>
  <c r="N88" i="84"/>
  <c r="O88" i="84"/>
  <c r="P88" i="84"/>
  <c r="Q88" i="84"/>
  <c r="R88" i="84"/>
  <c r="S88" i="84"/>
  <c r="T88" i="84"/>
  <c r="U88" i="84"/>
  <c r="V88" i="84"/>
  <c r="W88" i="84"/>
  <c r="X88" i="84"/>
  <c r="Y88" i="84"/>
  <c r="Z88" i="84"/>
  <c r="AA88" i="84"/>
  <c r="AB88" i="84"/>
  <c r="AC88" i="84"/>
  <c r="AD88" i="84"/>
  <c r="AE88" i="84"/>
  <c r="AF88" i="84"/>
  <c r="AG88" i="84"/>
  <c r="D89" i="84"/>
  <c r="E89" i="84"/>
  <c r="F89" i="84"/>
  <c r="G89" i="84"/>
  <c r="H89" i="84"/>
  <c r="I89" i="84"/>
  <c r="J89" i="84"/>
  <c r="K89" i="84"/>
  <c r="L89" i="84"/>
  <c r="M89" i="84"/>
  <c r="N89" i="84"/>
  <c r="O89" i="84"/>
  <c r="P89" i="84"/>
  <c r="Q89" i="84"/>
  <c r="R89" i="84"/>
  <c r="S89" i="84"/>
  <c r="T89" i="84"/>
  <c r="U89" i="84"/>
  <c r="V89" i="84"/>
  <c r="W89" i="84"/>
  <c r="X89" i="84"/>
  <c r="Y89" i="84"/>
  <c r="Z89" i="84"/>
  <c r="AA89" i="84"/>
  <c r="AB89" i="84"/>
  <c r="AC89" i="84"/>
  <c r="AD89" i="84"/>
  <c r="AE89" i="84"/>
  <c r="AF89" i="84"/>
  <c r="AG89" i="84"/>
  <c r="D90" i="84"/>
  <c r="E90" i="84"/>
  <c r="F90" i="84"/>
  <c r="G90" i="84"/>
  <c r="H90" i="84"/>
  <c r="I90" i="84"/>
  <c r="J90" i="84"/>
  <c r="K90" i="84"/>
  <c r="L90" i="84"/>
  <c r="M90" i="84"/>
  <c r="N90" i="84"/>
  <c r="O90" i="84"/>
  <c r="P90" i="84"/>
  <c r="Q90" i="84"/>
  <c r="R90" i="84"/>
  <c r="S90" i="84"/>
  <c r="T90" i="84"/>
  <c r="U90" i="84"/>
  <c r="V90" i="84"/>
  <c r="W90" i="84"/>
  <c r="X90" i="84"/>
  <c r="Y90" i="84"/>
  <c r="Z90" i="84"/>
  <c r="AA90" i="84"/>
  <c r="AB90" i="84"/>
  <c r="AC90" i="84"/>
  <c r="AD90" i="84"/>
  <c r="AE90" i="84"/>
  <c r="AF90" i="84"/>
  <c r="AG90" i="84"/>
  <c r="D92" i="84"/>
  <c r="E92" i="84"/>
  <c r="F92" i="84"/>
  <c r="G92" i="84"/>
  <c r="H92" i="84"/>
  <c r="I92" i="84"/>
  <c r="J92" i="84"/>
  <c r="K92" i="84"/>
  <c r="L92" i="84"/>
  <c r="M92" i="84"/>
  <c r="N92" i="84"/>
  <c r="O92" i="84"/>
  <c r="P92" i="84"/>
  <c r="Q92" i="84"/>
  <c r="R92" i="84"/>
  <c r="S92" i="84"/>
  <c r="T92" i="84"/>
  <c r="U92" i="84"/>
  <c r="V92" i="84"/>
  <c r="W92" i="84"/>
  <c r="X92" i="84"/>
  <c r="Y92" i="84"/>
  <c r="Z92" i="84"/>
  <c r="AA92" i="84"/>
  <c r="AB92" i="84"/>
  <c r="AC92" i="84"/>
  <c r="AD92" i="84"/>
  <c r="AE92" i="84"/>
  <c r="AF92" i="84"/>
  <c r="AG92" i="84"/>
  <c r="D93" i="84"/>
  <c r="E93" i="84"/>
  <c r="F93" i="84"/>
  <c r="G93" i="84"/>
  <c r="H93" i="84"/>
  <c r="I93" i="84"/>
  <c r="J93" i="84"/>
  <c r="K93" i="84"/>
  <c r="L93" i="84"/>
  <c r="M93" i="84"/>
  <c r="N93" i="84"/>
  <c r="O93" i="84"/>
  <c r="P93" i="84"/>
  <c r="Q93" i="84"/>
  <c r="R93" i="84"/>
  <c r="S93" i="84"/>
  <c r="T93" i="84"/>
  <c r="U93" i="84"/>
  <c r="V93" i="84"/>
  <c r="W93" i="84"/>
  <c r="X93" i="84"/>
  <c r="Y93" i="84"/>
  <c r="Z93" i="84"/>
  <c r="AA93" i="84"/>
  <c r="AB93" i="84"/>
  <c r="AC93" i="84"/>
  <c r="AD93" i="84"/>
  <c r="AE93" i="84"/>
  <c r="AF93" i="84"/>
  <c r="AG93" i="84"/>
  <c r="C81" i="84"/>
  <c r="C82" i="84"/>
  <c r="C83" i="84"/>
  <c r="C84" i="84"/>
  <c r="C86" i="84"/>
  <c r="C87" i="84"/>
  <c r="C88" i="84"/>
  <c r="C89" i="84"/>
  <c r="C90" i="84"/>
  <c r="C92" i="84"/>
  <c r="C93" i="84"/>
  <c r="C80" i="84"/>
  <c r="C71" i="84"/>
  <c r="C72" i="84"/>
  <c r="C73" i="84"/>
  <c r="C70" i="84"/>
  <c r="C65" i="84"/>
  <c r="C66" i="84"/>
  <c r="C64" i="84"/>
  <c r="C59" i="84"/>
  <c r="C60" i="84"/>
  <c r="C58" i="84"/>
  <c r="C54" i="84"/>
  <c r="C42" i="84"/>
  <c r="C43" i="84"/>
  <c r="C44" i="84"/>
  <c r="C45" i="84"/>
  <c r="C46" i="84"/>
  <c r="C4" i="17" s="1"/>
  <c r="C47" i="84"/>
  <c r="C48" i="84"/>
  <c r="C49" i="84"/>
  <c r="C50" i="84"/>
  <c r="C51" i="84"/>
  <c r="C52" i="84"/>
  <c r="C41" i="84"/>
  <c r="C31" i="84"/>
  <c r="C32" i="84"/>
  <c r="C33" i="84"/>
  <c r="C34" i="84"/>
  <c r="C35" i="84"/>
  <c r="C36" i="84"/>
  <c r="C37" i="84"/>
  <c r="C38" i="84"/>
  <c r="C30" i="84"/>
  <c r="C18" i="84"/>
  <c r="C19" i="84"/>
  <c r="C20" i="84"/>
  <c r="C21" i="84"/>
  <c r="C22" i="84"/>
  <c r="C23" i="84"/>
  <c r="C24" i="84"/>
  <c r="C25" i="84"/>
  <c r="C26" i="84"/>
  <c r="C27" i="84"/>
  <c r="C17" i="84"/>
  <c r="D17" i="83"/>
  <c r="E17" i="83"/>
  <c r="F17" i="83"/>
  <c r="G17" i="83"/>
  <c r="H17" i="83"/>
  <c r="I17" i="83"/>
  <c r="J17" i="83"/>
  <c r="K17" i="83"/>
  <c r="L17" i="83"/>
  <c r="M17" i="83"/>
  <c r="N17" i="83"/>
  <c r="O17" i="83"/>
  <c r="P17" i="83"/>
  <c r="Q17" i="83"/>
  <c r="R17" i="83"/>
  <c r="S17" i="83"/>
  <c r="T17" i="83"/>
  <c r="U17" i="83"/>
  <c r="V17" i="83"/>
  <c r="W17" i="83"/>
  <c r="X17" i="83"/>
  <c r="Y17" i="83"/>
  <c r="Z17" i="83"/>
  <c r="AA17" i="83"/>
  <c r="AB17" i="83"/>
  <c r="AC17" i="83"/>
  <c r="AD17" i="83"/>
  <c r="AE17" i="83"/>
  <c r="AF17" i="83"/>
  <c r="AG17" i="83"/>
  <c r="D18" i="83"/>
  <c r="E18" i="83"/>
  <c r="F18" i="83"/>
  <c r="G18" i="83"/>
  <c r="H18" i="83"/>
  <c r="I18" i="83"/>
  <c r="J18" i="83"/>
  <c r="K18" i="83"/>
  <c r="L18" i="83"/>
  <c r="M18" i="83"/>
  <c r="N18" i="83"/>
  <c r="O18" i="83"/>
  <c r="P18" i="83"/>
  <c r="Q18" i="83"/>
  <c r="R18" i="83"/>
  <c r="S18" i="83"/>
  <c r="T18" i="83"/>
  <c r="U18" i="83"/>
  <c r="V18" i="83"/>
  <c r="W18" i="83"/>
  <c r="X18" i="83"/>
  <c r="Y18" i="83"/>
  <c r="Z18" i="83"/>
  <c r="AA18" i="83"/>
  <c r="AB18" i="83"/>
  <c r="AC18" i="83"/>
  <c r="AD18" i="83"/>
  <c r="AE18" i="83"/>
  <c r="AF18" i="83"/>
  <c r="AG18" i="83"/>
  <c r="D19" i="83"/>
  <c r="E19" i="83"/>
  <c r="F19" i="83"/>
  <c r="G19" i="83"/>
  <c r="H19" i="83"/>
  <c r="I19" i="83"/>
  <c r="J19" i="83"/>
  <c r="K19" i="83"/>
  <c r="L19" i="83"/>
  <c r="M19" i="83"/>
  <c r="N19" i="83"/>
  <c r="O19" i="83"/>
  <c r="P19" i="83"/>
  <c r="Q19" i="83"/>
  <c r="R19" i="83"/>
  <c r="S19" i="83"/>
  <c r="T19" i="83"/>
  <c r="U19" i="83"/>
  <c r="V19" i="83"/>
  <c r="W19" i="83"/>
  <c r="X19" i="83"/>
  <c r="Y19" i="83"/>
  <c r="Z19" i="83"/>
  <c r="AA19" i="83"/>
  <c r="AB19" i="83"/>
  <c r="AC19" i="83"/>
  <c r="AD19" i="83"/>
  <c r="AE19" i="83"/>
  <c r="AF19" i="83"/>
  <c r="AG19" i="83"/>
  <c r="D20" i="83"/>
  <c r="E20" i="83"/>
  <c r="F20" i="83"/>
  <c r="G20" i="83"/>
  <c r="H20" i="83"/>
  <c r="I20" i="83"/>
  <c r="J20" i="83"/>
  <c r="K20" i="83"/>
  <c r="L20" i="83"/>
  <c r="M20" i="83"/>
  <c r="N20" i="83"/>
  <c r="O20" i="83"/>
  <c r="P20" i="83"/>
  <c r="Q20" i="83"/>
  <c r="R20" i="83"/>
  <c r="S20" i="83"/>
  <c r="T20" i="83"/>
  <c r="U20" i="83"/>
  <c r="V20" i="83"/>
  <c r="W20" i="83"/>
  <c r="X20" i="83"/>
  <c r="Y20" i="83"/>
  <c r="Z20" i="83"/>
  <c r="AA20" i="83"/>
  <c r="AB20" i="83"/>
  <c r="AC20" i="83"/>
  <c r="AD20" i="83"/>
  <c r="AE20" i="83"/>
  <c r="AF20" i="83"/>
  <c r="AG20" i="83"/>
  <c r="D21" i="83"/>
  <c r="E21" i="83"/>
  <c r="F21" i="83"/>
  <c r="G21" i="83"/>
  <c r="H21" i="83"/>
  <c r="I21" i="83"/>
  <c r="J21" i="83"/>
  <c r="K21" i="83"/>
  <c r="L21" i="83"/>
  <c r="M21" i="83"/>
  <c r="N21" i="83"/>
  <c r="O21" i="83"/>
  <c r="P21" i="83"/>
  <c r="Q21" i="83"/>
  <c r="R21" i="83"/>
  <c r="S21" i="83"/>
  <c r="T21" i="83"/>
  <c r="U21" i="83"/>
  <c r="V21" i="83"/>
  <c r="W21" i="83"/>
  <c r="X21" i="83"/>
  <c r="Y21" i="83"/>
  <c r="Z21" i="83"/>
  <c r="AA21" i="83"/>
  <c r="AB21" i="83"/>
  <c r="AC21" i="83"/>
  <c r="AD21" i="83"/>
  <c r="AE21" i="83"/>
  <c r="AF21" i="83"/>
  <c r="AG21" i="83"/>
  <c r="D22" i="83"/>
  <c r="E22" i="83"/>
  <c r="F22" i="83"/>
  <c r="G22" i="83"/>
  <c r="H22" i="83"/>
  <c r="I22" i="83"/>
  <c r="J22" i="83"/>
  <c r="K22" i="83"/>
  <c r="L22" i="83"/>
  <c r="M22" i="83"/>
  <c r="N22" i="83"/>
  <c r="O22" i="83"/>
  <c r="P22" i="83"/>
  <c r="Q22" i="83"/>
  <c r="R22" i="83"/>
  <c r="S22" i="83"/>
  <c r="T22" i="83"/>
  <c r="U22" i="83"/>
  <c r="V22" i="83"/>
  <c r="W22" i="83"/>
  <c r="X22" i="83"/>
  <c r="Y22" i="83"/>
  <c r="Z22" i="83"/>
  <c r="AA22" i="83"/>
  <c r="AB22" i="83"/>
  <c r="AC22" i="83"/>
  <c r="AD22" i="83"/>
  <c r="AE22" i="83"/>
  <c r="AF22" i="83"/>
  <c r="AG22" i="83"/>
  <c r="D23" i="83"/>
  <c r="E23" i="83"/>
  <c r="F23" i="83"/>
  <c r="G23" i="83"/>
  <c r="H23" i="83"/>
  <c r="I23" i="83"/>
  <c r="J23" i="83"/>
  <c r="K23" i="83"/>
  <c r="L23" i="83"/>
  <c r="M23" i="83"/>
  <c r="N23" i="83"/>
  <c r="O23" i="83"/>
  <c r="P23" i="83"/>
  <c r="Q23" i="83"/>
  <c r="R23" i="83"/>
  <c r="S23" i="83"/>
  <c r="T23" i="83"/>
  <c r="U23" i="83"/>
  <c r="V23" i="83"/>
  <c r="W23" i="83"/>
  <c r="X23" i="83"/>
  <c r="Y23" i="83"/>
  <c r="Z23" i="83"/>
  <c r="AA23" i="83"/>
  <c r="AB23" i="83"/>
  <c r="AC23" i="83"/>
  <c r="AD23" i="83"/>
  <c r="AE23" i="83"/>
  <c r="AF23" i="83"/>
  <c r="AG23" i="83"/>
  <c r="D24" i="83"/>
  <c r="E24" i="83"/>
  <c r="F24" i="83"/>
  <c r="G24" i="83"/>
  <c r="H24" i="83"/>
  <c r="I24" i="83"/>
  <c r="J24" i="83"/>
  <c r="K24" i="83"/>
  <c r="L24" i="83"/>
  <c r="M24" i="83"/>
  <c r="N24" i="83"/>
  <c r="O24" i="83"/>
  <c r="P24" i="83"/>
  <c r="Q24" i="83"/>
  <c r="R24" i="83"/>
  <c r="S24" i="83"/>
  <c r="T24" i="83"/>
  <c r="U24" i="83"/>
  <c r="V24" i="83"/>
  <c r="W24" i="83"/>
  <c r="X24" i="83"/>
  <c r="Y24" i="83"/>
  <c r="Z24" i="83"/>
  <c r="AA24" i="83"/>
  <c r="AB24" i="83"/>
  <c r="AC24" i="83"/>
  <c r="AD24" i="83"/>
  <c r="AE24" i="83"/>
  <c r="AF24" i="83"/>
  <c r="AG24" i="83"/>
  <c r="D25" i="83"/>
  <c r="E25" i="83"/>
  <c r="F25" i="83"/>
  <c r="G25" i="83"/>
  <c r="H25" i="83"/>
  <c r="I25" i="83"/>
  <c r="J25" i="83"/>
  <c r="K25" i="83"/>
  <c r="L25" i="83"/>
  <c r="M25" i="83"/>
  <c r="N25" i="83"/>
  <c r="O25" i="83"/>
  <c r="P25" i="83"/>
  <c r="Q25" i="83"/>
  <c r="R25" i="83"/>
  <c r="S25" i="83"/>
  <c r="T25" i="83"/>
  <c r="U25" i="83"/>
  <c r="V25" i="83"/>
  <c r="W25" i="83"/>
  <c r="X25" i="83"/>
  <c r="Y25" i="83"/>
  <c r="Z25" i="83"/>
  <c r="AA25" i="83"/>
  <c r="AB25" i="83"/>
  <c r="AC25" i="83"/>
  <c r="AD25" i="83"/>
  <c r="AE25" i="83"/>
  <c r="AF25" i="83"/>
  <c r="AG25" i="83"/>
  <c r="D26" i="83"/>
  <c r="E26" i="83"/>
  <c r="F26" i="83"/>
  <c r="G26" i="83"/>
  <c r="H26" i="83"/>
  <c r="I26" i="83"/>
  <c r="J26" i="83"/>
  <c r="K26" i="83"/>
  <c r="L26" i="83"/>
  <c r="M26" i="83"/>
  <c r="N26" i="83"/>
  <c r="O26" i="83"/>
  <c r="P26" i="83"/>
  <c r="Q26" i="83"/>
  <c r="R26" i="83"/>
  <c r="S26" i="83"/>
  <c r="T26" i="83"/>
  <c r="U26" i="83"/>
  <c r="V26" i="83"/>
  <c r="W26" i="83"/>
  <c r="X26" i="83"/>
  <c r="Y26" i="83"/>
  <c r="Z26" i="83"/>
  <c r="AA26" i="83"/>
  <c r="AB26" i="83"/>
  <c r="AC26" i="83"/>
  <c r="AD26" i="83"/>
  <c r="AE26" i="83"/>
  <c r="AF26" i="83"/>
  <c r="AG26" i="83"/>
  <c r="D29" i="83"/>
  <c r="E29" i="83"/>
  <c r="F29" i="83"/>
  <c r="G29" i="83"/>
  <c r="H29" i="83"/>
  <c r="I29" i="83"/>
  <c r="J29" i="83"/>
  <c r="K29" i="83"/>
  <c r="L29" i="83"/>
  <c r="M29" i="83"/>
  <c r="N29" i="83"/>
  <c r="O29" i="83"/>
  <c r="P29" i="83"/>
  <c r="Q29" i="83"/>
  <c r="R29" i="83"/>
  <c r="S29" i="83"/>
  <c r="T29" i="83"/>
  <c r="U29" i="83"/>
  <c r="V29" i="83"/>
  <c r="W29" i="83"/>
  <c r="X29" i="83"/>
  <c r="Y29" i="83"/>
  <c r="Z29" i="83"/>
  <c r="AA29" i="83"/>
  <c r="AB29" i="83"/>
  <c r="AC29" i="83"/>
  <c r="AD29" i="83"/>
  <c r="AE29" i="83"/>
  <c r="AF29" i="83"/>
  <c r="AG29" i="83"/>
  <c r="D30" i="83"/>
  <c r="E30" i="83"/>
  <c r="F30" i="83"/>
  <c r="G30" i="83"/>
  <c r="H30" i="83"/>
  <c r="I30" i="83"/>
  <c r="J30" i="83"/>
  <c r="K30" i="83"/>
  <c r="L30" i="83"/>
  <c r="M30" i="83"/>
  <c r="N30" i="83"/>
  <c r="O30" i="83"/>
  <c r="P30" i="83"/>
  <c r="Q30" i="83"/>
  <c r="R30" i="83"/>
  <c r="S30" i="83"/>
  <c r="T30" i="83"/>
  <c r="U30" i="83"/>
  <c r="V30" i="83"/>
  <c r="W30" i="83"/>
  <c r="X30" i="83"/>
  <c r="Y30" i="83"/>
  <c r="Z30" i="83"/>
  <c r="AA30" i="83"/>
  <c r="AB30" i="83"/>
  <c r="AC30" i="83"/>
  <c r="AD30" i="83"/>
  <c r="AE30" i="83"/>
  <c r="AF30" i="83"/>
  <c r="AG30" i="83"/>
  <c r="D31" i="83"/>
  <c r="E31" i="83"/>
  <c r="F31" i="83"/>
  <c r="G31" i="83"/>
  <c r="H31" i="83"/>
  <c r="I31" i="83"/>
  <c r="J31" i="83"/>
  <c r="K31" i="83"/>
  <c r="L31" i="83"/>
  <c r="M31" i="83"/>
  <c r="N31" i="83"/>
  <c r="O31" i="83"/>
  <c r="P31" i="83"/>
  <c r="Q31" i="83"/>
  <c r="R31" i="83"/>
  <c r="S31" i="83"/>
  <c r="T31" i="83"/>
  <c r="U31" i="83"/>
  <c r="V31" i="83"/>
  <c r="W31" i="83"/>
  <c r="X31" i="83"/>
  <c r="Y31" i="83"/>
  <c r="Z31" i="83"/>
  <c r="AA31" i="83"/>
  <c r="AB31" i="83"/>
  <c r="AC31" i="83"/>
  <c r="AD31" i="83"/>
  <c r="AE31" i="83"/>
  <c r="AF31" i="83"/>
  <c r="AG31" i="83"/>
  <c r="D32" i="83"/>
  <c r="E32" i="83"/>
  <c r="F32" i="83"/>
  <c r="G32" i="83"/>
  <c r="H32" i="83"/>
  <c r="I32" i="83"/>
  <c r="J32" i="83"/>
  <c r="K32" i="83"/>
  <c r="L32" i="83"/>
  <c r="M32" i="83"/>
  <c r="N32" i="83"/>
  <c r="O32" i="83"/>
  <c r="P32" i="83"/>
  <c r="Q32" i="83"/>
  <c r="R32" i="83"/>
  <c r="S32" i="83"/>
  <c r="T32" i="83"/>
  <c r="U32" i="83"/>
  <c r="V32" i="83"/>
  <c r="W32" i="83"/>
  <c r="X32" i="83"/>
  <c r="Y32" i="83"/>
  <c r="Z32" i="83"/>
  <c r="AA32" i="83"/>
  <c r="AB32" i="83"/>
  <c r="AC32" i="83"/>
  <c r="AD32" i="83"/>
  <c r="AE32" i="83"/>
  <c r="AF32" i="83"/>
  <c r="AG32" i="83"/>
  <c r="D33" i="83"/>
  <c r="E33" i="83"/>
  <c r="F33" i="83"/>
  <c r="G33" i="83"/>
  <c r="H33" i="83"/>
  <c r="I33" i="83"/>
  <c r="J33" i="83"/>
  <c r="K33" i="83"/>
  <c r="L33" i="83"/>
  <c r="M33" i="83"/>
  <c r="N33" i="83"/>
  <c r="O33" i="83"/>
  <c r="P33" i="83"/>
  <c r="Q33" i="83"/>
  <c r="R33" i="83"/>
  <c r="S33" i="83"/>
  <c r="T33" i="83"/>
  <c r="U33" i="83"/>
  <c r="V33" i="83"/>
  <c r="W33" i="83"/>
  <c r="X33" i="83"/>
  <c r="Y33" i="83"/>
  <c r="Z33" i="83"/>
  <c r="AA33" i="83"/>
  <c r="AB33" i="83"/>
  <c r="AC33" i="83"/>
  <c r="AD33" i="83"/>
  <c r="AE33" i="83"/>
  <c r="AF33" i="83"/>
  <c r="AG33" i="83"/>
  <c r="D34" i="83"/>
  <c r="E34" i="83"/>
  <c r="F34" i="83"/>
  <c r="G34" i="83"/>
  <c r="H34" i="83"/>
  <c r="I34" i="83"/>
  <c r="J34" i="83"/>
  <c r="K34" i="83"/>
  <c r="L34" i="83"/>
  <c r="M34" i="83"/>
  <c r="N34" i="83"/>
  <c r="O34" i="83"/>
  <c r="P34" i="83"/>
  <c r="Q34" i="83"/>
  <c r="R34" i="83"/>
  <c r="S34" i="83"/>
  <c r="T34" i="83"/>
  <c r="U34" i="83"/>
  <c r="V34" i="83"/>
  <c r="W34" i="83"/>
  <c r="X34" i="83"/>
  <c r="Y34" i="83"/>
  <c r="Z34" i="83"/>
  <c r="AA34" i="83"/>
  <c r="AB34" i="83"/>
  <c r="AC34" i="83"/>
  <c r="AD34" i="83"/>
  <c r="AE34" i="83"/>
  <c r="AF34" i="83"/>
  <c r="AG34" i="83"/>
  <c r="D35" i="83"/>
  <c r="E35" i="83"/>
  <c r="F35" i="83"/>
  <c r="G35" i="83"/>
  <c r="H35" i="83"/>
  <c r="I35" i="83"/>
  <c r="J35" i="83"/>
  <c r="K35" i="83"/>
  <c r="L35" i="83"/>
  <c r="M35" i="83"/>
  <c r="N35" i="83"/>
  <c r="O35" i="83"/>
  <c r="P35" i="83"/>
  <c r="Q35" i="83"/>
  <c r="R35" i="83"/>
  <c r="S35" i="83"/>
  <c r="T35" i="83"/>
  <c r="U35" i="83"/>
  <c r="V35" i="83"/>
  <c r="W35" i="83"/>
  <c r="X35" i="83"/>
  <c r="Y35" i="83"/>
  <c r="Z35" i="83"/>
  <c r="AA35" i="83"/>
  <c r="AB35" i="83"/>
  <c r="AC35" i="83"/>
  <c r="AD35" i="83"/>
  <c r="AE35" i="83"/>
  <c r="AF35" i="83"/>
  <c r="AG35" i="83"/>
  <c r="D36" i="83"/>
  <c r="E36" i="83"/>
  <c r="F36" i="83"/>
  <c r="G36" i="83"/>
  <c r="H36" i="83"/>
  <c r="I36" i="83"/>
  <c r="J36" i="83"/>
  <c r="K36" i="83"/>
  <c r="L36" i="83"/>
  <c r="M36" i="83"/>
  <c r="N36" i="83"/>
  <c r="O36" i="83"/>
  <c r="P36" i="83"/>
  <c r="Q36" i="83"/>
  <c r="R36" i="83"/>
  <c r="S36" i="83"/>
  <c r="T36" i="83"/>
  <c r="U36" i="83"/>
  <c r="V36" i="83"/>
  <c r="W36" i="83"/>
  <c r="X36" i="83"/>
  <c r="Y36" i="83"/>
  <c r="Z36" i="83"/>
  <c r="AA36" i="83"/>
  <c r="AB36" i="83"/>
  <c r="AC36" i="83"/>
  <c r="AD36" i="83"/>
  <c r="AE36" i="83"/>
  <c r="AF36" i="83"/>
  <c r="AG36" i="83"/>
  <c r="D37" i="83"/>
  <c r="E37" i="83"/>
  <c r="F37" i="83"/>
  <c r="G37" i="83"/>
  <c r="H37" i="83"/>
  <c r="I37" i="83"/>
  <c r="J37" i="83"/>
  <c r="K37" i="83"/>
  <c r="L37" i="83"/>
  <c r="M37" i="83"/>
  <c r="N37" i="83"/>
  <c r="O37" i="83"/>
  <c r="P37" i="83"/>
  <c r="Q37" i="83"/>
  <c r="R37" i="83"/>
  <c r="S37" i="83"/>
  <c r="T37" i="83"/>
  <c r="U37" i="83"/>
  <c r="V37" i="83"/>
  <c r="W37" i="83"/>
  <c r="X37" i="83"/>
  <c r="Y37" i="83"/>
  <c r="Z37" i="83"/>
  <c r="AA37" i="83"/>
  <c r="AB37" i="83"/>
  <c r="AC37" i="83"/>
  <c r="AD37" i="83"/>
  <c r="AE37" i="83"/>
  <c r="AF37" i="83"/>
  <c r="AG37" i="83"/>
  <c r="D38" i="83"/>
  <c r="E38" i="83"/>
  <c r="F38" i="83"/>
  <c r="G38" i="83"/>
  <c r="H38" i="83"/>
  <c r="I38" i="83"/>
  <c r="J38" i="83"/>
  <c r="K38" i="83"/>
  <c r="L38" i="83"/>
  <c r="M38" i="83"/>
  <c r="N38" i="83"/>
  <c r="O38" i="83"/>
  <c r="P38" i="83"/>
  <c r="Q38" i="83"/>
  <c r="R38" i="83"/>
  <c r="S38" i="83"/>
  <c r="T38" i="83"/>
  <c r="U38" i="83"/>
  <c r="V38" i="83"/>
  <c r="W38" i="83"/>
  <c r="X38" i="83"/>
  <c r="Y38" i="83"/>
  <c r="Z38" i="83"/>
  <c r="AA38" i="83"/>
  <c r="AB38" i="83"/>
  <c r="AC38" i="83"/>
  <c r="AD38" i="83"/>
  <c r="AE38" i="83"/>
  <c r="AF38" i="83"/>
  <c r="AG38" i="83"/>
  <c r="D41" i="83"/>
  <c r="E41" i="83"/>
  <c r="F41" i="83"/>
  <c r="G41" i="83"/>
  <c r="H41" i="83"/>
  <c r="I41" i="83"/>
  <c r="J41" i="83"/>
  <c r="K41" i="83"/>
  <c r="L41" i="83"/>
  <c r="M41" i="83"/>
  <c r="N41" i="83"/>
  <c r="O41" i="83"/>
  <c r="P41" i="83"/>
  <c r="Q41" i="83"/>
  <c r="R41" i="83"/>
  <c r="S41" i="83"/>
  <c r="T41" i="83"/>
  <c r="U41" i="83"/>
  <c r="V41" i="83"/>
  <c r="W41" i="83"/>
  <c r="X41" i="83"/>
  <c r="Y41" i="83"/>
  <c r="Z41" i="83"/>
  <c r="AA41" i="83"/>
  <c r="AB41" i="83"/>
  <c r="AC41" i="83"/>
  <c r="AD41" i="83"/>
  <c r="AE41" i="83"/>
  <c r="AF41" i="83"/>
  <c r="AG41" i="83"/>
  <c r="D42" i="83"/>
  <c r="E42" i="83"/>
  <c r="F42" i="83"/>
  <c r="G42" i="83"/>
  <c r="H42" i="83"/>
  <c r="I42" i="83"/>
  <c r="J42" i="83"/>
  <c r="K42" i="83"/>
  <c r="L42" i="83"/>
  <c r="M42" i="83"/>
  <c r="N42" i="83"/>
  <c r="O42" i="83"/>
  <c r="P42" i="83"/>
  <c r="Q42" i="83"/>
  <c r="R42" i="83"/>
  <c r="S42" i="83"/>
  <c r="T42" i="83"/>
  <c r="U42" i="83"/>
  <c r="V42" i="83"/>
  <c r="W42" i="83"/>
  <c r="X42" i="83"/>
  <c r="Y42" i="83"/>
  <c r="Z42" i="83"/>
  <c r="AA42" i="83"/>
  <c r="AB42" i="83"/>
  <c r="AC42" i="83"/>
  <c r="AD42" i="83"/>
  <c r="AE42" i="83"/>
  <c r="AF42" i="83"/>
  <c r="AG42" i="83"/>
  <c r="D43" i="83"/>
  <c r="E43" i="83"/>
  <c r="F43" i="83"/>
  <c r="G43" i="83"/>
  <c r="H43" i="83"/>
  <c r="I43" i="83"/>
  <c r="J43" i="83"/>
  <c r="K43" i="83"/>
  <c r="L43" i="83"/>
  <c r="M43" i="83"/>
  <c r="N43" i="83"/>
  <c r="O43" i="83"/>
  <c r="P43" i="83"/>
  <c r="Q43" i="83"/>
  <c r="R43" i="83"/>
  <c r="S43" i="83"/>
  <c r="T43" i="83"/>
  <c r="U43" i="83"/>
  <c r="V43" i="83"/>
  <c r="W43" i="83"/>
  <c r="X43" i="83"/>
  <c r="Y43" i="83"/>
  <c r="Z43" i="83"/>
  <c r="AA43" i="83"/>
  <c r="AB43" i="83"/>
  <c r="AC43" i="83"/>
  <c r="AD43" i="83"/>
  <c r="AE43" i="83"/>
  <c r="AF43" i="83"/>
  <c r="AG43" i="83"/>
  <c r="D44" i="83"/>
  <c r="E44" i="83"/>
  <c r="F44" i="83"/>
  <c r="G44" i="83"/>
  <c r="H44" i="83"/>
  <c r="I44" i="83"/>
  <c r="J44" i="83"/>
  <c r="K44" i="83"/>
  <c r="L44" i="83"/>
  <c r="M44" i="83"/>
  <c r="N44" i="83"/>
  <c r="O44" i="83"/>
  <c r="P44" i="83"/>
  <c r="Q44" i="83"/>
  <c r="R44" i="83"/>
  <c r="S44" i="83"/>
  <c r="T44" i="83"/>
  <c r="U44" i="83"/>
  <c r="V44" i="83"/>
  <c r="W44" i="83"/>
  <c r="X44" i="83"/>
  <c r="Y44" i="83"/>
  <c r="Z44" i="83"/>
  <c r="AA44" i="83"/>
  <c r="AB44" i="83"/>
  <c r="AC44" i="83"/>
  <c r="AD44" i="83"/>
  <c r="AE44" i="83"/>
  <c r="AF44" i="83"/>
  <c r="AG44" i="83"/>
  <c r="D45" i="83"/>
  <c r="E45" i="83"/>
  <c r="F45" i="83"/>
  <c r="G45" i="83"/>
  <c r="H45" i="83"/>
  <c r="I45" i="83"/>
  <c r="J45" i="83"/>
  <c r="K45" i="83"/>
  <c r="L45" i="83"/>
  <c r="M45" i="83"/>
  <c r="N45" i="83"/>
  <c r="O45" i="83"/>
  <c r="P45" i="83"/>
  <c r="Q45" i="83"/>
  <c r="R45" i="83"/>
  <c r="S45" i="83"/>
  <c r="T45" i="83"/>
  <c r="U45" i="83"/>
  <c r="V45" i="83"/>
  <c r="W45" i="83"/>
  <c r="X45" i="83"/>
  <c r="Y45" i="83"/>
  <c r="Z45" i="83"/>
  <c r="AA45" i="83"/>
  <c r="AB45" i="83"/>
  <c r="AC45" i="83"/>
  <c r="AD45" i="83"/>
  <c r="AE45" i="83"/>
  <c r="AF45" i="83"/>
  <c r="AG45" i="83"/>
  <c r="D46" i="83"/>
  <c r="E46" i="83"/>
  <c r="F46" i="83"/>
  <c r="G46" i="83"/>
  <c r="H46" i="83"/>
  <c r="I46" i="83"/>
  <c r="J46" i="83"/>
  <c r="K46" i="83"/>
  <c r="L46" i="83"/>
  <c r="M46" i="83"/>
  <c r="N46" i="83"/>
  <c r="O46" i="83"/>
  <c r="P46" i="83"/>
  <c r="Q46" i="83"/>
  <c r="R46" i="83"/>
  <c r="S46" i="83"/>
  <c r="T46" i="83"/>
  <c r="U46" i="83"/>
  <c r="V46" i="83"/>
  <c r="W46" i="83"/>
  <c r="X46" i="83"/>
  <c r="Y46" i="83"/>
  <c r="Z46" i="83"/>
  <c r="AA46" i="83"/>
  <c r="AB46" i="83"/>
  <c r="AC46" i="83"/>
  <c r="AD46" i="83"/>
  <c r="AE46" i="83"/>
  <c r="AF46" i="83"/>
  <c r="AG46" i="83"/>
  <c r="D47" i="83"/>
  <c r="E47" i="83"/>
  <c r="F47" i="83"/>
  <c r="G47" i="83"/>
  <c r="H47" i="83"/>
  <c r="I47" i="83"/>
  <c r="J47" i="83"/>
  <c r="K47" i="83"/>
  <c r="L47" i="83"/>
  <c r="M47" i="83"/>
  <c r="N47" i="83"/>
  <c r="O47" i="83"/>
  <c r="P47" i="83"/>
  <c r="Q47" i="83"/>
  <c r="R47" i="83"/>
  <c r="S47" i="83"/>
  <c r="T47" i="83"/>
  <c r="U47" i="83"/>
  <c r="V47" i="83"/>
  <c r="W47" i="83"/>
  <c r="X47" i="83"/>
  <c r="Y47" i="83"/>
  <c r="Z47" i="83"/>
  <c r="AA47" i="83"/>
  <c r="AB47" i="83"/>
  <c r="AC47" i="83"/>
  <c r="AD47" i="83"/>
  <c r="AE47" i="83"/>
  <c r="AF47" i="83"/>
  <c r="AG47" i="83"/>
  <c r="D48" i="83"/>
  <c r="E48" i="83"/>
  <c r="F48" i="83"/>
  <c r="G48" i="83"/>
  <c r="H48" i="83"/>
  <c r="I48" i="83"/>
  <c r="J48" i="83"/>
  <c r="K48" i="83"/>
  <c r="L48" i="83"/>
  <c r="M48" i="83"/>
  <c r="N48" i="83"/>
  <c r="O48" i="83"/>
  <c r="P48" i="83"/>
  <c r="Q48" i="83"/>
  <c r="R48" i="83"/>
  <c r="S48" i="83"/>
  <c r="T48" i="83"/>
  <c r="U48" i="83"/>
  <c r="V48" i="83"/>
  <c r="W48" i="83"/>
  <c r="X48" i="83"/>
  <c r="Y48" i="83"/>
  <c r="Z48" i="83"/>
  <c r="AA48" i="83"/>
  <c r="AB48" i="83"/>
  <c r="AC48" i="83"/>
  <c r="AD48" i="83"/>
  <c r="AE48" i="83"/>
  <c r="AF48" i="83"/>
  <c r="AG48" i="83"/>
  <c r="D49" i="83"/>
  <c r="E49" i="83"/>
  <c r="F49" i="83"/>
  <c r="G49" i="83"/>
  <c r="H49" i="83"/>
  <c r="I49" i="83"/>
  <c r="J49" i="83"/>
  <c r="K49" i="83"/>
  <c r="L49" i="83"/>
  <c r="M49" i="83"/>
  <c r="N49" i="83"/>
  <c r="O49" i="83"/>
  <c r="P49" i="83"/>
  <c r="Q49" i="83"/>
  <c r="R49" i="83"/>
  <c r="S49" i="83"/>
  <c r="T49" i="83"/>
  <c r="U49" i="83"/>
  <c r="V49" i="83"/>
  <c r="W49" i="83"/>
  <c r="X49" i="83"/>
  <c r="Y49" i="83"/>
  <c r="Z49" i="83"/>
  <c r="AA49" i="83"/>
  <c r="AB49" i="83"/>
  <c r="AC49" i="83"/>
  <c r="AD49" i="83"/>
  <c r="AE49" i="83"/>
  <c r="AF49" i="83"/>
  <c r="AG49" i="83"/>
  <c r="D50" i="83"/>
  <c r="E50" i="83"/>
  <c r="F50" i="83"/>
  <c r="G50" i="83"/>
  <c r="H50" i="83"/>
  <c r="I50" i="83"/>
  <c r="J50" i="83"/>
  <c r="K50" i="83"/>
  <c r="L50" i="83"/>
  <c r="M50" i="83"/>
  <c r="N50" i="83"/>
  <c r="O50" i="83"/>
  <c r="P50" i="83"/>
  <c r="Q50" i="83"/>
  <c r="R50" i="83"/>
  <c r="S50" i="83"/>
  <c r="T50" i="83"/>
  <c r="U50" i="83"/>
  <c r="V50" i="83"/>
  <c r="W50" i="83"/>
  <c r="X50" i="83"/>
  <c r="Y50" i="83"/>
  <c r="Z50" i="83"/>
  <c r="AA50" i="83"/>
  <c r="AB50" i="83"/>
  <c r="AC50" i="83"/>
  <c r="AD50" i="83"/>
  <c r="AE50" i="83"/>
  <c r="AF50" i="83"/>
  <c r="AG50" i="83"/>
  <c r="D51" i="83"/>
  <c r="E51" i="83"/>
  <c r="F51" i="83"/>
  <c r="G51" i="83"/>
  <c r="H51" i="83"/>
  <c r="I51" i="83"/>
  <c r="J51" i="83"/>
  <c r="K51" i="83"/>
  <c r="L51" i="83"/>
  <c r="M51" i="83"/>
  <c r="N51" i="83"/>
  <c r="O51" i="83"/>
  <c r="P51" i="83"/>
  <c r="Q51" i="83"/>
  <c r="R51" i="83"/>
  <c r="S51" i="83"/>
  <c r="T51" i="83"/>
  <c r="U51" i="83"/>
  <c r="V51" i="83"/>
  <c r="W51" i="83"/>
  <c r="X51" i="83"/>
  <c r="Y51" i="83"/>
  <c r="Z51" i="83"/>
  <c r="AA51" i="83"/>
  <c r="AB51" i="83"/>
  <c r="AC51" i="83"/>
  <c r="AD51" i="83"/>
  <c r="AE51" i="83"/>
  <c r="AF51" i="83"/>
  <c r="AG51" i="83"/>
  <c r="D52" i="83"/>
  <c r="E52" i="83"/>
  <c r="F52" i="83"/>
  <c r="G52" i="83"/>
  <c r="H52" i="83"/>
  <c r="I52" i="83"/>
  <c r="J52" i="83"/>
  <c r="K52" i="83"/>
  <c r="L52" i="83"/>
  <c r="M52" i="83"/>
  <c r="N52" i="83"/>
  <c r="O52" i="83"/>
  <c r="P52" i="83"/>
  <c r="Q52" i="83"/>
  <c r="R52" i="83"/>
  <c r="S52" i="83"/>
  <c r="T52" i="83"/>
  <c r="U52" i="83"/>
  <c r="V52" i="83"/>
  <c r="W52" i="83"/>
  <c r="X52" i="83"/>
  <c r="Y52" i="83"/>
  <c r="Z52" i="83"/>
  <c r="AA52" i="83"/>
  <c r="AB52" i="83"/>
  <c r="AC52" i="83"/>
  <c r="AD52" i="83"/>
  <c r="AE52" i="83"/>
  <c r="AF52" i="83"/>
  <c r="AG52" i="83"/>
  <c r="D56" i="83"/>
  <c r="E56" i="83"/>
  <c r="F56" i="83"/>
  <c r="G56" i="83"/>
  <c r="H56" i="83"/>
  <c r="I56" i="83"/>
  <c r="J56" i="83"/>
  <c r="K56" i="83"/>
  <c r="L56" i="83"/>
  <c r="M56" i="83"/>
  <c r="N56" i="83"/>
  <c r="O56" i="83"/>
  <c r="P56" i="83"/>
  <c r="Q56" i="83"/>
  <c r="R56" i="83"/>
  <c r="S56" i="83"/>
  <c r="T56" i="83"/>
  <c r="U56" i="83"/>
  <c r="V56" i="83"/>
  <c r="W56" i="83"/>
  <c r="X56" i="83"/>
  <c r="Y56" i="83"/>
  <c r="Z56" i="83"/>
  <c r="AA56" i="83"/>
  <c r="AB56" i="83"/>
  <c r="AC56" i="83"/>
  <c r="AD56" i="83"/>
  <c r="AE56" i="83"/>
  <c r="AF56" i="83"/>
  <c r="AG56" i="83"/>
  <c r="D57" i="83"/>
  <c r="E57" i="83"/>
  <c r="F57" i="83"/>
  <c r="G57" i="83"/>
  <c r="H57" i="83"/>
  <c r="I57" i="83"/>
  <c r="J57" i="83"/>
  <c r="K57" i="83"/>
  <c r="L57" i="83"/>
  <c r="M57" i="83"/>
  <c r="N57" i="83"/>
  <c r="O57" i="83"/>
  <c r="P57" i="83"/>
  <c r="Q57" i="83"/>
  <c r="R57" i="83"/>
  <c r="S57" i="83"/>
  <c r="T57" i="83"/>
  <c r="U57" i="83"/>
  <c r="V57" i="83"/>
  <c r="W57" i="83"/>
  <c r="X57" i="83"/>
  <c r="Y57" i="83"/>
  <c r="Z57" i="83"/>
  <c r="AA57" i="83"/>
  <c r="AB57" i="83"/>
  <c r="AC57" i="83"/>
  <c r="AD57" i="83"/>
  <c r="AE57" i="83"/>
  <c r="AF57" i="83"/>
  <c r="AG57" i="83"/>
  <c r="D58" i="83"/>
  <c r="E58" i="83"/>
  <c r="F58" i="83"/>
  <c r="G58" i="83"/>
  <c r="H58" i="83"/>
  <c r="I58" i="83"/>
  <c r="J58" i="83"/>
  <c r="K58" i="83"/>
  <c r="L58" i="83"/>
  <c r="M58" i="83"/>
  <c r="N58" i="83"/>
  <c r="O58" i="83"/>
  <c r="P58" i="83"/>
  <c r="Q58" i="83"/>
  <c r="R58" i="83"/>
  <c r="S58" i="83"/>
  <c r="T58" i="83"/>
  <c r="U58" i="83"/>
  <c r="V58" i="83"/>
  <c r="W58" i="83"/>
  <c r="X58" i="83"/>
  <c r="Y58" i="83"/>
  <c r="Z58" i="83"/>
  <c r="AA58" i="83"/>
  <c r="AB58" i="83"/>
  <c r="AC58" i="83"/>
  <c r="AD58" i="83"/>
  <c r="AE58" i="83"/>
  <c r="AF58" i="83"/>
  <c r="AG58" i="83"/>
  <c r="D62" i="83"/>
  <c r="E62" i="83"/>
  <c r="F62" i="83"/>
  <c r="G62" i="83"/>
  <c r="H62" i="83"/>
  <c r="I62" i="83"/>
  <c r="J62" i="83"/>
  <c r="K62" i="83"/>
  <c r="L62" i="83"/>
  <c r="M62" i="83"/>
  <c r="N62" i="83"/>
  <c r="O62" i="83"/>
  <c r="P62" i="83"/>
  <c r="Q62" i="83"/>
  <c r="R62" i="83"/>
  <c r="S62" i="83"/>
  <c r="T62" i="83"/>
  <c r="U62" i="83"/>
  <c r="V62" i="83"/>
  <c r="W62" i="83"/>
  <c r="X62" i="83"/>
  <c r="Y62" i="83"/>
  <c r="Z62" i="83"/>
  <c r="AA62" i="83"/>
  <c r="AB62" i="83"/>
  <c r="AC62" i="83"/>
  <c r="AD62" i="83"/>
  <c r="AE62" i="83"/>
  <c r="AF62" i="83"/>
  <c r="AG62" i="83"/>
  <c r="D63" i="83"/>
  <c r="E63" i="83"/>
  <c r="F63" i="83"/>
  <c r="G63" i="83"/>
  <c r="H63" i="83"/>
  <c r="I63" i="83"/>
  <c r="J63" i="83"/>
  <c r="K63" i="83"/>
  <c r="L63" i="83"/>
  <c r="M63" i="83"/>
  <c r="N63" i="83"/>
  <c r="O63" i="83"/>
  <c r="P63" i="83"/>
  <c r="Q63" i="83"/>
  <c r="R63" i="83"/>
  <c r="S63" i="83"/>
  <c r="T63" i="83"/>
  <c r="U63" i="83"/>
  <c r="V63" i="83"/>
  <c r="W63" i="83"/>
  <c r="X63" i="83"/>
  <c r="Y63" i="83"/>
  <c r="Z63" i="83"/>
  <c r="AA63" i="83"/>
  <c r="AB63" i="83"/>
  <c r="AC63" i="83"/>
  <c r="AD63" i="83"/>
  <c r="AE63" i="83"/>
  <c r="AF63" i="83"/>
  <c r="AG63" i="83"/>
  <c r="D64" i="83"/>
  <c r="E64" i="83"/>
  <c r="F64" i="83"/>
  <c r="G64" i="83"/>
  <c r="H64" i="83"/>
  <c r="I64" i="83"/>
  <c r="J64" i="83"/>
  <c r="K64" i="83"/>
  <c r="L64" i="83"/>
  <c r="M64" i="83"/>
  <c r="N64" i="83"/>
  <c r="O64" i="83"/>
  <c r="P64" i="83"/>
  <c r="Q64" i="83"/>
  <c r="R64" i="83"/>
  <c r="S64" i="83"/>
  <c r="T64" i="83"/>
  <c r="U64" i="83"/>
  <c r="V64" i="83"/>
  <c r="W64" i="83"/>
  <c r="X64" i="83"/>
  <c r="Y64" i="83"/>
  <c r="Z64" i="83"/>
  <c r="AA64" i="83"/>
  <c r="AB64" i="83"/>
  <c r="AC64" i="83"/>
  <c r="AD64" i="83"/>
  <c r="AE64" i="83"/>
  <c r="AF64" i="83"/>
  <c r="AG64" i="83"/>
  <c r="D68" i="83"/>
  <c r="E68" i="83"/>
  <c r="F68" i="83"/>
  <c r="G68" i="83"/>
  <c r="H68" i="83"/>
  <c r="I68" i="83"/>
  <c r="J68" i="83"/>
  <c r="K68" i="83"/>
  <c r="L68" i="83"/>
  <c r="M68" i="83"/>
  <c r="N68" i="83"/>
  <c r="O68" i="83"/>
  <c r="P68" i="83"/>
  <c r="Q68" i="83"/>
  <c r="R68" i="83"/>
  <c r="S68" i="83"/>
  <c r="T68" i="83"/>
  <c r="U68" i="83"/>
  <c r="V68" i="83"/>
  <c r="W68" i="83"/>
  <c r="X68" i="83"/>
  <c r="Y68" i="83"/>
  <c r="Z68" i="83"/>
  <c r="AA68" i="83"/>
  <c r="AB68" i="83"/>
  <c r="AC68" i="83"/>
  <c r="AD68" i="83"/>
  <c r="AE68" i="83"/>
  <c r="AF68" i="83"/>
  <c r="AG68" i="83"/>
  <c r="D69" i="83"/>
  <c r="E69" i="83"/>
  <c r="F69" i="83"/>
  <c r="G69" i="83"/>
  <c r="H69" i="83"/>
  <c r="I69" i="83"/>
  <c r="J69" i="83"/>
  <c r="K69" i="83"/>
  <c r="L69" i="83"/>
  <c r="M69" i="83"/>
  <c r="N69" i="83"/>
  <c r="O69" i="83"/>
  <c r="P69" i="83"/>
  <c r="Q69" i="83"/>
  <c r="R69" i="83"/>
  <c r="S69" i="83"/>
  <c r="T69" i="83"/>
  <c r="U69" i="83"/>
  <c r="V69" i="83"/>
  <c r="W69" i="83"/>
  <c r="X69" i="83"/>
  <c r="Y69" i="83"/>
  <c r="Z69" i="83"/>
  <c r="AA69" i="83"/>
  <c r="AB69" i="83"/>
  <c r="AC69" i="83"/>
  <c r="AD69" i="83"/>
  <c r="AE69" i="83"/>
  <c r="AF69" i="83"/>
  <c r="AG69" i="83"/>
  <c r="D70" i="83"/>
  <c r="E70" i="83"/>
  <c r="F70" i="83"/>
  <c r="G70" i="83"/>
  <c r="H70" i="83"/>
  <c r="I70" i="83"/>
  <c r="J70" i="83"/>
  <c r="K70" i="83"/>
  <c r="L70" i="83"/>
  <c r="M70" i="83"/>
  <c r="N70" i="83"/>
  <c r="O70" i="83"/>
  <c r="P70" i="83"/>
  <c r="Q70" i="83"/>
  <c r="R70" i="83"/>
  <c r="S70" i="83"/>
  <c r="T70" i="83"/>
  <c r="U70" i="83"/>
  <c r="V70" i="83"/>
  <c r="W70" i="83"/>
  <c r="X70" i="83"/>
  <c r="Y70" i="83"/>
  <c r="Z70" i="83"/>
  <c r="AA70" i="83"/>
  <c r="AB70" i="83"/>
  <c r="AC70" i="83"/>
  <c r="AD70" i="83"/>
  <c r="AE70" i="83"/>
  <c r="AF70" i="83"/>
  <c r="AG70" i="83"/>
  <c r="D77" i="83"/>
  <c r="E77" i="83"/>
  <c r="F77" i="83"/>
  <c r="G77" i="83"/>
  <c r="H77" i="83"/>
  <c r="I77" i="83"/>
  <c r="J77" i="83"/>
  <c r="K77" i="83"/>
  <c r="L77" i="83"/>
  <c r="M77" i="83"/>
  <c r="N77" i="83"/>
  <c r="O77" i="83"/>
  <c r="P77" i="83"/>
  <c r="Q77" i="83"/>
  <c r="R77" i="83"/>
  <c r="S77" i="83"/>
  <c r="T77" i="83"/>
  <c r="U77" i="83"/>
  <c r="V77" i="83"/>
  <c r="W77" i="83"/>
  <c r="X77" i="83"/>
  <c r="Y77" i="83"/>
  <c r="Z77" i="83"/>
  <c r="AA77" i="83"/>
  <c r="AB77" i="83"/>
  <c r="AC77" i="83"/>
  <c r="AD77" i="83"/>
  <c r="AE77" i="83"/>
  <c r="AF77" i="83"/>
  <c r="AG77" i="83"/>
  <c r="D78" i="83"/>
  <c r="E78" i="83"/>
  <c r="F78" i="83"/>
  <c r="G78" i="83"/>
  <c r="H78" i="83"/>
  <c r="I78" i="83"/>
  <c r="J78" i="83"/>
  <c r="K78" i="83"/>
  <c r="L78" i="83"/>
  <c r="M78" i="83"/>
  <c r="N78" i="83"/>
  <c r="O78" i="83"/>
  <c r="P78" i="83"/>
  <c r="Q78" i="83"/>
  <c r="R78" i="83"/>
  <c r="S78" i="83"/>
  <c r="T78" i="83"/>
  <c r="U78" i="83"/>
  <c r="V78" i="83"/>
  <c r="W78" i="83"/>
  <c r="X78" i="83"/>
  <c r="Y78" i="83"/>
  <c r="Z78" i="83"/>
  <c r="AA78" i="83"/>
  <c r="AB78" i="83"/>
  <c r="AC78" i="83"/>
  <c r="AD78" i="83"/>
  <c r="AE78" i="83"/>
  <c r="AF78" i="83"/>
  <c r="AG78" i="83"/>
  <c r="D79" i="83"/>
  <c r="E79" i="83"/>
  <c r="F79" i="83"/>
  <c r="G79" i="83"/>
  <c r="H79" i="83"/>
  <c r="I79" i="83"/>
  <c r="J79" i="83"/>
  <c r="K79" i="83"/>
  <c r="L79" i="83"/>
  <c r="M79" i="83"/>
  <c r="N79" i="83"/>
  <c r="O79" i="83"/>
  <c r="P79" i="83"/>
  <c r="Q79" i="83"/>
  <c r="R79" i="83"/>
  <c r="S79" i="83"/>
  <c r="T79" i="83"/>
  <c r="U79" i="83"/>
  <c r="V79" i="83"/>
  <c r="W79" i="83"/>
  <c r="X79" i="83"/>
  <c r="Y79" i="83"/>
  <c r="Z79" i="83"/>
  <c r="AA79" i="83"/>
  <c r="AB79" i="83"/>
  <c r="AC79" i="83"/>
  <c r="AD79" i="83"/>
  <c r="AE79" i="83"/>
  <c r="AF79" i="83"/>
  <c r="AG79" i="83"/>
  <c r="D80" i="83"/>
  <c r="E80" i="83"/>
  <c r="F80" i="83"/>
  <c r="G80" i="83"/>
  <c r="H80" i="83"/>
  <c r="I80" i="83"/>
  <c r="J80" i="83"/>
  <c r="K80" i="83"/>
  <c r="L80" i="83"/>
  <c r="M80" i="83"/>
  <c r="N80" i="83"/>
  <c r="O80" i="83"/>
  <c r="P80" i="83"/>
  <c r="Q80" i="83"/>
  <c r="R80" i="83"/>
  <c r="S80" i="83"/>
  <c r="T80" i="83"/>
  <c r="U80" i="83"/>
  <c r="V80" i="83"/>
  <c r="W80" i="83"/>
  <c r="X80" i="83"/>
  <c r="Y80" i="83"/>
  <c r="Z80" i="83"/>
  <c r="AA80" i="83"/>
  <c r="AB80" i="83"/>
  <c r="AC80" i="83"/>
  <c r="AD80" i="83"/>
  <c r="AE80" i="83"/>
  <c r="AF80" i="83"/>
  <c r="AG80" i="83"/>
  <c r="D81" i="83"/>
  <c r="E81" i="83"/>
  <c r="F81" i="83"/>
  <c r="G81" i="83"/>
  <c r="H81" i="83"/>
  <c r="I81" i="83"/>
  <c r="J81" i="83"/>
  <c r="K81" i="83"/>
  <c r="L81" i="83"/>
  <c r="M81" i="83"/>
  <c r="N81" i="83"/>
  <c r="O81" i="83"/>
  <c r="P81" i="83"/>
  <c r="Q81" i="83"/>
  <c r="R81" i="83"/>
  <c r="S81" i="83"/>
  <c r="T81" i="83"/>
  <c r="U81" i="83"/>
  <c r="V81" i="83"/>
  <c r="W81" i="83"/>
  <c r="X81" i="83"/>
  <c r="Y81" i="83"/>
  <c r="Z81" i="83"/>
  <c r="AA81" i="83"/>
  <c r="AB81" i="83"/>
  <c r="AC81" i="83"/>
  <c r="AD81" i="83"/>
  <c r="AE81" i="83"/>
  <c r="AF81" i="83"/>
  <c r="AG81" i="83"/>
  <c r="D83" i="83"/>
  <c r="E83" i="83"/>
  <c r="F83" i="83"/>
  <c r="G83" i="83"/>
  <c r="H83" i="83"/>
  <c r="I83" i="83"/>
  <c r="J83" i="83"/>
  <c r="K83" i="83"/>
  <c r="L83" i="83"/>
  <c r="M83" i="83"/>
  <c r="N83" i="83"/>
  <c r="O83" i="83"/>
  <c r="P83" i="83"/>
  <c r="Q83" i="83"/>
  <c r="R83" i="83"/>
  <c r="S83" i="83"/>
  <c r="T83" i="83"/>
  <c r="U83" i="83"/>
  <c r="V83" i="83"/>
  <c r="W83" i="83"/>
  <c r="X83" i="83"/>
  <c r="Y83" i="83"/>
  <c r="Z83" i="83"/>
  <c r="AA83" i="83"/>
  <c r="AB83" i="83"/>
  <c r="AC83" i="83"/>
  <c r="AD83" i="83"/>
  <c r="AE83" i="83"/>
  <c r="AF83" i="83"/>
  <c r="AG83" i="83"/>
  <c r="D84" i="83"/>
  <c r="E84" i="83"/>
  <c r="F84" i="83"/>
  <c r="G84" i="83"/>
  <c r="H84" i="83"/>
  <c r="I84" i="83"/>
  <c r="J84" i="83"/>
  <c r="K84" i="83"/>
  <c r="L84" i="83"/>
  <c r="M84" i="83"/>
  <c r="N84" i="83"/>
  <c r="O84" i="83"/>
  <c r="P84" i="83"/>
  <c r="Q84" i="83"/>
  <c r="R84" i="83"/>
  <c r="S84" i="83"/>
  <c r="T84" i="83"/>
  <c r="U84" i="83"/>
  <c r="V84" i="83"/>
  <c r="W84" i="83"/>
  <c r="X84" i="83"/>
  <c r="Y84" i="83"/>
  <c r="Z84" i="83"/>
  <c r="AA84" i="83"/>
  <c r="AB84" i="83"/>
  <c r="AC84" i="83"/>
  <c r="AD84" i="83"/>
  <c r="AE84" i="83"/>
  <c r="AF84" i="83"/>
  <c r="AG84" i="83"/>
  <c r="D85" i="83"/>
  <c r="E85" i="83"/>
  <c r="F85" i="83"/>
  <c r="G85" i="83"/>
  <c r="H85" i="83"/>
  <c r="I85" i="83"/>
  <c r="J85" i="83"/>
  <c r="K85" i="83"/>
  <c r="L85" i="83"/>
  <c r="M85" i="83"/>
  <c r="N85" i="83"/>
  <c r="O85" i="83"/>
  <c r="P85" i="83"/>
  <c r="Q85" i="83"/>
  <c r="R85" i="83"/>
  <c r="S85" i="83"/>
  <c r="T85" i="83"/>
  <c r="U85" i="83"/>
  <c r="V85" i="83"/>
  <c r="W85" i="83"/>
  <c r="X85" i="83"/>
  <c r="Y85" i="83"/>
  <c r="Z85" i="83"/>
  <c r="AA85" i="83"/>
  <c r="AB85" i="83"/>
  <c r="AC85" i="83"/>
  <c r="AD85" i="83"/>
  <c r="AE85" i="83"/>
  <c r="AF85" i="83"/>
  <c r="AG85" i="83"/>
  <c r="D86" i="83"/>
  <c r="E86" i="83"/>
  <c r="F86" i="83"/>
  <c r="G86" i="83"/>
  <c r="H86" i="83"/>
  <c r="I86" i="83"/>
  <c r="J86" i="83"/>
  <c r="K86" i="83"/>
  <c r="L86" i="83"/>
  <c r="M86" i="83"/>
  <c r="N86" i="83"/>
  <c r="O86" i="83"/>
  <c r="P86" i="83"/>
  <c r="Q86" i="83"/>
  <c r="R86" i="83"/>
  <c r="S86" i="83"/>
  <c r="T86" i="83"/>
  <c r="U86" i="83"/>
  <c r="V86" i="83"/>
  <c r="W86" i="83"/>
  <c r="X86" i="83"/>
  <c r="Y86" i="83"/>
  <c r="Z86" i="83"/>
  <c r="AA86" i="83"/>
  <c r="AB86" i="83"/>
  <c r="AC86" i="83"/>
  <c r="AD86" i="83"/>
  <c r="AE86" i="83"/>
  <c r="AF86" i="83"/>
  <c r="AG86" i="83"/>
  <c r="D87" i="83"/>
  <c r="E87" i="83"/>
  <c r="F87" i="83"/>
  <c r="G87" i="83"/>
  <c r="H87" i="83"/>
  <c r="I87" i="83"/>
  <c r="J87" i="83"/>
  <c r="K87" i="83"/>
  <c r="L87" i="83"/>
  <c r="M87" i="83"/>
  <c r="N87" i="83"/>
  <c r="O87" i="83"/>
  <c r="P87" i="83"/>
  <c r="Q87" i="83"/>
  <c r="R87" i="83"/>
  <c r="S87" i="83"/>
  <c r="T87" i="83"/>
  <c r="U87" i="83"/>
  <c r="V87" i="83"/>
  <c r="W87" i="83"/>
  <c r="X87" i="83"/>
  <c r="Y87" i="83"/>
  <c r="Z87" i="83"/>
  <c r="AA87" i="83"/>
  <c r="AB87" i="83"/>
  <c r="AC87" i="83"/>
  <c r="AD87" i="83"/>
  <c r="AE87" i="83"/>
  <c r="AF87" i="83"/>
  <c r="AG87" i="83"/>
  <c r="D89" i="83"/>
  <c r="E89" i="83"/>
  <c r="F89" i="83"/>
  <c r="G89" i="83"/>
  <c r="H89" i="83"/>
  <c r="I89" i="83"/>
  <c r="J89" i="83"/>
  <c r="K89" i="83"/>
  <c r="L89" i="83"/>
  <c r="M89" i="83"/>
  <c r="N89" i="83"/>
  <c r="O89" i="83"/>
  <c r="P89" i="83"/>
  <c r="Q89" i="83"/>
  <c r="R89" i="83"/>
  <c r="S89" i="83"/>
  <c r="T89" i="83"/>
  <c r="U89" i="83"/>
  <c r="V89" i="83"/>
  <c r="W89" i="83"/>
  <c r="X89" i="83"/>
  <c r="Y89" i="83"/>
  <c r="Z89" i="83"/>
  <c r="AA89" i="83"/>
  <c r="AB89" i="83"/>
  <c r="AC89" i="83"/>
  <c r="AD89" i="83"/>
  <c r="AE89" i="83"/>
  <c r="AF89" i="83"/>
  <c r="AG89" i="83"/>
  <c r="D90" i="83"/>
  <c r="E90" i="83"/>
  <c r="F90" i="83"/>
  <c r="G90" i="83"/>
  <c r="H90" i="83"/>
  <c r="I90" i="83"/>
  <c r="J90" i="83"/>
  <c r="K90" i="83"/>
  <c r="L90" i="83"/>
  <c r="M90" i="83"/>
  <c r="N90" i="83"/>
  <c r="O90" i="83"/>
  <c r="P90" i="83"/>
  <c r="Q90" i="83"/>
  <c r="R90" i="83"/>
  <c r="S90" i="83"/>
  <c r="T90" i="83"/>
  <c r="U90" i="83"/>
  <c r="V90" i="83"/>
  <c r="W90" i="83"/>
  <c r="X90" i="83"/>
  <c r="Y90" i="83"/>
  <c r="Z90" i="83"/>
  <c r="AA90" i="83"/>
  <c r="AB90" i="83"/>
  <c r="AC90" i="83"/>
  <c r="AD90" i="83"/>
  <c r="AE90" i="83"/>
  <c r="AF90" i="83"/>
  <c r="AG90" i="83"/>
  <c r="C83" i="83"/>
  <c r="C84" i="83"/>
  <c r="C85" i="83"/>
  <c r="C86" i="83"/>
  <c r="C87" i="83"/>
  <c r="C89" i="83"/>
  <c r="C90" i="83"/>
  <c r="C78" i="83"/>
  <c r="C79" i="83"/>
  <c r="C80" i="83"/>
  <c r="C81" i="83"/>
  <c r="C77" i="83"/>
  <c r="C69" i="83"/>
  <c r="C70" i="83"/>
  <c r="C68" i="83"/>
  <c r="C63" i="83"/>
  <c r="C64" i="83"/>
  <c r="C62" i="83"/>
  <c r="C57" i="83"/>
  <c r="C58" i="83"/>
  <c r="C56" i="83"/>
  <c r="C42" i="83"/>
  <c r="C43" i="83"/>
  <c r="C44" i="83"/>
  <c r="C45" i="83"/>
  <c r="C46" i="83"/>
  <c r="C47" i="83"/>
  <c r="C48" i="83"/>
  <c r="C49" i="83"/>
  <c r="C50" i="83"/>
  <c r="C51" i="83"/>
  <c r="C52" i="83"/>
  <c r="C41" i="83"/>
  <c r="C30" i="83"/>
  <c r="C31" i="83"/>
  <c r="C32" i="83"/>
  <c r="C33" i="83"/>
  <c r="C34" i="83"/>
  <c r="C35" i="83"/>
  <c r="C36" i="83"/>
  <c r="C37" i="83"/>
  <c r="C38" i="83"/>
  <c r="C29" i="83"/>
  <c r="C18" i="83"/>
  <c r="C19" i="83"/>
  <c r="C20" i="83"/>
  <c r="C21" i="83"/>
  <c r="C22" i="83"/>
  <c r="C23" i="83"/>
  <c r="C24" i="83"/>
  <c r="C25" i="83"/>
  <c r="C26" i="83"/>
  <c r="C17" i="83"/>
  <c r="D17" i="82"/>
  <c r="E17" i="82"/>
  <c r="F17" i="82"/>
  <c r="G17" i="82"/>
  <c r="H17" i="82"/>
  <c r="I17" i="82"/>
  <c r="J17" i="82"/>
  <c r="K17" i="82"/>
  <c r="L17" i="82"/>
  <c r="M17" i="82"/>
  <c r="N17" i="82"/>
  <c r="O17" i="82"/>
  <c r="P17" i="82"/>
  <c r="Q17" i="82"/>
  <c r="R17" i="82"/>
  <c r="S17" i="82"/>
  <c r="T17" i="82"/>
  <c r="U17" i="82"/>
  <c r="V17" i="82"/>
  <c r="W17" i="82"/>
  <c r="X17" i="82"/>
  <c r="Y17" i="82"/>
  <c r="Z17" i="82"/>
  <c r="AA17" i="82"/>
  <c r="AB17" i="82"/>
  <c r="AC17" i="82"/>
  <c r="AD17" i="82"/>
  <c r="AE17" i="82"/>
  <c r="AF17" i="82"/>
  <c r="AG17" i="82"/>
  <c r="D18" i="82"/>
  <c r="E18" i="82"/>
  <c r="F18" i="82"/>
  <c r="G18" i="82"/>
  <c r="H18" i="82"/>
  <c r="I18" i="82"/>
  <c r="J18" i="82"/>
  <c r="K18" i="82"/>
  <c r="L18" i="82"/>
  <c r="M18" i="82"/>
  <c r="N18" i="82"/>
  <c r="O18" i="82"/>
  <c r="P18" i="82"/>
  <c r="Q18" i="82"/>
  <c r="R18" i="82"/>
  <c r="S18" i="82"/>
  <c r="T18" i="82"/>
  <c r="U18" i="82"/>
  <c r="V18" i="82"/>
  <c r="W18" i="82"/>
  <c r="X18" i="82"/>
  <c r="Y18" i="82"/>
  <c r="Z18" i="82"/>
  <c r="AA18" i="82"/>
  <c r="AB18" i="82"/>
  <c r="AC18" i="82"/>
  <c r="AD18" i="82"/>
  <c r="AE18" i="82"/>
  <c r="AF18" i="82"/>
  <c r="AG18" i="82"/>
  <c r="D19" i="82"/>
  <c r="E19" i="82"/>
  <c r="F19" i="82"/>
  <c r="G19" i="82"/>
  <c r="H19" i="82"/>
  <c r="I19" i="82"/>
  <c r="J19" i="82"/>
  <c r="K19" i="82"/>
  <c r="L19" i="82"/>
  <c r="M19" i="82"/>
  <c r="N19" i="82"/>
  <c r="O19" i="82"/>
  <c r="P19" i="82"/>
  <c r="Q19" i="82"/>
  <c r="R19" i="82"/>
  <c r="S19" i="82"/>
  <c r="T19" i="82"/>
  <c r="U19" i="82"/>
  <c r="V19" i="82"/>
  <c r="W19" i="82"/>
  <c r="X19" i="82"/>
  <c r="Y19" i="82"/>
  <c r="Z19" i="82"/>
  <c r="AA19" i="82"/>
  <c r="AB19" i="82"/>
  <c r="AC19" i="82"/>
  <c r="AD19" i="82"/>
  <c r="AE19" i="82"/>
  <c r="AF19" i="82"/>
  <c r="AG19" i="82"/>
  <c r="D20" i="82"/>
  <c r="E20" i="82"/>
  <c r="F20" i="82"/>
  <c r="G20" i="82"/>
  <c r="H20" i="82"/>
  <c r="I20" i="82"/>
  <c r="J20" i="82"/>
  <c r="K20" i="82"/>
  <c r="L20" i="82"/>
  <c r="M20" i="82"/>
  <c r="N20" i="82"/>
  <c r="O20" i="82"/>
  <c r="P20" i="82"/>
  <c r="Q20" i="82"/>
  <c r="R20" i="82"/>
  <c r="S20" i="82"/>
  <c r="T20" i="82"/>
  <c r="U20" i="82"/>
  <c r="V20" i="82"/>
  <c r="W20" i="82"/>
  <c r="X20" i="82"/>
  <c r="Y20" i="82"/>
  <c r="Z20" i="82"/>
  <c r="AA20" i="82"/>
  <c r="AB20" i="82"/>
  <c r="AC20" i="82"/>
  <c r="AD20" i="82"/>
  <c r="AE20" i="82"/>
  <c r="AF20" i="82"/>
  <c r="AG20" i="82"/>
  <c r="D21" i="82"/>
  <c r="E21" i="82"/>
  <c r="F21" i="82"/>
  <c r="G21" i="82"/>
  <c r="H21" i="82"/>
  <c r="I21" i="82"/>
  <c r="J21" i="82"/>
  <c r="K21" i="82"/>
  <c r="L21" i="82"/>
  <c r="M21" i="82"/>
  <c r="N21" i="82"/>
  <c r="O21" i="82"/>
  <c r="P21" i="82"/>
  <c r="Q21" i="82"/>
  <c r="R21" i="82"/>
  <c r="S21" i="82"/>
  <c r="T21" i="82"/>
  <c r="U21" i="82"/>
  <c r="V21" i="82"/>
  <c r="W21" i="82"/>
  <c r="X21" i="82"/>
  <c r="Y21" i="82"/>
  <c r="Z21" i="82"/>
  <c r="AA21" i="82"/>
  <c r="AB21" i="82"/>
  <c r="AC21" i="82"/>
  <c r="AD21" i="82"/>
  <c r="AE21" i="82"/>
  <c r="AF21" i="82"/>
  <c r="AG21" i="82"/>
  <c r="D22" i="82"/>
  <c r="E22" i="82"/>
  <c r="F22" i="82"/>
  <c r="G22" i="82"/>
  <c r="H22" i="82"/>
  <c r="I22" i="82"/>
  <c r="J22" i="82"/>
  <c r="K22" i="82"/>
  <c r="L22" i="82"/>
  <c r="M22" i="82"/>
  <c r="N22" i="82"/>
  <c r="O22" i="82"/>
  <c r="P22" i="82"/>
  <c r="Q22" i="82"/>
  <c r="R22" i="82"/>
  <c r="S22" i="82"/>
  <c r="T22" i="82"/>
  <c r="U22" i="82"/>
  <c r="V22" i="82"/>
  <c r="W22" i="82"/>
  <c r="X22" i="82"/>
  <c r="Y22" i="82"/>
  <c r="Z22" i="82"/>
  <c r="AA22" i="82"/>
  <c r="AB22" i="82"/>
  <c r="AC22" i="82"/>
  <c r="AD22" i="82"/>
  <c r="AE22" i="82"/>
  <c r="AF22" i="82"/>
  <c r="AG22" i="82"/>
  <c r="D23" i="82"/>
  <c r="E23" i="82"/>
  <c r="F23" i="82"/>
  <c r="G23" i="82"/>
  <c r="H23" i="82"/>
  <c r="I23" i="82"/>
  <c r="J23" i="82"/>
  <c r="K23" i="82"/>
  <c r="L23" i="82"/>
  <c r="M23" i="82"/>
  <c r="N23" i="82"/>
  <c r="O23" i="82"/>
  <c r="P23" i="82"/>
  <c r="Q23" i="82"/>
  <c r="R23" i="82"/>
  <c r="S23" i="82"/>
  <c r="T23" i="82"/>
  <c r="U23" i="82"/>
  <c r="V23" i="82"/>
  <c r="W23" i="82"/>
  <c r="X23" i="82"/>
  <c r="Y23" i="82"/>
  <c r="Z23" i="82"/>
  <c r="AA23" i="82"/>
  <c r="AB23" i="82"/>
  <c r="AC23" i="82"/>
  <c r="AD23" i="82"/>
  <c r="AE23" i="82"/>
  <c r="AF23" i="82"/>
  <c r="AG23" i="82"/>
  <c r="D24" i="82"/>
  <c r="E24" i="82"/>
  <c r="F24" i="82"/>
  <c r="G24" i="82"/>
  <c r="H24" i="82"/>
  <c r="I24" i="82"/>
  <c r="J24" i="82"/>
  <c r="K24" i="82"/>
  <c r="L24" i="82"/>
  <c r="M24" i="82"/>
  <c r="N24" i="82"/>
  <c r="O24" i="82"/>
  <c r="P24" i="82"/>
  <c r="Q24" i="82"/>
  <c r="R24" i="82"/>
  <c r="S24" i="82"/>
  <c r="T24" i="82"/>
  <c r="U24" i="82"/>
  <c r="V24" i="82"/>
  <c r="W24" i="82"/>
  <c r="X24" i="82"/>
  <c r="Y24" i="82"/>
  <c r="Z24" i="82"/>
  <c r="AA24" i="82"/>
  <c r="AB24" i="82"/>
  <c r="AC24" i="82"/>
  <c r="AD24" i="82"/>
  <c r="AE24" i="82"/>
  <c r="AF24" i="82"/>
  <c r="AG24" i="82"/>
  <c r="D25" i="82"/>
  <c r="E25" i="82"/>
  <c r="F25" i="82"/>
  <c r="G25" i="82"/>
  <c r="H25" i="82"/>
  <c r="I25" i="82"/>
  <c r="J25" i="82"/>
  <c r="K25" i="82"/>
  <c r="L25" i="82"/>
  <c r="M25" i="82"/>
  <c r="N25" i="82"/>
  <c r="O25" i="82"/>
  <c r="P25" i="82"/>
  <c r="Q25" i="82"/>
  <c r="R25" i="82"/>
  <c r="S25" i="82"/>
  <c r="T25" i="82"/>
  <c r="U25" i="82"/>
  <c r="V25" i="82"/>
  <c r="W25" i="82"/>
  <c r="X25" i="82"/>
  <c r="Y25" i="82"/>
  <c r="Z25" i="82"/>
  <c r="AA25" i="82"/>
  <c r="AB25" i="82"/>
  <c r="AC25" i="82"/>
  <c r="AD25" i="82"/>
  <c r="AE25" i="82"/>
  <c r="AF25" i="82"/>
  <c r="AG25" i="82"/>
  <c r="D26" i="82"/>
  <c r="E26" i="82"/>
  <c r="F26" i="82"/>
  <c r="G26" i="82"/>
  <c r="H26" i="82"/>
  <c r="I26" i="82"/>
  <c r="J26" i="82"/>
  <c r="K26" i="82"/>
  <c r="L26" i="82"/>
  <c r="M26" i="82"/>
  <c r="N26" i="82"/>
  <c r="O26" i="82"/>
  <c r="P26" i="82"/>
  <c r="Q26" i="82"/>
  <c r="R26" i="82"/>
  <c r="S26" i="82"/>
  <c r="T26" i="82"/>
  <c r="U26" i="82"/>
  <c r="V26" i="82"/>
  <c r="W26" i="82"/>
  <c r="X26" i="82"/>
  <c r="Y26" i="82"/>
  <c r="Z26" i="82"/>
  <c r="AA26" i="82"/>
  <c r="AB26" i="82"/>
  <c r="AC26" i="82"/>
  <c r="AD26" i="82"/>
  <c r="AE26" i="82"/>
  <c r="AF26" i="82"/>
  <c r="AG26" i="82"/>
  <c r="D27" i="82"/>
  <c r="E27" i="82"/>
  <c r="F27" i="82"/>
  <c r="G27" i="82"/>
  <c r="H27" i="82"/>
  <c r="I27" i="82"/>
  <c r="J27" i="82"/>
  <c r="K27" i="82"/>
  <c r="L27" i="82"/>
  <c r="M27" i="82"/>
  <c r="N27" i="82"/>
  <c r="O27" i="82"/>
  <c r="P27" i="82"/>
  <c r="Q27" i="82"/>
  <c r="R27" i="82"/>
  <c r="S27" i="82"/>
  <c r="T27" i="82"/>
  <c r="U27" i="82"/>
  <c r="V27" i="82"/>
  <c r="W27" i="82"/>
  <c r="X27" i="82"/>
  <c r="Y27" i="82"/>
  <c r="Z27" i="82"/>
  <c r="AA27" i="82"/>
  <c r="AB27" i="82"/>
  <c r="AC27" i="82"/>
  <c r="AD27" i="82"/>
  <c r="AE27" i="82"/>
  <c r="AF27" i="82"/>
  <c r="AG27" i="82"/>
  <c r="D30" i="82"/>
  <c r="E30" i="82"/>
  <c r="F30" i="82"/>
  <c r="G30" i="82"/>
  <c r="H30" i="82"/>
  <c r="I30" i="82"/>
  <c r="J30" i="82"/>
  <c r="K30" i="82"/>
  <c r="L30" i="82"/>
  <c r="M30" i="82"/>
  <c r="N30" i="82"/>
  <c r="O30" i="82"/>
  <c r="P30" i="82"/>
  <c r="Q30" i="82"/>
  <c r="R30" i="82"/>
  <c r="S30" i="82"/>
  <c r="T30" i="82"/>
  <c r="U30" i="82"/>
  <c r="V30" i="82"/>
  <c r="W30" i="82"/>
  <c r="X30" i="82"/>
  <c r="Y30" i="82"/>
  <c r="Z30" i="82"/>
  <c r="AA30" i="82"/>
  <c r="AB30" i="82"/>
  <c r="AC30" i="82"/>
  <c r="AD30" i="82"/>
  <c r="AE30" i="82"/>
  <c r="AF30" i="82"/>
  <c r="AG30" i="82"/>
  <c r="D31" i="82"/>
  <c r="E31" i="82"/>
  <c r="F31" i="82"/>
  <c r="G31" i="82"/>
  <c r="H31" i="82"/>
  <c r="I31" i="82"/>
  <c r="J31" i="82"/>
  <c r="K31" i="82"/>
  <c r="L31" i="82"/>
  <c r="M31" i="82"/>
  <c r="N31" i="82"/>
  <c r="O31" i="82"/>
  <c r="P31" i="82"/>
  <c r="Q31" i="82"/>
  <c r="R31" i="82"/>
  <c r="S31" i="82"/>
  <c r="T31" i="82"/>
  <c r="U31" i="82"/>
  <c r="V31" i="82"/>
  <c r="W31" i="82"/>
  <c r="X31" i="82"/>
  <c r="Y31" i="82"/>
  <c r="Z31" i="82"/>
  <c r="AA31" i="82"/>
  <c r="AB31" i="82"/>
  <c r="AC31" i="82"/>
  <c r="AD31" i="82"/>
  <c r="AE31" i="82"/>
  <c r="AF31" i="82"/>
  <c r="AG31" i="82"/>
  <c r="D32" i="82"/>
  <c r="E32" i="82"/>
  <c r="F32" i="82"/>
  <c r="G32" i="82"/>
  <c r="H32" i="82"/>
  <c r="I32" i="82"/>
  <c r="J32" i="82"/>
  <c r="K32" i="82"/>
  <c r="L32" i="82"/>
  <c r="M32" i="82"/>
  <c r="N32" i="82"/>
  <c r="O32" i="82"/>
  <c r="P32" i="82"/>
  <c r="Q32" i="82"/>
  <c r="R32" i="82"/>
  <c r="S32" i="82"/>
  <c r="T32" i="82"/>
  <c r="U32" i="82"/>
  <c r="V32" i="82"/>
  <c r="W32" i="82"/>
  <c r="X32" i="82"/>
  <c r="Y32" i="82"/>
  <c r="Z32" i="82"/>
  <c r="AA32" i="82"/>
  <c r="AB32" i="82"/>
  <c r="AC32" i="82"/>
  <c r="AD32" i="82"/>
  <c r="AE32" i="82"/>
  <c r="AF32" i="82"/>
  <c r="AG32" i="82"/>
  <c r="D33" i="82"/>
  <c r="E33" i="82"/>
  <c r="F33" i="82"/>
  <c r="G33" i="82"/>
  <c r="H33" i="82"/>
  <c r="I33" i="82"/>
  <c r="J33" i="82"/>
  <c r="K33" i="82"/>
  <c r="L33" i="82"/>
  <c r="M33" i="82"/>
  <c r="N33" i="82"/>
  <c r="O33" i="82"/>
  <c r="P33" i="82"/>
  <c r="Q33" i="82"/>
  <c r="R33" i="82"/>
  <c r="S33" i="82"/>
  <c r="T33" i="82"/>
  <c r="U33" i="82"/>
  <c r="V33" i="82"/>
  <c r="W33" i="82"/>
  <c r="X33" i="82"/>
  <c r="Y33" i="82"/>
  <c r="Z33" i="82"/>
  <c r="AA33" i="82"/>
  <c r="AB33" i="82"/>
  <c r="AC33" i="82"/>
  <c r="AD33" i="82"/>
  <c r="AE33" i="82"/>
  <c r="AF33" i="82"/>
  <c r="AG33" i="82"/>
  <c r="D34" i="82"/>
  <c r="E34" i="82"/>
  <c r="F34" i="82"/>
  <c r="G34" i="82"/>
  <c r="H34" i="82"/>
  <c r="I34" i="82"/>
  <c r="J34" i="82"/>
  <c r="K34" i="82"/>
  <c r="L34" i="82"/>
  <c r="M34" i="82"/>
  <c r="N34" i="82"/>
  <c r="O34" i="82"/>
  <c r="P34" i="82"/>
  <c r="Q34" i="82"/>
  <c r="R34" i="82"/>
  <c r="S34" i="82"/>
  <c r="T34" i="82"/>
  <c r="U34" i="82"/>
  <c r="V34" i="82"/>
  <c r="W34" i="82"/>
  <c r="X34" i="82"/>
  <c r="Y34" i="82"/>
  <c r="Z34" i="82"/>
  <c r="AA34" i="82"/>
  <c r="AB34" i="82"/>
  <c r="AC34" i="82"/>
  <c r="AD34" i="82"/>
  <c r="AE34" i="82"/>
  <c r="AF34" i="82"/>
  <c r="AG34" i="82"/>
  <c r="D35" i="82"/>
  <c r="E35" i="82"/>
  <c r="F35" i="82"/>
  <c r="G35" i="82"/>
  <c r="H35" i="82"/>
  <c r="I35" i="82"/>
  <c r="J35" i="82"/>
  <c r="K35" i="82"/>
  <c r="L35" i="82"/>
  <c r="M35" i="82"/>
  <c r="N35" i="82"/>
  <c r="O35" i="82"/>
  <c r="P35" i="82"/>
  <c r="Q35" i="82"/>
  <c r="R35" i="82"/>
  <c r="S35" i="82"/>
  <c r="T35" i="82"/>
  <c r="U35" i="82"/>
  <c r="V35" i="82"/>
  <c r="W35" i="82"/>
  <c r="X35" i="82"/>
  <c r="Y35" i="82"/>
  <c r="Z35" i="82"/>
  <c r="AA35" i="82"/>
  <c r="AB35" i="82"/>
  <c r="AC35" i="82"/>
  <c r="AD35" i="82"/>
  <c r="AE35" i="82"/>
  <c r="AF35" i="82"/>
  <c r="AG35" i="82"/>
  <c r="D36" i="82"/>
  <c r="E36" i="82"/>
  <c r="F36" i="82"/>
  <c r="G36" i="82"/>
  <c r="H36" i="82"/>
  <c r="I36" i="82"/>
  <c r="J36" i="82"/>
  <c r="K36" i="82"/>
  <c r="L36" i="82"/>
  <c r="M36" i="82"/>
  <c r="N36" i="82"/>
  <c r="O36" i="82"/>
  <c r="P36" i="82"/>
  <c r="Q36" i="82"/>
  <c r="R36" i="82"/>
  <c r="S36" i="82"/>
  <c r="T36" i="82"/>
  <c r="U36" i="82"/>
  <c r="V36" i="82"/>
  <c r="W36" i="82"/>
  <c r="X36" i="82"/>
  <c r="Y36" i="82"/>
  <c r="Z36" i="82"/>
  <c r="AA36" i="82"/>
  <c r="AB36" i="82"/>
  <c r="AC36" i="82"/>
  <c r="AD36" i="82"/>
  <c r="AE36" i="82"/>
  <c r="AF36" i="82"/>
  <c r="AG36" i="82"/>
  <c r="D37" i="82"/>
  <c r="E37" i="82"/>
  <c r="F37" i="82"/>
  <c r="G37" i="82"/>
  <c r="H37" i="82"/>
  <c r="I37" i="82"/>
  <c r="J37" i="82"/>
  <c r="K37" i="82"/>
  <c r="L37" i="82"/>
  <c r="M37" i="82"/>
  <c r="N37" i="82"/>
  <c r="O37" i="82"/>
  <c r="P37" i="82"/>
  <c r="Q37" i="82"/>
  <c r="R37" i="82"/>
  <c r="S37" i="82"/>
  <c r="T37" i="82"/>
  <c r="U37" i="82"/>
  <c r="V37" i="82"/>
  <c r="W37" i="82"/>
  <c r="X37" i="82"/>
  <c r="Y37" i="82"/>
  <c r="Z37" i="82"/>
  <c r="AA37" i="82"/>
  <c r="AB37" i="82"/>
  <c r="AC37" i="82"/>
  <c r="AD37" i="82"/>
  <c r="AE37" i="82"/>
  <c r="AF37" i="82"/>
  <c r="AG37" i="82"/>
  <c r="D38" i="82"/>
  <c r="E38" i="82"/>
  <c r="F38" i="82"/>
  <c r="G38" i="82"/>
  <c r="H38" i="82"/>
  <c r="I38" i="82"/>
  <c r="J38" i="82"/>
  <c r="K38" i="82"/>
  <c r="L38" i="82"/>
  <c r="M38" i="82"/>
  <c r="N38" i="82"/>
  <c r="O38" i="82"/>
  <c r="P38" i="82"/>
  <c r="Q38" i="82"/>
  <c r="R38" i="82"/>
  <c r="S38" i="82"/>
  <c r="T38" i="82"/>
  <c r="U38" i="82"/>
  <c r="V38" i="82"/>
  <c r="W38" i="82"/>
  <c r="X38" i="82"/>
  <c r="Y38" i="82"/>
  <c r="Z38" i="82"/>
  <c r="AA38" i="82"/>
  <c r="AB38" i="82"/>
  <c r="AC38" i="82"/>
  <c r="AD38" i="82"/>
  <c r="AE38" i="82"/>
  <c r="AF38" i="82"/>
  <c r="AG38" i="82"/>
  <c r="D39" i="82"/>
  <c r="E39" i="82"/>
  <c r="F39" i="82"/>
  <c r="G39" i="82"/>
  <c r="H39" i="82"/>
  <c r="I39" i="82"/>
  <c r="J39" i="82"/>
  <c r="K39" i="82"/>
  <c r="L39" i="82"/>
  <c r="M39" i="82"/>
  <c r="N39" i="82"/>
  <c r="O39" i="82"/>
  <c r="P39" i="82"/>
  <c r="Q39" i="82"/>
  <c r="R39" i="82"/>
  <c r="S39" i="82"/>
  <c r="T39" i="82"/>
  <c r="U39" i="82"/>
  <c r="V39" i="82"/>
  <c r="W39" i="82"/>
  <c r="X39" i="82"/>
  <c r="Y39" i="82"/>
  <c r="Z39" i="82"/>
  <c r="AA39" i="82"/>
  <c r="AB39" i="82"/>
  <c r="AC39" i="82"/>
  <c r="AD39" i="82"/>
  <c r="AE39" i="82"/>
  <c r="AF39" i="82"/>
  <c r="AG39" i="82"/>
  <c r="D42" i="82"/>
  <c r="E42" i="82"/>
  <c r="F42" i="82"/>
  <c r="G42" i="82"/>
  <c r="H42" i="82"/>
  <c r="I42" i="82"/>
  <c r="J42" i="82"/>
  <c r="K42" i="82"/>
  <c r="L42" i="82"/>
  <c r="M42" i="82"/>
  <c r="N42" i="82"/>
  <c r="O42" i="82"/>
  <c r="P42" i="82"/>
  <c r="Q42" i="82"/>
  <c r="R42" i="82"/>
  <c r="S42" i="82"/>
  <c r="T42" i="82"/>
  <c r="U42" i="82"/>
  <c r="V42" i="82"/>
  <c r="W42" i="82"/>
  <c r="X42" i="82"/>
  <c r="Y42" i="82"/>
  <c r="Z42" i="82"/>
  <c r="AA42" i="82"/>
  <c r="AB42" i="82"/>
  <c r="AC42" i="82"/>
  <c r="AD42" i="82"/>
  <c r="AE42" i="82"/>
  <c r="AF42" i="82"/>
  <c r="AG42" i="82"/>
  <c r="D43" i="82"/>
  <c r="E43" i="82"/>
  <c r="F43" i="82"/>
  <c r="G43" i="82"/>
  <c r="H43" i="82"/>
  <c r="I43" i="82"/>
  <c r="J43" i="82"/>
  <c r="K43" i="82"/>
  <c r="L43" i="82"/>
  <c r="M43" i="82"/>
  <c r="N43" i="82"/>
  <c r="O43" i="82"/>
  <c r="P43" i="82"/>
  <c r="Q43" i="82"/>
  <c r="R43" i="82"/>
  <c r="S43" i="82"/>
  <c r="T43" i="82"/>
  <c r="U43" i="82"/>
  <c r="V43" i="82"/>
  <c r="W43" i="82"/>
  <c r="X43" i="82"/>
  <c r="Y43" i="82"/>
  <c r="Z43" i="82"/>
  <c r="AA43" i="82"/>
  <c r="AB43" i="82"/>
  <c r="AC43" i="82"/>
  <c r="AD43" i="82"/>
  <c r="AE43" i="82"/>
  <c r="AF43" i="82"/>
  <c r="AG43" i="82"/>
  <c r="D44" i="82"/>
  <c r="E44" i="82"/>
  <c r="F44" i="82"/>
  <c r="G44" i="82"/>
  <c r="H44" i="82"/>
  <c r="I44" i="82"/>
  <c r="J44" i="82"/>
  <c r="K44" i="82"/>
  <c r="L44" i="82"/>
  <c r="M44" i="82"/>
  <c r="N44" i="82"/>
  <c r="O44" i="82"/>
  <c r="P44" i="82"/>
  <c r="Q44" i="82"/>
  <c r="R44" i="82"/>
  <c r="S44" i="82"/>
  <c r="T44" i="82"/>
  <c r="U44" i="82"/>
  <c r="V44" i="82"/>
  <c r="W44" i="82"/>
  <c r="X44" i="82"/>
  <c r="Y44" i="82"/>
  <c r="Z44" i="82"/>
  <c r="AA44" i="82"/>
  <c r="AB44" i="82"/>
  <c r="AC44" i="82"/>
  <c r="AD44" i="82"/>
  <c r="AE44" i="82"/>
  <c r="AF44" i="82"/>
  <c r="AG44" i="82"/>
  <c r="D45" i="82"/>
  <c r="E45" i="82"/>
  <c r="F45" i="82"/>
  <c r="G45" i="82"/>
  <c r="H45" i="82"/>
  <c r="I45" i="82"/>
  <c r="J45" i="82"/>
  <c r="K45" i="82"/>
  <c r="L45" i="82"/>
  <c r="M45" i="82"/>
  <c r="N45" i="82"/>
  <c r="O45" i="82"/>
  <c r="P45" i="82"/>
  <c r="Q45" i="82"/>
  <c r="R45" i="82"/>
  <c r="S45" i="82"/>
  <c r="T45" i="82"/>
  <c r="U45" i="82"/>
  <c r="V45" i="82"/>
  <c r="W45" i="82"/>
  <c r="X45" i="82"/>
  <c r="Y45" i="82"/>
  <c r="Z45" i="82"/>
  <c r="AA45" i="82"/>
  <c r="AB45" i="82"/>
  <c r="AC45" i="82"/>
  <c r="AD45" i="82"/>
  <c r="AE45" i="82"/>
  <c r="AF45" i="82"/>
  <c r="AG45" i="82"/>
  <c r="D46" i="82"/>
  <c r="E46" i="82"/>
  <c r="F46" i="82"/>
  <c r="G46" i="82"/>
  <c r="H46" i="82"/>
  <c r="I46" i="82"/>
  <c r="J46" i="82"/>
  <c r="K46" i="82"/>
  <c r="L46" i="82"/>
  <c r="M46" i="82"/>
  <c r="N46" i="82"/>
  <c r="O46" i="82"/>
  <c r="P46" i="82"/>
  <c r="Q46" i="82"/>
  <c r="R46" i="82"/>
  <c r="S46" i="82"/>
  <c r="T46" i="82"/>
  <c r="U46" i="82"/>
  <c r="V46" i="82"/>
  <c r="W46" i="82"/>
  <c r="X46" i="82"/>
  <c r="Y46" i="82"/>
  <c r="Z46" i="82"/>
  <c r="AA46" i="82"/>
  <c r="AB46" i="82"/>
  <c r="AC46" i="82"/>
  <c r="AD46" i="82"/>
  <c r="AE46" i="82"/>
  <c r="AF46" i="82"/>
  <c r="AG46" i="82"/>
  <c r="D47" i="82"/>
  <c r="E47" i="82"/>
  <c r="F47" i="82"/>
  <c r="G47" i="82"/>
  <c r="H47" i="82"/>
  <c r="I47" i="82"/>
  <c r="J47" i="82"/>
  <c r="K47" i="82"/>
  <c r="L47" i="82"/>
  <c r="M47" i="82"/>
  <c r="N47" i="82"/>
  <c r="O47" i="82"/>
  <c r="P47" i="82"/>
  <c r="Q47" i="82"/>
  <c r="R47" i="82"/>
  <c r="S47" i="82"/>
  <c r="T47" i="82"/>
  <c r="U47" i="82"/>
  <c r="V47" i="82"/>
  <c r="W47" i="82"/>
  <c r="X47" i="82"/>
  <c r="Y47" i="82"/>
  <c r="Z47" i="82"/>
  <c r="AA47" i="82"/>
  <c r="AB47" i="82"/>
  <c r="AC47" i="82"/>
  <c r="AD47" i="82"/>
  <c r="AE47" i="82"/>
  <c r="AF47" i="82"/>
  <c r="AG47" i="82"/>
  <c r="D48" i="82"/>
  <c r="E48" i="82"/>
  <c r="F48" i="82"/>
  <c r="G48" i="82"/>
  <c r="H48" i="82"/>
  <c r="I48" i="82"/>
  <c r="J48" i="82"/>
  <c r="K48" i="82"/>
  <c r="L48" i="82"/>
  <c r="M48" i="82"/>
  <c r="N48" i="82"/>
  <c r="O48" i="82"/>
  <c r="P48" i="82"/>
  <c r="Q48" i="82"/>
  <c r="R48" i="82"/>
  <c r="S48" i="82"/>
  <c r="T48" i="82"/>
  <c r="U48" i="82"/>
  <c r="V48" i="82"/>
  <c r="W48" i="82"/>
  <c r="X48" i="82"/>
  <c r="Y48" i="82"/>
  <c r="Z48" i="82"/>
  <c r="AA48" i="82"/>
  <c r="AB48" i="82"/>
  <c r="AC48" i="82"/>
  <c r="AD48" i="82"/>
  <c r="AE48" i="82"/>
  <c r="AF48" i="82"/>
  <c r="AG48" i="82"/>
  <c r="D49" i="82"/>
  <c r="E49" i="82"/>
  <c r="F49" i="82"/>
  <c r="G49" i="82"/>
  <c r="H49" i="82"/>
  <c r="I49" i="82"/>
  <c r="J49" i="82"/>
  <c r="K49" i="82"/>
  <c r="L49" i="82"/>
  <c r="M49" i="82"/>
  <c r="N49" i="82"/>
  <c r="O49" i="82"/>
  <c r="P49" i="82"/>
  <c r="Q49" i="82"/>
  <c r="R49" i="82"/>
  <c r="S49" i="82"/>
  <c r="T49" i="82"/>
  <c r="U49" i="82"/>
  <c r="V49" i="82"/>
  <c r="W49" i="82"/>
  <c r="X49" i="82"/>
  <c r="Y49" i="82"/>
  <c r="Z49" i="82"/>
  <c r="AA49" i="82"/>
  <c r="AB49" i="82"/>
  <c r="AC49" i="82"/>
  <c r="AD49" i="82"/>
  <c r="AE49" i="82"/>
  <c r="AF49" i="82"/>
  <c r="AG49" i="82"/>
  <c r="D50" i="82"/>
  <c r="E50" i="82"/>
  <c r="F50" i="82"/>
  <c r="G50" i="82"/>
  <c r="H50" i="82"/>
  <c r="I50" i="82"/>
  <c r="J50" i="82"/>
  <c r="K50" i="82"/>
  <c r="L50" i="82"/>
  <c r="M50" i="82"/>
  <c r="N50" i="82"/>
  <c r="O50" i="82"/>
  <c r="P50" i="82"/>
  <c r="Q50" i="82"/>
  <c r="R50" i="82"/>
  <c r="S50" i="82"/>
  <c r="T50" i="82"/>
  <c r="U50" i="82"/>
  <c r="V50" i="82"/>
  <c r="W50" i="82"/>
  <c r="X50" i="82"/>
  <c r="Y50" i="82"/>
  <c r="Z50" i="82"/>
  <c r="AA50" i="82"/>
  <c r="AB50" i="82"/>
  <c r="AC50" i="82"/>
  <c r="AD50" i="82"/>
  <c r="AE50" i="82"/>
  <c r="AF50" i="82"/>
  <c r="AG50" i="82"/>
  <c r="D51" i="82"/>
  <c r="E51" i="82"/>
  <c r="F51" i="82"/>
  <c r="G51" i="82"/>
  <c r="H51" i="82"/>
  <c r="I51" i="82"/>
  <c r="J51" i="82"/>
  <c r="K51" i="82"/>
  <c r="L51" i="82"/>
  <c r="M51" i="82"/>
  <c r="N51" i="82"/>
  <c r="O51" i="82"/>
  <c r="P51" i="82"/>
  <c r="Q51" i="82"/>
  <c r="R51" i="82"/>
  <c r="S51" i="82"/>
  <c r="T51" i="82"/>
  <c r="U51" i="82"/>
  <c r="V51" i="82"/>
  <c r="W51" i="82"/>
  <c r="X51" i="82"/>
  <c r="Y51" i="82"/>
  <c r="Z51" i="82"/>
  <c r="AA51" i="82"/>
  <c r="AB51" i="82"/>
  <c r="AC51" i="82"/>
  <c r="AD51" i="82"/>
  <c r="AE51" i="82"/>
  <c r="AF51" i="82"/>
  <c r="AG51" i="82"/>
  <c r="D54" i="82"/>
  <c r="E54" i="82"/>
  <c r="F54" i="82"/>
  <c r="G54" i="82"/>
  <c r="H54" i="82"/>
  <c r="I54" i="82"/>
  <c r="J54" i="82"/>
  <c r="K54" i="82"/>
  <c r="L54" i="82"/>
  <c r="M54" i="82"/>
  <c r="N54" i="82"/>
  <c r="O54" i="82"/>
  <c r="P54" i="82"/>
  <c r="Q54" i="82"/>
  <c r="R54" i="82"/>
  <c r="S54" i="82"/>
  <c r="T54" i="82"/>
  <c r="U54" i="82"/>
  <c r="V54" i="82"/>
  <c r="W54" i="82"/>
  <c r="X54" i="82"/>
  <c r="Y54" i="82"/>
  <c r="Z54" i="82"/>
  <c r="AA54" i="82"/>
  <c r="AB54" i="82"/>
  <c r="AC54" i="82"/>
  <c r="AD54" i="82"/>
  <c r="AE54" i="82"/>
  <c r="AF54" i="82"/>
  <c r="AG54" i="82"/>
  <c r="D55" i="82"/>
  <c r="E55" i="82"/>
  <c r="F55" i="82"/>
  <c r="G55" i="82"/>
  <c r="H55" i="82"/>
  <c r="I55" i="82"/>
  <c r="J55" i="82"/>
  <c r="K55" i="82"/>
  <c r="L55" i="82"/>
  <c r="M55" i="82"/>
  <c r="N55" i="82"/>
  <c r="O55" i="82"/>
  <c r="P55" i="82"/>
  <c r="Q55" i="82"/>
  <c r="R55" i="82"/>
  <c r="S55" i="82"/>
  <c r="T55" i="82"/>
  <c r="U55" i="82"/>
  <c r="V55" i="82"/>
  <c r="W55" i="82"/>
  <c r="X55" i="82"/>
  <c r="Y55" i="82"/>
  <c r="Z55" i="82"/>
  <c r="AA55" i="82"/>
  <c r="AB55" i="82"/>
  <c r="AC55" i="82"/>
  <c r="AD55" i="82"/>
  <c r="AE55" i="82"/>
  <c r="AF55" i="82"/>
  <c r="AG55" i="82"/>
  <c r="D56" i="82"/>
  <c r="E56" i="82"/>
  <c r="F56" i="82"/>
  <c r="G56" i="82"/>
  <c r="H56" i="82"/>
  <c r="I56" i="82"/>
  <c r="J56" i="82"/>
  <c r="K56" i="82"/>
  <c r="L56" i="82"/>
  <c r="M56" i="82"/>
  <c r="N56" i="82"/>
  <c r="O56" i="82"/>
  <c r="P56" i="82"/>
  <c r="Q56" i="82"/>
  <c r="R56" i="82"/>
  <c r="S56" i="82"/>
  <c r="T56" i="82"/>
  <c r="U56" i="82"/>
  <c r="V56" i="82"/>
  <c r="W56" i="82"/>
  <c r="X56" i="82"/>
  <c r="Y56" i="82"/>
  <c r="Z56" i="82"/>
  <c r="AA56" i="82"/>
  <c r="AB56" i="82"/>
  <c r="AC56" i="82"/>
  <c r="AD56" i="82"/>
  <c r="AE56" i="82"/>
  <c r="AF56" i="82"/>
  <c r="AG56" i="82"/>
  <c r="D57" i="82"/>
  <c r="E57" i="82"/>
  <c r="F57" i="82"/>
  <c r="G57" i="82"/>
  <c r="H57" i="82"/>
  <c r="I57" i="82"/>
  <c r="J57" i="82"/>
  <c r="K57" i="82"/>
  <c r="L57" i="82"/>
  <c r="M57" i="82"/>
  <c r="N57" i="82"/>
  <c r="O57" i="82"/>
  <c r="P57" i="82"/>
  <c r="Q57" i="82"/>
  <c r="R57" i="82"/>
  <c r="S57" i="82"/>
  <c r="T57" i="82"/>
  <c r="U57" i="82"/>
  <c r="V57" i="82"/>
  <c r="W57" i="82"/>
  <c r="X57" i="82"/>
  <c r="Y57" i="82"/>
  <c r="Z57" i="82"/>
  <c r="AA57" i="82"/>
  <c r="AB57" i="82"/>
  <c r="AC57" i="82"/>
  <c r="AD57" i="82"/>
  <c r="AE57" i="82"/>
  <c r="AF57" i="82"/>
  <c r="AG57" i="82"/>
  <c r="D58" i="82"/>
  <c r="E58" i="82"/>
  <c r="F58" i="82"/>
  <c r="G58" i="82"/>
  <c r="H58" i="82"/>
  <c r="I58" i="82"/>
  <c r="J58" i="82"/>
  <c r="K58" i="82"/>
  <c r="L58" i="82"/>
  <c r="M58" i="82"/>
  <c r="N58" i="82"/>
  <c r="O58" i="82"/>
  <c r="P58" i="82"/>
  <c r="Q58" i="82"/>
  <c r="R58" i="82"/>
  <c r="S58" i="82"/>
  <c r="T58" i="82"/>
  <c r="U58" i="82"/>
  <c r="V58" i="82"/>
  <c r="W58" i="82"/>
  <c r="X58" i="82"/>
  <c r="Y58" i="82"/>
  <c r="Z58" i="82"/>
  <c r="AA58" i="82"/>
  <c r="AB58" i="82"/>
  <c r="AC58" i="82"/>
  <c r="AD58" i="82"/>
  <c r="AE58" i="82"/>
  <c r="AF58" i="82"/>
  <c r="AG58" i="82"/>
  <c r="D59" i="82"/>
  <c r="E59" i="82"/>
  <c r="F59" i="82"/>
  <c r="G59" i="82"/>
  <c r="H59" i="82"/>
  <c r="I59" i="82"/>
  <c r="J59" i="82"/>
  <c r="K59" i="82"/>
  <c r="L59" i="82"/>
  <c r="M59" i="82"/>
  <c r="N59" i="82"/>
  <c r="O59" i="82"/>
  <c r="P59" i="82"/>
  <c r="Q59" i="82"/>
  <c r="R59" i="82"/>
  <c r="S59" i="82"/>
  <c r="T59" i="82"/>
  <c r="U59" i="82"/>
  <c r="V59" i="82"/>
  <c r="W59" i="82"/>
  <c r="X59" i="82"/>
  <c r="Y59" i="82"/>
  <c r="Z59" i="82"/>
  <c r="AA59" i="82"/>
  <c r="AB59" i="82"/>
  <c r="AC59" i="82"/>
  <c r="AD59" i="82"/>
  <c r="AE59" i="82"/>
  <c r="AF59" i="82"/>
  <c r="AG59" i="82"/>
  <c r="D60" i="82"/>
  <c r="E60" i="82"/>
  <c r="F60" i="82"/>
  <c r="G60" i="82"/>
  <c r="H60" i="82"/>
  <c r="I60" i="82"/>
  <c r="J60" i="82"/>
  <c r="K60" i="82"/>
  <c r="L60" i="82"/>
  <c r="M60" i="82"/>
  <c r="N60" i="82"/>
  <c r="O60" i="82"/>
  <c r="P60" i="82"/>
  <c r="Q60" i="82"/>
  <c r="R60" i="82"/>
  <c r="S60" i="82"/>
  <c r="T60" i="82"/>
  <c r="U60" i="82"/>
  <c r="V60" i="82"/>
  <c r="W60" i="82"/>
  <c r="X60" i="82"/>
  <c r="Y60" i="82"/>
  <c r="Z60" i="82"/>
  <c r="AA60" i="82"/>
  <c r="AB60" i="82"/>
  <c r="AC60" i="82"/>
  <c r="AD60" i="82"/>
  <c r="AE60" i="82"/>
  <c r="AF60" i="82"/>
  <c r="AG60" i="82"/>
  <c r="D61" i="82"/>
  <c r="E61" i="82"/>
  <c r="F61" i="82"/>
  <c r="G61" i="82"/>
  <c r="H61" i="82"/>
  <c r="I61" i="82"/>
  <c r="J61" i="82"/>
  <c r="K61" i="82"/>
  <c r="L61" i="82"/>
  <c r="M61" i="82"/>
  <c r="N61" i="82"/>
  <c r="O61" i="82"/>
  <c r="P61" i="82"/>
  <c r="Q61" i="82"/>
  <c r="R61" i="82"/>
  <c r="S61" i="82"/>
  <c r="T61" i="82"/>
  <c r="U61" i="82"/>
  <c r="V61" i="82"/>
  <c r="W61" i="82"/>
  <c r="X61" i="82"/>
  <c r="Y61" i="82"/>
  <c r="Z61" i="82"/>
  <c r="AA61" i="82"/>
  <c r="AB61" i="82"/>
  <c r="AC61" i="82"/>
  <c r="AD61" i="82"/>
  <c r="AE61" i="82"/>
  <c r="AF61" i="82"/>
  <c r="AG61" i="82"/>
  <c r="D62" i="82"/>
  <c r="E62" i="82"/>
  <c r="F62" i="82"/>
  <c r="G62" i="82"/>
  <c r="H62" i="82"/>
  <c r="I62" i="82"/>
  <c r="J62" i="82"/>
  <c r="K62" i="82"/>
  <c r="L62" i="82"/>
  <c r="M62" i="82"/>
  <c r="N62" i="82"/>
  <c r="O62" i="82"/>
  <c r="P62" i="82"/>
  <c r="Q62" i="82"/>
  <c r="R62" i="82"/>
  <c r="S62" i="82"/>
  <c r="T62" i="82"/>
  <c r="U62" i="82"/>
  <c r="V62" i="82"/>
  <c r="W62" i="82"/>
  <c r="X62" i="82"/>
  <c r="Y62" i="82"/>
  <c r="Z62" i="82"/>
  <c r="AA62" i="82"/>
  <c r="AB62" i="82"/>
  <c r="AC62" i="82"/>
  <c r="AD62" i="82"/>
  <c r="AE62" i="82"/>
  <c r="AF62" i="82"/>
  <c r="AG62" i="82"/>
  <c r="D63" i="82"/>
  <c r="E63" i="82"/>
  <c r="F63" i="82"/>
  <c r="G63" i="82"/>
  <c r="H63" i="82"/>
  <c r="I63" i="82"/>
  <c r="J63" i="82"/>
  <c r="K63" i="82"/>
  <c r="L63" i="82"/>
  <c r="M63" i="82"/>
  <c r="N63" i="82"/>
  <c r="O63" i="82"/>
  <c r="P63" i="82"/>
  <c r="Q63" i="82"/>
  <c r="R63" i="82"/>
  <c r="S63" i="82"/>
  <c r="T63" i="82"/>
  <c r="U63" i="82"/>
  <c r="V63" i="82"/>
  <c r="W63" i="82"/>
  <c r="X63" i="82"/>
  <c r="Y63" i="82"/>
  <c r="Z63" i="82"/>
  <c r="AA63" i="82"/>
  <c r="AB63" i="82"/>
  <c r="AC63" i="82"/>
  <c r="AD63" i="82"/>
  <c r="AE63" i="82"/>
  <c r="AF63" i="82"/>
  <c r="AG63" i="82"/>
  <c r="D67" i="82"/>
  <c r="E67" i="82"/>
  <c r="F67" i="82"/>
  <c r="G67" i="82"/>
  <c r="H67" i="82"/>
  <c r="I67" i="82"/>
  <c r="J67" i="82"/>
  <c r="K67" i="82"/>
  <c r="L67" i="82"/>
  <c r="M67" i="82"/>
  <c r="N67" i="82"/>
  <c r="O67" i="82"/>
  <c r="P67" i="82"/>
  <c r="Q67" i="82"/>
  <c r="R67" i="82"/>
  <c r="S67" i="82"/>
  <c r="T67" i="82"/>
  <c r="U67" i="82"/>
  <c r="V67" i="82"/>
  <c r="W67" i="82"/>
  <c r="X67" i="82"/>
  <c r="Y67" i="82"/>
  <c r="Z67" i="82"/>
  <c r="AA67" i="82"/>
  <c r="AB67" i="82"/>
  <c r="AC67" i="82"/>
  <c r="AD67" i="82"/>
  <c r="AE67" i="82"/>
  <c r="AF67" i="82"/>
  <c r="AG67" i="82"/>
  <c r="D68" i="82"/>
  <c r="E68" i="82"/>
  <c r="F68" i="82"/>
  <c r="G68" i="82"/>
  <c r="H68" i="82"/>
  <c r="I68" i="82"/>
  <c r="J68" i="82"/>
  <c r="K68" i="82"/>
  <c r="L68" i="82"/>
  <c r="M68" i="82"/>
  <c r="N68" i="82"/>
  <c r="O68" i="82"/>
  <c r="P68" i="82"/>
  <c r="Q68" i="82"/>
  <c r="R68" i="82"/>
  <c r="S68" i="82"/>
  <c r="T68" i="82"/>
  <c r="U68" i="82"/>
  <c r="V68" i="82"/>
  <c r="W68" i="82"/>
  <c r="X68" i="82"/>
  <c r="Y68" i="82"/>
  <c r="Z68" i="82"/>
  <c r="AA68" i="82"/>
  <c r="AB68" i="82"/>
  <c r="AC68" i="82"/>
  <c r="AD68" i="82"/>
  <c r="AE68" i="82"/>
  <c r="AF68" i="82"/>
  <c r="AG68" i="82"/>
  <c r="D69" i="82"/>
  <c r="E69" i="82"/>
  <c r="F69" i="82"/>
  <c r="G69" i="82"/>
  <c r="H69" i="82"/>
  <c r="I69" i="82"/>
  <c r="J69" i="82"/>
  <c r="K69" i="82"/>
  <c r="L69" i="82"/>
  <c r="M69" i="82"/>
  <c r="N69" i="82"/>
  <c r="O69" i="82"/>
  <c r="P69" i="82"/>
  <c r="Q69" i="82"/>
  <c r="R69" i="82"/>
  <c r="S69" i="82"/>
  <c r="T69" i="82"/>
  <c r="U69" i="82"/>
  <c r="V69" i="82"/>
  <c r="W69" i="82"/>
  <c r="X69" i="82"/>
  <c r="Y69" i="82"/>
  <c r="Z69" i="82"/>
  <c r="AA69" i="82"/>
  <c r="AB69" i="82"/>
  <c r="AC69" i="82"/>
  <c r="AD69" i="82"/>
  <c r="AE69" i="82"/>
  <c r="AF69" i="82"/>
  <c r="AG69" i="82"/>
  <c r="D70" i="82"/>
  <c r="E70" i="82"/>
  <c r="F70" i="82"/>
  <c r="G70" i="82"/>
  <c r="H70" i="82"/>
  <c r="I70" i="82"/>
  <c r="J70" i="82"/>
  <c r="K70" i="82"/>
  <c r="L70" i="82"/>
  <c r="M70" i="82"/>
  <c r="N70" i="82"/>
  <c r="O70" i="82"/>
  <c r="P70" i="82"/>
  <c r="Q70" i="82"/>
  <c r="R70" i="82"/>
  <c r="S70" i="82"/>
  <c r="T70" i="82"/>
  <c r="U70" i="82"/>
  <c r="V70" i="82"/>
  <c r="W70" i="82"/>
  <c r="X70" i="82"/>
  <c r="Y70" i="82"/>
  <c r="Z70" i="82"/>
  <c r="AA70" i="82"/>
  <c r="AB70" i="82"/>
  <c r="AC70" i="82"/>
  <c r="AD70" i="82"/>
  <c r="AE70" i="82"/>
  <c r="AF70" i="82"/>
  <c r="AG70" i="82"/>
  <c r="D71" i="82"/>
  <c r="E71" i="82"/>
  <c r="F71" i="82"/>
  <c r="G71" i="82"/>
  <c r="H71" i="82"/>
  <c r="I71" i="82"/>
  <c r="J71" i="82"/>
  <c r="K71" i="82"/>
  <c r="L71" i="82"/>
  <c r="M71" i="82"/>
  <c r="N71" i="82"/>
  <c r="O71" i="82"/>
  <c r="P71" i="82"/>
  <c r="Q71" i="82"/>
  <c r="R71" i="82"/>
  <c r="S71" i="82"/>
  <c r="T71" i="82"/>
  <c r="U71" i="82"/>
  <c r="V71" i="82"/>
  <c r="W71" i="82"/>
  <c r="X71" i="82"/>
  <c r="Y71" i="82"/>
  <c r="Z71" i="82"/>
  <c r="AA71" i="82"/>
  <c r="AB71" i="82"/>
  <c r="AC71" i="82"/>
  <c r="AD71" i="82"/>
  <c r="AE71" i="82"/>
  <c r="AF71" i="82"/>
  <c r="AG71" i="82"/>
  <c r="D72" i="82"/>
  <c r="E72" i="82"/>
  <c r="F72" i="82"/>
  <c r="G72" i="82"/>
  <c r="H72" i="82"/>
  <c r="I72" i="82"/>
  <c r="J72" i="82"/>
  <c r="K72" i="82"/>
  <c r="L72" i="82"/>
  <c r="M72" i="82"/>
  <c r="N72" i="82"/>
  <c r="O72" i="82"/>
  <c r="P72" i="82"/>
  <c r="Q72" i="82"/>
  <c r="R72" i="82"/>
  <c r="S72" i="82"/>
  <c r="T72" i="82"/>
  <c r="U72" i="82"/>
  <c r="V72" i="82"/>
  <c r="W72" i="82"/>
  <c r="X72" i="82"/>
  <c r="Y72" i="82"/>
  <c r="Z72" i="82"/>
  <c r="AA72" i="82"/>
  <c r="AB72" i="82"/>
  <c r="AC72" i="82"/>
  <c r="AD72" i="82"/>
  <c r="AE72" i="82"/>
  <c r="AF72" i="82"/>
  <c r="AG72" i="82"/>
  <c r="D73" i="82"/>
  <c r="E73" i="82"/>
  <c r="F73" i="82"/>
  <c r="G73" i="82"/>
  <c r="H73" i="82"/>
  <c r="I73" i="82"/>
  <c r="J73" i="82"/>
  <c r="K73" i="82"/>
  <c r="L73" i="82"/>
  <c r="M73" i="82"/>
  <c r="N73" i="82"/>
  <c r="O73" i="82"/>
  <c r="P73" i="82"/>
  <c r="Q73" i="82"/>
  <c r="R73" i="82"/>
  <c r="S73" i="82"/>
  <c r="T73" i="82"/>
  <c r="U73" i="82"/>
  <c r="V73" i="82"/>
  <c r="W73" i="82"/>
  <c r="X73" i="82"/>
  <c r="Y73" i="82"/>
  <c r="Z73" i="82"/>
  <c r="AA73" i="82"/>
  <c r="AB73" i="82"/>
  <c r="AC73" i="82"/>
  <c r="AD73" i="82"/>
  <c r="AE73" i="82"/>
  <c r="AF73" i="82"/>
  <c r="AG73" i="82"/>
  <c r="D74" i="82"/>
  <c r="E74" i="82"/>
  <c r="F74" i="82"/>
  <c r="G74" i="82"/>
  <c r="H74" i="82"/>
  <c r="I74" i="82"/>
  <c r="J74" i="82"/>
  <c r="K74" i="82"/>
  <c r="L74" i="82"/>
  <c r="M74" i="82"/>
  <c r="N74" i="82"/>
  <c r="O74" i="82"/>
  <c r="P74" i="82"/>
  <c r="Q74" i="82"/>
  <c r="R74" i="82"/>
  <c r="S74" i="82"/>
  <c r="T74" i="82"/>
  <c r="U74" i="82"/>
  <c r="V74" i="82"/>
  <c r="W74" i="82"/>
  <c r="X74" i="82"/>
  <c r="Y74" i="82"/>
  <c r="Z74" i="82"/>
  <c r="AA74" i="82"/>
  <c r="AB74" i="82"/>
  <c r="AC74" i="82"/>
  <c r="AD74" i="82"/>
  <c r="AE74" i="82"/>
  <c r="AF74" i="82"/>
  <c r="AG74" i="82"/>
  <c r="D75" i="82"/>
  <c r="E75" i="82"/>
  <c r="F75" i="82"/>
  <c r="G75" i="82"/>
  <c r="H75" i="82"/>
  <c r="I75" i="82"/>
  <c r="J75" i="82"/>
  <c r="K75" i="82"/>
  <c r="L75" i="82"/>
  <c r="M75" i="82"/>
  <c r="N75" i="82"/>
  <c r="O75" i="82"/>
  <c r="P75" i="82"/>
  <c r="Q75" i="82"/>
  <c r="R75" i="82"/>
  <c r="S75" i="82"/>
  <c r="T75" i="82"/>
  <c r="U75" i="82"/>
  <c r="V75" i="82"/>
  <c r="W75" i="82"/>
  <c r="X75" i="82"/>
  <c r="Y75" i="82"/>
  <c r="Z75" i="82"/>
  <c r="AA75" i="82"/>
  <c r="AB75" i="82"/>
  <c r="AC75" i="82"/>
  <c r="AD75" i="82"/>
  <c r="AE75" i="82"/>
  <c r="AF75" i="82"/>
  <c r="AG75" i="82"/>
  <c r="D76" i="82"/>
  <c r="E76" i="82"/>
  <c r="F76" i="82"/>
  <c r="G76" i="82"/>
  <c r="H76" i="82"/>
  <c r="I76" i="82"/>
  <c r="J76" i="82"/>
  <c r="K76" i="82"/>
  <c r="L76" i="82"/>
  <c r="M76" i="82"/>
  <c r="N76" i="82"/>
  <c r="O76" i="82"/>
  <c r="P76" i="82"/>
  <c r="Q76" i="82"/>
  <c r="R76" i="82"/>
  <c r="S76" i="82"/>
  <c r="T76" i="82"/>
  <c r="U76" i="82"/>
  <c r="V76" i="82"/>
  <c r="W76" i="82"/>
  <c r="X76" i="82"/>
  <c r="Y76" i="82"/>
  <c r="Z76" i="82"/>
  <c r="AA76" i="82"/>
  <c r="AB76" i="82"/>
  <c r="AC76" i="82"/>
  <c r="AD76" i="82"/>
  <c r="AE76" i="82"/>
  <c r="AF76" i="82"/>
  <c r="AG76" i="82"/>
  <c r="D79" i="82"/>
  <c r="E79" i="82"/>
  <c r="F79" i="82"/>
  <c r="G79" i="82"/>
  <c r="H79" i="82"/>
  <c r="I79" i="82"/>
  <c r="J79" i="82"/>
  <c r="K79" i="82"/>
  <c r="L79" i="82"/>
  <c r="M79" i="82"/>
  <c r="N79" i="82"/>
  <c r="O79" i="82"/>
  <c r="P79" i="82"/>
  <c r="Q79" i="82"/>
  <c r="R79" i="82"/>
  <c r="S79" i="82"/>
  <c r="T79" i="82"/>
  <c r="U79" i="82"/>
  <c r="V79" i="82"/>
  <c r="W79" i="82"/>
  <c r="X79" i="82"/>
  <c r="Y79" i="82"/>
  <c r="Z79" i="82"/>
  <c r="AA79" i="82"/>
  <c r="AB79" i="82"/>
  <c r="AC79" i="82"/>
  <c r="AD79" i="82"/>
  <c r="AE79" i="82"/>
  <c r="AF79" i="82"/>
  <c r="AG79" i="82"/>
  <c r="D80" i="82"/>
  <c r="E80" i="82"/>
  <c r="F80" i="82"/>
  <c r="G80" i="82"/>
  <c r="H80" i="82"/>
  <c r="I80" i="82"/>
  <c r="J80" i="82"/>
  <c r="K80" i="82"/>
  <c r="L80" i="82"/>
  <c r="M80" i="82"/>
  <c r="N80" i="82"/>
  <c r="O80" i="82"/>
  <c r="P80" i="82"/>
  <c r="Q80" i="82"/>
  <c r="R80" i="82"/>
  <c r="S80" i="82"/>
  <c r="T80" i="82"/>
  <c r="U80" i="82"/>
  <c r="V80" i="82"/>
  <c r="W80" i="82"/>
  <c r="X80" i="82"/>
  <c r="Y80" i="82"/>
  <c r="Z80" i="82"/>
  <c r="AA80" i="82"/>
  <c r="AB80" i="82"/>
  <c r="AC80" i="82"/>
  <c r="AD80" i="82"/>
  <c r="AE80" i="82"/>
  <c r="AF80" i="82"/>
  <c r="AG80" i="82"/>
  <c r="D81" i="82"/>
  <c r="E81" i="82"/>
  <c r="F81" i="82"/>
  <c r="G81" i="82"/>
  <c r="H81" i="82"/>
  <c r="I81" i="82"/>
  <c r="J81" i="82"/>
  <c r="K81" i="82"/>
  <c r="L81" i="82"/>
  <c r="M81" i="82"/>
  <c r="N81" i="82"/>
  <c r="O81" i="82"/>
  <c r="P81" i="82"/>
  <c r="Q81" i="82"/>
  <c r="R81" i="82"/>
  <c r="S81" i="82"/>
  <c r="T81" i="82"/>
  <c r="U81" i="82"/>
  <c r="V81" i="82"/>
  <c r="W81" i="82"/>
  <c r="X81" i="82"/>
  <c r="Y81" i="82"/>
  <c r="Z81" i="82"/>
  <c r="AA81" i="82"/>
  <c r="AB81" i="82"/>
  <c r="AC81" i="82"/>
  <c r="AD81" i="82"/>
  <c r="AE81" i="82"/>
  <c r="AF81" i="82"/>
  <c r="AG81" i="82"/>
  <c r="D82" i="82"/>
  <c r="E82" i="82"/>
  <c r="F82" i="82"/>
  <c r="G82" i="82"/>
  <c r="H82" i="82"/>
  <c r="I82" i="82"/>
  <c r="J82" i="82"/>
  <c r="K82" i="82"/>
  <c r="L82" i="82"/>
  <c r="M82" i="82"/>
  <c r="N82" i="82"/>
  <c r="O82" i="82"/>
  <c r="P82" i="82"/>
  <c r="Q82" i="82"/>
  <c r="R82" i="82"/>
  <c r="S82" i="82"/>
  <c r="T82" i="82"/>
  <c r="U82" i="82"/>
  <c r="V82" i="82"/>
  <c r="W82" i="82"/>
  <c r="X82" i="82"/>
  <c r="Y82" i="82"/>
  <c r="Z82" i="82"/>
  <c r="AA82" i="82"/>
  <c r="AB82" i="82"/>
  <c r="AC82" i="82"/>
  <c r="AD82" i="82"/>
  <c r="AE82" i="82"/>
  <c r="AF82" i="82"/>
  <c r="AG82" i="82"/>
  <c r="D83" i="82"/>
  <c r="E83" i="82"/>
  <c r="F83" i="82"/>
  <c r="G83" i="82"/>
  <c r="H83" i="82"/>
  <c r="I83" i="82"/>
  <c r="J83" i="82"/>
  <c r="K83" i="82"/>
  <c r="L83" i="82"/>
  <c r="M83" i="82"/>
  <c r="N83" i="82"/>
  <c r="O83" i="82"/>
  <c r="P83" i="82"/>
  <c r="Q83" i="82"/>
  <c r="R83" i="82"/>
  <c r="S83" i="82"/>
  <c r="T83" i="82"/>
  <c r="U83" i="82"/>
  <c r="V83" i="82"/>
  <c r="W83" i="82"/>
  <c r="X83" i="82"/>
  <c r="Y83" i="82"/>
  <c r="Z83" i="82"/>
  <c r="AA83" i="82"/>
  <c r="AB83" i="82"/>
  <c r="AC83" i="82"/>
  <c r="AD83" i="82"/>
  <c r="AE83" i="82"/>
  <c r="AF83" i="82"/>
  <c r="AG83" i="82"/>
  <c r="D87" i="82"/>
  <c r="E87" i="82"/>
  <c r="F87" i="82"/>
  <c r="G87" i="82"/>
  <c r="H87" i="82"/>
  <c r="I87" i="82"/>
  <c r="J87" i="82"/>
  <c r="K87" i="82"/>
  <c r="L87" i="82"/>
  <c r="M87" i="82"/>
  <c r="N87" i="82"/>
  <c r="O87" i="82"/>
  <c r="P87" i="82"/>
  <c r="Q87" i="82"/>
  <c r="R87" i="82"/>
  <c r="S87" i="82"/>
  <c r="T87" i="82"/>
  <c r="U87" i="82"/>
  <c r="V87" i="82"/>
  <c r="W87" i="82"/>
  <c r="X87" i="82"/>
  <c r="Y87" i="82"/>
  <c r="Z87" i="82"/>
  <c r="AA87" i="82"/>
  <c r="AB87" i="82"/>
  <c r="AC87" i="82"/>
  <c r="AD87" i="82"/>
  <c r="AE87" i="82"/>
  <c r="AF87" i="82"/>
  <c r="AG87" i="82"/>
  <c r="D88" i="82"/>
  <c r="E88" i="82"/>
  <c r="F88" i="82"/>
  <c r="G88" i="82"/>
  <c r="H88" i="82"/>
  <c r="I88" i="82"/>
  <c r="J88" i="82"/>
  <c r="K88" i="82"/>
  <c r="L88" i="82"/>
  <c r="M88" i="82"/>
  <c r="N88" i="82"/>
  <c r="O88" i="82"/>
  <c r="P88" i="82"/>
  <c r="Q88" i="82"/>
  <c r="R88" i="82"/>
  <c r="S88" i="82"/>
  <c r="T88" i="82"/>
  <c r="U88" i="82"/>
  <c r="V88" i="82"/>
  <c r="W88" i="82"/>
  <c r="X88" i="82"/>
  <c r="Y88" i="82"/>
  <c r="Z88" i="82"/>
  <c r="AA88" i="82"/>
  <c r="AB88" i="82"/>
  <c r="AC88" i="82"/>
  <c r="AD88" i="82"/>
  <c r="AE88" i="82"/>
  <c r="AF88" i="82"/>
  <c r="AG88" i="82"/>
  <c r="D89" i="82"/>
  <c r="E89" i="82"/>
  <c r="F89" i="82"/>
  <c r="G89" i="82"/>
  <c r="H89" i="82"/>
  <c r="I89" i="82"/>
  <c r="J89" i="82"/>
  <c r="K89" i="82"/>
  <c r="L89" i="82"/>
  <c r="M89" i="82"/>
  <c r="N89" i="82"/>
  <c r="O89" i="82"/>
  <c r="P89" i="82"/>
  <c r="Q89" i="82"/>
  <c r="R89" i="82"/>
  <c r="S89" i="82"/>
  <c r="T89" i="82"/>
  <c r="U89" i="82"/>
  <c r="V89" i="82"/>
  <c r="W89" i="82"/>
  <c r="X89" i="82"/>
  <c r="Y89" i="82"/>
  <c r="Z89" i="82"/>
  <c r="AA89" i="82"/>
  <c r="AB89" i="82"/>
  <c r="AC89" i="82"/>
  <c r="AD89" i="82"/>
  <c r="AE89" i="82"/>
  <c r="AF89" i="82"/>
  <c r="AG89" i="82"/>
  <c r="D90" i="82"/>
  <c r="E90" i="82"/>
  <c r="F90" i="82"/>
  <c r="G90" i="82"/>
  <c r="H90" i="82"/>
  <c r="I90" i="82"/>
  <c r="J90" i="82"/>
  <c r="K90" i="82"/>
  <c r="L90" i="82"/>
  <c r="M90" i="82"/>
  <c r="N90" i="82"/>
  <c r="O90" i="82"/>
  <c r="P90" i="82"/>
  <c r="Q90" i="82"/>
  <c r="R90" i="82"/>
  <c r="S90" i="82"/>
  <c r="T90" i="82"/>
  <c r="U90" i="82"/>
  <c r="V90" i="82"/>
  <c r="W90" i="82"/>
  <c r="X90" i="82"/>
  <c r="Y90" i="82"/>
  <c r="Z90" i="82"/>
  <c r="AA90" i="82"/>
  <c r="AB90" i="82"/>
  <c r="AC90" i="82"/>
  <c r="AD90" i="82"/>
  <c r="AE90" i="82"/>
  <c r="AF90" i="82"/>
  <c r="AG90" i="82"/>
  <c r="D91" i="82"/>
  <c r="E91" i="82"/>
  <c r="F91" i="82"/>
  <c r="G91" i="82"/>
  <c r="H91" i="82"/>
  <c r="I91" i="82"/>
  <c r="J91" i="82"/>
  <c r="K91" i="82"/>
  <c r="L91" i="82"/>
  <c r="M91" i="82"/>
  <c r="N91" i="82"/>
  <c r="O91" i="82"/>
  <c r="P91" i="82"/>
  <c r="Q91" i="82"/>
  <c r="R91" i="82"/>
  <c r="S91" i="82"/>
  <c r="T91" i="82"/>
  <c r="U91" i="82"/>
  <c r="V91" i="82"/>
  <c r="W91" i="82"/>
  <c r="X91" i="82"/>
  <c r="Y91" i="82"/>
  <c r="Z91" i="82"/>
  <c r="AA91" i="82"/>
  <c r="AB91" i="82"/>
  <c r="AC91" i="82"/>
  <c r="AD91" i="82"/>
  <c r="AE91" i="82"/>
  <c r="AF91" i="82"/>
  <c r="AG91" i="82"/>
  <c r="D95" i="82"/>
  <c r="E95" i="82"/>
  <c r="F95" i="82"/>
  <c r="G95" i="82"/>
  <c r="H95" i="82"/>
  <c r="I95" i="82"/>
  <c r="J95" i="82"/>
  <c r="K95" i="82"/>
  <c r="L95" i="82"/>
  <c r="M95" i="82"/>
  <c r="N95" i="82"/>
  <c r="O95" i="82"/>
  <c r="P95" i="82"/>
  <c r="Q95" i="82"/>
  <c r="R95" i="82"/>
  <c r="S95" i="82"/>
  <c r="T95" i="82"/>
  <c r="U95" i="82"/>
  <c r="V95" i="82"/>
  <c r="W95" i="82"/>
  <c r="X95" i="82"/>
  <c r="Y95" i="82"/>
  <c r="Z95" i="82"/>
  <c r="AA95" i="82"/>
  <c r="AB95" i="82"/>
  <c r="AC95" i="82"/>
  <c r="AD95" i="82"/>
  <c r="AE95" i="82"/>
  <c r="AF95" i="82"/>
  <c r="AG95" i="82"/>
  <c r="D96" i="82"/>
  <c r="E96" i="82"/>
  <c r="F96" i="82"/>
  <c r="G96" i="82"/>
  <c r="H96" i="82"/>
  <c r="I96" i="82"/>
  <c r="J96" i="82"/>
  <c r="K96" i="82"/>
  <c r="L96" i="82"/>
  <c r="M96" i="82"/>
  <c r="N96" i="82"/>
  <c r="O96" i="82"/>
  <c r="P96" i="82"/>
  <c r="Q96" i="82"/>
  <c r="R96" i="82"/>
  <c r="S96" i="82"/>
  <c r="T96" i="82"/>
  <c r="U96" i="82"/>
  <c r="V96" i="82"/>
  <c r="W96" i="82"/>
  <c r="X96" i="82"/>
  <c r="Y96" i="82"/>
  <c r="Z96" i="82"/>
  <c r="AA96" i="82"/>
  <c r="AB96" i="82"/>
  <c r="AC96" i="82"/>
  <c r="AD96" i="82"/>
  <c r="AE96" i="82"/>
  <c r="AF96" i="82"/>
  <c r="AG96" i="82"/>
  <c r="D97" i="82"/>
  <c r="E97" i="82"/>
  <c r="F97" i="82"/>
  <c r="G97" i="82"/>
  <c r="H97" i="82"/>
  <c r="I97" i="82"/>
  <c r="J97" i="82"/>
  <c r="K97" i="82"/>
  <c r="L97" i="82"/>
  <c r="M97" i="82"/>
  <c r="N97" i="82"/>
  <c r="O97" i="82"/>
  <c r="P97" i="82"/>
  <c r="Q97" i="82"/>
  <c r="R97" i="82"/>
  <c r="S97" i="82"/>
  <c r="T97" i="82"/>
  <c r="U97" i="82"/>
  <c r="V97" i="82"/>
  <c r="W97" i="82"/>
  <c r="X97" i="82"/>
  <c r="Y97" i="82"/>
  <c r="Z97" i="82"/>
  <c r="AA97" i="82"/>
  <c r="AB97" i="82"/>
  <c r="AC97" i="82"/>
  <c r="AD97" i="82"/>
  <c r="AE97" i="82"/>
  <c r="AF97" i="82"/>
  <c r="AG97" i="82"/>
  <c r="D98" i="82"/>
  <c r="E98" i="82"/>
  <c r="F98" i="82"/>
  <c r="G98" i="82"/>
  <c r="H98" i="82"/>
  <c r="I98" i="82"/>
  <c r="J98" i="82"/>
  <c r="K98" i="82"/>
  <c r="L98" i="82"/>
  <c r="M98" i="82"/>
  <c r="N98" i="82"/>
  <c r="O98" i="82"/>
  <c r="P98" i="82"/>
  <c r="Q98" i="82"/>
  <c r="R98" i="82"/>
  <c r="S98" i="82"/>
  <c r="T98" i="82"/>
  <c r="U98" i="82"/>
  <c r="V98" i="82"/>
  <c r="W98" i="82"/>
  <c r="X98" i="82"/>
  <c r="Y98" i="82"/>
  <c r="Z98" i="82"/>
  <c r="AA98" i="82"/>
  <c r="AB98" i="82"/>
  <c r="AC98" i="82"/>
  <c r="AD98" i="82"/>
  <c r="AE98" i="82"/>
  <c r="AF98" i="82"/>
  <c r="AG98" i="82"/>
  <c r="D99" i="82"/>
  <c r="E99" i="82"/>
  <c r="F99" i="82"/>
  <c r="G99" i="82"/>
  <c r="H99" i="82"/>
  <c r="I99" i="82"/>
  <c r="J99" i="82"/>
  <c r="K99" i="82"/>
  <c r="L99" i="82"/>
  <c r="M99" i="82"/>
  <c r="N99" i="82"/>
  <c r="O99" i="82"/>
  <c r="P99" i="82"/>
  <c r="Q99" i="82"/>
  <c r="R99" i="82"/>
  <c r="S99" i="82"/>
  <c r="T99" i="82"/>
  <c r="U99" i="82"/>
  <c r="V99" i="82"/>
  <c r="W99" i="82"/>
  <c r="X99" i="82"/>
  <c r="Y99" i="82"/>
  <c r="Z99" i="82"/>
  <c r="AA99" i="82"/>
  <c r="AB99" i="82"/>
  <c r="AC99" i="82"/>
  <c r="AD99" i="82"/>
  <c r="AE99" i="82"/>
  <c r="AF99" i="82"/>
  <c r="AG99" i="82"/>
  <c r="D108" i="82"/>
  <c r="E108" i="82"/>
  <c r="F108" i="82"/>
  <c r="G108" i="82"/>
  <c r="H108" i="82"/>
  <c r="I108" i="82"/>
  <c r="J108" i="82"/>
  <c r="K108" i="82"/>
  <c r="L108" i="82"/>
  <c r="M108" i="82"/>
  <c r="N108" i="82"/>
  <c r="O108" i="82"/>
  <c r="P108" i="82"/>
  <c r="Q108" i="82"/>
  <c r="R108" i="82"/>
  <c r="S108" i="82"/>
  <c r="T108" i="82"/>
  <c r="U108" i="82"/>
  <c r="V108" i="82"/>
  <c r="W108" i="82"/>
  <c r="X108" i="82"/>
  <c r="Y108" i="82"/>
  <c r="Z108" i="82"/>
  <c r="AA108" i="82"/>
  <c r="AB108" i="82"/>
  <c r="AC108" i="82"/>
  <c r="AD108" i="82"/>
  <c r="AE108" i="82"/>
  <c r="AF108" i="82"/>
  <c r="AG108" i="82"/>
  <c r="D109" i="82"/>
  <c r="E109" i="82"/>
  <c r="F109" i="82"/>
  <c r="G109" i="82"/>
  <c r="H109" i="82"/>
  <c r="I109" i="82"/>
  <c r="J109" i="82"/>
  <c r="K109" i="82"/>
  <c r="L109" i="82"/>
  <c r="M109" i="82"/>
  <c r="N109" i="82"/>
  <c r="O109" i="82"/>
  <c r="P109" i="82"/>
  <c r="Q109" i="82"/>
  <c r="R109" i="82"/>
  <c r="S109" i="82"/>
  <c r="T109" i="82"/>
  <c r="U109" i="82"/>
  <c r="V109" i="82"/>
  <c r="W109" i="82"/>
  <c r="X109" i="82"/>
  <c r="Y109" i="82"/>
  <c r="Z109" i="82"/>
  <c r="AA109" i="82"/>
  <c r="AB109" i="82"/>
  <c r="AC109" i="82"/>
  <c r="AD109" i="82"/>
  <c r="AE109" i="82"/>
  <c r="AF109" i="82"/>
  <c r="AG109" i="82"/>
  <c r="D110" i="82"/>
  <c r="E110" i="82"/>
  <c r="F110" i="82"/>
  <c r="G110" i="82"/>
  <c r="H110" i="82"/>
  <c r="I110" i="82"/>
  <c r="J110" i="82"/>
  <c r="K110" i="82"/>
  <c r="L110" i="82"/>
  <c r="M110" i="82"/>
  <c r="N110" i="82"/>
  <c r="O110" i="82"/>
  <c r="P110" i="82"/>
  <c r="Q110" i="82"/>
  <c r="R110" i="82"/>
  <c r="S110" i="82"/>
  <c r="T110" i="82"/>
  <c r="U110" i="82"/>
  <c r="V110" i="82"/>
  <c r="W110" i="82"/>
  <c r="X110" i="82"/>
  <c r="Y110" i="82"/>
  <c r="Z110" i="82"/>
  <c r="AA110" i="82"/>
  <c r="AB110" i="82"/>
  <c r="AC110" i="82"/>
  <c r="AD110" i="82"/>
  <c r="AE110" i="82"/>
  <c r="AF110" i="82"/>
  <c r="AG110" i="82"/>
  <c r="D111" i="82"/>
  <c r="E111" i="82"/>
  <c r="F111" i="82"/>
  <c r="G111" i="82"/>
  <c r="H111" i="82"/>
  <c r="I111" i="82"/>
  <c r="J111" i="82"/>
  <c r="K111" i="82"/>
  <c r="L111" i="82"/>
  <c r="M111" i="82"/>
  <c r="N111" i="82"/>
  <c r="O111" i="82"/>
  <c r="P111" i="82"/>
  <c r="Q111" i="82"/>
  <c r="R111" i="82"/>
  <c r="S111" i="82"/>
  <c r="T111" i="82"/>
  <c r="U111" i="82"/>
  <c r="V111" i="82"/>
  <c r="W111" i="82"/>
  <c r="X111" i="82"/>
  <c r="Y111" i="82"/>
  <c r="Z111" i="82"/>
  <c r="AA111" i="82"/>
  <c r="AB111" i="82"/>
  <c r="AC111" i="82"/>
  <c r="AD111" i="82"/>
  <c r="AE111" i="82"/>
  <c r="AF111" i="82"/>
  <c r="AG111" i="82"/>
  <c r="D112" i="82"/>
  <c r="E112" i="82"/>
  <c r="F112" i="82"/>
  <c r="G112" i="82"/>
  <c r="H112" i="82"/>
  <c r="I112" i="82"/>
  <c r="J112" i="82"/>
  <c r="K112" i="82"/>
  <c r="L112" i="82"/>
  <c r="M112" i="82"/>
  <c r="N112" i="82"/>
  <c r="O112" i="82"/>
  <c r="P112" i="82"/>
  <c r="Q112" i="82"/>
  <c r="R112" i="82"/>
  <c r="S112" i="82"/>
  <c r="T112" i="82"/>
  <c r="U112" i="82"/>
  <c r="V112" i="82"/>
  <c r="W112" i="82"/>
  <c r="X112" i="82"/>
  <c r="Y112" i="82"/>
  <c r="Z112" i="82"/>
  <c r="AA112" i="82"/>
  <c r="AB112" i="82"/>
  <c r="AC112" i="82"/>
  <c r="AD112" i="82"/>
  <c r="AE112" i="82"/>
  <c r="AF112" i="82"/>
  <c r="AG112" i="82"/>
  <c r="D114" i="82"/>
  <c r="E114" i="82"/>
  <c r="F114" i="82"/>
  <c r="G114" i="82"/>
  <c r="H114" i="82"/>
  <c r="I114" i="82"/>
  <c r="J114" i="82"/>
  <c r="K114" i="82"/>
  <c r="L114" i="82"/>
  <c r="M114" i="82"/>
  <c r="N114" i="82"/>
  <c r="O114" i="82"/>
  <c r="P114" i="82"/>
  <c r="Q114" i="82"/>
  <c r="R114" i="82"/>
  <c r="S114" i="82"/>
  <c r="T114" i="82"/>
  <c r="U114" i="82"/>
  <c r="V114" i="82"/>
  <c r="W114" i="82"/>
  <c r="X114" i="82"/>
  <c r="Y114" i="82"/>
  <c r="Z114" i="82"/>
  <c r="AA114" i="82"/>
  <c r="AB114" i="82"/>
  <c r="AC114" i="82"/>
  <c r="AD114" i="82"/>
  <c r="AE114" i="82"/>
  <c r="AF114" i="82"/>
  <c r="AG114" i="82"/>
  <c r="D115" i="82"/>
  <c r="E115" i="82"/>
  <c r="F115" i="82"/>
  <c r="G115" i="82"/>
  <c r="H115" i="82"/>
  <c r="I115" i="82"/>
  <c r="J115" i="82"/>
  <c r="K115" i="82"/>
  <c r="L115" i="82"/>
  <c r="M115" i="82"/>
  <c r="N115" i="82"/>
  <c r="O115" i="82"/>
  <c r="P115" i="82"/>
  <c r="Q115" i="82"/>
  <c r="R115" i="82"/>
  <c r="S115" i="82"/>
  <c r="T115" i="82"/>
  <c r="U115" i="82"/>
  <c r="V115" i="82"/>
  <c r="W115" i="82"/>
  <c r="X115" i="82"/>
  <c r="Y115" i="82"/>
  <c r="Z115" i="82"/>
  <c r="AA115" i="82"/>
  <c r="AB115" i="82"/>
  <c r="AC115" i="82"/>
  <c r="AD115" i="82"/>
  <c r="AE115" i="82"/>
  <c r="AF115" i="82"/>
  <c r="AG115" i="82"/>
  <c r="D116" i="82"/>
  <c r="E116" i="82"/>
  <c r="F116" i="82"/>
  <c r="G116" i="82"/>
  <c r="H116" i="82"/>
  <c r="I116" i="82"/>
  <c r="J116" i="82"/>
  <c r="K116" i="82"/>
  <c r="L116" i="82"/>
  <c r="M116" i="82"/>
  <c r="N116" i="82"/>
  <c r="O116" i="82"/>
  <c r="P116" i="82"/>
  <c r="Q116" i="82"/>
  <c r="R116" i="82"/>
  <c r="S116" i="82"/>
  <c r="T116" i="82"/>
  <c r="U116" i="82"/>
  <c r="V116" i="82"/>
  <c r="W116" i="82"/>
  <c r="X116" i="82"/>
  <c r="Y116" i="82"/>
  <c r="Z116" i="82"/>
  <c r="AA116" i="82"/>
  <c r="AB116" i="82"/>
  <c r="AC116" i="82"/>
  <c r="AD116" i="82"/>
  <c r="AE116" i="82"/>
  <c r="AF116" i="82"/>
  <c r="AG116" i="82"/>
  <c r="D117" i="82"/>
  <c r="E117" i="82"/>
  <c r="F117" i="82"/>
  <c r="G117" i="82"/>
  <c r="H117" i="82"/>
  <c r="I117" i="82"/>
  <c r="J117" i="82"/>
  <c r="K117" i="82"/>
  <c r="L117" i="82"/>
  <c r="M117" i="82"/>
  <c r="N117" i="82"/>
  <c r="O117" i="82"/>
  <c r="P117" i="82"/>
  <c r="Q117" i="82"/>
  <c r="R117" i="82"/>
  <c r="S117" i="82"/>
  <c r="T117" i="82"/>
  <c r="U117" i="82"/>
  <c r="V117" i="82"/>
  <c r="W117" i="82"/>
  <c r="X117" i="82"/>
  <c r="Y117" i="82"/>
  <c r="Z117" i="82"/>
  <c r="AA117" i="82"/>
  <c r="AB117" i="82"/>
  <c r="AC117" i="82"/>
  <c r="AD117" i="82"/>
  <c r="AE117" i="82"/>
  <c r="AF117" i="82"/>
  <c r="AG117" i="82"/>
  <c r="D118" i="82"/>
  <c r="E118" i="82"/>
  <c r="F118" i="82"/>
  <c r="G118" i="82"/>
  <c r="H118" i="82"/>
  <c r="I118" i="82"/>
  <c r="J118" i="82"/>
  <c r="K118" i="82"/>
  <c r="L118" i="82"/>
  <c r="M118" i="82"/>
  <c r="N118" i="82"/>
  <c r="O118" i="82"/>
  <c r="P118" i="82"/>
  <c r="Q118" i="82"/>
  <c r="R118" i="82"/>
  <c r="S118" i="82"/>
  <c r="T118" i="82"/>
  <c r="U118" i="82"/>
  <c r="V118" i="82"/>
  <c r="W118" i="82"/>
  <c r="X118" i="82"/>
  <c r="Y118" i="82"/>
  <c r="Z118" i="82"/>
  <c r="AA118" i="82"/>
  <c r="AB118" i="82"/>
  <c r="AC118" i="82"/>
  <c r="AD118" i="82"/>
  <c r="AE118" i="82"/>
  <c r="AF118" i="82"/>
  <c r="AG118" i="82"/>
  <c r="D120" i="82"/>
  <c r="E120" i="82"/>
  <c r="F120" i="82"/>
  <c r="G120" i="82"/>
  <c r="H120" i="82"/>
  <c r="I120" i="82"/>
  <c r="J120" i="82"/>
  <c r="K120" i="82"/>
  <c r="L120" i="82"/>
  <c r="M120" i="82"/>
  <c r="N120" i="82"/>
  <c r="O120" i="82"/>
  <c r="P120" i="82"/>
  <c r="Q120" i="82"/>
  <c r="R120" i="82"/>
  <c r="S120" i="82"/>
  <c r="T120" i="82"/>
  <c r="U120" i="82"/>
  <c r="V120" i="82"/>
  <c r="W120" i="82"/>
  <c r="X120" i="82"/>
  <c r="Y120" i="82"/>
  <c r="Z120" i="82"/>
  <c r="AA120" i="82"/>
  <c r="AB120" i="82"/>
  <c r="AC120" i="82"/>
  <c r="AD120" i="82"/>
  <c r="AE120" i="82"/>
  <c r="AF120" i="82"/>
  <c r="AG120" i="82"/>
  <c r="D121" i="82"/>
  <c r="E121" i="82"/>
  <c r="F121" i="82"/>
  <c r="G121" i="82"/>
  <c r="H121" i="82"/>
  <c r="I121" i="82"/>
  <c r="J121" i="82"/>
  <c r="K121" i="82"/>
  <c r="L121" i="82"/>
  <c r="M121" i="82"/>
  <c r="N121" i="82"/>
  <c r="O121" i="82"/>
  <c r="P121" i="82"/>
  <c r="Q121" i="82"/>
  <c r="R121" i="82"/>
  <c r="S121" i="82"/>
  <c r="T121" i="82"/>
  <c r="U121" i="82"/>
  <c r="V121" i="82"/>
  <c r="W121" i="82"/>
  <c r="X121" i="82"/>
  <c r="Y121" i="82"/>
  <c r="Z121" i="82"/>
  <c r="AA121" i="82"/>
  <c r="AB121" i="82"/>
  <c r="AC121" i="82"/>
  <c r="AD121" i="82"/>
  <c r="AE121" i="82"/>
  <c r="AF121" i="82"/>
  <c r="AG121" i="82"/>
  <c r="C109" i="82"/>
  <c r="C110" i="82"/>
  <c r="C111" i="82"/>
  <c r="C112" i="82"/>
  <c r="C114" i="82"/>
  <c r="C115" i="82"/>
  <c r="C116" i="82"/>
  <c r="C117" i="82"/>
  <c r="C118" i="82"/>
  <c r="C120" i="82"/>
  <c r="C121" i="82"/>
  <c r="C108" i="82"/>
  <c r="C96" i="82"/>
  <c r="C97" i="82"/>
  <c r="C98" i="82"/>
  <c r="C99" i="82"/>
  <c r="C95" i="82"/>
  <c r="C88" i="82"/>
  <c r="C89" i="82"/>
  <c r="C90" i="82"/>
  <c r="C91" i="82"/>
  <c r="C87" i="82"/>
  <c r="C80" i="82"/>
  <c r="C81" i="82"/>
  <c r="C82" i="82"/>
  <c r="C83" i="82"/>
  <c r="C79" i="82"/>
  <c r="C68" i="82"/>
  <c r="C69" i="82"/>
  <c r="C70" i="82"/>
  <c r="C71" i="82"/>
  <c r="C72" i="82"/>
  <c r="C73" i="82"/>
  <c r="C74" i="82"/>
  <c r="C75" i="82"/>
  <c r="C76" i="82"/>
  <c r="C67" i="82"/>
  <c r="C55" i="82"/>
  <c r="C56" i="82"/>
  <c r="C57" i="82"/>
  <c r="C58" i="82"/>
  <c r="C59" i="82"/>
  <c r="C60" i="82"/>
  <c r="C61" i="82"/>
  <c r="C62" i="82"/>
  <c r="C63" i="82"/>
  <c r="C54" i="82"/>
  <c r="C43" i="82"/>
  <c r="C44" i="82"/>
  <c r="C45" i="82"/>
  <c r="C46" i="82"/>
  <c r="C47" i="82"/>
  <c r="C48" i="82"/>
  <c r="C49" i="82"/>
  <c r="C50" i="82"/>
  <c r="C51" i="82"/>
  <c r="C42" i="82"/>
  <c r="C31" i="82"/>
  <c r="C32" i="82"/>
  <c r="C33" i="82"/>
  <c r="C34" i="82"/>
  <c r="C35" i="82"/>
  <c r="C36" i="82"/>
  <c r="C37" i="82"/>
  <c r="C38" i="82"/>
  <c r="C39" i="82"/>
  <c r="C30" i="82"/>
  <c r="C18" i="82"/>
  <c r="C19" i="82"/>
  <c r="C20" i="82"/>
  <c r="C21" i="82"/>
  <c r="C22" i="82"/>
  <c r="C23" i="82"/>
  <c r="C24" i="82"/>
  <c r="C25" i="82"/>
  <c r="C26" i="82"/>
  <c r="C27" i="82"/>
  <c r="C17" i="82"/>
  <c r="AG15" i="81"/>
  <c r="AG18" i="81"/>
  <c r="AG19" i="81"/>
  <c r="AG20" i="81"/>
  <c r="AG21" i="81"/>
  <c r="AG22" i="81"/>
  <c r="AG23" i="81"/>
  <c r="AG24" i="81"/>
  <c r="AG25" i="81"/>
  <c r="AG26" i="81"/>
  <c r="AG27" i="81"/>
  <c r="AG28" i="81"/>
  <c r="AG32" i="81"/>
  <c r="AG33" i="81"/>
  <c r="AG34" i="81"/>
  <c r="AG35" i="81"/>
  <c r="AG36" i="81"/>
  <c r="AG37" i="81"/>
  <c r="AG38" i="81"/>
  <c r="AG39" i="81"/>
  <c r="AG40" i="81"/>
  <c r="AG41" i="81"/>
  <c r="AG42" i="81"/>
  <c r="AG45" i="81"/>
  <c r="AG50" i="81"/>
  <c r="AG51" i="81"/>
  <c r="AG52" i="81"/>
  <c r="AG53" i="81"/>
  <c r="AG54" i="81"/>
  <c r="AG56" i="81"/>
  <c r="AG57" i="81"/>
  <c r="AG58" i="81"/>
  <c r="AG59" i="81"/>
  <c r="AG60" i="81"/>
  <c r="AG62" i="81"/>
  <c r="AG63" i="81"/>
  <c r="D15" i="81"/>
  <c r="E15" i="81"/>
  <c r="F15" i="81"/>
  <c r="G15" i="81"/>
  <c r="H15" i="81"/>
  <c r="I15" i="81"/>
  <c r="J15" i="81"/>
  <c r="K15" i="81"/>
  <c r="L15" i="81"/>
  <c r="M15" i="81"/>
  <c r="N15" i="81"/>
  <c r="O15" i="81"/>
  <c r="P15" i="81"/>
  <c r="Q15" i="81"/>
  <c r="R15" i="81"/>
  <c r="S15" i="81"/>
  <c r="T15" i="81"/>
  <c r="U15" i="81"/>
  <c r="V15" i="81"/>
  <c r="W15" i="81"/>
  <c r="X15" i="81"/>
  <c r="Y15" i="81"/>
  <c r="Z15" i="81"/>
  <c r="AA15" i="81"/>
  <c r="AB15" i="81"/>
  <c r="AC15" i="81"/>
  <c r="AD15" i="81"/>
  <c r="AE15" i="81"/>
  <c r="AF15" i="81"/>
  <c r="D18" i="81"/>
  <c r="E18" i="81"/>
  <c r="F18" i="81"/>
  <c r="G18" i="81"/>
  <c r="H18" i="81"/>
  <c r="I18" i="81"/>
  <c r="J18" i="81"/>
  <c r="K18" i="81"/>
  <c r="L18" i="81"/>
  <c r="M18" i="81"/>
  <c r="N18" i="81"/>
  <c r="O18" i="81"/>
  <c r="P18" i="81"/>
  <c r="Q18" i="81"/>
  <c r="R18" i="81"/>
  <c r="S18" i="81"/>
  <c r="T18" i="81"/>
  <c r="U18" i="81"/>
  <c r="V18" i="81"/>
  <c r="W18" i="81"/>
  <c r="X18" i="81"/>
  <c r="Y18" i="81"/>
  <c r="Z18" i="81"/>
  <c r="AA18" i="81"/>
  <c r="AB18" i="81"/>
  <c r="AC18" i="81"/>
  <c r="AD18" i="81"/>
  <c r="AE18" i="81"/>
  <c r="AF18" i="81"/>
  <c r="D19" i="81"/>
  <c r="E19" i="81"/>
  <c r="F19" i="81"/>
  <c r="G19" i="81"/>
  <c r="H19" i="81"/>
  <c r="I19" i="81"/>
  <c r="J19" i="81"/>
  <c r="K19" i="81"/>
  <c r="L19" i="81"/>
  <c r="M19" i="81"/>
  <c r="N19" i="81"/>
  <c r="O19" i="81"/>
  <c r="P19" i="81"/>
  <c r="Q19" i="81"/>
  <c r="R19" i="81"/>
  <c r="S19" i="81"/>
  <c r="T19" i="81"/>
  <c r="U19" i="81"/>
  <c r="V19" i="81"/>
  <c r="W19" i="81"/>
  <c r="X19" i="81"/>
  <c r="Y19" i="81"/>
  <c r="Z19" i="81"/>
  <c r="AA19" i="81"/>
  <c r="AB19" i="81"/>
  <c r="AC19" i="81"/>
  <c r="AD19" i="81"/>
  <c r="AE19" i="81"/>
  <c r="AF19" i="81"/>
  <c r="D20" i="81"/>
  <c r="E20" i="81"/>
  <c r="F20" i="81"/>
  <c r="G20" i="81"/>
  <c r="H20" i="81"/>
  <c r="I20" i="81"/>
  <c r="J20" i="81"/>
  <c r="K20" i="81"/>
  <c r="L20" i="81"/>
  <c r="M20" i="81"/>
  <c r="N20" i="81"/>
  <c r="O20" i="81"/>
  <c r="P20" i="81"/>
  <c r="Q20" i="81"/>
  <c r="R20" i="81"/>
  <c r="S20" i="81"/>
  <c r="T20" i="81"/>
  <c r="U20" i="81"/>
  <c r="V20" i="81"/>
  <c r="W20" i="81"/>
  <c r="X20" i="81"/>
  <c r="Y20" i="81"/>
  <c r="Z20" i="81"/>
  <c r="AA20" i="81"/>
  <c r="AB20" i="81"/>
  <c r="AC20" i="81"/>
  <c r="AD20" i="81"/>
  <c r="AE20" i="81"/>
  <c r="AF20" i="81"/>
  <c r="D21" i="81"/>
  <c r="E21" i="81"/>
  <c r="F21" i="81"/>
  <c r="G21" i="81"/>
  <c r="H21" i="81"/>
  <c r="I21" i="81"/>
  <c r="J21" i="81"/>
  <c r="K21" i="81"/>
  <c r="L21" i="81"/>
  <c r="M21" i="81"/>
  <c r="N21" i="81"/>
  <c r="O21" i="81"/>
  <c r="P21" i="81"/>
  <c r="Q21" i="81"/>
  <c r="R21" i="81"/>
  <c r="S21" i="81"/>
  <c r="T21" i="81"/>
  <c r="U21" i="81"/>
  <c r="V21" i="81"/>
  <c r="W21" i="81"/>
  <c r="X21" i="81"/>
  <c r="Y21" i="81"/>
  <c r="Z21" i="81"/>
  <c r="AA21" i="81"/>
  <c r="AB21" i="81"/>
  <c r="AC21" i="81"/>
  <c r="AD21" i="81"/>
  <c r="AE21" i="81"/>
  <c r="AF21" i="81"/>
  <c r="D22" i="81"/>
  <c r="E22" i="81"/>
  <c r="F22" i="81"/>
  <c r="G22" i="81"/>
  <c r="H22" i="81"/>
  <c r="I22" i="81"/>
  <c r="J22" i="81"/>
  <c r="K22" i="81"/>
  <c r="L22" i="81"/>
  <c r="M22" i="81"/>
  <c r="N22" i="81"/>
  <c r="O22" i="81"/>
  <c r="P22" i="81"/>
  <c r="Q22" i="81"/>
  <c r="R22" i="81"/>
  <c r="S22" i="81"/>
  <c r="T22" i="81"/>
  <c r="U22" i="81"/>
  <c r="V22" i="81"/>
  <c r="W22" i="81"/>
  <c r="X22" i="81"/>
  <c r="Y22" i="81"/>
  <c r="Z22" i="81"/>
  <c r="AA22" i="81"/>
  <c r="AB22" i="81"/>
  <c r="AC22" i="81"/>
  <c r="AD22" i="81"/>
  <c r="AE22" i="81"/>
  <c r="AF22" i="81"/>
  <c r="D23" i="81"/>
  <c r="E23" i="81"/>
  <c r="F23" i="81"/>
  <c r="G23" i="81"/>
  <c r="H23" i="81"/>
  <c r="I23" i="81"/>
  <c r="J23" i="81"/>
  <c r="K23" i="81"/>
  <c r="L23" i="81"/>
  <c r="M23" i="81"/>
  <c r="N23" i="81"/>
  <c r="O23" i="81"/>
  <c r="P23" i="81"/>
  <c r="Q23" i="81"/>
  <c r="R23" i="81"/>
  <c r="S23" i="81"/>
  <c r="T23" i="81"/>
  <c r="U23" i="81"/>
  <c r="V23" i="81"/>
  <c r="W23" i="81"/>
  <c r="X23" i="81"/>
  <c r="Y23" i="81"/>
  <c r="Z23" i="81"/>
  <c r="AA23" i="81"/>
  <c r="AB23" i="81"/>
  <c r="AC23" i="81"/>
  <c r="AD23" i="81"/>
  <c r="AE23" i="81"/>
  <c r="AF23" i="81"/>
  <c r="D24" i="81"/>
  <c r="E24" i="81"/>
  <c r="F24" i="81"/>
  <c r="G24" i="81"/>
  <c r="H24" i="81"/>
  <c r="I24" i="81"/>
  <c r="J24" i="81"/>
  <c r="K24" i="81"/>
  <c r="L24" i="81"/>
  <c r="M24" i="81"/>
  <c r="N24" i="81"/>
  <c r="O24" i="81"/>
  <c r="P24" i="81"/>
  <c r="Q24" i="81"/>
  <c r="R24" i="81"/>
  <c r="S24" i="81"/>
  <c r="T24" i="81"/>
  <c r="U24" i="81"/>
  <c r="V24" i="81"/>
  <c r="W24" i="81"/>
  <c r="X24" i="81"/>
  <c r="Y24" i="81"/>
  <c r="Z24" i="81"/>
  <c r="AA24" i="81"/>
  <c r="AB24" i="81"/>
  <c r="AC24" i="81"/>
  <c r="AD24" i="81"/>
  <c r="AE24" i="81"/>
  <c r="AF24" i="81"/>
  <c r="D25" i="81"/>
  <c r="E25" i="81"/>
  <c r="F25" i="81"/>
  <c r="G25" i="81"/>
  <c r="H25" i="81"/>
  <c r="I25" i="81"/>
  <c r="J25" i="81"/>
  <c r="K25" i="81"/>
  <c r="L25" i="81"/>
  <c r="M25" i="81"/>
  <c r="N25" i="81"/>
  <c r="O25" i="81"/>
  <c r="P25" i="81"/>
  <c r="Q25" i="81"/>
  <c r="R25" i="81"/>
  <c r="S25" i="81"/>
  <c r="T25" i="81"/>
  <c r="U25" i="81"/>
  <c r="V25" i="81"/>
  <c r="W25" i="81"/>
  <c r="X25" i="81"/>
  <c r="Y25" i="81"/>
  <c r="Z25" i="81"/>
  <c r="AA25" i="81"/>
  <c r="AB25" i="81"/>
  <c r="AC25" i="81"/>
  <c r="AD25" i="81"/>
  <c r="AE25" i="81"/>
  <c r="AF25" i="81"/>
  <c r="D26" i="81"/>
  <c r="E26" i="81"/>
  <c r="F26" i="81"/>
  <c r="G26" i="81"/>
  <c r="H26" i="81"/>
  <c r="I26" i="81"/>
  <c r="J26" i="81"/>
  <c r="K26" i="81"/>
  <c r="L26" i="81"/>
  <c r="M26" i="81"/>
  <c r="N26" i="81"/>
  <c r="O26" i="81"/>
  <c r="P26" i="81"/>
  <c r="Q26" i="81"/>
  <c r="R26" i="81"/>
  <c r="S26" i="81"/>
  <c r="T26" i="81"/>
  <c r="U26" i="81"/>
  <c r="V26" i="81"/>
  <c r="W26" i="81"/>
  <c r="X26" i="81"/>
  <c r="Y26" i="81"/>
  <c r="Z26" i="81"/>
  <c r="AA26" i="81"/>
  <c r="AB26" i="81"/>
  <c r="AC26" i="81"/>
  <c r="AD26" i="81"/>
  <c r="AE26" i="81"/>
  <c r="AF26" i="81"/>
  <c r="D27" i="81"/>
  <c r="E27" i="81"/>
  <c r="F27" i="81"/>
  <c r="G27" i="81"/>
  <c r="H27" i="81"/>
  <c r="I27" i="81"/>
  <c r="J27" i="81"/>
  <c r="K27" i="81"/>
  <c r="L27" i="81"/>
  <c r="M27" i="81"/>
  <c r="N27" i="81"/>
  <c r="O27" i="81"/>
  <c r="P27" i="81"/>
  <c r="Q27" i="81"/>
  <c r="R27" i="81"/>
  <c r="S27" i="81"/>
  <c r="T27" i="81"/>
  <c r="U27" i="81"/>
  <c r="V27" i="81"/>
  <c r="W27" i="81"/>
  <c r="X27" i="81"/>
  <c r="Y27" i="81"/>
  <c r="Z27" i="81"/>
  <c r="AA27" i="81"/>
  <c r="AB27" i="81"/>
  <c r="AC27" i="81"/>
  <c r="AD27" i="81"/>
  <c r="AE27" i="81"/>
  <c r="AF27" i="81"/>
  <c r="D28" i="81"/>
  <c r="E28" i="81"/>
  <c r="F28" i="81"/>
  <c r="G28" i="81"/>
  <c r="H28" i="81"/>
  <c r="I28" i="81"/>
  <c r="J28" i="81"/>
  <c r="K28" i="81"/>
  <c r="L28" i="81"/>
  <c r="M28" i="81"/>
  <c r="N28" i="81"/>
  <c r="O28" i="81"/>
  <c r="P28" i="81"/>
  <c r="Q28" i="81"/>
  <c r="R28" i="81"/>
  <c r="S28" i="81"/>
  <c r="T28" i="81"/>
  <c r="U28" i="81"/>
  <c r="V28" i="81"/>
  <c r="W28" i="81"/>
  <c r="X28" i="81"/>
  <c r="Y28" i="81"/>
  <c r="Z28" i="81"/>
  <c r="AA28" i="81"/>
  <c r="AB28" i="81"/>
  <c r="AC28" i="81"/>
  <c r="AD28" i="81"/>
  <c r="AE28" i="81"/>
  <c r="AF28" i="81"/>
  <c r="D32" i="81"/>
  <c r="E32" i="81"/>
  <c r="F32" i="81"/>
  <c r="G32" i="81"/>
  <c r="H32" i="81"/>
  <c r="I32" i="81"/>
  <c r="J32" i="81"/>
  <c r="K32" i="81"/>
  <c r="L32" i="81"/>
  <c r="M32" i="81"/>
  <c r="N32" i="81"/>
  <c r="O32" i="81"/>
  <c r="P32" i="81"/>
  <c r="Q32" i="81"/>
  <c r="R32" i="81"/>
  <c r="S32" i="81"/>
  <c r="T32" i="81"/>
  <c r="U32" i="81"/>
  <c r="V32" i="81"/>
  <c r="W32" i="81"/>
  <c r="X32" i="81"/>
  <c r="Y32" i="81"/>
  <c r="Z32" i="81"/>
  <c r="AA32" i="81"/>
  <c r="AB32" i="81"/>
  <c r="AC32" i="81"/>
  <c r="AD32" i="81"/>
  <c r="AE32" i="81"/>
  <c r="AF32" i="81"/>
  <c r="D33" i="81"/>
  <c r="E33" i="81"/>
  <c r="F33" i="81"/>
  <c r="G33" i="81"/>
  <c r="H33" i="81"/>
  <c r="I33" i="81"/>
  <c r="J33" i="81"/>
  <c r="K33" i="81"/>
  <c r="L33" i="81"/>
  <c r="M33" i="81"/>
  <c r="N33" i="81"/>
  <c r="O33" i="81"/>
  <c r="P33" i="81"/>
  <c r="Q33" i="81"/>
  <c r="R33" i="81"/>
  <c r="S33" i="81"/>
  <c r="T33" i="81"/>
  <c r="U33" i="81"/>
  <c r="V33" i="81"/>
  <c r="W33" i="81"/>
  <c r="X33" i="81"/>
  <c r="Y33" i="81"/>
  <c r="Z33" i="81"/>
  <c r="AA33" i="81"/>
  <c r="AB33" i="81"/>
  <c r="AC33" i="81"/>
  <c r="AD33" i="81"/>
  <c r="AE33" i="81"/>
  <c r="AF33" i="81"/>
  <c r="D34" i="81"/>
  <c r="E34" i="81"/>
  <c r="F34" i="81"/>
  <c r="G34" i="81"/>
  <c r="H34" i="81"/>
  <c r="I34" i="81"/>
  <c r="J34" i="81"/>
  <c r="K34" i="81"/>
  <c r="L34" i="81"/>
  <c r="M34" i="81"/>
  <c r="N34" i="81"/>
  <c r="O34" i="81"/>
  <c r="P34" i="81"/>
  <c r="Q34" i="81"/>
  <c r="R34" i="81"/>
  <c r="S34" i="81"/>
  <c r="T34" i="81"/>
  <c r="U34" i="81"/>
  <c r="V34" i="81"/>
  <c r="W34" i="81"/>
  <c r="X34" i="81"/>
  <c r="Y34" i="81"/>
  <c r="Z34" i="81"/>
  <c r="AA34" i="81"/>
  <c r="AB34" i="81"/>
  <c r="AC34" i="81"/>
  <c r="AD34" i="81"/>
  <c r="AE34" i="81"/>
  <c r="AF34" i="81"/>
  <c r="D35" i="81"/>
  <c r="E35" i="81"/>
  <c r="F35" i="81"/>
  <c r="G35" i="81"/>
  <c r="H35" i="81"/>
  <c r="I35" i="81"/>
  <c r="J35" i="81"/>
  <c r="K35" i="81"/>
  <c r="L35" i="81"/>
  <c r="M35" i="81"/>
  <c r="N35" i="81"/>
  <c r="O35" i="81"/>
  <c r="P35" i="81"/>
  <c r="Q35" i="81"/>
  <c r="R35" i="81"/>
  <c r="S35" i="81"/>
  <c r="T35" i="81"/>
  <c r="U35" i="81"/>
  <c r="V35" i="81"/>
  <c r="W35" i="81"/>
  <c r="X35" i="81"/>
  <c r="Y35" i="81"/>
  <c r="Z35" i="81"/>
  <c r="AA35" i="81"/>
  <c r="AB35" i="81"/>
  <c r="AC35" i="81"/>
  <c r="AD35" i="81"/>
  <c r="AE35" i="81"/>
  <c r="AF35" i="81"/>
  <c r="D36" i="81"/>
  <c r="E36" i="81"/>
  <c r="F36" i="81"/>
  <c r="G36" i="81"/>
  <c r="H36" i="81"/>
  <c r="I36" i="81"/>
  <c r="J36" i="81"/>
  <c r="K36" i="81"/>
  <c r="L36" i="81"/>
  <c r="M36" i="81"/>
  <c r="N36" i="81"/>
  <c r="O36" i="81"/>
  <c r="P36" i="81"/>
  <c r="Q36" i="81"/>
  <c r="R36" i="81"/>
  <c r="S36" i="81"/>
  <c r="T36" i="81"/>
  <c r="U36" i="81"/>
  <c r="V36" i="81"/>
  <c r="W36" i="81"/>
  <c r="X36" i="81"/>
  <c r="Y36" i="81"/>
  <c r="Z36" i="81"/>
  <c r="AA36" i="81"/>
  <c r="AB36" i="81"/>
  <c r="AC36" i="81"/>
  <c r="AD36" i="81"/>
  <c r="AE36" i="81"/>
  <c r="AF36" i="81"/>
  <c r="D37" i="81"/>
  <c r="E37" i="81"/>
  <c r="F37" i="81"/>
  <c r="G37" i="81"/>
  <c r="H37" i="81"/>
  <c r="I37" i="81"/>
  <c r="J37" i="81"/>
  <c r="K37" i="81"/>
  <c r="L37" i="81"/>
  <c r="M37" i="81"/>
  <c r="N37" i="81"/>
  <c r="O37" i="81"/>
  <c r="P37" i="81"/>
  <c r="Q37" i="81"/>
  <c r="R37" i="81"/>
  <c r="S37" i="81"/>
  <c r="T37" i="81"/>
  <c r="U37" i="81"/>
  <c r="V37" i="81"/>
  <c r="W37" i="81"/>
  <c r="X37" i="81"/>
  <c r="Y37" i="81"/>
  <c r="Z37" i="81"/>
  <c r="AA37" i="81"/>
  <c r="AB37" i="81"/>
  <c r="AC37" i="81"/>
  <c r="AD37" i="81"/>
  <c r="AE37" i="81"/>
  <c r="AF37" i="81"/>
  <c r="D38" i="81"/>
  <c r="E38" i="81"/>
  <c r="F38" i="81"/>
  <c r="G38" i="81"/>
  <c r="H38" i="81"/>
  <c r="I38" i="81"/>
  <c r="J38" i="81"/>
  <c r="K38" i="81"/>
  <c r="L38" i="81"/>
  <c r="M38" i="81"/>
  <c r="N38" i="81"/>
  <c r="O38" i="81"/>
  <c r="P38" i="81"/>
  <c r="Q38" i="81"/>
  <c r="R38" i="81"/>
  <c r="S38" i="81"/>
  <c r="T38" i="81"/>
  <c r="U38" i="81"/>
  <c r="V38" i="81"/>
  <c r="W38" i="81"/>
  <c r="X38" i="81"/>
  <c r="Y38" i="81"/>
  <c r="Z38" i="81"/>
  <c r="AA38" i="81"/>
  <c r="AB38" i="81"/>
  <c r="AC38" i="81"/>
  <c r="AD38" i="81"/>
  <c r="AE38" i="81"/>
  <c r="AF38" i="81"/>
  <c r="D39" i="81"/>
  <c r="E39" i="81"/>
  <c r="F39" i="81"/>
  <c r="G39" i="81"/>
  <c r="H39" i="81"/>
  <c r="I39" i="81"/>
  <c r="J39" i="81"/>
  <c r="K39" i="81"/>
  <c r="L39" i="81"/>
  <c r="M39" i="81"/>
  <c r="N39" i="81"/>
  <c r="O39" i="81"/>
  <c r="P39" i="81"/>
  <c r="Q39" i="81"/>
  <c r="R39" i="81"/>
  <c r="S39" i="81"/>
  <c r="T39" i="81"/>
  <c r="U39" i="81"/>
  <c r="V39" i="81"/>
  <c r="W39" i="81"/>
  <c r="X39" i="81"/>
  <c r="Y39" i="81"/>
  <c r="Z39" i="81"/>
  <c r="AA39" i="81"/>
  <c r="AB39" i="81"/>
  <c r="AC39" i="81"/>
  <c r="AD39" i="81"/>
  <c r="AE39" i="81"/>
  <c r="AF39" i="81"/>
  <c r="D40" i="81"/>
  <c r="E40" i="81"/>
  <c r="F40" i="81"/>
  <c r="G40" i="81"/>
  <c r="H40" i="81"/>
  <c r="I40" i="81"/>
  <c r="J40" i="81"/>
  <c r="K40" i="81"/>
  <c r="L40" i="81"/>
  <c r="M40" i="81"/>
  <c r="N40" i="81"/>
  <c r="O40" i="81"/>
  <c r="P40" i="81"/>
  <c r="Q40" i="81"/>
  <c r="R40" i="81"/>
  <c r="S40" i="81"/>
  <c r="T40" i="81"/>
  <c r="U40" i="81"/>
  <c r="V40" i="81"/>
  <c r="W40" i="81"/>
  <c r="X40" i="81"/>
  <c r="Y40" i="81"/>
  <c r="Z40" i="81"/>
  <c r="AA40" i="81"/>
  <c r="AB40" i="81"/>
  <c r="AC40" i="81"/>
  <c r="AD40" i="81"/>
  <c r="AE40" i="81"/>
  <c r="AF40" i="81"/>
  <c r="D41" i="81"/>
  <c r="E41" i="81"/>
  <c r="F41" i="81"/>
  <c r="G41" i="81"/>
  <c r="H41" i="81"/>
  <c r="I41" i="81"/>
  <c r="J41" i="81"/>
  <c r="K41" i="81"/>
  <c r="L41" i="81"/>
  <c r="M41" i="81"/>
  <c r="N41" i="81"/>
  <c r="O41" i="81"/>
  <c r="P41" i="81"/>
  <c r="Q41" i="81"/>
  <c r="R41" i="81"/>
  <c r="S41" i="81"/>
  <c r="T41" i="81"/>
  <c r="U41" i="81"/>
  <c r="V41" i="81"/>
  <c r="W41" i="81"/>
  <c r="X41" i="81"/>
  <c r="Y41" i="81"/>
  <c r="Z41" i="81"/>
  <c r="AA41" i="81"/>
  <c r="AB41" i="81"/>
  <c r="AC41" i="81"/>
  <c r="AD41" i="81"/>
  <c r="AE41" i="81"/>
  <c r="AF41" i="81"/>
  <c r="D42" i="81"/>
  <c r="E42" i="81"/>
  <c r="F42" i="81"/>
  <c r="G42" i="81"/>
  <c r="H42" i="81"/>
  <c r="I42" i="81"/>
  <c r="J42" i="81"/>
  <c r="K42" i="81"/>
  <c r="L42" i="81"/>
  <c r="M42" i="81"/>
  <c r="N42" i="81"/>
  <c r="O42" i="81"/>
  <c r="P42" i="81"/>
  <c r="Q42" i="81"/>
  <c r="R42" i="81"/>
  <c r="S42" i="81"/>
  <c r="T42" i="81"/>
  <c r="U42" i="81"/>
  <c r="V42" i="81"/>
  <c r="W42" i="81"/>
  <c r="X42" i="81"/>
  <c r="Y42" i="81"/>
  <c r="Z42" i="81"/>
  <c r="AA42" i="81"/>
  <c r="AB42" i="81"/>
  <c r="AC42" i="81"/>
  <c r="AD42" i="81"/>
  <c r="AE42" i="81"/>
  <c r="AF42" i="81"/>
  <c r="D45" i="81"/>
  <c r="E45" i="81"/>
  <c r="F45" i="81"/>
  <c r="G45" i="81"/>
  <c r="H45" i="81"/>
  <c r="I45" i="81"/>
  <c r="J45" i="81"/>
  <c r="K45" i="81"/>
  <c r="L45" i="81"/>
  <c r="M45" i="81"/>
  <c r="N45" i="81"/>
  <c r="O45" i="81"/>
  <c r="P45" i="81"/>
  <c r="Q45" i="81"/>
  <c r="R45" i="81"/>
  <c r="S45" i="81"/>
  <c r="T45" i="81"/>
  <c r="U45" i="81"/>
  <c r="V45" i="81"/>
  <c r="W45" i="81"/>
  <c r="X45" i="81"/>
  <c r="Y45" i="81"/>
  <c r="Z45" i="81"/>
  <c r="AA45" i="81"/>
  <c r="AB45" i="81"/>
  <c r="AC45" i="81"/>
  <c r="AD45" i="81"/>
  <c r="AE45" i="81"/>
  <c r="AF45" i="81"/>
  <c r="D50" i="81"/>
  <c r="E50" i="81"/>
  <c r="F50" i="81"/>
  <c r="G50" i="81"/>
  <c r="H50" i="81"/>
  <c r="I50" i="81"/>
  <c r="J50" i="81"/>
  <c r="K50" i="81"/>
  <c r="L50" i="81"/>
  <c r="M50" i="81"/>
  <c r="N50" i="81"/>
  <c r="O50" i="81"/>
  <c r="P50" i="81"/>
  <c r="Q50" i="81"/>
  <c r="R50" i="81"/>
  <c r="S50" i="81"/>
  <c r="T50" i="81"/>
  <c r="U50" i="81"/>
  <c r="V50" i="81"/>
  <c r="W50" i="81"/>
  <c r="X50" i="81"/>
  <c r="Y50" i="81"/>
  <c r="Z50" i="81"/>
  <c r="AA50" i="81"/>
  <c r="AB50" i="81"/>
  <c r="AC50" i="81"/>
  <c r="AD50" i="81"/>
  <c r="AE50" i="81"/>
  <c r="AF50" i="81"/>
  <c r="D51" i="81"/>
  <c r="E51" i="81"/>
  <c r="F51" i="81"/>
  <c r="G51" i="81"/>
  <c r="H51" i="81"/>
  <c r="I51" i="81"/>
  <c r="J51" i="81"/>
  <c r="K51" i="81"/>
  <c r="L51" i="81"/>
  <c r="M51" i="81"/>
  <c r="N51" i="81"/>
  <c r="O51" i="81"/>
  <c r="P51" i="81"/>
  <c r="Q51" i="81"/>
  <c r="R51" i="81"/>
  <c r="S51" i="81"/>
  <c r="T51" i="81"/>
  <c r="U51" i="81"/>
  <c r="V51" i="81"/>
  <c r="W51" i="81"/>
  <c r="X51" i="81"/>
  <c r="Y51" i="81"/>
  <c r="Z51" i="81"/>
  <c r="AA51" i="81"/>
  <c r="AB51" i="81"/>
  <c r="AC51" i="81"/>
  <c r="AD51" i="81"/>
  <c r="AE51" i="81"/>
  <c r="AF51" i="81"/>
  <c r="D52" i="81"/>
  <c r="E52" i="81"/>
  <c r="F52" i="81"/>
  <c r="G52" i="81"/>
  <c r="H52" i="81"/>
  <c r="I52" i="81"/>
  <c r="J52" i="81"/>
  <c r="K52" i="81"/>
  <c r="L52" i="81"/>
  <c r="M52" i="81"/>
  <c r="N52" i="81"/>
  <c r="O52" i="81"/>
  <c r="P52" i="81"/>
  <c r="Q52" i="81"/>
  <c r="R52" i="81"/>
  <c r="S52" i="81"/>
  <c r="T52" i="81"/>
  <c r="U52" i="81"/>
  <c r="V52" i="81"/>
  <c r="W52" i="81"/>
  <c r="X52" i="81"/>
  <c r="Y52" i="81"/>
  <c r="Z52" i="81"/>
  <c r="AA52" i="81"/>
  <c r="AB52" i="81"/>
  <c r="AC52" i="81"/>
  <c r="AD52" i="81"/>
  <c r="AE52" i="81"/>
  <c r="AF52" i="81"/>
  <c r="D53" i="81"/>
  <c r="E53" i="81"/>
  <c r="F53" i="81"/>
  <c r="G53" i="81"/>
  <c r="H53" i="81"/>
  <c r="I53" i="81"/>
  <c r="J53" i="81"/>
  <c r="K53" i="81"/>
  <c r="L53" i="81"/>
  <c r="M53" i="81"/>
  <c r="N53" i="81"/>
  <c r="O53" i="81"/>
  <c r="P53" i="81"/>
  <c r="Q53" i="81"/>
  <c r="R53" i="81"/>
  <c r="S53" i="81"/>
  <c r="T53" i="81"/>
  <c r="U53" i="81"/>
  <c r="V53" i="81"/>
  <c r="W53" i="81"/>
  <c r="X53" i="81"/>
  <c r="Y53" i="81"/>
  <c r="Z53" i="81"/>
  <c r="AA53" i="81"/>
  <c r="AB53" i="81"/>
  <c r="AC53" i="81"/>
  <c r="AD53" i="81"/>
  <c r="AE53" i="81"/>
  <c r="AF53" i="81"/>
  <c r="D54" i="81"/>
  <c r="E54" i="81"/>
  <c r="F54" i="81"/>
  <c r="G54" i="81"/>
  <c r="H54" i="81"/>
  <c r="I54" i="81"/>
  <c r="J54" i="81"/>
  <c r="K54" i="81"/>
  <c r="L54" i="81"/>
  <c r="M54" i="81"/>
  <c r="N54" i="81"/>
  <c r="O54" i="81"/>
  <c r="P54" i="81"/>
  <c r="Q54" i="81"/>
  <c r="R54" i="81"/>
  <c r="S54" i="81"/>
  <c r="T54" i="81"/>
  <c r="U54" i="81"/>
  <c r="V54" i="81"/>
  <c r="W54" i="81"/>
  <c r="X54" i="81"/>
  <c r="Y54" i="81"/>
  <c r="Z54" i="81"/>
  <c r="AA54" i="81"/>
  <c r="AB54" i="81"/>
  <c r="AC54" i="81"/>
  <c r="AD54" i="81"/>
  <c r="AE54" i="81"/>
  <c r="AF54" i="81"/>
  <c r="D56" i="81"/>
  <c r="E56" i="81"/>
  <c r="F56" i="81"/>
  <c r="G56" i="81"/>
  <c r="H56" i="81"/>
  <c r="I56" i="81"/>
  <c r="J56" i="81"/>
  <c r="K56" i="81"/>
  <c r="L56" i="81"/>
  <c r="M56" i="81"/>
  <c r="N56" i="81"/>
  <c r="O56" i="81"/>
  <c r="P56" i="81"/>
  <c r="Q56" i="81"/>
  <c r="R56" i="81"/>
  <c r="S56" i="81"/>
  <c r="T56" i="81"/>
  <c r="U56" i="81"/>
  <c r="V56" i="81"/>
  <c r="W56" i="81"/>
  <c r="X56" i="81"/>
  <c r="Y56" i="81"/>
  <c r="Z56" i="81"/>
  <c r="AA56" i="81"/>
  <c r="AB56" i="81"/>
  <c r="AC56" i="81"/>
  <c r="AD56" i="81"/>
  <c r="AE56" i="81"/>
  <c r="AF56" i="81"/>
  <c r="D57" i="81"/>
  <c r="E57" i="81"/>
  <c r="F57" i="81"/>
  <c r="G57" i="81"/>
  <c r="H57" i="81"/>
  <c r="I57" i="81"/>
  <c r="J57" i="81"/>
  <c r="K57" i="81"/>
  <c r="L57" i="81"/>
  <c r="M57" i="81"/>
  <c r="N57" i="81"/>
  <c r="O57" i="81"/>
  <c r="P57" i="81"/>
  <c r="Q57" i="81"/>
  <c r="R57" i="81"/>
  <c r="S57" i="81"/>
  <c r="T57" i="81"/>
  <c r="U57" i="81"/>
  <c r="V57" i="81"/>
  <c r="W57" i="81"/>
  <c r="X57" i="81"/>
  <c r="Y57" i="81"/>
  <c r="Z57" i="81"/>
  <c r="AA57" i="81"/>
  <c r="AB57" i="81"/>
  <c r="AC57" i="81"/>
  <c r="AD57" i="81"/>
  <c r="AE57" i="81"/>
  <c r="AF57" i="81"/>
  <c r="D58" i="81"/>
  <c r="E58" i="81"/>
  <c r="F58" i="81"/>
  <c r="G58" i="81"/>
  <c r="H58" i="81"/>
  <c r="I58" i="81"/>
  <c r="J58" i="81"/>
  <c r="K58" i="81"/>
  <c r="L58" i="81"/>
  <c r="M58" i="81"/>
  <c r="N58" i="81"/>
  <c r="O58" i="81"/>
  <c r="P58" i="81"/>
  <c r="Q58" i="81"/>
  <c r="R58" i="81"/>
  <c r="S58" i="81"/>
  <c r="T58" i="81"/>
  <c r="U58" i="81"/>
  <c r="V58" i="81"/>
  <c r="W58" i="81"/>
  <c r="X58" i="81"/>
  <c r="Y58" i="81"/>
  <c r="Z58" i="81"/>
  <c r="AA58" i="81"/>
  <c r="AB58" i="81"/>
  <c r="AC58" i="81"/>
  <c r="AD58" i="81"/>
  <c r="AE58" i="81"/>
  <c r="AF58" i="81"/>
  <c r="D59" i="81"/>
  <c r="E59" i="81"/>
  <c r="F59" i="81"/>
  <c r="G59" i="81"/>
  <c r="H59" i="81"/>
  <c r="I59" i="81"/>
  <c r="J59" i="81"/>
  <c r="K59" i="81"/>
  <c r="L59" i="81"/>
  <c r="M59" i="81"/>
  <c r="N59" i="81"/>
  <c r="O59" i="81"/>
  <c r="P59" i="81"/>
  <c r="Q59" i="81"/>
  <c r="R59" i="81"/>
  <c r="S59" i="81"/>
  <c r="T59" i="81"/>
  <c r="U59" i="81"/>
  <c r="V59" i="81"/>
  <c r="W59" i="81"/>
  <c r="X59" i="81"/>
  <c r="Y59" i="81"/>
  <c r="Z59" i="81"/>
  <c r="AA59" i="81"/>
  <c r="AB59" i="81"/>
  <c r="AC59" i="81"/>
  <c r="AD59" i="81"/>
  <c r="AE59" i="81"/>
  <c r="AF59" i="81"/>
  <c r="D60" i="81"/>
  <c r="E60" i="81"/>
  <c r="F60" i="81"/>
  <c r="G60" i="81"/>
  <c r="H60" i="81"/>
  <c r="I60" i="81"/>
  <c r="J60" i="81"/>
  <c r="K60" i="81"/>
  <c r="L60" i="81"/>
  <c r="M60" i="81"/>
  <c r="N60" i="81"/>
  <c r="O60" i="81"/>
  <c r="P60" i="81"/>
  <c r="Q60" i="81"/>
  <c r="R60" i="81"/>
  <c r="S60" i="81"/>
  <c r="T60" i="81"/>
  <c r="U60" i="81"/>
  <c r="V60" i="81"/>
  <c r="W60" i="81"/>
  <c r="X60" i="81"/>
  <c r="Y60" i="81"/>
  <c r="Z60" i="81"/>
  <c r="AA60" i="81"/>
  <c r="AB60" i="81"/>
  <c r="AC60" i="81"/>
  <c r="AD60" i="81"/>
  <c r="AE60" i="81"/>
  <c r="AF60" i="81"/>
  <c r="D62" i="81"/>
  <c r="E62" i="81"/>
  <c r="F62" i="81"/>
  <c r="G62" i="81"/>
  <c r="H62" i="81"/>
  <c r="I62" i="81"/>
  <c r="J62" i="81"/>
  <c r="K62" i="81"/>
  <c r="L62" i="81"/>
  <c r="M62" i="81"/>
  <c r="N62" i="81"/>
  <c r="O62" i="81"/>
  <c r="P62" i="81"/>
  <c r="Q62" i="81"/>
  <c r="R62" i="81"/>
  <c r="S62" i="81"/>
  <c r="T62" i="81"/>
  <c r="U62" i="81"/>
  <c r="V62" i="81"/>
  <c r="W62" i="81"/>
  <c r="X62" i="81"/>
  <c r="Y62" i="81"/>
  <c r="Z62" i="81"/>
  <c r="AA62" i="81"/>
  <c r="AB62" i="81"/>
  <c r="AC62" i="81"/>
  <c r="AD62" i="81"/>
  <c r="AE62" i="81"/>
  <c r="AF62" i="81"/>
  <c r="D63" i="81"/>
  <c r="E63" i="81"/>
  <c r="F63" i="81"/>
  <c r="G63" i="81"/>
  <c r="H63" i="81"/>
  <c r="I63" i="81"/>
  <c r="J63" i="81"/>
  <c r="K63" i="81"/>
  <c r="L63" i="81"/>
  <c r="M63" i="81"/>
  <c r="N63" i="81"/>
  <c r="O63" i="81"/>
  <c r="P63" i="81"/>
  <c r="Q63" i="81"/>
  <c r="R63" i="81"/>
  <c r="S63" i="81"/>
  <c r="T63" i="81"/>
  <c r="U63" i="81"/>
  <c r="V63" i="81"/>
  <c r="W63" i="81"/>
  <c r="X63" i="81"/>
  <c r="Y63" i="81"/>
  <c r="Z63" i="81"/>
  <c r="AA63" i="81"/>
  <c r="AB63" i="81"/>
  <c r="AC63" i="81"/>
  <c r="AD63" i="81"/>
  <c r="AE63" i="81"/>
  <c r="AF63" i="81"/>
  <c r="C51" i="81"/>
  <c r="C52" i="81"/>
  <c r="C53" i="81"/>
  <c r="C54" i="81"/>
  <c r="C56" i="81"/>
  <c r="C57" i="81"/>
  <c r="C58" i="81"/>
  <c r="C59" i="81"/>
  <c r="C60" i="81"/>
  <c r="C62" i="81"/>
  <c r="C63" i="81"/>
  <c r="C50" i="81"/>
  <c r="C45" i="81"/>
  <c r="C33" i="81"/>
  <c r="C34" i="81"/>
  <c r="C35" i="81"/>
  <c r="C36" i="81"/>
  <c r="C37" i="81"/>
  <c r="C38" i="81"/>
  <c r="C39" i="81"/>
  <c r="C40" i="81"/>
  <c r="C41" i="81"/>
  <c r="C42" i="81"/>
  <c r="C32" i="81"/>
  <c r="C19" i="81"/>
  <c r="C20" i="81"/>
  <c r="C21" i="81"/>
  <c r="C22" i="81"/>
  <c r="C23" i="81"/>
  <c r="C24" i="81"/>
  <c r="C25" i="81"/>
  <c r="C26" i="81"/>
  <c r="C27" i="81"/>
  <c r="C28" i="81"/>
  <c r="C18" i="81"/>
  <c r="C15" i="81"/>
  <c r="D15" i="80"/>
  <c r="E15" i="80"/>
  <c r="F15" i="80"/>
  <c r="G15" i="80"/>
  <c r="H15" i="80"/>
  <c r="I15" i="80"/>
  <c r="J15" i="80"/>
  <c r="K15" i="80"/>
  <c r="L15" i="80"/>
  <c r="M15" i="80"/>
  <c r="N15" i="80"/>
  <c r="O15" i="80"/>
  <c r="P15" i="80"/>
  <c r="Q15" i="80"/>
  <c r="R15" i="80"/>
  <c r="S15" i="80"/>
  <c r="T15" i="80"/>
  <c r="U15" i="80"/>
  <c r="V15" i="80"/>
  <c r="W15" i="80"/>
  <c r="X15" i="80"/>
  <c r="Y15" i="80"/>
  <c r="Z15" i="80"/>
  <c r="AA15" i="80"/>
  <c r="AB15" i="80"/>
  <c r="AC15" i="80"/>
  <c r="AD15" i="80"/>
  <c r="AE15" i="80"/>
  <c r="AF15" i="80"/>
  <c r="AG15" i="80"/>
  <c r="D18" i="80"/>
  <c r="E18" i="80"/>
  <c r="F18" i="80"/>
  <c r="G18" i="80"/>
  <c r="H18" i="80"/>
  <c r="I18" i="80"/>
  <c r="J18" i="80"/>
  <c r="K18" i="80"/>
  <c r="L18" i="80"/>
  <c r="M18" i="80"/>
  <c r="N18" i="80"/>
  <c r="O18" i="80"/>
  <c r="P18" i="80"/>
  <c r="Q18" i="80"/>
  <c r="R18" i="80"/>
  <c r="S18" i="80"/>
  <c r="T18" i="80"/>
  <c r="U18" i="80"/>
  <c r="V18" i="80"/>
  <c r="W18" i="80"/>
  <c r="X18" i="80"/>
  <c r="Y18" i="80"/>
  <c r="Z18" i="80"/>
  <c r="AA18" i="80"/>
  <c r="AB18" i="80"/>
  <c r="AC18" i="80"/>
  <c r="AD18" i="80"/>
  <c r="AE18" i="80"/>
  <c r="AF18" i="80"/>
  <c r="AG18" i="80"/>
  <c r="D19" i="80"/>
  <c r="E19" i="80"/>
  <c r="F19" i="80"/>
  <c r="G19" i="80"/>
  <c r="H19" i="80"/>
  <c r="I19" i="80"/>
  <c r="J19" i="80"/>
  <c r="K19" i="80"/>
  <c r="L19" i="80"/>
  <c r="M19" i="80"/>
  <c r="N19" i="80"/>
  <c r="O19" i="80"/>
  <c r="P19" i="80"/>
  <c r="Q19" i="80"/>
  <c r="R19" i="80"/>
  <c r="S19" i="80"/>
  <c r="T19" i="80"/>
  <c r="U19" i="80"/>
  <c r="V19" i="80"/>
  <c r="W19" i="80"/>
  <c r="X19" i="80"/>
  <c r="Y19" i="80"/>
  <c r="Z19" i="80"/>
  <c r="AA19" i="80"/>
  <c r="AB19" i="80"/>
  <c r="AC19" i="80"/>
  <c r="AD19" i="80"/>
  <c r="AE19" i="80"/>
  <c r="AF19" i="80"/>
  <c r="AG19" i="80"/>
  <c r="D20" i="80"/>
  <c r="E20" i="80"/>
  <c r="F20" i="80"/>
  <c r="G20" i="80"/>
  <c r="H20" i="80"/>
  <c r="I20" i="80"/>
  <c r="J20" i="80"/>
  <c r="K20" i="80"/>
  <c r="L20" i="80"/>
  <c r="M20" i="80"/>
  <c r="N20" i="80"/>
  <c r="O20" i="80"/>
  <c r="P20" i="80"/>
  <c r="Q20" i="80"/>
  <c r="R20" i="80"/>
  <c r="S20" i="80"/>
  <c r="T20" i="80"/>
  <c r="U20" i="80"/>
  <c r="V20" i="80"/>
  <c r="W20" i="80"/>
  <c r="X20" i="80"/>
  <c r="Y20" i="80"/>
  <c r="Z20" i="80"/>
  <c r="AA20" i="80"/>
  <c r="AB20" i="80"/>
  <c r="AC20" i="80"/>
  <c r="AD20" i="80"/>
  <c r="AE20" i="80"/>
  <c r="AF20" i="80"/>
  <c r="AG20" i="80"/>
  <c r="D21" i="80"/>
  <c r="E21" i="80"/>
  <c r="F21" i="80"/>
  <c r="G21" i="80"/>
  <c r="H21" i="80"/>
  <c r="I21" i="80"/>
  <c r="J21" i="80"/>
  <c r="K21" i="80"/>
  <c r="L21" i="80"/>
  <c r="M21" i="80"/>
  <c r="N21" i="80"/>
  <c r="O21" i="80"/>
  <c r="P21" i="80"/>
  <c r="Q21" i="80"/>
  <c r="R21" i="80"/>
  <c r="S21" i="80"/>
  <c r="T21" i="80"/>
  <c r="U21" i="80"/>
  <c r="V21" i="80"/>
  <c r="W21" i="80"/>
  <c r="X21" i="80"/>
  <c r="Y21" i="80"/>
  <c r="Z21" i="80"/>
  <c r="AA21" i="80"/>
  <c r="AB21" i="80"/>
  <c r="AC21" i="80"/>
  <c r="AD21" i="80"/>
  <c r="AE21" i="80"/>
  <c r="AF21" i="80"/>
  <c r="AG21" i="80"/>
  <c r="D22" i="80"/>
  <c r="E22" i="80"/>
  <c r="F22" i="80"/>
  <c r="G22" i="80"/>
  <c r="H22" i="80"/>
  <c r="I22" i="80"/>
  <c r="J22" i="80"/>
  <c r="K22" i="80"/>
  <c r="L22" i="80"/>
  <c r="M22" i="80"/>
  <c r="N22" i="80"/>
  <c r="O22" i="80"/>
  <c r="P22" i="80"/>
  <c r="Q22" i="80"/>
  <c r="R22" i="80"/>
  <c r="S22" i="80"/>
  <c r="T22" i="80"/>
  <c r="U22" i="80"/>
  <c r="V22" i="80"/>
  <c r="W22" i="80"/>
  <c r="X22" i="80"/>
  <c r="Y22" i="80"/>
  <c r="Z22" i="80"/>
  <c r="AA22" i="80"/>
  <c r="AB22" i="80"/>
  <c r="AC22" i="80"/>
  <c r="AD22" i="80"/>
  <c r="AE22" i="80"/>
  <c r="AF22" i="80"/>
  <c r="AG22" i="80"/>
  <c r="D23" i="80"/>
  <c r="E23" i="80"/>
  <c r="F23" i="80"/>
  <c r="G23" i="80"/>
  <c r="H23" i="80"/>
  <c r="I23" i="80"/>
  <c r="J23" i="80"/>
  <c r="K23" i="80"/>
  <c r="L23" i="80"/>
  <c r="M23" i="80"/>
  <c r="N23" i="80"/>
  <c r="O23" i="80"/>
  <c r="P23" i="80"/>
  <c r="Q23" i="80"/>
  <c r="R23" i="80"/>
  <c r="S23" i="80"/>
  <c r="T23" i="80"/>
  <c r="U23" i="80"/>
  <c r="V23" i="80"/>
  <c r="W23" i="80"/>
  <c r="X23" i="80"/>
  <c r="Y23" i="80"/>
  <c r="Z23" i="80"/>
  <c r="AA23" i="80"/>
  <c r="AB23" i="80"/>
  <c r="AC23" i="80"/>
  <c r="AD23" i="80"/>
  <c r="AE23" i="80"/>
  <c r="AF23" i="80"/>
  <c r="AG23" i="80"/>
  <c r="D24" i="80"/>
  <c r="E24" i="80"/>
  <c r="F24" i="80"/>
  <c r="G24" i="80"/>
  <c r="H24" i="80"/>
  <c r="I24" i="80"/>
  <c r="J24" i="80"/>
  <c r="K24" i="80"/>
  <c r="L24" i="80"/>
  <c r="M24" i="80"/>
  <c r="N24" i="80"/>
  <c r="O24" i="80"/>
  <c r="P24" i="80"/>
  <c r="Q24" i="80"/>
  <c r="R24" i="80"/>
  <c r="S24" i="80"/>
  <c r="T24" i="80"/>
  <c r="U24" i="80"/>
  <c r="V24" i="80"/>
  <c r="W24" i="80"/>
  <c r="X24" i="80"/>
  <c r="Y24" i="80"/>
  <c r="Z24" i="80"/>
  <c r="AA24" i="80"/>
  <c r="AB24" i="80"/>
  <c r="AC24" i="80"/>
  <c r="AD24" i="80"/>
  <c r="AE24" i="80"/>
  <c r="AF24" i="80"/>
  <c r="AG24" i="80"/>
  <c r="D25" i="80"/>
  <c r="E25" i="80"/>
  <c r="F25" i="80"/>
  <c r="G25" i="80"/>
  <c r="H25" i="80"/>
  <c r="I25" i="80"/>
  <c r="J25" i="80"/>
  <c r="K25" i="80"/>
  <c r="L25" i="80"/>
  <c r="M25" i="80"/>
  <c r="N25" i="80"/>
  <c r="O25" i="80"/>
  <c r="P25" i="80"/>
  <c r="Q25" i="80"/>
  <c r="R25" i="80"/>
  <c r="S25" i="80"/>
  <c r="T25" i="80"/>
  <c r="U25" i="80"/>
  <c r="V25" i="80"/>
  <c r="W25" i="80"/>
  <c r="X25" i="80"/>
  <c r="Y25" i="80"/>
  <c r="Z25" i="80"/>
  <c r="AA25" i="80"/>
  <c r="AB25" i="80"/>
  <c r="AC25" i="80"/>
  <c r="AD25" i="80"/>
  <c r="AE25" i="80"/>
  <c r="AF25" i="80"/>
  <c r="AG25" i="80"/>
  <c r="D26" i="80"/>
  <c r="E26" i="80"/>
  <c r="F26" i="80"/>
  <c r="G26" i="80"/>
  <c r="H26" i="80"/>
  <c r="I26" i="80"/>
  <c r="J26" i="80"/>
  <c r="K26" i="80"/>
  <c r="L26" i="80"/>
  <c r="M26" i="80"/>
  <c r="N26" i="80"/>
  <c r="O26" i="80"/>
  <c r="P26" i="80"/>
  <c r="Q26" i="80"/>
  <c r="R26" i="80"/>
  <c r="S26" i="80"/>
  <c r="T26" i="80"/>
  <c r="U26" i="80"/>
  <c r="V26" i="80"/>
  <c r="W26" i="80"/>
  <c r="X26" i="80"/>
  <c r="Y26" i="80"/>
  <c r="Z26" i="80"/>
  <c r="AA26" i="80"/>
  <c r="AB26" i="80"/>
  <c r="AC26" i="80"/>
  <c r="AD26" i="80"/>
  <c r="AE26" i="80"/>
  <c r="AF26" i="80"/>
  <c r="AG26" i="80"/>
  <c r="D27" i="80"/>
  <c r="E27" i="80"/>
  <c r="F27" i="80"/>
  <c r="G27" i="80"/>
  <c r="H27" i="80"/>
  <c r="I27" i="80"/>
  <c r="J27" i="80"/>
  <c r="K27" i="80"/>
  <c r="L27" i="80"/>
  <c r="M27" i="80"/>
  <c r="N27" i="80"/>
  <c r="O27" i="80"/>
  <c r="P27" i="80"/>
  <c r="Q27" i="80"/>
  <c r="R27" i="80"/>
  <c r="S27" i="80"/>
  <c r="T27" i="80"/>
  <c r="U27" i="80"/>
  <c r="V27" i="80"/>
  <c r="W27" i="80"/>
  <c r="X27" i="80"/>
  <c r="Y27" i="80"/>
  <c r="Z27" i="80"/>
  <c r="AA27" i="80"/>
  <c r="AB27" i="80"/>
  <c r="AC27" i="80"/>
  <c r="AD27" i="80"/>
  <c r="AE27" i="80"/>
  <c r="AF27" i="80"/>
  <c r="AG27" i="80"/>
  <c r="D28" i="80"/>
  <c r="E28" i="80"/>
  <c r="F28" i="80"/>
  <c r="G28" i="80"/>
  <c r="H28" i="80"/>
  <c r="I28" i="80"/>
  <c r="J28" i="80"/>
  <c r="K28" i="80"/>
  <c r="L28" i="80"/>
  <c r="M28" i="80"/>
  <c r="N28" i="80"/>
  <c r="O28" i="80"/>
  <c r="P28" i="80"/>
  <c r="Q28" i="80"/>
  <c r="R28" i="80"/>
  <c r="S28" i="80"/>
  <c r="T28" i="80"/>
  <c r="U28" i="80"/>
  <c r="V28" i="80"/>
  <c r="W28" i="80"/>
  <c r="X28" i="80"/>
  <c r="Y28" i="80"/>
  <c r="Z28" i="80"/>
  <c r="AA28" i="80"/>
  <c r="AB28" i="80"/>
  <c r="AC28" i="80"/>
  <c r="AD28" i="80"/>
  <c r="AE28" i="80"/>
  <c r="AF28" i="80"/>
  <c r="AG28" i="80"/>
  <c r="D29" i="80"/>
  <c r="E29" i="80"/>
  <c r="F29" i="80"/>
  <c r="G29" i="80"/>
  <c r="H29" i="80"/>
  <c r="I29" i="80"/>
  <c r="J29" i="80"/>
  <c r="K29" i="80"/>
  <c r="L29" i="80"/>
  <c r="M29" i="80"/>
  <c r="N29" i="80"/>
  <c r="O29" i="80"/>
  <c r="P29" i="80"/>
  <c r="Q29" i="80"/>
  <c r="R29" i="80"/>
  <c r="S29" i="80"/>
  <c r="T29" i="80"/>
  <c r="U29" i="80"/>
  <c r="V29" i="80"/>
  <c r="W29" i="80"/>
  <c r="X29" i="80"/>
  <c r="Y29" i="80"/>
  <c r="Z29" i="80"/>
  <c r="AA29" i="80"/>
  <c r="AB29" i="80"/>
  <c r="AC29" i="80"/>
  <c r="AD29" i="80"/>
  <c r="AE29" i="80"/>
  <c r="AF29" i="80"/>
  <c r="AG29" i="80"/>
  <c r="D30" i="80"/>
  <c r="E30" i="80"/>
  <c r="F30" i="80"/>
  <c r="G30" i="80"/>
  <c r="H30" i="80"/>
  <c r="I30" i="80"/>
  <c r="J30" i="80"/>
  <c r="K30" i="80"/>
  <c r="L30" i="80"/>
  <c r="M30" i="80"/>
  <c r="N30" i="80"/>
  <c r="O30" i="80"/>
  <c r="P30" i="80"/>
  <c r="Q30" i="80"/>
  <c r="R30" i="80"/>
  <c r="S30" i="80"/>
  <c r="T30" i="80"/>
  <c r="U30" i="80"/>
  <c r="V30" i="80"/>
  <c r="W30" i="80"/>
  <c r="X30" i="80"/>
  <c r="Y30" i="80"/>
  <c r="Z30" i="80"/>
  <c r="AA30" i="80"/>
  <c r="AB30" i="80"/>
  <c r="AC30" i="80"/>
  <c r="AD30" i="80"/>
  <c r="AE30" i="80"/>
  <c r="AF30" i="80"/>
  <c r="AG30" i="80"/>
  <c r="D34" i="80"/>
  <c r="E34" i="80"/>
  <c r="F34" i="80"/>
  <c r="G34" i="80"/>
  <c r="H34" i="80"/>
  <c r="I34" i="80"/>
  <c r="J34" i="80"/>
  <c r="K34" i="80"/>
  <c r="L34" i="80"/>
  <c r="M34" i="80"/>
  <c r="N34" i="80"/>
  <c r="O34" i="80"/>
  <c r="P34" i="80"/>
  <c r="Q34" i="80"/>
  <c r="R34" i="80"/>
  <c r="S34" i="80"/>
  <c r="T34" i="80"/>
  <c r="U34" i="80"/>
  <c r="V34" i="80"/>
  <c r="W34" i="80"/>
  <c r="X34" i="80"/>
  <c r="Y34" i="80"/>
  <c r="Z34" i="80"/>
  <c r="AA34" i="80"/>
  <c r="AB34" i="80"/>
  <c r="AC34" i="80"/>
  <c r="AD34" i="80"/>
  <c r="AE34" i="80"/>
  <c r="AF34" i="80"/>
  <c r="AG34" i="80"/>
  <c r="D35" i="80"/>
  <c r="E35" i="80"/>
  <c r="F35" i="80"/>
  <c r="G35" i="80"/>
  <c r="H35" i="80"/>
  <c r="I35" i="80"/>
  <c r="J35" i="80"/>
  <c r="K35" i="80"/>
  <c r="L35" i="80"/>
  <c r="M35" i="80"/>
  <c r="N35" i="80"/>
  <c r="O35" i="80"/>
  <c r="P35" i="80"/>
  <c r="Q35" i="80"/>
  <c r="R35" i="80"/>
  <c r="S35" i="80"/>
  <c r="T35" i="80"/>
  <c r="U35" i="80"/>
  <c r="V35" i="80"/>
  <c r="W35" i="80"/>
  <c r="X35" i="80"/>
  <c r="Y35" i="80"/>
  <c r="Z35" i="80"/>
  <c r="AA35" i="80"/>
  <c r="AB35" i="80"/>
  <c r="AC35" i="80"/>
  <c r="AD35" i="80"/>
  <c r="AE35" i="80"/>
  <c r="AF35" i="80"/>
  <c r="AG35" i="80"/>
  <c r="D36" i="80"/>
  <c r="E36" i="80"/>
  <c r="F36" i="80"/>
  <c r="G36" i="80"/>
  <c r="H36" i="80"/>
  <c r="I36" i="80"/>
  <c r="J36" i="80"/>
  <c r="K36" i="80"/>
  <c r="L36" i="80"/>
  <c r="M36" i="80"/>
  <c r="N36" i="80"/>
  <c r="O36" i="80"/>
  <c r="P36" i="80"/>
  <c r="Q36" i="80"/>
  <c r="R36" i="80"/>
  <c r="S36" i="80"/>
  <c r="T36" i="80"/>
  <c r="U36" i="80"/>
  <c r="V36" i="80"/>
  <c r="W36" i="80"/>
  <c r="X36" i="80"/>
  <c r="Y36" i="80"/>
  <c r="Z36" i="80"/>
  <c r="AA36" i="80"/>
  <c r="AB36" i="80"/>
  <c r="AC36" i="80"/>
  <c r="AD36" i="80"/>
  <c r="AE36" i="80"/>
  <c r="AF36" i="80"/>
  <c r="AG36" i="80"/>
  <c r="D37" i="80"/>
  <c r="E37" i="80"/>
  <c r="F37" i="80"/>
  <c r="G37" i="80"/>
  <c r="H37" i="80"/>
  <c r="I37" i="80"/>
  <c r="J37" i="80"/>
  <c r="K37" i="80"/>
  <c r="L37" i="80"/>
  <c r="M37" i="80"/>
  <c r="N37" i="80"/>
  <c r="O37" i="80"/>
  <c r="P37" i="80"/>
  <c r="Q37" i="80"/>
  <c r="R37" i="80"/>
  <c r="S37" i="80"/>
  <c r="T37" i="80"/>
  <c r="U37" i="80"/>
  <c r="V37" i="80"/>
  <c r="W37" i="80"/>
  <c r="X37" i="80"/>
  <c r="Y37" i="80"/>
  <c r="Z37" i="80"/>
  <c r="AA37" i="80"/>
  <c r="AB37" i="80"/>
  <c r="AC37" i="80"/>
  <c r="AD37" i="80"/>
  <c r="AE37" i="80"/>
  <c r="AF37" i="80"/>
  <c r="AG37" i="80"/>
  <c r="D38" i="80"/>
  <c r="E38" i="80"/>
  <c r="F38" i="80"/>
  <c r="G38" i="80"/>
  <c r="H38" i="80"/>
  <c r="I38" i="80"/>
  <c r="J38" i="80"/>
  <c r="K38" i="80"/>
  <c r="L38" i="80"/>
  <c r="M38" i="80"/>
  <c r="N38" i="80"/>
  <c r="O38" i="80"/>
  <c r="P38" i="80"/>
  <c r="Q38" i="80"/>
  <c r="R38" i="80"/>
  <c r="S38" i="80"/>
  <c r="T38" i="80"/>
  <c r="U38" i="80"/>
  <c r="V38" i="80"/>
  <c r="W38" i="80"/>
  <c r="X38" i="80"/>
  <c r="Y38" i="80"/>
  <c r="Z38" i="80"/>
  <c r="AA38" i="80"/>
  <c r="AB38" i="80"/>
  <c r="AC38" i="80"/>
  <c r="AD38" i="80"/>
  <c r="AE38" i="80"/>
  <c r="AF38" i="80"/>
  <c r="AG38" i="80"/>
  <c r="D39" i="80"/>
  <c r="E39" i="80"/>
  <c r="F39" i="80"/>
  <c r="G39" i="80"/>
  <c r="H39" i="80"/>
  <c r="I39" i="80"/>
  <c r="J39" i="80"/>
  <c r="K39" i="80"/>
  <c r="L39" i="80"/>
  <c r="M39" i="80"/>
  <c r="N39" i="80"/>
  <c r="O39" i="80"/>
  <c r="P39" i="80"/>
  <c r="Q39" i="80"/>
  <c r="R39" i="80"/>
  <c r="S39" i="80"/>
  <c r="T39" i="80"/>
  <c r="U39" i="80"/>
  <c r="V39" i="80"/>
  <c r="W39" i="80"/>
  <c r="X39" i="80"/>
  <c r="Y39" i="80"/>
  <c r="Z39" i="80"/>
  <c r="AA39" i="80"/>
  <c r="AB39" i="80"/>
  <c r="AC39" i="80"/>
  <c r="AD39" i="80"/>
  <c r="AE39" i="80"/>
  <c r="AF39" i="80"/>
  <c r="AG39" i="80"/>
  <c r="D40" i="80"/>
  <c r="E40" i="80"/>
  <c r="F40" i="80"/>
  <c r="G40" i="80"/>
  <c r="H40" i="80"/>
  <c r="I40" i="80"/>
  <c r="J40" i="80"/>
  <c r="K40" i="80"/>
  <c r="L40" i="80"/>
  <c r="M40" i="80"/>
  <c r="N40" i="80"/>
  <c r="O40" i="80"/>
  <c r="P40" i="80"/>
  <c r="Q40" i="80"/>
  <c r="R40" i="80"/>
  <c r="S40" i="80"/>
  <c r="T40" i="80"/>
  <c r="U40" i="80"/>
  <c r="V40" i="80"/>
  <c r="W40" i="80"/>
  <c r="X40" i="80"/>
  <c r="Y40" i="80"/>
  <c r="Z40" i="80"/>
  <c r="AA40" i="80"/>
  <c r="AB40" i="80"/>
  <c r="AC40" i="80"/>
  <c r="AD40" i="80"/>
  <c r="AE40" i="80"/>
  <c r="AF40" i="80"/>
  <c r="AG40" i="80"/>
  <c r="D41" i="80"/>
  <c r="E41" i="80"/>
  <c r="F41" i="80"/>
  <c r="G41" i="80"/>
  <c r="H41" i="80"/>
  <c r="I41" i="80"/>
  <c r="J41" i="80"/>
  <c r="K41" i="80"/>
  <c r="L41" i="80"/>
  <c r="M41" i="80"/>
  <c r="N41" i="80"/>
  <c r="O41" i="80"/>
  <c r="P41" i="80"/>
  <c r="Q41" i="80"/>
  <c r="R41" i="80"/>
  <c r="S41" i="80"/>
  <c r="T41" i="80"/>
  <c r="U41" i="80"/>
  <c r="V41" i="80"/>
  <c r="W41" i="80"/>
  <c r="X41" i="80"/>
  <c r="Y41" i="80"/>
  <c r="Z41" i="80"/>
  <c r="AA41" i="80"/>
  <c r="AB41" i="80"/>
  <c r="AC41" i="80"/>
  <c r="AD41" i="80"/>
  <c r="AE41" i="80"/>
  <c r="AF41" i="80"/>
  <c r="AG41" i="80"/>
  <c r="D42" i="80"/>
  <c r="E42" i="80"/>
  <c r="F42" i="80"/>
  <c r="G42" i="80"/>
  <c r="H42" i="80"/>
  <c r="I42" i="80"/>
  <c r="J42" i="80"/>
  <c r="K42" i="80"/>
  <c r="L42" i="80"/>
  <c r="M42" i="80"/>
  <c r="N42" i="80"/>
  <c r="O42" i="80"/>
  <c r="P42" i="80"/>
  <c r="Q42" i="80"/>
  <c r="R42" i="80"/>
  <c r="S42" i="80"/>
  <c r="T42" i="80"/>
  <c r="U42" i="80"/>
  <c r="V42" i="80"/>
  <c r="W42" i="80"/>
  <c r="X42" i="80"/>
  <c r="Y42" i="80"/>
  <c r="Z42" i="80"/>
  <c r="AA42" i="80"/>
  <c r="AB42" i="80"/>
  <c r="AC42" i="80"/>
  <c r="AD42" i="80"/>
  <c r="AE42" i="80"/>
  <c r="AF42" i="80"/>
  <c r="AG42" i="80"/>
  <c r="D43" i="80"/>
  <c r="E43" i="80"/>
  <c r="F43" i="80"/>
  <c r="G43" i="80"/>
  <c r="H43" i="80"/>
  <c r="I43" i="80"/>
  <c r="J43" i="80"/>
  <c r="K43" i="80"/>
  <c r="L43" i="80"/>
  <c r="M43" i="80"/>
  <c r="N43" i="80"/>
  <c r="O43" i="80"/>
  <c r="P43" i="80"/>
  <c r="Q43" i="80"/>
  <c r="R43" i="80"/>
  <c r="S43" i="80"/>
  <c r="T43" i="80"/>
  <c r="U43" i="80"/>
  <c r="V43" i="80"/>
  <c r="W43" i="80"/>
  <c r="X43" i="80"/>
  <c r="Y43" i="80"/>
  <c r="Z43" i="80"/>
  <c r="AA43" i="80"/>
  <c r="AB43" i="80"/>
  <c r="AC43" i="80"/>
  <c r="AD43" i="80"/>
  <c r="AE43" i="80"/>
  <c r="AF43" i="80"/>
  <c r="AG43" i="80"/>
  <c r="D44" i="80"/>
  <c r="E44" i="80"/>
  <c r="F44" i="80"/>
  <c r="G44" i="80"/>
  <c r="H44" i="80"/>
  <c r="I44" i="80"/>
  <c r="J44" i="80"/>
  <c r="K44" i="80"/>
  <c r="L44" i="80"/>
  <c r="M44" i="80"/>
  <c r="N44" i="80"/>
  <c r="O44" i="80"/>
  <c r="P44" i="80"/>
  <c r="Q44" i="80"/>
  <c r="R44" i="80"/>
  <c r="S44" i="80"/>
  <c r="T44" i="80"/>
  <c r="U44" i="80"/>
  <c r="V44" i="80"/>
  <c r="W44" i="80"/>
  <c r="X44" i="80"/>
  <c r="Y44" i="80"/>
  <c r="Z44" i="80"/>
  <c r="AA44" i="80"/>
  <c r="AB44" i="80"/>
  <c r="AC44" i="80"/>
  <c r="AD44" i="80"/>
  <c r="AE44" i="80"/>
  <c r="AF44" i="80"/>
  <c r="AG44" i="80"/>
  <c r="D45" i="80"/>
  <c r="E45" i="80"/>
  <c r="F45" i="80"/>
  <c r="G45" i="80"/>
  <c r="H45" i="80"/>
  <c r="I45" i="80"/>
  <c r="J45" i="80"/>
  <c r="K45" i="80"/>
  <c r="L45" i="80"/>
  <c r="M45" i="80"/>
  <c r="N45" i="80"/>
  <c r="O45" i="80"/>
  <c r="P45" i="80"/>
  <c r="Q45" i="80"/>
  <c r="R45" i="80"/>
  <c r="S45" i="80"/>
  <c r="T45" i="80"/>
  <c r="U45" i="80"/>
  <c r="V45" i="80"/>
  <c r="W45" i="80"/>
  <c r="X45" i="80"/>
  <c r="Y45" i="80"/>
  <c r="Z45" i="80"/>
  <c r="AA45" i="80"/>
  <c r="AB45" i="80"/>
  <c r="AC45" i="80"/>
  <c r="AD45" i="80"/>
  <c r="AE45" i="80"/>
  <c r="AF45" i="80"/>
  <c r="AG45" i="80"/>
  <c r="D46" i="80"/>
  <c r="E46" i="80"/>
  <c r="F46" i="80"/>
  <c r="G46" i="80"/>
  <c r="H46" i="80"/>
  <c r="I46" i="80"/>
  <c r="J46" i="80"/>
  <c r="K46" i="80"/>
  <c r="L46" i="80"/>
  <c r="M46" i="80"/>
  <c r="N46" i="80"/>
  <c r="O46" i="80"/>
  <c r="P46" i="80"/>
  <c r="Q46" i="80"/>
  <c r="R46" i="80"/>
  <c r="S46" i="80"/>
  <c r="T46" i="80"/>
  <c r="U46" i="80"/>
  <c r="V46" i="80"/>
  <c r="W46" i="80"/>
  <c r="X46" i="80"/>
  <c r="Y46" i="80"/>
  <c r="Z46" i="80"/>
  <c r="AA46" i="80"/>
  <c r="AB46" i="80"/>
  <c r="AC46" i="80"/>
  <c r="AD46" i="80"/>
  <c r="AE46" i="80"/>
  <c r="AF46" i="80"/>
  <c r="AG46" i="80"/>
  <c r="D49" i="80"/>
  <c r="E49" i="80"/>
  <c r="F49" i="80"/>
  <c r="G49" i="80"/>
  <c r="H49" i="80"/>
  <c r="I49" i="80"/>
  <c r="J49" i="80"/>
  <c r="K49" i="80"/>
  <c r="L49" i="80"/>
  <c r="M49" i="80"/>
  <c r="N49" i="80"/>
  <c r="O49" i="80"/>
  <c r="P49" i="80"/>
  <c r="Q49" i="80"/>
  <c r="R49" i="80"/>
  <c r="S49" i="80"/>
  <c r="T49" i="80"/>
  <c r="U49" i="80"/>
  <c r="V49" i="80"/>
  <c r="W49" i="80"/>
  <c r="X49" i="80"/>
  <c r="Y49" i="80"/>
  <c r="Z49" i="80"/>
  <c r="AA49" i="80"/>
  <c r="AB49" i="80"/>
  <c r="AC49" i="80"/>
  <c r="AD49" i="80"/>
  <c r="AE49" i="80"/>
  <c r="AF49" i="80"/>
  <c r="AG49" i="80"/>
  <c r="D53" i="80"/>
  <c r="E53" i="80"/>
  <c r="F53" i="80"/>
  <c r="G53" i="80"/>
  <c r="H53" i="80"/>
  <c r="I53" i="80"/>
  <c r="J53" i="80"/>
  <c r="K53" i="80"/>
  <c r="L53" i="80"/>
  <c r="M53" i="80"/>
  <c r="N53" i="80"/>
  <c r="O53" i="80"/>
  <c r="P53" i="80"/>
  <c r="Q53" i="80"/>
  <c r="R53" i="80"/>
  <c r="S53" i="80"/>
  <c r="T53" i="80"/>
  <c r="U53" i="80"/>
  <c r="V53" i="80"/>
  <c r="W53" i="80"/>
  <c r="X53" i="80"/>
  <c r="Y53" i="80"/>
  <c r="Z53" i="80"/>
  <c r="AA53" i="80"/>
  <c r="AB53" i="80"/>
  <c r="AC53" i="80"/>
  <c r="AD53" i="80"/>
  <c r="AE53" i="80"/>
  <c r="AF53" i="80"/>
  <c r="AG53" i="80"/>
  <c r="D54" i="80"/>
  <c r="E54" i="80"/>
  <c r="F54" i="80"/>
  <c r="G54" i="80"/>
  <c r="H54" i="80"/>
  <c r="I54" i="80"/>
  <c r="J54" i="80"/>
  <c r="K54" i="80"/>
  <c r="L54" i="80"/>
  <c r="M54" i="80"/>
  <c r="N54" i="80"/>
  <c r="O54" i="80"/>
  <c r="P54" i="80"/>
  <c r="Q54" i="80"/>
  <c r="R54" i="80"/>
  <c r="S54" i="80"/>
  <c r="T54" i="80"/>
  <c r="U54" i="80"/>
  <c r="V54" i="80"/>
  <c r="W54" i="80"/>
  <c r="X54" i="80"/>
  <c r="Y54" i="80"/>
  <c r="Z54" i="80"/>
  <c r="AA54" i="80"/>
  <c r="AB54" i="80"/>
  <c r="AC54" i="80"/>
  <c r="AD54" i="80"/>
  <c r="AE54" i="80"/>
  <c r="AF54" i="80"/>
  <c r="AG54" i="80"/>
  <c r="D55" i="80"/>
  <c r="E55" i="80"/>
  <c r="F55" i="80"/>
  <c r="G55" i="80"/>
  <c r="H55" i="80"/>
  <c r="I55" i="80"/>
  <c r="J55" i="80"/>
  <c r="K55" i="80"/>
  <c r="L55" i="80"/>
  <c r="M55" i="80"/>
  <c r="N55" i="80"/>
  <c r="O55" i="80"/>
  <c r="P55" i="80"/>
  <c r="Q55" i="80"/>
  <c r="R55" i="80"/>
  <c r="S55" i="80"/>
  <c r="T55" i="80"/>
  <c r="U55" i="80"/>
  <c r="V55" i="80"/>
  <c r="W55" i="80"/>
  <c r="X55" i="80"/>
  <c r="Y55" i="80"/>
  <c r="Z55" i="80"/>
  <c r="AA55" i="80"/>
  <c r="AB55" i="80"/>
  <c r="AC55" i="80"/>
  <c r="AD55" i="80"/>
  <c r="AE55" i="80"/>
  <c r="AF55" i="80"/>
  <c r="AG55" i="80"/>
  <c r="D56" i="80"/>
  <c r="E56" i="80"/>
  <c r="F56" i="80"/>
  <c r="G56" i="80"/>
  <c r="H56" i="80"/>
  <c r="I56" i="80"/>
  <c r="J56" i="80"/>
  <c r="K56" i="80"/>
  <c r="L56" i="80"/>
  <c r="M56" i="80"/>
  <c r="N56" i="80"/>
  <c r="O56" i="80"/>
  <c r="P56" i="80"/>
  <c r="Q56" i="80"/>
  <c r="R56" i="80"/>
  <c r="S56" i="80"/>
  <c r="T56" i="80"/>
  <c r="U56" i="80"/>
  <c r="V56" i="80"/>
  <c r="W56" i="80"/>
  <c r="X56" i="80"/>
  <c r="Y56" i="80"/>
  <c r="Z56" i="80"/>
  <c r="AA56" i="80"/>
  <c r="AB56" i="80"/>
  <c r="AC56" i="80"/>
  <c r="AD56" i="80"/>
  <c r="AE56" i="80"/>
  <c r="AF56" i="80"/>
  <c r="AG56" i="80"/>
  <c r="D57" i="80"/>
  <c r="E57" i="80"/>
  <c r="F57" i="80"/>
  <c r="G57" i="80"/>
  <c r="H57" i="80"/>
  <c r="I57" i="80"/>
  <c r="J57" i="80"/>
  <c r="K57" i="80"/>
  <c r="L57" i="80"/>
  <c r="M57" i="80"/>
  <c r="N57" i="80"/>
  <c r="O57" i="80"/>
  <c r="P57" i="80"/>
  <c r="Q57" i="80"/>
  <c r="R57" i="80"/>
  <c r="S57" i="80"/>
  <c r="T57" i="80"/>
  <c r="U57" i="80"/>
  <c r="V57" i="80"/>
  <c r="W57" i="80"/>
  <c r="X57" i="80"/>
  <c r="Y57" i="80"/>
  <c r="Z57" i="80"/>
  <c r="AA57" i="80"/>
  <c r="AB57" i="80"/>
  <c r="AC57" i="80"/>
  <c r="AD57" i="80"/>
  <c r="AE57" i="80"/>
  <c r="AF57" i="80"/>
  <c r="AG57" i="80"/>
  <c r="D59" i="80"/>
  <c r="E59" i="80"/>
  <c r="F59" i="80"/>
  <c r="G59" i="80"/>
  <c r="H59" i="80"/>
  <c r="I59" i="80"/>
  <c r="J59" i="80"/>
  <c r="K59" i="80"/>
  <c r="L59" i="80"/>
  <c r="M59" i="80"/>
  <c r="N59" i="80"/>
  <c r="O59" i="80"/>
  <c r="P59" i="80"/>
  <c r="Q59" i="80"/>
  <c r="R59" i="80"/>
  <c r="S59" i="80"/>
  <c r="T59" i="80"/>
  <c r="U59" i="80"/>
  <c r="V59" i="80"/>
  <c r="W59" i="80"/>
  <c r="X59" i="80"/>
  <c r="Y59" i="80"/>
  <c r="Z59" i="80"/>
  <c r="AA59" i="80"/>
  <c r="AB59" i="80"/>
  <c r="AC59" i="80"/>
  <c r="AD59" i="80"/>
  <c r="AE59" i="80"/>
  <c r="AF59" i="80"/>
  <c r="AG59" i="80"/>
  <c r="D60" i="80"/>
  <c r="E60" i="80"/>
  <c r="F60" i="80"/>
  <c r="G60" i="80"/>
  <c r="H60" i="80"/>
  <c r="I60" i="80"/>
  <c r="J60" i="80"/>
  <c r="K60" i="80"/>
  <c r="L60" i="80"/>
  <c r="M60" i="80"/>
  <c r="N60" i="80"/>
  <c r="O60" i="80"/>
  <c r="P60" i="80"/>
  <c r="Q60" i="80"/>
  <c r="R60" i="80"/>
  <c r="S60" i="80"/>
  <c r="T60" i="80"/>
  <c r="U60" i="80"/>
  <c r="V60" i="80"/>
  <c r="W60" i="80"/>
  <c r="X60" i="80"/>
  <c r="Y60" i="80"/>
  <c r="Z60" i="80"/>
  <c r="AA60" i="80"/>
  <c r="AB60" i="80"/>
  <c r="AC60" i="80"/>
  <c r="AD60" i="80"/>
  <c r="AE60" i="80"/>
  <c r="AF60" i="80"/>
  <c r="AG60" i="80"/>
  <c r="D61" i="80"/>
  <c r="E61" i="80"/>
  <c r="F61" i="80"/>
  <c r="G61" i="80"/>
  <c r="H61" i="80"/>
  <c r="I61" i="80"/>
  <c r="J61" i="80"/>
  <c r="K61" i="80"/>
  <c r="L61" i="80"/>
  <c r="M61" i="80"/>
  <c r="N61" i="80"/>
  <c r="O61" i="80"/>
  <c r="P61" i="80"/>
  <c r="Q61" i="80"/>
  <c r="R61" i="80"/>
  <c r="S61" i="80"/>
  <c r="T61" i="80"/>
  <c r="U61" i="80"/>
  <c r="V61" i="80"/>
  <c r="W61" i="80"/>
  <c r="X61" i="80"/>
  <c r="Y61" i="80"/>
  <c r="Z61" i="80"/>
  <c r="AA61" i="80"/>
  <c r="AB61" i="80"/>
  <c r="AC61" i="80"/>
  <c r="AD61" i="80"/>
  <c r="AE61" i="80"/>
  <c r="AF61" i="80"/>
  <c r="AG61" i="80"/>
  <c r="D62" i="80"/>
  <c r="E62" i="80"/>
  <c r="F62" i="80"/>
  <c r="G62" i="80"/>
  <c r="H62" i="80"/>
  <c r="I62" i="80"/>
  <c r="J62" i="80"/>
  <c r="K62" i="80"/>
  <c r="L62" i="80"/>
  <c r="M62" i="80"/>
  <c r="N62" i="80"/>
  <c r="O62" i="80"/>
  <c r="P62" i="80"/>
  <c r="Q62" i="80"/>
  <c r="R62" i="80"/>
  <c r="S62" i="80"/>
  <c r="T62" i="80"/>
  <c r="U62" i="80"/>
  <c r="V62" i="80"/>
  <c r="W62" i="80"/>
  <c r="X62" i="80"/>
  <c r="Y62" i="80"/>
  <c r="Z62" i="80"/>
  <c r="AA62" i="80"/>
  <c r="AB62" i="80"/>
  <c r="AC62" i="80"/>
  <c r="AD62" i="80"/>
  <c r="AE62" i="80"/>
  <c r="AF62" i="80"/>
  <c r="AG62" i="80"/>
  <c r="D63" i="80"/>
  <c r="E63" i="80"/>
  <c r="F63" i="80"/>
  <c r="G63" i="80"/>
  <c r="H63" i="80"/>
  <c r="I63" i="80"/>
  <c r="J63" i="80"/>
  <c r="K63" i="80"/>
  <c r="L63" i="80"/>
  <c r="M63" i="80"/>
  <c r="N63" i="80"/>
  <c r="O63" i="80"/>
  <c r="P63" i="80"/>
  <c r="Q63" i="80"/>
  <c r="R63" i="80"/>
  <c r="S63" i="80"/>
  <c r="T63" i="80"/>
  <c r="U63" i="80"/>
  <c r="V63" i="80"/>
  <c r="W63" i="80"/>
  <c r="X63" i="80"/>
  <c r="Y63" i="80"/>
  <c r="Z63" i="80"/>
  <c r="AA63" i="80"/>
  <c r="AB63" i="80"/>
  <c r="AC63" i="80"/>
  <c r="AD63" i="80"/>
  <c r="AE63" i="80"/>
  <c r="AF63" i="80"/>
  <c r="AG63" i="80"/>
  <c r="D65" i="80"/>
  <c r="E65" i="80"/>
  <c r="F65" i="80"/>
  <c r="G65" i="80"/>
  <c r="H65" i="80"/>
  <c r="I65" i="80"/>
  <c r="J65" i="80"/>
  <c r="K65" i="80"/>
  <c r="L65" i="80"/>
  <c r="M65" i="80"/>
  <c r="N65" i="80"/>
  <c r="O65" i="80"/>
  <c r="P65" i="80"/>
  <c r="Q65" i="80"/>
  <c r="R65" i="80"/>
  <c r="S65" i="80"/>
  <c r="T65" i="80"/>
  <c r="U65" i="80"/>
  <c r="V65" i="80"/>
  <c r="W65" i="80"/>
  <c r="X65" i="80"/>
  <c r="Y65" i="80"/>
  <c r="Z65" i="80"/>
  <c r="AA65" i="80"/>
  <c r="AB65" i="80"/>
  <c r="AC65" i="80"/>
  <c r="AD65" i="80"/>
  <c r="AE65" i="80"/>
  <c r="AF65" i="80"/>
  <c r="AG65" i="80"/>
  <c r="D66" i="80"/>
  <c r="E66" i="80"/>
  <c r="F66" i="80"/>
  <c r="G66" i="80"/>
  <c r="H66" i="80"/>
  <c r="I66" i="80"/>
  <c r="J66" i="80"/>
  <c r="K66" i="80"/>
  <c r="L66" i="80"/>
  <c r="M66" i="80"/>
  <c r="N66" i="80"/>
  <c r="O66" i="80"/>
  <c r="P66" i="80"/>
  <c r="Q66" i="80"/>
  <c r="R66" i="80"/>
  <c r="S66" i="80"/>
  <c r="T66" i="80"/>
  <c r="U66" i="80"/>
  <c r="V66" i="80"/>
  <c r="W66" i="80"/>
  <c r="X66" i="80"/>
  <c r="Y66" i="80"/>
  <c r="Z66" i="80"/>
  <c r="AA66" i="80"/>
  <c r="AB66" i="80"/>
  <c r="AC66" i="80"/>
  <c r="AD66" i="80"/>
  <c r="AE66" i="80"/>
  <c r="AF66" i="80"/>
  <c r="AG66" i="80"/>
  <c r="C54" i="80"/>
  <c r="C55" i="80"/>
  <c r="C56" i="80"/>
  <c r="C57" i="80"/>
  <c r="C59" i="80"/>
  <c r="C60" i="80"/>
  <c r="C61" i="80"/>
  <c r="C62" i="80"/>
  <c r="C63" i="80"/>
  <c r="C65" i="80"/>
  <c r="C66" i="80"/>
  <c r="C53" i="80"/>
  <c r="C49" i="80"/>
  <c r="C35" i="80"/>
  <c r="C36" i="80"/>
  <c r="C37" i="80"/>
  <c r="C38" i="80"/>
  <c r="C39" i="80"/>
  <c r="C40" i="80"/>
  <c r="C41" i="80"/>
  <c r="C42" i="80"/>
  <c r="C43" i="80"/>
  <c r="C44" i="80"/>
  <c r="C45" i="80"/>
  <c r="C46" i="80"/>
  <c r="C34" i="80"/>
  <c r="C19" i="80"/>
  <c r="C20" i="80"/>
  <c r="C21" i="80"/>
  <c r="C22" i="80"/>
  <c r="C23" i="80"/>
  <c r="C24" i="80"/>
  <c r="C25" i="80"/>
  <c r="C26" i="80"/>
  <c r="C27" i="80"/>
  <c r="C28" i="80"/>
  <c r="C29" i="80"/>
  <c r="C30" i="80"/>
  <c r="C18" i="80"/>
  <c r="C15" i="80"/>
  <c r="AG15" i="79"/>
  <c r="AG18" i="79"/>
  <c r="AG19" i="79"/>
  <c r="AG20" i="79"/>
  <c r="AG21" i="79"/>
  <c r="AG22" i="79"/>
  <c r="AG23" i="79"/>
  <c r="AG24" i="79"/>
  <c r="AG25" i="79"/>
  <c r="AG26" i="79"/>
  <c r="AG27" i="79"/>
  <c r="AG28" i="79"/>
  <c r="AG29" i="79"/>
  <c r="AG30" i="79"/>
  <c r="AG34" i="79"/>
  <c r="AG35" i="79"/>
  <c r="AG36" i="79"/>
  <c r="AG37" i="79"/>
  <c r="AG38" i="79"/>
  <c r="AG39" i="79"/>
  <c r="AG40" i="79"/>
  <c r="AG41" i="79"/>
  <c r="AG42" i="79"/>
  <c r="AG43" i="79"/>
  <c r="AG44" i="79"/>
  <c r="AG45" i="79"/>
  <c r="AG46" i="79"/>
  <c r="AG47" i="79"/>
  <c r="AG49" i="79"/>
  <c r="AG53" i="79"/>
  <c r="AG54" i="79"/>
  <c r="AG55" i="79"/>
  <c r="AG56" i="79"/>
  <c r="AG57" i="79"/>
  <c r="AG59" i="79"/>
  <c r="AG60" i="79"/>
  <c r="AG61" i="79"/>
  <c r="AG62" i="79"/>
  <c r="AG63" i="79"/>
  <c r="AG65" i="79"/>
  <c r="AG66" i="79"/>
  <c r="D15" i="79"/>
  <c r="E15" i="79"/>
  <c r="F15" i="79"/>
  <c r="G15" i="79"/>
  <c r="H15" i="79"/>
  <c r="I15" i="79"/>
  <c r="J15" i="79"/>
  <c r="K15" i="79"/>
  <c r="L15" i="79"/>
  <c r="M15" i="79"/>
  <c r="N15" i="79"/>
  <c r="O15" i="79"/>
  <c r="P15" i="79"/>
  <c r="Q15" i="79"/>
  <c r="R15" i="79"/>
  <c r="S15" i="79"/>
  <c r="T15" i="79"/>
  <c r="U15" i="79"/>
  <c r="V15" i="79"/>
  <c r="W15" i="79"/>
  <c r="X15" i="79"/>
  <c r="Y15" i="79"/>
  <c r="Z15" i="79"/>
  <c r="AA15" i="79"/>
  <c r="AB15" i="79"/>
  <c r="AC15" i="79"/>
  <c r="AD15" i="79"/>
  <c r="AE15" i="79"/>
  <c r="AF15" i="79"/>
  <c r="D18" i="79"/>
  <c r="E18" i="79"/>
  <c r="F18" i="79"/>
  <c r="G18" i="79"/>
  <c r="H18" i="79"/>
  <c r="I18" i="79"/>
  <c r="J18" i="79"/>
  <c r="K18" i="79"/>
  <c r="L18" i="79"/>
  <c r="M18" i="79"/>
  <c r="N18" i="79"/>
  <c r="O18" i="79"/>
  <c r="P18" i="79"/>
  <c r="Q18" i="79"/>
  <c r="R18" i="79"/>
  <c r="S18" i="79"/>
  <c r="T18" i="79"/>
  <c r="U18" i="79"/>
  <c r="V18" i="79"/>
  <c r="W18" i="79"/>
  <c r="X18" i="79"/>
  <c r="Y18" i="79"/>
  <c r="Z18" i="79"/>
  <c r="AA18" i="79"/>
  <c r="AB18" i="79"/>
  <c r="AC18" i="79"/>
  <c r="AD18" i="79"/>
  <c r="AE18" i="79"/>
  <c r="AF18" i="79"/>
  <c r="D19" i="79"/>
  <c r="E19" i="79"/>
  <c r="F19" i="79"/>
  <c r="G19" i="79"/>
  <c r="H19" i="79"/>
  <c r="I19" i="79"/>
  <c r="J19" i="79"/>
  <c r="K19" i="79"/>
  <c r="L19" i="79"/>
  <c r="M19" i="79"/>
  <c r="N19" i="79"/>
  <c r="O19" i="79"/>
  <c r="P19" i="79"/>
  <c r="Q19" i="79"/>
  <c r="R19" i="79"/>
  <c r="S19" i="79"/>
  <c r="T19" i="79"/>
  <c r="U19" i="79"/>
  <c r="V19" i="79"/>
  <c r="W19" i="79"/>
  <c r="X19" i="79"/>
  <c r="Y19" i="79"/>
  <c r="Z19" i="79"/>
  <c r="AA19" i="79"/>
  <c r="AB19" i="79"/>
  <c r="AC19" i="79"/>
  <c r="AD19" i="79"/>
  <c r="AE19" i="79"/>
  <c r="AF19" i="79"/>
  <c r="D20" i="79"/>
  <c r="E20" i="79"/>
  <c r="F20" i="79"/>
  <c r="G20" i="79"/>
  <c r="H20" i="79"/>
  <c r="I20" i="79"/>
  <c r="J20" i="79"/>
  <c r="K20" i="79"/>
  <c r="L20" i="79"/>
  <c r="M20" i="79"/>
  <c r="N20" i="79"/>
  <c r="O20" i="79"/>
  <c r="P20" i="79"/>
  <c r="Q20" i="79"/>
  <c r="R20" i="79"/>
  <c r="S20" i="79"/>
  <c r="T20" i="79"/>
  <c r="U20" i="79"/>
  <c r="V20" i="79"/>
  <c r="W20" i="79"/>
  <c r="X20" i="79"/>
  <c r="Y20" i="79"/>
  <c r="Z20" i="79"/>
  <c r="AA20" i="79"/>
  <c r="AB20" i="79"/>
  <c r="AC20" i="79"/>
  <c r="AD20" i="79"/>
  <c r="AE20" i="79"/>
  <c r="AF20" i="79"/>
  <c r="D21" i="79"/>
  <c r="E21" i="79"/>
  <c r="F21" i="79"/>
  <c r="G21" i="79"/>
  <c r="H21" i="79"/>
  <c r="I21" i="79"/>
  <c r="J21" i="79"/>
  <c r="K21" i="79"/>
  <c r="L21" i="79"/>
  <c r="M21" i="79"/>
  <c r="N21" i="79"/>
  <c r="O21" i="79"/>
  <c r="P21" i="79"/>
  <c r="Q21" i="79"/>
  <c r="R21" i="79"/>
  <c r="S21" i="79"/>
  <c r="T21" i="79"/>
  <c r="U21" i="79"/>
  <c r="V21" i="79"/>
  <c r="W21" i="79"/>
  <c r="X21" i="79"/>
  <c r="Y21" i="79"/>
  <c r="Z21" i="79"/>
  <c r="AA21" i="79"/>
  <c r="AB21" i="79"/>
  <c r="AC21" i="79"/>
  <c r="AD21" i="79"/>
  <c r="AE21" i="79"/>
  <c r="AF21" i="79"/>
  <c r="D22" i="79"/>
  <c r="E22" i="79"/>
  <c r="F22" i="79"/>
  <c r="G22" i="79"/>
  <c r="H22" i="79"/>
  <c r="I22" i="79"/>
  <c r="J22" i="79"/>
  <c r="K22" i="79"/>
  <c r="L22" i="79"/>
  <c r="M22" i="79"/>
  <c r="N22" i="79"/>
  <c r="O22" i="79"/>
  <c r="P22" i="79"/>
  <c r="Q22" i="79"/>
  <c r="R22" i="79"/>
  <c r="S22" i="79"/>
  <c r="T22" i="79"/>
  <c r="U22" i="79"/>
  <c r="V22" i="79"/>
  <c r="W22" i="79"/>
  <c r="X22" i="79"/>
  <c r="Y22" i="79"/>
  <c r="Z22" i="79"/>
  <c r="AA22" i="79"/>
  <c r="AB22" i="79"/>
  <c r="AC22" i="79"/>
  <c r="AD22" i="79"/>
  <c r="AE22" i="79"/>
  <c r="AF22" i="79"/>
  <c r="D23" i="79"/>
  <c r="E23" i="79"/>
  <c r="F23" i="79"/>
  <c r="G23" i="79"/>
  <c r="H23" i="79"/>
  <c r="I23" i="79"/>
  <c r="J23" i="79"/>
  <c r="K23" i="79"/>
  <c r="L23" i="79"/>
  <c r="M23" i="79"/>
  <c r="N23" i="79"/>
  <c r="O23" i="79"/>
  <c r="P23" i="79"/>
  <c r="Q23" i="79"/>
  <c r="R23" i="79"/>
  <c r="S23" i="79"/>
  <c r="T23" i="79"/>
  <c r="U23" i="79"/>
  <c r="V23" i="79"/>
  <c r="W23" i="79"/>
  <c r="X23" i="79"/>
  <c r="Y23" i="79"/>
  <c r="Z23" i="79"/>
  <c r="AA23" i="79"/>
  <c r="AB23" i="79"/>
  <c r="AC23" i="79"/>
  <c r="AD23" i="79"/>
  <c r="AE23" i="79"/>
  <c r="AF23" i="79"/>
  <c r="D24" i="79"/>
  <c r="E24" i="79"/>
  <c r="F24" i="79"/>
  <c r="G24" i="79"/>
  <c r="H24" i="79"/>
  <c r="I24" i="79"/>
  <c r="J24" i="79"/>
  <c r="K24" i="79"/>
  <c r="L24" i="79"/>
  <c r="M24" i="79"/>
  <c r="N24" i="79"/>
  <c r="O24" i="79"/>
  <c r="P24" i="79"/>
  <c r="Q24" i="79"/>
  <c r="R24" i="79"/>
  <c r="S24" i="79"/>
  <c r="T24" i="79"/>
  <c r="U24" i="79"/>
  <c r="V24" i="79"/>
  <c r="W24" i="79"/>
  <c r="X24" i="79"/>
  <c r="Y24" i="79"/>
  <c r="Z24" i="79"/>
  <c r="AA24" i="79"/>
  <c r="AB24" i="79"/>
  <c r="AC24" i="79"/>
  <c r="AD24" i="79"/>
  <c r="AE24" i="79"/>
  <c r="AF24" i="79"/>
  <c r="D25" i="79"/>
  <c r="E25" i="79"/>
  <c r="F25" i="79"/>
  <c r="G25" i="79"/>
  <c r="H25" i="79"/>
  <c r="I25" i="79"/>
  <c r="J25" i="79"/>
  <c r="K25" i="79"/>
  <c r="L25" i="79"/>
  <c r="M25" i="79"/>
  <c r="N25" i="79"/>
  <c r="O25" i="79"/>
  <c r="P25" i="79"/>
  <c r="Q25" i="79"/>
  <c r="R25" i="79"/>
  <c r="S25" i="79"/>
  <c r="T25" i="79"/>
  <c r="U25" i="79"/>
  <c r="V25" i="79"/>
  <c r="W25" i="79"/>
  <c r="X25" i="79"/>
  <c r="Y25" i="79"/>
  <c r="Z25" i="79"/>
  <c r="AA25" i="79"/>
  <c r="AB25" i="79"/>
  <c r="AC25" i="79"/>
  <c r="AD25" i="79"/>
  <c r="AE25" i="79"/>
  <c r="AF25" i="79"/>
  <c r="D26" i="79"/>
  <c r="E26" i="79"/>
  <c r="F26" i="79"/>
  <c r="G26" i="79"/>
  <c r="H26" i="79"/>
  <c r="I26" i="79"/>
  <c r="J26" i="79"/>
  <c r="K26" i="79"/>
  <c r="L26" i="79"/>
  <c r="M26" i="79"/>
  <c r="N26" i="79"/>
  <c r="O26" i="79"/>
  <c r="P26" i="79"/>
  <c r="Q26" i="79"/>
  <c r="R26" i="79"/>
  <c r="S26" i="79"/>
  <c r="T26" i="79"/>
  <c r="U26" i="79"/>
  <c r="V26" i="79"/>
  <c r="W26" i="79"/>
  <c r="X26" i="79"/>
  <c r="Y26" i="79"/>
  <c r="Z26" i="79"/>
  <c r="AA26" i="79"/>
  <c r="AB26" i="79"/>
  <c r="AC26" i="79"/>
  <c r="AD26" i="79"/>
  <c r="AE26" i="79"/>
  <c r="AF26" i="79"/>
  <c r="D27" i="79"/>
  <c r="E27" i="79"/>
  <c r="F27" i="79"/>
  <c r="G27" i="79"/>
  <c r="H27" i="79"/>
  <c r="I27" i="79"/>
  <c r="J27" i="79"/>
  <c r="K27" i="79"/>
  <c r="L27" i="79"/>
  <c r="M27" i="79"/>
  <c r="N27" i="79"/>
  <c r="O27" i="79"/>
  <c r="P27" i="79"/>
  <c r="Q27" i="79"/>
  <c r="R27" i="79"/>
  <c r="S27" i="79"/>
  <c r="T27" i="79"/>
  <c r="U27" i="79"/>
  <c r="V27" i="79"/>
  <c r="W27" i="79"/>
  <c r="X27" i="79"/>
  <c r="Y27" i="79"/>
  <c r="Z27" i="79"/>
  <c r="AA27" i="79"/>
  <c r="AB27" i="79"/>
  <c r="AC27" i="79"/>
  <c r="AD27" i="79"/>
  <c r="AE27" i="79"/>
  <c r="AF27" i="79"/>
  <c r="D28" i="79"/>
  <c r="E28" i="79"/>
  <c r="F28" i="79"/>
  <c r="G28" i="79"/>
  <c r="H28" i="79"/>
  <c r="I28" i="79"/>
  <c r="J28" i="79"/>
  <c r="K28" i="79"/>
  <c r="L28" i="79"/>
  <c r="M28" i="79"/>
  <c r="N28" i="79"/>
  <c r="O28" i="79"/>
  <c r="P28" i="79"/>
  <c r="Q28" i="79"/>
  <c r="R28" i="79"/>
  <c r="S28" i="79"/>
  <c r="T28" i="79"/>
  <c r="U28" i="79"/>
  <c r="V28" i="79"/>
  <c r="W28" i="79"/>
  <c r="X28" i="79"/>
  <c r="Y28" i="79"/>
  <c r="Z28" i="79"/>
  <c r="AA28" i="79"/>
  <c r="AB28" i="79"/>
  <c r="AC28" i="79"/>
  <c r="AD28" i="79"/>
  <c r="AE28" i="79"/>
  <c r="AF28" i="79"/>
  <c r="D29" i="79"/>
  <c r="E29" i="79"/>
  <c r="F29" i="79"/>
  <c r="G29" i="79"/>
  <c r="H29" i="79"/>
  <c r="I29" i="79"/>
  <c r="J29" i="79"/>
  <c r="K29" i="79"/>
  <c r="L29" i="79"/>
  <c r="M29" i="79"/>
  <c r="N29" i="79"/>
  <c r="O29" i="79"/>
  <c r="P29" i="79"/>
  <c r="Q29" i="79"/>
  <c r="R29" i="79"/>
  <c r="S29" i="79"/>
  <c r="T29" i="79"/>
  <c r="U29" i="79"/>
  <c r="V29" i="79"/>
  <c r="W29" i="79"/>
  <c r="X29" i="79"/>
  <c r="Y29" i="79"/>
  <c r="Z29" i="79"/>
  <c r="AA29" i="79"/>
  <c r="AB29" i="79"/>
  <c r="AC29" i="79"/>
  <c r="AD29" i="79"/>
  <c r="AE29" i="79"/>
  <c r="AF29" i="79"/>
  <c r="D30" i="79"/>
  <c r="E30" i="79"/>
  <c r="F30" i="79"/>
  <c r="G30" i="79"/>
  <c r="H30" i="79"/>
  <c r="I30" i="79"/>
  <c r="J30" i="79"/>
  <c r="K30" i="79"/>
  <c r="L30" i="79"/>
  <c r="M30" i="79"/>
  <c r="N30" i="79"/>
  <c r="O30" i="79"/>
  <c r="P30" i="79"/>
  <c r="Q30" i="79"/>
  <c r="R30" i="79"/>
  <c r="S30" i="79"/>
  <c r="T30" i="79"/>
  <c r="U30" i="79"/>
  <c r="V30" i="79"/>
  <c r="W30" i="79"/>
  <c r="X30" i="79"/>
  <c r="Y30" i="79"/>
  <c r="Z30" i="79"/>
  <c r="AA30" i="79"/>
  <c r="AB30" i="79"/>
  <c r="AC30" i="79"/>
  <c r="AD30" i="79"/>
  <c r="AE30" i="79"/>
  <c r="AF30" i="79"/>
  <c r="D34" i="79"/>
  <c r="E34" i="79"/>
  <c r="F34" i="79"/>
  <c r="G34" i="79"/>
  <c r="H34" i="79"/>
  <c r="I34" i="79"/>
  <c r="J34" i="79"/>
  <c r="K34" i="79"/>
  <c r="L34" i="79"/>
  <c r="M34" i="79"/>
  <c r="N34" i="79"/>
  <c r="O34" i="79"/>
  <c r="P34" i="79"/>
  <c r="Q34" i="79"/>
  <c r="R34" i="79"/>
  <c r="S34" i="79"/>
  <c r="T34" i="79"/>
  <c r="U34" i="79"/>
  <c r="V34" i="79"/>
  <c r="W34" i="79"/>
  <c r="X34" i="79"/>
  <c r="Y34" i="79"/>
  <c r="Z34" i="79"/>
  <c r="AA34" i="79"/>
  <c r="AB34" i="79"/>
  <c r="AC34" i="79"/>
  <c r="AD34" i="79"/>
  <c r="AE34" i="79"/>
  <c r="AF34" i="79"/>
  <c r="D35" i="79"/>
  <c r="E35" i="79"/>
  <c r="F35" i="79"/>
  <c r="G35" i="79"/>
  <c r="H35" i="79"/>
  <c r="I35" i="79"/>
  <c r="J35" i="79"/>
  <c r="K35" i="79"/>
  <c r="L35" i="79"/>
  <c r="M35" i="79"/>
  <c r="N35" i="79"/>
  <c r="O35" i="79"/>
  <c r="P35" i="79"/>
  <c r="Q35" i="79"/>
  <c r="R35" i="79"/>
  <c r="S35" i="79"/>
  <c r="T35" i="79"/>
  <c r="U35" i="79"/>
  <c r="V35" i="79"/>
  <c r="W35" i="79"/>
  <c r="X35" i="79"/>
  <c r="Y35" i="79"/>
  <c r="Z35" i="79"/>
  <c r="AA35" i="79"/>
  <c r="AB35" i="79"/>
  <c r="AC35" i="79"/>
  <c r="AD35" i="79"/>
  <c r="AE35" i="79"/>
  <c r="AF35" i="79"/>
  <c r="D36" i="79"/>
  <c r="E36" i="79"/>
  <c r="F36" i="79"/>
  <c r="G36" i="79"/>
  <c r="H36" i="79"/>
  <c r="I36" i="79"/>
  <c r="J36" i="79"/>
  <c r="K36" i="79"/>
  <c r="L36" i="79"/>
  <c r="M36" i="79"/>
  <c r="N36" i="79"/>
  <c r="O36" i="79"/>
  <c r="P36" i="79"/>
  <c r="Q36" i="79"/>
  <c r="R36" i="79"/>
  <c r="S36" i="79"/>
  <c r="T36" i="79"/>
  <c r="U36" i="79"/>
  <c r="V36" i="79"/>
  <c r="W36" i="79"/>
  <c r="X36" i="79"/>
  <c r="Y36" i="79"/>
  <c r="Z36" i="79"/>
  <c r="AA36" i="79"/>
  <c r="AB36" i="79"/>
  <c r="AC36" i="79"/>
  <c r="AD36" i="79"/>
  <c r="AE36" i="79"/>
  <c r="AF36" i="79"/>
  <c r="D37" i="79"/>
  <c r="E37" i="79"/>
  <c r="F37" i="79"/>
  <c r="G37" i="79"/>
  <c r="H37" i="79"/>
  <c r="I37" i="79"/>
  <c r="J37" i="79"/>
  <c r="K37" i="79"/>
  <c r="L37" i="79"/>
  <c r="M37" i="79"/>
  <c r="N37" i="79"/>
  <c r="O37" i="79"/>
  <c r="P37" i="79"/>
  <c r="Q37" i="79"/>
  <c r="R37" i="79"/>
  <c r="S37" i="79"/>
  <c r="T37" i="79"/>
  <c r="U37" i="79"/>
  <c r="V37" i="79"/>
  <c r="W37" i="79"/>
  <c r="X37" i="79"/>
  <c r="Y37" i="79"/>
  <c r="Z37" i="79"/>
  <c r="AA37" i="79"/>
  <c r="AB37" i="79"/>
  <c r="AC37" i="79"/>
  <c r="AD37" i="79"/>
  <c r="AE37" i="79"/>
  <c r="AF37" i="79"/>
  <c r="D38" i="79"/>
  <c r="E38" i="79"/>
  <c r="F38" i="79"/>
  <c r="G38" i="79"/>
  <c r="H38" i="79"/>
  <c r="I38" i="79"/>
  <c r="J38" i="79"/>
  <c r="K38" i="79"/>
  <c r="L38" i="79"/>
  <c r="M38" i="79"/>
  <c r="N38" i="79"/>
  <c r="O38" i="79"/>
  <c r="P38" i="79"/>
  <c r="Q38" i="79"/>
  <c r="R38" i="79"/>
  <c r="S38" i="79"/>
  <c r="T38" i="79"/>
  <c r="U38" i="79"/>
  <c r="V38" i="79"/>
  <c r="W38" i="79"/>
  <c r="X38" i="79"/>
  <c r="Y38" i="79"/>
  <c r="Z38" i="79"/>
  <c r="AA38" i="79"/>
  <c r="AB38" i="79"/>
  <c r="AC38" i="79"/>
  <c r="AD38" i="79"/>
  <c r="AE38" i="79"/>
  <c r="AF38" i="79"/>
  <c r="D39" i="79"/>
  <c r="E39" i="79"/>
  <c r="F39" i="79"/>
  <c r="G39" i="79"/>
  <c r="H39" i="79"/>
  <c r="I39" i="79"/>
  <c r="J39" i="79"/>
  <c r="K39" i="79"/>
  <c r="L39" i="79"/>
  <c r="M39" i="79"/>
  <c r="N39" i="79"/>
  <c r="O39" i="79"/>
  <c r="P39" i="79"/>
  <c r="Q39" i="79"/>
  <c r="R39" i="79"/>
  <c r="S39" i="79"/>
  <c r="T39" i="79"/>
  <c r="U39" i="79"/>
  <c r="V39" i="79"/>
  <c r="W39" i="79"/>
  <c r="X39" i="79"/>
  <c r="Y39" i="79"/>
  <c r="Z39" i="79"/>
  <c r="AA39" i="79"/>
  <c r="AB39" i="79"/>
  <c r="AC39" i="79"/>
  <c r="AD39" i="79"/>
  <c r="AE39" i="79"/>
  <c r="AF39" i="79"/>
  <c r="D40" i="79"/>
  <c r="E40" i="79"/>
  <c r="F40" i="79"/>
  <c r="G40" i="79"/>
  <c r="H40" i="79"/>
  <c r="I40" i="79"/>
  <c r="J40" i="79"/>
  <c r="K40" i="79"/>
  <c r="L40" i="79"/>
  <c r="M40" i="79"/>
  <c r="N40" i="79"/>
  <c r="O40" i="79"/>
  <c r="P40" i="79"/>
  <c r="Q40" i="79"/>
  <c r="R40" i="79"/>
  <c r="S40" i="79"/>
  <c r="T40" i="79"/>
  <c r="U40" i="79"/>
  <c r="V40" i="79"/>
  <c r="W40" i="79"/>
  <c r="X40" i="79"/>
  <c r="Y40" i="79"/>
  <c r="Z40" i="79"/>
  <c r="AA40" i="79"/>
  <c r="AB40" i="79"/>
  <c r="AC40" i="79"/>
  <c r="AD40" i="79"/>
  <c r="AE40" i="79"/>
  <c r="AF40" i="79"/>
  <c r="D41" i="79"/>
  <c r="E41" i="79"/>
  <c r="F41" i="79"/>
  <c r="G41" i="79"/>
  <c r="H41" i="79"/>
  <c r="I41" i="79"/>
  <c r="J41" i="79"/>
  <c r="K41" i="79"/>
  <c r="L41" i="79"/>
  <c r="M41" i="79"/>
  <c r="N41" i="79"/>
  <c r="O41" i="79"/>
  <c r="P41" i="79"/>
  <c r="Q41" i="79"/>
  <c r="R41" i="79"/>
  <c r="S41" i="79"/>
  <c r="T41" i="79"/>
  <c r="U41" i="79"/>
  <c r="V41" i="79"/>
  <c r="W41" i="79"/>
  <c r="X41" i="79"/>
  <c r="Y41" i="79"/>
  <c r="Z41" i="79"/>
  <c r="AA41" i="79"/>
  <c r="AB41" i="79"/>
  <c r="AC41" i="79"/>
  <c r="AD41" i="79"/>
  <c r="AE41" i="79"/>
  <c r="AF41" i="79"/>
  <c r="D42" i="79"/>
  <c r="E42" i="79"/>
  <c r="F42" i="79"/>
  <c r="G42" i="79"/>
  <c r="H42" i="79"/>
  <c r="I42" i="79"/>
  <c r="J42" i="79"/>
  <c r="K42" i="79"/>
  <c r="L42" i="79"/>
  <c r="M42" i="79"/>
  <c r="N42" i="79"/>
  <c r="O42" i="79"/>
  <c r="P42" i="79"/>
  <c r="Q42" i="79"/>
  <c r="R42" i="79"/>
  <c r="S42" i="79"/>
  <c r="T42" i="79"/>
  <c r="U42" i="79"/>
  <c r="V42" i="79"/>
  <c r="W42" i="79"/>
  <c r="X42" i="79"/>
  <c r="Y42" i="79"/>
  <c r="Z42" i="79"/>
  <c r="AA42" i="79"/>
  <c r="AB42" i="79"/>
  <c r="AC42" i="79"/>
  <c r="AD42" i="79"/>
  <c r="AE42" i="79"/>
  <c r="AF42" i="79"/>
  <c r="D43" i="79"/>
  <c r="E43" i="79"/>
  <c r="F43" i="79"/>
  <c r="G43" i="79"/>
  <c r="H43" i="79"/>
  <c r="I43" i="79"/>
  <c r="J43" i="79"/>
  <c r="K43" i="79"/>
  <c r="L43" i="79"/>
  <c r="M43" i="79"/>
  <c r="N43" i="79"/>
  <c r="O43" i="79"/>
  <c r="P43" i="79"/>
  <c r="Q43" i="79"/>
  <c r="R43" i="79"/>
  <c r="S43" i="79"/>
  <c r="T43" i="79"/>
  <c r="U43" i="79"/>
  <c r="V43" i="79"/>
  <c r="W43" i="79"/>
  <c r="X43" i="79"/>
  <c r="Y43" i="79"/>
  <c r="Z43" i="79"/>
  <c r="AA43" i="79"/>
  <c r="AB43" i="79"/>
  <c r="AC43" i="79"/>
  <c r="AD43" i="79"/>
  <c r="AE43" i="79"/>
  <c r="AF43" i="79"/>
  <c r="D44" i="79"/>
  <c r="E44" i="79"/>
  <c r="F44" i="79"/>
  <c r="G44" i="79"/>
  <c r="H44" i="79"/>
  <c r="I44" i="79"/>
  <c r="J44" i="79"/>
  <c r="K44" i="79"/>
  <c r="L44" i="79"/>
  <c r="M44" i="79"/>
  <c r="N44" i="79"/>
  <c r="O44" i="79"/>
  <c r="P44" i="79"/>
  <c r="Q44" i="79"/>
  <c r="R44" i="79"/>
  <c r="S44" i="79"/>
  <c r="T44" i="79"/>
  <c r="U44" i="79"/>
  <c r="V44" i="79"/>
  <c r="W44" i="79"/>
  <c r="X44" i="79"/>
  <c r="Y44" i="79"/>
  <c r="Z44" i="79"/>
  <c r="AA44" i="79"/>
  <c r="AB44" i="79"/>
  <c r="AC44" i="79"/>
  <c r="AD44" i="79"/>
  <c r="AE44" i="79"/>
  <c r="AF44" i="79"/>
  <c r="D45" i="79"/>
  <c r="E45" i="79"/>
  <c r="F45" i="79"/>
  <c r="G45" i="79"/>
  <c r="H45" i="79"/>
  <c r="I45" i="79"/>
  <c r="J45" i="79"/>
  <c r="K45" i="79"/>
  <c r="L45" i="79"/>
  <c r="M45" i="79"/>
  <c r="N45" i="79"/>
  <c r="O45" i="79"/>
  <c r="P45" i="79"/>
  <c r="Q45" i="79"/>
  <c r="R45" i="79"/>
  <c r="S45" i="79"/>
  <c r="T45" i="79"/>
  <c r="U45" i="79"/>
  <c r="V45" i="79"/>
  <c r="W45" i="79"/>
  <c r="X45" i="79"/>
  <c r="Y45" i="79"/>
  <c r="Z45" i="79"/>
  <c r="AA45" i="79"/>
  <c r="AB45" i="79"/>
  <c r="AC45" i="79"/>
  <c r="AD45" i="79"/>
  <c r="AE45" i="79"/>
  <c r="AF45" i="79"/>
  <c r="D46" i="79"/>
  <c r="E46" i="79"/>
  <c r="F46" i="79"/>
  <c r="G46" i="79"/>
  <c r="H46" i="79"/>
  <c r="I46" i="79"/>
  <c r="J46" i="79"/>
  <c r="K46" i="79"/>
  <c r="L46" i="79"/>
  <c r="M46" i="79"/>
  <c r="N46" i="79"/>
  <c r="O46" i="79"/>
  <c r="P46" i="79"/>
  <c r="Q46" i="79"/>
  <c r="R46" i="79"/>
  <c r="S46" i="79"/>
  <c r="T46" i="79"/>
  <c r="U46" i="79"/>
  <c r="V46" i="79"/>
  <c r="W46" i="79"/>
  <c r="X46" i="79"/>
  <c r="Y46" i="79"/>
  <c r="Z46" i="79"/>
  <c r="AA46" i="79"/>
  <c r="AB46" i="79"/>
  <c r="AC46" i="79"/>
  <c r="AD46" i="79"/>
  <c r="AE46" i="79"/>
  <c r="AF46" i="79"/>
  <c r="D47" i="79"/>
  <c r="E47" i="79"/>
  <c r="F47" i="79"/>
  <c r="G47" i="79"/>
  <c r="H47" i="79"/>
  <c r="I47" i="79"/>
  <c r="J47" i="79"/>
  <c r="K47" i="79"/>
  <c r="L47" i="79"/>
  <c r="M47" i="79"/>
  <c r="N47" i="79"/>
  <c r="O47" i="79"/>
  <c r="P47" i="79"/>
  <c r="Q47" i="79"/>
  <c r="R47" i="79"/>
  <c r="S47" i="79"/>
  <c r="T47" i="79"/>
  <c r="U47" i="79"/>
  <c r="V47" i="79"/>
  <c r="W47" i="79"/>
  <c r="X47" i="79"/>
  <c r="Y47" i="79"/>
  <c r="Z47" i="79"/>
  <c r="AA47" i="79"/>
  <c r="AB47" i="79"/>
  <c r="AC47" i="79"/>
  <c r="AD47" i="79"/>
  <c r="AE47" i="79"/>
  <c r="AF47" i="79"/>
  <c r="D49" i="79"/>
  <c r="E49" i="79"/>
  <c r="F49" i="79"/>
  <c r="G49" i="79"/>
  <c r="H49" i="79"/>
  <c r="I49" i="79"/>
  <c r="J49" i="79"/>
  <c r="K49" i="79"/>
  <c r="L49" i="79"/>
  <c r="M49" i="79"/>
  <c r="N49" i="79"/>
  <c r="O49" i="79"/>
  <c r="P49" i="79"/>
  <c r="Q49" i="79"/>
  <c r="R49" i="79"/>
  <c r="S49" i="79"/>
  <c r="T49" i="79"/>
  <c r="U49" i="79"/>
  <c r="V49" i="79"/>
  <c r="W49" i="79"/>
  <c r="X49" i="79"/>
  <c r="Y49" i="79"/>
  <c r="Z49" i="79"/>
  <c r="AA49" i="79"/>
  <c r="AB49" i="79"/>
  <c r="AC49" i="79"/>
  <c r="AD49" i="79"/>
  <c r="AE49" i="79"/>
  <c r="AF49" i="79"/>
  <c r="D53" i="79"/>
  <c r="E53" i="79"/>
  <c r="F53" i="79"/>
  <c r="G53" i="79"/>
  <c r="H53" i="79"/>
  <c r="I53" i="79"/>
  <c r="J53" i="79"/>
  <c r="K53" i="79"/>
  <c r="L53" i="79"/>
  <c r="M53" i="79"/>
  <c r="N53" i="79"/>
  <c r="O53" i="79"/>
  <c r="P53" i="79"/>
  <c r="Q53" i="79"/>
  <c r="R53" i="79"/>
  <c r="S53" i="79"/>
  <c r="T53" i="79"/>
  <c r="U53" i="79"/>
  <c r="V53" i="79"/>
  <c r="W53" i="79"/>
  <c r="X53" i="79"/>
  <c r="Y53" i="79"/>
  <c r="Z53" i="79"/>
  <c r="AA53" i="79"/>
  <c r="AB53" i="79"/>
  <c r="AC53" i="79"/>
  <c r="AD53" i="79"/>
  <c r="AE53" i="79"/>
  <c r="AF53" i="79"/>
  <c r="D54" i="79"/>
  <c r="E54" i="79"/>
  <c r="F54" i="79"/>
  <c r="G54" i="79"/>
  <c r="H54" i="79"/>
  <c r="I54" i="79"/>
  <c r="J54" i="79"/>
  <c r="K54" i="79"/>
  <c r="L54" i="79"/>
  <c r="M54" i="79"/>
  <c r="N54" i="79"/>
  <c r="O54" i="79"/>
  <c r="P54" i="79"/>
  <c r="Q54" i="79"/>
  <c r="R54" i="79"/>
  <c r="S54" i="79"/>
  <c r="T54" i="79"/>
  <c r="U54" i="79"/>
  <c r="V54" i="79"/>
  <c r="W54" i="79"/>
  <c r="X54" i="79"/>
  <c r="Y54" i="79"/>
  <c r="Z54" i="79"/>
  <c r="AA54" i="79"/>
  <c r="AB54" i="79"/>
  <c r="AC54" i="79"/>
  <c r="AD54" i="79"/>
  <c r="AE54" i="79"/>
  <c r="AF54" i="79"/>
  <c r="D55" i="79"/>
  <c r="E55" i="79"/>
  <c r="F55" i="79"/>
  <c r="G55" i="79"/>
  <c r="H55" i="79"/>
  <c r="I55" i="79"/>
  <c r="J55" i="79"/>
  <c r="K55" i="79"/>
  <c r="L55" i="79"/>
  <c r="M55" i="79"/>
  <c r="N55" i="79"/>
  <c r="O55" i="79"/>
  <c r="P55" i="79"/>
  <c r="Q55" i="79"/>
  <c r="R55" i="79"/>
  <c r="S55" i="79"/>
  <c r="T55" i="79"/>
  <c r="U55" i="79"/>
  <c r="V55" i="79"/>
  <c r="W55" i="79"/>
  <c r="X55" i="79"/>
  <c r="Y55" i="79"/>
  <c r="Z55" i="79"/>
  <c r="AA55" i="79"/>
  <c r="AB55" i="79"/>
  <c r="AC55" i="79"/>
  <c r="AD55" i="79"/>
  <c r="AE55" i="79"/>
  <c r="AF55" i="79"/>
  <c r="D56" i="79"/>
  <c r="E56" i="79"/>
  <c r="F56" i="79"/>
  <c r="G56" i="79"/>
  <c r="H56" i="79"/>
  <c r="I56" i="79"/>
  <c r="J56" i="79"/>
  <c r="K56" i="79"/>
  <c r="L56" i="79"/>
  <c r="M56" i="79"/>
  <c r="N56" i="79"/>
  <c r="O56" i="79"/>
  <c r="P56" i="79"/>
  <c r="Q56" i="79"/>
  <c r="R56" i="79"/>
  <c r="S56" i="79"/>
  <c r="T56" i="79"/>
  <c r="U56" i="79"/>
  <c r="V56" i="79"/>
  <c r="W56" i="79"/>
  <c r="X56" i="79"/>
  <c r="Y56" i="79"/>
  <c r="Z56" i="79"/>
  <c r="AA56" i="79"/>
  <c r="AB56" i="79"/>
  <c r="AC56" i="79"/>
  <c r="AD56" i="79"/>
  <c r="AE56" i="79"/>
  <c r="AF56" i="79"/>
  <c r="D57" i="79"/>
  <c r="E57" i="79"/>
  <c r="F57" i="79"/>
  <c r="G57" i="79"/>
  <c r="H57" i="79"/>
  <c r="I57" i="79"/>
  <c r="J57" i="79"/>
  <c r="K57" i="79"/>
  <c r="L57" i="79"/>
  <c r="M57" i="79"/>
  <c r="N57" i="79"/>
  <c r="O57" i="79"/>
  <c r="P57" i="79"/>
  <c r="Q57" i="79"/>
  <c r="R57" i="79"/>
  <c r="S57" i="79"/>
  <c r="T57" i="79"/>
  <c r="U57" i="79"/>
  <c r="V57" i="79"/>
  <c r="W57" i="79"/>
  <c r="X57" i="79"/>
  <c r="Y57" i="79"/>
  <c r="Z57" i="79"/>
  <c r="AA57" i="79"/>
  <c r="AB57" i="79"/>
  <c r="AC57" i="79"/>
  <c r="AD57" i="79"/>
  <c r="AE57" i="79"/>
  <c r="AF57" i="79"/>
  <c r="D59" i="79"/>
  <c r="E59" i="79"/>
  <c r="F59" i="79"/>
  <c r="G59" i="79"/>
  <c r="H59" i="79"/>
  <c r="I59" i="79"/>
  <c r="J59" i="79"/>
  <c r="K59" i="79"/>
  <c r="L59" i="79"/>
  <c r="M59" i="79"/>
  <c r="N59" i="79"/>
  <c r="O59" i="79"/>
  <c r="P59" i="79"/>
  <c r="Q59" i="79"/>
  <c r="R59" i="79"/>
  <c r="S59" i="79"/>
  <c r="T59" i="79"/>
  <c r="U59" i="79"/>
  <c r="V59" i="79"/>
  <c r="W59" i="79"/>
  <c r="X59" i="79"/>
  <c r="Y59" i="79"/>
  <c r="Z59" i="79"/>
  <c r="AA59" i="79"/>
  <c r="AB59" i="79"/>
  <c r="AC59" i="79"/>
  <c r="AD59" i="79"/>
  <c r="AE59" i="79"/>
  <c r="AF59" i="79"/>
  <c r="D60" i="79"/>
  <c r="E60" i="79"/>
  <c r="F60" i="79"/>
  <c r="G60" i="79"/>
  <c r="H60" i="79"/>
  <c r="I60" i="79"/>
  <c r="J60" i="79"/>
  <c r="K60" i="79"/>
  <c r="L60" i="79"/>
  <c r="M60" i="79"/>
  <c r="N60" i="79"/>
  <c r="O60" i="79"/>
  <c r="P60" i="79"/>
  <c r="Q60" i="79"/>
  <c r="R60" i="79"/>
  <c r="S60" i="79"/>
  <c r="T60" i="79"/>
  <c r="U60" i="79"/>
  <c r="V60" i="79"/>
  <c r="W60" i="79"/>
  <c r="X60" i="79"/>
  <c r="Y60" i="79"/>
  <c r="Z60" i="79"/>
  <c r="AA60" i="79"/>
  <c r="AB60" i="79"/>
  <c r="AC60" i="79"/>
  <c r="AD60" i="79"/>
  <c r="AE60" i="79"/>
  <c r="AF60" i="79"/>
  <c r="D61" i="79"/>
  <c r="E61" i="79"/>
  <c r="F61" i="79"/>
  <c r="G61" i="79"/>
  <c r="H61" i="79"/>
  <c r="I61" i="79"/>
  <c r="J61" i="79"/>
  <c r="K61" i="79"/>
  <c r="L61" i="79"/>
  <c r="M61" i="79"/>
  <c r="N61" i="79"/>
  <c r="O61" i="79"/>
  <c r="P61" i="79"/>
  <c r="Q61" i="79"/>
  <c r="R61" i="79"/>
  <c r="S61" i="79"/>
  <c r="T61" i="79"/>
  <c r="U61" i="79"/>
  <c r="V61" i="79"/>
  <c r="W61" i="79"/>
  <c r="X61" i="79"/>
  <c r="Y61" i="79"/>
  <c r="Z61" i="79"/>
  <c r="AA61" i="79"/>
  <c r="AB61" i="79"/>
  <c r="AC61" i="79"/>
  <c r="AD61" i="79"/>
  <c r="AE61" i="79"/>
  <c r="AF61" i="79"/>
  <c r="D62" i="79"/>
  <c r="E62" i="79"/>
  <c r="F62" i="79"/>
  <c r="G62" i="79"/>
  <c r="H62" i="79"/>
  <c r="I62" i="79"/>
  <c r="J62" i="79"/>
  <c r="K62" i="79"/>
  <c r="L62" i="79"/>
  <c r="M62" i="79"/>
  <c r="N62" i="79"/>
  <c r="O62" i="79"/>
  <c r="P62" i="79"/>
  <c r="Q62" i="79"/>
  <c r="R62" i="79"/>
  <c r="S62" i="79"/>
  <c r="T62" i="79"/>
  <c r="U62" i="79"/>
  <c r="V62" i="79"/>
  <c r="W62" i="79"/>
  <c r="X62" i="79"/>
  <c r="Y62" i="79"/>
  <c r="Z62" i="79"/>
  <c r="AA62" i="79"/>
  <c r="AB62" i="79"/>
  <c r="AC62" i="79"/>
  <c r="AD62" i="79"/>
  <c r="AE62" i="79"/>
  <c r="AF62" i="79"/>
  <c r="D63" i="79"/>
  <c r="E63" i="79"/>
  <c r="F63" i="79"/>
  <c r="G63" i="79"/>
  <c r="H63" i="79"/>
  <c r="I63" i="79"/>
  <c r="J63" i="79"/>
  <c r="K63" i="79"/>
  <c r="L63" i="79"/>
  <c r="M63" i="79"/>
  <c r="N63" i="79"/>
  <c r="O63" i="79"/>
  <c r="P63" i="79"/>
  <c r="Q63" i="79"/>
  <c r="R63" i="79"/>
  <c r="S63" i="79"/>
  <c r="T63" i="79"/>
  <c r="U63" i="79"/>
  <c r="V63" i="79"/>
  <c r="W63" i="79"/>
  <c r="X63" i="79"/>
  <c r="Y63" i="79"/>
  <c r="Z63" i="79"/>
  <c r="AA63" i="79"/>
  <c r="AB63" i="79"/>
  <c r="AC63" i="79"/>
  <c r="AD63" i="79"/>
  <c r="AE63" i="79"/>
  <c r="AF63" i="79"/>
  <c r="D65" i="79"/>
  <c r="E65" i="79"/>
  <c r="F65" i="79"/>
  <c r="G65" i="79"/>
  <c r="H65" i="79"/>
  <c r="I65" i="79"/>
  <c r="J65" i="79"/>
  <c r="K65" i="79"/>
  <c r="L65" i="79"/>
  <c r="M65" i="79"/>
  <c r="N65" i="79"/>
  <c r="O65" i="79"/>
  <c r="P65" i="79"/>
  <c r="Q65" i="79"/>
  <c r="R65" i="79"/>
  <c r="S65" i="79"/>
  <c r="T65" i="79"/>
  <c r="U65" i="79"/>
  <c r="V65" i="79"/>
  <c r="W65" i="79"/>
  <c r="X65" i="79"/>
  <c r="Y65" i="79"/>
  <c r="Z65" i="79"/>
  <c r="AA65" i="79"/>
  <c r="AB65" i="79"/>
  <c r="AC65" i="79"/>
  <c r="AD65" i="79"/>
  <c r="AE65" i="79"/>
  <c r="AF65" i="79"/>
  <c r="D66" i="79"/>
  <c r="E66" i="79"/>
  <c r="F66" i="79"/>
  <c r="G66" i="79"/>
  <c r="H66" i="79"/>
  <c r="I66" i="79"/>
  <c r="J66" i="79"/>
  <c r="K66" i="79"/>
  <c r="L66" i="79"/>
  <c r="M66" i="79"/>
  <c r="N66" i="79"/>
  <c r="O66" i="79"/>
  <c r="P66" i="79"/>
  <c r="Q66" i="79"/>
  <c r="R66" i="79"/>
  <c r="S66" i="79"/>
  <c r="T66" i="79"/>
  <c r="U66" i="79"/>
  <c r="V66" i="79"/>
  <c r="W66" i="79"/>
  <c r="X66" i="79"/>
  <c r="Y66" i="79"/>
  <c r="Z66" i="79"/>
  <c r="AA66" i="79"/>
  <c r="AB66" i="79"/>
  <c r="AC66" i="79"/>
  <c r="AD66" i="79"/>
  <c r="AE66" i="79"/>
  <c r="AF66" i="79"/>
  <c r="C54" i="79"/>
  <c r="C55" i="79"/>
  <c r="C56" i="79"/>
  <c r="C57" i="79"/>
  <c r="C59" i="79"/>
  <c r="C60" i="79"/>
  <c r="C61" i="79"/>
  <c r="C62" i="79"/>
  <c r="C63" i="79"/>
  <c r="C65" i="79"/>
  <c r="C66" i="79"/>
  <c r="C53" i="79"/>
  <c r="C49" i="79"/>
  <c r="C35" i="79"/>
  <c r="C36" i="79"/>
  <c r="C37" i="79"/>
  <c r="C38" i="79"/>
  <c r="C39" i="79"/>
  <c r="C40" i="79"/>
  <c r="C41" i="79"/>
  <c r="C42" i="79"/>
  <c r="C43" i="79"/>
  <c r="C44" i="79"/>
  <c r="C45" i="79"/>
  <c r="C46" i="79"/>
  <c r="C47" i="79"/>
  <c r="C34" i="79"/>
  <c r="C19" i="79"/>
  <c r="C20" i="79"/>
  <c r="C21" i="79"/>
  <c r="C22" i="79"/>
  <c r="C23" i="79"/>
  <c r="C24" i="79"/>
  <c r="C25" i="79"/>
  <c r="C26" i="79"/>
  <c r="C27" i="79"/>
  <c r="C28" i="79"/>
  <c r="C29" i="79"/>
  <c r="C30" i="79"/>
  <c r="C18" i="79"/>
  <c r="C15" i="79"/>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AC15" i="78"/>
  <c r="AD15" i="78"/>
  <c r="AE15" i="78"/>
  <c r="AF15" i="78"/>
  <c r="AG15"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AC18" i="78"/>
  <c r="AD18" i="78"/>
  <c r="AE18" i="78"/>
  <c r="AF18" i="78"/>
  <c r="AG18"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AC19" i="78"/>
  <c r="AD19" i="78"/>
  <c r="AE19" i="78"/>
  <c r="AF19" i="78"/>
  <c r="AG19"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AC20" i="78"/>
  <c r="AD20" i="78"/>
  <c r="AE20" i="78"/>
  <c r="AF20" i="78"/>
  <c r="AG20"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AC21" i="78"/>
  <c r="AD21" i="78"/>
  <c r="AE21" i="78"/>
  <c r="AF21" i="78"/>
  <c r="AG21"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AC22" i="78"/>
  <c r="AD22" i="78"/>
  <c r="AE22" i="78"/>
  <c r="AF22" i="78"/>
  <c r="AG22"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AC23" i="78"/>
  <c r="AD23" i="78"/>
  <c r="AE23" i="78"/>
  <c r="AF23" i="78"/>
  <c r="AG23"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AC24" i="78"/>
  <c r="AD24" i="78"/>
  <c r="AE24" i="78"/>
  <c r="AF24" i="78"/>
  <c r="AG24"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AC25" i="78"/>
  <c r="AD25" i="78"/>
  <c r="AE25" i="78"/>
  <c r="AF25" i="78"/>
  <c r="AG25"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AC29" i="78"/>
  <c r="AD29" i="78"/>
  <c r="AE29" i="78"/>
  <c r="AF29" i="78"/>
  <c r="AG29"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AC30" i="78"/>
  <c r="AD30" i="78"/>
  <c r="AE30" i="78"/>
  <c r="AF30" i="78"/>
  <c r="AG30"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AC31" i="78"/>
  <c r="AD31" i="78"/>
  <c r="AE31" i="78"/>
  <c r="AF31" i="78"/>
  <c r="AG31"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AC32" i="78"/>
  <c r="AD32" i="78"/>
  <c r="AE32" i="78"/>
  <c r="AF32" i="78"/>
  <c r="AG32"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AC33" i="78"/>
  <c r="AD33" i="78"/>
  <c r="AE33" i="78"/>
  <c r="AF33" i="78"/>
  <c r="AG33"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AC34" i="78"/>
  <c r="AD34" i="78"/>
  <c r="AE34" i="78"/>
  <c r="AF34" i="78"/>
  <c r="AG34"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AC35" i="78"/>
  <c r="AD35" i="78"/>
  <c r="AE35" i="78"/>
  <c r="AF35" i="78"/>
  <c r="AG35"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AC36" i="78"/>
  <c r="AD36" i="78"/>
  <c r="AE36" i="78"/>
  <c r="AF36" i="78"/>
  <c r="AG36"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AC39" i="78"/>
  <c r="AD39" i="78"/>
  <c r="AE39" i="78"/>
  <c r="AF39" i="78"/>
  <c r="AG39"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AC43" i="78"/>
  <c r="AD43" i="78"/>
  <c r="AE43" i="78"/>
  <c r="AF43" i="78"/>
  <c r="AG43"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AC44" i="78"/>
  <c r="AD44" i="78"/>
  <c r="AE44" i="78"/>
  <c r="AF44" i="78"/>
  <c r="AG44"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AC45" i="78"/>
  <c r="AD45" i="78"/>
  <c r="AE45" i="78"/>
  <c r="AF45" i="78"/>
  <c r="AG45"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AC46" i="78"/>
  <c r="AD46" i="78"/>
  <c r="AE46" i="78"/>
  <c r="AF46" i="78"/>
  <c r="AG46"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AC47" i="78"/>
  <c r="AD47" i="78"/>
  <c r="AE47" i="78"/>
  <c r="AF47" i="78"/>
  <c r="AG47"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AC49" i="78"/>
  <c r="AD49" i="78"/>
  <c r="AE49" i="78"/>
  <c r="AF49" i="78"/>
  <c r="AG49"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AC50" i="78"/>
  <c r="AD50" i="78"/>
  <c r="AE50" i="78"/>
  <c r="AF50" i="78"/>
  <c r="AG50"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AC51" i="78"/>
  <c r="AD51" i="78"/>
  <c r="AE51" i="78"/>
  <c r="AF51" i="78"/>
  <c r="AG51" i="78"/>
  <c r="D52" i="78"/>
  <c r="E52" i="78"/>
  <c r="F52" i="78"/>
  <c r="G52" i="78"/>
  <c r="H52" i="78"/>
  <c r="I52" i="78"/>
  <c r="J52" i="78"/>
  <c r="K52" i="78"/>
  <c r="L52" i="78"/>
  <c r="M52" i="78"/>
  <c r="N52" i="78"/>
  <c r="O52" i="78"/>
  <c r="P52" i="78"/>
  <c r="Q52" i="78"/>
  <c r="R52" i="78"/>
  <c r="S52" i="78"/>
  <c r="T52" i="78"/>
  <c r="U52" i="78"/>
  <c r="V52" i="78"/>
  <c r="W52" i="78"/>
  <c r="X52" i="78"/>
  <c r="Y52" i="78"/>
  <c r="Z52" i="78"/>
  <c r="AA52" i="78"/>
  <c r="AB52" i="78"/>
  <c r="AC52" i="78"/>
  <c r="AD52" i="78"/>
  <c r="AE52" i="78"/>
  <c r="AF52" i="78"/>
  <c r="AG52" i="78"/>
  <c r="D53" i="78"/>
  <c r="E53" i="78"/>
  <c r="F53" i="78"/>
  <c r="G53" i="78"/>
  <c r="H53" i="78"/>
  <c r="I53" i="78"/>
  <c r="J53" i="78"/>
  <c r="K53" i="78"/>
  <c r="L53" i="78"/>
  <c r="M53" i="78"/>
  <c r="N53" i="78"/>
  <c r="O53" i="78"/>
  <c r="P53" i="78"/>
  <c r="Q53" i="78"/>
  <c r="R53" i="78"/>
  <c r="S53" i="78"/>
  <c r="T53" i="78"/>
  <c r="U53" i="78"/>
  <c r="V53" i="78"/>
  <c r="W53" i="78"/>
  <c r="X53" i="78"/>
  <c r="Y53" i="78"/>
  <c r="Z53" i="78"/>
  <c r="AA53" i="78"/>
  <c r="AB53" i="78"/>
  <c r="AC53" i="78"/>
  <c r="AD53" i="78"/>
  <c r="AE53" i="78"/>
  <c r="AF53" i="78"/>
  <c r="AG53" i="78"/>
  <c r="D55" i="78"/>
  <c r="E55" i="78"/>
  <c r="F55" i="78"/>
  <c r="G55" i="78"/>
  <c r="H55" i="78"/>
  <c r="I55" i="78"/>
  <c r="J55" i="78"/>
  <c r="K55" i="78"/>
  <c r="L55" i="78"/>
  <c r="M55" i="78"/>
  <c r="N55" i="78"/>
  <c r="O55" i="78"/>
  <c r="P55" i="78"/>
  <c r="Q55" i="78"/>
  <c r="R55" i="78"/>
  <c r="S55" i="78"/>
  <c r="T55" i="78"/>
  <c r="U55" i="78"/>
  <c r="V55" i="78"/>
  <c r="W55" i="78"/>
  <c r="X55" i="78"/>
  <c r="Y55" i="78"/>
  <c r="Z55" i="78"/>
  <c r="AA55" i="78"/>
  <c r="AB55" i="78"/>
  <c r="AC55" i="78"/>
  <c r="AD55" i="78"/>
  <c r="AE55" i="78"/>
  <c r="AF55" i="78"/>
  <c r="AG55" i="78"/>
  <c r="D56" i="78"/>
  <c r="E56" i="78"/>
  <c r="F56" i="78"/>
  <c r="G56" i="78"/>
  <c r="H56" i="78"/>
  <c r="I56" i="78"/>
  <c r="J56" i="78"/>
  <c r="K56" i="78"/>
  <c r="L56" i="78"/>
  <c r="M56" i="78"/>
  <c r="N56" i="78"/>
  <c r="O56" i="78"/>
  <c r="P56" i="78"/>
  <c r="Q56" i="78"/>
  <c r="R56" i="78"/>
  <c r="S56" i="78"/>
  <c r="T56" i="78"/>
  <c r="U56" i="78"/>
  <c r="V56" i="78"/>
  <c r="W56" i="78"/>
  <c r="X56" i="78"/>
  <c r="Y56" i="78"/>
  <c r="Z56" i="78"/>
  <c r="AA56" i="78"/>
  <c r="AB56" i="78"/>
  <c r="AC56" i="78"/>
  <c r="AD56" i="78"/>
  <c r="AE56" i="78"/>
  <c r="AF56" i="78"/>
  <c r="AG56" i="78"/>
  <c r="C44" i="78"/>
  <c r="C45" i="78"/>
  <c r="C46" i="78"/>
  <c r="C47" i="78"/>
  <c r="C49" i="78"/>
  <c r="C50" i="78"/>
  <c r="C51" i="78"/>
  <c r="C52" i="78"/>
  <c r="C53" i="78"/>
  <c r="C55" i="78"/>
  <c r="C56" i="78"/>
  <c r="C43" i="78"/>
  <c r="C39" i="78"/>
  <c r="C30" i="78"/>
  <c r="C31" i="78"/>
  <c r="C32" i="78"/>
  <c r="C33" i="78"/>
  <c r="C34" i="78"/>
  <c r="C35" i="78"/>
  <c r="C36" i="78"/>
  <c r="C29" i="78"/>
  <c r="C19" i="78"/>
  <c r="C20" i="78"/>
  <c r="C21" i="78"/>
  <c r="C22" i="78"/>
  <c r="C23" i="78"/>
  <c r="C24" i="78"/>
  <c r="C25" i="78"/>
  <c r="C18" i="78"/>
  <c r="C15" i="78"/>
  <c r="D15" i="77"/>
  <c r="E15" i="77"/>
  <c r="F15" i="77"/>
  <c r="G15" i="77"/>
  <c r="H15" i="77"/>
  <c r="I15" i="77"/>
  <c r="J15" i="77"/>
  <c r="K15" i="77"/>
  <c r="L15" i="77"/>
  <c r="M15" i="77"/>
  <c r="N15" i="77"/>
  <c r="O15" i="77"/>
  <c r="P15" i="77"/>
  <c r="Q15" i="77"/>
  <c r="R15" i="77"/>
  <c r="S15" i="77"/>
  <c r="T15" i="77"/>
  <c r="U15" i="77"/>
  <c r="V15" i="77"/>
  <c r="W15" i="77"/>
  <c r="X15" i="77"/>
  <c r="Y15" i="77"/>
  <c r="Z15" i="77"/>
  <c r="AA15" i="77"/>
  <c r="AB15" i="77"/>
  <c r="AC15" i="77"/>
  <c r="AD15" i="77"/>
  <c r="AE15" i="77"/>
  <c r="AF15" i="77"/>
  <c r="AG15" i="77"/>
  <c r="D19" i="77"/>
  <c r="E19" i="77"/>
  <c r="F19" i="77"/>
  <c r="G19" i="77"/>
  <c r="H19" i="77"/>
  <c r="I19" i="77"/>
  <c r="J19" i="77"/>
  <c r="K19" i="77"/>
  <c r="L19" i="77"/>
  <c r="M19" i="77"/>
  <c r="N19" i="77"/>
  <c r="O19" i="77"/>
  <c r="P19" i="77"/>
  <c r="Q19" i="77"/>
  <c r="R19" i="77"/>
  <c r="S19" i="77"/>
  <c r="T19" i="77"/>
  <c r="U19" i="77"/>
  <c r="V19" i="77"/>
  <c r="W19" i="77"/>
  <c r="X19" i="77"/>
  <c r="Y19" i="77"/>
  <c r="Z19" i="77"/>
  <c r="AA19" i="77"/>
  <c r="AB19" i="77"/>
  <c r="AC19" i="77"/>
  <c r="AD19" i="77"/>
  <c r="AE19" i="77"/>
  <c r="AF19" i="77"/>
  <c r="AG19" i="77"/>
  <c r="D20" i="77"/>
  <c r="E20" i="77"/>
  <c r="F20" i="77"/>
  <c r="G20" i="77"/>
  <c r="H20" i="77"/>
  <c r="I20" i="77"/>
  <c r="J20" i="77"/>
  <c r="K20" i="77"/>
  <c r="L20" i="77"/>
  <c r="M20" i="77"/>
  <c r="N20" i="77"/>
  <c r="O20" i="77"/>
  <c r="P20" i="77"/>
  <c r="Q20" i="77"/>
  <c r="R20" i="77"/>
  <c r="S20" i="77"/>
  <c r="T20" i="77"/>
  <c r="U20" i="77"/>
  <c r="V20" i="77"/>
  <c r="W20" i="77"/>
  <c r="X20" i="77"/>
  <c r="Y20" i="77"/>
  <c r="Z20" i="77"/>
  <c r="AA20" i="77"/>
  <c r="AB20" i="77"/>
  <c r="AC20" i="77"/>
  <c r="AD20" i="77"/>
  <c r="AE20" i="77"/>
  <c r="AF20" i="77"/>
  <c r="AG20" i="77"/>
  <c r="D21" i="77"/>
  <c r="E21" i="77"/>
  <c r="F21" i="77"/>
  <c r="G21" i="77"/>
  <c r="H21" i="77"/>
  <c r="I21" i="77"/>
  <c r="J21" i="77"/>
  <c r="K21" i="77"/>
  <c r="L21" i="77"/>
  <c r="M21" i="77"/>
  <c r="N21" i="77"/>
  <c r="O21" i="77"/>
  <c r="P21" i="77"/>
  <c r="Q21" i="77"/>
  <c r="R21" i="77"/>
  <c r="S21" i="77"/>
  <c r="T21" i="77"/>
  <c r="U21" i="77"/>
  <c r="V21" i="77"/>
  <c r="W21" i="77"/>
  <c r="X21" i="77"/>
  <c r="Y21" i="77"/>
  <c r="Z21" i="77"/>
  <c r="AA21" i="77"/>
  <c r="AB21" i="77"/>
  <c r="AC21" i="77"/>
  <c r="AD21" i="77"/>
  <c r="AE21" i="77"/>
  <c r="AF21" i="77"/>
  <c r="AG21" i="77"/>
  <c r="D22" i="77"/>
  <c r="E22" i="77"/>
  <c r="F22" i="77"/>
  <c r="G22" i="77"/>
  <c r="H22" i="77"/>
  <c r="I22" i="77"/>
  <c r="J22" i="77"/>
  <c r="K22" i="77"/>
  <c r="L22" i="77"/>
  <c r="M22" i="77"/>
  <c r="N22" i="77"/>
  <c r="O22" i="77"/>
  <c r="P22" i="77"/>
  <c r="Q22" i="77"/>
  <c r="R22" i="77"/>
  <c r="S22" i="77"/>
  <c r="T22" i="77"/>
  <c r="U22" i="77"/>
  <c r="V22" i="77"/>
  <c r="W22" i="77"/>
  <c r="X22" i="77"/>
  <c r="Y22" i="77"/>
  <c r="Z22" i="77"/>
  <c r="AA22" i="77"/>
  <c r="AB22" i="77"/>
  <c r="AC22" i="77"/>
  <c r="AD22" i="77"/>
  <c r="AE22" i="77"/>
  <c r="AF22" i="77"/>
  <c r="AG22" i="77"/>
  <c r="D23" i="77"/>
  <c r="E23" i="77"/>
  <c r="F23" i="77"/>
  <c r="G23" i="77"/>
  <c r="H23" i="77"/>
  <c r="I23" i="77"/>
  <c r="J23" i="77"/>
  <c r="K23" i="77"/>
  <c r="L23" i="77"/>
  <c r="M23" i="77"/>
  <c r="N23" i="77"/>
  <c r="O23" i="77"/>
  <c r="P23" i="77"/>
  <c r="Q23" i="77"/>
  <c r="R23" i="77"/>
  <c r="S23" i="77"/>
  <c r="T23" i="77"/>
  <c r="U23" i="77"/>
  <c r="V23" i="77"/>
  <c r="W23" i="77"/>
  <c r="X23" i="77"/>
  <c r="Y23" i="77"/>
  <c r="Z23" i="77"/>
  <c r="AA23" i="77"/>
  <c r="AB23" i="77"/>
  <c r="AC23" i="77"/>
  <c r="AD23" i="77"/>
  <c r="AE23" i="77"/>
  <c r="AF23" i="77"/>
  <c r="AG23" i="77"/>
  <c r="D24" i="77"/>
  <c r="E24" i="77"/>
  <c r="F24" i="77"/>
  <c r="G24" i="77"/>
  <c r="H24" i="77"/>
  <c r="I24" i="77"/>
  <c r="J24" i="77"/>
  <c r="K24" i="77"/>
  <c r="L24" i="77"/>
  <c r="M24" i="77"/>
  <c r="N24" i="77"/>
  <c r="O24" i="77"/>
  <c r="P24" i="77"/>
  <c r="Q24" i="77"/>
  <c r="R24" i="77"/>
  <c r="S24" i="77"/>
  <c r="T24" i="77"/>
  <c r="U24" i="77"/>
  <c r="V24" i="77"/>
  <c r="W24" i="77"/>
  <c r="X24" i="77"/>
  <c r="Y24" i="77"/>
  <c r="Z24" i="77"/>
  <c r="AA24" i="77"/>
  <c r="AB24" i="77"/>
  <c r="AC24" i="77"/>
  <c r="AD24" i="77"/>
  <c r="AE24" i="77"/>
  <c r="AF24" i="77"/>
  <c r="AG24" i="77"/>
  <c r="D25" i="77"/>
  <c r="E25" i="77"/>
  <c r="F25" i="77"/>
  <c r="G25" i="77"/>
  <c r="H25" i="77"/>
  <c r="I25" i="77"/>
  <c r="J25" i="77"/>
  <c r="K25" i="77"/>
  <c r="L25" i="77"/>
  <c r="M25" i="77"/>
  <c r="N25" i="77"/>
  <c r="O25" i="77"/>
  <c r="P25" i="77"/>
  <c r="Q25" i="77"/>
  <c r="R25" i="77"/>
  <c r="S25" i="77"/>
  <c r="T25" i="77"/>
  <c r="U25" i="77"/>
  <c r="V25" i="77"/>
  <c r="W25" i="77"/>
  <c r="X25" i="77"/>
  <c r="Y25" i="77"/>
  <c r="Z25" i="77"/>
  <c r="AA25" i="77"/>
  <c r="AB25" i="77"/>
  <c r="AC25" i="77"/>
  <c r="AD25" i="77"/>
  <c r="AE25" i="77"/>
  <c r="AF25" i="77"/>
  <c r="AG25" i="77"/>
  <c r="D26" i="77"/>
  <c r="E26" i="77"/>
  <c r="F26" i="77"/>
  <c r="G26" i="77"/>
  <c r="H26" i="77"/>
  <c r="I26" i="77"/>
  <c r="J26" i="77"/>
  <c r="K26" i="77"/>
  <c r="L26" i="77"/>
  <c r="M26" i="77"/>
  <c r="N26" i="77"/>
  <c r="O26" i="77"/>
  <c r="P26" i="77"/>
  <c r="Q26" i="77"/>
  <c r="R26" i="77"/>
  <c r="S26" i="77"/>
  <c r="T26" i="77"/>
  <c r="U26" i="77"/>
  <c r="V26" i="77"/>
  <c r="W26" i="77"/>
  <c r="X26" i="77"/>
  <c r="Y26" i="77"/>
  <c r="Z26" i="77"/>
  <c r="AA26" i="77"/>
  <c r="AB26" i="77"/>
  <c r="AC26" i="77"/>
  <c r="AD26" i="77"/>
  <c r="AE26" i="77"/>
  <c r="AF26" i="77"/>
  <c r="AG26" i="77"/>
  <c r="D27" i="77"/>
  <c r="E27" i="77"/>
  <c r="F27" i="77"/>
  <c r="G27" i="77"/>
  <c r="H27" i="77"/>
  <c r="I27" i="77"/>
  <c r="J27" i="77"/>
  <c r="K27" i="77"/>
  <c r="L27" i="77"/>
  <c r="M27" i="77"/>
  <c r="N27" i="77"/>
  <c r="O27" i="77"/>
  <c r="P27" i="77"/>
  <c r="Q27" i="77"/>
  <c r="R27" i="77"/>
  <c r="S27" i="77"/>
  <c r="T27" i="77"/>
  <c r="U27" i="77"/>
  <c r="V27" i="77"/>
  <c r="W27" i="77"/>
  <c r="X27" i="77"/>
  <c r="Y27" i="77"/>
  <c r="Z27" i="77"/>
  <c r="AA27" i="77"/>
  <c r="AB27" i="77"/>
  <c r="AC27" i="77"/>
  <c r="AD27" i="77"/>
  <c r="AE27" i="77"/>
  <c r="AF27" i="77"/>
  <c r="AG27" i="77"/>
  <c r="D28" i="77"/>
  <c r="E28" i="77"/>
  <c r="F28" i="77"/>
  <c r="G28" i="77"/>
  <c r="H28" i="77"/>
  <c r="I28" i="77"/>
  <c r="J28" i="77"/>
  <c r="K28" i="77"/>
  <c r="L28" i="77"/>
  <c r="M28" i="77"/>
  <c r="N28" i="77"/>
  <c r="O28" i="77"/>
  <c r="P28" i="77"/>
  <c r="Q28" i="77"/>
  <c r="R28" i="77"/>
  <c r="S28" i="77"/>
  <c r="T28" i="77"/>
  <c r="U28" i="77"/>
  <c r="V28" i="77"/>
  <c r="W28" i="77"/>
  <c r="X28" i="77"/>
  <c r="Y28" i="77"/>
  <c r="Z28" i="77"/>
  <c r="AA28" i="77"/>
  <c r="AB28" i="77"/>
  <c r="AC28" i="77"/>
  <c r="AD28" i="77"/>
  <c r="AE28" i="77"/>
  <c r="AF28" i="77"/>
  <c r="AG28" i="77"/>
  <c r="D29" i="77"/>
  <c r="E29" i="77"/>
  <c r="F29" i="77"/>
  <c r="G29" i="77"/>
  <c r="H29" i="77"/>
  <c r="I29" i="77"/>
  <c r="J29" i="77"/>
  <c r="K29" i="77"/>
  <c r="L29" i="77"/>
  <c r="M29" i="77"/>
  <c r="N29" i="77"/>
  <c r="O29" i="77"/>
  <c r="P29" i="77"/>
  <c r="Q29" i="77"/>
  <c r="R29" i="77"/>
  <c r="S29" i="77"/>
  <c r="T29" i="77"/>
  <c r="U29" i="77"/>
  <c r="V29" i="77"/>
  <c r="W29" i="77"/>
  <c r="X29" i="77"/>
  <c r="Y29" i="77"/>
  <c r="Z29" i="77"/>
  <c r="AA29" i="77"/>
  <c r="AB29" i="77"/>
  <c r="AC29" i="77"/>
  <c r="AD29" i="77"/>
  <c r="AE29" i="77"/>
  <c r="AF29" i="77"/>
  <c r="AG29" i="77"/>
  <c r="D30" i="77"/>
  <c r="E30" i="77"/>
  <c r="F30" i="77"/>
  <c r="G30" i="77"/>
  <c r="H30" i="77"/>
  <c r="I30" i="77"/>
  <c r="J30" i="77"/>
  <c r="K30" i="77"/>
  <c r="L30" i="77"/>
  <c r="M30" i="77"/>
  <c r="N30" i="77"/>
  <c r="O30" i="77"/>
  <c r="P30" i="77"/>
  <c r="Q30" i="77"/>
  <c r="R30" i="77"/>
  <c r="S30" i="77"/>
  <c r="T30" i="77"/>
  <c r="U30" i="77"/>
  <c r="V30" i="77"/>
  <c r="W30" i="77"/>
  <c r="X30" i="77"/>
  <c r="Y30" i="77"/>
  <c r="Z30" i="77"/>
  <c r="AA30" i="77"/>
  <c r="AB30" i="77"/>
  <c r="AC30" i="77"/>
  <c r="AD30" i="77"/>
  <c r="AE30" i="77"/>
  <c r="AF30" i="77"/>
  <c r="AG30" i="77"/>
  <c r="D31" i="77"/>
  <c r="E31" i="77"/>
  <c r="F31" i="77"/>
  <c r="G31" i="77"/>
  <c r="H31" i="77"/>
  <c r="I31" i="77"/>
  <c r="J31" i="77"/>
  <c r="K31" i="77"/>
  <c r="L31" i="77"/>
  <c r="M31" i="77"/>
  <c r="N31" i="77"/>
  <c r="O31" i="77"/>
  <c r="P31" i="77"/>
  <c r="Q31" i="77"/>
  <c r="R31" i="77"/>
  <c r="S31" i="77"/>
  <c r="T31" i="77"/>
  <c r="U31" i="77"/>
  <c r="V31" i="77"/>
  <c r="W31" i="77"/>
  <c r="X31" i="77"/>
  <c r="Y31" i="77"/>
  <c r="Z31" i="77"/>
  <c r="AA31" i="77"/>
  <c r="AB31" i="77"/>
  <c r="AC31" i="77"/>
  <c r="AD31" i="77"/>
  <c r="AE31" i="77"/>
  <c r="AF31" i="77"/>
  <c r="AG31" i="77"/>
  <c r="D32" i="77"/>
  <c r="E32" i="77"/>
  <c r="F32" i="77"/>
  <c r="G32" i="77"/>
  <c r="H32" i="77"/>
  <c r="I32" i="77"/>
  <c r="J32" i="77"/>
  <c r="K32" i="77"/>
  <c r="L32" i="77"/>
  <c r="M32" i="77"/>
  <c r="N32" i="77"/>
  <c r="O32" i="77"/>
  <c r="P32" i="77"/>
  <c r="Q32" i="77"/>
  <c r="R32" i="77"/>
  <c r="S32" i="77"/>
  <c r="T32" i="77"/>
  <c r="U32" i="77"/>
  <c r="V32" i="77"/>
  <c r="W32" i="77"/>
  <c r="X32" i="77"/>
  <c r="Y32" i="77"/>
  <c r="Z32" i="77"/>
  <c r="AA32" i="77"/>
  <c r="AB32" i="77"/>
  <c r="AC32" i="77"/>
  <c r="AD32" i="77"/>
  <c r="AE32" i="77"/>
  <c r="AF32" i="77"/>
  <c r="AG32" i="77"/>
  <c r="D33" i="77"/>
  <c r="E33" i="77"/>
  <c r="F33" i="77"/>
  <c r="G33" i="77"/>
  <c r="H33" i="77"/>
  <c r="I33" i="77"/>
  <c r="J33" i="77"/>
  <c r="K33" i="77"/>
  <c r="L33" i="77"/>
  <c r="M33" i="77"/>
  <c r="N33" i="77"/>
  <c r="O33" i="77"/>
  <c r="P33" i="77"/>
  <c r="Q33" i="77"/>
  <c r="R33" i="77"/>
  <c r="S33" i="77"/>
  <c r="T33" i="77"/>
  <c r="U33" i="77"/>
  <c r="V33" i="77"/>
  <c r="W33" i="77"/>
  <c r="X33" i="77"/>
  <c r="Y33" i="77"/>
  <c r="Z33" i="77"/>
  <c r="AA33" i="77"/>
  <c r="AB33" i="77"/>
  <c r="AC33" i="77"/>
  <c r="AD33" i="77"/>
  <c r="AE33" i="77"/>
  <c r="AF33" i="77"/>
  <c r="AG33" i="77"/>
  <c r="D34" i="77"/>
  <c r="E34" i="77"/>
  <c r="F34" i="77"/>
  <c r="G34" i="77"/>
  <c r="H34" i="77"/>
  <c r="I34" i="77"/>
  <c r="J34" i="77"/>
  <c r="K34" i="77"/>
  <c r="L34" i="77"/>
  <c r="M34" i="77"/>
  <c r="N34" i="77"/>
  <c r="O34" i="77"/>
  <c r="P34" i="77"/>
  <c r="Q34" i="77"/>
  <c r="R34" i="77"/>
  <c r="S34" i="77"/>
  <c r="T34" i="77"/>
  <c r="U34" i="77"/>
  <c r="V34" i="77"/>
  <c r="W34" i="77"/>
  <c r="X34" i="77"/>
  <c r="Y34" i="77"/>
  <c r="Z34" i="77"/>
  <c r="AA34" i="77"/>
  <c r="AB34" i="77"/>
  <c r="AC34" i="77"/>
  <c r="AD34" i="77"/>
  <c r="AE34" i="77"/>
  <c r="AF34" i="77"/>
  <c r="AG34" i="77"/>
  <c r="D35" i="77"/>
  <c r="E35" i="77"/>
  <c r="F35" i="77"/>
  <c r="G35" i="77"/>
  <c r="H35" i="77"/>
  <c r="I35" i="77"/>
  <c r="J35" i="77"/>
  <c r="K35" i="77"/>
  <c r="L35" i="77"/>
  <c r="M35" i="77"/>
  <c r="N35" i="77"/>
  <c r="O35" i="77"/>
  <c r="P35" i="77"/>
  <c r="Q35" i="77"/>
  <c r="R35" i="77"/>
  <c r="S35" i="77"/>
  <c r="T35" i="77"/>
  <c r="U35" i="77"/>
  <c r="V35" i="77"/>
  <c r="W35" i="77"/>
  <c r="X35" i="77"/>
  <c r="Y35" i="77"/>
  <c r="Z35" i="77"/>
  <c r="AA35" i="77"/>
  <c r="AB35" i="77"/>
  <c r="AC35" i="77"/>
  <c r="AD35" i="77"/>
  <c r="AE35" i="77"/>
  <c r="AF35" i="77"/>
  <c r="AG35" i="77"/>
  <c r="D36" i="77"/>
  <c r="E36" i="77"/>
  <c r="F36" i="77"/>
  <c r="G36" i="77"/>
  <c r="H36" i="77"/>
  <c r="I36" i="77"/>
  <c r="J36" i="77"/>
  <c r="K36" i="77"/>
  <c r="L36" i="77"/>
  <c r="M36" i="77"/>
  <c r="N36" i="77"/>
  <c r="O36" i="77"/>
  <c r="P36" i="77"/>
  <c r="Q36" i="77"/>
  <c r="R36" i="77"/>
  <c r="S36" i="77"/>
  <c r="T36" i="77"/>
  <c r="U36" i="77"/>
  <c r="V36" i="77"/>
  <c r="W36" i="77"/>
  <c r="X36" i="77"/>
  <c r="Y36" i="77"/>
  <c r="Z36" i="77"/>
  <c r="AA36" i="77"/>
  <c r="AB36" i="77"/>
  <c r="AC36" i="77"/>
  <c r="AD36" i="77"/>
  <c r="AE36" i="77"/>
  <c r="AF36" i="77"/>
  <c r="AG36" i="77"/>
  <c r="D41" i="77"/>
  <c r="E41" i="77"/>
  <c r="F41" i="77"/>
  <c r="G41" i="77"/>
  <c r="H41" i="77"/>
  <c r="I41" i="77"/>
  <c r="J41" i="77"/>
  <c r="K41" i="77"/>
  <c r="L41" i="77"/>
  <c r="M41" i="77"/>
  <c r="N41" i="77"/>
  <c r="O41" i="77"/>
  <c r="P41" i="77"/>
  <c r="Q41" i="77"/>
  <c r="R41" i="77"/>
  <c r="S41" i="77"/>
  <c r="T41" i="77"/>
  <c r="U41" i="77"/>
  <c r="V41" i="77"/>
  <c r="W41" i="77"/>
  <c r="X41" i="77"/>
  <c r="Y41" i="77"/>
  <c r="Z41" i="77"/>
  <c r="AA41" i="77"/>
  <c r="AB41" i="77"/>
  <c r="AC41" i="77"/>
  <c r="AD41" i="77"/>
  <c r="AE41" i="77"/>
  <c r="AF41" i="77"/>
  <c r="AG41" i="77"/>
  <c r="D42" i="77"/>
  <c r="E42" i="77"/>
  <c r="F42" i="77"/>
  <c r="G42" i="77"/>
  <c r="H42" i="77"/>
  <c r="I42" i="77"/>
  <c r="J42" i="77"/>
  <c r="K42" i="77"/>
  <c r="L42" i="77"/>
  <c r="M42" i="77"/>
  <c r="N42" i="77"/>
  <c r="O42" i="77"/>
  <c r="P42" i="77"/>
  <c r="Q42" i="77"/>
  <c r="R42" i="77"/>
  <c r="S42" i="77"/>
  <c r="T42" i="77"/>
  <c r="U42" i="77"/>
  <c r="V42" i="77"/>
  <c r="W42" i="77"/>
  <c r="X42" i="77"/>
  <c r="Y42" i="77"/>
  <c r="Z42" i="77"/>
  <c r="AA42" i="77"/>
  <c r="AB42" i="77"/>
  <c r="AC42" i="77"/>
  <c r="AD42" i="77"/>
  <c r="AE42" i="77"/>
  <c r="AF42" i="77"/>
  <c r="AG42" i="77"/>
  <c r="D43" i="77"/>
  <c r="E43" i="77"/>
  <c r="F43" i="77"/>
  <c r="G43" i="77"/>
  <c r="H43" i="77"/>
  <c r="I43" i="77"/>
  <c r="J43" i="77"/>
  <c r="K43" i="77"/>
  <c r="L43" i="77"/>
  <c r="M43" i="77"/>
  <c r="N43" i="77"/>
  <c r="O43" i="77"/>
  <c r="P43" i="77"/>
  <c r="Q43" i="77"/>
  <c r="R43" i="77"/>
  <c r="S43" i="77"/>
  <c r="T43" i="77"/>
  <c r="U43" i="77"/>
  <c r="V43" i="77"/>
  <c r="W43" i="77"/>
  <c r="X43" i="77"/>
  <c r="Y43" i="77"/>
  <c r="Z43" i="77"/>
  <c r="AA43" i="77"/>
  <c r="AB43" i="77"/>
  <c r="AC43" i="77"/>
  <c r="AD43" i="77"/>
  <c r="AE43" i="77"/>
  <c r="AF43" i="77"/>
  <c r="AG43" i="77"/>
  <c r="D44" i="77"/>
  <c r="E44" i="77"/>
  <c r="F44" i="77"/>
  <c r="G44" i="77"/>
  <c r="H44" i="77"/>
  <c r="I44" i="77"/>
  <c r="J44" i="77"/>
  <c r="K44" i="77"/>
  <c r="L44" i="77"/>
  <c r="M44" i="77"/>
  <c r="N44" i="77"/>
  <c r="O44" i="77"/>
  <c r="P44" i="77"/>
  <c r="Q44" i="77"/>
  <c r="R44" i="77"/>
  <c r="S44" i="77"/>
  <c r="T44" i="77"/>
  <c r="U44" i="77"/>
  <c r="V44" i="77"/>
  <c r="W44" i="77"/>
  <c r="X44" i="77"/>
  <c r="Y44" i="77"/>
  <c r="Z44" i="77"/>
  <c r="AA44" i="77"/>
  <c r="AB44" i="77"/>
  <c r="AC44" i="77"/>
  <c r="AD44" i="77"/>
  <c r="AE44" i="77"/>
  <c r="AF44" i="77"/>
  <c r="AG44" i="77"/>
  <c r="D45" i="77"/>
  <c r="E45" i="77"/>
  <c r="F45" i="77"/>
  <c r="G45" i="77"/>
  <c r="H45" i="77"/>
  <c r="I45" i="77"/>
  <c r="J45" i="77"/>
  <c r="K45" i="77"/>
  <c r="L45" i="77"/>
  <c r="M45" i="77"/>
  <c r="N45" i="77"/>
  <c r="O45" i="77"/>
  <c r="P45" i="77"/>
  <c r="Q45" i="77"/>
  <c r="R45" i="77"/>
  <c r="S45" i="77"/>
  <c r="T45" i="77"/>
  <c r="U45" i="77"/>
  <c r="V45" i="77"/>
  <c r="W45" i="77"/>
  <c r="X45" i="77"/>
  <c r="Y45" i="77"/>
  <c r="Z45" i="77"/>
  <c r="AA45" i="77"/>
  <c r="AB45" i="77"/>
  <c r="AC45" i="77"/>
  <c r="AD45" i="77"/>
  <c r="AE45" i="77"/>
  <c r="AF45" i="77"/>
  <c r="AG45" i="77"/>
  <c r="D46" i="77"/>
  <c r="E46" i="77"/>
  <c r="F46" i="77"/>
  <c r="G46" i="77"/>
  <c r="H46" i="77"/>
  <c r="I46" i="77"/>
  <c r="J46" i="77"/>
  <c r="K46" i="77"/>
  <c r="L46" i="77"/>
  <c r="M46" i="77"/>
  <c r="N46" i="77"/>
  <c r="O46" i="77"/>
  <c r="P46" i="77"/>
  <c r="Q46" i="77"/>
  <c r="R46" i="77"/>
  <c r="S46" i="77"/>
  <c r="T46" i="77"/>
  <c r="U46" i="77"/>
  <c r="V46" i="77"/>
  <c r="W46" i="77"/>
  <c r="X46" i="77"/>
  <c r="Y46" i="77"/>
  <c r="Z46" i="77"/>
  <c r="AA46" i="77"/>
  <c r="AB46" i="77"/>
  <c r="AC46" i="77"/>
  <c r="AD46" i="77"/>
  <c r="AE46" i="77"/>
  <c r="AF46" i="77"/>
  <c r="AG46" i="77"/>
  <c r="D47" i="77"/>
  <c r="E47" i="77"/>
  <c r="F47" i="77"/>
  <c r="G47" i="77"/>
  <c r="H47" i="77"/>
  <c r="I47" i="77"/>
  <c r="J47" i="77"/>
  <c r="K47" i="77"/>
  <c r="L47" i="77"/>
  <c r="M47" i="77"/>
  <c r="N47" i="77"/>
  <c r="O47" i="77"/>
  <c r="P47" i="77"/>
  <c r="Q47" i="77"/>
  <c r="R47" i="77"/>
  <c r="S47" i="77"/>
  <c r="T47" i="77"/>
  <c r="U47" i="77"/>
  <c r="V47" i="77"/>
  <c r="W47" i="77"/>
  <c r="X47" i="77"/>
  <c r="Y47" i="77"/>
  <c r="Z47" i="77"/>
  <c r="AA47" i="77"/>
  <c r="AB47" i="77"/>
  <c r="AC47" i="77"/>
  <c r="AD47" i="77"/>
  <c r="AE47" i="77"/>
  <c r="AF47" i="77"/>
  <c r="AG47" i="77"/>
  <c r="D48" i="77"/>
  <c r="E48" i="77"/>
  <c r="F48" i="77"/>
  <c r="G48" i="77"/>
  <c r="H48" i="77"/>
  <c r="I48" i="77"/>
  <c r="J48" i="77"/>
  <c r="K48" i="77"/>
  <c r="L48" i="77"/>
  <c r="M48" i="77"/>
  <c r="N48" i="77"/>
  <c r="O48" i="77"/>
  <c r="P48" i="77"/>
  <c r="Q48" i="77"/>
  <c r="R48" i="77"/>
  <c r="S48" i="77"/>
  <c r="T48" i="77"/>
  <c r="U48" i="77"/>
  <c r="V48" i="77"/>
  <c r="W48" i="77"/>
  <c r="X48" i="77"/>
  <c r="Y48" i="77"/>
  <c r="Z48" i="77"/>
  <c r="AA48" i="77"/>
  <c r="AB48" i="77"/>
  <c r="AC48" i="77"/>
  <c r="AD48" i="77"/>
  <c r="AE48" i="77"/>
  <c r="AF48" i="77"/>
  <c r="AG48" i="77"/>
  <c r="D49" i="77"/>
  <c r="E49" i="77"/>
  <c r="F49" i="77"/>
  <c r="G49" i="77"/>
  <c r="H49" i="77"/>
  <c r="I49" i="77"/>
  <c r="J49" i="77"/>
  <c r="K49" i="77"/>
  <c r="L49" i="77"/>
  <c r="M49" i="77"/>
  <c r="N49" i="77"/>
  <c r="O49" i="77"/>
  <c r="P49" i="77"/>
  <c r="Q49" i="77"/>
  <c r="R49" i="77"/>
  <c r="S49" i="77"/>
  <c r="T49" i="77"/>
  <c r="U49" i="77"/>
  <c r="V49" i="77"/>
  <c r="W49" i="77"/>
  <c r="X49" i="77"/>
  <c r="Y49" i="77"/>
  <c r="Z49" i="77"/>
  <c r="AA49" i="77"/>
  <c r="AB49" i="77"/>
  <c r="AC49" i="77"/>
  <c r="AD49" i="77"/>
  <c r="AE49" i="77"/>
  <c r="AF49" i="77"/>
  <c r="AG49" i="77"/>
  <c r="D50" i="77"/>
  <c r="E50" i="77"/>
  <c r="F50" i="77"/>
  <c r="G50" i="77"/>
  <c r="H50" i="77"/>
  <c r="I50" i="77"/>
  <c r="J50" i="77"/>
  <c r="K50" i="77"/>
  <c r="L50" i="77"/>
  <c r="M50" i="77"/>
  <c r="N50" i="77"/>
  <c r="O50" i="77"/>
  <c r="P50" i="77"/>
  <c r="Q50" i="77"/>
  <c r="R50" i="77"/>
  <c r="S50" i="77"/>
  <c r="T50" i="77"/>
  <c r="U50" i="77"/>
  <c r="V50" i="77"/>
  <c r="W50" i="77"/>
  <c r="X50" i="77"/>
  <c r="Y50" i="77"/>
  <c r="Z50" i="77"/>
  <c r="AA50" i="77"/>
  <c r="AB50" i="77"/>
  <c r="AC50" i="77"/>
  <c r="AD50" i="77"/>
  <c r="AE50" i="77"/>
  <c r="AF50" i="77"/>
  <c r="AG50" i="77"/>
  <c r="D51" i="77"/>
  <c r="E51" i="77"/>
  <c r="F51" i="77"/>
  <c r="G51" i="77"/>
  <c r="H51" i="77"/>
  <c r="I51" i="77"/>
  <c r="J51" i="77"/>
  <c r="K51" i="77"/>
  <c r="L51" i="77"/>
  <c r="M51" i="77"/>
  <c r="N51" i="77"/>
  <c r="O51" i="77"/>
  <c r="P51" i="77"/>
  <c r="Q51" i="77"/>
  <c r="R51" i="77"/>
  <c r="S51" i="77"/>
  <c r="T51" i="77"/>
  <c r="U51" i="77"/>
  <c r="V51" i="77"/>
  <c r="W51" i="77"/>
  <c r="X51" i="77"/>
  <c r="Y51" i="77"/>
  <c r="Z51" i="77"/>
  <c r="AA51" i="77"/>
  <c r="AB51" i="77"/>
  <c r="AC51" i="77"/>
  <c r="AD51" i="77"/>
  <c r="AE51" i="77"/>
  <c r="AF51" i="77"/>
  <c r="AG51" i="77"/>
  <c r="D52" i="77"/>
  <c r="E52" i="77"/>
  <c r="F52" i="77"/>
  <c r="G52" i="77"/>
  <c r="H52" i="77"/>
  <c r="I52" i="77"/>
  <c r="J52" i="77"/>
  <c r="K52" i="77"/>
  <c r="L52" i="77"/>
  <c r="M52" i="77"/>
  <c r="N52" i="77"/>
  <c r="O52" i="77"/>
  <c r="P52" i="77"/>
  <c r="Q52" i="77"/>
  <c r="R52" i="77"/>
  <c r="S52" i="77"/>
  <c r="T52" i="77"/>
  <c r="U52" i="77"/>
  <c r="V52" i="77"/>
  <c r="W52" i="77"/>
  <c r="X52" i="77"/>
  <c r="Y52" i="77"/>
  <c r="Z52" i="77"/>
  <c r="AA52" i="77"/>
  <c r="AB52" i="77"/>
  <c r="AC52" i="77"/>
  <c r="AD52" i="77"/>
  <c r="AE52" i="77"/>
  <c r="AF52" i="77"/>
  <c r="AG52" i="77"/>
  <c r="D53" i="77"/>
  <c r="E53" i="77"/>
  <c r="F53" i="77"/>
  <c r="G53" i="77"/>
  <c r="H53" i="77"/>
  <c r="I53" i="77"/>
  <c r="J53" i="77"/>
  <c r="K53" i="77"/>
  <c r="L53" i="77"/>
  <c r="M53" i="77"/>
  <c r="N53" i="77"/>
  <c r="O53" i="77"/>
  <c r="P53" i="77"/>
  <c r="Q53" i="77"/>
  <c r="R53" i="77"/>
  <c r="S53" i="77"/>
  <c r="T53" i="77"/>
  <c r="U53" i="77"/>
  <c r="V53" i="77"/>
  <c r="W53" i="77"/>
  <c r="X53" i="77"/>
  <c r="Y53" i="77"/>
  <c r="Z53" i="77"/>
  <c r="AA53" i="77"/>
  <c r="AB53" i="77"/>
  <c r="AC53" i="77"/>
  <c r="AD53" i="77"/>
  <c r="AE53" i="77"/>
  <c r="AF53" i="77"/>
  <c r="AG53" i="77"/>
  <c r="D54" i="77"/>
  <c r="E54" i="77"/>
  <c r="F54" i="77"/>
  <c r="G54" i="77"/>
  <c r="H54" i="77"/>
  <c r="I54" i="77"/>
  <c r="J54" i="77"/>
  <c r="K54" i="77"/>
  <c r="L54" i="77"/>
  <c r="M54" i="77"/>
  <c r="N54" i="77"/>
  <c r="O54" i="77"/>
  <c r="P54" i="77"/>
  <c r="Q54" i="77"/>
  <c r="R54" i="77"/>
  <c r="S54" i="77"/>
  <c r="T54" i="77"/>
  <c r="U54" i="77"/>
  <c r="V54" i="77"/>
  <c r="W54" i="77"/>
  <c r="X54" i="77"/>
  <c r="Y54" i="77"/>
  <c r="Z54" i="77"/>
  <c r="AA54" i="77"/>
  <c r="AB54" i="77"/>
  <c r="AC54" i="77"/>
  <c r="AD54" i="77"/>
  <c r="AE54" i="77"/>
  <c r="AF54" i="77"/>
  <c r="AG54" i="77"/>
  <c r="D55" i="77"/>
  <c r="E55" i="77"/>
  <c r="F55" i="77"/>
  <c r="G55" i="77"/>
  <c r="H55" i="77"/>
  <c r="I55" i="77"/>
  <c r="J55" i="77"/>
  <c r="K55" i="77"/>
  <c r="L55" i="77"/>
  <c r="M55" i="77"/>
  <c r="N55" i="77"/>
  <c r="O55" i="77"/>
  <c r="P55" i="77"/>
  <c r="Q55" i="77"/>
  <c r="R55" i="77"/>
  <c r="S55" i="77"/>
  <c r="T55" i="77"/>
  <c r="U55" i="77"/>
  <c r="V55" i="77"/>
  <c r="W55" i="77"/>
  <c r="X55" i="77"/>
  <c r="Y55" i="77"/>
  <c r="Z55" i="77"/>
  <c r="AA55" i="77"/>
  <c r="AB55" i="77"/>
  <c r="AC55" i="77"/>
  <c r="AD55" i="77"/>
  <c r="AE55" i="77"/>
  <c r="AF55" i="77"/>
  <c r="AG55" i="77"/>
  <c r="D56" i="77"/>
  <c r="E56" i="77"/>
  <c r="F56" i="77"/>
  <c r="G56" i="77"/>
  <c r="H56" i="77"/>
  <c r="I56" i="77"/>
  <c r="J56" i="77"/>
  <c r="K56" i="77"/>
  <c r="L56" i="77"/>
  <c r="M56" i="77"/>
  <c r="N56" i="77"/>
  <c r="O56" i="77"/>
  <c r="P56" i="77"/>
  <c r="Q56" i="77"/>
  <c r="R56" i="77"/>
  <c r="S56" i="77"/>
  <c r="T56" i="77"/>
  <c r="U56" i="77"/>
  <c r="V56" i="77"/>
  <c r="W56" i="77"/>
  <c r="X56" i="77"/>
  <c r="Y56" i="77"/>
  <c r="Z56" i="77"/>
  <c r="AA56" i="77"/>
  <c r="AB56" i="77"/>
  <c r="AC56" i="77"/>
  <c r="AD56" i="77"/>
  <c r="AE56" i="77"/>
  <c r="AF56" i="77"/>
  <c r="AG56" i="77"/>
  <c r="D57" i="77"/>
  <c r="E57" i="77"/>
  <c r="F57" i="77"/>
  <c r="G57" i="77"/>
  <c r="H57" i="77"/>
  <c r="I57" i="77"/>
  <c r="J57" i="77"/>
  <c r="K57" i="77"/>
  <c r="L57" i="77"/>
  <c r="M57" i="77"/>
  <c r="N57" i="77"/>
  <c r="O57" i="77"/>
  <c r="P57" i="77"/>
  <c r="Q57" i="77"/>
  <c r="R57" i="77"/>
  <c r="S57" i="77"/>
  <c r="T57" i="77"/>
  <c r="U57" i="77"/>
  <c r="V57" i="77"/>
  <c r="W57" i="77"/>
  <c r="X57" i="77"/>
  <c r="Y57" i="77"/>
  <c r="Z57" i="77"/>
  <c r="AA57" i="77"/>
  <c r="AB57" i="77"/>
  <c r="AC57" i="77"/>
  <c r="AD57" i="77"/>
  <c r="AE57" i="77"/>
  <c r="AF57" i="77"/>
  <c r="AG57" i="77"/>
  <c r="D60" i="77"/>
  <c r="E60" i="77"/>
  <c r="F60" i="77"/>
  <c r="G60" i="77"/>
  <c r="H60" i="77"/>
  <c r="I60" i="77"/>
  <c r="J60" i="77"/>
  <c r="K60" i="77"/>
  <c r="L60" i="77"/>
  <c r="M60" i="77"/>
  <c r="N60" i="77"/>
  <c r="O60" i="77"/>
  <c r="P60" i="77"/>
  <c r="Q60" i="77"/>
  <c r="R60" i="77"/>
  <c r="S60" i="77"/>
  <c r="T60" i="77"/>
  <c r="U60" i="77"/>
  <c r="V60" i="77"/>
  <c r="W60" i="77"/>
  <c r="X60" i="77"/>
  <c r="Y60" i="77"/>
  <c r="Z60" i="77"/>
  <c r="AA60" i="77"/>
  <c r="AB60" i="77"/>
  <c r="AC60" i="77"/>
  <c r="AD60" i="77"/>
  <c r="AE60" i="77"/>
  <c r="AF60" i="77"/>
  <c r="AG60" i="77"/>
  <c r="D64" i="77"/>
  <c r="E64" i="77"/>
  <c r="F64" i="77"/>
  <c r="G64" i="77"/>
  <c r="H64" i="77"/>
  <c r="I64" i="77"/>
  <c r="J64" i="77"/>
  <c r="K64" i="77"/>
  <c r="L64" i="77"/>
  <c r="M64" i="77"/>
  <c r="N64" i="77"/>
  <c r="O64" i="77"/>
  <c r="P64" i="77"/>
  <c r="Q64" i="77"/>
  <c r="R64" i="77"/>
  <c r="S64" i="77"/>
  <c r="T64" i="77"/>
  <c r="U64" i="77"/>
  <c r="V64" i="77"/>
  <c r="W64" i="77"/>
  <c r="X64" i="77"/>
  <c r="Y64" i="77"/>
  <c r="Z64" i="77"/>
  <c r="AA64" i="77"/>
  <c r="AB64" i="77"/>
  <c r="AC64" i="77"/>
  <c r="AD64" i="77"/>
  <c r="AE64" i="77"/>
  <c r="AF64" i="77"/>
  <c r="AG64" i="77"/>
  <c r="D65" i="77"/>
  <c r="E65" i="77"/>
  <c r="F65" i="77"/>
  <c r="G65" i="77"/>
  <c r="H65" i="77"/>
  <c r="I65" i="77"/>
  <c r="J65" i="77"/>
  <c r="K65" i="77"/>
  <c r="L65" i="77"/>
  <c r="M65" i="77"/>
  <c r="N65" i="77"/>
  <c r="O65" i="77"/>
  <c r="P65" i="77"/>
  <c r="Q65" i="77"/>
  <c r="R65" i="77"/>
  <c r="S65" i="77"/>
  <c r="T65" i="77"/>
  <c r="U65" i="77"/>
  <c r="V65" i="77"/>
  <c r="W65" i="77"/>
  <c r="X65" i="77"/>
  <c r="Y65" i="77"/>
  <c r="Z65" i="77"/>
  <c r="AA65" i="77"/>
  <c r="AB65" i="77"/>
  <c r="AC65" i="77"/>
  <c r="AD65" i="77"/>
  <c r="AE65" i="77"/>
  <c r="AF65" i="77"/>
  <c r="AG65" i="77"/>
  <c r="D66" i="77"/>
  <c r="E66" i="77"/>
  <c r="F66" i="77"/>
  <c r="G66" i="77"/>
  <c r="H66" i="77"/>
  <c r="I66" i="77"/>
  <c r="J66" i="77"/>
  <c r="K66" i="77"/>
  <c r="L66" i="77"/>
  <c r="M66" i="77"/>
  <c r="N66" i="77"/>
  <c r="O66" i="77"/>
  <c r="P66" i="77"/>
  <c r="Q66" i="77"/>
  <c r="R66" i="77"/>
  <c r="S66" i="77"/>
  <c r="T66" i="77"/>
  <c r="U66" i="77"/>
  <c r="V66" i="77"/>
  <c r="W66" i="77"/>
  <c r="X66" i="77"/>
  <c r="Y66" i="77"/>
  <c r="Z66" i="77"/>
  <c r="AA66" i="77"/>
  <c r="AB66" i="77"/>
  <c r="AC66" i="77"/>
  <c r="AD66" i="77"/>
  <c r="AE66" i="77"/>
  <c r="AF66" i="77"/>
  <c r="AG66" i="77"/>
  <c r="D67" i="77"/>
  <c r="E67" i="77"/>
  <c r="F67" i="77"/>
  <c r="G67" i="77"/>
  <c r="H67" i="77"/>
  <c r="I67" i="77"/>
  <c r="J67" i="77"/>
  <c r="K67" i="77"/>
  <c r="L67" i="77"/>
  <c r="M67" i="77"/>
  <c r="N67" i="77"/>
  <c r="O67" i="77"/>
  <c r="P67" i="77"/>
  <c r="Q67" i="77"/>
  <c r="R67" i="77"/>
  <c r="S67" i="77"/>
  <c r="T67" i="77"/>
  <c r="U67" i="77"/>
  <c r="V67" i="77"/>
  <c r="W67" i="77"/>
  <c r="X67" i="77"/>
  <c r="Y67" i="77"/>
  <c r="Z67" i="77"/>
  <c r="AA67" i="77"/>
  <c r="AB67" i="77"/>
  <c r="AC67" i="77"/>
  <c r="AD67" i="77"/>
  <c r="AE67" i="77"/>
  <c r="AF67" i="77"/>
  <c r="AG67" i="77"/>
  <c r="D68" i="77"/>
  <c r="E68" i="77"/>
  <c r="F68" i="77"/>
  <c r="G68" i="77"/>
  <c r="H68" i="77"/>
  <c r="I68" i="77"/>
  <c r="J68" i="77"/>
  <c r="K68" i="77"/>
  <c r="L68" i="77"/>
  <c r="M68" i="77"/>
  <c r="N68" i="77"/>
  <c r="O68" i="77"/>
  <c r="P68" i="77"/>
  <c r="Q68" i="77"/>
  <c r="R68" i="77"/>
  <c r="S68" i="77"/>
  <c r="T68" i="77"/>
  <c r="U68" i="77"/>
  <c r="V68" i="77"/>
  <c r="W68" i="77"/>
  <c r="X68" i="77"/>
  <c r="Y68" i="77"/>
  <c r="Z68" i="77"/>
  <c r="AA68" i="77"/>
  <c r="AB68" i="77"/>
  <c r="AC68" i="77"/>
  <c r="AD68" i="77"/>
  <c r="AE68" i="77"/>
  <c r="AF68" i="77"/>
  <c r="AG68" i="77"/>
  <c r="D70" i="77"/>
  <c r="E70" i="77"/>
  <c r="F70" i="77"/>
  <c r="G70" i="77"/>
  <c r="H70" i="77"/>
  <c r="I70" i="77"/>
  <c r="J70" i="77"/>
  <c r="K70" i="77"/>
  <c r="L70" i="77"/>
  <c r="M70" i="77"/>
  <c r="N70" i="77"/>
  <c r="O70" i="77"/>
  <c r="P70" i="77"/>
  <c r="Q70" i="77"/>
  <c r="R70" i="77"/>
  <c r="S70" i="77"/>
  <c r="T70" i="77"/>
  <c r="U70" i="77"/>
  <c r="V70" i="77"/>
  <c r="W70" i="77"/>
  <c r="X70" i="77"/>
  <c r="Y70" i="77"/>
  <c r="Z70" i="77"/>
  <c r="AA70" i="77"/>
  <c r="AB70" i="77"/>
  <c r="AC70" i="77"/>
  <c r="AD70" i="77"/>
  <c r="AE70" i="77"/>
  <c r="AF70" i="77"/>
  <c r="AG70" i="77"/>
  <c r="D71" i="77"/>
  <c r="E71" i="77"/>
  <c r="F71" i="77"/>
  <c r="G71" i="77"/>
  <c r="H71" i="77"/>
  <c r="I71" i="77"/>
  <c r="J71" i="77"/>
  <c r="K71" i="77"/>
  <c r="L71" i="77"/>
  <c r="M71" i="77"/>
  <c r="N71" i="77"/>
  <c r="O71" i="77"/>
  <c r="P71" i="77"/>
  <c r="Q71" i="77"/>
  <c r="R71" i="77"/>
  <c r="S71" i="77"/>
  <c r="T71" i="77"/>
  <c r="U71" i="77"/>
  <c r="V71" i="77"/>
  <c r="W71" i="77"/>
  <c r="X71" i="77"/>
  <c r="Y71" i="77"/>
  <c r="Z71" i="77"/>
  <c r="AA71" i="77"/>
  <c r="AB71" i="77"/>
  <c r="AC71" i="77"/>
  <c r="AD71" i="77"/>
  <c r="AE71" i="77"/>
  <c r="AF71" i="77"/>
  <c r="AG71" i="77"/>
  <c r="D72" i="77"/>
  <c r="E72" i="77"/>
  <c r="F72" i="77"/>
  <c r="G72" i="77"/>
  <c r="H72" i="77"/>
  <c r="I72" i="77"/>
  <c r="J72" i="77"/>
  <c r="K72" i="77"/>
  <c r="L72" i="77"/>
  <c r="M72" i="77"/>
  <c r="N72" i="77"/>
  <c r="O72" i="77"/>
  <c r="P72" i="77"/>
  <c r="Q72" i="77"/>
  <c r="R72" i="77"/>
  <c r="S72" i="77"/>
  <c r="T72" i="77"/>
  <c r="U72" i="77"/>
  <c r="V72" i="77"/>
  <c r="W72" i="77"/>
  <c r="X72" i="77"/>
  <c r="Y72" i="77"/>
  <c r="Z72" i="77"/>
  <c r="AA72" i="77"/>
  <c r="AB72" i="77"/>
  <c r="AC72" i="77"/>
  <c r="AD72" i="77"/>
  <c r="AE72" i="77"/>
  <c r="AF72" i="77"/>
  <c r="AG72" i="77"/>
  <c r="D73" i="77"/>
  <c r="E73" i="77"/>
  <c r="F73" i="77"/>
  <c r="G73" i="77"/>
  <c r="H73" i="77"/>
  <c r="I73" i="77"/>
  <c r="J73" i="77"/>
  <c r="K73" i="77"/>
  <c r="L73" i="77"/>
  <c r="M73" i="77"/>
  <c r="N73" i="77"/>
  <c r="O73" i="77"/>
  <c r="P73" i="77"/>
  <c r="Q73" i="77"/>
  <c r="R73" i="77"/>
  <c r="S73" i="77"/>
  <c r="T73" i="77"/>
  <c r="U73" i="77"/>
  <c r="V73" i="77"/>
  <c r="W73" i="77"/>
  <c r="X73" i="77"/>
  <c r="Y73" i="77"/>
  <c r="Z73" i="77"/>
  <c r="AA73" i="77"/>
  <c r="AB73" i="77"/>
  <c r="AC73" i="77"/>
  <c r="AD73" i="77"/>
  <c r="AE73" i="77"/>
  <c r="AF73" i="77"/>
  <c r="AG73" i="77"/>
  <c r="D74" i="77"/>
  <c r="E74" i="77"/>
  <c r="F74" i="77"/>
  <c r="G74" i="77"/>
  <c r="H74" i="77"/>
  <c r="I74" i="77"/>
  <c r="J74" i="77"/>
  <c r="K74" i="77"/>
  <c r="L74" i="77"/>
  <c r="M74" i="77"/>
  <c r="N74" i="77"/>
  <c r="O74" i="77"/>
  <c r="P74" i="77"/>
  <c r="Q74" i="77"/>
  <c r="R74" i="77"/>
  <c r="S74" i="77"/>
  <c r="T74" i="77"/>
  <c r="U74" i="77"/>
  <c r="V74" i="77"/>
  <c r="W74" i="77"/>
  <c r="X74" i="77"/>
  <c r="Y74" i="77"/>
  <c r="Z74" i="77"/>
  <c r="AA74" i="77"/>
  <c r="AB74" i="77"/>
  <c r="AC74" i="77"/>
  <c r="AD74" i="77"/>
  <c r="AE74" i="77"/>
  <c r="AF74" i="77"/>
  <c r="AG74" i="77"/>
  <c r="D76" i="77"/>
  <c r="E76" i="77"/>
  <c r="F76" i="77"/>
  <c r="G76" i="77"/>
  <c r="H76" i="77"/>
  <c r="I76" i="77"/>
  <c r="J76" i="77"/>
  <c r="K76" i="77"/>
  <c r="L76" i="77"/>
  <c r="M76" i="77"/>
  <c r="N76" i="77"/>
  <c r="O76" i="77"/>
  <c r="P76" i="77"/>
  <c r="Q76" i="77"/>
  <c r="R76" i="77"/>
  <c r="S76" i="77"/>
  <c r="T76" i="77"/>
  <c r="U76" i="77"/>
  <c r="V76" i="77"/>
  <c r="W76" i="77"/>
  <c r="X76" i="77"/>
  <c r="Y76" i="77"/>
  <c r="Z76" i="77"/>
  <c r="AA76" i="77"/>
  <c r="AB76" i="77"/>
  <c r="AC76" i="77"/>
  <c r="AD76" i="77"/>
  <c r="AE76" i="77"/>
  <c r="AF76" i="77"/>
  <c r="AG76" i="77"/>
  <c r="D77" i="77"/>
  <c r="E77" i="77"/>
  <c r="F77" i="77"/>
  <c r="G77" i="77"/>
  <c r="H77" i="77"/>
  <c r="I77" i="77"/>
  <c r="J77" i="77"/>
  <c r="K77" i="77"/>
  <c r="L77" i="77"/>
  <c r="M77" i="77"/>
  <c r="N77" i="77"/>
  <c r="O77" i="77"/>
  <c r="P77" i="77"/>
  <c r="Q77" i="77"/>
  <c r="R77" i="77"/>
  <c r="S77" i="77"/>
  <c r="T77" i="77"/>
  <c r="U77" i="77"/>
  <c r="V77" i="77"/>
  <c r="W77" i="77"/>
  <c r="X77" i="77"/>
  <c r="Y77" i="77"/>
  <c r="Z77" i="77"/>
  <c r="AA77" i="77"/>
  <c r="AB77" i="77"/>
  <c r="AC77" i="77"/>
  <c r="AD77" i="77"/>
  <c r="AE77" i="77"/>
  <c r="AF77" i="77"/>
  <c r="AG77" i="77"/>
  <c r="C65" i="77"/>
  <c r="C66" i="77"/>
  <c r="C67" i="77"/>
  <c r="C68" i="77"/>
  <c r="C70" i="77"/>
  <c r="C71" i="77"/>
  <c r="C72" i="77"/>
  <c r="C73" i="77"/>
  <c r="C74" i="77"/>
  <c r="C76" i="77"/>
  <c r="C77" i="77"/>
  <c r="C64" i="77"/>
  <c r="C60" i="77"/>
  <c r="C42" i="77"/>
  <c r="C43" i="77"/>
  <c r="C44" i="77"/>
  <c r="C45" i="77"/>
  <c r="C46" i="77"/>
  <c r="C47" i="77"/>
  <c r="C48" i="77"/>
  <c r="C49" i="77"/>
  <c r="C50" i="77"/>
  <c r="C51" i="77"/>
  <c r="C52" i="77"/>
  <c r="C53" i="77"/>
  <c r="C54" i="77"/>
  <c r="C55" i="77"/>
  <c r="C56" i="77"/>
  <c r="C57" i="77"/>
  <c r="C41" i="77"/>
  <c r="C20" i="77"/>
  <c r="C21" i="77"/>
  <c r="C22" i="77"/>
  <c r="C23" i="77"/>
  <c r="C24" i="77"/>
  <c r="C25" i="77"/>
  <c r="C26" i="77"/>
  <c r="C27" i="77"/>
  <c r="C28" i="77"/>
  <c r="C29" i="77"/>
  <c r="C30" i="77"/>
  <c r="C31" i="77"/>
  <c r="C32" i="77"/>
  <c r="C33" i="77"/>
  <c r="C34" i="77"/>
  <c r="C35" i="77"/>
  <c r="C36" i="77"/>
  <c r="C19" i="77"/>
  <c r="C15" i="77"/>
  <c r="D15" i="76"/>
  <c r="E15" i="76"/>
  <c r="F15" i="76"/>
  <c r="G15" i="76"/>
  <c r="H15" i="76"/>
  <c r="I15" i="76"/>
  <c r="J15" i="76"/>
  <c r="K15" i="76"/>
  <c r="L15" i="76"/>
  <c r="M15" i="76"/>
  <c r="N15" i="76"/>
  <c r="O15" i="76"/>
  <c r="P15" i="76"/>
  <c r="Q15" i="76"/>
  <c r="R15" i="76"/>
  <c r="S15" i="76"/>
  <c r="T15" i="76"/>
  <c r="U15" i="76"/>
  <c r="V15" i="76"/>
  <c r="W15" i="76"/>
  <c r="X15" i="76"/>
  <c r="Y15" i="76"/>
  <c r="Z15" i="76"/>
  <c r="AA15" i="76"/>
  <c r="AB15" i="76"/>
  <c r="AC15" i="76"/>
  <c r="AD15" i="76"/>
  <c r="AE15" i="76"/>
  <c r="AF15" i="76"/>
  <c r="AG15" i="76"/>
  <c r="D18" i="76"/>
  <c r="E18" i="76"/>
  <c r="F18" i="76"/>
  <c r="G18" i="76"/>
  <c r="H18" i="76"/>
  <c r="I18" i="76"/>
  <c r="J18" i="76"/>
  <c r="K18" i="76"/>
  <c r="L18" i="76"/>
  <c r="M18" i="76"/>
  <c r="N18" i="76"/>
  <c r="O18" i="76"/>
  <c r="P18" i="76"/>
  <c r="Q18" i="76"/>
  <c r="R18" i="76"/>
  <c r="S18" i="76"/>
  <c r="T18" i="76"/>
  <c r="U18" i="76"/>
  <c r="V18" i="76"/>
  <c r="W18" i="76"/>
  <c r="X18" i="76"/>
  <c r="Y18" i="76"/>
  <c r="Z18" i="76"/>
  <c r="AA18" i="76"/>
  <c r="AB18" i="76"/>
  <c r="AC18" i="76"/>
  <c r="AD18" i="76"/>
  <c r="AE18" i="76"/>
  <c r="AF18" i="76"/>
  <c r="AG18" i="76"/>
  <c r="D19" i="76"/>
  <c r="E19" i="76"/>
  <c r="F19" i="76"/>
  <c r="G19" i="76"/>
  <c r="H19" i="76"/>
  <c r="I19" i="76"/>
  <c r="J19" i="76"/>
  <c r="K19" i="76"/>
  <c r="L19" i="76"/>
  <c r="M19" i="76"/>
  <c r="N19" i="76"/>
  <c r="O19" i="76"/>
  <c r="P19" i="76"/>
  <c r="Q19" i="76"/>
  <c r="R19" i="76"/>
  <c r="S19" i="76"/>
  <c r="T19" i="76"/>
  <c r="U19" i="76"/>
  <c r="V19" i="76"/>
  <c r="W19" i="76"/>
  <c r="X19" i="76"/>
  <c r="Y19" i="76"/>
  <c r="Z19" i="76"/>
  <c r="AA19" i="76"/>
  <c r="AB19" i="76"/>
  <c r="AC19" i="76"/>
  <c r="AD19" i="76"/>
  <c r="AE19" i="76"/>
  <c r="AF19" i="76"/>
  <c r="AG19" i="76"/>
  <c r="D20" i="76"/>
  <c r="E20" i="76"/>
  <c r="F20" i="76"/>
  <c r="G20" i="76"/>
  <c r="H20" i="76"/>
  <c r="I20" i="76"/>
  <c r="J20" i="76"/>
  <c r="K20" i="76"/>
  <c r="L20" i="76"/>
  <c r="M20" i="76"/>
  <c r="N20" i="76"/>
  <c r="O20" i="76"/>
  <c r="P20" i="76"/>
  <c r="Q20" i="76"/>
  <c r="R20" i="76"/>
  <c r="S20" i="76"/>
  <c r="T20" i="76"/>
  <c r="U20" i="76"/>
  <c r="V20" i="76"/>
  <c r="W20" i="76"/>
  <c r="X20" i="76"/>
  <c r="Y20" i="76"/>
  <c r="Z20" i="76"/>
  <c r="AA20" i="76"/>
  <c r="AB20" i="76"/>
  <c r="AC20" i="76"/>
  <c r="AD20" i="76"/>
  <c r="AE20" i="76"/>
  <c r="AF20" i="76"/>
  <c r="AG20" i="76"/>
  <c r="D21" i="76"/>
  <c r="E21" i="76"/>
  <c r="F21" i="76"/>
  <c r="G21" i="76"/>
  <c r="H21" i="76"/>
  <c r="I21" i="76"/>
  <c r="J21" i="76"/>
  <c r="K21" i="76"/>
  <c r="L21" i="76"/>
  <c r="M21" i="76"/>
  <c r="N21" i="76"/>
  <c r="O21" i="76"/>
  <c r="P21" i="76"/>
  <c r="Q21" i="76"/>
  <c r="R21" i="76"/>
  <c r="S21" i="76"/>
  <c r="T21" i="76"/>
  <c r="U21" i="76"/>
  <c r="V21" i="76"/>
  <c r="W21" i="76"/>
  <c r="X21" i="76"/>
  <c r="Y21" i="76"/>
  <c r="Z21" i="76"/>
  <c r="AA21" i="76"/>
  <c r="AB21" i="76"/>
  <c r="AC21" i="76"/>
  <c r="AD21" i="76"/>
  <c r="AE21" i="76"/>
  <c r="AF21" i="76"/>
  <c r="AG21" i="76"/>
  <c r="D22" i="76"/>
  <c r="E22" i="76"/>
  <c r="F22" i="76"/>
  <c r="G22" i="76"/>
  <c r="H22" i="76"/>
  <c r="I22" i="76"/>
  <c r="J22" i="76"/>
  <c r="K22" i="76"/>
  <c r="L22" i="76"/>
  <c r="M22" i="76"/>
  <c r="N22" i="76"/>
  <c r="O22" i="76"/>
  <c r="P22" i="76"/>
  <c r="Q22" i="76"/>
  <c r="R22" i="76"/>
  <c r="S22" i="76"/>
  <c r="T22" i="76"/>
  <c r="U22" i="76"/>
  <c r="V22" i="76"/>
  <c r="W22" i="76"/>
  <c r="X22" i="76"/>
  <c r="Y22" i="76"/>
  <c r="Z22" i="76"/>
  <c r="AA22" i="76"/>
  <c r="AB22" i="76"/>
  <c r="AC22" i="76"/>
  <c r="AD22" i="76"/>
  <c r="AE22" i="76"/>
  <c r="AF22" i="76"/>
  <c r="AG22" i="76"/>
  <c r="D23" i="76"/>
  <c r="E23" i="76"/>
  <c r="F23" i="76"/>
  <c r="G23" i="76"/>
  <c r="H23" i="76"/>
  <c r="I23" i="76"/>
  <c r="J23" i="76"/>
  <c r="K23" i="76"/>
  <c r="L23" i="76"/>
  <c r="M23" i="76"/>
  <c r="N23" i="76"/>
  <c r="O23" i="76"/>
  <c r="P23" i="76"/>
  <c r="Q23" i="76"/>
  <c r="R23" i="76"/>
  <c r="S23" i="76"/>
  <c r="T23" i="76"/>
  <c r="U23" i="76"/>
  <c r="V23" i="76"/>
  <c r="W23" i="76"/>
  <c r="X23" i="76"/>
  <c r="Y23" i="76"/>
  <c r="Z23" i="76"/>
  <c r="AA23" i="76"/>
  <c r="AB23" i="76"/>
  <c r="AC23" i="76"/>
  <c r="AD23" i="76"/>
  <c r="AE23" i="76"/>
  <c r="AF23" i="76"/>
  <c r="AG23" i="76"/>
  <c r="D24" i="76"/>
  <c r="E24" i="76"/>
  <c r="F24" i="76"/>
  <c r="G24" i="76"/>
  <c r="H24" i="76"/>
  <c r="I24" i="76"/>
  <c r="J24" i="76"/>
  <c r="K24" i="76"/>
  <c r="L24" i="76"/>
  <c r="M24" i="76"/>
  <c r="N24" i="76"/>
  <c r="O24" i="76"/>
  <c r="P24" i="76"/>
  <c r="Q24" i="76"/>
  <c r="R24" i="76"/>
  <c r="S24" i="76"/>
  <c r="T24" i="76"/>
  <c r="U24" i="76"/>
  <c r="V24" i="76"/>
  <c r="W24" i="76"/>
  <c r="X24" i="76"/>
  <c r="Y24" i="76"/>
  <c r="Z24" i="76"/>
  <c r="AA24" i="76"/>
  <c r="AB24" i="76"/>
  <c r="AC24" i="76"/>
  <c r="AD24" i="76"/>
  <c r="AE24" i="76"/>
  <c r="AF24" i="76"/>
  <c r="AG24" i="76"/>
  <c r="D25" i="76"/>
  <c r="E25" i="76"/>
  <c r="F25" i="76"/>
  <c r="G25" i="76"/>
  <c r="H25" i="76"/>
  <c r="I25" i="76"/>
  <c r="J25" i="76"/>
  <c r="K25" i="76"/>
  <c r="L25" i="76"/>
  <c r="M25" i="76"/>
  <c r="N25" i="76"/>
  <c r="O25" i="76"/>
  <c r="P25" i="76"/>
  <c r="Q25" i="76"/>
  <c r="R25" i="76"/>
  <c r="S25" i="76"/>
  <c r="T25" i="76"/>
  <c r="U25" i="76"/>
  <c r="V25" i="76"/>
  <c r="W25" i="76"/>
  <c r="X25" i="76"/>
  <c r="Y25" i="76"/>
  <c r="Z25" i="76"/>
  <c r="AA25" i="76"/>
  <c r="AB25" i="76"/>
  <c r="AC25" i="76"/>
  <c r="AD25" i="76"/>
  <c r="AE25" i="76"/>
  <c r="AF25" i="76"/>
  <c r="AG25" i="76"/>
  <c r="D26" i="76"/>
  <c r="E26" i="76"/>
  <c r="F26" i="76"/>
  <c r="G26" i="76"/>
  <c r="H26" i="76"/>
  <c r="I26" i="76"/>
  <c r="J26" i="76"/>
  <c r="K26" i="76"/>
  <c r="L26" i="76"/>
  <c r="M26" i="76"/>
  <c r="N26" i="76"/>
  <c r="O26" i="76"/>
  <c r="P26" i="76"/>
  <c r="Q26" i="76"/>
  <c r="R26" i="76"/>
  <c r="S26" i="76"/>
  <c r="T26" i="76"/>
  <c r="U26" i="76"/>
  <c r="V26" i="76"/>
  <c r="W26" i="76"/>
  <c r="X26" i="76"/>
  <c r="Y26" i="76"/>
  <c r="Z26" i="76"/>
  <c r="AA26" i="76"/>
  <c r="AB26" i="76"/>
  <c r="AC26" i="76"/>
  <c r="AD26" i="76"/>
  <c r="AE26" i="76"/>
  <c r="AF26" i="76"/>
  <c r="AG26" i="76"/>
  <c r="D27" i="76"/>
  <c r="E27" i="76"/>
  <c r="F27" i="76"/>
  <c r="G27" i="76"/>
  <c r="H27" i="76"/>
  <c r="I27" i="76"/>
  <c r="J27" i="76"/>
  <c r="K27" i="76"/>
  <c r="L27" i="76"/>
  <c r="M27" i="76"/>
  <c r="N27" i="76"/>
  <c r="O27" i="76"/>
  <c r="P27" i="76"/>
  <c r="Q27" i="76"/>
  <c r="R27" i="76"/>
  <c r="S27" i="76"/>
  <c r="T27" i="76"/>
  <c r="U27" i="76"/>
  <c r="V27" i="76"/>
  <c r="W27" i="76"/>
  <c r="X27" i="76"/>
  <c r="Y27" i="76"/>
  <c r="Z27" i="76"/>
  <c r="AA27" i="76"/>
  <c r="AB27" i="76"/>
  <c r="AC27" i="76"/>
  <c r="AD27" i="76"/>
  <c r="AE27" i="76"/>
  <c r="AF27" i="76"/>
  <c r="AG27" i="76"/>
  <c r="D28" i="76"/>
  <c r="E28" i="76"/>
  <c r="F28" i="76"/>
  <c r="G28" i="76"/>
  <c r="H28" i="76"/>
  <c r="I28" i="76"/>
  <c r="J28" i="76"/>
  <c r="K28" i="76"/>
  <c r="L28" i="76"/>
  <c r="M28" i="76"/>
  <c r="N28" i="76"/>
  <c r="O28" i="76"/>
  <c r="P28" i="76"/>
  <c r="Q28" i="76"/>
  <c r="R28" i="76"/>
  <c r="S28" i="76"/>
  <c r="T28" i="76"/>
  <c r="U28" i="76"/>
  <c r="V28" i="76"/>
  <c r="W28" i="76"/>
  <c r="X28" i="76"/>
  <c r="Y28" i="76"/>
  <c r="Z28" i="76"/>
  <c r="AA28" i="76"/>
  <c r="AB28" i="76"/>
  <c r="AC28" i="76"/>
  <c r="AD28" i="76"/>
  <c r="AE28" i="76"/>
  <c r="AF28" i="76"/>
  <c r="AG28" i="76"/>
  <c r="D32" i="76"/>
  <c r="E32" i="76"/>
  <c r="F32" i="76"/>
  <c r="G32" i="76"/>
  <c r="H32" i="76"/>
  <c r="I32" i="76"/>
  <c r="J32" i="76"/>
  <c r="K32" i="76"/>
  <c r="L32" i="76"/>
  <c r="M32" i="76"/>
  <c r="N32" i="76"/>
  <c r="O32" i="76"/>
  <c r="P32" i="76"/>
  <c r="Q32" i="76"/>
  <c r="R32" i="76"/>
  <c r="S32" i="76"/>
  <c r="T32" i="76"/>
  <c r="U32" i="76"/>
  <c r="V32" i="76"/>
  <c r="W32" i="76"/>
  <c r="X32" i="76"/>
  <c r="Y32" i="76"/>
  <c r="Z32" i="76"/>
  <c r="AA32" i="76"/>
  <c r="AB32" i="76"/>
  <c r="AC32" i="76"/>
  <c r="AD32" i="76"/>
  <c r="AE32" i="76"/>
  <c r="AF32" i="76"/>
  <c r="AG32" i="76"/>
  <c r="D33" i="76"/>
  <c r="E33" i="76"/>
  <c r="F33" i="76"/>
  <c r="G33" i="76"/>
  <c r="H33" i="76"/>
  <c r="I33" i="76"/>
  <c r="J33" i="76"/>
  <c r="K33" i="76"/>
  <c r="L33" i="76"/>
  <c r="M33" i="76"/>
  <c r="N33" i="76"/>
  <c r="O33" i="76"/>
  <c r="P33" i="76"/>
  <c r="Q33" i="76"/>
  <c r="R33" i="76"/>
  <c r="S33" i="76"/>
  <c r="T33" i="76"/>
  <c r="U33" i="76"/>
  <c r="V33" i="76"/>
  <c r="W33" i="76"/>
  <c r="X33" i="76"/>
  <c r="Y33" i="76"/>
  <c r="Z33" i="76"/>
  <c r="AA33" i="76"/>
  <c r="AB33" i="76"/>
  <c r="AC33" i="76"/>
  <c r="AD33" i="76"/>
  <c r="AE33" i="76"/>
  <c r="AF33" i="76"/>
  <c r="AG33" i="76"/>
  <c r="D34" i="76"/>
  <c r="E34" i="76"/>
  <c r="F34" i="76"/>
  <c r="G34" i="76"/>
  <c r="H34" i="76"/>
  <c r="I34" i="76"/>
  <c r="J34" i="76"/>
  <c r="K34" i="76"/>
  <c r="L34" i="76"/>
  <c r="M34" i="76"/>
  <c r="N34" i="76"/>
  <c r="O34" i="76"/>
  <c r="P34" i="76"/>
  <c r="Q34" i="76"/>
  <c r="R34" i="76"/>
  <c r="S34" i="76"/>
  <c r="T34" i="76"/>
  <c r="U34" i="76"/>
  <c r="V34" i="76"/>
  <c r="W34" i="76"/>
  <c r="X34" i="76"/>
  <c r="Y34" i="76"/>
  <c r="Z34" i="76"/>
  <c r="AA34" i="76"/>
  <c r="AB34" i="76"/>
  <c r="AC34" i="76"/>
  <c r="AD34" i="76"/>
  <c r="AE34" i="76"/>
  <c r="AF34" i="76"/>
  <c r="AG34" i="76"/>
  <c r="D35" i="76"/>
  <c r="E35" i="76"/>
  <c r="F35" i="76"/>
  <c r="G35" i="76"/>
  <c r="H35" i="76"/>
  <c r="I35" i="76"/>
  <c r="J35" i="76"/>
  <c r="K35" i="76"/>
  <c r="L35" i="76"/>
  <c r="M35" i="76"/>
  <c r="N35" i="76"/>
  <c r="O35" i="76"/>
  <c r="P35" i="76"/>
  <c r="Q35" i="76"/>
  <c r="R35" i="76"/>
  <c r="S35" i="76"/>
  <c r="T35" i="76"/>
  <c r="U35" i="76"/>
  <c r="V35" i="76"/>
  <c r="W35" i="76"/>
  <c r="X35" i="76"/>
  <c r="Y35" i="76"/>
  <c r="Z35" i="76"/>
  <c r="AA35" i="76"/>
  <c r="AB35" i="76"/>
  <c r="AC35" i="76"/>
  <c r="AD35" i="76"/>
  <c r="AE35" i="76"/>
  <c r="AF35" i="76"/>
  <c r="AG35" i="76"/>
  <c r="D36" i="76"/>
  <c r="E36" i="76"/>
  <c r="F36" i="76"/>
  <c r="G36" i="76"/>
  <c r="H36" i="76"/>
  <c r="I36" i="76"/>
  <c r="J36" i="76"/>
  <c r="K36" i="76"/>
  <c r="L36" i="76"/>
  <c r="M36" i="76"/>
  <c r="N36" i="76"/>
  <c r="O36" i="76"/>
  <c r="P36" i="76"/>
  <c r="Q36" i="76"/>
  <c r="R36" i="76"/>
  <c r="S36" i="76"/>
  <c r="T36" i="76"/>
  <c r="U36" i="76"/>
  <c r="V36" i="76"/>
  <c r="W36" i="76"/>
  <c r="X36" i="76"/>
  <c r="Y36" i="76"/>
  <c r="Z36" i="76"/>
  <c r="AA36" i="76"/>
  <c r="AB36" i="76"/>
  <c r="AC36" i="76"/>
  <c r="AD36" i="76"/>
  <c r="AE36" i="76"/>
  <c r="AF36" i="76"/>
  <c r="AG36" i="76"/>
  <c r="D37" i="76"/>
  <c r="E37" i="76"/>
  <c r="F37" i="76"/>
  <c r="G37" i="76"/>
  <c r="H37" i="76"/>
  <c r="I37" i="76"/>
  <c r="J37" i="76"/>
  <c r="K37" i="76"/>
  <c r="L37" i="76"/>
  <c r="M37" i="76"/>
  <c r="N37" i="76"/>
  <c r="O37" i="76"/>
  <c r="P37" i="76"/>
  <c r="Q37" i="76"/>
  <c r="R37" i="76"/>
  <c r="S37" i="76"/>
  <c r="T37" i="76"/>
  <c r="U37" i="76"/>
  <c r="V37" i="76"/>
  <c r="W37" i="76"/>
  <c r="X37" i="76"/>
  <c r="Y37" i="76"/>
  <c r="Z37" i="76"/>
  <c r="AA37" i="76"/>
  <c r="AB37" i="76"/>
  <c r="AC37" i="76"/>
  <c r="AD37" i="76"/>
  <c r="AE37" i="76"/>
  <c r="AF37" i="76"/>
  <c r="AG37" i="76"/>
  <c r="D38" i="76"/>
  <c r="E38" i="76"/>
  <c r="F38" i="76"/>
  <c r="G38" i="76"/>
  <c r="H38" i="76"/>
  <c r="I38" i="76"/>
  <c r="J38" i="76"/>
  <c r="K38" i="76"/>
  <c r="L38" i="76"/>
  <c r="M38" i="76"/>
  <c r="N38" i="76"/>
  <c r="O38" i="76"/>
  <c r="P38" i="76"/>
  <c r="Q38" i="76"/>
  <c r="R38" i="76"/>
  <c r="S38" i="76"/>
  <c r="T38" i="76"/>
  <c r="U38" i="76"/>
  <c r="V38" i="76"/>
  <c r="W38" i="76"/>
  <c r="X38" i="76"/>
  <c r="Y38" i="76"/>
  <c r="Z38" i="76"/>
  <c r="AA38" i="76"/>
  <c r="AB38" i="76"/>
  <c r="AC38" i="76"/>
  <c r="AD38" i="76"/>
  <c r="AE38" i="76"/>
  <c r="AF38" i="76"/>
  <c r="AG38" i="76"/>
  <c r="D39" i="76"/>
  <c r="E39" i="76"/>
  <c r="F39" i="76"/>
  <c r="G39" i="76"/>
  <c r="H39" i="76"/>
  <c r="I39" i="76"/>
  <c r="J39" i="76"/>
  <c r="K39" i="76"/>
  <c r="L39" i="76"/>
  <c r="M39" i="76"/>
  <c r="N39" i="76"/>
  <c r="O39" i="76"/>
  <c r="P39" i="76"/>
  <c r="Q39" i="76"/>
  <c r="R39" i="76"/>
  <c r="S39" i="76"/>
  <c r="T39" i="76"/>
  <c r="U39" i="76"/>
  <c r="V39" i="76"/>
  <c r="W39" i="76"/>
  <c r="X39" i="76"/>
  <c r="Y39" i="76"/>
  <c r="Z39" i="76"/>
  <c r="AA39" i="76"/>
  <c r="AB39" i="76"/>
  <c r="AC39" i="76"/>
  <c r="AD39" i="76"/>
  <c r="AE39" i="76"/>
  <c r="AF39" i="76"/>
  <c r="AG39" i="76"/>
  <c r="D40" i="76"/>
  <c r="E40" i="76"/>
  <c r="F40" i="76"/>
  <c r="G40" i="76"/>
  <c r="H40" i="76"/>
  <c r="I40" i="76"/>
  <c r="J40" i="76"/>
  <c r="K40" i="76"/>
  <c r="L40" i="76"/>
  <c r="M40" i="76"/>
  <c r="N40" i="76"/>
  <c r="O40" i="76"/>
  <c r="P40" i="76"/>
  <c r="Q40" i="76"/>
  <c r="R40" i="76"/>
  <c r="S40" i="76"/>
  <c r="T40" i="76"/>
  <c r="U40" i="76"/>
  <c r="V40" i="76"/>
  <c r="W40" i="76"/>
  <c r="X40" i="76"/>
  <c r="Y40" i="76"/>
  <c r="Z40" i="76"/>
  <c r="AA40" i="76"/>
  <c r="AB40" i="76"/>
  <c r="AC40" i="76"/>
  <c r="AD40" i="76"/>
  <c r="AE40" i="76"/>
  <c r="AF40" i="76"/>
  <c r="AG40" i="76"/>
  <c r="D41" i="76"/>
  <c r="E41" i="76"/>
  <c r="F41" i="76"/>
  <c r="G41" i="76"/>
  <c r="H41" i="76"/>
  <c r="I41" i="76"/>
  <c r="J41" i="76"/>
  <c r="K41" i="76"/>
  <c r="L41" i="76"/>
  <c r="M41" i="76"/>
  <c r="N41" i="76"/>
  <c r="O41" i="76"/>
  <c r="P41" i="76"/>
  <c r="Q41" i="76"/>
  <c r="R41" i="76"/>
  <c r="S41" i="76"/>
  <c r="T41" i="76"/>
  <c r="U41" i="76"/>
  <c r="V41" i="76"/>
  <c r="W41" i="76"/>
  <c r="X41" i="76"/>
  <c r="Y41" i="76"/>
  <c r="Z41" i="76"/>
  <c r="AA41" i="76"/>
  <c r="AB41" i="76"/>
  <c r="AC41" i="76"/>
  <c r="AD41" i="76"/>
  <c r="AE41" i="76"/>
  <c r="AF41" i="76"/>
  <c r="AG41" i="76"/>
  <c r="D42" i="76"/>
  <c r="E42" i="76"/>
  <c r="F42" i="76"/>
  <c r="G42" i="76"/>
  <c r="H42" i="76"/>
  <c r="I42" i="76"/>
  <c r="J42" i="76"/>
  <c r="K42" i="76"/>
  <c r="L42" i="76"/>
  <c r="M42" i="76"/>
  <c r="N42" i="76"/>
  <c r="O42" i="76"/>
  <c r="P42" i="76"/>
  <c r="Q42" i="76"/>
  <c r="R42" i="76"/>
  <c r="S42" i="76"/>
  <c r="T42" i="76"/>
  <c r="U42" i="76"/>
  <c r="V42" i="76"/>
  <c r="W42" i="76"/>
  <c r="X42" i="76"/>
  <c r="Y42" i="76"/>
  <c r="Z42" i="76"/>
  <c r="AA42" i="76"/>
  <c r="AB42" i="76"/>
  <c r="AC42" i="76"/>
  <c r="AD42" i="76"/>
  <c r="AE42" i="76"/>
  <c r="AF42" i="76"/>
  <c r="AG42" i="76"/>
  <c r="D45" i="76"/>
  <c r="E45" i="76"/>
  <c r="F45" i="76"/>
  <c r="G45" i="76"/>
  <c r="H45" i="76"/>
  <c r="I45" i="76"/>
  <c r="J45" i="76"/>
  <c r="K45" i="76"/>
  <c r="L45" i="76"/>
  <c r="M45" i="76"/>
  <c r="N45" i="76"/>
  <c r="O45" i="76"/>
  <c r="P45" i="76"/>
  <c r="Q45" i="76"/>
  <c r="R45" i="76"/>
  <c r="S45" i="76"/>
  <c r="T45" i="76"/>
  <c r="U45" i="76"/>
  <c r="V45" i="76"/>
  <c r="W45" i="76"/>
  <c r="X45" i="76"/>
  <c r="Y45" i="76"/>
  <c r="Z45" i="76"/>
  <c r="AA45" i="76"/>
  <c r="AB45" i="76"/>
  <c r="AC45" i="76"/>
  <c r="AD45" i="76"/>
  <c r="AE45" i="76"/>
  <c r="AF45" i="76"/>
  <c r="AG45" i="76"/>
  <c r="D46" i="76"/>
  <c r="E46" i="76"/>
  <c r="F46" i="76"/>
  <c r="G46" i="76"/>
  <c r="H46" i="76"/>
  <c r="I46" i="76"/>
  <c r="J46" i="76"/>
  <c r="K46" i="76"/>
  <c r="L46" i="76"/>
  <c r="M46" i="76"/>
  <c r="N46" i="76"/>
  <c r="O46" i="76"/>
  <c r="P46" i="76"/>
  <c r="Q46" i="76"/>
  <c r="R46" i="76"/>
  <c r="S46" i="76"/>
  <c r="T46" i="76"/>
  <c r="U46" i="76"/>
  <c r="V46" i="76"/>
  <c r="W46" i="76"/>
  <c r="X46" i="76"/>
  <c r="Y46" i="76"/>
  <c r="Z46" i="76"/>
  <c r="AA46" i="76"/>
  <c r="AB46" i="76"/>
  <c r="AC46" i="76"/>
  <c r="AD46" i="76"/>
  <c r="AE46" i="76"/>
  <c r="AF46" i="76"/>
  <c r="AG46" i="76"/>
  <c r="D49" i="76"/>
  <c r="E49" i="76"/>
  <c r="F49" i="76"/>
  <c r="G49" i="76"/>
  <c r="H49" i="76"/>
  <c r="I49" i="76"/>
  <c r="J49" i="76"/>
  <c r="K49" i="76"/>
  <c r="L49" i="76"/>
  <c r="M49" i="76"/>
  <c r="N49" i="76"/>
  <c r="O49" i="76"/>
  <c r="P49" i="76"/>
  <c r="Q49" i="76"/>
  <c r="R49" i="76"/>
  <c r="S49" i="76"/>
  <c r="T49" i="76"/>
  <c r="U49" i="76"/>
  <c r="V49" i="76"/>
  <c r="W49" i="76"/>
  <c r="X49" i="76"/>
  <c r="Y49" i="76"/>
  <c r="Z49" i="76"/>
  <c r="AA49" i="76"/>
  <c r="AB49" i="76"/>
  <c r="AC49" i="76"/>
  <c r="AD49" i="76"/>
  <c r="AE49" i="76"/>
  <c r="AF49" i="76"/>
  <c r="AG49" i="76"/>
  <c r="D50" i="76"/>
  <c r="E50" i="76"/>
  <c r="F50" i="76"/>
  <c r="G50" i="76"/>
  <c r="H50" i="76"/>
  <c r="I50" i="76"/>
  <c r="J50" i="76"/>
  <c r="K50" i="76"/>
  <c r="L50" i="76"/>
  <c r="M50" i="76"/>
  <c r="N50" i="76"/>
  <c r="O50" i="76"/>
  <c r="P50" i="76"/>
  <c r="Q50" i="76"/>
  <c r="R50" i="76"/>
  <c r="S50" i="76"/>
  <c r="T50" i="76"/>
  <c r="U50" i="76"/>
  <c r="V50" i="76"/>
  <c r="W50" i="76"/>
  <c r="X50" i="76"/>
  <c r="Y50" i="76"/>
  <c r="Z50" i="76"/>
  <c r="AA50" i="76"/>
  <c r="AB50" i="76"/>
  <c r="AC50" i="76"/>
  <c r="AD50" i="76"/>
  <c r="AE50" i="76"/>
  <c r="AF50" i="76"/>
  <c r="AG50" i="76"/>
  <c r="D51" i="76"/>
  <c r="E51" i="76"/>
  <c r="F51" i="76"/>
  <c r="G51" i="76"/>
  <c r="H51" i="76"/>
  <c r="I51" i="76"/>
  <c r="J51" i="76"/>
  <c r="K51" i="76"/>
  <c r="L51" i="76"/>
  <c r="M51" i="76"/>
  <c r="N51" i="76"/>
  <c r="O51" i="76"/>
  <c r="P51" i="76"/>
  <c r="Q51" i="76"/>
  <c r="R51" i="76"/>
  <c r="S51" i="76"/>
  <c r="T51" i="76"/>
  <c r="U51" i="76"/>
  <c r="V51" i="76"/>
  <c r="W51" i="76"/>
  <c r="X51" i="76"/>
  <c r="Y51" i="76"/>
  <c r="Z51" i="76"/>
  <c r="AA51" i="76"/>
  <c r="AB51" i="76"/>
  <c r="AC51" i="76"/>
  <c r="AD51" i="76"/>
  <c r="AE51" i="76"/>
  <c r="AF51" i="76"/>
  <c r="AG51" i="76"/>
  <c r="D52" i="76"/>
  <c r="E52" i="76"/>
  <c r="F52" i="76"/>
  <c r="G52" i="76"/>
  <c r="H52" i="76"/>
  <c r="I52" i="76"/>
  <c r="J52" i="76"/>
  <c r="K52" i="76"/>
  <c r="L52" i="76"/>
  <c r="M52" i="76"/>
  <c r="N52" i="76"/>
  <c r="O52" i="76"/>
  <c r="P52" i="76"/>
  <c r="Q52" i="76"/>
  <c r="R52" i="76"/>
  <c r="S52" i="76"/>
  <c r="T52" i="76"/>
  <c r="U52" i="76"/>
  <c r="V52" i="76"/>
  <c r="W52" i="76"/>
  <c r="X52" i="76"/>
  <c r="Y52" i="76"/>
  <c r="Z52" i="76"/>
  <c r="AA52" i="76"/>
  <c r="AB52" i="76"/>
  <c r="AC52" i="76"/>
  <c r="AD52" i="76"/>
  <c r="AE52" i="76"/>
  <c r="AF52" i="76"/>
  <c r="AG52" i="76"/>
  <c r="D53" i="76"/>
  <c r="E53" i="76"/>
  <c r="F53" i="76"/>
  <c r="G53" i="76"/>
  <c r="H53" i="76"/>
  <c r="I53" i="76"/>
  <c r="J53" i="76"/>
  <c r="K53" i="76"/>
  <c r="L53" i="76"/>
  <c r="M53" i="76"/>
  <c r="N53" i="76"/>
  <c r="O53" i="76"/>
  <c r="P53" i="76"/>
  <c r="Q53" i="76"/>
  <c r="R53" i="76"/>
  <c r="S53" i="76"/>
  <c r="T53" i="76"/>
  <c r="U53" i="76"/>
  <c r="V53" i="76"/>
  <c r="W53" i="76"/>
  <c r="X53" i="76"/>
  <c r="Y53" i="76"/>
  <c r="Z53" i="76"/>
  <c r="AA53" i="76"/>
  <c r="AB53" i="76"/>
  <c r="AC53" i="76"/>
  <c r="AD53" i="76"/>
  <c r="AE53" i="76"/>
  <c r="AF53" i="76"/>
  <c r="AG53" i="76"/>
  <c r="D55" i="76"/>
  <c r="E55" i="76"/>
  <c r="F55" i="76"/>
  <c r="G55" i="76"/>
  <c r="H55" i="76"/>
  <c r="I55" i="76"/>
  <c r="J55" i="76"/>
  <c r="K55" i="76"/>
  <c r="L55" i="76"/>
  <c r="M55" i="76"/>
  <c r="N55" i="76"/>
  <c r="O55" i="76"/>
  <c r="P55" i="76"/>
  <c r="Q55" i="76"/>
  <c r="R55" i="76"/>
  <c r="S55" i="76"/>
  <c r="T55" i="76"/>
  <c r="U55" i="76"/>
  <c r="V55" i="76"/>
  <c r="W55" i="76"/>
  <c r="X55" i="76"/>
  <c r="Y55" i="76"/>
  <c r="Z55" i="76"/>
  <c r="AA55" i="76"/>
  <c r="AB55" i="76"/>
  <c r="AC55" i="76"/>
  <c r="AD55" i="76"/>
  <c r="AE55" i="76"/>
  <c r="AF55" i="76"/>
  <c r="AG55" i="76"/>
  <c r="D56" i="76"/>
  <c r="E56" i="76"/>
  <c r="F56" i="76"/>
  <c r="G56" i="76"/>
  <c r="H56" i="76"/>
  <c r="I56" i="76"/>
  <c r="J56" i="76"/>
  <c r="K56" i="76"/>
  <c r="L56" i="76"/>
  <c r="M56" i="76"/>
  <c r="N56" i="76"/>
  <c r="O56" i="76"/>
  <c r="P56" i="76"/>
  <c r="Q56" i="76"/>
  <c r="R56" i="76"/>
  <c r="S56" i="76"/>
  <c r="T56" i="76"/>
  <c r="U56" i="76"/>
  <c r="V56" i="76"/>
  <c r="W56" i="76"/>
  <c r="X56" i="76"/>
  <c r="Y56" i="76"/>
  <c r="Z56" i="76"/>
  <c r="AA56" i="76"/>
  <c r="AB56" i="76"/>
  <c r="AC56" i="76"/>
  <c r="AD56" i="76"/>
  <c r="AE56" i="76"/>
  <c r="AF56" i="76"/>
  <c r="AG56" i="76"/>
  <c r="D57" i="76"/>
  <c r="E57" i="76"/>
  <c r="F57" i="76"/>
  <c r="G57" i="76"/>
  <c r="H57" i="76"/>
  <c r="I57" i="76"/>
  <c r="J57" i="76"/>
  <c r="K57" i="76"/>
  <c r="L57" i="76"/>
  <c r="M57" i="76"/>
  <c r="N57" i="76"/>
  <c r="O57" i="76"/>
  <c r="P57" i="76"/>
  <c r="Q57" i="76"/>
  <c r="R57" i="76"/>
  <c r="S57" i="76"/>
  <c r="T57" i="76"/>
  <c r="U57" i="76"/>
  <c r="V57" i="76"/>
  <c r="W57" i="76"/>
  <c r="X57" i="76"/>
  <c r="Y57" i="76"/>
  <c r="Z57" i="76"/>
  <c r="AA57" i="76"/>
  <c r="AB57" i="76"/>
  <c r="AC57" i="76"/>
  <c r="AD57" i="76"/>
  <c r="AE57" i="76"/>
  <c r="AF57" i="76"/>
  <c r="AG57" i="76"/>
  <c r="D58" i="76"/>
  <c r="E58" i="76"/>
  <c r="F58" i="76"/>
  <c r="G58" i="76"/>
  <c r="H58" i="76"/>
  <c r="I58" i="76"/>
  <c r="J58" i="76"/>
  <c r="K58" i="76"/>
  <c r="L58" i="76"/>
  <c r="M58" i="76"/>
  <c r="N58" i="76"/>
  <c r="O58" i="76"/>
  <c r="P58" i="76"/>
  <c r="Q58" i="76"/>
  <c r="R58" i="76"/>
  <c r="S58" i="76"/>
  <c r="T58" i="76"/>
  <c r="U58" i="76"/>
  <c r="V58" i="76"/>
  <c r="W58" i="76"/>
  <c r="X58" i="76"/>
  <c r="Y58" i="76"/>
  <c r="Z58" i="76"/>
  <c r="AA58" i="76"/>
  <c r="AB58" i="76"/>
  <c r="AC58" i="76"/>
  <c r="AD58" i="76"/>
  <c r="AE58" i="76"/>
  <c r="AF58" i="76"/>
  <c r="AG58" i="76"/>
  <c r="D59" i="76"/>
  <c r="E59" i="76"/>
  <c r="F59" i="76"/>
  <c r="G59" i="76"/>
  <c r="H59" i="76"/>
  <c r="I59" i="76"/>
  <c r="J59" i="76"/>
  <c r="K59" i="76"/>
  <c r="L59" i="76"/>
  <c r="M59" i="76"/>
  <c r="N59" i="76"/>
  <c r="O59" i="76"/>
  <c r="P59" i="76"/>
  <c r="Q59" i="76"/>
  <c r="R59" i="76"/>
  <c r="S59" i="76"/>
  <c r="T59" i="76"/>
  <c r="U59" i="76"/>
  <c r="V59" i="76"/>
  <c r="W59" i="76"/>
  <c r="X59" i="76"/>
  <c r="Y59" i="76"/>
  <c r="Z59" i="76"/>
  <c r="AA59" i="76"/>
  <c r="AB59" i="76"/>
  <c r="AC59" i="76"/>
  <c r="AD59" i="76"/>
  <c r="AE59" i="76"/>
  <c r="AF59" i="76"/>
  <c r="AG59" i="76"/>
  <c r="D61" i="76"/>
  <c r="E61" i="76"/>
  <c r="F61" i="76"/>
  <c r="G61" i="76"/>
  <c r="H61" i="76"/>
  <c r="I61" i="76"/>
  <c r="J61" i="76"/>
  <c r="K61" i="76"/>
  <c r="L61" i="76"/>
  <c r="M61" i="76"/>
  <c r="N61" i="76"/>
  <c r="O61" i="76"/>
  <c r="P61" i="76"/>
  <c r="Q61" i="76"/>
  <c r="R61" i="76"/>
  <c r="S61" i="76"/>
  <c r="T61" i="76"/>
  <c r="U61" i="76"/>
  <c r="V61" i="76"/>
  <c r="W61" i="76"/>
  <c r="X61" i="76"/>
  <c r="Y61" i="76"/>
  <c r="Z61" i="76"/>
  <c r="AA61" i="76"/>
  <c r="AB61" i="76"/>
  <c r="AC61" i="76"/>
  <c r="AD61" i="76"/>
  <c r="AE61" i="76"/>
  <c r="AF61" i="76"/>
  <c r="AG61" i="76"/>
  <c r="D62" i="76"/>
  <c r="E62" i="76"/>
  <c r="F62" i="76"/>
  <c r="G62" i="76"/>
  <c r="H62" i="76"/>
  <c r="I62" i="76"/>
  <c r="J62" i="76"/>
  <c r="K62" i="76"/>
  <c r="L62" i="76"/>
  <c r="M62" i="76"/>
  <c r="N62" i="76"/>
  <c r="O62" i="76"/>
  <c r="P62" i="76"/>
  <c r="Q62" i="76"/>
  <c r="R62" i="76"/>
  <c r="S62" i="76"/>
  <c r="T62" i="76"/>
  <c r="U62" i="76"/>
  <c r="V62" i="76"/>
  <c r="W62" i="76"/>
  <c r="X62" i="76"/>
  <c r="Y62" i="76"/>
  <c r="Z62" i="76"/>
  <c r="AA62" i="76"/>
  <c r="AB62" i="76"/>
  <c r="AC62" i="76"/>
  <c r="AD62" i="76"/>
  <c r="AE62" i="76"/>
  <c r="AF62" i="76"/>
  <c r="AG62" i="76"/>
  <c r="C55" i="76"/>
  <c r="C56" i="76"/>
  <c r="C57" i="76"/>
  <c r="C58" i="76"/>
  <c r="C59" i="76"/>
  <c r="C61" i="76"/>
  <c r="C62" i="76"/>
  <c r="C50" i="76"/>
  <c r="C51" i="76"/>
  <c r="C52" i="76"/>
  <c r="C53" i="76"/>
  <c r="C49" i="76"/>
  <c r="C45" i="76"/>
  <c r="C33" i="76"/>
  <c r="C34" i="76"/>
  <c r="C35" i="76"/>
  <c r="C36" i="76"/>
  <c r="C37" i="76"/>
  <c r="C38" i="76"/>
  <c r="C39" i="76"/>
  <c r="C40" i="76"/>
  <c r="C41" i="76"/>
  <c r="C42" i="76"/>
  <c r="C46" i="76"/>
  <c r="C32" i="76"/>
  <c r="C19" i="76"/>
  <c r="C20" i="76"/>
  <c r="C21" i="76"/>
  <c r="C22" i="76"/>
  <c r="C23" i="76"/>
  <c r="C24" i="76"/>
  <c r="C25" i="76"/>
  <c r="C26" i="76"/>
  <c r="C27" i="76"/>
  <c r="C28" i="76"/>
  <c r="C18" i="76"/>
  <c r="C15" i="76"/>
  <c r="D15" i="75"/>
  <c r="E15" i="75"/>
  <c r="F15" i="75"/>
  <c r="G15" i="75"/>
  <c r="H15" i="75"/>
  <c r="I15" i="75"/>
  <c r="J15" i="75"/>
  <c r="K15" i="75"/>
  <c r="L15" i="75"/>
  <c r="M15" i="75"/>
  <c r="N15" i="75"/>
  <c r="O15" i="75"/>
  <c r="P15" i="75"/>
  <c r="Q15" i="75"/>
  <c r="R15" i="75"/>
  <c r="S15" i="75"/>
  <c r="T15" i="75"/>
  <c r="U15" i="75"/>
  <c r="V15" i="75"/>
  <c r="W15" i="75"/>
  <c r="X15" i="75"/>
  <c r="Y15" i="75"/>
  <c r="Z15" i="75"/>
  <c r="AA15" i="75"/>
  <c r="AB15" i="75"/>
  <c r="AC15" i="75"/>
  <c r="AD15" i="75"/>
  <c r="AE15" i="75"/>
  <c r="AF15" i="75"/>
  <c r="AG15" i="75"/>
  <c r="D18" i="75"/>
  <c r="E18" i="75"/>
  <c r="F18" i="75"/>
  <c r="G18" i="75"/>
  <c r="H18" i="75"/>
  <c r="I18" i="75"/>
  <c r="J18" i="75"/>
  <c r="K18" i="75"/>
  <c r="L18" i="75"/>
  <c r="M18" i="75"/>
  <c r="N18" i="75"/>
  <c r="O18" i="75"/>
  <c r="P18" i="75"/>
  <c r="Q18" i="75"/>
  <c r="R18" i="75"/>
  <c r="S18" i="75"/>
  <c r="T18" i="75"/>
  <c r="U18" i="75"/>
  <c r="V18" i="75"/>
  <c r="W18" i="75"/>
  <c r="X18" i="75"/>
  <c r="Y18" i="75"/>
  <c r="Z18" i="75"/>
  <c r="AA18" i="75"/>
  <c r="AB18" i="75"/>
  <c r="AC18" i="75"/>
  <c r="AD18" i="75"/>
  <c r="AE18" i="75"/>
  <c r="AF18" i="75"/>
  <c r="AG18" i="75"/>
  <c r="D19" i="75"/>
  <c r="E19" i="75"/>
  <c r="F19" i="75"/>
  <c r="G19" i="75"/>
  <c r="H19" i="75"/>
  <c r="I19" i="75"/>
  <c r="J19" i="75"/>
  <c r="K19" i="75"/>
  <c r="L19" i="75"/>
  <c r="M19" i="75"/>
  <c r="N19" i="75"/>
  <c r="O19" i="75"/>
  <c r="P19" i="75"/>
  <c r="Q19" i="75"/>
  <c r="R19" i="75"/>
  <c r="S19" i="75"/>
  <c r="T19" i="75"/>
  <c r="U19" i="75"/>
  <c r="V19" i="75"/>
  <c r="W19" i="75"/>
  <c r="X19" i="75"/>
  <c r="Y19" i="75"/>
  <c r="Z19" i="75"/>
  <c r="AA19" i="75"/>
  <c r="AB19" i="75"/>
  <c r="AC19" i="75"/>
  <c r="AD19" i="75"/>
  <c r="AE19" i="75"/>
  <c r="AF19" i="75"/>
  <c r="AG19" i="75"/>
  <c r="D20" i="75"/>
  <c r="E20" i="75"/>
  <c r="F20" i="75"/>
  <c r="G20" i="75"/>
  <c r="H20" i="75"/>
  <c r="I20" i="75"/>
  <c r="J20" i="75"/>
  <c r="K20" i="75"/>
  <c r="L20" i="75"/>
  <c r="M20" i="75"/>
  <c r="N20" i="75"/>
  <c r="O20" i="75"/>
  <c r="P20" i="75"/>
  <c r="Q20" i="75"/>
  <c r="R20" i="75"/>
  <c r="S20" i="75"/>
  <c r="T20" i="75"/>
  <c r="U20" i="75"/>
  <c r="V20" i="75"/>
  <c r="W20" i="75"/>
  <c r="X20" i="75"/>
  <c r="Y20" i="75"/>
  <c r="Z20" i="75"/>
  <c r="AA20" i="75"/>
  <c r="AB20" i="75"/>
  <c r="AC20" i="75"/>
  <c r="AD20" i="75"/>
  <c r="AE20" i="75"/>
  <c r="AF20" i="75"/>
  <c r="AG20" i="75"/>
  <c r="D21" i="75"/>
  <c r="E21" i="75"/>
  <c r="F21" i="75"/>
  <c r="G21" i="75"/>
  <c r="H21" i="75"/>
  <c r="I21" i="75"/>
  <c r="J21" i="75"/>
  <c r="K21" i="75"/>
  <c r="L21" i="75"/>
  <c r="M21" i="75"/>
  <c r="N21" i="75"/>
  <c r="O21" i="75"/>
  <c r="P21" i="75"/>
  <c r="Q21" i="75"/>
  <c r="R21" i="75"/>
  <c r="S21" i="75"/>
  <c r="T21" i="75"/>
  <c r="U21" i="75"/>
  <c r="V21" i="75"/>
  <c r="W21" i="75"/>
  <c r="X21" i="75"/>
  <c r="Y21" i="75"/>
  <c r="Z21" i="75"/>
  <c r="AA21" i="75"/>
  <c r="AB21" i="75"/>
  <c r="AC21" i="75"/>
  <c r="AD21" i="75"/>
  <c r="AE21" i="75"/>
  <c r="AF21" i="75"/>
  <c r="AG21" i="75"/>
  <c r="D22" i="75"/>
  <c r="E22" i="75"/>
  <c r="F22" i="75"/>
  <c r="G22" i="75"/>
  <c r="H22" i="75"/>
  <c r="I22" i="75"/>
  <c r="J22" i="75"/>
  <c r="K22" i="75"/>
  <c r="L22" i="75"/>
  <c r="M22" i="75"/>
  <c r="N22" i="75"/>
  <c r="O22" i="75"/>
  <c r="P22" i="75"/>
  <c r="Q22" i="75"/>
  <c r="R22" i="75"/>
  <c r="S22" i="75"/>
  <c r="T22" i="75"/>
  <c r="U22" i="75"/>
  <c r="V22" i="75"/>
  <c r="W22" i="75"/>
  <c r="X22" i="75"/>
  <c r="Y22" i="75"/>
  <c r="Z22" i="75"/>
  <c r="AA22" i="75"/>
  <c r="AB22" i="75"/>
  <c r="AC22" i="75"/>
  <c r="AD22" i="75"/>
  <c r="AE22" i="75"/>
  <c r="AF22" i="75"/>
  <c r="AG22" i="75"/>
  <c r="D23" i="75"/>
  <c r="E23" i="75"/>
  <c r="F23" i="75"/>
  <c r="G23" i="75"/>
  <c r="H23" i="75"/>
  <c r="I23" i="75"/>
  <c r="J23" i="75"/>
  <c r="K23" i="75"/>
  <c r="L23" i="75"/>
  <c r="M23" i="75"/>
  <c r="N23" i="75"/>
  <c r="O23" i="75"/>
  <c r="P23" i="75"/>
  <c r="Q23" i="75"/>
  <c r="R23" i="75"/>
  <c r="S23" i="75"/>
  <c r="T23" i="75"/>
  <c r="U23" i="75"/>
  <c r="V23" i="75"/>
  <c r="W23" i="75"/>
  <c r="X23" i="75"/>
  <c r="Y23" i="75"/>
  <c r="Z23" i="75"/>
  <c r="AA23" i="75"/>
  <c r="AB23" i="75"/>
  <c r="AC23" i="75"/>
  <c r="AD23" i="75"/>
  <c r="AE23" i="75"/>
  <c r="AF23" i="75"/>
  <c r="AG23" i="75"/>
  <c r="D24" i="75"/>
  <c r="E24" i="75"/>
  <c r="F24" i="75"/>
  <c r="G24" i="75"/>
  <c r="H24" i="75"/>
  <c r="I24" i="75"/>
  <c r="J24" i="75"/>
  <c r="K24" i="75"/>
  <c r="L24" i="75"/>
  <c r="M24" i="75"/>
  <c r="N24" i="75"/>
  <c r="O24" i="75"/>
  <c r="P24" i="75"/>
  <c r="Q24" i="75"/>
  <c r="R24" i="75"/>
  <c r="S24" i="75"/>
  <c r="T24" i="75"/>
  <c r="U24" i="75"/>
  <c r="V24" i="75"/>
  <c r="W24" i="75"/>
  <c r="X24" i="75"/>
  <c r="Y24" i="75"/>
  <c r="Z24" i="75"/>
  <c r="AA24" i="75"/>
  <c r="AB24" i="75"/>
  <c r="AC24" i="75"/>
  <c r="AD24" i="75"/>
  <c r="AE24" i="75"/>
  <c r="AF24" i="75"/>
  <c r="AG24" i="75"/>
  <c r="D25" i="75"/>
  <c r="E25" i="75"/>
  <c r="F25" i="75"/>
  <c r="G25" i="75"/>
  <c r="H25" i="75"/>
  <c r="I25" i="75"/>
  <c r="J25" i="75"/>
  <c r="K25" i="75"/>
  <c r="L25" i="75"/>
  <c r="M25" i="75"/>
  <c r="N25" i="75"/>
  <c r="O25" i="75"/>
  <c r="P25" i="75"/>
  <c r="Q25" i="75"/>
  <c r="R25" i="75"/>
  <c r="S25" i="75"/>
  <c r="T25" i="75"/>
  <c r="U25" i="75"/>
  <c r="V25" i="75"/>
  <c r="W25" i="75"/>
  <c r="X25" i="75"/>
  <c r="Y25" i="75"/>
  <c r="Z25" i="75"/>
  <c r="AA25" i="75"/>
  <c r="AB25" i="75"/>
  <c r="AC25" i="75"/>
  <c r="AD25" i="75"/>
  <c r="AE25" i="75"/>
  <c r="AF25" i="75"/>
  <c r="AG25" i="75"/>
  <c r="D26" i="75"/>
  <c r="E26" i="75"/>
  <c r="F26" i="75"/>
  <c r="G26" i="75"/>
  <c r="H26" i="75"/>
  <c r="I26" i="75"/>
  <c r="J26" i="75"/>
  <c r="K26" i="75"/>
  <c r="L26" i="75"/>
  <c r="M26" i="75"/>
  <c r="N26" i="75"/>
  <c r="O26" i="75"/>
  <c r="P26" i="75"/>
  <c r="Q26" i="75"/>
  <c r="R26" i="75"/>
  <c r="S26" i="75"/>
  <c r="T26" i="75"/>
  <c r="U26" i="75"/>
  <c r="V26" i="75"/>
  <c r="W26" i="75"/>
  <c r="X26" i="75"/>
  <c r="Y26" i="75"/>
  <c r="Z26" i="75"/>
  <c r="AA26" i="75"/>
  <c r="AB26" i="75"/>
  <c r="AC26" i="75"/>
  <c r="AD26" i="75"/>
  <c r="AE26" i="75"/>
  <c r="AF26" i="75"/>
  <c r="AG26" i="75"/>
  <c r="D27" i="75"/>
  <c r="E27" i="75"/>
  <c r="F27" i="75"/>
  <c r="G27" i="75"/>
  <c r="H27" i="75"/>
  <c r="I27" i="75"/>
  <c r="J27" i="75"/>
  <c r="K27" i="75"/>
  <c r="L27" i="75"/>
  <c r="M27" i="75"/>
  <c r="N27" i="75"/>
  <c r="O27" i="75"/>
  <c r="P27" i="75"/>
  <c r="Q27" i="75"/>
  <c r="R27" i="75"/>
  <c r="S27" i="75"/>
  <c r="T27" i="75"/>
  <c r="U27" i="75"/>
  <c r="V27" i="75"/>
  <c r="W27" i="75"/>
  <c r="X27" i="75"/>
  <c r="Y27" i="75"/>
  <c r="Z27" i="75"/>
  <c r="AA27" i="75"/>
  <c r="AB27" i="75"/>
  <c r="AC27" i="75"/>
  <c r="AD27" i="75"/>
  <c r="AE27" i="75"/>
  <c r="AF27" i="75"/>
  <c r="AG27" i="75"/>
  <c r="D31" i="75"/>
  <c r="E31" i="75"/>
  <c r="F31" i="75"/>
  <c r="G31" i="75"/>
  <c r="H31" i="75"/>
  <c r="I31" i="75"/>
  <c r="J31" i="75"/>
  <c r="K31" i="75"/>
  <c r="L31" i="75"/>
  <c r="M31" i="75"/>
  <c r="N31" i="75"/>
  <c r="O31" i="75"/>
  <c r="P31" i="75"/>
  <c r="Q31" i="75"/>
  <c r="R31" i="75"/>
  <c r="S31" i="75"/>
  <c r="T31" i="75"/>
  <c r="U31" i="75"/>
  <c r="V31" i="75"/>
  <c r="W31" i="75"/>
  <c r="X31" i="75"/>
  <c r="Y31" i="75"/>
  <c r="Z31" i="75"/>
  <c r="AA31" i="75"/>
  <c r="AB31" i="75"/>
  <c r="AC31" i="75"/>
  <c r="AD31" i="75"/>
  <c r="AE31" i="75"/>
  <c r="AF31" i="75"/>
  <c r="AG31" i="75"/>
  <c r="D32" i="75"/>
  <c r="E32" i="75"/>
  <c r="F32" i="75"/>
  <c r="G32" i="75"/>
  <c r="H32" i="75"/>
  <c r="I32" i="75"/>
  <c r="J32" i="75"/>
  <c r="K32" i="75"/>
  <c r="L32" i="75"/>
  <c r="M32" i="75"/>
  <c r="N32" i="75"/>
  <c r="O32" i="75"/>
  <c r="P32" i="75"/>
  <c r="Q32" i="75"/>
  <c r="R32" i="75"/>
  <c r="S32" i="75"/>
  <c r="T32" i="75"/>
  <c r="U32" i="75"/>
  <c r="V32" i="75"/>
  <c r="W32" i="75"/>
  <c r="X32" i="75"/>
  <c r="Y32" i="75"/>
  <c r="Z32" i="75"/>
  <c r="AA32" i="75"/>
  <c r="AB32" i="75"/>
  <c r="AC32" i="75"/>
  <c r="AD32" i="75"/>
  <c r="AE32" i="75"/>
  <c r="AF32" i="75"/>
  <c r="AG32" i="75"/>
  <c r="D33" i="75"/>
  <c r="E33" i="75"/>
  <c r="F33" i="75"/>
  <c r="G33" i="75"/>
  <c r="H33" i="75"/>
  <c r="I33" i="75"/>
  <c r="J33" i="75"/>
  <c r="K33" i="75"/>
  <c r="L33" i="75"/>
  <c r="M33" i="75"/>
  <c r="N33" i="75"/>
  <c r="O33" i="75"/>
  <c r="P33" i="75"/>
  <c r="Q33" i="75"/>
  <c r="R33" i="75"/>
  <c r="S33" i="75"/>
  <c r="T33" i="75"/>
  <c r="U33" i="75"/>
  <c r="V33" i="75"/>
  <c r="W33" i="75"/>
  <c r="X33" i="75"/>
  <c r="Y33" i="75"/>
  <c r="Z33" i="75"/>
  <c r="AA33" i="75"/>
  <c r="AB33" i="75"/>
  <c r="AC33" i="75"/>
  <c r="AD33" i="75"/>
  <c r="AE33" i="75"/>
  <c r="AF33" i="75"/>
  <c r="AG33" i="75"/>
  <c r="D34" i="75"/>
  <c r="E34" i="75"/>
  <c r="F34" i="75"/>
  <c r="G34" i="75"/>
  <c r="H34" i="75"/>
  <c r="I34" i="75"/>
  <c r="J34" i="75"/>
  <c r="K34" i="75"/>
  <c r="L34" i="75"/>
  <c r="M34" i="75"/>
  <c r="N34" i="75"/>
  <c r="O34" i="75"/>
  <c r="P34" i="75"/>
  <c r="Q34" i="75"/>
  <c r="R34" i="75"/>
  <c r="S34" i="75"/>
  <c r="T34" i="75"/>
  <c r="U34" i="75"/>
  <c r="V34" i="75"/>
  <c r="W34" i="75"/>
  <c r="X34" i="75"/>
  <c r="Y34" i="75"/>
  <c r="Z34" i="75"/>
  <c r="AA34" i="75"/>
  <c r="AB34" i="75"/>
  <c r="AC34" i="75"/>
  <c r="AD34" i="75"/>
  <c r="AE34" i="75"/>
  <c r="AF34" i="75"/>
  <c r="AG34" i="75"/>
  <c r="D35" i="75"/>
  <c r="E35" i="75"/>
  <c r="F35" i="75"/>
  <c r="G35" i="75"/>
  <c r="H35" i="75"/>
  <c r="I35" i="75"/>
  <c r="J35" i="75"/>
  <c r="K35" i="75"/>
  <c r="L35" i="75"/>
  <c r="M35" i="75"/>
  <c r="N35" i="75"/>
  <c r="O35" i="75"/>
  <c r="P35" i="75"/>
  <c r="Q35" i="75"/>
  <c r="R35" i="75"/>
  <c r="S35" i="75"/>
  <c r="T35" i="75"/>
  <c r="U35" i="75"/>
  <c r="V35" i="75"/>
  <c r="W35" i="75"/>
  <c r="X35" i="75"/>
  <c r="Y35" i="75"/>
  <c r="Z35" i="75"/>
  <c r="AA35" i="75"/>
  <c r="AB35" i="75"/>
  <c r="AC35" i="75"/>
  <c r="AD35" i="75"/>
  <c r="AE35" i="75"/>
  <c r="AF35" i="75"/>
  <c r="AG35" i="75"/>
  <c r="D36" i="75"/>
  <c r="E36" i="75"/>
  <c r="F36" i="75"/>
  <c r="G36" i="75"/>
  <c r="H36" i="75"/>
  <c r="I36" i="75"/>
  <c r="J36" i="75"/>
  <c r="K36" i="75"/>
  <c r="L36" i="75"/>
  <c r="M36" i="75"/>
  <c r="N36" i="75"/>
  <c r="O36" i="75"/>
  <c r="P36" i="75"/>
  <c r="Q36" i="75"/>
  <c r="R36" i="75"/>
  <c r="S36" i="75"/>
  <c r="T36" i="75"/>
  <c r="U36" i="75"/>
  <c r="V36" i="75"/>
  <c r="W36" i="75"/>
  <c r="X36" i="75"/>
  <c r="Y36" i="75"/>
  <c r="Z36" i="75"/>
  <c r="AA36" i="75"/>
  <c r="AB36" i="75"/>
  <c r="AC36" i="75"/>
  <c r="AD36" i="75"/>
  <c r="AE36" i="75"/>
  <c r="AF36" i="75"/>
  <c r="AG36" i="75"/>
  <c r="D37" i="75"/>
  <c r="E37" i="75"/>
  <c r="F37" i="75"/>
  <c r="G37" i="75"/>
  <c r="H37" i="75"/>
  <c r="I37" i="75"/>
  <c r="J37" i="75"/>
  <c r="K37" i="75"/>
  <c r="L37" i="75"/>
  <c r="M37" i="75"/>
  <c r="N37" i="75"/>
  <c r="O37" i="75"/>
  <c r="P37" i="75"/>
  <c r="Q37" i="75"/>
  <c r="R37" i="75"/>
  <c r="S37" i="75"/>
  <c r="T37" i="75"/>
  <c r="U37" i="75"/>
  <c r="V37" i="75"/>
  <c r="W37" i="75"/>
  <c r="X37" i="75"/>
  <c r="Y37" i="75"/>
  <c r="Z37" i="75"/>
  <c r="AA37" i="75"/>
  <c r="AB37" i="75"/>
  <c r="AC37" i="75"/>
  <c r="AD37" i="75"/>
  <c r="AE37" i="75"/>
  <c r="AF37" i="75"/>
  <c r="AG37" i="75"/>
  <c r="D38" i="75"/>
  <c r="E38" i="75"/>
  <c r="F38" i="75"/>
  <c r="G38" i="75"/>
  <c r="H38" i="75"/>
  <c r="I38" i="75"/>
  <c r="J38" i="75"/>
  <c r="K38" i="75"/>
  <c r="L38" i="75"/>
  <c r="M38" i="75"/>
  <c r="N38" i="75"/>
  <c r="O38" i="75"/>
  <c r="P38" i="75"/>
  <c r="Q38" i="75"/>
  <c r="R38" i="75"/>
  <c r="S38" i="75"/>
  <c r="T38" i="75"/>
  <c r="U38" i="75"/>
  <c r="V38" i="75"/>
  <c r="W38" i="75"/>
  <c r="X38" i="75"/>
  <c r="Y38" i="75"/>
  <c r="Z38" i="75"/>
  <c r="AA38" i="75"/>
  <c r="AB38" i="75"/>
  <c r="AC38" i="75"/>
  <c r="AD38" i="75"/>
  <c r="AE38" i="75"/>
  <c r="AF38" i="75"/>
  <c r="AG38" i="75"/>
  <c r="D39" i="75"/>
  <c r="E39" i="75"/>
  <c r="F39" i="75"/>
  <c r="G39" i="75"/>
  <c r="H39" i="75"/>
  <c r="I39" i="75"/>
  <c r="J39" i="75"/>
  <c r="K39" i="75"/>
  <c r="L39" i="75"/>
  <c r="M39" i="75"/>
  <c r="N39" i="75"/>
  <c r="O39" i="75"/>
  <c r="P39" i="75"/>
  <c r="Q39" i="75"/>
  <c r="R39" i="75"/>
  <c r="S39" i="75"/>
  <c r="T39" i="75"/>
  <c r="U39" i="75"/>
  <c r="V39" i="75"/>
  <c r="W39" i="75"/>
  <c r="X39" i="75"/>
  <c r="Y39" i="75"/>
  <c r="Z39" i="75"/>
  <c r="AA39" i="75"/>
  <c r="AB39" i="75"/>
  <c r="AC39" i="75"/>
  <c r="AD39" i="75"/>
  <c r="AE39" i="75"/>
  <c r="AF39" i="75"/>
  <c r="AG39" i="75"/>
  <c r="D40" i="75"/>
  <c r="E40" i="75"/>
  <c r="F40" i="75"/>
  <c r="G40" i="75"/>
  <c r="H40" i="75"/>
  <c r="I40" i="75"/>
  <c r="J40" i="75"/>
  <c r="K40" i="75"/>
  <c r="L40" i="75"/>
  <c r="M40" i="75"/>
  <c r="N40" i="75"/>
  <c r="O40" i="75"/>
  <c r="P40" i="75"/>
  <c r="Q40" i="75"/>
  <c r="R40" i="75"/>
  <c r="S40" i="75"/>
  <c r="T40" i="75"/>
  <c r="U40" i="75"/>
  <c r="V40" i="75"/>
  <c r="W40" i="75"/>
  <c r="X40" i="75"/>
  <c r="Y40" i="75"/>
  <c r="Z40" i="75"/>
  <c r="AA40" i="75"/>
  <c r="AB40" i="75"/>
  <c r="AC40" i="75"/>
  <c r="AD40" i="75"/>
  <c r="AE40" i="75"/>
  <c r="AF40" i="75"/>
  <c r="AG40" i="75"/>
  <c r="D43" i="75"/>
  <c r="E43" i="75"/>
  <c r="F43" i="75"/>
  <c r="G43" i="75"/>
  <c r="H43" i="75"/>
  <c r="I43" i="75"/>
  <c r="J43" i="75"/>
  <c r="K43" i="75"/>
  <c r="L43" i="75"/>
  <c r="M43" i="75"/>
  <c r="N43" i="75"/>
  <c r="O43" i="75"/>
  <c r="P43" i="75"/>
  <c r="Q43" i="75"/>
  <c r="R43" i="75"/>
  <c r="S43" i="75"/>
  <c r="T43" i="75"/>
  <c r="U43" i="75"/>
  <c r="V43" i="75"/>
  <c r="W43" i="75"/>
  <c r="X43" i="75"/>
  <c r="Y43" i="75"/>
  <c r="Z43" i="75"/>
  <c r="AA43" i="75"/>
  <c r="AB43" i="75"/>
  <c r="AC43" i="75"/>
  <c r="AD43" i="75"/>
  <c r="AE43" i="75"/>
  <c r="AF43" i="75"/>
  <c r="AG43" i="75"/>
  <c r="D47" i="75"/>
  <c r="E47" i="75"/>
  <c r="F47" i="75"/>
  <c r="G47" i="75"/>
  <c r="H47" i="75"/>
  <c r="I47" i="75"/>
  <c r="J47" i="75"/>
  <c r="K47" i="75"/>
  <c r="L47" i="75"/>
  <c r="M47" i="75"/>
  <c r="N47" i="75"/>
  <c r="O47" i="75"/>
  <c r="P47" i="75"/>
  <c r="Q47" i="75"/>
  <c r="R47" i="75"/>
  <c r="S47" i="75"/>
  <c r="T47" i="75"/>
  <c r="U47" i="75"/>
  <c r="V47" i="75"/>
  <c r="W47" i="75"/>
  <c r="X47" i="75"/>
  <c r="Y47" i="75"/>
  <c r="Z47" i="75"/>
  <c r="AA47" i="75"/>
  <c r="AB47" i="75"/>
  <c r="AC47" i="75"/>
  <c r="AD47" i="75"/>
  <c r="AE47" i="75"/>
  <c r="AF47" i="75"/>
  <c r="AG47" i="75"/>
  <c r="D48" i="75"/>
  <c r="E48" i="75"/>
  <c r="F48" i="75"/>
  <c r="G48" i="75"/>
  <c r="H48" i="75"/>
  <c r="I48" i="75"/>
  <c r="J48" i="75"/>
  <c r="K48" i="75"/>
  <c r="L48" i="75"/>
  <c r="M48" i="75"/>
  <c r="N48" i="75"/>
  <c r="O48" i="75"/>
  <c r="P48" i="75"/>
  <c r="Q48" i="75"/>
  <c r="R48" i="75"/>
  <c r="S48" i="75"/>
  <c r="T48" i="75"/>
  <c r="U48" i="75"/>
  <c r="V48" i="75"/>
  <c r="W48" i="75"/>
  <c r="X48" i="75"/>
  <c r="Y48" i="75"/>
  <c r="Z48" i="75"/>
  <c r="AA48" i="75"/>
  <c r="AB48" i="75"/>
  <c r="AC48" i="75"/>
  <c r="AD48" i="75"/>
  <c r="AE48" i="75"/>
  <c r="AF48" i="75"/>
  <c r="AG48" i="75"/>
  <c r="D49" i="75"/>
  <c r="E49" i="75"/>
  <c r="F49" i="75"/>
  <c r="G49" i="75"/>
  <c r="H49" i="75"/>
  <c r="I49" i="75"/>
  <c r="J49" i="75"/>
  <c r="K49" i="75"/>
  <c r="L49" i="75"/>
  <c r="M49" i="75"/>
  <c r="N49" i="75"/>
  <c r="O49" i="75"/>
  <c r="P49" i="75"/>
  <c r="Q49" i="75"/>
  <c r="R49" i="75"/>
  <c r="S49" i="75"/>
  <c r="T49" i="75"/>
  <c r="U49" i="75"/>
  <c r="V49" i="75"/>
  <c r="W49" i="75"/>
  <c r="X49" i="75"/>
  <c r="Y49" i="75"/>
  <c r="Z49" i="75"/>
  <c r="AA49" i="75"/>
  <c r="AB49" i="75"/>
  <c r="AC49" i="75"/>
  <c r="AD49" i="75"/>
  <c r="AE49" i="75"/>
  <c r="AF49" i="75"/>
  <c r="AG49" i="75"/>
  <c r="D50" i="75"/>
  <c r="E50" i="75"/>
  <c r="F50" i="75"/>
  <c r="G50" i="75"/>
  <c r="H50" i="75"/>
  <c r="I50" i="75"/>
  <c r="J50" i="75"/>
  <c r="K50" i="75"/>
  <c r="L50" i="75"/>
  <c r="M50" i="75"/>
  <c r="N50" i="75"/>
  <c r="O50" i="75"/>
  <c r="P50" i="75"/>
  <c r="Q50" i="75"/>
  <c r="R50" i="75"/>
  <c r="S50" i="75"/>
  <c r="T50" i="75"/>
  <c r="U50" i="75"/>
  <c r="V50" i="75"/>
  <c r="W50" i="75"/>
  <c r="X50" i="75"/>
  <c r="Y50" i="75"/>
  <c r="Z50" i="75"/>
  <c r="AA50" i="75"/>
  <c r="AB50" i="75"/>
  <c r="AC50" i="75"/>
  <c r="AD50" i="75"/>
  <c r="AE50" i="75"/>
  <c r="AF50" i="75"/>
  <c r="AG50" i="75"/>
  <c r="D51" i="75"/>
  <c r="E51" i="75"/>
  <c r="F51" i="75"/>
  <c r="G51" i="75"/>
  <c r="H51" i="75"/>
  <c r="I51" i="75"/>
  <c r="J51" i="75"/>
  <c r="K51" i="75"/>
  <c r="L51" i="75"/>
  <c r="M51" i="75"/>
  <c r="N51" i="75"/>
  <c r="O51" i="75"/>
  <c r="P51" i="75"/>
  <c r="Q51" i="75"/>
  <c r="R51" i="75"/>
  <c r="S51" i="75"/>
  <c r="T51" i="75"/>
  <c r="U51" i="75"/>
  <c r="V51" i="75"/>
  <c r="W51" i="75"/>
  <c r="X51" i="75"/>
  <c r="Y51" i="75"/>
  <c r="Z51" i="75"/>
  <c r="AA51" i="75"/>
  <c r="AB51" i="75"/>
  <c r="AC51" i="75"/>
  <c r="AD51" i="75"/>
  <c r="AE51" i="75"/>
  <c r="AF51" i="75"/>
  <c r="AG51" i="75"/>
  <c r="D53" i="75"/>
  <c r="E53" i="75"/>
  <c r="F53" i="75"/>
  <c r="G53" i="75"/>
  <c r="H53" i="75"/>
  <c r="I53" i="75"/>
  <c r="J53" i="75"/>
  <c r="K53" i="75"/>
  <c r="L53" i="75"/>
  <c r="M53" i="75"/>
  <c r="N53" i="75"/>
  <c r="O53" i="75"/>
  <c r="P53" i="75"/>
  <c r="Q53" i="75"/>
  <c r="R53" i="75"/>
  <c r="S53" i="75"/>
  <c r="T53" i="75"/>
  <c r="U53" i="75"/>
  <c r="V53" i="75"/>
  <c r="W53" i="75"/>
  <c r="X53" i="75"/>
  <c r="Y53" i="75"/>
  <c r="Z53" i="75"/>
  <c r="AA53" i="75"/>
  <c r="AB53" i="75"/>
  <c r="AC53" i="75"/>
  <c r="AD53" i="75"/>
  <c r="AE53" i="75"/>
  <c r="AF53" i="75"/>
  <c r="AG53" i="75"/>
  <c r="D54" i="75"/>
  <c r="E54" i="75"/>
  <c r="F54" i="75"/>
  <c r="G54" i="75"/>
  <c r="H54" i="75"/>
  <c r="I54" i="75"/>
  <c r="J54" i="75"/>
  <c r="K54" i="75"/>
  <c r="L54" i="75"/>
  <c r="M54" i="75"/>
  <c r="N54" i="75"/>
  <c r="O54" i="75"/>
  <c r="P54" i="75"/>
  <c r="Q54" i="75"/>
  <c r="R54" i="75"/>
  <c r="S54" i="75"/>
  <c r="T54" i="75"/>
  <c r="U54" i="75"/>
  <c r="V54" i="75"/>
  <c r="W54" i="75"/>
  <c r="X54" i="75"/>
  <c r="Y54" i="75"/>
  <c r="Z54" i="75"/>
  <c r="AA54" i="75"/>
  <c r="AB54" i="75"/>
  <c r="AC54" i="75"/>
  <c r="AD54" i="75"/>
  <c r="AE54" i="75"/>
  <c r="AF54" i="75"/>
  <c r="AG54" i="75"/>
  <c r="D55" i="75"/>
  <c r="E55" i="75"/>
  <c r="F55" i="75"/>
  <c r="G55" i="75"/>
  <c r="H55" i="75"/>
  <c r="I55" i="75"/>
  <c r="J55" i="75"/>
  <c r="K55" i="75"/>
  <c r="L55" i="75"/>
  <c r="M55" i="75"/>
  <c r="N55" i="75"/>
  <c r="O55" i="75"/>
  <c r="P55" i="75"/>
  <c r="Q55" i="75"/>
  <c r="R55" i="75"/>
  <c r="S55" i="75"/>
  <c r="T55" i="75"/>
  <c r="U55" i="75"/>
  <c r="V55" i="75"/>
  <c r="W55" i="75"/>
  <c r="X55" i="75"/>
  <c r="Y55" i="75"/>
  <c r="Z55" i="75"/>
  <c r="AA55" i="75"/>
  <c r="AB55" i="75"/>
  <c r="AC55" i="75"/>
  <c r="AD55" i="75"/>
  <c r="AE55" i="75"/>
  <c r="AF55" i="75"/>
  <c r="AG55" i="75"/>
  <c r="D56" i="75"/>
  <c r="E56" i="75"/>
  <c r="F56" i="75"/>
  <c r="G56" i="75"/>
  <c r="H56" i="75"/>
  <c r="I56" i="75"/>
  <c r="J56" i="75"/>
  <c r="K56" i="75"/>
  <c r="L56" i="75"/>
  <c r="M56" i="75"/>
  <c r="N56" i="75"/>
  <c r="O56" i="75"/>
  <c r="P56" i="75"/>
  <c r="Q56" i="75"/>
  <c r="R56" i="75"/>
  <c r="S56" i="75"/>
  <c r="T56" i="75"/>
  <c r="U56" i="75"/>
  <c r="V56" i="75"/>
  <c r="W56" i="75"/>
  <c r="X56" i="75"/>
  <c r="Y56" i="75"/>
  <c r="Z56" i="75"/>
  <c r="AA56" i="75"/>
  <c r="AB56" i="75"/>
  <c r="AC56" i="75"/>
  <c r="AD56" i="75"/>
  <c r="AE56" i="75"/>
  <c r="AF56" i="75"/>
  <c r="AG56" i="75"/>
  <c r="D57" i="75"/>
  <c r="E57" i="75"/>
  <c r="F57" i="75"/>
  <c r="G57" i="75"/>
  <c r="H57" i="75"/>
  <c r="I57" i="75"/>
  <c r="J57" i="75"/>
  <c r="K57" i="75"/>
  <c r="L57" i="75"/>
  <c r="M57" i="75"/>
  <c r="N57" i="75"/>
  <c r="O57" i="75"/>
  <c r="P57" i="75"/>
  <c r="Q57" i="75"/>
  <c r="R57" i="75"/>
  <c r="S57" i="75"/>
  <c r="T57" i="75"/>
  <c r="U57" i="75"/>
  <c r="V57" i="75"/>
  <c r="W57" i="75"/>
  <c r="X57" i="75"/>
  <c r="Y57" i="75"/>
  <c r="Z57" i="75"/>
  <c r="AA57" i="75"/>
  <c r="AB57" i="75"/>
  <c r="AC57" i="75"/>
  <c r="AD57" i="75"/>
  <c r="AE57" i="75"/>
  <c r="AF57" i="75"/>
  <c r="AG57" i="75"/>
  <c r="D59" i="75"/>
  <c r="E59" i="75"/>
  <c r="F59" i="75"/>
  <c r="G59" i="75"/>
  <c r="H59" i="75"/>
  <c r="I59" i="75"/>
  <c r="J59" i="75"/>
  <c r="K59" i="75"/>
  <c r="L59" i="75"/>
  <c r="M59" i="75"/>
  <c r="N59" i="75"/>
  <c r="O59" i="75"/>
  <c r="P59" i="75"/>
  <c r="Q59" i="75"/>
  <c r="R59" i="75"/>
  <c r="S59" i="75"/>
  <c r="T59" i="75"/>
  <c r="U59" i="75"/>
  <c r="V59" i="75"/>
  <c r="W59" i="75"/>
  <c r="X59" i="75"/>
  <c r="Y59" i="75"/>
  <c r="Z59" i="75"/>
  <c r="AA59" i="75"/>
  <c r="AB59" i="75"/>
  <c r="AC59" i="75"/>
  <c r="AD59" i="75"/>
  <c r="AE59" i="75"/>
  <c r="AF59" i="75"/>
  <c r="AG59" i="75"/>
  <c r="D60" i="75"/>
  <c r="E60" i="75"/>
  <c r="F60" i="75"/>
  <c r="G60" i="75"/>
  <c r="H60" i="75"/>
  <c r="I60" i="75"/>
  <c r="J60" i="75"/>
  <c r="K60" i="75"/>
  <c r="L60" i="75"/>
  <c r="M60" i="75"/>
  <c r="N60" i="75"/>
  <c r="O60" i="75"/>
  <c r="P60" i="75"/>
  <c r="Q60" i="75"/>
  <c r="R60" i="75"/>
  <c r="S60" i="75"/>
  <c r="T60" i="75"/>
  <c r="U60" i="75"/>
  <c r="V60" i="75"/>
  <c r="W60" i="75"/>
  <c r="X60" i="75"/>
  <c r="Y60" i="75"/>
  <c r="Z60" i="75"/>
  <c r="AA60" i="75"/>
  <c r="AB60" i="75"/>
  <c r="AC60" i="75"/>
  <c r="AD60" i="75"/>
  <c r="AE60" i="75"/>
  <c r="AF60" i="75"/>
  <c r="AG60" i="75"/>
  <c r="C53" i="75"/>
  <c r="C54" i="75"/>
  <c r="C55" i="75"/>
  <c r="C56" i="75"/>
  <c r="C57" i="75"/>
  <c r="C59" i="75"/>
  <c r="C60" i="75"/>
  <c r="C48" i="75"/>
  <c r="C49" i="75"/>
  <c r="C50" i="75"/>
  <c r="C51" i="75"/>
  <c r="C47" i="75"/>
  <c r="C43" i="75"/>
  <c r="C32" i="75"/>
  <c r="C33" i="75"/>
  <c r="C34" i="75"/>
  <c r="C35" i="75"/>
  <c r="C36" i="75"/>
  <c r="C37" i="75"/>
  <c r="C38" i="75"/>
  <c r="C39" i="75"/>
  <c r="C40" i="75"/>
  <c r="C31" i="75"/>
  <c r="C19" i="75"/>
  <c r="C20" i="75"/>
  <c r="C21" i="75"/>
  <c r="C22" i="75"/>
  <c r="C23" i="75"/>
  <c r="C24" i="75"/>
  <c r="C25" i="75"/>
  <c r="C26" i="75"/>
  <c r="C27" i="75"/>
  <c r="C18" i="75"/>
  <c r="C15" i="75"/>
  <c r="D9" i="74"/>
  <c r="E9" i="74"/>
  <c r="F9" i="74"/>
  <c r="G9" i="74"/>
  <c r="H9" i="74"/>
  <c r="I9" i="74"/>
  <c r="J9" i="74"/>
  <c r="K9" i="74"/>
  <c r="L9" i="74"/>
  <c r="M9" i="74"/>
  <c r="N9" i="74"/>
  <c r="O9" i="74"/>
  <c r="P9" i="74"/>
  <c r="Q9" i="74"/>
  <c r="R9" i="74"/>
  <c r="S9" i="74"/>
  <c r="T9" i="74"/>
  <c r="U9" i="74"/>
  <c r="V9" i="74"/>
  <c r="W9" i="74"/>
  <c r="X9" i="74"/>
  <c r="Y9" i="74"/>
  <c r="Z9" i="74"/>
  <c r="AA9" i="74"/>
  <c r="AB9" i="74"/>
  <c r="AC9" i="74"/>
  <c r="AD9" i="74"/>
  <c r="AE9" i="74"/>
  <c r="AF9" i="74"/>
  <c r="AG9" i="74"/>
  <c r="D11" i="74"/>
  <c r="E11" i="74"/>
  <c r="F11" i="74"/>
  <c r="G11" i="74"/>
  <c r="H11" i="74"/>
  <c r="I11" i="74"/>
  <c r="J11" i="74"/>
  <c r="K11" i="74"/>
  <c r="L11" i="74"/>
  <c r="M11" i="74"/>
  <c r="N11" i="74"/>
  <c r="O11" i="74"/>
  <c r="P11" i="74"/>
  <c r="Q11" i="74"/>
  <c r="R11" i="74"/>
  <c r="S11" i="74"/>
  <c r="T11" i="74"/>
  <c r="U11" i="74"/>
  <c r="V11" i="74"/>
  <c r="W11" i="74"/>
  <c r="X11" i="74"/>
  <c r="Y11" i="74"/>
  <c r="Z11" i="74"/>
  <c r="AA11" i="74"/>
  <c r="AB11" i="74"/>
  <c r="AC11" i="74"/>
  <c r="AD11" i="74"/>
  <c r="AE11" i="74"/>
  <c r="AF11" i="74"/>
  <c r="AG11" i="74"/>
  <c r="D14" i="74"/>
  <c r="E14" i="74"/>
  <c r="F14" i="74"/>
  <c r="G14" i="74"/>
  <c r="H14" i="74"/>
  <c r="I14" i="74"/>
  <c r="J14" i="74"/>
  <c r="K14" i="74"/>
  <c r="L14" i="74"/>
  <c r="M14" i="74"/>
  <c r="N14" i="74"/>
  <c r="O14" i="74"/>
  <c r="P14" i="74"/>
  <c r="Q14" i="74"/>
  <c r="R14" i="74"/>
  <c r="S14" i="74"/>
  <c r="T14" i="74"/>
  <c r="U14" i="74"/>
  <c r="V14" i="74"/>
  <c r="W14" i="74"/>
  <c r="X14" i="74"/>
  <c r="Y14" i="74"/>
  <c r="Z14" i="74"/>
  <c r="AA14" i="74"/>
  <c r="AB14" i="74"/>
  <c r="AC14" i="74"/>
  <c r="AD14" i="74"/>
  <c r="AE14" i="74"/>
  <c r="AF14" i="74"/>
  <c r="AG14" i="74"/>
  <c r="D15" i="74"/>
  <c r="E15" i="74"/>
  <c r="F15" i="74"/>
  <c r="G15" i="74"/>
  <c r="H15" i="74"/>
  <c r="I15" i="74"/>
  <c r="J15" i="74"/>
  <c r="K15" i="74"/>
  <c r="L15" i="74"/>
  <c r="M15" i="74"/>
  <c r="N15" i="74"/>
  <c r="O15" i="74"/>
  <c r="P15" i="74"/>
  <c r="Q15" i="74"/>
  <c r="R15" i="74"/>
  <c r="S15" i="74"/>
  <c r="T15" i="74"/>
  <c r="U15" i="74"/>
  <c r="V15" i="74"/>
  <c r="W15" i="74"/>
  <c r="X15" i="74"/>
  <c r="Y15" i="74"/>
  <c r="Z15" i="74"/>
  <c r="AA15" i="74"/>
  <c r="AB15" i="74"/>
  <c r="AC15" i="74"/>
  <c r="AD15" i="74"/>
  <c r="AE15" i="74"/>
  <c r="AF15" i="74"/>
  <c r="AG15" i="74"/>
  <c r="D16" i="74"/>
  <c r="E16" i="74"/>
  <c r="F16" i="74"/>
  <c r="G16" i="74"/>
  <c r="H16" i="74"/>
  <c r="I16" i="74"/>
  <c r="J16" i="74"/>
  <c r="K16" i="74"/>
  <c r="L16" i="74"/>
  <c r="M16" i="74"/>
  <c r="N16" i="74"/>
  <c r="O16" i="74"/>
  <c r="P16" i="74"/>
  <c r="Q16" i="74"/>
  <c r="R16" i="74"/>
  <c r="S16" i="74"/>
  <c r="T16" i="74"/>
  <c r="U16" i="74"/>
  <c r="V16" i="74"/>
  <c r="W16" i="74"/>
  <c r="X16" i="74"/>
  <c r="Y16" i="74"/>
  <c r="Z16" i="74"/>
  <c r="AA16" i="74"/>
  <c r="AB16" i="74"/>
  <c r="AC16" i="74"/>
  <c r="AD16" i="74"/>
  <c r="AE16" i="74"/>
  <c r="AF16" i="74"/>
  <c r="AG16" i="74"/>
  <c r="D17" i="74"/>
  <c r="E17" i="74"/>
  <c r="F17" i="74"/>
  <c r="G17" i="74"/>
  <c r="H17" i="74"/>
  <c r="I17" i="74"/>
  <c r="J17" i="74"/>
  <c r="K17" i="74"/>
  <c r="L17" i="74"/>
  <c r="M17" i="74"/>
  <c r="N17" i="74"/>
  <c r="O17" i="74"/>
  <c r="P17" i="74"/>
  <c r="Q17" i="74"/>
  <c r="R17" i="74"/>
  <c r="S17" i="74"/>
  <c r="T17" i="74"/>
  <c r="U17" i="74"/>
  <c r="V17" i="74"/>
  <c r="W17" i="74"/>
  <c r="X17" i="74"/>
  <c r="Y17" i="74"/>
  <c r="Z17" i="74"/>
  <c r="AA17" i="74"/>
  <c r="AB17" i="74"/>
  <c r="AC17" i="74"/>
  <c r="AD17" i="74"/>
  <c r="AE17" i="74"/>
  <c r="AF17" i="74"/>
  <c r="AG17" i="74"/>
  <c r="D18" i="74"/>
  <c r="E18" i="74"/>
  <c r="F18" i="74"/>
  <c r="G18" i="74"/>
  <c r="H18" i="74"/>
  <c r="I18" i="74"/>
  <c r="J18" i="74"/>
  <c r="K18" i="74"/>
  <c r="L18" i="74"/>
  <c r="M18" i="74"/>
  <c r="N18" i="74"/>
  <c r="O18" i="74"/>
  <c r="P18" i="74"/>
  <c r="Q18" i="74"/>
  <c r="R18" i="74"/>
  <c r="S18" i="74"/>
  <c r="T18" i="74"/>
  <c r="U18" i="74"/>
  <c r="V18" i="74"/>
  <c r="W18" i="74"/>
  <c r="X18" i="74"/>
  <c r="Y18" i="74"/>
  <c r="Z18" i="74"/>
  <c r="AA18" i="74"/>
  <c r="AB18" i="74"/>
  <c r="AC18" i="74"/>
  <c r="AD18" i="74"/>
  <c r="AE18" i="74"/>
  <c r="AF18" i="74"/>
  <c r="AG18" i="74"/>
  <c r="D19" i="74"/>
  <c r="E19" i="74"/>
  <c r="F19" i="74"/>
  <c r="G19" i="74"/>
  <c r="H19" i="74"/>
  <c r="I19" i="74"/>
  <c r="J19" i="74"/>
  <c r="K19" i="74"/>
  <c r="L19" i="74"/>
  <c r="M19" i="74"/>
  <c r="N19" i="74"/>
  <c r="O19" i="74"/>
  <c r="P19" i="74"/>
  <c r="Q19" i="74"/>
  <c r="R19" i="74"/>
  <c r="S19" i="74"/>
  <c r="T19" i="74"/>
  <c r="U19" i="74"/>
  <c r="V19" i="74"/>
  <c r="W19" i="74"/>
  <c r="X19" i="74"/>
  <c r="Y19" i="74"/>
  <c r="Z19" i="74"/>
  <c r="AA19" i="74"/>
  <c r="AB19" i="74"/>
  <c r="AC19" i="74"/>
  <c r="AD19" i="74"/>
  <c r="AE19" i="74"/>
  <c r="AF19" i="74"/>
  <c r="AG19" i="74"/>
  <c r="D20" i="74"/>
  <c r="E20" i="74"/>
  <c r="F20" i="74"/>
  <c r="G20" i="74"/>
  <c r="H20" i="74"/>
  <c r="I20" i="74"/>
  <c r="J20" i="74"/>
  <c r="K20" i="74"/>
  <c r="L20" i="74"/>
  <c r="M20" i="74"/>
  <c r="N20" i="74"/>
  <c r="O20" i="74"/>
  <c r="P20" i="74"/>
  <c r="Q20" i="74"/>
  <c r="R20" i="74"/>
  <c r="S20" i="74"/>
  <c r="T20" i="74"/>
  <c r="U20" i="74"/>
  <c r="V20" i="74"/>
  <c r="W20" i="74"/>
  <c r="X20" i="74"/>
  <c r="Y20" i="74"/>
  <c r="Z20" i="74"/>
  <c r="AA20" i="74"/>
  <c r="AB20" i="74"/>
  <c r="AC20" i="74"/>
  <c r="AD20" i="74"/>
  <c r="AE20" i="74"/>
  <c r="AF20" i="74"/>
  <c r="AG20" i="74"/>
  <c r="D21" i="74"/>
  <c r="E21" i="74"/>
  <c r="F21" i="74"/>
  <c r="G21" i="74"/>
  <c r="H21" i="74"/>
  <c r="I21" i="74"/>
  <c r="J21" i="74"/>
  <c r="K21" i="74"/>
  <c r="L21" i="74"/>
  <c r="M21" i="74"/>
  <c r="N21" i="74"/>
  <c r="O21" i="74"/>
  <c r="P21" i="74"/>
  <c r="Q21" i="74"/>
  <c r="R21" i="74"/>
  <c r="S21" i="74"/>
  <c r="T21" i="74"/>
  <c r="U21" i="74"/>
  <c r="V21" i="74"/>
  <c r="W21" i="74"/>
  <c r="X21" i="74"/>
  <c r="Y21" i="74"/>
  <c r="Z21" i="74"/>
  <c r="AA21" i="74"/>
  <c r="AB21" i="74"/>
  <c r="AC21" i="74"/>
  <c r="AD21" i="74"/>
  <c r="AE21" i="74"/>
  <c r="AF21" i="74"/>
  <c r="AG21" i="74"/>
  <c r="D22" i="74"/>
  <c r="E22" i="74"/>
  <c r="F22" i="74"/>
  <c r="G22" i="74"/>
  <c r="H22" i="74"/>
  <c r="I22" i="74"/>
  <c r="J22" i="74"/>
  <c r="K22" i="74"/>
  <c r="L22" i="74"/>
  <c r="M22" i="74"/>
  <c r="N22" i="74"/>
  <c r="O22" i="74"/>
  <c r="P22" i="74"/>
  <c r="Q22" i="74"/>
  <c r="R22" i="74"/>
  <c r="S22" i="74"/>
  <c r="T22" i="74"/>
  <c r="U22" i="74"/>
  <c r="V22" i="74"/>
  <c r="W22" i="74"/>
  <c r="X22" i="74"/>
  <c r="Y22" i="74"/>
  <c r="Z22" i="74"/>
  <c r="AA22" i="74"/>
  <c r="AB22" i="74"/>
  <c r="AC22" i="74"/>
  <c r="AD22" i="74"/>
  <c r="AE22" i="74"/>
  <c r="AF22" i="74"/>
  <c r="AG22" i="74"/>
  <c r="D23" i="74"/>
  <c r="E23" i="74"/>
  <c r="F23" i="74"/>
  <c r="G23" i="74"/>
  <c r="H23" i="74"/>
  <c r="I23" i="74"/>
  <c r="J23" i="74"/>
  <c r="K23" i="74"/>
  <c r="L23" i="74"/>
  <c r="M23" i="74"/>
  <c r="N23" i="74"/>
  <c r="O23" i="74"/>
  <c r="P23" i="74"/>
  <c r="Q23" i="74"/>
  <c r="R23" i="74"/>
  <c r="S23" i="74"/>
  <c r="T23" i="74"/>
  <c r="U23" i="74"/>
  <c r="V23" i="74"/>
  <c r="W23" i="74"/>
  <c r="X23" i="74"/>
  <c r="Y23" i="74"/>
  <c r="Z23" i="74"/>
  <c r="AA23" i="74"/>
  <c r="AB23" i="74"/>
  <c r="AC23" i="74"/>
  <c r="AD23" i="74"/>
  <c r="AE23" i="74"/>
  <c r="AF23" i="74"/>
  <c r="AG23" i="74"/>
  <c r="D24" i="74"/>
  <c r="E24" i="74"/>
  <c r="F24" i="74"/>
  <c r="G24" i="74"/>
  <c r="H24" i="74"/>
  <c r="I24" i="74"/>
  <c r="J24" i="74"/>
  <c r="K24" i="74"/>
  <c r="L24" i="74"/>
  <c r="M24" i="74"/>
  <c r="N24" i="74"/>
  <c r="O24" i="74"/>
  <c r="P24" i="74"/>
  <c r="Q24" i="74"/>
  <c r="R24" i="74"/>
  <c r="S24" i="74"/>
  <c r="T24" i="74"/>
  <c r="U24" i="74"/>
  <c r="V24" i="74"/>
  <c r="W24" i="74"/>
  <c r="X24" i="74"/>
  <c r="Y24" i="74"/>
  <c r="Z24" i="74"/>
  <c r="AA24" i="74"/>
  <c r="AB24" i="74"/>
  <c r="AC24" i="74"/>
  <c r="AD24" i="74"/>
  <c r="AE24" i="74"/>
  <c r="AF24" i="74"/>
  <c r="AG24" i="74"/>
  <c r="D25" i="74"/>
  <c r="E25" i="74"/>
  <c r="F25" i="74"/>
  <c r="G25" i="74"/>
  <c r="H25" i="74"/>
  <c r="I25" i="74"/>
  <c r="J25" i="74"/>
  <c r="K25" i="74"/>
  <c r="L25" i="74"/>
  <c r="M25" i="74"/>
  <c r="N25" i="74"/>
  <c r="O25" i="74"/>
  <c r="P25" i="74"/>
  <c r="Q25" i="74"/>
  <c r="R25" i="74"/>
  <c r="S25" i="74"/>
  <c r="T25" i="74"/>
  <c r="U25" i="74"/>
  <c r="V25" i="74"/>
  <c r="W25" i="74"/>
  <c r="X25" i="74"/>
  <c r="Y25" i="74"/>
  <c r="Z25" i="74"/>
  <c r="AA25" i="74"/>
  <c r="AB25" i="74"/>
  <c r="AC25" i="74"/>
  <c r="AD25" i="74"/>
  <c r="AE25" i="74"/>
  <c r="AF25" i="74"/>
  <c r="AG25" i="74"/>
  <c r="D26" i="74"/>
  <c r="E26" i="74"/>
  <c r="F26" i="74"/>
  <c r="G26" i="74"/>
  <c r="H26" i="74"/>
  <c r="I26" i="74"/>
  <c r="J26" i="74"/>
  <c r="K26" i="74"/>
  <c r="L26" i="74"/>
  <c r="M26" i="74"/>
  <c r="N26" i="74"/>
  <c r="O26" i="74"/>
  <c r="P26" i="74"/>
  <c r="Q26" i="74"/>
  <c r="R26" i="74"/>
  <c r="S26" i="74"/>
  <c r="T26" i="74"/>
  <c r="U26" i="74"/>
  <c r="V26" i="74"/>
  <c r="W26" i="74"/>
  <c r="X26" i="74"/>
  <c r="Y26" i="74"/>
  <c r="Z26" i="74"/>
  <c r="AA26" i="74"/>
  <c r="AB26" i="74"/>
  <c r="AC26" i="74"/>
  <c r="AD26" i="74"/>
  <c r="AE26" i="74"/>
  <c r="AF26" i="74"/>
  <c r="AG26" i="74"/>
  <c r="D27" i="74"/>
  <c r="E27" i="74"/>
  <c r="F27" i="74"/>
  <c r="G27" i="74"/>
  <c r="H27" i="74"/>
  <c r="I27" i="74"/>
  <c r="J27" i="74"/>
  <c r="K27" i="74"/>
  <c r="L27" i="74"/>
  <c r="M27" i="74"/>
  <c r="N27" i="74"/>
  <c r="O27" i="74"/>
  <c r="P27" i="74"/>
  <c r="Q27" i="74"/>
  <c r="R27" i="74"/>
  <c r="S27" i="74"/>
  <c r="T27" i="74"/>
  <c r="U27" i="74"/>
  <c r="V27" i="74"/>
  <c r="W27" i="74"/>
  <c r="X27" i="74"/>
  <c r="Y27" i="74"/>
  <c r="Z27" i="74"/>
  <c r="AA27" i="74"/>
  <c r="AB27" i="74"/>
  <c r="AC27" i="74"/>
  <c r="AD27" i="74"/>
  <c r="AE27" i="74"/>
  <c r="AF27" i="74"/>
  <c r="AG27" i="74"/>
  <c r="D28" i="74"/>
  <c r="E28" i="74"/>
  <c r="F28" i="74"/>
  <c r="G28" i="74"/>
  <c r="H28" i="74"/>
  <c r="I28" i="74"/>
  <c r="J28" i="74"/>
  <c r="K28" i="74"/>
  <c r="L28" i="74"/>
  <c r="M28" i="74"/>
  <c r="N28" i="74"/>
  <c r="O28" i="74"/>
  <c r="P28" i="74"/>
  <c r="Q28" i="74"/>
  <c r="R28" i="74"/>
  <c r="S28" i="74"/>
  <c r="T28" i="74"/>
  <c r="U28" i="74"/>
  <c r="V28" i="74"/>
  <c r="W28" i="74"/>
  <c r="X28" i="74"/>
  <c r="Y28" i="74"/>
  <c r="Z28" i="74"/>
  <c r="AA28" i="74"/>
  <c r="AB28" i="74"/>
  <c r="AC28" i="74"/>
  <c r="AD28" i="74"/>
  <c r="AE28" i="74"/>
  <c r="AF28" i="74"/>
  <c r="AG28" i="74"/>
  <c r="D31" i="74"/>
  <c r="E31" i="74"/>
  <c r="F31" i="74"/>
  <c r="G31" i="74"/>
  <c r="H31" i="74"/>
  <c r="I31" i="74"/>
  <c r="J31" i="74"/>
  <c r="K31" i="74"/>
  <c r="L31" i="74"/>
  <c r="M31" i="74"/>
  <c r="N31" i="74"/>
  <c r="O31" i="74"/>
  <c r="P31" i="74"/>
  <c r="Q31" i="74"/>
  <c r="R31" i="74"/>
  <c r="S31" i="74"/>
  <c r="T31" i="74"/>
  <c r="U31" i="74"/>
  <c r="V31" i="74"/>
  <c r="W31" i="74"/>
  <c r="X31" i="74"/>
  <c r="Y31" i="74"/>
  <c r="Z31" i="74"/>
  <c r="AA31" i="74"/>
  <c r="AB31" i="74"/>
  <c r="AC31" i="74"/>
  <c r="AD31" i="74"/>
  <c r="AE31" i="74"/>
  <c r="AF31" i="74"/>
  <c r="AG31" i="74"/>
  <c r="D35" i="74"/>
  <c r="E35" i="74"/>
  <c r="F35" i="74"/>
  <c r="G35" i="74"/>
  <c r="H35" i="74"/>
  <c r="I35" i="74"/>
  <c r="J35" i="74"/>
  <c r="K35" i="74"/>
  <c r="L35" i="74"/>
  <c r="M35" i="74"/>
  <c r="N35" i="74"/>
  <c r="O35" i="74"/>
  <c r="P35" i="74"/>
  <c r="Q35" i="74"/>
  <c r="R35" i="74"/>
  <c r="S35" i="74"/>
  <c r="T35" i="74"/>
  <c r="U35" i="74"/>
  <c r="V35" i="74"/>
  <c r="W35" i="74"/>
  <c r="X35" i="74"/>
  <c r="Y35" i="74"/>
  <c r="Z35" i="74"/>
  <c r="AA35" i="74"/>
  <c r="AB35" i="74"/>
  <c r="AC35" i="74"/>
  <c r="AD35" i="74"/>
  <c r="AE35" i="74"/>
  <c r="AF35" i="74"/>
  <c r="AG35" i="74"/>
  <c r="D36" i="74"/>
  <c r="E36" i="74"/>
  <c r="F36" i="74"/>
  <c r="G36" i="74"/>
  <c r="H36" i="74"/>
  <c r="I36" i="74"/>
  <c r="J36" i="74"/>
  <c r="K36" i="74"/>
  <c r="L36" i="74"/>
  <c r="M36" i="74"/>
  <c r="N36" i="74"/>
  <c r="O36" i="74"/>
  <c r="P36" i="74"/>
  <c r="Q36" i="74"/>
  <c r="R36" i="74"/>
  <c r="S36" i="74"/>
  <c r="T36" i="74"/>
  <c r="U36" i="74"/>
  <c r="V36" i="74"/>
  <c r="W36" i="74"/>
  <c r="X36" i="74"/>
  <c r="Y36" i="74"/>
  <c r="Z36" i="74"/>
  <c r="AA36" i="74"/>
  <c r="AB36" i="74"/>
  <c r="AC36" i="74"/>
  <c r="AD36" i="74"/>
  <c r="AE36" i="74"/>
  <c r="AF36" i="74"/>
  <c r="AG36" i="74"/>
  <c r="D37" i="74"/>
  <c r="E37" i="74"/>
  <c r="F37" i="74"/>
  <c r="G37" i="74"/>
  <c r="H37" i="74"/>
  <c r="I37" i="74"/>
  <c r="J37" i="74"/>
  <c r="K37" i="74"/>
  <c r="L37" i="74"/>
  <c r="M37" i="74"/>
  <c r="N37" i="74"/>
  <c r="O37" i="74"/>
  <c r="P37" i="74"/>
  <c r="Q37" i="74"/>
  <c r="R37" i="74"/>
  <c r="S37" i="74"/>
  <c r="T37" i="74"/>
  <c r="U37" i="74"/>
  <c r="V37" i="74"/>
  <c r="W37" i="74"/>
  <c r="X37" i="74"/>
  <c r="Y37" i="74"/>
  <c r="Z37" i="74"/>
  <c r="AA37" i="74"/>
  <c r="AB37" i="74"/>
  <c r="AC37" i="74"/>
  <c r="AD37" i="74"/>
  <c r="AE37" i="74"/>
  <c r="AF37" i="74"/>
  <c r="AG37" i="74"/>
  <c r="D38" i="74"/>
  <c r="E38" i="74"/>
  <c r="F38" i="74"/>
  <c r="G38" i="74"/>
  <c r="H38" i="74"/>
  <c r="I38" i="74"/>
  <c r="J38" i="74"/>
  <c r="K38" i="74"/>
  <c r="L38" i="74"/>
  <c r="M38" i="74"/>
  <c r="N38" i="74"/>
  <c r="O38" i="74"/>
  <c r="P38" i="74"/>
  <c r="Q38" i="74"/>
  <c r="R38" i="74"/>
  <c r="S38" i="74"/>
  <c r="T38" i="74"/>
  <c r="U38" i="74"/>
  <c r="V38" i="74"/>
  <c r="W38" i="74"/>
  <c r="X38" i="74"/>
  <c r="Y38" i="74"/>
  <c r="Z38" i="74"/>
  <c r="AA38" i="74"/>
  <c r="AB38" i="74"/>
  <c r="AC38" i="74"/>
  <c r="AD38" i="74"/>
  <c r="AE38" i="74"/>
  <c r="AF38" i="74"/>
  <c r="AG38" i="74"/>
  <c r="D39" i="74"/>
  <c r="E39" i="74"/>
  <c r="F39" i="74"/>
  <c r="G39" i="74"/>
  <c r="H39" i="74"/>
  <c r="I39" i="74"/>
  <c r="J39" i="74"/>
  <c r="K39" i="74"/>
  <c r="L39" i="74"/>
  <c r="M39" i="74"/>
  <c r="N39" i="74"/>
  <c r="O39" i="74"/>
  <c r="P39" i="74"/>
  <c r="Q39" i="74"/>
  <c r="R39" i="74"/>
  <c r="S39" i="74"/>
  <c r="T39" i="74"/>
  <c r="U39" i="74"/>
  <c r="V39" i="74"/>
  <c r="W39" i="74"/>
  <c r="X39" i="74"/>
  <c r="Y39" i="74"/>
  <c r="Z39" i="74"/>
  <c r="AA39" i="74"/>
  <c r="AB39" i="74"/>
  <c r="AC39" i="74"/>
  <c r="AD39" i="74"/>
  <c r="AE39" i="74"/>
  <c r="AF39" i="74"/>
  <c r="AG39" i="74"/>
  <c r="D40" i="74"/>
  <c r="E40" i="74"/>
  <c r="F40" i="74"/>
  <c r="G40" i="74"/>
  <c r="H40" i="74"/>
  <c r="I40" i="74"/>
  <c r="J40" i="74"/>
  <c r="K40" i="74"/>
  <c r="L40" i="74"/>
  <c r="M40" i="74"/>
  <c r="N40" i="74"/>
  <c r="O40" i="74"/>
  <c r="P40" i="74"/>
  <c r="Q40" i="74"/>
  <c r="R40" i="74"/>
  <c r="S40" i="74"/>
  <c r="T40" i="74"/>
  <c r="U40" i="74"/>
  <c r="V40" i="74"/>
  <c r="W40" i="74"/>
  <c r="X40" i="74"/>
  <c r="Y40" i="74"/>
  <c r="Z40" i="74"/>
  <c r="AA40" i="74"/>
  <c r="AB40" i="74"/>
  <c r="AC40" i="74"/>
  <c r="AD40" i="74"/>
  <c r="AE40" i="74"/>
  <c r="AF40" i="74"/>
  <c r="AG40" i="74"/>
  <c r="D41" i="74"/>
  <c r="E41" i="74"/>
  <c r="F41" i="74"/>
  <c r="G41" i="74"/>
  <c r="H41" i="74"/>
  <c r="I41" i="74"/>
  <c r="J41" i="74"/>
  <c r="K41" i="74"/>
  <c r="L41" i="74"/>
  <c r="M41" i="74"/>
  <c r="N41" i="74"/>
  <c r="O41" i="74"/>
  <c r="P41" i="74"/>
  <c r="Q41" i="74"/>
  <c r="R41" i="74"/>
  <c r="S41" i="74"/>
  <c r="T41" i="74"/>
  <c r="U41" i="74"/>
  <c r="V41" i="74"/>
  <c r="W41" i="74"/>
  <c r="X41" i="74"/>
  <c r="Y41" i="74"/>
  <c r="Z41" i="74"/>
  <c r="AA41" i="74"/>
  <c r="AB41" i="74"/>
  <c r="AC41" i="74"/>
  <c r="AD41" i="74"/>
  <c r="AE41" i="74"/>
  <c r="AF41" i="74"/>
  <c r="AG41" i="74"/>
  <c r="D42" i="74"/>
  <c r="E42" i="74"/>
  <c r="F42" i="74"/>
  <c r="G42" i="74"/>
  <c r="H42" i="74"/>
  <c r="I42" i="74"/>
  <c r="J42" i="74"/>
  <c r="K42" i="74"/>
  <c r="L42" i="74"/>
  <c r="M42" i="74"/>
  <c r="N42" i="74"/>
  <c r="O42" i="74"/>
  <c r="P42" i="74"/>
  <c r="Q42" i="74"/>
  <c r="R42" i="74"/>
  <c r="S42" i="74"/>
  <c r="T42" i="74"/>
  <c r="U42" i="74"/>
  <c r="V42" i="74"/>
  <c r="W42" i="74"/>
  <c r="X42" i="74"/>
  <c r="Y42" i="74"/>
  <c r="Z42" i="74"/>
  <c r="AA42" i="74"/>
  <c r="AB42" i="74"/>
  <c r="AC42" i="74"/>
  <c r="AD42" i="74"/>
  <c r="AE42" i="74"/>
  <c r="AF42" i="74"/>
  <c r="AG42" i="74"/>
  <c r="D43" i="74"/>
  <c r="E43" i="74"/>
  <c r="F43" i="74"/>
  <c r="G43" i="74"/>
  <c r="H43" i="74"/>
  <c r="I43" i="74"/>
  <c r="J43" i="74"/>
  <c r="K43" i="74"/>
  <c r="L43" i="74"/>
  <c r="M43" i="74"/>
  <c r="N43" i="74"/>
  <c r="O43" i="74"/>
  <c r="P43" i="74"/>
  <c r="Q43" i="74"/>
  <c r="R43" i="74"/>
  <c r="S43" i="74"/>
  <c r="T43" i="74"/>
  <c r="U43" i="74"/>
  <c r="V43" i="74"/>
  <c r="W43" i="74"/>
  <c r="X43" i="74"/>
  <c r="Y43" i="74"/>
  <c r="Z43" i="74"/>
  <c r="AA43" i="74"/>
  <c r="AB43" i="74"/>
  <c r="AC43" i="74"/>
  <c r="AD43" i="74"/>
  <c r="AE43" i="74"/>
  <c r="AF43" i="74"/>
  <c r="AG43" i="74"/>
  <c r="D44" i="74"/>
  <c r="E44" i="74"/>
  <c r="F44" i="74"/>
  <c r="G44" i="74"/>
  <c r="H44" i="74"/>
  <c r="I44" i="74"/>
  <c r="J44" i="74"/>
  <c r="K44" i="74"/>
  <c r="L44" i="74"/>
  <c r="M44" i="74"/>
  <c r="N44" i="74"/>
  <c r="O44" i="74"/>
  <c r="P44" i="74"/>
  <c r="Q44" i="74"/>
  <c r="R44" i="74"/>
  <c r="S44" i="74"/>
  <c r="T44" i="74"/>
  <c r="U44" i="74"/>
  <c r="V44" i="74"/>
  <c r="W44" i="74"/>
  <c r="X44" i="74"/>
  <c r="Y44" i="74"/>
  <c r="Z44" i="74"/>
  <c r="AA44" i="74"/>
  <c r="AB44" i="74"/>
  <c r="AC44" i="74"/>
  <c r="AD44" i="74"/>
  <c r="AE44" i="74"/>
  <c r="AF44" i="74"/>
  <c r="AG44" i="74"/>
  <c r="D45" i="74"/>
  <c r="E45" i="74"/>
  <c r="F45" i="74"/>
  <c r="G45" i="74"/>
  <c r="H45" i="74"/>
  <c r="I45" i="74"/>
  <c r="J45" i="74"/>
  <c r="K45" i="74"/>
  <c r="L45" i="74"/>
  <c r="M45" i="74"/>
  <c r="N45" i="74"/>
  <c r="O45" i="74"/>
  <c r="P45" i="74"/>
  <c r="Q45" i="74"/>
  <c r="R45" i="74"/>
  <c r="S45" i="74"/>
  <c r="T45" i="74"/>
  <c r="U45" i="74"/>
  <c r="V45" i="74"/>
  <c r="W45" i="74"/>
  <c r="X45" i="74"/>
  <c r="Y45" i="74"/>
  <c r="Z45" i="74"/>
  <c r="AA45" i="74"/>
  <c r="AB45" i="74"/>
  <c r="AC45" i="74"/>
  <c r="AD45" i="74"/>
  <c r="AE45" i="74"/>
  <c r="AF45" i="74"/>
  <c r="AG45" i="74"/>
  <c r="D48" i="74"/>
  <c r="E48" i="74"/>
  <c r="F48" i="74"/>
  <c r="G48" i="74"/>
  <c r="H48" i="74"/>
  <c r="I48" i="74"/>
  <c r="J48" i="74"/>
  <c r="K48" i="74"/>
  <c r="L48" i="74"/>
  <c r="M48" i="74"/>
  <c r="N48" i="74"/>
  <c r="O48" i="74"/>
  <c r="P48" i="74"/>
  <c r="Q48" i="74"/>
  <c r="R48" i="74"/>
  <c r="S48" i="74"/>
  <c r="T48" i="74"/>
  <c r="U48" i="74"/>
  <c r="V48" i="74"/>
  <c r="W48" i="74"/>
  <c r="X48" i="74"/>
  <c r="Y48" i="74"/>
  <c r="Z48" i="74"/>
  <c r="AA48" i="74"/>
  <c r="AB48" i="74"/>
  <c r="AC48" i="74"/>
  <c r="AD48" i="74"/>
  <c r="AE48" i="74"/>
  <c r="AF48" i="74"/>
  <c r="AG48" i="74"/>
  <c r="D53" i="74"/>
  <c r="E53" i="74"/>
  <c r="F53" i="74"/>
  <c r="G53" i="74"/>
  <c r="H53" i="74"/>
  <c r="I53" i="74"/>
  <c r="J53" i="74"/>
  <c r="K53" i="74"/>
  <c r="L53" i="74"/>
  <c r="M53" i="74"/>
  <c r="N53" i="74"/>
  <c r="O53" i="74"/>
  <c r="P53" i="74"/>
  <c r="Q53" i="74"/>
  <c r="R53" i="74"/>
  <c r="S53" i="74"/>
  <c r="T53" i="74"/>
  <c r="U53" i="74"/>
  <c r="V53" i="74"/>
  <c r="W53" i="74"/>
  <c r="X53" i="74"/>
  <c r="Y53" i="74"/>
  <c r="Z53" i="74"/>
  <c r="AA53" i="74"/>
  <c r="AB53" i="74"/>
  <c r="AC53" i="74"/>
  <c r="AD53" i="74"/>
  <c r="AE53" i="74"/>
  <c r="AF53" i="74"/>
  <c r="AG53" i="74"/>
  <c r="D54" i="74"/>
  <c r="E54" i="74"/>
  <c r="F54" i="74"/>
  <c r="G54" i="74"/>
  <c r="H54" i="74"/>
  <c r="I54" i="74"/>
  <c r="J54" i="74"/>
  <c r="K54" i="74"/>
  <c r="L54" i="74"/>
  <c r="M54" i="74"/>
  <c r="N54" i="74"/>
  <c r="O54" i="74"/>
  <c r="P54" i="74"/>
  <c r="Q54" i="74"/>
  <c r="R54" i="74"/>
  <c r="S54" i="74"/>
  <c r="T54" i="74"/>
  <c r="U54" i="74"/>
  <c r="V54" i="74"/>
  <c r="W54" i="74"/>
  <c r="X54" i="74"/>
  <c r="Y54" i="74"/>
  <c r="Z54" i="74"/>
  <c r="AA54" i="74"/>
  <c r="AB54" i="74"/>
  <c r="AC54" i="74"/>
  <c r="AD54" i="74"/>
  <c r="AE54" i="74"/>
  <c r="AF54" i="74"/>
  <c r="AG54" i="74"/>
  <c r="D55" i="74"/>
  <c r="E55" i="74"/>
  <c r="F55" i="74"/>
  <c r="G55" i="74"/>
  <c r="H55" i="74"/>
  <c r="I55" i="74"/>
  <c r="J55" i="74"/>
  <c r="K55" i="74"/>
  <c r="L55" i="74"/>
  <c r="M55" i="74"/>
  <c r="N55" i="74"/>
  <c r="O55" i="74"/>
  <c r="P55" i="74"/>
  <c r="Q55" i="74"/>
  <c r="R55" i="74"/>
  <c r="S55" i="74"/>
  <c r="T55" i="74"/>
  <c r="U55" i="74"/>
  <c r="V55" i="74"/>
  <c r="W55" i="74"/>
  <c r="X55" i="74"/>
  <c r="Y55" i="74"/>
  <c r="Z55" i="74"/>
  <c r="AA55" i="74"/>
  <c r="AB55" i="74"/>
  <c r="AC55" i="74"/>
  <c r="AD55" i="74"/>
  <c r="AE55" i="74"/>
  <c r="AF55" i="74"/>
  <c r="AG55" i="74"/>
  <c r="D56" i="74"/>
  <c r="E56" i="74"/>
  <c r="F56" i="74"/>
  <c r="G56" i="74"/>
  <c r="H56" i="74"/>
  <c r="I56" i="74"/>
  <c r="J56" i="74"/>
  <c r="K56" i="74"/>
  <c r="L56" i="74"/>
  <c r="M56" i="74"/>
  <c r="N56" i="74"/>
  <c r="O56" i="74"/>
  <c r="P56" i="74"/>
  <c r="Q56" i="74"/>
  <c r="R56" i="74"/>
  <c r="S56" i="74"/>
  <c r="T56" i="74"/>
  <c r="U56" i="74"/>
  <c r="V56" i="74"/>
  <c r="W56" i="74"/>
  <c r="X56" i="74"/>
  <c r="Y56" i="74"/>
  <c r="Z56" i="74"/>
  <c r="AA56" i="74"/>
  <c r="AB56" i="74"/>
  <c r="AC56" i="74"/>
  <c r="AD56" i="74"/>
  <c r="AE56" i="74"/>
  <c r="AF56" i="74"/>
  <c r="AG56" i="74"/>
  <c r="D57" i="74"/>
  <c r="E57" i="74"/>
  <c r="F57" i="74"/>
  <c r="G57" i="74"/>
  <c r="H57" i="74"/>
  <c r="I57" i="74"/>
  <c r="J57" i="74"/>
  <c r="K57" i="74"/>
  <c r="L57" i="74"/>
  <c r="M57" i="74"/>
  <c r="N57" i="74"/>
  <c r="O57" i="74"/>
  <c r="P57" i="74"/>
  <c r="Q57" i="74"/>
  <c r="R57" i="74"/>
  <c r="S57" i="74"/>
  <c r="T57" i="74"/>
  <c r="U57" i="74"/>
  <c r="V57" i="74"/>
  <c r="W57" i="74"/>
  <c r="X57" i="74"/>
  <c r="Y57" i="74"/>
  <c r="Z57" i="74"/>
  <c r="AA57" i="74"/>
  <c r="AB57" i="74"/>
  <c r="AC57" i="74"/>
  <c r="AD57" i="74"/>
  <c r="AE57" i="74"/>
  <c r="AF57" i="74"/>
  <c r="AG57" i="74"/>
  <c r="D58" i="74"/>
  <c r="E58" i="74"/>
  <c r="F58" i="74"/>
  <c r="G58" i="74"/>
  <c r="H58" i="74"/>
  <c r="I58" i="74"/>
  <c r="J58" i="74"/>
  <c r="K58" i="74"/>
  <c r="L58" i="74"/>
  <c r="M58" i="74"/>
  <c r="N58" i="74"/>
  <c r="O58" i="74"/>
  <c r="P58" i="74"/>
  <c r="Q58" i="74"/>
  <c r="R58" i="74"/>
  <c r="S58" i="74"/>
  <c r="T58" i="74"/>
  <c r="U58" i="74"/>
  <c r="V58" i="74"/>
  <c r="W58" i="74"/>
  <c r="X58" i="74"/>
  <c r="Y58" i="74"/>
  <c r="Z58" i="74"/>
  <c r="AA58" i="74"/>
  <c r="AB58" i="74"/>
  <c r="AC58" i="74"/>
  <c r="AD58" i="74"/>
  <c r="AE58" i="74"/>
  <c r="AF58" i="74"/>
  <c r="AG58" i="74"/>
  <c r="D59" i="74"/>
  <c r="E59" i="74"/>
  <c r="F59" i="74"/>
  <c r="G59" i="74"/>
  <c r="H59" i="74"/>
  <c r="I59" i="74"/>
  <c r="J59" i="74"/>
  <c r="K59" i="74"/>
  <c r="L59" i="74"/>
  <c r="M59" i="74"/>
  <c r="N59" i="74"/>
  <c r="O59" i="74"/>
  <c r="P59" i="74"/>
  <c r="Q59" i="74"/>
  <c r="R59" i="74"/>
  <c r="S59" i="74"/>
  <c r="T59" i="74"/>
  <c r="U59" i="74"/>
  <c r="V59" i="74"/>
  <c r="W59" i="74"/>
  <c r="X59" i="74"/>
  <c r="Y59" i="74"/>
  <c r="Z59" i="74"/>
  <c r="AA59" i="74"/>
  <c r="AB59" i="74"/>
  <c r="AC59" i="74"/>
  <c r="AD59" i="74"/>
  <c r="AE59" i="74"/>
  <c r="AF59" i="74"/>
  <c r="AG59" i="74"/>
  <c r="D60" i="74"/>
  <c r="E60" i="74"/>
  <c r="F60" i="74"/>
  <c r="G60" i="74"/>
  <c r="H60" i="74"/>
  <c r="I60" i="74"/>
  <c r="J60" i="74"/>
  <c r="K60" i="74"/>
  <c r="L60" i="74"/>
  <c r="M60" i="74"/>
  <c r="N60" i="74"/>
  <c r="O60" i="74"/>
  <c r="P60" i="74"/>
  <c r="Q60" i="74"/>
  <c r="R60" i="74"/>
  <c r="S60" i="74"/>
  <c r="T60" i="74"/>
  <c r="U60" i="74"/>
  <c r="V60" i="74"/>
  <c r="W60" i="74"/>
  <c r="X60" i="74"/>
  <c r="Y60" i="74"/>
  <c r="Z60" i="74"/>
  <c r="AA60" i="74"/>
  <c r="AB60" i="74"/>
  <c r="AC60" i="74"/>
  <c r="AD60" i="74"/>
  <c r="AE60" i="74"/>
  <c r="AF60" i="74"/>
  <c r="AG60" i="74"/>
  <c r="D61" i="74"/>
  <c r="E61" i="74"/>
  <c r="F61" i="74"/>
  <c r="G61" i="74"/>
  <c r="H61" i="74"/>
  <c r="I61" i="74"/>
  <c r="J61" i="74"/>
  <c r="K61" i="74"/>
  <c r="L61" i="74"/>
  <c r="M61" i="74"/>
  <c r="N61" i="74"/>
  <c r="O61" i="74"/>
  <c r="P61" i="74"/>
  <c r="Q61" i="74"/>
  <c r="R61" i="74"/>
  <c r="S61" i="74"/>
  <c r="T61" i="74"/>
  <c r="U61" i="74"/>
  <c r="V61" i="74"/>
  <c r="W61" i="74"/>
  <c r="X61" i="74"/>
  <c r="Y61" i="74"/>
  <c r="Z61" i="74"/>
  <c r="AA61" i="74"/>
  <c r="AB61" i="74"/>
  <c r="AC61" i="74"/>
  <c r="AD61" i="74"/>
  <c r="AE61" i="74"/>
  <c r="AF61" i="74"/>
  <c r="AG61" i="74"/>
  <c r="D62" i="74"/>
  <c r="E62" i="74"/>
  <c r="F62" i="74"/>
  <c r="G62" i="74"/>
  <c r="H62" i="74"/>
  <c r="I62" i="74"/>
  <c r="J62" i="74"/>
  <c r="K62" i="74"/>
  <c r="L62" i="74"/>
  <c r="M62" i="74"/>
  <c r="N62" i="74"/>
  <c r="O62" i="74"/>
  <c r="P62" i="74"/>
  <c r="Q62" i="74"/>
  <c r="R62" i="74"/>
  <c r="S62" i="74"/>
  <c r="T62" i="74"/>
  <c r="U62" i="74"/>
  <c r="V62" i="74"/>
  <c r="W62" i="74"/>
  <c r="X62" i="74"/>
  <c r="Y62" i="74"/>
  <c r="Z62" i="74"/>
  <c r="AA62" i="74"/>
  <c r="AB62" i="74"/>
  <c r="AC62" i="74"/>
  <c r="AD62" i="74"/>
  <c r="AE62" i="74"/>
  <c r="AF62" i="74"/>
  <c r="AG62" i="74"/>
  <c r="D63" i="74"/>
  <c r="E63" i="74"/>
  <c r="F63" i="74"/>
  <c r="G63" i="74"/>
  <c r="H63" i="74"/>
  <c r="I63" i="74"/>
  <c r="J63" i="74"/>
  <c r="K63" i="74"/>
  <c r="L63" i="74"/>
  <c r="M63" i="74"/>
  <c r="N63" i="74"/>
  <c r="O63" i="74"/>
  <c r="P63" i="74"/>
  <c r="Q63" i="74"/>
  <c r="R63" i="74"/>
  <c r="S63" i="74"/>
  <c r="T63" i="74"/>
  <c r="U63" i="74"/>
  <c r="V63" i="74"/>
  <c r="W63" i="74"/>
  <c r="X63" i="74"/>
  <c r="Y63" i="74"/>
  <c r="Z63" i="74"/>
  <c r="AA63" i="74"/>
  <c r="AB63" i="74"/>
  <c r="AC63" i="74"/>
  <c r="AD63" i="74"/>
  <c r="AE63" i="74"/>
  <c r="AF63" i="74"/>
  <c r="AG63" i="74"/>
  <c r="D67" i="74"/>
  <c r="E67" i="74"/>
  <c r="F67" i="74"/>
  <c r="G67" i="74"/>
  <c r="H67" i="74"/>
  <c r="I67" i="74"/>
  <c r="J67" i="74"/>
  <c r="K67" i="74"/>
  <c r="L67" i="74"/>
  <c r="M67" i="74"/>
  <c r="N67" i="74"/>
  <c r="O67" i="74"/>
  <c r="P67" i="74"/>
  <c r="Q67" i="74"/>
  <c r="R67" i="74"/>
  <c r="S67" i="74"/>
  <c r="T67" i="74"/>
  <c r="U67" i="74"/>
  <c r="V67" i="74"/>
  <c r="W67" i="74"/>
  <c r="X67" i="74"/>
  <c r="Y67" i="74"/>
  <c r="Z67" i="74"/>
  <c r="AA67" i="74"/>
  <c r="AB67" i="74"/>
  <c r="AC67" i="74"/>
  <c r="AD67" i="74"/>
  <c r="AE67" i="74"/>
  <c r="AF67" i="74"/>
  <c r="AG67" i="74"/>
  <c r="D68" i="74"/>
  <c r="E68" i="74"/>
  <c r="F68" i="74"/>
  <c r="G68" i="74"/>
  <c r="H68" i="74"/>
  <c r="I68" i="74"/>
  <c r="J68" i="74"/>
  <c r="K68" i="74"/>
  <c r="L68" i="74"/>
  <c r="M68" i="74"/>
  <c r="N68" i="74"/>
  <c r="O68" i="74"/>
  <c r="P68" i="74"/>
  <c r="Q68" i="74"/>
  <c r="R68" i="74"/>
  <c r="S68" i="74"/>
  <c r="T68" i="74"/>
  <c r="U68" i="74"/>
  <c r="V68" i="74"/>
  <c r="W68" i="74"/>
  <c r="X68" i="74"/>
  <c r="Y68" i="74"/>
  <c r="Z68" i="74"/>
  <c r="AA68" i="74"/>
  <c r="AB68" i="74"/>
  <c r="AC68" i="74"/>
  <c r="AD68" i="74"/>
  <c r="AE68" i="74"/>
  <c r="AF68" i="74"/>
  <c r="AG68" i="74"/>
  <c r="D69" i="74"/>
  <c r="E69" i="74"/>
  <c r="F69" i="74"/>
  <c r="G69" i="74"/>
  <c r="H69" i="74"/>
  <c r="I69" i="74"/>
  <c r="J69" i="74"/>
  <c r="K69" i="74"/>
  <c r="L69" i="74"/>
  <c r="M69" i="74"/>
  <c r="N69" i="74"/>
  <c r="O69" i="74"/>
  <c r="P69" i="74"/>
  <c r="Q69" i="74"/>
  <c r="R69" i="74"/>
  <c r="S69" i="74"/>
  <c r="T69" i="74"/>
  <c r="U69" i="74"/>
  <c r="V69" i="74"/>
  <c r="W69" i="74"/>
  <c r="X69" i="74"/>
  <c r="Y69" i="74"/>
  <c r="Z69" i="74"/>
  <c r="AA69" i="74"/>
  <c r="AB69" i="74"/>
  <c r="AC69" i="74"/>
  <c r="AD69" i="74"/>
  <c r="AE69" i="74"/>
  <c r="AF69" i="74"/>
  <c r="AG69" i="74"/>
  <c r="D70" i="74"/>
  <c r="E70" i="74"/>
  <c r="F70" i="74"/>
  <c r="G70" i="74"/>
  <c r="H70" i="74"/>
  <c r="I70" i="74"/>
  <c r="J70" i="74"/>
  <c r="K70" i="74"/>
  <c r="L70" i="74"/>
  <c r="M70" i="74"/>
  <c r="N70" i="74"/>
  <c r="O70" i="74"/>
  <c r="P70" i="74"/>
  <c r="Q70" i="74"/>
  <c r="R70" i="74"/>
  <c r="S70" i="74"/>
  <c r="T70" i="74"/>
  <c r="U70" i="74"/>
  <c r="V70" i="74"/>
  <c r="W70" i="74"/>
  <c r="X70" i="74"/>
  <c r="Y70" i="74"/>
  <c r="Z70" i="74"/>
  <c r="AA70" i="74"/>
  <c r="AB70" i="74"/>
  <c r="AC70" i="74"/>
  <c r="AD70" i="74"/>
  <c r="AE70" i="74"/>
  <c r="AF70" i="74"/>
  <c r="AG70" i="74"/>
  <c r="D71" i="74"/>
  <c r="E71" i="74"/>
  <c r="F71" i="74"/>
  <c r="G71" i="74"/>
  <c r="H71" i="74"/>
  <c r="I71" i="74"/>
  <c r="J71" i="74"/>
  <c r="K71" i="74"/>
  <c r="L71" i="74"/>
  <c r="M71" i="74"/>
  <c r="N71" i="74"/>
  <c r="O71" i="74"/>
  <c r="P71" i="74"/>
  <c r="Q71" i="74"/>
  <c r="R71" i="74"/>
  <c r="S71" i="74"/>
  <c r="T71" i="74"/>
  <c r="U71" i="74"/>
  <c r="V71" i="74"/>
  <c r="W71" i="74"/>
  <c r="X71" i="74"/>
  <c r="Y71" i="74"/>
  <c r="Z71" i="74"/>
  <c r="AA71" i="74"/>
  <c r="AB71" i="74"/>
  <c r="AC71" i="74"/>
  <c r="AD71" i="74"/>
  <c r="AE71" i="74"/>
  <c r="AF71" i="74"/>
  <c r="AG71" i="74"/>
  <c r="D73" i="74"/>
  <c r="E73" i="74"/>
  <c r="F73" i="74"/>
  <c r="G73" i="74"/>
  <c r="H73" i="74"/>
  <c r="I73" i="74"/>
  <c r="J73" i="74"/>
  <c r="K73" i="74"/>
  <c r="L73" i="74"/>
  <c r="M73" i="74"/>
  <c r="N73" i="74"/>
  <c r="O73" i="74"/>
  <c r="P73" i="74"/>
  <c r="Q73" i="74"/>
  <c r="R73" i="74"/>
  <c r="S73" i="74"/>
  <c r="T73" i="74"/>
  <c r="U73" i="74"/>
  <c r="V73" i="74"/>
  <c r="W73" i="74"/>
  <c r="X73" i="74"/>
  <c r="Y73" i="74"/>
  <c r="Z73" i="74"/>
  <c r="AA73" i="74"/>
  <c r="AB73" i="74"/>
  <c r="AC73" i="74"/>
  <c r="AD73" i="74"/>
  <c r="AE73" i="74"/>
  <c r="AF73" i="74"/>
  <c r="AG73" i="74"/>
  <c r="D74" i="74"/>
  <c r="E74" i="74"/>
  <c r="F74" i="74"/>
  <c r="G74" i="74"/>
  <c r="H74" i="74"/>
  <c r="I74" i="74"/>
  <c r="J74" i="74"/>
  <c r="K74" i="74"/>
  <c r="L74" i="74"/>
  <c r="M74" i="74"/>
  <c r="N74" i="74"/>
  <c r="O74" i="74"/>
  <c r="P74" i="74"/>
  <c r="Q74" i="74"/>
  <c r="R74" i="74"/>
  <c r="S74" i="74"/>
  <c r="T74" i="74"/>
  <c r="U74" i="74"/>
  <c r="V74" i="74"/>
  <c r="W74" i="74"/>
  <c r="X74" i="74"/>
  <c r="Y74" i="74"/>
  <c r="Z74" i="74"/>
  <c r="AA74" i="74"/>
  <c r="AB74" i="74"/>
  <c r="AC74" i="74"/>
  <c r="AD74" i="74"/>
  <c r="AE74" i="74"/>
  <c r="AF74" i="74"/>
  <c r="AG74" i="74"/>
  <c r="D75" i="74"/>
  <c r="E75" i="74"/>
  <c r="F75" i="74"/>
  <c r="G75" i="74"/>
  <c r="H75" i="74"/>
  <c r="I75" i="74"/>
  <c r="J75" i="74"/>
  <c r="K75" i="74"/>
  <c r="L75" i="74"/>
  <c r="M75" i="74"/>
  <c r="N75" i="74"/>
  <c r="O75" i="74"/>
  <c r="P75" i="74"/>
  <c r="Q75" i="74"/>
  <c r="R75" i="74"/>
  <c r="S75" i="74"/>
  <c r="T75" i="74"/>
  <c r="U75" i="74"/>
  <c r="V75" i="74"/>
  <c r="W75" i="74"/>
  <c r="X75" i="74"/>
  <c r="Y75" i="74"/>
  <c r="Z75" i="74"/>
  <c r="AA75" i="74"/>
  <c r="AB75" i="74"/>
  <c r="AC75" i="74"/>
  <c r="AD75" i="74"/>
  <c r="AE75" i="74"/>
  <c r="AF75" i="74"/>
  <c r="AG75" i="74"/>
  <c r="D76" i="74"/>
  <c r="E76" i="74"/>
  <c r="F76" i="74"/>
  <c r="G76" i="74"/>
  <c r="H76" i="74"/>
  <c r="I76" i="74"/>
  <c r="J76" i="74"/>
  <c r="K76" i="74"/>
  <c r="L76" i="74"/>
  <c r="M76" i="74"/>
  <c r="N76" i="74"/>
  <c r="O76" i="74"/>
  <c r="P76" i="74"/>
  <c r="Q76" i="74"/>
  <c r="R76" i="74"/>
  <c r="S76" i="74"/>
  <c r="T76" i="74"/>
  <c r="U76" i="74"/>
  <c r="V76" i="74"/>
  <c r="W76" i="74"/>
  <c r="X76" i="74"/>
  <c r="Y76" i="74"/>
  <c r="Z76" i="74"/>
  <c r="AA76" i="74"/>
  <c r="AB76" i="74"/>
  <c r="AC76" i="74"/>
  <c r="AD76" i="74"/>
  <c r="AE76" i="74"/>
  <c r="AF76" i="74"/>
  <c r="AG76" i="74"/>
  <c r="D77" i="74"/>
  <c r="E77" i="74"/>
  <c r="F77" i="74"/>
  <c r="G77" i="74"/>
  <c r="H77" i="74"/>
  <c r="I77" i="74"/>
  <c r="J77" i="74"/>
  <c r="K77" i="74"/>
  <c r="L77" i="74"/>
  <c r="M77" i="74"/>
  <c r="N77" i="74"/>
  <c r="O77" i="74"/>
  <c r="P77" i="74"/>
  <c r="Q77" i="74"/>
  <c r="R77" i="74"/>
  <c r="S77" i="74"/>
  <c r="T77" i="74"/>
  <c r="U77" i="74"/>
  <c r="V77" i="74"/>
  <c r="W77" i="74"/>
  <c r="X77" i="74"/>
  <c r="Y77" i="74"/>
  <c r="Z77" i="74"/>
  <c r="AA77" i="74"/>
  <c r="AB77" i="74"/>
  <c r="AC77" i="74"/>
  <c r="AD77" i="74"/>
  <c r="AE77" i="74"/>
  <c r="AF77" i="74"/>
  <c r="AG77" i="74"/>
  <c r="D79" i="74"/>
  <c r="E79" i="74"/>
  <c r="F79" i="74"/>
  <c r="G79" i="74"/>
  <c r="H79" i="74"/>
  <c r="I79" i="74"/>
  <c r="J79" i="74"/>
  <c r="K79" i="74"/>
  <c r="L79" i="74"/>
  <c r="M79" i="74"/>
  <c r="N79" i="74"/>
  <c r="O79" i="74"/>
  <c r="P79" i="74"/>
  <c r="Q79" i="74"/>
  <c r="R79" i="74"/>
  <c r="S79" i="74"/>
  <c r="T79" i="74"/>
  <c r="U79" i="74"/>
  <c r="V79" i="74"/>
  <c r="W79" i="74"/>
  <c r="X79" i="74"/>
  <c r="Y79" i="74"/>
  <c r="Z79" i="74"/>
  <c r="AA79" i="74"/>
  <c r="AB79" i="74"/>
  <c r="AC79" i="74"/>
  <c r="AD79" i="74"/>
  <c r="AE79" i="74"/>
  <c r="AF79" i="74"/>
  <c r="AG79" i="74"/>
  <c r="D80" i="74"/>
  <c r="E80" i="74"/>
  <c r="F80" i="74"/>
  <c r="G80" i="74"/>
  <c r="H80" i="74"/>
  <c r="I80" i="74"/>
  <c r="J80" i="74"/>
  <c r="K80" i="74"/>
  <c r="L80" i="74"/>
  <c r="M80" i="74"/>
  <c r="N80" i="74"/>
  <c r="O80" i="74"/>
  <c r="P80" i="74"/>
  <c r="Q80" i="74"/>
  <c r="R80" i="74"/>
  <c r="S80" i="74"/>
  <c r="T80" i="74"/>
  <c r="U80" i="74"/>
  <c r="V80" i="74"/>
  <c r="W80" i="74"/>
  <c r="X80" i="74"/>
  <c r="Y80" i="74"/>
  <c r="Z80" i="74"/>
  <c r="AA80" i="74"/>
  <c r="AB80" i="74"/>
  <c r="AC80" i="74"/>
  <c r="AD80" i="74"/>
  <c r="AE80" i="74"/>
  <c r="AF80" i="74"/>
  <c r="AG80" i="74"/>
  <c r="D84" i="74"/>
  <c r="E84" i="74"/>
  <c r="F84" i="74"/>
  <c r="G84" i="74"/>
  <c r="H84" i="74"/>
  <c r="I84" i="74"/>
  <c r="J84" i="74"/>
  <c r="K84" i="74"/>
  <c r="L84" i="74"/>
  <c r="M84" i="74"/>
  <c r="N84" i="74"/>
  <c r="O84" i="74"/>
  <c r="P84" i="74"/>
  <c r="Q84" i="74"/>
  <c r="R84" i="74"/>
  <c r="S84" i="74"/>
  <c r="T84" i="74"/>
  <c r="U84" i="74"/>
  <c r="V84" i="74"/>
  <c r="W84" i="74"/>
  <c r="X84" i="74"/>
  <c r="Y84" i="74"/>
  <c r="Z84" i="74"/>
  <c r="AA84" i="74"/>
  <c r="AB84" i="74"/>
  <c r="AC84" i="74"/>
  <c r="AD84" i="74"/>
  <c r="AE84" i="74"/>
  <c r="AF84" i="74"/>
  <c r="AG84" i="74"/>
  <c r="D85" i="74"/>
  <c r="E85" i="74"/>
  <c r="F85" i="74"/>
  <c r="G85" i="74"/>
  <c r="H85" i="74"/>
  <c r="I85" i="74"/>
  <c r="J85" i="74"/>
  <c r="K85" i="74"/>
  <c r="L85" i="74"/>
  <c r="M85" i="74"/>
  <c r="N85" i="74"/>
  <c r="O85" i="74"/>
  <c r="P85" i="74"/>
  <c r="Q85" i="74"/>
  <c r="R85" i="74"/>
  <c r="S85" i="74"/>
  <c r="T85" i="74"/>
  <c r="U85" i="74"/>
  <c r="V85" i="74"/>
  <c r="W85" i="74"/>
  <c r="X85" i="74"/>
  <c r="Y85" i="74"/>
  <c r="Z85" i="74"/>
  <c r="AA85" i="74"/>
  <c r="AB85" i="74"/>
  <c r="AC85" i="74"/>
  <c r="AD85" i="74"/>
  <c r="AE85" i="74"/>
  <c r="AF85" i="74"/>
  <c r="AG85" i="74"/>
  <c r="D86" i="74"/>
  <c r="E86" i="74"/>
  <c r="F86" i="74"/>
  <c r="G86" i="74"/>
  <c r="H86" i="74"/>
  <c r="I86" i="74"/>
  <c r="J86" i="74"/>
  <c r="K86" i="74"/>
  <c r="L86" i="74"/>
  <c r="M86" i="74"/>
  <c r="N86" i="74"/>
  <c r="O86" i="74"/>
  <c r="P86" i="74"/>
  <c r="Q86" i="74"/>
  <c r="R86" i="74"/>
  <c r="S86" i="74"/>
  <c r="T86" i="74"/>
  <c r="U86" i="74"/>
  <c r="V86" i="74"/>
  <c r="W86" i="74"/>
  <c r="X86" i="74"/>
  <c r="Y86" i="74"/>
  <c r="Z86" i="74"/>
  <c r="AA86" i="74"/>
  <c r="AB86" i="74"/>
  <c r="AC86" i="74"/>
  <c r="AD86" i="74"/>
  <c r="AE86" i="74"/>
  <c r="AF86" i="74"/>
  <c r="AG86" i="74"/>
  <c r="D87" i="74"/>
  <c r="E87" i="74"/>
  <c r="F87" i="74"/>
  <c r="G87" i="74"/>
  <c r="H87" i="74"/>
  <c r="I87" i="74"/>
  <c r="J87" i="74"/>
  <c r="K87" i="74"/>
  <c r="L87" i="74"/>
  <c r="M87" i="74"/>
  <c r="N87" i="74"/>
  <c r="O87" i="74"/>
  <c r="P87" i="74"/>
  <c r="Q87" i="74"/>
  <c r="R87" i="74"/>
  <c r="S87" i="74"/>
  <c r="T87" i="74"/>
  <c r="U87" i="74"/>
  <c r="V87" i="74"/>
  <c r="W87" i="74"/>
  <c r="X87" i="74"/>
  <c r="Y87" i="74"/>
  <c r="Z87" i="74"/>
  <c r="AA87" i="74"/>
  <c r="AB87" i="74"/>
  <c r="AC87" i="74"/>
  <c r="AD87" i="74"/>
  <c r="AE87" i="74"/>
  <c r="AF87" i="74"/>
  <c r="AG87" i="74"/>
  <c r="C85" i="74"/>
  <c r="C86" i="74"/>
  <c r="C87" i="74"/>
  <c r="C80" i="74"/>
  <c r="C84" i="74"/>
  <c r="C74" i="74"/>
  <c r="C75" i="74"/>
  <c r="C76" i="74"/>
  <c r="C77" i="74"/>
  <c r="C79" i="74"/>
  <c r="C73" i="74"/>
  <c r="C68" i="74"/>
  <c r="C69" i="74"/>
  <c r="C70" i="74"/>
  <c r="C71" i="74"/>
  <c r="C67" i="74"/>
  <c r="C54" i="74"/>
  <c r="C55" i="74"/>
  <c r="C56" i="74"/>
  <c r="C57" i="74"/>
  <c r="C58" i="74"/>
  <c r="C59" i="74"/>
  <c r="C60" i="74"/>
  <c r="C61" i="74"/>
  <c r="C62" i="74"/>
  <c r="C63" i="74"/>
  <c r="C53" i="74"/>
  <c r="C48" i="74"/>
  <c r="C36" i="74"/>
  <c r="C37" i="74"/>
  <c r="C38" i="74"/>
  <c r="C39" i="74"/>
  <c r="C40" i="74"/>
  <c r="C41" i="74"/>
  <c r="C42" i="74"/>
  <c r="C43" i="74"/>
  <c r="C44" i="74"/>
  <c r="C45" i="74"/>
  <c r="C35" i="74"/>
  <c r="C31" i="74"/>
  <c r="C28" i="74"/>
  <c r="C23" i="74"/>
  <c r="C24" i="74"/>
  <c r="C25" i="74"/>
  <c r="C26" i="74"/>
  <c r="C27" i="74"/>
  <c r="C20" i="74"/>
  <c r="C21" i="74"/>
  <c r="C22" i="74"/>
  <c r="C18" i="74"/>
  <c r="C19" i="74"/>
  <c r="C15" i="74"/>
  <c r="C16" i="74"/>
  <c r="C17" i="74"/>
  <c r="C11" i="74"/>
  <c r="C14" i="74"/>
  <c r="C9" i="74"/>
  <c r="B10" i="22"/>
  <c r="B24" i="22"/>
  <c r="B25" i="22"/>
  <c r="B3" i="22"/>
  <c r="B4" i="22"/>
  <c r="B5" i="22"/>
  <c r="C3" i="19"/>
  <c r="D3" i="19"/>
  <c r="E3" i="19"/>
  <c r="F3" i="19"/>
  <c r="G3" i="19"/>
  <c r="H3" i="19"/>
  <c r="I3" i="19"/>
  <c r="J3" i="19"/>
  <c r="K3" i="19"/>
  <c r="L3" i="19"/>
  <c r="M3" i="19"/>
  <c r="N3" i="19"/>
  <c r="O3" i="19"/>
  <c r="P3" i="19"/>
  <c r="Q3" i="19"/>
  <c r="R3" i="19"/>
  <c r="S3" i="19"/>
  <c r="T3" i="19"/>
  <c r="U3" i="19"/>
  <c r="V3" i="19"/>
  <c r="W3" i="19"/>
  <c r="X3" i="19"/>
  <c r="Y3" i="19"/>
  <c r="Z3" i="19"/>
  <c r="AA3" i="19"/>
  <c r="AB3" i="19"/>
  <c r="AC3" i="19"/>
  <c r="AD3" i="19"/>
  <c r="AE3" i="19"/>
  <c r="AF3" i="19"/>
  <c r="C4" i="19"/>
  <c r="D4" i="19"/>
  <c r="E4" i="19"/>
  <c r="F4" i="19"/>
  <c r="G4" i="19"/>
  <c r="H4" i="19"/>
  <c r="I4" i="19"/>
  <c r="J4" i="19"/>
  <c r="K4" i="19"/>
  <c r="L4" i="19"/>
  <c r="M4" i="19"/>
  <c r="N4" i="19"/>
  <c r="O4" i="19"/>
  <c r="P4" i="19"/>
  <c r="Q4" i="19"/>
  <c r="R4" i="19"/>
  <c r="S4" i="19"/>
  <c r="T4" i="19"/>
  <c r="U4" i="19"/>
  <c r="V4" i="19"/>
  <c r="W4" i="19"/>
  <c r="X4" i="19"/>
  <c r="Y4" i="19"/>
  <c r="Z4" i="19"/>
  <c r="AA4" i="19"/>
  <c r="AB4" i="19"/>
  <c r="AC4" i="19"/>
  <c r="AD4" i="19"/>
  <c r="AE4" i="19"/>
  <c r="AF4" i="19"/>
  <c r="C5" i="19"/>
  <c r="D5" i="19"/>
  <c r="E5" i="19"/>
  <c r="F5" i="19"/>
  <c r="G5" i="19"/>
  <c r="H5" i="19"/>
  <c r="I5" i="19"/>
  <c r="J5" i="19"/>
  <c r="K5" i="19"/>
  <c r="L5" i="19"/>
  <c r="M5" i="19"/>
  <c r="N5" i="19"/>
  <c r="O5" i="19"/>
  <c r="P5" i="19"/>
  <c r="Q5" i="19"/>
  <c r="R5" i="19"/>
  <c r="S5" i="19"/>
  <c r="T5" i="19"/>
  <c r="U5" i="19"/>
  <c r="V5" i="19"/>
  <c r="W5" i="19"/>
  <c r="X5" i="19"/>
  <c r="Y5" i="19"/>
  <c r="Z5" i="19"/>
  <c r="AA5" i="19"/>
  <c r="AB5" i="19"/>
  <c r="AC5" i="19"/>
  <c r="AD5" i="19"/>
  <c r="AE5" i="19"/>
  <c r="AF5" i="19"/>
  <c r="B4" i="19"/>
  <c r="B3" i="19"/>
  <c r="D5" i="22"/>
  <c r="E5" i="22"/>
  <c r="F5" i="22"/>
  <c r="G5" i="22"/>
  <c r="H5" i="22"/>
  <c r="I5" i="22"/>
  <c r="J5" i="22"/>
  <c r="K5" i="22"/>
  <c r="L5" i="22"/>
  <c r="M5" i="22"/>
  <c r="N5" i="22"/>
  <c r="O5" i="22"/>
  <c r="P5" i="22"/>
  <c r="Q5" i="22"/>
  <c r="R5" i="22"/>
  <c r="S5" i="22"/>
  <c r="T5" i="22"/>
  <c r="U5" i="22"/>
  <c r="V5" i="22"/>
  <c r="W5" i="22"/>
  <c r="X5" i="22"/>
  <c r="Y5" i="22"/>
  <c r="Z5" i="22"/>
  <c r="AA5" i="22"/>
  <c r="AB5" i="22"/>
  <c r="AC5" i="22"/>
  <c r="AD5" i="22"/>
  <c r="AE5" i="22"/>
  <c r="AF5" i="22"/>
  <c r="C5" i="22"/>
  <c r="D4" i="22"/>
  <c r="E4" i="22"/>
  <c r="F4" i="22"/>
  <c r="G4" i="22"/>
  <c r="H4" i="22"/>
  <c r="I4" i="22"/>
  <c r="J4" i="22"/>
  <c r="K4" i="22"/>
  <c r="L4" i="22"/>
  <c r="M4" i="22"/>
  <c r="N4" i="22"/>
  <c r="O4" i="22"/>
  <c r="P4" i="22"/>
  <c r="Q4" i="22"/>
  <c r="R4" i="22"/>
  <c r="S4" i="22"/>
  <c r="T4" i="22"/>
  <c r="U4" i="22"/>
  <c r="V4" i="22"/>
  <c r="W4" i="22"/>
  <c r="X4" i="22"/>
  <c r="Y4" i="22"/>
  <c r="Z4" i="22"/>
  <c r="AA4" i="22"/>
  <c r="AB4" i="22"/>
  <c r="AC4" i="22"/>
  <c r="AD4" i="22"/>
  <c r="AE4" i="22"/>
  <c r="AF4" i="22"/>
  <c r="C4" i="22"/>
  <c r="D3" i="22"/>
  <c r="E3" i="22"/>
  <c r="F3" i="22"/>
  <c r="G3" i="22"/>
  <c r="H3" i="22"/>
  <c r="I3" i="22"/>
  <c r="J3" i="22"/>
  <c r="K3" i="22"/>
  <c r="L3" i="22"/>
  <c r="M3" i="22"/>
  <c r="N3" i="22"/>
  <c r="O3" i="22"/>
  <c r="P3" i="22"/>
  <c r="Q3" i="22"/>
  <c r="R3" i="22"/>
  <c r="S3" i="22"/>
  <c r="T3" i="22"/>
  <c r="U3" i="22"/>
  <c r="V3" i="22"/>
  <c r="W3" i="22"/>
  <c r="X3" i="22"/>
  <c r="Y3" i="22"/>
  <c r="Z3" i="22"/>
  <c r="AA3" i="22"/>
  <c r="AB3" i="22"/>
  <c r="AC3" i="22"/>
  <c r="AD3" i="22"/>
  <c r="AE3" i="22"/>
  <c r="AF3" i="22"/>
  <c r="C3" i="22"/>
  <c r="B5" i="19"/>
  <c r="D3" i="17"/>
  <c r="F3" i="17"/>
  <c r="G3" i="17"/>
  <c r="H3" i="17"/>
  <c r="I3" i="17"/>
  <c r="J3" i="17"/>
  <c r="K3" i="17"/>
  <c r="L3" i="17"/>
  <c r="N3" i="17"/>
  <c r="O3" i="17"/>
  <c r="P3" i="17"/>
  <c r="Q3" i="17"/>
  <c r="R3" i="17"/>
  <c r="S3" i="17"/>
  <c r="T3" i="17"/>
  <c r="V3" i="17"/>
  <c r="W3" i="17"/>
  <c r="X3" i="17"/>
  <c r="Y3" i="17"/>
  <c r="Z3" i="17"/>
  <c r="AA3" i="17"/>
  <c r="AB3" i="17"/>
  <c r="AD3" i="17"/>
  <c r="AE3" i="17"/>
  <c r="AF3" i="17"/>
  <c r="D4" i="17"/>
  <c r="E4" i="17"/>
  <c r="F4" i="17"/>
  <c r="H4" i="17"/>
  <c r="I4" i="17"/>
  <c r="J4" i="17"/>
  <c r="K4" i="17"/>
  <c r="L4" i="17"/>
  <c r="M4" i="17"/>
  <c r="N4" i="17"/>
  <c r="P4" i="17"/>
  <c r="Q4" i="17"/>
  <c r="R4" i="17"/>
  <c r="S4" i="17"/>
  <c r="T4" i="17"/>
  <c r="U4" i="17"/>
  <c r="V4" i="17"/>
  <c r="X4" i="17"/>
  <c r="Y4" i="17"/>
  <c r="Z4" i="17"/>
  <c r="AA4" i="17"/>
  <c r="AB4" i="17"/>
  <c r="AC4" i="17"/>
  <c r="AD4" i="17"/>
  <c r="AF4" i="17"/>
  <c r="C5" i="17"/>
  <c r="B5" i="17" s="1"/>
  <c r="D5" i="17"/>
  <c r="F5" i="17"/>
  <c r="G5" i="17"/>
  <c r="H5" i="17"/>
  <c r="I5" i="17"/>
  <c r="J5" i="17"/>
  <c r="K5" i="17"/>
  <c r="L5" i="17"/>
  <c r="N5" i="17"/>
  <c r="O5" i="17"/>
  <c r="P5" i="17"/>
  <c r="Q5" i="17"/>
  <c r="R5" i="17"/>
  <c r="S5" i="17"/>
  <c r="T5" i="17"/>
  <c r="V5" i="17"/>
  <c r="W5" i="17"/>
  <c r="X5" i="17"/>
  <c r="Y5" i="17"/>
  <c r="Z5" i="17"/>
  <c r="AA5" i="17"/>
  <c r="AB5" i="17"/>
  <c r="AD5" i="17"/>
  <c r="AE5" i="17"/>
  <c r="AF5" i="17"/>
  <c r="D5" i="16"/>
  <c r="E5" i="16"/>
  <c r="F5" i="16"/>
  <c r="G5" i="16"/>
  <c r="H5" i="16"/>
  <c r="I5" i="16"/>
  <c r="J5" i="16"/>
  <c r="K5" i="16"/>
  <c r="L5" i="16"/>
  <c r="M5" i="16"/>
  <c r="N5" i="16"/>
  <c r="O5" i="16"/>
  <c r="P5" i="16"/>
  <c r="Q5" i="16"/>
  <c r="R5" i="16"/>
  <c r="S5" i="16"/>
  <c r="T5" i="16"/>
  <c r="U5" i="16"/>
  <c r="V5" i="16"/>
  <c r="W5" i="16"/>
  <c r="X5" i="16"/>
  <c r="Y5" i="16"/>
  <c r="Z5" i="16"/>
  <c r="AA5" i="16"/>
  <c r="AB5" i="16"/>
  <c r="AC5" i="16"/>
  <c r="AD5" i="16"/>
  <c r="AE5" i="16"/>
  <c r="AF5" i="16"/>
  <c r="B5" i="16"/>
  <c r="C5" i="16"/>
  <c r="D4" i="16"/>
  <c r="E4" i="16"/>
  <c r="F4" i="16"/>
  <c r="G4" i="16"/>
  <c r="H4" i="16"/>
  <c r="I4" i="16"/>
  <c r="J4" i="16"/>
  <c r="K4" i="16"/>
  <c r="L4" i="16"/>
  <c r="M4" i="16"/>
  <c r="N4" i="16"/>
  <c r="O4" i="16"/>
  <c r="P4" i="16"/>
  <c r="Q4" i="16"/>
  <c r="R4" i="16"/>
  <c r="S4" i="16"/>
  <c r="T4" i="16"/>
  <c r="U4" i="16"/>
  <c r="V4" i="16"/>
  <c r="W4" i="16"/>
  <c r="X4" i="16"/>
  <c r="Y4" i="16"/>
  <c r="Z4" i="16"/>
  <c r="AA4" i="16"/>
  <c r="AB4" i="16"/>
  <c r="AC4" i="16"/>
  <c r="AD4" i="16"/>
  <c r="AE4" i="16"/>
  <c r="AF4" i="16"/>
  <c r="B4" i="16"/>
  <c r="C4" i="16"/>
  <c r="D5" i="15"/>
  <c r="E5" i="15"/>
  <c r="F5" i="15"/>
  <c r="G5" i="15"/>
  <c r="H5" i="15"/>
  <c r="I5" i="15"/>
  <c r="J5" i="15"/>
  <c r="K5" i="15"/>
  <c r="L5" i="15"/>
  <c r="M5" i="15"/>
  <c r="N5" i="15"/>
  <c r="O5" i="15"/>
  <c r="P5" i="15"/>
  <c r="Q5" i="15"/>
  <c r="R5" i="15"/>
  <c r="S5" i="15"/>
  <c r="T5" i="15"/>
  <c r="U5" i="15"/>
  <c r="V5" i="15"/>
  <c r="W5" i="15"/>
  <c r="X5" i="15"/>
  <c r="Y5" i="15"/>
  <c r="Z5" i="15"/>
  <c r="AA5" i="15"/>
  <c r="AB5" i="15"/>
  <c r="AC5" i="15"/>
  <c r="AD5" i="15"/>
  <c r="AE5" i="15"/>
  <c r="AF5" i="15"/>
  <c r="B5" i="15"/>
  <c r="C5" i="15"/>
  <c r="D4" i="15"/>
  <c r="E4" i="15"/>
  <c r="F4" i="15"/>
  <c r="G4" i="15"/>
  <c r="H4" i="15"/>
  <c r="I4" i="15"/>
  <c r="J4" i="15"/>
  <c r="K4" i="15"/>
  <c r="L4" i="15"/>
  <c r="M4" i="15"/>
  <c r="N4" i="15"/>
  <c r="O4" i="15"/>
  <c r="P4" i="15"/>
  <c r="Q4" i="15"/>
  <c r="R4" i="15"/>
  <c r="S4" i="15"/>
  <c r="T4" i="15"/>
  <c r="U4" i="15"/>
  <c r="V4" i="15"/>
  <c r="W4" i="15"/>
  <c r="X4" i="15"/>
  <c r="Y4" i="15"/>
  <c r="Z4" i="15"/>
  <c r="AA4" i="15"/>
  <c r="AB4" i="15"/>
  <c r="AC4" i="15"/>
  <c r="AD4" i="15"/>
  <c r="AE4" i="15"/>
  <c r="AF4" i="15"/>
  <c r="B4" i="15"/>
  <c r="C4" i="15"/>
  <c r="D3" i="15"/>
  <c r="E3" i="15"/>
  <c r="F3" i="15"/>
  <c r="G3" i="15"/>
  <c r="H3" i="15"/>
  <c r="I3" i="15"/>
  <c r="J3" i="15"/>
  <c r="K3" i="15"/>
  <c r="L3" i="15"/>
  <c r="M3" i="15"/>
  <c r="N3" i="15"/>
  <c r="O3" i="15"/>
  <c r="P3" i="15"/>
  <c r="Q3" i="15"/>
  <c r="R3" i="15"/>
  <c r="S3" i="15"/>
  <c r="T3" i="15"/>
  <c r="U3" i="15"/>
  <c r="V3" i="15"/>
  <c r="W3" i="15"/>
  <c r="X3" i="15"/>
  <c r="Y3" i="15"/>
  <c r="Z3" i="15"/>
  <c r="AA3" i="15"/>
  <c r="AB3" i="15"/>
  <c r="AC3" i="15"/>
  <c r="AD3" i="15"/>
  <c r="AE3" i="15"/>
  <c r="AF3" i="15"/>
  <c r="B3" i="15"/>
  <c r="C3" i="15"/>
  <c r="B5" i="23"/>
  <c r="B10" i="23"/>
  <c r="B24" i="23"/>
  <c r="B25" i="23"/>
  <c r="B10" i="19"/>
  <c r="B24" i="19"/>
  <c r="B25" i="19"/>
  <c r="B10" i="18"/>
  <c r="B24" i="17"/>
  <c r="B24" i="16"/>
  <c r="B25" i="16"/>
  <c r="B25" i="15"/>
  <c r="B24" i="15"/>
  <c r="C11" i="88"/>
  <c r="D11" i="88"/>
  <c r="E11" i="88"/>
  <c r="F11" i="88"/>
  <c r="G11" i="88"/>
  <c r="B11" i="88"/>
  <c r="C24" i="88"/>
  <c r="C8" i="88" s="1"/>
  <c r="D24" i="88"/>
  <c r="D8" i="88" s="1"/>
  <c r="E24" i="88"/>
  <c r="E8" i="88" s="1"/>
  <c r="F24" i="88"/>
  <c r="F8" i="88" s="1"/>
  <c r="G24" i="88"/>
  <c r="G8" i="88" s="1"/>
  <c r="B24" i="88"/>
  <c r="B8" i="88" s="1"/>
  <c r="C13" i="88"/>
  <c r="D13" i="88"/>
  <c r="E13" i="88"/>
  <c r="F13" i="88"/>
  <c r="G13" i="88"/>
  <c r="B13" i="88"/>
  <c r="C9" i="88"/>
  <c r="D9" i="88"/>
  <c r="E9" i="88"/>
  <c r="F9" i="88"/>
  <c r="G9" i="88"/>
  <c r="B9" i="88"/>
  <c r="C20" i="88"/>
  <c r="D20" i="88"/>
  <c r="E20" i="88"/>
  <c r="F20" i="88"/>
  <c r="G20" i="88"/>
  <c r="B21" i="88"/>
  <c r="B20" i="88"/>
  <c r="C23" i="88"/>
  <c r="D23" i="88"/>
  <c r="E23" i="88"/>
  <c r="F23" i="88"/>
  <c r="G23" i="88"/>
  <c r="B23" i="88"/>
  <c r="C22" i="88"/>
  <c r="D22" i="88"/>
  <c r="E22" i="88"/>
  <c r="F22" i="88"/>
  <c r="G22" i="88"/>
  <c r="B22" i="88"/>
  <c r="C19" i="88"/>
  <c r="D19" i="88"/>
  <c r="E19" i="88"/>
  <c r="F19" i="88"/>
  <c r="G19" i="88"/>
  <c r="B19" i="88"/>
  <c r="C21" i="88"/>
  <c r="D21" i="88"/>
  <c r="E21" i="88"/>
  <c r="F21" i="88"/>
  <c r="G21" i="88"/>
  <c r="C18" i="88"/>
  <c r="D18" i="88"/>
  <c r="E18" i="88"/>
  <c r="F18" i="88"/>
  <c r="G18" i="88"/>
  <c r="B18" i="88"/>
  <c r="C17" i="88"/>
  <c r="D17" i="88"/>
  <c r="E17" i="88"/>
  <c r="F17" i="88"/>
  <c r="G17" i="88"/>
  <c r="B17" i="88"/>
  <c r="C16" i="88"/>
  <c r="D16" i="88"/>
  <c r="E16" i="88"/>
  <c r="F16" i="88"/>
  <c r="G16" i="88"/>
  <c r="B16" i="88"/>
  <c r="C15" i="88"/>
  <c r="D15" i="88"/>
  <c r="E15" i="88"/>
  <c r="F15" i="88"/>
  <c r="G15" i="88"/>
  <c r="B15" i="88"/>
  <c r="C14" i="88"/>
  <c r="D14" i="88"/>
  <c r="E14" i="88"/>
  <c r="F14" i="88"/>
  <c r="G14" i="88"/>
  <c r="B14" i="88"/>
  <c r="C12" i="88"/>
  <c r="D12" i="88"/>
  <c r="E12" i="88"/>
  <c r="F12" i="88"/>
  <c r="G12" i="88"/>
  <c r="B12" i="88"/>
  <c r="C10" i="88"/>
  <c r="D10" i="88"/>
  <c r="E10" i="88"/>
  <c r="F10" i="88"/>
  <c r="G10" i="88"/>
  <c r="B10" i="88"/>
  <c r="C7" i="88"/>
  <c r="D7" i="88"/>
  <c r="E7" i="88"/>
  <c r="F7" i="88"/>
  <c r="G7" i="88"/>
  <c r="B7" i="88"/>
  <c r="C27" i="88"/>
  <c r="B26" i="16" s="1"/>
  <c r="D27" i="88"/>
  <c r="E27" i="88"/>
  <c r="F27" i="88"/>
  <c r="G27" i="88"/>
  <c r="B27" i="88"/>
  <c r="C6" i="88"/>
  <c r="D6" i="88"/>
  <c r="E6" i="88"/>
  <c r="F6" i="88"/>
  <c r="G6" i="88"/>
  <c r="B6" i="88"/>
  <c r="C5" i="88"/>
  <c r="D5" i="88"/>
  <c r="E5" i="88"/>
  <c r="F5" i="88"/>
  <c r="G5" i="88"/>
  <c r="B4" i="23" s="1"/>
  <c r="B5" i="88"/>
  <c r="C4" i="88"/>
  <c r="D4" i="88"/>
  <c r="E4" i="88"/>
  <c r="F4" i="88"/>
  <c r="G4" i="88"/>
  <c r="B3" i="23" s="1"/>
  <c r="B4" i="88"/>
  <c r="C3" i="88"/>
  <c r="D3" i="88"/>
  <c r="E3" i="88"/>
  <c r="F3" i="88"/>
  <c r="G3" i="88"/>
  <c r="B3" i="88"/>
  <c r="AC5" i="17" l="1"/>
  <c r="U5" i="17"/>
  <c r="M5" i="17"/>
  <c r="E5" i="17"/>
  <c r="C3" i="17"/>
  <c r="B3" i="17" s="1"/>
  <c r="B4" i="17"/>
  <c r="D39" i="39"/>
  <c r="E39" i="39"/>
  <c r="F39" i="39"/>
  <c r="G39" i="39"/>
  <c r="H39" i="39"/>
  <c r="C39" i="39"/>
  <c r="D28" i="39"/>
  <c r="E28" i="39"/>
  <c r="F28" i="39"/>
  <c r="C28" i="39"/>
  <c r="AJ115" i="29"/>
  <c r="AJ116" i="29"/>
  <c r="AJ117" i="29"/>
  <c r="AJ118" i="29"/>
  <c r="AJ119" i="29"/>
  <c r="AJ120" i="29"/>
  <c r="AJ121" i="29"/>
  <c r="AJ122" i="29"/>
  <c r="AJ123" i="29"/>
  <c r="AJ124" i="29"/>
  <c r="AJ125" i="29"/>
  <c r="AJ126" i="29"/>
  <c r="AJ127" i="29"/>
  <c r="AJ128" i="29"/>
  <c r="AJ129" i="29"/>
  <c r="AJ130" i="29"/>
  <c r="AJ131" i="29"/>
  <c r="AJ132" i="29"/>
  <c r="AJ133" i="29"/>
  <c r="AJ134" i="29"/>
  <c r="AJ135" i="29"/>
  <c r="AJ136" i="29"/>
  <c r="AJ137" i="29"/>
  <c r="AJ138" i="29"/>
  <c r="AJ139" i="29"/>
  <c r="AJ140" i="29"/>
  <c r="AJ141" i="29"/>
  <c r="AJ142" i="29"/>
  <c r="AJ143" i="29"/>
  <c r="AJ144" i="29"/>
  <c r="AJ145" i="29"/>
  <c r="AJ146" i="29"/>
  <c r="AJ147" i="29"/>
  <c r="AJ148" i="29"/>
  <c r="AJ149" i="29"/>
  <c r="AJ150" i="29"/>
  <c r="AJ151" i="29"/>
  <c r="AJ152" i="29"/>
  <c r="AJ153" i="29"/>
  <c r="AJ154" i="29"/>
  <c r="AJ155" i="29"/>
  <c r="AJ156" i="29"/>
  <c r="AJ157" i="29"/>
  <c r="AJ158" i="29"/>
  <c r="AJ159" i="29"/>
  <c r="AJ160" i="29"/>
  <c r="AJ161" i="29"/>
  <c r="AJ162" i="29"/>
  <c r="AJ163" i="29"/>
  <c r="AJ164" i="29"/>
  <c r="AJ165" i="29"/>
  <c r="AJ166" i="29"/>
  <c r="AJ167" i="29"/>
  <c r="AJ168" i="29"/>
  <c r="AJ169" i="29"/>
  <c r="AJ170" i="29"/>
  <c r="AJ171" i="29"/>
  <c r="AJ172" i="29"/>
  <c r="AJ173" i="29"/>
  <c r="AJ174" i="29"/>
  <c r="AJ175" i="29"/>
  <c r="AJ176" i="29"/>
  <c r="AJ177" i="29"/>
  <c r="AJ178" i="29"/>
  <c r="AJ179" i="29"/>
  <c r="AJ180" i="29"/>
  <c r="AJ181" i="29"/>
  <c r="AJ182" i="29"/>
  <c r="AJ183" i="29"/>
  <c r="AJ184" i="29"/>
  <c r="AJ185" i="29"/>
  <c r="AJ186" i="29"/>
  <c r="AJ187" i="29"/>
  <c r="AJ188" i="29"/>
  <c r="AJ189" i="29"/>
  <c r="AJ190" i="29"/>
  <c r="AJ115" i="32"/>
  <c r="AJ116" i="32"/>
  <c r="AJ117" i="32"/>
  <c r="AJ118" i="32"/>
  <c r="AJ119" i="32"/>
  <c r="AJ120" i="32"/>
  <c r="AJ121" i="32"/>
  <c r="AJ122" i="32"/>
  <c r="AJ123" i="32"/>
  <c r="AJ124" i="32"/>
  <c r="AJ125" i="32"/>
  <c r="AJ126" i="32"/>
  <c r="AJ127" i="32"/>
  <c r="AJ128" i="32"/>
  <c r="AJ129" i="32"/>
  <c r="AJ130" i="32"/>
  <c r="AJ131" i="32"/>
  <c r="AJ132" i="32"/>
  <c r="AJ133" i="32"/>
  <c r="AJ134" i="32"/>
  <c r="AJ135" i="32"/>
  <c r="AJ136" i="32"/>
  <c r="AJ137" i="32"/>
  <c r="AJ138" i="32"/>
  <c r="AJ139" i="32"/>
  <c r="AJ140" i="32"/>
  <c r="AJ141" i="32"/>
  <c r="AJ142" i="32"/>
  <c r="AJ143" i="32"/>
  <c r="AJ144" i="32"/>
  <c r="AJ145" i="32"/>
  <c r="AJ146" i="32"/>
  <c r="AJ147" i="32"/>
  <c r="AJ148" i="32"/>
  <c r="AJ149" i="32"/>
  <c r="AJ150" i="32"/>
  <c r="AJ151" i="32"/>
  <c r="AJ152" i="32"/>
  <c r="AJ153" i="32"/>
  <c r="AJ154" i="32"/>
  <c r="AJ155" i="32"/>
  <c r="AJ156" i="32"/>
  <c r="AJ157" i="32"/>
  <c r="AJ158" i="32"/>
  <c r="AJ159" i="32"/>
  <c r="AJ160" i="32"/>
  <c r="AJ161" i="32"/>
  <c r="AJ162" i="32"/>
  <c r="AJ163" i="32"/>
  <c r="AJ164" i="32"/>
  <c r="AJ165" i="32"/>
  <c r="AJ166" i="32"/>
  <c r="AJ167" i="32"/>
  <c r="AJ168" i="32"/>
  <c r="AJ169" i="32"/>
  <c r="AJ170" i="32"/>
  <c r="AJ171" i="32"/>
  <c r="AJ172" i="32"/>
  <c r="AJ173" i="32"/>
  <c r="AJ174" i="32"/>
  <c r="AJ175" i="32"/>
  <c r="AJ176" i="32"/>
  <c r="AJ177" i="32"/>
  <c r="AJ178" i="32"/>
  <c r="AJ179" i="32"/>
  <c r="AJ180" i="32"/>
  <c r="AJ181" i="32"/>
  <c r="AJ182" i="32"/>
  <c r="AJ183" i="32"/>
  <c r="AJ184" i="32"/>
  <c r="AJ185" i="32"/>
  <c r="AJ186" i="32"/>
  <c r="AJ187" i="32"/>
  <c r="AJ188" i="32"/>
  <c r="AJ189" i="32"/>
  <c r="AJ190" i="32"/>
  <c r="AJ115" i="35"/>
  <c r="AJ116" i="35"/>
  <c r="AJ117" i="35"/>
  <c r="AJ118" i="35"/>
  <c r="AJ119" i="35"/>
  <c r="AJ120" i="35"/>
  <c r="AJ121" i="35"/>
  <c r="AJ122" i="35"/>
  <c r="AJ123" i="35"/>
  <c r="AJ124" i="35"/>
  <c r="AJ125" i="35"/>
  <c r="AJ126" i="35"/>
  <c r="AJ127" i="35"/>
  <c r="AJ128" i="35"/>
  <c r="AJ129" i="35"/>
  <c r="AJ130" i="35"/>
  <c r="AJ131" i="35"/>
  <c r="AJ132" i="35"/>
  <c r="AJ133" i="35"/>
  <c r="AJ134" i="35"/>
  <c r="AJ135" i="35"/>
  <c r="AJ136" i="35"/>
  <c r="AJ137" i="35"/>
  <c r="AJ138" i="35"/>
  <c r="AJ139" i="35"/>
  <c r="AJ140" i="35"/>
  <c r="AJ141" i="35"/>
  <c r="AJ142" i="35"/>
  <c r="AJ143" i="35"/>
  <c r="AJ144" i="35"/>
  <c r="AJ145" i="35"/>
  <c r="AJ146" i="35"/>
  <c r="AJ147" i="35"/>
  <c r="AJ148" i="35"/>
  <c r="AJ149" i="35"/>
  <c r="AJ150" i="35"/>
  <c r="AJ151" i="35"/>
  <c r="AJ152" i="35"/>
  <c r="AJ153" i="35"/>
  <c r="AJ154" i="35"/>
  <c r="AJ155" i="35"/>
  <c r="AJ156" i="35"/>
  <c r="AJ157" i="35"/>
  <c r="AJ158" i="35"/>
  <c r="AJ159" i="35"/>
  <c r="AJ160" i="35"/>
  <c r="AJ161" i="35"/>
  <c r="AJ162" i="35"/>
  <c r="AJ163" i="35"/>
  <c r="AJ164" i="35"/>
  <c r="AJ165" i="35"/>
  <c r="AJ166" i="35"/>
  <c r="AJ167" i="35"/>
  <c r="AJ168" i="35"/>
  <c r="AJ169" i="35"/>
  <c r="AJ170" i="35"/>
  <c r="AJ171" i="35"/>
  <c r="AJ172" i="35"/>
  <c r="AJ173" i="35"/>
  <c r="AJ174" i="35"/>
  <c r="AJ175" i="35"/>
  <c r="AJ176" i="35"/>
  <c r="AJ177" i="35"/>
  <c r="AJ178" i="35"/>
  <c r="AJ179" i="35"/>
  <c r="AJ180" i="35"/>
  <c r="AJ181" i="35"/>
  <c r="AJ182" i="35"/>
  <c r="AJ183" i="35"/>
  <c r="AJ184" i="35"/>
  <c r="AJ185" i="35"/>
  <c r="AJ186" i="35"/>
  <c r="AJ187" i="35"/>
  <c r="AJ188" i="35"/>
  <c r="AJ189" i="35"/>
  <c r="AJ190" i="35"/>
  <c r="AJ115" i="39"/>
  <c r="AJ116" i="39"/>
  <c r="AJ117" i="39"/>
  <c r="AJ118" i="39"/>
  <c r="AJ119" i="39"/>
  <c r="AJ120" i="39"/>
  <c r="AJ121" i="39"/>
  <c r="AJ122" i="39"/>
  <c r="AJ123" i="39"/>
  <c r="AJ124" i="39"/>
  <c r="AJ125" i="39"/>
  <c r="AJ126" i="39"/>
  <c r="AJ127" i="39"/>
  <c r="AJ128" i="39"/>
  <c r="AJ129" i="39"/>
  <c r="AJ130" i="39"/>
  <c r="AJ131" i="39"/>
  <c r="AJ132" i="39"/>
  <c r="AJ133" i="39"/>
  <c r="AJ134" i="39"/>
  <c r="AJ135" i="39"/>
  <c r="AJ136" i="39"/>
  <c r="AJ137" i="39"/>
  <c r="AJ138" i="39"/>
  <c r="AJ139" i="39"/>
  <c r="AJ140" i="39"/>
  <c r="AJ141" i="39"/>
  <c r="AJ142" i="39"/>
  <c r="AJ143" i="39"/>
  <c r="AJ144" i="39"/>
  <c r="AJ145" i="39"/>
  <c r="AJ146" i="39"/>
  <c r="AJ147" i="39"/>
  <c r="AJ148" i="39"/>
  <c r="AJ149" i="39"/>
  <c r="AJ150" i="39"/>
  <c r="AJ151" i="39"/>
  <c r="AJ152" i="39"/>
  <c r="AJ153" i="39"/>
  <c r="AJ154" i="39"/>
  <c r="AJ155" i="39"/>
  <c r="AJ156" i="39"/>
  <c r="AJ157" i="39"/>
  <c r="AJ158" i="39"/>
  <c r="AJ159" i="39"/>
  <c r="AJ160" i="39"/>
  <c r="AJ161" i="39"/>
  <c r="AJ162" i="39"/>
  <c r="AJ163" i="39"/>
  <c r="AJ164" i="39"/>
  <c r="AJ165" i="39"/>
  <c r="AJ166" i="39"/>
  <c r="AJ167" i="39"/>
  <c r="AJ168" i="39"/>
  <c r="AJ169" i="39"/>
  <c r="AJ170" i="39"/>
  <c r="AJ171" i="39"/>
  <c r="AJ172" i="39"/>
  <c r="AJ173" i="39"/>
  <c r="AJ174" i="39"/>
  <c r="AJ175" i="39"/>
  <c r="AJ176" i="39"/>
  <c r="AJ177" i="39"/>
  <c r="AJ178" i="39"/>
  <c r="AJ179" i="39"/>
  <c r="AJ180" i="39"/>
  <c r="AJ181" i="39"/>
  <c r="AJ182" i="39"/>
  <c r="AJ183" i="39"/>
  <c r="AJ184" i="39"/>
  <c r="AJ185" i="39"/>
  <c r="AJ186" i="39"/>
  <c r="AJ187" i="39"/>
  <c r="AJ188" i="39"/>
  <c r="AJ189" i="39"/>
  <c r="AJ190" i="39"/>
  <c r="AJ115" i="40"/>
  <c r="AJ116" i="40"/>
  <c r="AJ117" i="40"/>
  <c r="AJ118" i="40"/>
  <c r="AJ119" i="40"/>
  <c r="AJ120" i="40"/>
  <c r="AJ121" i="40"/>
  <c r="AJ122" i="40"/>
  <c r="AJ123" i="40"/>
  <c r="AJ124" i="40"/>
  <c r="AJ125" i="40"/>
  <c r="AJ126" i="40"/>
  <c r="AJ127" i="40"/>
  <c r="AJ128" i="40"/>
  <c r="AJ129" i="40"/>
  <c r="AJ130" i="40"/>
  <c r="AJ131" i="40"/>
  <c r="AJ132" i="40"/>
  <c r="AJ133" i="40"/>
  <c r="AJ134" i="40"/>
  <c r="AJ135" i="40"/>
  <c r="AJ136" i="40"/>
  <c r="AJ137" i="40"/>
  <c r="AJ138" i="40"/>
  <c r="AJ139" i="40"/>
  <c r="AJ140" i="40"/>
  <c r="AJ141" i="40"/>
  <c r="AJ142" i="40"/>
  <c r="AJ143" i="40"/>
  <c r="AJ144" i="40"/>
  <c r="AJ145" i="40"/>
  <c r="AJ146" i="40"/>
  <c r="AJ147" i="40"/>
  <c r="AJ148" i="40"/>
  <c r="AJ149" i="40"/>
  <c r="AJ150" i="40"/>
  <c r="AJ151" i="40"/>
  <c r="AJ152" i="40"/>
  <c r="AJ153" i="40"/>
  <c r="AJ154" i="40"/>
  <c r="AJ155" i="40"/>
  <c r="AJ156" i="40"/>
  <c r="AJ157" i="40"/>
  <c r="AJ158" i="40"/>
  <c r="AJ159" i="40"/>
  <c r="AJ160" i="40"/>
  <c r="AJ161" i="40"/>
  <c r="AJ162" i="40"/>
  <c r="AJ163" i="40"/>
  <c r="AJ164" i="40"/>
  <c r="AJ165" i="40"/>
  <c r="AJ166" i="40"/>
  <c r="AJ167" i="40"/>
  <c r="AJ168" i="40"/>
  <c r="AJ169" i="40"/>
  <c r="AJ170" i="40"/>
  <c r="AJ171" i="40"/>
  <c r="AJ172" i="40"/>
  <c r="AJ173" i="40"/>
  <c r="AJ174" i="40"/>
  <c r="AJ175" i="40"/>
  <c r="AJ176" i="40"/>
  <c r="AJ177" i="40"/>
  <c r="AJ178" i="40"/>
  <c r="AJ179" i="40"/>
  <c r="AJ180" i="40"/>
  <c r="AJ181" i="40"/>
  <c r="AJ182" i="40"/>
  <c r="AJ183" i="40"/>
  <c r="AJ184" i="40"/>
  <c r="AJ185" i="40"/>
  <c r="AJ186" i="40"/>
  <c r="AJ187" i="40"/>
  <c r="AJ188" i="40"/>
  <c r="AJ189" i="40"/>
  <c r="AJ190" i="40"/>
  <c r="AJ115" i="41"/>
  <c r="AJ116" i="41"/>
  <c r="AJ117" i="41"/>
  <c r="AJ118" i="41"/>
  <c r="AJ119" i="41"/>
  <c r="AJ120" i="41"/>
  <c r="AJ121" i="41"/>
  <c r="AJ122" i="41"/>
  <c r="AJ123" i="41"/>
  <c r="AJ124" i="41"/>
  <c r="AJ125" i="41"/>
  <c r="AJ126" i="41"/>
  <c r="AJ127" i="41"/>
  <c r="AJ128" i="41"/>
  <c r="AJ129" i="41"/>
  <c r="AJ130" i="41"/>
  <c r="AJ131" i="41"/>
  <c r="AJ132" i="41"/>
  <c r="AJ133" i="41"/>
  <c r="AJ134" i="41"/>
  <c r="AJ135" i="41"/>
  <c r="AJ136" i="41"/>
  <c r="AJ137" i="41"/>
  <c r="AJ138" i="41"/>
  <c r="AJ139" i="41"/>
  <c r="AJ140" i="41"/>
  <c r="AJ141" i="41"/>
  <c r="AJ142" i="41"/>
  <c r="AJ143" i="41"/>
  <c r="AJ144" i="41"/>
  <c r="AJ145" i="41"/>
  <c r="AJ146" i="41"/>
  <c r="AJ147" i="41"/>
  <c r="AJ148" i="41"/>
  <c r="AJ149" i="41"/>
  <c r="AJ150" i="41"/>
  <c r="AJ151" i="41"/>
  <c r="AJ152" i="41"/>
  <c r="AJ153" i="41"/>
  <c r="AJ154" i="41"/>
  <c r="AJ155" i="41"/>
  <c r="AJ156" i="41"/>
  <c r="AJ157" i="41"/>
  <c r="AJ158" i="41"/>
  <c r="AJ159" i="41"/>
  <c r="AJ160" i="41"/>
  <c r="AJ161" i="41"/>
  <c r="AJ162" i="41"/>
  <c r="AJ163" i="41"/>
  <c r="AJ164" i="41"/>
  <c r="AJ165" i="41"/>
  <c r="AJ166" i="41"/>
  <c r="AJ167" i="41"/>
  <c r="AJ168" i="41"/>
  <c r="AJ169" i="41"/>
  <c r="AJ170" i="41"/>
  <c r="AJ171" i="41"/>
  <c r="AJ172" i="41"/>
  <c r="AJ173" i="41"/>
  <c r="AJ174" i="41"/>
  <c r="AJ175" i="41"/>
  <c r="AJ176" i="41"/>
  <c r="AJ177" i="41"/>
  <c r="AJ178" i="41"/>
  <c r="AJ179" i="41"/>
  <c r="AJ180" i="41"/>
  <c r="AJ181" i="41"/>
  <c r="AJ182" i="41"/>
  <c r="AJ183" i="41"/>
  <c r="AJ184" i="41"/>
  <c r="AJ185" i="41"/>
  <c r="AJ186" i="41"/>
  <c r="AJ187" i="41"/>
  <c r="AJ188" i="41"/>
  <c r="AJ189" i="41"/>
  <c r="AJ190" i="41"/>
  <c r="AJ17" i="29"/>
  <c r="AJ18" i="29"/>
  <c r="AJ19" i="29"/>
  <c r="AJ20" i="29"/>
  <c r="AJ21" i="29"/>
  <c r="AJ22" i="29"/>
  <c r="AJ23" i="29"/>
  <c r="AJ24" i="29"/>
  <c r="AJ25" i="29"/>
  <c r="AJ26" i="29"/>
  <c r="AJ27" i="29"/>
  <c r="AJ28" i="29"/>
  <c r="AJ29" i="29"/>
  <c r="AJ30" i="29"/>
  <c r="AJ31" i="29"/>
  <c r="AJ32" i="29"/>
  <c r="AJ33" i="29"/>
  <c r="AJ34" i="29"/>
  <c r="AJ35" i="29"/>
  <c r="AJ36" i="29"/>
  <c r="AJ37" i="29"/>
  <c r="AJ38" i="29"/>
  <c r="AJ39" i="29"/>
  <c r="AJ40" i="29"/>
  <c r="AJ41" i="29"/>
  <c r="AJ42" i="29"/>
  <c r="AJ43" i="29"/>
  <c r="AJ44" i="29"/>
  <c r="AJ45" i="29"/>
  <c r="AJ46" i="29"/>
  <c r="AJ47" i="29"/>
  <c r="AJ48" i="29"/>
  <c r="AJ49" i="29"/>
  <c r="AJ50" i="29"/>
  <c r="AJ51" i="29"/>
  <c r="AJ52" i="29"/>
  <c r="AJ53" i="29"/>
  <c r="AJ54" i="29"/>
  <c r="AJ55" i="29"/>
  <c r="AJ56" i="29"/>
  <c r="AJ57" i="29"/>
  <c r="AJ58" i="29"/>
  <c r="AJ59" i="29"/>
  <c r="AJ60" i="29"/>
  <c r="AJ61" i="29"/>
  <c r="AJ62" i="29"/>
  <c r="AJ63" i="29"/>
  <c r="AJ64" i="29"/>
  <c r="AJ65" i="29"/>
  <c r="AJ66" i="29"/>
  <c r="AJ67" i="29"/>
  <c r="AJ68" i="29"/>
  <c r="AJ69" i="29"/>
  <c r="AJ70" i="29"/>
  <c r="AJ71" i="29"/>
  <c r="AJ72" i="29"/>
  <c r="AJ73" i="29"/>
  <c r="AJ74" i="29"/>
  <c r="AJ75" i="29"/>
  <c r="AJ76" i="29"/>
  <c r="AJ77" i="29"/>
  <c r="AJ78" i="29"/>
  <c r="AJ79" i="29"/>
  <c r="AJ80" i="29"/>
  <c r="AJ81" i="29"/>
  <c r="AJ82" i="29"/>
  <c r="AJ83" i="29"/>
  <c r="AJ84" i="29"/>
  <c r="AJ85" i="29"/>
  <c r="AJ86" i="29"/>
  <c r="AJ87" i="29"/>
  <c r="AJ88" i="29"/>
  <c r="AJ89" i="29"/>
  <c r="AJ90" i="29"/>
  <c r="AJ91" i="29"/>
  <c r="AJ92" i="29"/>
  <c r="AJ93" i="29"/>
  <c r="AJ94" i="29"/>
  <c r="AJ95" i="29"/>
  <c r="AJ96" i="29"/>
  <c r="AJ97" i="29"/>
  <c r="AJ98" i="29"/>
  <c r="AJ99" i="29"/>
  <c r="AJ100" i="29"/>
  <c r="AJ101" i="29"/>
  <c r="AJ102" i="29"/>
  <c r="AJ103" i="29"/>
  <c r="AJ104" i="29"/>
  <c r="AJ105" i="29"/>
  <c r="AJ106" i="29"/>
  <c r="AJ107" i="29"/>
  <c r="AJ108" i="29"/>
  <c r="AJ109" i="29"/>
  <c r="AJ110" i="29"/>
  <c r="AJ111" i="29"/>
  <c r="AJ112" i="29"/>
  <c r="AJ113" i="29"/>
  <c r="AJ114" i="29"/>
  <c r="AJ17" i="32"/>
  <c r="AJ18" i="32"/>
  <c r="AJ19" i="32"/>
  <c r="AJ20" i="32"/>
  <c r="AJ21" i="32"/>
  <c r="AJ22" i="32"/>
  <c r="AJ23" i="32"/>
  <c r="AJ24" i="32"/>
  <c r="AJ25" i="32"/>
  <c r="AJ26" i="32"/>
  <c r="AJ27" i="32"/>
  <c r="AJ28" i="32"/>
  <c r="AJ29" i="32"/>
  <c r="AJ30" i="32"/>
  <c r="AJ31" i="32"/>
  <c r="AJ32" i="32"/>
  <c r="AJ33" i="32"/>
  <c r="AJ34" i="32"/>
  <c r="AJ35" i="32"/>
  <c r="AJ36" i="32"/>
  <c r="AJ37" i="32"/>
  <c r="AJ38" i="32"/>
  <c r="AJ39" i="32"/>
  <c r="AJ40" i="32"/>
  <c r="AJ41" i="32"/>
  <c r="AJ42" i="32"/>
  <c r="AJ43" i="32"/>
  <c r="AJ44" i="32"/>
  <c r="AJ45" i="32"/>
  <c r="AJ46" i="32"/>
  <c r="AJ47" i="32"/>
  <c r="AJ48" i="32"/>
  <c r="AJ49" i="32"/>
  <c r="AJ50" i="32"/>
  <c r="AJ51" i="32"/>
  <c r="AJ52" i="32"/>
  <c r="AJ53" i="32"/>
  <c r="AJ54" i="32"/>
  <c r="AJ55" i="32"/>
  <c r="AJ56" i="32"/>
  <c r="AJ57" i="32"/>
  <c r="AJ58" i="32"/>
  <c r="AJ59" i="32"/>
  <c r="AJ60" i="32"/>
  <c r="AJ61" i="32"/>
  <c r="AJ62" i="32"/>
  <c r="AJ63" i="32"/>
  <c r="AJ64" i="32"/>
  <c r="AJ65" i="32"/>
  <c r="AJ66" i="32"/>
  <c r="AJ67" i="32"/>
  <c r="AJ68" i="32"/>
  <c r="AJ69" i="32"/>
  <c r="AJ70" i="32"/>
  <c r="AJ71" i="32"/>
  <c r="AJ72" i="32"/>
  <c r="AJ73" i="32"/>
  <c r="AJ74" i="32"/>
  <c r="AJ75" i="32"/>
  <c r="AJ76" i="32"/>
  <c r="AJ77" i="32"/>
  <c r="AJ78" i="32"/>
  <c r="AJ79" i="32"/>
  <c r="AJ80" i="32"/>
  <c r="AJ81" i="32"/>
  <c r="AJ82" i="32"/>
  <c r="AJ83" i="32"/>
  <c r="AJ84" i="32"/>
  <c r="AJ85" i="32"/>
  <c r="AJ86" i="32"/>
  <c r="AJ87" i="32"/>
  <c r="AJ88" i="32"/>
  <c r="AJ89" i="32"/>
  <c r="AJ90" i="32"/>
  <c r="AJ91" i="32"/>
  <c r="AJ92" i="32"/>
  <c r="AJ93" i="32"/>
  <c r="AJ94" i="32"/>
  <c r="AJ95" i="32"/>
  <c r="AJ96" i="32"/>
  <c r="AJ97" i="32"/>
  <c r="AJ98" i="32"/>
  <c r="AJ99" i="32"/>
  <c r="AJ100" i="32"/>
  <c r="AJ101" i="32"/>
  <c r="AJ102" i="32"/>
  <c r="AJ103" i="32"/>
  <c r="AJ104" i="32"/>
  <c r="AJ105" i="32"/>
  <c r="AJ106" i="32"/>
  <c r="AJ107" i="32"/>
  <c r="AJ108" i="32"/>
  <c r="AJ109" i="32"/>
  <c r="AJ110" i="32"/>
  <c r="AJ111" i="32"/>
  <c r="AJ112" i="32"/>
  <c r="AJ113" i="32"/>
  <c r="AJ114" i="32"/>
  <c r="AJ17" i="35"/>
  <c r="AJ18" i="35"/>
  <c r="AJ19" i="35"/>
  <c r="AJ20" i="35"/>
  <c r="AJ21" i="35"/>
  <c r="AJ22" i="35"/>
  <c r="AJ23" i="35"/>
  <c r="AJ24" i="35"/>
  <c r="AJ25" i="35"/>
  <c r="AJ26" i="35"/>
  <c r="AJ27" i="35"/>
  <c r="AJ28" i="35"/>
  <c r="AJ29" i="35"/>
  <c r="AJ30" i="35"/>
  <c r="AJ31" i="35"/>
  <c r="AJ32" i="35"/>
  <c r="AJ33" i="35"/>
  <c r="AJ34" i="35"/>
  <c r="AJ35" i="35"/>
  <c r="AJ36" i="35"/>
  <c r="AJ37" i="35"/>
  <c r="AJ38" i="35"/>
  <c r="AJ39" i="35"/>
  <c r="AJ40" i="35"/>
  <c r="AJ41" i="35"/>
  <c r="AJ42" i="35"/>
  <c r="AJ43" i="35"/>
  <c r="AJ44" i="35"/>
  <c r="AJ45" i="35"/>
  <c r="AJ46" i="35"/>
  <c r="AJ47" i="35"/>
  <c r="AJ48" i="35"/>
  <c r="AJ49" i="35"/>
  <c r="AJ50" i="35"/>
  <c r="AJ51" i="35"/>
  <c r="AJ52" i="35"/>
  <c r="AJ53" i="35"/>
  <c r="AJ54" i="35"/>
  <c r="AJ55" i="35"/>
  <c r="AJ56" i="35"/>
  <c r="AJ57" i="35"/>
  <c r="AJ58" i="35"/>
  <c r="AJ59" i="35"/>
  <c r="AJ60" i="35"/>
  <c r="AJ61" i="35"/>
  <c r="AJ62" i="35"/>
  <c r="AJ63" i="35"/>
  <c r="AJ64" i="35"/>
  <c r="AJ65" i="35"/>
  <c r="AJ66" i="35"/>
  <c r="AJ67" i="35"/>
  <c r="AJ68" i="35"/>
  <c r="AJ69" i="35"/>
  <c r="AJ70" i="35"/>
  <c r="AJ71" i="35"/>
  <c r="AJ72" i="35"/>
  <c r="AJ73" i="35"/>
  <c r="AJ74" i="35"/>
  <c r="AJ75" i="35"/>
  <c r="AJ76" i="35"/>
  <c r="AJ77" i="35"/>
  <c r="AJ78" i="35"/>
  <c r="AJ79" i="35"/>
  <c r="AJ80" i="35"/>
  <c r="AJ81" i="35"/>
  <c r="AJ82" i="35"/>
  <c r="AJ83" i="35"/>
  <c r="AJ84" i="35"/>
  <c r="AJ85" i="35"/>
  <c r="AJ86" i="35"/>
  <c r="AJ87" i="35"/>
  <c r="AJ88" i="35"/>
  <c r="AJ89" i="35"/>
  <c r="AJ90" i="35"/>
  <c r="AJ91" i="35"/>
  <c r="AJ92" i="35"/>
  <c r="AJ93" i="35"/>
  <c r="AJ94" i="35"/>
  <c r="AJ95" i="35"/>
  <c r="AJ96" i="35"/>
  <c r="AJ97" i="35"/>
  <c r="AJ98" i="35"/>
  <c r="AJ99" i="35"/>
  <c r="AJ100" i="35"/>
  <c r="AJ101" i="35"/>
  <c r="AJ102" i="35"/>
  <c r="AJ103" i="35"/>
  <c r="AJ104" i="35"/>
  <c r="AJ105" i="35"/>
  <c r="AJ106" i="35"/>
  <c r="AJ107" i="35"/>
  <c r="AJ108" i="35"/>
  <c r="AJ109" i="35"/>
  <c r="AJ110" i="35"/>
  <c r="AJ111" i="35"/>
  <c r="AJ112" i="35"/>
  <c r="AJ113" i="35"/>
  <c r="AJ114" i="35"/>
  <c r="AJ17" i="39"/>
  <c r="AJ18" i="39"/>
  <c r="AJ19" i="39"/>
  <c r="AJ20" i="39"/>
  <c r="AJ21" i="39"/>
  <c r="AJ22" i="39"/>
  <c r="AJ23" i="39"/>
  <c r="AJ24" i="39"/>
  <c r="AJ25" i="39"/>
  <c r="AJ26" i="39"/>
  <c r="AJ27" i="39"/>
  <c r="AJ28" i="39"/>
  <c r="AJ29" i="39"/>
  <c r="AJ30" i="39"/>
  <c r="AJ31" i="39"/>
  <c r="AJ32" i="39"/>
  <c r="AJ33" i="39"/>
  <c r="AJ34" i="39"/>
  <c r="AJ35" i="39"/>
  <c r="AJ36" i="39"/>
  <c r="AJ37" i="39"/>
  <c r="AJ38" i="39"/>
  <c r="AJ39" i="39"/>
  <c r="AJ40" i="39"/>
  <c r="AJ41" i="39"/>
  <c r="AJ42" i="39"/>
  <c r="AJ43" i="39"/>
  <c r="AJ44" i="39"/>
  <c r="AJ45" i="39"/>
  <c r="AJ46" i="39"/>
  <c r="AJ47" i="39"/>
  <c r="AJ48" i="39"/>
  <c r="AJ49" i="39"/>
  <c r="AJ50" i="39"/>
  <c r="AJ51" i="39"/>
  <c r="AJ52" i="39"/>
  <c r="AJ53" i="39"/>
  <c r="AJ54" i="39"/>
  <c r="AJ55" i="39"/>
  <c r="AJ56" i="39"/>
  <c r="AJ57" i="39"/>
  <c r="AJ58" i="39"/>
  <c r="AJ59" i="39"/>
  <c r="AJ60" i="39"/>
  <c r="AJ61" i="39"/>
  <c r="AJ62" i="39"/>
  <c r="AJ63" i="39"/>
  <c r="AJ64" i="39"/>
  <c r="AJ65" i="39"/>
  <c r="AJ66" i="39"/>
  <c r="AJ67" i="39"/>
  <c r="AJ68" i="39"/>
  <c r="AJ69" i="39"/>
  <c r="AJ70" i="39"/>
  <c r="AJ71" i="39"/>
  <c r="AJ72" i="39"/>
  <c r="AJ73" i="39"/>
  <c r="AJ74" i="39"/>
  <c r="AJ75" i="39"/>
  <c r="AJ76" i="39"/>
  <c r="AJ77" i="39"/>
  <c r="AJ78" i="39"/>
  <c r="AJ79" i="39"/>
  <c r="AJ80" i="39"/>
  <c r="AJ81" i="39"/>
  <c r="AJ82" i="39"/>
  <c r="AJ83" i="39"/>
  <c r="AJ84" i="39"/>
  <c r="AJ85" i="39"/>
  <c r="AJ86" i="39"/>
  <c r="AJ87" i="39"/>
  <c r="AJ88" i="39"/>
  <c r="AJ89" i="39"/>
  <c r="AJ90" i="39"/>
  <c r="AJ91" i="39"/>
  <c r="AJ92" i="39"/>
  <c r="AJ93" i="39"/>
  <c r="AJ94" i="39"/>
  <c r="AJ95" i="39"/>
  <c r="AJ96" i="39"/>
  <c r="AJ97" i="39"/>
  <c r="AJ98" i="39"/>
  <c r="AJ99" i="39"/>
  <c r="AJ100" i="39"/>
  <c r="AJ101" i="39"/>
  <c r="AJ102" i="39"/>
  <c r="AJ103" i="39"/>
  <c r="AJ104" i="39"/>
  <c r="AJ105" i="39"/>
  <c r="AJ106" i="39"/>
  <c r="AJ107" i="39"/>
  <c r="AJ108" i="39"/>
  <c r="AJ109" i="39"/>
  <c r="AJ110" i="39"/>
  <c r="AJ111" i="39"/>
  <c r="AJ112" i="39"/>
  <c r="AJ113" i="39"/>
  <c r="AJ114" i="39"/>
  <c r="AJ17" i="40"/>
  <c r="AJ18" i="40"/>
  <c r="AJ19" i="40"/>
  <c r="AJ20" i="40"/>
  <c r="AJ21" i="40"/>
  <c r="AJ22" i="40"/>
  <c r="AJ23" i="40"/>
  <c r="AJ24" i="40"/>
  <c r="AJ25" i="40"/>
  <c r="AJ26" i="40"/>
  <c r="AJ27" i="40"/>
  <c r="AJ28" i="40"/>
  <c r="AJ29" i="40"/>
  <c r="AJ30" i="40"/>
  <c r="AJ31" i="40"/>
  <c r="AJ32" i="40"/>
  <c r="AJ33" i="40"/>
  <c r="AJ34" i="40"/>
  <c r="AJ35" i="40"/>
  <c r="AJ36" i="40"/>
  <c r="AJ37" i="40"/>
  <c r="AJ38" i="40"/>
  <c r="AJ39" i="40"/>
  <c r="AJ40" i="40"/>
  <c r="AJ41" i="40"/>
  <c r="AJ42" i="40"/>
  <c r="AJ43" i="40"/>
  <c r="AJ44" i="40"/>
  <c r="AJ45" i="40"/>
  <c r="AJ46" i="40"/>
  <c r="AJ47" i="40"/>
  <c r="AJ48" i="40"/>
  <c r="AJ49" i="40"/>
  <c r="AJ50" i="40"/>
  <c r="AJ51" i="40"/>
  <c r="AJ52" i="40"/>
  <c r="AJ53" i="40"/>
  <c r="AJ54" i="40"/>
  <c r="AJ55" i="40"/>
  <c r="AJ56" i="40"/>
  <c r="AJ57" i="40"/>
  <c r="AJ58" i="40"/>
  <c r="AJ59" i="40"/>
  <c r="AJ60" i="40"/>
  <c r="AJ61" i="40"/>
  <c r="AJ62" i="40"/>
  <c r="AJ63" i="40"/>
  <c r="AJ64" i="40"/>
  <c r="AJ65" i="40"/>
  <c r="AJ66" i="40"/>
  <c r="AJ67" i="40"/>
  <c r="AJ68" i="40"/>
  <c r="AJ69" i="40"/>
  <c r="AJ70" i="40"/>
  <c r="AJ71" i="40"/>
  <c r="AJ72" i="40"/>
  <c r="AJ73" i="40"/>
  <c r="AJ74" i="40"/>
  <c r="AJ75" i="40"/>
  <c r="AJ76" i="40"/>
  <c r="AJ77" i="40"/>
  <c r="AJ78" i="40"/>
  <c r="AJ79" i="40"/>
  <c r="AJ80" i="40"/>
  <c r="AJ81" i="40"/>
  <c r="AJ82" i="40"/>
  <c r="AJ83" i="40"/>
  <c r="AJ84" i="40"/>
  <c r="AJ85" i="40"/>
  <c r="AJ86" i="40"/>
  <c r="AJ87" i="40"/>
  <c r="AJ88" i="40"/>
  <c r="AJ89" i="40"/>
  <c r="AJ90" i="40"/>
  <c r="AJ91" i="40"/>
  <c r="AJ92" i="40"/>
  <c r="AJ93" i="40"/>
  <c r="AJ94" i="40"/>
  <c r="AJ95" i="40"/>
  <c r="AJ96" i="40"/>
  <c r="AJ97" i="40"/>
  <c r="AJ98" i="40"/>
  <c r="AJ99" i="40"/>
  <c r="AJ100" i="40"/>
  <c r="AJ101" i="40"/>
  <c r="AJ102" i="40"/>
  <c r="AJ103" i="40"/>
  <c r="AJ104" i="40"/>
  <c r="AJ105" i="40"/>
  <c r="AJ106" i="40"/>
  <c r="AJ107" i="40"/>
  <c r="AJ108" i="40"/>
  <c r="AJ109" i="40"/>
  <c r="AJ110" i="40"/>
  <c r="AJ111" i="40"/>
  <c r="AJ112" i="40"/>
  <c r="AJ113" i="40"/>
  <c r="AJ114" i="40"/>
  <c r="AJ17" i="41"/>
  <c r="AJ18" i="41"/>
  <c r="AJ19" i="41"/>
  <c r="AJ20" i="41"/>
  <c r="AJ21" i="41"/>
  <c r="AJ22" i="41"/>
  <c r="AJ23" i="41"/>
  <c r="AJ24" i="41"/>
  <c r="AJ25" i="41"/>
  <c r="AJ26" i="41"/>
  <c r="AJ27" i="41"/>
  <c r="AJ28" i="41"/>
  <c r="AJ29" i="41"/>
  <c r="AJ30" i="41"/>
  <c r="AJ31" i="41"/>
  <c r="AJ32" i="41"/>
  <c r="AJ33" i="41"/>
  <c r="AJ34" i="41"/>
  <c r="AJ35" i="41"/>
  <c r="AJ36" i="41"/>
  <c r="AJ37" i="41"/>
  <c r="AJ38" i="41"/>
  <c r="AJ39" i="41"/>
  <c r="AJ40" i="41"/>
  <c r="AJ41" i="41"/>
  <c r="AJ42" i="41"/>
  <c r="AJ43" i="41"/>
  <c r="AJ44" i="41"/>
  <c r="AJ45" i="41"/>
  <c r="AJ46" i="41"/>
  <c r="AJ47" i="41"/>
  <c r="AJ48" i="41"/>
  <c r="AJ49" i="41"/>
  <c r="AJ50" i="41"/>
  <c r="AJ51" i="41"/>
  <c r="AJ52" i="41"/>
  <c r="AJ53" i="41"/>
  <c r="AJ54" i="41"/>
  <c r="AJ55" i="41"/>
  <c r="AJ56" i="41"/>
  <c r="AJ57" i="41"/>
  <c r="AJ58" i="41"/>
  <c r="AJ59" i="41"/>
  <c r="AJ60" i="41"/>
  <c r="AJ61" i="41"/>
  <c r="AJ62" i="41"/>
  <c r="AJ63" i="41"/>
  <c r="AJ64" i="41"/>
  <c r="AJ65" i="41"/>
  <c r="AJ66" i="41"/>
  <c r="AJ67" i="41"/>
  <c r="AJ68" i="41"/>
  <c r="AJ69" i="41"/>
  <c r="AJ70" i="41"/>
  <c r="AJ71" i="41"/>
  <c r="AJ72" i="41"/>
  <c r="AJ73" i="41"/>
  <c r="AJ74" i="41"/>
  <c r="AJ75" i="41"/>
  <c r="AJ76" i="41"/>
  <c r="AJ77" i="41"/>
  <c r="AJ78" i="41"/>
  <c r="AJ79" i="41"/>
  <c r="AJ80" i="41"/>
  <c r="AJ81" i="41"/>
  <c r="AJ82" i="41"/>
  <c r="AJ83" i="41"/>
  <c r="AJ84" i="41"/>
  <c r="AJ85" i="41"/>
  <c r="AJ86" i="41"/>
  <c r="AJ87" i="41"/>
  <c r="AJ88" i="41"/>
  <c r="AJ89" i="41"/>
  <c r="AJ90" i="41"/>
  <c r="AJ91" i="41"/>
  <c r="AJ92" i="41"/>
  <c r="AJ93" i="41"/>
  <c r="AJ94" i="41"/>
  <c r="AJ95" i="41"/>
  <c r="AJ96" i="41"/>
  <c r="AJ97" i="41"/>
  <c r="AJ98" i="41"/>
  <c r="AJ99" i="41"/>
  <c r="AJ100" i="41"/>
  <c r="AJ101" i="41"/>
  <c r="AJ102" i="41"/>
  <c r="AJ103" i="41"/>
  <c r="AJ104" i="41"/>
  <c r="AJ105" i="41"/>
  <c r="AJ106" i="41"/>
  <c r="AJ107" i="41"/>
  <c r="AJ108" i="41"/>
  <c r="AJ109" i="41"/>
  <c r="AJ110" i="41"/>
  <c r="AJ111" i="41"/>
  <c r="AJ112" i="41"/>
  <c r="AJ113" i="41"/>
  <c r="AJ114" i="41"/>
  <c r="AJ16" i="29"/>
  <c r="AJ16" i="32"/>
  <c r="AJ16" i="35"/>
  <c r="AJ16" i="39"/>
  <c r="AJ16" i="40"/>
  <c r="AJ16" i="41"/>
  <c r="AJ15" i="29"/>
  <c r="D18" i="47" l="1"/>
  <c r="D17" i="47"/>
  <c r="D14" i="47"/>
  <c r="D13" i="47"/>
  <c r="D12" i="47"/>
  <c r="D11" i="47"/>
  <c r="D10" i="47"/>
  <c r="E18" i="47"/>
  <c r="E14" i="47"/>
  <c r="E13" i="47"/>
  <c r="E12" i="47"/>
  <c r="E11" i="47"/>
  <c r="E10" i="47"/>
  <c r="D15" i="24"/>
  <c r="E15" i="24"/>
  <c r="F15" i="24"/>
  <c r="G15" i="24"/>
  <c r="H15" i="24"/>
  <c r="I15" i="24"/>
  <c r="J15" i="24"/>
  <c r="K15" i="24"/>
  <c r="L15" i="24"/>
  <c r="M15" i="24"/>
  <c r="N15" i="24"/>
  <c r="O15" i="24"/>
  <c r="P15" i="24"/>
  <c r="Q15" i="24"/>
  <c r="R15" i="24"/>
  <c r="S15" i="24"/>
  <c r="T15" i="24"/>
  <c r="U15" i="24"/>
  <c r="V15" i="24"/>
  <c r="W15" i="24"/>
  <c r="X15" i="24"/>
  <c r="Y15" i="24"/>
  <c r="Z15" i="24"/>
  <c r="AA15" i="24"/>
  <c r="AB15" i="24"/>
  <c r="AC15" i="24"/>
  <c r="AD15" i="24"/>
  <c r="AE15" i="24"/>
  <c r="AF15" i="24"/>
  <c r="D10" i="24"/>
  <c r="E10" i="24"/>
  <c r="F10" i="24"/>
  <c r="G10" i="24"/>
  <c r="H10" i="24"/>
  <c r="I10" i="24"/>
  <c r="J10" i="24"/>
  <c r="K10" i="24"/>
  <c r="L10" i="24"/>
  <c r="M10" i="24"/>
  <c r="N10" i="24"/>
  <c r="O10" i="24"/>
  <c r="P10" i="24"/>
  <c r="Q10" i="24"/>
  <c r="R10" i="24"/>
  <c r="S10" i="24"/>
  <c r="T10" i="24"/>
  <c r="U10" i="24"/>
  <c r="V10" i="24"/>
  <c r="W10" i="24"/>
  <c r="X10" i="24"/>
  <c r="Y10" i="24"/>
  <c r="Z10" i="24"/>
  <c r="AA10" i="24"/>
  <c r="AB10" i="24"/>
  <c r="AC10" i="24"/>
  <c r="AD10" i="24"/>
  <c r="AE10" i="24"/>
  <c r="AF10" i="24"/>
  <c r="D11" i="24"/>
  <c r="E11" i="24"/>
  <c r="F11" i="24"/>
  <c r="G11" i="24"/>
  <c r="H11" i="24"/>
  <c r="I11" i="24"/>
  <c r="J11" i="24"/>
  <c r="K11" i="24"/>
  <c r="L11" i="24"/>
  <c r="M11" i="24"/>
  <c r="N11" i="24"/>
  <c r="O11" i="24"/>
  <c r="P11" i="24"/>
  <c r="Q11" i="24"/>
  <c r="R11" i="24"/>
  <c r="S11" i="24"/>
  <c r="T11" i="24"/>
  <c r="U11" i="24"/>
  <c r="V11" i="24"/>
  <c r="W11" i="24"/>
  <c r="X11" i="24"/>
  <c r="Y11" i="24"/>
  <c r="Z11" i="24"/>
  <c r="AA11" i="24"/>
  <c r="AB11" i="24"/>
  <c r="AC11" i="24"/>
  <c r="AD11" i="24"/>
  <c r="AE11" i="24"/>
  <c r="AF11" i="24"/>
  <c r="C15" i="24"/>
  <c r="C11" i="24"/>
  <c r="C10" i="24"/>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F2" i="23"/>
  <c r="D6" i="23"/>
  <c r="E6" i="23"/>
  <c r="F6" i="23"/>
  <c r="G6" i="23"/>
  <c r="H6" i="23"/>
  <c r="I6" i="23"/>
  <c r="J6" i="23"/>
  <c r="K6" i="23"/>
  <c r="L6" i="23"/>
  <c r="M6" i="23"/>
  <c r="N6" i="23"/>
  <c r="O6" i="23"/>
  <c r="P6" i="23"/>
  <c r="Q6" i="23"/>
  <c r="R6" i="23"/>
  <c r="S6" i="23"/>
  <c r="T6" i="23"/>
  <c r="U6" i="23"/>
  <c r="V6" i="23"/>
  <c r="W6" i="23"/>
  <c r="X6" i="23"/>
  <c r="Y6" i="23"/>
  <c r="Z6" i="23"/>
  <c r="AA6" i="23"/>
  <c r="AB6" i="23"/>
  <c r="AC6" i="23"/>
  <c r="AD6" i="23"/>
  <c r="AE6" i="23"/>
  <c r="AF6" i="23"/>
  <c r="D7" i="23"/>
  <c r="E7" i="23"/>
  <c r="F7" i="23"/>
  <c r="G7" i="23"/>
  <c r="H7" i="23"/>
  <c r="I7" i="23"/>
  <c r="J7" i="23"/>
  <c r="K7" i="23"/>
  <c r="L7" i="23"/>
  <c r="M7" i="23"/>
  <c r="N7" i="23"/>
  <c r="O7" i="23"/>
  <c r="P7" i="23"/>
  <c r="Q7" i="23"/>
  <c r="R7" i="23"/>
  <c r="S7" i="23"/>
  <c r="T7" i="23"/>
  <c r="U7" i="23"/>
  <c r="V7" i="23"/>
  <c r="W7" i="23"/>
  <c r="X7" i="23"/>
  <c r="Y7" i="23"/>
  <c r="Z7" i="23"/>
  <c r="AA7" i="23"/>
  <c r="AB7" i="23"/>
  <c r="AC7" i="23"/>
  <c r="AD7" i="23"/>
  <c r="AE7" i="23"/>
  <c r="AF7" i="23"/>
  <c r="D8" i="23"/>
  <c r="E8" i="23"/>
  <c r="F8" i="23"/>
  <c r="G8" i="23"/>
  <c r="H8" i="23"/>
  <c r="I8" i="23"/>
  <c r="J8" i="23"/>
  <c r="K8" i="23"/>
  <c r="L8" i="23"/>
  <c r="M8" i="23"/>
  <c r="N8" i="23"/>
  <c r="O8" i="23"/>
  <c r="P8" i="23"/>
  <c r="Q8" i="23"/>
  <c r="R8" i="23"/>
  <c r="S8" i="23"/>
  <c r="T8" i="23"/>
  <c r="U8" i="23"/>
  <c r="V8" i="23"/>
  <c r="W8" i="23"/>
  <c r="X8" i="23"/>
  <c r="Y8" i="23"/>
  <c r="Z8" i="23"/>
  <c r="AA8" i="23"/>
  <c r="AB8" i="23"/>
  <c r="AC8" i="23"/>
  <c r="AD8" i="23"/>
  <c r="AE8" i="23"/>
  <c r="AF8" i="23"/>
  <c r="D9" i="23"/>
  <c r="E9" i="23"/>
  <c r="F9" i="23"/>
  <c r="G9" i="23"/>
  <c r="H9" i="23"/>
  <c r="I9" i="23"/>
  <c r="J9" i="23"/>
  <c r="K9" i="23"/>
  <c r="L9" i="23"/>
  <c r="M9" i="23"/>
  <c r="N9" i="23"/>
  <c r="O9" i="23"/>
  <c r="P9" i="23"/>
  <c r="Q9" i="23"/>
  <c r="R9" i="23"/>
  <c r="S9" i="23"/>
  <c r="T9" i="23"/>
  <c r="U9" i="23"/>
  <c r="V9" i="23"/>
  <c r="W9" i="23"/>
  <c r="X9" i="23"/>
  <c r="Y9" i="23"/>
  <c r="Z9" i="23"/>
  <c r="AA9" i="23"/>
  <c r="AB9" i="23"/>
  <c r="AC9" i="23"/>
  <c r="AD9" i="23"/>
  <c r="AE9" i="23"/>
  <c r="AF9" i="23"/>
  <c r="D11" i="23"/>
  <c r="E11" i="23"/>
  <c r="F11" i="23"/>
  <c r="G11" i="23"/>
  <c r="H11" i="23"/>
  <c r="I11" i="23"/>
  <c r="J11" i="23"/>
  <c r="K11" i="23"/>
  <c r="L11" i="23"/>
  <c r="M11" i="23"/>
  <c r="N11" i="23"/>
  <c r="O11" i="23"/>
  <c r="P11" i="23"/>
  <c r="Q11" i="23"/>
  <c r="R11" i="23"/>
  <c r="S11" i="23"/>
  <c r="T11" i="23"/>
  <c r="U11" i="23"/>
  <c r="V11" i="23"/>
  <c r="W11" i="23"/>
  <c r="X11" i="23"/>
  <c r="Y11" i="23"/>
  <c r="Z11" i="23"/>
  <c r="AA11" i="23"/>
  <c r="AB11" i="23"/>
  <c r="AC11" i="23"/>
  <c r="AD11" i="23"/>
  <c r="AE11" i="23"/>
  <c r="AF11" i="23"/>
  <c r="D12" i="23"/>
  <c r="E12" i="23"/>
  <c r="F12" i="23"/>
  <c r="G12" i="23"/>
  <c r="H12" i="23"/>
  <c r="I12" i="23"/>
  <c r="J12" i="23"/>
  <c r="K12" i="23"/>
  <c r="L12" i="23"/>
  <c r="M12" i="23"/>
  <c r="N12" i="23"/>
  <c r="O12" i="23"/>
  <c r="P12" i="23"/>
  <c r="Q12" i="23"/>
  <c r="R12" i="23"/>
  <c r="S12" i="23"/>
  <c r="T12" i="23"/>
  <c r="U12" i="23"/>
  <c r="V12" i="23"/>
  <c r="W12" i="23"/>
  <c r="X12" i="23"/>
  <c r="Y12" i="23"/>
  <c r="Z12" i="23"/>
  <c r="AA12" i="23"/>
  <c r="AB12" i="23"/>
  <c r="AC12" i="23"/>
  <c r="AD12" i="23"/>
  <c r="AE12" i="23"/>
  <c r="AF12" i="23"/>
  <c r="D13" i="23"/>
  <c r="E13" i="23"/>
  <c r="F13" i="23"/>
  <c r="G13" i="23"/>
  <c r="H13" i="23"/>
  <c r="I13" i="23"/>
  <c r="J13" i="23"/>
  <c r="K13" i="23"/>
  <c r="L13" i="23"/>
  <c r="M13" i="23"/>
  <c r="N13" i="23"/>
  <c r="O13" i="23"/>
  <c r="P13" i="23"/>
  <c r="Q13" i="23"/>
  <c r="R13" i="23"/>
  <c r="S13" i="23"/>
  <c r="T13" i="23"/>
  <c r="U13" i="23"/>
  <c r="V13" i="23"/>
  <c r="W13" i="23"/>
  <c r="X13" i="23"/>
  <c r="Y13" i="23"/>
  <c r="Z13" i="23"/>
  <c r="AA13" i="23"/>
  <c r="AB13" i="23"/>
  <c r="AC13" i="23"/>
  <c r="AD13" i="23"/>
  <c r="AE13" i="23"/>
  <c r="AF13" i="23"/>
  <c r="D14" i="23"/>
  <c r="E14" i="23"/>
  <c r="F14" i="23"/>
  <c r="G14" i="23"/>
  <c r="H14" i="23"/>
  <c r="I14" i="23"/>
  <c r="J14" i="23"/>
  <c r="K14" i="23"/>
  <c r="L14" i="23"/>
  <c r="M14" i="23"/>
  <c r="N14" i="23"/>
  <c r="O14" i="23"/>
  <c r="P14" i="23"/>
  <c r="Q14" i="23"/>
  <c r="R14" i="23"/>
  <c r="S14" i="23"/>
  <c r="T14" i="23"/>
  <c r="U14" i="23"/>
  <c r="V14" i="23"/>
  <c r="W14" i="23"/>
  <c r="X14" i="23"/>
  <c r="Y14" i="23"/>
  <c r="Z14" i="23"/>
  <c r="AA14" i="23"/>
  <c r="AB14" i="23"/>
  <c r="AC14" i="23"/>
  <c r="AD14" i="23"/>
  <c r="AE14" i="23"/>
  <c r="AF14" i="23"/>
  <c r="D15" i="23"/>
  <c r="E15" i="23"/>
  <c r="F15" i="23"/>
  <c r="G15" i="23"/>
  <c r="H15" i="23"/>
  <c r="I15" i="23"/>
  <c r="J15" i="23"/>
  <c r="K15" i="23"/>
  <c r="L15" i="23"/>
  <c r="M15" i="23"/>
  <c r="N15" i="23"/>
  <c r="O15" i="23"/>
  <c r="P15" i="23"/>
  <c r="Q15" i="23"/>
  <c r="R15" i="23"/>
  <c r="S15" i="23"/>
  <c r="T15" i="23"/>
  <c r="U15" i="23"/>
  <c r="V15" i="23"/>
  <c r="W15" i="23"/>
  <c r="X15" i="23"/>
  <c r="Y15" i="23"/>
  <c r="Z15" i="23"/>
  <c r="AA15" i="23"/>
  <c r="AB15" i="23"/>
  <c r="AC15" i="23"/>
  <c r="AD15" i="23"/>
  <c r="AE15" i="23"/>
  <c r="AF15" i="23"/>
  <c r="D16" i="23"/>
  <c r="E16" i="23"/>
  <c r="F16" i="23"/>
  <c r="G16" i="23"/>
  <c r="H16" i="23"/>
  <c r="I16" i="23"/>
  <c r="J16" i="23"/>
  <c r="K16" i="23"/>
  <c r="L16" i="23"/>
  <c r="M16" i="23"/>
  <c r="N16" i="23"/>
  <c r="O16" i="23"/>
  <c r="P16" i="23"/>
  <c r="Q16" i="23"/>
  <c r="R16" i="23"/>
  <c r="S16" i="23"/>
  <c r="T16" i="23"/>
  <c r="U16" i="23"/>
  <c r="V16" i="23"/>
  <c r="W16" i="23"/>
  <c r="X16" i="23"/>
  <c r="Y16" i="23"/>
  <c r="Z16" i="23"/>
  <c r="AA16" i="23"/>
  <c r="AB16" i="23"/>
  <c r="AC16" i="23"/>
  <c r="AD16" i="23"/>
  <c r="AE16" i="23"/>
  <c r="AF16" i="23"/>
  <c r="D17" i="23"/>
  <c r="E17" i="23"/>
  <c r="F17" i="23"/>
  <c r="G17" i="23"/>
  <c r="H17" i="23"/>
  <c r="I17" i="23"/>
  <c r="J17" i="23"/>
  <c r="K17" i="23"/>
  <c r="L17" i="23"/>
  <c r="M17" i="23"/>
  <c r="N17" i="23"/>
  <c r="O17" i="23"/>
  <c r="P17" i="23"/>
  <c r="Q17" i="23"/>
  <c r="R17" i="23"/>
  <c r="S17" i="23"/>
  <c r="T17" i="23"/>
  <c r="U17" i="23"/>
  <c r="V17" i="23"/>
  <c r="W17" i="23"/>
  <c r="X17" i="23"/>
  <c r="Y17" i="23"/>
  <c r="Z17" i="23"/>
  <c r="AA17" i="23"/>
  <c r="AB17" i="23"/>
  <c r="AC17" i="23"/>
  <c r="AD17" i="23"/>
  <c r="AE17" i="23"/>
  <c r="AF17" i="23"/>
  <c r="D18" i="23"/>
  <c r="E18" i="23"/>
  <c r="F18" i="23"/>
  <c r="G18" i="23"/>
  <c r="H18" i="23"/>
  <c r="I18" i="23"/>
  <c r="J18" i="23"/>
  <c r="K18" i="23"/>
  <c r="L18" i="23"/>
  <c r="M18" i="23"/>
  <c r="N18" i="23"/>
  <c r="O18" i="23"/>
  <c r="P18" i="23"/>
  <c r="Q18" i="23"/>
  <c r="R18" i="23"/>
  <c r="S18" i="23"/>
  <c r="T18" i="23"/>
  <c r="U18" i="23"/>
  <c r="V18" i="23"/>
  <c r="W18" i="23"/>
  <c r="X18" i="23"/>
  <c r="Y18" i="23"/>
  <c r="Z18" i="23"/>
  <c r="AA18" i="23"/>
  <c r="AB18" i="23"/>
  <c r="AC18" i="23"/>
  <c r="AD18" i="23"/>
  <c r="AE18" i="23"/>
  <c r="AF18" i="23"/>
  <c r="D19" i="23"/>
  <c r="E19" i="23"/>
  <c r="F19" i="23"/>
  <c r="G19" i="23"/>
  <c r="H19" i="23"/>
  <c r="I19" i="23"/>
  <c r="J19" i="23"/>
  <c r="K19" i="23"/>
  <c r="L19" i="23"/>
  <c r="M19" i="23"/>
  <c r="N19" i="23"/>
  <c r="O19" i="23"/>
  <c r="P19" i="23"/>
  <c r="Q19" i="23"/>
  <c r="R19" i="23"/>
  <c r="S19" i="23"/>
  <c r="T19" i="23"/>
  <c r="U19" i="23"/>
  <c r="V19" i="23"/>
  <c r="W19" i="23"/>
  <c r="X19" i="23"/>
  <c r="Y19" i="23"/>
  <c r="Z19" i="23"/>
  <c r="AA19" i="23"/>
  <c r="AB19" i="23"/>
  <c r="AC19" i="23"/>
  <c r="AD19" i="23"/>
  <c r="AE19" i="23"/>
  <c r="AF19" i="23"/>
  <c r="D20" i="23"/>
  <c r="E20" i="23"/>
  <c r="F20" i="23"/>
  <c r="G20" i="23"/>
  <c r="H20" i="23"/>
  <c r="I20" i="23"/>
  <c r="J20" i="23"/>
  <c r="K20" i="23"/>
  <c r="L20" i="23"/>
  <c r="M20" i="23"/>
  <c r="N20" i="23"/>
  <c r="O20" i="23"/>
  <c r="P20" i="23"/>
  <c r="Q20" i="23"/>
  <c r="R20" i="23"/>
  <c r="S20" i="23"/>
  <c r="T20" i="23"/>
  <c r="U20" i="23"/>
  <c r="V20" i="23"/>
  <c r="W20" i="23"/>
  <c r="X20" i="23"/>
  <c r="Y20" i="23"/>
  <c r="Z20" i="23"/>
  <c r="AA20" i="23"/>
  <c r="AB20" i="23"/>
  <c r="AC20" i="23"/>
  <c r="AD20" i="23"/>
  <c r="AE20" i="23"/>
  <c r="AF20" i="23"/>
  <c r="D21" i="23"/>
  <c r="E21" i="23"/>
  <c r="F21" i="23"/>
  <c r="G21" i="23"/>
  <c r="H21" i="23"/>
  <c r="I21" i="23"/>
  <c r="J21" i="23"/>
  <c r="K21" i="23"/>
  <c r="L21" i="23"/>
  <c r="M21" i="23"/>
  <c r="N21" i="23"/>
  <c r="O21" i="23"/>
  <c r="P21" i="23"/>
  <c r="Q21" i="23"/>
  <c r="R21" i="23"/>
  <c r="S21" i="23"/>
  <c r="T21" i="23"/>
  <c r="U21" i="23"/>
  <c r="V21" i="23"/>
  <c r="W21" i="23"/>
  <c r="X21" i="23"/>
  <c r="Y21" i="23"/>
  <c r="Z21" i="23"/>
  <c r="AA21" i="23"/>
  <c r="AB21" i="23"/>
  <c r="AC21" i="23"/>
  <c r="AD21" i="23"/>
  <c r="AE21" i="23"/>
  <c r="AF21" i="23"/>
  <c r="D22" i="23"/>
  <c r="E22" i="23"/>
  <c r="F22" i="23"/>
  <c r="G22" i="23"/>
  <c r="H22" i="23"/>
  <c r="I22" i="23"/>
  <c r="J22" i="23"/>
  <c r="K22" i="23"/>
  <c r="L22" i="23"/>
  <c r="M22" i="23"/>
  <c r="N22" i="23"/>
  <c r="O22" i="23"/>
  <c r="P22" i="23"/>
  <c r="Q22" i="23"/>
  <c r="R22" i="23"/>
  <c r="S22" i="23"/>
  <c r="T22" i="23"/>
  <c r="U22" i="23"/>
  <c r="V22" i="23"/>
  <c r="W22" i="23"/>
  <c r="X22" i="23"/>
  <c r="Y22" i="23"/>
  <c r="Z22" i="23"/>
  <c r="AA22" i="23"/>
  <c r="AB22" i="23"/>
  <c r="AC22" i="23"/>
  <c r="AD22" i="23"/>
  <c r="AE22" i="23"/>
  <c r="AF22" i="23"/>
  <c r="D23" i="23"/>
  <c r="E23" i="23"/>
  <c r="F23" i="23"/>
  <c r="G23" i="23"/>
  <c r="H23" i="23"/>
  <c r="I23" i="23"/>
  <c r="J23" i="23"/>
  <c r="K23" i="23"/>
  <c r="L23" i="23"/>
  <c r="M23" i="23"/>
  <c r="N23" i="23"/>
  <c r="O23" i="23"/>
  <c r="P23" i="23"/>
  <c r="Q23" i="23"/>
  <c r="R23" i="23"/>
  <c r="S23" i="23"/>
  <c r="T23" i="23"/>
  <c r="U23" i="23"/>
  <c r="V23" i="23"/>
  <c r="W23" i="23"/>
  <c r="X23" i="23"/>
  <c r="Y23" i="23"/>
  <c r="Z23" i="23"/>
  <c r="AA23" i="23"/>
  <c r="AB23" i="23"/>
  <c r="AC23" i="23"/>
  <c r="AD23" i="23"/>
  <c r="AE23" i="23"/>
  <c r="AF23" i="23"/>
  <c r="D26" i="23"/>
  <c r="E26" i="23"/>
  <c r="F26" i="23"/>
  <c r="G26" i="23"/>
  <c r="H26" i="23"/>
  <c r="I26" i="23"/>
  <c r="J26" i="23"/>
  <c r="K26" i="23"/>
  <c r="L26" i="23"/>
  <c r="M26" i="23"/>
  <c r="N26" i="23"/>
  <c r="O26" i="23"/>
  <c r="P26" i="23"/>
  <c r="Q26" i="23"/>
  <c r="R26" i="23"/>
  <c r="S26" i="23"/>
  <c r="T26" i="23"/>
  <c r="U26" i="23"/>
  <c r="V26" i="23"/>
  <c r="W26" i="23"/>
  <c r="X26" i="23"/>
  <c r="Y26" i="23"/>
  <c r="Z26" i="23"/>
  <c r="AA26" i="23"/>
  <c r="AB26" i="23"/>
  <c r="AC26" i="23"/>
  <c r="AD26" i="23"/>
  <c r="AE26" i="23"/>
  <c r="AF26" i="23"/>
  <c r="C26" i="23"/>
  <c r="B26" i="23" s="1"/>
  <c r="C23" i="23"/>
  <c r="B23" i="23" s="1"/>
  <c r="C22" i="23"/>
  <c r="B22" i="23" s="1"/>
  <c r="C21" i="23"/>
  <c r="B21" i="23" s="1"/>
  <c r="C20" i="23"/>
  <c r="B20" i="23" s="1"/>
  <c r="C19" i="23"/>
  <c r="B19" i="23" s="1"/>
  <c r="C18" i="23"/>
  <c r="B18" i="23" s="1"/>
  <c r="C17" i="23"/>
  <c r="B17" i="23" s="1"/>
  <c r="C16" i="23"/>
  <c r="B16" i="23" s="1"/>
  <c r="C15" i="23"/>
  <c r="B15" i="23" s="1"/>
  <c r="C14" i="23"/>
  <c r="B14" i="23" s="1"/>
  <c r="C13" i="23"/>
  <c r="B13" i="23" s="1"/>
  <c r="C12" i="23"/>
  <c r="B12" i="23" s="1"/>
  <c r="C11" i="23"/>
  <c r="B11" i="23" s="1"/>
  <c r="C9" i="23"/>
  <c r="B9" i="23" s="1"/>
  <c r="C8" i="23"/>
  <c r="B8" i="23" s="1"/>
  <c r="C7" i="23"/>
  <c r="B7" i="23" s="1"/>
  <c r="C6" i="23"/>
  <c r="B6" i="23" s="1"/>
  <c r="C2" i="23"/>
  <c r="B2" i="23" s="1"/>
  <c r="D2" i="22"/>
  <c r="E2" i="22"/>
  <c r="F2" i="22"/>
  <c r="G2" i="22"/>
  <c r="H2" i="22"/>
  <c r="I2" i="22"/>
  <c r="J2" i="22"/>
  <c r="K2" i="22"/>
  <c r="L2" i="22"/>
  <c r="M2" i="22"/>
  <c r="N2" i="22"/>
  <c r="O2" i="22"/>
  <c r="P2" i="22"/>
  <c r="Q2" i="22"/>
  <c r="R2" i="22"/>
  <c r="S2" i="22"/>
  <c r="T2" i="22"/>
  <c r="U2" i="22"/>
  <c r="V2" i="22"/>
  <c r="W2" i="22"/>
  <c r="X2" i="22"/>
  <c r="Y2" i="22"/>
  <c r="Z2" i="22"/>
  <c r="AA2" i="22"/>
  <c r="AB2" i="22"/>
  <c r="AC2" i="22"/>
  <c r="AD2" i="22"/>
  <c r="AE2" i="22"/>
  <c r="AF2" i="22"/>
  <c r="D6" i="22"/>
  <c r="E6" i="22"/>
  <c r="F6" i="22"/>
  <c r="G6" i="22"/>
  <c r="H6" i="22"/>
  <c r="I6" i="22"/>
  <c r="J6" i="22"/>
  <c r="K6" i="22"/>
  <c r="L6" i="22"/>
  <c r="M6" i="22"/>
  <c r="N6" i="22"/>
  <c r="O6" i="22"/>
  <c r="P6" i="22"/>
  <c r="Q6" i="22"/>
  <c r="R6" i="22"/>
  <c r="S6" i="22"/>
  <c r="T6" i="22"/>
  <c r="U6" i="22"/>
  <c r="V6" i="22"/>
  <c r="W6" i="22"/>
  <c r="X6" i="22"/>
  <c r="Y6" i="22"/>
  <c r="Z6" i="22"/>
  <c r="AA6" i="22"/>
  <c r="AB6" i="22"/>
  <c r="AC6" i="22"/>
  <c r="AD6" i="22"/>
  <c r="AE6" i="22"/>
  <c r="AF6" i="22"/>
  <c r="D7" i="22"/>
  <c r="E7" i="22"/>
  <c r="F7" i="22"/>
  <c r="G7" i="22"/>
  <c r="H7" i="22"/>
  <c r="I7" i="22"/>
  <c r="J7" i="22"/>
  <c r="K7" i="22"/>
  <c r="L7" i="22"/>
  <c r="M7" i="22"/>
  <c r="N7" i="22"/>
  <c r="O7" i="22"/>
  <c r="P7" i="22"/>
  <c r="Q7" i="22"/>
  <c r="R7" i="22"/>
  <c r="S7" i="22"/>
  <c r="T7" i="22"/>
  <c r="U7" i="22"/>
  <c r="V7" i="22"/>
  <c r="W7" i="22"/>
  <c r="X7" i="22"/>
  <c r="Y7" i="22"/>
  <c r="Z7" i="22"/>
  <c r="AA7" i="22"/>
  <c r="AB7" i="22"/>
  <c r="AC7" i="22"/>
  <c r="AD7" i="22"/>
  <c r="AE7" i="22"/>
  <c r="AF7" i="22"/>
  <c r="D8" i="22"/>
  <c r="E8" i="22"/>
  <c r="F8" i="22"/>
  <c r="G8" i="22"/>
  <c r="H8" i="22"/>
  <c r="I8" i="22"/>
  <c r="J8" i="22"/>
  <c r="K8" i="22"/>
  <c r="L8" i="22"/>
  <c r="M8" i="22"/>
  <c r="N8" i="22"/>
  <c r="O8" i="22"/>
  <c r="P8" i="22"/>
  <c r="Q8" i="22"/>
  <c r="R8" i="22"/>
  <c r="S8" i="22"/>
  <c r="T8" i="22"/>
  <c r="U8" i="22"/>
  <c r="V8" i="22"/>
  <c r="W8" i="22"/>
  <c r="X8" i="22"/>
  <c r="Y8" i="22"/>
  <c r="Z8" i="22"/>
  <c r="AA8" i="22"/>
  <c r="AB8" i="22"/>
  <c r="AC8" i="22"/>
  <c r="AD8" i="22"/>
  <c r="AE8" i="22"/>
  <c r="AF8" i="22"/>
  <c r="D9" i="22"/>
  <c r="E9" i="22"/>
  <c r="F9" i="22"/>
  <c r="G9" i="22"/>
  <c r="H9" i="22"/>
  <c r="I9" i="22"/>
  <c r="J9" i="22"/>
  <c r="K9" i="22"/>
  <c r="L9" i="22"/>
  <c r="M9" i="22"/>
  <c r="N9" i="22"/>
  <c r="O9" i="22"/>
  <c r="P9" i="22"/>
  <c r="Q9" i="22"/>
  <c r="R9" i="22"/>
  <c r="S9" i="22"/>
  <c r="T9" i="22"/>
  <c r="U9" i="22"/>
  <c r="V9" i="22"/>
  <c r="W9" i="22"/>
  <c r="X9" i="22"/>
  <c r="Y9" i="22"/>
  <c r="Z9" i="22"/>
  <c r="AA9" i="22"/>
  <c r="AB9" i="22"/>
  <c r="AC9" i="22"/>
  <c r="AD9" i="22"/>
  <c r="AE9" i="22"/>
  <c r="AF9" i="22"/>
  <c r="D11" i="22"/>
  <c r="E11" i="22"/>
  <c r="F11" i="22"/>
  <c r="G11" i="22"/>
  <c r="H11" i="22"/>
  <c r="I11" i="22"/>
  <c r="J11" i="22"/>
  <c r="K11" i="22"/>
  <c r="L11" i="22"/>
  <c r="M11" i="22"/>
  <c r="N11" i="22"/>
  <c r="O11" i="22"/>
  <c r="P11" i="22"/>
  <c r="Q11" i="22"/>
  <c r="R11" i="22"/>
  <c r="S11" i="22"/>
  <c r="T11" i="22"/>
  <c r="U11" i="22"/>
  <c r="V11" i="22"/>
  <c r="W11" i="22"/>
  <c r="X11" i="22"/>
  <c r="Y11" i="22"/>
  <c r="Z11" i="22"/>
  <c r="AA11" i="22"/>
  <c r="AB11" i="22"/>
  <c r="AC11" i="22"/>
  <c r="AD11" i="22"/>
  <c r="AE11" i="22"/>
  <c r="AF11" i="22"/>
  <c r="D12" i="22"/>
  <c r="E12" i="22"/>
  <c r="F12" i="22"/>
  <c r="G12" i="22"/>
  <c r="H12" i="22"/>
  <c r="I12" i="22"/>
  <c r="J12" i="22"/>
  <c r="K12" i="22"/>
  <c r="L12" i="22"/>
  <c r="M12" i="22"/>
  <c r="N12" i="22"/>
  <c r="O12" i="22"/>
  <c r="P12" i="22"/>
  <c r="Q12" i="22"/>
  <c r="R12" i="22"/>
  <c r="S12" i="22"/>
  <c r="T12" i="22"/>
  <c r="U12" i="22"/>
  <c r="V12" i="22"/>
  <c r="W12" i="22"/>
  <c r="X12" i="22"/>
  <c r="Y12" i="22"/>
  <c r="Z12" i="22"/>
  <c r="AA12" i="22"/>
  <c r="AB12" i="22"/>
  <c r="AC12" i="22"/>
  <c r="AD12" i="22"/>
  <c r="AE12" i="22"/>
  <c r="AF12" i="22"/>
  <c r="D13" i="22"/>
  <c r="E13" i="22"/>
  <c r="F13" i="22"/>
  <c r="G13" i="22"/>
  <c r="H13" i="22"/>
  <c r="I13" i="22"/>
  <c r="J13" i="22"/>
  <c r="K13" i="22"/>
  <c r="L13" i="22"/>
  <c r="M13" i="22"/>
  <c r="N13" i="22"/>
  <c r="O13" i="22"/>
  <c r="P13" i="22"/>
  <c r="Q13" i="22"/>
  <c r="R13" i="22"/>
  <c r="S13" i="22"/>
  <c r="T13" i="22"/>
  <c r="U13" i="22"/>
  <c r="V13" i="22"/>
  <c r="W13" i="22"/>
  <c r="X13" i="22"/>
  <c r="Y13" i="22"/>
  <c r="Z13" i="22"/>
  <c r="AA13" i="22"/>
  <c r="AB13" i="22"/>
  <c r="AC13" i="22"/>
  <c r="AD13" i="22"/>
  <c r="AE13" i="22"/>
  <c r="AF13" i="22"/>
  <c r="D14" i="22"/>
  <c r="E14" i="22"/>
  <c r="F14" i="22"/>
  <c r="G14" i="22"/>
  <c r="H14" i="22"/>
  <c r="I14" i="22"/>
  <c r="J14" i="22"/>
  <c r="K14" i="22"/>
  <c r="L14" i="22"/>
  <c r="M14" i="22"/>
  <c r="N14" i="22"/>
  <c r="O14" i="22"/>
  <c r="P14" i="22"/>
  <c r="Q14" i="22"/>
  <c r="R14" i="22"/>
  <c r="S14" i="22"/>
  <c r="T14" i="22"/>
  <c r="U14" i="22"/>
  <c r="V14" i="22"/>
  <c r="W14" i="22"/>
  <c r="X14" i="22"/>
  <c r="Y14" i="22"/>
  <c r="Z14" i="22"/>
  <c r="AA14" i="22"/>
  <c r="AB14" i="22"/>
  <c r="AC14" i="22"/>
  <c r="AD14" i="22"/>
  <c r="AE14" i="22"/>
  <c r="AF14" i="22"/>
  <c r="D15" i="22"/>
  <c r="E15" i="22"/>
  <c r="F15" i="22"/>
  <c r="G15" i="22"/>
  <c r="H15" i="22"/>
  <c r="I15" i="22"/>
  <c r="J15" i="22"/>
  <c r="K15" i="22"/>
  <c r="L15" i="22"/>
  <c r="M15" i="22"/>
  <c r="N15" i="22"/>
  <c r="O15" i="22"/>
  <c r="P15" i="22"/>
  <c r="Q15" i="22"/>
  <c r="R15" i="22"/>
  <c r="S15" i="22"/>
  <c r="T15" i="22"/>
  <c r="U15" i="22"/>
  <c r="V15" i="22"/>
  <c r="W15" i="22"/>
  <c r="X15" i="22"/>
  <c r="Y15" i="22"/>
  <c r="Z15" i="22"/>
  <c r="AA15" i="22"/>
  <c r="AB15" i="22"/>
  <c r="AC15" i="22"/>
  <c r="AD15" i="22"/>
  <c r="AE15" i="22"/>
  <c r="AF15" i="22"/>
  <c r="D16" i="22"/>
  <c r="E16" i="22"/>
  <c r="F16" i="22"/>
  <c r="G16" i="22"/>
  <c r="H16" i="22"/>
  <c r="I16" i="22"/>
  <c r="J16" i="22"/>
  <c r="K16" i="22"/>
  <c r="L16" i="22"/>
  <c r="M16" i="22"/>
  <c r="N16" i="22"/>
  <c r="O16" i="22"/>
  <c r="P16" i="22"/>
  <c r="Q16" i="22"/>
  <c r="R16" i="22"/>
  <c r="S16" i="22"/>
  <c r="T16" i="22"/>
  <c r="U16" i="22"/>
  <c r="V16" i="22"/>
  <c r="W16" i="22"/>
  <c r="X16" i="22"/>
  <c r="Y16" i="22"/>
  <c r="Z16" i="22"/>
  <c r="AA16" i="22"/>
  <c r="AB16" i="22"/>
  <c r="AC16" i="22"/>
  <c r="AD16" i="22"/>
  <c r="AE16" i="22"/>
  <c r="AF16" i="22"/>
  <c r="D17" i="22"/>
  <c r="E17" i="22"/>
  <c r="F17" i="22"/>
  <c r="G17" i="22"/>
  <c r="H17" i="22"/>
  <c r="I17" i="22"/>
  <c r="J17" i="22"/>
  <c r="K17" i="22"/>
  <c r="L17" i="22"/>
  <c r="M17" i="22"/>
  <c r="N17" i="22"/>
  <c r="O17" i="22"/>
  <c r="P17" i="22"/>
  <c r="Q17" i="22"/>
  <c r="R17" i="22"/>
  <c r="S17" i="22"/>
  <c r="T17" i="22"/>
  <c r="U17" i="22"/>
  <c r="V17" i="22"/>
  <c r="W17" i="22"/>
  <c r="X17" i="22"/>
  <c r="Y17" i="22"/>
  <c r="Z17" i="22"/>
  <c r="AA17" i="22"/>
  <c r="AB17" i="22"/>
  <c r="AC17" i="22"/>
  <c r="AD17" i="22"/>
  <c r="AE17" i="22"/>
  <c r="AF17" i="22"/>
  <c r="D18" i="22"/>
  <c r="E18" i="22"/>
  <c r="F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AF18" i="22"/>
  <c r="D19" i="22"/>
  <c r="E19" i="22"/>
  <c r="F19" i="22"/>
  <c r="G19" i="22"/>
  <c r="H19" i="22"/>
  <c r="I19" i="22"/>
  <c r="J19" i="22"/>
  <c r="K19" i="22"/>
  <c r="L19" i="22"/>
  <c r="M19" i="22"/>
  <c r="N19" i="22"/>
  <c r="O19" i="22"/>
  <c r="P19" i="22"/>
  <c r="Q19" i="22"/>
  <c r="R19" i="22"/>
  <c r="S19" i="22"/>
  <c r="T19" i="22"/>
  <c r="U19" i="22"/>
  <c r="V19" i="22"/>
  <c r="W19" i="22"/>
  <c r="X19" i="22"/>
  <c r="Y19" i="22"/>
  <c r="Z19" i="22"/>
  <c r="AA19" i="22"/>
  <c r="AB19" i="22"/>
  <c r="AC19" i="22"/>
  <c r="AD19" i="22"/>
  <c r="AE19" i="22"/>
  <c r="AF19" i="22"/>
  <c r="D20" i="22"/>
  <c r="E20" i="22"/>
  <c r="F20" i="22"/>
  <c r="G20" i="22"/>
  <c r="H20" i="22"/>
  <c r="I20" i="22"/>
  <c r="J20" i="22"/>
  <c r="K20" i="22"/>
  <c r="L20" i="22"/>
  <c r="M20" i="22"/>
  <c r="N20" i="22"/>
  <c r="O20" i="22"/>
  <c r="P20" i="22"/>
  <c r="Q20" i="22"/>
  <c r="R20" i="22"/>
  <c r="S20" i="22"/>
  <c r="T20" i="22"/>
  <c r="U20" i="22"/>
  <c r="V20" i="22"/>
  <c r="W20" i="22"/>
  <c r="X20" i="22"/>
  <c r="Y20" i="22"/>
  <c r="Z20" i="22"/>
  <c r="AA20" i="22"/>
  <c r="AB20" i="22"/>
  <c r="AC20" i="22"/>
  <c r="AD20" i="22"/>
  <c r="AE20" i="22"/>
  <c r="AF20"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D22" i="22"/>
  <c r="E22" i="22"/>
  <c r="F22" i="22"/>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AF22" i="22"/>
  <c r="D23" i="22"/>
  <c r="E23" i="22"/>
  <c r="F23" i="22"/>
  <c r="G23" i="22"/>
  <c r="H23" i="22"/>
  <c r="I23" i="22"/>
  <c r="J23" i="22"/>
  <c r="K23" i="22"/>
  <c r="L23" i="22"/>
  <c r="M23" i="22"/>
  <c r="N23" i="22"/>
  <c r="O23" i="22"/>
  <c r="P23" i="22"/>
  <c r="Q23" i="22"/>
  <c r="R23" i="22"/>
  <c r="S23" i="22"/>
  <c r="T23" i="22"/>
  <c r="U23" i="22"/>
  <c r="V23" i="22"/>
  <c r="W23" i="22"/>
  <c r="X23" i="22"/>
  <c r="Y23" i="22"/>
  <c r="Z23" i="22"/>
  <c r="AA23" i="22"/>
  <c r="AB23" i="22"/>
  <c r="AC23" i="22"/>
  <c r="AD23" i="22"/>
  <c r="AE23" i="22"/>
  <c r="AF23" i="22"/>
  <c r="D26" i="22"/>
  <c r="E26" i="22"/>
  <c r="F26" i="22"/>
  <c r="G26" i="22"/>
  <c r="H26" i="22"/>
  <c r="I26" i="22"/>
  <c r="J26" i="22"/>
  <c r="K26" i="22"/>
  <c r="L26" i="22"/>
  <c r="M26" i="22"/>
  <c r="N26" i="22"/>
  <c r="O26" i="22"/>
  <c r="P26" i="22"/>
  <c r="Q26" i="22"/>
  <c r="R26" i="22"/>
  <c r="S26" i="22"/>
  <c r="T26" i="22"/>
  <c r="U26" i="22"/>
  <c r="V26" i="22"/>
  <c r="W26" i="22"/>
  <c r="X26" i="22"/>
  <c r="Y26" i="22"/>
  <c r="Z26" i="22"/>
  <c r="AA26" i="22"/>
  <c r="AB26" i="22"/>
  <c r="AC26" i="22"/>
  <c r="AD26" i="22"/>
  <c r="AE26" i="22"/>
  <c r="AF26" i="22"/>
  <c r="C26" i="22"/>
  <c r="B26" i="22" s="1"/>
  <c r="C23" i="22"/>
  <c r="B23" i="22" s="1"/>
  <c r="C22" i="22"/>
  <c r="B22" i="22" s="1"/>
  <c r="C21" i="22"/>
  <c r="B21" i="22" s="1"/>
  <c r="C20" i="22"/>
  <c r="B20" i="22" s="1"/>
  <c r="C19" i="22"/>
  <c r="B19" i="22" s="1"/>
  <c r="C18" i="22"/>
  <c r="B18" i="22" s="1"/>
  <c r="C17" i="22"/>
  <c r="B17" i="22" s="1"/>
  <c r="C16" i="22"/>
  <c r="B16" i="22" s="1"/>
  <c r="C15" i="22"/>
  <c r="B15" i="22" s="1"/>
  <c r="C14" i="22"/>
  <c r="B14" i="22" s="1"/>
  <c r="C13" i="22"/>
  <c r="B13" i="22" s="1"/>
  <c r="C12" i="22"/>
  <c r="B12" i="22" s="1"/>
  <c r="C11" i="22"/>
  <c r="B11" i="22" s="1"/>
  <c r="C9" i="22"/>
  <c r="B9" i="22" s="1"/>
  <c r="C8" i="22"/>
  <c r="B8" i="22" s="1"/>
  <c r="C7" i="22"/>
  <c r="B7" i="22" s="1"/>
  <c r="C6" i="22"/>
  <c r="B6" i="22" s="1"/>
  <c r="C2" i="22"/>
  <c r="B2" i="22" s="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C10" i="21"/>
  <c r="D2" i="19"/>
  <c r="E2" i="19"/>
  <c r="F2" i="19"/>
  <c r="G2" i="19"/>
  <c r="H2" i="19"/>
  <c r="I2" i="19"/>
  <c r="J2" i="19"/>
  <c r="K2" i="19"/>
  <c r="L2" i="19"/>
  <c r="M2" i="19"/>
  <c r="N2" i="19"/>
  <c r="O2" i="19"/>
  <c r="P2" i="19"/>
  <c r="Q2" i="19"/>
  <c r="R2" i="19"/>
  <c r="S2" i="19"/>
  <c r="T2" i="19"/>
  <c r="U2" i="19"/>
  <c r="V2" i="19"/>
  <c r="W2" i="19"/>
  <c r="X2" i="19"/>
  <c r="Y2" i="19"/>
  <c r="Z2" i="19"/>
  <c r="AA2" i="19"/>
  <c r="AB2" i="19"/>
  <c r="AC2" i="19"/>
  <c r="AD2" i="19"/>
  <c r="AE2" i="19"/>
  <c r="AF2" i="19"/>
  <c r="D6" i="19"/>
  <c r="E6" i="19"/>
  <c r="F6" i="19"/>
  <c r="G6" i="19"/>
  <c r="H6" i="19"/>
  <c r="I6" i="19"/>
  <c r="J6" i="19"/>
  <c r="K6" i="19"/>
  <c r="L6" i="19"/>
  <c r="M6" i="19"/>
  <c r="N6" i="19"/>
  <c r="O6" i="19"/>
  <c r="P6" i="19"/>
  <c r="Q6" i="19"/>
  <c r="R6" i="19"/>
  <c r="S6" i="19"/>
  <c r="T6" i="19"/>
  <c r="U6" i="19"/>
  <c r="V6" i="19"/>
  <c r="W6" i="19"/>
  <c r="X6" i="19"/>
  <c r="Y6" i="19"/>
  <c r="Z6" i="19"/>
  <c r="AA6" i="19"/>
  <c r="AB6" i="19"/>
  <c r="AC6" i="19"/>
  <c r="AD6" i="19"/>
  <c r="AE6" i="19"/>
  <c r="AF6" i="19"/>
  <c r="D7" i="19"/>
  <c r="E7" i="19"/>
  <c r="F7" i="19"/>
  <c r="G7" i="19"/>
  <c r="H7" i="19"/>
  <c r="I7" i="19"/>
  <c r="J7" i="19"/>
  <c r="K7" i="19"/>
  <c r="L7" i="19"/>
  <c r="M7" i="19"/>
  <c r="N7" i="19"/>
  <c r="O7" i="19"/>
  <c r="P7" i="19"/>
  <c r="Q7" i="19"/>
  <c r="R7" i="19"/>
  <c r="S7" i="19"/>
  <c r="T7" i="19"/>
  <c r="U7" i="19"/>
  <c r="V7" i="19"/>
  <c r="W7" i="19"/>
  <c r="X7" i="19"/>
  <c r="Y7" i="19"/>
  <c r="Z7" i="19"/>
  <c r="AA7" i="19"/>
  <c r="AB7" i="19"/>
  <c r="AC7" i="19"/>
  <c r="AD7" i="19"/>
  <c r="AE7" i="19"/>
  <c r="AF7" i="19"/>
  <c r="D8" i="19"/>
  <c r="E8" i="19"/>
  <c r="F8" i="19"/>
  <c r="G8" i="19"/>
  <c r="H8" i="19"/>
  <c r="I8" i="19"/>
  <c r="J8" i="19"/>
  <c r="K8" i="19"/>
  <c r="L8" i="19"/>
  <c r="M8" i="19"/>
  <c r="N8" i="19"/>
  <c r="O8" i="19"/>
  <c r="P8" i="19"/>
  <c r="Q8" i="19"/>
  <c r="R8" i="19"/>
  <c r="S8" i="19"/>
  <c r="T8" i="19"/>
  <c r="U8" i="19"/>
  <c r="V8" i="19"/>
  <c r="W8" i="19"/>
  <c r="X8" i="19"/>
  <c r="Y8" i="19"/>
  <c r="Z8" i="19"/>
  <c r="AA8" i="19"/>
  <c r="AB8" i="19"/>
  <c r="AC8" i="19"/>
  <c r="AD8" i="19"/>
  <c r="AE8" i="19"/>
  <c r="AF8" i="19"/>
  <c r="D9" i="19"/>
  <c r="E9" i="19"/>
  <c r="F9" i="19"/>
  <c r="G9" i="19"/>
  <c r="H9" i="19"/>
  <c r="I9" i="19"/>
  <c r="J9" i="19"/>
  <c r="K9" i="19"/>
  <c r="L9" i="19"/>
  <c r="M9" i="19"/>
  <c r="N9" i="19"/>
  <c r="O9" i="19"/>
  <c r="P9" i="19"/>
  <c r="Q9" i="19"/>
  <c r="R9" i="19"/>
  <c r="S9" i="19"/>
  <c r="T9" i="19"/>
  <c r="U9" i="19"/>
  <c r="V9" i="19"/>
  <c r="W9" i="19"/>
  <c r="X9" i="19"/>
  <c r="Y9" i="19"/>
  <c r="Z9" i="19"/>
  <c r="AA9" i="19"/>
  <c r="AB9" i="19"/>
  <c r="AC9" i="19"/>
  <c r="AD9" i="19"/>
  <c r="AE9" i="19"/>
  <c r="AF9" i="19"/>
  <c r="D11" i="19"/>
  <c r="E11" i="19"/>
  <c r="F11" i="19"/>
  <c r="G11" i="19"/>
  <c r="H11" i="19"/>
  <c r="I11" i="19"/>
  <c r="J11" i="19"/>
  <c r="K11" i="19"/>
  <c r="L11" i="19"/>
  <c r="M11" i="19"/>
  <c r="N11" i="19"/>
  <c r="O11" i="19"/>
  <c r="P11" i="19"/>
  <c r="Q11" i="19"/>
  <c r="R11" i="19"/>
  <c r="S11" i="19"/>
  <c r="T11" i="19"/>
  <c r="U11" i="19"/>
  <c r="V11" i="19"/>
  <c r="W11" i="19"/>
  <c r="X11" i="19"/>
  <c r="Y11" i="19"/>
  <c r="Z11" i="19"/>
  <c r="AA11" i="19"/>
  <c r="AB11" i="19"/>
  <c r="AC11" i="19"/>
  <c r="AD11" i="19"/>
  <c r="AE11" i="19"/>
  <c r="AF11" i="19"/>
  <c r="D12" i="19"/>
  <c r="E12" i="19"/>
  <c r="F12" i="19"/>
  <c r="G12" i="19"/>
  <c r="H12" i="19"/>
  <c r="I12" i="19"/>
  <c r="J12" i="19"/>
  <c r="K12" i="19"/>
  <c r="L12" i="19"/>
  <c r="M12" i="19"/>
  <c r="N12" i="19"/>
  <c r="O12" i="19"/>
  <c r="P12" i="19"/>
  <c r="Q12" i="19"/>
  <c r="R12" i="19"/>
  <c r="S12" i="19"/>
  <c r="T12" i="19"/>
  <c r="U12" i="19"/>
  <c r="V12" i="19"/>
  <c r="W12" i="19"/>
  <c r="X12" i="19"/>
  <c r="Y12" i="19"/>
  <c r="Z12" i="19"/>
  <c r="AA12" i="19"/>
  <c r="AB12" i="19"/>
  <c r="AC12" i="19"/>
  <c r="AD12" i="19"/>
  <c r="AE12" i="19"/>
  <c r="AF12" i="19"/>
  <c r="D13" i="19"/>
  <c r="E13" i="19"/>
  <c r="F13" i="19"/>
  <c r="G13" i="19"/>
  <c r="H13" i="19"/>
  <c r="I13" i="19"/>
  <c r="J13" i="19"/>
  <c r="K13" i="19"/>
  <c r="L13" i="19"/>
  <c r="M13" i="19"/>
  <c r="N13" i="19"/>
  <c r="O13" i="19"/>
  <c r="P13" i="19"/>
  <c r="Q13" i="19"/>
  <c r="R13" i="19"/>
  <c r="S13" i="19"/>
  <c r="T13" i="19"/>
  <c r="U13" i="19"/>
  <c r="V13" i="19"/>
  <c r="W13" i="19"/>
  <c r="X13" i="19"/>
  <c r="Y13" i="19"/>
  <c r="Z13" i="19"/>
  <c r="AA13" i="19"/>
  <c r="AB13" i="19"/>
  <c r="AC13" i="19"/>
  <c r="AD13" i="19"/>
  <c r="AE13" i="19"/>
  <c r="AF13"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AF14" i="19"/>
  <c r="D15" i="19"/>
  <c r="E15" i="19"/>
  <c r="F15" i="19"/>
  <c r="G15" i="19"/>
  <c r="H15" i="19"/>
  <c r="I15" i="19"/>
  <c r="J15" i="19"/>
  <c r="K15" i="19"/>
  <c r="L15" i="19"/>
  <c r="M15" i="19"/>
  <c r="N15" i="19"/>
  <c r="O15" i="19"/>
  <c r="P15" i="19"/>
  <c r="Q15" i="19"/>
  <c r="R15" i="19"/>
  <c r="S15" i="19"/>
  <c r="T15" i="19"/>
  <c r="U15" i="19"/>
  <c r="V15" i="19"/>
  <c r="W15" i="19"/>
  <c r="X15" i="19"/>
  <c r="Y15" i="19"/>
  <c r="Z15" i="19"/>
  <c r="AA15" i="19"/>
  <c r="AB15" i="19"/>
  <c r="AC15" i="19"/>
  <c r="AD15" i="19"/>
  <c r="AE15" i="19"/>
  <c r="AF15" i="19"/>
  <c r="D16" i="19"/>
  <c r="E16" i="19"/>
  <c r="F16" i="19"/>
  <c r="G16" i="19"/>
  <c r="H16" i="19"/>
  <c r="I16" i="19"/>
  <c r="J16" i="19"/>
  <c r="K16" i="19"/>
  <c r="L16" i="19"/>
  <c r="M16" i="19"/>
  <c r="N16" i="19"/>
  <c r="O16" i="19"/>
  <c r="P16" i="19"/>
  <c r="Q16" i="19"/>
  <c r="R16" i="19"/>
  <c r="S16" i="19"/>
  <c r="T16" i="19"/>
  <c r="U16" i="19"/>
  <c r="V16" i="19"/>
  <c r="W16" i="19"/>
  <c r="X16" i="19"/>
  <c r="Y16" i="19"/>
  <c r="Z16" i="19"/>
  <c r="AA16" i="19"/>
  <c r="AB16" i="19"/>
  <c r="AC16" i="19"/>
  <c r="AD16" i="19"/>
  <c r="AE16" i="19"/>
  <c r="AF16" i="19"/>
  <c r="D17" i="19"/>
  <c r="E17" i="19"/>
  <c r="F17" i="19"/>
  <c r="G17" i="19"/>
  <c r="H17" i="19"/>
  <c r="I17" i="19"/>
  <c r="J17" i="19"/>
  <c r="K17" i="19"/>
  <c r="L17" i="19"/>
  <c r="M17" i="19"/>
  <c r="N17" i="19"/>
  <c r="O17" i="19"/>
  <c r="P17" i="19"/>
  <c r="Q17" i="19"/>
  <c r="R17" i="19"/>
  <c r="S17" i="19"/>
  <c r="T17" i="19"/>
  <c r="U17" i="19"/>
  <c r="V17" i="19"/>
  <c r="W17" i="19"/>
  <c r="X17" i="19"/>
  <c r="Y17" i="19"/>
  <c r="Z17" i="19"/>
  <c r="AA17" i="19"/>
  <c r="AB17" i="19"/>
  <c r="AC17" i="19"/>
  <c r="AD17" i="19"/>
  <c r="AE17" i="19"/>
  <c r="AF17" i="19"/>
  <c r="D18" i="19"/>
  <c r="E18" i="19"/>
  <c r="F18" i="19"/>
  <c r="G18" i="19"/>
  <c r="H18" i="19"/>
  <c r="I18" i="19"/>
  <c r="J18" i="19"/>
  <c r="K18" i="19"/>
  <c r="L18" i="19"/>
  <c r="M18" i="19"/>
  <c r="N18" i="19"/>
  <c r="O18" i="19"/>
  <c r="P18" i="19"/>
  <c r="Q18" i="19"/>
  <c r="R18" i="19"/>
  <c r="S18" i="19"/>
  <c r="T18" i="19"/>
  <c r="U18" i="19"/>
  <c r="V18" i="19"/>
  <c r="W18" i="19"/>
  <c r="X18" i="19"/>
  <c r="Y18" i="19"/>
  <c r="Z18" i="19"/>
  <c r="AA18" i="19"/>
  <c r="AB18" i="19"/>
  <c r="AC18" i="19"/>
  <c r="AD18" i="19"/>
  <c r="AE18" i="19"/>
  <c r="AF18" i="19"/>
  <c r="D19" i="19"/>
  <c r="E19" i="19"/>
  <c r="F19" i="19"/>
  <c r="G19" i="19"/>
  <c r="H19" i="19"/>
  <c r="I19" i="19"/>
  <c r="J19" i="19"/>
  <c r="K19" i="19"/>
  <c r="L19" i="19"/>
  <c r="M19" i="19"/>
  <c r="N19" i="19"/>
  <c r="O19" i="19"/>
  <c r="P19" i="19"/>
  <c r="Q19" i="19"/>
  <c r="R19" i="19"/>
  <c r="S19" i="19"/>
  <c r="T19" i="19"/>
  <c r="U19" i="19"/>
  <c r="V19" i="19"/>
  <c r="W19" i="19"/>
  <c r="X19" i="19"/>
  <c r="Y19" i="19"/>
  <c r="Z19" i="19"/>
  <c r="AA19" i="19"/>
  <c r="AB19" i="19"/>
  <c r="AC19" i="19"/>
  <c r="AD19" i="19"/>
  <c r="AE19" i="19"/>
  <c r="AF19" i="19"/>
  <c r="D20" i="19"/>
  <c r="E20" i="19"/>
  <c r="F20" i="19"/>
  <c r="G20" i="19"/>
  <c r="H20" i="19"/>
  <c r="I20" i="19"/>
  <c r="J20" i="19"/>
  <c r="K20" i="19"/>
  <c r="L20" i="19"/>
  <c r="M20" i="19"/>
  <c r="N20" i="19"/>
  <c r="O20" i="19"/>
  <c r="P20" i="19"/>
  <c r="Q20" i="19"/>
  <c r="R20" i="19"/>
  <c r="S20" i="19"/>
  <c r="T20" i="19"/>
  <c r="U20" i="19"/>
  <c r="V20" i="19"/>
  <c r="W20" i="19"/>
  <c r="X20" i="19"/>
  <c r="Y20" i="19"/>
  <c r="Z20" i="19"/>
  <c r="AA20" i="19"/>
  <c r="AB20" i="19"/>
  <c r="AC20" i="19"/>
  <c r="AD20" i="19"/>
  <c r="AE20" i="19"/>
  <c r="AF20" i="19"/>
  <c r="D21" i="19"/>
  <c r="E21" i="19"/>
  <c r="F21" i="19"/>
  <c r="G21" i="19"/>
  <c r="H21" i="19"/>
  <c r="I21" i="19"/>
  <c r="J21" i="19"/>
  <c r="K21" i="19"/>
  <c r="L21" i="19"/>
  <c r="M21" i="19"/>
  <c r="N21" i="19"/>
  <c r="O21" i="19"/>
  <c r="P21" i="19"/>
  <c r="Q21" i="19"/>
  <c r="R21" i="19"/>
  <c r="S21" i="19"/>
  <c r="T21" i="19"/>
  <c r="U21" i="19"/>
  <c r="V21" i="19"/>
  <c r="W21" i="19"/>
  <c r="X21" i="19"/>
  <c r="Y21" i="19"/>
  <c r="Z21" i="19"/>
  <c r="AA21" i="19"/>
  <c r="AB21" i="19"/>
  <c r="AC21" i="19"/>
  <c r="AD21" i="19"/>
  <c r="AE21" i="19"/>
  <c r="AF21" i="19"/>
  <c r="D22" i="19"/>
  <c r="E22" i="19"/>
  <c r="F22" i="19"/>
  <c r="G22" i="19"/>
  <c r="H22" i="19"/>
  <c r="I22" i="19"/>
  <c r="J22" i="19"/>
  <c r="K22" i="19"/>
  <c r="L22" i="19"/>
  <c r="M22" i="19"/>
  <c r="N22" i="19"/>
  <c r="O22" i="19"/>
  <c r="P22" i="19"/>
  <c r="Q22" i="19"/>
  <c r="R22" i="19"/>
  <c r="S22" i="19"/>
  <c r="T22" i="19"/>
  <c r="U22" i="19"/>
  <c r="V22" i="19"/>
  <c r="W22" i="19"/>
  <c r="X22" i="19"/>
  <c r="Y22" i="19"/>
  <c r="Z22" i="19"/>
  <c r="AA22" i="19"/>
  <c r="AB22" i="19"/>
  <c r="AC22" i="19"/>
  <c r="AD22" i="19"/>
  <c r="AE22" i="19"/>
  <c r="AF22" i="19"/>
  <c r="D23" i="19"/>
  <c r="E23" i="19"/>
  <c r="F23" i="19"/>
  <c r="G23" i="19"/>
  <c r="H23" i="19"/>
  <c r="I23" i="19"/>
  <c r="J23" i="19"/>
  <c r="K23" i="19"/>
  <c r="L23" i="19"/>
  <c r="M23" i="19"/>
  <c r="N23" i="19"/>
  <c r="O23" i="19"/>
  <c r="P23" i="19"/>
  <c r="Q23" i="19"/>
  <c r="R23" i="19"/>
  <c r="S23" i="19"/>
  <c r="T23" i="19"/>
  <c r="U23" i="19"/>
  <c r="V23" i="19"/>
  <c r="W23" i="19"/>
  <c r="X23" i="19"/>
  <c r="Y23" i="19"/>
  <c r="Z23" i="19"/>
  <c r="AA23" i="19"/>
  <c r="AB23" i="19"/>
  <c r="AC23" i="19"/>
  <c r="AD23" i="19"/>
  <c r="AE23" i="19"/>
  <c r="AF23" i="19"/>
  <c r="D26" i="19"/>
  <c r="E26" i="19"/>
  <c r="F26" i="19"/>
  <c r="G26" i="19"/>
  <c r="H26" i="19"/>
  <c r="I26" i="19"/>
  <c r="J26" i="19"/>
  <c r="K26" i="19"/>
  <c r="L26" i="19"/>
  <c r="M26" i="19"/>
  <c r="N26" i="19"/>
  <c r="O26" i="19"/>
  <c r="P26" i="19"/>
  <c r="Q26" i="19"/>
  <c r="R26" i="19"/>
  <c r="S26" i="19"/>
  <c r="T26" i="19"/>
  <c r="U26" i="19"/>
  <c r="V26" i="19"/>
  <c r="W26" i="19"/>
  <c r="X26" i="19"/>
  <c r="Y26" i="19"/>
  <c r="Z26" i="19"/>
  <c r="AA26" i="19"/>
  <c r="AB26" i="19"/>
  <c r="AC26" i="19"/>
  <c r="AD26" i="19"/>
  <c r="AE26" i="19"/>
  <c r="AF26" i="19"/>
  <c r="C26" i="19"/>
  <c r="B26" i="19" s="1"/>
  <c r="C23" i="19"/>
  <c r="B23" i="19" s="1"/>
  <c r="C22" i="19"/>
  <c r="B22" i="19" s="1"/>
  <c r="C21" i="19"/>
  <c r="B21" i="19" s="1"/>
  <c r="C20" i="19"/>
  <c r="B20" i="19" s="1"/>
  <c r="C19" i="19"/>
  <c r="B19" i="19" s="1"/>
  <c r="C18" i="19"/>
  <c r="B18" i="19" s="1"/>
  <c r="C17" i="19"/>
  <c r="B17" i="19" s="1"/>
  <c r="C16" i="19"/>
  <c r="B16" i="19" s="1"/>
  <c r="C15" i="19"/>
  <c r="B15" i="19" s="1"/>
  <c r="C14" i="19"/>
  <c r="B14" i="19" s="1"/>
  <c r="C13" i="19"/>
  <c r="B13" i="19" s="1"/>
  <c r="C12" i="19"/>
  <c r="B12" i="19" s="1"/>
  <c r="C11" i="19"/>
  <c r="B11" i="19" s="1"/>
  <c r="C9" i="19"/>
  <c r="B9" i="19" s="1"/>
  <c r="C8" i="19"/>
  <c r="B8" i="19" s="1"/>
  <c r="C7" i="19"/>
  <c r="B7" i="19" s="1"/>
  <c r="C6" i="19"/>
  <c r="B6" i="19" s="1"/>
  <c r="C2" i="19"/>
  <c r="B2" i="19" s="1"/>
  <c r="D10" i="18"/>
  <c r="E10" i="18"/>
  <c r="F10" i="18"/>
  <c r="G10" i="18"/>
  <c r="H10" i="18"/>
  <c r="I10" i="18"/>
  <c r="J10" i="18"/>
  <c r="K10" i="18"/>
  <c r="L10" i="18"/>
  <c r="M10" i="18"/>
  <c r="N10" i="18"/>
  <c r="O10" i="18"/>
  <c r="P10" i="18"/>
  <c r="Q10" i="18"/>
  <c r="R10" i="18"/>
  <c r="S10" i="18"/>
  <c r="T10" i="18"/>
  <c r="U10" i="18"/>
  <c r="V10" i="18"/>
  <c r="W10" i="18"/>
  <c r="X10" i="18"/>
  <c r="Y10" i="18"/>
  <c r="Z10" i="18"/>
  <c r="AA10" i="18"/>
  <c r="AB10" i="18"/>
  <c r="AC10" i="18"/>
  <c r="AD10" i="18"/>
  <c r="AE10" i="18"/>
  <c r="AF10" i="18"/>
  <c r="C10" i="18"/>
  <c r="C13" i="47" s="1"/>
  <c r="D2" i="17"/>
  <c r="E2" i="17"/>
  <c r="F2" i="17"/>
  <c r="G2" i="17"/>
  <c r="H2" i="17"/>
  <c r="I2" i="17"/>
  <c r="J2" i="17"/>
  <c r="K2" i="17"/>
  <c r="L2" i="17"/>
  <c r="M2" i="17"/>
  <c r="N2" i="17"/>
  <c r="O2" i="17"/>
  <c r="P2" i="17"/>
  <c r="Q2" i="17"/>
  <c r="R2" i="17"/>
  <c r="S2" i="17"/>
  <c r="T2" i="17"/>
  <c r="U2" i="17"/>
  <c r="V2" i="17"/>
  <c r="W2" i="17"/>
  <c r="X2" i="17"/>
  <c r="Y2" i="17"/>
  <c r="Z2" i="17"/>
  <c r="AA2" i="17"/>
  <c r="AB2" i="17"/>
  <c r="AC2" i="17"/>
  <c r="AD2" i="17"/>
  <c r="AE2" i="17"/>
  <c r="AF2" i="17"/>
  <c r="D6" i="17"/>
  <c r="E6" i="17"/>
  <c r="F6" i="17"/>
  <c r="G6" i="17"/>
  <c r="H6" i="17"/>
  <c r="I6" i="17"/>
  <c r="J6" i="17"/>
  <c r="K6" i="17"/>
  <c r="L6" i="17"/>
  <c r="M6" i="17"/>
  <c r="N6" i="17"/>
  <c r="O6" i="17"/>
  <c r="P6" i="17"/>
  <c r="Q6" i="17"/>
  <c r="R6" i="17"/>
  <c r="S6" i="17"/>
  <c r="T6" i="17"/>
  <c r="U6" i="17"/>
  <c r="V6" i="17"/>
  <c r="W6" i="17"/>
  <c r="X6" i="17"/>
  <c r="Y6" i="17"/>
  <c r="Z6" i="17"/>
  <c r="AA6" i="17"/>
  <c r="AB6" i="17"/>
  <c r="AC6" i="17"/>
  <c r="AD6" i="17"/>
  <c r="AE6" i="17"/>
  <c r="AF6" i="17"/>
  <c r="D7" i="17"/>
  <c r="E7" i="17"/>
  <c r="F7" i="17"/>
  <c r="G7" i="17"/>
  <c r="H7" i="17"/>
  <c r="I7" i="17"/>
  <c r="J7" i="17"/>
  <c r="K7" i="17"/>
  <c r="L7" i="17"/>
  <c r="M7" i="17"/>
  <c r="N7" i="17"/>
  <c r="O7" i="17"/>
  <c r="P7" i="17"/>
  <c r="Q7" i="17"/>
  <c r="R7" i="17"/>
  <c r="S7" i="17"/>
  <c r="T7" i="17"/>
  <c r="U7" i="17"/>
  <c r="V7" i="17"/>
  <c r="W7" i="17"/>
  <c r="X7" i="17"/>
  <c r="Y7" i="17"/>
  <c r="Z7" i="17"/>
  <c r="AA7" i="17"/>
  <c r="AB7" i="17"/>
  <c r="AC7" i="17"/>
  <c r="AD7" i="17"/>
  <c r="AE7" i="17"/>
  <c r="AF7" i="17"/>
  <c r="D8" i="17"/>
  <c r="E8" i="17"/>
  <c r="F8" i="17"/>
  <c r="G8" i="17"/>
  <c r="H8" i="17"/>
  <c r="I8" i="17"/>
  <c r="J8" i="17"/>
  <c r="K8" i="17"/>
  <c r="L8" i="17"/>
  <c r="M8" i="17"/>
  <c r="N8" i="17"/>
  <c r="O8" i="17"/>
  <c r="P8" i="17"/>
  <c r="Q8" i="17"/>
  <c r="R8" i="17"/>
  <c r="S8" i="17"/>
  <c r="T8" i="17"/>
  <c r="U8" i="17"/>
  <c r="V8" i="17"/>
  <c r="W8" i="17"/>
  <c r="X8" i="17"/>
  <c r="Y8" i="17"/>
  <c r="Z8" i="17"/>
  <c r="AA8" i="17"/>
  <c r="AB8" i="17"/>
  <c r="AC8" i="17"/>
  <c r="AD8" i="17"/>
  <c r="AE8" i="17"/>
  <c r="AF8" i="17"/>
  <c r="D9" i="17"/>
  <c r="E9" i="17"/>
  <c r="F9" i="17"/>
  <c r="G9" i="17"/>
  <c r="H9" i="17"/>
  <c r="I9" i="17"/>
  <c r="J9" i="17"/>
  <c r="K9" i="17"/>
  <c r="L9" i="17"/>
  <c r="M9" i="17"/>
  <c r="N9" i="17"/>
  <c r="O9" i="17"/>
  <c r="P9" i="17"/>
  <c r="Q9" i="17"/>
  <c r="R9" i="17"/>
  <c r="S9" i="17"/>
  <c r="T9" i="17"/>
  <c r="U9" i="17"/>
  <c r="V9" i="17"/>
  <c r="W9" i="17"/>
  <c r="X9" i="17"/>
  <c r="Y9" i="17"/>
  <c r="Z9" i="17"/>
  <c r="AA9" i="17"/>
  <c r="AB9" i="17"/>
  <c r="AC9" i="17"/>
  <c r="AD9" i="17"/>
  <c r="AE9" i="17"/>
  <c r="AF9" i="17"/>
  <c r="D10" i="17"/>
  <c r="E10" i="17"/>
  <c r="F10" i="17"/>
  <c r="G10" i="17"/>
  <c r="H10" i="17"/>
  <c r="I10" i="17"/>
  <c r="J10" i="17"/>
  <c r="K10" i="17"/>
  <c r="L10" i="17"/>
  <c r="M10" i="17"/>
  <c r="N10" i="17"/>
  <c r="O10" i="17"/>
  <c r="P10" i="17"/>
  <c r="Q10" i="17"/>
  <c r="R10" i="17"/>
  <c r="S10" i="17"/>
  <c r="T10" i="17"/>
  <c r="U10" i="17"/>
  <c r="V10" i="17"/>
  <c r="W10" i="17"/>
  <c r="X10" i="17"/>
  <c r="Y10" i="17"/>
  <c r="Z10" i="17"/>
  <c r="AA10" i="17"/>
  <c r="AB10" i="17"/>
  <c r="AC10" i="17"/>
  <c r="AD10" i="17"/>
  <c r="AE10" i="17"/>
  <c r="AF10" i="17"/>
  <c r="D11" i="17"/>
  <c r="E11" i="17"/>
  <c r="F11" i="17"/>
  <c r="G11" i="17"/>
  <c r="H11" i="17"/>
  <c r="I11" i="17"/>
  <c r="J11" i="17"/>
  <c r="K11" i="17"/>
  <c r="L11" i="17"/>
  <c r="M11" i="17"/>
  <c r="N11" i="17"/>
  <c r="O11" i="17"/>
  <c r="P11" i="17"/>
  <c r="Q11" i="17"/>
  <c r="R11" i="17"/>
  <c r="S11" i="17"/>
  <c r="T11" i="17"/>
  <c r="U11" i="17"/>
  <c r="V11" i="17"/>
  <c r="W11" i="17"/>
  <c r="X11" i="17"/>
  <c r="Y11" i="17"/>
  <c r="Z11" i="17"/>
  <c r="AA11" i="17"/>
  <c r="AB11" i="17"/>
  <c r="AC11" i="17"/>
  <c r="AD11" i="17"/>
  <c r="AE11" i="17"/>
  <c r="AF11" i="17"/>
  <c r="D12" i="17"/>
  <c r="E12" i="17"/>
  <c r="F12" i="17"/>
  <c r="G12" i="17"/>
  <c r="H12" i="17"/>
  <c r="I12" i="17"/>
  <c r="J12" i="17"/>
  <c r="K12" i="17"/>
  <c r="L12" i="17"/>
  <c r="M12" i="17"/>
  <c r="N12" i="17"/>
  <c r="O12" i="17"/>
  <c r="P12" i="17"/>
  <c r="Q12" i="17"/>
  <c r="R12" i="17"/>
  <c r="S12" i="17"/>
  <c r="T12" i="17"/>
  <c r="U12" i="17"/>
  <c r="V12" i="17"/>
  <c r="W12" i="17"/>
  <c r="X12" i="17"/>
  <c r="Y12" i="17"/>
  <c r="Z12" i="17"/>
  <c r="AA12" i="17"/>
  <c r="AB12" i="17"/>
  <c r="AC12" i="17"/>
  <c r="AD12" i="17"/>
  <c r="AE12" i="17"/>
  <c r="AF12" i="17"/>
  <c r="D13" i="17"/>
  <c r="E13" i="17"/>
  <c r="F13" i="17"/>
  <c r="G13" i="17"/>
  <c r="H13" i="17"/>
  <c r="I13" i="17"/>
  <c r="J13" i="17"/>
  <c r="K13" i="17"/>
  <c r="L13" i="17"/>
  <c r="M13" i="17"/>
  <c r="N13" i="17"/>
  <c r="O13" i="17"/>
  <c r="P13" i="17"/>
  <c r="Q13" i="17"/>
  <c r="R13" i="17"/>
  <c r="S13" i="17"/>
  <c r="T13" i="17"/>
  <c r="U13" i="17"/>
  <c r="V13" i="17"/>
  <c r="W13" i="17"/>
  <c r="X13" i="17"/>
  <c r="Y13" i="17"/>
  <c r="Z13" i="17"/>
  <c r="AA13" i="17"/>
  <c r="AB13" i="17"/>
  <c r="AC13" i="17"/>
  <c r="AD13" i="17"/>
  <c r="AE13" i="17"/>
  <c r="AF13" i="17"/>
  <c r="D14" i="17"/>
  <c r="E14" i="17"/>
  <c r="F14" i="17"/>
  <c r="G14" i="17"/>
  <c r="H14" i="17"/>
  <c r="I14" i="17"/>
  <c r="J14" i="17"/>
  <c r="K14" i="17"/>
  <c r="L14" i="17"/>
  <c r="M14" i="17"/>
  <c r="N14" i="17"/>
  <c r="O14" i="17"/>
  <c r="P14" i="17"/>
  <c r="Q14" i="17"/>
  <c r="R14" i="17"/>
  <c r="S14" i="17"/>
  <c r="T14" i="17"/>
  <c r="U14" i="17"/>
  <c r="V14" i="17"/>
  <c r="W14" i="17"/>
  <c r="X14" i="17"/>
  <c r="Y14" i="17"/>
  <c r="Z14" i="17"/>
  <c r="AA14" i="17"/>
  <c r="AB14" i="17"/>
  <c r="AC14" i="17"/>
  <c r="AD14" i="17"/>
  <c r="AE14" i="17"/>
  <c r="AF14" i="17"/>
  <c r="D15" i="17"/>
  <c r="E15" i="17"/>
  <c r="F15" i="17"/>
  <c r="G15" i="17"/>
  <c r="H15" i="17"/>
  <c r="I15" i="17"/>
  <c r="J15" i="17"/>
  <c r="K15" i="17"/>
  <c r="L15" i="17"/>
  <c r="M15" i="17"/>
  <c r="N15" i="17"/>
  <c r="O15" i="17"/>
  <c r="P15" i="17"/>
  <c r="Q15" i="17"/>
  <c r="R15" i="17"/>
  <c r="S15" i="17"/>
  <c r="T15" i="17"/>
  <c r="U15" i="17"/>
  <c r="V15" i="17"/>
  <c r="W15" i="17"/>
  <c r="X15" i="17"/>
  <c r="Y15" i="17"/>
  <c r="Z15" i="17"/>
  <c r="AA15" i="17"/>
  <c r="AB15" i="17"/>
  <c r="AC15" i="17"/>
  <c r="AD15" i="17"/>
  <c r="AE15" i="17"/>
  <c r="AF15" i="17"/>
  <c r="D16" i="17"/>
  <c r="E16" i="17"/>
  <c r="F16" i="17"/>
  <c r="G16" i="17"/>
  <c r="H16" i="17"/>
  <c r="I16" i="17"/>
  <c r="J16" i="17"/>
  <c r="K16" i="17"/>
  <c r="L16" i="17"/>
  <c r="M16" i="17"/>
  <c r="N16" i="17"/>
  <c r="O16" i="17"/>
  <c r="P16" i="17"/>
  <c r="Q16" i="17"/>
  <c r="R16" i="17"/>
  <c r="S16" i="17"/>
  <c r="T16" i="17"/>
  <c r="U16" i="17"/>
  <c r="V16" i="17"/>
  <c r="W16" i="17"/>
  <c r="X16" i="17"/>
  <c r="Y16" i="17"/>
  <c r="Z16" i="17"/>
  <c r="AA16" i="17"/>
  <c r="AB16" i="17"/>
  <c r="AC16" i="17"/>
  <c r="AD16" i="17"/>
  <c r="AE16" i="17"/>
  <c r="AF16" i="17"/>
  <c r="D17" i="17"/>
  <c r="E17" i="17"/>
  <c r="F17" i="17"/>
  <c r="G17" i="17"/>
  <c r="H17" i="17"/>
  <c r="I17" i="17"/>
  <c r="J17" i="17"/>
  <c r="K17" i="17"/>
  <c r="L17" i="17"/>
  <c r="M17" i="17"/>
  <c r="N17" i="17"/>
  <c r="O17" i="17"/>
  <c r="P17" i="17"/>
  <c r="Q17" i="17"/>
  <c r="R17" i="17"/>
  <c r="S17" i="17"/>
  <c r="T17" i="17"/>
  <c r="U17" i="17"/>
  <c r="V17" i="17"/>
  <c r="W17" i="17"/>
  <c r="X17" i="17"/>
  <c r="Y17" i="17"/>
  <c r="Z17" i="17"/>
  <c r="AA17" i="17"/>
  <c r="AB17" i="17"/>
  <c r="AC17" i="17"/>
  <c r="AD17" i="17"/>
  <c r="AE17" i="17"/>
  <c r="AF17" i="17"/>
  <c r="D18" i="17"/>
  <c r="E18" i="17"/>
  <c r="F18"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AF18" i="17"/>
  <c r="D19" i="17"/>
  <c r="E19" i="17"/>
  <c r="F19" i="17"/>
  <c r="G19" i="17"/>
  <c r="H19" i="17"/>
  <c r="I19" i="17"/>
  <c r="J19" i="17"/>
  <c r="K19" i="17"/>
  <c r="L19" i="17"/>
  <c r="M19" i="17"/>
  <c r="N19" i="17"/>
  <c r="O19" i="17"/>
  <c r="P19" i="17"/>
  <c r="Q19" i="17"/>
  <c r="R19" i="17"/>
  <c r="S19" i="17"/>
  <c r="T19" i="17"/>
  <c r="U19" i="17"/>
  <c r="V19" i="17"/>
  <c r="W19" i="17"/>
  <c r="X19" i="17"/>
  <c r="Y19" i="17"/>
  <c r="Z19" i="17"/>
  <c r="AA19" i="17"/>
  <c r="AB19" i="17"/>
  <c r="AC19" i="17"/>
  <c r="AD19" i="17"/>
  <c r="AE19" i="17"/>
  <c r="AF19" i="17"/>
  <c r="D20" i="17"/>
  <c r="E20" i="17"/>
  <c r="F20" i="17"/>
  <c r="G20" i="17"/>
  <c r="H20" i="17"/>
  <c r="I20" i="17"/>
  <c r="J20" i="17"/>
  <c r="K20" i="17"/>
  <c r="L20" i="17"/>
  <c r="M20" i="17"/>
  <c r="N20" i="17"/>
  <c r="O20" i="17"/>
  <c r="P20" i="17"/>
  <c r="Q20" i="17"/>
  <c r="R20" i="17"/>
  <c r="S20" i="17"/>
  <c r="T20" i="17"/>
  <c r="U20" i="17"/>
  <c r="V20" i="17"/>
  <c r="W20" i="17"/>
  <c r="X20" i="17"/>
  <c r="Y20" i="17"/>
  <c r="Z20" i="17"/>
  <c r="AA20" i="17"/>
  <c r="AB20" i="17"/>
  <c r="AC20" i="17"/>
  <c r="AD20" i="17"/>
  <c r="AE20" i="17"/>
  <c r="AF20" i="17"/>
  <c r="D21" i="17"/>
  <c r="E21" i="17"/>
  <c r="F21" i="17"/>
  <c r="G21" i="17"/>
  <c r="H21" i="17"/>
  <c r="I21" i="17"/>
  <c r="J21" i="17"/>
  <c r="K21" i="17"/>
  <c r="L21" i="17"/>
  <c r="M21" i="17"/>
  <c r="N21" i="17"/>
  <c r="O21" i="17"/>
  <c r="P21" i="17"/>
  <c r="Q21" i="17"/>
  <c r="R21" i="17"/>
  <c r="S21" i="17"/>
  <c r="T21" i="17"/>
  <c r="U21" i="17"/>
  <c r="V21" i="17"/>
  <c r="W21" i="17"/>
  <c r="X21" i="17"/>
  <c r="Y21" i="17"/>
  <c r="Z21" i="17"/>
  <c r="AA21" i="17"/>
  <c r="AB21" i="17"/>
  <c r="AC21" i="17"/>
  <c r="AD21" i="17"/>
  <c r="AE21" i="17"/>
  <c r="AF21" i="17"/>
  <c r="D22" i="17"/>
  <c r="E22" i="17"/>
  <c r="F22" i="17"/>
  <c r="G22" i="17"/>
  <c r="H22" i="17"/>
  <c r="I22" i="17"/>
  <c r="J22" i="17"/>
  <c r="K22" i="17"/>
  <c r="L22" i="17"/>
  <c r="M22" i="17"/>
  <c r="N22" i="17"/>
  <c r="O22" i="17"/>
  <c r="P22" i="17"/>
  <c r="Q22" i="17"/>
  <c r="R22" i="17"/>
  <c r="S22" i="17"/>
  <c r="T22" i="17"/>
  <c r="U22" i="17"/>
  <c r="V22" i="17"/>
  <c r="W22" i="17"/>
  <c r="X22" i="17"/>
  <c r="Y22" i="17"/>
  <c r="Z22" i="17"/>
  <c r="AA22" i="17"/>
  <c r="AB22" i="17"/>
  <c r="AC22" i="17"/>
  <c r="AD22" i="17"/>
  <c r="AE22" i="17"/>
  <c r="AF22" i="17"/>
  <c r="D23" i="17"/>
  <c r="E23" i="17"/>
  <c r="F23" i="17"/>
  <c r="G23" i="17"/>
  <c r="H23" i="17"/>
  <c r="I23" i="17"/>
  <c r="J23" i="17"/>
  <c r="K23" i="17"/>
  <c r="L23" i="17"/>
  <c r="M23" i="17"/>
  <c r="N23" i="17"/>
  <c r="O23" i="17"/>
  <c r="P23" i="17"/>
  <c r="Q23" i="17"/>
  <c r="R23" i="17"/>
  <c r="S23" i="17"/>
  <c r="T23" i="17"/>
  <c r="U23" i="17"/>
  <c r="V23" i="17"/>
  <c r="W23" i="17"/>
  <c r="X23" i="17"/>
  <c r="Y23" i="17"/>
  <c r="Z23" i="17"/>
  <c r="AA23" i="17"/>
  <c r="AB23" i="17"/>
  <c r="AC23" i="17"/>
  <c r="AD23" i="17"/>
  <c r="AE23" i="17"/>
  <c r="AF23" i="17"/>
  <c r="D24" i="17"/>
  <c r="E24" i="17"/>
  <c r="F24" i="17"/>
  <c r="G24" i="17"/>
  <c r="H24" i="17"/>
  <c r="I24" i="17"/>
  <c r="J24" i="17"/>
  <c r="K24" i="17"/>
  <c r="L24" i="17"/>
  <c r="M24" i="17"/>
  <c r="N24" i="17"/>
  <c r="O24" i="17"/>
  <c r="P24" i="17"/>
  <c r="Q24" i="17"/>
  <c r="R24" i="17"/>
  <c r="S24" i="17"/>
  <c r="T24" i="17"/>
  <c r="U24" i="17"/>
  <c r="V24" i="17"/>
  <c r="W24" i="17"/>
  <c r="X24" i="17"/>
  <c r="Y24" i="17"/>
  <c r="Z24" i="17"/>
  <c r="AA24" i="17"/>
  <c r="AB24" i="17"/>
  <c r="AC24" i="17"/>
  <c r="AD24" i="17"/>
  <c r="AE24" i="17"/>
  <c r="AF24" i="17"/>
  <c r="D26" i="17"/>
  <c r="E26" i="17"/>
  <c r="F26" i="17"/>
  <c r="G26" i="17"/>
  <c r="H26" i="17"/>
  <c r="I26" i="17"/>
  <c r="J26" i="17"/>
  <c r="K26" i="17"/>
  <c r="L26" i="17"/>
  <c r="M26" i="17"/>
  <c r="N26" i="17"/>
  <c r="O26" i="17"/>
  <c r="P26" i="17"/>
  <c r="Q26" i="17"/>
  <c r="R26" i="17"/>
  <c r="S26" i="17"/>
  <c r="T26" i="17"/>
  <c r="U26" i="17"/>
  <c r="V26" i="17"/>
  <c r="W26" i="17"/>
  <c r="X26" i="17"/>
  <c r="Y26" i="17"/>
  <c r="Z26" i="17"/>
  <c r="AA26" i="17"/>
  <c r="AB26" i="17"/>
  <c r="AC26" i="17"/>
  <c r="AD26" i="17"/>
  <c r="AE26" i="17"/>
  <c r="AF26" i="17"/>
  <c r="C26" i="17"/>
  <c r="B26" i="17" s="1"/>
  <c r="C24" i="17"/>
  <c r="C23" i="17"/>
  <c r="B23" i="17" s="1"/>
  <c r="C22" i="17"/>
  <c r="B22" i="17" s="1"/>
  <c r="C21" i="17"/>
  <c r="B21" i="17" s="1"/>
  <c r="C20" i="17"/>
  <c r="B20" i="17" s="1"/>
  <c r="C19" i="17"/>
  <c r="B19" i="17" s="1"/>
  <c r="C18" i="17"/>
  <c r="B18" i="17" s="1"/>
  <c r="C17" i="17"/>
  <c r="B17" i="17" s="1"/>
  <c r="C16" i="17"/>
  <c r="B16" i="17" s="1"/>
  <c r="C15" i="17"/>
  <c r="B15" i="17" s="1"/>
  <c r="C14" i="17"/>
  <c r="B14" i="17" s="1"/>
  <c r="C13" i="17"/>
  <c r="B13" i="17" s="1"/>
  <c r="C12" i="17"/>
  <c r="B12" i="17" s="1"/>
  <c r="C11" i="17"/>
  <c r="B11" i="17" s="1"/>
  <c r="C10" i="17"/>
  <c r="B10" i="17" s="1"/>
  <c r="C9" i="17"/>
  <c r="B9" i="17" s="1"/>
  <c r="C8" i="17"/>
  <c r="B8" i="17" s="1"/>
  <c r="C7" i="17"/>
  <c r="B7" i="17" s="1"/>
  <c r="C6" i="17"/>
  <c r="B6" i="17" s="1"/>
  <c r="C2" i="17"/>
  <c r="B2" i="17" s="1"/>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AF2" i="16"/>
  <c r="D6" i="16"/>
  <c r="E6" i="16"/>
  <c r="F6" i="16"/>
  <c r="G6" i="16"/>
  <c r="H6" i="16"/>
  <c r="I6" i="16"/>
  <c r="J6" i="16"/>
  <c r="K6" i="16"/>
  <c r="L6" i="16"/>
  <c r="M6" i="16"/>
  <c r="N6" i="16"/>
  <c r="O6" i="16"/>
  <c r="P6" i="16"/>
  <c r="Q6" i="16"/>
  <c r="R6" i="16"/>
  <c r="S6" i="16"/>
  <c r="T6" i="16"/>
  <c r="U6" i="16"/>
  <c r="V6" i="16"/>
  <c r="W6" i="16"/>
  <c r="X6" i="16"/>
  <c r="Y6" i="16"/>
  <c r="Z6" i="16"/>
  <c r="AA6" i="16"/>
  <c r="AB6" i="16"/>
  <c r="AC6" i="16"/>
  <c r="AD6" i="16"/>
  <c r="AE6" i="16"/>
  <c r="AF6" i="16"/>
  <c r="D7" i="16"/>
  <c r="E7" i="16"/>
  <c r="F7" i="16"/>
  <c r="G7" i="16"/>
  <c r="H7" i="16"/>
  <c r="I7" i="16"/>
  <c r="J7" i="16"/>
  <c r="K7" i="16"/>
  <c r="L7" i="16"/>
  <c r="M7" i="16"/>
  <c r="N7" i="16"/>
  <c r="O7" i="16"/>
  <c r="P7" i="16"/>
  <c r="Q7" i="16"/>
  <c r="R7" i="16"/>
  <c r="S7" i="16"/>
  <c r="T7" i="16"/>
  <c r="U7" i="16"/>
  <c r="V7" i="16"/>
  <c r="W7" i="16"/>
  <c r="X7" i="16"/>
  <c r="Y7" i="16"/>
  <c r="Z7" i="16"/>
  <c r="AA7" i="16"/>
  <c r="AB7" i="16"/>
  <c r="AC7" i="16"/>
  <c r="AD7" i="16"/>
  <c r="AE7" i="16"/>
  <c r="AF7" i="16"/>
  <c r="D8" i="16"/>
  <c r="E8" i="16"/>
  <c r="F8" i="16"/>
  <c r="G8" i="16"/>
  <c r="H8" i="16"/>
  <c r="I8" i="16"/>
  <c r="J8" i="16"/>
  <c r="K8" i="16"/>
  <c r="L8" i="16"/>
  <c r="M8" i="16"/>
  <c r="N8" i="16"/>
  <c r="O8" i="16"/>
  <c r="P8" i="16"/>
  <c r="Q8" i="16"/>
  <c r="R8" i="16"/>
  <c r="S8" i="16"/>
  <c r="T8" i="16"/>
  <c r="U8" i="16"/>
  <c r="V8" i="16"/>
  <c r="W8" i="16"/>
  <c r="X8" i="16"/>
  <c r="Y8" i="16"/>
  <c r="Z8" i="16"/>
  <c r="AA8" i="16"/>
  <c r="AB8" i="16"/>
  <c r="AC8" i="16"/>
  <c r="AD8" i="16"/>
  <c r="AE8" i="16"/>
  <c r="AF8" i="16"/>
  <c r="D9" i="16"/>
  <c r="E9" i="16"/>
  <c r="F9" i="16"/>
  <c r="G9" i="16"/>
  <c r="H9" i="16"/>
  <c r="I9" i="16"/>
  <c r="J9" i="16"/>
  <c r="K9" i="16"/>
  <c r="L9" i="16"/>
  <c r="M9" i="16"/>
  <c r="N9" i="16"/>
  <c r="O9" i="16"/>
  <c r="P9" i="16"/>
  <c r="Q9" i="16"/>
  <c r="R9" i="16"/>
  <c r="S9" i="16"/>
  <c r="T9" i="16"/>
  <c r="U9" i="16"/>
  <c r="V9" i="16"/>
  <c r="W9" i="16"/>
  <c r="X9" i="16"/>
  <c r="Y9" i="16"/>
  <c r="Z9" i="16"/>
  <c r="AA9" i="16"/>
  <c r="AB9" i="16"/>
  <c r="AC9" i="16"/>
  <c r="AD9" i="16"/>
  <c r="AE9" i="16"/>
  <c r="AF9" i="16"/>
  <c r="D10" i="16"/>
  <c r="E10" i="16"/>
  <c r="F10" i="16"/>
  <c r="G10" i="16"/>
  <c r="H10" i="16"/>
  <c r="I10" i="16"/>
  <c r="J10" i="16"/>
  <c r="K10" i="16"/>
  <c r="L10" i="16"/>
  <c r="M10" i="16"/>
  <c r="N10" i="16"/>
  <c r="O10" i="16"/>
  <c r="P10" i="16"/>
  <c r="Q10" i="16"/>
  <c r="R10" i="16"/>
  <c r="S10" i="16"/>
  <c r="T10" i="16"/>
  <c r="U10" i="16"/>
  <c r="V10" i="16"/>
  <c r="W10" i="16"/>
  <c r="X10" i="16"/>
  <c r="Y10" i="16"/>
  <c r="Z10" i="16"/>
  <c r="AA10" i="16"/>
  <c r="AB10" i="16"/>
  <c r="AC10" i="16"/>
  <c r="AD10" i="16"/>
  <c r="AE10" i="16"/>
  <c r="AF10" i="16"/>
  <c r="D11" i="16"/>
  <c r="E11" i="16"/>
  <c r="F11" i="16"/>
  <c r="G11" i="16"/>
  <c r="H11" i="16"/>
  <c r="I11" i="16"/>
  <c r="J11" i="16"/>
  <c r="K11" i="16"/>
  <c r="L11" i="16"/>
  <c r="M11" i="16"/>
  <c r="N11" i="16"/>
  <c r="O11" i="16"/>
  <c r="P11" i="16"/>
  <c r="Q11" i="16"/>
  <c r="R11" i="16"/>
  <c r="S11" i="16"/>
  <c r="T11" i="16"/>
  <c r="U11" i="16"/>
  <c r="V11" i="16"/>
  <c r="W11" i="16"/>
  <c r="X11" i="16"/>
  <c r="Y11" i="16"/>
  <c r="Z11" i="16"/>
  <c r="AA11" i="16"/>
  <c r="AB11" i="16"/>
  <c r="AC11" i="16"/>
  <c r="AD11" i="16"/>
  <c r="AE11" i="16"/>
  <c r="AF11" i="16"/>
  <c r="D12" i="16"/>
  <c r="E12" i="16"/>
  <c r="F12" i="16"/>
  <c r="G12" i="16"/>
  <c r="H12" i="16"/>
  <c r="I12" i="16"/>
  <c r="J12" i="16"/>
  <c r="K12" i="16"/>
  <c r="L12" i="16"/>
  <c r="M12" i="16"/>
  <c r="N12" i="16"/>
  <c r="O12" i="16"/>
  <c r="P12" i="16"/>
  <c r="Q12" i="16"/>
  <c r="R12" i="16"/>
  <c r="S12" i="16"/>
  <c r="T12" i="16"/>
  <c r="U12" i="16"/>
  <c r="V12" i="16"/>
  <c r="W12" i="16"/>
  <c r="X12" i="16"/>
  <c r="Y12" i="16"/>
  <c r="Z12" i="16"/>
  <c r="AA12" i="16"/>
  <c r="AB12" i="16"/>
  <c r="AC12" i="16"/>
  <c r="AD12" i="16"/>
  <c r="AE12" i="16"/>
  <c r="AF12" i="16"/>
  <c r="D13" i="16"/>
  <c r="E13" i="16"/>
  <c r="F13" i="16"/>
  <c r="G13" i="16"/>
  <c r="H13" i="16"/>
  <c r="I13" i="16"/>
  <c r="J13" i="16"/>
  <c r="K13" i="16"/>
  <c r="L13" i="16"/>
  <c r="M13" i="16"/>
  <c r="N13" i="16"/>
  <c r="O13" i="16"/>
  <c r="P13" i="16"/>
  <c r="Q13" i="16"/>
  <c r="R13" i="16"/>
  <c r="S13" i="16"/>
  <c r="T13" i="16"/>
  <c r="U13" i="16"/>
  <c r="V13" i="16"/>
  <c r="W13" i="16"/>
  <c r="X13" i="16"/>
  <c r="Y13" i="16"/>
  <c r="Z13" i="16"/>
  <c r="AA13" i="16"/>
  <c r="AB13" i="16"/>
  <c r="AC13" i="16"/>
  <c r="AD13" i="16"/>
  <c r="AE13" i="16"/>
  <c r="AF13" i="16"/>
  <c r="D14" i="16"/>
  <c r="E14" i="16"/>
  <c r="F14" i="16"/>
  <c r="G14" i="16"/>
  <c r="H14" i="16"/>
  <c r="I14" i="16"/>
  <c r="J14" i="16"/>
  <c r="K14" i="16"/>
  <c r="L14" i="16"/>
  <c r="M14" i="16"/>
  <c r="N14" i="16"/>
  <c r="O14" i="16"/>
  <c r="P14" i="16"/>
  <c r="Q14" i="16"/>
  <c r="R14" i="16"/>
  <c r="S14" i="16"/>
  <c r="T14" i="16"/>
  <c r="U14" i="16"/>
  <c r="V14" i="16"/>
  <c r="W14" i="16"/>
  <c r="X14" i="16"/>
  <c r="Y14" i="16"/>
  <c r="Z14" i="16"/>
  <c r="AA14" i="16"/>
  <c r="AB14" i="16"/>
  <c r="AC14" i="16"/>
  <c r="AD14" i="16"/>
  <c r="AE14" i="16"/>
  <c r="AF14" i="16"/>
  <c r="D15" i="16"/>
  <c r="E15" i="16"/>
  <c r="F15" i="16"/>
  <c r="G15" i="16"/>
  <c r="H15" i="16"/>
  <c r="I15" i="16"/>
  <c r="J15" i="16"/>
  <c r="K15" i="16"/>
  <c r="L15" i="16"/>
  <c r="M15" i="16"/>
  <c r="N15" i="16"/>
  <c r="O15" i="16"/>
  <c r="P15" i="16"/>
  <c r="Q15" i="16"/>
  <c r="R15" i="16"/>
  <c r="S15" i="16"/>
  <c r="T15" i="16"/>
  <c r="U15" i="16"/>
  <c r="V15" i="16"/>
  <c r="W15" i="16"/>
  <c r="X15" i="16"/>
  <c r="Y15" i="16"/>
  <c r="Z15" i="16"/>
  <c r="AA15" i="16"/>
  <c r="AB15" i="16"/>
  <c r="AC15" i="16"/>
  <c r="AD15" i="16"/>
  <c r="AE15" i="16"/>
  <c r="AF15"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AF16"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AF17" i="16"/>
  <c r="D18" i="16"/>
  <c r="E18" i="16"/>
  <c r="F18" i="16"/>
  <c r="G18" i="16"/>
  <c r="H18" i="16"/>
  <c r="I18" i="16"/>
  <c r="J18" i="16"/>
  <c r="K18" i="16"/>
  <c r="L18" i="16"/>
  <c r="M18" i="16"/>
  <c r="N18" i="16"/>
  <c r="O18" i="16"/>
  <c r="P18" i="16"/>
  <c r="Q18" i="16"/>
  <c r="R18" i="16"/>
  <c r="S18" i="16"/>
  <c r="T18" i="16"/>
  <c r="U18" i="16"/>
  <c r="V18" i="16"/>
  <c r="W18" i="16"/>
  <c r="X18" i="16"/>
  <c r="Y18" i="16"/>
  <c r="Z18" i="16"/>
  <c r="AA18" i="16"/>
  <c r="AB18" i="16"/>
  <c r="AC18" i="16"/>
  <c r="AD18" i="16"/>
  <c r="AE18" i="16"/>
  <c r="AF18" i="16"/>
  <c r="D19" i="16"/>
  <c r="E19" i="16"/>
  <c r="F19" i="16"/>
  <c r="G19" i="16"/>
  <c r="H19" i="16"/>
  <c r="I19" i="16"/>
  <c r="J19" i="16"/>
  <c r="K19" i="16"/>
  <c r="L19" i="16"/>
  <c r="M19" i="16"/>
  <c r="N19" i="16"/>
  <c r="O19" i="16"/>
  <c r="P19" i="16"/>
  <c r="Q19" i="16"/>
  <c r="R19" i="16"/>
  <c r="S19" i="16"/>
  <c r="T19" i="16"/>
  <c r="U19" i="16"/>
  <c r="V19" i="16"/>
  <c r="W19" i="16"/>
  <c r="X19" i="16"/>
  <c r="Y19" i="16"/>
  <c r="Z19" i="16"/>
  <c r="AA19" i="16"/>
  <c r="AB19" i="16"/>
  <c r="AC19" i="16"/>
  <c r="AD19" i="16"/>
  <c r="AE19" i="16"/>
  <c r="AF19" i="16"/>
  <c r="D20" i="16"/>
  <c r="E20" i="16"/>
  <c r="F20" i="16"/>
  <c r="G20" i="16"/>
  <c r="H20" i="16"/>
  <c r="I20" i="16"/>
  <c r="J20" i="16"/>
  <c r="K20" i="16"/>
  <c r="L20" i="16"/>
  <c r="M20" i="16"/>
  <c r="N20" i="16"/>
  <c r="O20" i="16"/>
  <c r="P20" i="16"/>
  <c r="Q20" i="16"/>
  <c r="R20" i="16"/>
  <c r="S20" i="16"/>
  <c r="T20" i="16"/>
  <c r="U20" i="16"/>
  <c r="V20" i="16"/>
  <c r="W20" i="16"/>
  <c r="X20" i="16"/>
  <c r="Y20" i="16"/>
  <c r="Z20" i="16"/>
  <c r="AA20" i="16"/>
  <c r="AB20" i="16"/>
  <c r="AC20" i="16"/>
  <c r="AD20" i="16"/>
  <c r="AE20" i="16"/>
  <c r="AF20" i="16"/>
  <c r="D21" i="16"/>
  <c r="E21" i="16"/>
  <c r="F21" i="16"/>
  <c r="G21" i="16"/>
  <c r="H21" i="16"/>
  <c r="I21" i="16"/>
  <c r="J21" i="16"/>
  <c r="K21" i="16"/>
  <c r="L21" i="16"/>
  <c r="M21" i="16"/>
  <c r="N21" i="16"/>
  <c r="O21" i="16"/>
  <c r="P21" i="16"/>
  <c r="Q21" i="16"/>
  <c r="R21" i="16"/>
  <c r="S21" i="16"/>
  <c r="T21" i="16"/>
  <c r="U21" i="16"/>
  <c r="V21" i="16"/>
  <c r="W21" i="16"/>
  <c r="X21" i="16"/>
  <c r="Y21" i="16"/>
  <c r="Z21" i="16"/>
  <c r="AA21" i="16"/>
  <c r="AB21" i="16"/>
  <c r="AC21" i="16"/>
  <c r="AD21" i="16"/>
  <c r="AE21" i="16"/>
  <c r="AF21" i="16"/>
  <c r="D22" i="16"/>
  <c r="E22" i="16"/>
  <c r="F22" i="16"/>
  <c r="G22" i="16"/>
  <c r="H22" i="16"/>
  <c r="I22" i="16"/>
  <c r="J22" i="16"/>
  <c r="K22" i="16"/>
  <c r="L22" i="16"/>
  <c r="M22" i="16"/>
  <c r="N22" i="16"/>
  <c r="O22" i="16"/>
  <c r="P22" i="16"/>
  <c r="Q22" i="16"/>
  <c r="R22" i="16"/>
  <c r="S22" i="16"/>
  <c r="T22" i="16"/>
  <c r="U22" i="16"/>
  <c r="V22" i="16"/>
  <c r="W22" i="16"/>
  <c r="X22" i="16"/>
  <c r="Y22" i="16"/>
  <c r="Z22" i="16"/>
  <c r="AA22" i="16"/>
  <c r="AB22" i="16"/>
  <c r="AC22" i="16"/>
  <c r="AD22" i="16"/>
  <c r="AE22" i="16"/>
  <c r="AF22" i="16"/>
  <c r="D23" i="16"/>
  <c r="E23" i="16"/>
  <c r="F23" i="16"/>
  <c r="G23" i="16"/>
  <c r="H23" i="16"/>
  <c r="I23" i="16"/>
  <c r="J23" i="16"/>
  <c r="K23" i="16"/>
  <c r="L23" i="16"/>
  <c r="M23" i="16"/>
  <c r="N23" i="16"/>
  <c r="O23" i="16"/>
  <c r="P23" i="16"/>
  <c r="Q23" i="16"/>
  <c r="R23" i="16"/>
  <c r="S23" i="16"/>
  <c r="T23" i="16"/>
  <c r="U23" i="16"/>
  <c r="V23" i="16"/>
  <c r="W23" i="16"/>
  <c r="X23" i="16"/>
  <c r="Y23" i="16"/>
  <c r="Z23" i="16"/>
  <c r="AA23" i="16"/>
  <c r="AB23" i="16"/>
  <c r="AC23" i="16"/>
  <c r="AD23" i="16"/>
  <c r="AE23" i="16"/>
  <c r="AF23" i="16"/>
  <c r="C23" i="16"/>
  <c r="B23" i="16" s="1"/>
  <c r="C22" i="16"/>
  <c r="B22" i="16" s="1"/>
  <c r="C21" i="16"/>
  <c r="B21" i="16" s="1"/>
  <c r="C20" i="16"/>
  <c r="B20" i="16" s="1"/>
  <c r="C19" i="16"/>
  <c r="B19" i="16" s="1"/>
  <c r="C18" i="16"/>
  <c r="B18" i="16" s="1"/>
  <c r="C17" i="16"/>
  <c r="B17" i="16" s="1"/>
  <c r="C16" i="16"/>
  <c r="B16" i="16" s="1"/>
  <c r="C15" i="16"/>
  <c r="B15" i="16" s="1"/>
  <c r="C14" i="16"/>
  <c r="B14" i="16" s="1"/>
  <c r="C13" i="16"/>
  <c r="B13" i="16" s="1"/>
  <c r="C12" i="16"/>
  <c r="B12" i="16" s="1"/>
  <c r="C11" i="16"/>
  <c r="B11" i="16" s="1"/>
  <c r="C10" i="16"/>
  <c r="B10" i="16" s="1"/>
  <c r="C9" i="16"/>
  <c r="B9" i="16" s="1"/>
  <c r="C8" i="16"/>
  <c r="B8" i="16" s="1"/>
  <c r="C7" i="16"/>
  <c r="B7" i="16" s="1"/>
  <c r="C6" i="16"/>
  <c r="B6" i="16" s="1"/>
  <c r="C2" i="16"/>
  <c r="B2" i="16" s="1"/>
  <c r="D2" i="15"/>
  <c r="E2" i="15"/>
  <c r="F2" i="15"/>
  <c r="G2" i="15"/>
  <c r="H2" i="15"/>
  <c r="I2" i="15"/>
  <c r="J2" i="15"/>
  <c r="K2" i="15"/>
  <c r="L2" i="15"/>
  <c r="M2" i="15"/>
  <c r="N2" i="15"/>
  <c r="O2" i="15"/>
  <c r="P2" i="15"/>
  <c r="Q2" i="15"/>
  <c r="R2" i="15"/>
  <c r="S2" i="15"/>
  <c r="T2" i="15"/>
  <c r="U2" i="15"/>
  <c r="V2" i="15"/>
  <c r="W2" i="15"/>
  <c r="X2" i="15"/>
  <c r="Y2" i="15"/>
  <c r="Z2" i="15"/>
  <c r="AA2" i="15"/>
  <c r="AB2" i="15"/>
  <c r="AC2" i="15"/>
  <c r="AD2" i="15"/>
  <c r="AE2" i="15"/>
  <c r="AF2" i="15"/>
  <c r="D6" i="15"/>
  <c r="E6" i="15"/>
  <c r="F6" i="15"/>
  <c r="G6" i="15"/>
  <c r="H6" i="15"/>
  <c r="I6" i="15"/>
  <c r="J6" i="15"/>
  <c r="K6" i="15"/>
  <c r="L6" i="15"/>
  <c r="M6" i="15"/>
  <c r="N6" i="15"/>
  <c r="O6" i="15"/>
  <c r="P6" i="15"/>
  <c r="Q6" i="15"/>
  <c r="R6" i="15"/>
  <c r="S6" i="15"/>
  <c r="T6" i="15"/>
  <c r="U6" i="15"/>
  <c r="V6" i="15"/>
  <c r="W6" i="15"/>
  <c r="X6" i="15"/>
  <c r="Y6" i="15"/>
  <c r="Z6" i="15"/>
  <c r="AA6" i="15"/>
  <c r="AB6" i="15"/>
  <c r="AC6" i="15"/>
  <c r="AD6" i="15"/>
  <c r="AE6" i="15"/>
  <c r="AF6" i="15"/>
  <c r="D7" i="15"/>
  <c r="E7" i="15"/>
  <c r="F7" i="15"/>
  <c r="G7" i="15"/>
  <c r="H7" i="15"/>
  <c r="I7" i="15"/>
  <c r="J7" i="15"/>
  <c r="K7" i="15"/>
  <c r="L7" i="15"/>
  <c r="M7" i="15"/>
  <c r="N7" i="15"/>
  <c r="O7" i="15"/>
  <c r="P7" i="15"/>
  <c r="Q7" i="15"/>
  <c r="R7" i="15"/>
  <c r="S7" i="15"/>
  <c r="T7" i="15"/>
  <c r="U7" i="15"/>
  <c r="V7" i="15"/>
  <c r="W7" i="15"/>
  <c r="X7" i="15"/>
  <c r="Y7" i="15"/>
  <c r="Z7" i="15"/>
  <c r="AA7" i="15"/>
  <c r="AB7" i="15"/>
  <c r="AC7" i="15"/>
  <c r="AD7" i="15"/>
  <c r="AE7" i="15"/>
  <c r="AF7" i="15"/>
  <c r="D8" i="15"/>
  <c r="E8" i="15"/>
  <c r="F8" i="15"/>
  <c r="G8" i="15"/>
  <c r="H8" i="15"/>
  <c r="I8" i="15"/>
  <c r="J8" i="15"/>
  <c r="K8" i="15"/>
  <c r="L8" i="15"/>
  <c r="M8" i="15"/>
  <c r="N8" i="15"/>
  <c r="O8" i="15"/>
  <c r="P8" i="15"/>
  <c r="Q8" i="15"/>
  <c r="R8" i="15"/>
  <c r="S8" i="15"/>
  <c r="T8" i="15"/>
  <c r="U8" i="15"/>
  <c r="V8" i="15"/>
  <c r="W8" i="15"/>
  <c r="X8" i="15"/>
  <c r="Y8" i="15"/>
  <c r="Z8" i="15"/>
  <c r="AA8" i="15"/>
  <c r="AB8" i="15"/>
  <c r="AC8" i="15"/>
  <c r="AD8" i="15"/>
  <c r="AE8" i="15"/>
  <c r="AF8" i="15"/>
  <c r="D9" i="15"/>
  <c r="E9" i="15"/>
  <c r="F9" i="15"/>
  <c r="G9" i="15"/>
  <c r="H9" i="15"/>
  <c r="I9" i="15"/>
  <c r="J9" i="15"/>
  <c r="K9" i="15"/>
  <c r="L9" i="15"/>
  <c r="M9" i="15"/>
  <c r="N9" i="15"/>
  <c r="O9" i="15"/>
  <c r="P9" i="15"/>
  <c r="Q9" i="15"/>
  <c r="R9" i="15"/>
  <c r="S9" i="15"/>
  <c r="T9" i="15"/>
  <c r="U9" i="15"/>
  <c r="V9" i="15"/>
  <c r="W9" i="15"/>
  <c r="X9" i="15"/>
  <c r="Y9" i="15"/>
  <c r="Z9" i="15"/>
  <c r="AA9" i="15"/>
  <c r="AB9" i="15"/>
  <c r="AC9" i="15"/>
  <c r="AD9" i="15"/>
  <c r="AE9" i="15"/>
  <c r="AF9" i="15"/>
  <c r="D10" i="15"/>
  <c r="E10" i="15"/>
  <c r="F10" i="15"/>
  <c r="G10" i="15"/>
  <c r="H10" i="15"/>
  <c r="I10" i="15"/>
  <c r="J10" i="15"/>
  <c r="K10" i="15"/>
  <c r="L10" i="15"/>
  <c r="M10" i="15"/>
  <c r="N10" i="15"/>
  <c r="O10" i="15"/>
  <c r="P10" i="15"/>
  <c r="Q10" i="15"/>
  <c r="R10" i="15"/>
  <c r="S10" i="15"/>
  <c r="T10" i="15"/>
  <c r="U10" i="15"/>
  <c r="V10" i="15"/>
  <c r="W10" i="15"/>
  <c r="X10" i="15"/>
  <c r="Y10" i="15"/>
  <c r="Z10" i="15"/>
  <c r="AA10" i="15"/>
  <c r="AB10" i="15"/>
  <c r="AC10" i="15"/>
  <c r="AD10" i="15"/>
  <c r="AE10" i="15"/>
  <c r="AF10" i="15"/>
  <c r="D11" i="15"/>
  <c r="E11" i="15"/>
  <c r="F11" i="15"/>
  <c r="G11" i="15"/>
  <c r="H11" i="15"/>
  <c r="I11" i="15"/>
  <c r="J11" i="15"/>
  <c r="K11" i="15"/>
  <c r="L11" i="15"/>
  <c r="M11" i="15"/>
  <c r="N11" i="15"/>
  <c r="O11" i="15"/>
  <c r="P11" i="15"/>
  <c r="Q11" i="15"/>
  <c r="R11" i="15"/>
  <c r="S11" i="15"/>
  <c r="T11" i="15"/>
  <c r="U11" i="15"/>
  <c r="V11" i="15"/>
  <c r="W11" i="15"/>
  <c r="X11" i="15"/>
  <c r="Y11" i="15"/>
  <c r="Z11" i="15"/>
  <c r="AA11" i="15"/>
  <c r="AB11" i="15"/>
  <c r="AC11" i="15"/>
  <c r="AD11" i="15"/>
  <c r="AE11" i="15"/>
  <c r="AF11" i="15"/>
  <c r="D12" i="15"/>
  <c r="E12" i="15"/>
  <c r="F12" i="15"/>
  <c r="G12" i="15"/>
  <c r="H12" i="15"/>
  <c r="I12" i="15"/>
  <c r="J12" i="15"/>
  <c r="K12" i="15"/>
  <c r="L12" i="15"/>
  <c r="M12" i="15"/>
  <c r="N12" i="15"/>
  <c r="O12" i="15"/>
  <c r="P12" i="15"/>
  <c r="Q12" i="15"/>
  <c r="R12" i="15"/>
  <c r="S12" i="15"/>
  <c r="T12" i="15"/>
  <c r="U12" i="15"/>
  <c r="V12" i="15"/>
  <c r="W12" i="15"/>
  <c r="X12" i="15"/>
  <c r="Y12" i="15"/>
  <c r="Z12" i="15"/>
  <c r="AA12" i="15"/>
  <c r="AB12" i="15"/>
  <c r="AC12" i="15"/>
  <c r="AD12" i="15"/>
  <c r="AE12" i="15"/>
  <c r="AF12" i="15"/>
  <c r="D13" i="15"/>
  <c r="E13" i="15"/>
  <c r="F13" i="15"/>
  <c r="G13" i="15"/>
  <c r="H13" i="15"/>
  <c r="I13" i="15"/>
  <c r="J13" i="15"/>
  <c r="K13" i="15"/>
  <c r="L13" i="15"/>
  <c r="M13" i="15"/>
  <c r="N13" i="15"/>
  <c r="O13" i="15"/>
  <c r="P13" i="15"/>
  <c r="Q13" i="15"/>
  <c r="R13" i="15"/>
  <c r="S13" i="15"/>
  <c r="T13" i="15"/>
  <c r="U13" i="15"/>
  <c r="V13" i="15"/>
  <c r="W13" i="15"/>
  <c r="X13" i="15"/>
  <c r="Y13" i="15"/>
  <c r="Z13" i="15"/>
  <c r="AA13" i="15"/>
  <c r="AB13" i="15"/>
  <c r="AC13" i="15"/>
  <c r="AD13" i="15"/>
  <c r="AE13" i="15"/>
  <c r="AF13" i="15"/>
  <c r="D14" i="15"/>
  <c r="E14" i="15"/>
  <c r="F14" i="15"/>
  <c r="G14" i="15"/>
  <c r="H14" i="15"/>
  <c r="I14" i="15"/>
  <c r="J14" i="15"/>
  <c r="K14" i="15"/>
  <c r="L14" i="15"/>
  <c r="M14" i="15"/>
  <c r="N14" i="15"/>
  <c r="O14" i="15"/>
  <c r="P14" i="15"/>
  <c r="Q14" i="15"/>
  <c r="R14" i="15"/>
  <c r="S14" i="15"/>
  <c r="T14" i="15"/>
  <c r="U14" i="15"/>
  <c r="V14" i="15"/>
  <c r="W14" i="15"/>
  <c r="X14" i="15"/>
  <c r="Y14" i="15"/>
  <c r="Z14" i="15"/>
  <c r="AA14" i="15"/>
  <c r="AB14" i="15"/>
  <c r="AC14" i="15"/>
  <c r="AD14" i="15"/>
  <c r="AE14" i="15"/>
  <c r="AF14" i="15"/>
  <c r="D15" i="15"/>
  <c r="E15" i="15"/>
  <c r="F15" i="15"/>
  <c r="G15" i="15"/>
  <c r="H15" i="15"/>
  <c r="I15" i="15"/>
  <c r="J15" i="15"/>
  <c r="K15" i="15"/>
  <c r="L15" i="15"/>
  <c r="M15" i="15"/>
  <c r="N15" i="15"/>
  <c r="O15" i="15"/>
  <c r="P15" i="15"/>
  <c r="Q15" i="15"/>
  <c r="R15" i="15"/>
  <c r="S15" i="15"/>
  <c r="T15" i="15"/>
  <c r="U15" i="15"/>
  <c r="V15" i="15"/>
  <c r="W15" i="15"/>
  <c r="X15" i="15"/>
  <c r="Y15" i="15"/>
  <c r="Z15" i="15"/>
  <c r="AA15" i="15"/>
  <c r="AB15" i="15"/>
  <c r="AC15" i="15"/>
  <c r="AD15" i="15"/>
  <c r="AE15" i="15"/>
  <c r="AF15" i="15"/>
  <c r="D16" i="15"/>
  <c r="E16" i="15"/>
  <c r="F16" i="15"/>
  <c r="G16" i="15"/>
  <c r="H16" i="15"/>
  <c r="I16" i="15"/>
  <c r="J16" i="15"/>
  <c r="K16" i="15"/>
  <c r="L16" i="15"/>
  <c r="M16" i="15"/>
  <c r="N16" i="15"/>
  <c r="O16" i="15"/>
  <c r="P16" i="15"/>
  <c r="Q16" i="15"/>
  <c r="R16" i="15"/>
  <c r="S16" i="15"/>
  <c r="T16" i="15"/>
  <c r="U16" i="15"/>
  <c r="V16" i="15"/>
  <c r="W16" i="15"/>
  <c r="X16" i="15"/>
  <c r="Y16" i="15"/>
  <c r="Z16" i="15"/>
  <c r="AA16" i="15"/>
  <c r="AB16" i="15"/>
  <c r="AC16" i="15"/>
  <c r="AD16" i="15"/>
  <c r="AE16" i="15"/>
  <c r="AF16" i="15"/>
  <c r="D17" i="15"/>
  <c r="E17" i="15"/>
  <c r="F17" i="15"/>
  <c r="G17" i="15"/>
  <c r="H17" i="15"/>
  <c r="I17" i="15"/>
  <c r="J17" i="15"/>
  <c r="K17" i="15"/>
  <c r="L17" i="15"/>
  <c r="M17" i="15"/>
  <c r="N17" i="15"/>
  <c r="O17" i="15"/>
  <c r="P17" i="15"/>
  <c r="Q17" i="15"/>
  <c r="R17" i="15"/>
  <c r="S17" i="15"/>
  <c r="T17" i="15"/>
  <c r="U17" i="15"/>
  <c r="V17" i="15"/>
  <c r="W17" i="15"/>
  <c r="X17" i="15"/>
  <c r="Y17" i="15"/>
  <c r="Z17" i="15"/>
  <c r="AA17" i="15"/>
  <c r="AB17" i="15"/>
  <c r="AC17" i="15"/>
  <c r="AD17" i="15"/>
  <c r="AE17" i="15"/>
  <c r="AF17" i="15"/>
  <c r="D18" i="15"/>
  <c r="E18" i="15"/>
  <c r="F18" i="15"/>
  <c r="G18" i="15"/>
  <c r="H18" i="15"/>
  <c r="I18" i="15"/>
  <c r="J18" i="15"/>
  <c r="K18" i="15"/>
  <c r="L18" i="15"/>
  <c r="M18" i="15"/>
  <c r="N18" i="15"/>
  <c r="O18" i="15"/>
  <c r="P18" i="15"/>
  <c r="Q18" i="15"/>
  <c r="R18" i="15"/>
  <c r="S18" i="15"/>
  <c r="T18" i="15"/>
  <c r="U18" i="15"/>
  <c r="V18" i="15"/>
  <c r="W18" i="15"/>
  <c r="X18" i="15"/>
  <c r="Y18" i="15"/>
  <c r="Z18" i="15"/>
  <c r="AA18" i="15"/>
  <c r="AB18" i="15"/>
  <c r="AC18" i="15"/>
  <c r="AD18" i="15"/>
  <c r="AE18" i="15"/>
  <c r="AF18" i="15"/>
  <c r="D19" i="15"/>
  <c r="E19" i="15"/>
  <c r="F19" i="15"/>
  <c r="G19" i="15"/>
  <c r="H19" i="15"/>
  <c r="I19" i="15"/>
  <c r="J19" i="15"/>
  <c r="K19" i="15"/>
  <c r="L19" i="15"/>
  <c r="M19" i="15"/>
  <c r="N19" i="15"/>
  <c r="O19" i="15"/>
  <c r="P19" i="15"/>
  <c r="Q19" i="15"/>
  <c r="R19" i="15"/>
  <c r="S19" i="15"/>
  <c r="T19" i="15"/>
  <c r="U19" i="15"/>
  <c r="V19" i="15"/>
  <c r="W19" i="15"/>
  <c r="X19" i="15"/>
  <c r="Y19" i="15"/>
  <c r="Z19" i="15"/>
  <c r="AA19" i="15"/>
  <c r="AB19" i="15"/>
  <c r="AC19" i="15"/>
  <c r="AD19" i="15"/>
  <c r="AE19" i="15"/>
  <c r="AF19" i="15"/>
  <c r="D20" i="15"/>
  <c r="E20" i="15"/>
  <c r="F20" i="15"/>
  <c r="G20" i="15"/>
  <c r="H20" i="15"/>
  <c r="I20" i="15"/>
  <c r="J20" i="15"/>
  <c r="K20" i="15"/>
  <c r="L20" i="15"/>
  <c r="M20" i="15"/>
  <c r="N20" i="15"/>
  <c r="O20" i="15"/>
  <c r="P20" i="15"/>
  <c r="Q20" i="15"/>
  <c r="R20" i="15"/>
  <c r="S20" i="15"/>
  <c r="T20" i="15"/>
  <c r="U20" i="15"/>
  <c r="V20" i="15"/>
  <c r="W20" i="15"/>
  <c r="X20" i="15"/>
  <c r="Y20" i="15"/>
  <c r="Z20" i="15"/>
  <c r="AA20" i="15"/>
  <c r="AB20" i="15"/>
  <c r="AC20" i="15"/>
  <c r="AD20" i="15"/>
  <c r="AE20" i="15"/>
  <c r="AF20" i="15"/>
  <c r="D21" i="15"/>
  <c r="E21" i="15"/>
  <c r="F21" i="15"/>
  <c r="G21" i="15"/>
  <c r="H21" i="15"/>
  <c r="I21" i="15"/>
  <c r="J21" i="15"/>
  <c r="K21" i="15"/>
  <c r="L21" i="15"/>
  <c r="M21" i="15"/>
  <c r="N21" i="15"/>
  <c r="O21" i="15"/>
  <c r="P21" i="15"/>
  <c r="Q21" i="15"/>
  <c r="R21" i="15"/>
  <c r="S21" i="15"/>
  <c r="T21" i="15"/>
  <c r="U21" i="15"/>
  <c r="V21" i="15"/>
  <c r="W21" i="15"/>
  <c r="X21" i="15"/>
  <c r="Y21" i="15"/>
  <c r="Z21" i="15"/>
  <c r="AA21" i="15"/>
  <c r="AB21" i="15"/>
  <c r="AC21" i="15"/>
  <c r="AD21" i="15"/>
  <c r="AE21" i="15"/>
  <c r="AF21" i="15"/>
  <c r="D22" i="15"/>
  <c r="E22" i="15"/>
  <c r="F22" i="15"/>
  <c r="G22" i="15"/>
  <c r="H22" i="15"/>
  <c r="I22" i="15"/>
  <c r="J22" i="15"/>
  <c r="K22" i="15"/>
  <c r="L22" i="15"/>
  <c r="M22" i="15"/>
  <c r="N22" i="15"/>
  <c r="O22" i="15"/>
  <c r="P22" i="15"/>
  <c r="Q22" i="15"/>
  <c r="R22" i="15"/>
  <c r="S22" i="15"/>
  <c r="T22" i="15"/>
  <c r="U22" i="15"/>
  <c r="V22" i="15"/>
  <c r="W22" i="15"/>
  <c r="X22" i="15"/>
  <c r="Y22" i="15"/>
  <c r="Z22" i="15"/>
  <c r="AA22" i="15"/>
  <c r="AB22" i="15"/>
  <c r="AC22" i="15"/>
  <c r="AD22" i="15"/>
  <c r="AE22" i="15"/>
  <c r="AF22" i="15"/>
  <c r="D23" i="15"/>
  <c r="E23" i="15"/>
  <c r="F23" i="15"/>
  <c r="G23" i="15"/>
  <c r="H23" i="15"/>
  <c r="I23" i="15"/>
  <c r="J23" i="15"/>
  <c r="K23" i="15"/>
  <c r="L23" i="15"/>
  <c r="M23" i="15"/>
  <c r="N23" i="15"/>
  <c r="O23" i="15"/>
  <c r="P23" i="15"/>
  <c r="Q23" i="15"/>
  <c r="R23" i="15"/>
  <c r="S23" i="15"/>
  <c r="T23" i="15"/>
  <c r="U23" i="15"/>
  <c r="V23" i="15"/>
  <c r="W23" i="15"/>
  <c r="X23" i="15"/>
  <c r="Y23" i="15"/>
  <c r="Z23" i="15"/>
  <c r="AA23" i="15"/>
  <c r="AB23" i="15"/>
  <c r="AC23" i="15"/>
  <c r="AD23" i="15"/>
  <c r="AE23" i="15"/>
  <c r="AF23" i="15"/>
  <c r="D25" i="15"/>
  <c r="E25" i="15"/>
  <c r="F25" i="15"/>
  <c r="G25" i="15"/>
  <c r="H25" i="15"/>
  <c r="I25" i="15"/>
  <c r="J25" i="15"/>
  <c r="K25" i="15"/>
  <c r="L25" i="15"/>
  <c r="M25" i="15"/>
  <c r="N25" i="15"/>
  <c r="O25" i="15"/>
  <c r="P25" i="15"/>
  <c r="Q25" i="15"/>
  <c r="R25" i="15"/>
  <c r="S25" i="15"/>
  <c r="T25" i="15"/>
  <c r="U25" i="15"/>
  <c r="V25" i="15"/>
  <c r="W25" i="15"/>
  <c r="X25" i="15"/>
  <c r="Y25" i="15"/>
  <c r="Z25" i="15"/>
  <c r="AA25" i="15"/>
  <c r="AB25" i="15"/>
  <c r="AC25" i="15"/>
  <c r="AD25" i="15"/>
  <c r="AE25" i="15"/>
  <c r="AF25" i="15"/>
  <c r="D26" i="15"/>
  <c r="E26" i="15"/>
  <c r="F26" i="15"/>
  <c r="G26" i="15"/>
  <c r="H26" i="15"/>
  <c r="I26" i="15"/>
  <c r="J26" i="15"/>
  <c r="K26" i="15"/>
  <c r="L26" i="15"/>
  <c r="M26" i="15"/>
  <c r="N26" i="15"/>
  <c r="O26" i="15"/>
  <c r="P26" i="15"/>
  <c r="Q26" i="15"/>
  <c r="R26" i="15"/>
  <c r="S26" i="15"/>
  <c r="T26" i="15"/>
  <c r="U26" i="15"/>
  <c r="V26" i="15"/>
  <c r="W26" i="15"/>
  <c r="X26" i="15"/>
  <c r="Y26" i="15"/>
  <c r="Z26" i="15"/>
  <c r="AA26" i="15"/>
  <c r="AB26" i="15"/>
  <c r="AC26" i="15"/>
  <c r="AD26" i="15"/>
  <c r="AE26" i="15"/>
  <c r="AF26" i="15"/>
  <c r="C26" i="15"/>
  <c r="B26" i="15" s="1"/>
  <c r="C23" i="15"/>
  <c r="B23" i="15" s="1"/>
  <c r="C22" i="15"/>
  <c r="B22" i="15" s="1"/>
  <c r="C21" i="15"/>
  <c r="B21" i="15" s="1"/>
  <c r="C20" i="15"/>
  <c r="B20" i="15" s="1"/>
  <c r="C19" i="15"/>
  <c r="B19" i="15" s="1"/>
  <c r="C18" i="15"/>
  <c r="B18" i="15" s="1"/>
  <c r="C17" i="15"/>
  <c r="B17" i="15" s="1"/>
  <c r="C16" i="15"/>
  <c r="B16" i="15" s="1"/>
  <c r="C15" i="15"/>
  <c r="B15" i="15" s="1"/>
  <c r="C14" i="15"/>
  <c r="B14" i="15" s="1"/>
  <c r="C13" i="15"/>
  <c r="B13" i="15" s="1"/>
  <c r="C12" i="15"/>
  <c r="B12" i="15" s="1"/>
  <c r="C11" i="15"/>
  <c r="B11" i="15" s="1"/>
  <c r="C10" i="15"/>
  <c r="B10" i="15" s="1"/>
  <c r="C9" i="15"/>
  <c r="B9" i="15" s="1"/>
  <c r="C8" i="15"/>
  <c r="B8" i="15" s="1"/>
  <c r="C7" i="15"/>
  <c r="B7" i="15" s="1"/>
  <c r="C6" i="15"/>
  <c r="B6" i="15" s="1"/>
  <c r="C2" i="15"/>
  <c r="B2" i="15" s="1"/>
  <c r="B38" i="72"/>
  <c r="B40" i="72" s="1"/>
  <c r="B34" i="72"/>
  <c r="B35" i="72" s="1"/>
  <c r="E3" i="72" s="1"/>
  <c r="A41" i="72"/>
  <c r="A40" i="72"/>
  <c r="D46" i="72" s="1"/>
  <c r="C46" i="72" s="1"/>
  <c r="A38" i="72"/>
  <c r="E46" i="72" s="1"/>
  <c r="A35" i="72"/>
  <c r="D47" i="72"/>
  <c r="E6" i="72"/>
  <c r="D49" i="72" s="1"/>
  <c r="E7" i="72"/>
  <c r="D50" i="72" s="1"/>
  <c r="E5" i="72"/>
  <c r="D48" i="72" s="1"/>
  <c r="E4" i="72"/>
  <c r="C18" i="47" l="1"/>
  <c r="C11" i="47"/>
  <c r="B41" i="72"/>
  <c r="F46" i="72"/>
  <c r="D3" i="72"/>
  <c r="C3" i="72" s="1"/>
  <c r="J46" i="72" l="1"/>
  <c r="G50" i="72"/>
  <c r="H50" i="72" s="1"/>
  <c r="J50" i="72" s="1"/>
  <c r="G49" i="72"/>
  <c r="H49" i="72" s="1"/>
  <c r="J49" i="72" s="1"/>
  <c r="G48" i="72"/>
  <c r="H48" i="72" s="1"/>
  <c r="J48" i="72" s="1"/>
  <c r="G47" i="72"/>
  <c r="H47" i="72" s="1"/>
  <c r="J47" i="72" s="1"/>
  <c r="G46" i="72"/>
  <c r="H46" i="72" s="1"/>
  <c r="F50" i="72"/>
  <c r="F48" i="72"/>
  <c r="F47" i="72"/>
  <c r="D4" i="72"/>
  <c r="D5" i="72"/>
  <c r="D6" i="72"/>
  <c r="D7" i="72"/>
  <c r="K46" i="72" l="1"/>
  <c r="I49" i="72"/>
  <c r="K49" i="72" s="1"/>
  <c r="F49" i="72"/>
  <c r="I50" i="72"/>
  <c r="K50" i="72" s="1"/>
  <c r="I47" i="72"/>
  <c r="K47" i="72" s="1"/>
  <c r="I46" i="72"/>
  <c r="I48" i="72"/>
  <c r="K48" i="72" s="1"/>
  <c r="C25" i="15"/>
  <c r="AB9" i="46"/>
  <c r="AC9" i="46"/>
  <c r="AD9" i="46"/>
  <c r="AE9" i="46"/>
  <c r="AF9" i="46"/>
  <c r="AG9" i="46"/>
  <c r="AH9" i="46"/>
  <c r="AI9" i="46"/>
  <c r="AJ9" i="46"/>
  <c r="AA9" i="46"/>
  <c r="R9" i="46"/>
  <c r="S9" i="46"/>
  <c r="T9" i="46"/>
  <c r="U9" i="46"/>
  <c r="V9" i="46"/>
  <c r="W9" i="46"/>
  <c r="X9" i="46"/>
  <c r="Y9" i="46"/>
  <c r="Z9" i="46"/>
  <c r="Q9" i="46"/>
  <c r="H9" i="46"/>
  <c r="I9" i="46"/>
  <c r="J9" i="46"/>
  <c r="K9" i="46"/>
  <c r="L9" i="46"/>
  <c r="M9" i="46"/>
  <c r="N9" i="46"/>
  <c r="O9" i="46"/>
  <c r="P9" i="46"/>
  <c r="G9" i="46"/>
  <c r="F9" i="46"/>
  <c r="E9" i="46"/>
  <c r="D9" i="46"/>
  <c r="C6" i="46"/>
  <c r="D6" i="46"/>
  <c r="E6" i="46"/>
  <c r="F6" i="46"/>
  <c r="G6" i="46"/>
  <c r="H6" i="46"/>
  <c r="B6" i="46"/>
  <c r="B15" i="24" l="1"/>
  <c r="B11" i="24"/>
  <c r="B10" i="24"/>
  <c r="B10" i="21" l="1"/>
  <c r="D16" i="42"/>
  <c r="C7" i="45"/>
  <c r="C6" i="45"/>
  <c r="B7" i="45"/>
  <c r="B6" i="45"/>
  <c r="B22" i="44"/>
  <c r="B21" i="44"/>
  <c r="B20" i="44"/>
  <c r="B6" i="44"/>
  <c r="B7" i="44"/>
  <c r="B8" i="44"/>
  <c r="B9" i="44"/>
  <c r="B10" i="44"/>
  <c r="B11" i="44"/>
  <c r="B12" i="44"/>
  <c r="B13" i="44"/>
  <c r="B14" i="44"/>
  <c r="B15" i="44"/>
  <c r="B16" i="44"/>
  <c r="B17" i="44"/>
  <c r="B25" i="44" s="1"/>
  <c r="A7" i="44"/>
  <c r="A8" i="44"/>
  <c r="A9" i="44"/>
  <c r="A10" i="44"/>
  <c r="A11" i="44"/>
  <c r="A12" i="44"/>
  <c r="A13" i="44"/>
  <c r="A14" i="44"/>
  <c r="A15" i="44"/>
  <c r="A16" i="44"/>
  <c r="A17" i="44"/>
  <c r="A6" i="44"/>
  <c r="B14" i="42"/>
  <c r="D14" i="42" s="1"/>
  <c r="B13" i="42"/>
  <c r="D13" i="42" s="1"/>
  <c r="B12" i="42"/>
  <c r="B11" i="42"/>
  <c r="D11" i="42" s="1"/>
  <c r="B10" i="42"/>
  <c r="B16" i="42" s="1"/>
  <c r="C14" i="42" s="1"/>
  <c r="B37" i="44" l="1"/>
  <c r="F13" i="47"/>
  <c r="D10" i="42"/>
  <c r="C10" i="42"/>
  <c r="C11" i="42"/>
  <c r="C12" i="42"/>
  <c r="C13" i="42"/>
  <c r="C16" i="42"/>
  <c r="B26" i="44"/>
  <c r="B38" i="44" s="1"/>
  <c r="B27" i="44"/>
  <c r="B39" i="44" s="1"/>
  <c r="C39" i="44" s="1"/>
  <c r="F18" i="47" l="1"/>
  <c r="C37" i="44"/>
  <c r="B52" i="44" s="1"/>
  <c r="D52" i="44"/>
  <c r="D46" i="44"/>
  <c r="D51" i="44"/>
  <c r="D45" i="44"/>
  <c r="D48" i="44"/>
  <c r="D47" i="44"/>
  <c r="D44" i="44"/>
  <c r="C38" i="44"/>
  <c r="B51" i="44" l="1"/>
  <c r="B44" i="44"/>
  <c r="F11" i="47"/>
  <c r="B48" i="44"/>
  <c r="B47" i="44"/>
  <c r="B46" i="44"/>
  <c r="B45" i="44"/>
  <c r="C52" i="44"/>
  <c r="C46" i="44"/>
  <c r="C45" i="44"/>
  <c r="C51" i="44"/>
  <c r="C48" i="44"/>
  <c r="C44" i="44"/>
  <c r="C47" i="44"/>
  <c r="C10" i="47" l="1"/>
  <c r="C14" i="47"/>
  <c r="C17" i="47" l="1"/>
  <c r="F17" i="47" s="1"/>
  <c r="C12" i="47"/>
  <c r="F12" i="47" s="1"/>
  <c r="F14" i="47"/>
  <c r="F10"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tc={62A90271-9FB1-45E7-AE8E-4B03E74A73D2}</author>
    <author>tc={1ED164CC-7247-4364-98F6-8B6DB6DEF32C}</author>
    <author>tc={85176E73-7A8A-4AAD-AD13-55EA43AD8F40}</author>
  </authors>
  <commentList>
    <comment ref="E14" authorId="0" shapeId="0" xr:uid="{62A90271-9FB1-45E7-AE8E-4B03E74A73D2}">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 so we need to remove them from this total.</t>
      </text>
    </comment>
    <comment ref="E17" authorId="1" shapeId="0" xr:uid="{1ED164CC-7247-4364-98F6-8B6DB6DEF32C}">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 so we need to remove them from this total.</t>
      </text>
    </comment>
    <comment ref="E18" authorId="2" shapeId="0" xr:uid="{85176E73-7A8A-4AAD-AD13-55EA43AD8F40}">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 so we need to remove them from this total.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tc={A0239EEA-25E2-45C4-96FB-951B3708CFE8}</author>
  </authors>
  <commentList>
    <comment ref="A10" authorId="0" shapeId="0" xr:uid="{A0239EEA-25E2-45C4-96FB-951B3708CFE8}">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tc={46D00525-FBC2-40E2-BEC4-8C95DA6828FF}</author>
  </authors>
  <commentList>
    <comment ref="A10" authorId="0" shapeId="0" xr:uid="{46D00525-FBC2-40E2-BEC4-8C95DA6828FF}">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tc={BBA0FA4A-1046-48E6-9CBA-AC86B63DE03E}</author>
  </authors>
  <commentList>
    <comment ref="A10" authorId="0" shapeId="0" xr:uid="{BBA0FA4A-1046-48E6-9CBA-AC86B63DE03E}">
      <text>
        <t>[Threaded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text>
    </comment>
  </commentList>
</comments>
</file>

<file path=xl/sharedStrings.xml><?xml version="1.0" encoding="utf-8"?>
<sst xmlns="http://schemas.openxmlformats.org/spreadsheetml/2006/main" count="12439" uniqueCount="3901">
  <si>
    <t xml:space="preserve">   Total</t>
  </si>
  <si>
    <t>Energy Information Administration</t>
  </si>
  <si>
    <t xml:space="preserve"> Distillate Fuel Oil</t>
  </si>
  <si>
    <t xml:space="preserve"> Residual Fuel Oil</t>
  </si>
  <si>
    <t xml:space="preserve"> Petroleum Coke</t>
  </si>
  <si>
    <t xml:space="preserve"> Other Petroleum 2/</t>
  </si>
  <si>
    <t xml:space="preserve"> Natural Gas</t>
  </si>
  <si>
    <t xml:space="preserve"> Steam Coal</t>
  </si>
  <si>
    <t xml:space="preserve"> Metallurgical Coal</t>
  </si>
  <si>
    <t xml:space="preserve">   Coal Subtotal</t>
  </si>
  <si>
    <t xml:space="preserve"> Renewables</t>
  </si>
  <si>
    <t xml:space="preserve"> Purchased Electricity</t>
  </si>
  <si>
    <t xml:space="preserve"> Still Gas</t>
  </si>
  <si>
    <t xml:space="preserve">    of which:  Heat and Power</t>
  </si>
  <si>
    <t xml:space="preserve">    of which:  Feedstocks</t>
  </si>
  <si>
    <t xml:space="preserve">    of which:  Gas-to-Liquids Heat</t>
  </si>
  <si>
    <t xml:space="preserve"> Net Coke Imports</t>
  </si>
  <si>
    <t xml:space="preserve">    Residual Fuel Oil</t>
  </si>
  <si>
    <t xml:space="preserve">    Distillate Fuel Oil</t>
  </si>
  <si>
    <t xml:space="preserve">    Petroleum Coke</t>
  </si>
  <si>
    <t xml:space="preserve">    Other Petroleum 2/</t>
  </si>
  <si>
    <t xml:space="preserve">    Natural Gas</t>
  </si>
  <si>
    <t xml:space="preserve">    Steam Coal</t>
  </si>
  <si>
    <t xml:space="preserve">    Renewables</t>
  </si>
  <si>
    <t xml:space="preserve">    Purchased Electricity</t>
  </si>
  <si>
    <t xml:space="preserve">      Total Heat and Power</t>
  </si>
  <si>
    <t xml:space="preserve">      Residual Fuel Oil</t>
  </si>
  <si>
    <t xml:space="preserve">      Distillate Fuel Oil</t>
  </si>
  <si>
    <t xml:space="preserve">      Motor Gasoline</t>
  </si>
  <si>
    <t xml:space="preserve">      Other Petroleum 1/</t>
  </si>
  <si>
    <t xml:space="preserve">      Natural Gas</t>
  </si>
  <si>
    <t xml:space="preserve">      Steam Coal</t>
  </si>
  <si>
    <t xml:space="preserve">      Renewables</t>
  </si>
  <si>
    <t xml:space="preserve">      Purchased Electricity excluding Oil Shale</t>
  </si>
  <si>
    <t xml:space="preserve">      Purchased Electricity for Oil Shale</t>
  </si>
  <si>
    <t xml:space="preserve">         Total</t>
  </si>
  <si>
    <t xml:space="preserve">      Purchased Electricity</t>
  </si>
  <si>
    <t xml:space="preserve">   Distillate Fuel Oil</t>
  </si>
  <si>
    <t xml:space="preserve">   Residual Fuel Oil</t>
  </si>
  <si>
    <t xml:space="preserve">   Petrochemical Feedstocks</t>
  </si>
  <si>
    <t xml:space="preserve">     Natural Gas Subtotal</t>
  </si>
  <si>
    <t xml:space="preserve">   Other Industrial Coal</t>
  </si>
  <si>
    <t xml:space="preserve">     Coal Subtotal</t>
  </si>
  <si>
    <t xml:space="preserve">     Delivered Energy</t>
  </si>
  <si>
    <t xml:space="preserve">   Electricity Related Losses</t>
  </si>
  <si>
    <t xml:space="preserve">     Total</t>
  </si>
  <si>
    <t>Sources:</t>
  </si>
  <si>
    <t>All Subscripts Except Waste Management</t>
  </si>
  <si>
    <t>Note:</t>
  </si>
  <si>
    <t>electricity and non-electric energy from renewable sources.  We do not include this line</t>
  </si>
  <si>
    <t>in electricity fuel use, because that total is used to calculate demand for electricity from</t>
  </si>
  <si>
    <t>the Electricity Supply sector (and therefore should exclude on-site generation).</t>
  </si>
  <si>
    <t>Since the AEO doesn't break down this category into solar, wind, biomass, etc. we do not</t>
  </si>
  <si>
    <t>know how much on-site renewables generation was from biomass.  We assume the vast</t>
  </si>
  <si>
    <t>majority is from solar, small wind turbines, etc. and only assign the "Biofuels Heat and</t>
  </si>
  <si>
    <t>fuel usage by the Industry Sector.</t>
  </si>
  <si>
    <t>No information is provided on district heat usage for industry.  We assume this usage is zero.</t>
  </si>
  <si>
    <t>(Heat generated on-site is not district heat.)</t>
  </si>
  <si>
    <t xml:space="preserve"> Propane</t>
  </si>
  <si>
    <t xml:space="preserve">   Petroleum and Other Liquids Subtotal</t>
  </si>
  <si>
    <t xml:space="preserve">    Propane</t>
  </si>
  <si>
    <t xml:space="preserve">      Petroleum and Other Liquids Subtotal</t>
  </si>
  <si>
    <t xml:space="preserve">         Petroleum and Other Liquids Subtotal</t>
  </si>
  <si>
    <t xml:space="preserve">      Propane</t>
  </si>
  <si>
    <t xml:space="preserve">     Petroleum and Other Liquids Subtotal</t>
  </si>
  <si>
    <t>Table 30</t>
  </si>
  <si>
    <t>Table 28</t>
  </si>
  <si>
    <t>Note that fuel usage from our EIA source for this variable includes fuel used for non-energy purposes.</t>
  </si>
  <si>
    <t>Any emissions associated with non-energy uses of fuel are already included in the "BPEiC BAU</t>
  </si>
  <si>
    <t>Process Emissions in CO2e" variable, so we need to remove non-energy fuel use from the total Industrial</t>
  </si>
  <si>
    <t xml:space="preserve">      Lease and Plant Fuel 2/</t>
  </si>
  <si>
    <t>BIFUbC BAU Industrial Fuel Use before CCS</t>
  </si>
  <si>
    <t>The words "before CCS" in this variable name indicate that this is the fuel use by industry, excluding</t>
  </si>
  <si>
    <t>any fuel used to power the energy-intensive process of carbon capture and sequestration.  If any CCS</t>
  </si>
  <si>
    <t>is performed by Industry in the BAU case, this is handled in CCS sector input variables, not here.</t>
  </si>
  <si>
    <t xml:space="preserve"> Biofuels Heat and Coproducts</t>
  </si>
  <si>
    <t xml:space="preserve">    Petrochemical Feedstocks</t>
  </si>
  <si>
    <t xml:space="preserve">      Total Feedstocks</t>
  </si>
  <si>
    <t>Coproducts" column to the Biomass fuel type.  This may slightly under-estimate biomass</t>
  </si>
  <si>
    <t>This variable is for energy purchased and consumed by the Industry sector.</t>
  </si>
  <si>
    <t>(e.g. entirely within an industrial facility) should not be included in this variable.</t>
  </si>
  <si>
    <t>Any energy carrier (electricity, heat, hydrogen) demand entered here will be</t>
  </si>
  <si>
    <t>supplied by the electricity, district heat, or hydrogen supply sectors respectively.</t>
  </si>
  <si>
    <t>This Variable Excludes All On-Site Energy Carrier Generation (Electricity, Heat, Hydrogen)</t>
  </si>
  <si>
    <t>The "Renewables" rows in the U.S. source data are for on-site generation, including both</t>
  </si>
  <si>
    <t>Report</t>
  </si>
  <si>
    <t>Scenario</t>
  </si>
  <si>
    <t>Reference case</t>
  </si>
  <si>
    <t>Datekey</t>
  </si>
  <si>
    <t>Release Date</t>
  </si>
  <si>
    <t>11. Petroleum and Other Liquids Supply and Disposition</t>
  </si>
  <si>
    <t>(million barrels per day, unless otherwise noted)</t>
  </si>
  <si>
    <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</si>
  <si>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</si>
  <si>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</si>
  <si>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</si>
  <si>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</si>
  <si>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</si>
  <si>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</si>
  <si>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</si>
  <si>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</si>
  <si>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</si>
  <si>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t>
  </si>
  <si>
    <t xml:space="preserve">     Total Crude Supply</t>
  </si>
  <si>
    <t xml:space="preserve">   - - = Not applicable.</t>
  </si>
  <si>
    <t>CNV000</t>
  </si>
  <si>
    <t>(from physical units to million Btu)</t>
  </si>
  <si>
    <t>Petroleum and Other Liquids</t>
  </si>
  <si>
    <t>(million Btu per barrel)</t>
  </si>
  <si>
    <t>CNV000:aa_AsphaltandRoa</t>
  </si>
  <si>
    <t xml:space="preserve">  Asphalt and Road Oil</t>
  </si>
  <si>
    <t>CNV000:aa_AviationGasol</t>
  </si>
  <si>
    <t xml:space="preserve">  Aviation Gasoline</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</si>
  <si>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</si>
  <si>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</si>
  <si>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</si>
  <si>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</si>
  <si>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</si>
  <si>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</si>
  <si>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</si>
  <si>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</si>
  <si>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</si>
  <si>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</si>
  <si>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</si>
  <si>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CNV000:aa_ElectricPower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</si>
  <si>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</si>
  <si>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</si>
  <si>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</si>
  <si>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</si>
  <si>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</si>
  <si>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</si>
  <si>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</si>
  <si>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</si>
  <si>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</si>
  <si>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 xml:space="preserve">  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</si>
  <si>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</si>
  <si>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</si>
  <si>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</si>
  <si>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</si>
  <si>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</si>
  <si>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</si>
  <si>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</si>
  <si>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</si>
  <si>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</si>
  <si>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</si>
  <si>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</si>
  <si>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</si>
  <si>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</si>
  <si>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</si>
  <si>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</si>
  <si>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</si>
  <si>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</si>
  <si>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</si>
  <si>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</si>
  <si>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</si>
  <si>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</si>
  <si>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</si>
  <si>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</si>
  <si>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</si>
  <si>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</si>
  <si>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</si>
  <si>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</si>
  <si>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</si>
  <si>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</si>
  <si>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</si>
  <si>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</si>
  <si>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</si>
  <si>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</si>
  <si>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</si>
  <si>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</si>
  <si>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</si>
  <si>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</si>
  <si>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</si>
  <si>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</si>
  <si>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</si>
  <si>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</si>
  <si>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</si>
  <si>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</si>
  <si>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</si>
  <si>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</si>
  <si>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</si>
  <si>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</si>
  <si>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</si>
  <si>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</si>
  <si>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</si>
  <si>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</si>
  <si>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</si>
  <si>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</si>
  <si>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</si>
  <si>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</si>
  <si>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</si>
  <si>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</si>
  <si>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</si>
  <si>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</si>
  <si>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</si>
  <si>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</si>
  <si>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</si>
  <si>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</si>
  <si>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</si>
  <si>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</si>
  <si>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</si>
  <si>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</si>
  <si>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</si>
  <si>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</si>
  <si>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</si>
  <si>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</si>
  <si>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</si>
  <si>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</si>
  <si>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</si>
  <si>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</si>
  <si>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</si>
  <si>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</si>
  <si>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</si>
  <si>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</si>
  <si>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</si>
  <si>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 xml:space="preserve"> Shipments, Energy Consumption, and Emissions</t>
  </si>
  <si>
    <t>Inputs to Distillation Units</t>
  </si>
  <si>
    <t>(million barrels per day)</t>
  </si>
  <si>
    <t>Total Energy Consumption (trillion Btu) 1/</t>
  </si>
  <si>
    <t>Carbon Dioxide Emissions 4/</t>
  </si>
  <si>
    <t>(million metric tons carbon dioxide)</t>
  </si>
  <si>
    <t>Energy Related to Refining Activity Only</t>
  </si>
  <si>
    <t xml:space="preserve">  Energy Consumption</t>
  </si>
  <si>
    <t xml:space="preserve">    Still Gas</t>
  </si>
  <si>
    <t xml:space="preserve">      Total</t>
  </si>
  <si>
    <t xml:space="preserve">  (million metric tons carbon dioxide)</t>
  </si>
  <si>
    <t xml:space="preserve">  Energy Consumption per Unit of Refinery Input</t>
  </si>
  <si>
    <t xml:space="preserve">  (thousand Btu per barrel)</t>
  </si>
  <si>
    <t>Combined Heat and Power</t>
  </si>
  <si>
    <t xml:space="preserve">  Generating Capacity (gigawatts)</t>
  </si>
  <si>
    <t xml:space="preserve">    Petroleum</t>
  </si>
  <si>
    <t xml:space="preserve">    Other 5/</t>
  </si>
  <si>
    <t xml:space="preserve">  Net Generation (billion kilowatthours)</t>
  </si>
  <si>
    <t xml:space="preserve">    Disposition</t>
  </si>
  <si>
    <t xml:space="preserve">      Sales to the Grid</t>
  </si>
  <si>
    <t xml:space="preserve">      Generation for Own Use</t>
  </si>
  <si>
    <t>Energy Consumed at Ethanol Plants</t>
  </si>
  <si>
    <t>(trillion Btu)</t>
  </si>
  <si>
    <t xml:space="preserve">  Natural Gas</t>
  </si>
  <si>
    <t xml:space="preserve">  Coal</t>
  </si>
  <si>
    <t xml:space="preserve">  Electricity</t>
  </si>
  <si>
    <t xml:space="preserve">    Total</t>
  </si>
  <si>
    <t>Crude Oil</t>
  </si>
  <si>
    <t xml:space="preserve">   Propane Heat and Power</t>
  </si>
  <si>
    <t xml:space="preserve">   Motor Gasoline</t>
  </si>
  <si>
    <t xml:space="preserve">   Petroleum Coke</t>
  </si>
  <si>
    <t xml:space="preserve">   Asphalt and Road Oil</t>
  </si>
  <si>
    <t xml:space="preserve">   Miscellaneous Petroleum 3/</t>
  </si>
  <si>
    <t xml:space="preserve">   Natural Gas Heat and Power</t>
  </si>
  <si>
    <t xml:space="preserve">   Natural Gas Feedstocks</t>
  </si>
  <si>
    <t xml:space="preserve">   Lease and Plant Fuel 4/</t>
  </si>
  <si>
    <t xml:space="preserve">   Natural Gas Liquefaction for Export 5/</t>
  </si>
  <si>
    <t xml:space="preserve">   Metallurgical Coal and Coke 6/</t>
  </si>
  <si>
    <t xml:space="preserve">   Renewables 7/</t>
  </si>
  <si>
    <t xml:space="preserve">   Purchased Electricity</t>
  </si>
  <si>
    <t>biomass</t>
  </si>
  <si>
    <t>LPG/propane/butane</t>
  </si>
  <si>
    <t>Petroleum Diesel</t>
  </si>
  <si>
    <t>Heavy or Residual Oil</t>
  </si>
  <si>
    <t>TEF000</t>
  </si>
  <si>
    <t xml:space="preserve"> Mode and Type</t>
  </si>
  <si>
    <t>TEF000:ba_Total</t>
  </si>
  <si>
    <t>Light-Duty Vehicle</t>
  </si>
  <si>
    <t>TEF000:ba_MotorGasoline</t>
  </si>
  <si>
    <t xml:space="preserve">  Motor Gasoline excluding E85 1/</t>
  </si>
  <si>
    <t>TEF000:ba_Ethanol</t>
  </si>
  <si>
    <t xml:space="preserve">  E85 1/</t>
  </si>
  <si>
    <t>TEF000:ba_Distillate(di</t>
  </si>
  <si>
    <t xml:space="preserve">  Distillate Fuel Oil (diesel)</t>
  </si>
  <si>
    <t>TEF000:ba_CompressedNat</t>
  </si>
  <si>
    <t>TEF000:ba_LiquefiedPetr</t>
  </si>
  <si>
    <t xml:space="preserve">  Propane</t>
  </si>
  <si>
    <t>TEF000:ba_Electricity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</si>
  <si>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</si>
  <si>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</si>
  <si>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</si>
  <si>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</si>
  <si>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</si>
  <si>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</si>
  <si>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</si>
  <si>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</si>
  <si>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</si>
  <si>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</si>
  <si>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</si>
  <si>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</si>
  <si>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</si>
  <si>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</si>
  <si>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</si>
  <si>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</si>
  <si>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</si>
  <si>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</si>
  <si>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</si>
  <si>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</si>
  <si>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</si>
  <si>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</si>
  <si>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</si>
  <si>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</si>
  <si>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</si>
  <si>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</si>
  <si>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</si>
  <si>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</si>
  <si>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</si>
  <si>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</si>
  <si>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</si>
  <si>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Domestic Shipping</t>
  </si>
  <si>
    <t>TEF000:fa_Distillate(di</t>
  </si>
  <si>
    <t>TEF000:fa_ResidualOil</t>
  </si>
  <si>
    <t xml:space="preserve">  Residual Oil</t>
  </si>
  <si>
    <t>TEF000:fa_MotorGasoline</t>
  </si>
  <si>
    <t>TEF000:fa_LiquidNG</t>
  </si>
  <si>
    <t>TEF000:ga_Total</t>
  </si>
  <si>
    <t>International Shipping</t>
  </si>
  <si>
    <t>TEF000:ga_Distillate(di</t>
  </si>
  <si>
    <t>TEF000:ga_ResidualOil</t>
  </si>
  <si>
    <t>TEF000:ga_SeeEnGee</t>
  </si>
  <si>
    <t>TEF000:ga_LiquidNG</t>
  </si>
  <si>
    <t>TEF000:ha_Total</t>
  </si>
  <si>
    <t>Air Transportation</t>
  </si>
  <si>
    <t>TEF000:ha_JetFuel</t>
  </si>
  <si>
    <t xml:space="preserve">  Jet Fuel</t>
  </si>
  <si>
    <t>TEF000:ha_AviationGasol</t>
  </si>
  <si>
    <t>TEF000:ia_Total</t>
  </si>
  <si>
    <t>Military Use</t>
  </si>
  <si>
    <t>TEF000:ia_JetFuel</t>
  </si>
  <si>
    <t xml:space="preserve">  Jet Fuel and Aviation Gasoline</t>
  </si>
  <si>
    <t>TEF000:ia_ResidualFuel</t>
  </si>
  <si>
    <t>TEF000:ia_Distillate</t>
  </si>
  <si>
    <t xml:space="preserve">  Distillates and Diesel</t>
  </si>
  <si>
    <t>TEF000:ja_Total</t>
  </si>
  <si>
    <t>Bus Transportation</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</si>
  <si>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</si>
  <si>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</si>
  <si>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</si>
  <si>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</si>
  <si>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</si>
  <si>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</si>
  <si>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</si>
  <si>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</si>
  <si>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</si>
  <si>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</si>
  <si>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</si>
  <si>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</si>
  <si>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</si>
  <si>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</si>
  <si>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</si>
  <si>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</si>
  <si>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</si>
  <si>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</si>
  <si>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</si>
  <si>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</si>
  <si>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</si>
  <si>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</si>
  <si>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</si>
  <si>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</si>
  <si>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</si>
  <si>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</si>
  <si>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</si>
  <si>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</si>
  <si>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</si>
  <si>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</si>
  <si>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</si>
  <si>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</si>
  <si>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</si>
  <si>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</si>
  <si>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Rail Transportation</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</si>
  <si>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</si>
  <si>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</si>
  <si>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</si>
  <si>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</si>
  <si>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</si>
  <si>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</si>
  <si>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</si>
  <si>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</si>
  <si>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</si>
  <si>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</si>
  <si>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</si>
  <si>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</si>
  <si>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</si>
  <si>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</si>
  <si>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</si>
  <si>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</si>
  <si>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</si>
  <si>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</si>
  <si>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</si>
  <si>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Recreational Boats</t>
  </si>
  <si>
    <t>TEF000:na_RecreateGas</t>
  </si>
  <si>
    <t xml:space="preserve">  Gasoline</t>
  </si>
  <si>
    <t>TEF000:na_RecreateDies</t>
  </si>
  <si>
    <t>TEF000:na_Lubricants</t>
  </si>
  <si>
    <t>Lubricants</t>
  </si>
  <si>
    <t>TEF000:na_PipelineFuelN</t>
  </si>
  <si>
    <t>Pipeline Fuel Natural Gas</t>
  </si>
  <si>
    <t>TEF000:pa_TotalConsumpt</t>
  </si>
  <si>
    <t>Total Consumption</t>
  </si>
  <si>
    <t>the percentage of ethanol varies seasonally.  The annual average ethanol content of 74 percent is used for these projections.</t>
  </si>
  <si>
    <t xml:space="preserve">   Btu = British thermal unit.</t>
  </si>
  <si>
    <t xml:space="preserve">   Note:  Includes estimated consumption for petroleum and other liquids.  Totals may not equal sum of components due to independent rounding.</t>
  </si>
  <si>
    <t>Secondary energy, including electricity, heat, or hydrogen that is generated on-site and also consumed on-site</t>
  </si>
  <si>
    <t>For refineries, we estimate crude oil in by taking a weighted average of the energy content of</t>
  </si>
  <si>
    <t>EPS Industry Category</t>
  </si>
  <si>
    <t>Annual Energy Outlook 2020</t>
  </si>
  <si>
    <t>ref2020.d112119a</t>
  </si>
  <si>
    <t>ref2020</t>
  </si>
  <si>
    <t>d112119a</t>
  </si>
  <si>
    <t xml:space="preserve"> January 2020</t>
  </si>
  <si>
    <t>2019-</t>
  </si>
  <si>
    <t>Approximate Heat Rates and Heat Content</t>
  </si>
  <si>
    <t>(Btu per kilowatthour)</t>
  </si>
  <si>
    <t xml:space="preserve">  Electricity Heat Content</t>
  </si>
  <si>
    <t>CNV000:fossil_hr_us</t>
  </si>
  <si>
    <t xml:space="preserve">  Fossil Fuel Heat Rate</t>
  </si>
  <si>
    <t>Value of Shipments (billion 2012 dollars)</t>
  </si>
  <si>
    <t>PSD000</t>
  </si>
  <si>
    <t>PSD000:ba_DomesticCrude</t>
  </si>
  <si>
    <t>PSD000:ba_Alaska</t>
  </si>
  <si>
    <t>PSD000:ba_Lower48States</t>
  </si>
  <si>
    <t>PSD000:ba_NetImports</t>
  </si>
  <si>
    <t>PSD000:ba_GrossImports</t>
  </si>
  <si>
    <t>PSD000:ba_Exports</t>
  </si>
  <si>
    <t>PSD000:ba_OtherCrudeSup</t>
  </si>
  <si>
    <t>PSD000:ba_TotalCrudeSup</t>
  </si>
  <si>
    <t>36. Transportation Sector Energy Use by Fuel Type Within a Mode</t>
  </si>
  <si>
    <t xml:space="preserve">      Propylene</t>
  </si>
  <si>
    <t>rounding.</t>
  </si>
  <si>
    <t>industrial steam coal consumption, a portion of which is reflected in energy used for end-use sector combined heat and power.</t>
  </si>
  <si>
    <t>is assumed to be equal to the Btu content of the liquids produced.  The rest of the coal used in CTL plants is accounted for in</t>
  </si>
  <si>
    <t xml:space="preserve">   3/ Includes lubricants and miscellaneous petroleum products.</t>
  </si>
  <si>
    <t xml:space="preserve">   2/ Includes ethane, natural gasoline, and refinery olefins.</t>
  </si>
  <si>
    <t>IRF000:ja_Total</t>
  </si>
  <si>
    <t>IRF000:ja_Electricity</t>
  </si>
  <si>
    <t>IRF000:ja_Coal</t>
  </si>
  <si>
    <t>IRF000:ja_NaturalGas</t>
  </si>
  <si>
    <t>IRF000:ha_Generationfor</t>
  </si>
  <si>
    <t>IRF000:ha_SalestotheGri</t>
  </si>
  <si>
    <t>IRF000:ha_Total</t>
  </si>
  <si>
    <t>IRF000:ha_Other</t>
  </si>
  <si>
    <t>IRF000:ha_Coal</t>
  </si>
  <si>
    <t>IRF000:ha_NaturalGas</t>
  </si>
  <si>
    <t>IRF000:ha_Petroleum</t>
  </si>
  <si>
    <t>IRF000:ga_Total</t>
  </si>
  <si>
    <t>IRF000:ga_Other</t>
  </si>
  <si>
    <t>IRF000:ga_Coal</t>
  </si>
  <si>
    <t>IRF000:ga_NaturalGas</t>
  </si>
  <si>
    <t>IRF000:ga_Petroleum</t>
  </si>
  <si>
    <t>IRF000:db_Total</t>
  </si>
  <si>
    <t>IRF000:db_PurchasedElec</t>
  </si>
  <si>
    <t>IRF000:db_SteamCoal</t>
  </si>
  <si>
    <t>IRF000:db_NaturalGas</t>
  </si>
  <si>
    <t>IRF000:db_PetroleumSubt</t>
  </si>
  <si>
    <t>IRF000:db_OtherPetroleu</t>
  </si>
  <si>
    <t>IRF000:db_StillGas</t>
  </si>
  <si>
    <t>IRF000:db_PetroleumCoke</t>
  </si>
  <si>
    <t>IRF000:db_LiquefiedPetr</t>
  </si>
  <si>
    <t>IRF000:db_DistillateOil</t>
  </si>
  <si>
    <t>IRF000:db_ResidualOil</t>
  </si>
  <si>
    <t>IRF000:da_tonscarbon_dd</t>
  </si>
  <si>
    <t>IRF000:da_Total</t>
  </si>
  <si>
    <t>IRF000:da_PurchasedElec</t>
  </si>
  <si>
    <t>IRF000:da_SteamCoal</t>
  </si>
  <si>
    <t>IRF000:da_NaturalGas</t>
  </si>
  <si>
    <t>IRF000:da_PetroleumSubt</t>
  </si>
  <si>
    <t>IRF000:da_OtherPetroleu</t>
  </si>
  <si>
    <t>IRF000:da_StillGas</t>
  </si>
  <si>
    <t>IRF000:da_PetroleumCoke</t>
  </si>
  <si>
    <t>IRF000:da_LiquefiedPetr</t>
  </si>
  <si>
    <t>IRF000:da_DistillateOil</t>
  </si>
  <si>
    <t>IRF000:da_ResidualOil</t>
  </si>
  <si>
    <t>IRF000:ea_tonscarbon_dd</t>
  </si>
  <si>
    <t>IRF000:ca_Total</t>
  </si>
  <si>
    <t>IRF000:ca_PurchasedElec</t>
  </si>
  <si>
    <t>IRF000:ca_BiofuelsHeat</t>
  </si>
  <si>
    <t>IRF000:ca_SteamCoal</t>
  </si>
  <si>
    <t>IRF000:NatGas_owGTLHeat</t>
  </si>
  <si>
    <t>IRF000:NatGas_owFeed</t>
  </si>
  <si>
    <t>IRF000:NatGas_owHeatPow</t>
  </si>
  <si>
    <t>IRF000:ca_NaturalGas</t>
  </si>
  <si>
    <t>IRF000:ca_PetroleumSubt</t>
  </si>
  <si>
    <t>IRF000:ca_OtherPetroleu</t>
  </si>
  <si>
    <t>IRF000:ca_StillGas</t>
  </si>
  <si>
    <t>IRF000:ca_PetroleumCoke</t>
  </si>
  <si>
    <t>IRF000:ca_LiquefiedPetr</t>
  </si>
  <si>
    <t>IRF000:ca_DistillateOil</t>
  </si>
  <si>
    <t>IRF000:ca_ResidualOil</t>
  </si>
  <si>
    <t>IRF000:ba_CrudeOilInput</t>
  </si>
  <si>
    <t>IRF000:ba_ValueofShipme</t>
  </si>
  <si>
    <t>IFD000:ha_Generationfor</t>
  </si>
  <si>
    <t>IFD000:ha_SalestotheGri</t>
  </si>
  <si>
    <t>IFD000:ha_Total</t>
  </si>
  <si>
    <t>IFD000:ha_Other</t>
  </si>
  <si>
    <t xml:space="preserve">    Coal</t>
  </si>
  <si>
    <t>IFD000:ha_Coal</t>
  </si>
  <si>
    <t>IFD000:ha_NaturalGas</t>
  </si>
  <si>
    <t>IFD000:ha_Petroleum</t>
  </si>
  <si>
    <t>IFD000:ga_Total</t>
  </si>
  <si>
    <t>IFD000:ga_Other</t>
  </si>
  <si>
    <t>IFD000:ga_Coal</t>
  </si>
  <si>
    <t>IFD000:ga_NaturalGas</t>
  </si>
  <si>
    <t>IFD000:ga_Petroleum</t>
  </si>
  <si>
    <t>Combined Heat and Power 4/</t>
  </si>
  <si>
    <t>IFD000:ea_tonscarbon_dd</t>
  </si>
  <si>
    <t>Carbon Dioxide Emissions 3/</t>
  </si>
  <si>
    <t>IFD000:da_Total</t>
  </si>
  <si>
    <t>IFD000:da_PurchasedElec</t>
  </si>
  <si>
    <t>IFD000:da_Renewables</t>
  </si>
  <si>
    <t>IFD000:da_SteamCoal</t>
  </si>
  <si>
    <t>IFD000:da_NaturalGas</t>
  </si>
  <si>
    <t>IFD000:da_PetroleumSubt</t>
  </si>
  <si>
    <t>IFD000:da_OtherPetroleu</t>
  </si>
  <si>
    <t>IFD000:da_LiquefiedPetr</t>
  </si>
  <si>
    <t>IFD000:da_DistillateOil</t>
  </si>
  <si>
    <t>IFD000:da_ResidualOil</t>
  </si>
  <si>
    <t>(thousand Btu per 2012 dollar shipments)</t>
  </si>
  <si>
    <t>Energy Consumption per Unit of Output</t>
  </si>
  <si>
    <t>IFD000:ca_Total</t>
  </si>
  <si>
    <t>IFD000:ca_PurchasedElec</t>
  </si>
  <si>
    <t>IFD000:ca_Renewables</t>
  </si>
  <si>
    <t>IFD000:ca_SteamCoal</t>
  </si>
  <si>
    <t>IFD000:ca_NaturalGas</t>
  </si>
  <si>
    <t>IFD000:ca_PetroleumSubt</t>
  </si>
  <si>
    <t>IFD000:ca_OtherPetroleu</t>
  </si>
  <si>
    <t>IFD000:ca_LiquefiedPetr</t>
  </si>
  <si>
    <t>IFD000:ca_DistillateOil</t>
  </si>
  <si>
    <t>IFD000:ca_ResidualOil</t>
  </si>
  <si>
    <t>Energy Consumption (trillion Btu) 1/</t>
  </si>
  <si>
    <t>IFD000:ba_ValueofShipme</t>
  </si>
  <si>
    <t xml:space="preserve"> Shipments &amp; Energy Consumption</t>
  </si>
  <si>
    <t>25. Food Industry Energy Consumption</t>
  </si>
  <si>
    <t>IFD000</t>
  </si>
  <si>
    <t>IPP000:ha_Generationfor</t>
  </si>
  <si>
    <t>IPP000:ha_SalestotheGri</t>
  </si>
  <si>
    <t>IPP000:ha_Total</t>
  </si>
  <si>
    <t>IPP000:ha_Other</t>
  </si>
  <si>
    <t>IPP000:ha_Coal</t>
  </si>
  <si>
    <t>IPP000:ha_NaturalGas</t>
  </si>
  <si>
    <t>IPP000:ha_Petroleum</t>
  </si>
  <si>
    <t>IPP000:ga_Total</t>
  </si>
  <si>
    <t>IPP000:ga_Other</t>
  </si>
  <si>
    <t>IPP000:ga_Coal</t>
  </si>
  <si>
    <t>IPP000:ga_NaturalGas</t>
  </si>
  <si>
    <t>IPP000:ga_Petroleum</t>
  </si>
  <si>
    <t>IPP000:ea_tonscarbon_dd</t>
  </si>
  <si>
    <t>IPP000:da_Total</t>
  </si>
  <si>
    <t>IPP000:da_PurchasedElec</t>
  </si>
  <si>
    <t>IPP000:da_Renewables</t>
  </si>
  <si>
    <t>IPP000:da_SteamCoal</t>
  </si>
  <si>
    <t>IPP000:da_NaturalGas</t>
  </si>
  <si>
    <t>IPP000:da_PetroleumSubt</t>
  </si>
  <si>
    <t>IPP000:da_OtherPetrol</t>
  </si>
  <si>
    <t>IPP000:da_PetroleumCoke</t>
  </si>
  <si>
    <t>IPP000:da_LiquefiedPetr</t>
  </si>
  <si>
    <t>IPP000:da_DistillateOil</t>
  </si>
  <si>
    <t>IPP000:da_ResidualOil</t>
  </si>
  <si>
    <t>IPP000:ca_Total</t>
  </si>
  <si>
    <t>IPP000:ca_PurchasedElec</t>
  </si>
  <si>
    <t>IPP000:ca_Renewables</t>
  </si>
  <si>
    <t>IPP000:ca_SteamCoal</t>
  </si>
  <si>
    <t>IPP000:ca_NaturalGas</t>
  </si>
  <si>
    <t>IPP000:ca_PetroleumSubt</t>
  </si>
  <si>
    <t>IPP000:ca_OtherPetrol</t>
  </si>
  <si>
    <t>IPP000:ca_PetroleumCoke</t>
  </si>
  <si>
    <t>IPP000:ca_LiquefiedPetr</t>
  </si>
  <si>
    <t>IPP000:ca_DistillateOil</t>
  </si>
  <si>
    <t>IPP000:ca_ResidualOil</t>
  </si>
  <si>
    <t>IPP000:ba_ValueofShipme</t>
  </si>
  <si>
    <t>26. Paper Industry Energy Consumption</t>
  </si>
  <si>
    <t>IPP000</t>
  </si>
  <si>
    <t>ICH000:ja_Generationfor</t>
  </si>
  <si>
    <t>ICH000:ja_SalestotheGri</t>
  </si>
  <si>
    <t>ICH000:ja_Total</t>
  </si>
  <si>
    <t xml:space="preserve">    Other 6/</t>
  </si>
  <si>
    <t>ICH000:ja_Other</t>
  </si>
  <si>
    <t>ICH000:ja_Coal</t>
  </si>
  <si>
    <t>ICH000:ja_NaturalGas</t>
  </si>
  <si>
    <t>ICH000:ja_Petroleum</t>
  </si>
  <si>
    <t>ICH000:ia_Total</t>
  </si>
  <si>
    <t>ICH000:ia_Other</t>
  </si>
  <si>
    <t>ICH000:ia_Coal</t>
  </si>
  <si>
    <t>ICH000:ia_NaturalGas</t>
  </si>
  <si>
    <t>ICH000:ia_Petroleum</t>
  </si>
  <si>
    <t>Combined Heat and Power 5/</t>
  </si>
  <si>
    <t>ICH000:ga_tonscarbon_dd</t>
  </si>
  <si>
    <t xml:space="preserve">  Total</t>
  </si>
  <si>
    <t>ICH000:fa_Total</t>
  </si>
  <si>
    <t>ICH000:fa_TotalFeedstoc</t>
  </si>
  <si>
    <t>ICH000:fa_NaturalGas</t>
  </si>
  <si>
    <t>ICH000:fa_Petrochemical</t>
  </si>
  <si>
    <t>ICH000:fa_LiquefiedPetr</t>
  </si>
  <si>
    <t xml:space="preserve">  Feedstock</t>
  </si>
  <si>
    <t>ICH000:ea_TotalHeatandP</t>
  </si>
  <si>
    <t>ICH000:ea_PurchasedElec</t>
  </si>
  <si>
    <t>ICH000:ea_Renewables</t>
  </si>
  <si>
    <t>ICH000:ea_SteamCoal</t>
  </si>
  <si>
    <t>ICH000:ea_NaturalGas</t>
  </si>
  <si>
    <t>ICH000:ea_PetroleumSubt</t>
  </si>
  <si>
    <t>ICH000:ea_OtherPetroleu</t>
  </si>
  <si>
    <t>ICH000:ea_PetroleumCoke</t>
  </si>
  <si>
    <t>ICH000:ea_LiquefiedPetr</t>
  </si>
  <si>
    <t>ICH000:ea_DistillateOil</t>
  </si>
  <si>
    <t>ICH000:ea_ResidualOil</t>
  </si>
  <si>
    <t xml:space="preserve">  Heat and Power</t>
  </si>
  <si>
    <t>ICH000:da_Total</t>
  </si>
  <si>
    <t>ICH000:da_TotalFeedstoc</t>
  </si>
  <si>
    <t>ICH000:da_NaturalGas</t>
  </si>
  <si>
    <t>ICH000:da_Petrochemical</t>
  </si>
  <si>
    <t>ICH000:da_Propylene</t>
  </si>
  <si>
    <t>ICH000:da_LiquefiedPetr</t>
  </si>
  <si>
    <t>ICH000:ca_TotalHeatandP</t>
  </si>
  <si>
    <t>ICH000:ca_PurchasedElec</t>
  </si>
  <si>
    <t>ICH000:ca_Renewables</t>
  </si>
  <si>
    <t>ICH000:ca_SteamCoal</t>
  </si>
  <si>
    <t>ICH000:ca_NaturalGas</t>
  </si>
  <si>
    <t>ICH000:ca_PetroleumSubt</t>
  </si>
  <si>
    <t>ICH000:ca_OtherPetroleu</t>
  </si>
  <si>
    <t>ICH000:ca_PetroleumCoke</t>
  </si>
  <si>
    <t>ICH000:ca_LiquefiedPetr</t>
  </si>
  <si>
    <t>ICH000:ca_DistillateOil</t>
  </si>
  <si>
    <t>ICH000:ca_ResidualOil</t>
  </si>
  <si>
    <t>ICH000:ba_ValueofShipme</t>
  </si>
  <si>
    <t>27. Bulk Chemical Industry Energy Consumption</t>
  </si>
  <si>
    <t>ICH000</t>
  </si>
  <si>
    <t>IGL000:ha_Generationfor</t>
  </si>
  <si>
    <t>IGL000:ha_SalestotheGri</t>
  </si>
  <si>
    <t>IGL000:ha_Total</t>
  </si>
  <si>
    <t xml:space="preserve">    Other 4/</t>
  </si>
  <si>
    <t>IGL000:ha_Other</t>
  </si>
  <si>
    <t>IGL000:ha_Coal</t>
  </si>
  <si>
    <t>IGL000:ha_NaturalGas</t>
  </si>
  <si>
    <t>IGL000:ha_Petroleum</t>
  </si>
  <si>
    <t>IGL000:ga_Total</t>
  </si>
  <si>
    <t>IGL000:ga_Other</t>
  </si>
  <si>
    <t>IGL000:ga_Coal</t>
  </si>
  <si>
    <t>IGL000:ga_NaturalGas</t>
  </si>
  <si>
    <t>IGL000:ga_Petroleum</t>
  </si>
  <si>
    <t>Combined Heat and Power 3/</t>
  </si>
  <si>
    <t>IGL000:ea_tonscarbon_dd</t>
  </si>
  <si>
    <t>Carbon Dioxide Emissions 2/</t>
  </si>
  <si>
    <t>IGL000:da_Total</t>
  </si>
  <si>
    <t>IGL000:da_PurchasedElec</t>
  </si>
  <si>
    <t>IGL000:da_SteamCoal</t>
  </si>
  <si>
    <t>IGL000:da_NaturalGas</t>
  </si>
  <si>
    <t>IGL000:da_PetroleumSubt</t>
  </si>
  <si>
    <t>IGL000:da_LiquefiedPetr</t>
  </si>
  <si>
    <t>IGL000:da_DistillateOil</t>
  </si>
  <si>
    <t>IGL000:da_ResidualOil</t>
  </si>
  <si>
    <t>IGL000:ca_Total</t>
  </si>
  <si>
    <t>IGL000:ca_PurchasedElec</t>
  </si>
  <si>
    <t>IGL000:ca_SteamCoal</t>
  </si>
  <si>
    <t>IGL000:ca_NaturalGas</t>
  </si>
  <si>
    <t>IGL000:ca_PetroleumSubt</t>
  </si>
  <si>
    <t>IGL000:ca_LiquefiedPetr</t>
  </si>
  <si>
    <t>IGL000:ca_DistillateOil</t>
  </si>
  <si>
    <t>IGL000:ca_ResidualOil</t>
  </si>
  <si>
    <t>IGL000:ba_ValueofShipme</t>
  </si>
  <si>
    <t>28. Glass Industry Energy Consumption</t>
  </si>
  <si>
    <t>IGL000</t>
  </si>
  <si>
    <t>ICM000:ha_Generationfor</t>
  </si>
  <si>
    <t>ICM000:ha_SalestotheGri</t>
  </si>
  <si>
    <t>ICM000:ha_Total</t>
  </si>
  <si>
    <t>ICM000:ha_Other</t>
  </si>
  <si>
    <t>ICM000:ha_Coal</t>
  </si>
  <si>
    <t>ICM000:ha_NaturalGas</t>
  </si>
  <si>
    <t>ICM000:ha_Petroleum</t>
  </si>
  <si>
    <t>ICM000:ga_Total</t>
  </si>
  <si>
    <t>ICM000:ga_Other</t>
  </si>
  <si>
    <t>ICM000:ga_Coal</t>
  </si>
  <si>
    <t>ICM000:ga_NaturalGas</t>
  </si>
  <si>
    <t>ICM000:ga_Petroleum</t>
  </si>
  <si>
    <t>ICM000:ea_tonscarbon_dd</t>
  </si>
  <si>
    <t>ICM000:da_Total</t>
  </si>
  <si>
    <t>ICM000:da_PurchasedElec</t>
  </si>
  <si>
    <t>ICM000:da_Renewables</t>
  </si>
  <si>
    <t>ICM000:da_CoalSubtotal</t>
  </si>
  <si>
    <t>ICM000:da_Metallurgical</t>
  </si>
  <si>
    <t>ICM000:da_SteamCoal</t>
  </si>
  <si>
    <t>ICM000:da_NaturalGas</t>
  </si>
  <si>
    <t>ICM000:da_PetroleumSubt</t>
  </si>
  <si>
    <t>ICM000:da_OtherPetroleu</t>
  </si>
  <si>
    <t>ICM000:da_PetroleumCoke</t>
  </si>
  <si>
    <t>ICM000:da_LiquefiedPetr</t>
  </si>
  <si>
    <t>ICM000:da_ResidualOil</t>
  </si>
  <si>
    <t>ICM000:da_DistillateOil</t>
  </si>
  <si>
    <t>ICM000:ca_Total</t>
  </si>
  <si>
    <t>ICM000:ca_PurchasedElec</t>
  </si>
  <si>
    <t>ICM000:ca_Renewables</t>
  </si>
  <si>
    <t>ICM000:ca_CoalSubtotal</t>
  </si>
  <si>
    <t>ICM000:ca_Metallurgical</t>
  </si>
  <si>
    <t>ICM000:ca_SteamCoal</t>
  </si>
  <si>
    <t>ICM000:ca_NaturalGas</t>
  </si>
  <si>
    <t>ICM000:ca_PetroleumSubt</t>
  </si>
  <si>
    <t>ICM000:ca_OtherPetroleu</t>
  </si>
  <si>
    <t>ICM000:ca_PetroleumCoke</t>
  </si>
  <si>
    <t>ICM000:ca_LiquefiedPetr</t>
  </si>
  <si>
    <t>ICM000:ca_ResidualOil</t>
  </si>
  <si>
    <t>ICM000:ca_DistillateOil</t>
  </si>
  <si>
    <t>ICM000:ba_ValueofShipme</t>
  </si>
  <si>
    <t>29. Cement and Lime Industry Energy Consumption</t>
  </si>
  <si>
    <t>ICM000</t>
  </si>
  <si>
    <t>IIR000:ha_Generationfor</t>
  </si>
  <si>
    <t>IIR000:ha_SalestotheGri</t>
  </si>
  <si>
    <t>IIR000:ha_Total</t>
  </si>
  <si>
    <t>IIR000:ha_Other</t>
  </si>
  <si>
    <t>IIR000:ha_Coal</t>
  </si>
  <si>
    <t>IIR000:ha_NaturalGas</t>
  </si>
  <si>
    <t>IIR000:ha_Petroleum</t>
  </si>
  <si>
    <t>IIR000:ga_Total</t>
  </si>
  <si>
    <t>IIR000:ga_Other</t>
  </si>
  <si>
    <t>IIR000:ga_Coal</t>
  </si>
  <si>
    <t>IIR000:ga_NaturalGas</t>
  </si>
  <si>
    <t>IIR000:ga_Petroleum</t>
  </si>
  <si>
    <t>IIR000:ea_tonscarbon_dd</t>
  </si>
  <si>
    <t>IIR000:da_Total</t>
  </si>
  <si>
    <t>IIR000:da_PurchasedElec</t>
  </si>
  <si>
    <t>IIR000:da_Renewables</t>
  </si>
  <si>
    <t>IIR000:da_CoalSubtotal</t>
  </si>
  <si>
    <t>IIR000:da_SteamCoal</t>
  </si>
  <si>
    <t>IIR000:da_NetCokeImport</t>
  </si>
  <si>
    <t>IIR000:da_Metallurgical</t>
  </si>
  <si>
    <t>IIR000:da_NaturalGas</t>
  </si>
  <si>
    <t>IIR000:da_PetroleumSubt</t>
  </si>
  <si>
    <t>IIR000:da_OtherPetroleu</t>
  </si>
  <si>
    <t>IIR000:da_LiquefiedPetr</t>
  </si>
  <si>
    <t>IIR000:da_ResidualOil</t>
  </si>
  <si>
    <t>IIR000:da_DistillateOil</t>
  </si>
  <si>
    <t>IIR000:ca_Total</t>
  </si>
  <si>
    <t>IIR000:ca_PurchasedElec</t>
  </si>
  <si>
    <t>IIR000:ca_Renewables</t>
  </si>
  <si>
    <t>IIR000:ca_CoalSubtotal</t>
  </si>
  <si>
    <t>IIR000:ca_SteamCoal</t>
  </si>
  <si>
    <t>IIR000:ca_NetCokeImport</t>
  </si>
  <si>
    <t>IIR000:ca_Metallurgical</t>
  </si>
  <si>
    <t>IIR000:ca_NaturalGas</t>
  </si>
  <si>
    <t>IIR000:ca_PetroleumSubt</t>
  </si>
  <si>
    <t>IIR000:ca_OtherPetroleu</t>
  </si>
  <si>
    <t>IIR000:ca_LiquefiedPetr</t>
  </si>
  <si>
    <t>IIR000:ca_ResidualOil</t>
  </si>
  <si>
    <t>IIR000:ca_DistillateOil</t>
  </si>
  <si>
    <t>IIR000:ba_ValueofShipme</t>
  </si>
  <si>
    <t>30. Iron and Steel Industry Energy Consumption</t>
  </si>
  <si>
    <t>IIR000</t>
  </si>
  <si>
    <t>IAL000:ha_Generationfor</t>
  </si>
  <si>
    <t>IAL000:ha_SalestotheGri</t>
  </si>
  <si>
    <t>IAL000:ha_Total</t>
  </si>
  <si>
    <t>IAL000:ha_Other</t>
  </si>
  <si>
    <t>IAL000:ha_Coal</t>
  </si>
  <si>
    <t>IAL000:ha_NaturalGas</t>
  </si>
  <si>
    <t>IAL000:ha_Petroleum</t>
  </si>
  <si>
    <t>IAL000:ga_Total</t>
  </si>
  <si>
    <t>IAL000:ga_Other</t>
  </si>
  <si>
    <t>IAL000:ga_Coal</t>
  </si>
  <si>
    <t>IAL000:ga_NaturalGas</t>
  </si>
  <si>
    <t>IAL000:ga_Petroleum</t>
  </si>
  <si>
    <t>IAL000:ea_tonscarbon_dd</t>
  </si>
  <si>
    <t>IAL000:da_Total</t>
  </si>
  <si>
    <t>IAL000:da_PurchasedElec</t>
  </si>
  <si>
    <t>IAL000:da_Renewables</t>
  </si>
  <si>
    <t>IAL000:da_SteamCoal</t>
  </si>
  <si>
    <t>IAL000:da_NaturalGas</t>
  </si>
  <si>
    <t>IAL000:da_PetroleumSubt</t>
  </si>
  <si>
    <t>IAL000:da_OtherPetroleu</t>
  </si>
  <si>
    <t>IAL000:da_PetroleumCoke</t>
  </si>
  <si>
    <t>IAL000:da_LiquefiedPetr</t>
  </si>
  <si>
    <t>IAL000:da_DistillateOil</t>
  </si>
  <si>
    <t>IAL000:da_ResidualOil</t>
  </si>
  <si>
    <t>IAL000:ca_Total</t>
  </si>
  <si>
    <t>IAL000:ca_PurchasedElec</t>
  </si>
  <si>
    <t>IAL000:ca_Renewables</t>
  </si>
  <si>
    <t>IAL000:ca_SteamCoal</t>
  </si>
  <si>
    <t>IAL000:ca_NaturalGas</t>
  </si>
  <si>
    <t>IAL000:ca_PetroleumSubt</t>
  </si>
  <si>
    <t>IAL000:ca_OtherPetroleu</t>
  </si>
  <si>
    <t>IAL000:ca_PetroleumCoke</t>
  </si>
  <si>
    <t>IAL000:ca_LiquefiedPetr</t>
  </si>
  <si>
    <t>IAL000:ca_DistillateOil</t>
  </si>
  <si>
    <t>IAL000:ca_ResidualOil</t>
  </si>
  <si>
    <t>IAL000:ba_ValueofShipme</t>
  </si>
  <si>
    <t>31. Aluminum Industry Energy Consumption</t>
  </si>
  <si>
    <t>IAL000</t>
  </si>
  <si>
    <t>MBD000:na_Generationfor</t>
  </si>
  <si>
    <t>MBD000:na_SalestotheGri</t>
  </si>
  <si>
    <t>MBD000:na_Total</t>
  </si>
  <si>
    <t>MBD000:na_Other</t>
  </si>
  <si>
    <t>MBD000:na_Coal</t>
  </si>
  <si>
    <t>MBD000:na_NaturalGas</t>
  </si>
  <si>
    <t>MBD000:na_Petroleum</t>
  </si>
  <si>
    <t>MBD000:ma_Total</t>
  </si>
  <si>
    <t>MBD000:ma_Other</t>
  </si>
  <si>
    <t>MBD000:ma_Coal</t>
  </si>
  <si>
    <t>MBD000:ma_NaturalGas</t>
  </si>
  <si>
    <t>MBD000:ma_Petroleum</t>
  </si>
  <si>
    <t xml:space="preserve"> Combined Heat and Power 3/</t>
  </si>
  <si>
    <t>and Electrical Equipment:</t>
  </si>
  <si>
    <t>Computers, Transportation Equipment,</t>
  </si>
  <si>
    <t>Fabricated Metal Products, Machinery,</t>
  </si>
  <si>
    <t xml:space="preserve">   Electrical Equipment</t>
  </si>
  <si>
    <t>MBD000:ea_tonscarbon_dd</t>
  </si>
  <si>
    <t xml:space="preserve">   Transportation Equipment</t>
  </si>
  <si>
    <t>MBD000:da_tonscarbon_dd</t>
  </si>
  <si>
    <t xml:space="preserve">   Computers</t>
  </si>
  <si>
    <t>MBD000:ca_tonscarbon_dd</t>
  </si>
  <si>
    <t xml:space="preserve">   Machinery</t>
  </si>
  <si>
    <t>MBD000:ba_tonscarbon_dd</t>
  </si>
  <si>
    <t xml:space="preserve">   Fabricated Metal Products</t>
  </si>
  <si>
    <t>MBD000:aa_tonscarbon_dd</t>
  </si>
  <si>
    <t>Carbon Dioxide Emissions 2/ (million metric</t>
  </si>
  <si>
    <t>MBD000:ea_(thousandBtup</t>
  </si>
  <si>
    <t>MBD000:da_(thousandBtup</t>
  </si>
  <si>
    <t>MBD000:ca_(thousandBtup</t>
  </si>
  <si>
    <t>MBD000:ba_(thousandBtup</t>
  </si>
  <si>
    <t>MBD000:aa_(thousandBtup</t>
  </si>
  <si>
    <t>MBD000:ea_ValueofShipme</t>
  </si>
  <si>
    <t>MBD000:da_ValueofShipme</t>
  </si>
  <si>
    <t>MBD000:ca_ValueofShipme</t>
  </si>
  <si>
    <t>MBD000:ba_ValueofShipme</t>
  </si>
  <si>
    <t>MBD000:aa_ValueofShipme</t>
  </si>
  <si>
    <t>MBD000:ea_Total</t>
  </si>
  <si>
    <t>MBD000:ea_PurchasedElec</t>
  </si>
  <si>
    <t>MBD000:ea_Renewables</t>
  </si>
  <si>
    <t>MBD000:ea_SteamCoal</t>
  </si>
  <si>
    <t>MBD000:ea_NaturalGas</t>
  </si>
  <si>
    <t xml:space="preserve">         Petroleum Subtotal</t>
  </si>
  <si>
    <t>MBD000:ea_PetroleumSubt</t>
  </si>
  <si>
    <t xml:space="preserve">      Petroleum Coke</t>
  </si>
  <si>
    <t>MBD000:ea_PetrolCoke</t>
  </si>
  <si>
    <t>MBD000:ea_ResidualOil</t>
  </si>
  <si>
    <t>MBD000:ea_DistillateOil</t>
  </si>
  <si>
    <t>MBD000:ea_LiquefiedPetr</t>
  </si>
  <si>
    <t xml:space="preserve">   Electrical Equipment Consumption 1/</t>
  </si>
  <si>
    <t>MBD000:da_Total</t>
  </si>
  <si>
    <t>MBD000:da_PurchasedElec</t>
  </si>
  <si>
    <t>MBD000:da_Renewables</t>
  </si>
  <si>
    <t>MBD000:da_SteamCoal</t>
  </si>
  <si>
    <t>MBD000:da_NaturalGas</t>
  </si>
  <si>
    <t>MBD000:da_PetroleumSubt</t>
  </si>
  <si>
    <t>MBD000:da_PetrolCoke</t>
  </si>
  <si>
    <t>MBD000:da_ResidualOil</t>
  </si>
  <si>
    <t>MBD000:da_DistillateOil</t>
  </si>
  <si>
    <t>MBD000:da_LiquefiedPetr</t>
  </si>
  <si>
    <t xml:space="preserve">   Transportation Equipment Consumption 1/</t>
  </si>
  <si>
    <t>MBD000:ca_Total</t>
  </si>
  <si>
    <t>MBD000:ca_PurchasedElec</t>
  </si>
  <si>
    <t>MBD000:ca_Renewables</t>
  </si>
  <si>
    <t>MBD000:ca_SteamCoal</t>
  </si>
  <si>
    <t>MBD000:ca_NaturalGas</t>
  </si>
  <si>
    <t>MBD000:ca_PetroleumSubt</t>
  </si>
  <si>
    <t>MBD000:ca_PetrolCoke</t>
  </si>
  <si>
    <t>MBD000:ca_ResidualOil</t>
  </si>
  <si>
    <t>MBD000:ca_DistillateOil</t>
  </si>
  <si>
    <t>MBD000:ca_LiquefiedPetr</t>
  </si>
  <si>
    <t xml:space="preserve">   Computers Consumption 1/</t>
  </si>
  <si>
    <t>MBD000:ba_Total</t>
  </si>
  <si>
    <t>MBD000:ba_PurchasedElec</t>
  </si>
  <si>
    <t>MBD000:ba_Renewables</t>
  </si>
  <si>
    <t>MBD000:ba_SteamCoal</t>
  </si>
  <si>
    <t>MBD000:ba_NaturalGas</t>
  </si>
  <si>
    <t>MBD000:ba_PetroleumSubt</t>
  </si>
  <si>
    <t>MBD000:ba_PetrolCoke</t>
  </si>
  <si>
    <t>MBD000:ba_ResidualOil</t>
  </si>
  <si>
    <t>MBD000:ba_DistillateOil</t>
  </si>
  <si>
    <t>MBD000:ba_LiquefiedPetr</t>
  </si>
  <si>
    <t xml:space="preserve">   Machinery Consumption 1/</t>
  </si>
  <si>
    <t>MBD000:aa_Total</t>
  </si>
  <si>
    <t>MBD000:aa_PurchasedElec</t>
  </si>
  <si>
    <t>MBD000:aa_Renewables</t>
  </si>
  <si>
    <t>MBD000:aa_SteamCoal</t>
  </si>
  <si>
    <t xml:space="preserve">      Metallurgical Coal</t>
  </si>
  <si>
    <t>MBD000:aa_Metallurgical</t>
  </si>
  <si>
    <t>MBD000:aa_NaturalGas</t>
  </si>
  <si>
    <t>MBD000:aa_PetroleumSubt</t>
  </si>
  <si>
    <t>MBD000:aa_PetrolCoke</t>
  </si>
  <si>
    <t>MBD000:aa_ResidualOil</t>
  </si>
  <si>
    <t>MBD000:aa_DistillateOil</t>
  </si>
  <si>
    <t>MBD000:aa_LiquefiedPetr</t>
  </si>
  <si>
    <t xml:space="preserve">   Fabricated Metal Products Consumption 1/</t>
  </si>
  <si>
    <t>Energy Consumption (trillion Btu)</t>
  </si>
  <si>
    <t>32. Metal Based Durables Industry Energy Consumption</t>
  </si>
  <si>
    <t>MBD000</t>
  </si>
  <si>
    <t>BOM000:na_Generationfor</t>
  </si>
  <si>
    <t>BOM000:na_SalestotheGri</t>
  </si>
  <si>
    <t>BOM000:na_Total</t>
  </si>
  <si>
    <t>BOM000:na_Other</t>
  </si>
  <si>
    <t>BOM000:na_Coal</t>
  </si>
  <si>
    <t>BOM000:na_NaturalGas</t>
  </si>
  <si>
    <t>BOM000:na_Petroleum</t>
  </si>
  <si>
    <t>BOM000:ma_Total</t>
  </si>
  <si>
    <t>BOM000:ma_Other</t>
  </si>
  <si>
    <t>BOM000:ma_Coal</t>
  </si>
  <si>
    <t>BOM000:ma_NaturalGas</t>
  </si>
  <si>
    <t>BOM000:ma_Petroleum</t>
  </si>
  <si>
    <t xml:space="preserve"> Combined Heat and Power 4/</t>
  </si>
  <si>
    <t>Wood, Plastics, and Balance of Manufacturing:</t>
  </si>
  <si>
    <t xml:space="preserve">   Balance of Manufacturing</t>
  </si>
  <si>
    <t>BOM000:fa_tonscarbon_dd</t>
  </si>
  <si>
    <t xml:space="preserve">   Plastics</t>
  </si>
  <si>
    <t>BOM000:ea_tonscarbon_dd</t>
  </si>
  <si>
    <t xml:space="preserve">   Wood Products</t>
  </si>
  <si>
    <t>BOM000:ca_tonscarbon_dd</t>
  </si>
  <si>
    <t>Carbon Dioxide Emissions 3/ (million metric</t>
  </si>
  <si>
    <t>BOM000:fa_(thousandBtup</t>
  </si>
  <si>
    <t>BOM000:ea_(thousandBtup</t>
  </si>
  <si>
    <t>BOM000:ca_(thousandBtup</t>
  </si>
  <si>
    <t>BOM000:fa_ValueofShipme</t>
  </si>
  <si>
    <t>BOM000:ea_ValueofShipme</t>
  </si>
  <si>
    <t>BOM000:ca_ValueofShipme</t>
  </si>
  <si>
    <t>BOM000:ca_Total</t>
  </si>
  <si>
    <t>BOM000:ca_PurchasedElec</t>
  </si>
  <si>
    <t>BOM000:ca_Renewables</t>
  </si>
  <si>
    <t>BOM000:ca_MetCoal</t>
  </si>
  <si>
    <t>BOM000:ca_SteamCoal</t>
  </si>
  <si>
    <t>BOM000:ca_NaturalGas</t>
  </si>
  <si>
    <t>BOM000:ca_PetroleumSubt</t>
  </si>
  <si>
    <t xml:space="preserve">      Other Petroleum 2/</t>
  </si>
  <si>
    <t>BOM000:ca_OtherPetrol</t>
  </si>
  <si>
    <t>BOM000:ca_PetroleumCoke</t>
  </si>
  <si>
    <t>BOM000:ca_ResidualOil</t>
  </si>
  <si>
    <t>BOM000:ca_DistillateOil</t>
  </si>
  <si>
    <t>BOM000:ca_LiquefiedPetr</t>
  </si>
  <si>
    <t xml:space="preserve">   Balance of Manufacturing Consumption 1/</t>
  </si>
  <si>
    <t>BOM000:ba_Total</t>
  </si>
  <si>
    <t>BOM000:ba_PurchasedElec</t>
  </si>
  <si>
    <t>BOM000:ba_Renewables</t>
  </si>
  <si>
    <t>BOM000:ba_MetCoal</t>
  </si>
  <si>
    <t>BOM000:ba_SteamCoal</t>
  </si>
  <si>
    <t>BOM000:ba_NaturalGas</t>
  </si>
  <si>
    <t>BOM000:ba_PetroleumSubt</t>
  </si>
  <si>
    <t>BOM000:ba_ResidualOil</t>
  </si>
  <si>
    <t>BOM000:ba_DistillateOil</t>
  </si>
  <si>
    <t>BOM000:ba_LiquefiedPetr</t>
  </si>
  <si>
    <t xml:space="preserve">   Plastics Consumption 1/</t>
  </si>
  <si>
    <t>BOM000:aa_Total</t>
  </si>
  <si>
    <t>BOM000:aa_PurchasedElec</t>
  </si>
  <si>
    <t>BOM000:aa_Renewables</t>
  </si>
  <si>
    <t>BOM000:aa_MetCoal</t>
  </si>
  <si>
    <t>BOM000:aa_SteamCoal</t>
  </si>
  <si>
    <t>BOM000:aa_NaturalGas</t>
  </si>
  <si>
    <t>BOM000:aa_PetroleumSubt</t>
  </si>
  <si>
    <t>BOM000:aa_ResidualOil</t>
  </si>
  <si>
    <t>BOM000:aa_DistillateOil</t>
  </si>
  <si>
    <t>BOM000:aa_LiquefiedPetr</t>
  </si>
  <si>
    <t xml:space="preserve">   Wood Products Consumption 1/</t>
  </si>
  <si>
    <t>33. Other Manufacturing Industry Energy Consumption</t>
  </si>
  <si>
    <t>BOM000</t>
  </si>
  <si>
    <t>UIC000:na_Generationfor</t>
  </si>
  <si>
    <t>UIC000:na_SalestotheGri</t>
  </si>
  <si>
    <t>UIC000:na_Total</t>
  </si>
  <si>
    <t>UIC000:na_Other</t>
  </si>
  <si>
    <t>UIC000:na_Coal</t>
  </si>
  <si>
    <t>UIC000:na_NaturalGas</t>
  </si>
  <si>
    <t>UIC000:na_Petroleum</t>
  </si>
  <si>
    <t>UIC000:ma_Total</t>
  </si>
  <si>
    <t>UIC000:ma_Other</t>
  </si>
  <si>
    <t>UIC000:ma_Coal</t>
  </si>
  <si>
    <t>UIC000:ma_NaturalGas</t>
  </si>
  <si>
    <t>UIC000:ma_Petroleum</t>
  </si>
  <si>
    <t xml:space="preserve"> Combined Heat and Power 5/</t>
  </si>
  <si>
    <t>Agriculture, Construction, and Mining:</t>
  </si>
  <si>
    <t xml:space="preserve">   Natural Gas Liquefaction for Export</t>
  </si>
  <si>
    <t xml:space="preserve">   Mining</t>
  </si>
  <si>
    <t xml:space="preserve">   Construction</t>
  </si>
  <si>
    <t>UIC000:ea_tonscarbon_dd</t>
  </si>
  <si>
    <t xml:space="preserve">   Agriculture</t>
  </si>
  <si>
    <t>UIC000:ca_tonscarbon_dd</t>
  </si>
  <si>
    <t>UIC000:fa_(thousandBtup</t>
  </si>
  <si>
    <t>UIC000:ea_(thousandBtup</t>
  </si>
  <si>
    <t>UIC000:ca_(thousandBtup</t>
  </si>
  <si>
    <t>UIC000:fa_ValueofShipme</t>
  </si>
  <si>
    <t>UIC000:ea_ValueofShipme</t>
  </si>
  <si>
    <t>UIC000:ca_ValueofShipme</t>
  </si>
  <si>
    <t xml:space="preserve">   Natural Gas Liquefaction for Export 3/</t>
  </si>
  <si>
    <t>UIC000:lonely_liquefact</t>
  </si>
  <si>
    <t>UIC000:fa_Total</t>
  </si>
  <si>
    <t>UIC000:fa_ElecOilShale</t>
  </si>
  <si>
    <t>UIC000:fa_PurchasedElec</t>
  </si>
  <si>
    <t>UIC000:fa_Renewables</t>
  </si>
  <si>
    <t>UIC000:fa_SteamCoal</t>
  </si>
  <si>
    <t>UIC000:fa_LeaseandPlant</t>
  </si>
  <si>
    <t>UIC000:fa_NaturalGas</t>
  </si>
  <si>
    <t>UIC000:fa_PetroleumSubt</t>
  </si>
  <si>
    <t>UIC000:fa_OtherPetroleu</t>
  </si>
  <si>
    <t>UIC000:fa_MotorGasoline</t>
  </si>
  <si>
    <t>UIC000:fa_DistillateOil</t>
  </si>
  <si>
    <t>UIC000:fa_ResidualOil</t>
  </si>
  <si>
    <t>UIC000:da_Total</t>
  </si>
  <si>
    <t>UIC000:da_PurchasedElec</t>
  </si>
  <si>
    <t>UIC000:da_NaturalGas</t>
  </si>
  <si>
    <t>UIC000:da_PetroleumSubt</t>
  </si>
  <si>
    <t>UIC000:c_OtherPetroleum</t>
  </si>
  <si>
    <t xml:space="preserve">      Asphalt and Road Oil</t>
  </si>
  <si>
    <t>UIC000:da_AsphaltandRoa</t>
  </si>
  <si>
    <t>UIC000:da_MotorGasoline</t>
  </si>
  <si>
    <t>UIC000:da_LiquefiedPetr</t>
  </si>
  <si>
    <t>UIC000:da_DistillateOil</t>
  </si>
  <si>
    <t>UIC000:ba_Total</t>
  </si>
  <si>
    <t>UIC000:ba_PurchasedElec</t>
  </si>
  <si>
    <t>UIC000:ba_Renewables</t>
  </si>
  <si>
    <t>UIC000:ba_SteamCoal</t>
  </si>
  <si>
    <t>UIC000:ba_NaturalGas</t>
  </si>
  <si>
    <t>UIC000:ba_PetroleumSubt</t>
  </si>
  <si>
    <t>UIC000:ba_OtherPetroleu</t>
  </si>
  <si>
    <t>UIC000:ba_MotorGasoline</t>
  </si>
  <si>
    <t>UIC000:ba_LiquefiedPetr</t>
  </si>
  <si>
    <t>UIC000:ba_DistillateOil</t>
  </si>
  <si>
    <t>UIC000:ba_ResidualOil</t>
  </si>
  <si>
    <t>34. Nonmanufacturing Sector Energy Consumption</t>
  </si>
  <si>
    <t>UIC000</t>
  </si>
  <si>
    <t>Fuel Use.  This is handled in Vensim using a separate variable, "BPoIFUfE BAU Proportion of Industrial</t>
  </si>
  <si>
    <t>In general, the AEO provides data for industries that map well onto the EPS's Industry Categories.</t>
  </si>
  <si>
    <t>perfectly onto the EPS's Industry Categories (for example, output, value added, and employment),</t>
  </si>
  <si>
    <t>we cannot allow the energy use to be grouped differently.  Therefore, we make the following</t>
  </si>
  <si>
    <t>adjustments to align AEO energy use data with the BLS/BEA economic data and the EPS industry</t>
  </si>
  <si>
    <t>categories:</t>
  </si>
  <si>
    <t>agriculture and forestry 01T03</t>
  </si>
  <si>
    <t>Table 25 (only includes food, beverages and tobacco are part of "balance of manufacturing" in Table 33)</t>
  </si>
  <si>
    <t>AEO includes this in "balance of manufacturing" in Table 33.</t>
  </si>
  <si>
    <t>Table 33 (excludes furniture, which is part of "balance of manufacturing" in Table 33)</t>
  </si>
  <si>
    <t>Table 26 (only includes pulp and paper, printing services are part of "balance of manufacturing" in Table 33)</t>
  </si>
  <si>
    <t>Table 27</t>
  </si>
  <si>
    <t>Table 33</t>
  </si>
  <si>
    <t>Table 29</t>
  </si>
  <si>
    <t>Table 31 (only includes aluminum, other basic metals are part of "balance of manufacturing" in Table 33)</t>
  </si>
  <si>
    <t>Table 32</t>
  </si>
  <si>
    <t>Table 32 (split up "transport equipment")</t>
  </si>
  <si>
    <t>Table 36 (Pipeline Fuel) + Table 34 (natural gas liquifaction for export)</t>
  </si>
  <si>
    <t>Uses non-EIA data source</t>
  </si>
  <si>
    <t>Table 34</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</si>
  <si>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</si>
  <si>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</si>
  <si>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</si>
  <si>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</si>
  <si>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</si>
  <si>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</si>
  <si>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</si>
  <si>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</si>
  <si>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</si>
  <si>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</si>
  <si>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</si>
  <si>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</si>
  <si>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</si>
  <si>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</si>
  <si>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</si>
  <si>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</si>
  <si>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</si>
  <si>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</si>
  <si>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</si>
  <si>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</si>
  <si>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</si>
  <si>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</si>
  <si>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</si>
  <si>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</si>
  <si>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AEO Data Source</t>
  </si>
  <si>
    <t>However, there are some differences.  Since U.S. economic data (from the U.S. BEA or BLS) map</t>
  </si>
  <si>
    <t>The following table provides a key to the AEO data sources available for each EPS Industry Category:</t>
  </si>
  <si>
    <t>Energy Modeling System run ref2020.d112119a.  Projections:  EIA, AEO2020 National Energy Modeling System run ref2020.d112119a.</t>
  </si>
  <si>
    <t xml:space="preserve">   Sources:  2019:  U.S. Energy Information Administration (EIA), Short-Term Energy Outlook, October 2019 and EIA, AEO2020 National</t>
  </si>
  <si>
    <t>operable refining capacity in barrels per calendar day.</t>
  </si>
  <si>
    <t>coke, crude oil product supplied, methanol, miscellaneous petroleum products, and kerosene not used in the residential sector.</t>
  </si>
  <si>
    <t>issues, the percentage of ethanol varies seasonally.  The annual average ethanol content of 74 percent is used for these projections.</t>
  </si>
  <si>
    <t>renewable sources, liquids from gas, liquids from coal, and other supply.</t>
  </si>
  <si>
    <t>on-site production of diesel and gasoline.</t>
  </si>
  <si>
    <t>have a lower specific gravity than the crude oil processed.</t>
  </si>
  <si>
    <t>PSD000:ha_PetroleumProd</t>
  </si>
  <si>
    <t>Expenditures for Imported Crude Oil and</t>
  </si>
  <si>
    <t>Net Import Share of Product Supplied (percent)</t>
  </si>
  <si>
    <t>PSD000:ha_ImportShareof</t>
  </si>
  <si>
    <t>Total Net Imports</t>
  </si>
  <si>
    <t>PSD000:total_net_import</t>
  </si>
  <si>
    <t>Total Gross Exports</t>
  </si>
  <si>
    <t>PSD000:total_gross_exp</t>
  </si>
  <si>
    <t>Total Gross Imports</t>
  </si>
  <si>
    <t>PSD000:total_gross_imp</t>
  </si>
  <si>
    <t>Capacity Utilization Rate (percent) 19/</t>
  </si>
  <si>
    <t>PSD000:ha_CapacityUtili</t>
  </si>
  <si>
    <t>Domestic Refinery Distillation Capacity 18/</t>
  </si>
  <si>
    <t>PSD000:ha_DomesticRefin</t>
  </si>
  <si>
    <t xml:space="preserve"> Discrepancy 17/</t>
  </si>
  <si>
    <t>PSD000:ga_Discrepancy</t>
  </si>
  <si>
    <t>PSD000:fa_Total</t>
  </si>
  <si>
    <t xml:space="preserve">     Unspecified Sector 16/</t>
  </si>
  <si>
    <t>PSD000:fa_balancesector</t>
  </si>
  <si>
    <t xml:space="preserve">     Electric Power 15/</t>
  </si>
  <si>
    <t>PSD000:fa_ElectricPower</t>
  </si>
  <si>
    <t xml:space="preserve">     Transportation</t>
  </si>
  <si>
    <t>PSD000:fa_Transportatio</t>
  </si>
  <si>
    <t xml:space="preserve">     Industrial 14/</t>
  </si>
  <si>
    <t>PSD000:fa_Industrial</t>
  </si>
  <si>
    <t xml:space="preserve">     Residential and Commercial</t>
  </si>
  <si>
    <t>PSD000:fa_Residentialan</t>
  </si>
  <si>
    <t xml:space="preserve">   by Sector</t>
  </si>
  <si>
    <t xml:space="preserve">     Other 13/</t>
  </si>
  <si>
    <t>PSD000:ea_Other</t>
  </si>
  <si>
    <t xml:space="preserve">     Residual Fuel Oil</t>
  </si>
  <si>
    <t>PSD000:ea_ResidualFuel</t>
  </si>
  <si>
    <t xml:space="preserve">       of which:  Diesel</t>
  </si>
  <si>
    <t>PSD000:eb_DieselAllSect</t>
  </si>
  <si>
    <t xml:space="preserve">     Distillate Fuel Oil 12/</t>
  </si>
  <si>
    <t>PSD000:ea_DistillateFue</t>
  </si>
  <si>
    <t xml:space="preserve">     Jet Fuel 11/</t>
  </si>
  <si>
    <t>PSD000:ea_JetFuel</t>
  </si>
  <si>
    <t xml:space="preserve">        of which:  E85 10/</t>
  </si>
  <si>
    <t>PSD000:ea_E85E85E85E85</t>
  </si>
  <si>
    <t xml:space="preserve">     Motor Gasoline 9/</t>
  </si>
  <si>
    <t>PSD000:ea_MotorGasoline</t>
  </si>
  <si>
    <t xml:space="preserve">     Liquefied Petroleum Gases and Other 8/</t>
  </si>
  <si>
    <t>PSD000:ea_LiqPetGas</t>
  </si>
  <si>
    <t xml:space="preserve">   by Fuel</t>
  </si>
  <si>
    <t xml:space="preserve"> Product Supplied</t>
  </si>
  <si>
    <t xml:space="preserve"> Total Primary Supply 7/</t>
  </si>
  <si>
    <t>PSD000:da_TotalPrimaryS</t>
  </si>
  <si>
    <t xml:space="preserve"> Other 6/</t>
  </si>
  <si>
    <t>PSD000:ca_OtherOther</t>
  </si>
  <si>
    <t xml:space="preserve"> Liquids from Coal</t>
  </si>
  <si>
    <t>PSD000:ca_LiquidsfromCo</t>
  </si>
  <si>
    <t xml:space="preserve"> Liquids from Gas</t>
  </si>
  <si>
    <t>PSD000:AllLiquidsfromGa</t>
  </si>
  <si>
    <t xml:space="preserve">     Stock Withdrawal</t>
  </si>
  <si>
    <t>PSD000:Other_BM_Stock</t>
  </si>
  <si>
    <t xml:space="preserve">     Net Imports</t>
  </si>
  <si>
    <t>PSD000:Other_BM_NetImp</t>
  </si>
  <si>
    <t xml:space="preserve">     Domestic Production</t>
  </si>
  <si>
    <t>PSD000:Other_BM_Dome</t>
  </si>
  <si>
    <t xml:space="preserve">   Other Biomass-derived Liquids 5/</t>
  </si>
  <si>
    <t>PSD000:Other_BM-derived</t>
  </si>
  <si>
    <t>PSD000:cb_BiodieselWith</t>
  </si>
  <si>
    <t>PSD000:cb_BiodieselImpo</t>
  </si>
  <si>
    <t>PSD000:cb_DomesticBiodi</t>
  </si>
  <si>
    <t xml:space="preserve">   Biodiesel</t>
  </si>
  <si>
    <t>PSD000:cb_TotalBiodiesl</t>
  </si>
  <si>
    <t>PSD000:ca_EthanolWithdr</t>
  </si>
  <si>
    <t>PSD000:ca_EthanolImport</t>
  </si>
  <si>
    <t>PSD000:ca_DomesticEthan</t>
  </si>
  <si>
    <t xml:space="preserve">   Ethanol</t>
  </si>
  <si>
    <t>PSD000:cb_TotalEthanol</t>
  </si>
  <si>
    <t xml:space="preserve"> Biofuels</t>
  </si>
  <si>
    <t>PSD000:from_Renewables</t>
  </si>
  <si>
    <t xml:space="preserve"> Natural Gas Plant Liquids</t>
  </si>
  <si>
    <t>PSD000:ca_NaturalGasPla</t>
  </si>
  <si>
    <t xml:space="preserve"> Product Stock Withdrawal</t>
  </si>
  <si>
    <t>PSD000:ProductStockDraw</t>
  </si>
  <si>
    <t xml:space="preserve"> Refinery Processing Gain 4/</t>
  </si>
  <si>
    <t>PSD000:ca_RefineryProce</t>
  </si>
  <si>
    <t xml:space="preserve">   Exports</t>
  </si>
  <si>
    <t>PSD000:ca_Exports</t>
  </si>
  <si>
    <t xml:space="preserve">   Blending Component Imports</t>
  </si>
  <si>
    <t>PSD000:ca_BlendingCompo</t>
  </si>
  <si>
    <t xml:space="preserve">   Unfinished Oil Imports</t>
  </si>
  <si>
    <t>PSD000:ca_UnfinishedOil</t>
  </si>
  <si>
    <t xml:space="preserve">   Gross Refined Product Imports 3/</t>
  </si>
  <si>
    <t>PSD000:ca_GrossRefinedP</t>
  </si>
  <si>
    <t xml:space="preserve"> Net Product Imports</t>
  </si>
  <si>
    <t>PSD000:ca_NetProductImp</t>
  </si>
  <si>
    <t>Remove this from AEO's "Balance of Manufacturing"</t>
  </si>
  <si>
    <t>Add it to:</t>
  </si>
  <si>
    <t>beverages and tobacco</t>
  </si>
  <si>
    <t>textiles, apparel, and leather</t>
  </si>
  <si>
    <t>printing</t>
  </si>
  <si>
    <t>non-aluminum, nonferrous metals</t>
  </si>
  <si>
    <t>Note that we do not need to separate furniture from "Balance of Manufacturing" because the BEA/BLS economic</t>
  </si>
  <si>
    <t>data also group furniture with their "other manufacturing" data</t>
  </si>
  <si>
    <t>Table 33 (after removals, see below)</t>
  </si>
  <si>
    <t xml:space="preserve">As discussed on the "About" tab, we need to separate some energy use from the </t>
  </si>
  <si>
    <t>AEO's "Balance of Manufacturing" category in order to align AEO energy use data</t>
  </si>
  <si>
    <t>with the economic data we have from the BEA and BLS, which aligns more closely</t>
  </si>
  <si>
    <t>with the EPS's Industry Categories than do the AEO data.</t>
  </si>
  <si>
    <t>The Use Table (Supply-Use Framework), 2012</t>
  </si>
  <si>
    <t>[Millions of dollars]</t>
  </si>
  <si>
    <t>Bureau of Economic Analysis</t>
  </si>
  <si>
    <t>Commodities/Industries</t>
  </si>
  <si>
    <t>Oilseed farming</t>
  </si>
  <si>
    <t>Grain farming</t>
  </si>
  <si>
    <t>Vegetable and melon farming</t>
  </si>
  <si>
    <t>Fruit and tree nut farming</t>
  </si>
  <si>
    <t>Greenhouse, nursery, and floriculture production</t>
  </si>
  <si>
    <t>Other crop farming</t>
  </si>
  <si>
    <t>Dairy cattle and milk production</t>
  </si>
  <si>
    <t>Beef cattle ranching and farming, including feedlots and dual-purpose ranching and farming</t>
  </si>
  <si>
    <t>Poultry and egg production</t>
  </si>
  <si>
    <t>Animal production, except cattle and poultry and eggs</t>
  </si>
  <si>
    <t>Forestry and logging</t>
  </si>
  <si>
    <t>Fishing, hunting and trapping</t>
  </si>
  <si>
    <t>Support activities for agriculture and forestry</t>
  </si>
  <si>
    <t>Oil and gas extraction</t>
  </si>
  <si>
    <t>Coal mining</t>
  </si>
  <si>
    <t>Copper, nickel, lead, and zinc mining</t>
  </si>
  <si>
    <t>Iron, gold, silver, and other metal ore mining</t>
  </si>
  <si>
    <t>Stone mining and quarrying</t>
  </si>
  <si>
    <t>Other nonmetallic mineral mining and quarrying</t>
  </si>
  <si>
    <t>Drilling oil and gas wells</t>
  </si>
  <si>
    <t>Other support activities for mining</t>
  </si>
  <si>
    <t>Electric power generation, transmission, and distribution</t>
  </si>
  <si>
    <t>Natural gas distribution</t>
  </si>
  <si>
    <t>Water, sewage and other systems</t>
  </si>
  <si>
    <t>Health care structures</t>
  </si>
  <si>
    <t>Educational and vocational structures</t>
  </si>
  <si>
    <t>Nonresidential maintenance and repair</t>
  </si>
  <si>
    <t>Residential maintenance and repair</t>
  </si>
  <si>
    <t>Office and commercial structures</t>
  </si>
  <si>
    <t>Multifamily residential structures</t>
  </si>
  <si>
    <t>Other residential structures</t>
  </si>
  <si>
    <t>Manufacturing structures</t>
  </si>
  <si>
    <t>Other nonresidential structures</t>
  </si>
  <si>
    <t>Power and communication structures</t>
  </si>
  <si>
    <t>Single-family residential structures</t>
  </si>
  <si>
    <t>Transportation structures and highways and streets</t>
  </si>
  <si>
    <t>Sawmills and wood preservation</t>
  </si>
  <si>
    <t>Veneer, plywood, and engineered wood product manufacturing</t>
  </si>
  <si>
    <t>Millwork</t>
  </si>
  <si>
    <t>All other wood product manufacturing</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</si>
  <si>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</si>
  <si>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</si>
  <si>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</si>
  <si>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</si>
  <si>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</si>
  <si>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</si>
  <si>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</si>
  <si>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</si>
  <si>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</si>
  <si>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</si>
  <si>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</si>
  <si>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</si>
  <si>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Iron and steel mills and ferroalloy manufacturing</t>
  </si>
  <si>
    <t>Steel product manufacturing from purchased steel</t>
  </si>
  <si>
    <t>Secondary smelting and alloying of aluminum</t>
  </si>
  <si>
    <t>Alumina refining and primary aluminum production</t>
  </si>
  <si>
    <t>Aluminum product manufacturing from purchased aluminum</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</si>
  <si>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</si>
  <si>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</si>
  <si>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</si>
  <si>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</si>
  <si>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</si>
  <si>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Custom roll forming</t>
  </si>
  <si>
    <t>All other forging, stamping, and sintering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</si>
  <si>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</si>
  <si>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</si>
  <si>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</si>
  <si>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</si>
  <si>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</si>
  <si>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</si>
  <si>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</si>
  <si>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</si>
  <si>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</si>
  <si>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</si>
  <si>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</si>
  <si>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</si>
  <si>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Plumbing fixture fitting and trim manufacturing</t>
  </si>
  <si>
    <t>Valve and fittings other than plumbing</t>
  </si>
  <si>
    <t>Ball and roller bearing manufacturing</t>
  </si>
  <si>
    <t>Fabricated pipe and pipe fitting manufacturing</t>
  </si>
  <si>
    <t>Ammunition, arms, ordnance, and accessories manufacturing</t>
  </si>
  <si>
    <t>Other fabricated metal manufacturing</t>
  </si>
  <si>
    <t>Farm machinery and equipment manufacturing</t>
  </si>
  <si>
    <t>Lawn and garden equipment manufacturing</t>
  </si>
  <si>
    <t>Construction machinery manufacturing</t>
  </si>
  <si>
    <t>Mining and oil and gas field machinery manufacturing</t>
  </si>
  <si>
    <t>Semiconductor machinery manufacturing</t>
  </si>
  <si>
    <t>Other industrial machinery manufacturing</t>
  </si>
  <si>
    <t>Optical instrument and lens manufacturing</t>
  </si>
  <si>
    <t>Photographic and photocopying equipment manufacturing</t>
  </si>
  <si>
    <t>Other commercial and service industry machinery manufacturing</t>
  </si>
  <si>
    <t>Heating equipment (except warm air furnaces) manufacturing</t>
  </si>
  <si>
    <t>Air conditioning, refrigeration, and warm air heating equipment manufacturing</t>
  </si>
  <si>
    <t>Industrial and commercial fan and blower and air purification equipment manufacturing</t>
  </si>
  <si>
    <t>Industrial mold manufacturing</t>
  </si>
  <si>
    <t>Special tool, die, jig, and fixture manufacturing</t>
  </si>
  <si>
    <t>Machine tool manufacturing</t>
  </si>
  <si>
    <t>Cutting and machine tool accessory, 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</si>
  <si>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</si>
  <si>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</si>
  <si>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</si>
  <si>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</si>
  <si>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</si>
  <si>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Pump and pumping equipment manufacturing</t>
  </si>
  <si>
    <t>Material handling equipment manufacturing</t>
  </si>
  <si>
    <t>Power-driven handtool manufacturing</t>
  </si>
  <si>
    <t>Packaging machinery manufacturing</t>
  </si>
  <si>
    <t>Industrial process furnace and oven manufacturing</t>
  </si>
  <si>
    <t>Other general purpose machinery manufacturing</t>
  </si>
  <si>
    <t>Fluid power process machinery</t>
  </si>
  <si>
    <t>Electronic computer manufacturing</t>
  </si>
  <si>
    <t>Computer storage device manufacturing</t>
  </si>
  <si>
    <t>Computer terminals and other computer peripheral equipment manufacturing</t>
  </si>
  <si>
    <t>Telephone apparatus manufacturing</t>
  </si>
  <si>
    <t>Broadcast and wireless communications equipment</t>
  </si>
  <si>
    <t>Other communications equipment manufacturing</t>
  </si>
  <si>
    <t>Semiconductor and related device manufacturing</t>
  </si>
  <si>
    <t>Printed circuit assembly (electronic assembly) manufacturing</t>
  </si>
  <si>
    <t>Other electronic component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</si>
  <si>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</si>
  <si>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</si>
  <si>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</si>
  <si>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</si>
  <si>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</si>
  <si>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</si>
  <si>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</si>
  <si>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</si>
  <si>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Watch, clock, and other measuring and controlling device manufacturing</t>
  </si>
  <si>
    <t>Audio and video equipment manufacturing</t>
  </si>
  <si>
    <t>Manufacturing and reproducing magnetic and optical media</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</si>
  <si>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</si>
  <si>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</si>
  <si>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</si>
  <si>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</si>
  <si>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</si>
  <si>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</si>
  <si>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</si>
  <si>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</si>
  <si>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</si>
  <si>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</si>
  <si>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</si>
  <si>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</si>
  <si>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</si>
  <si>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</si>
  <si>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</si>
  <si>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</si>
  <si>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</si>
  <si>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</si>
  <si>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</si>
  <si>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</si>
  <si>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</si>
  <si>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</si>
  <si>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</si>
  <si>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</si>
  <si>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</si>
  <si>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</si>
  <si>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transmission and power train parts manufacturing</t>
  </si>
  <si>
    <t>Motor vehicle seating and interior trim manufacturing</t>
  </si>
  <si>
    <t>Motor vehicle metal stamping</t>
  </si>
  <si>
    <t>Other Motor Vehicle Parts Manufacturing</t>
  </si>
  <si>
    <t>Motor vehicle steering, suspension component (except spring), and brake systems manufacturing</t>
  </si>
  <si>
    <t>Aircraft manufacturing</t>
  </si>
  <si>
    <t>Aircraft engine and engine parts manufacturing</t>
  </si>
  <si>
    <t>Other aircraft parts and auxiliary equipment manufacturing</t>
  </si>
  <si>
    <t>Guided missile and space vehicle manufacturing</t>
  </si>
  <si>
    <t>Propulsion units and parts for space vehicles and guided missiles</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</si>
  <si>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</si>
  <si>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</si>
  <si>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</si>
  <si>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</si>
  <si>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</si>
  <si>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</si>
  <si>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</si>
  <si>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</si>
  <si>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</si>
  <si>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Institutional furniture manufacturing</t>
  </si>
  <si>
    <t>Other household nonupholstered furniture</t>
  </si>
  <si>
    <t>Showcase, partition, shelving, and locker manufacturing</t>
  </si>
  <si>
    <t>Office furniture and custom architectural woodwork and millwork manufacturing</t>
  </si>
  <si>
    <t>Other furniture related product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</si>
  <si>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</si>
  <si>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</si>
  <si>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</si>
  <si>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</si>
  <si>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</si>
  <si>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</si>
  <si>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</si>
  <si>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</si>
  <si>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</si>
  <si>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</si>
  <si>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</si>
  <si>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Dog and cat food manufacturing</t>
  </si>
  <si>
    <t>Other animal food manufacturing</t>
  </si>
  <si>
    <t>Flour milling and malt manufacturing</t>
  </si>
  <si>
    <t>Wet corn milling</t>
  </si>
  <si>
    <t>Fats and oils refining and blending</t>
  </si>
  <si>
    <t>Soybean and other oilseed processing</t>
  </si>
  <si>
    <t>Breakfast cereal manufacturing</t>
  </si>
  <si>
    <t>Sugar and confectionery product manufacturing</t>
  </si>
  <si>
    <t>Frozen food manufacturing</t>
  </si>
  <si>
    <t>Fruit and vegetable canning, pickling, and drying</t>
  </si>
  <si>
    <t>Cheese manufacturing</t>
  </si>
  <si>
    <t>Dry, condensed, and evaporated dairy product manufacturing</t>
  </si>
  <si>
    <t>Fluid milk and butter manufacturing</t>
  </si>
  <si>
    <t>Ice cream and frozen dessert manufacturing</t>
  </si>
  <si>
    <t>Poultry processing</t>
  </si>
  <si>
    <t>Animal (except poultry) slaughtering, rendering, and processing</t>
  </si>
  <si>
    <t>Seafood product preparation and packaging</t>
  </si>
  <si>
    <t>Bread and bakery product manufacturing</t>
  </si>
  <si>
    <t>Cookie, cracker, pasta, and tortilla manufacturing</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</si>
  <si>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</si>
  <si>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</si>
  <si>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</si>
  <si>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</si>
  <si>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</si>
  <si>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</si>
  <si>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</si>
  <si>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</si>
  <si>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</si>
  <si>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Tobacco product manufacturing</t>
  </si>
  <si>
    <t>Fiber, yarn, and thread mills</t>
  </si>
  <si>
    <t>Fabric mills</t>
  </si>
  <si>
    <t>Textile and fabric finishing and fabric coating mills</t>
  </si>
  <si>
    <t>Carpet and rug mills</t>
  </si>
  <si>
    <t>Curtain and linen mills</t>
  </si>
  <si>
    <t>Other textile product mills</t>
  </si>
  <si>
    <t>Apparel manufacturing</t>
  </si>
  <si>
    <t>Leather and allied product manufacturing</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</si>
  <si>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</si>
  <si>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</si>
  <si>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</si>
  <si>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</si>
  <si>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</si>
  <si>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</si>
  <si>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</si>
  <si>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</si>
  <si>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t>
  </si>
  <si>
    <t>Support activities for printing</t>
  </si>
  <si>
    <t>Petroleum refineries</t>
  </si>
  <si>
    <t>Asphalt paving mixture and block manufacturing</t>
  </si>
  <si>
    <t>Asphalt shingle and coating materials manufacturing</t>
  </si>
  <si>
    <t>Other petroleum and coal products manufacturing</t>
  </si>
  <si>
    <t>Petrochemical manufacturing</t>
  </si>
  <si>
    <t>Industrial gas manufacturing</t>
  </si>
  <si>
    <t>Synthetic dye and pigment manufacturing</t>
  </si>
  <si>
    <t>Other Basic Inorganic Chemical Manufacturing</t>
  </si>
  <si>
    <t>Other basic organic chemical manufacturing</t>
  </si>
  <si>
    <t>Plastics material and resin manufacturing</t>
  </si>
  <si>
    <t>Synthetic rubber and artificial and synthetic fibers and filaments manufacturing</t>
  </si>
  <si>
    <t>Medicinal and botanical manufacturing</t>
  </si>
  <si>
    <t>Pharmaceutical preparation manufacturing</t>
  </si>
  <si>
    <t>In-vitro diagnostic substance manufacturing</t>
  </si>
  <si>
    <t>Biological product (except diagnostic)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</si>
  <si>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</si>
  <si>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</si>
  <si>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</si>
  <si>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</si>
  <si>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</si>
  <si>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</si>
  <si>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</si>
  <si>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All other chemical product and preparation manufacturing</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</si>
  <si>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</si>
  <si>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</si>
  <si>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</si>
  <si>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</si>
  <si>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</si>
  <si>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</si>
  <si>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</si>
  <si>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</si>
  <si>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</si>
  <si>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</si>
  <si>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Motor vehicle and motor vehicle parts and supplies</t>
  </si>
  <si>
    <t>Professional and commercial equipment and supplies</t>
  </si>
  <si>
    <t xml:space="preserve">Household appliances and electrical and electronic goods </t>
  </si>
  <si>
    <t>Machinery, equipment, and supplies</t>
  </si>
  <si>
    <t>Other durable goods merchant wholesalers</t>
  </si>
  <si>
    <t>Drugs and druggists? sundries</t>
  </si>
  <si>
    <t xml:space="preserve">Grocery and related product wholesalers </t>
  </si>
  <si>
    <t>Petroleum and petroleum products</t>
  </si>
  <si>
    <t>Other nondurable goods merchant wholesalers</t>
  </si>
  <si>
    <t>Wholesale electronic markets and agents and brokers</t>
  </si>
  <si>
    <t>Customs duties</t>
  </si>
  <si>
    <t>Motor vehicle and parts dealers</t>
  </si>
  <si>
    <t>Food and beverage stores</t>
  </si>
  <si>
    <t>General merchandise stores</t>
  </si>
  <si>
    <t>Building material and garden equipment and supplies dealers</t>
  </si>
  <si>
    <t>Health and personal care stores</t>
  </si>
  <si>
    <t>Gasoline stations</t>
  </si>
  <si>
    <t>Clothing and clothing accessories stores</t>
  </si>
  <si>
    <t>Nonstore retailers</t>
  </si>
  <si>
    <t>All other retail</t>
  </si>
  <si>
    <t>Air transportation</t>
  </si>
  <si>
    <t>Rail transportation</t>
  </si>
  <si>
    <t>Water transportation</t>
  </si>
  <si>
    <t>Truck transportation</t>
  </si>
  <si>
    <t>Transit and ground passenger transportation</t>
  </si>
  <si>
    <t>Pipeline transportation</t>
  </si>
  <si>
    <t>Scenic and sightseeing transportation and support activities for transportation</t>
  </si>
  <si>
    <t>Couriers and messengers</t>
  </si>
  <si>
    <t>Warehousing and storage</t>
  </si>
  <si>
    <t>Newspaper publishers</t>
  </si>
  <si>
    <t>Periodical Publishers</t>
  </si>
  <si>
    <t>Book publishers</t>
  </si>
  <si>
    <t>Directory, mailing list, and other publishers</t>
  </si>
  <si>
    <t>Software publishers</t>
  </si>
  <si>
    <t>Motion picture and video industries</t>
  </si>
  <si>
    <t>Sound recording industries</t>
  </si>
  <si>
    <t>Radio and television broadcasting</t>
  </si>
  <si>
    <t>Cable and other subscription programming</t>
  </si>
  <si>
    <t>Wired telecommunications carriers</t>
  </si>
  <si>
    <t>Wireless telecommunications carriers (except satellite)</t>
  </si>
  <si>
    <t>Satellite, telecommunications resellers, and all other telecommunications</t>
  </si>
  <si>
    <t>Data processing, hosting, and related services</t>
  </si>
  <si>
    <t>Internet publishing and broadcasting and Web search portals</t>
  </si>
  <si>
    <t>News syndicates, libraries, archives and all other information services</t>
  </si>
  <si>
    <t>Nondepository credit intermediation and related activities</t>
  </si>
  <si>
    <t>Monetary authorities and depository credit intermediation</t>
  </si>
  <si>
    <t>Other financial investment activities</t>
  </si>
  <si>
    <t>Securities and commodity contracts intermediation and brokerage</t>
  </si>
  <si>
    <t>Direct life insurance carriers</t>
  </si>
  <si>
    <t>Insurance carriers, except direct life</t>
  </si>
  <si>
    <t>Insurance agencies, brokerages, and related activities</t>
  </si>
  <si>
    <t>Funds, trusts, and other financial vehicles</t>
  </si>
  <si>
    <t>Owner-occupied housing</t>
  </si>
  <si>
    <t>Tenant-occupied housing</t>
  </si>
  <si>
    <t>Other real estate</t>
  </si>
  <si>
    <t>Automotive equipment rental and leasing</t>
  </si>
  <si>
    <t>Commercial and industrial machinery and equipment rental and leasing</t>
  </si>
  <si>
    <t>General and consumer goods rental</t>
  </si>
  <si>
    <t>Lessors of nonfinancial intangible assets</t>
  </si>
  <si>
    <t>Legal services</t>
  </si>
  <si>
    <t>Custom computer programming services</t>
  </si>
  <si>
    <t>Computer systems design services</t>
  </si>
  <si>
    <t>Other computer related services, including facilities management</t>
  </si>
  <si>
    <t>Accounting, tax preparation, bookkeeping, and payroll services</t>
  </si>
  <si>
    <t>Architectural, engineering, and related services</t>
  </si>
  <si>
    <t>Management consulting services</t>
  </si>
  <si>
    <t>Environmental and other technical consulting services</t>
  </si>
  <si>
    <t>Scientific research and development services</t>
  </si>
  <si>
    <t>Advertising, public relations, and related services</t>
  </si>
  <si>
    <t>Specialized design services</t>
  </si>
  <si>
    <t>Photographic services</t>
  </si>
  <si>
    <t>Veterinary services</t>
  </si>
  <si>
    <t xml:space="preserve">All other miscellaneous professional, scientific, and technical services </t>
  </si>
  <si>
    <t>Management of companies and enterprises</t>
  </si>
  <si>
    <t>Employment services</t>
  </si>
  <si>
    <t>Services to buildings and dwellings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</si>
  <si>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</si>
  <si>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</si>
  <si>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</si>
  <si>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</si>
  <si>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</si>
  <si>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</si>
  <si>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</si>
  <si>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Elementary and secondary schools</t>
  </si>
  <si>
    <t>Junior colleges, colleges, universities, and professional schools</t>
  </si>
  <si>
    <t>Other educational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</si>
  <si>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</si>
  <si>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</si>
  <si>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</si>
  <si>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</si>
  <si>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</si>
  <si>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</si>
  <si>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</si>
  <si>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</si>
  <si>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Nursing and community care facilities</t>
  </si>
  <si>
    <t>Residential mental health, substance abuse, and other residential care facilities</t>
  </si>
  <si>
    <t>Individual and family services</t>
  </si>
  <si>
    <t>Child day care services</t>
  </si>
  <si>
    <t>Community food, housing, and other relief services, including rehabilitation services</t>
  </si>
  <si>
    <t>Performing arts companies</t>
  </si>
  <si>
    <t>Spectator sports</t>
  </si>
  <si>
    <t>Independent artists, writers, and performers</t>
  </si>
  <si>
    <t>Promoters of performing arts and sports and agents for public figures</t>
  </si>
  <si>
    <t>Museums, historical sites, zoos, and parks</t>
  </si>
  <si>
    <t>Amusement parks and arcades</t>
  </si>
  <si>
    <t>Gambling industries (except casino hotels)</t>
  </si>
  <si>
    <t>Other amusement and recreation industries</t>
  </si>
  <si>
    <t>Accommodation</t>
  </si>
  <si>
    <t>Full-service restaurants</t>
  </si>
  <si>
    <t>Limited-service restaurants</t>
  </si>
  <si>
    <t>All other food and drinking places</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</si>
  <si>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</si>
  <si>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</si>
  <si>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</si>
  <si>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</si>
  <si>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</si>
  <si>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</si>
  <si>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</si>
  <si>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</si>
  <si>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</si>
  <si>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Grantmaking, giving, and social advocacy organizations</t>
  </si>
  <si>
    <t>Civic, social, professional, and similar organizations</t>
  </si>
  <si>
    <t>Private households</t>
  </si>
  <si>
    <t>Federal general government (defense)</t>
  </si>
  <si>
    <t>Federal general government (nondefense)</t>
  </si>
  <si>
    <t>Postal service</t>
  </si>
  <si>
    <t>Federal electric utilities</t>
  </si>
  <si>
    <t>Other federal government enterprises</t>
  </si>
  <si>
    <t>State and local government educational services</t>
  </si>
  <si>
    <t>State and local government hospitals and health services</t>
  </si>
  <si>
    <t>State and local government other services</t>
  </si>
  <si>
    <t>State and local government passenger transit</t>
  </si>
  <si>
    <t>State and local government electric utilities</t>
  </si>
  <si>
    <t>Other state and local government enterprises</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</si>
  <si>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</si>
  <si>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</si>
  <si>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</si>
  <si>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</si>
  <si>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</si>
  <si>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</si>
  <si>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</si>
  <si>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</si>
  <si>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</si>
  <si>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</si>
  <si>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</si>
  <si>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</si>
  <si>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</si>
  <si>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</si>
  <si>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</si>
  <si>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</si>
  <si>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</si>
  <si>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</si>
  <si>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</si>
  <si>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</si>
  <si>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Total use of products</t>
  </si>
  <si>
    <t>Code</t>
  </si>
  <si>
    <t>Matching ISIC Code</t>
  </si>
  <si>
    <t>Commodity Description</t>
  </si>
  <si>
    <t>1111A0</t>
  </si>
  <si>
    <t>1111B0</t>
  </si>
  <si>
    <t>1121A0</t>
  </si>
  <si>
    <t>112A00</t>
  </si>
  <si>
    <t>2122A0</t>
  </si>
  <si>
    <t>2123A0</t>
  </si>
  <si>
    <t>21311A</t>
  </si>
  <si>
    <t>2332A0</t>
  </si>
  <si>
    <t>2334A0</t>
  </si>
  <si>
    <t>2332D0</t>
  </si>
  <si>
    <t>2332C0</t>
  </si>
  <si>
    <t>3219A0</t>
  </si>
  <si>
    <t>33131B</t>
  </si>
  <si>
    <t>33211A</t>
  </si>
  <si>
    <t>33291A</t>
  </si>
  <si>
    <t>33299A</t>
  </si>
  <si>
    <t>33329A</t>
  </si>
  <si>
    <t>33351B</t>
  </si>
  <si>
    <t>33391A</t>
  </si>
  <si>
    <t>33399A</t>
  </si>
  <si>
    <t>33399B</t>
  </si>
  <si>
    <t>33441A</t>
  </si>
  <si>
    <t>33451A</t>
  </si>
  <si>
    <t>3363A0</t>
  </si>
  <si>
    <t>33641A</t>
  </si>
  <si>
    <t>33712N</t>
  </si>
  <si>
    <t>33721A</t>
  </si>
  <si>
    <t>31151A</t>
  </si>
  <si>
    <t>31161A</t>
  </si>
  <si>
    <t>3118A0</t>
  </si>
  <si>
    <t>3252A0</t>
  </si>
  <si>
    <t>3259A0</t>
  </si>
  <si>
    <t>423A00</t>
  </si>
  <si>
    <t>424A00</t>
  </si>
  <si>
    <t>4200ID</t>
  </si>
  <si>
    <t>4B0000</t>
  </si>
  <si>
    <t>48A000</t>
  </si>
  <si>
    <t>5111A0</t>
  </si>
  <si>
    <t>517A00</t>
  </si>
  <si>
    <t>5191A0</t>
  </si>
  <si>
    <t>522A00</t>
  </si>
  <si>
    <t>52A000</t>
  </si>
  <si>
    <t>523A00</t>
  </si>
  <si>
    <t>5241XX</t>
  </si>
  <si>
    <t>531HSO</t>
  </si>
  <si>
    <t>531HST</t>
  </si>
  <si>
    <t>531ORE</t>
  </si>
  <si>
    <t>532A00</t>
  </si>
  <si>
    <t>54151A</t>
  </si>
  <si>
    <t>5416A0</t>
  </si>
  <si>
    <t>5419A0</t>
  </si>
  <si>
    <t>611A00</t>
  </si>
  <si>
    <t>611B00</t>
  </si>
  <si>
    <t>623A00</t>
  </si>
  <si>
    <t>623B00</t>
  </si>
  <si>
    <t>624A00</t>
  </si>
  <si>
    <t>711A00</t>
  </si>
  <si>
    <t>722A00</t>
  </si>
  <si>
    <t>813A00</t>
  </si>
  <si>
    <t>813B00</t>
  </si>
  <si>
    <t>S00500</t>
  </si>
  <si>
    <t>S00600</t>
  </si>
  <si>
    <t>S00101</t>
  </si>
  <si>
    <t>S00102</t>
  </si>
  <si>
    <t>GSLGE</t>
  </si>
  <si>
    <t>GSLGH</t>
  </si>
  <si>
    <t>GSLGO</t>
  </si>
  <si>
    <t>S00201</t>
  </si>
  <si>
    <t>S00202</t>
  </si>
  <si>
    <t>S00203</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</si>
  <si>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</si>
  <si>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</si>
  <si>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</si>
  <si>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</si>
  <si>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</si>
  <si>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</si>
  <si>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</si>
  <si>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</si>
  <si>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</si>
  <si>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</si>
  <si>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</si>
  <si>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</si>
  <si>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</si>
  <si>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</si>
  <si>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</si>
  <si>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</si>
  <si>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</si>
  <si>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</si>
  <si>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</si>
  <si>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</si>
  <si>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T019</t>
  </si>
  <si>
    <t>S00401</t>
  </si>
  <si>
    <t>Scrap</t>
  </si>
  <si>
    <t>S00402</t>
  </si>
  <si>
    <t>Used and secondhand goods</t>
  </si>
  <si>
    <t>S00300</t>
  </si>
  <si>
    <t>Noncomparable imports</t>
  </si>
  <si>
    <t>S00900</t>
  </si>
  <si>
    <t>Rest of the world adjustment</t>
  </si>
  <si>
    <t>T005</t>
  </si>
  <si>
    <t>Total intermediate inputs</t>
  </si>
  <si>
    <t>V00100</t>
  </si>
  <si>
    <t>Compensation of employees</t>
  </si>
  <si>
    <t>T00OTOP</t>
  </si>
  <si>
    <t>Other taxes on production</t>
  </si>
  <si>
    <t>V00300</t>
  </si>
  <si>
    <t>Gross operating surplus</t>
  </si>
  <si>
    <t>VABAS</t>
  </si>
  <si>
    <t>Value added (basic value)</t>
  </si>
  <si>
    <t>T018</t>
  </si>
  <si>
    <t>Total industry output (basic value)</t>
  </si>
  <si>
    <t>T00TOP</t>
  </si>
  <si>
    <t>Plus: Taxes on products and imports</t>
  </si>
  <si>
    <t>T00SUB</t>
  </si>
  <si>
    <t>Less: Subsidies</t>
  </si>
  <si>
    <t>VAPRO</t>
  </si>
  <si>
    <t>Value added (producer value)</t>
  </si>
  <si>
    <t>Note.  Detail may not add to total due to rounding.</t>
  </si>
  <si>
    <t>ISIC 01T03</t>
  </si>
  <si>
    <t>ISIC 06</t>
  </si>
  <si>
    <t>ISIC 05</t>
  </si>
  <si>
    <t>ISIC 07T08</t>
  </si>
  <si>
    <t>ISIC 09</t>
  </si>
  <si>
    <t>ISIC 351</t>
  </si>
  <si>
    <t>ISIC 352T353</t>
  </si>
  <si>
    <t>ISIC 36T39</t>
  </si>
  <si>
    <t>ISIC 41T43</t>
  </si>
  <si>
    <t>ISIC 16</t>
  </si>
  <si>
    <t>ISIC 239</t>
  </si>
  <si>
    <t>ISIC 231</t>
  </si>
  <si>
    <t>ISIC 241</t>
  </si>
  <si>
    <t>ISIC 25</t>
  </si>
  <si>
    <t>ISIC 242</t>
  </si>
  <si>
    <t>ISIC 28</t>
  </si>
  <si>
    <t>ISIC 26</t>
  </si>
  <si>
    <t>ISIC 27</t>
  </si>
  <si>
    <t>ISIC 29</t>
  </si>
  <si>
    <t>ISIC 30</t>
  </si>
  <si>
    <t>ISIC 31T33</t>
  </si>
  <si>
    <t>ISIC 10T12</t>
  </si>
  <si>
    <t>ISIC 13T15</t>
  </si>
  <si>
    <t>ISIC 17T18</t>
  </si>
  <si>
    <t>ISIC 19</t>
  </si>
  <si>
    <t>ISIC 20</t>
  </si>
  <si>
    <t>ISIC 21</t>
  </si>
  <si>
    <t>ISIC 22</t>
  </si>
  <si>
    <t>ISIC 45T47</t>
  </si>
  <si>
    <t>ISIC 49T53</t>
  </si>
  <si>
    <t>ISIC 58T60</t>
  </si>
  <si>
    <t>ISIC 61</t>
  </si>
  <si>
    <t>ISIC 62T63</t>
  </si>
  <si>
    <t>ISIC 64T66</t>
  </si>
  <si>
    <t>ISIC 68</t>
  </si>
  <si>
    <t>ISIC 69T82</t>
  </si>
  <si>
    <t>ISIC 85</t>
  </si>
  <si>
    <t>ISIC 86T88</t>
  </si>
  <si>
    <t>ISIC 90T96</t>
  </si>
  <si>
    <t>ISIC 55T56</t>
  </si>
  <si>
    <t>ISIC 97T98</t>
  </si>
  <si>
    <t>ISIC 84</t>
  </si>
  <si>
    <t>Output</t>
  </si>
  <si>
    <t>BEA output for AEO "balance of manufacturing" category</t>
  </si>
  <si>
    <t>Share</t>
  </si>
  <si>
    <t>Reallocating Portions of "Balance of Manufacturing" to Specific Industry Categories</t>
  </si>
  <si>
    <t>U.S. Bureau of Economic Analysis</t>
  </si>
  <si>
    <t>Input-Output Accounts Data</t>
  </si>
  <si>
    <t>https://www.bea.gov/industry/input-output-accounts-data</t>
  </si>
  <si>
    <t>"Use of Commodities by Industry" table, 405-industry breakdown</t>
  </si>
  <si>
    <t>Table 24</t>
  </si>
  <si>
    <t>We need to split up the AEO's assignment of fuel use to "Mining"</t>
  </si>
  <si>
    <t>into the three relevant mining Industry Categories in the EPS.</t>
  </si>
  <si>
    <t>AEO Total Mining Energy Use (T BTU)</t>
  </si>
  <si>
    <t>BEA Output Shares (M $)</t>
  </si>
  <si>
    <t>Total Energy Use (T BTU)</t>
  </si>
  <si>
    <t>Fuel Assignments</t>
  </si>
  <si>
    <t>Rather than assign all use of fuels proportionately to output, we reserve certain fuel</t>
  </si>
  <si>
    <t>types for particular types of mining, then assign the remainder proportionately.</t>
  </si>
  <si>
    <t>All lease and plant fuel is assigned to the "oil and gas extraction 06" industry.</t>
  </si>
  <si>
    <t>All steam coal is assigned to the "coal mining" industry.</t>
  </si>
  <si>
    <t>Remaining fuel use is assigned proportionately to output.</t>
  </si>
  <si>
    <t>Remaining energy demand:</t>
  </si>
  <si>
    <t>We also need to split up AEO energy data for transportation equipment</t>
  </si>
  <si>
    <t>manufacturing (i.e. vehicle manufacturing) into road vehicle manufacturing</t>
  </si>
  <si>
    <t>and non-road vehicle manufacturing.</t>
  </si>
  <si>
    <t>Despite the category name, "nonroad vehicles" here includes motorbikes.</t>
  </si>
  <si>
    <t>BEA other manufacturing (inc. furniture)</t>
  </si>
  <si>
    <t>Unit: BTU</t>
  </si>
  <si>
    <t>Fuel Use for Non-Energy Purposes (i.e. Feedstocks)</t>
  </si>
  <si>
    <t>Petroleum-Related Notes</t>
  </si>
  <si>
    <t xml:space="preserve">   7/ Includes consumption of energy produced from hydroelectric, wood and wood waste, municipal waste, and other biomass sources.</t>
  </si>
  <si>
    <t xml:space="preserve">   6/ Includes net coal coke imports.</t>
  </si>
  <si>
    <t xml:space="preserve">   5/ Fuel used in facilities that liquefy natural gas for export.</t>
  </si>
  <si>
    <t xml:space="preserve">   4/ Represents natural gas used in well, field, and lease operations, and in natural gas processing plant machinery.</t>
  </si>
  <si>
    <t xml:space="preserve">   1/ Includes combined heat and power plants that have a non-regulatory status, and small on-site generating systems.</t>
  </si>
  <si>
    <t xml:space="preserve">  Generation (billion kilowatthours)</t>
  </si>
  <si>
    <t>IKI000:ha_Generation(bi</t>
  </si>
  <si>
    <t xml:space="preserve">  Capacity (gigawatts)</t>
  </si>
  <si>
    <t>IKI000:ha_Capacity(giga</t>
  </si>
  <si>
    <t>Total Industrial Combined Heat and Power 1/</t>
  </si>
  <si>
    <t>IKI000:ea_Total</t>
  </si>
  <si>
    <t>IKI000:ea_ElectricityRe</t>
  </si>
  <si>
    <t>IKI000:ea_DeliveredEner</t>
  </si>
  <si>
    <t>IKI000:ea_PurchasedElec</t>
  </si>
  <si>
    <t>IKI000:ea_Renewables</t>
  </si>
  <si>
    <t xml:space="preserve">   Biofuels Heat and Coproducts</t>
  </si>
  <si>
    <t>IKI000:ea_BiofuelHeatCo</t>
  </si>
  <si>
    <t>IKI000:ea_CoalSubtotal</t>
  </si>
  <si>
    <t xml:space="preserve">   Coal-to-Liquids Heat and Power</t>
  </si>
  <si>
    <t>IKI000:ea_CoaltoLiquids</t>
  </si>
  <si>
    <t>IKI000:ea_SteamCoal</t>
  </si>
  <si>
    <t>IKI000:ea_Metallurgical</t>
  </si>
  <si>
    <t>IKI000:ea_NaturalGasSub</t>
  </si>
  <si>
    <t>IKI000:ea_liquefactexp</t>
  </si>
  <si>
    <t>IKI000:ea_LeaseandPlant</t>
  </si>
  <si>
    <t xml:space="preserve">   Natural-Gas-to-Liquids Heat and Power</t>
  </si>
  <si>
    <t>IKI000:ea_NatGas2LiqH&amp;P</t>
  </si>
  <si>
    <t xml:space="preserve">   Natural Gas Feedstock</t>
  </si>
  <si>
    <t>IKI000:ea_NatralGasFeed</t>
  </si>
  <si>
    <t>IKI000:ea_NatralGasHeat</t>
  </si>
  <si>
    <t>IKI000:ea_PetroleumSubt</t>
  </si>
  <si>
    <t>IKI000:ea_Miscellaneous</t>
  </si>
  <si>
    <t xml:space="preserve">   Still Gas</t>
  </si>
  <si>
    <t>IKI000:ea_StillGas</t>
  </si>
  <si>
    <t>IKI000:ea_Asphalt</t>
  </si>
  <si>
    <t>IKI000:ea_PetroleumCoke</t>
  </si>
  <si>
    <t>IKI000:ea_Petrochemical</t>
  </si>
  <si>
    <t>IKI000:ea_ResidualFuel</t>
  </si>
  <si>
    <t>IKI000:ea_Distillate</t>
  </si>
  <si>
    <t>IKI000:ea_MotorGasoline</t>
  </si>
  <si>
    <t>IKI000:ea_LiqPetGasFeed</t>
  </si>
  <si>
    <t xml:space="preserve">   Liquefied Petroleum Gas Heat and Power 2/</t>
  </si>
  <si>
    <t>IKI000:ea_LiqPetGasHeat</t>
  </si>
  <si>
    <t>(thousand Btu per 2012 dollar)</t>
  </si>
  <si>
    <t>Energy Consumption per dollar of Shipments 1/</t>
  </si>
  <si>
    <t>IKI000:da_Total</t>
  </si>
  <si>
    <t>IKI000:da_ElectricityRe</t>
  </si>
  <si>
    <t>IKI000:da_DeliveredEner</t>
  </si>
  <si>
    <t>IKI000:da_PurchasedElec</t>
  </si>
  <si>
    <t>IKI000:da_Renewables</t>
  </si>
  <si>
    <t>IKI000:da_BiofuelHeatCo</t>
  </si>
  <si>
    <t>IKI000:da_CoalSubtotal</t>
  </si>
  <si>
    <t>IKI000:da_CoaltoLiquids</t>
  </si>
  <si>
    <t>IKI000:da_SteamCoal</t>
  </si>
  <si>
    <t>IKI000:da_Metallurgical</t>
  </si>
  <si>
    <t>IKI000:da_NaturalGasSub</t>
  </si>
  <si>
    <t>IKI000:da_liquefactexp</t>
  </si>
  <si>
    <t>IKI000:da_LeaseandPlant</t>
  </si>
  <si>
    <t>IKI000:da_NatGas2LiqH&amp;P</t>
  </si>
  <si>
    <t>IKI000:da_NatralGasFeed</t>
  </si>
  <si>
    <t>IKI000:da_NatralGasHeat</t>
  </si>
  <si>
    <t>IKI000:da_PetroleumSubt</t>
  </si>
  <si>
    <t>IKI000:da_Miscellaneous</t>
  </si>
  <si>
    <t>IKI000:da_StillGas</t>
  </si>
  <si>
    <t>IKI000:da_Asphalt</t>
  </si>
  <si>
    <t>IKI000:da_PetroleumCoke</t>
  </si>
  <si>
    <t>IKI000:da_Petrochemical</t>
  </si>
  <si>
    <t>IKI000:da_ResidualFuel</t>
  </si>
  <si>
    <t>IKI000:da_Distillate</t>
  </si>
  <si>
    <t>IKI000:da_MotorGasoline</t>
  </si>
  <si>
    <t>IKI000:da_LiqPetGasFeed</t>
  </si>
  <si>
    <t>IKI000:da_LiqPetGasHeat</t>
  </si>
  <si>
    <t xml:space="preserve"> Total Industrial Sector Consumption</t>
  </si>
  <si>
    <t>IKI000:ka_Total</t>
  </si>
  <si>
    <t>IKI000:ka_ElectricityRe</t>
  </si>
  <si>
    <t>IKI000:ka_DeliveredEner</t>
  </si>
  <si>
    <t>IKI000:ka_PurchasedElec</t>
  </si>
  <si>
    <t>IKI000:ka_BiofuelHeatCo</t>
  </si>
  <si>
    <t>IKI000:ka_CoalSubtotal</t>
  </si>
  <si>
    <t>IKI000:ka_CoaltoLiquids</t>
  </si>
  <si>
    <t>IKI000:ka_SteamCoal</t>
  </si>
  <si>
    <t>IKI000:ka_NaturalGasSub</t>
  </si>
  <si>
    <t>IKI000:ka_NatGas2LiqH&amp;P</t>
  </si>
  <si>
    <t>IKI000:ka_NaturalFeedst</t>
  </si>
  <si>
    <t>IKI000:ka_NatralGasHeat</t>
  </si>
  <si>
    <t>IKI000:ka_PetroleumSubt</t>
  </si>
  <si>
    <t>IKI000:ka_Miscellaneous</t>
  </si>
  <si>
    <t>IKI000:ka_StillGasAll</t>
  </si>
  <si>
    <t>IKI000:ka_PetroleumCoke</t>
  </si>
  <si>
    <t>IKI000:ka_ResidualFuel</t>
  </si>
  <si>
    <t>IKI000:ka_Distillate</t>
  </si>
  <si>
    <t>IKI000:ka_LiqPetGasHeat</t>
  </si>
  <si>
    <t xml:space="preserve"> Refining Consumption</t>
  </si>
  <si>
    <t>IKI000:ia_Total</t>
  </si>
  <si>
    <t>IKI000:ia_ElectricityRe</t>
  </si>
  <si>
    <t>IKI000:ia_DeliveredEner</t>
  </si>
  <si>
    <t>IKI000:ia_PurchasedElec</t>
  </si>
  <si>
    <t>IKI000:ia_Renewables</t>
  </si>
  <si>
    <t>IKI000:ia_CoalSubtotal</t>
  </si>
  <si>
    <t>IKI000:ia_SteamCoal</t>
  </si>
  <si>
    <t>IKI000:ia_Metallurgical</t>
  </si>
  <si>
    <t>IKI000:ia_NaturalGasSub</t>
  </si>
  <si>
    <t>IKI000:ia_liquefactexp</t>
  </si>
  <si>
    <t>IKI000:ia_LeaseandPlant</t>
  </si>
  <si>
    <t>IKI000:ia_NatralGasFeed</t>
  </si>
  <si>
    <t>IKI000:ia_NatralGasHeat</t>
  </si>
  <si>
    <t>IKI000:ia_PetroleumSubt</t>
  </si>
  <si>
    <t>IKI000:ia_Miscellaneous</t>
  </si>
  <si>
    <t>IKI000:ia_Asphalt</t>
  </si>
  <si>
    <t>IKI000:ia_PetroleumCoke</t>
  </si>
  <si>
    <t>IKI000:ia_Petrochemical</t>
  </si>
  <si>
    <t>IKI000:ia_ResidualFuel</t>
  </si>
  <si>
    <t>IKI000:ia_Distillate</t>
  </si>
  <si>
    <t>IKI000:ia_MotorGasoline</t>
  </si>
  <si>
    <t>IKI000:ia_Propylene</t>
  </si>
  <si>
    <t>IKI000:ia_LiqPetGasFeed</t>
  </si>
  <si>
    <t>IKI000:ia_LiqPetGasHeat</t>
  </si>
  <si>
    <t xml:space="preserve"> Industrial Consumption Excluding Refining</t>
  </si>
  <si>
    <t>Energy Consumption 1/ (quadrillion Btu)</t>
  </si>
  <si>
    <t xml:space="preserve">   Electricity</t>
  </si>
  <si>
    <t>IKI000:nom_Electricity</t>
  </si>
  <si>
    <t xml:space="preserve">   Coal to Liquids</t>
  </si>
  <si>
    <t>IKI000:nom_CoaltoLiquid</t>
  </si>
  <si>
    <t>IKI000:nom_SteamCoal</t>
  </si>
  <si>
    <t xml:space="preserve">   Metallurgical Coal</t>
  </si>
  <si>
    <t>IKI000:nom_Metallurgica</t>
  </si>
  <si>
    <t>IKI000:nom_NaturalGasFd</t>
  </si>
  <si>
    <t>IKI000:nom_NaturalGasHP</t>
  </si>
  <si>
    <t>IKI000:nom_Asphalt</t>
  </si>
  <si>
    <t>IKI000:nom_ResidualOil</t>
  </si>
  <si>
    <t>IKI000:nom_DistillateOi</t>
  </si>
  <si>
    <t>IKI000:nom_MotorGasolin</t>
  </si>
  <si>
    <t xml:space="preserve">   Propane</t>
  </si>
  <si>
    <t>IKI000:nom_LiquefiedPet</t>
  </si>
  <si>
    <t xml:space="preserve">  (nominal dollars per million Btu)</t>
  </si>
  <si>
    <t>IKI000:ca_Electricity</t>
  </si>
  <si>
    <t>IKI000:ca_CoaltoLiquids</t>
  </si>
  <si>
    <t>IKI000:ca_SteamCoal</t>
  </si>
  <si>
    <t>IKI000:ca_Metallurgical</t>
  </si>
  <si>
    <t>IKI000:ca_NaturalGasFd</t>
  </si>
  <si>
    <t>IKI000:ca_NaturalGasHP</t>
  </si>
  <si>
    <t>IKI000:ca_Asphalt</t>
  </si>
  <si>
    <t>IKI000:ca_ResidualOil</t>
  </si>
  <si>
    <t>IKI000:ca_DistillateOil</t>
  </si>
  <si>
    <t>IKI000:ca_MotorGasoline</t>
  </si>
  <si>
    <t>IKI000:ca_LiquefiedPetr</t>
  </si>
  <si>
    <t>Energy Prices</t>
  </si>
  <si>
    <t>IKI000:ba_Total</t>
  </si>
  <si>
    <t xml:space="preserve">   Agriculture, Mining, and Construction</t>
  </si>
  <si>
    <t>IKI000:ba_Nonmanufactur</t>
  </si>
  <si>
    <t xml:space="preserve">   Manufacturing</t>
  </si>
  <si>
    <t>IKI000:ba_Manufacturing</t>
  </si>
  <si>
    <t>(billion 2012 dollars)</t>
  </si>
  <si>
    <t>Value of Shipments</t>
  </si>
  <si>
    <t xml:space="preserve"> Shipments, Prices, and Consumption</t>
  </si>
  <si>
    <t>6. Industrial Sector Key Indicators and Consumption</t>
  </si>
  <si>
    <t>IKI000</t>
  </si>
  <si>
    <t>electricity</t>
  </si>
  <si>
    <t>hard coal</t>
  </si>
  <si>
    <t>natural gas</t>
  </si>
  <si>
    <t>petroleum diesel</t>
  </si>
  <si>
    <t>heat</t>
  </si>
  <si>
    <t>crude oil</t>
  </si>
  <si>
    <t>heavy or residual fuel oil</t>
  </si>
  <si>
    <t>LPG propane or butane</t>
  </si>
  <si>
    <t>hydrogen</t>
  </si>
  <si>
    <t>To help catch bugs in mapping, we compare total energy use by fuel type across all Industry Categories</t>
  </si>
  <si>
    <t>Total of Industry Categories</t>
  </si>
  <si>
    <t>Perc Difference</t>
  </si>
  <si>
    <t>We exclude the "water and waste" industry from this check, as it is not part of AEO Table 6.</t>
  </si>
  <si>
    <t>We exclude pipeline fuel (part of "energy pipelines and gas processing 352T353"), as it is not part of AEO Table 6.</t>
  </si>
  <si>
    <t>For refining, the EPS uses "crude oil" instead of refinery products (such as "Still Gas" and the refined petroleum products).</t>
  </si>
  <si>
    <t>We only check the data from the first simulated year.</t>
  </si>
  <si>
    <t>to the total from AEO Table 6.  Note these exceptions, which are handled specially on this tab:</t>
  </si>
  <si>
    <t>AEO Table 6 appears below:</t>
  </si>
  <si>
    <t>Total from AEO Tables</t>
  </si>
  <si>
    <t>Share (non-electricity fuels)</t>
  </si>
  <si>
    <t>Share (electricity)</t>
  </si>
  <si>
    <t>We assume all fuel types are split according to economic output, except for printing,</t>
  </si>
  <si>
    <t>which we assume only uses an output-based share of electricity, not other fuels.</t>
  </si>
  <si>
    <t>Total from Table 6</t>
  </si>
  <si>
    <t>n/a</t>
  </si>
  <si>
    <t>Our results match the total from AEO's sub-tables.  AEO's Table 6 appears to omit some coal AEO included in their sub-tables.  This might be a mistake in AEO Table 6.</t>
  </si>
  <si>
    <t>See below for listing of which tables are used for which data</t>
  </si>
  <si>
    <t>domestic and imported crude and multiplying by the fuel going into distillation units.</t>
  </si>
  <si>
    <t>In the AEO tables, ethanol refineries are included in the refining sector.  Accordingly,</t>
  </si>
  <si>
    <t>we include them in the "refined petroleum and coke 19" industry category.</t>
  </si>
  <si>
    <t>Petroleum Fuels Mapping (based on closest BTU Content)</t>
  </si>
  <si>
    <t>Propane Heat and Power</t>
  </si>
  <si>
    <t>Liquefied Petroleum Gas and Other Feedstocks</t>
  </si>
  <si>
    <t>Motor Gasoline</t>
  </si>
  <si>
    <t>Distillate Fuel Oil</t>
  </si>
  <si>
    <t>Residual Fuel Oil</t>
  </si>
  <si>
    <t>Petrochemical Feedstocks</t>
  </si>
  <si>
    <t>Petroleum Coke</t>
  </si>
  <si>
    <t>Asphalt and Road Oil</t>
  </si>
  <si>
    <t>Miscellaneous Petroleum 3/</t>
  </si>
  <si>
    <t>Fuel Used in AEO</t>
  </si>
  <si>
    <t>Corresponding EPS Fuel</t>
  </si>
  <si>
    <t>Fuel Used for Energy."  Therefore, feedstock energy use should be included in this variable.</t>
  </si>
  <si>
    <t>Electricity</t>
  </si>
  <si>
    <t>Annual Energy Outlook 2021</t>
  </si>
  <si>
    <t>ref2021</t>
  </si>
  <si>
    <t>d113020a</t>
  </si>
  <si>
    <t xml:space="preserve"> January 2021</t>
  </si>
  <si>
    <t>Compound</t>
  </si>
  <si>
    <t xml:space="preserve"> Growth </t>
  </si>
  <si>
    <t xml:space="preserve">2020-2050 </t>
  </si>
  <si>
    <t>(percent)</t>
  </si>
  <si>
    <t xml:space="preserve"> Petroleum Products (billion 2020 dollars)</t>
  </si>
  <si>
    <t>1/ Includes lease condensate.</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</si>
  <si>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</si>
  <si>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</si>
  <si>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</si>
  <si>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</si>
  <si>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</si>
  <si>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</si>
  <si>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</si>
  <si>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</si>
  <si>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10/ E85 refers to a blend of 85 percent ethanol (renewable) and 15 percent motor gasoline (nonrenewable).  To address cold starting</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</si>
  <si>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</si>
  <si>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</si>
  <si>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</si>
  <si>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</si>
  <si>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</si>
  <si>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</si>
  <si>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</si>
  <si>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</si>
  <si>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</si>
  <si>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 - = Not applicable.</t>
  </si>
  <si>
    <t>Note:  Totals may not equal sum of components due to independent rounding.</t>
  </si>
  <si>
    <t>Sources:  2020:  U.S. Energy Information Administration (EIA), Short-Term Energy Outlook, October 2020 and EIA,</t>
  </si>
  <si>
    <t xml:space="preserve">  (2020 dollars per million Btu)</t>
  </si>
  <si>
    <t>--</t>
  </si>
  <si>
    <t xml:space="preserve">   Hydrocarbon Gas Liquid Feedstocks 2/</t>
  </si>
  <si>
    <t>Hydrogen</t>
  </si>
  <si>
    <t>Residual Oil</t>
  </si>
  <si>
    <t>Our results match the total from AEO's sub-tables.  Perhaps there is some rounding error in AEO's Table 6.</t>
  </si>
  <si>
    <t>We correct an error in AEO 2021's Table 27 (which omitted most petrochemical feedstocks) by using the values from Table 6 in Table 27.</t>
  </si>
  <si>
    <t>https://www.eia.gov/outlooks/aeo/tables_side.php</t>
  </si>
  <si>
    <t>Waste Management</t>
  </si>
  <si>
    <t>https://www.eia.gov/analysis/studies/demand/miscelectric/pdf/miscelectric.pdf</t>
  </si>
  <si>
    <t>Miscellaneous Electric Load Consumption Characterization 2021 Update</t>
  </si>
  <si>
    <t>Wastewater Treatment</t>
  </si>
  <si>
    <t xml:space="preserve">Water Supply &amp; Purification </t>
  </si>
  <si>
    <t>Commercial MEL TWh/yr</t>
  </si>
  <si>
    <t>EIA</t>
  </si>
  <si>
    <t>terrwatt to btu</t>
  </si>
  <si>
    <t>btus</t>
  </si>
  <si>
    <t>Historical Hydrogen Demand</t>
  </si>
  <si>
    <t>Sector</t>
  </si>
  <si>
    <t>EPS Sector</t>
  </si>
  <si>
    <t>H2 Demand (MMT/year)</t>
  </si>
  <si>
    <t>H2 Demand (BTU/year)</t>
  </si>
  <si>
    <t>Refining</t>
  </si>
  <si>
    <t>Ammonia</t>
  </si>
  <si>
    <t>Methanol</t>
  </si>
  <si>
    <t>Metal Processing</t>
  </si>
  <si>
    <t>Other</t>
  </si>
  <si>
    <r>
      <t xml:space="preserve">Hydrogen Analysis Resource Center: </t>
    </r>
    <r>
      <rPr>
        <b/>
        <i/>
        <sz val="12"/>
        <color indexed="8"/>
        <rFont val="Arial"/>
        <family val="2"/>
      </rPr>
      <t xml:space="preserve"> Lower and Higher Heating Values of Hydrogen and Fuels</t>
    </r>
  </si>
  <si>
    <t>Fuels</t>
  </si>
  <si>
    <t>Lower Heating Value (LHV) [1]</t>
  </si>
  <si>
    <t>Higher Heating Value (HHV) [1]</t>
  </si>
  <si>
    <t>Density</t>
  </si>
  <si>
    <t>Gaseous Fuels @ 32 F and 1 atm</t>
  </si>
  <si>
    <t>Btu/ft3 [2]</t>
  </si>
  <si>
    <t>Btu/lb [3]</t>
  </si>
  <si>
    <t>MJ/kg [4]</t>
  </si>
  <si>
    <t>grams/ft3</t>
  </si>
  <si>
    <t>Natural gas</t>
  </si>
  <si>
    <t>Still gas (in refineries)</t>
  </si>
  <si>
    <t xml:space="preserve">Natural Gas as Feedstock </t>
  </si>
  <si>
    <t>Captive Production (MMT/year)</t>
  </si>
  <si>
    <t>Captive Production (BTU/year)</t>
  </si>
  <si>
    <t>Merchant Production (BTU/year)</t>
  </si>
  <si>
    <t>Natural Gas Feedstock Consumption (BTU/year)</t>
  </si>
  <si>
    <t>Assumptions</t>
  </si>
  <si>
    <t>btu/cubic foot natural gas</t>
  </si>
  <si>
    <t>https://www.eia.gov/tools/faqs/faq.php?id=45&amp;t=8#:~:text=In%202020%2C%20the%20U.S.%20annual,103%2C700%20Btu%2C%20or%201.037%20therms.</t>
  </si>
  <si>
    <t>cubic foot of gas per cubic meter of H2</t>
  </si>
  <si>
    <t>cubic feet per cubic meter</t>
  </si>
  <si>
    <t>https://www.epa.gov/sites/default/files/2015-02/documents/subpartp-tsd_hydrogenproduction.pdf</t>
  </si>
  <si>
    <t>Total H2 Demand (MMT/year)</t>
  </si>
  <si>
    <t>Net H2 Demand (BTU)</t>
  </si>
  <si>
    <t>2019 Natural Gas Feedstock Consumption from EIA (BTU/year)</t>
  </si>
  <si>
    <t>Refineries</t>
  </si>
  <si>
    <t>Non-Refineries</t>
  </si>
  <si>
    <t>2019 Total H2 Demand (BTU/year)</t>
  </si>
  <si>
    <t>2020 Change in Industry Fuel Consumption/Output</t>
  </si>
  <si>
    <t>AEO 2020 and AEO 2021 Bulk Chemicals Feedstock Energy</t>
  </si>
  <si>
    <t>AEO 2020 and AEO 2021 Iron and Steel Value of Shipments</t>
  </si>
  <si>
    <t>Conversion efficiency</t>
  </si>
  <si>
    <t>https://www.nrel.gov/docs/fy14osti/60528.pdf</t>
  </si>
  <si>
    <t>https://www.eia.gov/dnav/pet/pet_pnp_inpt_a_EPOOOH_yir_mbbl_a.htm</t>
  </si>
  <si>
    <t>Energy content per barrel (MMBtu)</t>
  </si>
  <si>
    <t>https://www.eia.gov/totalenergy/data/monthly/pdf/sec12.pdf</t>
  </si>
  <si>
    <t>https://www.eia.gov/dnav/pet/pet_pnp_feedng_k_a.htm</t>
  </si>
  <si>
    <t>Energy content per MCF NG</t>
  </si>
  <si>
    <t>NG-&gt;H2 converison efficiency</t>
  </si>
  <si>
    <t>H2 produced onsite</t>
  </si>
  <si>
    <t>Share of H2 produced onsite</t>
  </si>
  <si>
    <t>Refinery and Blender Net Input of H2 (1000 barrels)</t>
  </si>
  <si>
    <t>Refinery and Blender Net Input of H2 (btu)</t>
  </si>
  <si>
    <t>Natural gas used as feedstock for H2 production at refineries (MCF)</t>
  </si>
  <si>
    <t>Natural gas used as feedstock</t>
  </si>
  <si>
    <t>(see below)</t>
  </si>
  <si>
    <t>ref2022.d011222a</t>
  </si>
  <si>
    <t>Annual Energy Outlook 2022</t>
  </si>
  <si>
    <t>ref2022</t>
  </si>
  <si>
    <t>Reference</t>
  </si>
  <si>
    <t>d011222a</t>
  </si>
  <si>
    <t xml:space="preserve"> March 2022</t>
  </si>
  <si>
    <t>Average</t>
  </si>
  <si>
    <t>Annual</t>
  </si>
  <si>
    <t>Change</t>
  </si>
  <si>
    <t>2021–2050</t>
  </si>
  <si>
    <t xml:space="preserve">   Ethanol (undenatured)</t>
  </si>
  <si>
    <t>Capacity Utilization Rate (%) 19/</t>
  </si>
  <si>
    <t>Net Import Share of Product Supplied (%)</t>
  </si>
  <si>
    <t xml:space="preserve"> Petroleum Products (billion 2021 dollars)</t>
  </si>
  <si>
    <t>10/ E85 refers to a blend of 85 % ethanol (renewable) and 15 % motor gasoline (nonrenewable).  To address cold starting</t>
  </si>
  <si>
    <t>Sources:  2021:  U.S. Energy Information Administration (EIA), Short-Term Energy Outlook, November 2021 and EIA,</t>
  </si>
  <si>
    <t>National Energy Modeling System run ref2022.d011222a.  Projections:  EIA, AEO2022 National Energy Modeling System run ref2022.d011222a.</t>
  </si>
  <si>
    <t>IRF000</t>
  </si>
  <si>
    <t>24. Refining Industry Energy Consumption</t>
  </si>
  <si>
    <t>Liquefied Petroleum Gas Heat and Power 2/</t>
  </si>
  <si>
    <t xml:space="preserve"> Other Petroleum 3/</t>
  </si>
  <si>
    <t xml:space="preserve"> Steam Coal 4/</t>
  </si>
  <si>
    <t xml:space="preserve">    Liquefied Petroleum Gas Heat and Power 2/</t>
  </si>
  <si>
    <t xml:space="preserve">    Other Petroleum 3/</t>
  </si>
  <si>
    <t xml:space="preserve">  Carbon Dioxide Emissions 5/</t>
  </si>
  <si>
    <t>1/ Includes energy for combined heat and power plants that have a non-regulatory status, small on-site generating systems,</t>
  </si>
  <si>
    <t>consumption at ethanol plants, and (if adapted) consumption at coal-to-liquids (CTL) and gas-to-liquids (GTL) plants.</t>
  </si>
  <si>
    <t>2/ Includes ethane, natural gasoline, and refinery olefins.</t>
  </si>
  <si>
    <t>3/ Includes lubricants and miscellaneous petroleum products.</t>
  </si>
  <si>
    <t>4/ Includes consumption at ethanol and coal-to-liquids (CTL) plants. Where CTL technology is adopted in these projections,</t>
  </si>
  <si>
    <t>the plants are assumed to produce oil products and to generate electricity.</t>
  </si>
  <si>
    <t>A portion of the coal use is attributed to feedstock use to produce the liquids.  The feedstock portion</t>
  </si>
  <si>
    <t>5/ Includes emissions attributable to the fuels consumed to generate the purchased electricity, but not non-combustion</t>
  </si>
  <si>
    <t>emissions from industrial processes.</t>
  </si>
  <si>
    <t>6/ Includes municipal waste, wood, and other biomass.</t>
  </si>
  <si>
    <t>Btu = British thermal unit.</t>
  </si>
  <si>
    <t>Note:  Includes estimated consumption for petroleum and other liquids.  Totals may not equal sum of components due to independent rounding.</t>
  </si>
  <si>
    <t>Sources:  2021 value of shipments:  IHS Markit, Macroeconomic model, September 2021.</t>
  </si>
  <si>
    <t>2021:  U.S. Energy Information Administration (EIA), Short-Term Energy Outlook, November 2021 and EIA,</t>
  </si>
  <si>
    <t>AEO2022 National Energy Modeling System run ref2022.d011222a. Projections: EIA, AEO2022 National Energy Modeling System run ref2022.d011222a.</t>
  </si>
  <si>
    <t>68. Conversion Factors</t>
  </si>
  <si>
    <t>1/ Includes ethane, natural gasoline, and refinery olefins.</t>
  </si>
  <si>
    <t>2/ Includes all electricity-only and combined heat and power plants that have a regulatory status.</t>
  </si>
  <si>
    <t>3/ Includes combined heat and power plants that have a non-regulatory status, and small on-site generating systems.</t>
  </si>
  <si>
    <t>AEO2022 National Energy Modeling System run ref2022.d011222a. Projections:  EIA, AEO2022 National Energy Modeling System run ref2022.d011222a.</t>
  </si>
  <si>
    <t>Energy Consumption per Unit of Output 1/</t>
  </si>
  <si>
    <t>1/ Includes energy for combined heat and power plants that have a non-regulatory status and small on-site generating systems.</t>
  </si>
  <si>
    <t>2/ Includes lubricants and miscellaneous petroleum products.</t>
  </si>
  <si>
    <t>3/ Includes emissions attributable to the fuels consumed to generate the purchased electricity, but not non-combustion</t>
  </si>
  <si>
    <t>4/ Includes industrial-owned generators not classified as combined heat and power, such as standby generators.</t>
  </si>
  <si>
    <t>5/ Includes wood and other biomass, waste heat, municipal waste, and renewable sources.</t>
  </si>
  <si>
    <t>2021:  U.S. Energy Information Administration (EIA), Short-Term Energy Outlook, November 2021 and EIA, AEO2022 National Energy</t>
  </si>
  <si>
    <t>Modeling System run ref2022.d011222a.  Projections: EIA, AEO2022 National Energy Modeling System run ref2022.d011222a.</t>
  </si>
  <si>
    <t xml:space="preserve">    Hydrocarbon Gas Liquid Feedstocks 3/</t>
  </si>
  <si>
    <t>3/ Includes ethane, natural gasoline, and refinery olefins.</t>
  </si>
  <si>
    <t>4/ Includes emissions attributable to the fuels consumed to generate the purchased electricity, but not non-combustion</t>
  </si>
  <si>
    <t>5/ Includes industrial-owned generators not classified as combined heat and power, such as standby generators.</t>
  </si>
  <si>
    <t>6/ Includes wood and other biomass, waste heat, municipal waste, and renewable sources.</t>
  </si>
  <si>
    <t>2/ Includes emissions attributable to the fuels consumed to generate the purchased electricity, but not non-combustion</t>
  </si>
  <si>
    <t>3/ Includes industrial-owned generators not classified as combined heat and power, such as standby generators.</t>
  </si>
  <si>
    <t>4/ Includes wood and other biomass, waste heat, municipal waste, and renewable sources.</t>
  </si>
  <si>
    <t>2021:  U.S. Energy Information Administration (EIA), Short-Term Energy Outlook, November 2021</t>
  </si>
  <si>
    <t>and EIA, AEO2022 National Energy Modeling System run ref2022.d011222a.</t>
  </si>
  <si>
    <t>Projections: EIA, AEO2022 National Energy Modeling System run ref2022.d011222a.</t>
  </si>
  <si>
    <t>Note:  Includes estimated consumption for petroleum and other liquids.  Totals may not equal sum of components due to independent</t>
  </si>
  <si>
    <t xml:space="preserve"> tons carbon dioxide)</t>
  </si>
  <si>
    <t>- - - Not applicable.</t>
  </si>
  <si>
    <t>Source:  2021 value of shipments:  IHS Markit, Macroeconomic model, September 2021.</t>
  </si>
  <si>
    <t xml:space="preserve">      Purchased Electricity Excluding Oil Shale</t>
  </si>
  <si>
    <t>UIC000:fa_tonscarbon_mn</t>
  </si>
  <si>
    <t>UIC000:fa_tonscarbon_lq</t>
  </si>
  <si>
    <t>1/ Includes lubricants and miscellaneous petroleum products.</t>
  </si>
  <si>
    <t>2/ Represents natural gas used in well, field, and lease operations, and in natural gas processing plant machinery.</t>
  </si>
  <si>
    <t>3/ Fuel used in facilities that liquefy natural gas for export.</t>
  </si>
  <si>
    <t>5/ Includes energy for combined heat and power plants that have a non-regulatory status and small on-site generating systems.</t>
  </si>
  <si>
    <t>36. Transportation Sector Energy Use by Fuel Type Within Mode</t>
  </si>
  <si>
    <t>1/ E85 refers to a blend of 85 % ethanol (renewable) and 15 % motor gasoline (nonrenewable).  To address cold starting issues,</t>
  </si>
  <si>
    <t>2/ Commercial trucks from 8,501 to 10,000 pounds.</t>
  </si>
  <si>
    <t>3/ Does not include military distillate.  Does not include commercial buses.</t>
  </si>
  <si>
    <t>4/ Does not include passenger rail.</t>
  </si>
  <si>
    <t>Sources:  U.S. Energy Information Administration, AEO2022 National Energy Modeling System run ref2022.d011222a.</t>
  </si>
  <si>
    <t>2021, 2022</t>
  </si>
  <si>
    <t>This discrepancy is due to the adjustments for hydrogen feedstocks</t>
  </si>
  <si>
    <t>ref2021.d113020a</t>
  </si>
  <si>
    <t>National Energy Modeling System run ref2021.d113020a.  Projections:  EIA, AEO2021 National Energy Modeling System run ref2021.d113020a.</t>
  </si>
  <si>
    <t xml:space="preserve"> Liquefied Petroleum Gas Heat and Power 2/</t>
  </si>
  <si>
    <t>5/ Includes emissions attributable to the fuels consumed to generate the purchased electricity.</t>
  </si>
  <si>
    <t>Sources:  2020 value of shipments:  IHS Markit, Macroeconomic model, May 2019.</t>
  </si>
  <si>
    <t>2020:  U.S. Energy Information Administration (EIA), Short-Term Energy Outlook, October 2020 and EIA,</t>
  </si>
  <si>
    <t>AEO2021 National Energy Modeling System run ref2021.d113020a. Projections: EIA, AEO2021 National Energy Modeling System run ref2021.d113020a.</t>
  </si>
  <si>
    <t>3/ Includes emissions attributable to the fuels consumed to generate the purchased electricity.</t>
  </si>
  <si>
    <t>2020:  U.S. Energy Information Administration (EIA), Short-Term Energy Outlook, October 2020 and EIA, AEO2021 National Energy</t>
  </si>
  <si>
    <t>Modeling System run ref2021.d113020a.  Projections: EIA, AEO2021 National Energy Modeling System run ref2021.d113020a.</t>
  </si>
  <si>
    <t>4/ Includes emissions attributable to the fuels consumed to generate the purchased electricity.</t>
  </si>
  <si>
    <t xml:space="preserve"> Motor Gasoline</t>
  </si>
  <si>
    <t xml:space="preserve"> E85</t>
  </si>
  <si>
    <t xml:space="preserve"> Distillate Fuel Oil (diesel)</t>
  </si>
  <si>
    <t xml:space="preserve"> Compressed/Liquefied Natural Gas</t>
  </si>
  <si>
    <t xml:space="preserve"> Electricity</t>
  </si>
  <si>
    <t xml:space="preserve"> Hydrogen</t>
  </si>
  <si>
    <t xml:space="preserve"> Diesel</t>
  </si>
  <si>
    <t xml:space="preserve"> Compressed Natural Gas</t>
  </si>
  <si>
    <t xml:space="preserve"> Liquefied Natural Gas</t>
  </si>
  <si>
    <t>1/ E85 refers to a blend of 85 percent ethanol (renewable) and 15 percent motor gasoline (nonrenewable).  To address cold starting issues,</t>
  </si>
  <si>
    <t>Sources:  U.S. Energy Information Administration, AEO2021 National Energy Modeling System run ref2021.d113020a.</t>
  </si>
  <si>
    <t>Difference between 2020 and 2021</t>
  </si>
  <si>
    <t xml:space="preserve"> Scenario ref2022</t>
  </si>
  <si>
    <t xml:space="preserve"> DateCode d011222a</t>
  </si>
  <si>
    <t>Table  1.  Energy and Macroeconomic Profile for Non-Manufacturing Industry - Crop Agriculture</t>
  </si>
  <si>
    <t xml:space="preserve"> Census Region: US Total</t>
  </si>
  <si>
    <t>Macroeconomic Indicators</t>
  </si>
  <si>
    <t xml:space="preserve">  Value of Output (billion 2005$)</t>
  </si>
  <si>
    <t xml:space="preserve">  Employment (thousand)</t>
  </si>
  <si>
    <t>Total Energy Consumption (Trillion BTU)</t>
  </si>
  <si>
    <t xml:space="preserve">  Natural Gas Firm</t>
  </si>
  <si>
    <t xml:space="preserve">  Natural Gas Inter.</t>
  </si>
  <si>
    <t xml:space="preserve">    Natural Gas Total</t>
  </si>
  <si>
    <t xml:space="preserve">  Distillate Oil</t>
  </si>
  <si>
    <t xml:space="preserve">  LPGs for Heat And Power</t>
  </si>
  <si>
    <t xml:space="preserve">  Hydropower</t>
  </si>
  <si>
    <t xml:space="preserve">  Biomass-Wood</t>
  </si>
  <si>
    <t xml:space="preserve">  Municipal Solid Waste</t>
  </si>
  <si>
    <t xml:space="preserve">          Total</t>
  </si>
  <si>
    <t>Unit Energy Consumption (Thousand BTU/2005$)</t>
  </si>
  <si>
    <t>PROCESS AND ASSEMBLY COMPONENT</t>
  </si>
  <si>
    <t>Energy Consumption for Process and Assembly (Trillion BTU)</t>
  </si>
  <si>
    <t xml:space="preserve">  AGCROP BLDG</t>
  </si>
  <si>
    <t xml:space="preserve">    Natural Gas Firm</t>
  </si>
  <si>
    <t xml:space="preserve">    Distillate Oil</t>
  </si>
  <si>
    <t xml:space="preserve">    LPGs for Heat And Power</t>
  </si>
  <si>
    <t xml:space="preserve">    Other Petroleum</t>
  </si>
  <si>
    <t xml:space="preserve">    Steam</t>
  </si>
  <si>
    <t xml:space="preserve">    Municipal Solid Waste</t>
  </si>
  <si>
    <t xml:space="preserve">  AGCROP VEH</t>
  </si>
  <si>
    <t xml:space="preserve">  AGCROP IRR</t>
  </si>
  <si>
    <t xml:space="preserve">  Total Process/Assembly</t>
  </si>
  <si>
    <t>BOILER/STEAM/COGENERATION COMPONENT</t>
  </si>
  <si>
    <t>Energy Consumption for Boiler/Steam/Cogeneration (Trillion BTU)</t>
  </si>
  <si>
    <t xml:space="preserve">  Steam Coal</t>
  </si>
  <si>
    <t>Boilers 10MMBTU/HR and Under</t>
  </si>
  <si>
    <t xml:space="preserve">  Distillate</t>
  </si>
  <si>
    <t xml:space="preserve">  Liquid Petroleum Gases</t>
  </si>
  <si>
    <t xml:space="preserve">  Other</t>
  </si>
  <si>
    <t xml:space="preserve">  Other Renewables</t>
  </si>
  <si>
    <t xml:space="preserve">  Biomass</t>
  </si>
  <si>
    <t>Boilers Over 10MMBTU/HR</t>
  </si>
  <si>
    <t>Total Steam Generation (Tr. BTU)</t>
  </si>
  <si>
    <t xml:space="preserve">  CHP Steam Generation</t>
  </si>
  <si>
    <t xml:space="preserve">  Total Non-CHP Steam Generation</t>
  </si>
  <si>
    <t xml:space="preserve">      Non-CHP Fossil Steam Generation</t>
  </si>
  <si>
    <t xml:space="preserve">      Non-CHP Biomass Steam Generation</t>
  </si>
  <si>
    <t>ELECTRICITY CAPACITY, GENERATION, AND FUEL USE</t>
  </si>
  <si>
    <t xml:space="preserve">  Generating Capacity (MW)</t>
  </si>
  <si>
    <t xml:space="preserve">  Natural Gas(MW)</t>
  </si>
  <si>
    <t xml:space="preserve">  Coal(MW)</t>
  </si>
  <si>
    <t xml:space="preserve">  Oil(MW)</t>
  </si>
  <si>
    <t xml:space="preserve">  Other(MW)</t>
  </si>
  <si>
    <t xml:space="preserve">  Generation (GWH)</t>
  </si>
  <si>
    <t xml:space="preserve"> Natural Gas(gWh)</t>
  </si>
  <si>
    <t xml:space="preserve"> Coal(gWh)</t>
  </si>
  <si>
    <t xml:space="preserve"> Oil(gWh)</t>
  </si>
  <si>
    <t xml:space="preserve"> Other(gWh)</t>
  </si>
  <si>
    <t xml:space="preserve">    Own Use</t>
  </si>
  <si>
    <t xml:space="preserve">    Grid Sales</t>
  </si>
  <si>
    <t xml:space="preserve">    Fuel Consumption (Trillion Btu)</t>
  </si>
  <si>
    <t>Natural Gas(tBtu)</t>
  </si>
  <si>
    <t>Coal(tBtu)</t>
  </si>
  <si>
    <t>Oil(tBtu)</t>
  </si>
  <si>
    <t>Other(tBtu)</t>
  </si>
  <si>
    <t>Table  2.  Energy and Macroeconomic Profile for Non-Manufacturing Industry - Other Agriculture</t>
  </si>
  <si>
    <t xml:space="preserve">  AGOTHR BLDG</t>
  </si>
  <si>
    <t xml:space="preserve">  AGOTHR VEH</t>
  </si>
  <si>
    <t xml:space="preserve">  AGOTHR IRR</t>
  </si>
  <si>
    <t>Table  3.  Energy and Macroeconomic Profile for Non-Manufacturing Industry - Coal Mining</t>
  </si>
  <si>
    <t>Table  4.  Energy and Macroeconomic Profile for Non-Manufacturing Industry - Oil &amp; Gas Mining</t>
  </si>
  <si>
    <t xml:space="preserve">    Residual Oil</t>
  </si>
  <si>
    <t xml:space="preserve">    Biomass-Wood</t>
  </si>
  <si>
    <t>Table  5.  Energy and Macroeconomic Profile for Non-Manufacturing Industry - Metallic &amp; Non-metallic Mining</t>
  </si>
  <si>
    <t>Table  6.  Energy and Macroeconomic Profile for Non-Manufacturing Industry - Construction</t>
  </si>
  <si>
    <t xml:space="preserve">  Asphalt &amp; Road Oil</t>
  </si>
  <si>
    <t xml:space="preserve">  CONSTR</t>
  </si>
  <si>
    <t xml:space="preserve">    Asphalt &amp; Road Oil</t>
  </si>
  <si>
    <t>Table  7.  Energy and Macroeconomic Profile for Manufacturing Industry - Food</t>
  </si>
  <si>
    <t>BUILDINGS COMPONENT</t>
  </si>
  <si>
    <t>Energy Consumption for Buildings (Trillion BTU)</t>
  </si>
  <si>
    <t>Lighting--Electricity</t>
  </si>
  <si>
    <t>HVAC--Electricity</t>
  </si>
  <si>
    <t>HVAC--Natural Gas</t>
  </si>
  <si>
    <t xml:space="preserve">          HVAC--Steam</t>
  </si>
  <si>
    <t>Support--Electricity</t>
  </si>
  <si>
    <t>Support--Natural Gas</t>
  </si>
  <si>
    <t>Support--Distillate</t>
  </si>
  <si>
    <t>Support--LPG</t>
  </si>
  <si>
    <t>Transport--Electricity</t>
  </si>
  <si>
    <t>Transport--Natural Gas</t>
  </si>
  <si>
    <t>Transport--Distillate</t>
  </si>
  <si>
    <t>Transport--LPG</t>
  </si>
  <si>
    <t xml:space="preserve">          Total Building Energy Use</t>
  </si>
  <si>
    <t xml:space="preserve">          Total less Steam</t>
  </si>
  <si>
    <t>Product Throughput (Billion 2005$)</t>
  </si>
  <si>
    <t xml:space="preserve">  M/HEAT</t>
  </si>
  <si>
    <t xml:space="preserve">  M/REFRIG</t>
  </si>
  <si>
    <t xml:space="preserve">  M/MACHDRV</t>
  </si>
  <si>
    <t xml:space="preserve">  M/OTHER</t>
  </si>
  <si>
    <t xml:space="preserve">  D/HEAT</t>
  </si>
  <si>
    <t xml:space="preserve">  D/REFRIG</t>
  </si>
  <si>
    <t xml:space="preserve">  D/MACHDRV</t>
  </si>
  <si>
    <t xml:space="preserve">  D/OTHER</t>
  </si>
  <si>
    <t xml:space="preserve">  S/HEAT</t>
  </si>
  <si>
    <t xml:space="preserve">  S/REFRIG</t>
  </si>
  <si>
    <t xml:space="preserve">  S/MACHDRV</t>
  </si>
  <si>
    <t xml:space="preserve">  S/OTHER</t>
  </si>
  <si>
    <t xml:space="preserve">  A/HEAT</t>
  </si>
  <si>
    <t xml:space="preserve">  A/REFRIG</t>
  </si>
  <si>
    <t xml:space="preserve">  A/MACHDRV</t>
  </si>
  <si>
    <t xml:space="preserve">  A/OTHER</t>
  </si>
  <si>
    <t>Process/Assembly Subset:  Milling</t>
  </si>
  <si>
    <t xml:space="preserve">  Heat</t>
  </si>
  <si>
    <t xml:space="preserve">  Refrig</t>
  </si>
  <si>
    <t xml:space="preserve">  MachDrv</t>
  </si>
  <si>
    <t xml:space="preserve">  Total Milling</t>
  </si>
  <si>
    <t>Process/Assembly Subset:  Dairy</t>
  </si>
  <si>
    <t xml:space="preserve">  Total Dairy</t>
  </si>
  <si>
    <t>Process/Assembly Subset:  Slaughter</t>
  </si>
  <si>
    <t xml:space="preserve">  Total Slaughter</t>
  </si>
  <si>
    <t>Process/Assembly Subset:  AllElse</t>
  </si>
  <si>
    <t xml:space="preserve">  Total AllElse</t>
  </si>
  <si>
    <t>Total Process/Assembly</t>
  </si>
  <si>
    <t xml:space="preserve">  Steam</t>
  </si>
  <si>
    <t>Table  8.  Energy and Macroeconomic Profile for Manufacturing Industry - Paper</t>
  </si>
  <si>
    <t xml:space="preserve">  Physical Output (million tonnes)</t>
  </si>
  <si>
    <t xml:space="preserve">  Biomass-Pulping Liquor</t>
  </si>
  <si>
    <t>Unit Energy Consumption (MMBTU/TON)</t>
  </si>
  <si>
    <t>Product Throughput (million tonnes)</t>
  </si>
  <si>
    <t xml:space="preserve">  PAPER_M</t>
  </si>
  <si>
    <t xml:space="preserve">  BLEACH</t>
  </si>
  <si>
    <t xml:space="preserve">  WASTE_P</t>
  </si>
  <si>
    <t xml:space="preserve">  MECH_P</t>
  </si>
  <si>
    <t xml:space="preserve">  CHEM_P</t>
  </si>
  <si>
    <t xml:space="preserve">  KRAFT_P</t>
  </si>
  <si>
    <t xml:space="preserve">  WOOD</t>
  </si>
  <si>
    <t>Table  9.  Energy and Macroeconomic Profile for Manufacturing Industry - Bulk Chemicals</t>
  </si>
  <si>
    <t xml:space="preserve">  Natural Gas Feedstock</t>
  </si>
  <si>
    <t xml:space="preserve">  LPGs for Feedstocks</t>
  </si>
  <si>
    <t xml:space="preserve">  Inorganic/HEAT</t>
  </si>
  <si>
    <t xml:space="preserve">  Inorganic/REFRIG</t>
  </si>
  <si>
    <t xml:space="preserve">  Inorganic/MACHDRV</t>
  </si>
  <si>
    <t xml:space="preserve">  Inorganic/ELECTRO</t>
  </si>
  <si>
    <t xml:space="preserve">  Inorganic/OTHER</t>
  </si>
  <si>
    <t xml:space="preserve">  Inorganic/FEED</t>
  </si>
  <si>
    <t xml:space="preserve">  Organic/HEAT</t>
  </si>
  <si>
    <t xml:space="preserve">  Organic/REFRIG</t>
  </si>
  <si>
    <t xml:space="preserve">  Organic/MACHDRV</t>
  </si>
  <si>
    <t xml:space="preserve">  Organic/ELECTRO</t>
  </si>
  <si>
    <t xml:space="preserve">  Organic/OTHER</t>
  </si>
  <si>
    <t xml:space="preserve">  Organic/FEED</t>
  </si>
  <si>
    <t xml:space="preserve">  ResinSynth/HEAT</t>
  </si>
  <si>
    <t xml:space="preserve">  ResinSynth/REFRIG</t>
  </si>
  <si>
    <t xml:space="preserve">  ResinSynth/MACHDRV</t>
  </si>
  <si>
    <t xml:space="preserve">  ResinSynth/ELECTRO</t>
  </si>
  <si>
    <t xml:space="preserve">  ResinSynth/OTHER</t>
  </si>
  <si>
    <t xml:space="preserve">  ResinSynth/FEED</t>
  </si>
  <si>
    <t xml:space="preserve">  AgriChem/HEAT</t>
  </si>
  <si>
    <t xml:space="preserve">  AgriChem/REFRIG</t>
  </si>
  <si>
    <t xml:space="preserve">  AgriChem/MACHDRV</t>
  </si>
  <si>
    <t xml:space="preserve">  AgriChem/ELECTRO</t>
  </si>
  <si>
    <t xml:space="preserve">  AgriChem/OTHER</t>
  </si>
  <si>
    <t xml:space="preserve">  AgriChem/FEED</t>
  </si>
  <si>
    <t>Process/Assembly Subset:  Inorganic</t>
  </si>
  <si>
    <t xml:space="preserve">  Electro</t>
  </si>
  <si>
    <t xml:space="preserve">    Natural Gas Feedstock</t>
  </si>
  <si>
    <t xml:space="preserve">    LPGs for Feedstocks</t>
  </si>
  <si>
    <t xml:space="preserve">  Total Inorganic</t>
  </si>
  <si>
    <t>Process/Assembly Subset:  Organic</t>
  </si>
  <si>
    <t xml:space="preserve">  Total Organic</t>
  </si>
  <si>
    <t>Process/Assembly Subset:  ResinSynth</t>
  </si>
  <si>
    <t xml:space="preserve">  Total ResinSynth</t>
  </si>
  <si>
    <t>Process/Assembly Subset:  AgriChem</t>
  </si>
  <si>
    <t xml:space="preserve">  Total AgriChem</t>
  </si>
  <si>
    <t>Process/Assembly Subset:  Heat</t>
  </si>
  <si>
    <t xml:space="preserve">  Inorganic</t>
  </si>
  <si>
    <t xml:space="preserve">  Organic</t>
  </si>
  <si>
    <t xml:space="preserve">  ResinSynth</t>
  </si>
  <si>
    <t xml:space="preserve">  AgriChem</t>
  </si>
  <si>
    <t xml:space="preserve">  Total Heat</t>
  </si>
  <si>
    <t>Process/Assembly Subset:  Refrig</t>
  </si>
  <si>
    <t xml:space="preserve">  Total Refrig</t>
  </si>
  <si>
    <t>Process/Assembly Subset:  MachDrv</t>
  </si>
  <si>
    <t xml:space="preserve">  Total MachDrv</t>
  </si>
  <si>
    <t>Process/Assembly Subset:  Electro</t>
  </si>
  <si>
    <t xml:space="preserve">  Total Electro</t>
  </si>
  <si>
    <t>Process/Assembly Subset:  Other</t>
  </si>
  <si>
    <t xml:space="preserve">  Total Other</t>
  </si>
  <si>
    <t>Process/Assembly Subset:  Feedstock</t>
  </si>
  <si>
    <t xml:space="preserve">  Total Feedstock</t>
  </si>
  <si>
    <t>Table 10.  Energy and Macroeconomic Profile for Manufacturing Industry - Glass</t>
  </si>
  <si>
    <t xml:space="preserve">  P_FORM</t>
  </si>
  <si>
    <t xml:space="preserve">  FORM</t>
  </si>
  <si>
    <t xml:space="preserve">  M_RCYL</t>
  </si>
  <si>
    <t xml:space="preserve">  M_VRGN</t>
  </si>
  <si>
    <t xml:space="preserve">  B_RCYL</t>
  </si>
  <si>
    <t xml:space="preserve">  B_VRGN</t>
  </si>
  <si>
    <t>Table 11.  Energy and Macroeconomic Profile for Manufacturing Industry - Cement</t>
  </si>
  <si>
    <t xml:space="preserve">  Coking Coal</t>
  </si>
  <si>
    <t xml:space="preserve">  GRIND</t>
  </si>
  <si>
    <t xml:space="preserve">  DRY</t>
  </si>
  <si>
    <t xml:space="preserve">  WET</t>
  </si>
  <si>
    <t xml:space="preserve">  LIME</t>
  </si>
  <si>
    <t xml:space="preserve">  DRY-BAL</t>
  </si>
  <si>
    <t xml:space="preserve">    Coking Coal</t>
  </si>
  <si>
    <t>Process Emissions for Clinker and Lime Production</t>
  </si>
  <si>
    <t xml:space="preserve">  Clinker Process Emissions (million metric tons)</t>
  </si>
  <si>
    <t xml:space="preserve">  Lime Process Emissions (million metric tons)</t>
  </si>
  <si>
    <t>Table 12.  Energy and Macroeconomic Profile for Manufacturing Industry - Iron &amp; Steel</t>
  </si>
  <si>
    <t>Total Energy Consumption (Trillion BTU) (benchmarked to MECS)</t>
  </si>
  <si>
    <t xml:space="preserve">  Net Coal Coke Imports</t>
  </si>
  <si>
    <t xml:space="preserve">  HOT_RL</t>
  </si>
  <si>
    <t xml:space="preserve">  COLD_RL</t>
  </si>
  <si>
    <t xml:space="preserve">  CONTIN</t>
  </si>
  <si>
    <t xml:space="preserve">  BF/BOF</t>
  </si>
  <si>
    <t xml:space="preserve">  EAF</t>
  </si>
  <si>
    <t xml:space="preserve">  DRI</t>
  </si>
  <si>
    <t xml:space="preserve">  COKE</t>
  </si>
  <si>
    <t>Table 13.  Energy and Macroeconomic Profile for Manufacturing Industry - Aluminum</t>
  </si>
  <si>
    <t xml:space="preserve">  SEMI_SHEET</t>
  </si>
  <si>
    <t xml:space="preserve">  SEMI_OTHER</t>
  </si>
  <si>
    <t xml:space="preserve">  SECONDARY</t>
  </si>
  <si>
    <t xml:space="preserve">  PRIMARY</t>
  </si>
  <si>
    <t xml:space="preserve">  BAUXITE</t>
  </si>
  <si>
    <t>Table 14.  Energy and Macroeconomic Profile for Manufacturing Industry - Fabricated Metals</t>
  </si>
  <si>
    <t xml:space="preserve">  HEAT</t>
  </si>
  <si>
    <t xml:space="preserve">  REFRIG</t>
  </si>
  <si>
    <t xml:space="preserve">  MACHDRV</t>
  </si>
  <si>
    <t xml:space="preserve">  ELECTRO</t>
  </si>
  <si>
    <t xml:space="preserve">  OTHER</t>
  </si>
  <si>
    <t>Table 15.  Energy and Macroeconomic Profile for Manufacturing Industry - Machinery</t>
  </si>
  <si>
    <t>Table 16.  Energy and Macroeconomic Profile for Manufacturing Industry - Computers &amp; Electronics</t>
  </si>
  <si>
    <t>Table 17.  Energy and Macroeconomic Profile for Manufacturing Industry - Transportation Equipment</t>
  </si>
  <si>
    <t>Table 18.  Energy and Macroeconomic Profile for Manufacturing Industry - Electrical Equipment &amp; Appliances</t>
  </si>
  <si>
    <t>Table 19.  Energy and Macroeconomic Profile for Manufacturing Industry - Wood</t>
  </si>
  <si>
    <t>Table 20.  Energy and Macroeconomic Profile for Manufacturing Industry - Plastics &amp; Rubbers</t>
  </si>
  <si>
    <t>Table 21.  Energy and Macroeconomic Profile for Manufacturing Industry - Balance of Manufacturing</t>
  </si>
  <si>
    <t>Energy Profile for Refining</t>
  </si>
  <si>
    <t>TOTAL ENERGY CONSUMPTION</t>
  </si>
  <si>
    <t xml:space="preserve">  Purch Elec</t>
  </si>
  <si>
    <t xml:space="preserve">  Residual Fuel, Low Sulfur</t>
  </si>
  <si>
    <t>Percent Difference Between 2020 and 2021 data</t>
  </si>
  <si>
    <t>Natural Gas</t>
  </si>
  <si>
    <t>LPG</t>
  </si>
  <si>
    <t>Coal</t>
  </si>
  <si>
    <t>*Residual Oil column not used, as this results in values of 0 for some industries that report consumption in the AEO</t>
  </si>
  <si>
    <t>Annual Energy Outlook 2021 and 2022</t>
  </si>
  <si>
    <t>2020 Values</t>
  </si>
  <si>
    <t>provided on request from EIA</t>
  </si>
  <si>
    <t>indusa tab</t>
  </si>
  <si>
    <t>EIA Data Source and Adjustments</t>
  </si>
  <si>
    <t>The AEO 2022 model was rebased to EIA's 2018 Manufacturing Energy Consumption Survey, which means there are some significant</t>
  </si>
  <si>
    <t xml:space="preserve">differences between consumption between AEO 2021 and AEO 2022. Rather than take 2020 values directly from AEO 2021, we use a file </t>
  </si>
  <si>
    <t>provided by the EIA which extends the 2018 MECS data back to year 2018.</t>
  </si>
  <si>
    <t>EIA indusa data set (contains more breakout than the regular AEO)</t>
  </si>
  <si>
    <t>lowmacro.d011222a</t>
  </si>
  <si>
    <t>Table 24.  Refining Industry Energy Consumption</t>
  </si>
  <si>
    <t>https://www.eia.gov/outlooks/aeo/data/browser/#/?id=35-AEO2022&amp;cases=lowmacro&amp;sourcekey=0</t>
  </si>
  <si>
    <t>Wed Jul 13 2022 09:47:36 GMT-0400 (Eastern Daylight Time)</t>
  </si>
  <si>
    <t>Source: U.S. Energy Information Administration</t>
  </si>
  <si>
    <t>full name</t>
  </si>
  <si>
    <t>api key</t>
  </si>
  <si>
    <t>units</t>
  </si>
  <si>
    <t>Growth (2021-2050)</t>
  </si>
  <si>
    <t>Refining Industry: Value of Shipments: Low economic growth</t>
  </si>
  <si>
    <t>35-AEO2022.2.lowmacro-d011222a</t>
  </si>
  <si>
    <t>billion 2012 $</t>
  </si>
  <si>
    <t>35-AEO2022.3.</t>
  </si>
  <si>
    <t>Refining Industry: Inputs to Distillation Units: Low economic growth</t>
  </si>
  <si>
    <t>35-AEO2022.4.lowmacro-d011222a</t>
  </si>
  <si>
    <t>MMb/d</t>
  </si>
  <si>
    <t>Total Energy Consumption (trillion Btu)</t>
  </si>
  <si>
    <t>35-AEO2022.6.</t>
  </si>
  <si>
    <t>Refining Industry: Total Energy Use: Residual Fuel Oil: Low economic growth</t>
  </si>
  <si>
    <t>35-AEO2022.7.lowmacro-d011222a</t>
  </si>
  <si>
    <t>trillion Btu</t>
  </si>
  <si>
    <t>Refining Industry: Total Energy Use: Distillate Fuel Oil: Low economic growth</t>
  </si>
  <si>
    <t>35-AEO2022.8.lowmacro-d011222a</t>
  </si>
  <si>
    <t>Liquefied Petroleum Gas Heat and Power</t>
  </si>
  <si>
    <t>Refining Industry: Total Energy Use: Liquefied Petroleum Gases: Low economic growth</t>
  </si>
  <si>
    <t>35-AEO2022.9.lowmacro-d011222a</t>
  </si>
  <si>
    <t>Refining Industry: Total Energy Use: Petroleum Coke: Low economic growth</t>
  </si>
  <si>
    <t>35-AEO2022.10.lowmacro-d011222a</t>
  </si>
  <si>
    <t>Still Gas</t>
  </si>
  <si>
    <t>Refining Industry: Total Energy Use: Still Gas: Low economic growth</t>
  </si>
  <si>
    <t>35-AEO2022.11.lowmacro-d011222a</t>
  </si>
  <si>
    <t>Other Petroleum</t>
  </si>
  <si>
    <t>Refining Industry: Total Energy Use: Other Petroleum: Low economic growth</t>
  </si>
  <si>
    <t>35-AEO2022.12.lowmacro-d011222a</t>
  </si>
  <si>
    <t>Petroleum and Other Liquids Subtotal</t>
  </si>
  <si>
    <t>Refining Industry: Total Energy Use: Petroleum Subtotal: Low economic growth</t>
  </si>
  <si>
    <t>35-AEO2022.13.lowmacro-d011222a</t>
  </si>
  <si>
    <t>Refining Industry: Total Energy Use: Natural Gas: Low economic growth</t>
  </si>
  <si>
    <t>35-AEO2022.14.lowmacro-d011222a</t>
  </si>
  <si>
    <t>of which:  Heat and Power</t>
  </si>
  <si>
    <t>Refining Industry: Total Energy Use: Natural Gas: Heat and Power: Low economic growth</t>
  </si>
  <si>
    <t>35-AEO2022.15.lowmacro-d011222a</t>
  </si>
  <si>
    <t>of which:  Feedstocks</t>
  </si>
  <si>
    <t>Refining Industry: Total Energy Use: Natural Gas: Feedstocks: Low economic growth</t>
  </si>
  <si>
    <t>35-AEO2022.16.lowmacro-d011222a</t>
  </si>
  <si>
    <t>of which:  Gas-to-Liquids Heat</t>
  </si>
  <si>
    <t>Refining Industry: Total Energy Use: Natural Gas: Gas-to-Liquids Heat: Low economic growth</t>
  </si>
  <si>
    <t>35-AEO2022.17.lowmacro-d011222a</t>
  </si>
  <si>
    <t>Steam Coal</t>
  </si>
  <si>
    <t>Refining Industry: Total Energy Use: Steam Coal: Low economic growth</t>
  </si>
  <si>
    <t>35-AEO2022.18.lowmacro-d011222a</t>
  </si>
  <si>
    <t>Biofuels Heat and Coproducts</t>
  </si>
  <si>
    <t>Refining Industry: Total Energy Use: Biofuels Heat and Coproducts: Low economic growth</t>
  </si>
  <si>
    <t>35-AEO2022.19.lowmacro-d011222a</t>
  </si>
  <si>
    <t>Purchased Electricity</t>
  </si>
  <si>
    <t>Refining Industry: Total Energy Use: Purchased Electricity: Low economic growth</t>
  </si>
  <si>
    <t>35-AEO2022.20.lowmacro-d011222a</t>
  </si>
  <si>
    <t>Total</t>
  </si>
  <si>
    <t>Refining Industry: Total Energy Use: Total: Low economic growth</t>
  </si>
  <si>
    <t>35-AEO2022.21.lowmacro-d011222a</t>
  </si>
  <si>
    <t>Carbon Dioxide Emissions</t>
  </si>
  <si>
    <t>35-AEO2022.24.</t>
  </si>
  <si>
    <t>Refining Industry: Carbon Dioxide Emissions: Low economic growth</t>
  </si>
  <si>
    <t>35-AEO2022.25.lowmacro-d011222a</t>
  </si>
  <si>
    <t>MMmt CO2</t>
  </si>
  <si>
    <t>35-AEO2022.27.</t>
  </si>
  <si>
    <t>Energy Consumption</t>
  </si>
  <si>
    <t>35-AEO2022.28.</t>
  </si>
  <si>
    <t>Refining Industry: Refinery Only Energy: Use: Residual Fuel Oil: Low economic growth</t>
  </si>
  <si>
    <t>35-AEO2022.29.lowmacro-d011222a</t>
  </si>
  <si>
    <t>Refining Industry: Refinery Only Energy: Use: Distillate Fuel Oil: Low economic growth</t>
  </si>
  <si>
    <t>35-AEO2022.30.lowmacro-d011222a</t>
  </si>
  <si>
    <t>Refining Industry: Refinery Only Energy: Use: Liquefied Petroleum Gases: Low economic growth</t>
  </si>
  <si>
    <t>35-AEO2022.31.lowmacro-d011222a</t>
  </si>
  <si>
    <t>Refining Industry: Refinery Only Energy: Use: Petroleum Coke: Low economic growth</t>
  </si>
  <si>
    <t>35-AEO2022.32.lowmacro-d011222a</t>
  </si>
  <si>
    <t>Refining Industry: Refinery Only Energy: Use: Still Gas: Low economic growth</t>
  </si>
  <si>
    <t>35-AEO2022.33.lowmacro-d011222a</t>
  </si>
  <si>
    <t>Refining Industry: Refinery Only Energy: Use: Other Petroleum: Low economic growth</t>
  </si>
  <si>
    <t>35-AEO2022.34.lowmacro-d011222a</t>
  </si>
  <si>
    <t>Refining Industry: Refinery Only Energy: Use: Petroleum Subtotal: Low economic growth</t>
  </si>
  <si>
    <t>35-AEO2022.35.lowmacro-d011222a</t>
  </si>
  <si>
    <t>Refining Industry: Refinery Only Energy: Use: Natural Gas: Low economic growth</t>
  </si>
  <si>
    <t>35-AEO2022.36.lowmacro-d011222a</t>
  </si>
  <si>
    <t>Refining Industry: Refinery Only Energy: Use: Steam Coal: Low economic growth</t>
  </si>
  <si>
    <t>35-AEO2022.37.lowmacro-d011222a</t>
  </si>
  <si>
    <t>Refining Industry: Refinery Only Energy: Use: Purchased Electricity: Low economic growth</t>
  </si>
  <si>
    <t>35-AEO2022.38.lowmacro-d011222a</t>
  </si>
  <si>
    <t>Refining Industry: Refinery Only Energy: Use: Total: Low economic growth</t>
  </si>
  <si>
    <t>35-AEO2022.39.lowmacro-d011222a</t>
  </si>
  <si>
    <t>35-AEO2022.41.</t>
  </si>
  <si>
    <t>Refining Industry: Refinery Only Energy: Carbon Dioxide Emissions: Low economic growth</t>
  </si>
  <si>
    <t>35-AEO2022.42.lowmacro-d011222a</t>
  </si>
  <si>
    <t>Energy Consumption per Unit of Refinery Input</t>
  </si>
  <si>
    <t>35-AEO2022.45.</t>
  </si>
  <si>
    <t>(thousand Btu per barrel)</t>
  </si>
  <si>
    <t>35-AEO2022.46.</t>
  </si>
  <si>
    <t>Refining Industry: Refinery Only Energy: Use per Unit of Refinery Input: Residual Fuel Oil: Low economic growth</t>
  </si>
  <si>
    <t>35-AEO2022.47.lowmacro-d011222a</t>
  </si>
  <si>
    <t>thousand Btu/b</t>
  </si>
  <si>
    <t>Refining Industry: Refinery Only Energy: Use per Unit of Refinery Input: Distillate Fuel Oil: Low economic growth</t>
  </si>
  <si>
    <t>35-AEO2022.48.lowmacro-d011222a</t>
  </si>
  <si>
    <t>Refining Industry: Refinery Only Energy: Use per Unit of Refinery Input: Liquefied Petroleum Gases: Low economic growth</t>
  </si>
  <si>
    <t>35-AEO2022.49.lowmacro-d011222a</t>
  </si>
  <si>
    <t>Refining Industry: Refinery Only Energy: Use per Unit of Refinery Input: Petroleum Coke: Low economic growth</t>
  </si>
  <si>
    <t>35-AEO2022.50.lowmacro-d011222a</t>
  </si>
  <si>
    <t>Refining Industry: Refinery Only Energy: Use per Unit of Refinery Input: Still Gas: Low economic growth</t>
  </si>
  <si>
    <t>35-AEO2022.51.lowmacro-d011222a</t>
  </si>
  <si>
    <t>Refining Industry: Refinery Only Energy: Use per Unit of Refinery Input: Other Petroleum: Low economic growth</t>
  </si>
  <si>
    <t>35-AEO2022.52.lowmacro-d011222a</t>
  </si>
  <si>
    <t>Refining Industry: Refinery Only Energy: Use per Unit of Refinery Input: Petroleum Subtotal: Low economic growth</t>
  </si>
  <si>
    <t>35-AEO2022.53.lowmacro-d011222a</t>
  </si>
  <si>
    <t>Refining Industry: Refinery Only Energy: Use per Unit of Refinery Input: Natural Gas: Low economic growth</t>
  </si>
  <si>
    <t>35-AEO2022.54.lowmacro-d011222a</t>
  </si>
  <si>
    <t>Refining Industry: Refinery Only Energy: Use per Unit of Refinery Input: Steam Coal: Low economic growth</t>
  </si>
  <si>
    <t>35-AEO2022.55.lowmacro-d011222a</t>
  </si>
  <si>
    <t>Refining Industry: Refinery Only Energy: Use per Unit of Refinery Input: Purchased Electricity: Low economic growth</t>
  </si>
  <si>
    <t>35-AEO2022.56.lowmacro-d011222a</t>
  </si>
  <si>
    <t>Refining Industry: Refinery Only Energy: Use per Unit of Refinery Input: Total: Low economic growth</t>
  </si>
  <si>
    <t>35-AEO2022.57.lowmacro-d011222a</t>
  </si>
  <si>
    <t>35-AEO2022.59.</t>
  </si>
  <si>
    <t>Generating Capacity (gigawatts)</t>
  </si>
  <si>
    <t>35-AEO2022.60.</t>
  </si>
  <si>
    <t>Petroleum</t>
  </si>
  <si>
    <t>Refining Industry: Combined Heat and Power: Generating Capacity: Petroleum: Low economic growth</t>
  </si>
  <si>
    <t>35-AEO2022.61.lowmacro-d011222a</t>
  </si>
  <si>
    <t>GW</t>
  </si>
  <si>
    <t>Refining Industry: Combined Heat and Power: Generating Capacity: Natural Gas: Low economic growth</t>
  </si>
  <si>
    <t>35-AEO2022.62.lowmacro-d011222a</t>
  </si>
  <si>
    <t>Refining Industry: Combined Heat and Power: Generating Capacity: Coal: Low economic growth</t>
  </si>
  <si>
    <t>35-AEO2022.63.lowmacro-d011222a</t>
  </si>
  <si>
    <t>Refining Industry: Combined Heat and Power: Generating Capacity: Other: Low economic growth</t>
  </si>
  <si>
    <t>35-AEO2022.64.lowmacro-d011222a</t>
  </si>
  <si>
    <t>Refining Industry: Combined Heat and Power: Generating Capacity: Total: Low economic growth</t>
  </si>
  <si>
    <t>35-AEO2022.65.lowmacro-d011222a</t>
  </si>
  <si>
    <t>Net Generation (billion kilowatthours)</t>
  </si>
  <si>
    <t>35-AEO2022.66.</t>
  </si>
  <si>
    <t>Refining Industry: Combined Heat and Power: Net Generation: Petroleum: Low economic growth</t>
  </si>
  <si>
    <t>35-AEO2022.67.lowmacro-d011222a</t>
  </si>
  <si>
    <t>BkWh</t>
  </si>
  <si>
    <t>Refining Industry: Combined Heat and Power: Net Generation: Natural Gas: Low economic growth</t>
  </si>
  <si>
    <t>35-AEO2022.68.lowmacro-d011222a</t>
  </si>
  <si>
    <t>Refining Industry: Combined Heat and Power: Net Generation: Coal: Low economic growth</t>
  </si>
  <si>
    <t>35-AEO2022.69.lowmacro-d011222a</t>
  </si>
  <si>
    <t>Refining Industry: Combined Heat and Power: Net Generation: Other: Low economic growth</t>
  </si>
  <si>
    <t>35-AEO2022.70.lowmacro-d011222a</t>
  </si>
  <si>
    <t>Refining Industry: Combined Heat and Power: Net Generation: Total: Low economic growth</t>
  </si>
  <si>
    <t>35-AEO2022.71.lowmacro-d011222a</t>
  </si>
  <si>
    <t>Disposition</t>
  </si>
  <si>
    <t>35-AEO2022.72.</t>
  </si>
  <si>
    <t>Sales to the Grid</t>
  </si>
  <si>
    <t>Refining Industry: Combined Heat and Power: Net Generation: Sales to the Grid: Low economic growth</t>
  </si>
  <si>
    <t>35-AEO2022.73.lowmacro-d011222a</t>
  </si>
  <si>
    <t>Generation for Own Use</t>
  </si>
  <si>
    <t>Refining Industry: Combined Heat and Power: Net Generation: Generation for Own Use: Low economic growth</t>
  </si>
  <si>
    <t>35-AEO2022.74.lowmacro-d011222a</t>
  </si>
  <si>
    <t>35-AEO2022.82.</t>
  </si>
  <si>
    <t>35-AEO2022.83.</t>
  </si>
  <si>
    <t>Refining Industry: Energy Consumed at Ethanol Plants: Natural Gas: Low economic growth</t>
  </si>
  <si>
    <t>35-AEO2022.84.lowmacro-d011222a</t>
  </si>
  <si>
    <t>Refining Industry: Energy Consumed at Ethanol Plants: Coal: Low economic growth</t>
  </si>
  <si>
    <t>35-AEO2022.85.lowmacro-d011222a</t>
  </si>
  <si>
    <t>Refining Industry: Energy Consumed at Ethanol Plants: Electricity: Low economic growth</t>
  </si>
  <si>
    <t>35-AEO2022.86.lowmacro-d011222a</t>
  </si>
  <si>
    <t>Refining Industry: Energy Consumed at Ethanol Plants: Total: Low economic growth</t>
  </si>
  <si>
    <t>35-AEO2022.87.lowmacro-d011222a</t>
  </si>
  <si>
    <t>Table 25.  Food Industry Energy Consumption</t>
  </si>
  <si>
    <t>https://www.eia.gov/outlooks/aeo/data/browser/#/?id=36-AEO2022&amp;cases=lowmacro&amp;sourcekey=0</t>
  </si>
  <si>
    <t>Wed Jul 13 2022 09:59:00 GMT-0400 (Eastern Daylight Time)</t>
  </si>
  <si>
    <t>Food Industry: Value of Shipments: Low economic growth</t>
  </si>
  <si>
    <t>36-AEO2022.2.lowmacro-d011222a</t>
  </si>
  <si>
    <t>36-AEO2022.4.</t>
  </si>
  <si>
    <t>Food Industry: Energy Use: Residual Fuel Oil: Low economic growth</t>
  </si>
  <si>
    <t>36-AEO2022.5.lowmacro-d011222a</t>
  </si>
  <si>
    <t>Food Industry: Energy Use: Distillate Fuel Oil: Low economic growth</t>
  </si>
  <si>
    <t>36-AEO2022.6.lowmacro-d011222a</t>
  </si>
  <si>
    <t>Propane</t>
  </si>
  <si>
    <t>Food Industry: Energy Use: Propane: Low economic growth</t>
  </si>
  <si>
    <t>36-AEO2022.7.lowmacro-d011222a</t>
  </si>
  <si>
    <t>Food Industry: Energy Use: Other Petroleum: Low economic growth</t>
  </si>
  <si>
    <t>36-AEO2022.8.lowmacro-d011222a</t>
  </si>
  <si>
    <t>Food Industry: Energy Use: Petroleum Subtotal: Low economic growth</t>
  </si>
  <si>
    <t>36-AEO2022.9.lowmacro-d011222a</t>
  </si>
  <si>
    <t>Food Industry: Energy Use: Natural Gas: Low economic growth</t>
  </si>
  <si>
    <t>36-AEO2022.10.lowmacro-d011222a</t>
  </si>
  <si>
    <t>Food Industry: Energy Use: Steam Coal: Low economic growth</t>
  </si>
  <si>
    <t>36-AEO2022.11.lowmacro-d011222a</t>
  </si>
  <si>
    <t>Renewables</t>
  </si>
  <si>
    <t>Food Industry: Energy Use: Renewables: Low economic growth</t>
  </si>
  <si>
    <t>36-AEO2022.12.lowmacro-d011222a</t>
  </si>
  <si>
    <t>Food Industry: Energy Use: Purchased Electricity: Low economic growth</t>
  </si>
  <si>
    <t>36-AEO2022.13.lowmacro-d011222a</t>
  </si>
  <si>
    <t>Food Industry: Energy Use: Total: Low economic growth</t>
  </si>
  <si>
    <t>36-AEO2022.14.lowmacro-d011222a</t>
  </si>
  <si>
    <t>36-AEO2022.16.</t>
  </si>
  <si>
    <t>36-AEO2022.17.</t>
  </si>
  <si>
    <t>Food Industry: Energy Use per Unit of Output: Residual Fuel Oil: Low economic growth</t>
  </si>
  <si>
    <t>36-AEO2022.18.lowmacro-d011222a</t>
  </si>
  <si>
    <t>thousand Btu/2012 $</t>
  </si>
  <si>
    <t>Food Industry: Energy Use per Unit of Output: Distillate Fuel Oil: Low economic growth</t>
  </si>
  <si>
    <t>36-AEO2022.19.lowmacro-d011222a</t>
  </si>
  <si>
    <t>Food Industry: Energy Use per Unit of Output: Propane: Low economic growth</t>
  </si>
  <si>
    <t>36-AEO2022.20.lowmacro-d011222a</t>
  </si>
  <si>
    <t>Food Industry: Energy Use per Unit of Output: Other Petroleum: Low economic growth</t>
  </si>
  <si>
    <t>36-AEO2022.21.lowmacro-d011222a</t>
  </si>
  <si>
    <t>Food Industry: Energy Use per Unit of Output: Petroleum Subtotal: Low economic growth</t>
  </si>
  <si>
    <t>36-AEO2022.22.lowmacro-d011222a</t>
  </si>
  <si>
    <t>Food Industry: Energy Use per Unit of Output: Natural Gas: Low economic growth</t>
  </si>
  <si>
    <t>36-AEO2022.23.lowmacro-d011222a</t>
  </si>
  <si>
    <t>Food Industry: Energy Use per Unit of Output: Steam Coal: Low economic growth</t>
  </si>
  <si>
    <t>36-AEO2022.24.lowmacro-d011222a</t>
  </si>
  <si>
    <t>Food Industry: Energy Use per Unit of Output: Renewables: Low economic growth</t>
  </si>
  <si>
    <t>36-AEO2022.25.lowmacro-d011222a</t>
  </si>
  <si>
    <t>Food Industry: Energy Use per Unit of Output: Purchased Electricity: Low economic growth</t>
  </si>
  <si>
    <t>36-AEO2022.26.lowmacro-d011222a</t>
  </si>
  <si>
    <t>Food Industry: Energy Use per Unit of Output: Total: Low economic growth</t>
  </si>
  <si>
    <t>36-AEO2022.27.lowmacro-d011222a</t>
  </si>
  <si>
    <t>36-AEO2022.29.</t>
  </si>
  <si>
    <t>Food Industry: Carbon Dioxide Emissions: Low economic growth</t>
  </si>
  <si>
    <t>36-AEO2022.30.lowmacro-d011222a</t>
  </si>
  <si>
    <t>36-AEO2022.33.</t>
  </si>
  <si>
    <t>36-AEO2022.34.</t>
  </si>
  <si>
    <t>Food Industry: Combined Heat and Power: Generating Capacity: Petroleum: Low economic growth</t>
  </si>
  <si>
    <t>36-AEO2022.35.lowmacro-d011222a</t>
  </si>
  <si>
    <t>Food Industry: Combined Heat and Power: Generating Capacity: Natural Gas: Low economic growth</t>
  </si>
  <si>
    <t>36-AEO2022.36.lowmacro-d011222a</t>
  </si>
  <si>
    <t>Food Industry: Combined Heat and Power: Generating Capacity: Coal: Low economic growth</t>
  </si>
  <si>
    <t>36-AEO2022.37.lowmacro-d011222a</t>
  </si>
  <si>
    <t>Food Industry: Combined Heat and Power: Generating Capacity: Other: Low economic growth</t>
  </si>
  <si>
    <t>36-AEO2022.38.lowmacro-d011222a</t>
  </si>
  <si>
    <t>Food Industry: Combined Heat and Power: Generating Capacity: Total: Low economic growth</t>
  </si>
  <si>
    <t>36-AEO2022.39.lowmacro-d011222a</t>
  </si>
  <si>
    <t>36-AEO2022.40.</t>
  </si>
  <si>
    <t>Food Industry: Combined Heat and Power: Net Generation: Petroleum: Low economic growth</t>
  </si>
  <si>
    <t>36-AEO2022.41.lowmacro-d011222a</t>
  </si>
  <si>
    <t>Food Industry: Combined Heat and Power: Net Generation: Natural Gas: Low economic growth</t>
  </si>
  <si>
    <t>36-AEO2022.42.lowmacro-d011222a</t>
  </si>
  <si>
    <t>Food Industry: Combined Heat and Power: Net Generation: Coal: Low economic growth</t>
  </si>
  <si>
    <t>36-AEO2022.43.lowmacro-d011222a</t>
  </si>
  <si>
    <t>Food Industry: Combined Heat and Power: Net Generation: Other: Low economic growth</t>
  </si>
  <si>
    <t>36-AEO2022.44.lowmacro-d011222a</t>
  </si>
  <si>
    <t>Food Industry: Combined Heat and Power: Net Generation: Total: Low economic growth</t>
  </si>
  <si>
    <t>36-AEO2022.45.lowmacro-d011222a</t>
  </si>
  <si>
    <t>36-AEO2022.46.</t>
  </si>
  <si>
    <t>Food Industry: Combined Heat and Power: Net Generation: Sales to the Grid: Low economic growth</t>
  </si>
  <si>
    <t>36-AEO2022.47.lowmacro-d011222a</t>
  </si>
  <si>
    <t>Food Industry: Combined Heat and Power: Net Generation: Generation for Own Use: Low economic growth</t>
  </si>
  <si>
    <t>36-AEO2022.48.lowmacro-d011222a</t>
  </si>
  <si>
    <t>Table 26.  Paper Industry Energy Consumption</t>
  </si>
  <si>
    <t>https://www.eia.gov/outlooks/aeo/data/browser/#/?id=37-AEO2022&amp;cases=lowmacro&amp;sourcekey=0</t>
  </si>
  <si>
    <t>Wed Jul 13 2022 09:59:12 GMT-0400 (Eastern Daylight Time)</t>
  </si>
  <si>
    <t>Paper Industry: Value of Shipments: Low economic growth</t>
  </si>
  <si>
    <t>37-AEO2022.2.lowmacro-d011222a</t>
  </si>
  <si>
    <t>37-AEO2022.4.</t>
  </si>
  <si>
    <t>Paper Industry: Energy Use: Residual Fuel Oil: Low economic growth</t>
  </si>
  <si>
    <t>37-AEO2022.5.lowmacro-d011222a</t>
  </si>
  <si>
    <t>Paper Industry: Energy Use: Distillate Fuel Oil: Low economic growth</t>
  </si>
  <si>
    <t>37-AEO2022.6.lowmacro-d011222a</t>
  </si>
  <si>
    <t>Paper Industry: Energy Use: Propane: Low economic growth</t>
  </si>
  <si>
    <t>37-AEO2022.7.lowmacro-d011222a</t>
  </si>
  <si>
    <t>Paper Industry: Energy Use: Petroleum Coke: Low economic growth</t>
  </si>
  <si>
    <t>37-AEO2022.8.lowmacro-d011222a</t>
  </si>
  <si>
    <t>Paper Industry: Energy Use: Other Petroleum: Low economic growth</t>
  </si>
  <si>
    <t>37-AEO2022.9.lowmacro-d011222a</t>
  </si>
  <si>
    <t>Paper Industry: Energy Use: Petroleum Subtotal: Low economic growth</t>
  </si>
  <si>
    <t>37-AEO2022.10.lowmacro-d011222a</t>
  </si>
  <si>
    <t>Paper Industry: Energy Use: Natural Gas: Low economic growth</t>
  </si>
  <si>
    <t>37-AEO2022.11.lowmacro-d011222a</t>
  </si>
  <si>
    <t>Paper Industry: Energy Use: Steam Coal: Low economic growth</t>
  </si>
  <si>
    <t>37-AEO2022.12.lowmacro-d011222a</t>
  </si>
  <si>
    <t>Paper Industry: Energy Use: Renewables: Low economic growth</t>
  </si>
  <si>
    <t>37-AEO2022.13.lowmacro-d011222a</t>
  </si>
  <si>
    <t>Paper Industry: Energy Use: Purchased Electricity: Low economic growth</t>
  </si>
  <si>
    <t>37-AEO2022.14.lowmacro-d011222a</t>
  </si>
  <si>
    <t>Paper Industry: Energy Use: Total: Low economic growth</t>
  </si>
  <si>
    <t>37-AEO2022.15.lowmacro-d011222a</t>
  </si>
  <si>
    <t>37-AEO2022.17.</t>
  </si>
  <si>
    <t>37-AEO2022.18.</t>
  </si>
  <si>
    <t>Paper Industry: Energy Use per Unit of Output: Residual Fuel Oil: Low economic growth</t>
  </si>
  <si>
    <t>37-AEO2022.19.lowmacro-d011222a</t>
  </si>
  <si>
    <t>Paper Industry: Energy Use per Unit of Output: Distillate Fuel Oil: Low economic growth</t>
  </si>
  <si>
    <t>37-AEO2022.20.lowmacro-d011222a</t>
  </si>
  <si>
    <t>Paper Industry: Energy Use per Unit of Output: Propane: Low economic growth</t>
  </si>
  <si>
    <t>37-AEO2022.21.lowmacro-d011222a</t>
  </si>
  <si>
    <t>Paper Industry: Energy Use per Unit of Output: Petroleum Coke: Low economic growth</t>
  </si>
  <si>
    <t>37-AEO2022.22.lowmacro-d011222a</t>
  </si>
  <si>
    <t>Paper Industry: Energy Use per Unit of Output: Other Petroleum: Low economic growth</t>
  </si>
  <si>
    <t>37-AEO2022.23.lowmacro-d011222a</t>
  </si>
  <si>
    <t>Paper Industry: Energy Use per Unit of Output: Petroleum Subtotal: Low economic growth</t>
  </si>
  <si>
    <t>37-AEO2022.24.lowmacro-d011222a</t>
  </si>
  <si>
    <t>Paper Industry: Energy Use per Unit of Output: Natural Gas: Low economic growth</t>
  </si>
  <si>
    <t>37-AEO2022.25.lowmacro-d011222a</t>
  </si>
  <si>
    <t>Paper Industry: Energy Use per Unit of Output: Steam Coal: Low economic growth</t>
  </si>
  <si>
    <t>37-AEO2022.26.lowmacro-d011222a</t>
  </si>
  <si>
    <t>Paper Industry: Energy Use per Unit of Output: Renewables: Low economic growth</t>
  </si>
  <si>
    <t>37-AEO2022.27.lowmacro-d011222a</t>
  </si>
  <si>
    <t>Paper Industry: Energy Use per Unit of Output: Purchased Electricity: Low economic growth</t>
  </si>
  <si>
    <t>37-AEO2022.28.lowmacro-d011222a</t>
  </si>
  <si>
    <t>Paper Industry: Energy Use per Unit of Output: Total: Low economic growth</t>
  </si>
  <si>
    <t>37-AEO2022.29.lowmacro-d011222a</t>
  </si>
  <si>
    <t>37-AEO2022.31.</t>
  </si>
  <si>
    <t>Paper Industry: Carbon Dioxide Emissions: Low economic growth</t>
  </si>
  <si>
    <t>37-AEO2022.32.lowmacro-d011222a</t>
  </si>
  <si>
    <t>37-AEO2022.35.</t>
  </si>
  <si>
    <t>37-AEO2022.36.</t>
  </si>
  <si>
    <t>Paper Industry: Combined Heat and Power: Generating Capacity: Petroleum: Low economic growth</t>
  </si>
  <si>
    <t>37-AEO2022.37.lowmacro-d011222a</t>
  </si>
  <si>
    <t>Paper Industry: Combined Heat and Power: Generating Capacity: Natural Gas: Low economic growth</t>
  </si>
  <si>
    <t>37-AEO2022.38.lowmacro-d011222a</t>
  </si>
  <si>
    <t>Paper Industry: Combined Heat and Power: Generating Capacity: Coal: Low economic growth</t>
  </si>
  <si>
    <t>37-AEO2022.39.lowmacro-d011222a</t>
  </si>
  <si>
    <t>Paper Industry: Combined Heat and Power: Generating Capacity: Other: Low economic growth</t>
  </si>
  <si>
    <t>37-AEO2022.40.lowmacro-d011222a</t>
  </si>
  <si>
    <t>Paper Industry: Combined Heat and Power: Generating Capacity: Total: Low economic growth</t>
  </si>
  <si>
    <t>37-AEO2022.41.lowmacro-d011222a</t>
  </si>
  <si>
    <t>37-AEO2022.42.</t>
  </si>
  <si>
    <t>Paper Industry: Combined Heat and Power: Net Generation: Petroleum: Low economic growth</t>
  </si>
  <si>
    <t>37-AEO2022.43.lowmacro-d011222a</t>
  </si>
  <si>
    <t>Paper Industry: Combined Heat and Power: Net Generation: Natural Gas: Low economic growth</t>
  </si>
  <si>
    <t>37-AEO2022.44.lowmacro-d011222a</t>
  </si>
  <si>
    <t>Paper Industry: Combined Heat and Power: Net Generation: Coal: Low economic growth</t>
  </si>
  <si>
    <t>37-AEO2022.45.lowmacro-d011222a</t>
  </si>
  <si>
    <t>Paper Industry: Combined Heat and Power: Net Generation: Other: Low economic growth</t>
  </si>
  <si>
    <t>37-AEO2022.46.lowmacro-d011222a</t>
  </si>
  <si>
    <t>Paper Industry: Combined Heat and Power: Net Generation: Total: Low economic growth</t>
  </si>
  <si>
    <t>37-AEO2022.47.lowmacro-d011222a</t>
  </si>
  <si>
    <t>37-AEO2022.48.</t>
  </si>
  <si>
    <t>Paper Industry: Combined Heat and Power: Net Generation: Sales to the Grid: Low economic growth</t>
  </si>
  <si>
    <t>37-AEO2022.49.lowmacro-d011222a</t>
  </si>
  <si>
    <t>Paper Industry: Combined Heat and Power: Net Generation: Generation for Own Use: Low economic growth</t>
  </si>
  <si>
    <t>37-AEO2022.50.lowmacro-d011222a</t>
  </si>
  <si>
    <t>Table 27.  Bulk Chemical Industry Energy Consumption</t>
  </si>
  <si>
    <t>https://www.eia.gov/outlooks/aeo/data/browser/#/?id=38-AEO2022&amp;cases=lowmacro&amp;sourcekey=0</t>
  </si>
  <si>
    <t>Wed Jul 13 2022 09:59:20 GMT-0400 (Eastern Daylight Time)</t>
  </si>
  <si>
    <t>Bulk Chemical: Value of Shipments: Low economic growth</t>
  </si>
  <si>
    <t>38-AEO2022.2.lowmacro-d011222a</t>
  </si>
  <si>
    <t>38-AEO2022.4.</t>
  </si>
  <si>
    <t>Heat and Power</t>
  </si>
  <si>
    <t>38-AEO2022.5.</t>
  </si>
  <si>
    <t>Bulk Chemical: Energy Use: Heat and Power: Residual Fuel Oil: Low economic growth</t>
  </si>
  <si>
    <t>38-AEO2022.6.lowmacro-d011222a</t>
  </si>
  <si>
    <t>Bulk Chemical: Energy Use: Heat and Power: Distillate Fuel Oil: Low economic growth</t>
  </si>
  <si>
    <t>38-AEO2022.7.lowmacro-d011222a</t>
  </si>
  <si>
    <t>Bulk Chemical: Energy Use: Heat and Power: Propane: Low economic growth</t>
  </si>
  <si>
    <t>38-AEO2022.8.lowmacro-d011222a</t>
  </si>
  <si>
    <t>Bulk Chemical: Energy Use: Heat and Power: Petroleum Coke: Low economic growth</t>
  </si>
  <si>
    <t>38-AEO2022.9.lowmacro-d011222a</t>
  </si>
  <si>
    <t>Bulk Chemical: Energy Use: Heat and Power: Other Petroleum: Low economic growth</t>
  </si>
  <si>
    <t>38-AEO2022.10.lowmacro-d011222a</t>
  </si>
  <si>
    <t>Bulk Chemical: Energy Use: Heat and Power: Petroleum Subtotal: Low economic growth</t>
  </si>
  <si>
    <t>38-AEO2022.11.lowmacro-d011222a</t>
  </si>
  <si>
    <t>Bulk Chemical: Energy Use: Heat and Power: Natural Gas: Low economic growth</t>
  </si>
  <si>
    <t>38-AEO2022.12.lowmacro-d011222a</t>
  </si>
  <si>
    <t>Bulk Chemical: Energy Use: Heat and Power: Steam Coal: Low economic growth</t>
  </si>
  <si>
    <t>38-AEO2022.13.lowmacro-d011222a</t>
  </si>
  <si>
    <t>Bulk Chemical: Energy Use: Heat and Power: Renewables: Low economic growth</t>
  </si>
  <si>
    <t>38-AEO2022.14.lowmacro-d011222a</t>
  </si>
  <si>
    <t>Bulk Chemical: Energy Use: Heat and Power: Purchased Electricity: Low economic growth</t>
  </si>
  <si>
    <t>38-AEO2022.15.lowmacro-d011222a</t>
  </si>
  <si>
    <t>Total Heat and Power</t>
  </si>
  <si>
    <t>Bulk Chemical: Energy Use: Heat and Power: Total: Low economic growth</t>
  </si>
  <si>
    <t>38-AEO2022.16.lowmacro-d011222a</t>
  </si>
  <si>
    <t>Feedstock</t>
  </si>
  <si>
    <t>38-AEO2022.17.</t>
  </si>
  <si>
    <t>Hydrocarbon Gas Liquid Feedstocks</t>
  </si>
  <si>
    <t>Bulk Chemical: Energy Use: Feedstock: Liquefied Petroleum Gases: Low economic growth</t>
  </si>
  <si>
    <t>38-AEO2022.18.lowmacro-d011222a</t>
  </si>
  <si>
    <t>Propylene</t>
  </si>
  <si>
    <t>Bulk Chemical: Energy Use: Feedstock: Propylene: Low economic growth</t>
  </si>
  <si>
    <t>38-AEO2022.22.lowmacro-d011222a</t>
  </si>
  <si>
    <t>Bulk Chemical: Energy Use: Feedstock: Petrochemical Feedstocks: Low economic growth</t>
  </si>
  <si>
    <t>38-AEO2022.25.lowmacro-d011222a</t>
  </si>
  <si>
    <t>Bulk Chemical: Energy Use: Feedstock: Natural Gas: Low economic growth</t>
  </si>
  <si>
    <t>38-AEO2022.26.lowmacro-d011222a</t>
  </si>
  <si>
    <t>Total Feedstocks</t>
  </si>
  <si>
    <t>Bulk Chemical: Energy Use: Feedstock: Total Feedstocks: Low economic growth</t>
  </si>
  <si>
    <t>38-AEO2022.27.lowmacro-d011222a</t>
  </si>
  <si>
    <t>Bulk Chemical: Total Energy Use: Low economic growth</t>
  </si>
  <si>
    <t>38-AEO2022.28.lowmacro-d011222a</t>
  </si>
  <si>
    <t>38-AEO2022.30.</t>
  </si>
  <si>
    <t>38-AEO2022.31.</t>
  </si>
  <si>
    <t>38-AEO2022.32.</t>
  </si>
  <si>
    <t>Bulk Chemical: Energy Use per Unit Output: Heat and Power: Residual Fuel Oil: Low economic growth</t>
  </si>
  <si>
    <t>38-AEO2022.33.lowmacro-d011222a</t>
  </si>
  <si>
    <t>Bulk Chemical: Energy Use per Unit Output: Heat and Power: Distillate Fuel Oil: Low economic growth</t>
  </si>
  <si>
    <t>38-AEO2022.34.lowmacro-d011222a</t>
  </si>
  <si>
    <t>Bulk Chemical: Energy Use per Unit Output: Heat and Power: Liquefied Petroleum Gases: Low economic growth</t>
  </si>
  <si>
    <t>38-AEO2022.35.lowmacro-d011222a</t>
  </si>
  <si>
    <t>Bulk Chemical: Energy Use per Unit Output: Heat and Power: Petroleum Coke: Low economic growth</t>
  </si>
  <si>
    <t>38-AEO2022.36.lowmacro-d011222a</t>
  </si>
  <si>
    <t>Bulk Chemical: Energy Use per Unit Output: Heat and Power: Other Petroleum: Low economic growth</t>
  </si>
  <si>
    <t>38-AEO2022.37.lowmacro-d011222a</t>
  </si>
  <si>
    <t>Bulk Chemical: Energy Use per Unit Output: Heat and Power: Petroleum Subtotal: Low economic growth</t>
  </si>
  <si>
    <t>38-AEO2022.38.lowmacro-d011222a</t>
  </si>
  <si>
    <t>Bulk Chemical: Energy Use per Unit Output: Heat and Power: Natural Gas: Low economic growth</t>
  </si>
  <si>
    <t>38-AEO2022.39.lowmacro-d011222a</t>
  </si>
  <si>
    <t>Bulk Chemical: Energy Use per Unit Output: Heat and Power: Steam Coal: Low economic growth</t>
  </si>
  <si>
    <t>38-AEO2022.40.lowmacro-d011222a</t>
  </si>
  <si>
    <t>Bulk Chemical: Energy Use per Unit Output: Heat and Power: Renewables: Low economic growth</t>
  </si>
  <si>
    <t>38-AEO2022.41.lowmacro-d011222a</t>
  </si>
  <si>
    <t>Bulk Chemical: Energy Use per Unit Output: Heat and Power: Purchased Electricity: Low economic growth</t>
  </si>
  <si>
    <t>38-AEO2022.42.lowmacro-d011222a</t>
  </si>
  <si>
    <t>Bulk Chemical: Energy Use per Unit Output: Heat and Power: Total: Low economic growth</t>
  </si>
  <si>
    <t>38-AEO2022.43.lowmacro-d011222a</t>
  </si>
  <si>
    <t>38-AEO2022.44.</t>
  </si>
  <si>
    <t>Bulk Chemical: Energy Use per Unit Output: Feedstock: Liquefied Petroleum Gases: Low economic growth</t>
  </si>
  <si>
    <t>38-AEO2022.45.lowmacro-d011222a</t>
  </si>
  <si>
    <t>Bulk Chemical: Energy Use per Unit Output: Feedstock: Petrochemical Feedstocks: Low economic growth</t>
  </si>
  <si>
    <t>38-AEO2022.46.lowmacro-d011222a</t>
  </si>
  <si>
    <t>Bulk Chemical: Energy Use per Unit Output: Feedstock: Natural Gas: Low economic growth</t>
  </si>
  <si>
    <t>38-AEO2022.47.lowmacro-d011222a</t>
  </si>
  <si>
    <t>Bulk Chemical: Energy Use per Unit Output: Feedstock: Total Feedstocks: Low economic growth</t>
  </si>
  <si>
    <t>38-AEO2022.48.lowmacro-d011222a</t>
  </si>
  <si>
    <t>Bulk Chemical: Total Energy Use per Unit Output: Low economic growth</t>
  </si>
  <si>
    <t>38-AEO2022.49.lowmacro-d011222a</t>
  </si>
  <si>
    <t>38-AEO2022.51.</t>
  </si>
  <si>
    <t>Bulk Chemical: Carbon Dioxide Emissions: Low economic growth</t>
  </si>
  <si>
    <t>38-AEO2022.52.lowmacro-d011222a</t>
  </si>
  <si>
    <t>38-AEO2022.55.</t>
  </si>
  <si>
    <t>38-AEO2022.56.</t>
  </si>
  <si>
    <t>Bulk Chemical: Combined Heat and Power: Generating Capacity: Petroleum: Low economic growth</t>
  </si>
  <si>
    <t>38-AEO2022.57.lowmacro-d011222a</t>
  </si>
  <si>
    <t>Bulk Chemical: Combined Heat and Power: Generating Capacity: Natural Gas: Low economic growth</t>
  </si>
  <si>
    <t>38-AEO2022.58.lowmacro-d011222a</t>
  </si>
  <si>
    <t>Bulk Chemical: Combined Heat and Power: Generating Capacity: Coal: Low economic growth</t>
  </si>
  <si>
    <t>38-AEO2022.59.lowmacro-d011222a</t>
  </si>
  <si>
    <t>Bulk Chemical: Combined Heat and Power: Generating Capacity: Other: Low economic growth</t>
  </si>
  <si>
    <t>38-AEO2022.60.lowmacro-d011222a</t>
  </si>
  <si>
    <t>Bulk Chemical: Combined Heat and Power: Generating Capacity: Total: Low economic growth</t>
  </si>
  <si>
    <t>38-AEO2022.61.lowmacro-d011222a</t>
  </si>
  <si>
    <t>38-AEO2022.62.</t>
  </si>
  <si>
    <t>Bulk Chemical: Combined Heat and Power: Net Generation: Petroleum: Low economic growth</t>
  </si>
  <si>
    <t>38-AEO2022.63.lowmacro-d011222a</t>
  </si>
  <si>
    <t>Bulk Chemical: Combined Heat and Power: Net Generation: Natural Gas: Low economic growth</t>
  </si>
  <si>
    <t>38-AEO2022.64.lowmacro-d011222a</t>
  </si>
  <si>
    <t>Bulk Chemical: Combined Heat and Power: Net Generation: Coal: Low economic growth</t>
  </si>
  <si>
    <t>38-AEO2022.65.lowmacro-d011222a</t>
  </si>
  <si>
    <t>Bulk Chemical: Combined Heat and Power: Net Generation: Other: Low economic growth</t>
  </si>
  <si>
    <t>38-AEO2022.66.lowmacro-d011222a</t>
  </si>
  <si>
    <t>Bulk Chemical: Combined Heat and Power: Net Generation: Total: Low economic growth</t>
  </si>
  <si>
    <t>38-AEO2022.67.lowmacro-d011222a</t>
  </si>
  <si>
    <t>38-AEO2022.68.</t>
  </si>
  <si>
    <t>Bulk Chemical: Combined Heat and Power: Net Generation: Sales to the Grid: Low economic growth</t>
  </si>
  <si>
    <t>38-AEO2022.69.lowmacro-d011222a</t>
  </si>
  <si>
    <t>Bulk Chemical: Combined Heat and Power: Net Generation: Generation for Own Use: Low economic growth</t>
  </si>
  <si>
    <t>38-AEO2022.70.lowmacro-d011222a</t>
  </si>
  <si>
    <t>Table 28.  Glass Industry Energy Consumption</t>
  </si>
  <si>
    <t>https://www.eia.gov/outlooks/aeo/data/browser/#/?id=39-AEO2022&amp;cases=lowmacro&amp;sourcekey=0</t>
  </si>
  <si>
    <t>Wed Jul 13 2022 09:59:29 GMT-0400 (Eastern Daylight Time)</t>
  </si>
  <si>
    <t>Glass Industry: Value of Shipments: Low economic growth</t>
  </si>
  <si>
    <t>39-AEO2022.2.lowmacro-d011222a</t>
  </si>
  <si>
    <t>39-AEO2022.4.</t>
  </si>
  <si>
    <t>Glass Industry: Energy Use: Residual Fuel Oil: Low economic growth</t>
  </si>
  <si>
    <t>39-AEO2022.5.lowmacro-d011222a</t>
  </si>
  <si>
    <t>Glass Industry: Energy Use: Distillate Fuel Oil: Low economic growth</t>
  </si>
  <si>
    <t>39-AEO2022.6.lowmacro-d011222a</t>
  </si>
  <si>
    <t>Glass Industry: Energy Use: Propane: Low economic growth</t>
  </si>
  <si>
    <t>39-AEO2022.7.lowmacro-d011222a</t>
  </si>
  <si>
    <t>Glass Industry: Energy Use: Petroleum Subtotal: Low economic growth</t>
  </si>
  <si>
    <t>39-AEO2022.8.lowmacro-d011222a</t>
  </si>
  <si>
    <t>Glass Industry: Energy Use: Natural Gas: Low economic growth</t>
  </si>
  <si>
    <t>39-AEO2022.9.lowmacro-d011222a</t>
  </si>
  <si>
    <t>Glass Industry: Energy Use: Steam Coal: Low economic growth</t>
  </si>
  <si>
    <t>39-AEO2022.10.lowmacro-d011222a</t>
  </si>
  <si>
    <t>Glass Industry: Energy Use: Purchased Electricity: Low economic growth</t>
  </si>
  <si>
    <t>39-AEO2022.11.lowmacro-d011222a</t>
  </si>
  <si>
    <t>Glass Industry: Energy Use: Total: Low economic growth</t>
  </si>
  <si>
    <t>39-AEO2022.12.lowmacro-d011222a</t>
  </si>
  <si>
    <t>39-AEO2022.14.</t>
  </si>
  <si>
    <t>39-AEO2022.15.</t>
  </si>
  <si>
    <t>Glass Industry: Energy Use per Unit of Output: Residual Fuel Oil: Low economic growth</t>
  </si>
  <si>
    <t>39-AEO2022.16.lowmacro-d011222a</t>
  </si>
  <si>
    <t>Glass Industry: Energy Use per Unit of Output: Distillate Fuel Oil: Low economic growth</t>
  </si>
  <si>
    <t>39-AEO2022.17.lowmacro-d011222a</t>
  </si>
  <si>
    <t>Glass Industry: Energy Use per Unit of Output: Propane: Low economic growth</t>
  </si>
  <si>
    <t>39-AEO2022.18.lowmacro-d011222a</t>
  </si>
  <si>
    <t>Glass Industry: Energy Use per Unit of Output: Petroleum Subtotal: Low economic growth</t>
  </si>
  <si>
    <t>39-AEO2022.19.lowmacro-d011222a</t>
  </si>
  <si>
    <t>Glass Industry: Energy Use per Unit of Output: Natural Gas: Low economic growth</t>
  </si>
  <si>
    <t>39-AEO2022.20.lowmacro-d011222a</t>
  </si>
  <si>
    <t>Glass Industry: Energy Use per Unit of Output: Steam Coal: Low economic growth</t>
  </si>
  <si>
    <t>39-AEO2022.21.lowmacro-d011222a</t>
  </si>
  <si>
    <t>Glass Industry: Energy Use per Unit of Output: Purchased Electricity: Low economic growth</t>
  </si>
  <si>
    <t>39-AEO2022.22.lowmacro-d011222a</t>
  </si>
  <si>
    <t>Glass Industry: Energy Use per Unit of Output: Total: Low economic growth</t>
  </si>
  <si>
    <t>39-AEO2022.23.lowmacro-d011222a</t>
  </si>
  <si>
    <t>39-AEO2022.25.</t>
  </si>
  <si>
    <t>Glass Industry: Carbon Dioxide Emissions: Low economic growth</t>
  </si>
  <si>
    <t>39-AEO2022.26.lowmacro-d011222a</t>
  </si>
  <si>
    <t>39-AEO2022.29.</t>
  </si>
  <si>
    <t>39-AEO2022.30.</t>
  </si>
  <si>
    <t>Glass Industry: Combined Heat and Power: Generating Capacity: Petroleum: Low economic growth</t>
  </si>
  <si>
    <t>39-AEO2022.31.lowmacro-d011222a</t>
  </si>
  <si>
    <t>Glass Industry: Combined Heat and Power: Generating Capacity: Natural Gas: Low economic growth</t>
  </si>
  <si>
    <t>39-AEO2022.32.lowmacro-d011222a</t>
  </si>
  <si>
    <t>Glass Industry: Combined Heat and Power: Generating Capacity: Coal: Low economic growth</t>
  </si>
  <si>
    <t>39-AEO2022.33.lowmacro-d011222a</t>
  </si>
  <si>
    <t>Glass Industry: Combined Heat and Power: Generating Capacity: Other: Low economic growth</t>
  </si>
  <si>
    <t>39-AEO2022.34.lowmacro-d011222a</t>
  </si>
  <si>
    <t>Glass Industry: Combined Heat and Power: Generating Capacity: Total: Low economic growth</t>
  </si>
  <si>
    <t>39-AEO2022.35.lowmacro-d011222a</t>
  </si>
  <si>
    <t>39-AEO2022.36.</t>
  </si>
  <si>
    <t>Glass Industry: Combined Heat and Power: Net Generation: Petroleum: Low economic growth</t>
  </si>
  <si>
    <t>39-AEO2022.37.lowmacro-d011222a</t>
  </si>
  <si>
    <t>Glass Industry: Combined Heat and Power: Net Generation: Natural Gas: Low economic growth</t>
  </si>
  <si>
    <t>39-AEO2022.38.lowmacro-d011222a</t>
  </si>
  <si>
    <t>Glass Industry: Combined Heat and Power: Net Generation: Coal: Low economic growth</t>
  </si>
  <si>
    <t>39-AEO2022.39.lowmacro-d011222a</t>
  </si>
  <si>
    <t>Glass Industry: Combined Heat and Power: Net Generation: Other: Low economic growth</t>
  </si>
  <si>
    <t>39-AEO2022.40.lowmacro-d011222a</t>
  </si>
  <si>
    <t>Glass Industry: Combined Heat and Power: Net Generation: Total: Low economic growth</t>
  </si>
  <si>
    <t>39-AEO2022.41.lowmacro-d011222a</t>
  </si>
  <si>
    <t>39-AEO2022.42.</t>
  </si>
  <si>
    <t>Glass Industry: Combined Heat and Power: Generation: Sales to the Grid: Low economic growth</t>
  </si>
  <si>
    <t>39-AEO2022.43.lowmacro-d011222a</t>
  </si>
  <si>
    <t>Glass Industry: Combined Heat and Power: Generation: Generation for Own Use: Low economic growth</t>
  </si>
  <si>
    <t>39-AEO2022.44.lowmacro-d011222a</t>
  </si>
  <si>
    <t>Table 29.  Cement and Lime Industry Energy Consumption</t>
  </si>
  <si>
    <t>https://www.eia.gov/outlooks/aeo/data/browser/#/?id=40-AEO2022&amp;cases=lowmacro&amp;sourcekey=0</t>
  </si>
  <si>
    <t>Wed Jul 13 2022 09:59:39 GMT-0400 (Eastern Daylight Time)</t>
  </si>
  <si>
    <t>Cement Industry: Value of Shipments: Low economic growth</t>
  </si>
  <si>
    <t>40-AEO2022.2.lowmacro-d011222a</t>
  </si>
  <si>
    <t>40-AEO2022.4.</t>
  </si>
  <si>
    <t>Cement Industry: Energy Use: Distillate Fuel Oil: Low economic growth</t>
  </si>
  <si>
    <t>40-AEO2022.5.lowmacro-d011222a</t>
  </si>
  <si>
    <t>Cement Industry: Energy Use: Residual Fuel Oil: Low economic growth</t>
  </si>
  <si>
    <t>40-AEO2022.6.lowmacro-d011222a</t>
  </si>
  <si>
    <t>Cement Industry: Energy Use: Propane: Low economic growth</t>
  </si>
  <si>
    <t>40-AEO2022.7.lowmacro-d011222a</t>
  </si>
  <si>
    <t>Cement Industry: Energy Use: Petroleum Coke: Low economic growth</t>
  </si>
  <si>
    <t>40-AEO2022.8.lowmacro-d011222a</t>
  </si>
  <si>
    <t>Cement Industry: Energy Use: Other Petroleum: Low economic growth</t>
  </si>
  <si>
    <t>40-AEO2022.9.lowmacro-d011222a</t>
  </si>
  <si>
    <t>Cement Industry: Energy Use: Petroleum Subtotal: Low economic growth</t>
  </si>
  <si>
    <t>40-AEO2022.10.lowmacro-d011222a</t>
  </si>
  <si>
    <t>Cement Industry: Energy Use: Natural Gas: Low economic growth</t>
  </si>
  <si>
    <t>40-AEO2022.11.lowmacro-d011222a</t>
  </si>
  <si>
    <t>Cement Industry: Energy Use: Steam Coal: Low economic growth</t>
  </si>
  <si>
    <t>40-AEO2022.12.lowmacro-d011222a</t>
  </si>
  <si>
    <t>Metallurgical Coal</t>
  </si>
  <si>
    <t>Cement Industry: Energy Use: Metallurgical Coal: Low economic growth</t>
  </si>
  <si>
    <t>40-AEO2022.13.lowmacro-d011222a</t>
  </si>
  <si>
    <t>Coal Subtotal</t>
  </si>
  <si>
    <t>Cement Industry: Energy Use: Coal Subtotal: Low economic growth</t>
  </si>
  <si>
    <t>40-AEO2022.14.lowmacro-d011222a</t>
  </si>
  <si>
    <t>Cement Industry: Energy Use: Renewables: Low economic growth</t>
  </si>
  <si>
    <t>40-AEO2022.15.lowmacro-d011222a</t>
  </si>
  <si>
    <t>Cement Industry: Energy Use: Purchased Electricity: Low economic growth</t>
  </si>
  <si>
    <t>40-AEO2022.16.lowmacro-d011222a</t>
  </si>
  <si>
    <t>Cement Industry: Energy Use: Total: Low economic growth</t>
  </si>
  <si>
    <t>40-AEO2022.17.lowmacro-d011222a</t>
  </si>
  <si>
    <t>40-AEO2022.19.</t>
  </si>
  <si>
    <t>40-AEO2022.20.</t>
  </si>
  <si>
    <t>Cement Industry: Energy Use per Unit of Output: Distillate Fuel Oil: Low economic growth</t>
  </si>
  <si>
    <t>40-AEO2022.21.lowmacro-d011222a</t>
  </si>
  <si>
    <t>Cement Industry: Energy Use per Unit of Output: Residual Fuel Oil: Low economic growth</t>
  </si>
  <si>
    <t>40-AEO2022.22.lowmacro-d011222a</t>
  </si>
  <si>
    <t>Cement Industry: Energy Use per Unit of Output: Propane: Low economic growth</t>
  </si>
  <si>
    <t>40-AEO2022.23.lowmacro-d011222a</t>
  </si>
  <si>
    <t>Cement Industry: Energy Use per Unit of Output: Petroleum Coke: Low economic growth</t>
  </si>
  <si>
    <t>40-AEO2022.24.lowmacro-d011222a</t>
  </si>
  <si>
    <t>Cement Industry: Energy Use per Unit of Output: Other Petroleum: Low economic growth</t>
  </si>
  <si>
    <t>40-AEO2022.25.lowmacro-d011222a</t>
  </si>
  <si>
    <t>Cement Industry: Energy Use per Unit of Output: Petroleum Subtotal: Low economic growth</t>
  </si>
  <si>
    <t>40-AEO2022.26.lowmacro-d011222a</t>
  </si>
  <si>
    <t>Cement Industry: Energy Use per Unit of Output: Natural Gas: Low economic growth</t>
  </si>
  <si>
    <t>40-AEO2022.27.lowmacro-d011222a</t>
  </si>
  <si>
    <t>Cement Industry: Energy Use per Unit of Output: Steam Coal: Low economic growth</t>
  </si>
  <si>
    <t>40-AEO2022.28.lowmacro-d011222a</t>
  </si>
  <si>
    <t>Cement Industry: Energy Use per Unit of Output: Metallurgical Coal: Low economic growth</t>
  </si>
  <si>
    <t>40-AEO2022.29.lowmacro-d011222a</t>
  </si>
  <si>
    <t>Cement Industry: Energy Use per Unit of Output: Coal Subtotal: Low economic growth</t>
  </si>
  <si>
    <t>40-AEO2022.30.lowmacro-d011222a</t>
  </si>
  <si>
    <t>Cement Industry: Energy Use per Unit of Output: Renewables: Low economic growth</t>
  </si>
  <si>
    <t>40-AEO2022.31.lowmacro-d011222a</t>
  </si>
  <si>
    <t>Cement Industry: Energy Use per Unit of Output: Purchased Electricity: Low economic growth</t>
  </si>
  <si>
    <t>40-AEO2022.32.lowmacro-d011222a</t>
  </si>
  <si>
    <t>Cement Industry: Energy Use per Unit of Output: Total: Low economic growth</t>
  </si>
  <si>
    <t>40-AEO2022.33.lowmacro-d011222a</t>
  </si>
  <si>
    <t>40-AEO2022.35.</t>
  </si>
  <si>
    <t>Cement Industry: Carbon Dioxide Emissions: Low economic growth</t>
  </si>
  <si>
    <t>40-AEO2022.36.lowmacro-d011222a</t>
  </si>
  <si>
    <t>40-AEO2022.39.</t>
  </si>
  <si>
    <t>40-AEO2022.40.</t>
  </si>
  <si>
    <t>Cement Industry: Combined Heat and Power: Generating Capacity: Petroleum: Low economic growth</t>
  </si>
  <si>
    <t>40-AEO2022.41.lowmacro-d011222a</t>
  </si>
  <si>
    <t>Cement Industry: Combined Heat and Power: Generating Capacity: Natural Gas: Low economic growth</t>
  </si>
  <si>
    <t>40-AEO2022.42.lowmacro-d011222a</t>
  </si>
  <si>
    <t>Cement Industry: Combined Heat and Power: Generating Capacity: Coal: Low economic growth</t>
  </si>
  <si>
    <t>40-AEO2022.43.lowmacro-d011222a</t>
  </si>
  <si>
    <t>Cement Industry: Combined Heat and Power: Generating Capacity: Other: Low economic growth</t>
  </si>
  <si>
    <t>40-AEO2022.44.lowmacro-d011222a</t>
  </si>
  <si>
    <t>Cement Industry: Combined Heat and Power: Generating Capacity: Total: Low economic growth</t>
  </si>
  <si>
    <t>40-AEO2022.45.lowmacro-d011222a</t>
  </si>
  <si>
    <t>40-AEO2022.46.</t>
  </si>
  <si>
    <t>Cement Industry: Combined Heat and Power: Net Generation: Petroleum: Low economic growth</t>
  </si>
  <si>
    <t>40-AEO2022.47.lowmacro-d011222a</t>
  </si>
  <si>
    <t>Cement Industry: Combined Heat and Power: Net Generation: Natural Gas: Low economic growth</t>
  </si>
  <si>
    <t>40-AEO2022.48.lowmacro-d011222a</t>
  </si>
  <si>
    <t>Cement Industry: Combined Heat and Power: Net Generation: Coal: Low economic growth</t>
  </si>
  <si>
    <t>40-AEO2022.49.lowmacro-d011222a</t>
  </si>
  <si>
    <t>Cement Industry: Combined Heat and Power: Net Generation: Other: Low economic growth</t>
  </si>
  <si>
    <t>40-AEO2022.50.lowmacro-d011222a</t>
  </si>
  <si>
    <t>Cement Industry: Combined Heat and Power: Net Generation: Total: Low economic growth</t>
  </si>
  <si>
    <t>40-AEO2022.51.lowmacro-d011222a</t>
  </si>
  <si>
    <t>40-AEO2022.52.</t>
  </si>
  <si>
    <t>Cement Industry: Combined Heat and Power: Net Generation: Sales to the Grid: Low economic growth</t>
  </si>
  <si>
    <t>40-AEO2022.53.lowmacro-d011222a</t>
  </si>
  <si>
    <t>Cement Industry: Combined Heat and Power: Net Generation: Generation for Own Use: Low economic growth</t>
  </si>
  <si>
    <t>40-AEO2022.54.lowmacro-d011222a</t>
  </si>
  <si>
    <t>Table 30.  Iron and Steel Industry Energy Consumption</t>
  </si>
  <si>
    <t>https://www.eia.gov/outlooks/aeo/data/browser/#/?id=41-AEO2022&amp;cases=lowmacro&amp;sourcekey=0</t>
  </si>
  <si>
    <t>Wed Jul 13 2022 09:59:47 GMT-0400 (Eastern Daylight Time)</t>
  </si>
  <si>
    <t>Iron and Steel: Value of Shipments: Low economic growth</t>
  </si>
  <si>
    <t>41-AEO2022.2.lowmacro-d011222a</t>
  </si>
  <si>
    <t>41-AEO2022.4.</t>
  </si>
  <si>
    <t>Iron and Steel: Energy Use: Distillate Fuel Oil: Low economic growth</t>
  </si>
  <si>
    <t>41-AEO2022.5.lowmacro-d011222a</t>
  </si>
  <si>
    <t>Iron and Steel: Energy Use: Residual Fuel Oil: Low economic growth</t>
  </si>
  <si>
    <t>41-AEO2022.6.lowmacro-d011222a</t>
  </si>
  <si>
    <t>Iron and Steel: Energy Use: Propane: Low economic growth</t>
  </si>
  <si>
    <t>41-AEO2022.7.lowmacro-d011222a</t>
  </si>
  <si>
    <t>Iron and Steel: Energy Use: Other Petroleum: Low economic growth</t>
  </si>
  <si>
    <t>41-AEO2022.8.lowmacro-d011222a</t>
  </si>
  <si>
    <t>Iron and Steel: Energy Use: Petroleum Subtotal: Low economic growth</t>
  </si>
  <si>
    <t>41-AEO2022.9.lowmacro-d011222a</t>
  </si>
  <si>
    <t>Iron and Steel: Energy Use: Natural Gas: Low economic growth</t>
  </si>
  <si>
    <t>41-AEO2022.10.lowmacro-d011222a</t>
  </si>
  <si>
    <t>Iron and Steel: Energy Use: Metallurgical Coal: Low economic growth</t>
  </si>
  <si>
    <t>41-AEO2022.11.lowmacro-d011222a</t>
  </si>
  <si>
    <t>Net Coke Imports</t>
  </si>
  <si>
    <t>Iron and Steel: Energy Use: Net Coke Imports: Low economic growth</t>
  </si>
  <si>
    <t>41-AEO2022.12.lowmacro-d011222a</t>
  </si>
  <si>
    <t>Iron and Steel: Energy Use: Steam Coal: Low economic growth</t>
  </si>
  <si>
    <t>41-AEO2022.13.lowmacro-d011222a</t>
  </si>
  <si>
    <t>Iron and Steel: Energy Use: Coal Subtotal: Low economic growth</t>
  </si>
  <si>
    <t>41-AEO2022.14.lowmacro-d011222a</t>
  </si>
  <si>
    <t>Iron and Steel: Energy Use: Renewables: Low economic growth</t>
  </si>
  <si>
    <t>41-AEO2022.15.lowmacro-d011222a</t>
  </si>
  <si>
    <t>Iron and Steel: Energy Use: Purchased Electricity: Low economic growth</t>
  </si>
  <si>
    <t>41-AEO2022.16.lowmacro-d011222a</t>
  </si>
  <si>
    <t>Iron and Steel: Energy Use: Total: Low economic growth</t>
  </si>
  <si>
    <t>41-AEO2022.17.lowmacro-d011222a</t>
  </si>
  <si>
    <t>41-AEO2022.19.</t>
  </si>
  <si>
    <t>41-AEO2022.20.</t>
  </si>
  <si>
    <t>Iron and Steel: Energy Use per Unit of Output: Distillate Fuel Oil: Low economic growth</t>
  </si>
  <si>
    <t>41-AEO2022.21.lowmacro-d011222a</t>
  </si>
  <si>
    <t>Iron and Steel: Energy Use per Unit of Output: Residual Fuel Oil: Low economic growth</t>
  </si>
  <si>
    <t>41-AEO2022.22.lowmacro-d011222a</t>
  </si>
  <si>
    <t>Iron and Steel: Energy Use per Unit of Output: Propane: Low economic growth</t>
  </si>
  <si>
    <t>41-AEO2022.23.lowmacro-d011222a</t>
  </si>
  <si>
    <t>Iron and Steel: Energy Use per Unit of Output: Other Petroleum: Low economic growth</t>
  </si>
  <si>
    <t>41-AEO2022.24.lowmacro-d011222a</t>
  </si>
  <si>
    <t>Iron and Steel: Energy Use per Unit of Output: Petroleum Subtotal: Low economic growth</t>
  </si>
  <si>
    <t>41-AEO2022.25.lowmacro-d011222a</t>
  </si>
  <si>
    <t>Iron and Steel: Energy Use per Unit of Output: Natural Gas: Low economic growth</t>
  </si>
  <si>
    <t>41-AEO2022.26.lowmacro-d011222a</t>
  </si>
  <si>
    <t>Iron and Steel: Energy Use per Unit of Output: Metallurgical Coal: Low economic growth</t>
  </si>
  <si>
    <t>41-AEO2022.27.lowmacro-d011222a</t>
  </si>
  <si>
    <t>Iron and Steel: Energy Use per Unit of Output: Net Coke Imports: Low economic growth</t>
  </si>
  <si>
    <t>41-AEO2022.28.lowmacro-d011222a</t>
  </si>
  <si>
    <t>Iron and Steel: Energy Use per Unit of Output: Steam Coal: Low economic growth</t>
  </si>
  <si>
    <t>41-AEO2022.29.lowmacro-d011222a</t>
  </si>
  <si>
    <t>Iron and Steel: Energy Use per Unit of Output: Coal Subtotal: Low economic growth</t>
  </si>
  <si>
    <t>41-AEO2022.30.lowmacro-d011222a</t>
  </si>
  <si>
    <t>Iron and Steel: Energy Use per Unit of Output: Renewables: Low economic growth</t>
  </si>
  <si>
    <t>41-AEO2022.31.lowmacro-d011222a</t>
  </si>
  <si>
    <t>Iron and Steel: Energy Use per Unit of Output: Purchased Electricity: Low economic growth</t>
  </si>
  <si>
    <t>41-AEO2022.32.lowmacro-d011222a</t>
  </si>
  <si>
    <t>Iron and Steel: Energy Use per Unit of Output: Total: Low economic growth</t>
  </si>
  <si>
    <t>41-AEO2022.33.lowmacro-d011222a</t>
  </si>
  <si>
    <t>41-AEO2022.35.</t>
  </si>
  <si>
    <t>Iron and Steel: Carbon Dioxide Emissions: Low economic growth</t>
  </si>
  <si>
    <t>41-AEO2022.36.lowmacro-d011222a</t>
  </si>
  <si>
    <t>41-AEO2022.39.</t>
  </si>
  <si>
    <t>41-AEO2022.40.</t>
  </si>
  <si>
    <t>Iron and Steel: Combined Heat and Power: Generating Capacity: Petroleum: Low economic growth</t>
  </si>
  <si>
    <t>41-AEO2022.41.lowmacro-d011222a</t>
  </si>
  <si>
    <t>Iron and Steel: Combined Heat and Power: Generating Capacity: Natural Gas: Low economic growth</t>
  </si>
  <si>
    <t>41-AEO2022.42.lowmacro-d011222a</t>
  </si>
  <si>
    <t>Iron and Steel: Combined Heat and Power: Generating Capacity: Coal: Low economic growth</t>
  </si>
  <si>
    <t>41-AEO2022.43.lowmacro-d011222a</t>
  </si>
  <si>
    <t>Iron and Steel: Combined Heat and Power: Generating Capacity: Other: Low economic growth</t>
  </si>
  <si>
    <t>41-AEO2022.44.lowmacro-d011222a</t>
  </si>
  <si>
    <t>Iron and Steel: Combined Heat and Power: Generating Capacity: Total: Low economic growth</t>
  </si>
  <si>
    <t>41-AEO2022.45.lowmacro-d011222a</t>
  </si>
  <si>
    <t>41-AEO2022.46.</t>
  </si>
  <si>
    <t>Iron and Steel: Combined Heat and Power: Net Generation: Petroleum: Low economic growth</t>
  </si>
  <si>
    <t>41-AEO2022.47.lowmacro-d011222a</t>
  </si>
  <si>
    <t>Iron and Steel: Combined Heat and Power: Net Generation: Natural Gas: Low economic growth</t>
  </si>
  <si>
    <t>41-AEO2022.48.lowmacro-d011222a</t>
  </si>
  <si>
    <t>Iron and Steel: Combined Heat and Power: Net Generation: Coal: Low economic growth</t>
  </si>
  <si>
    <t>41-AEO2022.49.lowmacro-d011222a</t>
  </si>
  <si>
    <t>Iron and Steel: Combined Heat and Power: Net Generation: Other: Low economic growth</t>
  </si>
  <si>
    <t>41-AEO2022.50.lowmacro-d011222a</t>
  </si>
  <si>
    <t>Iron and Steel: Combined Heat and Power: Net Generation: Total: Low economic growth</t>
  </si>
  <si>
    <t>41-AEO2022.51.lowmacro-d011222a</t>
  </si>
  <si>
    <t>41-AEO2022.52.</t>
  </si>
  <si>
    <t>Iron and Steel: Combined Heat and Power: Net Generation: Sales to the Grid: Low economic growth</t>
  </si>
  <si>
    <t>41-AEO2022.53.lowmacro-d011222a</t>
  </si>
  <si>
    <t>Iron and Steel: Combined Heat and Power: Net Generation: Generation for Own Use: Low economic growth</t>
  </si>
  <si>
    <t>41-AEO2022.54.lowmacro-d011222a</t>
  </si>
  <si>
    <t>Table 31.  Aluminum Industry Energy Consumption</t>
  </si>
  <si>
    <t>https://www.eia.gov/outlooks/aeo/data/browser/#/?id=42-AEO2022&amp;cases=lowmacro&amp;sourcekey=0</t>
  </si>
  <si>
    <t>Wed Jul 13 2022 09:59:56 GMT-0400 (Eastern Daylight Time)</t>
  </si>
  <si>
    <t>Aluminum Industry: Value of Shipments: Low economic growth</t>
  </si>
  <si>
    <t>42-AEO2022.2.lowmacro-d011222a</t>
  </si>
  <si>
    <t>42-AEO2022.4.</t>
  </si>
  <si>
    <t>Aluminum Industry: Energy Use: Residual Fuel Oil: Low economic growth</t>
  </si>
  <si>
    <t>42-AEO2022.5.lowmacro-d011222a</t>
  </si>
  <si>
    <t>Aluminum Industry: Energy Use: Distillate Fuel Oil: Low economic growth</t>
  </si>
  <si>
    <t>42-AEO2022.6.lowmacro-d011222a</t>
  </si>
  <si>
    <t>Aluminum Industry: Energy Use: Propane: Low economic growth</t>
  </si>
  <si>
    <t>42-AEO2022.7.lowmacro-d011222a</t>
  </si>
  <si>
    <t>Aluminum Industry: Energy Use: Petroleum Coke: Low economic growth</t>
  </si>
  <si>
    <t>42-AEO2022.8.lowmacro-d011222a</t>
  </si>
  <si>
    <t>Aluminum Industry: Energy Use: Other Petroleum: Low economic growth</t>
  </si>
  <si>
    <t>42-AEO2022.9.lowmacro-d011222a</t>
  </si>
  <si>
    <t>Aluminum Industry: Energy Use: Petroleum Subtotal: Low economic growth</t>
  </si>
  <si>
    <t>42-AEO2022.10.lowmacro-d011222a</t>
  </si>
  <si>
    <t>Aluminum Industry: Energy Use: Natural Gas: Low economic growth</t>
  </si>
  <si>
    <t>42-AEO2022.11.lowmacro-d011222a</t>
  </si>
  <si>
    <t>Aluminum Industry: Energy Use: Steam Coal: Low economic growth</t>
  </si>
  <si>
    <t>42-AEO2022.12.lowmacro-d011222a</t>
  </si>
  <si>
    <t>Aluminum Industry: Energy Use: Renewables: Low economic growth</t>
  </si>
  <si>
    <t>42-AEO2022.13.lowmacro-d011222a</t>
  </si>
  <si>
    <t>Aluminum Industry: Energy Use: Purchased Electricity: Low economic growth</t>
  </si>
  <si>
    <t>42-AEO2022.14.lowmacro-d011222a</t>
  </si>
  <si>
    <t>Aluminum Industry: Energy Use: Total: Low economic growth</t>
  </si>
  <si>
    <t>42-AEO2022.15.lowmacro-d011222a</t>
  </si>
  <si>
    <t>42-AEO2022.17.</t>
  </si>
  <si>
    <t>42-AEO2022.18.</t>
  </si>
  <si>
    <t>Aluminum Industry: Energy Use per Unit of Output: Residual Fuel Oil: Low economic growth</t>
  </si>
  <si>
    <t>42-AEO2022.19.lowmacro-d011222a</t>
  </si>
  <si>
    <t>Aluminum Industry: Energy Use per Unit of Output: Distillate Fuel Oil: Low economic growth</t>
  </si>
  <si>
    <t>42-AEO2022.20.lowmacro-d011222a</t>
  </si>
  <si>
    <t>Aluminum Industry: Energy Use per Unit of Output: Propane: Low economic growth</t>
  </si>
  <si>
    <t>42-AEO2022.21.lowmacro-d011222a</t>
  </si>
  <si>
    <t>Aluminum Industry: Energy Use per Unit of Output: Petroleum Coke: Low economic growth</t>
  </si>
  <si>
    <t>42-AEO2022.22.lowmacro-d011222a</t>
  </si>
  <si>
    <t>Aluminum Industry: Energy Use per Unit of Output: Other Petroleum: Low economic growth</t>
  </si>
  <si>
    <t>42-AEO2022.23.lowmacro-d011222a</t>
  </si>
  <si>
    <t>Aluminum Industry: Energy Use per Unit of Output: Petroleum Subtotal: Low economic growth</t>
  </si>
  <si>
    <t>42-AEO2022.24.lowmacro-d011222a</t>
  </si>
  <si>
    <t>Aluminum Industry: Energy Use per Unit of Output: Natural Gas: Low economic growth</t>
  </si>
  <si>
    <t>42-AEO2022.25.lowmacro-d011222a</t>
  </si>
  <si>
    <t>Aluminum Industry: Energy Use per Unit of Output: Steam Coal: Low economic growth</t>
  </si>
  <si>
    <t>42-AEO2022.26.lowmacro-d011222a</t>
  </si>
  <si>
    <t>Aluminum Industry: Energy Use per Unit of Output: Renewables: Low economic growth</t>
  </si>
  <si>
    <t>42-AEO2022.27.lowmacro-d011222a</t>
  </si>
  <si>
    <t>Aluminum Industry: Energy Use per Unit of Output: Purchased Electricity: Low economic growth</t>
  </si>
  <si>
    <t>42-AEO2022.28.lowmacro-d011222a</t>
  </si>
  <si>
    <t>Aluminum Industry: Energy Use per Unit of Output: Total: Low economic growth</t>
  </si>
  <si>
    <t>42-AEO2022.29.lowmacro-d011222a</t>
  </si>
  <si>
    <t>42-AEO2022.31.</t>
  </si>
  <si>
    <t>Aluminum Industry: Carbon Dioxide Emissions: Low economic growth</t>
  </si>
  <si>
    <t>42-AEO2022.32.lowmacro-d011222a</t>
  </si>
  <si>
    <t>42-AEO2022.35.</t>
  </si>
  <si>
    <t>42-AEO2022.36.</t>
  </si>
  <si>
    <t>Aluminum Industry: Combined Heat and Power: Generating Capacity: Petroleum: Low economic growth</t>
  </si>
  <si>
    <t>42-AEO2022.37.lowmacro-d011222a</t>
  </si>
  <si>
    <t>Aluminum Industry: Combined Heat and Power: Generating Capacity: Natural Gas: Low economic growth</t>
  </si>
  <si>
    <t>42-AEO2022.38.lowmacro-d011222a</t>
  </si>
  <si>
    <t>Aluminum Industry: Combined Heat and Power: Generating Capacity: Coal: Low economic growth</t>
  </si>
  <si>
    <t>42-AEO2022.39.lowmacro-d011222a</t>
  </si>
  <si>
    <t>Aluminum Industry: Combined Heat and Power: Generating Capacity: Other: Low economic growth</t>
  </si>
  <si>
    <t>42-AEO2022.40.lowmacro-d011222a</t>
  </si>
  <si>
    <t>Aluminum Industry: Combined Heat and Power: Generating Capacity: Total: Low economic growth</t>
  </si>
  <si>
    <t>42-AEO2022.41.lowmacro-d011222a</t>
  </si>
  <si>
    <t>42-AEO2022.42.</t>
  </si>
  <si>
    <t>Aluminum Industry: Combined Heat and Power: Net Generation: Petroleum: Low economic growth</t>
  </si>
  <si>
    <t>42-AEO2022.43.lowmacro-d011222a</t>
  </si>
  <si>
    <t>Aluminum Industry: Combined Heat and Power: Net Generation: Natural Gas: Low economic growth</t>
  </si>
  <si>
    <t>42-AEO2022.44.lowmacro-d011222a</t>
  </si>
  <si>
    <t>Aluminum Industry: Combined Heat and Power: Net Generation: Coal: Low economic growth</t>
  </si>
  <si>
    <t>42-AEO2022.45.lowmacro-d011222a</t>
  </si>
  <si>
    <t>Aluminum Industry: Combined Heat and Power: Net Generation: Other: Low economic growth</t>
  </si>
  <si>
    <t>42-AEO2022.46.lowmacro-d011222a</t>
  </si>
  <si>
    <t>Aluminum Industry: Combined Heat and Power: Net Generation: Total: Low economic growth</t>
  </si>
  <si>
    <t>42-AEO2022.47.lowmacro-d011222a</t>
  </si>
  <si>
    <t>42-AEO2022.48.</t>
  </si>
  <si>
    <t>Aluminum Industry: Combined Heat and Power: Net Generation: Sales to the Grid: Low economic growth</t>
  </si>
  <si>
    <t>42-AEO2022.49.lowmacro-d011222a</t>
  </si>
  <si>
    <t>Aluminum Industry: Combined Heat and Power: Net Generation: Generation for Own Use: Low economic growth</t>
  </si>
  <si>
    <t>42-AEO2022.50.lowmacro-d011222a</t>
  </si>
  <si>
    <t>Table 32.  Metal Based Durables Industry Energy Consumption</t>
  </si>
  <si>
    <t>https://www.eia.gov/outlooks/aeo/data/browser/#/?id=139-AEO2022&amp;cases=lowmacro&amp;sourcekey=0</t>
  </si>
  <si>
    <t>Wed Jul 13 2022 10:00:04 GMT-0400 (Eastern Daylight Time)</t>
  </si>
  <si>
    <t>139-AEO2022.2.</t>
  </si>
  <si>
    <t>Fabricated Metal Products Consumption</t>
  </si>
  <si>
    <t>139-AEO2022.3.</t>
  </si>
  <si>
    <t>Metal Based Durables: Fabricated Metal Products: Use: Propane: Low economic growth</t>
  </si>
  <si>
    <t>139-AEO2022.4.lowmacro-d011222a</t>
  </si>
  <si>
    <t>Metal Based Durables: Fabricated Metal Products: Use: Distillate Fuel Oil: Low economic growth</t>
  </si>
  <si>
    <t>139-AEO2022.5.lowmacro-d011222a</t>
  </si>
  <si>
    <t>Metal Based Durables: Fabricated Metal Products: Use: Residual Fuel Oil: Low economic growth</t>
  </si>
  <si>
    <t>139-AEO2022.6.lowmacro-d011222a</t>
  </si>
  <si>
    <t>Metal Based Durables: Fabricated Metal Products: Use: Petroleum Coke: Low economic growth</t>
  </si>
  <si>
    <t>139-AEO2022.7.lowmacro-d011222a</t>
  </si>
  <si>
    <t>Metal Based Durables: Fabricated Metal Products: Use: Petroleum Subtotal: Low economic growth</t>
  </si>
  <si>
    <t>139-AEO2022.8.lowmacro-d011222a</t>
  </si>
  <si>
    <t>Metal Based Durables: Fabricated Metal Products: Use: Natural Gas: Low economic growth</t>
  </si>
  <si>
    <t>139-AEO2022.9.lowmacro-d011222a</t>
  </si>
  <si>
    <t>Metal Based Durables: Fabricated Metal Products: Use: Metallurgical Coal: Low economic growth</t>
  </si>
  <si>
    <t>139-AEO2022.10.lowmacro-d011222a</t>
  </si>
  <si>
    <t>Metal Based Durables: Fabricated Metal Products: Use: Steam Coal: Low economic growth</t>
  </si>
  <si>
    <t>139-AEO2022.11.lowmacro-d011222a</t>
  </si>
  <si>
    <t>Metal Based Durables: Fabricated Metal Products: Use: Renewables: Low economic growth</t>
  </si>
  <si>
    <t>139-AEO2022.12.lowmacro-d011222a</t>
  </si>
  <si>
    <t>Metal Based Durables: Fabricated Metal Products: Use: Purchased Electricity: Low economic growth</t>
  </si>
  <si>
    <t>139-AEO2022.13.lowmacro-d011222a</t>
  </si>
  <si>
    <t>Metal Based Durables: Fabricated Metal Products: Use: Total: Low economic growth</t>
  </si>
  <si>
    <t>139-AEO2022.14.lowmacro-d011222a</t>
  </si>
  <si>
    <t>Machinery Consumption</t>
  </si>
  <si>
    <t>139-AEO2022.16.</t>
  </si>
  <si>
    <t>Metal Based Durables: Machinery: Use: Propane: Low economic growth</t>
  </si>
  <si>
    <t>139-AEO2022.17.lowmacro-d011222a</t>
  </si>
  <si>
    <t>Metal Based Durables: Machinery: Use: Distillate Fuel Oil: Low economic growth</t>
  </si>
  <si>
    <t>139-AEO2022.18.lowmacro-d011222a</t>
  </si>
  <si>
    <t>Metal Based Durables: Machinery: Use: Residual Fuel Oil: Low economic growth</t>
  </si>
  <si>
    <t>139-AEO2022.19.lowmacro-d011222a</t>
  </si>
  <si>
    <t>Metal Based Durables: Machinery: Use: Petroleum Coke: Low economic growth</t>
  </si>
  <si>
    <t>139-AEO2022.20.lowmacro-d011222a</t>
  </si>
  <si>
    <t>Metal Based Durables: Machinery: Use: Petroleum Subtotal: Low economic growth</t>
  </si>
  <si>
    <t>139-AEO2022.21.lowmacro-d011222a</t>
  </si>
  <si>
    <t>Metal Based Durables: Machinery: Use: Natural Gas: Low economic growth</t>
  </si>
  <si>
    <t>139-AEO2022.22.lowmacro-d011222a</t>
  </si>
  <si>
    <t>Metal Based Durables: Machinery: Use: Steam Coal: Low economic growth</t>
  </si>
  <si>
    <t>139-AEO2022.23.lowmacro-d011222a</t>
  </si>
  <si>
    <t>Metal Based Durables: Machinery: Use: Renewables: Low economic growth</t>
  </si>
  <si>
    <t>139-AEO2022.24.lowmacro-d011222a</t>
  </si>
  <si>
    <t>Metal Based Durables: Machinery: Use: Purchased Electricity: Low economic growth</t>
  </si>
  <si>
    <t>139-AEO2022.25.lowmacro-d011222a</t>
  </si>
  <si>
    <t>Metal Based Durables: Machinery: Use: Total: Low economic growth</t>
  </si>
  <si>
    <t>139-AEO2022.26.lowmacro-d011222a</t>
  </si>
  <si>
    <t>Computers Consumption</t>
  </si>
  <si>
    <t>139-AEO2022.28.</t>
  </si>
  <si>
    <t>Metal Based Durables: Computers: Use: Propane: Low economic growth</t>
  </si>
  <si>
    <t>139-AEO2022.29.lowmacro-d011222a</t>
  </si>
  <si>
    <t>Metal Based Durables: Computers: Use: Distillate Fuel Oil: Low economic growth</t>
  </si>
  <si>
    <t>139-AEO2022.30.lowmacro-d011222a</t>
  </si>
  <si>
    <t>Metal Based Durables: Computers: Use: Residual Fuel Oil: Low economic growth</t>
  </si>
  <si>
    <t>139-AEO2022.31.lowmacro-d011222a</t>
  </si>
  <si>
    <t>Metal Based Durables: Computers: Use: Petroleum Coke: Low economic growth</t>
  </si>
  <si>
    <t>139-AEO2022.32.lowmacro-d011222a</t>
  </si>
  <si>
    <t>Metal Based Durables: Computers: Use: Petroleum Subtotal: Low economic growth</t>
  </si>
  <si>
    <t>139-AEO2022.33.lowmacro-d011222a</t>
  </si>
  <si>
    <t>Metal Based Durables: Computers: Use: Natural Gas: Low economic growth</t>
  </si>
  <si>
    <t>139-AEO2022.34.lowmacro-d011222a</t>
  </si>
  <si>
    <t>Metal Based Durables: Computers: Use: Steam Coal: Low economic growth</t>
  </si>
  <si>
    <t>139-AEO2022.35.lowmacro-d011222a</t>
  </si>
  <si>
    <t>Metal Based Durables: Computers: Use: Renewables: Low economic growth</t>
  </si>
  <si>
    <t>139-AEO2022.36.lowmacro-d011222a</t>
  </si>
  <si>
    <t>Metal Based Durables: Computers: Use: Purchased Electricity: Low economic growth</t>
  </si>
  <si>
    <t>139-AEO2022.37.lowmacro-d011222a</t>
  </si>
  <si>
    <t>Metal Based Durables: Computers: Use: Total: Low economic growth</t>
  </si>
  <si>
    <t>139-AEO2022.38.lowmacro-d011222a</t>
  </si>
  <si>
    <t>Transportation Equipment Consumption</t>
  </si>
  <si>
    <t>139-AEO2022.40.</t>
  </si>
  <si>
    <t>Metal Based Durables: Transportation Equipment: Use: Propane: Low economic growth</t>
  </si>
  <si>
    <t>139-AEO2022.41.lowmacro-d011222a</t>
  </si>
  <si>
    <t>Metal Based Durables: Transportation Equipment: Use: Distillate Fuel Oil: Low economic growth</t>
  </si>
  <si>
    <t>139-AEO2022.42.lowmacro-d011222a</t>
  </si>
  <si>
    <t>Metal Based Durables: Transportation Equipment: Use: Residual Fuel Oil: Low economic growth</t>
  </si>
  <si>
    <t>139-AEO2022.43.lowmacro-d011222a</t>
  </si>
  <si>
    <t>Metal Based Durables: Transportation Equipment: Use: Petroleum Coke: Low economic growth</t>
  </si>
  <si>
    <t>139-AEO2022.44.lowmacro-d011222a</t>
  </si>
  <si>
    <t>Metal Based Durables: Transportation Equipment: Use: Petroleum Subtotal: Low economic growth</t>
  </si>
  <si>
    <t>139-AEO2022.45.lowmacro-d011222a</t>
  </si>
  <si>
    <t>Metal Based Durables: Transportation Equipment: Use: Natural Gas: Low economic growth</t>
  </si>
  <si>
    <t>139-AEO2022.46.lowmacro-d011222a</t>
  </si>
  <si>
    <t>Metal Based Durables: Transportation Equipment: Use: Steam Coal: Low economic growth</t>
  </si>
  <si>
    <t>139-AEO2022.47.lowmacro-d011222a</t>
  </si>
  <si>
    <t>Metal Based Durables: Transportation Equipment: Use: Renewables: Low economic growth</t>
  </si>
  <si>
    <t>139-AEO2022.48.lowmacro-d011222a</t>
  </si>
  <si>
    <t>Metal Based Durables: Transportation Equipment: Use: Purchased Electricity: Low economic growth</t>
  </si>
  <si>
    <t>139-AEO2022.49.lowmacro-d011222a</t>
  </si>
  <si>
    <t>Metal Based Durables: Transportation Equipment: Use: Total: Low economic growth</t>
  </si>
  <si>
    <t>139-AEO2022.50.lowmacro-d011222a</t>
  </si>
  <si>
    <t>Electrical Equipment Consumption</t>
  </si>
  <si>
    <t>139-AEO2022.53.</t>
  </si>
  <si>
    <t>Metal Based Durables: Electrical Equipment: Use: Propane: Low economic growth</t>
  </si>
  <si>
    <t>139-AEO2022.54.lowmacro-d011222a</t>
  </si>
  <si>
    <t>Metal Based Durables: Electrical Equipment: Use: Distillate Fuel Oil: Low economic growth</t>
  </si>
  <si>
    <t>139-AEO2022.55.lowmacro-d011222a</t>
  </si>
  <si>
    <t>Metal Based Durables: Electrical Equipment: Use: Residual Fuel Oil: Low economic growth</t>
  </si>
  <si>
    <t>139-AEO2022.56.lowmacro-d011222a</t>
  </si>
  <si>
    <t>Metal Based Durables: Electrical Equipment: Use: Petroleum Coke: Low economic growth</t>
  </si>
  <si>
    <t>139-AEO2022.57.lowmacro-d011222a</t>
  </si>
  <si>
    <t>Petroleum Subtotal</t>
  </si>
  <si>
    <t>Metal Based Durables: Electrical Equipment: Use: Petroleum Subtotal: Low economic growth</t>
  </si>
  <si>
    <t>139-AEO2022.58.lowmacro-d011222a</t>
  </si>
  <si>
    <t>Metal Based Durables: Electrical Equipment: Use: Natural Gas: Low economic growth</t>
  </si>
  <si>
    <t>139-AEO2022.59.lowmacro-d011222a</t>
  </si>
  <si>
    <t>Metal Based Durables: Electrical Equipment: Use: Steam Coal: Low economic growth</t>
  </si>
  <si>
    <t>139-AEO2022.60.lowmacro-d011222a</t>
  </si>
  <si>
    <t>Metal Based Durables: Electrical Equipment: Use: Renewables: Low economic growth</t>
  </si>
  <si>
    <t>139-AEO2022.61.lowmacro-d011222a</t>
  </si>
  <si>
    <t>Metal Based Durables: Electrical Equipment: Use: Purchased Electricity: Low economic growth</t>
  </si>
  <si>
    <t>139-AEO2022.62.lowmacro-d011222a</t>
  </si>
  <si>
    <t>Metal Based Durables: Electrical Equipment: Use: Total: Low economic growth</t>
  </si>
  <si>
    <t>139-AEO2022.63.lowmacro-d011222a</t>
  </si>
  <si>
    <t>139-AEO2022.65.</t>
  </si>
  <si>
    <t>Fabricated Metal Products</t>
  </si>
  <si>
    <t>Metal Based Durables: Value of Shipments: Fabricated Metal Products: Low economic growth</t>
  </si>
  <si>
    <t>139-AEO2022.66.lowmacro-d011222a</t>
  </si>
  <si>
    <t>Machinery</t>
  </si>
  <si>
    <t>Metal Based Durables: Value of Shipments: Machinery: Low economic growth</t>
  </si>
  <si>
    <t>139-AEO2022.67.lowmacro-d011222a</t>
  </si>
  <si>
    <t>Computers</t>
  </si>
  <si>
    <t>Metal Based Durables: Value of Shipments: Computers: Low economic growth</t>
  </si>
  <si>
    <t>139-AEO2022.68.lowmacro-d011222a</t>
  </si>
  <si>
    <t>Transportation Equipment</t>
  </si>
  <si>
    <t>Metal Based Durables: Value of Shipments: Transportation Equipment: Low economic growth</t>
  </si>
  <si>
    <t>139-AEO2022.69.lowmacro-d011222a</t>
  </si>
  <si>
    <t>Electrical Equipment</t>
  </si>
  <si>
    <t>Metal Based Durables: Value of Shipments: Electrical Equipment: Low economic growth</t>
  </si>
  <si>
    <t>139-AEO2022.70.lowmacro-d011222a</t>
  </si>
  <si>
    <t>139-AEO2022.72.</t>
  </si>
  <si>
    <t>139-AEO2022.73.</t>
  </si>
  <si>
    <t>Metal Based Durables: Energy Use per Unit of Output: Fabricated Metal Products: Low economic growth</t>
  </si>
  <si>
    <t>139-AEO2022.74.lowmacro-d011222a</t>
  </si>
  <si>
    <t>Metal Based Durables: Energy Use per Unit of Output: Machinery: Low economic growth</t>
  </si>
  <si>
    <t>139-AEO2022.75.lowmacro-d011222a</t>
  </si>
  <si>
    <t>Metal Based Durables: Energy Use per Unit of Output: Computers: Low economic growth</t>
  </si>
  <si>
    <t>139-AEO2022.76.lowmacro-d011222a</t>
  </si>
  <si>
    <t>Metal Based Durables: Energy Use per Unit of Output: Transportation Equipment: Low economic growth</t>
  </si>
  <si>
    <t>139-AEO2022.77.lowmacro-d011222a</t>
  </si>
  <si>
    <t>Metal Based Durables: Energy Use per Unit of Output: Electrical Equipment: Low economic growth</t>
  </si>
  <si>
    <t>139-AEO2022.78.lowmacro-d011222a</t>
  </si>
  <si>
    <t>Carbon Dioxide Emissions (million metric</t>
  </si>
  <si>
    <t>139-AEO2022.80.</t>
  </si>
  <si>
    <t>tons carbon dioxide)</t>
  </si>
  <si>
    <t>139-AEO2022.81.</t>
  </si>
  <si>
    <t>Metal Based Durables: Carbon Dioxide Emissions: Fabricated Metal Products: Low economic growth</t>
  </si>
  <si>
    <t>139-AEO2022.82.lowmacro-d011222a</t>
  </si>
  <si>
    <t>Metal Based Durables: Carbon Dioxide Emissions: Machinery: Low economic growth</t>
  </si>
  <si>
    <t>139-AEO2022.83.lowmacro-d011222a</t>
  </si>
  <si>
    <t>Metal Based Durables: Carbon Dioxide Emissions: Computers: Low economic growth</t>
  </si>
  <si>
    <t>139-AEO2022.84.lowmacro-d011222a</t>
  </si>
  <si>
    <t>Metal Based Durables: Carbon Dioxide Emissions: Transportation Equipment: Low economic growth</t>
  </si>
  <si>
    <t>139-AEO2022.85.lowmacro-d011222a</t>
  </si>
  <si>
    <t>Metal Based Durables: Carbon Dioxide Emissions: Electrical Equipment: Low economic growth</t>
  </si>
  <si>
    <t>139-AEO2022.86.lowmacro-d011222a</t>
  </si>
  <si>
    <t xml:space="preserve"> Machinery</t>
  </si>
  <si>
    <t>139-AEO2022.89.</t>
  </si>
  <si>
    <t xml:space="preserve"> Transportation Equipment</t>
  </si>
  <si>
    <t>139-AEO2022.90.</t>
  </si>
  <si>
    <t>139-AEO2022.91.</t>
  </si>
  <si>
    <t>139-AEO2022.93.</t>
  </si>
  <si>
    <t>139-AEO2022.94.</t>
  </si>
  <si>
    <t>Metal Based Durables: Combined Heat and Power: Generating Capacity: Petroleum: Low economic growth</t>
  </si>
  <si>
    <t>139-AEO2022.95.lowmacro-d011222a</t>
  </si>
  <si>
    <t>Metal Based Durables: Combined Heat and Power: Generating Capacity: Natural Gas: Low economic growth</t>
  </si>
  <si>
    <t>139-AEO2022.96.lowmacro-d011222a</t>
  </si>
  <si>
    <t>Metal Based Durables: Combined Heat and Power: Generating Capacity: Coal: Low economic growth</t>
  </si>
  <si>
    <t>139-AEO2022.97.lowmacro-d011222a</t>
  </si>
  <si>
    <t>Metal Based Durables: Combined Heat and Power: Generating Capacity: Other: Low economic growth</t>
  </si>
  <si>
    <t>139-AEO2022.98.lowmacro-d011222a</t>
  </si>
  <si>
    <t>Metal Based Durables: Combined Heat and Power: Generating Capacity: Total: Low economic growth</t>
  </si>
  <si>
    <t>139-AEO2022.99.lowmacro-d011222a</t>
  </si>
  <si>
    <t>139-AEO2022.100.</t>
  </si>
  <si>
    <t>Metal Based Durables: Combined Heat and Power: Net Generation: Petroleum: Low economic growth</t>
  </si>
  <si>
    <t>139-AEO2022.101.lowmacro-d011222a</t>
  </si>
  <si>
    <t>Metal Based Durables: Combined Heat and Power: Net Generation: Natural Gas: Low economic growth</t>
  </si>
  <si>
    <t>139-AEO2022.102.lowmacro-d011222a</t>
  </si>
  <si>
    <t>Metal Based Durables: Combined Heat and Power: Net Generation: Coal: Low economic growth</t>
  </si>
  <si>
    <t>139-AEO2022.103.lowmacro-d011222a</t>
  </si>
  <si>
    <t>Metal Based Durables: Combined Heat and Power: Net Generation: Other: Low economic growth</t>
  </si>
  <si>
    <t>139-AEO2022.104.lowmacro-d011222a</t>
  </si>
  <si>
    <t>Metal Based Durables: Combined Heat and Power: Net Generation: Total: Low economic growth</t>
  </si>
  <si>
    <t>139-AEO2022.105.lowmacro-d011222a</t>
  </si>
  <si>
    <t>139-AEO2022.106.</t>
  </si>
  <si>
    <t>Metal Based Durables: Combined Heat and Power: Net Generation: Sales to the Grid: Low economic growth</t>
  </si>
  <si>
    <t>139-AEO2022.107.lowmacro-d011222a</t>
  </si>
  <si>
    <t>Metal Based Durables: Combined Heat and Power: Net Generation: Generation for Own Use: Low economic growth</t>
  </si>
  <si>
    <t>139-AEO2022.108.lowmacro-d011222a</t>
  </si>
  <si>
    <t>Table 33.  Other Manufacturing Industry Energy Consumption</t>
  </si>
  <si>
    <t>https://www.eia.gov/outlooks/aeo/data/browser/#/?id=140-AEO2022&amp;cases=lowmacro&amp;sourcekey=0</t>
  </si>
  <si>
    <t>Wed Jul 13 2022 10:00:14 GMT-0400 (Eastern Daylight Time)</t>
  </si>
  <si>
    <t>140-AEO2022.2.</t>
  </si>
  <si>
    <t>Wood Products Consumption</t>
  </si>
  <si>
    <t>140-AEO2022.3.</t>
  </si>
  <si>
    <t>Other Manufacturing: Wood Products: Use: Propane: Low economic growth</t>
  </si>
  <si>
    <t>140-AEO2022.4.lowmacro-d011222a</t>
  </si>
  <si>
    <t>Other Manufacturing: Wood Products: Use: Distillate Fuel Oil: Low economic growth</t>
  </si>
  <si>
    <t>140-AEO2022.5.lowmacro-d011222a</t>
  </si>
  <si>
    <t>Other Manufacturing: Wood Products: Use: Residual Fuel Oil: Low economic growth</t>
  </si>
  <si>
    <t>140-AEO2022.6.lowmacro-d011222a</t>
  </si>
  <si>
    <t>Other Manufacturing: Wood Products: Use: Petroleum Subtotal: Low economic growth</t>
  </si>
  <si>
    <t>140-AEO2022.7.lowmacro-d011222a</t>
  </si>
  <si>
    <t>Other Manufacturing: Wood Products: Use: Natural Gas: Low economic growth</t>
  </si>
  <si>
    <t>140-AEO2022.8.lowmacro-d011222a</t>
  </si>
  <si>
    <t>Other Manufacturing: Wood Products: Use: Steam Coal: Low economic growth</t>
  </si>
  <si>
    <t>140-AEO2022.9.lowmacro-d011222a</t>
  </si>
  <si>
    <t>Other Manufacturing: Wood Products: Use: Metallurgical Coal: Low economic growth</t>
  </si>
  <si>
    <t>140-AEO2022.10.lowmacro-d011222a</t>
  </si>
  <si>
    <t>Other Manufacturing: Wood Products: Use: Renewables: Low economic growth</t>
  </si>
  <si>
    <t>140-AEO2022.11.lowmacro-d011222a</t>
  </si>
  <si>
    <t>Other Manufacturing: Wood Products: Use: Purchased Electricity: Low economic growth</t>
  </si>
  <si>
    <t>140-AEO2022.12.lowmacro-d011222a</t>
  </si>
  <si>
    <t>Other Manufacturing: Wood Products: Use: Total: Low economic growth</t>
  </si>
  <si>
    <t>140-AEO2022.13.lowmacro-d011222a</t>
  </si>
  <si>
    <t>Plastics Consumption</t>
  </si>
  <si>
    <t>140-AEO2022.15.</t>
  </si>
  <si>
    <t>Other Manufacturing: Plastics: Use: Propane: Low economic growth</t>
  </si>
  <si>
    <t>140-AEO2022.16.lowmacro-d011222a</t>
  </si>
  <si>
    <t>Other Manufacturing: Plastics: Use: Distillate Fuel Oil: Low economic growth</t>
  </si>
  <si>
    <t>140-AEO2022.17.lowmacro-d011222a</t>
  </si>
  <si>
    <t>Other Manufacturing: Plastics: Use: Residual Fuel Oil: Low economic growth</t>
  </si>
  <si>
    <t>140-AEO2022.18.lowmacro-d011222a</t>
  </si>
  <si>
    <t>Other Manufacturing: Plastics: Use: Petroleum Subtotal: Low economic growth</t>
  </si>
  <si>
    <t>140-AEO2022.19.lowmacro-d011222a</t>
  </si>
  <si>
    <t>Other Manufacturing: Plastics: Use: Natural Gas: Low economic growth</t>
  </si>
  <si>
    <t>140-AEO2022.20.lowmacro-d011222a</t>
  </si>
  <si>
    <t>Other Manufacturing: Plastics: Use: Steam Coal: Low economic growth</t>
  </si>
  <si>
    <t>140-AEO2022.21.lowmacro-d011222a</t>
  </si>
  <si>
    <t>Other Manufacturing: Plastics: Use: Metallurgical Coal: Low economic growth</t>
  </si>
  <si>
    <t>140-AEO2022.22.lowmacro-d011222a</t>
  </si>
  <si>
    <t>Other Manufacturing: Plastics: Use: Renewables: Low economic growth</t>
  </si>
  <si>
    <t>140-AEO2022.23.lowmacro-d011222a</t>
  </si>
  <si>
    <t>Other Manufacturing: Plastics: Use: Purchased Electricity: Low economic growth</t>
  </si>
  <si>
    <t>140-AEO2022.24.lowmacro-d011222a</t>
  </si>
  <si>
    <t>Other Manufacturing: Plastics: Use: Total: Low economic growth</t>
  </si>
  <si>
    <t>140-AEO2022.25.lowmacro-d011222a</t>
  </si>
  <si>
    <t>Balance of Manufacturing Consumption</t>
  </si>
  <si>
    <t>140-AEO2022.27.</t>
  </si>
  <si>
    <t>Other Manufacturing: Balance of Manufacturing: Use: Propane: Low economic growth</t>
  </si>
  <si>
    <t>140-AEO2022.28.lowmacro-d011222a</t>
  </si>
  <si>
    <t>Other Manufacturing: Balance of Manufacturing: Use: Distillate Fuel Oil: Low economic growth</t>
  </si>
  <si>
    <t>140-AEO2022.29.lowmacro-d011222a</t>
  </si>
  <si>
    <t>Other Manufacturing: Balance of Manufacturing: Use: Residual Fuel Oil: Low economic growth</t>
  </si>
  <si>
    <t>140-AEO2022.30.lowmacro-d011222a</t>
  </si>
  <si>
    <t>Other Manufacturing: Balance of Manufacturing: Use: Petroleum Coke: Low economic growth</t>
  </si>
  <si>
    <t>140-AEO2022.31.lowmacro-d011222a</t>
  </si>
  <si>
    <t>Other Manufacturing: Balance of Manufacturing: Use: Other Petroleum: Low economic growth</t>
  </si>
  <si>
    <t>140-AEO2022.32.lowmacro-d011222a</t>
  </si>
  <si>
    <t>Other Manufacturing: Balance of Manufacturing: Use: Petroleum Subtotal: Low economic growth</t>
  </si>
  <si>
    <t>140-AEO2022.33.lowmacro-d011222a</t>
  </si>
  <si>
    <t>Other Manufacturing: Balance of Manufacturing: Use: Natural Gas: Low economic growth</t>
  </si>
  <si>
    <t>140-AEO2022.34.lowmacro-d011222a</t>
  </si>
  <si>
    <t>Other Manufacturing: Balance of Manufacturing: Use: Steam Coal: Low economic growth</t>
  </si>
  <si>
    <t>140-AEO2022.35.lowmacro-d011222a</t>
  </si>
  <si>
    <t>Other Manufacturing: Balance of Manufacturing: Use: Metallurgical Coal: Low economic growth</t>
  </si>
  <si>
    <t>140-AEO2022.36.lowmacro-d011222a</t>
  </si>
  <si>
    <t>Other Manufacturing: Balance of Manufacturing: Use: Renewables: Low economic growth</t>
  </si>
  <si>
    <t>140-AEO2022.37.lowmacro-d011222a</t>
  </si>
  <si>
    <t>Other Manufacturing: Balance of Manufacturing: Use: Purchased Electricity: Low economic growth</t>
  </si>
  <si>
    <t>140-AEO2022.38.lowmacro-d011222a</t>
  </si>
  <si>
    <t>Other Manufacturing: Balance of Manufacturing: Use: Total: Low economic growth</t>
  </si>
  <si>
    <t>140-AEO2022.39.lowmacro-d011222a</t>
  </si>
  <si>
    <t>140-AEO2022.42.</t>
  </si>
  <si>
    <t>Wood Products</t>
  </si>
  <si>
    <t>Other Manufacturing: Value of Shipments: Wood Products: Low economic growth</t>
  </si>
  <si>
    <t>140-AEO2022.43.lowmacro-d011222a</t>
  </si>
  <si>
    <t>Plastics</t>
  </si>
  <si>
    <t>Other Manufacturing: Value of Shipments: Plastics: Low economic growth</t>
  </si>
  <si>
    <t>140-AEO2022.44.lowmacro-d011222a</t>
  </si>
  <si>
    <t>Balance of Manufacturing</t>
  </si>
  <si>
    <t>Other Manufacturing: Value of Shipments: Balance of Manufacturing: Low economic growth</t>
  </si>
  <si>
    <t>140-AEO2022.45.lowmacro-d011222a</t>
  </si>
  <si>
    <t>140-AEO2022.47.</t>
  </si>
  <si>
    <t>140-AEO2022.48.</t>
  </si>
  <si>
    <t>Other Manufacturing: Energy Use per Unit of Output: Wood Products: Low economic growth</t>
  </si>
  <si>
    <t>140-AEO2022.49.lowmacro-d011222a</t>
  </si>
  <si>
    <t>Other Manufacturing: Energy Use per Unit of Output: Plastics: Low economic growth</t>
  </si>
  <si>
    <t>140-AEO2022.50.lowmacro-d011222a</t>
  </si>
  <si>
    <t>Other Manufacturing: Energy Use per Unit of Output: Balance of Manufacturing: Low economic growth</t>
  </si>
  <si>
    <t>140-AEO2022.51.lowmacro-d011222a</t>
  </si>
  <si>
    <t>140-AEO2022.53.</t>
  </si>
  <si>
    <t>140-AEO2022.54.</t>
  </si>
  <si>
    <t>Other Manufacturing: Carbon Dioxide Emissions: Wood Products: Low economic growth</t>
  </si>
  <si>
    <t>140-AEO2022.55.lowmacro-d011222a</t>
  </si>
  <si>
    <t>Other Manufacturing: Carbon Dioxide Emissions: Plastics: Low economic growth</t>
  </si>
  <si>
    <t>140-AEO2022.56.lowmacro-d011222a</t>
  </si>
  <si>
    <t>Other Manufacturing: Carbon Dioxide Emissions: Balance of Manufacturing: Low economic growth</t>
  </si>
  <si>
    <t>140-AEO2022.57.lowmacro-d011222a</t>
  </si>
  <si>
    <t>Wood</t>
  </si>
  <si>
    <t xml:space="preserve"> Plastics</t>
  </si>
  <si>
    <t xml:space="preserve"> and Balance of Manufacturing:</t>
  </si>
  <si>
    <t>140-AEO2022.60.</t>
  </si>
  <si>
    <t>140-AEO2022.62.</t>
  </si>
  <si>
    <t>140-AEO2022.63.</t>
  </si>
  <si>
    <t>Other Manufacturing: Combined Heat and Power: Generating Capacity: Petroleum: Low economic growth</t>
  </si>
  <si>
    <t>140-AEO2022.64.lowmacro-d011222a</t>
  </si>
  <si>
    <t>Other Manufacturing: Combined Heat and Power: Generating Capacity: Natural Gas: Low economic growth</t>
  </si>
  <si>
    <t>140-AEO2022.65.lowmacro-d011222a</t>
  </si>
  <si>
    <t>Other Manufacturing: Combined Heat and Power: Generating Capacity: Coal: Low economic growth</t>
  </si>
  <si>
    <t>140-AEO2022.66.lowmacro-d011222a</t>
  </si>
  <si>
    <t>Other Manufacturing: Combined Heat and Power: Generating Capacity: Other: Low economic growth</t>
  </si>
  <si>
    <t>140-AEO2022.67.lowmacro-d011222a</t>
  </si>
  <si>
    <t>Other Manufacturing: Combined Heat and Power: Generating Capacity: Total: Low economic growth</t>
  </si>
  <si>
    <t>140-AEO2022.68.lowmacro-d011222a</t>
  </si>
  <si>
    <t>140-AEO2022.69.</t>
  </si>
  <si>
    <t>Other Manufacturing: Combined Heat and Power: Net Generation: Petroleum: Low economic growth</t>
  </si>
  <si>
    <t>140-AEO2022.70.lowmacro-d011222a</t>
  </si>
  <si>
    <t>Other Manufacturing: Combined Heat and Power: Net Generation: Natural Gas: Low economic growth</t>
  </si>
  <si>
    <t>140-AEO2022.71.lowmacro-d011222a</t>
  </si>
  <si>
    <t>Other Manufacturing: Combined Heat and Power: Net Generation: Coal: Low economic growth</t>
  </si>
  <si>
    <t>140-AEO2022.72.lowmacro-d011222a</t>
  </si>
  <si>
    <t>Other Manufacturing: Combined Heat and Power: Net Generation: Other: Low economic growth</t>
  </si>
  <si>
    <t>140-AEO2022.73.lowmacro-d011222a</t>
  </si>
  <si>
    <t>Other Manufacturing: Combined Heat and Power: Net Generation: Total: Low economic growth</t>
  </si>
  <si>
    <t>140-AEO2022.74.lowmacro-d011222a</t>
  </si>
  <si>
    <t>140-AEO2022.75.</t>
  </si>
  <si>
    <t>Other Manufacturing: Combined Heat and Power: Net Generation: Sales to the Grid: Low economic growth</t>
  </si>
  <si>
    <t>140-AEO2022.76.lowmacro-d011222a</t>
  </si>
  <si>
    <t>Other Manufacturing: Combined Heat and Power: Net Generation: Generation for Own Use: Low economic growth</t>
  </si>
  <si>
    <t>140-AEO2022.77.lowmacro-d011222a</t>
  </si>
  <si>
    <t>Table 34.  Nonmanufacturing Sector Energy Consumption</t>
  </si>
  <si>
    <t>https://www.eia.gov/outlooks/aeo/data/browser/#/?id=43-AEO2022&amp;cases=lowmacro&amp;sourcekey=0</t>
  </si>
  <si>
    <t>Wed Jul 13 2022 10:00:23 GMT-0400 (Eastern Daylight Time)</t>
  </si>
  <si>
    <t>43-AEO2022.2.</t>
  </si>
  <si>
    <t>Agriculture</t>
  </si>
  <si>
    <t>43-AEO2022.3.</t>
  </si>
  <si>
    <t>Nonmanufacturing: Energy Use: Agriculture: Residual Fuel Oil: Low economic growth</t>
  </si>
  <si>
    <t>43-AEO2022.4.lowmacro-d011222a</t>
  </si>
  <si>
    <t>Nonmanufacturing: Energy Use: Agriculture: Distillate Fuel Oil: Low economic growth</t>
  </si>
  <si>
    <t>43-AEO2022.5.lowmacro-d011222a</t>
  </si>
  <si>
    <t>Nonmanufacturing: Energy Use: Agriculture: Propane: Low economic growth</t>
  </si>
  <si>
    <t>43-AEO2022.6.lowmacro-d011222a</t>
  </si>
  <si>
    <t>Nonmanufacturing: Energy Use: Agriculture: Motor Gasoline: Low economic growth</t>
  </si>
  <si>
    <t>43-AEO2022.7.lowmacro-d011222a</t>
  </si>
  <si>
    <t>Nonmanufacturing: Energy Use: Agriculture: Other Petroleum: Low economic growth</t>
  </si>
  <si>
    <t>43-AEO2022.8.lowmacro-d011222a</t>
  </si>
  <si>
    <t>Nonmanufacturing: Energy Use: Agriculture: Petroleum Subtotal: Low economic growth</t>
  </si>
  <si>
    <t>43-AEO2022.9.lowmacro-d011222a</t>
  </si>
  <si>
    <t>Nonmanufacturing: Energy Use: Agriculture: Natural Gas: Low economic growth</t>
  </si>
  <si>
    <t>43-AEO2022.10.lowmacro-d011222a</t>
  </si>
  <si>
    <t>Nonmanufacturing: Energy Use: Agriculture: Steam Coal: Low economic growth</t>
  </si>
  <si>
    <t>43-AEO2022.11.lowmacro-d011222a</t>
  </si>
  <si>
    <t>Nonmanufacturing: Energy Use: Agriculture: Renewables: Low economic growth</t>
  </si>
  <si>
    <t>43-AEO2022.12.lowmacro-d011222a</t>
  </si>
  <si>
    <t>Nonmanufacturing: Energy Use: Agriculture: Purchased Electricity: Low economic growth</t>
  </si>
  <si>
    <t>43-AEO2022.13.lowmacro-d011222a</t>
  </si>
  <si>
    <t>Nonmanufacturing: Energy Use: Agriculture: Total: Low economic growth</t>
  </si>
  <si>
    <t>43-AEO2022.14.lowmacro-d011222a</t>
  </si>
  <si>
    <t>Construction</t>
  </si>
  <si>
    <t>43-AEO2022.16.</t>
  </si>
  <si>
    <t>Nonmanufacturing: Energy Use: Construction: Distillate Fuel Oil: Low economic growth</t>
  </si>
  <si>
    <t>43-AEO2022.17.lowmacro-d011222a</t>
  </si>
  <si>
    <t>Nonmanufacturing: Energy Use: Construction: Propane: Low economic growth</t>
  </si>
  <si>
    <t>43-AEO2022.18.lowmacro-d011222a</t>
  </si>
  <si>
    <t>Nonmanufacturing: Energy Use: Construction: Motor Gasoline: Low economic growth</t>
  </si>
  <si>
    <t>43-AEO2022.19.lowmacro-d011222a</t>
  </si>
  <si>
    <t>Nonmanufacturing: Energy Use: Construction: Asphalt and Road Oil: Low economic growth</t>
  </si>
  <si>
    <t>43-AEO2022.20.lowmacro-d011222a</t>
  </si>
  <si>
    <t>Nonmanufacturing: Energy Use: Construction: Other Petroleum: Low economic growth</t>
  </si>
  <si>
    <t>43-AEO2022.21.lowmacro-d011222a</t>
  </si>
  <si>
    <t>Nonmanufacturing: Energy Use: Construction: Petroleum Subtotal: Low economic growth</t>
  </si>
  <si>
    <t>43-AEO2022.22.lowmacro-d011222a</t>
  </si>
  <si>
    <t>Nonmanufacturing: Energy Use: Construction: Natural Gas: Low economic growth</t>
  </si>
  <si>
    <t>43-AEO2022.23.lowmacro-d011222a</t>
  </si>
  <si>
    <t>Nonmanufacturing: Energy Use: Construction: Purchased Electricity: Low economic growth</t>
  </si>
  <si>
    <t>43-AEO2022.24.lowmacro-d011222a</t>
  </si>
  <si>
    <t>Nonmanufacturing: Energy Use: Construction: Total: Low economic growth</t>
  </si>
  <si>
    <t>43-AEO2022.25.lowmacro-d011222a</t>
  </si>
  <si>
    <t>Mining</t>
  </si>
  <si>
    <t>43-AEO2022.27.</t>
  </si>
  <si>
    <t>Nonmanufacturing: Energy Use: Mining: Residual Fuel Oil: Low economic growth</t>
  </si>
  <si>
    <t>43-AEO2022.28.lowmacro-d011222a</t>
  </si>
  <si>
    <t>Nonmanufacturing: Energy Use: Mining: Distillate Fuel Oil: Low economic growth</t>
  </si>
  <si>
    <t>43-AEO2022.29.lowmacro-d011222a</t>
  </si>
  <si>
    <t>Nonmanufacturing: Energy Use: Mining: Motor Gasoline: Low economic growth</t>
  </si>
  <si>
    <t>43-AEO2022.30.lowmacro-d011222a</t>
  </si>
  <si>
    <t>Nonmanufacturing: Energy Use: Mining: Other Petroleum: Low economic growth</t>
  </si>
  <si>
    <t>43-AEO2022.31.lowmacro-d011222a</t>
  </si>
  <si>
    <t>Nonmanufacturing: Energy Use: Mining: Petroleum Subtotal: Low economic growth</t>
  </si>
  <si>
    <t>43-AEO2022.32.lowmacro-d011222a</t>
  </si>
  <si>
    <t>Nonmanufacturing: Energy Use: Mining: Natural Gas: Low economic growth</t>
  </si>
  <si>
    <t>43-AEO2022.33.lowmacro-d011222a</t>
  </si>
  <si>
    <t>Lease and Plant Fuel</t>
  </si>
  <si>
    <t>Nonmanufacturing: Energy Use: Mining: Lease and Plant Fuel: Low economic growth</t>
  </si>
  <si>
    <t>43-AEO2022.34.lowmacro-d011222a</t>
  </si>
  <si>
    <t>Nonmanufacturing: Energy Use: Mining: Steam Coal: Low economic growth</t>
  </si>
  <si>
    <t>43-AEO2022.35.lowmacro-d011222a</t>
  </si>
  <si>
    <t>Nonmanufacturing: Energy Use: Mining: Renewables: Low economic growth</t>
  </si>
  <si>
    <t>43-AEO2022.36.lowmacro-d011222a</t>
  </si>
  <si>
    <t>Purchased Electricity Excluding Oil Shale</t>
  </si>
  <si>
    <t>Nonmanufacturing: Energy Use: Mining: Purchased Electricity excluding Oil Shale: Low economic growth</t>
  </si>
  <si>
    <t>43-AEO2022.37.lowmacro-d011222a</t>
  </si>
  <si>
    <t>Purchased Electricity for Oil Shale</t>
  </si>
  <si>
    <t>Nonmanufacturing: Energy Use: Mining: Purchased Electricity for Oil Shale: Low economic growth</t>
  </si>
  <si>
    <t>43-AEO2022.38.lowmacro-d011222a</t>
  </si>
  <si>
    <t>Nonmanufacturing: Energy Use: Mining: Total: Low economic growth</t>
  </si>
  <si>
    <t>43-AEO2022.39.lowmacro-d011222a</t>
  </si>
  <si>
    <t>Natural Gas Liquefaction for Export</t>
  </si>
  <si>
    <t>Nonmanufacturing: Energy Use: Liquefaction: Low economic growth</t>
  </si>
  <si>
    <t>43-AEO2022.41.lowmacro-d011222a</t>
  </si>
  <si>
    <t>43-AEO2022.44.</t>
  </si>
  <si>
    <t>Nonmanufacturing: Value of Shipments: Agriculture: Low economic growth</t>
  </si>
  <si>
    <t>43-AEO2022.45.lowmacro-d011222a</t>
  </si>
  <si>
    <t>Nonmanufacturing: Value of Shipments: Construction: Low economic growth</t>
  </si>
  <si>
    <t>43-AEO2022.46.lowmacro-d011222a</t>
  </si>
  <si>
    <t>Nonmanufacturing: Value of Shipments: Mining: Low economic growth</t>
  </si>
  <si>
    <t>43-AEO2022.47.lowmacro-d011222a</t>
  </si>
  <si>
    <t>43-AEO2022.49.</t>
  </si>
  <si>
    <t>43-AEO2022.50.</t>
  </si>
  <si>
    <t>Nonmanufacturing: Energy Use per Unit of Output: Agriculture: Low economic growth</t>
  </si>
  <si>
    <t>43-AEO2022.51.lowmacro-d011222a</t>
  </si>
  <si>
    <t>Nonmanufacturing: Energy Use per Unit of Output: Construction: Low economic growth</t>
  </si>
  <si>
    <t>43-AEO2022.52.lowmacro-d011222a</t>
  </si>
  <si>
    <t>Nonmanufacturing: Energy Use per Unit of Output: Mining: Low economic growth</t>
  </si>
  <si>
    <t>43-AEO2022.53.lowmacro-d011222a</t>
  </si>
  <si>
    <t>43-AEO2022.55.</t>
  </si>
  <si>
    <t>43-AEO2022.56.</t>
  </si>
  <si>
    <t>Nonmanufacturing: Carbon Dioxide Emissions: Agriculture: Low economic growth</t>
  </si>
  <si>
    <t>43-AEO2022.57.lowmacro-d011222a</t>
  </si>
  <si>
    <t>Nonmanufacturing: Carbon Dioxide Emissions: Construction: Low economic growth</t>
  </si>
  <si>
    <t>43-AEO2022.58.lowmacro-d011222a</t>
  </si>
  <si>
    <t>Nonmanufacturing: Carbon Dioxide Emissions: Mining: Low economic growth</t>
  </si>
  <si>
    <t>43-AEO2022.59.lowmacro-d011222a</t>
  </si>
  <si>
    <t>Nonmanufacturing: Carbon Dioxide Emissions: Liquefaction: Low economic growth</t>
  </si>
  <si>
    <t>43-AEO2022.60.lowmacro-d011222a</t>
  </si>
  <si>
    <t xml:space="preserve"> Construction</t>
  </si>
  <si>
    <t xml:space="preserve"> and Mining:</t>
  </si>
  <si>
    <t>43-AEO2022.63.</t>
  </si>
  <si>
    <t>43-AEO2022.65.</t>
  </si>
  <si>
    <t>43-AEO2022.66.</t>
  </si>
  <si>
    <t>Nonmanufacturing: Combined Heat and Power: Generating Capacity: Petroleum: Low economic growth</t>
  </si>
  <si>
    <t>43-AEO2022.67.lowmacro-d011222a</t>
  </si>
  <si>
    <t>Nonmanufacturing: Combined Heat and Power: Generating Capacity: Natural Gas: Low economic growth</t>
  </si>
  <si>
    <t>43-AEO2022.68.lowmacro-d011222a</t>
  </si>
  <si>
    <t>Nonmanufacturing: Combined Heat and Power: Generating Capacity: Coal: Low economic growth</t>
  </si>
  <si>
    <t>43-AEO2022.69.lowmacro-d011222a</t>
  </si>
  <si>
    <t>Nonmanufacturing: Combined Heat and Power: Generating Capacity: Other: Low economic growth</t>
  </si>
  <si>
    <t>43-AEO2022.70.lowmacro-d011222a</t>
  </si>
  <si>
    <t>Nonmanufacturing: Combined Heat and Power: Generating Capacity: Total: Low economic growth</t>
  </si>
  <si>
    <t>43-AEO2022.71.lowmacro-d011222a</t>
  </si>
  <si>
    <t>43-AEO2022.72.</t>
  </si>
  <si>
    <t>Nonmanufacturing: Combined Heat and Power: Net Generation: Petroleum: Low economic growth</t>
  </si>
  <si>
    <t>43-AEO2022.73.lowmacro-d011222a</t>
  </si>
  <si>
    <t>Nonmanufacturing: Combined Heat and Power: Net Generation: Natural Gas: Low economic growth</t>
  </si>
  <si>
    <t>43-AEO2022.74.lowmacro-d011222a</t>
  </si>
  <si>
    <t>Nonmanufacturing: Combined Heat and Power: Net Generation: Coal: Low economic growth</t>
  </si>
  <si>
    <t>43-AEO2022.75.lowmacro-d011222a</t>
  </si>
  <si>
    <t>Nonmanufacturing: Combined Heat and Power: Net Generation: Other: Low economic growth</t>
  </si>
  <si>
    <t>43-AEO2022.76.lowmacro-d011222a</t>
  </si>
  <si>
    <t>Nonmanufacturing: Combined Heat and Power: Net Generation: Total: Low economic growth</t>
  </si>
  <si>
    <t>43-AEO2022.77.lowmacro-d011222a</t>
  </si>
  <si>
    <t>43-AEO2022.78.</t>
  </si>
  <si>
    <t>Nonmanufacturing: Combined Heat and Power: Net Generation: Sales to the Grid: Low economic growth</t>
  </si>
  <si>
    <t>43-AEO2022.79.lowmacro-d011222a</t>
  </si>
  <si>
    <t>Nonmanufacturing: Combined Heat and Power: Net Generation: Generation for Own Use: Low economic growth</t>
  </si>
  <si>
    <t>43-AEO2022.80.lowmacro-d011222a</t>
  </si>
  <si>
    <t>Table 36.  Transportation Sector Energy Use by Fuel Type Within a Mode</t>
  </si>
  <si>
    <t>https://www.eia.gov/outlooks/aeo/data/browser/#/?id=46-AEO2022&amp;cases=lowmacro&amp;sourcekey=0</t>
  </si>
  <si>
    <t>Wed Jul 13 2022 10:01:05 GMT-0400 (Eastern Daylight Time)</t>
  </si>
  <si>
    <t>Transportation Energy Use: Light-Duty Vehicle: Total: Low economic growth</t>
  </si>
  <si>
    <t>46-AEO2022.2.lowmacro-d011222a</t>
  </si>
  <si>
    <t>Motor Gasoline excluding E85</t>
  </si>
  <si>
    <t>Transportation Energy Use: Light-Duty Vehicle: Motor Gasoline: Low economic growth</t>
  </si>
  <si>
    <t>46-AEO2022.3.lowmacro-d011222a</t>
  </si>
  <si>
    <t>E85</t>
  </si>
  <si>
    <t>Transportation Energy Use: Light-Duty Vehicle: Ethanol: Low economic growth</t>
  </si>
  <si>
    <t>46-AEO2022.4.lowmacro-d011222a</t>
  </si>
  <si>
    <t>Distillate Fuel Oil (diesel)</t>
  </si>
  <si>
    <t>Transportation Energy Use: Light-Duty Vehicle: Distillate Fuel Oil: Low economic growth</t>
  </si>
  <si>
    <t>46-AEO2022.5.lowmacro-d011222a</t>
  </si>
  <si>
    <t>Compressed/Liquefied Natural Gas</t>
  </si>
  <si>
    <t>Transportation Energy Use: Light-Duty Vehicle: Natural Gas: Low economic growth</t>
  </si>
  <si>
    <t>46-AEO2022.6.lowmacro-d011222a</t>
  </si>
  <si>
    <t>Transportation Energy Use: Light-Duty Vehicle: Propane: Low economic growth</t>
  </si>
  <si>
    <t>46-AEO2022.7.lowmacro-d011222a</t>
  </si>
  <si>
    <t>Transportation Energy Use: Light-Duty Vehicle: Electricity: Low economic growth</t>
  </si>
  <si>
    <t>46-AEO2022.8.lowmacro-d011222a</t>
  </si>
  <si>
    <t>Transportation Energy Use: Light-Duty Vehicle: Hydrogen: Low economic growth</t>
  </si>
  <si>
    <t>46-AEO2022.9.lowmacro-d011222a</t>
  </si>
  <si>
    <t>Commercial Light Trucks</t>
  </si>
  <si>
    <t>Transportation Energy Use: Commercial Light Trucks: Total: Low economic growth</t>
  </si>
  <si>
    <t>46-AEO2022.29.lowmacro-d011222a</t>
  </si>
  <si>
    <t>Transportation Energy Use: Commercial Light Trucks: Motor Gasoline: Low economic growth</t>
  </si>
  <si>
    <t>46-AEO2022.30.lowmacro-d011222a</t>
  </si>
  <si>
    <t>Transportation Energy Use: Commercial Light Trucks: E85: Low economic growth</t>
  </si>
  <si>
    <t>46-AEO2022.31.lowmacro-d011222a</t>
  </si>
  <si>
    <t>Transportation Energy Use: Commercial Light Trucks: Distillate Fuel Oil: Low economic growth</t>
  </si>
  <si>
    <t>46-AEO2022.32.lowmacro-d011222a</t>
  </si>
  <si>
    <t>Transportation Energy Use: Commercial Light Trucks: Propane: Low economic growth</t>
  </si>
  <si>
    <t>46-AEO2022.33.lowmacro-d011222a</t>
  </si>
  <si>
    <t>Transportation Energy Use: Commercial Light Trucks: Natural Gas: Low economic growth</t>
  </si>
  <si>
    <t>46-AEO2022.34.lowmacro-d011222a</t>
  </si>
  <si>
    <t>Transportation Energy Use: Commercial Light Trucks: Electricity: Low economic growth</t>
  </si>
  <si>
    <t>46-AEO2022.35.lowmacro-d011222a</t>
  </si>
  <si>
    <t>Transportation Energy Use: Commercial Light Trucks: Hydrogen: Low economic growth</t>
  </si>
  <si>
    <t>46-AEO2022.36.lowmacro-d011222a</t>
  </si>
  <si>
    <t>Freight Trucks</t>
  </si>
  <si>
    <t>Transportation Energy Use: Freight Trucks: Total: Low economic growth</t>
  </si>
  <si>
    <t>46-AEO2022.38.lowmacro-d011222a</t>
  </si>
  <si>
    <t>Transportation Energy Use: Freight Trucks: Motor Gasoline: Low economic growth</t>
  </si>
  <si>
    <t>46-AEO2022.39.lowmacro-d011222a</t>
  </si>
  <si>
    <t>Transportation Energy Use: Freight Trucks: Distillate Fuel Oil: Low economic growth</t>
  </si>
  <si>
    <t>46-AEO2022.40.lowmacro-d011222a</t>
  </si>
  <si>
    <t>Transportation Energy Use: Freight Trucks: Natural Gas: Low economic growth</t>
  </si>
  <si>
    <t>46-AEO2022.41.lowmacro-d011222a</t>
  </si>
  <si>
    <t>Transportation Energy Use: Freight Trucks: Propane: Low economic growth</t>
  </si>
  <si>
    <t>46-AEO2022.42.lowmacro-d011222a</t>
  </si>
  <si>
    <t>Transportation Energy Use: Freight Trucks: E85: Low economic growth</t>
  </si>
  <si>
    <t>46-AEO2022.43.lowmacro-d011222a</t>
  </si>
  <si>
    <t>Transportation Energy Use: Freight Trucks: Electricity: Low economic growth</t>
  </si>
  <si>
    <t>46-AEO2022.44.lowmacro-d011222a</t>
  </si>
  <si>
    <t>Transportation Energy Use: Freight Trucks: Hydrogen: Low economic growth</t>
  </si>
  <si>
    <t>46-AEO2022.45.lowmacro-d011222a</t>
  </si>
  <si>
    <t>Freight Rail</t>
  </si>
  <si>
    <t>Transportation Energy Use: Freight Rail: Total: Low economic growth</t>
  </si>
  <si>
    <t>46-AEO2022.48.lowmacro-d011222a</t>
  </si>
  <si>
    <t>Transportation Energy Use: Freight Rail: Distillate Fuel Oil: Low economic growth</t>
  </si>
  <si>
    <t>46-AEO2022.49.lowmacro-d011222a</t>
  </si>
  <si>
    <t>Transportation Energy Use: Freight Rail: Residual Fuel Oil: Low economic growth</t>
  </si>
  <si>
    <t>46-AEO2022.50.lowmacro-d011222a</t>
  </si>
  <si>
    <t>Compressed Natural Gas</t>
  </si>
  <si>
    <t>Transportation Energy Use: Freight Rail: CNG: Low economic growth</t>
  </si>
  <si>
    <t>46-AEO2022.51.lowmacro-d011222a</t>
  </si>
  <si>
    <t>Liquefied Natural Gas</t>
  </si>
  <si>
    <t>Transportation Energy Use: Freight Rail: LNG: Low economic growth</t>
  </si>
  <si>
    <t>46-AEO2022.52.lowmacro-d011222a</t>
  </si>
  <si>
    <t>Transportation Energy Use: Domestic Shipping: Total: Low economic growth</t>
  </si>
  <si>
    <t>46-AEO2022.54.lowmacro-d011222a</t>
  </si>
  <si>
    <t>Transportation Energy Use: Domestic Shipping: Distillate Fuel Oil: Low economic growth</t>
  </si>
  <si>
    <t>46-AEO2022.55.lowmacro-d011222a</t>
  </si>
  <si>
    <t>Transportation Energy Use: Domestic Shipping: Residual Oil: Low economic growth</t>
  </si>
  <si>
    <t>46-AEO2022.56.lowmacro-d011222a</t>
  </si>
  <si>
    <t>Transportation Energy Use: Domestic Shipping: CNG: Low economic growth</t>
  </si>
  <si>
    <t>46-AEO2022.57.lowmacro-d011222a</t>
  </si>
  <si>
    <t>Transportation Energy Use: Domestic Shipping: LNG: Low economic growth</t>
  </si>
  <si>
    <t>46-AEO2022.58.lowmacro-d011222a</t>
  </si>
  <si>
    <t>Transportation Energy Use: International Shipping: Total: Low economic growth</t>
  </si>
  <si>
    <t>46-AEO2022.60.lowmacro-d011222a</t>
  </si>
  <si>
    <t>Transportation Energy Use: International Shipping: Distillate Fuel Oil: Low economic growth</t>
  </si>
  <si>
    <t>46-AEO2022.61.lowmacro-d011222a</t>
  </si>
  <si>
    <t>Transportation Energy Use: International Shipping: Residual Oil: Low economic growth</t>
  </si>
  <si>
    <t>46-AEO2022.62.lowmacro-d011222a</t>
  </si>
  <si>
    <t>Transportation Energy Use: International Shipping: CNG: Low economic growth</t>
  </si>
  <si>
    <t>46-AEO2022.63.lowmacro-d011222a</t>
  </si>
  <si>
    <t>Transportation Energy Use: International Shipping: LNG: Low economic growth</t>
  </si>
  <si>
    <t>46-AEO2022.64.lowmacro-d011222a</t>
  </si>
  <si>
    <t>Transportation Energy Use: Air: Total: Low economic growth</t>
  </si>
  <si>
    <t>46-AEO2022.66.lowmacro-d011222a</t>
  </si>
  <si>
    <t>Jet Fuel</t>
  </si>
  <si>
    <t>Transportation Energy Use: Air: Jet Fuel: Low economic growth</t>
  </si>
  <si>
    <t>46-AEO2022.67.lowmacro-d011222a</t>
  </si>
  <si>
    <t>Aviation Gasoline</t>
  </si>
  <si>
    <t>Transportation Energy Use: Air: Aviation Gasoline: Low economic growth</t>
  </si>
  <si>
    <t>46-AEO2022.68.lowmacro-d011222a</t>
  </si>
  <si>
    <t>Transportation Energy Use: Military: Total: Low economic growth</t>
  </si>
  <si>
    <t>46-AEO2022.70.lowmacro-d011222a</t>
  </si>
  <si>
    <t>Jet Fuel and Aviation Gasoline</t>
  </si>
  <si>
    <t>Transportation Energy Use: Military: Jet Fuel: Low economic growth</t>
  </si>
  <si>
    <t>46-AEO2022.71.lowmacro-d011222a</t>
  </si>
  <si>
    <t>Transportation Energy Use: Military: Residual Fuel Oil: Low economic growth</t>
  </si>
  <si>
    <t>46-AEO2022.72.lowmacro-d011222a</t>
  </si>
  <si>
    <t>Distillates and Diesel</t>
  </si>
  <si>
    <t>Transportation Energy Use: Military: Distillate Fuel Oil: Low economic growth</t>
  </si>
  <si>
    <t>46-AEO2022.73.lowmacro-d011222a</t>
  </si>
  <si>
    <t>Transportation Energy Use: Bus: Low economic growth</t>
  </si>
  <si>
    <t>46-AEO2022.75.lowmacro-d011222a</t>
  </si>
  <si>
    <t>Transit Bus</t>
  </si>
  <si>
    <t>Transportation Energy Use: Bus: Transit Bus: Low economic growth</t>
  </si>
  <si>
    <t>46-AEO2022.76.lowmacro-d011222a</t>
  </si>
  <si>
    <t>Transportation Energy Use: Bus: Transit Bus: Motor Gasoline: Low economic growth</t>
  </si>
  <si>
    <t>46-AEO2022.77.lowmacro-d011222a</t>
  </si>
  <si>
    <t>Transportation Energy Use: Bus: Transit Bus: E85: Low economic growth</t>
  </si>
  <si>
    <t>46-AEO2022.78.lowmacro-d011222a</t>
  </si>
  <si>
    <t>Transportation Energy Use: Bus: Transit Bus: Distillate Fuel Oil: Low economic growth</t>
  </si>
  <si>
    <t>46-AEO2022.79.lowmacro-d011222a</t>
  </si>
  <si>
    <t>Transportation Energy Use: Bus: Transit Bus: Natural Gas: Low economic growth</t>
  </si>
  <si>
    <t>46-AEO2022.80.lowmacro-d011222a</t>
  </si>
  <si>
    <t>Transportation Energy Use: Bus: Transit Bus: Propane: Low economic growth</t>
  </si>
  <si>
    <t>46-AEO2022.81.lowmacro-d011222a</t>
  </si>
  <si>
    <t>Transportation Energy Use: Bus: Transit Bus: Electricity: Low economic growth</t>
  </si>
  <si>
    <t>46-AEO2022.82.lowmacro-d011222a</t>
  </si>
  <si>
    <t>Transportation Energy Use: Bus: Transit Bus: Hydrogen: Low economic growth</t>
  </si>
  <si>
    <t>46-AEO2022.83.lowmacro-d011222a</t>
  </si>
  <si>
    <t>Intercity Bus</t>
  </si>
  <si>
    <t>Transportation Energy Use: Bus: Intercity Bus: Low economic growth</t>
  </si>
  <si>
    <t>46-AEO2022.84.lowmacro-d011222a</t>
  </si>
  <si>
    <t>Transportation Energy Use: Bus: Intercity Bus: Motor Gasoline: Low economic growth</t>
  </si>
  <si>
    <t>46-AEO2022.85.lowmacro-d011222a</t>
  </si>
  <si>
    <t>Transportation Energy Use: Bus: Intercity Bus: E85: Low economic growth</t>
  </si>
  <si>
    <t>46-AEO2022.86.lowmacro-d011222a</t>
  </si>
  <si>
    <t>Transportation Energy Use: Bus: Intercity Bus: Distillate Fuel Oil: Low economic growth</t>
  </si>
  <si>
    <t>46-AEO2022.87.lowmacro-d011222a</t>
  </si>
  <si>
    <t>Transportation Energy Use: Bus: Intercity Bus: Natural Gas: Low economic growth</t>
  </si>
  <si>
    <t>46-AEO2022.88.lowmacro-d011222a</t>
  </si>
  <si>
    <t>Transportation Energy Use: Bus: Intercity Bus: Propane: Low economic growth</t>
  </si>
  <si>
    <t>46-AEO2022.89.lowmacro-d011222a</t>
  </si>
  <si>
    <t>Transportation Energy Use: Bus: Intercity Bus: Electricity: Low economic growth</t>
  </si>
  <si>
    <t>46-AEO2022.90.lowmacro-d011222a</t>
  </si>
  <si>
    <t>Transportation Energy Use: Bus: Intercity Bus: Hydrogen: Low economic growth</t>
  </si>
  <si>
    <t>46-AEO2022.91.lowmacro-d011222a</t>
  </si>
  <si>
    <t>School Bus</t>
  </si>
  <si>
    <t>Transportation Energy Use: Bus: School Bus: Low economic growth</t>
  </si>
  <si>
    <t>46-AEO2022.92.lowmacro-d011222a</t>
  </si>
  <si>
    <t>Transportation Energy Use: Bus: School Bus: Motor Gasoline: Low economic growth</t>
  </si>
  <si>
    <t>46-AEO2022.93.lowmacro-d011222a</t>
  </si>
  <si>
    <t>Transportation Energy Use: Bus: School Bus: E85: Low economic growth</t>
  </si>
  <si>
    <t>46-AEO2022.94.lowmacro-d011222a</t>
  </si>
  <si>
    <t>Transportation Energy Use: Bus: School Bus: Distillate Fuel Oil: Low economic growth</t>
  </si>
  <si>
    <t>46-AEO2022.95.lowmacro-d011222a</t>
  </si>
  <si>
    <t>Transportation Energy Use: Bus: School Bus: Natural Gas: Low economic growth</t>
  </si>
  <si>
    <t>46-AEO2022.96.lowmacro-d011222a</t>
  </si>
  <si>
    <t>Transportation Energy Use: Bus: School Bus: Propane: Low economic growth</t>
  </si>
  <si>
    <t>46-AEO2022.97.lowmacro-d011222a</t>
  </si>
  <si>
    <t>Transportation Energy Use: Bus: School Bus: Electricity: Low economic growth</t>
  </si>
  <si>
    <t>46-AEO2022.98.lowmacro-d011222a</t>
  </si>
  <si>
    <t>Transportation Energy Use: Bus: School Bus: Hydrogen: Low economic growth</t>
  </si>
  <si>
    <t>46-AEO2022.99.lowmacro-d011222a</t>
  </si>
  <si>
    <t>Transportation Energy Use: Rail: Low economic growth</t>
  </si>
  <si>
    <t>46-AEO2022.100.lowmacro-d011222a</t>
  </si>
  <si>
    <t>Intercity Rail</t>
  </si>
  <si>
    <t>Transportation Energy Use: Rail: Intercity Rail: Low economic growth</t>
  </si>
  <si>
    <t>46-AEO2022.101.lowmacro-d011222a</t>
  </si>
  <si>
    <t>Transportation Energy Use: Rail: Intercity Rail: Electricity: Low economic growth</t>
  </si>
  <si>
    <t>46-AEO2022.102.lowmacro-d011222a</t>
  </si>
  <si>
    <t>Diesel</t>
  </si>
  <si>
    <t>Transportation Energy Use: Rail: Intercity Rail: Diesel: Low economic growth</t>
  </si>
  <si>
    <t>46-AEO2022.103.lowmacro-d011222a</t>
  </si>
  <si>
    <t>Transportation Energy Use: Rail: Intercity Rail: CNG: Low economic growth</t>
  </si>
  <si>
    <t>46-AEO2022.104.lowmacro-d011222a</t>
  </si>
  <si>
    <t>Transportation Energy Use: Rail: Intercity Rail: LNG: Low economic growth</t>
  </si>
  <si>
    <t>46-AEO2022.105.lowmacro-d011222a</t>
  </si>
  <si>
    <t>Transit Rail</t>
  </si>
  <si>
    <t>Transportation Energy Use: Rail: Transit Rail: Low economic growth</t>
  </si>
  <si>
    <t>46-AEO2022.106.lowmacro-d011222a</t>
  </si>
  <si>
    <t>Transportation Energy Use: Rail: Transit Rail: Electricity: Low economic growth</t>
  </si>
  <si>
    <t>46-AEO2022.107.lowmacro-d011222a</t>
  </si>
  <si>
    <t>Commuter Rail</t>
  </si>
  <si>
    <t>Transportation Energy Use: Rail: Commuter Rail: Low economic growth</t>
  </si>
  <si>
    <t>46-AEO2022.108.lowmacro-d011222a</t>
  </si>
  <si>
    <t>Transportation Energy Use: Rail: Commuter Rail: Electricity: Low economic growth</t>
  </si>
  <si>
    <t>46-AEO2022.109.lowmacro-d011222a</t>
  </si>
  <si>
    <t>Transportation Energy Use: Rail: Commuter Rail: Diesel: Low economic growth</t>
  </si>
  <si>
    <t>46-AEO2022.110.lowmacro-d011222a</t>
  </si>
  <si>
    <t>Transportation Energy Use: Rail: Commuter Rail: CNG: Low economic growth</t>
  </si>
  <si>
    <t>46-AEO2022.111.lowmacro-d011222a</t>
  </si>
  <si>
    <t>Transportation Energy Use: Rail: Commuter Rail: LNG: Low economic growth</t>
  </si>
  <si>
    <t>46-AEO2022.112.lowmacro-d011222a</t>
  </si>
  <si>
    <t>Transportation Energy Use: Recreation Boats: Low economic growth</t>
  </si>
  <si>
    <t>46-AEO2022.114.lowmacro-d011222a</t>
  </si>
  <si>
    <t>Gasoline</t>
  </si>
  <si>
    <t>Transportation Energy Use: Recreation Boats: Motor Gasoline: Low economic growth</t>
  </si>
  <si>
    <t>46-AEO2022.115.lowmacro-d011222a</t>
  </si>
  <si>
    <t>Transportation Energy Use: Recreation Boats: Distillate Fuel Oil: Low economic growth</t>
  </si>
  <si>
    <t>46-AEO2022.116.lowmacro-d011222a</t>
  </si>
  <si>
    <t>Transportation Energy Use: Lubricants: Low economic growth</t>
  </si>
  <si>
    <t>46-AEO2022.118.lowmacro-d011222a</t>
  </si>
  <si>
    <t>Transportation Energy Use: Pipeline Fuel Natural Gas: Low economic growth</t>
  </si>
  <si>
    <t>46-AEO2022.119.lowmacro-d011222a</t>
  </si>
  <si>
    <t>Transportation Energy Use: Total Use: Low economic growth</t>
  </si>
  <si>
    <t>46-AEO2022.121.lowmacro-d011222a</t>
  </si>
  <si>
    <t>2021-2050</t>
  </si>
  <si>
    <t xml:space="preserve">  (2021 dollars per million 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</si>
</sst>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00E+00"/>
    <numFmt numFmtId="167" formatCode="#,##0.00000"/>
    <numFmt numFmtId="168" formatCode="#,##0.000"/>
    <numFmt numFmtId="169" formatCode="_(* #,##0_);_(* \(#,##0\);_(* &quot;-&quot;??_);_(@_)"/>
    <numFmt numFmtId="170" formatCode="0.000"/>
    <numFmt numFmtId="171" formatCode="0.0"/>
  </numFmts>
  <fonts count="53"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u/>
      <sz val="11"/>
      <color theme="4"/>
      <name val="Calibri"/>
      <family val="2"/>
      <scheme val="minor"/>
    </font>
    <font>
      <sz val="9"/>
      <color rgb="FF000000"/>
      <name val="Calibri"/>
      <family val="2"/>
    </font>
    <font>
      <sz val="11"/>
      <color theme="1"/>
      <name val="Calibri"/>
      <family val="2"/>
      <scheme val="minor"/>
    </font>
    <font>
      <sz val="12"/>
      <name val="Helv"/>
    </font>
    <font>
      <b/>
      <sz val="9"/>
      <color indexed="8"/>
      <name val="Calibri"/>
      <family val="2"/>
    </font>
    <font>
      <sz val="11"/>
      <name val="Calibri"/>
      <family val="2"/>
      <scheme val="minor"/>
    </font>
    <font>
      <sz val="11"/>
      <color rgb="FFFF0000"/>
      <name val="Calibri"/>
      <family val="2"/>
      <scheme val="minor"/>
    </font>
    <font>
      <sz val="9"/>
      <color indexed="8"/>
      <name val="Calibri"/>
      <family val="2"/>
    </font>
    <font>
      <sz val="10"/>
      <color indexed="8"/>
      <name val="Arial"/>
      <family val="2"/>
    </font>
    <font>
      <sz val="8"/>
      <name val="Arial"/>
      <family val="2"/>
    </font>
    <font>
      <b/>
      <sz val="12"/>
      <color indexed="30"/>
      <name val="Calibri"/>
      <family val="2"/>
    </font>
    <font>
      <sz val="9"/>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i/>
      <sz val="11"/>
      <color theme="1"/>
      <name val="Calibri"/>
      <family val="2"/>
      <scheme val="minor"/>
    </font>
    <font>
      <sz val="10"/>
      <color theme="1"/>
      <name val="Calibri"/>
      <family val="2"/>
    </font>
    <font>
      <b/>
      <sz val="10"/>
      <color indexed="8"/>
      <name val="Calibri"/>
      <family val="2"/>
      <scheme val="minor"/>
    </font>
    <font>
      <sz val="10"/>
      <color theme="1"/>
      <name val="Calibri"/>
      <family val="2"/>
      <scheme val="minor"/>
    </font>
    <font>
      <b/>
      <sz val="10"/>
      <color theme="1"/>
      <name val="Calibri"/>
      <family val="2"/>
      <scheme val="minor"/>
    </font>
    <font>
      <sz val="10"/>
      <color indexed="8"/>
      <name val="Calibri"/>
      <family val="2"/>
      <scheme val="minor"/>
    </font>
    <font>
      <sz val="10"/>
      <name val="Calibri"/>
      <family val="2"/>
      <scheme val="minor"/>
    </font>
    <font>
      <sz val="11"/>
      <color theme="0" tint="-0.499984740745262"/>
      <name val="Calibri"/>
      <family val="2"/>
      <scheme val="minor"/>
    </font>
    <font>
      <sz val="11"/>
      <color rgb="FF000000"/>
      <name val="Calibri"/>
      <family val="2"/>
    </font>
    <font>
      <sz val="11"/>
      <color indexed="8"/>
      <name val="Calibri"/>
      <family val="2"/>
    </font>
    <font>
      <b/>
      <sz val="11"/>
      <color indexed="8"/>
      <name val="Calibri"/>
      <family val="2"/>
    </font>
    <font>
      <b/>
      <i/>
      <sz val="11"/>
      <color indexed="8"/>
      <name val="Calibri"/>
      <family val="2"/>
    </font>
    <font>
      <sz val="10"/>
      <name val="Calibri"/>
      <family val="2"/>
    </font>
    <font>
      <sz val="10"/>
      <color indexed="8"/>
      <name val="Calibri"/>
      <family val="2"/>
    </font>
    <font>
      <sz val="8"/>
      <name val="Calibri"/>
      <family val="2"/>
      <scheme val="minor"/>
    </font>
    <font>
      <i/>
      <sz val="12"/>
      <color indexed="8"/>
      <name val="Arial"/>
      <family val="2"/>
    </font>
    <font>
      <b/>
      <i/>
      <sz val="12"/>
      <color indexed="8"/>
      <name val="Arial"/>
      <family val="2"/>
    </font>
    <font>
      <b/>
      <sz val="10"/>
      <color indexed="8"/>
      <name val="Arial"/>
      <family val="2"/>
    </font>
    <font>
      <b/>
      <sz val="9"/>
      <name val="Calibri"/>
      <family val="2"/>
    </font>
    <font>
      <b/>
      <sz val="11"/>
      <color indexed="8"/>
      <name val="Calibri"/>
      <family val="2"/>
      <scheme val="minor"/>
    </font>
  </fonts>
  <fills count="46">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6"/>
        <bgColor indexed="64"/>
      </patternFill>
    </fill>
    <fill>
      <patternFill patternType="solid">
        <fgColor rgb="FFFFC1C1"/>
        <bgColor indexed="64"/>
      </patternFill>
    </fill>
    <fill>
      <patternFill patternType="solid">
        <fgColor indexed="52"/>
        <bgColor indexed="64"/>
      </patternFill>
    </fill>
    <fill>
      <patternFill patternType="solid">
        <fgColor indexed="9"/>
        <bgColor indexed="64"/>
      </patternFill>
    </fill>
    <fill>
      <patternFill patternType="solid">
        <fgColor indexed="44"/>
        <bgColor indexed="64"/>
      </patternFill>
    </fill>
  </fills>
  <borders count="60">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dashed">
        <color rgb="FFBFBFBF"/>
      </bottom>
      <diagonal/>
    </border>
    <border>
      <left/>
      <right/>
      <top/>
      <bottom style="thin">
        <color rgb="FFBFBFBF"/>
      </bottom>
      <diagonal/>
    </border>
    <border>
      <left/>
      <right/>
      <top/>
      <bottom style="thick">
        <color rgb="FF0096D7"/>
      </bottom>
      <diagonal/>
    </border>
    <border>
      <left/>
      <right/>
      <top style="medium">
        <color rgb="FF0096D7"/>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style="medium">
        <color auto="1"/>
      </left>
      <right style="thin">
        <color auto="1"/>
      </right>
      <top style="thin">
        <color auto="1"/>
      </top>
      <bottom/>
      <diagonal/>
    </border>
    <border>
      <left/>
      <right/>
      <top style="thin">
        <color auto="1"/>
      </top>
      <bottom/>
      <diagonal/>
    </border>
    <border>
      <left style="thin">
        <color auto="1"/>
      </left>
      <right style="medium">
        <color indexed="64"/>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right style="thin">
        <color indexed="64"/>
      </right>
      <top/>
      <bottom/>
      <diagonal/>
    </border>
    <border>
      <left style="thin">
        <color auto="1"/>
      </left>
      <right style="thin">
        <color auto="1"/>
      </right>
      <top/>
      <bottom/>
      <diagonal/>
    </border>
    <border>
      <left style="thin">
        <color indexed="64"/>
      </left>
      <right/>
      <top/>
      <bottom/>
      <diagonal/>
    </border>
    <border>
      <left style="medium">
        <color auto="1"/>
      </left>
      <right style="medium">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86">
    <xf numFmtId="0" fontId="0" fillId="0" borderId="0"/>
    <xf numFmtId="0" fontId="2" fillId="0" borderId="1" applyNumberFormat="0" applyProtection="0">
      <alignment wrapText="1"/>
    </xf>
    <xf numFmtId="0" fontId="3" fillId="0" borderId="2" applyNumberFormat="0" applyFont="0" applyProtection="0">
      <alignment wrapText="1"/>
    </xf>
    <xf numFmtId="0" fontId="2" fillId="0" borderId="7" applyNumberFormat="0" applyProtection="0">
      <alignment horizontal="left" wrapText="1"/>
    </xf>
    <xf numFmtId="0" fontId="2" fillId="0" borderId="6" applyNumberFormat="0" applyFill="0" applyProtection="0">
      <alignment wrapText="1"/>
    </xf>
    <xf numFmtId="0" fontId="2" fillId="0" borderId="4" applyNumberFormat="0" applyProtection="0">
      <alignment wrapText="1"/>
    </xf>
    <xf numFmtId="0" fontId="3" fillId="0" borderId="3" applyNumberFormat="0" applyProtection="0">
      <alignment vertical="top" wrapText="1"/>
    </xf>
    <xf numFmtId="0" fontId="3" fillId="0" borderId="5" applyNumberFormat="0" applyFont="0" applyFill="0" applyProtection="0">
      <alignment wrapText="1"/>
    </xf>
    <xf numFmtId="0" fontId="3" fillId="0" borderId="0" applyNumberForma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3" fillId="0" borderId="0" applyNumberFormat="0" applyProtection="0">
      <alignment vertical="top" wrapText="1"/>
    </xf>
    <xf numFmtId="0" fontId="6" fillId="0" borderId="0" applyNumberFormat="0" applyProtection="0">
      <alignment horizontal="left"/>
    </xf>
    <xf numFmtId="0" fontId="10" fillId="0" borderId="0"/>
    <xf numFmtId="0" fontId="10" fillId="0" borderId="0"/>
    <xf numFmtId="0" fontId="10" fillId="0" borderId="0"/>
    <xf numFmtId="0" fontId="10" fillId="0" borderId="0"/>
    <xf numFmtId="0" fontId="9" fillId="0" borderId="0"/>
    <xf numFmtId="9" fontId="9" fillId="0" borderId="0" applyFont="0" applyFill="0" applyBorder="0" applyAlignment="0" applyProtection="0"/>
    <xf numFmtId="0" fontId="14" fillId="0" borderId="0"/>
    <xf numFmtId="0" fontId="14" fillId="0" borderId="0" applyNumberFormat="0" applyFill="0" applyBorder="0" applyAlignment="0" applyProtection="0"/>
    <xf numFmtId="0" fontId="11" fillId="0" borderId="10" applyNumberFormat="0" applyProtection="0">
      <alignment wrapText="1"/>
    </xf>
    <xf numFmtId="0" fontId="17" fillId="0" borderId="0" applyNumberFormat="0" applyProtection="0">
      <alignment horizontal="left"/>
    </xf>
    <xf numFmtId="0" fontId="11" fillId="0" borderId="9" applyNumberFormat="0" applyProtection="0">
      <alignment wrapText="1"/>
    </xf>
    <xf numFmtId="0" fontId="14" fillId="0" borderId="8" applyNumberFormat="0" applyFont="0" applyProtection="0">
      <alignment wrapText="1"/>
    </xf>
    <xf numFmtId="0" fontId="14" fillId="0" borderId="11" applyNumberFormat="0" applyProtection="0">
      <alignment wrapText="1"/>
    </xf>
    <xf numFmtId="0" fontId="19" fillId="0" borderId="0" applyNumberFormat="0" applyFill="0" applyBorder="0" applyAlignment="0" applyProtection="0"/>
    <xf numFmtId="0" fontId="20" fillId="0" borderId="1" applyNumberFormat="0" applyFill="0" applyAlignment="0" applyProtection="0"/>
    <xf numFmtId="0" fontId="21" fillId="0" borderId="12" applyNumberFormat="0" applyFill="0" applyAlignment="0" applyProtection="0"/>
    <xf numFmtId="0" fontId="22" fillId="0" borderId="13" applyNumberFormat="0" applyFill="0" applyAlignment="0" applyProtection="0"/>
    <xf numFmtId="0" fontId="22" fillId="0" borderId="0" applyNumberFormat="0" applyFill="0" applyBorder="0" applyAlignment="0" applyProtection="0"/>
    <xf numFmtId="0" fontId="23" fillId="4" borderId="0" applyNumberFormat="0" applyBorder="0" applyAlignment="0" applyProtection="0"/>
    <xf numFmtId="0" fontId="24" fillId="5" borderId="0" applyNumberFormat="0" applyBorder="0" applyAlignment="0" applyProtection="0"/>
    <xf numFmtId="0" fontId="25" fillId="7" borderId="14" applyNumberFormat="0" applyAlignment="0" applyProtection="0"/>
    <xf numFmtId="0" fontId="26" fillId="8" borderId="15" applyNumberFormat="0" applyAlignment="0" applyProtection="0"/>
    <xf numFmtId="0" fontId="27" fillId="8" borderId="14" applyNumberFormat="0" applyAlignment="0" applyProtection="0"/>
    <xf numFmtId="0" fontId="28" fillId="0" borderId="16" applyNumberFormat="0" applyFill="0" applyAlignment="0" applyProtection="0"/>
    <xf numFmtId="0" fontId="29" fillId="9" borderId="17" applyNumberFormat="0" applyAlignment="0" applyProtection="0"/>
    <xf numFmtId="0" fontId="13" fillId="0" borderId="0" applyNumberFormat="0" applyFill="0" applyBorder="0" applyAlignment="0" applyProtection="0"/>
    <xf numFmtId="0" fontId="9" fillId="10" borderId="18" applyNumberFormat="0" applyFont="0" applyAlignment="0" applyProtection="0"/>
    <xf numFmtId="0" fontId="30" fillId="0" borderId="0" applyNumberFormat="0" applyFill="0" applyBorder="0" applyAlignment="0" applyProtection="0"/>
    <xf numFmtId="0" fontId="1" fillId="0" borderId="19" applyNumberFormat="0" applyFill="0" applyAlignment="0" applyProtection="0"/>
    <xf numFmtId="0" fontId="31"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31"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31"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31"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31"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31"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32" fillId="6" borderId="0" applyNumberFormat="0" applyBorder="0" applyAlignment="0" applyProtection="0"/>
    <xf numFmtId="0" fontId="31" fillId="14" borderId="0" applyNumberFormat="0" applyBorder="0" applyAlignment="0" applyProtection="0"/>
    <xf numFmtId="0" fontId="31" fillId="18" borderId="0" applyNumberFormat="0" applyBorder="0" applyAlignment="0" applyProtection="0"/>
    <xf numFmtId="0" fontId="31" fillId="22" borderId="0" applyNumberFormat="0" applyBorder="0" applyAlignment="0" applyProtection="0"/>
    <xf numFmtId="0" fontId="31" fillId="26" borderId="0" applyNumberFormat="0" applyBorder="0" applyAlignment="0" applyProtection="0"/>
    <xf numFmtId="0" fontId="31" fillId="30" borderId="0" applyNumberFormat="0" applyBorder="0" applyAlignment="0" applyProtection="0"/>
    <xf numFmtId="0" fontId="31" fillId="34" borderId="0" applyNumberFormat="0" applyBorder="0" applyAlignment="0" applyProtection="0"/>
    <xf numFmtId="0" fontId="9" fillId="10" borderId="18" applyNumberFormat="0" applyFont="0" applyAlignment="0" applyProtection="0"/>
    <xf numFmtId="0" fontId="9" fillId="12"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34" fillId="0" borderId="0"/>
    <xf numFmtId="0" fontId="9" fillId="0" borderId="0"/>
    <xf numFmtId="0" fontId="15" fillId="0" borderId="0"/>
    <xf numFmtId="0" fontId="9" fillId="0" borderId="0"/>
    <xf numFmtId="43" fontId="34" fillId="0" borderId="0" applyFont="0" applyFill="0" applyBorder="0" applyAlignment="0" applyProtection="0"/>
    <xf numFmtId="43" fontId="9" fillId="0" borderId="0" applyFont="0" applyFill="0" applyBorder="0" applyAlignment="0" applyProtection="0"/>
  </cellStyleXfs>
  <cellXfs count="268">
    <xf numFmtId="0" fontId="0" fillId="0" borderId="0" xfId="0"/>
    <xf numFmtId="0" fontId="1" fillId="0" borderId="0" xfId="0" applyFont="1"/>
    <xf numFmtId="0" fontId="0" fillId="0" borderId="0" xfId="0" applyAlignment="1">
      <alignment horizontal="left"/>
    </xf>
    <xf numFmtId="0" fontId="1" fillId="2" borderId="0" xfId="0" applyFont="1" applyFill="1"/>
    <xf numFmtId="0" fontId="7" fillId="0" borderId="0" xfId="9" applyFont="1" applyAlignment="1" applyProtection="1"/>
    <xf numFmtId="0" fontId="0" fillId="0" borderId="0" xfId="0"/>
    <xf numFmtId="0" fontId="8" fillId="0" borderId="0" xfId="2" applyFont="1" applyFill="1" applyBorder="1" applyAlignment="1">
      <alignment wrapText="1"/>
    </xf>
    <xf numFmtId="0" fontId="0" fillId="0" borderId="8" xfId="2" applyFont="1" applyFill="1" applyBorder="1" applyAlignment="1">
      <alignment wrapText="1"/>
    </xf>
    <xf numFmtId="164" fontId="0" fillId="0" borderId="2" xfId="2" applyNumberFormat="1" applyFont="1" applyFill="1" applyAlignment="1">
      <alignment horizontal="right" wrapText="1"/>
    </xf>
    <xf numFmtId="0" fontId="11" fillId="0" borderId="9" xfId="5" applyFont="1" applyFill="1" applyBorder="1" applyAlignment="1">
      <alignment wrapText="1"/>
    </xf>
    <xf numFmtId="164" fontId="2" fillId="0" borderId="4" xfId="5" applyNumberFormat="1" applyFill="1" applyAlignment="1">
      <alignment horizontal="right" wrapText="1"/>
    </xf>
    <xf numFmtId="4" fontId="0" fillId="0" borderId="2" xfId="2" applyNumberFormat="1" applyFont="1" applyFill="1" applyAlignment="1">
      <alignment horizontal="right" wrapText="1"/>
    </xf>
    <xf numFmtId="4" fontId="2" fillId="0" borderId="4" xfId="5" applyNumberFormat="1" applyFill="1" applyAlignment="1">
      <alignment horizontal="right" wrapText="1"/>
    </xf>
    <xf numFmtId="0" fontId="12" fillId="0" borderId="0" xfId="9" applyFont="1" applyAlignment="1" applyProtection="1"/>
    <xf numFmtId="0" fontId="0" fillId="0" borderId="0" xfId="0" applyFont="1"/>
    <xf numFmtId="1" fontId="1" fillId="0" borderId="0" xfId="0" applyNumberFormat="1" applyFont="1"/>
    <xf numFmtId="0" fontId="1" fillId="0" borderId="0" xfId="8" applyFont="1" applyFill="1"/>
    <xf numFmtId="0" fontId="0" fillId="0" borderId="0" xfId="0" applyFill="1"/>
    <xf numFmtId="0" fontId="1" fillId="0" borderId="0" xfId="2" applyFont="1" applyFill="1" applyBorder="1" applyAlignment="1">
      <alignment wrapText="1"/>
    </xf>
    <xf numFmtId="0" fontId="0" fillId="0" borderId="0" xfId="0" applyNumberFormat="1"/>
    <xf numFmtId="0" fontId="1" fillId="3" borderId="0" xfId="0" applyFont="1" applyFill="1"/>
    <xf numFmtId="0" fontId="0" fillId="3" borderId="0" xfId="0" applyFill="1"/>
    <xf numFmtId="0" fontId="0" fillId="0" borderId="0" xfId="0" applyNumberFormat="1" applyFill="1"/>
    <xf numFmtId="166" fontId="0" fillId="0" borderId="0" xfId="0" applyNumberFormat="1" applyFill="1"/>
    <xf numFmtId="0" fontId="13" fillId="0" borderId="8" xfId="2" applyFont="1" applyFill="1" applyBorder="1" applyAlignment="1">
      <alignment wrapText="1"/>
    </xf>
    <xf numFmtId="11" fontId="0" fillId="0" borderId="0" xfId="0" applyNumberFormat="1" applyFill="1"/>
    <xf numFmtId="0" fontId="1" fillId="0" borderId="0" xfId="0" applyFont="1" applyFill="1"/>
    <xf numFmtId="0" fontId="3" fillId="0" borderId="0" xfId="0" applyNumberFormat="1" applyFont="1" applyFill="1" applyBorder="1" applyAlignment="1" applyProtection="1">
      <alignment horizontal="right"/>
      <protection locked="0"/>
    </xf>
    <xf numFmtId="0" fontId="3" fillId="0" borderId="0" xfId="0" applyFont="1" applyFill="1"/>
    <xf numFmtId="1" fontId="3" fillId="0" borderId="0" xfId="0" applyNumberFormat="1" applyFont="1" applyFill="1"/>
    <xf numFmtId="167" fontId="0" fillId="0" borderId="0" xfId="0" applyNumberFormat="1" applyFill="1"/>
    <xf numFmtId="9" fontId="0" fillId="0" borderId="0" xfId="18" applyFont="1"/>
    <xf numFmtId="0" fontId="18" fillId="0" borderId="0" xfId="0" applyFont="1"/>
    <xf numFmtId="0" fontId="11" fillId="0" borderId="9" xfId="23" applyFont="1" applyFill="1" applyBorder="1" applyAlignment="1">
      <alignment wrapText="1"/>
    </xf>
    <xf numFmtId="0" fontId="0" fillId="0" borderId="8" xfId="24" applyFont="1" applyFill="1" applyBorder="1" applyAlignment="1">
      <alignment wrapText="1"/>
    </xf>
    <xf numFmtId="0" fontId="0" fillId="0" borderId="8" xfId="2" applyFont="1" applyFill="1" applyBorder="1" applyAlignment="1"/>
    <xf numFmtId="0" fontId="0" fillId="0" borderId="8" xfId="24" applyFont="1" applyFill="1" applyBorder="1" applyAlignment="1"/>
    <xf numFmtId="0" fontId="15" fillId="0" borderId="0" xfId="0" applyFont="1"/>
    <xf numFmtId="0" fontId="16" fillId="0" borderId="0" xfId="0" applyFont="1"/>
    <xf numFmtId="1" fontId="0" fillId="0" borderId="0" xfId="0" applyNumberFormat="1"/>
    <xf numFmtId="0" fontId="14" fillId="0" borderId="0" xfId="20"/>
    <xf numFmtId="0" fontId="11" fillId="0" borderId="10" xfId="21">
      <alignment wrapText="1"/>
    </xf>
    <xf numFmtId="0" fontId="17" fillId="0" borderId="0" xfId="22">
      <alignment horizontal="left"/>
    </xf>
    <xf numFmtId="0" fontId="11" fillId="0" borderId="9" xfId="23">
      <alignment wrapText="1"/>
    </xf>
    <xf numFmtId="0" fontId="0" fillId="0" borderId="8" xfId="24" applyFont="1">
      <alignment wrapText="1"/>
    </xf>
    <xf numFmtId="165" fontId="0" fillId="0" borderId="8" xfId="24" applyNumberFormat="1" applyFont="1" applyAlignment="1">
      <alignment horizontal="right" wrapText="1"/>
    </xf>
    <xf numFmtId="4" fontId="0" fillId="0" borderId="8" xfId="24" applyNumberFormat="1" applyFont="1" applyAlignment="1">
      <alignment horizontal="right" wrapText="1"/>
    </xf>
    <xf numFmtId="3" fontId="0" fillId="0" borderId="8" xfId="24" applyNumberFormat="1" applyFont="1" applyAlignment="1">
      <alignment horizontal="right" wrapText="1"/>
    </xf>
    <xf numFmtId="0" fontId="14" fillId="0" borderId="0" xfId="19"/>
    <xf numFmtId="0" fontId="16" fillId="0" borderId="0" xfId="19" applyFont="1"/>
    <xf numFmtId="0" fontId="18" fillId="0" borderId="0" xfId="19" applyFont="1"/>
    <xf numFmtId="0" fontId="15" fillId="0" borderId="0" xfId="19" applyFont="1"/>
    <xf numFmtId="165" fontId="11" fillId="0" borderId="9" xfId="23" applyNumberFormat="1" applyAlignment="1">
      <alignment horizontal="right" wrapText="1"/>
    </xf>
    <xf numFmtId="164" fontId="0" fillId="0" borderId="8" xfId="24" applyNumberFormat="1" applyFont="1" applyAlignment="1">
      <alignment horizontal="right" wrapText="1"/>
    </xf>
    <xf numFmtId="4" fontId="11" fillId="0" borderId="9" xfId="23" applyNumberFormat="1" applyAlignment="1">
      <alignment horizontal="right" wrapText="1"/>
    </xf>
    <xf numFmtId="3" fontId="11" fillId="0" borderId="9" xfId="23" applyNumberFormat="1" applyAlignment="1">
      <alignment horizontal="right" wrapText="1"/>
    </xf>
    <xf numFmtId="0" fontId="14" fillId="0" borderId="0" xfId="19" applyAlignment="1">
      <alignment horizontal="left"/>
    </xf>
    <xf numFmtId="0" fontId="1" fillId="35" borderId="0" xfId="0" applyFont="1" applyFill="1"/>
    <xf numFmtId="0" fontId="0" fillId="35" borderId="0" xfId="0" applyFill="1"/>
    <xf numFmtId="0" fontId="33" fillId="0" borderId="0" xfId="0" applyFont="1"/>
    <xf numFmtId="0" fontId="35" fillId="0" borderId="0" xfId="80" applyFont="1" applyAlignment="1">
      <alignment vertical="center"/>
    </xf>
    <xf numFmtId="0" fontId="36" fillId="0" borderId="0" xfId="80" applyFont="1"/>
    <xf numFmtId="0" fontId="36" fillId="0" borderId="0" xfId="80" applyFont="1" applyAlignment="1">
      <alignment vertical="center"/>
    </xf>
    <xf numFmtId="0" fontId="36" fillId="0" borderId="0" xfId="81" applyFont="1"/>
    <xf numFmtId="0" fontId="36" fillId="0" borderId="20" xfId="80" applyFont="1" applyBorder="1" applyAlignment="1">
      <alignment vertical="center"/>
    </xf>
    <xf numFmtId="0" fontId="36" fillId="0" borderId="21" xfId="80" applyFont="1" applyBorder="1" applyAlignment="1">
      <alignment vertical="center"/>
    </xf>
    <xf numFmtId="0" fontId="36" fillId="0" borderId="22" xfId="80" applyFont="1" applyBorder="1" applyAlignment="1">
      <alignment vertical="center"/>
    </xf>
    <xf numFmtId="0" fontId="36" fillId="0" borderId="23" xfId="80" applyFont="1" applyBorder="1" applyAlignment="1">
      <alignment horizontal="center" textRotation="90" wrapText="1"/>
    </xf>
    <xf numFmtId="0" fontId="36" fillId="0" borderId="24" xfId="80" applyFont="1" applyBorder="1" applyAlignment="1">
      <alignment horizontal="center" textRotation="90" wrapText="1"/>
    </xf>
    <xf numFmtId="0" fontId="36" fillId="0" borderId="25" xfId="80" applyFont="1" applyBorder="1" applyAlignment="1">
      <alignment horizontal="center" textRotation="90" wrapText="1"/>
    </xf>
    <xf numFmtId="0" fontId="37" fillId="0" borderId="26" xfId="80" applyFont="1" applyBorder="1" applyAlignment="1">
      <alignment horizontal="center" textRotation="90" wrapText="1"/>
    </xf>
    <xf numFmtId="0" fontId="36" fillId="0" borderId="0" xfId="81" applyFont="1" applyAlignment="1">
      <alignment wrapText="1"/>
    </xf>
    <xf numFmtId="0" fontId="38" fillId="2" borderId="27" xfId="82" applyFont="1" applyFill="1" applyBorder="1" applyAlignment="1">
      <alignment horizontal="center"/>
    </xf>
    <xf numFmtId="0" fontId="38" fillId="3" borderId="28" xfId="82" applyFont="1" applyFill="1" applyBorder="1" applyAlignment="1">
      <alignment horizontal="center"/>
    </xf>
    <xf numFmtId="0" fontId="38" fillId="2" borderId="29" xfId="82" applyFont="1" applyFill="1" applyBorder="1" applyAlignment="1">
      <alignment horizontal="center"/>
    </xf>
    <xf numFmtId="0" fontId="36" fillId="2" borderId="30" xfId="83" applyFont="1" applyFill="1" applyBorder="1" applyAlignment="1">
      <alignment horizontal="center"/>
    </xf>
    <xf numFmtId="0" fontId="36" fillId="2" borderId="31" xfId="83" applyFont="1" applyFill="1" applyBorder="1" applyAlignment="1">
      <alignment horizontal="center"/>
    </xf>
    <xf numFmtId="0" fontId="36" fillId="2" borderId="32" xfId="83" applyFont="1" applyFill="1" applyBorder="1" applyAlignment="1">
      <alignment horizontal="center"/>
    </xf>
    <xf numFmtId="0" fontId="37" fillId="2" borderId="33" xfId="83" applyFont="1" applyFill="1" applyBorder="1" applyAlignment="1">
      <alignment horizontal="center"/>
    </xf>
    <xf numFmtId="0" fontId="36" fillId="2" borderId="30" xfId="80" applyFont="1" applyFill="1" applyBorder="1" applyAlignment="1">
      <alignment horizontal="center"/>
    </xf>
    <xf numFmtId="0" fontId="36" fillId="2" borderId="31" xfId="80" applyFont="1" applyFill="1" applyBorder="1" applyAlignment="1">
      <alignment horizontal="center"/>
    </xf>
    <xf numFmtId="0" fontId="36" fillId="2" borderId="32" xfId="80" applyFont="1" applyFill="1" applyBorder="1" applyAlignment="1">
      <alignment horizontal="center"/>
    </xf>
    <xf numFmtId="0" fontId="38" fillId="3" borderId="34" xfId="82" applyFont="1" applyFill="1" applyBorder="1" applyAlignment="1">
      <alignment horizontal="left"/>
    </xf>
    <xf numFmtId="0" fontId="38" fillId="3" borderId="34" xfId="82" applyFont="1" applyFill="1" applyBorder="1" applyAlignment="1">
      <alignment horizontal="center"/>
    </xf>
    <xf numFmtId="0" fontId="38" fillId="3" borderId="35" xfId="82" applyFont="1" applyFill="1" applyBorder="1" applyAlignment="1">
      <alignment horizontal="center"/>
    </xf>
    <xf numFmtId="0" fontId="36" fillId="3" borderId="36" xfId="83" applyFont="1" applyFill="1" applyBorder="1" applyAlignment="1">
      <alignment horizontal="center"/>
    </xf>
    <xf numFmtId="0" fontId="36" fillId="3" borderId="34" xfId="83" applyFont="1" applyFill="1" applyBorder="1" applyAlignment="1">
      <alignment horizontal="center"/>
    </xf>
    <xf numFmtId="0" fontId="36" fillId="3" borderId="37" xfId="83" applyFont="1" applyFill="1" applyBorder="1" applyAlignment="1">
      <alignment horizontal="center"/>
    </xf>
    <xf numFmtId="0" fontId="36" fillId="0" borderId="38" xfId="83" applyFont="1" applyBorder="1" applyAlignment="1">
      <alignment horizontal="center"/>
    </xf>
    <xf numFmtId="0" fontId="36" fillId="0" borderId="39" xfId="83" applyFont="1" applyBorder="1" applyAlignment="1">
      <alignment horizontal="center"/>
    </xf>
    <xf numFmtId="0" fontId="36" fillId="0" borderId="34" xfId="83" applyFont="1" applyBorder="1" applyAlignment="1">
      <alignment horizontal="center"/>
    </xf>
    <xf numFmtId="0" fontId="36" fillId="0" borderId="37" xfId="83" applyFont="1" applyBorder="1" applyAlignment="1">
      <alignment horizontal="center"/>
    </xf>
    <xf numFmtId="0" fontId="37" fillId="0" borderId="40" xfId="83" applyFont="1" applyBorder="1" applyAlignment="1">
      <alignment horizontal="center"/>
    </xf>
    <xf numFmtId="0" fontId="36" fillId="0" borderId="41" xfId="80" applyFont="1" applyBorder="1" applyAlignment="1">
      <alignment horizontal="left"/>
    </xf>
    <xf numFmtId="0" fontId="36" fillId="3" borderId="0" xfId="80" applyFont="1" applyFill="1" applyAlignment="1">
      <alignment horizontal="left"/>
    </xf>
    <xf numFmtId="0" fontId="36" fillId="0" borderId="42" xfId="80" applyFont="1" applyBorder="1" applyAlignment="1">
      <alignment horizontal="left"/>
    </xf>
    <xf numFmtId="3" fontId="36" fillId="0" borderId="43" xfId="84" applyNumberFormat="1" applyFont="1" applyFill="1" applyBorder="1" applyAlignment="1">
      <alignment horizontal="right"/>
    </xf>
    <xf numFmtId="3" fontId="36" fillId="0" borderId="44" xfId="84" applyNumberFormat="1" applyFont="1" applyFill="1" applyBorder="1" applyAlignment="1">
      <alignment horizontal="right"/>
    </xf>
    <xf numFmtId="3" fontId="36" fillId="0" borderId="45" xfId="84" applyNumberFormat="1" applyFont="1" applyFill="1" applyBorder="1" applyAlignment="1">
      <alignment horizontal="right"/>
    </xf>
    <xf numFmtId="3" fontId="37" fillId="0" borderId="46" xfId="84" applyNumberFormat="1" applyFont="1" applyFill="1" applyBorder="1" applyAlignment="1">
      <alignment horizontal="right"/>
    </xf>
    <xf numFmtId="0" fontId="36" fillId="0" borderId="0" xfId="80" applyFont="1" applyAlignment="1">
      <alignment horizontal="left"/>
    </xf>
    <xf numFmtId="3" fontId="35" fillId="0" borderId="47" xfId="80" applyNumberFormat="1" applyFont="1" applyBorder="1" applyAlignment="1">
      <alignment horizontal="left"/>
    </xf>
    <xf numFmtId="3" fontId="35" fillId="0" borderId="48" xfId="80" applyNumberFormat="1" applyFont="1" applyBorder="1" applyAlignment="1">
      <alignment horizontal="left"/>
    </xf>
    <xf numFmtId="3" fontId="35" fillId="0" borderId="49" xfId="80" applyNumberFormat="1" applyFont="1" applyBorder="1" applyAlignment="1">
      <alignment horizontal="left"/>
    </xf>
    <xf numFmtId="3" fontId="35" fillId="0" borderId="50" xfId="84" applyNumberFormat="1" applyFont="1" applyFill="1" applyBorder="1" applyAlignment="1">
      <alignment horizontal="right"/>
    </xf>
    <xf numFmtId="3" fontId="35" fillId="0" borderId="51" xfId="84" applyNumberFormat="1" applyFont="1" applyFill="1" applyBorder="1" applyAlignment="1">
      <alignment horizontal="right"/>
    </xf>
    <xf numFmtId="3" fontId="35" fillId="0" borderId="52" xfId="84" applyNumberFormat="1" applyFont="1" applyFill="1" applyBorder="1" applyAlignment="1">
      <alignment horizontal="right"/>
    </xf>
    <xf numFmtId="3" fontId="35" fillId="0" borderId="53" xfId="84" applyNumberFormat="1" applyFont="1" applyFill="1" applyBorder="1" applyAlignment="1">
      <alignment horizontal="right"/>
    </xf>
    <xf numFmtId="3" fontId="36" fillId="0" borderId="0" xfId="84" applyNumberFormat="1" applyFont="1" applyFill="1" applyAlignment="1">
      <alignment horizontal="right"/>
    </xf>
    <xf numFmtId="0" fontId="37" fillId="0" borderId="47" xfId="80" applyFont="1" applyBorder="1" applyAlignment="1">
      <alignment horizontal="left"/>
    </xf>
    <xf numFmtId="0" fontId="37" fillId="0" borderId="48" xfId="80" applyFont="1" applyBorder="1" applyAlignment="1">
      <alignment horizontal="left"/>
    </xf>
    <xf numFmtId="0" fontId="37" fillId="0" borderId="49" xfId="80" applyFont="1" applyBorder="1" applyAlignment="1">
      <alignment horizontal="left"/>
    </xf>
    <xf numFmtId="3" fontId="37" fillId="0" borderId="50" xfId="84" applyNumberFormat="1" applyFont="1" applyFill="1" applyBorder="1" applyAlignment="1">
      <alignment horizontal="right"/>
    </xf>
    <xf numFmtId="3" fontId="37" fillId="0" borderId="51" xfId="84" applyNumberFormat="1" applyFont="1" applyFill="1" applyBorder="1" applyAlignment="1">
      <alignment horizontal="right"/>
    </xf>
    <xf numFmtId="3" fontId="37" fillId="0" borderId="52" xfId="84" applyNumberFormat="1" applyFont="1" applyFill="1" applyBorder="1" applyAlignment="1">
      <alignment horizontal="right"/>
    </xf>
    <xf numFmtId="3" fontId="37" fillId="0" borderId="53" xfId="84" applyNumberFormat="1" applyFont="1" applyFill="1" applyBorder="1" applyAlignment="1">
      <alignment horizontal="right"/>
    </xf>
    <xf numFmtId="3" fontId="36" fillId="0" borderId="0" xfId="84" applyNumberFormat="1" applyFont="1" applyFill="1" applyBorder="1" applyAlignment="1">
      <alignment horizontal="right"/>
    </xf>
    <xf numFmtId="0" fontId="35" fillId="0" borderId="47" xfId="80" applyFont="1" applyBorder="1" applyAlignment="1">
      <alignment horizontal="left"/>
    </xf>
    <xf numFmtId="0" fontId="35" fillId="0" borderId="48" xfId="80" applyFont="1" applyBorder="1" applyAlignment="1">
      <alignment horizontal="left"/>
    </xf>
    <xf numFmtId="0" fontId="35" fillId="0" borderId="49" xfId="80" applyFont="1" applyBorder="1" applyAlignment="1">
      <alignment horizontal="left"/>
    </xf>
    <xf numFmtId="169" fontId="36" fillId="0" borderId="0" xfId="84" applyNumberFormat="1" applyFont="1" applyFill="1"/>
    <xf numFmtId="0" fontId="39" fillId="0" borderId="0" xfId="80" applyFont="1"/>
    <xf numFmtId="3" fontId="0" fillId="0" borderId="0" xfId="0" applyNumberFormat="1"/>
    <xf numFmtId="170" fontId="0" fillId="0" borderId="0" xfId="0" applyNumberFormat="1"/>
    <xf numFmtId="0" fontId="40" fillId="0" borderId="0" xfId="0" applyFont="1"/>
    <xf numFmtId="1" fontId="40" fillId="0" borderId="0" xfId="0" applyNumberFormat="1" applyFont="1"/>
    <xf numFmtId="165" fontId="0" fillId="0" borderId="0" xfId="18" applyNumberFormat="1" applyFont="1"/>
    <xf numFmtId="165" fontId="0" fillId="0" borderId="0" xfId="0" applyNumberFormat="1"/>
    <xf numFmtId="0" fontId="1" fillId="0" borderId="0" xfId="0" applyFont="1" applyAlignment="1">
      <alignment wrapText="1"/>
    </xf>
    <xf numFmtId="0" fontId="1" fillId="0" borderId="0" xfId="0" applyFont="1" applyAlignment="1">
      <alignment horizontal="right"/>
    </xf>
    <xf numFmtId="0" fontId="0" fillId="0" borderId="0" xfId="0" applyNumberFormat="1" applyFont="1" applyFill="1"/>
    <xf numFmtId="0" fontId="41" fillId="0" borderId="0" xfId="2" applyFont="1" applyFill="1" applyBorder="1" applyAlignment="1">
      <alignment wrapText="1"/>
    </xf>
    <xf numFmtId="0" fontId="9" fillId="0" borderId="0" xfId="0" applyNumberFormat="1" applyFont="1" applyBorder="1" applyAlignment="1" applyProtection="1">
      <alignment horizontal="right"/>
      <protection locked="0"/>
    </xf>
    <xf numFmtId="0" fontId="9" fillId="0" borderId="0" xfId="0" applyFont="1"/>
    <xf numFmtId="1" fontId="9" fillId="0" borderId="0" xfId="0" applyNumberFormat="1" applyFont="1"/>
    <xf numFmtId="0" fontId="1" fillId="36" borderId="0" xfId="0" applyFont="1" applyFill="1"/>
    <xf numFmtId="0" fontId="0" fillId="36" borderId="0" xfId="0" applyFill="1"/>
    <xf numFmtId="0" fontId="1" fillId="37" borderId="0" xfId="0" applyFont="1" applyFill="1"/>
    <xf numFmtId="0" fontId="0" fillId="37" borderId="0" xfId="0" applyFill="1"/>
    <xf numFmtId="0" fontId="42" fillId="0" borderId="0" xfId="19" applyFont="1"/>
    <xf numFmtId="0" fontId="42" fillId="2" borderId="0" xfId="19" applyFont="1" applyFill="1"/>
    <xf numFmtId="0" fontId="43" fillId="2" borderId="0" xfId="19" applyFont="1" applyFill="1" applyAlignment="1">
      <alignment horizontal="right" wrapText="1"/>
    </xf>
    <xf numFmtId="0" fontId="0" fillId="3" borderId="8" xfId="24" applyFont="1" applyFill="1">
      <alignment wrapText="1"/>
    </xf>
    <xf numFmtId="4" fontId="0" fillId="3" borderId="8" xfId="24" applyNumberFormat="1" applyFont="1" applyFill="1" applyAlignment="1">
      <alignment horizontal="right" wrapText="1"/>
    </xf>
    <xf numFmtId="0" fontId="0" fillId="2" borderId="8" xfId="24" applyFont="1" applyFill="1">
      <alignment wrapText="1"/>
    </xf>
    <xf numFmtId="4" fontId="0" fillId="2" borderId="8" xfId="24" applyNumberFormat="1" applyFont="1" applyFill="1" applyAlignment="1">
      <alignment horizontal="right" wrapText="1"/>
    </xf>
    <xf numFmtId="0" fontId="42" fillId="0" borderId="0" xfId="19" applyFont="1" applyAlignment="1">
      <alignment horizontal="left" indent="2"/>
    </xf>
    <xf numFmtId="0" fontId="42" fillId="0" borderId="54" xfId="19" applyFont="1" applyBorder="1"/>
    <xf numFmtId="0" fontId="44" fillId="0" borderId="54" xfId="19" applyFont="1" applyBorder="1"/>
    <xf numFmtId="0" fontId="43" fillId="2" borderId="0" xfId="19" applyFont="1" applyFill="1" applyAlignment="1">
      <alignment horizontal="right"/>
    </xf>
    <xf numFmtId="0" fontId="1" fillId="2" borderId="0" xfId="0" applyFont="1" applyFill="1" applyAlignment="1">
      <alignment horizontal="right"/>
    </xf>
    <xf numFmtId="0" fontId="42" fillId="3" borderId="0" xfId="19" applyFont="1" applyFill="1"/>
    <xf numFmtId="165" fontId="12" fillId="0" borderId="0" xfId="32" applyNumberFormat="1" applyFont="1" applyFill="1"/>
    <xf numFmtId="0" fontId="42" fillId="0" borderId="0" xfId="19" applyFont="1" applyAlignment="1">
      <alignment horizontal="right"/>
    </xf>
    <xf numFmtId="0" fontId="42" fillId="3" borderId="0" xfId="19" applyNumberFormat="1" applyFont="1" applyFill="1"/>
    <xf numFmtId="0" fontId="3" fillId="0" borderId="0" xfId="8"/>
    <xf numFmtId="0" fontId="2" fillId="0" borderId="1" xfId="1">
      <alignment wrapText="1"/>
    </xf>
    <xf numFmtId="0" fontId="45" fillId="0" borderId="0" xfId="0" applyFont="1"/>
    <xf numFmtId="0" fontId="46" fillId="0" borderId="0" xfId="0" applyFont="1"/>
    <xf numFmtId="0" fontId="6" fillId="0" borderId="0" xfId="12">
      <alignment horizontal="left"/>
    </xf>
    <xf numFmtId="0" fontId="11" fillId="0" borderId="0" xfId="0" applyFont="1" applyAlignment="1">
      <alignment horizontal="right"/>
    </xf>
    <xf numFmtId="0" fontId="2" fillId="0" borderId="1" xfId="1" applyAlignment="1">
      <alignment horizontal="right" wrapText="1"/>
    </xf>
    <xf numFmtId="0" fontId="2" fillId="0" borderId="4" xfId="5">
      <alignment wrapText="1"/>
    </xf>
    <xf numFmtId="0" fontId="0" fillId="0" borderId="2" xfId="2" applyFont="1">
      <alignment wrapText="1"/>
    </xf>
    <xf numFmtId="4" fontId="0" fillId="0" borderId="2" xfId="2" applyNumberFormat="1" applyFont="1" applyAlignment="1">
      <alignment horizontal="right" wrapText="1"/>
    </xf>
    <xf numFmtId="165" fontId="0" fillId="0" borderId="2" xfId="2" applyNumberFormat="1" applyFont="1" applyAlignment="1">
      <alignment horizontal="right" wrapText="1"/>
    </xf>
    <xf numFmtId="4" fontId="2" fillId="0" borderId="4" xfId="5" applyNumberFormat="1" applyAlignment="1">
      <alignment horizontal="right" wrapText="1"/>
    </xf>
    <xf numFmtId="165" fontId="2" fillId="0" borderId="4" xfId="5" applyNumberFormat="1" applyAlignment="1">
      <alignment horizontal="right" wrapText="1"/>
    </xf>
    <xf numFmtId="164" fontId="0" fillId="0" borderId="2" xfId="2" applyNumberFormat="1" applyFont="1" applyAlignment="1">
      <alignment horizontal="right" wrapText="1"/>
    </xf>
    <xf numFmtId="3" fontId="0" fillId="0" borderId="2" xfId="2" applyNumberFormat="1" applyFont="1" applyAlignment="1">
      <alignment horizontal="right" wrapText="1"/>
    </xf>
    <xf numFmtId="0" fontId="0" fillId="2" borderId="0" xfId="0" applyFill="1"/>
    <xf numFmtId="0" fontId="0" fillId="38" borderId="0" xfId="0" applyFill="1"/>
    <xf numFmtId="9" fontId="0" fillId="0" borderId="2" xfId="18" applyFont="1" applyFill="1" applyBorder="1" applyAlignment="1">
      <alignment horizontal="right" wrapText="1"/>
    </xf>
    <xf numFmtId="11" fontId="0" fillId="0" borderId="2" xfId="2" applyNumberFormat="1" applyFont="1" applyFill="1" applyAlignment="1">
      <alignment horizontal="right" wrapText="1"/>
    </xf>
    <xf numFmtId="11" fontId="2" fillId="0" borderId="4" xfId="5" applyNumberFormat="1" applyFill="1" applyAlignment="1">
      <alignment horizontal="right" wrapText="1"/>
    </xf>
    <xf numFmtId="11" fontId="3" fillId="0" borderId="0" xfId="0" applyNumberFormat="1" applyFont="1" applyFill="1" applyBorder="1" applyAlignment="1" applyProtection="1">
      <alignment horizontal="right"/>
      <protection locked="0"/>
    </xf>
    <xf numFmtId="11" fontId="3" fillId="0" borderId="0" xfId="0" applyNumberFormat="1" applyFont="1" applyFill="1"/>
    <xf numFmtId="11" fontId="0" fillId="0" borderId="0" xfId="0" applyNumberFormat="1"/>
    <xf numFmtId="0" fontId="0" fillId="39" borderId="8" xfId="24" applyFont="1" applyFill="1">
      <alignment wrapText="1"/>
    </xf>
    <xf numFmtId="4" fontId="0" fillId="39" borderId="8" xfId="24" applyNumberFormat="1" applyFont="1" applyFill="1" applyAlignment="1">
      <alignment horizontal="right" wrapText="1"/>
    </xf>
    <xf numFmtId="0" fontId="0" fillId="40" borderId="8" xfId="24" applyFont="1" applyFill="1">
      <alignment wrapText="1"/>
    </xf>
    <xf numFmtId="4" fontId="0" fillId="40" borderId="8" xfId="24" applyNumberFormat="1" applyFont="1" applyFill="1" applyAlignment="1">
      <alignment horizontal="right" wrapText="1"/>
    </xf>
    <xf numFmtId="0" fontId="0" fillId="0" borderId="0" xfId="0"/>
    <xf numFmtId="11" fontId="9" fillId="0" borderId="0" xfId="0" applyNumberFormat="1" applyFont="1"/>
    <xf numFmtId="9" fontId="0" fillId="0" borderId="0" xfId="18" applyFont="1" applyFill="1"/>
    <xf numFmtId="0" fontId="0" fillId="0" borderId="0" xfId="0"/>
    <xf numFmtId="0" fontId="0" fillId="0" borderId="0" xfId="0"/>
    <xf numFmtId="169" fontId="1" fillId="0" borderId="0" xfId="85" applyNumberFormat="1" applyFont="1"/>
    <xf numFmtId="169" fontId="1" fillId="0" borderId="0" xfId="0" applyNumberFormat="1" applyFont="1"/>
    <xf numFmtId="0" fontId="1" fillId="41" borderId="0" xfId="0" applyFont="1" applyFill="1"/>
    <xf numFmtId="0" fontId="1" fillId="42" borderId="0" xfId="0" applyFont="1" applyFill="1"/>
    <xf numFmtId="0" fontId="0" fillId="0" borderId="0" xfId="0"/>
    <xf numFmtId="0" fontId="50" fillId="44" borderId="55" xfId="0" applyFont="1" applyFill="1" applyBorder="1" applyAlignment="1">
      <alignment wrapText="1"/>
    </xf>
    <xf numFmtId="0" fontId="50" fillId="44" borderId="56" xfId="0" applyFont="1" applyFill="1" applyBorder="1" applyAlignment="1">
      <alignment wrapText="1"/>
    </xf>
    <xf numFmtId="0" fontId="50" fillId="44" borderId="56" xfId="0" applyFont="1" applyFill="1" applyBorder="1" applyAlignment="1">
      <alignment horizontal="center" vertical="center" wrapText="1"/>
    </xf>
    <xf numFmtId="0" fontId="50" fillId="44" borderId="57" xfId="0" applyFont="1" applyFill="1" applyBorder="1" applyAlignment="1">
      <alignment horizontal="center" vertical="center" wrapText="1"/>
    </xf>
    <xf numFmtId="0" fontId="50" fillId="45" borderId="58" xfId="0" applyFont="1" applyFill="1" applyBorder="1" applyAlignment="1">
      <alignment vertical="center" wrapText="1"/>
    </xf>
    <xf numFmtId="0" fontId="50" fillId="45" borderId="0" xfId="0" applyFont="1" applyFill="1" applyAlignment="1">
      <alignment vertical="center" wrapText="1"/>
    </xf>
    <xf numFmtId="0" fontId="50" fillId="45" borderId="0" xfId="0" applyFont="1" applyFill="1" applyAlignment="1">
      <alignment horizontal="center" vertical="center" wrapText="1"/>
    </xf>
    <xf numFmtId="0" fontId="50" fillId="45" borderId="59" xfId="0" applyFont="1" applyFill="1" applyBorder="1" applyAlignment="1">
      <alignment horizontal="center" vertical="center" wrapText="1"/>
    </xf>
    <xf numFmtId="0" fontId="15" fillId="44" borderId="58" xfId="0" applyFont="1" applyFill="1" applyBorder="1" applyAlignment="1">
      <alignment vertical="center" wrapText="1"/>
    </xf>
    <xf numFmtId="0" fontId="50" fillId="44" borderId="0" xfId="0" applyFont="1" applyFill="1" applyAlignment="1">
      <alignment horizontal="left" vertical="center" wrapText="1"/>
    </xf>
    <xf numFmtId="1" fontId="15" fillId="44" borderId="0" xfId="0" applyNumberFormat="1" applyFont="1" applyFill="1" applyAlignment="1">
      <alignment horizontal="center" vertical="center"/>
    </xf>
    <xf numFmtId="3" fontId="15" fillId="0" borderId="0" xfId="0" applyNumberFormat="1" applyFont="1" applyAlignment="1">
      <alignment horizontal="center" vertical="center"/>
    </xf>
    <xf numFmtId="170" fontId="15" fillId="44" borderId="0" xfId="0" applyNumberFormat="1" applyFont="1" applyFill="1" applyAlignment="1">
      <alignment horizontal="center" vertical="center"/>
    </xf>
    <xf numFmtId="171" fontId="15" fillId="0" borderId="59" xfId="0" applyNumberFormat="1" applyFont="1" applyBorder="1" applyAlignment="1">
      <alignment horizontal="center" vertical="center" wrapText="1"/>
    </xf>
    <xf numFmtId="0" fontId="50" fillId="44" borderId="0" xfId="0" applyFont="1" applyFill="1" applyAlignment="1">
      <alignment vertical="center" wrapText="1"/>
    </xf>
    <xf numFmtId="1" fontId="15" fillId="44" borderId="0" xfId="0" applyNumberFormat="1" applyFont="1" applyFill="1" applyAlignment="1">
      <alignment horizontal="center" vertical="center" wrapText="1"/>
    </xf>
    <xf numFmtId="3" fontId="15" fillId="44" borderId="0" xfId="0" applyNumberFormat="1" applyFont="1" applyFill="1" applyAlignment="1">
      <alignment horizontal="center" vertical="center"/>
    </xf>
    <xf numFmtId="2" fontId="15" fillId="44" borderId="0" xfId="0" applyNumberFormat="1" applyFont="1" applyFill="1" applyAlignment="1">
      <alignment horizontal="center" vertical="center"/>
    </xf>
    <xf numFmtId="171" fontId="15" fillId="44" borderId="0" xfId="0" applyNumberFormat="1" applyFont="1" applyFill="1" applyAlignment="1">
      <alignment horizontal="center" vertical="center"/>
    </xf>
    <xf numFmtId="3" fontId="15" fillId="44" borderId="0" xfId="0" applyNumberFormat="1" applyFont="1" applyFill="1" applyAlignment="1">
      <alignment horizontal="center" vertical="center" wrapText="1"/>
    </xf>
    <xf numFmtId="2" fontId="15" fillId="44" borderId="59" xfId="0" applyNumberFormat="1" applyFont="1" applyFill="1" applyBorder="1" applyAlignment="1">
      <alignment horizontal="center" vertical="center" wrapText="1"/>
    </xf>
    <xf numFmtId="171" fontId="15" fillId="44" borderId="59" xfId="0" applyNumberFormat="1" applyFont="1" applyFill="1" applyBorder="1"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0" fillId="0" borderId="0" xfId="0"/>
    <xf numFmtId="0" fontId="0" fillId="0" borderId="0" xfId="0"/>
    <xf numFmtId="168" fontId="0" fillId="0" borderId="0" xfId="0" applyNumberFormat="1"/>
    <xf numFmtId="0" fontId="4" fillId="0" borderId="0" xfId="9" applyAlignment="1" applyProtection="1"/>
    <xf numFmtId="9" fontId="0" fillId="0" borderId="0" xfId="0" applyNumberFormat="1"/>
    <xf numFmtId="0" fontId="0" fillId="0" borderId="0" xfId="0"/>
    <xf numFmtId="0" fontId="18" fillId="0" borderId="3" xfId="6" applyFont="1" applyAlignment="1">
      <alignment wrapText="1"/>
    </xf>
    <xf numFmtId="0" fontId="0" fillId="0" borderId="11" xfId="0" applyBorder="1"/>
    <xf numFmtId="0" fontId="0" fillId="0" borderId="0" xfId="0"/>
    <xf numFmtId="171" fontId="0" fillId="0" borderId="0" xfId="0" applyNumberFormat="1"/>
    <xf numFmtId="0" fontId="0" fillId="0" borderId="0" xfId="0"/>
    <xf numFmtId="0" fontId="0" fillId="0" borderId="11" xfId="0" applyBorder="1"/>
    <xf numFmtId="0" fontId="51" fillId="0" borderId="0" xfId="0" applyFont="1" applyAlignment="1">
      <alignment horizontal="right"/>
    </xf>
    <xf numFmtId="0" fontId="2" fillId="0" borderId="1" xfId="1" applyAlignment="1">
      <alignment horizontal="right"/>
    </xf>
    <xf numFmtId="0" fontId="51" fillId="0" borderId="1" xfId="1" applyFont="1" applyAlignment="1">
      <alignment horizontal="right"/>
    </xf>
    <xf numFmtId="0" fontId="0" fillId="0" borderId="0" xfId="0" applyAlignment="1">
      <alignment horizontal="right"/>
    </xf>
    <xf numFmtId="3" fontId="2" fillId="0" borderId="4" xfId="5" applyNumberFormat="1" applyAlignment="1">
      <alignment horizontal="right" wrapText="1"/>
    </xf>
    <xf numFmtId="164" fontId="2" fillId="0" borderId="4" xfId="5" applyNumberFormat="1" applyAlignment="1">
      <alignment horizontal="right" wrapText="1"/>
    </xf>
    <xf numFmtId="168" fontId="0" fillId="0" borderId="2" xfId="2" applyNumberFormat="1" applyFont="1" applyAlignment="1">
      <alignment horizontal="right" wrapText="1"/>
    </xf>
    <xf numFmtId="0" fontId="2" fillId="0" borderId="0" xfId="5" applyBorder="1">
      <alignment wrapText="1"/>
    </xf>
    <xf numFmtId="3" fontId="2" fillId="0" borderId="0" xfId="5" applyNumberFormat="1" applyBorder="1" applyAlignment="1">
      <alignment horizontal="right" wrapText="1"/>
    </xf>
    <xf numFmtId="165" fontId="2" fillId="0" borderId="0" xfId="5" applyNumberFormat="1" applyBorder="1" applyAlignment="1">
      <alignment horizontal="right" wrapText="1"/>
    </xf>
    <xf numFmtId="0" fontId="18" fillId="0" borderId="0" xfId="6" applyFont="1" applyBorder="1" applyAlignment="1">
      <alignment wrapText="1"/>
    </xf>
    <xf numFmtId="11" fontId="0" fillId="0" borderId="0" xfId="18" applyNumberFormat="1" applyFont="1" applyFill="1"/>
    <xf numFmtId="0" fontId="0" fillId="0" borderId="0" xfId="0"/>
    <xf numFmtId="0" fontId="11" fillId="0" borderId="10" xfId="21" applyAlignment="1">
      <alignment horizontal="right" wrapText="1"/>
    </xf>
    <xf numFmtId="0" fontId="0" fillId="0" borderId="0" xfId="0" applyAlignment="1">
      <alignment horizontal="left" indent="1"/>
    </xf>
    <xf numFmtId="0" fontId="2" fillId="0" borderId="4" xfId="5" applyAlignment="1"/>
    <xf numFmtId="3" fontId="2" fillId="0" borderId="4" xfId="5" applyNumberFormat="1" applyAlignment="1"/>
    <xf numFmtId="165" fontId="2" fillId="0" borderId="4" xfId="5" applyNumberFormat="1" applyAlignment="1"/>
    <xf numFmtId="0" fontId="52" fillId="0" borderId="0" xfId="0" applyFont="1"/>
    <xf numFmtId="0" fontId="0" fillId="38" borderId="0" xfId="0" applyFill="1" applyAlignment="1">
      <alignment wrapText="1"/>
    </xf>
    <xf numFmtId="0" fontId="0" fillId="0" borderId="0" xfId="0"/>
    <xf numFmtId="0" fontId="0" fillId="0" borderId="0" xfId="0" applyAlignment="1">
      <alignment horizontal="left"/>
    </xf>
    <xf numFmtId="0" fontId="0" fillId="0" borderId="0" xfId="0" applyFont="1" applyFill="1"/>
    <xf numFmtId="10" fontId="0" fillId="0" borderId="0" xfId="0" applyNumberFormat="1"/>
    <xf numFmtId="4" fontId="3" fillId="0" borderId="4" xfId="5" applyNumberFormat="1" applyFont="1" applyAlignment="1">
      <alignment horizontal="right" wrapText="1"/>
    </xf>
    <xf numFmtId="165" fontId="51" fillId="0" borderId="0" xfId="18" applyNumberFormat="1" applyFont="1" applyAlignment="1">
      <alignment horizontal="right"/>
    </xf>
    <xf numFmtId="165" fontId="2" fillId="0" borderId="4" xfId="18" applyNumberFormat="1" applyFont="1" applyBorder="1" applyAlignment="1">
      <alignment horizontal="right" wrapText="1"/>
    </xf>
    <xf numFmtId="165" fontId="3" fillId="0" borderId="4" xfId="18" applyNumberFormat="1" applyFont="1" applyBorder="1" applyAlignment="1">
      <alignment horizontal="right" wrapText="1"/>
    </xf>
    <xf numFmtId="165" fontId="0" fillId="0" borderId="2" xfId="18" applyNumberFormat="1" applyFont="1" applyBorder="1" applyAlignment="1">
      <alignment horizontal="right" wrapText="1"/>
    </xf>
    <xf numFmtId="165" fontId="0" fillId="0" borderId="0" xfId="18" applyNumberFormat="1" applyFont="1" applyAlignment="1">
      <alignment horizontal="left"/>
    </xf>
    <xf numFmtId="165" fontId="2" fillId="0" borderId="1" xfId="18" applyNumberFormat="1" applyFont="1" applyBorder="1" applyAlignment="1">
      <alignment wrapText="1"/>
    </xf>
    <xf numFmtId="0" fontId="0" fillId="0" borderId="0" xfId="0"/>
    <xf numFmtId="0" fontId="14" fillId="0" borderId="11" xfId="25">
      <alignment wrapText="1"/>
    </xf>
    <xf numFmtId="0" fontId="18" fillId="0" borderId="3" xfId="6" applyFont="1" applyAlignment="1">
      <alignment wrapText="1"/>
    </xf>
    <xf numFmtId="0" fontId="0" fillId="0" borderId="11" xfId="0" applyBorder="1"/>
    <xf numFmtId="0" fontId="0" fillId="0" borderId="0" xfId="0" applyAlignment="1">
      <alignment horizontal="left"/>
    </xf>
    <xf numFmtId="0" fontId="48" fillId="43" borderId="0" xfId="0" applyFont="1" applyFill="1" applyAlignment="1">
      <alignment wrapText="1"/>
    </xf>
    <xf numFmtId="0" fontId="15" fillId="0" borderId="54" xfId="0" applyFont="1" applyBorder="1" applyAlignment="1">
      <alignment horizontal="left" wrapText="1"/>
    </xf>
    <xf numFmtId="0" fontId="50" fillId="44" borderId="56" xfId="0" applyFont="1" applyFill="1" applyBorder="1" applyAlignment="1">
      <alignment horizontal="center" vertical="center" wrapText="1"/>
    </xf>
    <xf numFmtId="0" fontId="1" fillId="0" borderId="0" xfId="0" applyFont="1" applyAlignment="1">
      <alignment horizontal="center" vertical="center" wrapText="1"/>
    </xf>
  </cellXfs>
  <cellStyles count="86">
    <cellStyle name="20% - Accent1" xfId="43" builtinId="30" customBuiltin="1"/>
    <cellStyle name="20% - Accent1 2" xfId="68" xr:uid="{00000000-0005-0000-0000-000001000000}"/>
    <cellStyle name="20% - Accent2" xfId="46" builtinId="34" customBuiltin="1"/>
    <cellStyle name="20% - Accent2 2" xfId="70" xr:uid="{00000000-0005-0000-0000-000003000000}"/>
    <cellStyle name="20% - Accent3" xfId="49" builtinId="38" customBuiltin="1"/>
    <cellStyle name="20% - Accent3 2" xfId="72" xr:uid="{00000000-0005-0000-0000-000005000000}"/>
    <cellStyle name="20% - Accent4" xfId="52" builtinId="42" customBuiltin="1"/>
    <cellStyle name="20% - Accent4 2" xfId="74" xr:uid="{00000000-0005-0000-0000-000007000000}"/>
    <cellStyle name="20% - Accent5" xfId="55" builtinId="46" customBuiltin="1"/>
    <cellStyle name="20% - Accent5 2" xfId="76" xr:uid="{00000000-0005-0000-0000-000009000000}"/>
    <cellStyle name="20% - Accent6" xfId="58" builtinId="50" customBuiltin="1"/>
    <cellStyle name="20% - Accent6 2" xfId="78" xr:uid="{00000000-0005-0000-0000-00000B000000}"/>
    <cellStyle name="40% - Accent1" xfId="44" builtinId="31" customBuiltin="1"/>
    <cellStyle name="40% - Accent1 2" xfId="69" xr:uid="{00000000-0005-0000-0000-00000D000000}"/>
    <cellStyle name="40% - Accent2" xfId="47" builtinId="35" customBuiltin="1"/>
    <cellStyle name="40% - Accent2 2" xfId="71" xr:uid="{00000000-0005-0000-0000-00000F000000}"/>
    <cellStyle name="40% - Accent3" xfId="50" builtinId="39" customBuiltin="1"/>
    <cellStyle name="40% - Accent3 2" xfId="73" xr:uid="{00000000-0005-0000-0000-000011000000}"/>
    <cellStyle name="40% - Accent4" xfId="53" builtinId="43" customBuiltin="1"/>
    <cellStyle name="40% - Accent4 2" xfId="75" xr:uid="{00000000-0005-0000-0000-000013000000}"/>
    <cellStyle name="40% - Accent5" xfId="56" builtinId="47" customBuiltin="1"/>
    <cellStyle name="40% - Accent5 2" xfId="77" xr:uid="{00000000-0005-0000-0000-000015000000}"/>
    <cellStyle name="40% - Accent6" xfId="59" builtinId="51" customBuiltin="1"/>
    <cellStyle name="40% - Accent6 2" xfId="79" xr:uid="{00000000-0005-0000-0000-000017000000}"/>
    <cellStyle name="60% - Accent1 2" xfId="61" xr:uid="{00000000-0005-0000-0000-000018000000}"/>
    <cellStyle name="60% - Accent2 2" xfId="62" xr:uid="{00000000-0005-0000-0000-000019000000}"/>
    <cellStyle name="60% - Accent3 2" xfId="63" xr:uid="{00000000-0005-0000-0000-00001A000000}"/>
    <cellStyle name="60% - Accent4 2" xfId="64" xr:uid="{00000000-0005-0000-0000-00001B000000}"/>
    <cellStyle name="60% - Accent5 2" xfId="65" xr:uid="{00000000-0005-0000-0000-00001C000000}"/>
    <cellStyle name="60% - Accent6 2" xfId="66" xr:uid="{00000000-0005-0000-0000-00001D000000}"/>
    <cellStyle name="Accent1" xfId="42" builtinId="29" customBuiltin="1"/>
    <cellStyle name="Accent2" xfId="45" builtinId="33" customBuiltin="1"/>
    <cellStyle name="Accent3" xfId="48" builtinId="37" customBuiltin="1"/>
    <cellStyle name="Accent4" xfId="51" builtinId="41" customBuiltin="1"/>
    <cellStyle name="Accent5" xfId="54" builtinId="45" customBuiltin="1"/>
    <cellStyle name="Accent6" xfId="57" builtinId="49" customBuiltin="1"/>
    <cellStyle name="Bad" xfId="32" builtinId="27" customBuiltin="1"/>
    <cellStyle name="Body: normal cell" xfId="2" xr:uid="{00000000-0005-0000-0000-000025000000}"/>
    <cellStyle name="Body: normal cell 2" xfId="24" xr:uid="{00000000-0005-0000-0000-000026000000}"/>
    <cellStyle name="Calculation" xfId="35" builtinId="22" customBuiltin="1"/>
    <cellStyle name="Check Cell" xfId="37" builtinId="23" customBuiltin="1"/>
    <cellStyle name="Comma" xfId="85" builtinId="3"/>
    <cellStyle name="Comma 2" xfId="84" xr:uid="{B0EABCB8-8FF6-4E8E-9CBF-73B9F155E41F}"/>
    <cellStyle name="Explanatory Text" xfId="40" builtinId="53" customBuiltin="1"/>
    <cellStyle name="Followed Hyperlink" xfId="10" builtinId="9" customBuiltin="1"/>
    <cellStyle name="Font: Calibri, 9pt regular" xfId="8" xr:uid="{00000000-0005-0000-0000-00002B000000}"/>
    <cellStyle name="Font: Calibri, 9pt regular 2" xfId="20" xr:uid="{00000000-0005-0000-0000-00002C000000}"/>
    <cellStyle name="Footnotes: all except top row" xfId="11" xr:uid="{00000000-0005-0000-0000-00002D000000}"/>
    <cellStyle name="Footnotes: top row" xfId="6" xr:uid="{00000000-0005-0000-0000-00002E000000}"/>
    <cellStyle name="Footnotes: top row 2" xfId="25" xr:uid="{00000000-0005-0000-0000-00002F000000}"/>
    <cellStyle name="Good" xfId="31" builtinId="26" customBuiltin="1"/>
    <cellStyle name="Header: bottom row" xfId="1" xr:uid="{00000000-0005-0000-0000-000031000000}"/>
    <cellStyle name="Header: bottom row 2" xfId="21" xr:uid="{00000000-0005-0000-0000-000032000000}"/>
    <cellStyle name="Header: top rows" xfId="3" xr:uid="{00000000-0005-0000-0000-000033000000}"/>
    <cellStyle name="Heading 1" xfId="27" builtinId="16" customBuiltin="1"/>
    <cellStyle name="Heading 2" xfId="28" builtinId="17" customBuiltin="1"/>
    <cellStyle name="Heading 3" xfId="29" builtinId="18" customBuiltin="1"/>
    <cellStyle name="Heading 4" xfId="30" builtinId="19" customBuiltin="1"/>
    <cellStyle name="Hyperlink" xfId="9" builtinId="8" customBuiltin="1"/>
    <cellStyle name="Input" xfId="33" builtinId="20" customBuiltin="1"/>
    <cellStyle name="Linked Cell" xfId="36" builtinId="24" customBuiltin="1"/>
    <cellStyle name="Neutral 2" xfId="60" xr:uid="{00000000-0005-0000-0000-00003B000000}"/>
    <cellStyle name="Normal" xfId="0" builtinId="0"/>
    <cellStyle name="Normal 2" xfId="19" xr:uid="{00000000-0005-0000-0000-00003D000000}"/>
    <cellStyle name="Normal 2 2" xfId="81" xr:uid="{82E402D6-1DF0-4E6A-9068-58786E0D42A2}"/>
    <cellStyle name="Normal 3" xfId="13" xr:uid="{00000000-0005-0000-0000-00003E000000}"/>
    <cellStyle name="Normal 3 2" xfId="80" xr:uid="{B36BF01F-9627-47E6-A0B3-E5842EE99611}"/>
    <cellStyle name="Normal 4" xfId="14" xr:uid="{00000000-0005-0000-0000-00003F000000}"/>
    <cellStyle name="Normal 4 2 2" xfId="83" xr:uid="{EA7BF279-956F-47C2-9A73-0954A56A37C4}"/>
    <cellStyle name="Normal 5" xfId="15" xr:uid="{00000000-0005-0000-0000-000040000000}"/>
    <cellStyle name="Normal 58" xfId="17" xr:uid="{00000000-0005-0000-0000-000041000000}"/>
    <cellStyle name="Normal 6" xfId="16" xr:uid="{00000000-0005-0000-0000-000042000000}"/>
    <cellStyle name="Normal_Sheet1" xfId="82" xr:uid="{5E06A2F3-B2F3-4156-8F16-530C94C0767C}"/>
    <cellStyle name="Note" xfId="39" builtinId="10" customBuiltin="1"/>
    <cellStyle name="Note 2" xfId="67" xr:uid="{00000000-0005-0000-0000-000044000000}"/>
    <cellStyle name="Output" xfId="34" builtinId="21" customBuiltin="1"/>
    <cellStyle name="Parent row" xfId="5" xr:uid="{00000000-0005-0000-0000-000046000000}"/>
    <cellStyle name="Parent row 2" xfId="23" xr:uid="{00000000-0005-0000-0000-000047000000}"/>
    <cellStyle name="Percent" xfId="18" builtinId="5"/>
    <cellStyle name="Section Break" xfId="7" xr:uid="{00000000-0005-0000-0000-000049000000}"/>
    <cellStyle name="Section Break: parent row" xfId="4" xr:uid="{00000000-0005-0000-0000-00004A000000}"/>
    <cellStyle name="Table title" xfId="12" xr:uid="{00000000-0005-0000-0000-00004B000000}"/>
    <cellStyle name="Table title 2" xfId="22" xr:uid="{00000000-0005-0000-0000-00004C000000}"/>
    <cellStyle name="Title" xfId="26" builtinId="15" customBuiltin="1"/>
    <cellStyle name="Total" xfId="41" builtinId="25" customBuiltin="1"/>
    <cellStyle name="Warning Text" xfId="38" builtinId="11" customBuiltin="1"/>
  </cellStyles>
  <dxfs count="4">
    <dxf>
      <font>
        <color rgb="FF006100"/>
      </font>
      <fill>
        <patternFill>
          <bgColor rgb="FFC6EFCE"/>
        </patternFill>
      </fill>
    </dxf>
    <dxf>
      <font>
        <color rgb="FFAC0000"/>
      </font>
      <fill>
        <patternFill>
          <bgColor rgb="FFFFC1C1"/>
        </patternFill>
      </fill>
    </dxf>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3"/>
      <tableStyleElement type="headerRow" dxfId="2"/>
    </tableStyle>
  </tableStyles>
  <colors>
    <mruColors>
      <color rgb="FFFFC1C1"/>
      <color rgb="FFAC0000"/>
      <color rgb="FFFF9B9B"/>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'BIFUbC-natural-gas'!$B$2:$AF$2</c:f>
              <c:numCache>
                <c:formatCode>General</c:formatCode>
                <c:ptCount val="31"/>
                <c:pt idx="0">
                  <c:v>91575449760353.547</c:v>
                </c:pt>
                <c:pt idx="1">
                  <c:v>93496674000000</c:v>
                </c:pt>
                <c:pt idx="2">
                  <c:v>93994362000000</c:v>
                </c:pt>
                <c:pt idx="3">
                  <c:v>94855873000000</c:v>
                </c:pt>
                <c:pt idx="4">
                  <c:v>95364609000000</c:v>
                </c:pt>
                <c:pt idx="5">
                  <c:v>95857185000000</c:v>
                </c:pt>
                <c:pt idx="6">
                  <c:v>96436943000000</c:v>
                </c:pt>
                <c:pt idx="7">
                  <c:v>96837654000000</c:v>
                </c:pt>
                <c:pt idx="8">
                  <c:v>96940460000000</c:v>
                </c:pt>
                <c:pt idx="9">
                  <c:v>97085693000000</c:v>
                </c:pt>
                <c:pt idx="10">
                  <c:v>97205704000000</c:v>
                </c:pt>
                <c:pt idx="11">
                  <c:v>97199844000000</c:v>
                </c:pt>
                <c:pt idx="12">
                  <c:v>96977432000000</c:v>
                </c:pt>
                <c:pt idx="13">
                  <c:v>96186066000000</c:v>
                </c:pt>
                <c:pt idx="14">
                  <c:v>95500450000000</c:v>
                </c:pt>
                <c:pt idx="15">
                  <c:v>94734169000000</c:v>
                </c:pt>
                <c:pt idx="16">
                  <c:v>94093658000000</c:v>
                </c:pt>
                <c:pt idx="17">
                  <c:v>93706017000000</c:v>
                </c:pt>
                <c:pt idx="18">
                  <c:v>93370148000000</c:v>
                </c:pt>
                <c:pt idx="19">
                  <c:v>93057938000000</c:v>
                </c:pt>
                <c:pt idx="20">
                  <c:v>92663956000000</c:v>
                </c:pt>
                <c:pt idx="21">
                  <c:v>92109756000000</c:v>
                </c:pt>
                <c:pt idx="22">
                  <c:v>91667908000000</c:v>
                </c:pt>
                <c:pt idx="23">
                  <c:v>91342888000000</c:v>
                </c:pt>
                <c:pt idx="24">
                  <c:v>91008499000000</c:v>
                </c:pt>
                <c:pt idx="25">
                  <c:v>90707832000000</c:v>
                </c:pt>
                <c:pt idx="26">
                  <c:v>90448723000000</c:v>
                </c:pt>
                <c:pt idx="27">
                  <c:v>90214203000000</c:v>
                </c:pt>
                <c:pt idx="28">
                  <c:v>90141586000000</c:v>
                </c:pt>
                <c:pt idx="29">
                  <c:v>90134529000000</c:v>
                </c:pt>
                <c:pt idx="30">
                  <c:v>90210228000000</c:v>
                </c:pt>
              </c:numCache>
            </c:numRef>
          </c:val>
          <c:smooth val="0"/>
          <c:extLst>
            <c:ext xmlns:c16="http://schemas.microsoft.com/office/drawing/2014/chart" uri="{C3380CC4-5D6E-409C-BE32-E72D297353CC}">
              <c16:uniqueId val="{00000000-59BB-4788-B2B7-861989C0F69F}"/>
            </c:ext>
          </c:extLst>
        </c:ser>
        <c:ser>
          <c:idx val="1"/>
          <c:order val="1"/>
          <c:spPr>
            <a:ln w="28575" cap="rnd">
              <a:solidFill>
                <a:schemeClr val="accent2"/>
              </a:solidFill>
              <a:round/>
            </a:ln>
            <a:effectLst/>
          </c:spPr>
          <c:marker>
            <c:symbol val="none"/>
          </c:marker>
          <c:val>
            <c:numRef>
              <c:f>'BIFUbC-natural-gas'!$B$3:$AF$3</c:f>
              <c:numCache>
                <c:formatCode>General</c:formatCode>
                <c:ptCount val="31"/>
                <c:pt idx="0">
                  <c:v>121101457752867.3</c:v>
                </c:pt>
                <c:pt idx="1">
                  <c:v>121369748776478.47</c:v>
                </c:pt>
                <c:pt idx="2">
                  <c:v>121421296762177.69</c:v>
                </c:pt>
                <c:pt idx="3">
                  <c:v>122669720055103.25</c:v>
                </c:pt>
                <c:pt idx="4">
                  <c:v>123101908177989.75</c:v>
                </c:pt>
                <c:pt idx="5">
                  <c:v>123980026948086.83</c:v>
                </c:pt>
                <c:pt idx="6">
                  <c:v>123982955131254.98</c:v>
                </c:pt>
                <c:pt idx="7">
                  <c:v>123615213454018.09</c:v>
                </c:pt>
                <c:pt idx="8">
                  <c:v>124135150130395.75</c:v>
                </c:pt>
                <c:pt idx="9">
                  <c:v>124136199790608.88</c:v>
                </c:pt>
                <c:pt idx="10">
                  <c:v>124082970903167.61</c:v>
                </c:pt>
                <c:pt idx="11">
                  <c:v>123929216615338.91</c:v>
                </c:pt>
                <c:pt idx="12">
                  <c:v>123640918914921.22</c:v>
                </c:pt>
                <c:pt idx="13">
                  <c:v>123256400118769.75</c:v>
                </c:pt>
                <c:pt idx="14">
                  <c:v>122302982433184.19</c:v>
                </c:pt>
                <c:pt idx="15">
                  <c:v>121612339157487.34</c:v>
                </c:pt>
                <c:pt idx="16">
                  <c:v>121116708644269.03</c:v>
                </c:pt>
                <c:pt idx="17">
                  <c:v>120675150833658.61</c:v>
                </c:pt>
                <c:pt idx="18">
                  <c:v>120419418517384</c:v>
                </c:pt>
                <c:pt idx="19">
                  <c:v>120309401816218.53</c:v>
                </c:pt>
                <c:pt idx="20">
                  <c:v>120119294695073.16</c:v>
                </c:pt>
                <c:pt idx="21">
                  <c:v>119879388772710.03</c:v>
                </c:pt>
                <c:pt idx="22">
                  <c:v>119649559787758.61</c:v>
                </c:pt>
                <c:pt idx="23">
                  <c:v>119547863114103.92</c:v>
                </c:pt>
                <c:pt idx="24">
                  <c:v>119379392649896.88</c:v>
                </c:pt>
                <c:pt idx="25">
                  <c:v>119310763512647.73</c:v>
                </c:pt>
                <c:pt idx="26">
                  <c:v>119440279920056.48</c:v>
                </c:pt>
                <c:pt idx="27">
                  <c:v>119397378921554.59</c:v>
                </c:pt>
                <c:pt idx="28">
                  <c:v>119075162144145.34</c:v>
                </c:pt>
                <c:pt idx="29">
                  <c:v>118815862926961.33</c:v>
                </c:pt>
                <c:pt idx="30">
                  <c:v>119123721140149.34</c:v>
                </c:pt>
              </c:numCache>
            </c:numRef>
          </c:val>
          <c:smooth val="0"/>
          <c:extLst>
            <c:ext xmlns:c16="http://schemas.microsoft.com/office/drawing/2014/chart" uri="{C3380CC4-5D6E-409C-BE32-E72D297353CC}">
              <c16:uniqueId val="{00000001-59BB-4788-B2B7-861989C0F69F}"/>
            </c:ext>
          </c:extLst>
        </c:ser>
        <c:ser>
          <c:idx val="2"/>
          <c:order val="2"/>
          <c:spPr>
            <a:ln w="28575" cap="rnd">
              <a:solidFill>
                <a:schemeClr val="accent3"/>
              </a:solidFill>
              <a:round/>
            </a:ln>
            <a:effectLst/>
          </c:spPr>
          <c:marker>
            <c:symbol val="none"/>
          </c:marker>
          <c:val>
            <c:numRef>
              <c:f>'BIFUbC-natural-gas'!$B$4:$AF$4</c:f>
              <c:numCache>
                <c:formatCode>General</c:formatCode>
                <c:ptCount val="31"/>
                <c:pt idx="0">
                  <c:v>1990972378970120</c:v>
                </c:pt>
                <c:pt idx="1">
                  <c:v>2059913036106075.8</c:v>
                </c:pt>
                <c:pt idx="2">
                  <c:v>2129453804009274.3</c:v>
                </c:pt>
                <c:pt idx="3">
                  <c:v>2141790767598359.8</c:v>
                </c:pt>
                <c:pt idx="4">
                  <c:v>2167839984597686.5</c:v>
                </c:pt>
                <c:pt idx="5">
                  <c:v>2201051026938257.5</c:v>
                </c:pt>
                <c:pt idx="6">
                  <c:v>2205614739027795.3</c:v>
                </c:pt>
                <c:pt idx="7">
                  <c:v>2205328684962838</c:v>
                </c:pt>
                <c:pt idx="8">
                  <c:v>2244726050674592.5</c:v>
                </c:pt>
                <c:pt idx="9">
                  <c:v>2259231022549071.5</c:v>
                </c:pt>
                <c:pt idx="10">
                  <c:v>2283365770042985.5</c:v>
                </c:pt>
                <c:pt idx="11">
                  <c:v>2299605295554636.5</c:v>
                </c:pt>
                <c:pt idx="12">
                  <c:v>2326657148893192.5</c:v>
                </c:pt>
                <c:pt idx="13">
                  <c:v>2346991515605612.5</c:v>
                </c:pt>
                <c:pt idx="14">
                  <c:v>2336321029497381</c:v>
                </c:pt>
                <c:pt idx="15">
                  <c:v>2336597845451255</c:v>
                </c:pt>
                <c:pt idx="16">
                  <c:v>2329235450481536.5</c:v>
                </c:pt>
                <c:pt idx="17">
                  <c:v>2323507671017663.5</c:v>
                </c:pt>
                <c:pt idx="18">
                  <c:v>2327466617807654.5</c:v>
                </c:pt>
                <c:pt idx="19">
                  <c:v>2345564923599509.5</c:v>
                </c:pt>
                <c:pt idx="20">
                  <c:v>2363179006289276</c:v>
                </c:pt>
                <c:pt idx="21">
                  <c:v>2359122790888989.5</c:v>
                </c:pt>
                <c:pt idx="22">
                  <c:v>2366501025532492.5</c:v>
                </c:pt>
                <c:pt idx="23">
                  <c:v>2394859713914414.5</c:v>
                </c:pt>
                <c:pt idx="24">
                  <c:v>2408808903060504</c:v>
                </c:pt>
                <c:pt idx="25">
                  <c:v>2434003045531343</c:v>
                </c:pt>
                <c:pt idx="26">
                  <c:v>2449233517487915</c:v>
                </c:pt>
                <c:pt idx="27">
                  <c:v>2460474170188866</c:v>
                </c:pt>
                <c:pt idx="28">
                  <c:v>2472920707798169</c:v>
                </c:pt>
                <c:pt idx="29">
                  <c:v>2477011434440624.5</c:v>
                </c:pt>
                <c:pt idx="30">
                  <c:v>2521109966731163</c:v>
                </c:pt>
              </c:numCache>
            </c:numRef>
          </c:val>
          <c:smooth val="0"/>
          <c:extLst>
            <c:ext xmlns:c16="http://schemas.microsoft.com/office/drawing/2014/chart" uri="{C3380CC4-5D6E-409C-BE32-E72D297353CC}">
              <c16:uniqueId val="{00000002-59BB-4788-B2B7-861989C0F69F}"/>
            </c:ext>
          </c:extLst>
        </c:ser>
        <c:ser>
          <c:idx val="3"/>
          <c:order val="3"/>
          <c:spPr>
            <a:ln w="28575" cap="rnd">
              <a:solidFill>
                <a:schemeClr val="accent4"/>
              </a:solidFill>
              <a:round/>
            </a:ln>
            <a:effectLst/>
          </c:spPr>
          <c:marker>
            <c:symbol val="none"/>
          </c:marker>
          <c:val>
            <c:numRef>
              <c:f>'BIFUbC-natural-gas'!$B$5:$AF$5</c:f>
              <c:numCache>
                <c:formatCode>General</c:formatCode>
                <c:ptCount val="31"/>
                <c:pt idx="0">
                  <c:v>224745523741524.88</c:v>
                </c:pt>
                <c:pt idx="1">
                  <c:v>214196219117446.03</c:v>
                </c:pt>
                <c:pt idx="2">
                  <c:v>214287192228548.25</c:v>
                </c:pt>
                <c:pt idx="3">
                  <c:v>216490439346537.09</c:v>
                </c:pt>
                <c:pt idx="4">
                  <c:v>217253175224323.59</c:v>
                </c:pt>
                <c:pt idx="5">
                  <c:v>218802900113655.41</c:v>
                </c:pt>
                <c:pt idx="6">
                  <c:v>218808067840950.09</c:v>
                </c:pt>
                <c:pt idx="7">
                  <c:v>218159068583143.94</c:v>
                </c:pt>
                <c:pt idx="8">
                  <c:v>219076665195012.13</c:v>
                </c:pt>
                <c:pt idx="9">
                  <c:v>219078517660319.75</c:v>
                </c:pt>
                <c:pt idx="10">
                  <c:v>218984578053847.13</c:v>
                </c:pt>
                <c:pt idx="11">
                  <c:v>218713228830024.84</c:v>
                </c:pt>
                <c:pt idx="12">
                  <c:v>218204434191886.06</c:v>
                </c:pt>
                <c:pt idx="13">
                  <c:v>217525826275617.56</c:v>
                </c:pt>
                <c:pt idx="14">
                  <c:v>215843212069434.81</c:v>
                </c:pt>
                <c:pt idx="15">
                  <c:v>214624348391257.5</c:v>
                </c:pt>
                <c:pt idx="16">
                  <c:v>213749647874194.47</c:v>
                </c:pt>
                <c:pt idx="17">
                  <c:v>212970376148678.09</c:v>
                </c:pt>
                <c:pt idx="18">
                  <c:v>212519053674961.5</c:v>
                </c:pt>
                <c:pt idx="19">
                  <c:v>212324893584271.84</c:v>
                </c:pt>
                <c:pt idx="20">
                  <c:v>211989388015650.84</c:v>
                </c:pt>
                <c:pt idx="21">
                  <c:v>211565996338300.5</c:v>
                </c:pt>
                <c:pt idx="22">
                  <c:v>211160388679749.09</c:v>
                </c:pt>
                <c:pt idx="23">
                  <c:v>210980911971481.63</c:v>
                </c:pt>
                <c:pt idx="24">
                  <c:v>210683591289599.28</c:v>
                </c:pt>
                <c:pt idx="25">
                  <c:v>210562472956009.19</c:v>
                </c:pt>
                <c:pt idx="26">
                  <c:v>210791046592028.81</c:v>
                </c:pt>
                <c:pt idx="27">
                  <c:v>210715333889579.44</c:v>
                </c:pt>
                <c:pt idx="28">
                  <c:v>210146678057685.31</c:v>
                </c:pt>
                <c:pt idx="29">
                  <c:v>209689060632413.91</c:v>
                </c:pt>
                <c:pt idx="30">
                  <c:v>210232376128687.78</c:v>
                </c:pt>
              </c:numCache>
            </c:numRef>
          </c:val>
          <c:smooth val="0"/>
          <c:extLst>
            <c:ext xmlns:c16="http://schemas.microsoft.com/office/drawing/2014/chart" uri="{C3380CC4-5D6E-409C-BE32-E72D297353CC}">
              <c16:uniqueId val="{00000003-59BB-4788-B2B7-861989C0F69F}"/>
            </c:ext>
          </c:extLst>
        </c:ser>
        <c:ser>
          <c:idx val="4"/>
          <c:order val="4"/>
          <c:spPr>
            <a:ln w="28575" cap="rnd">
              <a:solidFill>
                <a:schemeClr val="accent5"/>
              </a:solidFill>
              <a:round/>
            </a:ln>
            <a:effectLst/>
          </c:spPr>
          <c:marker>
            <c:symbol val="none"/>
          </c:marker>
          <c:val>
            <c:numRef>
              <c:f>'BIFUbC-natural-gas'!$B$6:$AF$6</c:f>
              <c:numCache>
                <c:formatCode>General</c:formatCode>
                <c:ptCount val="31"/>
                <c:pt idx="0">
                  <c:v>890246867631287.25</c:v>
                </c:pt>
                <c:pt idx="1">
                  <c:v>915677693733793.88</c:v>
                </c:pt>
                <c:pt idx="2">
                  <c:v>925217689673623.5</c:v>
                </c:pt>
                <c:pt idx="3">
                  <c:v>927629990282779.13</c:v>
                </c:pt>
                <c:pt idx="4">
                  <c:v>931980918433257.88</c:v>
                </c:pt>
                <c:pt idx="5">
                  <c:v>930323016737434.5</c:v>
                </c:pt>
                <c:pt idx="6">
                  <c:v>924154081431595.75</c:v>
                </c:pt>
                <c:pt idx="7">
                  <c:v>913652194470977</c:v>
                </c:pt>
                <c:pt idx="8">
                  <c:v>899994133017400</c:v>
                </c:pt>
                <c:pt idx="9">
                  <c:v>885478348833102.25</c:v>
                </c:pt>
                <c:pt idx="10">
                  <c:v>872035555752450.75</c:v>
                </c:pt>
                <c:pt idx="11">
                  <c:v>860013733182230.25</c:v>
                </c:pt>
                <c:pt idx="12">
                  <c:v>845325683944224.25</c:v>
                </c:pt>
                <c:pt idx="13">
                  <c:v>831663013371052.38</c:v>
                </c:pt>
                <c:pt idx="14">
                  <c:v>819266574206725</c:v>
                </c:pt>
                <c:pt idx="15">
                  <c:v>808579255967551.25</c:v>
                </c:pt>
                <c:pt idx="16">
                  <c:v>799077636487793.25</c:v>
                </c:pt>
                <c:pt idx="17">
                  <c:v>793615598694777.5</c:v>
                </c:pt>
                <c:pt idx="18">
                  <c:v>791852102591488.13</c:v>
                </c:pt>
                <c:pt idx="19">
                  <c:v>790646741081129.88</c:v>
                </c:pt>
                <c:pt idx="20">
                  <c:v>790245628408771.38</c:v>
                </c:pt>
                <c:pt idx="21">
                  <c:v>789225684569182.75</c:v>
                </c:pt>
                <c:pt idx="22">
                  <c:v>789886629653142.38</c:v>
                </c:pt>
                <c:pt idx="23">
                  <c:v>792168448261114.25</c:v>
                </c:pt>
                <c:pt idx="24">
                  <c:v>793463325258284.5</c:v>
                </c:pt>
                <c:pt idx="25">
                  <c:v>795233075402187.5</c:v>
                </c:pt>
                <c:pt idx="26">
                  <c:v>796764091687569.5</c:v>
                </c:pt>
                <c:pt idx="27">
                  <c:v>798251492220954.63</c:v>
                </c:pt>
                <c:pt idx="28">
                  <c:v>799698605247014.13</c:v>
                </c:pt>
                <c:pt idx="29">
                  <c:v>801499271592234</c:v>
                </c:pt>
                <c:pt idx="30">
                  <c:v>803478626887913.25</c:v>
                </c:pt>
              </c:numCache>
            </c:numRef>
          </c:val>
          <c:smooth val="0"/>
          <c:extLst>
            <c:ext xmlns:c16="http://schemas.microsoft.com/office/drawing/2014/chart" uri="{C3380CC4-5D6E-409C-BE32-E72D297353CC}">
              <c16:uniqueId val="{00000004-59BB-4788-B2B7-861989C0F69F}"/>
            </c:ext>
          </c:extLst>
        </c:ser>
        <c:ser>
          <c:idx val="5"/>
          <c:order val="5"/>
          <c:spPr>
            <a:ln w="28575" cap="rnd">
              <a:solidFill>
                <a:schemeClr val="accent6"/>
              </a:solidFill>
              <a:round/>
            </a:ln>
            <a:effectLst/>
          </c:spPr>
          <c:marker>
            <c:symbol val="none"/>
          </c:marker>
          <c:val>
            <c:numRef>
              <c:f>'BIFUbC-natural-gas'!$B$7:$AF$7</c:f>
              <c:numCache>
                <c:formatCode>General</c:formatCode>
                <c:ptCount val="31"/>
                <c:pt idx="0">
                  <c:v>103078802495445.36</c:v>
                </c:pt>
                <c:pt idx="1">
                  <c:v>104367025546800.14</c:v>
                </c:pt>
                <c:pt idx="2">
                  <c:v>104477543253893.92</c:v>
                </c:pt>
                <c:pt idx="3">
                  <c:v>105139151353307.72</c:v>
                </c:pt>
                <c:pt idx="4">
                  <c:v>107213819586234.02</c:v>
                </c:pt>
                <c:pt idx="5">
                  <c:v>107769195207831.64</c:v>
                </c:pt>
                <c:pt idx="6">
                  <c:v>108049954757700.69</c:v>
                </c:pt>
                <c:pt idx="7">
                  <c:v>108248546597634.06</c:v>
                </c:pt>
                <c:pt idx="8">
                  <c:v>107950426448939.05</c:v>
                </c:pt>
                <c:pt idx="9">
                  <c:v>107641895253512.86</c:v>
                </c:pt>
                <c:pt idx="10">
                  <c:v>107672865780727.8</c:v>
                </c:pt>
                <c:pt idx="11">
                  <c:v>107766320823348.19</c:v>
                </c:pt>
                <c:pt idx="12">
                  <c:v>107809174839118.48</c:v>
                </c:pt>
                <c:pt idx="13">
                  <c:v>108017678344733.38</c:v>
                </c:pt>
                <c:pt idx="14">
                  <c:v>108327261284319.7</c:v>
                </c:pt>
                <c:pt idx="15">
                  <c:v>108862428054681.23</c:v>
                </c:pt>
                <c:pt idx="16">
                  <c:v>109414955423868.72</c:v>
                </c:pt>
                <c:pt idx="17">
                  <c:v>109969069096057.03</c:v>
                </c:pt>
                <c:pt idx="18">
                  <c:v>110533778031735.22</c:v>
                </c:pt>
                <c:pt idx="19">
                  <c:v>111188708094167.83</c:v>
                </c:pt>
                <c:pt idx="20">
                  <c:v>112115975856133.39</c:v>
                </c:pt>
                <c:pt idx="21">
                  <c:v>112830515905905.14</c:v>
                </c:pt>
                <c:pt idx="22">
                  <c:v>113872043574015.06</c:v>
                </c:pt>
                <c:pt idx="23">
                  <c:v>115220708966278.28</c:v>
                </c:pt>
                <c:pt idx="24">
                  <c:v>116265820892336.19</c:v>
                </c:pt>
                <c:pt idx="25">
                  <c:v>117355521888967.27</c:v>
                </c:pt>
                <c:pt idx="26">
                  <c:v>118633324851832.05</c:v>
                </c:pt>
                <c:pt idx="27">
                  <c:v>119889604462739.09</c:v>
                </c:pt>
                <c:pt idx="28">
                  <c:v>120889127981793.19</c:v>
                </c:pt>
                <c:pt idx="29">
                  <c:v>121940304271857.48</c:v>
                </c:pt>
                <c:pt idx="30">
                  <c:v>122948153440757.97</c:v>
                </c:pt>
              </c:numCache>
            </c:numRef>
          </c:val>
          <c:smooth val="0"/>
          <c:extLst>
            <c:ext xmlns:c16="http://schemas.microsoft.com/office/drawing/2014/chart" uri="{C3380CC4-5D6E-409C-BE32-E72D297353CC}">
              <c16:uniqueId val="{00000005-59BB-4788-B2B7-861989C0F69F}"/>
            </c:ext>
          </c:extLst>
        </c:ser>
        <c:ser>
          <c:idx val="6"/>
          <c:order val="6"/>
          <c:spPr>
            <a:ln w="28575" cap="rnd">
              <a:solidFill>
                <a:schemeClr val="accent1">
                  <a:lumMod val="60000"/>
                </a:schemeClr>
              </a:solidFill>
              <a:round/>
            </a:ln>
            <a:effectLst/>
          </c:spPr>
          <c:marker>
            <c:symbol val="none"/>
          </c:marker>
          <c:val>
            <c:numRef>
              <c:f>'BIFUbC-natural-gas'!$B$8:$AF$8</c:f>
              <c:numCache>
                <c:formatCode>General</c:formatCode>
                <c:ptCount val="31"/>
                <c:pt idx="0">
                  <c:v>56240590960757.781</c:v>
                </c:pt>
                <c:pt idx="1">
                  <c:v>58373310000000</c:v>
                </c:pt>
                <c:pt idx="2">
                  <c:v>55531437000000</c:v>
                </c:pt>
                <c:pt idx="3">
                  <c:v>52915482000000</c:v>
                </c:pt>
                <c:pt idx="4">
                  <c:v>53246796000000</c:v>
                </c:pt>
                <c:pt idx="5">
                  <c:v>53856888000000</c:v>
                </c:pt>
                <c:pt idx="6">
                  <c:v>52392792000000</c:v>
                </c:pt>
                <c:pt idx="7">
                  <c:v>50468525000000</c:v>
                </c:pt>
                <c:pt idx="8">
                  <c:v>48427826000000</c:v>
                </c:pt>
                <c:pt idx="9">
                  <c:v>47357822000000</c:v>
                </c:pt>
                <c:pt idx="10">
                  <c:v>47161690000000</c:v>
                </c:pt>
                <c:pt idx="11">
                  <c:v>46223747000000</c:v>
                </c:pt>
                <c:pt idx="12">
                  <c:v>45628250000000</c:v>
                </c:pt>
                <c:pt idx="13">
                  <c:v>44985905000000</c:v>
                </c:pt>
                <c:pt idx="14">
                  <c:v>44631260000000</c:v>
                </c:pt>
                <c:pt idx="15">
                  <c:v>44455544000000</c:v>
                </c:pt>
                <c:pt idx="16">
                  <c:v>44617462000000</c:v>
                </c:pt>
                <c:pt idx="17">
                  <c:v>44577026000000</c:v>
                </c:pt>
                <c:pt idx="18">
                  <c:v>44553154000000</c:v>
                </c:pt>
                <c:pt idx="19">
                  <c:v>44843460000000</c:v>
                </c:pt>
                <c:pt idx="20">
                  <c:v>45158203000000</c:v>
                </c:pt>
                <c:pt idx="21">
                  <c:v>45684277000000</c:v>
                </c:pt>
                <c:pt idx="22">
                  <c:v>46406342000000</c:v>
                </c:pt>
                <c:pt idx="23">
                  <c:v>46683514000000</c:v>
                </c:pt>
                <c:pt idx="24">
                  <c:v>46566444000000</c:v>
                </c:pt>
                <c:pt idx="25">
                  <c:v>46629852000000</c:v>
                </c:pt>
                <c:pt idx="26">
                  <c:v>47037140000000</c:v>
                </c:pt>
                <c:pt idx="27">
                  <c:v>47508064000000</c:v>
                </c:pt>
                <c:pt idx="28">
                  <c:v>47845028000000</c:v>
                </c:pt>
                <c:pt idx="29">
                  <c:v>48230530000000</c:v>
                </c:pt>
                <c:pt idx="30">
                  <c:v>49308418000000</c:v>
                </c:pt>
              </c:numCache>
            </c:numRef>
          </c:val>
          <c:smooth val="0"/>
          <c:extLst>
            <c:ext xmlns:c16="http://schemas.microsoft.com/office/drawing/2014/chart" uri="{C3380CC4-5D6E-409C-BE32-E72D297353CC}">
              <c16:uniqueId val="{00000006-59BB-4788-B2B7-861989C0F69F}"/>
            </c:ext>
          </c:extLst>
        </c:ser>
        <c:ser>
          <c:idx val="7"/>
          <c:order val="7"/>
          <c:spPr>
            <a:ln w="28575" cap="rnd">
              <a:solidFill>
                <a:schemeClr val="accent2">
                  <a:lumMod val="60000"/>
                </a:schemeClr>
              </a:solidFill>
              <a:round/>
            </a:ln>
            <a:effectLst/>
          </c:spPr>
          <c:marker>
            <c:symbol val="none"/>
          </c:marker>
          <c:val>
            <c:numRef>
              <c:f>'BIFUbC-natural-gas'!$B$9:$AF$9</c:f>
              <c:numCache>
                <c:formatCode>General</c:formatCode>
                <c:ptCount val="31"/>
                <c:pt idx="0">
                  <c:v>566303692753634.88</c:v>
                </c:pt>
                <c:pt idx="1">
                  <c:v>561020386000000</c:v>
                </c:pt>
                <c:pt idx="2">
                  <c:v>565478271000000</c:v>
                </c:pt>
                <c:pt idx="3">
                  <c:v>562910645000000.06</c:v>
                </c:pt>
                <c:pt idx="4">
                  <c:v>556533385999999.94</c:v>
                </c:pt>
                <c:pt idx="5">
                  <c:v>537865417000000</c:v>
                </c:pt>
                <c:pt idx="6">
                  <c:v>524707275000000</c:v>
                </c:pt>
                <c:pt idx="7">
                  <c:v>511223389000000</c:v>
                </c:pt>
                <c:pt idx="8">
                  <c:v>497268005000000</c:v>
                </c:pt>
                <c:pt idx="9">
                  <c:v>483387939000000</c:v>
                </c:pt>
                <c:pt idx="10">
                  <c:v>470106232000000</c:v>
                </c:pt>
                <c:pt idx="11">
                  <c:v>457156708000000</c:v>
                </c:pt>
                <c:pt idx="12">
                  <c:v>445558411000000</c:v>
                </c:pt>
                <c:pt idx="13">
                  <c:v>432713135000000</c:v>
                </c:pt>
                <c:pt idx="14">
                  <c:v>421175232000000</c:v>
                </c:pt>
                <c:pt idx="15">
                  <c:v>411916016000000</c:v>
                </c:pt>
                <c:pt idx="16">
                  <c:v>402851685000000</c:v>
                </c:pt>
                <c:pt idx="17">
                  <c:v>393382141000000</c:v>
                </c:pt>
                <c:pt idx="18">
                  <c:v>384399109000000</c:v>
                </c:pt>
                <c:pt idx="19">
                  <c:v>376260132000000</c:v>
                </c:pt>
                <c:pt idx="20">
                  <c:v>368237549000000</c:v>
                </c:pt>
                <c:pt idx="21">
                  <c:v>360039429000000</c:v>
                </c:pt>
                <c:pt idx="22">
                  <c:v>353417206000000</c:v>
                </c:pt>
                <c:pt idx="23">
                  <c:v>348236877000000</c:v>
                </c:pt>
                <c:pt idx="24">
                  <c:v>341352997000000</c:v>
                </c:pt>
                <c:pt idx="25">
                  <c:v>336070801000000</c:v>
                </c:pt>
                <c:pt idx="26">
                  <c:v>332304138000000</c:v>
                </c:pt>
                <c:pt idx="27">
                  <c:v>328500458000000</c:v>
                </c:pt>
                <c:pt idx="28">
                  <c:v>325433167000000</c:v>
                </c:pt>
                <c:pt idx="29">
                  <c:v>318865723000000</c:v>
                </c:pt>
                <c:pt idx="30">
                  <c:v>315094482000000</c:v>
                </c:pt>
              </c:numCache>
            </c:numRef>
          </c:val>
          <c:smooth val="0"/>
          <c:extLst>
            <c:ext xmlns:c16="http://schemas.microsoft.com/office/drawing/2014/chart" uri="{C3380CC4-5D6E-409C-BE32-E72D297353CC}">
              <c16:uniqueId val="{00000007-59BB-4788-B2B7-861989C0F69F}"/>
            </c:ext>
          </c:extLst>
        </c:ser>
        <c:ser>
          <c:idx val="8"/>
          <c:order val="8"/>
          <c:spPr>
            <a:ln w="28575" cap="rnd">
              <a:solidFill>
                <a:schemeClr val="accent3">
                  <a:lumMod val="60000"/>
                </a:schemeClr>
              </a:solidFill>
              <a:round/>
            </a:ln>
            <a:effectLst/>
          </c:spPr>
          <c:marker>
            <c:symbol val="none"/>
          </c:marker>
          <c:val>
            <c:numRef>
              <c:f>'BIFUbC-natural-gas'!$B$10:$AF$10</c:f>
              <c:numCache>
                <c:formatCode>General</c:formatCode>
                <c:ptCount val="31"/>
                <c:pt idx="0">
                  <c:v>1339320779927758.5</c:v>
                </c:pt>
                <c:pt idx="1">
                  <c:v>1349693768844271.3</c:v>
                </c:pt>
                <c:pt idx="2">
                  <c:v>1341727272142413.5</c:v>
                </c:pt>
                <c:pt idx="3">
                  <c:v>1160761945432671</c:v>
                </c:pt>
                <c:pt idx="4">
                  <c:v>1121893828530761.4</c:v>
                </c:pt>
                <c:pt idx="5">
                  <c:v>1126838407251762.5</c:v>
                </c:pt>
                <c:pt idx="6">
                  <c:v>1154747423388166.5</c:v>
                </c:pt>
                <c:pt idx="7">
                  <c:v>1142854639913066</c:v>
                </c:pt>
                <c:pt idx="8">
                  <c:v>1152761399066468.8</c:v>
                </c:pt>
                <c:pt idx="9">
                  <c:v>1164862762598974.5</c:v>
                </c:pt>
                <c:pt idx="10">
                  <c:v>1173856644411594.5</c:v>
                </c:pt>
                <c:pt idx="11">
                  <c:v>1178011192594231</c:v>
                </c:pt>
                <c:pt idx="12">
                  <c:v>1135977534723610</c:v>
                </c:pt>
                <c:pt idx="13">
                  <c:v>1145165482381034.5</c:v>
                </c:pt>
                <c:pt idx="14">
                  <c:v>1174162083787483</c:v>
                </c:pt>
                <c:pt idx="15">
                  <c:v>1171777673533228.8</c:v>
                </c:pt>
                <c:pt idx="16">
                  <c:v>1209333993310589.8</c:v>
                </c:pt>
                <c:pt idx="17">
                  <c:v>1214162428914870.3</c:v>
                </c:pt>
                <c:pt idx="18">
                  <c:v>1225626362965808.3</c:v>
                </c:pt>
                <c:pt idx="19">
                  <c:v>1231030114493553.3</c:v>
                </c:pt>
                <c:pt idx="20">
                  <c:v>1231064732137762</c:v>
                </c:pt>
                <c:pt idx="21">
                  <c:v>1228940232272885</c:v>
                </c:pt>
                <c:pt idx="22">
                  <c:v>1233172501455723.3</c:v>
                </c:pt>
                <c:pt idx="23">
                  <c:v>1235662350565260.5</c:v>
                </c:pt>
                <c:pt idx="24">
                  <c:v>1254361431616893</c:v>
                </c:pt>
                <c:pt idx="25">
                  <c:v>1258065862029111.8</c:v>
                </c:pt>
                <c:pt idx="26">
                  <c:v>1250457726690806.8</c:v>
                </c:pt>
                <c:pt idx="27">
                  <c:v>1265233410109040.8</c:v>
                </c:pt>
                <c:pt idx="28">
                  <c:v>1295591801410097</c:v>
                </c:pt>
                <c:pt idx="29">
                  <c:v>1313906096459429.5</c:v>
                </c:pt>
                <c:pt idx="30">
                  <c:v>1332220195998671.8</c:v>
                </c:pt>
              </c:numCache>
            </c:numRef>
          </c:val>
          <c:smooth val="0"/>
          <c:extLst>
            <c:ext xmlns:c16="http://schemas.microsoft.com/office/drawing/2014/chart" uri="{C3380CC4-5D6E-409C-BE32-E72D297353CC}">
              <c16:uniqueId val="{00000008-59BB-4788-B2B7-861989C0F69F}"/>
            </c:ext>
          </c:extLst>
        </c:ser>
        <c:ser>
          <c:idx val="9"/>
          <c:order val="9"/>
          <c:spPr>
            <a:ln w="28575" cap="rnd">
              <a:solidFill>
                <a:schemeClr val="accent4">
                  <a:lumMod val="60000"/>
                </a:schemeClr>
              </a:solidFill>
              <a:round/>
            </a:ln>
            <a:effectLst/>
          </c:spPr>
          <c:marker>
            <c:symbol val="none"/>
          </c:marker>
          <c:val>
            <c:numRef>
              <c:f>'BIFUbC-natural-gas'!$B$11:$AF$11</c:f>
              <c:numCache>
                <c:formatCode>General</c:formatCode>
                <c:ptCount val="31"/>
                <c:pt idx="0">
                  <c:v>2674743187795764.5</c:v>
                </c:pt>
                <c:pt idx="1">
                  <c:v>2760269224618658</c:v>
                </c:pt>
                <c:pt idx="2">
                  <c:v>2787010291537577.5</c:v>
                </c:pt>
                <c:pt idx="3">
                  <c:v>2801792824162931.5</c:v>
                </c:pt>
                <c:pt idx="4">
                  <c:v>2849893287048337</c:v>
                </c:pt>
                <c:pt idx="5">
                  <c:v>2907889505252391.5</c:v>
                </c:pt>
                <c:pt idx="6">
                  <c:v>2964011292949414</c:v>
                </c:pt>
                <c:pt idx="7">
                  <c:v>3014868045619875.5</c:v>
                </c:pt>
                <c:pt idx="8">
                  <c:v>3043199821902210.5</c:v>
                </c:pt>
                <c:pt idx="9">
                  <c:v>3060342732708098</c:v>
                </c:pt>
                <c:pt idx="10">
                  <c:v>3083822999776199.5</c:v>
                </c:pt>
                <c:pt idx="11">
                  <c:v>3114087663240637</c:v>
                </c:pt>
                <c:pt idx="12">
                  <c:v>3169696482025106.5</c:v>
                </c:pt>
                <c:pt idx="13">
                  <c:v>3198690023922198.5</c:v>
                </c:pt>
                <c:pt idx="14">
                  <c:v>3223112290785804</c:v>
                </c:pt>
                <c:pt idx="15">
                  <c:v>3257096282320604</c:v>
                </c:pt>
                <c:pt idx="16">
                  <c:v>3290264570166186.5</c:v>
                </c:pt>
                <c:pt idx="17">
                  <c:v>3322773563002309</c:v>
                </c:pt>
                <c:pt idx="18">
                  <c:v>3354967478223746</c:v>
                </c:pt>
                <c:pt idx="19">
                  <c:v>3383596626434342</c:v>
                </c:pt>
                <c:pt idx="20">
                  <c:v>3415533836154444</c:v>
                </c:pt>
                <c:pt idx="21">
                  <c:v>3440160475627563.5</c:v>
                </c:pt>
                <c:pt idx="22">
                  <c:v>3471015083274047.5</c:v>
                </c:pt>
                <c:pt idx="23">
                  <c:v>3512722493102565</c:v>
                </c:pt>
                <c:pt idx="24">
                  <c:v>3529055972252878.5</c:v>
                </c:pt>
                <c:pt idx="25">
                  <c:v>3551164477484078.5</c:v>
                </c:pt>
                <c:pt idx="26">
                  <c:v>3607050553552603</c:v>
                </c:pt>
                <c:pt idx="27">
                  <c:v>3639303405778964</c:v>
                </c:pt>
                <c:pt idx="28">
                  <c:v>3631997165922720.5</c:v>
                </c:pt>
                <c:pt idx="29">
                  <c:v>3647755220779385</c:v>
                </c:pt>
                <c:pt idx="30">
                  <c:v>3698796884954388</c:v>
                </c:pt>
              </c:numCache>
            </c:numRef>
          </c:val>
          <c:smooth val="0"/>
          <c:extLst>
            <c:ext xmlns:c16="http://schemas.microsoft.com/office/drawing/2014/chart" uri="{C3380CC4-5D6E-409C-BE32-E72D297353CC}">
              <c16:uniqueId val="{00000009-59BB-4788-B2B7-861989C0F69F}"/>
            </c:ext>
          </c:extLst>
        </c:ser>
        <c:ser>
          <c:idx val="10"/>
          <c:order val="10"/>
          <c:spPr>
            <a:ln w="28575" cap="rnd">
              <a:solidFill>
                <a:schemeClr val="accent5">
                  <a:lumMod val="60000"/>
                </a:schemeClr>
              </a:solidFill>
              <a:round/>
            </a:ln>
            <a:effectLst/>
          </c:spPr>
          <c:marker>
            <c:symbol val="none"/>
          </c:marker>
          <c:val>
            <c:numRef>
              <c:f>'BIFUbC-natural-gas'!$B$12:$AF$12</c:f>
              <c:numCache>
                <c:formatCode>General</c:formatCode>
                <c:ptCount val="31"/>
                <c:pt idx="0">
                  <c:v>80933297108782.734</c:v>
                </c:pt>
                <c:pt idx="1">
                  <c:v>81108261000000</c:v>
                </c:pt>
                <c:pt idx="2">
                  <c:v>80830658000000</c:v>
                </c:pt>
                <c:pt idx="3">
                  <c:v>80921707000000</c:v>
                </c:pt>
                <c:pt idx="4">
                  <c:v>82108734000000</c:v>
                </c:pt>
                <c:pt idx="5">
                  <c:v>83019875000000</c:v>
                </c:pt>
                <c:pt idx="6">
                  <c:v>83603638000000</c:v>
                </c:pt>
                <c:pt idx="7">
                  <c:v>84241150000000</c:v>
                </c:pt>
                <c:pt idx="8">
                  <c:v>84962875000000</c:v>
                </c:pt>
                <c:pt idx="9">
                  <c:v>85407944000000</c:v>
                </c:pt>
                <c:pt idx="10">
                  <c:v>86006195000000</c:v>
                </c:pt>
                <c:pt idx="11">
                  <c:v>86704582000000</c:v>
                </c:pt>
                <c:pt idx="12">
                  <c:v>87228394000000</c:v>
                </c:pt>
                <c:pt idx="13">
                  <c:v>87868179000000</c:v>
                </c:pt>
                <c:pt idx="14">
                  <c:v>88333008000000</c:v>
                </c:pt>
                <c:pt idx="15">
                  <c:v>89255646000000</c:v>
                </c:pt>
                <c:pt idx="16">
                  <c:v>90219940000000</c:v>
                </c:pt>
                <c:pt idx="17">
                  <c:v>91184769000000</c:v>
                </c:pt>
                <c:pt idx="18">
                  <c:v>92074272000000</c:v>
                </c:pt>
                <c:pt idx="19">
                  <c:v>93067978000000</c:v>
                </c:pt>
                <c:pt idx="20">
                  <c:v>94069557000000</c:v>
                </c:pt>
                <c:pt idx="21">
                  <c:v>94985306000000</c:v>
                </c:pt>
                <c:pt idx="22">
                  <c:v>96168869000000</c:v>
                </c:pt>
                <c:pt idx="23">
                  <c:v>97793839000000</c:v>
                </c:pt>
                <c:pt idx="24">
                  <c:v>99151474000000</c:v>
                </c:pt>
                <c:pt idx="25">
                  <c:v>100567291000000</c:v>
                </c:pt>
                <c:pt idx="26">
                  <c:v>102306244000000</c:v>
                </c:pt>
                <c:pt idx="27">
                  <c:v>103914673000000</c:v>
                </c:pt>
                <c:pt idx="28">
                  <c:v>105276917000000</c:v>
                </c:pt>
                <c:pt idx="29">
                  <c:v>106663010000000</c:v>
                </c:pt>
                <c:pt idx="30">
                  <c:v>108635773000000</c:v>
                </c:pt>
              </c:numCache>
            </c:numRef>
          </c:val>
          <c:smooth val="0"/>
          <c:extLst>
            <c:ext xmlns:c16="http://schemas.microsoft.com/office/drawing/2014/chart" uri="{C3380CC4-5D6E-409C-BE32-E72D297353CC}">
              <c16:uniqueId val="{0000000A-59BB-4788-B2B7-861989C0F69F}"/>
            </c:ext>
          </c:extLst>
        </c:ser>
        <c:ser>
          <c:idx val="11"/>
          <c:order val="11"/>
          <c:spPr>
            <a:ln w="28575" cap="rnd">
              <a:solidFill>
                <a:schemeClr val="accent6">
                  <a:lumMod val="60000"/>
                </a:schemeClr>
              </a:solidFill>
              <a:round/>
            </a:ln>
            <a:effectLst/>
          </c:spPr>
          <c:marker>
            <c:symbol val="none"/>
          </c:marker>
          <c:val>
            <c:numRef>
              <c:f>'BIFUbC-natural-gas'!$B$13:$AF$13</c:f>
              <c:numCache>
                <c:formatCode>General</c:formatCode>
                <c:ptCount val="31"/>
                <c:pt idx="0">
                  <c:v>120544113754845.34</c:v>
                </c:pt>
                <c:pt idx="1">
                  <c:v>107861153000000</c:v>
                </c:pt>
                <c:pt idx="2">
                  <c:v>100325493000000</c:v>
                </c:pt>
                <c:pt idx="3">
                  <c:v>99184204000000</c:v>
                </c:pt>
                <c:pt idx="4">
                  <c:v>95778900000000</c:v>
                </c:pt>
                <c:pt idx="5">
                  <c:v>93413063000000</c:v>
                </c:pt>
                <c:pt idx="6">
                  <c:v>90659462000000</c:v>
                </c:pt>
                <c:pt idx="7">
                  <c:v>87118553000000</c:v>
                </c:pt>
                <c:pt idx="8">
                  <c:v>83245209000000</c:v>
                </c:pt>
                <c:pt idx="9">
                  <c:v>79732300000000</c:v>
                </c:pt>
                <c:pt idx="10">
                  <c:v>77399437000000</c:v>
                </c:pt>
                <c:pt idx="11">
                  <c:v>75521095000000</c:v>
                </c:pt>
                <c:pt idx="12">
                  <c:v>74381912000000</c:v>
                </c:pt>
                <c:pt idx="13">
                  <c:v>73002426000000</c:v>
                </c:pt>
                <c:pt idx="14">
                  <c:v>71529572000000</c:v>
                </c:pt>
                <c:pt idx="15">
                  <c:v>70275566000000</c:v>
                </c:pt>
                <c:pt idx="16">
                  <c:v>68911598000000</c:v>
                </c:pt>
                <c:pt idx="17">
                  <c:v>67438316000000</c:v>
                </c:pt>
                <c:pt idx="18">
                  <c:v>66048278999999.992</c:v>
                </c:pt>
                <c:pt idx="19">
                  <c:v>65047821000000</c:v>
                </c:pt>
                <c:pt idx="20">
                  <c:v>63682446000000</c:v>
                </c:pt>
                <c:pt idx="21">
                  <c:v>62442966000000</c:v>
                </c:pt>
                <c:pt idx="22">
                  <c:v>61358948000000</c:v>
                </c:pt>
                <c:pt idx="23">
                  <c:v>60416229000000</c:v>
                </c:pt>
                <c:pt idx="24">
                  <c:v>59493366000000</c:v>
                </c:pt>
                <c:pt idx="25">
                  <c:v>58628483000000</c:v>
                </c:pt>
                <c:pt idx="26">
                  <c:v>57743355000000</c:v>
                </c:pt>
                <c:pt idx="27">
                  <c:v>56793564000000</c:v>
                </c:pt>
                <c:pt idx="28">
                  <c:v>55860401000000</c:v>
                </c:pt>
                <c:pt idx="29">
                  <c:v>54587021000000</c:v>
                </c:pt>
                <c:pt idx="30">
                  <c:v>53561989000000</c:v>
                </c:pt>
              </c:numCache>
            </c:numRef>
          </c:val>
          <c:smooth val="0"/>
          <c:extLst>
            <c:ext xmlns:c16="http://schemas.microsoft.com/office/drawing/2014/chart" uri="{C3380CC4-5D6E-409C-BE32-E72D297353CC}">
              <c16:uniqueId val="{0000000B-59BB-4788-B2B7-861989C0F69F}"/>
            </c:ext>
          </c:extLst>
        </c:ser>
        <c:ser>
          <c:idx val="12"/>
          <c:order val="12"/>
          <c:spPr>
            <a:ln w="28575" cap="rnd">
              <a:solidFill>
                <a:schemeClr val="accent1">
                  <a:lumMod val="80000"/>
                  <a:lumOff val="20000"/>
                </a:schemeClr>
              </a:solidFill>
              <a:round/>
            </a:ln>
            <a:effectLst/>
          </c:spPr>
          <c:marker>
            <c:symbol val="none"/>
          </c:marker>
          <c:val>
            <c:numRef>
              <c:f>'BIFUbC-natural-gas'!$B$14:$AF$14</c:f>
              <c:numCache>
                <c:formatCode>General</c:formatCode>
                <c:ptCount val="31"/>
                <c:pt idx="0">
                  <c:v>80717754943135.375</c:v>
                </c:pt>
                <c:pt idx="1">
                  <c:v>81988365000000</c:v>
                </c:pt>
                <c:pt idx="2">
                  <c:v>87627136000000</c:v>
                </c:pt>
                <c:pt idx="3">
                  <c:v>90222748000000</c:v>
                </c:pt>
                <c:pt idx="4">
                  <c:v>94601051000000</c:v>
                </c:pt>
                <c:pt idx="5">
                  <c:v>96540108000000</c:v>
                </c:pt>
                <c:pt idx="6">
                  <c:v>96867340000000</c:v>
                </c:pt>
                <c:pt idx="7">
                  <c:v>96268501000000</c:v>
                </c:pt>
                <c:pt idx="8">
                  <c:v>94551727000000</c:v>
                </c:pt>
                <c:pt idx="9">
                  <c:v>92487976000000</c:v>
                </c:pt>
                <c:pt idx="10">
                  <c:v>90577713000000</c:v>
                </c:pt>
                <c:pt idx="11">
                  <c:v>88343338000000</c:v>
                </c:pt>
                <c:pt idx="12">
                  <c:v>86073021000000</c:v>
                </c:pt>
                <c:pt idx="13">
                  <c:v>83243904000000</c:v>
                </c:pt>
                <c:pt idx="14">
                  <c:v>80295753000000</c:v>
                </c:pt>
                <c:pt idx="15">
                  <c:v>77839317000000</c:v>
                </c:pt>
                <c:pt idx="16">
                  <c:v>75357330000000</c:v>
                </c:pt>
                <c:pt idx="17">
                  <c:v>72927887000000</c:v>
                </c:pt>
                <c:pt idx="18">
                  <c:v>70534798000000</c:v>
                </c:pt>
                <c:pt idx="19">
                  <c:v>68189223999999.992</c:v>
                </c:pt>
                <c:pt idx="20">
                  <c:v>66323471000000</c:v>
                </c:pt>
                <c:pt idx="21">
                  <c:v>64451797000000</c:v>
                </c:pt>
                <c:pt idx="22">
                  <c:v>62540573000000</c:v>
                </c:pt>
                <c:pt idx="23">
                  <c:v>60559952000000</c:v>
                </c:pt>
                <c:pt idx="24">
                  <c:v>58817657000000</c:v>
                </c:pt>
                <c:pt idx="25">
                  <c:v>57232254000000</c:v>
                </c:pt>
                <c:pt idx="26">
                  <c:v>55813423000000</c:v>
                </c:pt>
                <c:pt idx="27">
                  <c:v>54439213000000</c:v>
                </c:pt>
                <c:pt idx="28">
                  <c:v>52868576000000</c:v>
                </c:pt>
                <c:pt idx="29">
                  <c:v>51407745000000</c:v>
                </c:pt>
                <c:pt idx="30">
                  <c:v>50108246000000</c:v>
                </c:pt>
              </c:numCache>
            </c:numRef>
          </c:val>
          <c:smooth val="0"/>
          <c:extLst>
            <c:ext xmlns:c16="http://schemas.microsoft.com/office/drawing/2014/chart" uri="{C3380CC4-5D6E-409C-BE32-E72D297353CC}">
              <c16:uniqueId val="{0000000C-59BB-4788-B2B7-861989C0F69F}"/>
            </c:ext>
          </c:extLst>
        </c:ser>
        <c:ser>
          <c:idx val="13"/>
          <c:order val="13"/>
          <c:spPr>
            <a:ln w="28575" cap="rnd">
              <a:solidFill>
                <a:schemeClr val="accent2">
                  <a:lumMod val="80000"/>
                  <a:lumOff val="20000"/>
                </a:schemeClr>
              </a:solidFill>
              <a:round/>
            </a:ln>
            <a:effectLst/>
          </c:spPr>
          <c:marker>
            <c:symbol val="none"/>
          </c:marker>
          <c:val>
            <c:numRef>
              <c:f>'BIFUbC-natural-gas'!$B$15:$AF$15</c:f>
              <c:numCache>
                <c:formatCode>General</c:formatCode>
                <c:ptCount val="31"/>
                <c:pt idx="0">
                  <c:v>324422242127006</c:v>
                </c:pt>
                <c:pt idx="1">
                  <c:v>311456168002672.25</c:v>
                </c:pt>
                <c:pt idx="2">
                  <c:v>320332973083619</c:v>
                </c:pt>
                <c:pt idx="3">
                  <c:v>322978918896152.75</c:v>
                </c:pt>
                <c:pt idx="4">
                  <c:v>322997999541758.31</c:v>
                </c:pt>
                <c:pt idx="5">
                  <c:v>324444093212145.38</c:v>
                </c:pt>
                <c:pt idx="6">
                  <c:v>316435850092181.75</c:v>
                </c:pt>
                <c:pt idx="7">
                  <c:v>306933470477328.88</c:v>
                </c:pt>
                <c:pt idx="8">
                  <c:v>296265318087203.69</c:v>
                </c:pt>
                <c:pt idx="9">
                  <c:v>288769260021380.5</c:v>
                </c:pt>
                <c:pt idx="10">
                  <c:v>283553896480506.56</c:v>
                </c:pt>
                <c:pt idx="11">
                  <c:v>277122500441031.63</c:v>
                </c:pt>
                <c:pt idx="12">
                  <c:v>271590312298874.88</c:v>
                </c:pt>
                <c:pt idx="13">
                  <c:v>265054431210163.25</c:v>
                </c:pt>
                <c:pt idx="14">
                  <c:v>260914763783675</c:v>
                </c:pt>
                <c:pt idx="15">
                  <c:v>259770289522182.59</c:v>
                </c:pt>
                <c:pt idx="16">
                  <c:v>258756332149885.06</c:v>
                </c:pt>
                <c:pt idx="17">
                  <c:v>256948211243289.5</c:v>
                </c:pt>
                <c:pt idx="18">
                  <c:v>254596726204830.41</c:v>
                </c:pt>
                <c:pt idx="19">
                  <c:v>251271484593431.34</c:v>
                </c:pt>
                <c:pt idx="20">
                  <c:v>248166039728075.66</c:v>
                </c:pt>
                <c:pt idx="21">
                  <c:v>247672993480419.47</c:v>
                </c:pt>
                <c:pt idx="22">
                  <c:v>248800222072029.31</c:v>
                </c:pt>
                <c:pt idx="23">
                  <c:v>250583729294758.97</c:v>
                </c:pt>
                <c:pt idx="24">
                  <c:v>249252591570470.63</c:v>
                </c:pt>
                <c:pt idx="25">
                  <c:v>248168110255357.38</c:v>
                </c:pt>
                <c:pt idx="26">
                  <c:v>249863699555148</c:v>
                </c:pt>
                <c:pt idx="27">
                  <c:v>250048292490662.25</c:v>
                </c:pt>
                <c:pt idx="28">
                  <c:v>245504785002920.03</c:v>
                </c:pt>
                <c:pt idx="29">
                  <c:v>242156928503186.38</c:v>
                </c:pt>
                <c:pt idx="30">
                  <c:v>243492592113185.59</c:v>
                </c:pt>
              </c:numCache>
            </c:numRef>
          </c:val>
          <c:smooth val="0"/>
          <c:extLst>
            <c:ext xmlns:c16="http://schemas.microsoft.com/office/drawing/2014/chart" uri="{C3380CC4-5D6E-409C-BE32-E72D297353CC}">
              <c16:uniqueId val="{0000000D-59BB-4788-B2B7-861989C0F69F}"/>
            </c:ext>
          </c:extLst>
        </c:ser>
        <c:ser>
          <c:idx val="14"/>
          <c:order val="14"/>
          <c:spPr>
            <a:ln w="28575" cap="rnd">
              <a:solidFill>
                <a:schemeClr val="accent3">
                  <a:lumMod val="80000"/>
                  <a:lumOff val="20000"/>
                </a:schemeClr>
              </a:solidFill>
              <a:round/>
            </a:ln>
            <a:effectLst/>
          </c:spPr>
          <c:marker>
            <c:symbol val="none"/>
          </c:marker>
          <c:val>
            <c:numRef>
              <c:f>'BIFUbC-natural-gas'!$B$16:$AF$16</c:f>
              <c:numCache>
                <c:formatCode>General</c:formatCode>
                <c:ptCount val="31"/>
                <c:pt idx="0">
                  <c:v>185646103397543.22</c:v>
                </c:pt>
                <c:pt idx="1">
                  <c:v>191343103830598.88</c:v>
                </c:pt>
                <c:pt idx="2">
                  <c:v>196183238250360.81</c:v>
                </c:pt>
                <c:pt idx="3">
                  <c:v>197729687820998.84</c:v>
                </c:pt>
                <c:pt idx="4">
                  <c:v>198792229990031.03</c:v>
                </c:pt>
                <c:pt idx="5">
                  <c:v>199567928996483.09</c:v>
                </c:pt>
                <c:pt idx="6">
                  <c:v>200520139312400.16</c:v>
                </c:pt>
                <c:pt idx="7">
                  <c:v>201056799516074.38</c:v>
                </c:pt>
                <c:pt idx="8">
                  <c:v>200825812771687.22</c:v>
                </c:pt>
                <c:pt idx="9">
                  <c:v>200493041740955.41</c:v>
                </c:pt>
                <c:pt idx="10">
                  <c:v>200639194657324.09</c:v>
                </c:pt>
                <c:pt idx="11">
                  <c:v>200897807980508.06</c:v>
                </c:pt>
                <c:pt idx="12">
                  <c:v>200477913018668.97</c:v>
                </c:pt>
                <c:pt idx="13">
                  <c:v>200218489859376.63</c:v>
                </c:pt>
                <c:pt idx="14">
                  <c:v>200112681772571.03</c:v>
                </c:pt>
                <c:pt idx="15">
                  <c:v>200487106817664.38</c:v>
                </c:pt>
                <c:pt idx="16">
                  <c:v>200290483291227.81</c:v>
                </c:pt>
                <c:pt idx="17">
                  <c:v>200039752562258.28</c:v>
                </c:pt>
                <c:pt idx="18">
                  <c:v>200284877613039.5</c:v>
                </c:pt>
                <c:pt idx="19">
                  <c:v>200220639643290.94</c:v>
                </c:pt>
                <c:pt idx="20">
                  <c:v>199955545135419.97</c:v>
                </c:pt>
                <c:pt idx="21">
                  <c:v>200600499432978.22</c:v>
                </c:pt>
                <c:pt idx="22">
                  <c:v>202154740996967.56</c:v>
                </c:pt>
                <c:pt idx="23">
                  <c:v>203807584699634.34</c:v>
                </c:pt>
                <c:pt idx="24">
                  <c:v>204625630028935.88</c:v>
                </c:pt>
                <c:pt idx="25">
                  <c:v>206238744174511.28</c:v>
                </c:pt>
                <c:pt idx="26">
                  <c:v>208161377417556.53</c:v>
                </c:pt>
                <c:pt idx="27">
                  <c:v>210023712750581.75</c:v>
                </c:pt>
                <c:pt idx="28">
                  <c:v>211097618470853.28</c:v>
                </c:pt>
                <c:pt idx="29">
                  <c:v>211982564358610.44</c:v>
                </c:pt>
                <c:pt idx="30">
                  <c:v>213845813165515.31</c:v>
                </c:pt>
              </c:numCache>
            </c:numRef>
          </c:val>
          <c:smooth val="0"/>
          <c:extLst>
            <c:ext xmlns:c16="http://schemas.microsoft.com/office/drawing/2014/chart" uri="{C3380CC4-5D6E-409C-BE32-E72D297353CC}">
              <c16:uniqueId val="{0000000E-59BB-4788-B2B7-861989C0F69F}"/>
            </c:ext>
          </c:extLst>
        </c:ser>
        <c:ser>
          <c:idx val="15"/>
          <c:order val="15"/>
          <c:spPr>
            <a:ln w="28575" cap="rnd">
              <a:solidFill>
                <a:schemeClr val="accent4">
                  <a:lumMod val="80000"/>
                  <a:lumOff val="20000"/>
                </a:schemeClr>
              </a:solidFill>
              <a:round/>
            </a:ln>
            <a:effectLst/>
          </c:spPr>
          <c:marker>
            <c:symbol val="none"/>
          </c:marker>
          <c:val>
            <c:numRef>
              <c:f>'BIFUbC-natural-gas'!$B$17:$AF$17</c:f>
              <c:numCache>
                <c:formatCode>General</c:formatCode>
                <c:ptCount val="31"/>
                <c:pt idx="0">
                  <c:v>113472437995901.47</c:v>
                </c:pt>
                <c:pt idx="1">
                  <c:v>110751907000000</c:v>
                </c:pt>
                <c:pt idx="2">
                  <c:v>111644363000000</c:v>
                </c:pt>
                <c:pt idx="3">
                  <c:v>113686783000000</c:v>
                </c:pt>
                <c:pt idx="4">
                  <c:v>115988503000000</c:v>
                </c:pt>
                <c:pt idx="5">
                  <c:v>117206749000000</c:v>
                </c:pt>
                <c:pt idx="6">
                  <c:v>117639328000000</c:v>
                </c:pt>
                <c:pt idx="7">
                  <c:v>117567993000000</c:v>
                </c:pt>
                <c:pt idx="8">
                  <c:v>116796028000000</c:v>
                </c:pt>
                <c:pt idx="9">
                  <c:v>116001442000000</c:v>
                </c:pt>
                <c:pt idx="10">
                  <c:v>115842094000000</c:v>
                </c:pt>
                <c:pt idx="11">
                  <c:v>116099365000000</c:v>
                </c:pt>
                <c:pt idx="12">
                  <c:v>116174850000000</c:v>
                </c:pt>
                <c:pt idx="13">
                  <c:v>116358383000000</c:v>
                </c:pt>
                <c:pt idx="14">
                  <c:v>116984344000000</c:v>
                </c:pt>
                <c:pt idx="15">
                  <c:v>118147652000000</c:v>
                </c:pt>
                <c:pt idx="16">
                  <c:v>119453568000000</c:v>
                </c:pt>
                <c:pt idx="17">
                  <c:v>120714172000000</c:v>
                </c:pt>
                <c:pt idx="18">
                  <c:v>121644249000000</c:v>
                </c:pt>
                <c:pt idx="19">
                  <c:v>122643433000000</c:v>
                </c:pt>
                <c:pt idx="20">
                  <c:v>123114273000000</c:v>
                </c:pt>
                <c:pt idx="21">
                  <c:v>123118591000000</c:v>
                </c:pt>
                <c:pt idx="22">
                  <c:v>123961235000000</c:v>
                </c:pt>
                <c:pt idx="23">
                  <c:v>125230423000000</c:v>
                </c:pt>
                <c:pt idx="24">
                  <c:v>125907776000000</c:v>
                </c:pt>
                <c:pt idx="25">
                  <c:v>126808441000000</c:v>
                </c:pt>
                <c:pt idx="26">
                  <c:v>128167999000000.02</c:v>
                </c:pt>
                <c:pt idx="27">
                  <c:v>129305542000000</c:v>
                </c:pt>
                <c:pt idx="28">
                  <c:v>128953415000000</c:v>
                </c:pt>
                <c:pt idx="29">
                  <c:v>128585815000000</c:v>
                </c:pt>
                <c:pt idx="30">
                  <c:v>129363327000000</c:v>
                </c:pt>
              </c:numCache>
            </c:numRef>
          </c:val>
          <c:smooth val="0"/>
          <c:extLst>
            <c:ext xmlns:c16="http://schemas.microsoft.com/office/drawing/2014/chart" uri="{C3380CC4-5D6E-409C-BE32-E72D297353CC}">
              <c16:uniqueId val="{0000000F-59BB-4788-B2B7-861989C0F69F}"/>
            </c:ext>
          </c:extLst>
        </c:ser>
        <c:ser>
          <c:idx val="16"/>
          <c:order val="16"/>
          <c:spPr>
            <a:ln w="28575" cap="rnd">
              <a:solidFill>
                <a:schemeClr val="accent5">
                  <a:lumMod val="80000"/>
                  <a:lumOff val="20000"/>
                </a:schemeClr>
              </a:solidFill>
              <a:round/>
            </a:ln>
            <a:effectLst/>
          </c:spPr>
          <c:marker>
            <c:symbol val="none"/>
          </c:marker>
          <c:val>
            <c:numRef>
              <c:f>'BIFUbC-natural-gas'!$B$18:$AF$18</c:f>
              <c:numCache>
                <c:formatCode>General</c:formatCode>
                <c:ptCount val="31"/>
                <c:pt idx="0">
                  <c:v>34249538353846.148</c:v>
                </c:pt>
                <c:pt idx="1">
                  <c:v>30868275000000</c:v>
                </c:pt>
                <c:pt idx="2">
                  <c:v>30805904000000</c:v>
                </c:pt>
                <c:pt idx="3">
                  <c:v>32037864999999.996</c:v>
                </c:pt>
                <c:pt idx="4">
                  <c:v>32696711999999.996</c:v>
                </c:pt>
                <c:pt idx="5">
                  <c:v>33381641000000</c:v>
                </c:pt>
                <c:pt idx="6">
                  <c:v>33657120000000</c:v>
                </c:pt>
                <c:pt idx="7">
                  <c:v>33735428000000</c:v>
                </c:pt>
                <c:pt idx="8">
                  <c:v>33586371999999.996</c:v>
                </c:pt>
                <c:pt idx="9">
                  <c:v>33332844000000</c:v>
                </c:pt>
                <c:pt idx="10">
                  <c:v>33179527000000</c:v>
                </c:pt>
                <c:pt idx="11">
                  <c:v>33227103999999.996</c:v>
                </c:pt>
                <c:pt idx="12">
                  <c:v>33068638000000</c:v>
                </c:pt>
                <c:pt idx="13">
                  <c:v>33135181000000.004</c:v>
                </c:pt>
                <c:pt idx="14">
                  <c:v>33332520000000.004</c:v>
                </c:pt>
                <c:pt idx="15">
                  <c:v>33683605000000</c:v>
                </c:pt>
                <c:pt idx="16">
                  <c:v>34074814000000.004</c:v>
                </c:pt>
                <c:pt idx="17">
                  <c:v>34452133000000.004</c:v>
                </c:pt>
                <c:pt idx="18">
                  <c:v>34848396000000</c:v>
                </c:pt>
                <c:pt idx="19">
                  <c:v>35272118000000</c:v>
                </c:pt>
                <c:pt idx="20">
                  <c:v>35712765000000</c:v>
                </c:pt>
                <c:pt idx="21">
                  <c:v>36080727000000</c:v>
                </c:pt>
                <c:pt idx="22">
                  <c:v>36571224000000</c:v>
                </c:pt>
                <c:pt idx="23">
                  <c:v>37223324000000</c:v>
                </c:pt>
                <c:pt idx="24">
                  <c:v>37834122000000</c:v>
                </c:pt>
                <c:pt idx="25">
                  <c:v>38540585000000</c:v>
                </c:pt>
                <c:pt idx="26">
                  <c:v>39177227000000</c:v>
                </c:pt>
                <c:pt idx="27">
                  <c:v>39789162000000</c:v>
                </c:pt>
                <c:pt idx="28">
                  <c:v>40427158000000</c:v>
                </c:pt>
                <c:pt idx="29">
                  <c:v>41035477000000</c:v>
                </c:pt>
                <c:pt idx="30">
                  <c:v>41619362000000</c:v>
                </c:pt>
              </c:numCache>
            </c:numRef>
          </c:val>
          <c:smooth val="0"/>
          <c:extLst>
            <c:ext xmlns:c16="http://schemas.microsoft.com/office/drawing/2014/chart" uri="{C3380CC4-5D6E-409C-BE32-E72D297353CC}">
              <c16:uniqueId val="{00000010-59BB-4788-B2B7-861989C0F69F}"/>
            </c:ext>
          </c:extLst>
        </c:ser>
        <c:ser>
          <c:idx val="17"/>
          <c:order val="17"/>
          <c:spPr>
            <a:ln w="28575" cap="rnd">
              <a:solidFill>
                <a:schemeClr val="accent6">
                  <a:lumMod val="80000"/>
                  <a:lumOff val="20000"/>
                </a:schemeClr>
              </a:solidFill>
              <a:round/>
            </a:ln>
            <a:effectLst/>
          </c:spPr>
          <c:marker>
            <c:symbol val="none"/>
          </c:marker>
          <c:val>
            <c:numRef>
              <c:f>'BIFUbC-natural-gas'!$B$19:$AF$19</c:f>
              <c:numCache>
                <c:formatCode>General</c:formatCode>
                <c:ptCount val="31"/>
                <c:pt idx="0">
                  <c:v>32312276847750.637</c:v>
                </c:pt>
                <c:pt idx="1">
                  <c:v>31114489000000</c:v>
                </c:pt>
                <c:pt idx="2">
                  <c:v>31917288000000</c:v>
                </c:pt>
                <c:pt idx="3">
                  <c:v>32824375000000.004</c:v>
                </c:pt>
                <c:pt idx="4">
                  <c:v>33473174999999.996</c:v>
                </c:pt>
                <c:pt idx="5">
                  <c:v>33638481000000</c:v>
                </c:pt>
                <c:pt idx="6">
                  <c:v>33615906000000.004</c:v>
                </c:pt>
                <c:pt idx="7">
                  <c:v>33543655000000</c:v>
                </c:pt>
                <c:pt idx="8">
                  <c:v>33415749000000</c:v>
                </c:pt>
                <c:pt idx="9">
                  <c:v>33267181000000</c:v>
                </c:pt>
                <c:pt idx="10">
                  <c:v>33245918000000.004</c:v>
                </c:pt>
                <c:pt idx="11">
                  <c:v>33096522999999.996</c:v>
                </c:pt>
                <c:pt idx="12">
                  <c:v>32969558999999.996</c:v>
                </c:pt>
                <c:pt idx="13">
                  <c:v>33130111999999.996</c:v>
                </c:pt>
                <c:pt idx="14">
                  <c:v>33401702999999.996</c:v>
                </c:pt>
                <c:pt idx="15">
                  <c:v>33771484000000</c:v>
                </c:pt>
                <c:pt idx="16">
                  <c:v>34182671000000</c:v>
                </c:pt>
                <c:pt idx="17">
                  <c:v>34670071000000</c:v>
                </c:pt>
                <c:pt idx="18">
                  <c:v>35226517000000</c:v>
                </c:pt>
                <c:pt idx="19">
                  <c:v>35889217000000</c:v>
                </c:pt>
                <c:pt idx="20">
                  <c:v>36550034000000</c:v>
                </c:pt>
                <c:pt idx="21">
                  <c:v>37179432000000</c:v>
                </c:pt>
                <c:pt idx="22">
                  <c:v>37930294000000</c:v>
                </c:pt>
                <c:pt idx="23">
                  <c:v>38805916000000</c:v>
                </c:pt>
                <c:pt idx="24">
                  <c:v>39649345000000</c:v>
                </c:pt>
                <c:pt idx="25">
                  <c:v>40633934000000</c:v>
                </c:pt>
                <c:pt idx="26">
                  <c:v>41653175000000</c:v>
                </c:pt>
                <c:pt idx="27">
                  <c:v>42656284000000</c:v>
                </c:pt>
                <c:pt idx="28">
                  <c:v>43745529000000</c:v>
                </c:pt>
                <c:pt idx="29">
                  <c:v>44873322000000</c:v>
                </c:pt>
                <c:pt idx="30">
                  <c:v>46005703000000</c:v>
                </c:pt>
              </c:numCache>
            </c:numRef>
          </c:val>
          <c:smooth val="0"/>
          <c:extLst>
            <c:ext xmlns:c16="http://schemas.microsoft.com/office/drawing/2014/chart" uri="{C3380CC4-5D6E-409C-BE32-E72D297353CC}">
              <c16:uniqueId val="{00000011-59BB-4788-B2B7-861989C0F69F}"/>
            </c:ext>
          </c:extLst>
        </c:ser>
        <c:ser>
          <c:idx val="18"/>
          <c:order val="18"/>
          <c:spPr>
            <a:ln w="28575" cap="rnd">
              <a:solidFill>
                <a:schemeClr val="accent1">
                  <a:lumMod val="80000"/>
                </a:schemeClr>
              </a:solidFill>
              <a:round/>
            </a:ln>
            <a:effectLst/>
          </c:spPr>
          <c:marker>
            <c:symbol val="none"/>
          </c:marker>
          <c:val>
            <c:numRef>
              <c:f>'BIFUbC-natural-gas'!$B$20:$AF$20</c:f>
              <c:numCache>
                <c:formatCode>General</c:formatCode>
                <c:ptCount val="31"/>
                <c:pt idx="0">
                  <c:v>57405859278034.563</c:v>
                </c:pt>
                <c:pt idx="1">
                  <c:v>54511421000000</c:v>
                </c:pt>
                <c:pt idx="2">
                  <c:v>56419491000000</c:v>
                </c:pt>
                <c:pt idx="3">
                  <c:v>57232620000000</c:v>
                </c:pt>
                <c:pt idx="4">
                  <c:v>57913044000000</c:v>
                </c:pt>
                <c:pt idx="5">
                  <c:v>58565754000000</c:v>
                </c:pt>
                <c:pt idx="6">
                  <c:v>59095554000000</c:v>
                </c:pt>
                <c:pt idx="7">
                  <c:v>59682644000000</c:v>
                </c:pt>
                <c:pt idx="8">
                  <c:v>59815529000000</c:v>
                </c:pt>
                <c:pt idx="9">
                  <c:v>59933372000000</c:v>
                </c:pt>
                <c:pt idx="10">
                  <c:v>60258427000000</c:v>
                </c:pt>
                <c:pt idx="11">
                  <c:v>60820580000000</c:v>
                </c:pt>
                <c:pt idx="12">
                  <c:v>60978329000000</c:v>
                </c:pt>
                <c:pt idx="13">
                  <c:v>61400902000000</c:v>
                </c:pt>
                <c:pt idx="14">
                  <c:v>62002052000000</c:v>
                </c:pt>
                <c:pt idx="15">
                  <c:v>62897362000000</c:v>
                </c:pt>
                <c:pt idx="16">
                  <c:v>63870308000000</c:v>
                </c:pt>
                <c:pt idx="17">
                  <c:v>64736435000000</c:v>
                </c:pt>
                <c:pt idx="18">
                  <c:v>65416107000000</c:v>
                </c:pt>
                <c:pt idx="19">
                  <c:v>66172141999999.992</c:v>
                </c:pt>
                <c:pt idx="20">
                  <c:v>66871834000000.008</c:v>
                </c:pt>
                <c:pt idx="21">
                  <c:v>67407585000000</c:v>
                </c:pt>
                <c:pt idx="22">
                  <c:v>68261429000000.008</c:v>
                </c:pt>
                <c:pt idx="23">
                  <c:v>69346237000000</c:v>
                </c:pt>
                <c:pt idx="24">
                  <c:v>70178940000000</c:v>
                </c:pt>
                <c:pt idx="25">
                  <c:v>71186867000000</c:v>
                </c:pt>
                <c:pt idx="26">
                  <c:v>72385056000000</c:v>
                </c:pt>
                <c:pt idx="27">
                  <c:v>73411720000000</c:v>
                </c:pt>
                <c:pt idx="28">
                  <c:v>74203979000000</c:v>
                </c:pt>
                <c:pt idx="29">
                  <c:v>74942619000000</c:v>
                </c:pt>
                <c:pt idx="30">
                  <c:v>75981323000000</c:v>
                </c:pt>
              </c:numCache>
            </c:numRef>
          </c:val>
          <c:smooth val="0"/>
          <c:extLst>
            <c:ext xmlns:c16="http://schemas.microsoft.com/office/drawing/2014/chart" uri="{C3380CC4-5D6E-409C-BE32-E72D297353CC}">
              <c16:uniqueId val="{00000012-59BB-4788-B2B7-861989C0F69F}"/>
            </c:ext>
          </c:extLst>
        </c:ser>
        <c:ser>
          <c:idx val="19"/>
          <c:order val="19"/>
          <c:spPr>
            <a:ln w="28575" cap="rnd">
              <a:solidFill>
                <a:schemeClr val="accent2">
                  <a:lumMod val="80000"/>
                </a:schemeClr>
              </a:solidFill>
              <a:round/>
            </a:ln>
            <a:effectLst/>
          </c:spPr>
          <c:marker>
            <c:symbol val="none"/>
          </c:marker>
          <c:val>
            <c:numRef>
              <c:f>'BIFUbC-natural-gas'!$B$21:$AF$21</c:f>
              <c:numCache>
                <c:formatCode>General</c:formatCode>
                <c:ptCount val="31"/>
                <c:pt idx="0">
                  <c:v>96297096007131.047</c:v>
                </c:pt>
                <c:pt idx="1">
                  <c:v>96859527584635.063</c:v>
                </c:pt>
                <c:pt idx="2">
                  <c:v>105349565259059.86</c:v>
                </c:pt>
                <c:pt idx="3">
                  <c:v>113600964399786.45</c:v>
                </c:pt>
                <c:pt idx="4">
                  <c:v>113295936497542.13</c:v>
                </c:pt>
                <c:pt idx="5">
                  <c:v>112282038479978.69</c:v>
                </c:pt>
                <c:pt idx="6">
                  <c:v>111098191264615.23</c:v>
                </c:pt>
                <c:pt idx="7">
                  <c:v>109775201771173.69</c:v>
                </c:pt>
                <c:pt idx="8">
                  <c:v>108686408592421.81</c:v>
                </c:pt>
                <c:pt idx="9">
                  <c:v>107022712330624.08</c:v>
                </c:pt>
                <c:pt idx="10">
                  <c:v>106015643977357.8</c:v>
                </c:pt>
                <c:pt idx="11">
                  <c:v>105801003131886.97</c:v>
                </c:pt>
                <c:pt idx="12">
                  <c:v>105322196796914.66</c:v>
                </c:pt>
                <c:pt idx="13">
                  <c:v>105180658772721.84</c:v>
                </c:pt>
                <c:pt idx="14">
                  <c:v>105511905153435.28</c:v>
                </c:pt>
                <c:pt idx="15">
                  <c:v>106345555840645.92</c:v>
                </c:pt>
                <c:pt idx="16">
                  <c:v>107303294938557.19</c:v>
                </c:pt>
                <c:pt idx="17">
                  <c:v>108114292671367.08</c:v>
                </c:pt>
                <c:pt idx="18">
                  <c:v>108935939725525.92</c:v>
                </c:pt>
                <c:pt idx="19">
                  <c:v>109894263073888.91</c:v>
                </c:pt>
                <c:pt idx="20">
                  <c:v>110974920804547.09</c:v>
                </c:pt>
                <c:pt idx="21">
                  <c:v>111924232009876.25</c:v>
                </c:pt>
                <c:pt idx="22">
                  <c:v>113038718160953.22</c:v>
                </c:pt>
                <c:pt idx="23">
                  <c:v>114548229770746.84</c:v>
                </c:pt>
                <c:pt idx="24">
                  <c:v>115622847054111.52</c:v>
                </c:pt>
                <c:pt idx="25">
                  <c:v>117326938328290.66</c:v>
                </c:pt>
                <c:pt idx="26">
                  <c:v>119308104153592.06</c:v>
                </c:pt>
                <c:pt idx="27">
                  <c:v>120909473343427.36</c:v>
                </c:pt>
                <c:pt idx="28">
                  <c:v>121650856517492.52</c:v>
                </c:pt>
                <c:pt idx="29">
                  <c:v>122223878505641.25</c:v>
                </c:pt>
                <c:pt idx="30">
                  <c:v>123260303049638.84</c:v>
                </c:pt>
              </c:numCache>
            </c:numRef>
          </c:val>
          <c:smooth val="0"/>
          <c:extLst>
            <c:ext xmlns:c16="http://schemas.microsoft.com/office/drawing/2014/chart" uri="{C3380CC4-5D6E-409C-BE32-E72D297353CC}">
              <c16:uniqueId val="{00000013-59BB-4788-B2B7-861989C0F69F}"/>
            </c:ext>
          </c:extLst>
        </c:ser>
        <c:ser>
          <c:idx val="20"/>
          <c:order val="20"/>
          <c:spPr>
            <a:ln w="28575" cap="rnd">
              <a:solidFill>
                <a:schemeClr val="accent3">
                  <a:lumMod val="80000"/>
                </a:schemeClr>
              </a:solidFill>
              <a:round/>
            </a:ln>
            <a:effectLst/>
          </c:spPr>
          <c:marker>
            <c:symbol val="none"/>
          </c:marker>
          <c:val>
            <c:numRef>
              <c:f>'BIFUbC-natural-gas'!$B$22:$AF$22</c:f>
              <c:numCache>
                <c:formatCode>General</c:formatCode>
                <c:ptCount val="31"/>
                <c:pt idx="0">
                  <c:v>54514670732273.914</c:v>
                </c:pt>
                <c:pt idx="1">
                  <c:v>54833068415364.938</c:v>
                </c:pt>
                <c:pt idx="2">
                  <c:v>59639356740940.141</c:v>
                </c:pt>
                <c:pt idx="3">
                  <c:v>64310549600213.563</c:v>
                </c:pt>
                <c:pt idx="4">
                  <c:v>64137870502457.859</c:v>
                </c:pt>
                <c:pt idx="5">
                  <c:v>63563893520021.313</c:v>
                </c:pt>
                <c:pt idx="6">
                  <c:v>62893706735384.742</c:v>
                </c:pt>
                <c:pt idx="7">
                  <c:v>62144750228826.297</c:v>
                </c:pt>
                <c:pt idx="8">
                  <c:v>61528374407578.188</c:v>
                </c:pt>
                <c:pt idx="9">
                  <c:v>60586540669375.914</c:v>
                </c:pt>
                <c:pt idx="10">
                  <c:v>60016430022642.188</c:v>
                </c:pt>
                <c:pt idx="11">
                  <c:v>59894919868113.008</c:v>
                </c:pt>
                <c:pt idx="12">
                  <c:v>59623863203085.328</c:v>
                </c:pt>
                <c:pt idx="13">
                  <c:v>59543737227278.164</c:v>
                </c:pt>
                <c:pt idx="14">
                  <c:v>59731258846564.719</c:v>
                </c:pt>
                <c:pt idx="15">
                  <c:v>60203196159354.063</c:v>
                </c:pt>
                <c:pt idx="16">
                  <c:v>60745381061442.805</c:v>
                </c:pt>
                <c:pt idx="17">
                  <c:v>61204494328632.898</c:v>
                </c:pt>
                <c:pt idx="18">
                  <c:v>61669636274474.086</c:v>
                </c:pt>
                <c:pt idx="19">
                  <c:v>62212151926111.078</c:v>
                </c:pt>
                <c:pt idx="20">
                  <c:v>62823922195452.891</c:v>
                </c:pt>
                <c:pt idx="21">
                  <c:v>63361335990123.758</c:v>
                </c:pt>
                <c:pt idx="22">
                  <c:v>63992256839046.773</c:v>
                </c:pt>
                <c:pt idx="23">
                  <c:v>64846805229253.164</c:v>
                </c:pt>
                <c:pt idx="24">
                  <c:v>65455155945888.461</c:v>
                </c:pt>
                <c:pt idx="25">
                  <c:v>66419857671709.32</c:v>
                </c:pt>
                <c:pt idx="26">
                  <c:v>67541413846407.906</c:v>
                </c:pt>
                <c:pt idx="27">
                  <c:v>68447963656572.641</c:v>
                </c:pt>
                <c:pt idx="28">
                  <c:v>68867667482507.5</c:v>
                </c:pt>
                <c:pt idx="29">
                  <c:v>69192060494358.742</c:v>
                </c:pt>
                <c:pt idx="30">
                  <c:v>69778789950361.156</c:v>
                </c:pt>
              </c:numCache>
            </c:numRef>
          </c:val>
          <c:smooth val="0"/>
          <c:extLst>
            <c:ext xmlns:c16="http://schemas.microsoft.com/office/drawing/2014/chart" uri="{C3380CC4-5D6E-409C-BE32-E72D297353CC}">
              <c16:uniqueId val="{00000014-59BB-4788-B2B7-861989C0F69F}"/>
            </c:ext>
          </c:extLst>
        </c:ser>
        <c:ser>
          <c:idx val="21"/>
          <c:order val="21"/>
          <c:spPr>
            <a:ln w="28575" cap="rnd">
              <a:solidFill>
                <a:schemeClr val="accent4">
                  <a:lumMod val="80000"/>
                </a:schemeClr>
              </a:solidFill>
              <a:round/>
            </a:ln>
            <a:effectLst/>
          </c:spPr>
          <c:marker>
            <c:symbol val="none"/>
          </c:marker>
          <c:val>
            <c:numRef>
              <c:f>'BIFUbC-natural-gas'!$B$23:$AF$23</c:f>
              <c:numCache>
                <c:formatCode>General</c:formatCode>
                <c:ptCount val="31"/>
                <c:pt idx="0">
                  <c:v>321927350205408.5</c:v>
                </c:pt>
                <c:pt idx="1">
                  <c:v>325950623888807.13</c:v>
                </c:pt>
                <c:pt idx="2">
                  <c:v>326295783822121.81</c:v>
                </c:pt>
                <c:pt idx="3">
                  <c:v>328362064542914.31</c:v>
                </c:pt>
                <c:pt idx="4">
                  <c:v>334841499990476.94</c:v>
                </c:pt>
                <c:pt idx="5">
                  <c:v>336576004058250.81</c:v>
                </c:pt>
                <c:pt idx="6">
                  <c:v>337452849498303.38</c:v>
                </c:pt>
                <c:pt idx="7">
                  <c:v>338073075415314.63</c:v>
                </c:pt>
                <c:pt idx="8">
                  <c:v>337142010761973.69</c:v>
                </c:pt>
                <c:pt idx="9">
                  <c:v>336178431172429.5</c:v>
                </c:pt>
                <c:pt idx="10">
                  <c:v>336275155809497.44</c:v>
                </c:pt>
                <c:pt idx="11">
                  <c:v>336567027013913.56</c:v>
                </c:pt>
                <c:pt idx="12">
                  <c:v>336700865197988.38</c:v>
                </c:pt>
                <c:pt idx="13">
                  <c:v>337352046424837.63</c:v>
                </c:pt>
                <c:pt idx="14">
                  <c:v>338318910736384.44</c:v>
                </c:pt>
                <c:pt idx="15">
                  <c:v>339990300160103.13</c:v>
                </c:pt>
                <c:pt idx="16">
                  <c:v>341715908797110.25</c:v>
                </c:pt>
                <c:pt idx="17">
                  <c:v>343446471646907.19</c:v>
                </c:pt>
                <c:pt idx="18">
                  <c:v>345210124763737.13</c:v>
                </c:pt>
                <c:pt idx="19">
                  <c:v>347255549181411.25</c:v>
                </c:pt>
                <c:pt idx="20">
                  <c:v>350151516599675.25</c:v>
                </c:pt>
                <c:pt idx="21">
                  <c:v>352383110091934</c:v>
                </c:pt>
                <c:pt idx="22">
                  <c:v>355635924775875.06</c:v>
                </c:pt>
                <c:pt idx="23">
                  <c:v>359847967072973.13</c:v>
                </c:pt>
                <c:pt idx="24">
                  <c:v>363111975820443.44</c:v>
                </c:pt>
                <c:pt idx="25">
                  <c:v>366515241534333.81</c:v>
                </c:pt>
                <c:pt idx="26">
                  <c:v>370505972043042</c:v>
                </c:pt>
                <c:pt idx="27">
                  <c:v>374429482565724.5</c:v>
                </c:pt>
                <c:pt idx="28">
                  <c:v>377551113300339.31</c:v>
                </c:pt>
                <c:pt idx="29">
                  <c:v>380834061777298</c:v>
                </c:pt>
                <c:pt idx="30">
                  <c:v>383981694505813.56</c:v>
                </c:pt>
              </c:numCache>
            </c:numRef>
          </c:val>
          <c:smooth val="0"/>
          <c:extLst>
            <c:ext xmlns:c16="http://schemas.microsoft.com/office/drawing/2014/chart" uri="{C3380CC4-5D6E-409C-BE32-E72D297353CC}">
              <c16:uniqueId val="{00000015-59BB-4788-B2B7-861989C0F69F}"/>
            </c:ext>
          </c:extLst>
        </c:ser>
        <c:ser>
          <c:idx val="22"/>
          <c:order val="22"/>
          <c:spPr>
            <a:ln w="28575" cap="rnd">
              <a:solidFill>
                <a:schemeClr val="accent5">
                  <a:lumMod val="80000"/>
                </a:schemeClr>
              </a:solidFill>
              <a:round/>
            </a:ln>
            <a:effectLst/>
          </c:spPr>
          <c:marker>
            <c:symbol val="none"/>
          </c:marker>
          <c:val>
            <c:numRef>
              <c:f>'BIFUbC-natural-gas'!$B$24:$AF$24</c:f>
              <c:numCache>
                <c:formatCode>General</c:formatCode>
                <c:ptCount val="31"/>
                <c:pt idx="0">
                  <c:v>1066249176000000</c:v>
                </c:pt>
                <c:pt idx="1">
                  <c:v>1048571136000000</c:v>
                </c:pt>
                <c:pt idx="2">
                  <c:v>1051631744000000</c:v>
                </c:pt>
                <c:pt idx="3">
                  <c:v>1052642364000000</c:v>
                </c:pt>
                <c:pt idx="4">
                  <c:v>1039481385000000</c:v>
                </c:pt>
                <c:pt idx="5">
                  <c:v>1042549254999999.9</c:v>
                </c:pt>
                <c:pt idx="6">
                  <c:v>1030527802000000.1</c:v>
                </c:pt>
                <c:pt idx="7">
                  <c:v>1022160889000000</c:v>
                </c:pt>
                <c:pt idx="8">
                  <c:v>1045222229000000</c:v>
                </c:pt>
                <c:pt idx="9">
                  <c:v>1055003021000000</c:v>
                </c:pt>
                <c:pt idx="10">
                  <c:v>1062415526999999.9</c:v>
                </c:pt>
                <c:pt idx="11">
                  <c:v>1075505402000000</c:v>
                </c:pt>
                <c:pt idx="12">
                  <c:v>1096186065000000.1</c:v>
                </c:pt>
                <c:pt idx="13">
                  <c:v>1105629670000000</c:v>
                </c:pt>
                <c:pt idx="14">
                  <c:v>1096144867000000</c:v>
                </c:pt>
                <c:pt idx="15">
                  <c:v>1093689911000000</c:v>
                </c:pt>
                <c:pt idx="16">
                  <c:v>1095624695000000</c:v>
                </c:pt>
                <c:pt idx="17">
                  <c:v>1100561860000000</c:v>
                </c:pt>
                <c:pt idx="18">
                  <c:v>1107287628999999.9</c:v>
                </c:pt>
                <c:pt idx="19">
                  <c:v>1113259002999999.9</c:v>
                </c:pt>
                <c:pt idx="20">
                  <c:v>1119925598000000</c:v>
                </c:pt>
                <c:pt idx="21">
                  <c:v>1122282868000000</c:v>
                </c:pt>
                <c:pt idx="22">
                  <c:v>1127932404000000</c:v>
                </c:pt>
                <c:pt idx="23">
                  <c:v>1132264924000000</c:v>
                </c:pt>
                <c:pt idx="24">
                  <c:v>1140547729000000</c:v>
                </c:pt>
                <c:pt idx="25">
                  <c:v>1137568635000000</c:v>
                </c:pt>
                <c:pt idx="26">
                  <c:v>1140891388000000</c:v>
                </c:pt>
                <c:pt idx="27">
                  <c:v>1149243378000000</c:v>
                </c:pt>
                <c:pt idx="28">
                  <c:v>1158552673000000</c:v>
                </c:pt>
                <c:pt idx="29">
                  <c:v>1164835297000000</c:v>
                </c:pt>
                <c:pt idx="30">
                  <c:v>1170211091000000</c:v>
                </c:pt>
              </c:numCache>
            </c:numRef>
          </c:val>
          <c:smooth val="0"/>
          <c:extLst>
            <c:ext xmlns:c16="http://schemas.microsoft.com/office/drawing/2014/chart" uri="{C3380CC4-5D6E-409C-BE32-E72D297353CC}">
              <c16:uniqueId val="{00000016-59BB-4788-B2B7-861989C0F69F}"/>
            </c:ext>
          </c:extLst>
        </c:ser>
        <c:ser>
          <c:idx val="23"/>
          <c:order val="23"/>
          <c:spPr>
            <a:ln w="28575" cap="rnd">
              <a:solidFill>
                <a:schemeClr val="accent6">
                  <a:lumMod val="80000"/>
                </a:schemeClr>
              </a:solidFill>
              <a:round/>
            </a:ln>
            <a:effectLst/>
          </c:spPr>
          <c:marker>
            <c:symbol val="none"/>
          </c:marker>
          <c:val>
            <c:numRef>
              <c:f>'BIFUbC-natural-gas'!$B$25:$AF$25</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7-59BB-4788-B2B7-861989C0F69F}"/>
            </c:ext>
          </c:extLst>
        </c:ser>
        <c:ser>
          <c:idx val="24"/>
          <c:order val="24"/>
          <c:spPr>
            <a:ln w="28575" cap="rnd">
              <a:solidFill>
                <a:schemeClr val="accent1">
                  <a:lumMod val="60000"/>
                  <a:lumOff val="40000"/>
                </a:schemeClr>
              </a:solidFill>
              <a:round/>
            </a:ln>
            <a:effectLst/>
          </c:spPr>
          <c:marker>
            <c:symbol val="none"/>
          </c:marker>
          <c:val>
            <c:numRef>
              <c:f>'BIFUbC-natural-gas'!$B$26:$AF$26</c:f>
              <c:numCache>
                <c:formatCode>General</c:formatCode>
                <c:ptCount val="31"/>
                <c:pt idx="0">
                  <c:v>220414909804542.41</c:v>
                </c:pt>
                <c:pt idx="1">
                  <c:v>220413910000000</c:v>
                </c:pt>
                <c:pt idx="2">
                  <c:v>202619629000000</c:v>
                </c:pt>
                <c:pt idx="3">
                  <c:v>196673492000000</c:v>
                </c:pt>
                <c:pt idx="4">
                  <c:v>198410660000000</c:v>
                </c:pt>
                <c:pt idx="5">
                  <c:v>199393707000000</c:v>
                </c:pt>
                <c:pt idx="6">
                  <c:v>199456818000000</c:v>
                </c:pt>
                <c:pt idx="7">
                  <c:v>199173431000000</c:v>
                </c:pt>
                <c:pt idx="8">
                  <c:v>200092682000000</c:v>
                </c:pt>
                <c:pt idx="9">
                  <c:v>200687286000000</c:v>
                </c:pt>
                <c:pt idx="10">
                  <c:v>200722900000000</c:v>
                </c:pt>
                <c:pt idx="11">
                  <c:v>200858337000000</c:v>
                </c:pt>
                <c:pt idx="12">
                  <c:v>200889267000000</c:v>
                </c:pt>
                <c:pt idx="13">
                  <c:v>200481827000000</c:v>
                </c:pt>
                <c:pt idx="14">
                  <c:v>197342850000000</c:v>
                </c:pt>
                <c:pt idx="15">
                  <c:v>194171783000000</c:v>
                </c:pt>
                <c:pt idx="16">
                  <c:v>191708435000000</c:v>
                </c:pt>
                <c:pt idx="17">
                  <c:v>190896759000000</c:v>
                </c:pt>
                <c:pt idx="18">
                  <c:v>190900772000000</c:v>
                </c:pt>
                <c:pt idx="19">
                  <c:v>191275833000000</c:v>
                </c:pt>
                <c:pt idx="20">
                  <c:v>191256409000000</c:v>
                </c:pt>
                <c:pt idx="21">
                  <c:v>190847137000000</c:v>
                </c:pt>
                <c:pt idx="22">
                  <c:v>190570526000000</c:v>
                </c:pt>
                <c:pt idx="23">
                  <c:v>190391342000000</c:v>
                </c:pt>
                <c:pt idx="24">
                  <c:v>190148468000000</c:v>
                </c:pt>
                <c:pt idx="25">
                  <c:v>189987411000000</c:v>
                </c:pt>
                <c:pt idx="26">
                  <c:v>190361511000000</c:v>
                </c:pt>
                <c:pt idx="27">
                  <c:v>190812881000000</c:v>
                </c:pt>
                <c:pt idx="28">
                  <c:v>191323395000000</c:v>
                </c:pt>
                <c:pt idx="29">
                  <c:v>192298370000000</c:v>
                </c:pt>
                <c:pt idx="30">
                  <c:v>193520721000000</c:v>
                </c:pt>
              </c:numCache>
            </c:numRef>
          </c:val>
          <c:smooth val="0"/>
          <c:extLst>
            <c:ext xmlns:c16="http://schemas.microsoft.com/office/drawing/2014/chart" uri="{C3380CC4-5D6E-409C-BE32-E72D297353CC}">
              <c16:uniqueId val="{00000018-59BB-4788-B2B7-861989C0F69F}"/>
            </c:ext>
          </c:extLst>
        </c:ser>
        <c:dLbls>
          <c:showLegendKey val="0"/>
          <c:showVal val="0"/>
          <c:showCatName val="0"/>
          <c:showSerName val="0"/>
          <c:showPercent val="0"/>
          <c:showBubbleSize val="0"/>
        </c:dLbls>
        <c:smooth val="0"/>
        <c:axId val="708647135"/>
        <c:axId val="708642975"/>
      </c:lineChart>
      <c:catAx>
        <c:axId val="7086471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42975"/>
        <c:crosses val="autoZero"/>
        <c:auto val="1"/>
        <c:lblAlgn val="ctr"/>
        <c:lblOffset val="100"/>
        <c:noMultiLvlLbl val="0"/>
      </c:catAx>
      <c:valAx>
        <c:axId val="70864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64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16</xdr:row>
      <xdr:rowOff>66675</xdr:rowOff>
    </xdr:from>
    <xdr:to>
      <xdr:col>4</xdr:col>
      <xdr:colOff>418383</xdr:colOff>
      <xdr:row>30</xdr:row>
      <xdr:rowOff>133025</xdr:rowOff>
    </xdr:to>
    <xdr:pic>
      <xdr:nvPicPr>
        <xdr:cNvPr id="2" name="Picture 1">
          <a:extLst>
            <a:ext uri="{FF2B5EF4-FFF2-40B4-BE49-F238E27FC236}">
              <a16:creationId xmlns:a16="http://schemas.microsoft.com/office/drawing/2014/main" id="{A35E6E11-5FDD-48A3-A7E0-1AEF5A7961D8}"/>
            </a:ext>
          </a:extLst>
        </xdr:cNvPr>
        <xdr:cNvPicPr>
          <a:picLocks noChangeAspect="1"/>
        </xdr:cNvPicPr>
      </xdr:nvPicPr>
      <xdr:blipFill>
        <a:blip xmlns:r="http://schemas.openxmlformats.org/officeDocument/2006/relationships" r:embed="rId1"/>
        <a:stretch>
          <a:fillRect/>
        </a:stretch>
      </xdr:blipFill>
      <xdr:spPr>
        <a:xfrm>
          <a:off x="104775" y="3448050"/>
          <a:ext cx="5733333" cy="2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609600</xdr:colOff>
      <xdr:row>12</xdr:row>
      <xdr:rowOff>30162</xdr:rowOff>
    </xdr:from>
    <xdr:to>
      <xdr:col>29</xdr:col>
      <xdr:colOff>352425</xdr:colOff>
      <xdr:row>41</xdr:row>
      <xdr:rowOff>28575</xdr:rowOff>
    </xdr:to>
    <xdr:graphicFrame macro="">
      <xdr:nvGraphicFramePr>
        <xdr:cNvPr id="2" name="Chart 1">
          <a:extLst>
            <a:ext uri="{FF2B5EF4-FFF2-40B4-BE49-F238E27FC236}">
              <a16:creationId xmlns:a16="http://schemas.microsoft.com/office/drawing/2014/main" id="{5E402B4D-983E-6D24-CDFB-6F44F8242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Jeffrey Rissman" id="{C55CBBF9-F35B-4241-8EA0-1769CC3DB2BC}"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4" dT="2021-02-05T03:13:09.69" personId="{C55CBBF9-F35B-4241-8EA0-1769CC3DB2BC}" id="{62A90271-9FB1-45E7-AE8E-4B03E74A73D2}">
    <text>As noted on the "About" tab, we assign crude oil to the refining sector instead of the secondary products they produce and consume within the same sector, so we need to remove them from this total.</text>
  </threadedComment>
  <threadedComment ref="E17" dT="2021-02-05T04:03:01.54" personId="{C55CBBF9-F35B-4241-8EA0-1769CC3DB2BC}" id="{1ED164CC-7247-4364-98F6-8B6DB6DEF32C}">
    <text>As noted on the "About" tab, we assign crude oil to the refining sector instead of the secondary products they produce and consume within the same sector, so we need to remove them from this total.</text>
  </threadedComment>
  <threadedComment ref="E18" dT="2021-02-05T04:51:26.27" personId="{C55CBBF9-F35B-4241-8EA0-1769CC3DB2BC}" id="{85176E73-7A8A-4AAD-AD13-55EA43AD8F40}">
    <text>As noted on the "About" tab, we assign crude oil to the refining sector instead of the secondary products they produce and consume within the same sector, so we need to remove them from this total.</text>
  </threadedComment>
</ThreadedComments>
</file>

<file path=xl/threadedComments/threadedComment2.xml><?xml version="1.0" encoding="utf-8"?>
<ThreadedComments xmlns="http://schemas.microsoft.com/office/spreadsheetml/2018/threadedcomments" xmlns:x="http://schemas.openxmlformats.org/spreadsheetml/2006/main">
  <threadedComment ref="A10" dT="2021-02-05T02:56:20.94" personId="{C55CBBF9-F35B-4241-8EA0-1769CC3DB2BC}" id="{A0239EEA-25E2-45C4-96FB-951B3708CFE8}">
    <text>As noted on the "About" tab, we assign crude oil to the refining sector instead of the secondary products they produce and consume within the same sector.</text>
  </threadedComment>
</ThreadedComments>
</file>

<file path=xl/threadedComments/threadedComment3.xml><?xml version="1.0" encoding="utf-8"?>
<ThreadedComments xmlns="http://schemas.microsoft.com/office/spreadsheetml/2018/threadedcomments" xmlns:x="http://schemas.openxmlformats.org/spreadsheetml/2006/main">
  <threadedComment ref="A10" dT="2021-02-05T02:56:20.94" personId="{C55CBBF9-F35B-4241-8EA0-1769CC3DB2BC}" id="{46D00525-FBC2-40E2-BEC4-8C95DA6828FF}">
    <text>As noted on the "About" tab, we assign crude oil to the refining sector instead of the secondary products they produce and consume within the same sector.</text>
  </threadedComment>
</ThreadedComments>
</file>

<file path=xl/threadedComments/threadedComment4.xml><?xml version="1.0" encoding="utf-8"?>
<ThreadedComments xmlns="http://schemas.microsoft.com/office/spreadsheetml/2018/threadedcomments" xmlns:x="http://schemas.openxmlformats.org/spreadsheetml/2006/main">
  <threadedComment ref="A10" dT="2021-02-05T02:56:20.94" personId="{C55CBBF9-F35B-4241-8EA0-1769CC3DB2BC}" id="{BBA0FA4A-1046-48E6-9CBA-AC86B63DE03E}">
    <text>As noted on the "About" tab, we assign crude oil to the refining sector instead of the secondary products they produce and consume within the same sector.</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ea.gov/industry/input-output-accounts-data"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8" Type="http://schemas.openxmlformats.org/officeDocument/2006/relationships/hyperlink" Target="https://www.eia.gov/dnav/pet/pet_pnp_feedng_k_a.htm" TargetMode="External"/><Relationship Id="rId3" Type="http://schemas.openxmlformats.org/officeDocument/2006/relationships/hyperlink" Target="https://www.eia.gov/outlooks/aeo/data/browser/" TargetMode="External"/><Relationship Id="rId7" Type="http://schemas.openxmlformats.org/officeDocument/2006/relationships/hyperlink" Target="https://www.eia.gov/totalenergy/data/monthly/pdf/sec12.pdf" TargetMode="External"/><Relationship Id="rId2" Type="http://schemas.openxmlformats.org/officeDocument/2006/relationships/hyperlink" Target="https://www.eia.gov/outlooks/aeo/data/browser/" TargetMode="External"/><Relationship Id="rId1" Type="http://schemas.openxmlformats.org/officeDocument/2006/relationships/hyperlink" Target="https://www.eia.gov/dnav/pet/hist/LeafHandler.ashx?n=PET&amp;s=8_NA_8NGFSHY_NUS_MMCF&amp;f=A" TargetMode="External"/><Relationship Id="rId6" Type="http://schemas.openxmlformats.org/officeDocument/2006/relationships/hyperlink" Target="https://www.eia.gov/dnav/pet/pet_pnp_inpt_a_EPOOOH_yir_mbbl_a.htm" TargetMode="External"/><Relationship Id="rId11" Type="http://schemas.openxmlformats.org/officeDocument/2006/relationships/drawing" Target="../drawings/drawing1.xml"/><Relationship Id="rId5" Type="http://schemas.openxmlformats.org/officeDocument/2006/relationships/hyperlink" Target="https://www.eia.gov/outlooks/aeo/data/browser/" TargetMode="External"/><Relationship Id="rId10" Type="http://schemas.openxmlformats.org/officeDocument/2006/relationships/printerSettings" Target="../printerSettings/printerSettings7.bin"/><Relationship Id="rId4" Type="http://schemas.openxmlformats.org/officeDocument/2006/relationships/hyperlink" Target="https://www.eia.gov/outlooks/aeo/data/browser/" TargetMode="External"/><Relationship Id="rId9" Type="http://schemas.openxmlformats.org/officeDocument/2006/relationships/hyperlink" Target="https://www.nrel.gov/docs/fy14osti/60528.pdf"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9"/>
  <sheetViews>
    <sheetView workbookViewId="0">
      <selection activeCell="C42" sqref="C42:C44"/>
    </sheetView>
  </sheetViews>
  <sheetFormatPr defaultColWidth="8.85546875" defaultRowHeight="15" x14ac:dyDescent="0.25"/>
  <cols>
    <col min="2" max="2" width="76.5703125" customWidth="1"/>
    <col min="3" max="3" width="42.42578125" customWidth="1"/>
    <col min="4" max="4" width="57.85546875" style="5" bestFit="1" customWidth="1"/>
    <col min="5" max="5" width="60.42578125" customWidth="1"/>
  </cols>
  <sheetData>
    <row r="1" spans="1:4" x14ac:dyDescent="0.25">
      <c r="A1" s="1" t="s">
        <v>71</v>
      </c>
    </row>
    <row r="3" spans="1:4" x14ac:dyDescent="0.25">
      <c r="A3" s="1" t="s">
        <v>46</v>
      </c>
      <c r="B3" s="3" t="s">
        <v>47</v>
      </c>
    </row>
    <row r="4" spans="1:4" x14ac:dyDescent="0.25">
      <c r="B4" t="s">
        <v>1</v>
      </c>
    </row>
    <row r="5" spans="1:4" x14ac:dyDescent="0.25">
      <c r="B5" s="2" t="s">
        <v>2171</v>
      </c>
    </row>
    <row r="6" spans="1:4" s="5" customFormat="1" x14ac:dyDescent="0.25">
      <c r="B6" t="s">
        <v>2441</v>
      </c>
    </row>
    <row r="7" spans="1:4" x14ac:dyDescent="0.25">
      <c r="B7" s="4" t="s">
        <v>2023</v>
      </c>
    </row>
    <row r="8" spans="1:4" s="5" customFormat="1" x14ac:dyDescent="0.25">
      <c r="B8" s="5" t="s">
        <v>1967</v>
      </c>
    </row>
    <row r="9" spans="1:4" s="5" customFormat="1" x14ac:dyDescent="0.25"/>
    <row r="10" spans="1:4" s="240" customFormat="1" x14ac:dyDescent="0.25">
      <c r="B10" s="3" t="s">
        <v>2442</v>
      </c>
    </row>
    <row r="11" spans="1:4" s="240" customFormat="1" x14ac:dyDescent="0.25">
      <c r="B11" s="240" t="s">
        <v>2443</v>
      </c>
    </row>
    <row r="12" spans="1:4" s="240" customFormat="1" x14ac:dyDescent="0.25">
      <c r="B12" s="240" t="s">
        <v>2444</v>
      </c>
    </row>
    <row r="13" spans="1:4" s="240" customFormat="1" x14ac:dyDescent="0.25"/>
    <row r="14" spans="1:4" s="5" customFormat="1" x14ac:dyDescent="0.25">
      <c r="B14" s="3" t="s">
        <v>2024</v>
      </c>
      <c r="C14" s="26"/>
      <c r="D14" s="4"/>
    </row>
    <row r="15" spans="1:4" s="5" customFormat="1" x14ac:dyDescent="0.25">
      <c r="B15" s="185" t="s">
        <v>1</v>
      </c>
      <c r="C15"/>
      <c r="D15" s="4"/>
    </row>
    <row r="16" spans="1:4" s="5" customFormat="1" x14ac:dyDescent="0.25">
      <c r="B16" s="2">
        <v>2021</v>
      </c>
      <c r="C16" s="2"/>
      <c r="D16" s="4"/>
    </row>
    <row r="17" spans="1:4" s="5" customFormat="1" x14ac:dyDescent="0.25">
      <c r="B17" s="185" t="s">
        <v>2026</v>
      </c>
      <c r="D17" s="4"/>
    </row>
    <row r="18" spans="1:4" s="5" customFormat="1" x14ac:dyDescent="0.25">
      <c r="B18" s="4" t="s">
        <v>2025</v>
      </c>
      <c r="D18" s="4"/>
    </row>
    <row r="19" spans="1:4" s="5" customFormat="1" x14ac:dyDescent="0.25">
      <c r="B19" s="185"/>
      <c r="C19" s="13"/>
      <c r="D19" s="4"/>
    </row>
    <row r="20" spans="1:4" s="5" customFormat="1" x14ac:dyDescent="0.25"/>
    <row r="21" spans="1:4" s="5" customFormat="1" x14ac:dyDescent="0.25">
      <c r="B21" s="3" t="s">
        <v>1758</v>
      </c>
    </row>
    <row r="22" spans="1:4" s="5" customFormat="1" x14ac:dyDescent="0.25">
      <c r="B22" s="5" t="s">
        <v>1759</v>
      </c>
    </row>
    <row r="23" spans="1:4" s="5" customFormat="1" x14ac:dyDescent="0.25">
      <c r="B23" s="2">
        <v>2012</v>
      </c>
    </row>
    <row r="24" spans="1:4" s="5" customFormat="1" x14ac:dyDescent="0.25">
      <c r="B24" s="5" t="s">
        <v>1760</v>
      </c>
    </row>
    <row r="25" spans="1:4" s="5" customFormat="1" x14ac:dyDescent="0.25">
      <c r="B25" s="4" t="s">
        <v>1761</v>
      </c>
    </row>
    <row r="26" spans="1:4" s="5" customFormat="1" x14ac:dyDescent="0.25">
      <c r="B26" s="5" t="s">
        <v>1762</v>
      </c>
    </row>
    <row r="27" spans="1:4" s="5" customFormat="1" x14ac:dyDescent="0.25"/>
    <row r="28" spans="1:4" x14ac:dyDescent="0.25">
      <c r="A28" s="1" t="s">
        <v>48</v>
      </c>
    </row>
    <row r="29" spans="1:4" s="5" customFormat="1" x14ac:dyDescent="0.25">
      <c r="A29" s="14" t="s">
        <v>72</v>
      </c>
    </row>
    <row r="30" spans="1:4" s="5" customFormat="1" x14ac:dyDescent="0.25">
      <c r="A30" s="14" t="s">
        <v>73</v>
      </c>
    </row>
    <row r="31" spans="1:4" s="5" customFormat="1" x14ac:dyDescent="0.25">
      <c r="A31" s="14" t="s">
        <v>74</v>
      </c>
    </row>
    <row r="32" spans="1:4" s="5" customFormat="1" x14ac:dyDescent="0.25">
      <c r="A32" s="14"/>
    </row>
    <row r="33" spans="1:3" s="5" customFormat="1" x14ac:dyDescent="0.25">
      <c r="A33" s="57" t="s">
        <v>2445</v>
      </c>
      <c r="B33" s="58"/>
      <c r="C33" s="58"/>
    </row>
    <row r="34" spans="1:3" s="17" customFormat="1" x14ac:dyDescent="0.25">
      <c r="A34" s="250" t="s">
        <v>2446</v>
      </c>
    </row>
    <row r="35" spans="1:3" s="17" customFormat="1" x14ac:dyDescent="0.25">
      <c r="A35" s="250" t="s">
        <v>2447</v>
      </c>
    </row>
    <row r="36" spans="1:3" s="17" customFormat="1" x14ac:dyDescent="0.25">
      <c r="A36" s="250" t="s">
        <v>2448</v>
      </c>
    </row>
    <row r="37" spans="1:3" s="17" customFormat="1" x14ac:dyDescent="0.25">
      <c r="A37" s="26"/>
    </row>
    <row r="38" spans="1:3" s="5" customFormat="1" x14ac:dyDescent="0.25">
      <c r="A38" s="14" t="s">
        <v>1050</v>
      </c>
    </row>
    <row r="39" spans="1:3" s="5" customFormat="1" x14ac:dyDescent="0.25"/>
    <row r="40" spans="1:3" s="5" customFormat="1" x14ac:dyDescent="0.25">
      <c r="B40" s="3" t="s">
        <v>399</v>
      </c>
      <c r="C40" s="3" t="s">
        <v>1048</v>
      </c>
    </row>
    <row r="41" spans="1:3" s="5" customFormat="1" x14ac:dyDescent="0.25">
      <c r="B41" s="5" t="s">
        <v>1010</v>
      </c>
      <c r="C41" s="5" t="s">
        <v>1023</v>
      </c>
    </row>
    <row r="42" spans="1:3" s="5" customFormat="1" x14ac:dyDescent="0.25">
      <c r="B42" s="5" t="s">
        <v>1024</v>
      </c>
      <c r="C42" s="5" t="s">
        <v>2449</v>
      </c>
    </row>
    <row r="43" spans="1:3" s="5" customFormat="1" x14ac:dyDescent="0.25">
      <c r="B43" s="5" t="s">
        <v>1025</v>
      </c>
      <c r="C43" s="240" t="s">
        <v>2449</v>
      </c>
    </row>
    <row r="44" spans="1:3" s="5" customFormat="1" x14ac:dyDescent="0.25">
      <c r="B44" s="5" t="s">
        <v>1026</v>
      </c>
      <c r="C44" s="240" t="s">
        <v>2449</v>
      </c>
    </row>
    <row r="45" spans="1:3" s="5" customFormat="1" x14ac:dyDescent="0.25">
      <c r="B45" s="5" t="s">
        <v>1027</v>
      </c>
      <c r="C45" s="5" t="s">
        <v>1011</v>
      </c>
    </row>
    <row r="46" spans="1:3" s="5" customFormat="1" x14ac:dyDescent="0.25">
      <c r="B46" s="5" t="s">
        <v>1028</v>
      </c>
      <c r="C46" s="59" t="s">
        <v>1012</v>
      </c>
    </row>
    <row r="47" spans="1:3" s="5" customFormat="1" x14ac:dyDescent="0.25">
      <c r="B47" s="5" t="s">
        <v>1029</v>
      </c>
      <c r="C47" s="5" t="s">
        <v>1013</v>
      </c>
    </row>
    <row r="48" spans="1:3" s="5" customFormat="1" x14ac:dyDescent="0.25">
      <c r="B48" s="5" t="s">
        <v>1030</v>
      </c>
      <c r="C48" s="5" t="s">
        <v>1014</v>
      </c>
    </row>
    <row r="49" spans="2:3" s="5" customFormat="1" x14ac:dyDescent="0.25">
      <c r="B49" s="5" t="s">
        <v>1031</v>
      </c>
      <c r="C49" s="5" t="s">
        <v>1763</v>
      </c>
    </row>
    <row r="50" spans="2:3" s="5" customFormat="1" x14ac:dyDescent="0.25">
      <c r="B50" s="5" t="s">
        <v>1032</v>
      </c>
      <c r="C50" s="5" t="s">
        <v>1015</v>
      </c>
    </row>
    <row r="51" spans="2:3" s="5" customFormat="1" x14ac:dyDescent="0.25">
      <c r="B51" s="5" t="s">
        <v>1033</v>
      </c>
      <c r="C51" s="5" t="s">
        <v>1016</v>
      </c>
    </row>
    <row r="52" spans="2:3" s="5" customFormat="1" x14ac:dyDescent="0.25">
      <c r="B52" s="5" t="s">
        <v>1034</v>
      </c>
      <c r="C52" s="5" t="s">
        <v>66</v>
      </c>
    </row>
    <row r="53" spans="2:3" s="5" customFormat="1" x14ac:dyDescent="0.25">
      <c r="B53" s="5" t="s">
        <v>1035</v>
      </c>
      <c r="C53" s="5" t="s">
        <v>1017</v>
      </c>
    </row>
    <row r="54" spans="2:3" s="5" customFormat="1" x14ac:dyDescent="0.25">
      <c r="B54" s="5" t="s">
        <v>1036</v>
      </c>
      <c r="C54" s="5" t="s">
        <v>65</v>
      </c>
    </row>
    <row r="55" spans="2:3" s="5" customFormat="1" x14ac:dyDescent="0.25">
      <c r="B55" s="5" t="s">
        <v>1037</v>
      </c>
      <c r="C55" s="5" t="s">
        <v>1018</v>
      </c>
    </row>
    <row r="56" spans="2:3" s="5" customFormat="1" x14ac:dyDescent="0.25">
      <c r="B56" s="5" t="s">
        <v>1038</v>
      </c>
      <c r="C56" s="5" t="s">
        <v>1019</v>
      </c>
    </row>
    <row r="57" spans="2:3" s="5" customFormat="1" x14ac:dyDescent="0.25">
      <c r="B57" s="5" t="s">
        <v>1039</v>
      </c>
      <c r="C57" s="5" t="s">
        <v>1019</v>
      </c>
    </row>
    <row r="58" spans="2:3" s="5" customFormat="1" x14ac:dyDescent="0.25">
      <c r="B58" s="5" t="s">
        <v>1040</v>
      </c>
      <c r="C58" s="5" t="s">
        <v>1019</v>
      </c>
    </row>
    <row r="59" spans="2:3" s="5" customFormat="1" x14ac:dyDescent="0.25">
      <c r="B59" s="5" t="s">
        <v>1041</v>
      </c>
      <c r="C59" s="5" t="s">
        <v>1019</v>
      </c>
    </row>
    <row r="60" spans="2:3" s="5" customFormat="1" x14ac:dyDescent="0.25">
      <c r="B60" s="5" t="s">
        <v>1042</v>
      </c>
      <c r="C60" s="5" t="s">
        <v>1020</v>
      </c>
    </row>
    <row r="61" spans="2:3" s="5" customFormat="1" x14ac:dyDescent="0.25">
      <c r="B61" s="5" t="s">
        <v>1043</v>
      </c>
      <c r="C61" s="5" t="s">
        <v>1020</v>
      </c>
    </row>
    <row r="62" spans="2:3" s="5" customFormat="1" x14ac:dyDescent="0.25">
      <c r="B62" s="5" t="s">
        <v>1044</v>
      </c>
      <c r="C62" s="5" t="s">
        <v>1157</v>
      </c>
    </row>
    <row r="63" spans="2:3" s="5" customFormat="1" x14ac:dyDescent="0.25">
      <c r="B63" s="5" t="s">
        <v>1045</v>
      </c>
      <c r="C63" s="5" t="s">
        <v>1021</v>
      </c>
    </row>
    <row r="64" spans="2:3" s="5" customFormat="1" x14ac:dyDescent="0.25">
      <c r="B64" s="5" t="s">
        <v>1046</v>
      </c>
      <c r="C64" s="59" t="s">
        <v>1022</v>
      </c>
    </row>
    <row r="65" spans="1:3" s="5" customFormat="1" x14ac:dyDescent="0.25">
      <c r="B65" s="5" t="s">
        <v>1047</v>
      </c>
      <c r="C65" s="5" t="s">
        <v>1023</v>
      </c>
    </row>
    <row r="66" spans="1:3" s="5" customFormat="1" x14ac:dyDescent="0.25"/>
    <row r="67" spans="1:3" s="5" customFormat="1" x14ac:dyDescent="0.25">
      <c r="A67" s="5" t="s">
        <v>1005</v>
      </c>
    </row>
    <row r="68" spans="1:3" s="5" customFormat="1" x14ac:dyDescent="0.25">
      <c r="A68" s="5" t="s">
        <v>1049</v>
      </c>
    </row>
    <row r="69" spans="1:3" s="5" customFormat="1" x14ac:dyDescent="0.25">
      <c r="A69" s="5" t="s">
        <v>1006</v>
      </c>
    </row>
    <row r="70" spans="1:3" s="5" customFormat="1" x14ac:dyDescent="0.25">
      <c r="A70" s="5" t="s">
        <v>1007</v>
      </c>
    </row>
    <row r="71" spans="1:3" s="5" customFormat="1" x14ac:dyDescent="0.25">
      <c r="A71" s="5" t="s">
        <v>1008</v>
      </c>
    </row>
    <row r="72" spans="1:3" s="5" customFormat="1" x14ac:dyDescent="0.25">
      <c r="A72" s="5" t="s">
        <v>1009</v>
      </c>
    </row>
    <row r="73" spans="1:3" s="5" customFormat="1" x14ac:dyDescent="0.25">
      <c r="B73" s="3" t="s">
        <v>1149</v>
      </c>
      <c r="C73" s="3" t="s">
        <v>1150</v>
      </c>
    </row>
    <row r="74" spans="1:3" s="5" customFormat="1" x14ac:dyDescent="0.25">
      <c r="B74" s="5" t="s">
        <v>1151</v>
      </c>
      <c r="C74" s="5" t="s">
        <v>1027</v>
      </c>
    </row>
    <row r="75" spans="1:3" s="5" customFormat="1" x14ac:dyDescent="0.25">
      <c r="B75" s="5" t="s">
        <v>1152</v>
      </c>
      <c r="C75" s="5" t="s">
        <v>1028</v>
      </c>
    </row>
    <row r="76" spans="1:3" s="5" customFormat="1" x14ac:dyDescent="0.25">
      <c r="B76" s="5" t="s">
        <v>1153</v>
      </c>
      <c r="C76" s="5" t="s">
        <v>1030</v>
      </c>
    </row>
    <row r="77" spans="1:3" s="5" customFormat="1" x14ac:dyDescent="0.25">
      <c r="B77" s="5" t="s">
        <v>1154</v>
      </c>
      <c r="C77" s="5" t="s">
        <v>1037</v>
      </c>
    </row>
    <row r="78" spans="1:3" s="5" customFormat="1" x14ac:dyDescent="0.25"/>
    <row r="79" spans="1:3" s="5" customFormat="1" x14ac:dyDescent="0.25">
      <c r="A79" s="5" t="s">
        <v>1155</v>
      </c>
    </row>
    <row r="80" spans="1:3" s="5" customFormat="1" x14ac:dyDescent="0.25">
      <c r="A80" s="5" t="s">
        <v>1156</v>
      </c>
    </row>
    <row r="81" spans="1:3" s="5" customFormat="1" x14ac:dyDescent="0.25">
      <c r="A81" s="14"/>
    </row>
    <row r="82" spans="1:3" s="5" customFormat="1" x14ac:dyDescent="0.25">
      <c r="A82" s="20" t="s">
        <v>83</v>
      </c>
      <c r="B82" s="21"/>
      <c r="C82" s="21"/>
    </row>
    <row r="83" spans="1:3" s="5" customFormat="1" x14ac:dyDescent="0.25">
      <c r="A83" s="14" t="s">
        <v>79</v>
      </c>
    </row>
    <row r="84" spans="1:3" s="5" customFormat="1" x14ac:dyDescent="0.25">
      <c r="A84" s="14" t="s">
        <v>397</v>
      </c>
    </row>
    <row r="85" spans="1:3" s="5" customFormat="1" x14ac:dyDescent="0.25">
      <c r="A85" s="14" t="s">
        <v>80</v>
      </c>
    </row>
    <row r="86" spans="1:3" s="5" customFormat="1" x14ac:dyDescent="0.25">
      <c r="A86" s="14" t="s">
        <v>81</v>
      </c>
    </row>
    <row r="87" spans="1:3" s="5" customFormat="1" x14ac:dyDescent="0.25">
      <c r="A87" s="14" t="s">
        <v>82</v>
      </c>
    </row>
    <row r="88" spans="1:3" s="5" customFormat="1" x14ac:dyDescent="0.25">
      <c r="A88" s="1"/>
    </row>
    <row r="89" spans="1:3" x14ac:dyDescent="0.25">
      <c r="A89" t="s">
        <v>84</v>
      </c>
    </row>
    <row r="90" spans="1:3" x14ac:dyDescent="0.25">
      <c r="A90" t="s">
        <v>49</v>
      </c>
    </row>
    <row r="91" spans="1:3" x14ac:dyDescent="0.25">
      <c r="A91" t="s">
        <v>50</v>
      </c>
    </row>
    <row r="92" spans="1:3" x14ac:dyDescent="0.25">
      <c r="A92" t="s">
        <v>51</v>
      </c>
    </row>
    <row r="94" spans="1:3" x14ac:dyDescent="0.25">
      <c r="A94" t="s">
        <v>52</v>
      </c>
    </row>
    <row r="95" spans="1:3" x14ac:dyDescent="0.25">
      <c r="A95" t="s">
        <v>53</v>
      </c>
    </row>
    <row r="96" spans="1:3" x14ac:dyDescent="0.25">
      <c r="A96" t="s">
        <v>54</v>
      </c>
    </row>
    <row r="97" spans="1:3" x14ac:dyDescent="0.25">
      <c r="A97" t="s">
        <v>78</v>
      </c>
    </row>
    <row r="98" spans="1:3" x14ac:dyDescent="0.25">
      <c r="A98" t="s">
        <v>55</v>
      </c>
    </row>
    <row r="99" spans="1:3" s="5" customFormat="1" x14ac:dyDescent="0.25"/>
    <row r="100" spans="1:3" s="5" customFormat="1" x14ac:dyDescent="0.25">
      <c r="A100" s="5" t="s">
        <v>56</v>
      </c>
    </row>
    <row r="101" spans="1:3" s="5" customFormat="1" x14ac:dyDescent="0.25">
      <c r="A101" s="5" t="s">
        <v>57</v>
      </c>
    </row>
    <row r="102" spans="1:3" s="5" customFormat="1" x14ac:dyDescent="0.25"/>
    <row r="103" spans="1:3" s="5" customFormat="1" x14ac:dyDescent="0.25">
      <c r="A103" s="135" t="s">
        <v>1782</v>
      </c>
      <c r="B103" s="136"/>
      <c r="C103" s="136"/>
    </row>
    <row r="104" spans="1:3" s="5" customFormat="1" x14ac:dyDescent="0.25">
      <c r="A104" s="5" t="s">
        <v>67</v>
      </c>
    </row>
    <row r="105" spans="1:3" s="5" customFormat="1" x14ac:dyDescent="0.25">
      <c r="A105" s="5" t="s">
        <v>68</v>
      </c>
    </row>
    <row r="106" spans="1:3" s="5" customFormat="1" x14ac:dyDescent="0.25">
      <c r="A106" s="5" t="s">
        <v>69</v>
      </c>
    </row>
    <row r="107" spans="1:3" s="5" customFormat="1" x14ac:dyDescent="0.25">
      <c r="A107" s="5" t="s">
        <v>1004</v>
      </c>
    </row>
    <row r="108" spans="1:3" s="5" customFormat="1" x14ac:dyDescent="0.25">
      <c r="A108" s="5" t="s">
        <v>1983</v>
      </c>
    </row>
    <row r="110" spans="1:3" s="5" customFormat="1" x14ac:dyDescent="0.25">
      <c r="A110" s="137" t="s">
        <v>1783</v>
      </c>
      <c r="B110" s="138"/>
      <c r="C110" s="138"/>
    </row>
    <row r="111" spans="1:3" s="5" customFormat="1" x14ac:dyDescent="0.25">
      <c r="A111" s="5" t="s">
        <v>398</v>
      </c>
    </row>
    <row r="112" spans="1:3" s="5" customFormat="1" x14ac:dyDescent="0.25">
      <c r="A112" s="5" t="s">
        <v>1968</v>
      </c>
    </row>
    <row r="113" spans="1:4" s="5" customFormat="1" x14ac:dyDescent="0.25"/>
    <row r="114" spans="1:4" s="5" customFormat="1" x14ac:dyDescent="0.25">
      <c r="A114" s="5" t="s">
        <v>1969</v>
      </c>
    </row>
    <row r="115" spans="1:4" s="5" customFormat="1" x14ac:dyDescent="0.25">
      <c r="A115" s="5" t="s">
        <v>1970</v>
      </c>
    </row>
    <row r="116" spans="1:4" s="5" customFormat="1" x14ac:dyDescent="0.25"/>
    <row r="117" spans="1:4" x14ac:dyDescent="0.25">
      <c r="A117" s="1" t="s">
        <v>1971</v>
      </c>
      <c r="D117" s="7"/>
    </row>
    <row r="118" spans="1:4" x14ac:dyDescent="0.25">
      <c r="B118" s="3" t="s">
        <v>1981</v>
      </c>
      <c r="C118" s="3" t="s">
        <v>1982</v>
      </c>
      <c r="D118" s="34"/>
    </row>
    <row r="119" spans="1:4" x14ac:dyDescent="0.25">
      <c r="B119" s="35" t="s">
        <v>242</v>
      </c>
      <c r="C119" t="s">
        <v>242</v>
      </c>
      <c r="D119" s="34"/>
    </row>
    <row r="120" spans="1:4" x14ac:dyDescent="0.25">
      <c r="B120" s="36" t="s">
        <v>1972</v>
      </c>
      <c r="C120" t="s">
        <v>256</v>
      </c>
      <c r="D120" s="34"/>
    </row>
    <row r="121" spans="1:4" x14ac:dyDescent="0.25">
      <c r="B121" s="36" t="s">
        <v>1973</v>
      </c>
      <c r="C121" t="s">
        <v>256</v>
      </c>
      <c r="D121" s="34"/>
    </row>
    <row r="122" spans="1:4" x14ac:dyDescent="0.25">
      <c r="B122" s="36" t="s">
        <v>1974</v>
      </c>
      <c r="C122" t="s">
        <v>257</v>
      </c>
      <c r="D122" s="34"/>
    </row>
    <row r="123" spans="1:4" x14ac:dyDescent="0.25">
      <c r="B123" s="36" t="s">
        <v>1975</v>
      </c>
      <c r="C123" t="s">
        <v>257</v>
      </c>
      <c r="D123" s="34"/>
    </row>
    <row r="124" spans="1:4" x14ac:dyDescent="0.25">
      <c r="B124" s="36" t="s">
        <v>1976</v>
      </c>
      <c r="C124" t="s">
        <v>258</v>
      </c>
      <c r="D124" s="34"/>
    </row>
    <row r="125" spans="1:4" x14ac:dyDescent="0.25">
      <c r="B125" s="36" t="s">
        <v>1977</v>
      </c>
      <c r="C125" t="s">
        <v>256</v>
      </c>
      <c r="D125" s="34"/>
    </row>
    <row r="126" spans="1:4" x14ac:dyDescent="0.25">
      <c r="B126" s="36" t="s">
        <v>1978</v>
      </c>
      <c r="C126" t="s">
        <v>257</v>
      </c>
      <c r="D126" s="34"/>
    </row>
    <row r="127" spans="1:4" x14ac:dyDescent="0.25">
      <c r="B127" s="36" t="s">
        <v>1979</v>
      </c>
      <c r="C127" t="s">
        <v>257</v>
      </c>
      <c r="D127" s="34"/>
    </row>
    <row r="128" spans="1:4" x14ac:dyDescent="0.25">
      <c r="B128" s="36" t="s">
        <v>1980</v>
      </c>
      <c r="C128" s="5" t="s">
        <v>258</v>
      </c>
      <c r="D128" s="34"/>
    </row>
    <row r="129" spans="4:4" x14ac:dyDescent="0.25">
      <c r="D129" s="34"/>
    </row>
    <row r="130" spans="4:4" x14ac:dyDescent="0.25">
      <c r="D130" s="34"/>
    </row>
    <row r="131" spans="4:4" x14ac:dyDescent="0.25">
      <c r="D131" s="34"/>
    </row>
    <row r="132" spans="4:4" x14ac:dyDescent="0.25">
      <c r="D132" s="34"/>
    </row>
    <row r="133" spans="4:4" x14ac:dyDescent="0.25">
      <c r="D133" s="34"/>
    </row>
    <row r="134" spans="4:4" x14ac:dyDescent="0.25">
      <c r="D134" s="34"/>
    </row>
    <row r="135" spans="4:4" x14ac:dyDescent="0.25">
      <c r="D135" s="34"/>
    </row>
    <row r="136" spans="4:4" x14ac:dyDescent="0.25">
      <c r="D136" s="34"/>
    </row>
    <row r="137" spans="4:4" x14ac:dyDescent="0.25">
      <c r="D137" s="33"/>
    </row>
    <row r="138" spans="4:4" x14ac:dyDescent="0.25">
      <c r="D138" s="34"/>
    </row>
    <row r="139" spans="4:4" x14ac:dyDescent="0.25">
      <c r="D139" s="33"/>
    </row>
  </sheetData>
  <hyperlinks>
    <hyperlink ref="B25" r:id="rId1" xr:uid="{EE193918-A417-4B9C-9A75-5CEC4EADB9AD}"/>
  </hyperlinks>
  <pageMargins left="0.7" right="0.7" top="0.75" bottom="0.75" header="0.3" footer="0.3"/>
  <pageSetup orientation="portrait" horizontalDpi="1200" verticalDpi="1200"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E2537-CF33-47D1-BEB6-19064F367561}">
  <dimension ref="A1:AG2835"/>
  <sheetViews>
    <sheetView topLeftCell="B1" workbookViewId="0">
      <selection activeCell="B1" sqref="B1"/>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thickBot="1" x14ac:dyDescent="0.3">
      <c r="B1" s="155" t="s">
        <v>2450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4" spans="1:33" ht="15" customHeight="1" x14ac:dyDescent="0.25">
      <c r="A4" s="38" t="s">
        <v>412</v>
      </c>
      <c r="B4" s="159" t="s">
        <v>90</v>
      </c>
      <c r="AG4" s="228" t="s">
        <v>2096</v>
      </c>
    </row>
    <row r="5" spans="1:33" ht="15" customHeight="1" x14ac:dyDescent="0.25">
      <c r="B5" s="155" t="s">
        <v>91</v>
      </c>
      <c r="AG5" s="228" t="s">
        <v>2097</v>
      </c>
    </row>
    <row r="6" spans="1:33" ht="15" customHeight="1" x14ac:dyDescent="0.25">
      <c r="B6" s="155"/>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28" t="s">
        <v>2098</v>
      </c>
    </row>
    <row r="7" spans="1:33" ht="15" customHeight="1" thickBot="1" x14ac:dyDescent="0.3">
      <c r="B7" s="156" t="s">
        <v>93</v>
      </c>
      <c r="C7" s="156">
        <v>2021</v>
      </c>
      <c r="D7" s="156">
        <v>2022</v>
      </c>
      <c r="E7" s="156">
        <v>2023</v>
      </c>
      <c r="F7" s="156">
        <v>2024</v>
      </c>
      <c r="G7" s="156">
        <v>2025</v>
      </c>
      <c r="H7" s="156">
        <v>2026</v>
      </c>
      <c r="I7" s="156">
        <v>2027</v>
      </c>
      <c r="J7" s="156">
        <v>2028</v>
      </c>
      <c r="K7" s="156">
        <v>2029</v>
      </c>
      <c r="L7" s="156">
        <v>2030</v>
      </c>
      <c r="M7" s="156">
        <v>2031</v>
      </c>
      <c r="N7" s="156">
        <v>2032</v>
      </c>
      <c r="O7" s="156">
        <v>2033</v>
      </c>
      <c r="P7" s="156">
        <v>2034</v>
      </c>
      <c r="Q7" s="156">
        <v>2035</v>
      </c>
      <c r="R7" s="156">
        <v>2036</v>
      </c>
      <c r="S7" s="156">
        <v>2037</v>
      </c>
      <c r="T7" s="156">
        <v>2038</v>
      </c>
      <c r="U7" s="156">
        <v>2039</v>
      </c>
      <c r="V7" s="156">
        <v>2040</v>
      </c>
      <c r="W7" s="156">
        <v>2041</v>
      </c>
      <c r="X7" s="156">
        <v>2042</v>
      </c>
      <c r="Y7" s="156">
        <v>2043</v>
      </c>
      <c r="Z7" s="156">
        <v>2044</v>
      </c>
      <c r="AA7" s="156">
        <v>2045</v>
      </c>
      <c r="AB7" s="156">
        <v>2046</v>
      </c>
      <c r="AC7" s="156">
        <v>2047</v>
      </c>
      <c r="AD7" s="156">
        <v>2048</v>
      </c>
      <c r="AE7" s="156">
        <v>2049</v>
      </c>
      <c r="AF7" s="156">
        <v>2050</v>
      </c>
      <c r="AG7" s="229" t="s">
        <v>2099</v>
      </c>
    </row>
    <row r="8" spans="1:33" ht="15" customHeight="1" thickTop="1" x14ac:dyDescent="0.25"/>
    <row r="9" spans="1:33" ht="15" customHeight="1" x14ac:dyDescent="0.25">
      <c r="B9" s="162" t="s">
        <v>94</v>
      </c>
    </row>
    <row r="10" spans="1:33" ht="15" customHeight="1" x14ac:dyDescent="0.25">
      <c r="A10" s="38" t="s">
        <v>413</v>
      </c>
      <c r="B10" s="163" t="s">
        <v>95</v>
      </c>
      <c r="C10" s="164">
        <v>11.13137</v>
      </c>
      <c r="D10" s="164">
        <v>11.889478</v>
      </c>
      <c r="E10" s="164">
        <v>12.275468999999999</v>
      </c>
      <c r="F10" s="164">
        <v>12.609235999999999</v>
      </c>
      <c r="G10" s="164">
        <v>13.052148000000001</v>
      </c>
      <c r="H10" s="164">
        <v>13.237693</v>
      </c>
      <c r="I10" s="164">
        <v>13.193173</v>
      </c>
      <c r="J10" s="164">
        <v>13.348814000000001</v>
      </c>
      <c r="K10" s="164">
        <v>13.321289</v>
      </c>
      <c r="L10" s="164">
        <v>13.279311999999999</v>
      </c>
      <c r="M10" s="164">
        <v>13.144327000000001</v>
      </c>
      <c r="N10" s="164">
        <v>13.016207</v>
      </c>
      <c r="O10" s="164">
        <v>13.009095</v>
      </c>
      <c r="P10" s="164">
        <v>12.840246</v>
      </c>
      <c r="Q10" s="164">
        <v>12.759727</v>
      </c>
      <c r="R10" s="164">
        <v>12.67831</v>
      </c>
      <c r="S10" s="164">
        <v>12.545458</v>
      </c>
      <c r="T10" s="164">
        <v>12.455380999999999</v>
      </c>
      <c r="U10" s="164">
        <v>12.459657999999999</v>
      </c>
      <c r="V10" s="164">
        <v>12.500586999999999</v>
      </c>
      <c r="W10" s="164">
        <v>12.419264</v>
      </c>
      <c r="X10" s="164">
        <v>12.381392</v>
      </c>
      <c r="Y10" s="164">
        <v>12.382156</v>
      </c>
      <c r="Z10" s="164">
        <v>12.307539</v>
      </c>
      <c r="AA10" s="164">
        <v>12.451010999999999</v>
      </c>
      <c r="AB10" s="164">
        <v>12.532495000000001</v>
      </c>
      <c r="AC10" s="164">
        <v>12.548349</v>
      </c>
      <c r="AD10" s="164">
        <v>12.492279</v>
      </c>
      <c r="AE10" s="164">
        <v>12.350566000000001</v>
      </c>
      <c r="AF10" s="164">
        <v>12.663138</v>
      </c>
      <c r="AG10" s="165">
        <v>4.4559999999999999E-3</v>
      </c>
    </row>
    <row r="11" spans="1:33" ht="15" customHeight="1" x14ac:dyDescent="0.25">
      <c r="A11" s="38" t="s">
        <v>414</v>
      </c>
      <c r="B11" s="163" t="s">
        <v>96</v>
      </c>
      <c r="C11" s="164">
        <v>0.44028499999999998</v>
      </c>
      <c r="D11" s="164">
        <v>0.41328300000000001</v>
      </c>
      <c r="E11" s="164">
        <v>0.39400000000000002</v>
      </c>
      <c r="F11" s="164">
        <v>0.41007500000000002</v>
      </c>
      <c r="G11" s="164">
        <v>0.45656999999999998</v>
      </c>
      <c r="H11" s="164">
        <v>0.48005199999999998</v>
      </c>
      <c r="I11" s="164">
        <v>0.50985400000000003</v>
      </c>
      <c r="J11" s="164">
        <v>0.55565600000000004</v>
      </c>
      <c r="K11" s="164">
        <v>0.56595099999999998</v>
      </c>
      <c r="L11" s="164">
        <v>0.60359300000000005</v>
      </c>
      <c r="M11" s="164">
        <v>0.60308200000000001</v>
      </c>
      <c r="N11" s="164">
        <v>0.63263100000000005</v>
      </c>
      <c r="O11" s="164">
        <v>0.65583400000000003</v>
      </c>
      <c r="P11" s="164">
        <v>0.60842099999999999</v>
      </c>
      <c r="Q11" s="164">
        <v>0.56258699999999995</v>
      </c>
      <c r="R11" s="164">
        <v>0.52347500000000002</v>
      </c>
      <c r="S11" s="164">
        <v>0.48912899999999998</v>
      </c>
      <c r="T11" s="164">
        <v>0.45771299999999998</v>
      </c>
      <c r="U11" s="164">
        <v>0.427311</v>
      </c>
      <c r="V11" s="164">
        <v>0.399117</v>
      </c>
      <c r="W11" s="164">
        <v>0.37276599999999999</v>
      </c>
      <c r="X11" s="164">
        <v>0.38711200000000001</v>
      </c>
      <c r="Y11" s="164">
        <v>0.44032900000000003</v>
      </c>
      <c r="Z11" s="164">
        <v>0.49331000000000003</v>
      </c>
      <c r="AA11" s="164">
        <v>0.53611200000000003</v>
      </c>
      <c r="AB11" s="164">
        <v>0.53799699999999995</v>
      </c>
      <c r="AC11" s="164">
        <v>0.54183300000000001</v>
      </c>
      <c r="AD11" s="164">
        <v>0.60490900000000003</v>
      </c>
      <c r="AE11" s="164">
        <v>0.64028099999999999</v>
      </c>
      <c r="AF11" s="164">
        <v>0.70481199999999999</v>
      </c>
      <c r="AG11" s="165">
        <v>1.6357E-2</v>
      </c>
    </row>
    <row r="12" spans="1:33" ht="15" customHeight="1" x14ac:dyDescent="0.25">
      <c r="A12" s="38" t="s">
        <v>415</v>
      </c>
      <c r="B12" s="163" t="s">
        <v>97</v>
      </c>
      <c r="C12" s="164">
        <v>10.691084999999999</v>
      </c>
      <c r="D12" s="164">
        <v>11.476194</v>
      </c>
      <c r="E12" s="164">
        <v>11.881468999999999</v>
      </c>
      <c r="F12" s="164">
        <v>12.199161</v>
      </c>
      <c r="G12" s="164">
        <v>12.595578</v>
      </c>
      <c r="H12" s="164">
        <v>12.757642000000001</v>
      </c>
      <c r="I12" s="164">
        <v>12.683318999999999</v>
      </c>
      <c r="J12" s="164">
        <v>12.793158999999999</v>
      </c>
      <c r="K12" s="164">
        <v>12.755338999999999</v>
      </c>
      <c r="L12" s="164">
        <v>12.675718</v>
      </c>
      <c r="M12" s="164">
        <v>12.541245</v>
      </c>
      <c r="N12" s="164">
        <v>12.383576</v>
      </c>
      <c r="O12" s="164">
        <v>12.353261</v>
      </c>
      <c r="P12" s="164">
        <v>12.231825000000001</v>
      </c>
      <c r="Q12" s="164">
        <v>12.197141999999999</v>
      </c>
      <c r="R12" s="164">
        <v>12.154836</v>
      </c>
      <c r="S12" s="164">
        <v>12.056330000000001</v>
      </c>
      <c r="T12" s="164">
        <v>11.997668000000001</v>
      </c>
      <c r="U12" s="164">
        <v>12.032348000000001</v>
      </c>
      <c r="V12" s="164">
        <v>12.101470000000001</v>
      </c>
      <c r="W12" s="164">
        <v>12.046497</v>
      </c>
      <c r="X12" s="164">
        <v>11.99428</v>
      </c>
      <c r="Y12" s="164">
        <v>11.941829</v>
      </c>
      <c r="Z12" s="164">
        <v>11.814228999999999</v>
      </c>
      <c r="AA12" s="164">
        <v>11.914899</v>
      </c>
      <c r="AB12" s="164">
        <v>11.994498</v>
      </c>
      <c r="AC12" s="164">
        <v>12.006516</v>
      </c>
      <c r="AD12" s="164">
        <v>11.887370000000001</v>
      </c>
      <c r="AE12" s="164">
        <v>11.710285000000001</v>
      </c>
      <c r="AF12" s="164">
        <v>11.958327000000001</v>
      </c>
      <c r="AG12" s="165">
        <v>3.8700000000000002E-3</v>
      </c>
    </row>
    <row r="13" spans="1:33" ht="15" customHeight="1" x14ac:dyDescent="0.25">
      <c r="A13" s="38" t="s">
        <v>416</v>
      </c>
      <c r="B13" s="163" t="s">
        <v>98</v>
      </c>
      <c r="C13" s="164">
        <v>3.2371400000000001</v>
      </c>
      <c r="D13" s="164">
        <v>4.1941600000000001</v>
      </c>
      <c r="E13" s="164">
        <v>4.1525480000000003</v>
      </c>
      <c r="F13" s="164">
        <v>3.8770340000000001</v>
      </c>
      <c r="G13" s="164">
        <v>3.5371090000000001</v>
      </c>
      <c r="H13" s="164">
        <v>3.305701</v>
      </c>
      <c r="I13" s="164">
        <v>3.2987639999999998</v>
      </c>
      <c r="J13" s="164">
        <v>3.1111439999999999</v>
      </c>
      <c r="K13" s="164">
        <v>3.1348910000000001</v>
      </c>
      <c r="L13" s="164">
        <v>3.1332559999999998</v>
      </c>
      <c r="M13" s="164">
        <v>3.1414879999999998</v>
      </c>
      <c r="N13" s="164">
        <v>3.3788279999999999</v>
      </c>
      <c r="O13" s="164">
        <v>3.3040029999999998</v>
      </c>
      <c r="P13" s="164">
        <v>3.387724</v>
      </c>
      <c r="Q13" s="164">
        <v>3.4157739999999999</v>
      </c>
      <c r="R13" s="164">
        <v>3.3911829999999998</v>
      </c>
      <c r="S13" s="164">
        <v>3.4768469999999998</v>
      </c>
      <c r="T13" s="164">
        <v>3.582338</v>
      </c>
      <c r="U13" s="164">
        <v>3.488359</v>
      </c>
      <c r="V13" s="164">
        <v>3.4089239999999998</v>
      </c>
      <c r="W13" s="164">
        <v>3.5039479999999998</v>
      </c>
      <c r="X13" s="164">
        <v>3.4924620000000002</v>
      </c>
      <c r="Y13" s="164">
        <v>3.525169</v>
      </c>
      <c r="Z13" s="164">
        <v>3.6002489999999998</v>
      </c>
      <c r="AA13" s="164">
        <v>3.3680789999999998</v>
      </c>
      <c r="AB13" s="164">
        <v>3.2827519999999999</v>
      </c>
      <c r="AC13" s="164">
        <v>3.1696149999999998</v>
      </c>
      <c r="AD13" s="164">
        <v>3.2632029999999999</v>
      </c>
      <c r="AE13" s="164">
        <v>3.4066380000000001</v>
      </c>
      <c r="AF13" s="164">
        <v>3.0713240000000002</v>
      </c>
      <c r="AG13" s="165">
        <v>-1.812E-3</v>
      </c>
    </row>
    <row r="14" spans="1:33" ht="15" customHeight="1" x14ac:dyDescent="0.25">
      <c r="A14" s="38" t="s">
        <v>417</v>
      </c>
      <c r="B14" s="163" t="s">
        <v>99</v>
      </c>
      <c r="C14" s="164">
        <v>6.2629999999999999</v>
      </c>
      <c r="D14" s="164">
        <v>7.4429999999999996</v>
      </c>
      <c r="E14" s="164">
        <v>7.5188540000000001</v>
      </c>
      <c r="F14" s="164">
        <v>7.2151439999999996</v>
      </c>
      <c r="G14" s="164">
        <v>6.8781530000000002</v>
      </c>
      <c r="H14" s="164">
        <v>6.6044510000000001</v>
      </c>
      <c r="I14" s="164">
        <v>6.6097010000000003</v>
      </c>
      <c r="J14" s="164">
        <v>6.468909</v>
      </c>
      <c r="K14" s="164">
        <v>6.4279159999999997</v>
      </c>
      <c r="L14" s="164">
        <v>6.4035450000000003</v>
      </c>
      <c r="M14" s="164">
        <v>6.4879709999999999</v>
      </c>
      <c r="N14" s="164">
        <v>6.6482469999999996</v>
      </c>
      <c r="O14" s="164">
        <v>6.5731590000000004</v>
      </c>
      <c r="P14" s="164">
        <v>6.7187890000000001</v>
      </c>
      <c r="Q14" s="164">
        <v>6.7541250000000002</v>
      </c>
      <c r="R14" s="164">
        <v>6.894927</v>
      </c>
      <c r="S14" s="164">
        <v>6.9520140000000001</v>
      </c>
      <c r="T14" s="164">
        <v>7.0490259999999996</v>
      </c>
      <c r="U14" s="164">
        <v>7.0809490000000004</v>
      </c>
      <c r="V14" s="164">
        <v>6.9350889999999996</v>
      </c>
      <c r="W14" s="164">
        <v>6.929074</v>
      </c>
      <c r="X14" s="164">
        <v>6.8477430000000004</v>
      </c>
      <c r="Y14" s="164">
        <v>6.697597</v>
      </c>
      <c r="Z14" s="164">
        <v>6.8411229999999996</v>
      </c>
      <c r="AA14" s="164">
        <v>6.5286559999999998</v>
      </c>
      <c r="AB14" s="164">
        <v>6.3633509999999998</v>
      </c>
      <c r="AC14" s="164">
        <v>6.2827359999999999</v>
      </c>
      <c r="AD14" s="164">
        <v>6.3719890000000001</v>
      </c>
      <c r="AE14" s="164">
        <v>6.5198140000000002</v>
      </c>
      <c r="AF14" s="164">
        <v>6.1941750000000004</v>
      </c>
      <c r="AG14" s="165">
        <v>-3.8099999999999999E-4</v>
      </c>
    </row>
    <row r="15" spans="1:33" ht="15" customHeight="1" x14ac:dyDescent="0.25">
      <c r="A15" s="38" t="s">
        <v>418</v>
      </c>
      <c r="B15" s="163" t="s">
        <v>100</v>
      </c>
      <c r="C15" s="164">
        <v>3.0258600000000002</v>
      </c>
      <c r="D15" s="164">
        <v>3.24884</v>
      </c>
      <c r="E15" s="164">
        <v>3.3663059999999998</v>
      </c>
      <c r="F15" s="164">
        <v>3.3381099999999999</v>
      </c>
      <c r="G15" s="164">
        <v>3.341043</v>
      </c>
      <c r="H15" s="164">
        <v>3.2987510000000002</v>
      </c>
      <c r="I15" s="164">
        <v>3.310937</v>
      </c>
      <c r="J15" s="164">
        <v>3.3577650000000001</v>
      </c>
      <c r="K15" s="164">
        <v>3.2930250000000001</v>
      </c>
      <c r="L15" s="164">
        <v>3.270289</v>
      </c>
      <c r="M15" s="164">
        <v>3.3464830000000001</v>
      </c>
      <c r="N15" s="164">
        <v>3.2694190000000001</v>
      </c>
      <c r="O15" s="164">
        <v>3.2691560000000002</v>
      </c>
      <c r="P15" s="164">
        <v>3.3310659999999999</v>
      </c>
      <c r="Q15" s="164">
        <v>3.3383509999999998</v>
      </c>
      <c r="R15" s="164">
        <v>3.5037440000000002</v>
      </c>
      <c r="S15" s="164">
        <v>3.4751669999999999</v>
      </c>
      <c r="T15" s="164">
        <v>3.466688</v>
      </c>
      <c r="U15" s="164">
        <v>3.59259</v>
      </c>
      <c r="V15" s="164">
        <v>3.5261650000000002</v>
      </c>
      <c r="W15" s="164">
        <v>3.4251260000000001</v>
      </c>
      <c r="X15" s="164">
        <v>3.3552810000000002</v>
      </c>
      <c r="Y15" s="164">
        <v>3.172428</v>
      </c>
      <c r="Z15" s="164">
        <v>3.240875</v>
      </c>
      <c r="AA15" s="164">
        <v>3.160577</v>
      </c>
      <c r="AB15" s="164">
        <v>3.0805989999999999</v>
      </c>
      <c r="AC15" s="164">
        <v>3.1131220000000002</v>
      </c>
      <c r="AD15" s="164">
        <v>3.1087859999999998</v>
      </c>
      <c r="AE15" s="164">
        <v>3.1131760000000002</v>
      </c>
      <c r="AF15" s="164">
        <v>3.1228509999999998</v>
      </c>
      <c r="AG15" s="165">
        <v>1.0889999999999999E-3</v>
      </c>
    </row>
    <row r="16" spans="1:33" ht="15" customHeight="1" x14ac:dyDescent="0.25">
      <c r="A16" s="38" t="s">
        <v>419</v>
      </c>
      <c r="B16" s="163" t="s">
        <v>101</v>
      </c>
      <c r="C16" s="164">
        <v>0.74099999999999999</v>
      </c>
      <c r="D16" s="164">
        <v>0.20300000000000001</v>
      </c>
      <c r="E16" s="164">
        <v>9.7949999999999995E-2</v>
      </c>
      <c r="F16" s="164">
        <v>0.111</v>
      </c>
      <c r="G16" s="164">
        <v>5.4109999999999998E-2</v>
      </c>
      <c r="H16" s="164">
        <v>0.10617</v>
      </c>
      <c r="I16" s="164">
        <v>0.10548</v>
      </c>
      <c r="J16" s="164">
        <v>7.0080000000000003E-2</v>
      </c>
      <c r="K16" s="164">
        <v>0.06</v>
      </c>
      <c r="L16" s="164">
        <v>0.06</v>
      </c>
      <c r="M16" s="164">
        <v>0.06</v>
      </c>
      <c r="N16" s="164">
        <v>0</v>
      </c>
      <c r="O16" s="164">
        <v>0</v>
      </c>
      <c r="P16" s="164">
        <v>0</v>
      </c>
      <c r="Q16" s="164">
        <v>0</v>
      </c>
      <c r="R16" s="164">
        <v>0</v>
      </c>
      <c r="S16" s="164">
        <v>0</v>
      </c>
      <c r="T16" s="164">
        <v>0</v>
      </c>
      <c r="U16" s="164">
        <v>0</v>
      </c>
      <c r="V16" s="164">
        <v>0</v>
      </c>
      <c r="W16" s="164">
        <v>0</v>
      </c>
      <c r="X16" s="164">
        <v>0</v>
      </c>
      <c r="Y16" s="164">
        <v>0</v>
      </c>
      <c r="Z16" s="164">
        <v>0</v>
      </c>
      <c r="AA16" s="164">
        <v>0</v>
      </c>
      <c r="AB16" s="164">
        <v>0</v>
      </c>
      <c r="AC16" s="164">
        <v>0</v>
      </c>
      <c r="AD16" s="164">
        <v>0</v>
      </c>
      <c r="AE16" s="164">
        <v>0</v>
      </c>
      <c r="AF16" s="164">
        <v>0</v>
      </c>
      <c r="AG16" s="165" t="s">
        <v>2017</v>
      </c>
    </row>
    <row r="17" spans="1:33" ht="15" customHeight="1" x14ac:dyDescent="0.25">
      <c r="A17" s="38" t="s">
        <v>420</v>
      </c>
      <c r="B17" s="162" t="s">
        <v>103</v>
      </c>
      <c r="C17" s="166">
        <v>15.109508999999999</v>
      </c>
      <c r="D17" s="166">
        <v>16.286636000000001</v>
      </c>
      <c r="E17" s="166">
        <v>16.525967000000001</v>
      </c>
      <c r="F17" s="166">
        <v>16.597269000000001</v>
      </c>
      <c r="G17" s="166">
        <v>16.643366</v>
      </c>
      <c r="H17" s="166">
        <v>16.649564999999999</v>
      </c>
      <c r="I17" s="166">
        <v>16.597418000000001</v>
      </c>
      <c r="J17" s="166">
        <v>16.530037</v>
      </c>
      <c r="K17" s="166">
        <v>16.516179999999999</v>
      </c>
      <c r="L17" s="166">
        <v>16.472569</v>
      </c>
      <c r="M17" s="166">
        <v>16.345815999999999</v>
      </c>
      <c r="N17" s="166">
        <v>16.395035</v>
      </c>
      <c r="O17" s="166">
        <v>16.313099000000001</v>
      </c>
      <c r="P17" s="166">
        <v>16.227969999999999</v>
      </c>
      <c r="Q17" s="166">
        <v>16.175501000000001</v>
      </c>
      <c r="R17" s="166">
        <v>16.069493999999999</v>
      </c>
      <c r="S17" s="166">
        <v>16.022304999999999</v>
      </c>
      <c r="T17" s="166">
        <v>16.03772</v>
      </c>
      <c r="U17" s="166">
        <v>15.948017</v>
      </c>
      <c r="V17" s="166">
        <v>15.909509999999999</v>
      </c>
      <c r="W17" s="166">
        <v>15.923211999999999</v>
      </c>
      <c r="X17" s="166">
        <v>15.873854</v>
      </c>
      <c r="Y17" s="166">
        <v>15.907325</v>
      </c>
      <c r="Z17" s="166">
        <v>15.907787000000001</v>
      </c>
      <c r="AA17" s="166">
        <v>15.819089999999999</v>
      </c>
      <c r="AB17" s="166">
        <v>15.815246999999999</v>
      </c>
      <c r="AC17" s="166">
        <v>15.717964</v>
      </c>
      <c r="AD17" s="166">
        <v>15.755483</v>
      </c>
      <c r="AE17" s="166">
        <v>15.757204</v>
      </c>
      <c r="AF17" s="166">
        <v>15.734463</v>
      </c>
      <c r="AG17" s="167">
        <v>1.3990000000000001E-3</v>
      </c>
    </row>
    <row r="18" spans="1:33" ht="15" customHeight="1" x14ac:dyDescent="0.25"/>
    <row r="19" spans="1:33" ht="15" customHeight="1" x14ac:dyDescent="0.25">
      <c r="A19" s="38" t="s">
        <v>1148</v>
      </c>
      <c r="B19" s="163" t="s">
        <v>1147</v>
      </c>
      <c r="C19" s="164">
        <v>-3.4039999999999999</v>
      </c>
      <c r="D19" s="164">
        <v>-4.2270000000000003</v>
      </c>
      <c r="E19" s="164">
        <v>-4.772481</v>
      </c>
      <c r="F19" s="164">
        <v>-5.0140019999999996</v>
      </c>
      <c r="G19" s="164">
        <v>-5.1417529999999996</v>
      </c>
      <c r="H19" s="164">
        <v>-5.1079350000000003</v>
      </c>
      <c r="I19" s="164">
        <v>-5.0319070000000004</v>
      </c>
      <c r="J19" s="164">
        <v>-5.0084039999999996</v>
      </c>
      <c r="K19" s="164">
        <v>-5.1342429999999997</v>
      </c>
      <c r="L19" s="164">
        <v>-5.2198589999999996</v>
      </c>
      <c r="M19" s="164">
        <v>-5.1250830000000001</v>
      </c>
      <c r="N19" s="164">
        <v>-5.1797779999999998</v>
      </c>
      <c r="O19" s="164">
        <v>-5.0926850000000004</v>
      </c>
      <c r="P19" s="164">
        <v>-5.1122579999999997</v>
      </c>
      <c r="Q19" s="164">
        <v>-5.1311049999999998</v>
      </c>
      <c r="R19" s="164">
        <v>-5.0489889999999997</v>
      </c>
      <c r="S19" s="164">
        <v>-4.9983810000000002</v>
      </c>
      <c r="T19" s="164">
        <v>-5.0336220000000003</v>
      </c>
      <c r="U19" s="164">
        <v>-4.9574389999999999</v>
      </c>
      <c r="V19" s="164">
        <v>-4.9705310000000003</v>
      </c>
      <c r="W19" s="164">
        <v>-4.9907240000000002</v>
      </c>
      <c r="X19" s="164">
        <v>-4.9838050000000003</v>
      </c>
      <c r="Y19" s="164">
        <v>-5.0494110000000001</v>
      </c>
      <c r="Z19" s="164">
        <v>-5.0496309999999998</v>
      </c>
      <c r="AA19" s="164">
        <v>-5.000953</v>
      </c>
      <c r="AB19" s="164">
        <v>-4.9255789999999999</v>
      </c>
      <c r="AC19" s="164">
        <v>-4.7807519999999997</v>
      </c>
      <c r="AD19" s="164">
        <v>-4.823569</v>
      </c>
      <c r="AE19" s="164">
        <v>-4.7897069999999999</v>
      </c>
      <c r="AF19" s="164">
        <v>-4.6693290000000003</v>
      </c>
      <c r="AG19" s="165">
        <v>1.0958000000000001E-2</v>
      </c>
    </row>
    <row r="20" spans="1:33" ht="15" customHeight="1" x14ac:dyDescent="0.25">
      <c r="A20" s="38" t="s">
        <v>1146</v>
      </c>
      <c r="B20" s="163" t="s">
        <v>1145</v>
      </c>
      <c r="C20" s="164">
        <v>1.0449999999999999</v>
      </c>
      <c r="D20" s="164">
        <v>0.9</v>
      </c>
      <c r="E20" s="164">
        <v>0.54096500000000003</v>
      </c>
      <c r="F20" s="164">
        <v>0.53690099999999996</v>
      </c>
      <c r="G20" s="164">
        <v>0.573851</v>
      </c>
      <c r="H20" s="164">
        <v>0.62545899999999999</v>
      </c>
      <c r="I20" s="164">
        <v>0.64563999999999999</v>
      </c>
      <c r="J20" s="164">
        <v>0.64427599999999996</v>
      </c>
      <c r="K20" s="164">
        <v>0.62891699999999995</v>
      </c>
      <c r="L20" s="164">
        <v>0.63754599999999995</v>
      </c>
      <c r="M20" s="164">
        <v>0.63534299999999999</v>
      </c>
      <c r="N20" s="164">
        <v>0.65361999999999998</v>
      </c>
      <c r="O20" s="164">
        <v>0.65335699999999997</v>
      </c>
      <c r="P20" s="164">
        <v>0.65321700000000005</v>
      </c>
      <c r="Q20" s="164">
        <v>0.65797300000000003</v>
      </c>
      <c r="R20" s="164">
        <v>0.64936000000000005</v>
      </c>
      <c r="S20" s="164">
        <v>0.65509600000000001</v>
      </c>
      <c r="T20" s="164">
        <v>0.66312400000000005</v>
      </c>
      <c r="U20" s="164">
        <v>0.66704600000000003</v>
      </c>
      <c r="V20" s="164">
        <v>0.672157</v>
      </c>
      <c r="W20" s="164">
        <v>0.67462200000000005</v>
      </c>
      <c r="X20" s="164">
        <v>0.67107300000000003</v>
      </c>
      <c r="Y20" s="164">
        <v>0.67621399999999998</v>
      </c>
      <c r="Z20" s="164">
        <v>0.68209799999999998</v>
      </c>
      <c r="AA20" s="164">
        <v>0.69033599999999995</v>
      </c>
      <c r="AB20" s="164">
        <v>0.69341200000000003</v>
      </c>
      <c r="AC20" s="164">
        <v>0.70770900000000003</v>
      </c>
      <c r="AD20" s="164">
        <v>0.73924800000000002</v>
      </c>
      <c r="AE20" s="164">
        <v>0.73270000000000002</v>
      </c>
      <c r="AF20" s="164">
        <v>0.71306499999999995</v>
      </c>
      <c r="AG20" s="165">
        <v>-1.3093E-2</v>
      </c>
    </row>
    <row r="21" spans="1:33" ht="15" customHeight="1" x14ac:dyDescent="0.25">
      <c r="A21" s="38" t="s">
        <v>1144</v>
      </c>
      <c r="B21" s="163" t="s">
        <v>1143</v>
      </c>
      <c r="C21" s="164">
        <v>0.60099999999999998</v>
      </c>
      <c r="D21" s="164">
        <v>0.64900000000000002</v>
      </c>
      <c r="E21" s="164">
        <v>0.63215100000000002</v>
      </c>
      <c r="F21" s="164">
        <v>0.646594</v>
      </c>
      <c r="G21" s="164">
        <v>0.64619000000000004</v>
      </c>
      <c r="H21" s="164">
        <v>0.59906099999999995</v>
      </c>
      <c r="I21" s="164">
        <v>0.597109</v>
      </c>
      <c r="J21" s="164">
        <v>0.59510099999999999</v>
      </c>
      <c r="K21" s="164">
        <v>0.58459799999999995</v>
      </c>
      <c r="L21" s="164">
        <v>0.58276300000000003</v>
      </c>
      <c r="M21" s="164">
        <v>0.58930300000000002</v>
      </c>
      <c r="N21" s="164">
        <v>0.57909299999999997</v>
      </c>
      <c r="O21" s="164">
        <v>0.57725800000000005</v>
      </c>
      <c r="P21" s="164">
        <v>0.575457</v>
      </c>
      <c r="Q21" s="164">
        <v>0.57395600000000002</v>
      </c>
      <c r="R21" s="164">
        <v>0.57212099999999999</v>
      </c>
      <c r="S21" s="164">
        <v>0.56991800000000004</v>
      </c>
      <c r="T21" s="164">
        <v>0.56829200000000002</v>
      </c>
      <c r="U21" s="164">
        <v>0.56624799999999997</v>
      </c>
      <c r="V21" s="164">
        <v>0.56475900000000001</v>
      </c>
      <c r="W21" s="164">
        <v>0.56256700000000004</v>
      </c>
      <c r="X21" s="164">
        <v>0.56073200000000001</v>
      </c>
      <c r="Y21" s="164">
        <v>0.55889699999999998</v>
      </c>
      <c r="Z21" s="164">
        <v>0.55706199999999995</v>
      </c>
      <c r="AA21" s="164">
        <v>0.55522700000000003</v>
      </c>
      <c r="AB21" s="164">
        <v>0.553392</v>
      </c>
      <c r="AC21" s="164">
        <v>0.55118900000000004</v>
      </c>
      <c r="AD21" s="164">
        <v>0.54935400000000001</v>
      </c>
      <c r="AE21" s="164">
        <v>0.54752000000000001</v>
      </c>
      <c r="AF21" s="164">
        <v>0.54568499999999998</v>
      </c>
      <c r="AG21" s="165">
        <v>-3.3240000000000001E-3</v>
      </c>
    </row>
    <row r="22" spans="1:33" ht="15" customHeight="1" x14ac:dyDescent="0.25">
      <c r="A22" s="38" t="s">
        <v>1142</v>
      </c>
      <c r="B22" s="163" t="s">
        <v>1141</v>
      </c>
      <c r="C22" s="164">
        <v>0.53</v>
      </c>
      <c r="D22" s="164">
        <v>0.48599999999999999</v>
      </c>
      <c r="E22" s="164">
        <v>0.60219599999999995</v>
      </c>
      <c r="F22" s="164">
        <v>0.628687</v>
      </c>
      <c r="G22" s="164">
        <v>0.63908799999999999</v>
      </c>
      <c r="H22" s="164">
        <v>0.61307800000000001</v>
      </c>
      <c r="I22" s="164">
        <v>0.56357400000000002</v>
      </c>
      <c r="J22" s="164">
        <v>0.52418299999999995</v>
      </c>
      <c r="K22" s="164">
        <v>0.49521999999999999</v>
      </c>
      <c r="L22" s="164">
        <v>0.474248</v>
      </c>
      <c r="M22" s="164">
        <v>0.43869599999999997</v>
      </c>
      <c r="N22" s="164">
        <v>0.430674</v>
      </c>
      <c r="O22" s="164">
        <v>0.41151100000000002</v>
      </c>
      <c r="P22" s="164">
        <v>0.39654699999999998</v>
      </c>
      <c r="Q22" s="164">
        <v>0.38238800000000001</v>
      </c>
      <c r="R22" s="164">
        <v>0.36969000000000002</v>
      </c>
      <c r="S22" s="164">
        <v>0.36415599999999998</v>
      </c>
      <c r="T22" s="164">
        <v>0.36191400000000001</v>
      </c>
      <c r="U22" s="164">
        <v>0.3574</v>
      </c>
      <c r="V22" s="164">
        <v>0.35195900000000002</v>
      </c>
      <c r="W22" s="164">
        <v>0.36204700000000001</v>
      </c>
      <c r="X22" s="164">
        <v>0.36932799999999999</v>
      </c>
      <c r="Y22" s="164">
        <v>0.36953000000000003</v>
      </c>
      <c r="Z22" s="164">
        <v>0.37224099999999999</v>
      </c>
      <c r="AA22" s="164">
        <v>0.37720599999999999</v>
      </c>
      <c r="AB22" s="164">
        <v>0.38209399999999999</v>
      </c>
      <c r="AC22" s="164">
        <v>0.38581500000000002</v>
      </c>
      <c r="AD22" s="164">
        <v>0.39827499999999999</v>
      </c>
      <c r="AE22" s="164">
        <v>0.40259299999999998</v>
      </c>
      <c r="AF22" s="164">
        <v>0.40767199999999998</v>
      </c>
      <c r="AG22" s="165">
        <v>-9.0080000000000004E-3</v>
      </c>
    </row>
    <row r="23" spans="1:33" ht="15" customHeight="1" x14ac:dyDescent="0.25">
      <c r="A23" s="38" t="s">
        <v>1140</v>
      </c>
      <c r="B23" s="163" t="s">
        <v>1139</v>
      </c>
      <c r="C23" s="164">
        <v>5.58</v>
      </c>
      <c r="D23" s="164">
        <v>6.2619999999999996</v>
      </c>
      <c r="E23" s="164">
        <v>6.5477930000000004</v>
      </c>
      <c r="F23" s="164">
        <v>6.8261839999999996</v>
      </c>
      <c r="G23" s="164">
        <v>7.0008819999999998</v>
      </c>
      <c r="H23" s="164">
        <v>6.945532</v>
      </c>
      <c r="I23" s="164">
        <v>6.8382290000000001</v>
      </c>
      <c r="J23" s="164">
        <v>6.7719639999999997</v>
      </c>
      <c r="K23" s="164">
        <v>6.8429779999999996</v>
      </c>
      <c r="L23" s="164">
        <v>6.9144160000000001</v>
      </c>
      <c r="M23" s="164">
        <v>6.788424</v>
      </c>
      <c r="N23" s="164">
        <v>6.8431649999999999</v>
      </c>
      <c r="O23" s="164">
        <v>6.7348100000000004</v>
      </c>
      <c r="P23" s="164">
        <v>6.7374790000000004</v>
      </c>
      <c r="Q23" s="164">
        <v>6.7454210000000003</v>
      </c>
      <c r="R23" s="164">
        <v>6.640161</v>
      </c>
      <c r="S23" s="164">
        <v>6.5875519999999996</v>
      </c>
      <c r="T23" s="164">
        <v>6.6269520000000002</v>
      </c>
      <c r="U23" s="164">
        <v>6.548133</v>
      </c>
      <c r="V23" s="164">
        <v>6.5594060000000001</v>
      </c>
      <c r="W23" s="164">
        <v>6.5899590000000003</v>
      </c>
      <c r="X23" s="164">
        <v>6.5849390000000003</v>
      </c>
      <c r="Y23" s="164">
        <v>6.6540509999999999</v>
      </c>
      <c r="Z23" s="164">
        <v>6.6610319999999996</v>
      </c>
      <c r="AA23" s="164">
        <v>6.6237219999999999</v>
      </c>
      <c r="AB23" s="164">
        <v>6.5544779999999996</v>
      </c>
      <c r="AC23" s="164">
        <v>6.4254660000000001</v>
      </c>
      <c r="AD23" s="164">
        <v>6.510446</v>
      </c>
      <c r="AE23" s="164">
        <v>6.4725190000000001</v>
      </c>
      <c r="AF23" s="164">
        <v>6.3357510000000001</v>
      </c>
      <c r="AG23" s="165">
        <v>4.3899999999999998E-3</v>
      </c>
    </row>
    <row r="24" spans="1:33" ht="15" customHeight="1" x14ac:dyDescent="0.25">
      <c r="A24" s="38" t="s">
        <v>1138</v>
      </c>
      <c r="B24" s="163" t="s">
        <v>1137</v>
      </c>
      <c r="C24" s="164">
        <v>0.96</v>
      </c>
      <c r="D24" s="164">
        <v>1.073</v>
      </c>
      <c r="E24" s="164">
        <v>1.000602</v>
      </c>
      <c r="F24" s="164">
        <v>0.96499900000000005</v>
      </c>
      <c r="G24" s="164">
        <v>0.97562899999999997</v>
      </c>
      <c r="H24" s="164">
        <v>0.988506</v>
      </c>
      <c r="I24" s="164">
        <v>0.96619299999999997</v>
      </c>
      <c r="J24" s="164">
        <v>0.98039200000000004</v>
      </c>
      <c r="K24" s="164">
        <v>0.98907599999999996</v>
      </c>
      <c r="L24" s="164">
        <v>1.0041359999999999</v>
      </c>
      <c r="M24" s="164">
        <v>0.99732299999999996</v>
      </c>
      <c r="N24" s="164">
        <v>1.004319</v>
      </c>
      <c r="O24" s="164">
        <v>1.0084789999999999</v>
      </c>
      <c r="P24" s="164">
        <v>1.033908</v>
      </c>
      <c r="Q24" s="164">
        <v>1.031711</v>
      </c>
      <c r="R24" s="164">
        <v>1.059599</v>
      </c>
      <c r="S24" s="164">
        <v>1.071261</v>
      </c>
      <c r="T24" s="164">
        <v>1.0784279999999999</v>
      </c>
      <c r="U24" s="164">
        <v>1.082535</v>
      </c>
      <c r="V24" s="164">
        <v>1.0791489999999999</v>
      </c>
      <c r="W24" s="164">
        <v>1.0834809999999999</v>
      </c>
      <c r="X24" s="164">
        <v>1.0767549999999999</v>
      </c>
      <c r="Y24" s="164">
        <v>1.0675269999999999</v>
      </c>
      <c r="Z24" s="164">
        <v>1.074581</v>
      </c>
      <c r="AA24" s="164">
        <v>1.0654349999999999</v>
      </c>
      <c r="AB24" s="164">
        <v>1.055148</v>
      </c>
      <c r="AC24" s="164">
        <v>1.0501670000000001</v>
      </c>
      <c r="AD24" s="164">
        <v>1.069102</v>
      </c>
      <c r="AE24" s="164">
        <v>1.078147</v>
      </c>
      <c r="AF24" s="164">
        <v>1.077413</v>
      </c>
      <c r="AG24" s="165">
        <v>3.9870000000000001E-3</v>
      </c>
    </row>
    <row r="25" spans="1:33" x14ac:dyDescent="0.25">
      <c r="A25" s="38" t="s">
        <v>1136</v>
      </c>
      <c r="B25" s="163" t="s">
        <v>1135</v>
      </c>
      <c r="C25" s="164">
        <v>0.20699999999999999</v>
      </c>
      <c r="D25" s="164">
        <v>-0.11600000000000001</v>
      </c>
      <c r="E25" s="164">
        <v>0</v>
      </c>
      <c r="F25" s="164">
        <v>0</v>
      </c>
      <c r="G25" s="164">
        <v>0</v>
      </c>
      <c r="H25" s="164">
        <v>0</v>
      </c>
      <c r="I25" s="164">
        <v>0</v>
      </c>
      <c r="J25" s="164">
        <v>0</v>
      </c>
      <c r="K25" s="164">
        <v>0</v>
      </c>
      <c r="L25" s="164">
        <v>0</v>
      </c>
      <c r="M25" s="164">
        <v>0</v>
      </c>
      <c r="N25" s="164">
        <v>0</v>
      </c>
      <c r="O25" s="164">
        <v>0</v>
      </c>
      <c r="P25" s="164">
        <v>0</v>
      </c>
      <c r="Q25" s="164">
        <v>0</v>
      </c>
      <c r="R25" s="164">
        <v>0</v>
      </c>
      <c r="S25" s="164">
        <v>0</v>
      </c>
      <c r="T25" s="164">
        <v>0</v>
      </c>
      <c r="U25" s="164">
        <v>0</v>
      </c>
      <c r="V25" s="164">
        <v>0</v>
      </c>
      <c r="W25" s="164">
        <v>0</v>
      </c>
      <c r="X25" s="164">
        <v>0</v>
      </c>
      <c r="Y25" s="164">
        <v>0</v>
      </c>
      <c r="Z25" s="164">
        <v>0</v>
      </c>
      <c r="AA25" s="164">
        <v>0</v>
      </c>
      <c r="AB25" s="164">
        <v>0</v>
      </c>
      <c r="AC25" s="164">
        <v>0</v>
      </c>
      <c r="AD25" s="164">
        <v>0</v>
      </c>
      <c r="AE25" s="164">
        <v>0</v>
      </c>
      <c r="AF25" s="164">
        <v>0</v>
      </c>
      <c r="AG25" s="165" t="s">
        <v>2017</v>
      </c>
    </row>
    <row r="26" spans="1:33" x14ac:dyDescent="0.25">
      <c r="A26" s="38" t="s">
        <v>1134</v>
      </c>
      <c r="B26" s="163" t="s">
        <v>1133</v>
      </c>
      <c r="C26" s="164">
        <v>5.3522439999999998</v>
      </c>
      <c r="D26" s="164">
        <v>5.8188529999999998</v>
      </c>
      <c r="E26" s="164">
        <v>6.0950930000000003</v>
      </c>
      <c r="F26" s="164">
        <v>6.1991610000000001</v>
      </c>
      <c r="G26" s="164">
        <v>6.3082289999999999</v>
      </c>
      <c r="H26" s="164">
        <v>6.2612259999999997</v>
      </c>
      <c r="I26" s="164">
        <v>6.2076130000000003</v>
      </c>
      <c r="J26" s="164">
        <v>6.1963860000000004</v>
      </c>
      <c r="K26" s="164">
        <v>6.2383069999999998</v>
      </c>
      <c r="L26" s="164">
        <v>6.296646</v>
      </c>
      <c r="M26" s="164">
        <v>6.3197039999999998</v>
      </c>
      <c r="N26" s="164">
        <v>6.3765859999999996</v>
      </c>
      <c r="O26" s="164">
        <v>6.3566549999999999</v>
      </c>
      <c r="P26" s="164">
        <v>6.3714839999999997</v>
      </c>
      <c r="Q26" s="164">
        <v>6.3963029999999996</v>
      </c>
      <c r="R26" s="164">
        <v>6.3443370000000003</v>
      </c>
      <c r="S26" s="164">
        <v>6.3196890000000003</v>
      </c>
      <c r="T26" s="164">
        <v>6.3211459999999997</v>
      </c>
      <c r="U26" s="164">
        <v>6.3625220000000002</v>
      </c>
      <c r="V26" s="164">
        <v>6.4001440000000001</v>
      </c>
      <c r="W26" s="164">
        <v>6.4143420000000004</v>
      </c>
      <c r="X26" s="164">
        <v>6.4982670000000002</v>
      </c>
      <c r="Y26" s="164">
        <v>6.5820480000000003</v>
      </c>
      <c r="Z26" s="164">
        <v>6.5704089999999997</v>
      </c>
      <c r="AA26" s="164">
        <v>6.6537490000000004</v>
      </c>
      <c r="AB26" s="164">
        <v>6.6817460000000004</v>
      </c>
      <c r="AC26" s="164">
        <v>6.6992529999999997</v>
      </c>
      <c r="AD26" s="164">
        <v>6.7072510000000003</v>
      </c>
      <c r="AE26" s="164">
        <v>6.7103400000000004</v>
      </c>
      <c r="AF26" s="164">
        <v>6.7479990000000001</v>
      </c>
      <c r="AG26" s="165">
        <v>8.0230000000000006E-3</v>
      </c>
    </row>
    <row r="27" spans="1:33" x14ac:dyDescent="0.25">
      <c r="A27" s="38" t="s">
        <v>1132</v>
      </c>
      <c r="B27" s="163" t="s">
        <v>1131</v>
      </c>
      <c r="C27" s="164">
        <v>1.070721</v>
      </c>
      <c r="D27" s="164">
        <v>1.155702</v>
      </c>
      <c r="E27" s="164">
        <v>1.1361209999999999</v>
      </c>
      <c r="F27" s="164">
        <v>1.134927</v>
      </c>
      <c r="G27" s="164">
        <v>1.1345890000000001</v>
      </c>
      <c r="H27" s="164">
        <v>1.133988</v>
      </c>
      <c r="I27" s="164">
        <v>1.1329130000000001</v>
      </c>
      <c r="J27" s="164">
        <v>1.131853</v>
      </c>
      <c r="K27" s="164">
        <v>1.1309309999999999</v>
      </c>
      <c r="L27" s="164">
        <v>1.1305890000000001</v>
      </c>
      <c r="M27" s="164">
        <v>1.1307020000000001</v>
      </c>
      <c r="N27" s="164">
        <v>1.1305019999999999</v>
      </c>
      <c r="O27" s="164">
        <v>1.1308339999999999</v>
      </c>
      <c r="P27" s="164">
        <v>1.130965</v>
      </c>
      <c r="Q27" s="164">
        <v>1.1308260000000001</v>
      </c>
      <c r="R27" s="164">
        <v>1.130789</v>
      </c>
      <c r="S27" s="164">
        <v>1.131159</v>
      </c>
      <c r="T27" s="164">
        <v>1.1364430000000001</v>
      </c>
      <c r="U27" s="164">
        <v>1.133184</v>
      </c>
      <c r="V27" s="164">
        <v>1.152908</v>
      </c>
      <c r="W27" s="164">
        <v>1.161384</v>
      </c>
      <c r="X27" s="164">
        <v>1.1702079999999999</v>
      </c>
      <c r="Y27" s="164">
        <v>1.1787209999999999</v>
      </c>
      <c r="Z27" s="164">
        <v>1.192037</v>
      </c>
      <c r="AA27" s="164">
        <v>1.2023710000000001</v>
      </c>
      <c r="AB27" s="164">
        <v>1.2129049999999999</v>
      </c>
      <c r="AC27" s="164">
        <v>1.225209</v>
      </c>
      <c r="AD27" s="164">
        <v>1.236486</v>
      </c>
      <c r="AE27" s="164">
        <v>1.2514559999999999</v>
      </c>
      <c r="AF27" s="164">
        <v>1.2621359999999999</v>
      </c>
      <c r="AG27" s="165">
        <v>5.6880000000000003E-3</v>
      </c>
    </row>
    <row r="28" spans="1:33" x14ac:dyDescent="0.25">
      <c r="A28" s="38" t="s">
        <v>1130</v>
      </c>
      <c r="B28" s="163" t="s">
        <v>2100</v>
      </c>
      <c r="C28" s="164">
        <v>0.86739500000000003</v>
      </c>
      <c r="D28" s="164">
        <v>0.89410000000000001</v>
      </c>
      <c r="E28" s="164">
        <v>0.90859800000000002</v>
      </c>
      <c r="F28" s="164">
        <v>0.90528600000000004</v>
      </c>
      <c r="G28" s="164">
        <v>0.904918</v>
      </c>
      <c r="H28" s="164">
        <v>0.90316200000000002</v>
      </c>
      <c r="I28" s="164">
        <v>0.90012800000000004</v>
      </c>
      <c r="J28" s="164">
        <v>0.89737100000000003</v>
      </c>
      <c r="K28" s="164">
        <v>0.89490499999999995</v>
      </c>
      <c r="L28" s="164">
        <v>0.894096</v>
      </c>
      <c r="M28" s="164">
        <v>0.89464900000000003</v>
      </c>
      <c r="N28" s="164">
        <v>0.89458099999999996</v>
      </c>
      <c r="O28" s="164">
        <v>0.89591699999999996</v>
      </c>
      <c r="P28" s="164">
        <v>0.89659199999999994</v>
      </c>
      <c r="Q28" s="164">
        <v>0.89685700000000002</v>
      </c>
      <c r="R28" s="164">
        <v>0.89670300000000003</v>
      </c>
      <c r="S28" s="164">
        <v>0.89772600000000002</v>
      </c>
      <c r="T28" s="164">
        <v>0.89958199999999999</v>
      </c>
      <c r="U28" s="164">
        <v>0.90274699999999997</v>
      </c>
      <c r="V28" s="164">
        <v>0.90704799999999997</v>
      </c>
      <c r="W28" s="164">
        <v>0.91080799999999995</v>
      </c>
      <c r="X28" s="164">
        <v>0.91528500000000002</v>
      </c>
      <c r="Y28" s="164">
        <v>0.92000899999999997</v>
      </c>
      <c r="Z28" s="164">
        <v>0.92533500000000002</v>
      </c>
      <c r="AA28" s="164">
        <v>0.931836</v>
      </c>
      <c r="AB28" s="164">
        <v>0.939975</v>
      </c>
      <c r="AC28" s="164">
        <v>0.948851</v>
      </c>
      <c r="AD28" s="164">
        <v>0.95777999999999996</v>
      </c>
      <c r="AE28" s="164">
        <v>0.96734900000000001</v>
      </c>
      <c r="AF28" s="164">
        <v>0.97864899999999999</v>
      </c>
      <c r="AG28" s="165">
        <v>4.1700000000000001E-3</v>
      </c>
    </row>
    <row r="29" spans="1:33" x14ac:dyDescent="0.25">
      <c r="A29" s="38" t="s">
        <v>1128</v>
      </c>
      <c r="B29" s="163" t="s">
        <v>1117</v>
      </c>
      <c r="C29" s="164">
        <v>0.94389699999999999</v>
      </c>
      <c r="D29" s="164">
        <v>0.97607500000000003</v>
      </c>
      <c r="E29" s="164">
        <v>1.0183530000000001</v>
      </c>
      <c r="F29" s="164">
        <v>1.017787</v>
      </c>
      <c r="G29" s="164">
        <v>1.025995</v>
      </c>
      <c r="H29" s="164">
        <v>1.027261</v>
      </c>
      <c r="I29" s="164">
        <v>1.0273300000000001</v>
      </c>
      <c r="J29" s="164">
        <v>1.0277579999999999</v>
      </c>
      <c r="K29" s="164">
        <v>1.0349109999999999</v>
      </c>
      <c r="L29" s="164">
        <v>1.0375970000000001</v>
      </c>
      <c r="M29" s="164">
        <v>1.0417430000000001</v>
      </c>
      <c r="N29" s="164">
        <v>1.0449470000000001</v>
      </c>
      <c r="O29" s="164">
        <v>1.0487550000000001</v>
      </c>
      <c r="P29" s="164">
        <v>1.052864</v>
      </c>
      <c r="Q29" s="164">
        <v>1.0592170000000001</v>
      </c>
      <c r="R29" s="164">
        <v>1.063121</v>
      </c>
      <c r="S29" s="164">
        <v>1.0683119999999999</v>
      </c>
      <c r="T29" s="164">
        <v>1.0744339999999999</v>
      </c>
      <c r="U29" s="164">
        <v>1.0901080000000001</v>
      </c>
      <c r="V29" s="164">
        <v>1.0907469999999999</v>
      </c>
      <c r="W29" s="164">
        <v>1.100781</v>
      </c>
      <c r="X29" s="164">
        <v>1.1082860000000001</v>
      </c>
      <c r="Y29" s="164">
        <v>1.117845</v>
      </c>
      <c r="Z29" s="164">
        <v>1.1373180000000001</v>
      </c>
      <c r="AA29" s="164">
        <v>1.149122</v>
      </c>
      <c r="AB29" s="164">
        <v>1.162655</v>
      </c>
      <c r="AC29" s="164">
        <v>1.1769700000000001</v>
      </c>
      <c r="AD29" s="164">
        <v>1.1916850000000001</v>
      </c>
      <c r="AE29" s="164">
        <v>1.2071609999999999</v>
      </c>
      <c r="AF29" s="164">
        <v>1.226783</v>
      </c>
      <c r="AG29" s="165">
        <v>9.0799999999999995E-3</v>
      </c>
    </row>
    <row r="30" spans="1:33" x14ac:dyDescent="0.25">
      <c r="A30" s="38" t="s">
        <v>1127</v>
      </c>
      <c r="B30" s="163" t="s">
        <v>1115</v>
      </c>
      <c r="C30" s="164">
        <v>-7.6502000000000001E-2</v>
      </c>
      <c r="D30" s="164">
        <v>-8.1975000000000006E-2</v>
      </c>
      <c r="E30" s="164">
        <v>-0.10975600000000001</v>
      </c>
      <c r="F30" s="164">
        <v>-0.1125</v>
      </c>
      <c r="G30" s="164">
        <v>-0.121077</v>
      </c>
      <c r="H30" s="164">
        <v>-0.124098</v>
      </c>
      <c r="I30" s="164">
        <v>-0.12720200000000001</v>
      </c>
      <c r="J30" s="164">
        <v>-0.130387</v>
      </c>
      <c r="K30" s="164">
        <v>-0.14000599999999999</v>
      </c>
      <c r="L30" s="164">
        <v>-0.14350099999999999</v>
      </c>
      <c r="M30" s="164">
        <v>-0.147094</v>
      </c>
      <c r="N30" s="164">
        <v>-0.150366</v>
      </c>
      <c r="O30" s="164">
        <v>-0.152838</v>
      </c>
      <c r="P30" s="164">
        <v>-0.15627199999999999</v>
      </c>
      <c r="Q30" s="164">
        <v>-0.16236</v>
      </c>
      <c r="R30" s="164">
        <v>-0.16641800000000001</v>
      </c>
      <c r="S30" s="164">
        <v>-0.17058599999999999</v>
      </c>
      <c r="T30" s="164">
        <v>-0.17485100000000001</v>
      </c>
      <c r="U30" s="164">
        <v>-0.187361</v>
      </c>
      <c r="V30" s="164">
        <v>-0.1837</v>
      </c>
      <c r="W30" s="164">
        <v>-0.189973</v>
      </c>
      <c r="X30" s="164">
        <v>-0.19300100000000001</v>
      </c>
      <c r="Y30" s="164">
        <v>-0.19783600000000001</v>
      </c>
      <c r="Z30" s="164">
        <v>-0.211983</v>
      </c>
      <c r="AA30" s="164">
        <v>-0.21728600000000001</v>
      </c>
      <c r="AB30" s="164">
        <v>-0.22267999999999999</v>
      </c>
      <c r="AC30" s="164">
        <v>-0.22811799999999999</v>
      </c>
      <c r="AD30" s="164">
        <v>-0.233905</v>
      </c>
      <c r="AE30" s="164">
        <v>-0.239811</v>
      </c>
      <c r="AF30" s="164">
        <v>-0.24813399999999999</v>
      </c>
      <c r="AG30" s="165">
        <v>4.1409000000000001E-2</v>
      </c>
    </row>
    <row r="31" spans="1:33" x14ac:dyDescent="0.25">
      <c r="A31" s="38" t="s">
        <v>1126</v>
      </c>
      <c r="B31" s="163" t="s">
        <v>1113</v>
      </c>
      <c r="C31" s="164">
        <v>0</v>
      </c>
      <c r="D31" s="164">
        <v>0</v>
      </c>
      <c r="E31" s="164">
        <v>0</v>
      </c>
      <c r="F31" s="164">
        <v>0</v>
      </c>
      <c r="G31" s="164">
        <v>0</v>
      </c>
      <c r="H31" s="164">
        <v>0</v>
      </c>
      <c r="I31" s="164">
        <v>0</v>
      </c>
      <c r="J31" s="164">
        <v>0</v>
      </c>
      <c r="K31" s="164">
        <v>0</v>
      </c>
      <c r="L31" s="164">
        <v>0</v>
      </c>
      <c r="M31" s="164">
        <v>0</v>
      </c>
      <c r="N31" s="164">
        <v>0</v>
      </c>
      <c r="O31" s="164">
        <v>0</v>
      </c>
      <c r="P31" s="164">
        <v>0</v>
      </c>
      <c r="Q31" s="164">
        <v>0</v>
      </c>
      <c r="R31" s="164">
        <v>0</v>
      </c>
      <c r="S31" s="164">
        <v>0</v>
      </c>
      <c r="T31" s="164">
        <v>0</v>
      </c>
      <c r="U31" s="164">
        <v>0</v>
      </c>
      <c r="V31" s="164">
        <v>0</v>
      </c>
      <c r="W31" s="164">
        <v>0</v>
      </c>
      <c r="X31" s="164">
        <v>0</v>
      </c>
      <c r="Y31" s="164">
        <v>0</v>
      </c>
      <c r="Z31" s="164">
        <v>0</v>
      </c>
      <c r="AA31" s="164">
        <v>0</v>
      </c>
      <c r="AB31" s="164">
        <v>0</v>
      </c>
      <c r="AC31" s="164">
        <v>0</v>
      </c>
      <c r="AD31" s="164">
        <v>0</v>
      </c>
      <c r="AE31" s="164">
        <v>0</v>
      </c>
      <c r="AF31" s="164">
        <v>0</v>
      </c>
      <c r="AG31" s="165" t="s">
        <v>2017</v>
      </c>
    </row>
    <row r="32" spans="1:33" x14ac:dyDescent="0.25">
      <c r="A32" s="38" t="s">
        <v>1125</v>
      </c>
      <c r="B32" s="163" t="s">
        <v>1124</v>
      </c>
      <c r="C32" s="164">
        <v>0.10957</v>
      </c>
      <c r="D32" s="164">
        <v>0.12343</v>
      </c>
      <c r="E32" s="164">
        <v>8.5490999999999998E-2</v>
      </c>
      <c r="F32" s="164">
        <v>8.7155999999999997E-2</v>
      </c>
      <c r="G32" s="164">
        <v>8.6574999999999999E-2</v>
      </c>
      <c r="H32" s="164">
        <v>8.7775000000000006E-2</v>
      </c>
      <c r="I32" s="164">
        <v>8.9271000000000003E-2</v>
      </c>
      <c r="J32" s="164">
        <v>8.9957999999999996E-2</v>
      </c>
      <c r="K32" s="164">
        <v>9.1673000000000004E-2</v>
      </c>
      <c r="L32" s="164">
        <v>9.1950000000000004E-2</v>
      </c>
      <c r="M32" s="164">
        <v>9.1553999999999996E-2</v>
      </c>
      <c r="N32" s="164">
        <v>9.0457999999999997E-2</v>
      </c>
      <c r="O32" s="164">
        <v>8.9090000000000003E-2</v>
      </c>
      <c r="P32" s="164">
        <v>8.8370000000000004E-2</v>
      </c>
      <c r="Q32" s="164">
        <v>8.7067000000000005E-2</v>
      </c>
      <c r="R32" s="164">
        <v>8.7808999999999998E-2</v>
      </c>
      <c r="S32" s="164">
        <v>8.8052000000000005E-2</v>
      </c>
      <c r="T32" s="164">
        <v>9.0187000000000003E-2</v>
      </c>
      <c r="U32" s="164">
        <v>9.0393000000000001E-2</v>
      </c>
      <c r="V32" s="164">
        <v>0.10288899999999999</v>
      </c>
      <c r="W32" s="164">
        <v>0.105504</v>
      </c>
      <c r="X32" s="164">
        <v>0.108863</v>
      </c>
      <c r="Y32" s="164">
        <v>0.110526</v>
      </c>
      <c r="Z32" s="164">
        <v>0.116439</v>
      </c>
      <c r="AA32" s="164">
        <v>0.118634</v>
      </c>
      <c r="AB32" s="164">
        <v>0.119738</v>
      </c>
      <c r="AC32" s="164">
        <v>0.12037</v>
      </c>
      <c r="AD32" s="164">
        <v>0.121144</v>
      </c>
      <c r="AE32" s="164">
        <v>0.121403</v>
      </c>
      <c r="AF32" s="164">
        <v>0.12220300000000001</v>
      </c>
      <c r="AG32" s="165" t="s">
        <v>2017</v>
      </c>
    </row>
    <row r="33" spans="1:33" x14ac:dyDescent="0.25">
      <c r="A33" s="38" t="s">
        <v>1123</v>
      </c>
      <c r="B33" s="163" t="s">
        <v>1117</v>
      </c>
      <c r="C33" s="164">
        <v>0.112</v>
      </c>
      <c r="D33" s="164">
        <v>0.125859</v>
      </c>
      <c r="E33" s="164">
        <v>7.7512999999999999E-2</v>
      </c>
      <c r="F33" s="164">
        <v>7.9138E-2</v>
      </c>
      <c r="G33" s="164">
        <v>7.8517000000000003E-2</v>
      </c>
      <c r="H33" s="164">
        <v>7.9675999999999997E-2</v>
      </c>
      <c r="I33" s="164">
        <v>8.1132999999999997E-2</v>
      </c>
      <c r="J33" s="164">
        <v>8.1779000000000004E-2</v>
      </c>
      <c r="K33" s="164">
        <v>8.3452999999999999E-2</v>
      </c>
      <c r="L33" s="164">
        <v>8.3689E-2</v>
      </c>
      <c r="M33" s="164">
        <v>8.3251000000000006E-2</v>
      </c>
      <c r="N33" s="164">
        <v>8.2114000000000006E-2</v>
      </c>
      <c r="O33" s="164">
        <v>8.0703999999999998E-2</v>
      </c>
      <c r="P33" s="164">
        <v>7.9941999999999999E-2</v>
      </c>
      <c r="Q33" s="164">
        <v>7.8597E-2</v>
      </c>
      <c r="R33" s="164">
        <v>7.9297000000000006E-2</v>
      </c>
      <c r="S33" s="164">
        <v>7.9496999999999998E-2</v>
      </c>
      <c r="T33" s="164">
        <v>8.1588999999999995E-2</v>
      </c>
      <c r="U33" s="164">
        <v>8.1753000000000006E-2</v>
      </c>
      <c r="V33" s="164">
        <v>9.4204999999999997E-2</v>
      </c>
      <c r="W33" s="164">
        <v>9.6776000000000001E-2</v>
      </c>
      <c r="X33" s="164">
        <v>0.100092</v>
      </c>
      <c r="Y33" s="164">
        <v>0.101712</v>
      </c>
      <c r="Z33" s="164">
        <v>0.10758</v>
      </c>
      <c r="AA33" s="164">
        <v>0.109731</v>
      </c>
      <c r="AB33" s="164">
        <v>0.110791</v>
      </c>
      <c r="AC33" s="164">
        <v>0.111378</v>
      </c>
      <c r="AD33" s="164">
        <v>0.112106</v>
      </c>
      <c r="AE33" s="164">
        <v>0.11232</v>
      </c>
      <c r="AF33" s="164">
        <v>0.11307499999999999</v>
      </c>
      <c r="AG33" s="165">
        <v>3.2899999999999997E-4</v>
      </c>
    </row>
    <row r="34" spans="1:33" x14ac:dyDescent="0.25">
      <c r="A34" s="38" t="s">
        <v>1122</v>
      </c>
      <c r="B34" s="163" t="s">
        <v>1115</v>
      </c>
      <c r="C34" s="164">
        <v>-2.4299999999999999E-3</v>
      </c>
      <c r="D34" s="164">
        <v>-2.4299999999999999E-3</v>
      </c>
      <c r="E34" s="164">
        <v>7.9780000000000007E-3</v>
      </c>
      <c r="F34" s="164">
        <v>8.0180000000000008E-3</v>
      </c>
      <c r="G34" s="164">
        <v>8.0579999999999992E-3</v>
      </c>
      <c r="H34" s="164">
        <v>8.0979999999999993E-3</v>
      </c>
      <c r="I34" s="164">
        <v>8.1390000000000004E-3</v>
      </c>
      <c r="J34" s="164">
        <v>8.1799999999999998E-3</v>
      </c>
      <c r="K34" s="164">
        <v>8.2199999999999999E-3</v>
      </c>
      <c r="L34" s="164">
        <v>8.2620000000000002E-3</v>
      </c>
      <c r="M34" s="164">
        <v>8.3029999999999996E-3</v>
      </c>
      <c r="N34" s="164">
        <v>8.3440000000000007E-3</v>
      </c>
      <c r="O34" s="164">
        <v>8.3859999999999994E-3</v>
      </c>
      <c r="P34" s="164">
        <v>8.4279999999999997E-3</v>
      </c>
      <c r="Q34" s="164">
        <v>8.4700000000000001E-3</v>
      </c>
      <c r="R34" s="164">
        <v>8.5120000000000005E-3</v>
      </c>
      <c r="S34" s="164">
        <v>8.5550000000000001E-3</v>
      </c>
      <c r="T34" s="164">
        <v>8.5979999999999997E-3</v>
      </c>
      <c r="U34" s="164">
        <v>8.6409999999999994E-3</v>
      </c>
      <c r="V34" s="164">
        <v>8.6840000000000007E-3</v>
      </c>
      <c r="W34" s="164">
        <v>8.7270000000000004E-3</v>
      </c>
      <c r="X34" s="164">
        <v>8.7709999999999993E-3</v>
      </c>
      <c r="Y34" s="164">
        <v>8.8149999999999999E-3</v>
      </c>
      <c r="Z34" s="164">
        <v>8.8590000000000006E-3</v>
      </c>
      <c r="AA34" s="164">
        <v>8.9029999999999995E-3</v>
      </c>
      <c r="AB34" s="164">
        <v>8.9479999999999994E-3</v>
      </c>
      <c r="AC34" s="164">
        <v>8.9929999999999993E-3</v>
      </c>
      <c r="AD34" s="164">
        <v>9.0379999999999992E-3</v>
      </c>
      <c r="AE34" s="164">
        <v>9.0830000000000008E-3</v>
      </c>
      <c r="AF34" s="164">
        <v>9.1280000000000007E-3</v>
      </c>
      <c r="AG34" s="165" t="s">
        <v>2017</v>
      </c>
    </row>
    <row r="35" spans="1:33" x14ac:dyDescent="0.25">
      <c r="A35" s="38" t="s">
        <v>1121</v>
      </c>
      <c r="B35" s="163" t="s">
        <v>1113</v>
      </c>
      <c r="C35" s="164">
        <v>0</v>
      </c>
      <c r="D35" s="164">
        <v>0</v>
      </c>
      <c r="E35" s="164">
        <v>0</v>
      </c>
      <c r="F35" s="164">
        <v>0</v>
      </c>
      <c r="G35" s="164">
        <v>0</v>
      </c>
      <c r="H35" s="164">
        <v>0</v>
      </c>
      <c r="I35" s="164">
        <v>0</v>
      </c>
      <c r="J35" s="164">
        <v>0</v>
      </c>
      <c r="K35" s="164">
        <v>0</v>
      </c>
      <c r="L35" s="164">
        <v>0</v>
      </c>
      <c r="M35" s="164">
        <v>0</v>
      </c>
      <c r="N35" s="164">
        <v>0</v>
      </c>
      <c r="O35" s="164">
        <v>0</v>
      </c>
      <c r="P35" s="164">
        <v>0</v>
      </c>
      <c r="Q35" s="164">
        <v>0</v>
      </c>
      <c r="R35" s="164">
        <v>0</v>
      </c>
      <c r="S35" s="164">
        <v>0</v>
      </c>
      <c r="T35" s="164">
        <v>0</v>
      </c>
      <c r="U35" s="164">
        <v>0</v>
      </c>
      <c r="V35" s="164">
        <v>0</v>
      </c>
      <c r="W35" s="164">
        <v>0</v>
      </c>
      <c r="X35" s="164">
        <v>0</v>
      </c>
      <c r="Y35" s="164">
        <v>0</v>
      </c>
      <c r="Z35" s="164">
        <v>0</v>
      </c>
      <c r="AA35" s="164">
        <v>0</v>
      </c>
      <c r="AB35" s="164">
        <v>0</v>
      </c>
      <c r="AC35" s="164">
        <v>0</v>
      </c>
      <c r="AD35" s="164">
        <v>0</v>
      </c>
      <c r="AE35" s="164">
        <v>0</v>
      </c>
      <c r="AF35" s="164">
        <v>0</v>
      </c>
      <c r="AG35" s="165" t="s">
        <v>2017</v>
      </c>
    </row>
    <row r="36" spans="1:33" x14ac:dyDescent="0.25">
      <c r="A36" s="38" t="s">
        <v>1120</v>
      </c>
      <c r="B36" s="163" t="s">
        <v>1119</v>
      </c>
      <c r="C36" s="164">
        <v>9.3755000000000005E-2</v>
      </c>
      <c r="D36" s="164">
        <v>0.13817299999999999</v>
      </c>
      <c r="E36" s="164">
        <v>0.14203199999999999</v>
      </c>
      <c r="F36" s="164">
        <v>0.142485</v>
      </c>
      <c r="G36" s="164">
        <v>0.143096</v>
      </c>
      <c r="H36" s="164">
        <v>0.14305100000000001</v>
      </c>
      <c r="I36" s="164">
        <v>0.143513</v>
      </c>
      <c r="J36" s="164">
        <v>0.14452400000000001</v>
      </c>
      <c r="K36" s="164">
        <v>0.14435300000000001</v>
      </c>
      <c r="L36" s="164">
        <v>0.144542</v>
      </c>
      <c r="M36" s="164">
        <v>0.14449999999999999</v>
      </c>
      <c r="N36" s="164">
        <v>0.14546300000000001</v>
      </c>
      <c r="O36" s="164">
        <v>0.14582700000000001</v>
      </c>
      <c r="P36" s="164">
        <v>0.14600399999999999</v>
      </c>
      <c r="Q36" s="164">
        <v>0.146902</v>
      </c>
      <c r="R36" s="164">
        <v>0.14627699999999999</v>
      </c>
      <c r="S36" s="164">
        <v>0.14538100000000001</v>
      </c>
      <c r="T36" s="164">
        <v>0.146673</v>
      </c>
      <c r="U36" s="164">
        <v>0.140043</v>
      </c>
      <c r="V36" s="164">
        <v>0.14297099999999999</v>
      </c>
      <c r="W36" s="164">
        <v>0.14507200000000001</v>
      </c>
      <c r="X36" s="164">
        <v>0.146061</v>
      </c>
      <c r="Y36" s="164">
        <v>0.14818500000000001</v>
      </c>
      <c r="Z36" s="164">
        <v>0.15026300000000001</v>
      </c>
      <c r="AA36" s="164">
        <v>0.15190000000000001</v>
      </c>
      <c r="AB36" s="164">
        <v>0.15319199999999999</v>
      </c>
      <c r="AC36" s="164">
        <v>0.15598799999999999</v>
      </c>
      <c r="AD36" s="164">
        <v>0.15756200000000001</v>
      </c>
      <c r="AE36" s="164">
        <v>0.16270399999999999</v>
      </c>
      <c r="AF36" s="164">
        <v>0.16128400000000001</v>
      </c>
      <c r="AG36" s="165">
        <v>1.8881999999999999E-2</v>
      </c>
    </row>
    <row r="37" spans="1:33" x14ac:dyDescent="0.25">
      <c r="A37" s="38" t="s">
        <v>1118</v>
      </c>
      <c r="B37" s="163" t="s">
        <v>1117</v>
      </c>
      <c r="C37" s="164">
        <v>6.9112000000000007E-2</v>
      </c>
      <c r="D37" s="164">
        <v>0.100886</v>
      </c>
      <c r="E37" s="164">
        <v>0.107997</v>
      </c>
      <c r="F37" s="164">
        <v>0.108025</v>
      </c>
      <c r="G37" s="164">
        <v>0.108205</v>
      </c>
      <c r="H37" s="164">
        <v>0.107724</v>
      </c>
      <c r="I37" s="164">
        <v>0.10774499999999999</v>
      </c>
      <c r="J37" s="164">
        <v>0.108308</v>
      </c>
      <c r="K37" s="164">
        <v>0.107684</v>
      </c>
      <c r="L37" s="164">
        <v>0.107415</v>
      </c>
      <c r="M37" s="164">
        <v>0.106909</v>
      </c>
      <c r="N37" s="164">
        <v>0.107402</v>
      </c>
      <c r="O37" s="164">
        <v>0.10729</v>
      </c>
      <c r="P37" s="164">
        <v>0.106986</v>
      </c>
      <c r="Q37" s="164">
        <v>0.10739600000000001</v>
      </c>
      <c r="R37" s="164">
        <v>0.106277</v>
      </c>
      <c r="S37" s="164">
        <v>0.104881</v>
      </c>
      <c r="T37" s="164">
        <v>0.105667</v>
      </c>
      <c r="U37" s="164">
        <v>9.8524E-2</v>
      </c>
      <c r="V37" s="164">
        <v>0.108887</v>
      </c>
      <c r="W37" s="164">
        <v>0.11056100000000001</v>
      </c>
      <c r="X37" s="164">
        <v>0.111119</v>
      </c>
      <c r="Y37" s="164">
        <v>0.112807</v>
      </c>
      <c r="Z37" s="164">
        <v>0.114442</v>
      </c>
      <c r="AA37" s="164">
        <v>0.115632</v>
      </c>
      <c r="AB37" s="164">
        <v>0.11647</v>
      </c>
      <c r="AC37" s="164">
        <v>0.118807</v>
      </c>
      <c r="AD37" s="164">
        <v>0.11991599999999999</v>
      </c>
      <c r="AE37" s="164">
        <v>0.124587</v>
      </c>
      <c r="AF37" s="164">
        <v>0.12269099999999999</v>
      </c>
      <c r="AG37" s="165">
        <v>1.9989E-2</v>
      </c>
    </row>
    <row r="38" spans="1:33" x14ac:dyDescent="0.25">
      <c r="A38" s="38" t="s">
        <v>1116</v>
      </c>
      <c r="B38" s="163" t="s">
        <v>1115</v>
      </c>
      <c r="C38" s="164">
        <v>2.4643999999999999E-2</v>
      </c>
      <c r="D38" s="164">
        <v>3.7287000000000001E-2</v>
      </c>
      <c r="E38" s="164">
        <v>3.4035000000000003E-2</v>
      </c>
      <c r="F38" s="164">
        <v>3.4459999999999998E-2</v>
      </c>
      <c r="G38" s="164">
        <v>3.4890999999999998E-2</v>
      </c>
      <c r="H38" s="164">
        <v>3.5326999999999997E-2</v>
      </c>
      <c r="I38" s="164">
        <v>3.5769000000000002E-2</v>
      </c>
      <c r="J38" s="164">
        <v>3.6215999999999998E-2</v>
      </c>
      <c r="K38" s="164">
        <v>3.6667999999999999E-2</v>
      </c>
      <c r="L38" s="164">
        <v>3.7127E-2</v>
      </c>
      <c r="M38" s="164">
        <v>3.7590999999999999E-2</v>
      </c>
      <c r="N38" s="164">
        <v>3.8060999999999998E-2</v>
      </c>
      <c r="O38" s="164">
        <v>3.8536000000000001E-2</v>
      </c>
      <c r="P38" s="164">
        <v>3.9017999999999997E-2</v>
      </c>
      <c r="Q38" s="164">
        <v>3.9505999999999999E-2</v>
      </c>
      <c r="R38" s="164">
        <v>0.04</v>
      </c>
      <c r="S38" s="164">
        <v>4.0500000000000001E-2</v>
      </c>
      <c r="T38" s="164">
        <v>4.1006000000000001E-2</v>
      </c>
      <c r="U38" s="164">
        <v>4.1519E-2</v>
      </c>
      <c r="V38" s="164">
        <v>3.4084000000000003E-2</v>
      </c>
      <c r="W38" s="164">
        <v>3.4511E-2</v>
      </c>
      <c r="X38" s="164">
        <v>3.4942000000000001E-2</v>
      </c>
      <c r="Y38" s="164">
        <v>3.5379000000000001E-2</v>
      </c>
      <c r="Z38" s="164">
        <v>3.5820999999999999E-2</v>
      </c>
      <c r="AA38" s="164">
        <v>3.6269000000000003E-2</v>
      </c>
      <c r="AB38" s="164">
        <v>3.6721999999999998E-2</v>
      </c>
      <c r="AC38" s="164">
        <v>3.7180999999999999E-2</v>
      </c>
      <c r="AD38" s="164">
        <v>3.7645999999999999E-2</v>
      </c>
      <c r="AE38" s="164">
        <v>3.8115999999999997E-2</v>
      </c>
      <c r="AF38" s="164">
        <v>3.8593000000000002E-2</v>
      </c>
      <c r="AG38" s="165">
        <v>1.5587E-2</v>
      </c>
    </row>
    <row r="39" spans="1:33" x14ac:dyDescent="0.25">
      <c r="A39" s="38" t="s">
        <v>1114</v>
      </c>
      <c r="B39" s="163" t="s">
        <v>1113</v>
      </c>
      <c r="C39" s="164">
        <v>0</v>
      </c>
      <c r="D39" s="164">
        <v>0</v>
      </c>
      <c r="E39" s="164">
        <v>0</v>
      </c>
      <c r="F39" s="164">
        <v>0</v>
      </c>
      <c r="G39" s="164">
        <v>0</v>
      </c>
      <c r="H39" s="164">
        <v>0</v>
      </c>
      <c r="I39" s="164">
        <v>0</v>
      </c>
      <c r="J39" s="164">
        <v>0</v>
      </c>
      <c r="K39" s="164">
        <v>0</v>
      </c>
      <c r="L39" s="164">
        <v>0</v>
      </c>
      <c r="M39" s="164">
        <v>0</v>
      </c>
      <c r="N39" s="164">
        <v>0</v>
      </c>
      <c r="O39" s="164">
        <v>0</v>
      </c>
      <c r="P39" s="164">
        <v>0</v>
      </c>
      <c r="Q39" s="164">
        <v>0</v>
      </c>
      <c r="R39" s="164">
        <v>0</v>
      </c>
      <c r="S39" s="164">
        <v>0</v>
      </c>
      <c r="T39" s="164">
        <v>0</v>
      </c>
      <c r="U39" s="164">
        <v>0</v>
      </c>
      <c r="V39" s="164">
        <v>0</v>
      </c>
      <c r="W39" s="164">
        <v>0</v>
      </c>
      <c r="X39" s="164">
        <v>0</v>
      </c>
      <c r="Y39" s="164">
        <v>0</v>
      </c>
      <c r="Z39" s="164">
        <v>0</v>
      </c>
      <c r="AA39" s="164">
        <v>0</v>
      </c>
      <c r="AB39" s="164">
        <v>0</v>
      </c>
      <c r="AC39" s="164">
        <v>0</v>
      </c>
      <c r="AD39" s="164">
        <v>0</v>
      </c>
      <c r="AE39" s="164">
        <v>0</v>
      </c>
      <c r="AF39" s="164">
        <v>0</v>
      </c>
      <c r="AG39" s="165" t="s">
        <v>2017</v>
      </c>
    </row>
    <row r="40" spans="1:33" x14ac:dyDescent="0.25">
      <c r="A40" s="38" t="s">
        <v>1112</v>
      </c>
      <c r="B40" s="163" t="s">
        <v>1111</v>
      </c>
      <c r="C40" s="164">
        <v>0</v>
      </c>
      <c r="D40" s="164">
        <v>0</v>
      </c>
      <c r="E40" s="164">
        <v>0</v>
      </c>
      <c r="F40" s="164">
        <v>0</v>
      </c>
      <c r="G40" s="164">
        <v>0</v>
      </c>
      <c r="H40" s="164">
        <v>0</v>
      </c>
      <c r="I40" s="164">
        <v>0</v>
      </c>
      <c r="J40" s="164">
        <v>0</v>
      </c>
      <c r="K40" s="164">
        <v>0</v>
      </c>
      <c r="L40" s="164">
        <v>0</v>
      </c>
      <c r="M40" s="164">
        <v>0</v>
      </c>
      <c r="N40" s="164">
        <v>0</v>
      </c>
      <c r="O40" s="164">
        <v>0</v>
      </c>
      <c r="P40" s="164">
        <v>0</v>
      </c>
      <c r="Q40" s="164">
        <v>0</v>
      </c>
      <c r="R40" s="164">
        <v>0</v>
      </c>
      <c r="S40" s="164">
        <v>0</v>
      </c>
      <c r="T40" s="164">
        <v>0</v>
      </c>
      <c r="U40" s="164">
        <v>0</v>
      </c>
      <c r="V40" s="164">
        <v>0</v>
      </c>
      <c r="W40" s="164">
        <v>0</v>
      </c>
      <c r="X40" s="164">
        <v>0</v>
      </c>
      <c r="Y40" s="164">
        <v>0</v>
      </c>
      <c r="Z40" s="164">
        <v>0</v>
      </c>
      <c r="AA40" s="164">
        <v>0</v>
      </c>
      <c r="AB40" s="164">
        <v>0</v>
      </c>
      <c r="AC40" s="164">
        <v>0</v>
      </c>
      <c r="AD40" s="164">
        <v>0</v>
      </c>
      <c r="AE40" s="164">
        <v>0</v>
      </c>
      <c r="AF40" s="164">
        <v>0</v>
      </c>
      <c r="AG40" s="165" t="s">
        <v>2017</v>
      </c>
    </row>
    <row r="41" spans="1:33" x14ac:dyDescent="0.25">
      <c r="A41" s="38" t="s">
        <v>1110</v>
      </c>
      <c r="B41" s="163" t="s">
        <v>1109</v>
      </c>
      <c r="C41" s="164">
        <v>0</v>
      </c>
      <c r="D41" s="164">
        <v>0</v>
      </c>
      <c r="E41" s="164">
        <v>0</v>
      </c>
      <c r="F41" s="164">
        <v>0</v>
      </c>
      <c r="G41" s="164">
        <v>0</v>
      </c>
      <c r="H41" s="164">
        <v>0</v>
      </c>
      <c r="I41" s="164">
        <v>0</v>
      </c>
      <c r="J41" s="164">
        <v>0</v>
      </c>
      <c r="K41" s="164">
        <v>0</v>
      </c>
      <c r="L41" s="164">
        <v>0</v>
      </c>
      <c r="M41" s="164">
        <v>0</v>
      </c>
      <c r="N41" s="164">
        <v>0</v>
      </c>
      <c r="O41" s="164">
        <v>0</v>
      </c>
      <c r="P41" s="164">
        <v>0</v>
      </c>
      <c r="Q41" s="164">
        <v>0</v>
      </c>
      <c r="R41" s="164">
        <v>0</v>
      </c>
      <c r="S41" s="164">
        <v>0</v>
      </c>
      <c r="T41" s="164">
        <v>0</v>
      </c>
      <c r="U41" s="164">
        <v>0</v>
      </c>
      <c r="V41" s="164">
        <v>0</v>
      </c>
      <c r="W41" s="164">
        <v>0</v>
      </c>
      <c r="X41" s="164">
        <v>0</v>
      </c>
      <c r="Y41" s="164">
        <v>0</v>
      </c>
      <c r="Z41" s="164">
        <v>0</v>
      </c>
      <c r="AA41" s="164">
        <v>0</v>
      </c>
      <c r="AB41" s="164">
        <v>0</v>
      </c>
      <c r="AC41" s="164">
        <v>0</v>
      </c>
      <c r="AD41" s="164">
        <v>0</v>
      </c>
      <c r="AE41" s="164">
        <v>0</v>
      </c>
      <c r="AF41" s="164">
        <v>0</v>
      </c>
      <c r="AG41" s="165" t="s">
        <v>2017</v>
      </c>
    </row>
    <row r="42" spans="1:33" x14ac:dyDescent="0.25">
      <c r="A42" s="38" t="s">
        <v>1108</v>
      </c>
      <c r="B42" s="163" t="s">
        <v>1107</v>
      </c>
      <c r="C42" s="164">
        <v>0.20399999999999999</v>
      </c>
      <c r="D42" s="164">
        <v>0.20399999999999999</v>
      </c>
      <c r="E42" s="164">
        <v>0.24124999999999999</v>
      </c>
      <c r="F42" s="164">
        <v>0.23614099999999999</v>
      </c>
      <c r="G42" s="164">
        <v>0.235012</v>
      </c>
      <c r="H42" s="164">
        <v>0.23547199999999999</v>
      </c>
      <c r="I42" s="164">
        <v>0.230299</v>
      </c>
      <c r="J42" s="164">
        <v>0.230071</v>
      </c>
      <c r="K42" s="164">
        <v>0.22802800000000001</v>
      </c>
      <c r="L42" s="164">
        <v>0.22787099999999999</v>
      </c>
      <c r="M42" s="164">
        <v>0.227135</v>
      </c>
      <c r="N42" s="164">
        <v>0.22218199999999999</v>
      </c>
      <c r="O42" s="164">
        <v>0.22186</v>
      </c>
      <c r="P42" s="164">
        <v>0.22562099999999999</v>
      </c>
      <c r="Q42" s="164">
        <v>0.22430800000000001</v>
      </c>
      <c r="R42" s="164">
        <v>0.22858600000000001</v>
      </c>
      <c r="S42" s="164">
        <v>0.23052400000000001</v>
      </c>
      <c r="T42" s="164">
        <v>0.23131599999999999</v>
      </c>
      <c r="U42" s="164">
        <v>0.230383</v>
      </c>
      <c r="V42" s="164">
        <v>0.22626299999999999</v>
      </c>
      <c r="W42" s="164">
        <v>0.22520999999999999</v>
      </c>
      <c r="X42" s="164">
        <v>0.22278500000000001</v>
      </c>
      <c r="Y42" s="164">
        <v>0.220057</v>
      </c>
      <c r="Z42" s="164">
        <v>0.222193</v>
      </c>
      <c r="AA42" s="164">
        <v>0.219587</v>
      </c>
      <c r="AB42" s="164">
        <v>0.216035</v>
      </c>
      <c r="AC42" s="164">
        <v>0.214285</v>
      </c>
      <c r="AD42" s="164">
        <v>0.21712899999999999</v>
      </c>
      <c r="AE42" s="164">
        <v>0.22031000000000001</v>
      </c>
      <c r="AF42" s="164">
        <v>0.218113</v>
      </c>
      <c r="AG42" s="165">
        <v>2.3089999999999999E-3</v>
      </c>
    </row>
    <row r="44" spans="1:33" ht="15" customHeight="1" x14ac:dyDescent="0.25">
      <c r="A44" s="38" t="s">
        <v>1106</v>
      </c>
      <c r="B44" s="162" t="s">
        <v>1105</v>
      </c>
      <c r="C44" s="166">
        <v>19.499475</v>
      </c>
      <c r="D44" s="166">
        <v>20.195191999999999</v>
      </c>
      <c r="E44" s="166">
        <v>20.226551000000001</v>
      </c>
      <c r="F44" s="166">
        <v>20.118493999999998</v>
      </c>
      <c r="G44" s="166">
        <v>20.155071</v>
      </c>
      <c r="H44" s="166">
        <v>20.160822</v>
      </c>
      <c r="I44" s="166">
        <v>20.102530000000002</v>
      </c>
      <c r="J44" s="166">
        <v>20.060334999999998</v>
      </c>
      <c r="K44" s="166">
        <v>19.968278999999999</v>
      </c>
      <c r="L44" s="166">
        <v>19.911950999999998</v>
      </c>
      <c r="M44" s="166">
        <v>19.895596999999999</v>
      </c>
      <c r="N44" s="166">
        <v>19.948847000000001</v>
      </c>
      <c r="O44" s="166">
        <v>19.938241999999999</v>
      </c>
      <c r="P44" s="166">
        <v>19.877690999999999</v>
      </c>
      <c r="Q44" s="166">
        <v>19.827545000000001</v>
      </c>
      <c r="R44" s="166">
        <v>19.783815000000001</v>
      </c>
      <c r="S44" s="166">
        <v>19.776555999999999</v>
      </c>
      <c r="T44" s="166">
        <v>19.771431</v>
      </c>
      <c r="U44" s="166">
        <v>19.799202000000001</v>
      </c>
      <c r="V44" s="166">
        <v>19.797443000000001</v>
      </c>
      <c r="W44" s="166">
        <v>19.816905999999999</v>
      </c>
      <c r="X44" s="166">
        <v>19.858063000000001</v>
      </c>
      <c r="Y44" s="166">
        <v>19.906267</v>
      </c>
      <c r="Z44" s="166">
        <v>19.917376999999998</v>
      </c>
      <c r="AA44" s="166">
        <v>19.959278000000001</v>
      </c>
      <c r="AB44" s="166">
        <v>20.055499999999999</v>
      </c>
      <c r="AC44" s="166">
        <v>20.126124999999998</v>
      </c>
      <c r="AD44" s="166">
        <v>20.16188</v>
      </c>
      <c r="AE44" s="166">
        <v>20.227748999999999</v>
      </c>
      <c r="AF44" s="166">
        <v>20.370794</v>
      </c>
      <c r="AG44" s="167">
        <v>1.5089999999999999E-3</v>
      </c>
    </row>
    <row r="45" spans="1:33" ht="15" customHeight="1" x14ac:dyDescent="0.25"/>
    <row r="46" spans="1:33" ht="15" customHeight="1" x14ac:dyDescent="0.25"/>
    <row r="47" spans="1:33" ht="15" customHeight="1" x14ac:dyDescent="0.25">
      <c r="B47" s="162" t="s">
        <v>1104</v>
      </c>
    </row>
    <row r="48" spans="1:33" ht="15" customHeight="1" x14ac:dyDescent="0.25">
      <c r="B48" s="162" t="s">
        <v>1103</v>
      </c>
    </row>
    <row r="49" spans="1:33" ht="15" customHeight="1" x14ac:dyDescent="0.25">
      <c r="A49" s="38" t="s">
        <v>1102</v>
      </c>
      <c r="B49" s="163" t="s">
        <v>1101</v>
      </c>
      <c r="C49" s="164">
        <v>3.1269999999999998</v>
      </c>
      <c r="D49" s="164">
        <v>3.323</v>
      </c>
      <c r="E49" s="164">
        <v>3.7148569999999999</v>
      </c>
      <c r="F49" s="164">
        <v>3.680768</v>
      </c>
      <c r="G49" s="164">
        <v>3.7657479999999999</v>
      </c>
      <c r="H49" s="164">
        <v>3.858406</v>
      </c>
      <c r="I49" s="164">
        <v>3.9177680000000001</v>
      </c>
      <c r="J49" s="164">
        <v>3.9515310000000001</v>
      </c>
      <c r="K49" s="164">
        <v>3.9433319999999998</v>
      </c>
      <c r="L49" s="164">
        <v>3.951994</v>
      </c>
      <c r="M49" s="164">
        <v>4.0018380000000002</v>
      </c>
      <c r="N49" s="164">
        <v>4.0958059999999996</v>
      </c>
      <c r="O49" s="164">
        <v>4.1339230000000002</v>
      </c>
      <c r="P49" s="164">
        <v>4.151421</v>
      </c>
      <c r="Q49" s="164">
        <v>4.1708869999999996</v>
      </c>
      <c r="R49" s="164">
        <v>4.1851060000000002</v>
      </c>
      <c r="S49" s="164">
        <v>4.2068430000000001</v>
      </c>
      <c r="T49" s="164">
        <v>4.2271330000000003</v>
      </c>
      <c r="U49" s="164">
        <v>4.2552779999999997</v>
      </c>
      <c r="V49" s="164">
        <v>4.270975</v>
      </c>
      <c r="W49" s="164">
        <v>4.2867150000000001</v>
      </c>
      <c r="X49" s="164">
        <v>4.3176740000000002</v>
      </c>
      <c r="Y49" s="164">
        <v>4.3584019999999999</v>
      </c>
      <c r="Z49" s="164">
        <v>4.3598350000000003</v>
      </c>
      <c r="AA49" s="164">
        <v>4.3810070000000003</v>
      </c>
      <c r="AB49" s="164">
        <v>4.4281319999999997</v>
      </c>
      <c r="AC49" s="164">
        <v>4.4484469999999998</v>
      </c>
      <c r="AD49" s="164">
        <v>4.4305950000000003</v>
      </c>
      <c r="AE49" s="164">
        <v>4.434793</v>
      </c>
      <c r="AF49" s="164">
        <v>4.4872839999999998</v>
      </c>
      <c r="AG49" s="165">
        <v>1.2532E-2</v>
      </c>
    </row>
    <row r="50" spans="1:33" ht="15" customHeight="1" x14ac:dyDescent="0.25">
      <c r="A50" s="38" t="s">
        <v>1100</v>
      </c>
      <c r="B50" s="163" t="s">
        <v>1099</v>
      </c>
      <c r="C50" s="164">
        <v>8.782</v>
      </c>
      <c r="D50" s="164">
        <v>8.9730000000000008</v>
      </c>
      <c r="E50" s="164">
        <v>8.9732710000000004</v>
      </c>
      <c r="F50" s="164">
        <v>8.9329689999999999</v>
      </c>
      <c r="G50" s="164">
        <v>8.8768209999999996</v>
      </c>
      <c r="H50" s="164">
        <v>8.807067</v>
      </c>
      <c r="I50" s="164">
        <v>8.7266180000000002</v>
      </c>
      <c r="J50" s="164">
        <v>8.6499729999999992</v>
      </c>
      <c r="K50" s="164">
        <v>8.5786210000000001</v>
      </c>
      <c r="L50" s="164">
        <v>8.5229370000000007</v>
      </c>
      <c r="M50" s="164">
        <v>8.4805639999999993</v>
      </c>
      <c r="N50" s="164">
        <v>8.4332010000000004</v>
      </c>
      <c r="O50" s="164">
        <v>8.3987090000000002</v>
      </c>
      <c r="P50" s="164">
        <v>8.3583719999999992</v>
      </c>
      <c r="Q50" s="164">
        <v>8.3149929999999994</v>
      </c>
      <c r="R50" s="164">
        <v>8.2779330000000009</v>
      </c>
      <c r="S50" s="164">
        <v>8.2516580000000008</v>
      </c>
      <c r="T50" s="164">
        <v>8.2329279999999994</v>
      </c>
      <c r="U50" s="164">
        <v>8.2273409999999991</v>
      </c>
      <c r="V50" s="164">
        <v>8.2285699999999995</v>
      </c>
      <c r="W50" s="164">
        <v>8.2321480000000005</v>
      </c>
      <c r="X50" s="164">
        <v>8.2411829999999995</v>
      </c>
      <c r="Y50" s="164">
        <v>8.2527249999999999</v>
      </c>
      <c r="Z50" s="164">
        <v>8.2714820000000007</v>
      </c>
      <c r="AA50" s="164">
        <v>8.2982759999999995</v>
      </c>
      <c r="AB50" s="164">
        <v>8.3393979999999992</v>
      </c>
      <c r="AC50" s="164">
        <v>8.3865800000000004</v>
      </c>
      <c r="AD50" s="164">
        <v>8.4338809999999995</v>
      </c>
      <c r="AE50" s="164">
        <v>8.4864619999999995</v>
      </c>
      <c r="AF50" s="164">
        <v>8.5537779999999994</v>
      </c>
      <c r="AG50" s="165">
        <v>-9.0799999999999995E-4</v>
      </c>
    </row>
    <row r="51" spans="1:33" ht="15" customHeight="1" x14ac:dyDescent="0.25">
      <c r="A51" s="38" t="s">
        <v>1098</v>
      </c>
      <c r="B51" s="163" t="s">
        <v>1097</v>
      </c>
      <c r="C51" s="164">
        <v>2.1104999999999999E-2</v>
      </c>
      <c r="D51" s="164">
        <v>2.2769999999999999E-2</v>
      </c>
      <c r="E51" s="164">
        <v>2.3747000000000001E-2</v>
      </c>
      <c r="F51" s="164">
        <v>2.3545E-2</v>
      </c>
      <c r="G51" s="164">
        <v>2.3184E-2</v>
      </c>
      <c r="H51" s="164">
        <v>2.2616000000000001E-2</v>
      </c>
      <c r="I51" s="164">
        <v>2.1883E-2</v>
      </c>
      <c r="J51" s="164">
        <v>2.1149000000000001E-2</v>
      </c>
      <c r="K51" s="164">
        <v>2.0417999999999999E-2</v>
      </c>
      <c r="L51" s="164">
        <v>1.9668999999999999E-2</v>
      </c>
      <c r="M51" s="164">
        <v>1.8978999999999999E-2</v>
      </c>
      <c r="N51" s="164">
        <v>1.8259000000000001E-2</v>
      </c>
      <c r="O51" s="164">
        <v>1.7659000000000001E-2</v>
      </c>
      <c r="P51" s="164">
        <v>1.7094000000000002E-2</v>
      </c>
      <c r="Q51" s="164">
        <v>1.6611999999999998E-2</v>
      </c>
      <c r="R51" s="164">
        <v>1.6222E-2</v>
      </c>
      <c r="S51" s="164">
        <v>1.5916E-2</v>
      </c>
      <c r="T51" s="164">
        <v>1.5688000000000001E-2</v>
      </c>
      <c r="U51" s="164">
        <v>1.5643000000000001E-2</v>
      </c>
      <c r="V51" s="164">
        <v>1.5554E-2</v>
      </c>
      <c r="W51" s="164">
        <v>1.5564E-2</v>
      </c>
      <c r="X51" s="164">
        <v>1.5407000000000001E-2</v>
      </c>
      <c r="Y51" s="164">
        <v>1.5495E-2</v>
      </c>
      <c r="Z51" s="164">
        <v>1.5814000000000002E-2</v>
      </c>
      <c r="AA51" s="164">
        <v>1.5984000000000002E-2</v>
      </c>
      <c r="AB51" s="164">
        <v>1.6178999999999999E-2</v>
      </c>
      <c r="AC51" s="164">
        <v>1.6389000000000001E-2</v>
      </c>
      <c r="AD51" s="164">
        <v>1.6650000000000002E-2</v>
      </c>
      <c r="AE51" s="164">
        <v>1.6896999999999999E-2</v>
      </c>
      <c r="AF51" s="164">
        <v>1.7232000000000001E-2</v>
      </c>
      <c r="AG51" s="165">
        <v>-6.9670000000000001E-3</v>
      </c>
    </row>
    <row r="52" spans="1:33" ht="15" customHeight="1" x14ac:dyDescent="0.25">
      <c r="A52" s="38" t="s">
        <v>1096</v>
      </c>
      <c r="B52" s="163" t="s">
        <v>1095</v>
      </c>
      <c r="C52" s="164">
        <v>1.3779999999999999</v>
      </c>
      <c r="D52" s="164">
        <v>1.603</v>
      </c>
      <c r="E52" s="164">
        <v>1.632198</v>
      </c>
      <c r="F52" s="164">
        <v>1.6660269999999999</v>
      </c>
      <c r="G52" s="164">
        <v>1.6951050000000001</v>
      </c>
      <c r="H52" s="164">
        <v>1.714869</v>
      </c>
      <c r="I52" s="164">
        <v>1.7274750000000001</v>
      </c>
      <c r="J52" s="164">
        <v>1.7433829999999999</v>
      </c>
      <c r="K52" s="164">
        <v>1.757344</v>
      </c>
      <c r="L52" s="164">
        <v>1.774232</v>
      </c>
      <c r="M52" s="164">
        <v>1.7851619999999999</v>
      </c>
      <c r="N52" s="164">
        <v>1.7987580000000001</v>
      </c>
      <c r="O52" s="164">
        <v>1.8057810000000001</v>
      </c>
      <c r="P52" s="164">
        <v>1.8037510000000001</v>
      </c>
      <c r="Q52" s="164">
        <v>1.8082210000000001</v>
      </c>
      <c r="R52" s="164">
        <v>1.813574</v>
      </c>
      <c r="S52" s="164">
        <v>1.8227329999999999</v>
      </c>
      <c r="T52" s="164">
        <v>1.831574</v>
      </c>
      <c r="U52" s="164">
        <v>1.844533</v>
      </c>
      <c r="V52" s="164">
        <v>1.8589469999999999</v>
      </c>
      <c r="W52" s="164">
        <v>1.869788</v>
      </c>
      <c r="X52" s="164">
        <v>1.8831119999999999</v>
      </c>
      <c r="Y52" s="164">
        <v>1.897106</v>
      </c>
      <c r="Z52" s="164">
        <v>1.9090290000000001</v>
      </c>
      <c r="AA52" s="164">
        <v>1.92523</v>
      </c>
      <c r="AB52" s="164">
        <v>1.94221</v>
      </c>
      <c r="AC52" s="164">
        <v>1.9579660000000001</v>
      </c>
      <c r="AD52" s="164">
        <v>1.9725779999999999</v>
      </c>
      <c r="AE52" s="164">
        <v>1.9886079999999999</v>
      </c>
      <c r="AF52" s="164">
        <v>2.0105140000000001</v>
      </c>
      <c r="AG52" s="165">
        <v>1.3110999999999999E-2</v>
      </c>
    </row>
    <row r="53" spans="1:33" ht="15" customHeight="1" x14ac:dyDescent="0.25">
      <c r="A53" s="38" t="s">
        <v>1094</v>
      </c>
      <c r="B53" s="163" t="s">
        <v>1093</v>
      </c>
      <c r="C53" s="164">
        <v>3.94</v>
      </c>
      <c r="D53" s="164">
        <v>4.0659999999999998</v>
      </c>
      <c r="E53" s="164">
        <v>3.9445130000000002</v>
      </c>
      <c r="F53" s="164">
        <v>3.8950840000000002</v>
      </c>
      <c r="G53" s="164">
        <v>3.8667699999999998</v>
      </c>
      <c r="H53" s="164">
        <v>3.8315830000000002</v>
      </c>
      <c r="I53" s="164">
        <v>3.7872620000000001</v>
      </c>
      <c r="J53" s="164">
        <v>3.7549000000000001</v>
      </c>
      <c r="K53" s="164">
        <v>3.7156340000000001</v>
      </c>
      <c r="L53" s="164">
        <v>3.6791309999999999</v>
      </c>
      <c r="M53" s="164">
        <v>3.6414550000000001</v>
      </c>
      <c r="N53" s="164">
        <v>3.614773</v>
      </c>
      <c r="O53" s="164">
        <v>3.5880869999999998</v>
      </c>
      <c r="P53" s="164">
        <v>3.5516909999999999</v>
      </c>
      <c r="Q53" s="164">
        <v>3.5207280000000001</v>
      </c>
      <c r="R53" s="164">
        <v>3.493722</v>
      </c>
      <c r="S53" s="164">
        <v>3.4712139999999998</v>
      </c>
      <c r="T53" s="164">
        <v>3.4537279999999999</v>
      </c>
      <c r="U53" s="164">
        <v>3.4405100000000002</v>
      </c>
      <c r="V53" s="164">
        <v>3.4295469999999999</v>
      </c>
      <c r="W53" s="164">
        <v>3.41669</v>
      </c>
      <c r="X53" s="164">
        <v>3.4077190000000002</v>
      </c>
      <c r="Y53" s="164">
        <v>3.3999799999999998</v>
      </c>
      <c r="Z53" s="164">
        <v>3.3865750000000001</v>
      </c>
      <c r="AA53" s="164">
        <v>3.3741690000000002</v>
      </c>
      <c r="AB53" s="164">
        <v>3.3711009999999999</v>
      </c>
      <c r="AC53" s="164">
        <v>3.3634379999999999</v>
      </c>
      <c r="AD53" s="164">
        <v>3.3502489999999998</v>
      </c>
      <c r="AE53" s="164">
        <v>3.3398949999999998</v>
      </c>
      <c r="AF53" s="164">
        <v>3.341018</v>
      </c>
      <c r="AG53" s="165">
        <v>-5.6699999999999997E-3</v>
      </c>
    </row>
    <row r="54" spans="1:33" ht="15" customHeight="1" x14ac:dyDescent="0.25">
      <c r="A54" s="38" t="s">
        <v>1092</v>
      </c>
      <c r="B54" s="163" t="s">
        <v>1091</v>
      </c>
      <c r="C54" s="164">
        <v>3.6619999999999999</v>
      </c>
      <c r="D54" s="164">
        <v>3.7949999999999999</v>
      </c>
      <c r="E54" s="164">
        <v>3.543447</v>
      </c>
      <c r="F54" s="164">
        <v>3.501385</v>
      </c>
      <c r="G54" s="164">
        <v>3.4787110000000001</v>
      </c>
      <c r="H54" s="164">
        <v>3.4500069999999998</v>
      </c>
      <c r="I54" s="164">
        <v>3.4120870000000001</v>
      </c>
      <c r="J54" s="164">
        <v>3.384042</v>
      </c>
      <c r="K54" s="164">
        <v>3.3479830000000002</v>
      </c>
      <c r="L54" s="164">
        <v>3.3151109999999999</v>
      </c>
      <c r="M54" s="164">
        <v>3.281488</v>
      </c>
      <c r="N54" s="164">
        <v>3.2567490000000001</v>
      </c>
      <c r="O54" s="164">
        <v>3.2321029999999999</v>
      </c>
      <c r="P54" s="164">
        <v>3.1992630000000002</v>
      </c>
      <c r="Q54" s="164">
        <v>3.1719390000000001</v>
      </c>
      <c r="R54" s="164">
        <v>3.147967</v>
      </c>
      <c r="S54" s="164">
        <v>3.1282160000000001</v>
      </c>
      <c r="T54" s="164">
        <v>3.1130360000000001</v>
      </c>
      <c r="U54" s="164">
        <v>3.101505</v>
      </c>
      <c r="V54" s="164">
        <v>3.0926480000000001</v>
      </c>
      <c r="W54" s="164">
        <v>3.0821100000000001</v>
      </c>
      <c r="X54" s="164">
        <v>3.075501</v>
      </c>
      <c r="Y54" s="164">
        <v>3.0703819999999999</v>
      </c>
      <c r="Z54" s="164">
        <v>3.059787</v>
      </c>
      <c r="AA54" s="164">
        <v>3.0501170000000002</v>
      </c>
      <c r="AB54" s="164">
        <v>3.0492469999999998</v>
      </c>
      <c r="AC54" s="164">
        <v>3.0437129999999999</v>
      </c>
      <c r="AD54" s="164">
        <v>3.0325220000000002</v>
      </c>
      <c r="AE54" s="164">
        <v>3.0238290000000001</v>
      </c>
      <c r="AF54" s="164">
        <v>3.0262259999999999</v>
      </c>
      <c r="AG54" s="165">
        <v>-6.5539999999999999E-3</v>
      </c>
    </row>
    <row r="55" spans="1:33" ht="15" customHeight="1" x14ac:dyDescent="0.25">
      <c r="A55" s="38" t="s">
        <v>1090</v>
      </c>
      <c r="B55" s="163" t="s">
        <v>1089</v>
      </c>
      <c r="C55" s="164">
        <v>0.28000000000000003</v>
      </c>
      <c r="D55" s="164">
        <v>0.23799999999999999</v>
      </c>
      <c r="E55" s="164">
        <v>0.25930900000000001</v>
      </c>
      <c r="F55" s="164">
        <v>0.25840999999999997</v>
      </c>
      <c r="G55" s="164">
        <v>0.259714</v>
      </c>
      <c r="H55" s="164">
        <v>0.25714199999999998</v>
      </c>
      <c r="I55" s="164">
        <v>0.25174400000000002</v>
      </c>
      <c r="J55" s="164">
        <v>0.249776</v>
      </c>
      <c r="K55" s="164">
        <v>0.24940000000000001</v>
      </c>
      <c r="L55" s="164">
        <v>0.24835499999999999</v>
      </c>
      <c r="M55" s="164">
        <v>0.24798700000000001</v>
      </c>
      <c r="N55" s="164">
        <v>0.25156299999999998</v>
      </c>
      <c r="O55" s="164">
        <v>0.25134000000000001</v>
      </c>
      <c r="P55" s="164">
        <v>0.25084000000000001</v>
      </c>
      <c r="Q55" s="164">
        <v>0.25120799999999999</v>
      </c>
      <c r="R55" s="164">
        <v>0.251025</v>
      </c>
      <c r="S55" s="164">
        <v>0.251245</v>
      </c>
      <c r="T55" s="164">
        <v>0.25103599999999998</v>
      </c>
      <c r="U55" s="164">
        <v>0.25180999999999998</v>
      </c>
      <c r="V55" s="164">
        <v>0.24298</v>
      </c>
      <c r="W55" s="164">
        <v>0.241256</v>
      </c>
      <c r="X55" s="164">
        <v>0.24072199999999999</v>
      </c>
      <c r="Y55" s="164">
        <v>0.23652699999999999</v>
      </c>
      <c r="Z55" s="164">
        <v>0.232377</v>
      </c>
      <c r="AA55" s="164">
        <v>0.23052700000000001</v>
      </c>
      <c r="AB55" s="164">
        <v>0.22766600000000001</v>
      </c>
      <c r="AC55" s="164">
        <v>0.227329</v>
      </c>
      <c r="AD55" s="164">
        <v>0.22745699999999999</v>
      </c>
      <c r="AE55" s="164">
        <v>0.226579</v>
      </c>
      <c r="AF55" s="164">
        <v>0.22716</v>
      </c>
      <c r="AG55" s="165">
        <v>-7.1859999999999997E-3</v>
      </c>
    </row>
    <row r="56" spans="1:33" ht="15" customHeight="1" x14ac:dyDescent="0.25">
      <c r="A56" s="38" t="s">
        <v>1088</v>
      </c>
      <c r="B56" s="163" t="s">
        <v>1087</v>
      </c>
      <c r="C56" s="164">
        <v>1.8320000000000001</v>
      </c>
      <c r="D56" s="164">
        <v>1.946</v>
      </c>
      <c r="E56" s="164">
        <v>1.7237290000000001</v>
      </c>
      <c r="F56" s="164">
        <v>1.7046300000000001</v>
      </c>
      <c r="G56" s="164">
        <v>1.7108840000000001</v>
      </c>
      <c r="H56" s="164">
        <v>1.712569</v>
      </c>
      <c r="I56" s="164">
        <v>1.7101150000000001</v>
      </c>
      <c r="J56" s="164">
        <v>1.730677</v>
      </c>
      <c r="K56" s="164">
        <v>1.744265</v>
      </c>
      <c r="L56" s="164">
        <v>1.756167</v>
      </c>
      <c r="M56" s="164">
        <v>1.7598609999999999</v>
      </c>
      <c r="N56" s="164">
        <v>1.774837</v>
      </c>
      <c r="O56" s="164">
        <v>1.780883</v>
      </c>
      <c r="P56" s="164">
        <v>1.7836129999999999</v>
      </c>
      <c r="Q56" s="164">
        <v>1.7837099999999999</v>
      </c>
      <c r="R56" s="164">
        <v>1.7864990000000001</v>
      </c>
      <c r="S56" s="164">
        <v>1.7978019999999999</v>
      </c>
      <c r="T56" s="164">
        <v>1.8003910000000001</v>
      </c>
      <c r="U56" s="164">
        <v>1.8059339999999999</v>
      </c>
      <c r="V56" s="164">
        <v>1.7913509999999999</v>
      </c>
      <c r="W56" s="164">
        <v>1.7953209999999999</v>
      </c>
      <c r="X56" s="164">
        <v>1.7924169999999999</v>
      </c>
      <c r="Y56" s="164">
        <v>1.7856399999999999</v>
      </c>
      <c r="Z56" s="164">
        <v>1.7831410000000001</v>
      </c>
      <c r="AA56" s="164">
        <v>1.774966</v>
      </c>
      <c r="AB56" s="164">
        <v>1.7713639999999999</v>
      </c>
      <c r="AC56" s="164">
        <v>1.7668349999999999</v>
      </c>
      <c r="AD56" s="164">
        <v>1.772969</v>
      </c>
      <c r="AE56" s="164">
        <v>1.7781279999999999</v>
      </c>
      <c r="AF56" s="164">
        <v>1.778009</v>
      </c>
      <c r="AG56" s="165">
        <v>-1.031E-3</v>
      </c>
    </row>
    <row r="57" spans="1:33" ht="15" customHeight="1" x14ac:dyDescent="0.25">
      <c r="B57" s="162" t="s">
        <v>1086</v>
      </c>
    </row>
    <row r="58" spans="1:33" ht="15" customHeight="1" x14ac:dyDescent="0.25">
      <c r="A58" s="38" t="s">
        <v>1085</v>
      </c>
      <c r="B58" s="163" t="s">
        <v>1084</v>
      </c>
      <c r="C58" s="164">
        <v>1.0092179999999999</v>
      </c>
      <c r="D58" s="164">
        <v>1.034456</v>
      </c>
      <c r="E58" s="164">
        <v>1.0085230000000001</v>
      </c>
      <c r="F58" s="164">
        <v>0.99851999999999996</v>
      </c>
      <c r="G58" s="164">
        <v>0.98950400000000005</v>
      </c>
      <c r="H58" s="164">
        <v>0.98061399999999999</v>
      </c>
      <c r="I58" s="164">
        <v>0.97558500000000004</v>
      </c>
      <c r="J58" s="164">
        <v>0.97042499999999998</v>
      </c>
      <c r="K58" s="164">
        <v>0.96527399999999997</v>
      </c>
      <c r="L58" s="164">
        <v>0.96057499999999996</v>
      </c>
      <c r="M58" s="164">
        <v>0.95603499999999997</v>
      </c>
      <c r="N58" s="164">
        <v>0.950797</v>
      </c>
      <c r="O58" s="164">
        <v>0.94633400000000001</v>
      </c>
      <c r="P58" s="164">
        <v>0.94257999999999997</v>
      </c>
      <c r="Q58" s="164">
        <v>0.93927099999999997</v>
      </c>
      <c r="R58" s="164">
        <v>0.93621600000000005</v>
      </c>
      <c r="S58" s="164">
        <v>0.93304600000000004</v>
      </c>
      <c r="T58" s="164">
        <v>0.92986400000000002</v>
      </c>
      <c r="U58" s="164">
        <v>0.92703100000000005</v>
      </c>
      <c r="V58" s="164">
        <v>0.92384500000000003</v>
      </c>
      <c r="W58" s="164">
        <v>0.92079900000000003</v>
      </c>
      <c r="X58" s="164">
        <v>0.91788700000000001</v>
      </c>
      <c r="Y58" s="164">
        <v>0.914663</v>
      </c>
      <c r="Z58" s="164">
        <v>0.91145399999999999</v>
      </c>
      <c r="AA58" s="164">
        <v>0.90886</v>
      </c>
      <c r="AB58" s="164">
        <v>0.90656800000000004</v>
      </c>
      <c r="AC58" s="164">
        <v>0.904783</v>
      </c>
      <c r="AD58" s="164">
        <v>0.90322400000000003</v>
      </c>
      <c r="AE58" s="164">
        <v>0.90157799999999999</v>
      </c>
      <c r="AF58" s="164">
        <v>0.90026799999999996</v>
      </c>
      <c r="AG58" s="165">
        <v>-3.9309999999999996E-3</v>
      </c>
    </row>
    <row r="59" spans="1:33" ht="15" customHeight="1" x14ac:dyDescent="0.25">
      <c r="A59" s="38" t="s">
        <v>1083</v>
      </c>
      <c r="B59" s="163" t="s">
        <v>1082</v>
      </c>
      <c r="C59" s="164">
        <v>5.2445060000000003</v>
      </c>
      <c r="D59" s="164">
        <v>5.372293</v>
      </c>
      <c r="E59" s="164">
        <v>5.5845859999999998</v>
      </c>
      <c r="F59" s="164">
        <v>5.5382930000000004</v>
      </c>
      <c r="G59" s="164">
        <v>5.636838</v>
      </c>
      <c r="H59" s="164">
        <v>5.7385960000000003</v>
      </c>
      <c r="I59" s="164">
        <v>5.8006489999999999</v>
      </c>
      <c r="J59" s="164">
        <v>5.8600440000000003</v>
      </c>
      <c r="K59" s="164">
        <v>5.8713819999999997</v>
      </c>
      <c r="L59" s="164">
        <v>5.8968299999999996</v>
      </c>
      <c r="M59" s="164">
        <v>5.954898</v>
      </c>
      <c r="N59" s="164">
        <v>6.0745570000000004</v>
      </c>
      <c r="O59" s="164">
        <v>6.1272260000000003</v>
      </c>
      <c r="P59" s="164">
        <v>6.1482380000000001</v>
      </c>
      <c r="Q59" s="164">
        <v>6.1678689999999996</v>
      </c>
      <c r="R59" s="164">
        <v>6.1856879999999999</v>
      </c>
      <c r="S59" s="164">
        <v>6.2227880000000004</v>
      </c>
      <c r="T59" s="164">
        <v>6.2515229999999997</v>
      </c>
      <c r="U59" s="164">
        <v>6.2916999999999996</v>
      </c>
      <c r="V59" s="164">
        <v>6.2970819999999996</v>
      </c>
      <c r="W59" s="164">
        <v>6.3203480000000001</v>
      </c>
      <c r="X59" s="164">
        <v>6.3519709999999998</v>
      </c>
      <c r="Y59" s="164">
        <v>6.3886380000000003</v>
      </c>
      <c r="Z59" s="164">
        <v>6.3892319999999998</v>
      </c>
      <c r="AA59" s="164">
        <v>6.4035489999999999</v>
      </c>
      <c r="AB59" s="164">
        <v>6.4492019999999997</v>
      </c>
      <c r="AC59" s="164">
        <v>6.4668020000000004</v>
      </c>
      <c r="AD59" s="164">
        <v>6.4567889999999997</v>
      </c>
      <c r="AE59" s="164">
        <v>6.4688650000000001</v>
      </c>
      <c r="AF59" s="164">
        <v>6.5259229999999997</v>
      </c>
      <c r="AG59" s="165">
        <v>7.5659999999999998E-3</v>
      </c>
    </row>
    <row r="60" spans="1:33" x14ac:dyDescent="0.25">
      <c r="A60" s="38" t="s">
        <v>1081</v>
      </c>
      <c r="B60" s="163" t="s">
        <v>1080</v>
      </c>
      <c r="C60" s="164">
        <v>13.078706</v>
      </c>
      <c r="D60" s="164">
        <v>13.509422000000001</v>
      </c>
      <c r="E60" s="164">
        <v>13.728120000000001</v>
      </c>
      <c r="F60" s="164">
        <v>13.677314000000001</v>
      </c>
      <c r="G60" s="164">
        <v>13.625035</v>
      </c>
      <c r="H60" s="164">
        <v>13.541107999999999</v>
      </c>
      <c r="I60" s="164">
        <v>13.426821</v>
      </c>
      <c r="J60" s="164">
        <v>13.331367</v>
      </c>
      <c r="K60" s="164">
        <v>13.233304</v>
      </c>
      <c r="L60" s="164">
        <v>13.157462000000001</v>
      </c>
      <c r="M60" s="164">
        <v>13.089072</v>
      </c>
      <c r="N60" s="164">
        <v>13.026498999999999</v>
      </c>
      <c r="O60" s="164">
        <v>12.967883</v>
      </c>
      <c r="P60" s="164">
        <v>12.891698999999999</v>
      </c>
      <c r="Q60" s="164">
        <v>12.825808</v>
      </c>
      <c r="R60" s="164">
        <v>12.769456</v>
      </c>
      <c r="S60" s="164">
        <v>12.729765</v>
      </c>
      <c r="T60" s="164">
        <v>12.700137</v>
      </c>
      <c r="U60" s="164">
        <v>12.691615000000001</v>
      </c>
      <c r="V60" s="164">
        <v>12.686998000000001</v>
      </c>
      <c r="W60" s="164">
        <v>12.687474999999999</v>
      </c>
      <c r="X60" s="164">
        <v>12.701134</v>
      </c>
      <c r="Y60" s="164">
        <v>12.716844999999999</v>
      </c>
      <c r="Z60" s="164">
        <v>12.733018</v>
      </c>
      <c r="AA60" s="164">
        <v>12.764606000000001</v>
      </c>
      <c r="AB60" s="164">
        <v>12.817345</v>
      </c>
      <c r="AC60" s="164">
        <v>12.872959</v>
      </c>
      <c r="AD60" s="164">
        <v>12.921991</v>
      </c>
      <c r="AE60" s="164">
        <v>12.978816</v>
      </c>
      <c r="AF60" s="164">
        <v>13.06673</v>
      </c>
      <c r="AG60" s="165">
        <v>-3.1999999999999999E-5</v>
      </c>
    </row>
    <row r="61" spans="1:33" ht="15" customHeight="1" x14ac:dyDescent="0.25">
      <c r="A61" s="38" t="s">
        <v>1079</v>
      </c>
      <c r="B61" s="163" t="s">
        <v>1078</v>
      </c>
      <c r="C61" s="164">
        <v>5.3997999999999997E-2</v>
      </c>
      <c r="D61" s="164">
        <v>5.1977000000000002E-2</v>
      </c>
      <c r="E61" s="164">
        <v>5.1331000000000002E-2</v>
      </c>
      <c r="F61" s="164">
        <v>4.8028000000000001E-2</v>
      </c>
      <c r="G61" s="164">
        <v>4.6609999999999999E-2</v>
      </c>
      <c r="H61" s="164">
        <v>4.4254000000000002E-2</v>
      </c>
      <c r="I61" s="164">
        <v>4.1391999999999998E-2</v>
      </c>
      <c r="J61" s="164">
        <v>3.9944E-2</v>
      </c>
      <c r="K61" s="164">
        <v>3.9351999999999998E-2</v>
      </c>
      <c r="L61" s="164">
        <v>3.8159999999999999E-2</v>
      </c>
      <c r="M61" s="164">
        <v>3.6641E-2</v>
      </c>
      <c r="N61" s="164">
        <v>3.6268000000000002E-2</v>
      </c>
      <c r="O61" s="164">
        <v>3.6042999999999999E-2</v>
      </c>
      <c r="P61" s="164">
        <v>3.5288E-2</v>
      </c>
      <c r="Q61" s="164">
        <v>3.4407E-2</v>
      </c>
      <c r="R61" s="164">
        <v>3.3765000000000003E-2</v>
      </c>
      <c r="S61" s="164">
        <v>3.2897999999999997E-2</v>
      </c>
      <c r="T61" s="164">
        <v>3.2106999999999997E-2</v>
      </c>
      <c r="U61" s="164">
        <v>3.1773999999999997E-2</v>
      </c>
      <c r="V61" s="164">
        <v>3.1247E-2</v>
      </c>
      <c r="W61" s="164">
        <v>3.0190999999999999E-2</v>
      </c>
      <c r="X61" s="164">
        <v>2.9019E-2</v>
      </c>
      <c r="Y61" s="164">
        <v>2.7734999999999999E-2</v>
      </c>
      <c r="Z61" s="164">
        <v>2.6483E-2</v>
      </c>
      <c r="AA61" s="164">
        <v>2.5155E-2</v>
      </c>
      <c r="AB61" s="164">
        <v>2.5035000000000002E-2</v>
      </c>
      <c r="AC61" s="164">
        <v>2.4903999999999999E-2</v>
      </c>
      <c r="AD61" s="164">
        <v>2.4868999999999999E-2</v>
      </c>
      <c r="AE61" s="164">
        <v>2.4892000000000001E-2</v>
      </c>
      <c r="AF61" s="164">
        <v>2.4986000000000001E-2</v>
      </c>
      <c r="AG61" s="165">
        <v>-2.6223E-2</v>
      </c>
    </row>
    <row r="62" spans="1:33" ht="15" customHeight="1" x14ac:dyDescent="0.25">
      <c r="A62" s="38" t="s">
        <v>1077</v>
      </c>
      <c r="B62" s="163" t="s">
        <v>1076</v>
      </c>
      <c r="C62" s="164">
        <v>0.101697</v>
      </c>
      <c r="D62" s="164">
        <v>6.6600000000000003E-4</v>
      </c>
      <c r="E62" s="164">
        <v>-0.121739</v>
      </c>
      <c r="F62" s="164">
        <v>-0.121543</v>
      </c>
      <c r="G62" s="164">
        <v>-0.121535</v>
      </c>
      <c r="H62" s="164">
        <v>-0.121193</v>
      </c>
      <c r="I62" s="164">
        <v>-0.120465</v>
      </c>
      <c r="J62" s="164">
        <v>-0.120004</v>
      </c>
      <c r="K62" s="164">
        <v>-0.119371</v>
      </c>
      <c r="L62" s="164">
        <v>-0.118923</v>
      </c>
      <c r="M62" s="164">
        <v>-0.118372</v>
      </c>
      <c r="N62" s="164">
        <v>-0.117961</v>
      </c>
      <c r="O62" s="164">
        <v>-0.117469</v>
      </c>
      <c r="P62" s="164">
        <v>-0.116683</v>
      </c>
      <c r="Q62" s="164">
        <v>-0.11614099999999999</v>
      </c>
      <c r="R62" s="164">
        <v>-0.115692</v>
      </c>
      <c r="S62" s="164">
        <v>-0.11540499999999999</v>
      </c>
      <c r="T62" s="164">
        <v>-0.115199</v>
      </c>
      <c r="U62" s="164">
        <v>-0.115187</v>
      </c>
      <c r="V62" s="164">
        <v>-0.115304</v>
      </c>
      <c r="W62" s="164">
        <v>-0.115329</v>
      </c>
      <c r="X62" s="164">
        <v>-0.11550100000000001</v>
      </c>
      <c r="Y62" s="164">
        <v>-0.115733</v>
      </c>
      <c r="Z62" s="164">
        <v>-0.11584800000000001</v>
      </c>
      <c r="AA62" s="164">
        <v>-0.11609999999999999</v>
      </c>
      <c r="AB62" s="164">
        <v>-0.116566</v>
      </c>
      <c r="AC62" s="164">
        <v>-0.116941</v>
      </c>
      <c r="AD62" s="164">
        <v>-0.11717900000000001</v>
      </c>
      <c r="AE62" s="164">
        <v>-0.117504</v>
      </c>
      <c r="AF62" s="164">
        <v>-0.118186</v>
      </c>
      <c r="AG62" s="165" t="s">
        <v>2017</v>
      </c>
    </row>
    <row r="63" spans="1:33" ht="15" customHeight="1" x14ac:dyDescent="0.25">
      <c r="A63" s="38" t="s">
        <v>1075</v>
      </c>
      <c r="B63" s="162" t="s">
        <v>0</v>
      </c>
      <c r="C63" s="166">
        <v>19.339003000000002</v>
      </c>
      <c r="D63" s="166">
        <v>20.149000000000001</v>
      </c>
      <c r="E63" s="166">
        <v>20.247879000000001</v>
      </c>
      <c r="F63" s="166">
        <v>20.137888</v>
      </c>
      <c r="G63" s="166">
        <v>20.175042999999999</v>
      </c>
      <c r="H63" s="166">
        <v>20.181640999999999</v>
      </c>
      <c r="I63" s="166">
        <v>20.120982999999999</v>
      </c>
      <c r="J63" s="166">
        <v>20.08024</v>
      </c>
      <c r="K63" s="166">
        <v>19.988593999999999</v>
      </c>
      <c r="L63" s="166">
        <v>19.932815999999999</v>
      </c>
      <c r="M63" s="166">
        <v>19.916865999999999</v>
      </c>
      <c r="N63" s="166">
        <v>19.968938999999999</v>
      </c>
      <c r="O63" s="166">
        <v>19.958722999999999</v>
      </c>
      <c r="P63" s="166">
        <v>19.899687</v>
      </c>
      <c r="Q63" s="166">
        <v>19.849747000000001</v>
      </c>
      <c r="R63" s="166">
        <v>19.807860999999999</v>
      </c>
      <c r="S63" s="166">
        <v>19.801494999999999</v>
      </c>
      <c r="T63" s="166">
        <v>19.796786999999998</v>
      </c>
      <c r="U63" s="166">
        <v>19.825405</v>
      </c>
      <c r="V63" s="166">
        <v>19.822368999999998</v>
      </c>
      <c r="W63" s="166">
        <v>19.841916999999999</v>
      </c>
      <c r="X63" s="166">
        <v>19.882828</v>
      </c>
      <c r="Y63" s="166">
        <v>19.93038</v>
      </c>
      <c r="Z63" s="166">
        <v>19.942442</v>
      </c>
      <c r="AA63" s="166">
        <v>19.984179000000001</v>
      </c>
      <c r="AB63" s="166">
        <v>20.079872000000002</v>
      </c>
      <c r="AC63" s="166">
        <v>20.150594999999999</v>
      </c>
      <c r="AD63" s="166">
        <v>20.187730999999999</v>
      </c>
      <c r="AE63" s="166">
        <v>20.254463000000001</v>
      </c>
      <c r="AF63" s="166">
        <v>20.397762</v>
      </c>
      <c r="AG63" s="167">
        <v>1.8400000000000001E-3</v>
      </c>
    </row>
    <row r="64" spans="1:33" ht="15" customHeight="1" x14ac:dyDescent="0.25"/>
    <row r="65" spans="1:33" ht="15" customHeight="1" x14ac:dyDescent="0.25">
      <c r="A65" s="38" t="s">
        <v>1074</v>
      </c>
      <c r="B65" s="163" t="s">
        <v>1073</v>
      </c>
      <c r="C65" s="164">
        <v>0.160473</v>
      </c>
      <c r="D65" s="164">
        <v>4.6191999999999997E-2</v>
      </c>
      <c r="E65" s="164">
        <v>-2.1328E-2</v>
      </c>
      <c r="F65" s="164">
        <v>-1.9394000000000002E-2</v>
      </c>
      <c r="G65" s="164">
        <v>-1.9972E-2</v>
      </c>
      <c r="H65" s="164">
        <v>-2.0819000000000001E-2</v>
      </c>
      <c r="I65" s="164">
        <v>-1.8454000000000002E-2</v>
      </c>
      <c r="J65" s="164">
        <v>-1.9904999999999999E-2</v>
      </c>
      <c r="K65" s="164">
        <v>-2.0315E-2</v>
      </c>
      <c r="L65" s="164">
        <v>-2.0864000000000001E-2</v>
      </c>
      <c r="M65" s="164">
        <v>-2.1269E-2</v>
      </c>
      <c r="N65" s="164">
        <v>-2.0091999999999999E-2</v>
      </c>
      <c r="O65" s="164">
        <v>-2.0480999999999999E-2</v>
      </c>
      <c r="P65" s="164">
        <v>-2.1996000000000002E-2</v>
      </c>
      <c r="Q65" s="164">
        <v>-2.2202E-2</v>
      </c>
      <c r="R65" s="164">
        <v>-2.4046000000000001E-2</v>
      </c>
      <c r="S65" s="164">
        <v>-2.4938999999999999E-2</v>
      </c>
      <c r="T65" s="164">
        <v>-2.5356E-2</v>
      </c>
      <c r="U65" s="164">
        <v>-2.6203000000000001E-2</v>
      </c>
      <c r="V65" s="164">
        <v>-2.4924999999999999E-2</v>
      </c>
      <c r="W65" s="164">
        <v>-2.5010999999999999E-2</v>
      </c>
      <c r="X65" s="164">
        <v>-2.4764999999999999E-2</v>
      </c>
      <c r="Y65" s="164">
        <v>-2.4112999999999999E-2</v>
      </c>
      <c r="Z65" s="164">
        <v>-2.5063999999999999E-2</v>
      </c>
      <c r="AA65" s="164">
        <v>-2.4899999999999999E-2</v>
      </c>
      <c r="AB65" s="164">
        <v>-2.4372000000000001E-2</v>
      </c>
      <c r="AC65" s="164">
        <v>-2.4469000000000001E-2</v>
      </c>
      <c r="AD65" s="164">
        <v>-2.5850000000000001E-2</v>
      </c>
      <c r="AE65" s="164">
        <v>-2.6714000000000002E-2</v>
      </c>
      <c r="AF65" s="164">
        <v>-2.6967999999999999E-2</v>
      </c>
      <c r="AG65" s="165" t="s">
        <v>2017</v>
      </c>
    </row>
    <row r="66" spans="1:33" ht="15" customHeight="1" x14ac:dyDescent="0.25"/>
    <row r="67" spans="1:33" x14ac:dyDescent="0.25">
      <c r="A67" s="38" t="s">
        <v>1072</v>
      </c>
      <c r="B67" s="163" t="s">
        <v>1071</v>
      </c>
      <c r="C67" s="168">
        <v>18.124001</v>
      </c>
      <c r="D67" s="168">
        <v>18.129999000000002</v>
      </c>
      <c r="E67" s="168">
        <v>18.592608999999999</v>
      </c>
      <c r="F67" s="168">
        <v>18.665119000000001</v>
      </c>
      <c r="G67" s="168">
        <v>18.737631</v>
      </c>
      <c r="H67" s="168">
        <v>18.810141000000002</v>
      </c>
      <c r="I67" s="168">
        <v>18.810141000000002</v>
      </c>
      <c r="J67" s="168">
        <v>18.810141000000002</v>
      </c>
      <c r="K67" s="168">
        <v>18.810141000000002</v>
      </c>
      <c r="L67" s="168">
        <v>18.810141000000002</v>
      </c>
      <c r="M67" s="168">
        <v>18.810141000000002</v>
      </c>
      <c r="N67" s="168">
        <v>18.810141000000002</v>
      </c>
      <c r="O67" s="168">
        <v>18.810141000000002</v>
      </c>
      <c r="P67" s="168">
        <v>18.810141000000002</v>
      </c>
      <c r="Q67" s="168">
        <v>18.810141000000002</v>
      </c>
      <c r="R67" s="168">
        <v>18.810141000000002</v>
      </c>
      <c r="S67" s="168">
        <v>18.810141000000002</v>
      </c>
      <c r="T67" s="168">
        <v>18.810141000000002</v>
      </c>
      <c r="U67" s="168">
        <v>18.810141000000002</v>
      </c>
      <c r="V67" s="168">
        <v>18.810141000000002</v>
      </c>
      <c r="W67" s="168">
        <v>18.810141000000002</v>
      </c>
      <c r="X67" s="168">
        <v>18.810141000000002</v>
      </c>
      <c r="Y67" s="168">
        <v>18.810141000000002</v>
      </c>
      <c r="Z67" s="168">
        <v>18.810141000000002</v>
      </c>
      <c r="AA67" s="168">
        <v>18.810141000000002</v>
      </c>
      <c r="AB67" s="168">
        <v>18.810141000000002</v>
      </c>
      <c r="AC67" s="168">
        <v>18.810141000000002</v>
      </c>
      <c r="AD67" s="168">
        <v>18.810141000000002</v>
      </c>
      <c r="AE67" s="168">
        <v>18.810141000000002</v>
      </c>
      <c r="AF67" s="168">
        <v>18.810141000000002</v>
      </c>
      <c r="AG67" s="165">
        <v>1.2819999999999999E-3</v>
      </c>
    </row>
    <row r="68" spans="1:33" ht="15" customHeight="1" x14ac:dyDescent="0.25">
      <c r="A68" s="38" t="s">
        <v>1070</v>
      </c>
      <c r="B68" s="163" t="s">
        <v>2101</v>
      </c>
      <c r="C68" s="168">
        <v>86.334000000000003</v>
      </c>
      <c r="D68" s="168">
        <v>90.825996000000004</v>
      </c>
      <c r="E68" s="168">
        <v>90.019287000000006</v>
      </c>
      <c r="F68" s="168">
        <v>90.074989000000002</v>
      </c>
      <c r="G68" s="168">
        <v>89.971771000000004</v>
      </c>
      <c r="H68" s="168">
        <v>89.574477999999999</v>
      </c>
      <c r="I68" s="168">
        <v>89.293960999999996</v>
      </c>
      <c r="J68" s="168">
        <v>88.932365000000004</v>
      </c>
      <c r="K68" s="168">
        <v>88.840217999999993</v>
      </c>
      <c r="L68" s="168">
        <v>88.605262999999994</v>
      </c>
      <c r="M68" s="168">
        <v>87.943129999999996</v>
      </c>
      <c r="N68" s="168">
        <v>88.186843999999994</v>
      </c>
      <c r="O68" s="168">
        <v>87.748221999999998</v>
      </c>
      <c r="P68" s="168">
        <v>87.292670999999999</v>
      </c>
      <c r="Q68" s="168">
        <v>87.011268999999999</v>
      </c>
      <c r="R68" s="168">
        <v>86.444618000000006</v>
      </c>
      <c r="S68" s="168">
        <v>86.190132000000006</v>
      </c>
      <c r="T68" s="168">
        <v>86.269347999999994</v>
      </c>
      <c r="U68" s="168">
        <v>85.789421000000004</v>
      </c>
      <c r="V68" s="168">
        <v>85.58287</v>
      </c>
      <c r="W68" s="168">
        <v>85.652610999999993</v>
      </c>
      <c r="X68" s="168">
        <v>85.387557999999999</v>
      </c>
      <c r="Y68" s="168">
        <v>85.562599000000006</v>
      </c>
      <c r="Z68" s="168">
        <v>85.562111000000002</v>
      </c>
      <c r="AA68" s="168">
        <v>85.087646000000007</v>
      </c>
      <c r="AB68" s="168">
        <v>85.064621000000002</v>
      </c>
      <c r="AC68" s="168">
        <v>84.544196999999997</v>
      </c>
      <c r="AD68" s="168">
        <v>84.741539000000003</v>
      </c>
      <c r="AE68" s="168">
        <v>84.748458999999997</v>
      </c>
      <c r="AF68" s="168">
        <v>84.624733000000006</v>
      </c>
      <c r="AG68" s="165">
        <v>-6.8900000000000005E-4</v>
      </c>
    </row>
    <row r="69" spans="1:33" ht="15" customHeight="1" x14ac:dyDescent="0.25">
      <c r="A69" s="38" t="s">
        <v>1068</v>
      </c>
      <c r="B69" s="163" t="s">
        <v>1067</v>
      </c>
      <c r="C69" s="164">
        <v>8.4773370000000003</v>
      </c>
      <c r="D69" s="164">
        <v>9.5235059999999994</v>
      </c>
      <c r="E69" s="164">
        <v>9.3361800000000006</v>
      </c>
      <c r="F69" s="164">
        <v>9.0698039999999995</v>
      </c>
      <c r="G69" s="164">
        <v>8.7802310000000006</v>
      </c>
      <c r="H69" s="164">
        <v>8.485474</v>
      </c>
      <c r="I69" s="164">
        <v>8.4599299999999999</v>
      </c>
      <c r="J69" s="164">
        <v>8.2768639999999998</v>
      </c>
      <c r="K69" s="164">
        <v>8.18154</v>
      </c>
      <c r="L69" s="164">
        <v>8.1434909999999991</v>
      </c>
      <c r="M69" s="164">
        <v>8.1972059999999995</v>
      </c>
      <c r="N69" s="164">
        <v>8.3580389999999998</v>
      </c>
      <c r="O69" s="164">
        <v>8.2622070000000001</v>
      </c>
      <c r="P69" s="164">
        <v>8.3914559999999998</v>
      </c>
      <c r="Q69" s="164">
        <v>8.4164169999999991</v>
      </c>
      <c r="R69" s="164">
        <v>8.5346109999999999</v>
      </c>
      <c r="S69" s="164">
        <v>8.5902399999999997</v>
      </c>
      <c r="T69" s="164">
        <v>8.6919590000000007</v>
      </c>
      <c r="U69" s="164">
        <v>8.7218040000000006</v>
      </c>
      <c r="V69" s="164">
        <v>8.5667310000000008</v>
      </c>
      <c r="W69" s="164">
        <v>8.5715479999999999</v>
      </c>
      <c r="X69" s="164">
        <v>8.4925890000000006</v>
      </c>
      <c r="Y69" s="164">
        <v>8.3464310000000008</v>
      </c>
      <c r="Z69" s="164">
        <v>8.497204</v>
      </c>
      <c r="AA69" s="164">
        <v>8.1965970000000006</v>
      </c>
      <c r="AB69" s="164">
        <v>8.0379199999999997</v>
      </c>
      <c r="AC69" s="164">
        <v>7.9736229999999999</v>
      </c>
      <c r="AD69" s="164">
        <v>8.1055499999999991</v>
      </c>
      <c r="AE69" s="164">
        <v>8.2498249999999995</v>
      </c>
      <c r="AF69" s="164">
        <v>7.9083180000000004</v>
      </c>
      <c r="AG69" s="165">
        <v>-2.3930000000000002E-3</v>
      </c>
    </row>
    <row r="70" spans="1:33" ht="15" customHeight="1" x14ac:dyDescent="0.25">
      <c r="A70" s="38" t="s">
        <v>1066</v>
      </c>
      <c r="B70" s="163" t="s">
        <v>1065</v>
      </c>
      <c r="C70" s="164">
        <v>8.6984840000000005</v>
      </c>
      <c r="D70" s="164">
        <v>9.6034649999999999</v>
      </c>
      <c r="E70" s="164">
        <v>10.023854</v>
      </c>
      <c r="F70" s="164">
        <v>10.276794000000001</v>
      </c>
      <c r="G70" s="164">
        <v>10.463001999999999</v>
      </c>
      <c r="H70" s="164">
        <v>10.368382</v>
      </c>
      <c r="I70" s="164">
        <v>10.276368</v>
      </c>
      <c r="J70" s="164">
        <v>10.260115000000001</v>
      </c>
      <c r="K70" s="164">
        <v>10.276009</v>
      </c>
      <c r="L70" s="164">
        <v>10.328207000000001</v>
      </c>
      <c r="M70" s="164">
        <v>10.282000999999999</v>
      </c>
      <c r="N70" s="164">
        <v>10.26295</v>
      </c>
      <c r="O70" s="164">
        <v>10.156803999999999</v>
      </c>
      <c r="P70" s="164">
        <v>10.224817</v>
      </c>
      <c r="Q70" s="164">
        <v>10.246131999999999</v>
      </c>
      <c r="R70" s="164">
        <v>10.310323</v>
      </c>
      <c r="S70" s="164">
        <v>10.233305</v>
      </c>
      <c r="T70" s="164">
        <v>10.268490999999999</v>
      </c>
      <c r="U70" s="164">
        <v>10.328084</v>
      </c>
      <c r="V70" s="164">
        <v>10.269271</v>
      </c>
      <c r="W70" s="164">
        <v>10.205059</v>
      </c>
      <c r="X70" s="164">
        <v>10.133221000000001</v>
      </c>
      <c r="Y70" s="164">
        <v>10.024317</v>
      </c>
      <c r="Z70" s="164">
        <v>10.113891000000001</v>
      </c>
      <c r="AA70" s="164">
        <v>10.001585</v>
      </c>
      <c r="AB70" s="164">
        <v>9.8577569999999994</v>
      </c>
      <c r="AC70" s="164">
        <v>9.7667059999999992</v>
      </c>
      <c r="AD70" s="164">
        <v>9.8531370000000003</v>
      </c>
      <c r="AE70" s="164">
        <v>9.8255060000000007</v>
      </c>
      <c r="AF70" s="164">
        <v>9.7067370000000004</v>
      </c>
      <c r="AG70" s="165">
        <v>3.7889999999999998E-3</v>
      </c>
    </row>
    <row r="71" spans="1:33" ht="15" customHeight="1" x14ac:dyDescent="0.25">
      <c r="A71" s="38" t="s">
        <v>1064</v>
      </c>
      <c r="B71" s="163" t="s">
        <v>1063</v>
      </c>
      <c r="C71" s="164">
        <v>-0.22114800000000001</v>
      </c>
      <c r="D71" s="164">
        <v>-7.9959000000000002E-2</v>
      </c>
      <c r="E71" s="164">
        <v>-0.68767500000000004</v>
      </c>
      <c r="F71" s="164">
        <v>-1.20699</v>
      </c>
      <c r="G71" s="164">
        <v>-1.6827719999999999</v>
      </c>
      <c r="H71" s="164">
        <v>-1.882908</v>
      </c>
      <c r="I71" s="164">
        <v>-1.816438</v>
      </c>
      <c r="J71" s="164">
        <v>-1.9832510000000001</v>
      </c>
      <c r="K71" s="164">
        <v>-2.0944690000000001</v>
      </c>
      <c r="L71" s="164">
        <v>-2.1847159999999999</v>
      </c>
      <c r="M71" s="164">
        <v>-2.0847950000000002</v>
      </c>
      <c r="N71" s="164">
        <v>-1.904911</v>
      </c>
      <c r="O71" s="164">
        <v>-1.8945970000000001</v>
      </c>
      <c r="P71" s="164">
        <v>-1.8333619999999999</v>
      </c>
      <c r="Q71" s="164">
        <v>-1.829715</v>
      </c>
      <c r="R71" s="164">
        <v>-1.775712</v>
      </c>
      <c r="S71" s="164">
        <v>-1.643065</v>
      </c>
      <c r="T71" s="164">
        <v>-1.5765309999999999</v>
      </c>
      <c r="U71" s="164">
        <v>-1.6062799999999999</v>
      </c>
      <c r="V71" s="164">
        <v>-1.702539</v>
      </c>
      <c r="W71" s="164">
        <v>-1.6335120000000001</v>
      </c>
      <c r="X71" s="164">
        <v>-1.6406320000000001</v>
      </c>
      <c r="Y71" s="164">
        <v>-1.677886</v>
      </c>
      <c r="Z71" s="164">
        <v>-1.616687</v>
      </c>
      <c r="AA71" s="164">
        <v>-1.804988</v>
      </c>
      <c r="AB71" s="164">
        <v>-1.8198369999999999</v>
      </c>
      <c r="AC71" s="164">
        <v>-1.7930820000000001</v>
      </c>
      <c r="AD71" s="164">
        <v>-1.747587</v>
      </c>
      <c r="AE71" s="164">
        <v>-1.5756810000000001</v>
      </c>
      <c r="AF71" s="164">
        <v>-1.798419</v>
      </c>
      <c r="AG71" s="165">
        <v>7.4945999999999999E-2</v>
      </c>
    </row>
    <row r="72" spans="1:33" ht="15" customHeight="1" x14ac:dyDescent="0.25">
      <c r="A72" s="38" t="s">
        <v>1062</v>
      </c>
      <c r="B72" s="163" t="s">
        <v>2102</v>
      </c>
      <c r="C72" s="168">
        <v>-1.134123</v>
      </c>
      <c r="D72" s="168">
        <v>-0.39592899999999998</v>
      </c>
      <c r="E72" s="168">
        <v>-3.3998650000000001</v>
      </c>
      <c r="F72" s="168">
        <v>-5.9994040000000002</v>
      </c>
      <c r="G72" s="168">
        <v>-8.3491239999999998</v>
      </c>
      <c r="H72" s="168">
        <v>-9.3394390000000005</v>
      </c>
      <c r="I72" s="168">
        <v>-9.0358619999999998</v>
      </c>
      <c r="J72" s="168">
        <v>-9.886431</v>
      </c>
      <c r="K72" s="168">
        <v>-10.48898</v>
      </c>
      <c r="L72" s="168">
        <v>-10.971878999999999</v>
      </c>
      <c r="M72" s="168">
        <v>-10.478678</v>
      </c>
      <c r="N72" s="168">
        <v>-9.5489759999999997</v>
      </c>
      <c r="O72" s="168">
        <v>-9.5023269999999993</v>
      </c>
      <c r="P72" s="168">
        <v>-9.2232070000000004</v>
      </c>
      <c r="Q72" s="168">
        <v>-9.2281460000000006</v>
      </c>
      <c r="R72" s="168">
        <v>-8.9755769999999995</v>
      </c>
      <c r="S72" s="168">
        <v>-8.3081460000000007</v>
      </c>
      <c r="T72" s="168">
        <v>-7.9737840000000002</v>
      </c>
      <c r="U72" s="168">
        <v>-8.1128560000000007</v>
      </c>
      <c r="V72" s="168">
        <v>-8.5997920000000008</v>
      </c>
      <c r="W72" s="168">
        <v>-8.2430160000000008</v>
      </c>
      <c r="X72" s="168">
        <v>-8.2617910000000006</v>
      </c>
      <c r="Y72" s="168">
        <v>-8.4289280000000009</v>
      </c>
      <c r="Z72" s="168">
        <v>-8.1169609999999999</v>
      </c>
      <c r="AA72" s="168">
        <v>-9.043355</v>
      </c>
      <c r="AB72" s="168">
        <v>-9.0740079999999992</v>
      </c>
      <c r="AC72" s="168">
        <v>-8.9092269999999996</v>
      </c>
      <c r="AD72" s="168">
        <v>-8.6677800000000005</v>
      </c>
      <c r="AE72" s="168">
        <v>-7.7896989999999997</v>
      </c>
      <c r="AF72" s="168">
        <v>-8.8284149999999997</v>
      </c>
      <c r="AG72" s="165">
        <v>7.3326000000000002E-2</v>
      </c>
    </row>
    <row r="73" spans="1:33" x14ac:dyDescent="0.25">
      <c r="B73" s="162" t="s">
        <v>1060</v>
      </c>
    </row>
    <row r="74" spans="1:33" ht="15" customHeight="1" x14ac:dyDescent="0.25">
      <c r="A74" s="38" t="s">
        <v>1059</v>
      </c>
      <c r="B74" s="163" t="s">
        <v>2103</v>
      </c>
      <c r="C74" s="169">
        <v>155.21623199999999</v>
      </c>
      <c r="D74" s="169">
        <v>185.37290999999999</v>
      </c>
      <c r="E74" s="169">
        <v>173.634613</v>
      </c>
      <c r="F74" s="169">
        <v>181.41413900000001</v>
      </c>
      <c r="G74" s="169">
        <v>177.80328399999999</v>
      </c>
      <c r="H74" s="169">
        <v>173.57981899999999</v>
      </c>
      <c r="I74" s="169">
        <v>178.325165</v>
      </c>
      <c r="J74" s="169">
        <v>176.64184599999999</v>
      </c>
      <c r="K74" s="169">
        <v>177.43937700000001</v>
      </c>
      <c r="L74" s="169">
        <v>178.468658</v>
      </c>
      <c r="M74" s="169">
        <v>183.11549400000001</v>
      </c>
      <c r="N74" s="169">
        <v>189.59899899999999</v>
      </c>
      <c r="O74" s="169">
        <v>189.32493600000001</v>
      </c>
      <c r="P74" s="169">
        <v>194.05010999999999</v>
      </c>
      <c r="Q74" s="169">
        <v>195.36750799999999</v>
      </c>
      <c r="R74" s="169">
        <v>200.263351</v>
      </c>
      <c r="S74" s="169">
        <v>202.39773600000001</v>
      </c>
      <c r="T74" s="169">
        <v>207.81213399999999</v>
      </c>
      <c r="U74" s="169">
        <v>208.359756</v>
      </c>
      <c r="V74" s="169">
        <v>212.519836</v>
      </c>
      <c r="W74" s="169">
        <v>215.29132100000001</v>
      </c>
      <c r="X74" s="169">
        <v>214.89411899999999</v>
      </c>
      <c r="Y74" s="169">
        <v>215.34541300000001</v>
      </c>
      <c r="Z74" s="169">
        <v>223.54487599999999</v>
      </c>
      <c r="AA74" s="169">
        <v>215.35455300000001</v>
      </c>
      <c r="AB74" s="169">
        <v>214.215836</v>
      </c>
      <c r="AC74" s="169">
        <v>212.40770000000001</v>
      </c>
      <c r="AD74" s="169">
        <v>214.62737999999999</v>
      </c>
      <c r="AE74" s="169">
        <v>219.796738</v>
      </c>
      <c r="AF74" s="169">
        <v>208.10914600000001</v>
      </c>
      <c r="AG74" s="165">
        <v>1.0163E-2</v>
      </c>
    </row>
    <row r="76" spans="1:33" ht="15" customHeight="1" thickBot="1" x14ac:dyDescent="0.3"/>
    <row r="77" spans="1:33" ht="15" customHeight="1" x14ac:dyDescent="0.25">
      <c r="B77" s="222" t="s">
        <v>1994</v>
      </c>
    </row>
    <row r="78" spans="1:33" ht="15" customHeight="1" x14ac:dyDescent="0.25">
      <c r="B78" s="32" t="s">
        <v>1995</v>
      </c>
    </row>
    <row r="79" spans="1:33" ht="15" customHeight="1" x14ac:dyDescent="0.25">
      <c r="B79" s="32" t="s">
        <v>1996</v>
      </c>
    </row>
    <row r="80" spans="1:33" ht="15" customHeight="1" x14ac:dyDescent="0.25">
      <c r="B80" s="32" t="s">
        <v>1997</v>
      </c>
    </row>
    <row r="81" spans="2:2" ht="15" customHeight="1" x14ac:dyDescent="0.25">
      <c r="B81" s="32" t="s">
        <v>1058</v>
      </c>
    </row>
    <row r="82" spans="2:2" ht="15" customHeight="1" x14ac:dyDescent="0.25">
      <c r="B82" s="32" t="s">
        <v>1998</v>
      </c>
    </row>
    <row r="83" spans="2:2" ht="15" customHeight="1" x14ac:dyDescent="0.25">
      <c r="B83" s="32" t="s">
        <v>1057</v>
      </c>
    </row>
    <row r="84" spans="2:2" ht="15" customHeight="1" x14ac:dyDescent="0.25">
      <c r="B84" s="32" t="s">
        <v>1999</v>
      </c>
    </row>
    <row r="85" spans="2:2" ht="15" customHeight="1" x14ac:dyDescent="0.25">
      <c r="B85" s="32" t="s">
        <v>2000</v>
      </c>
    </row>
    <row r="86" spans="2:2" x14ac:dyDescent="0.25">
      <c r="B86" s="32" t="s">
        <v>1056</v>
      </c>
    </row>
    <row r="87" spans="2:2" ht="15" customHeight="1" x14ac:dyDescent="0.25">
      <c r="B87" s="32" t="s">
        <v>2001</v>
      </c>
    </row>
    <row r="88" spans="2:2" ht="15" customHeight="1" x14ac:dyDescent="0.25">
      <c r="B88" s="32" t="s">
        <v>2002</v>
      </c>
    </row>
    <row r="89" spans="2:2" ht="15" customHeight="1" x14ac:dyDescent="0.25">
      <c r="B89" s="32" t="s">
        <v>2104</v>
      </c>
    </row>
    <row r="90" spans="2:2" ht="15" customHeight="1" x14ac:dyDescent="0.25">
      <c r="B90" s="32" t="s">
        <v>1055</v>
      </c>
    </row>
    <row r="91" spans="2:2" ht="15" customHeight="1" x14ac:dyDescent="0.25">
      <c r="B91" s="32" t="s">
        <v>2004</v>
      </c>
    </row>
    <row r="92" spans="2:2" ht="15" customHeight="1" x14ac:dyDescent="0.25">
      <c r="B92" s="32" t="s">
        <v>2005</v>
      </c>
    </row>
    <row r="93" spans="2:2" ht="15" customHeight="1" x14ac:dyDescent="0.25">
      <c r="B93" s="32" t="s">
        <v>2006</v>
      </c>
    </row>
    <row r="94" spans="2:2" ht="15" customHeight="1" x14ac:dyDescent="0.25">
      <c r="B94" s="32" t="s">
        <v>1054</v>
      </c>
    </row>
    <row r="95" spans="2:2" x14ac:dyDescent="0.25">
      <c r="B95" s="32" t="s">
        <v>2007</v>
      </c>
    </row>
    <row r="96" spans="2:2" x14ac:dyDescent="0.25">
      <c r="B96" s="32" t="s">
        <v>2008</v>
      </c>
    </row>
    <row r="97" spans="2:33" ht="15" customHeight="1" x14ac:dyDescent="0.25">
      <c r="B97" s="32" t="s">
        <v>2009</v>
      </c>
    </row>
    <row r="98" spans="2:33" ht="15" customHeight="1" x14ac:dyDescent="0.25">
      <c r="B98" s="32" t="s">
        <v>2010</v>
      </c>
    </row>
    <row r="99" spans="2:33" ht="15" customHeight="1" x14ac:dyDescent="0.25">
      <c r="B99" s="32" t="s">
        <v>2011</v>
      </c>
    </row>
    <row r="100" spans="2:33" ht="15" customHeight="1" x14ac:dyDescent="0.25">
      <c r="B100" s="32" t="s">
        <v>2012</v>
      </c>
    </row>
    <row r="101" spans="2:33" ht="15" customHeight="1" x14ac:dyDescent="0.25">
      <c r="B101" s="32" t="s">
        <v>1053</v>
      </c>
    </row>
    <row r="102" spans="2:33" ht="15" customHeight="1" x14ac:dyDescent="0.25">
      <c r="B102" s="32" t="s">
        <v>2013</v>
      </c>
    </row>
    <row r="103" spans="2:33" ht="15" customHeight="1" x14ac:dyDescent="0.25">
      <c r="B103" s="32" t="s">
        <v>2014</v>
      </c>
    </row>
    <row r="104" spans="2:33" ht="15" customHeight="1" x14ac:dyDescent="0.25">
      <c r="B104" s="32" t="s">
        <v>2105</v>
      </c>
    </row>
    <row r="105" spans="2:33" ht="15" customHeight="1" x14ac:dyDescent="0.25">
      <c r="B105" s="32" t="s">
        <v>2106</v>
      </c>
    </row>
    <row r="106" spans="2:33" ht="15" customHeight="1" x14ac:dyDescent="0.25">
      <c r="B106" s="259"/>
      <c r="C106" s="259"/>
      <c r="D106" s="259"/>
      <c r="E106" s="259"/>
      <c r="F106" s="259"/>
      <c r="G106" s="259"/>
      <c r="H106" s="259"/>
      <c r="I106" s="259"/>
      <c r="J106" s="259"/>
      <c r="K106" s="259"/>
      <c r="L106" s="259"/>
      <c r="M106" s="259"/>
      <c r="N106" s="259"/>
      <c r="O106" s="259"/>
      <c r="P106" s="259"/>
      <c r="Q106" s="259"/>
      <c r="R106" s="259"/>
      <c r="S106" s="259"/>
      <c r="T106" s="259"/>
      <c r="U106" s="259"/>
      <c r="V106" s="259"/>
      <c r="W106" s="259"/>
      <c r="X106" s="259"/>
      <c r="Y106" s="259"/>
      <c r="Z106" s="259"/>
      <c r="AA106" s="259"/>
      <c r="AB106" s="259"/>
      <c r="AC106" s="259"/>
      <c r="AD106" s="259"/>
      <c r="AE106" s="259"/>
      <c r="AF106" s="259"/>
      <c r="AG106" s="259"/>
    </row>
    <row r="107" spans="2:33" ht="15" customHeight="1" x14ac:dyDescent="0.25"/>
    <row r="108" spans="2:33" ht="15" customHeight="1" x14ac:dyDescent="0.25"/>
    <row r="109" spans="2:33" ht="15" customHeight="1" x14ac:dyDescent="0.25"/>
    <row r="110" spans="2:33" ht="15" customHeight="1" x14ac:dyDescent="0.25"/>
    <row r="111" spans="2:33" ht="15" customHeight="1" x14ac:dyDescent="0.25"/>
    <row r="112" spans="2:33"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8" ht="15" customHeight="1" x14ac:dyDescent="0.25"/>
    <row r="219"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spans="2:33" ht="15" customHeight="1" x14ac:dyDescent="0.25"/>
    <row r="290" spans="2:33" ht="15" customHeight="1" x14ac:dyDescent="0.25"/>
    <row r="291" spans="2:33" ht="15" customHeight="1" x14ac:dyDescent="0.25"/>
    <row r="292" spans="2:33" ht="15" customHeight="1" x14ac:dyDescent="0.25"/>
    <row r="294" spans="2:33" ht="15" customHeight="1" x14ac:dyDescent="0.25"/>
    <row r="295" spans="2:33" ht="15" customHeight="1" x14ac:dyDescent="0.25"/>
    <row r="296" spans="2:33" ht="15" customHeight="1" x14ac:dyDescent="0.25"/>
    <row r="297" spans="2:33" ht="15" customHeight="1" x14ac:dyDescent="0.25"/>
    <row r="298" spans="2:33" ht="15" customHeight="1" x14ac:dyDescent="0.25"/>
    <row r="299" spans="2:33" ht="15" customHeight="1" x14ac:dyDescent="0.25"/>
    <row r="300" spans="2:33" ht="15" customHeight="1" x14ac:dyDescent="0.25"/>
    <row r="301" spans="2:33" ht="15" customHeight="1" x14ac:dyDescent="0.25"/>
    <row r="302" spans="2:33" ht="15" customHeight="1" x14ac:dyDescent="0.25">
      <c r="B302" s="259"/>
      <c r="C302" s="259"/>
      <c r="D302" s="259"/>
      <c r="E302" s="259"/>
      <c r="F302" s="259"/>
      <c r="G302" s="259"/>
      <c r="H302" s="259"/>
      <c r="I302" s="259"/>
      <c r="J302" s="259"/>
      <c r="K302" s="259"/>
      <c r="L302" s="259"/>
      <c r="M302" s="259"/>
      <c r="N302" s="259"/>
      <c r="O302" s="259"/>
      <c r="P302" s="259"/>
      <c r="Q302" s="259"/>
      <c r="R302" s="259"/>
      <c r="S302" s="259"/>
      <c r="T302" s="259"/>
      <c r="U302" s="259"/>
      <c r="V302" s="259"/>
      <c r="W302" s="259"/>
      <c r="X302" s="259"/>
      <c r="Y302" s="259"/>
      <c r="Z302" s="259"/>
      <c r="AA302" s="259"/>
      <c r="AB302" s="259"/>
      <c r="AC302" s="259"/>
      <c r="AD302" s="259"/>
      <c r="AE302" s="259"/>
      <c r="AF302" s="259"/>
      <c r="AG302" s="259"/>
    </row>
    <row r="303" spans="2:33" ht="15" customHeight="1" x14ac:dyDescent="0.25"/>
    <row r="304" spans="2:33"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4" ht="15" customHeight="1" x14ac:dyDescent="0.25"/>
    <row r="495" ht="15" customHeight="1" x14ac:dyDescent="0.25"/>
    <row r="496" ht="15" customHeight="1" x14ac:dyDescent="0.25"/>
    <row r="497" spans="2:33" ht="15" customHeight="1" x14ac:dyDescent="0.25"/>
    <row r="498" spans="2:33" ht="15" customHeight="1" x14ac:dyDescent="0.25"/>
    <row r="499" spans="2:33" ht="15" customHeight="1" x14ac:dyDescent="0.25"/>
    <row r="500" spans="2:33" ht="15" customHeight="1" x14ac:dyDescent="0.25"/>
    <row r="501" spans="2:33" ht="15" customHeight="1" x14ac:dyDescent="0.25"/>
    <row r="502" spans="2:33" ht="15" customHeight="1" x14ac:dyDescent="0.25"/>
    <row r="504" spans="2:33" ht="15" customHeight="1" x14ac:dyDescent="0.25"/>
    <row r="505" spans="2:33" ht="15" customHeight="1" x14ac:dyDescent="0.25">
      <c r="B505" s="259"/>
      <c r="C505" s="259"/>
      <c r="D505" s="259"/>
      <c r="E505" s="259"/>
      <c r="F505" s="259"/>
      <c r="G505" s="259"/>
      <c r="H505" s="259"/>
      <c r="I505" s="259"/>
      <c r="J505" s="259"/>
      <c r="K505" s="259"/>
      <c r="L505" s="259"/>
      <c r="M505" s="259"/>
      <c r="N505" s="259"/>
      <c r="O505" s="259"/>
      <c r="P505" s="259"/>
      <c r="Q505" s="259"/>
      <c r="R505" s="259"/>
      <c r="S505" s="259"/>
      <c r="T505" s="259"/>
      <c r="U505" s="259"/>
      <c r="V505" s="259"/>
      <c r="W505" s="259"/>
      <c r="X505" s="259"/>
      <c r="Y505" s="259"/>
      <c r="Z505" s="259"/>
      <c r="AA505" s="259"/>
      <c r="AB505" s="259"/>
      <c r="AC505" s="259"/>
      <c r="AD505" s="259"/>
      <c r="AE505" s="259"/>
      <c r="AF505" s="259"/>
      <c r="AG505" s="259"/>
    </row>
    <row r="506" spans="2:33" ht="15" customHeight="1" x14ac:dyDescent="0.25"/>
    <row r="507" spans="2:33" ht="15" customHeight="1" x14ac:dyDescent="0.25"/>
    <row r="508" spans="2:33" ht="15" customHeight="1" x14ac:dyDescent="0.25"/>
    <row r="509" spans="2:33" ht="15" customHeight="1" x14ac:dyDescent="0.25"/>
    <row r="510" spans="2:33" ht="15" customHeight="1" x14ac:dyDescent="0.25"/>
    <row r="511" spans="2:33" ht="15" customHeight="1" x14ac:dyDescent="0.25"/>
    <row r="512" spans="2:33"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1"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20" ht="15" customHeight="1" x14ac:dyDescent="0.25"/>
    <row r="621" ht="15" customHeight="1" x14ac:dyDescent="0.25"/>
    <row r="622" ht="15" customHeight="1" x14ac:dyDescent="0.25"/>
    <row r="623" ht="15" customHeight="1" x14ac:dyDescent="0.25"/>
    <row r="624"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3"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4"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spans="2:33" ht="15" customHeight="1" x14ac:dyDescent="0.25"/>
    <row r="706" spans="2:33" ht="15" customHeight="1" x14ac:dyDescent="0.25">
      <c r="B706" s="259"/>
      <c r="C706" s="259"/>
      <c r="D706" s="259"/>
      <c r="E706" s="259"/>
      <c r="F706" s="259"/>
      <c r="G706" s="259"/>
      <c r="H706" s="259"/>
      <c r="I706" s="259"/>
      <c r="J706" s="259"/>
      <c r="K706" s="259"/>
      <c r="L706" s="259"/>
      <c r="M706" s="259"/>
      <c r="N706" s="259"/>
      <c r="O706" s="259"/>
      <c r="P706" s="259"/>
      <c r="Q706" s="259"/>
      <c r="R706" s="259"/>
      <c r="S706" s="259"/>
      <c r="T706" s="259"/>
      <c r="U706" s="259"/>
      <c r="V706" s="259"/>
      <c r="W706" s="259"/>
      <c r="X706" s="259"/>
      <c r="Y706" s="259"/>
      <c r="Z706" s="259"/>
      <c r="AA706" s="259"/>
      <c r="AB706" s="259"/>
      <c r="AC706" s="259"/>
      <c r="AD706" s="259"/>
      <c r="AE706" s="259"/>
      <c r="AF706" s="259"/>
      <c r="AG706" s="259"/>
    </row>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6" ht="15" customHeight="1" x14ac:dyDescent="0.25"/>
    <row r="777" ht="15" customHeight="1" x14ac:dyDescent="0.25"/>
    <row r="778" ht="15" customHeight="1" x14ac:dyDescent="0.25"/>
    <row r="779" ht="15" customHeight="1" x14ac:dyDescent="0.25"/>
    <row r="781" ht="15" customHeight="1" x14ac:dyDescent="0.25"/>
    <row r="782" ht="15" customHeight="1" x14ac:dyDescent="0.25"/>
    <row r="783" ht="15" customHeight="1" x14ac:dyDescent="0.25"/>
    <row r="784"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10" ht="15" customHeight="1" x14ac:dyDescent="0.25"/>
    <row r="811" ht="15" customHeight="1" x14ac:dyDescent="0.25"/>
    <row r="812" ht="15" customHeight="1" x14ac:dyDescent="0.25"/>
    <row r="813" ht="15" customHeight="1" x14ac:dyDescent="0.25"/>
    <row r="814" ht="15" customHeight="1" x14ac:dyDescent="0.25"/>
    <row r="816" ht="15" customHeight="1" x14ac:dyDescent="0.25"/>
    <row r="817"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4"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1" ht="15" customHeight="1" x14ac:dyDescent="0.25"/>
    <row r="852" ht="15" customHeight="1" x14ac:dyDescent="0.25"/>
    <row r="853" ht="15" customHeight="1" x14ac:dyDescent="0.25"/>
    <row r="854" ht="15" customHeight="1" x14ac:dyDescent="0.25"/>
    <row r="855"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c r="B881" s="259"/>
      <c r="C881" s="259"/>
      <c r="D881" s="259"/>
      <c r="E881" s="259"/>
      <c r="F881" s="259"/>
      <c r="G881" s="259"/>
      <c r="H881" s="259"/>
      <c r="I881" s="259"/>
      <c r="J881" s="259"/>
      <c r="K881" s="259"/>
      <c r="L881" s="259"/>
      <c r="M881" s="259"/>
      <c r="N881" s="259"/>
      <c r="O881" s="259"/>
      <c r="P881" s="259"/>
      <c r="Q881" s="259"/>
      <c r="R881" s="259"/>
      <c r="S881" s="259"/>
      <c r="T881" s="259"/>
      <c r="U881" s="259"/>
      <c r="V881" s="259"/>
      <c r="W881" s="259"/>
      <c r="X881" s="259"/>
      <c r="Y881" s="259"/>
      <c r="Z881" s="259"/>
      <c r="AA881" s="259"/>
      <c r="AB881" s="259"/>
      <c r="AC881" s="259"/>
      <c r="AD881" s="259"/>
      <c r="AE881" s="259"/>
      <c r="AF881" s="259"/>
      <c r="AG881" s="259"/>
    </row>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90" spans="2:33" ht="15" customHeight="1" x14ac:dyDescent="0.25"/>
    <row r="1091" spans="2:33" ht="15" customHeight="1" x14ac:dyDescent="0.25"/>
    <row r="1092" spans="2:33" ht="15" customHeight="1" x14ac:dyDescent="0.25"/>
    <row r="1093" spans="2:33" ht="15" customHeight="1" x14ac:dyDescent="0.25"/>
    <row r="1094" spans="2:33" ht="15" customHeight="1" x14ac:dyDescent="0.25">
      <c r="B1094" s="259"/>
      <c r="C1094" s="259"/>
      <c r="D1094" s="259"/>
      <c r="E1094" s="259"/>
      <c r="F1094" s="259"/>
      <c r="G1094" s="259"/>
      <c r="H1094" s="259"/>
      <c r="I1094" s="259"/>
      <c r="J1094" s="259"/>
      <c r="K1094" s="259"/>
      <c r="L1094" s="259"/>
      <c r="M1094" s="259"/>
      <c r="N1094" s="259"/>
      <c r="O1094" s="259"/>
      <c r="P1094" s="259"/>
      <c r="Q1094" s="259"/>
      <c r="R1094" s="259"/>
      <c r="S1094" s="259"/>
      <c r="T1094" s="259"/>
      <c r="U1094" s="259"/>
      <c r="V1094" s="259"/>
      <c r="W1094" s="259"/>
      <c r="X1094" s="259"/>
      <c r="Y1094" s="259"/>
      <c r="Z1094" s="259"/>
      <c r="AA1094" s="259"/>
      <c r="AB1094" s="259"/>
      <c r="AC1094" s="259"/>
      <c r="AD1094" s="259"/>
      <c r="AE1094" s="259"/>
      <c r="AF1094" s="259"/>
      <c r="AG1094" s="259"/>
    </row>
    <row r="1095" spans="2:33" ht="15" customHeight="1" x14ac:dyDescent="0.25"/>
    <row r="1096" spans="2:33" ht="15" customHeight="1" x14ac:dyDescent="0.25"/>
    <row r="1097" spans="2:33" ht="15" customHeight="1" x14ac:dyDescent="0.25"/>
    <row r="1098" spans="2:33" ht="15" customHeight="1" x14ac:dyDescent="0.25"/>
    <row r="1099" spans="2:33" ht="15" customHeight="1" x14ac:dyDescent="0.25"/>
    <row r="1100" spans="2:33" ht="15" customHeight="1" x14ac:dyDescent="0.25"/>
    <row r="1101" spans="2:33" ht="15" customHeight="1" x14ac:dyDescent="0.25"/>
    <row r="1102" spans="2:33" ht="15" customHeight="1" x14ac:dyDescent="0.25"/>
    <row r="1103" spans="2:33" ht="15" customHeight="1" x14ac:dyDescent="0.25"/>
    <row r="1104" spans="2:33" ht="15" customHeight="1" x14ac:dyDescent="0.25"/>
    <row r="1105"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spans="2:33" ht="15" customHeight="1" x14ac:dyDescent="0.25"/>
    <row r="1218" spans="2:33" ht="15" customHeight="1" x14ac:dyDescent="0.25"/>
    <row r="1219" spans="2:33" ht="15" customHeight="1" x14ac:dyDescent="0.25"/>
    <row r="1220" spans="2:33" ht="15" customHeight="1" x14ac:dyDescent="0.25"/>
    <row r="1221" spans="2:33" ht="15" customHeight="1" x14ac:dyDescent="0.25">
      <c r="B1221" s="259"/>
      <c r="C1221" s="259"/>
      <c r="D1221" s="259"/>
      <c r="E1221" s="259"/>
      <c r="F1221" s="259"/>
      <c r="G1221" s="259"/>
      <c r="H1221" s="259"/>
      <c r="I1221" s="259"/>
      <c r="J1221" s="259"/>
      <c r="K1221" s="259"/>
      <c r="L1221" s="259"/>
      <c r="M1221" s="259"/>
      <c r="N1221" s="259"/>
      <c r="O1221" s="259"/>
      <c r="P1221" s="259"/>
      <c r="Q1221" s="259"/>
      <c r="R1221" s="259"/>
      <c r="S1221" s="259"/>
      <c r="T1221" s="259"/>
      <c r="U1221" s="259"/>
      <c r="V1221" s="259"/>
      <c r="W1221" s="259"/>
      <c r="X1221" s="259"/>
      <c r="Y1221" s="259"/>
      <c r="Z1221" s="259"/>
      <c r="AA1221" s="259"/>
      <c r="AB1221" s="259"/>
      <c r="AC1221" s="259"/>
      <c r="AD1221" s="259"/>
      <c r="AE1221" s="259"/>
      <c r="AF1221" s="259"/>
      <c r="AG1221" s="259"/>
    </row>
    <row r="1222" spans="2:33" ht="15" customHeight="1" x14ac:dyDescent="0.25"/>
    <row r="1223" spans="2:33" ht="15" customHeight="1" x14ac:dyDescent="0.25"/>
    <row r="1224" spans="2:33" ht="15" customHeight="1" x14ac:dyDescent="0.25"/>
    <row r="1225" spans="2:33" ht="15" customHeight="1" x14ac:dyDescent="0.25"/>
    <row r="1226" spans="2:33" ht="15" customHeight="1" x14ac:dyDescent="0.25"/>
    <row r="1227" spans="2:33" ht="15" customHeight="1" x14ac:dyDescent="0.25"/>
    <row r="1228" spans="2:33" ht="15" customHeight="1" x14ac:dyDescent="0.25"/>
    <row r="1229" spans="2:33" ht="15" customHeight="1" x14ac:dyDescent="0.25"/>
    <row r="1230" spans="2:33" ht="15" customHeight="1" x14ac:dyDescent="0.25"/>
    <row r="1231" spans="2:3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1"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4"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spans="2:33" ht="15" customHeight="1" x14ac:dyDescent="0.25"/>
    <row r="1379" spans="2:33" ht="15" customHeight="1" x14ac:dyDescent="0.25"/>
    <row r="1380" spans="2:33" ht="15" customHeight="1" x14ac:dyDescent="0.25"/>
    <row r="1381" spans="2:33" ht="15" customHeight="1" x14ac:dyDescent="0.25"/>
    <row r="1382" spans="2:33" ht="15" customHeight="1" x14ac:dyDescent="0.25"/>
    <row r="1383" spans="2:33" ht="15" customHeight="1" x14ac:dyDescent="0.25"/>
    <row r="1384" spans="2:33" ht="15" customHeight="1" x14ac:dyDescent="0.25">
      <c r="B1384" s="259"/>
      <c r="C1384" s="259"/>
      <c r="D1384" s="259"/>
      <c r="E1384" s="259"/>
      <c r="F1384" s="259"/>
      <c r="G1384" s="259"/>
      <c r="H1384" s="259"/>
      <c r="I1384" s="259"/>
      <c r="J1384" s="259"/>
      <c r="K1384" s="259"/>
      <c r="L1384" s="259"/>
      <c r="M1384" s="259"/>
      <c r="N1384" s="259"/>
      <c r="O1384" s="259"/>
      <c r="P1384" s="259"/>
      <c r="Q1384" s="259"/>
      <c r="R1384" s="259"/>
      <c r="S1384" s="259"/>
      <c r="T1384" s="259"/>
      <c r="U1384" s="259"/>
      <c r="V1384" s="259"/>
      <c r="W1384" s="259"/>
      <c r="X1384" s="259"/>
      <c r="Y1384" s="259"/>
      <c r="Z1384" s="259"/>
      <c r="AA1384" s="259"/>
      <c r="AB1384" s="259"/>
      <c r="AC1384" s="259"/>
      <c r="AD1384" s="259"/>
      <c r="AE1384" s="259"/>
      <c r="AF1384" s="259"/>
      <c r="AG1384" s="259"/>
    </row>
    <row r="1385" spans="2:33" ht="15" customHeight="1" x14ac:dyDescent="0.25"/>
    <row r="1386" spans="2:33" ht="15" customHeight="1" x14ac:dyDescent="0.25"/>
    <row r="1387" spans="2:33" ht="15" customHeight="1" x14ac:dyDescent="0.25"/>
    <row r="1388" spans="2:33" ht="15" customHeight="1" x14ac:dyDescent="0.25"/>
    <row r="1389" spans="2:33" ht="15" customHeight="1" x14ac:dyDescent="0.25"/>
    <row r="1390" spans="2:33" ht="15" customHeight="1" x14ac:dyDescent="0.25"/>
    <row r="1391" spans="2:33" ht="15" customHeight="1" x14ac:dyDescent="0.25"/>
    <row r="1392" spans="2:33"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3"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4" spans="2:33" ht="15" customHeight="1" x14ac:dyDescent="0.25"/>
    <row r="1495" spans="2:33" ht="15" customHeight="1" x14ac:dyDescent="0.25"/>
    <row r="1496" spans="2:33" ht="15" customHeight="1" x14ac:dyDescent="0.25">
      <c r="B1496" s="259"/>
      <c r="C1496" s="259"/>
      <c r="D1496" s="259"/>
      <c r="E1496" s="259"/>
      <c r="F1496" s="259"/>
      <c r="G1496" s="259"/>
      <c r="H1496" s="259"/>
      <c r="I1496" s="259"/>
      <c r="J1496" s="259"/>
      <c r="K1496" s="259"/>
      <c r="L1496" s="259"/>
      <c r="M1496" s="259"/>
      <c r="N1496" s="259"/>
      <c r="O1496" s="259"/>
      <c r="P1496" s="259"/>
      <c r="Q1496" s="259"/>
      <c r="R1496" s="259"/>
      <c r="S1496" s="259"/>
      <c r="T1496" s="259"/>
      <c r="U1496" s="259"/>
      <c r="V1496" s="259"/>
      <c r="W1496" s="259"/>
      <c r="X1496" s="259"/>
      <c r="Y1496" s="259"/>
      <c r="Z1496" s="259"/>
      <c r="AA1496" s="259"/>
      <c r="AB1496" s="259"/>
      <c r="AC1496" s="259"/>
      <c r="AD1496" s="259"/>
      <c r="AE1496" s="259"/>
      <c r="AF1496" s="259"/>
      <c r="AG1496" s="259"/>
    </row>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6" ht="15" customHeight="1" x14ac:dyDescent="0.25"/>
    <row r="1577" ht="15" customHeight="1" x14ac:dyDescent="0.25"/>
    <row r="1578" ht="15" customHeight="1" x14ac:dyDescent="0.25"/>
    <row r="1579" ht="15" customHeight="1" x14ac:dyDescent="0.25"/>
    <row r="1581" ht="15" customHeight="1" x14ac:dyDescent="0.25"/>
    <row r="1582" ht="15" customHeight="1" x14ac:dyDescent="0.25"/>
    <row r="1583" ht="15" customHeight="1" x14ac:dyDescent="0.25"/>
    <row r="1584" ht="15" customHeight="1" x14ac:dyDescent="0.25"/>
    <row r="1586" spans="2:33" ht="15" customHeight="1" x14ac:dyDescent="0.25"/>
    <row r="1588" spans="2:33" ht="15" customHeight="1" x14ac:dyDescent="0.25"/>
    <row r="1589" spans="2:33" ht="15" customHeight="1" x14ac:dyDescent="0.25"/>
    <row r="1590" spans="2:33" ht="15" customHeight="1" x14ac:dyDescent="0.25"/>
    <row r="1591" spans="2:33" ht="15" customHeight="1" x14ac:dyDescent="0.25"/>
    <row r="1593" spans="2:33" ht="15" customHeight="1" x14ac:dyDescent="0.25"/>
    <row r="1594" spans="2:33" ht="15" customHeight="1" x14ac:dyDescent="0.25"/>
    <row r="1595" spans="2:33" ht="15" customHeight="1" x14ac:dyDescent="0.25"/>
    <row r="1596" spans="2:33" ht="15" customHeight="1" x14ac:dyDescent="0.25"/>
    <row r="1597" spans="2:33" ht="15" customHeight="1" x14ac:dyDescent="0.25"/>
    <row r="1598" spans="2:33" ht="15" customHeight="1" x14ac:dyDescent="0.25">
      <c r="B1598" s="259"/>
      <c r="C1598" s="259"/>
      <c r="D1598" s="259"/>
      <c r="E1598" s="259"/>
      <c r="F1598" s="259"/>
      <c r="G1598" s="259"/>
      <c r="H1598" s="259"/>
      <c r="I1598" s="259"/>
      <c r="J1598" s="259"/>
      <c r="K1598" s="259"/>
      <c r="L1598" s="259"/>
      <c r="M1598" s="259"/>
      <c r="N1598" s="259"/>
      <c r="O1598" s="259"/>
      <c r="P1598" s="259"/>
      <c r="Q1598" s="259"/>
      <c r="R1598" s="259"/>
      <c r="S1598" s="259"/>
      <c r="T1598" s="259"/>
      <c r="U1598" s="259"/>
      <c r="V1598" s="259"/>
      <c r="W1598" s="259"/>
      <c r="X1598" s="259"/>
      <c r="Y1598" s="259"/>
      <c r="Z1598" s="259"/>
      <c r="AA1598" s="259"/>
      <c r="AB1598" s="259"/>
      <c r="AC1598" s="259"/>
      <c r="AD1598" s="259"/>
      <c r="AE1598" s="259"/>
      <c r="AF1598" s="259"/>
      <c r="AG1598" s="259"/>
    </row>
    <row r="1599" spans="2:33" ht="15" customHeight="1" x14ac:dyDescent="0.25"/>
    <row r="1600" spans="2:33" ht="15" customHeight="1" x14ac:dyDescent="0.25"/>
    <row r="1601" ht="15" customHeight="1" x14ac:dyDescent="0.25"/>
    <row r="1602" ht="15" customHeight="1" x14ac:dyDescent="0.25"/>
    <row r="1603" ht="15" customHeight="1" x14ac:dyDescent="0.25"/>
    <row r="1604"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9"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80" ht="15" customHeight="1" x14ac:dyDescent="0.25"/>
    <row r="1682" spans="2:33" ht="15" customHeight="1" x14ac:dyDescent="0.25"/>
    <row r="1683" spans="2:33" ht="15" customHeight="1" x14ac:dyDescent="0.25"/>
    <row r="1684" spans="2:33" ht="15" customHeight="1" x14ac:dyDescent="0.25"/>
    <row r="1685" spans="2:33" ht="15" customHeight="1" x14ac:dyDescent="0.25"/>
    <row r="1686" spans="2:33" ht="15" customHeight="1" x14ac:dyDescent="0.25"/>
    <row r="1687" spans="2:33" ht="15" customHeight="1" x14ac:dyDescent="0.25"/>
    <row r="1688" spans="2:33" ht="15" customHeight="1" x14ac:dyDescent="0.25"/>
    <row r="1689" spans="2:33" ht="15" customHeight="1" x14ac:dyDescent="0.25"/>
    <row r="1691" spans="2:33" ht="15" customHeight="1" x14ac:dyDescent="0.25"/>
    <row r="1692" spans="2:33" ht="15" customHeight="1" x14ac:dyDescent="0.25">
      <c r="B1692" s="259"/>
      <c r="C1692" s="259"/>
      <c r="D1692" s="259"/>
      <c r="E1692" s="259"/>
      <c r="F1692" s="259"/>
      <c r="G1692" s="259"/>
      <c r="H1692" s="259"/>
      <c r="I1692" s="259"/>
      <c r="J1692" s="259"/>
      <c r="K1692" s="259"/>
      <c r="L1692" s="259"/>
      <c r="M1692" s="259"/>
      <c r="N1692" s="259"/>
      <c r="O1692" s="259"/>
      <c r="P1692" s="259"/>
      <c r="Q1692" s="259"/>
      <c r="R1692" s="259"/>
      <c r="S1692" s="259"/>
      <c r="T1692" s="259"/>
      <c r="U1692" s="259"/>
      <c r="V1692" s="259"/>
      <c r="W1692" s="259"/>
      <c r="X1692" s="259"/>
      <c r="Y1692" s="259"/>
      <c r="Z1692" s="259"/>
      <c r="AA1692" s="259"/>
      <c r="AB1692" s="259"/>
      <c r="AC1692" s="259"/>
      <c r="AD1692" s="259"/>
      <c r="AE1692" s="259"/>
      <c r="AF1692" s="259"/>
      <c r="AG1692" s="259"/>
    </row>
    <row r="1693" spans="2:33" ht="15" customHeight="1" x14ac:dyDescent="0.25"/>
    <row r="1694" spans="2:33" ht="15" customHeight="1" x14ac:dyDescent="0.25"/>
    <row r="1695" spans="2:33" ht="15" customHeight="1" x14ac:dyDescent="0.25"/>
    <row r="1696" spans="2:33"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5" ht="15" customHeight="1" x14ac:dyDescent="0.25"/>
    <row r="1857" ht="15" customHeight="1" x14ac:dyDescent="0.25"/>
    <row r="1858" ht="15" customHeight="1" x14ac:dyDescent="0.25"/>
    <row r="1859" ht="15" customHeight="1" x14ac:dyDescent="0.25"/>
    <row r="1861" ht="15" customHeight="1" x14ac:dyDescent="0.25"/>
    <row r="1862" ht="15" customHeight="1" x14ac:dyDescent="0.25"/>
    <row r="1863" ht="15" customHeight="1" x14ac:dyDescent="0.25"/>
    <row r="1864"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2" ht="15" customHeight="1" x14ac:dyDescent="0.25"/>
    <row r="1883" ht="15" customHeight="1" x14ac:dyDescent="0.25"/>
    <row r="1884" ht="15" customHeight="1" x14ac:dyDescent="0.25"/>
    <row r="1885"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9" ht="15" customHeight="1" x14ac:dyDescent="0.25"/>
    <row r="1910" ht="15" customHeight="1" x14ac:dyDescent="0.25"/>
    <row r="1911" ht="15" customHeight="1" x14ac:dyDescent="0.25"/>
    <row r="1913" ht="15" customHeight="1" x14ac:dyDescent="0.25"/>
    <row r="1914" ht="15" customHeight="1" x14ac:dyDescent="0.25"/>
    <row r="1915" ht="15" customHeight="1" x14ac:dyDescent="0.25"/>
    <row r="1916"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7" ht="15" customHeight="1" x14ac:dyDescent="0.25"/>
    <row r="1928" ht="15" customHeight="1" x14ac:dyDescent="0.25"/>
    <row r="1929"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spans="2:33" ht="15" customHeight="1" x14ac:dyDescent="0.25"/>
    <row r="1938" spans="2:33" ht="15" customHeight="1" x14ac:dyDescent="0.25"/>
    <row r="1939" spans="2:33" ht="15" customHeight="1" x14ac:dyDescent="0.25">
      <c r="B1939" s="259"/>
      <c r="C1939" s="259"/>
      <c r="D1939" s="259"/>
      <c r="E1939" s="259"/>
      <c r="F1939" s="259"/>
      <c r="G1939" s="259"/>
      <c r="H1939" s="259"/>
      <c r="I1939" s="259"/>
      <c r="J1939" s="259"/>
      <c r="K1939" s="259"/>
      <c r="L1939" s="259"/>
      <c r="M1939" s="259"/>
      <c r="N1939" s="259"/>
      <c r="O1939" s="259"/>
      <c r="P1939" s="259"/>
      <c r="Q1939" s="259"/>
      <c r="R1939" s="259"/>
      <c r="S1939" s="259"/>
      <c r="T1939" s="259"/>
      <c r="U1939" s="259"/>
      <c r="V1939" s="259"/>
      <c r="W1939" s="259"/>
      <c r="X1939" s="259"/>
      <c r="Y1939" s="259"/>
      <c r="Z1939" s="259"/>
      <c r="AA1939" s="259"/>
      <c r="AB1939" s="259"/>
      <c r="AC1939" s="259"/>
      <c r="AD1939" s="259"/>
      <c r="AE1939" s="259"/>
      <c r="AF1939" s="259"/>
      <c r="AG1939" s="259"/>
    </row>
    <row r="1940" spans="2:33" ht="15" customHeight="1" x14ac:dyDescent="0.25"/>
    <row r="1941" spans="2:33" ht="15" customHeight="1" x14ac:dyDescent="0.25"/>
    <row r="1942" spans="2:33" ht="15" customHeight="1" x14ac:dyDescent="0.25"/>
    <row r="1943" spans="2:33" ht="15" customHeight="1" x14ac:dyDescent="0.25"/>
    <row r="1944" spans="2:33" ht="15" customHeight="1" x14ac:dyDescent="0.25"/>
    <row r="1945" spans="2:33" ht="15" customHeight="1" x14ac:dyDescent="0.25"/>
    <row r="1946" spans="2:33" ht="15" customHeight="1" x14ac:dyDescent="0.25"/>
    <row r="1947" spans="2:33" ht="15" customHeight="1" x14ac:dyDescent="0.25"/>
    <row r="1948" spans="2:33" ht="15" customHeight="1" x14ac:dyDescent="0.25"/>
    <row r="1949" spans="2:33"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8" ht="15" customHeight="1" x14ac:dyDescent="0.25"/>
    <row r="1979" ht="15" customHeight="1" x14ac:dyDescent="0.25"/>
    <row r="1980" ht="15" customHeight="1" x14ac:dyDescent="0.25"/>
    <row r="1982"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8" ht="15" customHeight="1" x14ac:dyDescent="0.25"/>
    <row r="2000" ht="15" customHeight="1" x14ac:dyDescent="0.25"/>
    <row r="2002" ht="15" customHeight="1" x14ac:dyDescent="0.25"/>
    <row r="2003" ht="15" customHeight="1" x14ac:dyDescent="0.25"/>
    <row r="2005" ht="15" customHeight="1" x14ac:dyDescent="0.25"/>
    <row r="2006" ht="15"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6" ht="15" customHeight="1" x14ac:dyDescent="0.25"/>
    <row r="2017" spans="2:33" ht="15" customHeight="1" x14ac:dyDescent="0.25"/>
    <row r="2018" spans="2:33" ht="15" customHeight="1" x14ac:dyDescent="0.25"/>
    <row r="2019" spans="2:33" ht="15" customHeight="1" x14ac:dyDescent="0.25"/>
    <row r="2020" spans="2:33" ht="15" customHeight="1" x14ac:dyDescent="0.25"/>
    <row r="2021" spans="2:33" ht="15" customHeight="1" x14ac:dyDescent="0.25"/>
    <row r="2022" spans="2:33" ht="15" customHeight="1" x14ac:dyDescent="0.25"/>
    <row r="2023" spans="2:33" ht="15" customHeight="1" x14ac:dyDescent="0.25"/>
    <row r="2024" spans="2:33" ht="15" customHeight="1" x14ac:dyDescent="0.25"/>
    <row r="2025" spans="2:33" ht="15" customHeight="1" x14ac:dyDescent="0.25">
      <c r="B2025" s="259"/>
      <c r="C2025" s="259"/>
      <c r="D2025" s="259"/>
      <c r="E2025" s="259"/>
      <c r="F2025" s="259"/>
      <c r="G2025" s="259"/>
      <c r="H2025" s="259"/>
      <c r="I2025" s="259"/>
      <c r="J2025" s="259"/>
      <c r="K2025" s="259"/>
      <c r="L2025" s="259"/>
      <c r="M2025" s="259"/>
      <c r="N2025" s="259"/>
      <c r="O2025" s="259"/>
      <c r="P2025" s="259"/>
      <c r="Q2025" s="259"/>
      <c r="R2025" s="259"/>
      <c r="S2025" s="259"/>
      <c r="T2025" s="259"/>
      <c r="U2025" s="259"/>
      <c r="V2025" s="259"/>
      <c r="W2025" s="259"/>
      <c r="X2025" s="259"/>
      <c r="Y2025" s="259"/>
      <c r="Z2025" s="259"/>
      <c r="AA2025" s="259"/>
      <c r="AB2025" s="259"/>
      <c r="AC2025" s="259"/>
      <c r="AD2025" s="259"/>
      <c r="AE2025" s="259"/>
      <c r="AF2025" s="259"/>
      <c r="AG2025" s="259"/>
    </row>
    <row r="2026" spans="2:33" ht="15" customHeight="1" x14ac:dyDescent="0.25"/>
    <row r="2027" spans="2:33" ht="15" customHeight="1" x14ac:dyDescent="0.25"/>
    <row r="2028" spans="2:33" ht="15" customHeight="1" x14ac:dyDescent="0.25"/>
    <row r="2029" spans="2:33" ht="15" customHeight="1" x14ac:dyDescent="0.25"/>
    <row r="2030" spans="2:33" ht="15" customHeight="1" x14ac:dyDescent="0.25"/>
    <row r="2031" spans="2:33" ht="15" customHeight="1" x14ac:dyDescent="0.25"/>
    <row r="2032" spans="2:33"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1" ht="15" customHeight="1" x14ac:dyDescent="0.25"/>
    <row r="2102"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5" ht="15" customHeight="1" x14ac:dyDescent="0.25"/>
    <row r="2127" ht="15" customHeight="1" x14ac:dyDescent="0.25"/>
    <row r="2128"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2" ht="15" customHeight="1" x14ac:dyDescent="0.25"/>
    <row r="2145" spans="2:33" ht="15" customHeight="1" x14ac:dyDescent="0.25"/>
    <row r="2146" spans="2:33" ht="15" customHeight="1" x14ac:dyDescent="0.25"/>
    <row r="2147" spans="2:33" ht="15" customHeight="1" x14ac:dyDescent="0.25">
      <c r="B2147" s="259"/>
      <c r="C2147" s="259"/>
      <c r="D2147" s="259"/>
      <c r="E2147" s="259"/>
      <c r="F2147" s="259"/>
      <c r="G2147" s="259"/>
      <c r="H2147" s="259"/>
      <c r="I2147" s="259"/>
      <c r="J2147" s="259"/>
      <c r="K2147" s="259"/>
      <c r="L2147" s="259"/>
      <c r="M2147" s="259"/>
      <c r="N2147" s="259"/>
      <c r="O2147" s="259"/>
      <c r="P2147" s="259"/>
      <c r="Q2147" s="259"/>
      <c r="R2147" s="259"/>
      <c r="S2147" s="259"/>
      <c r="T2147" s="259"/>
      <c r="U2147" s="259"/>
      <c r="V2147" s="259"/>
      <c r="W2147" s="259"/>
      <c r="X2147" s="259"/>
      <c r="Y2147" s="259"/>
      <c r="Z2147" s="259"/>
      <c r="AA2147" s="259"/>
      <c r="AB2147" s="259"/>
      <c r="AC2147" s="259"/>
      <c r="AD2147" s="259"/>
      <c r="AE2147" s="259"/>
      <c r="AF2147" s="259"/>
      <c r="AG2147" s="259"/>
    </row>
    <row r="2148" spans="2:33" ht="15" customHeight="1" x14ac:dyDescent="0.25"/>
    <row r="2149" spans="2:33" ht="15" customHeight="1" x14ac:dyDescent="0.25"/>
    <row r="2150" spans="2:33" ht="15" customHeight="1" x14ac:dyDescent="0.25"/>
    <row r="2151" spans="2:33" ht="15" customHeight="1" x14ac:dyDescent="0.25"/>
    <row r="2152" spans="2:33" ht="15" customHeight="1" x14ac:dyDescent="0.25"/>
    <row r="2153" spans="2:33" ht="15" customHeight="1" x14ac:dyDescent="0.25"/>
    <row r="2154" spans="2:33" ht="15" customHeight="1" x14ac:dyDescent="0.25"/>
    <row r="2155" spans="2:33" ht="15" customHeight="1" x14ac:dyDescent="0.25"/>
    <row r="2156" spans="2:3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4" ht="15" customHeight="1" x14ac:dyDescent="0.25"/>
    <row r="2255" ht="15" customHeight="1" x14ac:dyDescent="0.25"/>
    <row r="2256" ht="15" customHeight="1" x14ac:dyDescent="0.25"/>
    <row r="2258" ht="15" customHeight="1" x14ac:dyDescent="0.25"/>
    <row r="2260" ht="15" customHeight="1" x14ac:dyDescent="0.25"/>
    <row r="2261" ht="15" customHeight="1" x14ac:dyDescent="0.25"/>
    <row r="2262" ht="15" customHeight="1" x14ac:dyDescent="0.25"/>
    <row r="2263" ht="15" customHeight="1" x14ac:dyDescent="0.25"/>
    <row r="2265"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6" ht="15" customHeight="1" x14ac:dyDescent="0.25"/>
    <row r="2278" ht="15" customHeight="1" x14ac:dyDescent="0.25"/>
    <row r="2279" ht="15" customHeight="1" x14ac:dyDescent="0.25"/>
    <row r="2280"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5" ht="15" customHeight="1" x14ac:dyDescent="0.25"/>
    <row r="2296" ht="15" customHeight="1" x14ac:dyDescent="0.25"/>
    <row r="2297"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spans="2:33" ht="15" customHeight="1" x14ac:dyDescent="0.25"/>
    <row r="2306" spans="2:33" ht="15" customHeight="1" x14ac:dyDescent="0.25"/>
    <row r="2307" spans="2:33" ht="15" customHeight="1" x14ac:dyDescent="0.25"/>
    <row r="2308" spans="2:33" ht="15" customHeight="1" x14ac:dyDescent="0.25"/>
    <row r="2309" spans="2:33" ht="15" customHeight="1" x14ac:dyDescent="0.25"/>
    <row r="2310" spans="2:33" ht="15" customHeight="1" x14ac:dyDescent="0.25"/>
    <row r="2311" spans="2:33" ht="15" customHeight="1" x14ac:dyDescent="0.25">
      <c r="B2311" s="259"/>
      <c r="C2311" s="259"/>
      <c r="D2311" s="259"/>
      <c r="E2311" s="259"/>
      <c r="F2311" s="259"/>
      <c r="G2311" s="259"/>
      <c r="H2311" s="259"/>
      <c r="I2311" s="259"/>
      <c r="J2311" s="259"/>
      <c r="K2311" s="259"/>
      <c r="L2311" s="259"/>
      <c r="M2311" s="259"/>
      <c r="N2311" s="259"/>
      <c r="O2311" s="259"/>
      <c r="P2311" s="259"/>
      <c r="Q2311" s="259"/>
      <c r="R2311" s="259"/>
      <c r="S2311" s="259"/>
      <c r="T2311" s="259"/>
      <c r="U2311" s="259"/>
      <c r="V2311" s="259"/>
      <c r="W2311" s="259"/>
      <c r="X2311" s="259"/>
      <c r="Y2311" s="259"/>
      <c r="Z2311" s="259"/>
      <c r="AA2311" s="259"/>
      <c r="AB2311" s="259"/>
      <c r="AC2311" s="259"/>
      <c r="AD2311" s="259"/>
      <c r="AE2311" s="259"/>
      <c r="AF2311" s="259"/>
      <c r="AG2311" s="259"/>
    </row>
    <row r="2312" spans="2:33" ht="15" customHeight="1" x14ac:dyDescent="0.25"/>
    <row r="2313" spans="2:33" ht="15" customHeight="1" x14ac:dyDescent="0.25"/>
    <row r="2314" spans="2:33" ht="15" customHeight="1" x14ac:dyDescent="0.25"/>
    <row r="2315" spans="2:33" ht="15" customHeight="1" x14ac:dyDescent="0.25"/>
    <row r="2316" spans="2:33" ht="15" customHeight="1" x14ac:dyDescent="0.25"/>
    <row r="2317" spans="2:33" ht="15" customHeight="1" x14ac:dyDescent="0.25"/>
    <row r="2318" spans="2:33" ht="15" customHeight="1" x14ac:dyDescent="0.25"/>
    <row r="2319" spans="2:33" ht="15" customHeight="1" x14ac:dyDescent="0.25"/>
    <row r="2320" spans="2:33"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spans="2:33" ht="15" customHeight="1" x14ac:dyDescent="0.25"/>
    <row r="2402" spans="2:33" ht="15" customHeight="1" x14ac:dyDescent="0.25"/>
    <row r="2404" spans="2:33" ht="15" customHeight="1" x14ac:dyDescent="0.25"/>
    <row r="2405" spans="2:33" ht="15" customHeight="1" x14ac:dyDescent="0.25"/>
    <row r="2406" spans="2:33" ht="15" customHeight="1" x14ac:dyDescent="0.25"/>
    <row r="2407" spans="2:33" ht="15" customHeight="1" x14ac:dyDescent="0.25"/>
    <row r="2408" spans="2:33" ht="15" customHeight="1" x14ac:dyDescent="0.25"/>
    <row r="2409" spans="2:33" ht="15" customHeight="1" x14ac:dyDescent="0.25"/>
    <row r="2410" spans="2:33" ht="15" customHeight="1" x14ac:dyDescent="0.25"/>
    <row r="2411" spans="2:33" ht="15" customHeight="1" x14ac:dyDescent="0.25"/>
    <row r="2412" spans="2:33" ht="15" customHeight="1" x14ac:dyDescent="0.25"/>
    <row r="2413" spans="2:33" ht="15" customHeight="1" x14ac:dyDescent="0.25">
      <c r="B2413" s="259"/>
      <c r="C2413" s="259"/>
      <c r="D2413" s="259"/>
      <c r="E2413" s="259"/>
      <c r="F2413" s="259"/>
      <c r="G2413" s="259"/>
      <c r="H2413" s="259"/>
      <c r="I2413" s="259"/>
      <c r="J2413" s="259"/>
      <c r="K2413" s="259"/>
      <c r="L2413" s="259"/>
      <c r="M2413" s="259"/>
      <c r="N2413" s="259"/>
      <c r="O2413" s="259"/>
      <c r="P2413" s="259"/>
      <c r="Q2413" s="259"/>
      <c r="R2413" s="259"/>
      <c r="S2413" s="259"/>
      <c r="T2413" s="259"/>
      <c r="U2413" s="259"/>
      <c r="V2413" s="259"/>
      <c r="W2413" s="259"/>
      <c r="X2413" s="259"/>
      <c r="Y2413" s="259"/>
      <c r="Z2413" s="259"/>
      <c r="AA2413" s="259"/>
      <c r="AB2413" s="259"/>
      <c r="AC2413" s="259"/>
      <c r="AD2413" s="259"/>
      <c r="AE2413" s="259"/>
      <c r="AF2413" s="259"/>
      <c r="AG2413" s="259"/>
    </row>
    <row r="2414" spans="2:33" ht="15" customHeight="1" x14ac:dyDescent="0.25"/>
    <row r="2415" spans="2:33" ht="15" customHeight="1" x14ac:dyDescent="0.25"/>
    <row r="2416" spans="2:33"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5" customHeight="1" x14ac:dyDescent="0.25"/>
    <row r="2427" ht="15" customHeight="1" x14ac:dyDescent="0.25"/>
    <row r="2428" ht="15" customHeight="1" x14ac:dyDescent="0.25"/>
    <row r="2429" ht="15" customHeight="1" x14ac:dyDescent="0.25"/>
    <row r="2430" ht="15" customHeight="1" x14ac:dyDescent="0.25"/>
    <row r="2431" ht="15" customHeight="1" x14ac:dyDescent="0.25"/>
    <row r="2444" ht="15" customHeight="1" x14ac:dyDescent="0.25"/>
    <row r="2445" ht="15" customHeight="1" x14ac:dyDescent="0.25"/>
    <row r="2446" ht="15" customHeight="1" x14ac:dyDescent="0.25"/>
    <row r="2447" ht="15" customHeight="1" x14ac:dyDescent="0.25"/>
    <row r="2448" ht="15" customHeight="1" x14ac:dyDescent="0.25"/>
    <row r="2449" ht="15" customHeight="1" x14ac:dyDescent="0.25"/>
    <row r="2451" ht="15" customHeight="1" x14ac:dyDescent="0.25"/>
    <row r="2453"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6" ht="15" customHeight="1" x14ac:dyDescent="0.25"/>
    <row r="2467"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80" ht="15" customHeight="1" x14ac:dyDescent="0.25"/>
    <row r="2482" ht="15" customHeight="1" x14ac:dyDescent="0.25"/>
    <row r="2483" ht="15" customHeight="1" x14ac:dyDescent="0.25"/>
    <row r="2484" ht="15" customHeight="1" x14ac:dyDescent="0.25"/>
    <row r="2485" ht="15" customHeight="1" x14ac:dyDescent="0.25"/>
    <row r="2486" ht="15" customHeight="1" x14ac:dyDescent="0.25"/>
    <row r="2489" ht="15" customHeight="1" x14ac:dyDescent="0.25"/>
    <row r="2490"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8" spans="2:33" ht="15" customHeight="1" x14ac:dyDescent="0.25"/>
    <row r="2499" spans="2:33" ht="15" customHeight="1" x14ac:dyDescent="0.25"/>
    <row r="2500" spans="2:33" ht="15" customHeight="1" x14ac:dyDescent="0.25"/>
    <row r="2501" spans="2:33" ht="15" customHeight="1" x14ac:dyDescent="0.25"/>
    <row r="2502" spans="2:33" ht="15" customHeight="1" x14ac:dyDescent="0.25"/>
    <row r="2503" spans="2:33" ht="15" customHeight="1" x14ac:dyDescent="0.25">
      <c r="B2503" s="259"/>
      <c r="C2503" s="259"/>
      <c r="D2503" s="259"/>
      <c r="E2503" s="259"/>
      <c r="F2503" s="259"/>
      <c r="G2503" s="259"/>
      <c r="H2503" s="259"/>
      <c r="I2503" s="259"/>
      <c r="J2503" s="259"/>
      <c r="K2503" s="259"/>
      <c r="L2503" s="259"/>
      <c r="M2503" s="259"/>
      <c r="N2503" s="259"/>
      <c r="O2503" s="259"/>
      <c r="P2503" s="259"/>
      <c r="Q2503" s="259"/>
      <c r="R2503" s="259"/>
      <c r="S2503" s="259"/>
      <c r="T2503" s="259"/>
      <c r="U2503" s="259"/>
      <c r="V2503" s="259"/>
      <c r="W2503" s="259"/>
      <c r="X2503" s="259"/>
      <c r="Y2503" s="259"/>
      <c r="Z2503" s="259"/>
      <c r="AA2503" s="259"/>
      <c r="AB2503" s="259"/>
      <c r="AC2503" s="259"/>
      <c r="AD2503" s="259"/>
      <c r="AE2503" s="259"/>
      <c r="AF2503" s="259"/>
      <c r="AG2503" s="259"/>
    </row>
    <row r="2504" spans="2:33" ht="15" customHeight="1" x14ac:dyDescent="0.25"/>
    <row r="2505" spans="2:33" ht="15" customHeight="1" x14ac:dyDescent="0.25"/>
    <row r="2506" spans="2:33" ht="15" customHeight="1" x14ac:dyDescent="0.25"/>
    <row r="2507" spans="2:33" ht="15" customHeight="1" x14ac:dyDescent="0.25"/>
    <row r="2508" spans="2:33" ht="15" customHeight="1" x14ac:dyDescent="0.25"/>
    <row r="2509" spans="2:33" ht="15" customHeight="1" x14ac:dyDescent="0.25"/>
    <row r="2510" spans="2:33" ht="15" customHeight="1" x14ac:dyDescent="0.25"/>
    <row r="2511" spans="2:33" ht="15" customHeight="1" x14ac:dyDescent="0.25"/>
    <row r="2512" spans="2:33"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5" ht="15" customHeight="1" x14ac:dyDescent="0.25"/>
    <row r="2576" ht="15" customHeight="1" x14ac:dyDescent="0.25"/>
    <row r="2577" spans="2:33" ht="15" customHeight="1" x14ac:dyDescent="0.25"/>
    <row r="2578" spans="2:33" ht="15" customHeight="1" x14ac:dyDescent="0.25"/>
    <row r="2579" spans="2:33" ht="15" customHeight="1" x14ac:dyDescent="0.25"/>
    <row r="2580" spans="2:33" ht="15" customHeight="1" x14ac:dyDescent="0.25"/>
    <row r="2582" spans="2:33" ht="15" customHeight="1" x14ac:dyDescent="0.25"/>
    <row r="2583" spans="2:33" ht="15" customHeight="1" x14ac:dyDescent="0.25"/>
    <row r="2584" spans="2:33" ht="15" customHeight="1" x14ac:dyDescent="0.25"/>
    <row r="2585" spans="2:33" ht="15" customHeight="1" x14ac:dyDescent="0.25"/>
    <row r="2586" spans="2:33" ht="15" customHeight="1" x14ac:dyDescent="0.25"/>
    <row r="2587" spans="2:33" ht="15" customHeight="1" x14ac:dyDescent="0.25"/>
    <row r="2589" spans="2:33" ht="15" customHeight="1" x14ac:dyDescent="0.25"/>
    <row r="2590" spans="2:33" ht="15" customHeight="1" x14ac:dyDescent="0.25"/>
    <row r="2591" spans="2:33" ht="15" customHeight="1" x14ac:dyDescent="0.25"/>
    <row r="2592" spans="2:33" ht="15" customHeight="1" x14ac:dyDescent="0.25">
      <c r="B2592" s="259"/>
      <c r="C2592" s="259"/>
      <c r="D2592" s="259"/>
      <c r="E2592" s="259"/>
      <c r="F2592" s="259"/>
      <c r="G2592" s="259"/>
      <c r="H2592" s="259"/>
      <c r="I2592" s="259"/>
      <c r="J2592" s="259"/>
      <c r="K2592" s="259"/>
      <c r="L2592" s="259"/>
      <c r="M2592" s="259"/>
      <c r="N2592" s="259"/>
      <c r="O2592" s="259"/>
      <c r="P2592" s="259"/>
      <c r="Q2592" s="259"/>
      <c r="R2592" s="259"/>
      <c r="S2592" s="259"/>
      <c r="T2592" s="259"/>
      <c r="U2592" s="259"/>
      <c r="V2592" s="259"/>
      <c r="W2592" s="259"/>
      <c r="X2592" s="259"/>
      <c r="Y2592" s="259"/>
      <c r="Z2592" s="259"/>
      <c r="AA2592" s="259"/>
      <c r="AB2592" s="259"/>
      <c r="AC2592" s="259"/>
      <c r="AD2592" s="259"/>
      <c r="AE2592" s="259"/>
      <c r="AF2592" s="259"/>
      <c r="AG2592" s="259"/>
    </row>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5" customHeight="1" x14ac:dyDescent="0.25"/>
    <row r="2609"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6" ht="15"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701" ht="15" customHeight="1" x14ac:dyDescent="0.25"/>
    <row r="2702" ht="15" customHeight="1" x14ac:dyDescent="0.25"/>
    <row r="2703" ht="15" customHeight="1" x14ac:dyDescent="0.25"/>
    <row r="2704" ht="15" customHeight="1" x14ac:dyDescent="0.25"/>
    <row r="2705" spans="2:33" ht="15" customHeight="1" x14ac:dyDescent="0.25"/>
    <row r="2706" spans="2:33" ht="15" customHeight="1" x14ac:dyDescent="0.25"/>
    <row r="2707" spans="2:33" ht="15" customHeight="1" x14ac:dyDescent="0.25"/>
    <row r="2708" spans="2:33" ht="15" customHeight="1" x14ac:dyDescent="0.25"/>
    <row r="2709" spans="2:33" ht="15" customHeight="1" x14ac:dyDescent="0.25"/>
    <row r="2710" spans="2:33" ht="15" customHeight="1" x14ac:dyDescent="0.25"/>
    <row r="2711" spans="2:33" ht="15" customHeight="1" x14ac:dyDescent="0.25"/>
    <row r="2712" spans="2:33" ht="15" customHeight="1" x14ac:dyDescent="0.25"/>
    <row r="2713" spans="2:33" ht="15" customHeight="1" x14ac:dyDescent="0.25">
      <c r="B2713" s="259"/>
      <c r="C2713" s="259"/>
      <c r="D2713" s="259"/>
      <c r="E2713" s="259"/>
      <c r="F2713" s="259"/>
      <c r="G2713" s="259"/>
      <c r="H2713" s="259"/>
      <c r="I2713" s="259"/>
      <c r="J2713" s="259"/>
      <c r="K2713" s="259"/>
      <c r="L2713" s="259"/>
      <c r="M2713" s="259"/>
      <c r="N2713" s="259"/>
      <c r="O2713" s="259"/>
      <c r="P2713" s="259"/>
      <c r="Q2713" s="259"/>
      <c r="R2713" s="259"/>
      <c r="S2713" s="259"/>
      <c r="T2713" s="259"/>
      <c r="U2713" s="259"/>
      <c r="V2713" s="259"/>
      <c r="W2713" s="259"/>
      <c r="X2713" s="259"/>
      <c r="Y2713" s="259"/>
      <c r="Z2713" s="259"/>
      <c r="AA2713" s="259"/>
      <c r="AB2713" s="259"/>
      <c r="AC2713" s="259"/>
      <c r="AD2713" s="259"/>
      <c r="AE2713" s="259"/>
      <c r="AF2713" s="259"/>
      <c r="AG2713" s="259"/>
    </row>
    <row r="2714" spans="2:33" ht="15" customHeight="1" x14ac:dyDescent="0.25"/>
    <row r="2715" spans="2:33" ht="15" customHeight="1" x14ac:dyDescent="0.25"/>
    <row r="2716" spans="2:33" ht="15" customHeight="1" x14ac:dyDescent="0.25"/>
    <row r="2717" spans="2:33" ht="15" customHeight="1" x14ac:dyDescent="0.25"/>
    <row r="2718" spans="2:33" ht="15" customHeight="1" x14ac:dyDescent="0.25"/>
    <row r="2719" spans="2:33" ht="15" customHeight="1" x14ac:dyDescent="0.25"/>
    <row r="2720" spans="2:33"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2" ht="15" customHeight="1" x14ac:dyDescent="0.25"/>
    <row r="2783" ht="15" customHeight="1" x14ac:dyDescent="0.25"/>
    <row r="2784" ht="15" customHeight="1" x14ac:dyDescent="0.25"/>
    <row r="2785" ht="15"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8" ht="15" customHeight="1" x14ac:dyDescent="0.25"/>
    <row r="2799" ht="15" customHeight="1" x14ac:dyDescent="0.25"/>
    <row r="2800" ht="15" customHeight="1" x14ac:dyDescent="0.25"/>
    <row r="2801"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spans="2:33" ht="15" customHeight="1" x14ac:dyDescent="0.25"/>
    <row r="2819" spans="2:33" ht="15" customHeight="1" x14ac:dyDescent="0.25"/>
    <row r="2820" spans="2:33" ht="15" customHeight="1" x14ac:dyDescent="0.25"/>
    <row r="2821" spans="2:33" ht="15" customHeight="1" x14ac:dyDescent="0.25"/>
    <row r="2822" spans="2:33" ht="15" customHeight="1" x14ac:dyDescent="0.25"/>
    <row r="2825" spans="2:33" ht="15" customHeight="1" x14ac:dyDescent="0.25"/>
    <row r="2826" spans="2:33" ht="15" customHeight="1" x14ac:dyDescent="0.25"/>
    <row r="2827" spans="2:33" ht="15" customHeight="1" x14ac:dyDescent="0.25"/>
    <row r="2828" spans="2:33" ht="15" customHeight="1" x14ac:dyDescent="0.25"/>
    <row r="2829" spans="2:33" ht="15" customHeight="1" x14ac:dyDescent="0.25"/>
    <row r="2830" spans="2:33" ht="15" customHeight="1" x14ac:dyDescent="0.25"/>
    <row r="2831" spans="2:33" ht="15" customHeight="1" x14ac:dyDescent="0.25">
      <c r="B2831" s="259"/>
      <c r="C2831" s="259"/>
      <c r="D2831" s="259"/>
      <c r="E2831" s="259"/>
      <c r="F2831" s="259"/>
      <c r="G2831" s="259"/>
      <c r="H2831" s="259"/>
      <c r="I2831" s="259"/>
      <c r="J2831" s="259"/>
      <c r="K2831" s="259"/>
      <c r="L2831" s="259"/>
      <c r="M2831" s="259"/>
      <c r="N2831" s="259"/>
      <c r="O2831" s="259"/>
      <c r="P2831" s="259"/>
      <c r="Q2831" s="259"/>
      <c r="R2831" s="259"/>
      <c r="S2831" s="259"/>
      <c r="T2831" s="259"/>
      <c r="U2831" s="259"/>
      <c r="V2831" s="259"/>
      <c r="W2831" s="259"/>
      <c r="X2831" s="259"/>
      <c r="Y2831" s="259"/>
      <c r="Z2831" s="259"/>
      <c r="AA2831" s="259"/>
      <c r="AB2831" s="259"/>
      <c r="AC2831" s="259"/>
      <c r="AD2831" s="259"/>
      <c r="AE2831" s="259"/>
      <c r="AF2831" s="259"/>
      <c r="AG2831" s="259"/>
    </row>
    <row r="2832" spans="2:33" ht="15" customHeight="1" x14ac:dyDescent="0.25"/>
    <row r="2833" ht="15" customHeight="1" x14ac:dyDescent="0.25"/>
    <row r="2834" ht="15" customHeight="1" x14ac:dyDescent="0.25"/>
    <row r="2835" ht="15" customHeight="1" x14ac:dyDescent="0.25"/>
  </sheetData>
  <mergeCells count="20">
    <mergeCell ref="B2713:AG2713"/>
    <mergeCell ref="B2831:AG2831"/>
    <mergeCell ref="B2025:AG2025"/>
    <mergeCell ref="B2147:AG2147"/>
    <mergeCell ref="B2311:AG2311"/>
    <mergeCell ref="B2413:AG2413"/>
    <mergeCell ref="B2503:AG2503"/>
    <mergeCell ref="B2592:AG2592"/>
    <mergeCell ref="B1939:AG1939"/>
    <mergeCell ref="B106:AG106"/>
    <mergeCell ref="B302:AG302"/>
    <mergeCell ref="B505:AG505"/>
    <mergeCell ref="B706:AG706"/>
    <mergeCell ref="B881:AG881"/>
    <mergeCell ref="B1094:AG1094"/>
    <mergeCell ref="B1221:AG1221"/>
    <mergeCell ref="B1384:AG1384"/>
    <mergeCell ref="B1496:AG1496"/>
    <mergeCell ref="B1598:AG1598"/>
    <mergeCell ref="B1692:AG169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A0DA-3081-4CEA-8969-F839C36D771E}">
  <dimension ref="A1:AJ190"/>
  <sheetViews>
    <sheetView topLeftCell="B1" workbookViewId="0">
      <selection activeCell="R26" sqref="A26:XFD26"/>
    </sheetView>
  </sheetViews>
  <sheetFormatPr defaultColWidth="8.7109375" defaultRowHeight="15" customHeight="1" x14ac:dyDescent="0.25"/>
  <cols>
    <col min="1" max="1" width="21.42578125" style="226" hidden="1" customWidth="1"/>
    <col min="2" max="2" width="46.7109375" style="226" customWidth="1"/>
    <col min="3" max="33" width="8.7109375" style="226"/>
    <col min="34" max="34" width="8.7109375" style="226" bestFit="1"/>
    <col min="35" max="16384" width="8.7109375" style="226"/>
  </cols>
  <sheetData>
    <row r="1" spans="1:36" ht="15" customHeight="1" thickBot="1" x14ac:dyDescent="0.3">
      <c r="B1" s="40" t="s">
        <v>2173</v>
      </c>
      <c r="C1" s="41">
        <v>2020</v>
      </c>
      <c r="D1" s="41">
        <v>2021</v>
      </c>
      <c r="E1" s="41">
        <v>2022</v>
      </c>
      <c r="F1" s="41">
        <v>2023</v>
      </c>
      <c r="G1" s="41">
        <v>2024</v>
      </c>
      <c r="H1" s="41">
        <v>2025</v>
      </c>
      <c r="I1" s="41">
        <v>2026</v>
      </c>
      <c r="J1" s="41">
        <v>2027</v>
      </c>
      <c r="K1" s="41">
        <v>2028</v>
      </c>
      <c r="L1" s="41">
        <v>2029</v>
      </c>
      <c r="M1" s="41">
        <v>2030</v>
      </c>
      <c r="N1" s="41">
        <v>2031</v>
      </c>
      <c r="O1" s="41">
        <v>2032</v>
      </c>
      <c r="P1" s="41">
        <v>2033</v>
      </c>
      <c r="Q1" s="41">
        <v>2034</v>
      </c>
      <c r="R1" s="41">
        <v>2035</v>
      </c>
      <c r="S1" s="41">
        <v>2036</v>
      </c>
      <c r="T1" s="41">
        <v>2037</v>
      </c>
      <c r="U1" s="41">
        <v>2038</v>
      </c>
      <c r="V1" s="41">
        <v>2039</v>
      </c>
      <c r="W1" s="41">
        <v>2040</v>
      </c>
      <c r="X1" s="41">
        <v>2041</v>
      </c>
      <c r="Y1" s="41">
        <v>2042</v>
      </c>
      <c r="Z1" s="41">
        <v>2043</v>
      </c>
      <c r="AA1" s="41">
        <v>2044</v>
      </c>
      <c r="AB1" s="41">
        <v>2045</v>
      </c>
      <c r="AC1" s="41">
        <v>2046</v>
      </c>
      <c r="AD1" s="41">
        <v>2047</v>
      </c>
      <c r="AE1" s="41">
        <v>2048</v>
      </c>
      <c r="AF1" s="41">
        <v>2049</v>
      </c>
      <c r="AG1" s="41">
        <v>2050</v>
      </c>
      <c r="AJ1" s="1" t="s">
        <v>2195</v>
      </c>
    </row>
    <row r="2" spans="1:36" ht="15" customHeight="1" thickTop="1" x14ac:dyDescent="0.25"/>
    <row r="3" spans="1:36" ht="15" customHeight="1" x14ac:dyDescent="0.25">
      <c r="C3" s="158" t="s">
        <v>85</v>
      </c>
      <c r="D3" s="158" t="s">
        <v>1985</v>
      </c>
      <c r="E3" s="158"/>
      <c r="F3" s="158"/>
      <c r="G3" s="158"/>
      <c r="H3" s="158"/>
    </row>
    <row r="4" spans="1:36" ht="15" customHeight="1" x14ac:dyDescent="0.25">
      <c r="C4" s="158" t="s">
        <v>86</v>
      </c>
      <c r="D4" s="158" t="s">
        <v>1986</v>
      </c>
      <c r="E4" s="158"/>
      <c r="F4" s="158"/>
      <c r="G4" s="158" t="s">
        <v>87</v>
      </c>
      <c r="H4" s="158"/>
    </row>
    <row r="5" spans="1:36" ht="15" customHeight="1" x14ac:dyDescent="0.25">
      <c r="C5" s="158" t="s">
        <v>88</v>
      </c>
      <c r="D5" s="158" t="s">
        <v>1987</v>
      </c>
      <c r="E5" s="158"/>
      <c r="F5" s="158"/>
      <c r="G5" s="158"/>
      <c r="H5" s="158"/>
    </row>
    <row r="6" spans="1:36" ht="15" customHeight="1" x14ac:dyDescent="0.25">
      <c r="C6" s="158" t="s">
        <v>89</v>
      </c>
      <c r="D6" s="158"/>
      <c r="E6" s="158" t="s">
        <v>1988</v>
      </c>
      <c r="F6" s="158"/>
      <c r="G6" s="158"/>
      <c r="H6" s="158"/>
    </row>
    <row r="10" spans="1:36" ht="15" customHeight="1" x14ac:dyDescent="0.25">
      <c r="A10" s="38" t="s">
        <v>412</v>
      </c>
      <c r="B10" s="42" t="s">
        <v>90</v>
      </c>
      <c r="AH10" s="160" t="s">
        <v>1989</v>
      </c>
    </row>
    <row r="11" spans="1:36" ht="15" customHeight="1" x14ac:dyDescent="0.25">
      <c r="B11" s="40" t="s">
        <v>91</v>
      </c>
      <c r="AH11" s="160" t="s">
        <v>1990</v>
      </c>
    </row>
    <row r="12" spans="1:36" ht="15" customHeight="1" x14ac:dyDescent="0.25">
      <c r="B12" s="40" t="s">
        <v>92</v>
      </c>
      <c r="C12" s="2" t="s">
        <v>92</v>
      </c>
      <c r="D12" s="2" t="s">
        <v>92</v>
      </c>
      <c r="E12" s="2" t="s">
        <v>92</v>
      </c>
      <c r="F12" s="2" t="s">
        <v>92</v>
      </c>
      <c r="G12" s="2" t="s">
        <v>92</v>
      </c>
      <c r="H12" s="2" t="s">
        <v>92</v>
      </c>
      <c r="I12" s="2" t="s">
        <v>92</v>
      </c>
      <c r="J12" s="2" t="s">
        <v>92</v>
      </c>
      <c r="K12" s="2" t="s">
        <v>92</v>
      </c>
      <c r="L12" s="2" t="s">
        <v>92</v>
      </c>
      <c r="M12" s="2" t="s">
        <v>92</v>
      </c>
      <c r="N12" s="2" t="s">
        <v>92</v>
      </c>
      <c r="O12" s="2" t="s">
        <v>92</v>
      </c>
      <c r="P12" s="2" t="s">
        <v>92</v>
      </c>
      <c r="Q12" s="2" t="s">
        <v>92</v>
      </c>
      <c r="R12" s="2" t="s">
        <v>92</v>
      </c>
      <c r="S12" s="2" t="s">
        <v>92</v>
      </c>
      <c r="T12" s="2" t="s">
        <v>92</v>
      </c>
      <c r="U12" s="2" t="s">
        <v>92</v>
      </c>
      <c r="V12" s="2" t="s">
        <v>92</v>
      </c>
      <c r="W12" s="2" t="s">
        <v>92</v>
      </c>
      <c r="X12" s="2" t="s">
        <v>92</v>
      </c>
      <c r="Y12" s="2" t="s">
        <v>92</v>
      </c>
      <c r="Z12" s="2" t="s">
        <v>92</v>
      </c>
      <c r="AA12" s="2" t="s">
        <v>92</v>
      </c>
      <c r="AB12" s="2" t="s">
        <v>92</v>
      </c>
      <c r="AC12" s="2" t="s">
        <v>92</v>
      </c>
      <c r="AD12" s="2" t="s">
        <v>92</v>
      </c>
      <c r="AE12" s="2" t="s">
        <v>92</v>
      </c>
      <c r="AF12" s="2" t="s">
        <v>92</v>
      </c>
      <c r="AG12" s="2" t="s">
        <v>92</v>
      </c>
      <c r="AH12" s="160" t="s">
        <v>1991</v>
      </c>
    </row>
    <row r="13" spans="1:36" ht="15" customHeight="1" thickBot="1" x14ac:dyDescent="0.3">
      <c r="B13" s="41" t="s">
        <v>93</v>
      </c>
      <c r="C13" s="41">
        <v>2020</v>
      </c>
      <c r="D13" s="41">
        <v>2021</v>
      </c>
      <c r="E13" s="41">
        <v>2022</v>
      </c>
      <c r="F13" s="41">
        <v>2023</v>
      </c>
      <c r="G13" s="41">
        <v>2024</v>
      </c>
      <c r="H13" s="41">
        <v>2025</v>
      </c>
      <c r="I13" s="41">
        <v>2026</v>
      </c>
      <c r="J13" s="41">
        <v>2027</v>
      </c>
      <c r="K13" s="41">
        <v>2028</v>
      </c>
      <c r="L13" s="41">
        <v>2029</v>
      </c>
      <c r="M13" s="41">
        <v>2030</v>
      </c>
      <c r="N13" s="41">
        <v>2031</v>
      </c>
      <c r="O13" s="41">
        <v>2032</v>
      </c>
      <c r="P13" s="41">
        <v>2033</v>
      </c>
      <c r="Q13" s="41">
        <v>2034</v>
      </c>
      <c r="R13" s="41">
        <v>2035</v>
      </c>
      <c r="S13" s="41">
        <v>2036</v>
      </c>
      <c r="T13" s="41">
        <v>2037</v>
      </c>
      <c r="U13" s="41">
        <v>2038</v>
      </c>
      <c r="V13" s="41">
        <v>2039</v>
      </c>
      <c r="W13" s="41">
        <v>2040</v>
      </c>
      <c r="X13" s="41">
        <v>2041</v>
      </c>
      <c r="Y13" s="41">
        <v>2042</v>
      </c>
      <c r="Z13" s="41">
        <v>2043</v>
      </c>
      <c r="AA13" s="41">
        <v>2044</v>
      </c>
      <c r="AB13" s="41">
        <v>2045</v>
      </c>
      <c r="AC13" s="41">
        <v>2046</v>
      </c>
      <c r="AD13" s="41">
        <v>2047</v>
      </c>
      <c r="AE13" s="41">
        <v>2048</v>
      </c>
      <c r="AF13" s="41">
        <v>2049</v>
      </c>
      <c r="AG13" s="41">
        <v>2050</v>
      </c>
      <c r="AH13" s="241" t="s">
        <v>1992</v>
      </c>
    </row>
    <row r="14" spans="1:36" ht="15" customHeight="1" thickTop="1" x14ac:dyDescent="0.25"/>
    <row r="15" spans="1:36" ht="15" customHeight="1" x14ac:dyDescent="0.25">
      <c r="B15" s="43" t="s">
        <v>94</v>
      </c>
    </row>
    <row r="16" spans="1:36" ht="15" customHeight="1" x14ac:dyDescent="0.25">
      <c r="A16" s="38" t="s">
        <v>413</v>
      </c>
      <c r="B16" s="44" t="s">
        <v>95</v>
      </c>
      <c r="C16" s="46">
        <v>11.470048</v>
      </c>
      <c r="D16" s="46">
        <v>11.166155</v>
      </c>
      <c r="E16" s="46">
        <v>11.626638</v>
      </c>
      <c r="F16" s="46">
        <v>12.329649</v>
      </c>
      <c r="G16" s="46">
        <v>12.74404</v>
      </c>
      <c r="H16" s="46">
        <v>13.231529</v>
      </c>
      <c r="I16" s="46">
        <v>13.497977000000001</v>
      </c>
      <c r="J16" s="46">
        <v>13.594147</v>
      </c>
      <c r="K16" s="46">
        <v>13.710074000000001</v>
      </c>
      <c r="L16" s="46">
        <v>13.718638</v>
      </c>
      <c r="M16" s="46">
        <v>13.76896</v>
      </c>
      <c r="N16" s="46">
        <v>13.795833999999999</v>
      </c>
      <c r="O16" s="46">
        <v>13.768938</v>
      </c>
      <c r="P16" s="46">
        <v>13.861969</v>
      </c>
      <c r="Q16" s="46">
        <v>13.883383</v>
      </c>
      <c r="R16" s="46">
        <v>13.763157</v>
      </c>
      <c r="S16" s="46">
        <v>13.566243</v>
      </c>
      <c r="T16" s="46">
        <v>13.451651</v>
      </c>
      <c r="U16" s="46">
        <v>13.348973000000001</v>
      </c>
      <c r="V16" s="46">
        <v>13.283369</v>
      </c>
      <c r="W16" s="46">
        <v>13.173889000000001</v>
      </c>
      <c r="X16" s="46">
        <v>13.118857</v>
      </c>
      <c r="Y16" s="46">
        <v>13.146461</v>
      </c>
      <c r="Z16" s="46">
        <v>13.310509</v>
      </c>
      <c r="AA16" s="46">
        <v>13.351305</v>
      </c>
      <c r="AB16" s="46">
        <v>13.223972</v>
      </c>
      <c r="AC16" s="46">
        <v>13.249136</v>
      </c>
      <c r="AD16" s="46">
        <v>13.294786</v>
      </c>
      <c r="AE16" s="46">
        <v>13.227971</v>
      </c>
      <c r="AF16" s="46">
        <v>13.159329</v>
      </c>
      <c r="AG16" s="46">
        <v>12.872949999999999</v>
      </c>
      <c r="AH16" s="45">
        <v>3.8539999999999998E-3</v>
      </c>
      <c r="AJ16" s="226">
        <f>C16/D16</f>
        <v>1.0272155455481318</v>
      </c>
    </row>
    <row r="17" spans="1:36" ht="15" customHeight="1" x14ac:dyDescent="0.25">
      <c r="A17" s="38" t="s">
        <v>414</v>
      </c>
      <c r="B17" s="44" t="s">
        <v>96</v>
      </c>
      <c r="C17" s="46">
        <v>0.45756799999999997</v>
      </c>
      <c r="D17" s="46">
        <v>0.48552800000000002</v>
      </c>
      <c r="E17" s="46">
        <v>0.47199999999999998</v>
      </c>
      <c r="F17" s="46">
        <v>0.55393199999999998</v>
      </c>
      <c r="G17" s="46">
        <v>0.57011999999999996</v>
      </c>
      <c r="H17" s="46">
        <v>0.57450199999999996</v>
      </c>
      <c r="I17" s="46">
        <v>0.60034299999999996</v>
      </c>
      <c r="J17" s="46">
        <v>0.63863099999999995</v>
      </c>
      <c r="K17" s="46">
        <v>0.62071399999999999</v>
      </c>
      <c r="L17" s="46">
        <v>0.59733599999999998</v>
      </c>
      <c r="M17" s="46">
        <v>0.56874000000000002</v>
      </c>
      <c r="N17" s="46">
        <v>0.57986000000000004</v>
      </c>
      <c r="O17" s="46">
        <v>0.63083500000000003</v>
      </c>
      <c r="P17" s="46">
        <v>0.67189900000000002</v>
      </c>
      <c r="Q17" s="46">
        <v>0.69072699999999998</v>
      </c>
      <c r="R17" s="46">
        <v>0.67032400000000003</v>
      </c>
      <c r="S17" s="46">
        <v>0.64121799999999995</v>
      </c>
      <c r="T17" s="46">
        <v>0.61004400000000003</v>
      </c>
      <c r="U17" s="46">
        <v>0.58114100000000002</v>
      </c>
      <c r="V17" s="46">
        <v>0.55465699999999996</v>
      </c>
      <c r="W17" s="46">
        <v>0.555257</v>
      </c>
      <c r="X17" s="46">
        <v>0.59736900000000004</v>
      </c>
      <c r="Y17" s="46">
        <v>0.60897000000000001</v>
      </c>
      <c r="Z17" s="46">
        <v>0.740398</v>
      </c>
      <c r="AA17" s="46">
        <v>0.79133100000000001</v>
      </c>
      <c r="AB17" s="46">
        <v>0.75913600000000003</v>
      </c>
      <c r="AC17" s="46">
        <v>0.73063400000000001</v>
      </c>
      <c r="AD17" s="46">
        <v>0.70508499999999996</v>
      </c>
      <c r="AE17" s="46">
        <v>0.68032300000000001</v>
      </c>
      <c r="AF17" s="46">
        <v>0.65836099999999997</v>
      </c>
      <c r="AG17" s="46">
        <v>0.61719800000000002</v>
      </c>
      <c r="AH17" s="45">
        <v>1.0024999999999999E-2</v>
      </c>
      <c r="AJ17" s="226">
        <f t="shared" ref="AJ17:AJ80" si="0">C17/D17</f>
        <v>0.94241320788914329</v>
      </c>
    </row>
    <row r="18" spans="1:36" ht="15" customHeight="1" x14ac:dyDescent="0.25">
      <c r="A18" s="38" t="s">
        <v>415</v>
      </c>
      <c r="B18" s="44" t="s">
        <v>97</v>
      </c>
      <c r="C18" s="46">
        <v>11.01248</v>
      </c>
      <c r="D18" s="46">
        <v>10.680626999999999</v>
      </c>
      <c r="E18" s="46">
        <v>11.154638</v>
      </c>
      <c r="F18" s="46">
        <v>11.775717</v>
      </c>
      <c r="G18" s="46">
        <v>12.173921</v>
      </c>
      <c r="H18" s="46">
        <v>12.657028</v>
      </c>
      <c r="I18" s="46">
        <v>12.897634999999999</v>
      </c>
      <c r="J18" s="46">
        <v>12.955515999999999</v>
      </c>
      <c r="K18" s="46">
        <v>13.089359999999999</v>
      </c>
      <c r="L18" s="46">
        <v>13.121302999999999</v>
      </c>
      <c r="M18" s="46">
        <v>13.200219000000001</v>
      </c>
      <c r="N18" s="46">
        <v>13.215973999999999</v>
      </c>
      <c r="O18" s="46">
        <v>13.138102999999999</v>
      </c>
      <c r="P18" s="46">
        <v>13.190071</v>
      </c>
      <c r="Q18" s="46">
        <v>13.192655999999999</v>
      </c>
      <c r="R18" s="46">
        <v>13.092833000000001</v>
      </c>
      <c r="S18" s="46">
        <v>12.925025</v>
      </c>
      <c r="T18" s="46">
        <v>12.841607</v>
      </c>
      <c r="U18" s="46">
        <v>12.767832</v>
      </c>
      <c r="V18" s="46">
        <v>12.728712</v>
      </c>
      <c r="W18" s="46">
        <v>12.618632</v>
      </c>
      <c r="X18" s="46">
        <v>12.521488</v>
      </c>
      <c r="Y18" s="46">
        <v>12.537490999999999</v>
      </c>
      <c r="Z18" s="46">
        <v>12.570111000000001</v>
      </c>
      <c r="AA18" s="46">
        <v>12.559974</v>
      </c>
      <c r="AB18" s="46">
        <v>12.464836</v>
      </c>
      <c r="AC18" s="46">
        <v>12.518502</v>
      </c>
      <c r="AD18" s="46">
        <v>12.589702000000001</v>
      </c>
      <c r="AE18" s="46">
        <v>12.547648000000001</v>
      </c>
      <c r="AF18" s="46">
        <v>12.500969</v>
      </c>
      <c r="AG18" s="46">
        <v>12.255751</v>
      </c>
      <c r="AH18" s="45">
        <v>3.5720000000000001E-3</v>
      </c>
      <c r="AJ18" s="226">
        <f t="shared" si="0"/>
        <v>1.0310705541912475</v>
      </c>
    </row>
    <row r="19" spans="1:36" ht="15" customHeight="1" x14ac:dyDescent="0.25">
      <c r="A19" s="38" t="s">
        <v>416</v>
      </c>
      <c r="B19" s="44" t="s">
        <v>98</v>
      </c>
      <c r="C19" s="46">
        <v>2.83</v>
      </c>
      <c r="D19" s="46">
        <v>4.5</v>
      </c>
      <c r="E19" s="46">
        <v>4.9712199999999998</v>
      </c>
      <c r="F19" s="46">
        <v>4.7948630000000003</v>
      </c>
      <c r="G19" s="46">
        <v>4.4708769999999998</v>
      </c>
      <c r="H19" s="46">
        <v>4.1980469999999999</v>
      </c>
      <c r="I19" s="46">
        <v>4.0153160000000003</v>
      </c>
      <c r="J19" s="46">
        <v>3.9738500000000001</v>
      </c>
      <c r="K19" s="46">
        <v>3.8565719999999999</v>
      </c>
      <c r="L19" s="46">
        <v>3.8475510000000002</v>
      </c>
      <c r="M19" s="46">
        <v>3.8084790000000002</v>
      </c>
      <c r="N19" s="46">
        <v>3.7608890000000001</v>
      </c>
      <c r="O19" s="46">
        <v>3.7846519999999999</v>
      </c>
      <c r="P19" s="46">
        <v>3.6419969999999999</v>
      </c>
      <c r="Q19" s="46">
        <v>3.609391</v>
      </c>
      <c r="R19" s="46">
        <v>3.7086260000000002</v>
      </c>
      <c r="S19" s="46">
        <v>3.9352550000000002</v>
      </c>
      <c r="T19" s="46">
        <v>4.0459170000000002</v>
      </c>
      <c r="U19" s="46">
        <v>4.1426090000000002</v>
      </c>
      <c r="V19" s="46">
        <v>4.1270639999999998</v>
      </c>
      <c r="W19" s="46">
        <v>4.2592720000000002</v>
      </c>
      <c r="X19" s="46">
        <v>4.3045429999999998</v>
      </c>
      <c r="Y19" s="46">
        <v>4.3139110000000001</v>
      </c>
      <c r="Z19" s="46">
        <v>4.1108169999999999</v>
      </c>
      <c r="AA19" s="46">
        <v>4.0740939999999997</v>
      </c>
      <c r="AB19" s="46">
        <v>4.18912</v>
      </c>
      <c r="AC19" s="46">
        <v>4.1297629999999996</v>
      </c>
      <c r="AD19" s="46">
        <v>4.11883</v>
      </c>
      <c r="AE19" s="46">
        <v>4.2035450000000001</v>
      </c>
      <c r="AF19" s="46">
        <v>4.2329559999999997</v>
      </c>
      <c r="AG19" s="46">
        <v>4.4960019999999998</v>
      </c>
      <c r="AH19" s="45">
        <v>1.555E-2</v>
      </c>
      <c r="AJ19" s="226">
        <f t="shared" si="0"/>
        <v>0.62888888888888894</v>
      </c>
    </row>
    <row r="20" spans="1:36" ht="15" customHeight="1" x14ac:dyDescent="0.25">
      <c r="A20" s="38" t="s">
        <v>417</v>
      </c>
      <c r="B20" s="44" t="s">
        <v>99</v>
      </c>
      <c r="C20" s="46">
        <v>6.0529999999999999</v>
      </c>
      <c r="D20" s="46">
        <v>7.55</v>
      </c>
      <c r="E20" s="46">
        <v>7.7871160000000001</v>
      </c>
      <c r="F20" s="46">
        <v>7.7474259999999999</v>
      </c>
      <c r="G20" s="46">
        <v>7.8189669999999998</v>
      </c>
      <c r="H20" s="46">
        <v>7.5306050000000004</v>
      </c>
      <c r="I20" s="46">
        <v>7.5328429999999997</v>
      </c>
      <c r="J20" s="46">
        <v>7.2361529999999998</v>
      </c>
      <c r="K20" s="46">
        <v>7.0350460000000004</v>
      </c>
      <c r="L20" s="46">
        <v>7.1990600000000002</v>
      </c>
      <c r="M20" s="46">
        <v>6.9410299999999996</v>
      </c>
      <c r="N20" s="46">
        <v>7.0474810000000003</v>
      </c>
      <c r="O20" s="46">
        <v>6.8551500000000001</v>
      </c>
      <c r="P20" s="46">
        <v>6.7405569999999999</v>
      </c>
      <c r="Q20" s="46">
        <v>6.8383479999999999</v>
      </c>
      <c r="R20" s="46">
        <v>6.9629349999999999</v>
      </c>
      <c r="S20" s="46">
        <v>7.2243539999999999</v>
      </c>
      <c r="T20" s="46">
        <v>7.286689</v>
      </c>
      <c r="U20" s="46">
        <v>7.3394589999999997</v>
      </c>
      <c r="V20" s="46">
        <v>7.5536510000000003</v>
      </c>
      <c r="W20" s="46">
        <v>7.4658340000000001</v>
      </c>
      <c r="X20" s="46">
        <v>7.4630619999999999</v>
      </c>
      <c r="Y20" s="46">
        <v>7.5298569999999998</v>
      </c>
      <c r="Z20" s="46">
        <v>7.3727359999999997</v>
      </c>
      <c r="AA20" s="46">
        <v>7.2448629999999996</v>
      </c>
      <c r="AB20" s="46">
        <v>7.2571969999999997</v>
      </c>
      <c r="AC20" s="46">
        <v>7.1530839999999998</v>
      </c>
      <c r="AD20" s="46">
        <v>7.1932530000000003</v>
      </c>
      <c r="AE20" s="46">
        <v>7.3118949999999998</v>
      </c>
      <c r="AF20" s="46">
        <v>7.347315</v>
      </c>
      <c r="AG20" s="46">
        <v>7.6244709999999998</v>
      </c>
      <c r="AH20" s="45">
        <v>7.7229999999999998E-3</v>
      </c>
      <c r="AJ20" s="226">
        <f t="shared" si="0"/>
        <v>0.80172185430463572</v>
      </c>
    </row>
    <row r="21" spans="1:36" ht="15" customHeight="1" x14ac:dyDescent="0.25">
      <c r="A21" s="38" t="s">
        <v>418</v>
      </c>
      <c r="B21" s="44" t="s">
        <v>100</v>
      </c>
      <c r="C21" s="46">
        <v>3.2229999999999999</v>
      </c>
      <c r="D21" s="46">
        <v>3.05</v>
      </c>
      <c r="E21" s="46">
        <v>2.815896</v>
      </c>
      <c r="F21" s="46">
        <v>2.952563</v>
      </c>
      <c r="G21" s="46">
        <v>3.34809</v>
      </c>
      <c r="H21" s="46">
        <v>3.3325580000000001</v>
      </c>
      <c r="I21" s="46">
        <v>3.5175260000000002</v>
      </c>
      <c r="J21" s="46">
        <v>3.2623030000000002</v>
      </c>
      <c r="K21" s="46">
        <v>3.178474</v>
      </c>
      <c r="L21" s="46">
        <v>3.3515090000000001</v>
      </c>
      <c r="M21" s="46">
        <v>3.1325509999999999</v>
      </c>
      <c r="N21" s="46">
        <v>3.2865920000000002</v>
      </c>
      <c r="O21" s="46">
        <v>3.0704989999999999</v>
      </c>
      <c r="P21" s="46">
        <v>3.09856</v>
      </c>
      <c r="Q21" s="46">
        <v>3.228958</v>
      </c>
      <c r="R21" s="46">
        <v>3.2543099999999998</v>
      </c>
      <c r="S21" s="46">
        <v>3.2890990000000002</v>
      </c>
      <c r="T21" s="46">
        <v>3.2407729999999999</v>
      </c>
      <c r="U21" s="46">
        <v>3.19685</v>
      </c>
      <c r="V21" s="46">
        <v>3.426587</v>
      </c>
      <c r="W21" s="46">
        <v>3.2065619999999999</v>
      </c>
      <c r="X21" s="46">
        <v>3.1585190000000001</v>
      </c>
      <c r="Y21" s="46">
        <v>3.2159450000000001</v>
      </c>
      <c r="Z21" s="46">
        <v>3.2619180000000001</v>
      </c>
      <c r="AA21" s="46">
        <v>3.1707689999999999</v>
      </c>
      <c r="AB21" s="46">
        <v>3.0680779999999999</v>
      </c>
      <c r="AC21" s="46">
        <v>3.0233210000000001</v>
      </c>
      <c r="AD21" s="46">
        <v>3.0744229999999999</v>
      </c>
      <c r="AE21" s="46">
        <v>3.1083500000000002</v>
      </c>
      <c r="AF21" s="46">
        <v>3.1143589999999999</v>
      </c>
      <c r="AG21" s="46">
        <v>3.1284689999999999</v>
      </c>
      <c r="AH21" s="45">
        <v>-9.9200000000000004E-4</v>
      </c>
      <c r="AJ21" s="226">
        <f t="shared" si="0"/>
        <v>1.0567213114754099</v>
      </c>
    </row>
    <row r="22" spans="1:36" ht="15" customHeight="1" x14ac:dyDescent="0.25">
      <c r="A22" s="38" t="s">
        <v>419</v>
      </c>
      <c r="B22" s="44" t="s">
        <v>101</v>
      </c>
      <c r="C22" s="46">
        <v>4.2000000000000003E-2</v>
      </c>
      <c r="D22" s="46">
        <v>0.29599999999999999</v>
      </c>
      <c r="E22" s="46">
        <v>3.4250000000000003E-2</v>
      </c>
      <c r="F22" s="46">
        <v>7.7399999999999997E-2</v>
      </c>
      <c r="G22" s="46">
        <v>9.5630000000000007E-2</v>
      </c>
      <c r="H22" s="46">
        <v>7.1919999999999998E-2</v>
      </c>
      <c r="I22" s="46">
        <v>0</v>
      </c>
      <c r="J22" s="46">
        <v>0</v>
      </c>
      <c r="K22" s="46">
        <v>0</v>
      </c>
      <c r="L22" s="46">
        <v>0</v>
      </c>
      <c r="M22" s="46">
        <v>0</v>
      </c>
      <c r="N22" s="46">
        <v>0</v>
      </c>
      <c r="O22" s="46">
        <v>0</v>
      </c>
      <c r="P22" s="46">
        <v>0</v>
      </c>
      <c r="Q22" s="46">
        <v>0</v>
      </c>
      <c r="R22" s="46">
        <v>0</v>
      </c>
      <c r="S22" s="46">
        <v>0</v>
      </c>
      <c r="T22" s="46">
        <v>0</v>
      </c>
      <c r="U22" s="46">
        <v>0</v>
      </c>
      <c r="V22" s="46">
        <v>0</v>
      </c>
      <c r="W22" s="46">
        <v>0</v>
      </c>
      <c r="X22" s="46">
        <v>0</v>
      </c>
      <c r="Y22" s="46">
        <v>0</v>
      </c>
      <c r="Z22" s="46">
        <v>0</v>
      </c>
      <c r="AA22" s="46">
        <v>0</v>
      </c>
      <c r="AB22" s="46">
        <v>0</v>
      </c>
      <c r="AC22" s="46">
        <v>0</v>
      </c>
      <c r="AD22" s="46">
        <v>0</v>
      </c>
      <c r="AE22" s="46">
        <v>0</v>
      </c>
      <c r="AF22" s="46">
        <v>0</v>
      </c>
      <c r="AG22" s="46">
        <v>0</v>
      </c>
      <c r="AH22" s="45" t="s">
        <v>2017</v>
      </c>
      <c r="AJ22" s="226">
        <f t="shared" si="0"/>
        <v>0.14189189189189191</v>
      </c>
    </row>
    <row r="23" spans="1:36" ht="15" customHeight="1" x14ac:dyDescent="0.25">
      <c r="A23" s="38" t="s">
        <v>420</v>
      </c>
      <c r="B23" s="43" t="s">
        <v>103</v>
      </c>
      <c r="C23" s="54">
        <v>14.342048</v>
      </c>
      <c r="D23" s="54">
        <v>15.962154</v>
      </c>
      <c r="E23" s="54">
        <v>16.632109</v>
      </c>
      <c r="F23" s="54">
        <v>17.201912</v>
      </c>
      <c r="G23" s="54">
        <v>17.310549000000002</v>
      </c>
      <c r="H23" s="54">
        <v>17.501497000000001</v>
      </c>
      <c r="I23" s="54">
        <v>17.513293999999998</v>
      </c>
      <c r="J23" s="54">
        <v>17.567996999999998</v>
      </c>
      <c r="K23" s="54">
        <v>17.566647</v>
      </c>
      <c r="L23" s="54">
        <v>17.566189000000001</v>
      </c>
      <c r="M23" s="54">
        <v>17.577438000000001</v>
      </c>
      <c r="N23" s="54">
        <v>17.556723000000002</v>
      </c>
      <c r="O23" s="54">
        <v>17.553588999999999</v>
      </c>
      <c r="P23" s="54">
        <v>17.503966999999999</v>
      </c>
      <c r="Q23" s="54">
        <v>17.492773</v>
      </c>
      <c r="R23" s="54">
        <v>17.471782999999999</v>
      </c>
      <c r="S23" s="54">
        <v>17.501498999999999</v>
      </c>
      <c r="T23" s="54">
        <v>17.497565999999999</v>
      </c>
      <c r="U23" s="54">
        <v>17.491582999999999</v>
      </c>
      <c r="V23" s="54">
        <v>17.410433000000001</v>
      </c>
      <c r="W23" s="54">
        <v>17.433160999999998</v>
      </c>
      <c r="X23" s="54">
        <v>17.423400999999998</v>
      </c>
      <c r="Y23" s="54">
        <v>17.460373000000001</v>
      </c>
      <c r="Z23" s="54">
        <v>17.421326000000001</v>
      </c>
      <c r="AA23" s="54">
        <v>17.4254</v>
      </c>
      <c r="AB23" s="54">
        <v>17.413091999999999</v>
      </c>
      <c r="AC23" s="54">
        <v>17.378899000000001</v>
      </c>
      <c r="AD23" s="54">
        <v>17.413616000000001</v>
      </c>
      <c r="AE23" s="54">
        <v>17.431516999999999</v>
      </c>
      <c r="AF23" s="54">
        <v>17.392284</v>
      </c>
      <c r="AG23" s="54">
        <v>17.368952</v>
      </c>
      <c r="AH23" s="52">
        <v>6.4029999999999998E-3</v>
      </c>
      <c r="AJ23" s="226">
        <f t="shared" si="0"/>
        <v>0.8985032972367013</v>
      </c>
    </row>
    <row r="24" spans="1:36" ht="15" customHeight="1" x14ac:dyDescent="0.25">
      <c r="AJ24" s="226" t="e">
        <f t="shared" si="0"/>
        <v>#DIV/0!</v>
      </c>
    </row>
    <row r="25" spans="1:36" ht="15" customHeight="1" x14ac:dyDescent="0.25">
      <c r="A25" s="38" t="s">
        <v>1148</v>
      </c>
      <c r="B25" s="44" t="s">
        <v>1147</v>
      </c>
      <c r="C25" s="46">
        <v>-3.2170000000000001</v>
      </c>
      <c r="D25" s="46">
        <v>-3.6349999999999998</v>
      </c>
      <c r="E25" s="46">
        <v>-4.651141</v>
      </c>
      <c r="F25" s="46">
        <v>-5.3292469999999996</v>
      </c>
      <c r="G25" s="46">
        <v>-5.4001570000000001</v>
      </c>
      <c r="H25" s="46">
        <v>-5.5497290000000001</v>
      </c>
      <c r="I25" s="46">
        <v>-5.6382760000000003</v>
      </c>
      <c r="J25" s="46">
        <v>-5.7329999999999997</v>
      </c>
      <c r="K25" s="46">
        <v>-5.7302470000000003</v>
      </c>
      <c r="L25" s="46">
        <v>-5.7970759999999997</v>
      </c>
      <c r="M25" s="46">
        <v>-5.8456650000000003</v>
      </c>
      <c r="N25" s="46">
        <v>-5.8373629999999999</v>
      </c>
      <c r="O25" s="46">
        <v>-5.7957419999999997</v>
      </c>
      <c r="P25" s="46">
        <v>-5.7187890000000001</v>
      </c>
      <c r="Q25" s="46">
        <v>-5.6927159999999999</v>
      </c>
      <c r="R25" s="46">
        <v>-5.6125290000000003</v>
      </c>
      <c r="S25" s="46">
        <v>-5.6133119999999996</v>
      </c>
      <c r="T25" s="46">
        <v>-5.5743229999999997</v>
      </c>
      <c r="U25" s="46">
        <v>-5.5322959999999997</v>
      </c>
      <c r="V25" s="46">
        <v>-5.4503750000000002</v>
      </c>
      <c r="W25" s="46">
        <v>-5.4566420000000004</v>
      </c>
      <c r="X25" s="46">
        <v>-5.3855630000000003</v>
      </c>
      <c r="Y25" s="46">
        <v>-5.3770389999999999</v>
      </c>
      <c r="Z25" s="46">
        <v>-5.2832549999999996</v>
      </c>
      <c r="AA25" s="46">
        <v>-5.2431390000000002</v>
      </c>
      <c r="AB25" s="46">
        <v>-5.1371029999999998</v>
      </c>
      <c r="AC25" s="46">
        <v>-5.0213929999999998</v>
      </c>
      <c r="AD25" s="46">
        <v>-4.954345</v>
      </c>
      <c r="AE25" s="46">
        <v>-4.8768459999999996</v>
      </c>
      <c r="AF25" s="46">
        <v>-4.7428379999999999</v>
      </c>
      <c r="AG25" s="46">
        <v>-4.6334239999999998</v>
      </c>
      <c r="AH25" s="45">
        <v>1.2236E-2</v>
      </c>
      <c r="AJ25" s="226">
        <f t="shared" si="0"/>
        <v>0.88500687757909224</v>
      </c>
    </row>
    <row r="26" spans="1:36" ht="15" customHeight="1" x14ac:dyDescent="0.25">
      <c r="A26" s="38" t="s">
        <v>1146</v>
      </c>
      <c r="B26" s="44" t="s">
        <v>1145</v>
      </c>
      <c r="C26" s="46">
        <v>0.97399999999999998</v>
      </c>
      <c r="D26" s="46">
        <v>0.85199999999999998</v>
      </c>
      <c r="E26" s="46">
        <v>0.65714099999999998</v>
      </c>
      <c r="F26" s="46">
        <v>0.65806699999999996</v>
      </c>
      <c r="G26" s="46">
        <v>0.65195099999999995</v>
      </c>
      <c r="H26" s="46">
        <v>0.63885499999999995</v>
      </c>
      <c r="I26" s="46">
        <v>0.72687000000000002</v>
      </c>
      <c r="J26" s="46">
        <v>0.72367700000000001</v>
      </c>
      <c r="K26" s="46">
        <v>0.71294299999999999</v>
      </c>
      <c r="L26" s="46">
        <v>0.70142800000000005</v>
      </c>
      <c r="M26" s="46">
        <v>0.73570500000000005</v>
      </c>
      <c r="N26" s="46">
        <v>0.71880999999999995</v>
      </c>
      <c r="O26" s="46">
        <v>0.71689099999999994</v>
      </c>
      <c r="P26" s="46">
        <v>0.71673799999999999</v>
      </c>
      <c r="Q26" s="46">
        <v>0.72099500000000005</v>
      </c>
      <c r="R26" s="46">
        <v>0.72853699999999999</v>
      </c>
      <c r="S26" s="46">
        <v>0.72078699999999996</v>
      </c>
      <c r="T26" s="46">
        <v>0.72819</v>
      </c>
      <c r="U26" s="46">
        <v>0.73358199999999996</v>
      </c>
      <c r="V26" s="46">
        <v>0.74121199999999998</v>
      </c>
      <c r="W26" s="46">
        <v>0.74728499999999998</v>
      </c>
      <c r="X26" s="46">
        <v>0.76169299999999995</v>
      </c>
      <c r="Y26" s="46">
        <v>0.76160899999999998</v>
      </c>
      <c r="Z26" s="46">
        <v>0.76373199999999997</v>
      </c>
      <c r="AA26" s="46">
        <v>0.76503299999999996</v>
      </c>
      <c r="AB26" s="46">
        <v>0.773424</v>
      </c>
      <c r="AC26" s="46">
        <v>0.75865099999999996</v>
      </c>
      <c r="AD26" s="46">
        <v>0.76977799999999996</v>
      </c>
      <c r="AE26" s="46">
        <v>0.79673000000000005</v>
      </c>
      <c r="AF26" s="46">
        <v>0.79791100000000004</v>
      </c>
      <c r="AG26" s="46">
        <v>0.762324</v>
      </c>
      <c r="AH26" s="45">
        <v>-8.1349999999999999E-3</v>
      </c>
      <c r="AJ26" s="226">
        <f t="shared" si="0"/>
        <v>1.1431924882629108</v>
      </c>
    </row>
    <row r="27" spans="1:36" ht="15" customHeight="1" x14ac:dyDescent="0.25">
      <c r="A27" s="38" t="s">
        <v>1144</v>
      </c>
      <c r="B27" s="44" t="s">
        <v>1143</v>
      </c>
      <c r="C27" s="46">
        <v>0.56299999999999994</v>
      </c>
      <c r="D27" s="46">
        <v>0.69799999999999995</v>
      </c>
      <c r="E27" s="46">
        <v>0.664354</v>
      </c>
      <c r="F27" s="46">
        <v>0.65764800000000001</v>
      </c>
      <c r="G27" s="46">
        <v>0.646594</v>
      </c>
      <c r="H27" s="46">
        <v>0.64619000000000004</v>
      </c>
      <c r="I27" s="46">
        <v>0.59942899999999999</v>
      </c>
      <c r="J27" s="46">
        <v>0.59747700000000004</v>
      </c>
      <c r="K27" s="46">
        <v>0.59515700000000005</v>
      </c>
      <c r="L27" s="46">
        <v>0.58459799999999995</v>
      </c>
      <c r="M27" s="46">
        <v>0.58313099999999995</v>
      </c>
      <c r="N27" s="46">
        <v>0.58129600000000003</v>
      </c>
      <c r="O27" s="46">
        <v>0.57909299999999997</v>
      </c>
      <c r="P27" s="46">
        <v>0.57725800000000005</v>
      </c>
      <c r="Q27" s="46">
        <v>0.57579100000000005</v>
      </c>
      <c r="R27" s="46">
        <v>0.57395600000000002</v>
      </c>
      <c r="S27" s="46">
        <v>0.57212099999999999</v>
      </c>
      <c r="T27" s="46">
        <v>0.55516699999999997</v>
      </c>
      <c r="U27" s="46">
        <v>0.55344000000000004</v>
      </c>
      <c r="V27" s="46">
        <v>0.56661600000000001</v>
      </c>
      <c r="W27" s="46">
        <v>0.56478099999999998</v>
      </c>
      <c r="X27" s="46">
        <v>0.54756800000000005</v>
      </c>
      <c r="Y27" s="46">
        <v>0.54536499999999999</v>
      </c>
      <c r="Z27" s="46">
        <v>0.55852900000000005</v>
      </c>
      <c r="AA27" s="46">
        <v>0.55669400000000002</v>
      </c>
      <c r="AB27" s="46">
        <v>0.55485899999999999</v>
      </c>
      <c r="AC27" s="46">
        <v>0.55302399999999996</v>
      </c>
      <c r="AD27" s="46">
        <v>0.55118900000000004</v>
      </c>
      <c r="AE27" s="46">
        <v>0.54935400000000001</v>
      </c>
      <c r="AF27" s="46">
        <v>0.54752000000000001</v>
      </c>
      <c r="AG27" s="46">
        <v>0.54568499999999998</v>
      </c>
      <c r="AH27" s="45">
        <v>-1.041E-3</v>
      </c>
      <c r="AJ27" s="226">
        <f t="shared" si="0"/>
        <v>0.8065902578796561</v>
      </c>
    </row>
    <row r="28" spans="1:36" ht="15" customHeight="1" x14ac:dyDescent="0.25">
      <c r="A28" s="38" t="s">
        <v>1142</v>
      </c>
      <c r="B28" s="44" t="s">
        <v>1141</v>
      </c>
      <c r="C28" s="46">
        <v>0.35899999999999999</v>
      </c>
      <c r="D28" s="46">
        <v>0.442</v>
      </c>
      <c r="E28" s="46">
        <v>0.59870400000000001</v>
      </c>
      <c r="F28" s="46">
        <v>0.62160000000000004</v>
      </c>
      <c r="G28" s="46">
        <v>0.63529199999999997</v>
      </c>
      <c r="H28" s="46">
        <v>0.64027999999999996</v>
      </c>
      <c r="I28" s="46">
        <v>0.61067099999999996</v>
      </c>
      <c r="J28" s="46">
        <v>0.56437599999999999</v>
      </c>
      <c r="K28" s="46">
        <v>0.525891</v>
      </c>
      <c r="L28" s="46">
        <v>0.49632799999999999</v>
      </c>
      <c r="M28" s="46">
        <v>0.47720600000000002</v>
      </c>
      <c r="N28" s="46">
        <v>0.44867800000000002</v>
      </c>
      <c r="O28" s="46">
        <v>0.42688300000000001</v>
      </c>
      <c r="P28" s="46">
        <v>0.40750999999999998</v>
      </c>
      <c r="Q28" s="46">
        <v>0.39602300000000001</v>
      </c>
      <c r="R28" s="46">
        <v>0.38008700000000001</v>
      </c>
      <c r="S28" s="46">
        <v>0.38125599999999998</v>
      </c>
      <c r="T28" s="46">
        <v>0.37510500000000002</v>
      </c>
      <c r="U28" s="46">
        <v>0.37070900000000001</v>
      </c>
      <c r="V28" s="46">
        <v>0.36577599999999999</v>
      </c>
      <c r="W28" s="46">
        <v>0.36375000000000002</v>
      </c>
      <c r="X28" s="46">
        <v>0.35970400000000002</v>
      </c>
      <c r="Y28" s="46">
        <v>0.35953499999999999</v>
      </c>
      <c r="Z28" s="46">
        <v>0.36202400000000001</v>
      </c>
      <c r="AA28" s="46">
        <v>0.36364299999999999</v>
      </c>
      <c r="AB28" s="46">
        <v>0.36109599999999997</v>
      </c>
      <c r="AC28" s="46">
        <v>0.36229600000000001</v>
      </c>
      <c r="AD28" s="46">
        <v>0.36801299999999998</v>
      </c>
      <c r="AE28" s="46">
        <v>0.37518899999999999</v>
      </c>
      <c r="AF28" s="46">
        <v>0.381407</v>
      </c>
      <c r="AG28" s="46">
        <v>0.38644200000000001</v>
      </c>
      <c r="AH28" s="45">
        <v>2.4580000000000001E-3</v>
      </c>
      <c r="AJ28" s="226">
        <f t="shared" si="0"/>
        <v>0.81221719457013575</v>
      </c>
    </row>
    <row r="29" spans="1:36" ht="15" customHeight="1" x14ac:dyDescent="0.25">
      <c r="A29" s="38" t="s">
        <v>1140</v>
      </c>
      <c r="B29" s="44" t="s">
        <v>1139</v>
      </c>
      <c r="C29" s="46">
        <v>5.1130000000000004</v>
      </c>
      <c r="D29" s="46">
        <v>5.6269999999999998</v>
      </c>
      <c r="E29" s="46">
        <v>6.5713400000000002</v>
      </c>
      <c r="F29" s="46">
        <v>7.2665610000000003</v>
      </c>
      <c r="G29" s="46">
        <v>7.3339939999999997</v>
      </c>
      <c r="H29" s="46">
        <v>7.4750540000000001</v>
      </c>
      <c r="I29" s="46">
        <v>7.5752449999999998</v>
      </c>
      <c r="J29" s="46">
        <v>7.6185299999999998</v>
      </c>
      <c r="K29" s="46">
        <v>7.5642389999999997</v>
      </c>
      <c r="L29" s="46">
        <v>7.5794309999999996</v>
      </c>
      <c r="M29" s="46">
        <v>7.6417060000000001</v>
      </c>
      <c r="N29" s="46">
        <v>7.5861479999999997</v>
      </c>
      <c r="O29" s="46">
        <v>7.5186089999999997</v>
      </c>
      <c r="P29" s="46">
        <v>7.4202950000000003</v>
      </c>
      <c r="Q29" s="46">
        <v>7.3855250000000003</v>
      </c>
      <c r="R29" s="46">
        <v>7.2951090000000001</v>
      </c>
      <c r="S29" s="46">
        <v>7.2874759999999998</v>
      </c>
      <c r="T29" s="46">
        <v>7.2327859999999999</v>
      </c>
      <c r="U29" s="46">
        <v>7.1900259999999996</v>
      </c>
      <c r="V29" s="46">
        <v>7.1239809999999997</v>
      </c>
      <c r="W29" s="46">
        <v>7.1324589999999999</v>
      </c>
      <c r="X29" s="46">
        <v>7.0545270000000002</v>
      </c>
      <c r="Y29" s="46">
        <v>7.0435489999999996</v>
      </c>
      <c r="Z29" s="46">
        <v>6.9675399999999996</v>
      </c>
      <c r="AA29" s="46">
        <v>6.9285079999999999</v>
      </c>
      <c r="AB29" s="46">
        <v>6.8264820000000004</v>
      </c>
      <c r="AC29" s="46">
        <v>6.6953649999999998</v>
      </c>
      <c r="AD29" s="46">
        <v>6.6433260000000001</v>
      </c>
      <c r="AE29" s="46">
        <v>6.5981199999999998</v>
      </c>
      <c r="AF29" s="46">
        <v>6.4696759999999998</v>
      </c>
      <c r="AG29" s="46">
        <v>6.3278749999999997</v>
      </c>
      <c r="AH29" s="45">
        <v>7.1310000000000002E-3</v>
      </c>
      <c r="AJ29" s="226">
        <f t="shared" si="0"/>
        <v>0.90865470055091535</v>
      </c>
    </row>
    <row r="30" spans="1:36" ht="15" customHeight="1" x14ac:dyDescent="0.25">
      <c r="A30" s="38" t="s">
        <v>1138</v>
      </c>
      <c r="B30" s="44" t="s">
        <v>1137</v>
      </c>
      <c r="C30" s="46">
        <v>0.96299999999999997</v>
      </c>
      <c r="D30" s="46">
        <v>1.093</v>
      </c>
      <c r="E30" s="46">
        <v>1.0117119999999999</v>
      </c>
      <c r="F30" s="46">
        <v>1.0065249999999999</v>
      </c>
      <c r="G30" s="46">
        <v>0.96884000000000003</v>
      </c>
      <c r="H30" s="46">
        <v>0.98842300000000005</v>
      </c>
      <c r="I30" s="46">
        <v>1.0032479999999999</v>
      </c>
      <c r="J30" s="46">
        <v>0.99085500000000004</v>
      </c>
      <c r="K30" s="46">
        <v>1.0011140000000001</v>
      </c>
      <c r="L30" s="46">
        <v>1.014459</v>
      </c>
      <c r="M30" s="46">
        <v>1.010121</v>
      </c>
      <c r="N30" s="46">
        <v>1.013339</v>
      </c>
      <c r="O30" s="46">
        <v>1.0182530000000001</v>
      </c>
      <c r="P30" s="46">
        <v>1.0229220000000001</v>
      </c>
      <c r="Q30" s="46">
        <v>1.0441290000000001</v>
      </c>
      <c r="R30" s="46">
        <v>1.0460199999999999</v>
      </c>
      <c r="S30" s="46">
        <v>1.0723780000000001</v>
      </c>
      <c r="T30" s="46">
        <v>1.078819</v>
      </c>
      <c r="U30" s="46">
        <v>1.0846420000000001</v>
      </c>
      <c r="V30" s="46">
        <v>1.097418</v>
      </c>
      <c r="W30" s="46">
        <v>1.0935010000000001</v>
      </c>
      <c r="X30" s="46">
        <v>1.0956319999999999</v>
      </c>
      <c r="Y30" s="46">
        <v>1.0993059999999999</v>
      </c>
      <c r="Z30" s="46">
        <v>1.0833790000000001</v>
      </c>
      <c r="AA30" s="46">
        <v>1.0780650000000001</v>
      </c>
      <c r="AB30" s="46">
        <v>1.0754189999999999</v>
      </c>
      <c r="AC30" s="46">
        <v>1.0785960000000001</v>
      </c>
      <c r="AD30" s="46">
        <v>1.0819110000000001</v>
      </c>
      <c r="AE30" s="46">
        <v>1.082935</v>
      </c>
      <c r="AF30" s="46">
        <v>1.0811919999999999</v>
      </c>
      <c r="AG30" s="46">
        <v>1.0882989999999999</v>
      </c>
      <c r="AH30" s="45">
        <v>4.0860000000000002E-3</v>
      </c>
      <c r="AJ30" s="226">
        <f t="shared" si="0"/>
        <v>0.88106129917657827</v>
      </c>
    </row>
    <row r="31" spans="1:36" ht="15" customHeight="1" x14ac:dyDescent="0.25">
      <c r="A31" s="38" t="s">
        <v>1136</v>
      </c>
      <c r="B31" s="44" t="s">
        <v>1135</v>
      </c>
      <c r="C31" s="46">
        <v>-8.3000000000000004E-2</v>
      </c>
      <c r="D31" s="46">
        <v>5.1999999999999998E-2</v>
      </c>
      <c r="E31" s="46">
        <v>0</v>
      </c>
      <c r="F31" s="46">
        <v>0</v>
      </c>
      <c r="G31" s="46">
        <v>0</v>
      </c>
      <c r="H31" s="46">
        <v>0</v>
      </c>
      <c r="I31" s="46">
        <v>0</v>
      </c>
      <c r="J31" s="46">
        <v>0</v>
      </c>
      <c r="K31" s="46">
        <v>0</v>
      </c>
      <c r="L31" s="46">
        <v>0</v>
      </c>
      <c r="M31" s="46">
        <v>0</v>
      </c>
      <c r="N31" s="46">
        <v>0</v>
      </c>
      <c r="O31" s="46">
        <v>0</v>
      </c>
      <c r="P31" s="46">
        <v>0</v>
      </c>
      <c r="Q31" s="46">
        <v>0</v>
      </c>
      <c r="R31" s="46">
        <v>0</v>
      </c>
      <c r="S31" s="46">
        <v>0</v>
      </c>
      <c r="T31" s="46">
        <v>0</v>
      </c>
      <c r="U31" s="46">
        <v>0</v>
      </c>
      <c r="V31" s="46">
        <v>0</v>
      </c>
      <c r="W31" s="46">
        <v>0</v>
      </c>
      <c r="X31" s="46">
        <v>0</v>
      </c>
      <c r="Y31" s="46">
        <v>0</v>
      </c>
      <c r="Z31" s="46">
        <v>0</v>
      </c>
      <c r="AA31" s="46">
        <v>0</v>
      </c>
      <c r="AB31" s="46">
        <v>0</v>
      </c>
      <c r="AC31" s="46">
        <v>0</v>
      </c>
      <c r="AD31" s="46">
        <v>0</v>
      </c>
      <c r="AE31" s="46">
        <v>0</v>
      </c>
      <c r="AF31" s="46">
        <v>0</v>
      </c>
      <c r="AG31" s="46">
        <v>0</v>
      </c>
      <c r="AH31" s="45" t="s">
        <v>2017</v>
      </c>
      <c r="AJ31" s="226">
        <f t="shared" si="0"/>
        <v>-1.5961538461538463</v>
      </c>
    </row>
    <row r="32" spans="1:36" ht="15" customHeight="1" x14ac:dyDescent="0.25">
      <c r="A32" s="38" t="s">
        <v>1134</v>
      </c>
      <c r="B32" s="44" t="s">
        <v>1133</v>
      </c>
      <c r="C32" s="46">
        <v>5.0260300000000004</v>
      </c>
      <c r="D32" s="46">
        <v>5.2004609999999998</v>
      </c>
      <c r="E32" s="46">
        <v>5.481331</v>
      </c>
      <c r="F32" s="46">
        <v>5.7552029999999998</v>
      </c>
      <c r="G32" s="46">
        <v>5.8587300000000004</v>
      </c>
      <c r="H32" s="46">
        <v>5.8858430000000004</v>
      </c>
      <c r="I32" s="46">
        <v>5.9625209999999997</v>
      </c>
      <c r="J32" s="46">
        <v>6.0011109999999999</v>
      </c>
      <c r="K32" s="46">
        <v>5.9882020000000002</v>
      </c>
      <c r="L32" s="46">
        <v>6.0409420000000003</v>
      </c>
      <c r="M32" s="46">
        <v>6.1231</v>
      </c>
      <c r="N32" s="46">
        <v>6.1530800000000001</v>
      </c>
      <c r="O32" s="46">
        <v>6.1260729999999999</v>
      </c>
      <c r="P32" s="46">
        <v>6.1313740000000001</v>
      </c>
      <c r="Q32" s="46">
        <v>6.1586220000000003</v>
      </c>
      <c r="R32" s="46">
        <v>6.1530620000000003</v>
      </c>
      <c r="S32" s="46">
        <v>6.1259759999999996</v>
      </c>
      <c r="T32" s="46">
        <v>6.1236949999999997</v>
      </c>
      <c r="U32" s="46">
        <v>6.1216179999999998</v>
      </c>
      <c r="V32" s="46">
        <v>6.141864</v>
      </c>
      <c r="W32" s="46">
        <v>6.149165</v>
      </c>
      <c r="X32" s="46">
        <v>6.135815</v>
      </c>
      <c r="Y32" s="46">
        <v>6.1711539999999996</v>
      </c>
      <c r="Z32" s="46">
        <v>6.2239279999999999</v>
      </c>
      <c r="AA32" s="46">
        <v>6.2630059999999999</v>
      </c>
      <c r="AB32" s="46">
        <v>6.2668869999999997</v>
      </c>
      <c r="AC32" s="46">
        <v>6.2473029999999996</v>
      </c>
      <c r="AD32" s="46">
        <v>6.2183159999999997</v>
      </c>
      <c r="AE32" s="46">
        <v>6.2164859999999997</v>
      </c>
      <c r="AF32" s="46">
        <v>6.2379030000000002</v>
      </c>
      <c r="AG32" s="46">
        <v>6.2591700000000001</v>
      </c>
      <c r="AH32" s="45">
        <v>7.3410000000000003E-3</v>
      </c>
      <c r="AJ32" s="226">
        <f t="shared" si="0"/>
        <v>0.96645855050158069</v>
      </c>
    </row>
    <row r="33" spans="1:36" ht="15" customHeight="1" x14ac:dyDescent="0.25">
      <c r="A33" s="38" t="s">
        <v>1132</v>
      </c>
      <c r="B33" s="44" t="s">
        <v>1131</v>
      </c>
      <c r="C33" s="46">
        <v>0.96784400000000004</v>
      </c>
      <c r="D33" s="46">
        <v>1.0972519999999999</v>
      </c>
      <c r="E33" s="46">
        <v>1.104007</v>
      </c>
      <c r="F33" s="46">
        <v>1.120142</v>
      </c>
      <c r="G33" s="46">
        <v>1.122895</v>
      </c>
      <c r="H33" s="46">
        <v>1.126976</v>
      </c>
      <c r="I33" s="46">
        <v>1.1305160000000001</v>
      </c>
      <c r="J33" s="46">
        <v>1.133907</v>
      </c>
      <c r="K33" s="46">
        <v>1.1373059999999999</v>
      </c>
      <c r="L33" s="46">
        <v>1.1404989999999999</v>
      </c>
      <c r="M33" s="46">
        <v>1.1440129999999999</v>
      </c>
      <c r="N33" s="46">
        <v>1.1438699999999999</v>
      </c>
      <c r="O33" s="46">
        <v>1.1440060000000001</v>
      </c>
      <c r="P33" s="46">
        <v>1.1446780000000001</v>
      </c>
      <c r="Q33" s="46">
        <v>1.1456820000000001</v>
      </c>
      <c r="R33" s="46">
        <v>1.146916</v>
      </c>
      <c r="S33" s="46">
        <v>1.147554</v>
      </c>
      <c r="T33" s="46">
        <v>1.1481030000000001</v>
      </c>
      <c r="U33" s="46">
        <v>1.148892</v>
      </c>
      <c r="V33" s="46">
        <v>1.150137</v>
      </c>
      <c r="W33" s="46">
        <v>1.151594</v>
      </c>
      <c r="X33" s="46">
        <v>1.152909</v>
      </c>
      <c r="Y33" s="46">
        <v>1.154606</v>
      </c>
      <c r="Z33" s="46">
        <v>1.1565300000000001</v>
      </c>
      <c r="AA33" s="46">
        <v>1.162142</v>
      </c>
      <c r="AB33" s="46">
        <v>1.1684969999999999</v>
      </c>
      <c r="AC33" s="46">
        <v>1.1750659999999999</v>
      </c>
      <c r="AD33" s="46">
        <v>1.182199</v>
      </c>
      <c r="AE33" s="46">
        <v>1.1895610000000001</v>
      </c>
      <c r="AF33" s="46">
        <v>1.2003349999999999</v>
      </c>
      <c r="AG33" s="46">
        <v>1.211093</v>
      </c>
      <c r="AH33" s="45">
        <v>7.502E-3</v>
      </c>
      <c r="AJ33" s="226">
        <f t="shared" si="0"/>
        <v>0.88206173240057906</v>
      </c>
    </row>
    <row r="34" spans="1:36" ht="15" customHeight="1" x14ac:dyDescent="0.25">
      <c r="A34" s="38" t="s">
        <v>1130</v>
      </c>
      <c r="B34" s="44" t="s">
        <v>1129</v>
      </c>
      <c r="C34" s="46">
        <v>0.80141700000000005</v>
      </c>
      <c r="D34" s="46">
        <v>0.88364100000000001</v>
      </c>
      <c r="E34" s="46">
        <v>0.87361299999999997</v>
      </c>
      <c r="F34" s="46">
        <v>0.875332</v>
      </c>
      <c r="G34" s="46">
        <v>0.87340399999999996</v>
      </c>
      <c r="H34" s="46">
        <v>0.87484600000000001</v>
      </c>
      <c r="I34" s="46">
        <v>0.87483200000000005</v>
      </c>
      <c r="J34" s="46">
        <v>0.87445399999999995</v>
      </c>
      <c r="K34" s="46">
        <v>0.87411300000000003</v>
      </c>
      <c r="L34" s="46">
        <v>0.87324100000000004</v>
      </c>
      <c r="M34" s="46">
        <v>0.87303399999999998</v>
      </c>
      <c r="N34" s="46">
        <v>0.87303600000000003</v>
      </c>
      <c r="O34" s="46">
        <v>0.87351999999999996</v>
      </c>
      <c r="P34" s="46">
        <v>0.87534299999999998</v>
      </c>
      <c r="Q34" s="46">
        <v>0.87804199999999999</v>
      </c>
      <c r="R34" s="46">
        <v>0.88124800000000003</v>
      </c>
      <c r="S34" s="46">
        <v>0.88317100000000004</v>
      </c>
      <c r="T34" s="46">
        <v>0.88527999999999996</v>
      </c>
      <c r="U34" s="46">
        <v>0.88780000000000003</v>
      </c>
      <c r="V34" s="46">
        <v>0.89113900000000001</v>
      </c>
      <c r="W34" s="46">
        <v>0.894868</v>
      </c>
      <c r="X34" s="46">
        <v>0.89829599999999998</v>
      </c>
      <c r="Y34" s="46">
        <v>0.90270899999999998</v>
      </c>
      <c r="Z34" s="46">
        <v>0.90786199999999995</v>
      </c>
      <c r="AA34" s="46">
        <v>0.91328200000000004</v>
      </c>
      <c r="AB34" s="46">
        <v>0.91850500000000002</v>
      </c>
      <c r="AC34" s="46">
        <v>0.92412700000000003</v>
      </c>
      <c r="AD34" s="46">
        <v>0.92962199999999995</v>
      </c>
      <c r="AE34" s="46">
        <v>0.935832</v>
      </c>
      <c r="AF34" s="46">
        <v>0.94259199999999999</v>
      </c>
      <c r="AG34" s="46">
        <v>0.94944200000000001</v>
      </c>
      <c r="AH34" s="45">
        <v>5.666E-3</v>
      </c>
      <c r="AJ34" s="226">
        <f t="shared" si="0"/>
        <v>0.90694863638061163</v>
      </c>
    </row>
    <row r="35" spans="1:36" ht="15" customHeight="1" x14ac:dyDescent="0.25">
      <c r="A35" s="38" t="s">
        <v>1128</v>
      </c>
      <c r="B35" s="44" t="s">
        <v>1117</v>
      </c>
      <c r="C35" s="46">
        <v>0.87758999999999998</v>
      </c>
      <c r="D35" s="46">
        <v>0.96729900000000002</v>
      </c>
      <c r="E35" s="46">
        <v>0.98069099999999998</v>
      </c>
      <c r="F35" s="46">
        <v>0.98508799999999996</v>
      </c>
      <c r="G35" s="46">
        <v>0.98917999999999995</v>
      </c>
      <c r="H35" s="46">
        <v>0.99592199999999997</v>
      </c>
      <c r="I35" s="46">
        <v>0.99892999999999998</v>
      </c>
      <c r="J35" s="46">
        <v>1.0016560000000001</v>
      </c>
      <c r="K35" s="46">
        <v>1.0044999999999999</v>
      </c>
      <c r="L35" s="46">
        <v>1.006883</v>
      </c>
      <c r="M35" s="46">
        <v>1.0100119999999999</v>
      </c>
      <c r="N35" s="46">
        <v>1.0201309999999999</v>
      </c>
      <c r="O35" s="46">
        <v>1.0242929999999999</v>
      </c>
      <c r="P35" s="46">
        <v>1.029881</v>
      </c>
      <c r="Q35" s="46">
        <v>1.0364420000000001</v>
      </c>
      <c r="R35" s="46">
        <v>1.0436080000000001</v>
      </c>
      <c r="S35" s="46">
        <v>1.049588</v>
      </c>
      <c r="T35" s="46">
        <v>1.055866</v>
      </c>
      <c r="U35" s="46">
        <v>1.062651</v>
      </c>
      <c r="V35" s="46">
        <v>1.070354</v>
      </c>
      <c r="W35" s="46">
        <v>1.078568</v>
      </c>
      <c r="X35" s="46">
        <v>1.086592</v>
      </c>
      <c r="Y35" s="46">
        <v>1.09571</v>
      </c>
      <c r="Z35" s="46">
        <v>1.105691</v>
      </c>
      <c r="AA35" s="46">
        <v>1.1160479999999999</v>
      </c>
      <c r="AB35" s="46">
        <v>1.131383</v>
      </c>
      <c r="AC35" s="46">
        <v>1.1371610000000001</v>
      </c>
      <c r="AD35" s="46">
        <v>1.15791</v>
      </c>
      <c r="AE35" s="46">
        <v>1.1698189999999999</v>
      </c>
      <c r="AF35" s="46">
        <v>1.182431</v>
      </c>
      <c r="AG35" s="46">
        <v>1.195287</v>
      </c>
      <c r="AH35" s="45">
        <v>1.0352E-2</v>
      </c>
      <c r="AJ35" s="226">
        <f t="shared" si="0"/>
        <v>0.90725825210198707</v>
      </c>
    </row>
    <row r="36" spans="1:36" ht="15" customHeight="1" x14ac:dyDescent="0.25">
      <c r="A36" s="38" t="s">
        <v>1127</v>
      </c>
      <c r="B36" s="44" t="s">
        <v>1115</v>
      </c>
      <c r="C36" s="46">
        <v>-7.6173000000000005E-2</v>
      </c>
      <c r="D36" s="46">
        <v>-8.3657999999999996E-2</v>
      </c>
      <c r="E36" s="46">
        <v>-0.10707800000000001</v>
      </c>
      <c r="F36" s="46">
        <v>-0.10975600000000001</v>
      </c>
      <c r="G36" s="46">
        <v>-0.115777</v>
      </c>
      <c r="H36" s="46">
        <v>-0.121077</v>
      </c>
      <c r="I36" s="46">
        <v>-0.124098</v>
      </c>
      <c r="J36" s="46">
        <v>-0.12720200000000001</v>
      </c>
      <c r="K36" s="46">
        <v>-0.130387</v>
      </c>
      <c r="L36" s="46">
        <v>-0.13364200000000001</v>
      </c>
      <c r="M36" s="46">
        <v>-0.13697799999999999</v>
      </c>
      <c r="N36" s="46">
        <v>-0.147094</v>
      </c>
      <c r="O36" s="46">
        <v>-0.15077299999999999</v>
      </c>
      <c r="P36" s="46">
        <v>-0.15453800000000001</v>
      </c>
      <c r="Q36" s="46">
        <v>-0.15840000000000001</v>
      </c>
      <c r="R36" s="46">
        <v>-0.16236</v>
      </c>
      <c r="S36" s="46">
        <v>-0.16641800000000001</v>
      </c>
      <c r="T36" s="46">
        <v>-0.17058599999999999</v>
      </c>
      <c r="U36" s="46">
        <v>-0.17485100000000001</v>
      </c>
      <c r="V36" s="46">
        <v>-0.17921400000000001</v>
      </c>
      <c r="W36" s="46">
        <v>-0.1837</v>
      </c>
      <c r="X36" s="46">
        <v>-0.18829599999999999</v>
      </c>
      <c r="Y36" s="46">
        <v>-0.19300100000000001</v>
      </c>
      <c r="Z36" s="46">
        <v>-0.197829</v>
      </c>
      <c r="AA36" s="46">
        <v>-0.202767</v>
      </c>
      <c r="AB36" s="46">
        <v>-0.21287900000000001</v>
      </c>
      <c r="AC36" s="46">
        <v>-0.213033</v>
      </c>
      <c r="AD36" s="46">
        <v>-0.22828799999999999</v>
      </c>
      <c r="AE36" s="46">
        <v>-0.233987</v>
      </c>
      <c r="AF36" s="46">
        <v>-0.239839</v>
      </c>
      <c r="AG36" s="46">
        <v>-0.24584400000000001</v>
      </c>
      <c r="AH36" s="45">
        <v>3.9829000000000003E-2</v>
      </c>
      <c r="AJ36" s="226">
        <f t="shared" si="0"/>
        <v>0.91052858064978848</v>
      </c>
    </row>
    <row r="37" spans="1:36" ht="15" customHeight="1" x14ac:dyDescent="0.25">
      <c r="A37" s="38" t="s">
        <v>1126</v>
      </c>
      <c r="B37" s="44" t="s">
        <v>1113</v>
      </c>
      <c r="C37" s="46">
        <v>0</v>
      </c>
      <c r="D37" s="46">
        <v>0</v>
      </c>
      <c r="E37" s="46">
        <v>0</v>
      </c>
      <c r="F37" s="46">
        <v>0</v>
      </c>
      <c r="G37" s="46">
        <v>0</v>
      </c>
      <c r="H37" s="46">
        <v>0</v>
      </c>
      <c r="I37" s="46">
        <v>0</v>
      </c>
      <c r="J37" s="46">
        <v>0</v>
      </c>
      <c r="K37" s="46">
        <v>0</v>
      </c>
      <c r="L37" s="46">
        <v>0</v>
      </c>
      <c r="M37" s="46">
        <v>0</v>
      </c>
      <c r="N37" s="46">
        <v>0</v>
      </c>
      <c r="O37" s="46">
        <v>0</v>
      </c>
      <c r="P37" s="46">
        <v>0</v>
      </c>
      <c r="Q37" s="46">
        <v>0</v>
      </c>
      <c r="R37" s="46">
        <v>0</v>
      </c>
      <c r="S37" s="46">
        <v>0</v>
      </c>
      <c r="T37" s="46">
        <v>0</v>
      </c>
      <c r="U37" s="46">
        <v>0</v>
      </c>
      <c r="V37" s="46">
        <v>0</v>
      </c>
      <c r="W37" s="46">
        <v>0</v>
      </c>
      <c r="X37" s="46">
        <v>0</v>
      </c>
      <c r="Y37" s="46">
        <v>0</v>
      </c>
      <c r="Z37" s="46">
        <v>0</v>
      </c>
      <c r="AA37" s="46">
        <v>0</v>
      </c>
      <c r="AB37" s="46">
        <v>0</v>
      </c>
      <c r="AC37" s="46">
        <v>0</v>
      </c>
      <c r="AD37" s="46">
        <v>0</v>
      </c>
      <c r="AE37" s="46">
        <v>0</v>
      </c>
      <c r="AF37" s="46">
        <v>0</v>
      </c>
      <c r="AG37" s="46">
        <v>0</v>
      </c>
      <c r="AH37" s="45" t="s">
        <v>2017</v>
      </c>
      <c r="AJ37" s="226" t="e">
        <f t="shared" si="0"/>
        <v>#DIV/0!</v>
      </c>
    </row>
    <row r="38" spans="1:36" ht="15" customHeight="1" x14ac:dyDescent="0.25">
      <c r="A38" s="38" t="s">
        <v>1125</v>
      </c>
      <c r="B38" s="44" t="s">
        <v>1124</v>
      </c>
      <c r="C38" s="46">
        <v>0.116095</v>
      </c>
      <c r="D38" s="46">
        <v>0.13708999999999999</v>
      </c>
      <c r="E38" s="46">
        <v>0.132302</v>
      </c>
      <c r="F38" s="46">
        <v>0.13547300000000001</v>
      </c>
      <c r="G38" s="46">
        <v>0.135684</v>
      </c>
      <c r="H38" s="46">
        <v>0.13588600000000001</v>
      </c>
      <c r="I38" s="46">
        <v>0.13608700000000001</v>
      </c>
      <c r="J38" s="46">
        <v>0.13645499999999999</v>
      </c>
      <c r="K38" s="46">
        <v>0.13664799999999999</v>
      </c>
      <c r="L38" s="46">
        <v>0.13686400000000001</v>
      </c>
      <c r="M38" s="46">
        <v>0.13761999999999999</v>
      </c>
      <c r="N38" s="46">
        <v>0.13747100000000001</v>
      </c>
      <c r="O38" s="46">
        <v>0.13766500000000001</v>
      </c>
      <c r="P38" s="46">
        <v>0.13772599999999999</v>
      </c>
      <c r="Q38" s="46">
        <v>0.13794200000000001</v>
      </c>
      <c r="R38" s="46">
        <v>0.138158</v>
      </c>
      <c r="S38" s="46">
        <v>0.13769100000000001</v>
      </c>
      <c r="T38" s="46">
        <v>0.13552800000000001</v>
      </c>
      <c r="U38" s="46">
        <v>0.134295</v>
      </c>
      <c r="V38" s="46">
        <v>0.13447100000000001</v>
      </c>
      <c r="W38" s="46">
        <v>0.13464599999999999</v>
      </c>
      <c r="X38" s="46">
        <v>0.134823</v>
      </c>
      <c r="Y38" s="46">
        <v>0.13500000000000001</v>
      </c>
      <c r="Z38" s="46">
        <v>0.13476099999999999</v>
      </c>
      <c r="AA38" s="46">
        <v>0.134934</v>
      </c>
      <c r="AB38" s="46">
        <v>0.13510800000000001</v>
      </c>
      <c r="AC38" s="46">
        <v>0.13550100000000001</v>
      </c>
      <c r="AD38" s="46">
        <v>0.135683</v>
      </c>
      <c r="AE38" s="46">
        <v>0.13586500000000001</v>
      </c>
      <c r="AF38" s="46">
        <v>0.13933300000000001</v>
      </c>
      <c r="AG38" s="46">
        <v>0.14175099999999999</v>
      </c>
      <c r="AH38" s="45" t="s">
        <v>2017</v>
      </c>
      <c r="AJ38" s="226">
        <f t="shared" si="0"/>
        <v>0.8468524327084398</v>
      </c>
    </row>
    <row r="39" spans="1:36" ht="15" customHeight="1" x14ac:dyDescent="0.25">
      <c r="A39" s="38" t="s">
        <v>1123</v>
      </c>
      <c r="B39" s="44" t="s">
        <v>1117</v>
      </c>
      <c r="C39" s="46">
        <v>0.113</v>
      </c>
      <c r="D39" s="46">
        <v>0.133995</v>
      </c>
      <c r="E39" s="46">
        <v>0.12251099999999999</v>
      </c>
      <c r="F39" s="46">
        <v>0.127495</v>
      </c>
      <c r="G39" s="46">
        <v>0.127666</v>
      </c>
      <c r="H39" s="46">
        <v>0.127828</v>
      </c>
      <c r="I39" s="46">
        <v>0.12798899999999999</v>
      </c>
      <c r="J39" s="46">
        <v>0.12831600000000001</v>
      </c>
      <c r="K39" s="46">
        <v>0.128469</v>
      </c>
      <c r="L39" s="46">
        <v>0.12864300000000001</v>
      </c>
      <c r="M39" s="46">
        <v>0.129358</v>
      </c>
      <c r="N39" s="46">
        <v>0.12916800000000001</v>
      </c>
      <c r="O39" s="46">
        <v>0.12931999999999999</v>
      </c>
      <c r="P39" s="46">
        <v>0.12934000000000001</v>
      </c>
      <c r="Q39" s="46">
        <v>0.12951399999999999</v>
      </c>
      <c r="R39" s="46">
        <v>0.129688</v>
      </c>
      <c r="S39" s="46">
        <v>0.12917899999999999</v>
      </c>
      <c r="T39" s="46">
        <v>0.126973</v>
      </c>
      <c r="U39" s="46">
        <v>0.125698</v>
      </c>
      <c r="V39" s="46">
        <v>0.12583</v>
      </c>
      <c r="W39" s="46">
        <v>0.12596199999999999</v>
      </c>
      <c r="X39" s="46">
        <v>0.12609500000000001</v>
      </c>
      <c r="Y39" s="46">
        <v>0.12622900000000001</v>
      </c>
      <c r="Z39" s="46">
        <v>0.125946</v>
      </c>
      <c r="AA39" s="46">
        <v>0.12607499999999999</v>
      </c>
      <c r="AB39" s="46">
        <v>0.12620500000000001</v>
      </c>
      <c r="AC39" s="46">
        <v>0.126553</v>
      </c>
      <c r="AD39" s="46">
        <v>0.12669</v>
      </c>
      <c r="AE39" s="46">
        <v>0.126828</v>
      </c>
      <c r="AF39" s="46">
        <v>0.13025</v>
      </c>
      <c r="AG39" s="46">
        <v>0.13262299999999999</v>
      </c>
      <c r="AH39" s="45">
        <v>5.352E-3</v>
      </c>
      <c r="AJ39" s="226">
        <f t="shared" si="0"/>
        <v>0.84331504906899513</v>
      </c>
    </row>
    <row r="40" spans="1:36" ht="15" customHeight="1" x14ac:dyDescent="0.25">
      <c r="A40" s="38" t="s">
        <v>1122</v>
      </c>
      <c r="B40" s="44" t="s">
        <v>1115</v>
      </c>
      <c r="C40" s="46">
        <v>3.0950000000000001E-3</v>
      </c>
      <c r="D40" s="46">
        <v>3.0950000000000001E-3</v>
      </c>
      <c r="E40" s="46">
        <v>9.7909999999999994E-3</v>
      </c>
      <c r="F40" s="46">
        <v>7.9780000000000007E-3</v>
      </c>
      <c r="G40" s="46">
        <v>8.0180000000000008E-3</v>
      </c>
      <c r="H40" s="46">
        <v>8.0579999999999992E-3</v>
      </c>
      <c r="I40" s="46">
        <v>8.0979999999999993E-3</v>
      </c>
      <c r="J40" s="46">
        <v>8.1390000000000004E-3</v>
      </c>
      <c r="K40" s="46">
        <v>8.1799999999999998E-3</v>
      </c>
      <c r="L40" s="46">
        <v>8.2199999999999999E-3</v>
      </c>
      <c r="M40" s="46">
        <v>8.2620000000000002E-3</v>
      </c>
      <c r="N40" s="46">
        <v>8.3029999999999996E-3</v>
      </c>
      <c r="O40" s="46">
        <v>8.3440000000000007E-3</v>
      </c>
      <c r="P40" s="46">
        <v>8.3859999999999994E-3</v>
      </c>
      <c r="Q40" s="46">
        <v>8.4279999999999997E-3</v>
      </c>
      <c r="R40" s="46">
        <v>8.4700000000000001E-3</v>
      </c>
      <c r="S40" s="46">
        <v>8.5120000000000005E-3</v>
      </c>
      <c r="T40" s="46">
        <v>8.5550000000000001E-3</v>
      </c>
      <c r="U40" s="46">
        <v>8.5979999999999997E-3</v>
      </c>
      <c r="V40" s="46">
        <v>8.6409999999999994E-3</v>
      </c>
      <c r="W40" s="46">
        <v>8.6840000000000007E-3</v>
      </c>
      <c r="X40" s="46">
        <v>8.7270000000000004E-3</v>
      </c>
      <c r="Y40" s="46">
        <v>8.7709999999999993E-3</v>
      </c>
      <c r="Z40" s="46">
        <v>8.8149999999999999E-3</v>
      </c>
      <c r="AA40" s="46">
        <v>8.8590000000000006E-3</v>
      </c>
      <c r="AB40" s="46">
        <v>8.9029999999999995E-3</v>
      </c>
      <c r="AC40" s="46">
        <v>8.9479999999999994E-3</v>
      </c>
      <c r="AD40" s="46">
        <v>8.9929999999999993E-3</v>
      </c>
      <c r="AE40" s="46">
        <v>9.0379999999999992E-3</v>
      </c>
      <c r="AF40" s="46">
        <v>9.0830000000000008E-3</v>
      </c>
      <c r="AG40" s="46">
        <v>9.1280000000000007E-3</v>
      </c>
      <c r="AH40" s="45">
        <v>3.6708999999999999E-2</v>
      </c>
      <c r="AJ40" s="226">
        <f t="shared" si="0"/>
        <v>1</v>
      </c>
    </row>
    <row r="41" spans="1:36" ht="15" customHeight="1" x14ac:dyDescent="0.25">
      <c r="A41" s="38" t="s">
        <v>1121</v>
      </c>
      <c r="B41" s="44" t="s">
        <v>1113</v>
      </c>
      <c r="C41" s="46">
        <v>0</v>
      </c>
      <c r="D41" s="46">
        <v>0</v>
      </c>
      <c r="E41" s="46">
        <v>0</v>
      </c>
      <c r="F41" s="46">
        <v>0</v>
      </c>
      <c r="G41" s="46">
        <v>0</v>
      </c>
      <c r="H41" s="46">
        <v>0</v>
      </c>
      <c r="I41" s="46">
        <v>0</v>
      </c>
      <c r="J41" s="46">
        <v>0</v>
      </c>
      <c r="K41" s="46">
        <v>0</v>
      </c>
      <c r="L41" s="46">
        <v>0</v>
      </c>
      <c r="M41" s="46">
        <v>0</v>
      </c>
      <c r="N41" s="46">
        <v>0</v>
      </c>
      <c r="O41" s="46">
        <v>0</v>
      </c>
      <c r="P41" s="46">
        <v>0</v>
      </c>
      <c r="Q41" s="46">
        <v>0</v>
      </c>
      <c r="R41" s="46">
        <v>0</v>
      </c>
      <c r="S41" s="46">
        <v>0</v>
      </c>
      <c r="T41" s="46">
        <v>0</v>
      </c>
      <c r="U41" s="46">
        <v>0</v>
      </c>
      <c r="V41" s="46">
        <v>0</v>
      </c>
      <c r="W41" s="46">
        <v>0</v>
      </c>
      <c r="X41" s="46">
        <v>0</v>
      </c>
      <c r="Y41" s="46">
        <v>0</v>
      </c>
      <c r="Z41" s="46">
        <v>0</v>
      </c>
      <c r="AA41" s="46">
        <v>0</v>
      </c>
      <c r="AB41" s="46">
        <v>0</v>
      </c>
      <c r="AC41" s="46">
        <v>0</v>
      </c>
      <c r="AD41" s="46">
        <v>0</v>
      </c>
      <c r="AE41" s="46">
        <v>0</v>
      </c>
      <c r="AF41" s="46">
        <v>0</v>
      </c>
      <c r="AG41" s="46">
        <v>0</v>
      </c>
      <c r="AH41" s="45" t="s">
        <v>2017</v>
      </c>
      <c r="AJ41" s="226" t="e">
        <f t="shared" si="0"/>
        <v>#DIV/0!</v>
      </c>
    </row>
    <row r="42" spans="1:36" ht="15" customHeight="1" x14ac:dyDescent="0.25">
      <c r="A42" s="38" t="s">
        <v>1120</v>
      </c>
      <c r="B42" s="44" t="s">
        <v>1119</v>
      </c>
      <c r="C42" s="46">
        <v>5.0332000000000002E-2</v>
      </c>
      <c r="D42" s="46">
        <v>7.6521000000000006E-2</v>
      </c>
      <c r="E42" s="46">
        <v>9.8091999999999999E-2</v>
      </c>
      <c r="F42" s="46">
        <v>0.109337</v>
      </c>
      <c r="G42" s="46">
        <v>0.11380800000000001</v>
      </c>
      <c r="H42" s="46">
        <v>0.116244</v>
      </c>
      <c r="I42" s="46">
        <v>0.11959699999999999</v>
      </c>
      <c r="J42" s="46">
        <v>0.122998</v>
      </c>
      <c r="K42" s="46">
        <v>0.12654399999999999</v>
      </c>
      <c r="L42" s="46">
        <v>0.13039400000000001</v>
      </c>
      <c r="M42" s="46">
        <v>0.13336000000000001</v>
      </c>
      <c r="N42" s="46">
        <v>0.13336300000000001</v>
      </c>
      <c r="O42" s="46">
        <v>0.132822</v>
      </c>
      <c r="P42" s="46">
        <v>0.131609</v>
      </c>
      <c r="Q42" s="46">
        <v>0.12969800000000001</v>
      </c>
      <c r="R42" s="46">
        <v>0.12750900000000001</v>
      </c>
      <c r="S42" s="46">
        <v>0.126692</v>
      </c>
      <c r="T42" s="46">
        <v>0.12729499999999999</v>
      </c>
      <c r="U42" s="46">
        <v>0.12679599999999999</v>
      </c>
      <c r="V42" s="46">
        <v>0.124528</v>
      </c>
      <c r="W42" s="46">
        <v>0.12207899999999999</v>
      </c>
      <c r="X42" s="46">
        <v>0.11978999999999999</v>
      </c>
      <c r="Y42" s="46">
        <v>0.116897</v>
      </c>
      <c r="Z42" s="46">
        <v>0.11390699999999999</v>
      </c>
      <c r="AA42" s="46">
        <v>0.113926</v>
      </c>
      <c r="AB42" s="46">
        <v>0.114884</v>
      </c>
      <c r="AC42" s="46">
        <v>0.115437</v>
      </c>
      <c r="AD42" s="46">
        <v>0.116895</v>
      </c>
      <c r="AE42" s="46">
        <v>0.117864</v>
      </c>
      <c r="AF42" s="46">
        <v>0.11841</v>
      </c>
      <c r="AG42" s="46">
        <v>0.11990000000000001</v>
      </c>
      <c r="AH42" s="45">
        <v>2.9357000000000001E-2</v>
      </c>
      <c r="AJ42" s="226">
        <f t="shared" si="0"/>
        <v>0.65775408057918738</v>
      </c>
    </row>
    <row r="43" spans="1:36" ht="15" customHeight="1" x14ac:dyDescent="0.25">
      <c r="A43" s="38" t="s">
        <v>1118</v>
      </c>
      <c r="B43" s="44" t="s">
        <v>1117</v>
      </c>
      <c r="C43" s="46">
        <v>3.2682999999999997E-2</v>
      </c>
      <c r="D43" s="46">
        <v>5.0488999999999999E-2</v>
      </c>
      <c r="E43" s="46">
        <v>7.3741000000000001E-2</v>
      </c>
      <c r="F43" s="46">
        <v>8.4681999999999993E-2</v>
      </c>
      <c r="G43" s="46">
        <v>8.8844999999999993E-2</v>
      </c>
      <c r="H43" s="46">
        <v>9.0968999999999994E-2</v>
      </c>
      <c r="I43" s="46">
        <v>9.4006000000000006E-2</v>
      </c>
      <c r="J43" s="46">
        <v>9.7087000000000007E-2</v>
      </c>
      <c r="K43" s="46">
        <v>0.10031</v>
      </c>
      <c r="L43" s="46">
        <v>0.10383100000000001</v>
      </c>
      <c r="M43" s="46">
        <v>0.106465</v>
      </c>
      <c r="N43" s="46">
        <v>0.106131</v>
      </c>
      <c r="O43" s="46">
        <v>0.10525</v>
      </c>
      <c r="P43" s="46">
        <v>0.10369200000000001</v>
      </c>
      <c r="Q43" s="46">
        <v>0.101433</v>
      </c>
      <c r="R43" s="46">
        <v>9.8891000000000007E-2</v>
      </c>
      <c r="S43" s="46">
        <v>9.7715999999999997E-2</v>
      </c>
      <c r="T43" s="46">
        <v>9.7957000000000002E-2</v>
      </c>
      <c r="U43" s="46">
        <v>9.7090999999999997E-2</v>
      </c>
      <c r="V43" s="46">
        <v>9.4450999999999993E-2</v>
      </c>
      <c r="W43" s="46">
        <v>9.1627E-2</v>
      </c>
      <c r="X43" s="46">
        <v>9.3371999999999997E-2</v>
      </c>
      <c r="Y43" s="46">
        <v>9.1583999999999999E-2</v>
      </c>
      <c r="Z43" s="46">
        <v>8.8277999999999995E-2</v>
      </c>
      <c r="AA43" s="46">
        <v>8.7977E-2</v>
      </c>
      <c r="AB43" s="46">
        <v>8.8610999999999995E-2</v>
      </c>
      <c r="AC43" s="46">
        <v>8.8835999999999998E-2</v>
      </c>
      <c r="AD43" s="46">
        <v>8.9960999999999999E-2</v>
      </c>
      <c r="AE43" s="46">
        <v>9.0593000000000007E-2</v>
      </c>
      <c r="AF43" s="46">
        <v>9.0798000000000004E-2</v>
      </c>
      <c r="AG43" s="46">
        <v>9.1942999999999997E-2</v>
      </c>
      <c r="AH43" s="45">
        <v>3.5077999999999998E-2</v>
      </c>
      <c r="AJ43" s="226">
        <f t="shared" si="0"/>
        <v>0.64732912119471564</v>
      </c>
    </row>
    <row r="44" spans="1:36" ht="15" customHeight="1" x14ac:dyDescent="0.25">
      <c r="A44" s="38" t="s">
        <v>1116</v>
      </c>
      <c r="B44" s="44" t="s">
        <v>1115</v>
      </c>
      <c r="C44" s="46">
        <v>1.7648E-2</v>
      </c>
      <c r="D44" s="46">
        <v>2.6030999999999999E-2</v>
      </c>
      <c r="E44" s="46">
        <v>2.4351000000000001E-2</v>
      </c>
      <c r="F44" s="46">
        <v>2.4655E-2</v>
      </c>
      <c r="G44" s="46">
        <v>2.4962999999999999E-2</v>
      </c>
      <c r="H44" s="46">
        <v>2.5274999999999999E-2</v>
      </c>
      <c r="I44" s="46">
        <v>2.5590999999999999E-2</v>
      </c>
      <c r="J44" s="46">
        <v>2.5911E-2</v>
      </c>
      <c r="K44" s="46">
        <v>2.6235000000000001E-2</v>
      </c>
      <c r="L44" s="46">
        <v>2.6563E-2</v>
      </c>
      <c r="M44" s="46">
        <v>2.6894999999999999E-2</v>
      </c>
      <c r="N44" s="46">
        <v>2.7231000000000002E-2</v>
      </c>
      <c r="O44" s="46">
        <v>2.7571999999999999E-2</v>
      </c>
      <c r="P44" s="46">
        <v>2.7916E-2</v>
      </c>
      <c r="Q44" s="46">
        <v>2.8264999999999998E-2</v>
      </c>
      <c r="R44" s="46">
        <v>2.8618000000000001E-2</v>
      </c>
      <c r="S44" s="46">
        <v>2.8975999999999998E-2</v>
      </c>
      <c r="T44" s="46">
        <v>2.9337999999999999E-2</v>
      </c>
      <c r="U44" s="46">
        <v>2.9704999999999999E-2</v>
      </c>
      <c r="V44" s="46">
        <v>3.0075999999999999E-2</v>
      </c>
      <c r="W44" s="46">
        <v>3.0452E-2</v>
      </c>
      <c r="X44" s="46">
        <v>2.6418000000000001E-2</v>
      </c>
      <c r="Y44" s="46">
        <v>2.5312000000000001E-2</v>
      </c>
      <c r="Z44" s="46">
        <v>2.5628999999999999E-2</v>
      </c>
      <c r="AA44" s="46">
        <v>2.5949E-2</v>
      </c>
      <c r="AB44" s="46">
        <v>2.6273000000000001E-2</v>
      </c>
      <c r="AC44" s="46">
        <v>2.6602000000000001E-2</v>
      </c>
      <c r="AD44" s="46">
        <v>2.6934E-2</v>
      </c>
      <c r="AE44" s="46">
        <v>2.7271E-2</v>
      </c>
      <c r="AF44" s="46">
        <v>2.7612000000000001E-2</v>
      </c>
      <c r="AG44" s="46">
        <v>2.7956999999999999E-2</v>
      </c>
      <c r="AH44" s="45">
        <v>1.5452E-2</v>
      </c>
      <c r="AJ44" s="226">
        <f t="shared" si="0"/>
        <v>0.67796089278168348</v>
      </c>
    </row>
    <row r="45" spans="1:36" ht="15" customHeight="1" x14ac:dyDescent="0.25">
      <c r="A45" s="38" t="s">
        <v>1114</v>
      </c>
      <c r="B45" s="44" t="s">
        <v>1113</v>
      </c>
      <c r="C45" s="46">
        <v>0</v>
      </c>
      <c r="D45" s="46">
        <v>0</v>
      </c>
      <c r="E45" s="46">
        <v>0</v>
      </c>
      <c r="F45" s="46">
        <v>0</v>
      </c>
      <c r="G45" s="46">
        <v>0</v>
      </c>
      <c r="H45" s="46">
        <v>0</v>
      </c>
      <c r="I45" s="46">
        <v>0</v>
      </c>
      <c r="J45" s="46">
        <v>0</v>
      </c>
      <c r="K45" s="46">
        <v>0</v>
      </c>
      <c r="L45" s="46">
        <v>0</v>
      </c>
      <c r="M45" s="46">
        <v>0</v>
      </c>
      <c r="N45" s="46">
        <v>0</v>
      </c>
      <c r="O45" s="46">
        <v>0</v>
      </c>
      <c r="P45" s="46">
        <v>0</v>
      </c>
      <c r="Q45" s="46">
        <v>0</v>
      </c>
      <c r="R45" s="46">
        <v>0</v>
      </c>
      <c r="S45" s="46">
        <v>0</v>
      </c>
      <c r="T45" s="46">
        <v>0</v>
      </c>
      <c r="U45" s="46">
        <v>0</v>
      </c>
      <c r="V45" s="46">
        <v>0</v>
      </c>
      <c r="W45" s="46">
        <v>0</v>
      </c>
      <c r="X45" s="46">
        <v>0</v>
      </c>
      <c r="Y45" s="46">
        <v>0</v>
      </c>
      <c r="Z45" s="46">
        <v>0</v>
      </c>
      <c r="AA45" s="46">
        <v>0</v>
      </c>
      <c r="AB45" s="46">
        <v>0</v>
      </c>
      <c r="AC45" s="46">
        <v>0</v>
      </c>
      <c r="AD45" s="46">
        <v>0</v>
      </c>
      <c r="AE45" s="46">
        <v>0</v>
      </c>
      <c r="AF45" s="46">
        <v>0</v>
      </c>
      <c r="AG45" s="46">
        <v>0</v>
      </c>
      <c r="AH45" s="45" t="s">
        <v>2017</v>
      </c>
      <c r="AJ45" s="226" t="e">
        <f t="shared" si="0"/>
        <v>#DIV/0!</v>
      </c>
    </row>
    <row r="46" spans="1:36" ht="15" customHeight="1" x14ac:dyDescent="0.25">
      <c r="A46" s="38" t="s">
        <v>1112</v>
      </c>
      <c r="B46" s="44" t="s">
        <v>1111</v>
      </c>
      <c r="C46" s="46">
        <v>0</v>
      </c>
      <c r="D46" s="46">
        <v>0</v>
      </c>
      <c r="E46" s="46">
        <v>0</v>
      </c>
      <c r="F46" s="46">
        <v>0</v>
      </c>
      <c r="G46" s="46">
        <v>0</v>
      </c>
      <c r="H46" s="46">
        <v>0</v>
      </c>
      <c r="I46" s="46">
        <v>0</v>
      </c>
      <c r="J46" s="46">
        <v>0</v>
      </c>
      <c r="K46" s="46">
        <v>0</v>
      </c>
      <c r="L46" s="46">
        <v>0</v>
      </c>
      <c r="M46" s="46">
        <v>0</v>
      </c>
      <c r="N46" s="46">
        <v>0</v>
      </c>
      <c r="O46" s="46">
        <v>0</v>
      </c>
      <c r="P46" s="46">
        <v>0</v>
      </c>
      <c r="Q46" s="46">
        <v>0</v>
      </c>
      <c r="R46" s="46">
        <v>0</v>
      </c>
      <c r="S46" s="46">
        <v>0</v>
      </c>
      <c r="T46" s="46">
        <v>0</v>
      </c>
      <c r="U46" s="46">
        <v>0</v>
      </c>
      <c r="V46" s="46">
        <v>0</v>
      </c>
      <c r="W46" s="46">
        <v>0</v>
      </c>
      <c r="X46" s="46">
        <v>0</v>
      </c>
      <c r="Y46" s="46">
        <v>0</v>
      </c>
      <c r="Z46" s="46">
        <v>0</v>
      </c>
      <c r="AA46" s="46">
        <v>0</v>
      </c>
      <c r="AB46" s="46">
        <v>0</v>
      </c>
      <c r="AC46" s="46">
        <v>0</v>
      </c>
      <c r="AD46" s="46">
        <v>0</v>
      </c>
      <c r="AE46" s="46">
        <v>0</v>
      </c>
      <c r="AF46" s="46">
        <v>0</v>
      </c>
      <c r="AG46" s="46">
        <v>0</v>
      </c>
      <c r="AH46" s="45" t="s">
        <v>2017</v>
      </c>
      <c r="AJ46" s="226" t="e">
        <f t="shared" si="0"/>
        <v>#DIV/0!</v>
      </c>
    </row>
    <row r="47" spans="1:36" ht="15" customHeight="1" x14ac:dyDescent="0.25">
      <c r="A47" s="38" t="s">
        <v>1110</v>
      </c>
      <c r="B47" s="44" t="s">
        <v>1109</v>
      </c>
      <c r="C47" s="46">
        <v>0</v>
      </c>
      <c r="D47" s="46">
        <v>0</v>
      </c>
      <c r="E47" s="46">
        <v>0</v>
      </c>
      <c r="F47" s="46">
        <v>0</v>
      </c>
      <c r="G47" s="46">
        <v>0</v>
      </c>
      <c r="H47" s="46">
        <v>0</v>
      </c>
      <c r="I47" s="46">
        <v>0</v>
      </c>
      <c r="J47" s="46">
        <v>0</v>
      </c>
      <c r="K47" s="46">
        <v>0</v>
      </c>
      <c r="L47" s="46">
        <v>0</v>
      </c>
      <c r="M47" s="46">
        <v>0</v>
      </c>
      <c r="N47" s="46">
        <v>0</v>
      </c>
      <c r="O47" s="46">
        <v>0</v>
      </c>
      <c r="P47" s="46">
        <v>0</v>
      </c>
      <c r="Q47" s="46">
        <v>0</v>
      </c>
      <c r="R47" s="46">
        <v>0</v>
      </c>
      <c r="S47" s="46">
        <v>0</v>
      </c>
      <c r="T47" s="46">
        <v>0</v>
      </c>
      <c r="U47" s="46">
        <v>0</v>
      </c>
      <c r="V47" s="46">
        <v>0</v>
      </c>
      <c r="W47" s="46">
        <v>0</v>
      </c>
      <c r="X47" s="46">
        <v>0</v>
      </c>
      <c r="Y47" s="46">
        <v>0</v>
      </c>
      <c r="Z47" s="46">
        <v>0</v>
      </c>
      <c r="AA47" s="46">
        <v>0</v>
      </c>
      <c r="AB47" s="46">
        <v>0</v>
      </c>
      <c r="AC47" s="46">
        <v>0</v>
      </c>
      <c r="AD47" s="46">
        <v>0</v>
      </c>
      <c r="AE47" s="46">
        <v>0</v>
      </c>
      <c r="AF47" s="46">
        <v>0</v>
      </c>
      <c r="AG47" s="46">
        <v>0</v>
      </c>
      <c r="AH47" s="45" t="s">
        <v>2017</v>
      </c>
      <c r="AJ47" s="226" t="e">
        <f t="shared" si="0"/>
        <v>#DIV/0!</v>
      </c>
    </row>
    <row r="48" spans="1:36" ht="15" customHeight="1" x14ac:dyDescent="0.25">
      <c r="A48" s="38" t="s">
        <v>1108</v>
      </c>
      <c r="B48" s="44" t="s">
        <v>1107</v>
      </c>
      <c r="C48" s="46">
        <v>0.20899999999999999</v>
      </c>
      <c r="D48" s="46">
        <v>0.20899999999999999</v>
      </c>
      <c r="E48" s="46">
        <v>0.242314</v>
      </c>
      <c r="F48" s="46">
        <v>0.24699699999999999</v>
      </c>
      <c r="G48" s="46">
        <v>0.24731600000000001</v>
      </c>
      <c r="H48" s="46">
        <v>0.24660399999999999</v>
      </c>
      <c r="I48" s="46">
        <v>0.24623100000000001</v>
      </c>
      <c r="J48" s="46">
        <v>0.241679</v>
      </c>
      <c r="K48" s="46">
        <v>0.24345700000000001</v>
      </c>
      <c r="L48" s="46">
        <v>0.242003</v>
      </c>
      <c r="M48" s="46">
        <v>0.23314699999999999</v>
      </c>
      <c r="N48" s="46">
        <v>0.23361299999999999</v>
      </c>
      <c r="O48" s="46">
        <v>0.23299</v>
      </c>
      <c r="P48" s="46">
        <v>0.232713</v>
      </c>
      <c r="Q48" s="46">
        <v>0.23629500000000001</v>
      </c>
      <c r="R48" s="46">
        <v>0.237347</v>
      </c>
      <c r="S48" s="46">
        <v>0.240781</v>
      </c>
      <c r="T48" s="46">
        <v>0.24433299999999999</v>
      </c>
      <c r="U48" s="46">
        <v>0.24535899999999999</v>
      </c>
      <c r="V48" s="46">
        <v>0.25157800000000002</v>
      </c>
      <c r="W48" s="46">
        <v>0.24932499999999999</v>
      </c>
      <c r="X48" s="46">
        <v>0.24935399999999999</v>
      </c>
      <c r="Y48" s="46">
        <v>0.24973200000000001</v>
      </c>
      <c r="Z48" s="46">
        <v>0.24956400000000001</v>
      </c>
      <c r="AA48" s="46">
        <v>0.25015999999999999</v>
      </c>
      <c r="AB48" s="46">
        <v>0.24814700000000001</v>
      </c>
      <c r="AC48" s="46">
        <v>0.25137700000000002</v>
      </c>
      <c r="AD48" s="46">
        <v>0.25294499999999998</v>
      </c>
      <c r="AE48" s="46">
        <v>0.25348999999999999</v>
      </c>
      <c r="AF48" s="46">
        <v>0.25469000000000003</v>
      </c>
      <c r="AG48" s="46">
        <v>0.25831900000000002</v>
      </c>
      <c r="AH48" s="45">
        <v>7.0870000000000004E-3</v>
      </c>
      <c r="AJ48" s="226">
        <f t="shared" si="0"/>
        <v>1</v>
      </c>
    </row>
    <row r="49" spans="1:36" ht="15" customHeight="1" x14ac:dyDescent="0.25">
      <c r="AJ49" s="226" t="e">
        <f t="shared" si="0"/>
        <v>#DIV/0!</v>
      </c>
    </row>
    <row r="50" spans="1:36" ht="15" customHeight="1" x14ac:dyDescent="0.25">
      <c r="A50" s="38" t="s">
        <v>1106</v>
      </c>
      <c r="B50" s="43" t="s">
        <v>1105</v>
      </c>
      <c r="C50" s="54">
        <v>18.207922</v>
      </c>
      <c r="D50" s="54">
        <v>19.978867000000001</v>
      </c>
      <c r="E50" s="54">
        <v>19.820332000000001</v>
      </c>
      <c r="F50" s="54">
        <v>20.001533999999999</v>
      </c>
      <c r="G50" s="54">
        <v>20.108173000000001</v>
      </c>
      <c r="H50" s="54">
        <v>20.199614</v>
      </c>
      <c r="I50" s="54">
        <v>20.217533</v>
      </c>
      <c r="J50" s="54">
        <v>20.202549000000001</v>
      </c>
      <c r="K50" s="54">
        <v>20.206478000000001</v>
      </c>
      <c r="L50" s="54">
        <v>20.207015999999999</v>
      </c>
      <c r="M50" s="54">
        <v>20.242155</v>
      </c>
      <c r="N50" s="54">
        <v>20.263259999999999</v>
      </c>
      <c r="O50" s="54">
        <v>20.279169</v>
      </c>
      <c r="P50" s="54">
        <v>20.316863999999999</v>
      </c>
      <c r="Q50" s="54">
        <v>20.384786999999999</v>
      </c>
      <c r="R50" s="54">
        <v>20.442598</v>
      </c>
      <c r="S50" s="54">
        <v>20.474875999999998</v>
      </c>
      <c r="T50" s="54">
        <v>20.518191999999999</v>
      </c>
      <c r="U50" s="54">
        <v>20.559797</v>
      </c>
      <c r="V50" s="54">
        <v>20.601054999999999</v>
      </c>
      <c r="W50" s="54">
        <v>20.620106</v>
      </c>
      <c r="X50" s="54">
        <v>20.671547</v>
      </c>
      <c r="Y50" s="54">
        <v>20.758130999999999</v>
      </c>
      <c r="Z50" s="54">
        <v>20.851471</v>
      </c>
      <c r="AA50" s="54">
        <v>20.935635000000001</v>
      </c>
      <c r="AB50" s="54">
        <v>21.034939000000001</v>
      </c>
      <c r="AC50" s="54">
        <v>21.109848</v>
      </c>
      <c r="AD50" s="54">
        <v>21.194641000000001</v>
      </c>
      <c r="AE50" s="54">
        <v>21.297143999999999</v>
      </c>
      <c r="AF50" s="54">
        <v>21.423565</v>
      </c>
      <c r="AG50" s="54">
        <v>21.552409999999998</v>
      </c>
      <c r="AH50" s="52">
        <v>5.6369999999999996E-3</v>
      </c>
      <c r="AJ50" s="226">
        <f t="shared" si="0"/>
        <v>0.91135908757989126</v>
      </c>
    </row>
    <row r="51" spans="1:36" ht="15" customHeight="1" x14ac:dyDescent="0.25">
      <c r="AJ51" s="226" t="e">
        <f t="shared" si="0"/>
        <v>#DIV/0!</v>
      </c>
    </row>
    <row r="52" spans="1:36" ht="15" customHeight="1" x14ac:dyDescent="0.25">
      <c r="AJ52" s="226" t="e">
        <f t="shared" si="0"/>
        <v>#DIV/0!</v>
      </c>
    </row>
    <row r="53" spans="1:36" ht="15" customHeight="1" x14ac:dyDescent="0.25">
      <c r="B53" s="43" t="s">
        <v>1104</v>
      </c>
      <c r="AJ53" s="226" t="e">
        <f t="shared" si="0"/>
        <v>#DIV/0!</v>
      </c>
    </row>
    <row r="54" spans="1:36" ht="15" customHeight="1" x14ac:dyDescent="0.25">
      <c r="B54" s="43" t="s">
        <v>1103</v>
      </c>
      <c r="AJ54" s="226" t="e">
        <f t="shared" si="0"/>
        <v>#DIV/0!</v>
      </c>
    </row>
    <row r="55" spans="1:36" ht="15" customHeight="1" x14ac:dyDescent="0.25">
      <c r="A55" s="38" t="s">
        <v>1102</v>
      </c>
      <c r="B55" s="44" t="s">
        <v>1101</v>
      </c>
      <c r="C55" s="46">
        <v>2.9889999999999999</v>
      </c>
      <c r="D55" s="46">
        <v>3.2549999999999999</v>
      </c>
      <c r="E55" s="46">
        <v>3.6097260000000002</v>
      </c>
      <c r="F55" s="46">
        <v>3.705562</v>
      </c>
      <c r="G55" s="46">
        <v>3.807588</v>
      </c>
      <c r="H55" s="46">
        <v>3.8959169999999999</v>
      </c>
      <c r="I55" s="46">
        <v>3.9518970000000002</v>
      </c>
      <c r="J55" s="46">
        <v>3.9932020000000001</v>
      </c>
      <c r="K55" s="46">
        <v>4.0426900000000003</v>
      </c>
      <c r="L55" s="46">
        <v>4.0965639999999999</v>
      </c>
      <c r="M55" s="46">
        <v>4.1642390000000002</v>
      </c>
      <c r="N55" s="46">
        <v>4.2272460000000001</v>
      </c>
      <c r="O55" s="46">
        <v>4.2716500000000002</v>
      </c>
      <c r="P55" s="46">
        <v>4.3235260000000002</v>
      </c>
      <c r="Q55" s="46">
        <v>4.3838999999999997</v>
      </c>
      <c r="R55" s="46">
        <v>4.4342290000000002</v>
      </c>
      <c r="S55" s="46">
        <v>4.4621329999999997</v>
      </c>
      <c r="T55" s="46">
        <v>4.4990220000000001</v>
      </c>
      <c r="U55" s="46">
        <v>4.5344110000000004</v>
      </c>
      <c r="V55" s="46">
        <v>4.5572049999999997</v>
      </c>
      <c r="W55" s="46">
        <v>4.565302</v>
      </c>
      <c r="X55" s="46">
        <v>4.5802160000000001</v>
      </c>
      <c r="Y55" s="46">
        <v>4.6212359999999997</v>
      </c>
      <c r="Z55" s="46">
        <v>4.657368</v>
      </c>
      <c r="AA55" s="46">
        <v>4.6790409999999998</v>
      </c>
      <c r="AB55" s="46">
        <v>4.7066039999999996</v>
      </c>
      <c r="AC55" s="46">
        <v>4.7256580000000001</v>
      </c>
      <c r="AD55" s="46">
        <v>4.7453130000000003</v>
      </c>
      <c r="AE55" s="46">
        <v>4.7707030000000001</v>
      </c>
      <c r="AF55" s="46">
        <v>4.820659</v>
      </c>
      <c r="AG55" s="46">
        <v>4.8649040000000001</v>
      </c>
      <c r="AH55" s="45">
        <v>1.6369000000000002E-2</v>
      </c>
      <c r="AJ55" s="226">
        <f t="shared" si="0"/>
        <v>0.91827956989247306</v>
      </c>
    </row>
    <row r="56" spans="1:36" ht="15" customHeight="1" x14ac:dyDescent="0.25">
      <c r="A56" s="38" t="s">
        <v>1100</v>
      </c>
      <c r="B56" s="44" t="s">
        <v>1099</v>
      </c>
      <c r="C56" s="46">
        <v>8.2219999999999995</v>
      </c>
      <c r="D56" s="46">
        <v>8.9749999999999996</v>
      </c>
      <c r="E56" s="46">
        <v>8.6472709999999999</v>
      </c>
      <c r="F56" s="46">
        <v>8.6519779999999997</v>
      </c>
      <c r="G56" s="46">
        <v>8.6264509999999994</v>
      </c>
      <c r="H56" s="46">
        <v>8.5895290000000006</v>
      </c>
      <c r="I56" s="46">
        <v>8.5375219999999992</v>
      </c>
      <c r="J56" s="46">
        <v>8.4830310000000004</v>
      </c>
      <c r="K56" s="46">
        <v>8.4303939999999997</v>
      </c>
      <c r="L56" s="46">
        <v>8.3727750000000007</v>
      </c>
      <c r="M56" s="46">
        <v>8.3225850000000001</v>
      </c>
      <c r="N56" s="46">
        <v>8.2755810000000007</v>
      </c>
      <c r="O56" s="46">
        <v>8.2325520000000001</v>
      </c>
      <c r="P56" s="46">
        <v>8.2019669999999998</v>
      </c>
      <c r="Q56" s="46">
        <v>8.1797900000000006</v>
      </c>
      <c r="R56" s="46">
        <v>8.1622190000000003</v>
      </c>
      <c r="S56" s="46">
        <v>8.1433579999999992</v>
      </c>
      <c r="T56" s="46">
        <v>8.1262310000000006</v>
      </c>
      <c r="U56" s="46">
        <v>8.1129899999999999</v>
      </c>
      <c r="V56" s="46">
        <v>8.1067540000000005</v>
      </c>
      <c r="W56" s="46">
        <v>8.1044859999999996</v>
      </c>
      <c r="X56" s="46">
        <v>8.1044959999999993</v>
      </c>
      <c r="Y56" s="46">
        <v>8.113137</v>
      </c>
      <c r="Z56" s="46">
        <v>8.1282650000000007</v>
      </c>
      <c r="AA56" s="46">
        <v>8.1455149999999996</v>
      </c>
      <c r="AB56" s="46">
        <v>8.1618049999999993</v>
      </c>
      <c r="AC56" s="46">
        <v>8.1798500000000001</v>
      </c>
      <c r="AD56" s="46">
        <v>8.1995330000000006</v>
      </c>
      <c r="AE56" s="46">
        <v>8.2232979999999998</v>
      </c>
      <c r="AF56" s="46">
        <v>8.2514210000000006</v>
      </c>
      <c r="AG56" s="46">
        <v>8.2802209999999992</v>
      </c>
      <c r="AH56" s="45">
        <v>2.3499999999999999E-4</v>
      </c>
      <c r="AJ56" s="226">
        <f t="shared" si="0"/>
        <v>0.91610027855153198</v>
      </c>
    </row>
    <row r="57" spans="1:36" ht="15" customHeight="1" x14ac:dyDescent="0.25">
      <c r="A57" s="38" t="s">
        <v>1098</v>
      </c>
      <c r="B57" s="44" t="s">
        <v>1097</v>
      </c>
      <c r="C57" s="46">
        <v>2.1506000000000001E-2</v>
      </c>
      <c r="D57" s="46">
        <v>2.2221000000000001E-2</v>
      </c>
      <c r="E57" s="46">
        <v>2.1035999999999999E-2</v>
      </c>
      <c r="F57" s="46">
        <v>2.1706E-2</v>
      </c>
      <c r="G57" s="46">
        <v>2.1521999999999999E-2</v>
      </c>
      <c r="H57" s="46">
        <v>2.1153999999999999E-2</v>
      </c>
      <c r="I57" s="46">
        <v>2.077E-2</v>
      </c>
      <c r="J57" s="46">
        <v>2.0333E-2</v>
      </c>
      <c r="K57" s="46">
        <v>1.9779000000000001E-2</v>
      </c>
      <c r="L57" s="46">
        <v>1.9327E-2</v>
      </c>
      <c r="M57" s="46">
        <v>1.8831000000000001E-2</v>
      </c>
      <c r="N57" s="46">
        <v>1.8512000000000001E-2</v>
      </c>
      <c r="O57" s="46">
        <v>1.8144E-2</v>
      </c>
      <c r="P57" s="46">
        <v>1.7908E-2</v>
      </c>
      <c r="Q57" s="46">
        <v>1.7711000000000001E-2</v>
      </c>
      <c r="R57" s="46">
        <v>1.7593000000000001E-2</v>
      </c>
      <c r="S57" s="46">
        <v>1.7505E-2</v>
      </c>
      <c r="T57" s="46">
        <v>1.7462999999999999E-2</v>
      </c>
      <c r="U57" s="46">
        <v>1.7437000000000001E-2</v>
      </c>
      <c r="V57" s="46">
        <v>1.7534999999999999E-2</v>
      </c>
      <c r="W57" s="46">
        <v>1.7586999999999998E-2</v>
      </c>
      <c r="X57" s="46">
        <v>1.7698999999999999E-2</v>
      </c>
      <c r="Y57" s="46">
        <v>1.7864000000000001E-2</v>
      </c>
      <c r="Z57" s="46">
        <v>1.8058999999999999E-2</v>
      </c>
      <c r="AA57" s="46">
        <v>1.8291000000000002E-2</v>
      </c>
      <c r="AB57" s="46">
        <v>1.8568999999999999E-2</v>
      </c>
      <c r="AC57" s="46">
        <v>1.8755000000000001E-2</v>
      </c>
      <c r="AD57" s="46">
        <v>1.9022000000000001E-2</v>
      </c>
      <c r="AE57" s="46">
        <v>1.9293999999999999E-2</v>
      </c>
      <c r="AF57" s="46">
        <v>1.9625E-2</v>
      </c>
      <c r="AG57" s="46">
        <v>1.9969000000000001E-2</v>
      </c>
      <c r="AH57" s="45">
        <v>-2.4689999999999998E-3</v>
      </c>
      <c r="AJ57" s="226">
        <f t="shared" si="0"/>
        <v>0.96782323027766526</v>
      </c>
    </row>
    <row r="58" spans="1:36" ht="15" customHeight="1" x14ac:dyDescent="0.25">
      <c r="A58" s="38" t="s">
        <v>1096</v>
      </c>
      <c r="B58" s="44" t="s">
        <v>1095</v>
      </c>
      <c r="C58" s="46">
        <v>1.0760000000000001</v>
      </c>
      <c r="D58" s="46">
        <v>1.542</v>
      </c>
      <c r="E58" s="46">
        <v>1.5721670000000001</v>
      </c>
      <c r="F58" s="46">
        <v>1.633723</v>
      </c>
      <c r="G58" s="46">
        <v>1.665057</v>
      </c>
      <c r="H58" s="46">
        <v>1.693854</v>
      </c>
      <c r="I58" s="46">
        <v>1.7027699999999999</v>
      </c>
      <c r="J58" s="46">
        <v>1.710599</v>
      </c>
      <c r="K58" s="46">
        <v>1.724974</v>
      </c>
      <c r="L58" s="46">
        <v>1.7354769999999999</v>
      </c>
      <c r="M58" s="46">
        <v>1.7499499999999999</v>
      </c>
      <c r="N58" s="46">
        <v>1.768529</v>
      </c>
      <c r="O58" s="46">
        <v>1.7915430000000001</v>
      </c>
      <c r="P58" s="46">
        <v>1.8156270000000001</v>
      </c>
      <c r="Q58" s="46">
        <v>1.8398870000000001</v>
      </c>
      <c r="R58" s="46">
        <v>1.863731</v>
      </c>
      <c r="S58" s="46">
        <v>1.882253</v>
      </c>
      <c r="T58" s="46">
        <v>1.8985369999999999</v>
      </c>
      <c r="U58" s="46">
        <v>1.9169499999999999</v>
      </c>
      <c r="V58" s="46">
        <v>1.9361269999999999</v>
      </c>
      <c r="W58" s="46">
        <v>1.9587939999999999</v>
      </c>
      <c r="X58" s="46">
        <v>1.9809969999999999</v>
      </c>
      <c r="Y58" s="46">
        <v>2.0061279999999999</v>
      </c>
      <c r="Z58" s="46">
        <v>2.0321389999999999</v>
      </c>
      <c r="AA58" s="46">
        <v>2.0596079999999999</v>
      </c>
      <c r="AB58" s="46">
        <v>2.0852210000000002</v>
      </c>
      <c r="AC58" s="46">
        <v>2.1096349999999999</v>
      </c>
      <c r="AD58" s="46">
        <v>2.1316820000000001</v>
      </c>
      <c r="AE58" s="46">
        <v>2.1520619999999999</v>
      </c>
      <c r="AF58" s="46">
        <v>2.1707610000000002</v>
      </c>
      <c r="AG58" s="46">
        <v>2.1896179999999998</v>
      </c>
      <c r="AH58" s="45">
        <v>2.3965E-2</v>
      </c>
      <c r="AJ58" s="226">
        <f t="shared" si="0"/>
        <v>0.69779507133592744</v>
      </c>
    </row>
    <row r="59" spans="1:36" ht="15" customHeight="1" x14ac:dyDescent="0.25">
      <c r="A59" s="38" t="s">
        <v>1094</v>
      </c>
      <c r="B59" s="44" t="s">
        <v>1093</v>
      </c>
      <c r="C59" s="46">
        <v>3.7519999999999998</v>
      </c>
      <c r="D59" s="46">
        <v>3.9590000000000001</v>
      </c>
      <c r="E59" s="46">
        <v>3.8652730000000002</v>
      </c>
      <c r="F59" s="46">
        <v>3.8742480000000001</v>
      </c>
      <c r="G59" s="46">
        <v>3.8887520000000002</v>
      </c>
      <c r="H59" s="46">
        <v>3.923565</v>
      </c>
      <c r="I59" s="46">
        <v>3.9205429999999999</v>
      </c>
      <c r="J59" s="46">
        <v>3.9119739999999998</v>
      </c>
      <c r="K59" s="46">
        <v>3.8945720000000001</v>
      </c>
      <c r="L59" s="46">
        <v>3.8765839999999998</v>
      </c>
      <c r="M59" s="46">
        <v>3.8505669999999999</v>
      </c>
      <c r="N59" s="46">
        <v>3.8436159999999999</v>
      </c>
      <c r="O59" s="46">
        <v>3.8268870000000001</v>
      </c>
      <c r="P59" s="46">
        <v>3.8139940000000001</v>
      </c>
      <c r="Q59" s="46">
        <v>3.8070550000000001</v>
      </c>
      <c r="R59" s="46">
        <v>3.802737</v>
      </c>
      <c r="S59" s="46">
        <v>3.7961260000000001</v>
      </c>
      <c r="T59" s="46">
        <v>3.7890489999999999</v>
      </c>
      <c r="U59" s="46">
        <v>3.7885710000000001</v>
      </c>
      <c r="V59" s="46">
        <v>3.790232</v>
      </c>
      <c r="W59" s="46">
        <v>3.7918129999999999</v>
      </c>
      <c r="X59" s="46">
        <v>3.7950659999999998</v>
      </c>
      <c r="Y59" s="46">
        <v>3.815734</v>
      </c>
      <c r="Z59" s="46">
        <v>3.8338109999999999</v>
      </c>
      <c r="AA59" s="46">
        <v>3.8542969999999999</v>
      </c>
      <c r="AB59" s="46">
        <v>3.867991</v>
      </c>
      <c r="AC59" s="46">
        <v>3.885901</v>
      </c>
      <c r="AD59" s="46">
        <v>3.9017900000000001</v>
      </c>
      <c r="AE59" s="46">
        <v>3.9206150000000002</v>
      </c>
      <c r="AF59" s="46">
        <v>3.9408970000000001</v>
      </c>
      <c r="AG59" s="46">
        <v>3.96279</v>
      </c>
      <c r="AH59" s="45">
        <v>1.8240000000000001E-3</v>
      </c>
      <c r="AJ59" s="226">
        <f t="shared" si="0"/>
        <v>0.94771406920939627</v>
      </c>
    </row>
    <row r="60" spans="1:36" ht="15" customHeight="1" x14ac:dyDescent="0.25">
      <c r="A60" s="38" t="s">
        <v>1092</v>
      </c>
      <c r="B60" s="44" t="s">
        <v>1091</v>
      </c>
      <c r="C60" s="46">
        <v>3.456</v>
      </c>
      <c r="D60" s="46">
        <v>3.657</v>
      </c>
      <c r="E60" s="46">
        <v>3.4324020000000002</v>
      </c>
      <c r="F60" s="46">
        <v>3.4488569999999998</v>
      </c>
      <c r="G60" s="46">
        <v>3.4694720000000001</v>
      </c>
      <c r="H60" s="46">
        <v>3.5090469999999998</v>
      </c>
      <c r="I60" s="46">
        <v>3.5098129999999998</v>
      </c>
      <c r="J60" s="46">
        <v>3.5057619999999998</v>
      </c>
      <c r="K60" s="46">
        <v>3.4922230000000001</v>
      </c>
      <c r="L60" s="46">
        <v>3.4770099999999999</v>
      </c>
      <c r="M60" s="46">
        <v>3.4534220000000002</v>
      </c>
      <c r="N60" s="46">
        <v>3.4492780000000001</v>
      </c>
      <c r="O60" s="46">
        <v>3.4342510000000002</v>
      </c>
      <c r="P60" s="46">
        <v>3.4228580000000002</v>
      </c>
      <c r="Q60" s="46">
        <v>3.416938</v>
      </c>
      <c r="R60" s="46">
        <v>3.4138600000000001</v>
      </c>
      <c r="S60" s="46">
        <v>3.4084810000000001</v>
      </c>
      <c r="T60" s="46">
        <v>3.4031349999999998</v>
      </c>
      <c r="U60" s="46">
        <v>3.4048889999999998</v>
      </c>
      <c r="V60" s="46">
        <v>3.4074399999999998</v>
      </c>
      <c r="W60" s="46">
        <v>3.4099680000000001</v>
      </c>
      <c r="X60" s="46">
        <v>3.4141159999999999</v>
      </c>
      <c r="Y60" s="46">
        <v>3.4354450000000001</v>
      </c>
      <c r="Z60" s="46">
        <v>3.4540950000000001</v>
      </c>
      <c r="AA60" s="46">
        <v>3.474675</v>
      </c>
      <c r="AB60" s="46">
        <v>3.4887079999999999</v>
      </c>
      <c r="AC60" s="46">
        <v>3.5066950000000001</v>
      </c>
      <c r="AD60" s="46">
        <v>3.5224709999999999</v>
      </c>
      <c r="AE60" s="46">
        <v>3.5408930000000001</v>
      </c>
      <c r="AF60" s="46">
        <v>3.5605349999999998</v>
      </c>
      <c r="AG60" s="46">
        <v>3.5816819999999998</v>
      </c>
      <c r="AH60" s="45">
        <v>1.191E-3</v>
      </c>
      <c r="AJ60" s="226">
        <f t="shared" si="0"/>
        <v>0.94503691550451185</v>
      </c>
    </row>
    <row r="61" spans="1:36" ht="15" customHeight="1" x14ac:dyDescent="0.25">
      <c r="A61" s="38" t="s">
        <v>1090</v>
      </c>
      <c r="B61" s="44" t="s">
        <v>1089</v>
      </c>
      <c r="C61" s="46">
        <v>0.222</v>
      </c>
      <c r="D61" s="46">
        <v>0.251</v>
      </c>
      <c r="E61" s="46">
        <v>0.34562399999999999</v>
      </c>
      <c r="F61" s="46">
        <v>0.34130899999999997</v>
      </c>
      <c r="G61" s="46">
        <v>0.33371000000000001</v>
      </c>
      <c r="H61" s="46">
        <v>0.29611799999999999</v>
      </c>
      <c r="I61" s="46">
        <v>0.29579899999999998</v>
      </c>
      <c r="J61" s="46">
        <v>0.28190700000000002</v>
      </c>
      <c r="K61" s="46">
        <v>0.27916099999999999</v>
      </c>
      <c r="L61" s="46">
        <v>0.27655099999999999</v>
      </c>
      <c r="M61" s="46">
        <v>0.29544300000000001</v>
      </c>
      <c r="N61" s="46">
        <v>0.27818999999999999</v>
      </c>
      <c r="O61" s="46">
        <v>0.27692600000000001</v>
      </c>
      <c r="P61" s="46">
        <v>0.27538400000000002</v>
      </c>
      <c r="Q61" s="46">
        <v>0.27400099999999999</v>
      </c>
      <c r="R61" s="46">
        <v>0.27238099999999998</v>
      </c>
      <c r="S61" s="46">
        <v>0.27094200000000002</v>
      </c>
      <c r="T61" s="46">
        <v>0.27210400000000001</v>
      </c>
      <c r="U61" s="46">
        <v>0.26869700000000002</v>
      </c>
      <c r="V61" s="46">
        <v>0.26835700000000001</v>
      </c>
      <c r="W61" s="46">
        <v>0.257496</v>
      </c>
      <c r="X61" s="46">
        <v>0.263795</v>
      </c>
      <c r="Y61" s="46">
        <v>0.25087100000000001</v>
      </c>
      <c r="Z61" s="46">
        <v>0.24960299999999999</v>
      </c>
      <c r="AA61" s="46">
        <v>0.241339</v>
      </c>
      <c r="AB61" s="46">
        <v>0.24508199999999999</v>
      </c>
      <c r="AC61" s="46">
        <v>0.23886599999999999</v>
      </c>
      <c r="AD61" s="46">
        <v>0.235293</v>
      </c>
      <c r="AE61" s="46">
        <v>0.23430100000000001</v>
      </c>
      <c r="AF61" s="46">
        <v>0.233955</v>
      </c>
      <c r="AG61" s="46">
        <v>0.23253499999999999</v>
      </c>
      <c r="AH61" s="45">
        <v>1.547E-3</v>
      </c>
      <c r="AJ61" s="226">
        <f t="shared" si="0"/>
        <v>0.8844621513944223</v>
      </c>
    </row>
    <row r="62" spans="1:36" ht="15" customHeight="1" x14ac:dyDescent="0.25">
      <c r="A62" s="38" t="s">
        <v>1088</v>
      </c>
      <c r="B62" s="44" t="s">
        <v>1087</v>
      </c>
      <c r="C62" s="46">
        <v>1.7929999999999999</v>
      </c>
      <c r="D62" s="46">
        <v>1.9019999999999999</v>
      </c>
      <c r="E62" s="46">
        <v>1.8098970000000001</v>
      </c>
      <c r="F62" s="46">
        <v>1.816249</v>
      </c>
      <c r="G62" s="46">
        <v>1.807728</v>
      </c>
      <c r="H62" s="46">
        <v>1.8215790000000001</v>
      </c>
      <c r="I62" s="46">
        <v>1.832354</v>
      </c>
      <c r="J62" s="46">
        <v>1.842665</v>
      </c>
      <c r="K62" s="46">
        <v>1.8557760000000001</v>
      </c>
      <c r="L62" s="46">
        <v>1.869629</v>
      </c>
      <c r="M62" s="46">
        <v>1.878015</v>
      </c>
      <c r="N62" s="46">
        <v>1.889208</v>
      </c>
      <c r="O62" s="46">
        <v>1.8988259999999999</v>
      </c>
      <c r="P62" s="46">
        <v>1.90594</v>
      </c>
      <c r="Q62" s="46">
        <v>1.9211510000000001</v>
      </c>
      <c r="R62" s="46">
        <v>1.928938</v>
      </c>
      <c r="S62" s="46">
        <v>1.942982</v>
      </c>
      <c r="T62" s="46">
        <v>1.9574590000000001</v>
      </c>
      <c r="U62" s="46">
        <v>1.962909</v>
      </c>
      <c r="V62" s="46">
        <v>1.969185</v>
      </c>
      <c r="W62" s="46">
        <v>1.968737</v>
      </c>
      <c r="X62" s="46">
        <v>1.9737130000000001</v>
      </c>
      <c r="Y62" s="46">
        <v>1.9782839999999999</v>
      </c>
      <c r="Z62" s="46">
        <v>1.9777340000000001</v>
      </c>
      <c r="AA62" s="46">
        <v>1.983579</v>
      </c>
      <c r="AB62" s="46">
        <v>1.9957860000000001</v>
      </c>
      <c r="AC62" s="46">
        <v>1.99847</v>
      </c>
      <c r="AD62" s="46">
        <v>2.0104440000000001</v>
      </c>
      <c r="AE62" s="46">
        <v>2.026478</v>
      </c>
      <c r="AF62" s="46">
        <v>2.0368970000000002</v>
      </c>
      <c r="AG62" s="46">
        <v>2.0547949999999999</v>
      </c>
      <c r="AH62" s="45">
        <v>4.5529999999999998E-3</v>
      </c>
      <c r="AJ62" s="226">
        <f t="shared" si="0"/>
        <v>0.94269190325972663</v>
      </c>
    </row>
    <row r="63" spans="1:36" ht="15" customHeight="1" x14ac:dyDescent="0.25">
      <c r="B63" s="43" t="s">
        <v>1086</v>
      </c>
      <c r="AJ63" s="226" t="e">
        <f t="shared" si="0"/>
        <v>#DIV/0!</v>
      </c>
    </row>
    <row r="64" spans="1:36" ht="15" customHeight="1" x14ac:dyDescent="0.25">
      <c r="A64" s="38" t="s">
        <v>1085</v>
      </c>
      <c r="B64" s="44" t="s">
        <v>1084</v>
      </c>
      <c r="C64" s="46">
        <v>0.97300799999999998</v>
      </c>
      <c r="D64" s="46">
        <v>1.020967</v>
      </c>
      <c r="E64" s="46">
        <v>1.0253969999999999</v>
      </c>
      <c r="F64" s="46">
        <v>1.0184869999999999</v>
      </c>
      <c r="G64" s="46">
        <v>1.0125</v>
      </c>
      <c r="H64" s="46">
        <v>1.008024</v>
      </c>
      <c r="I64" s="46">
        <v>1.001379</v>
      </c>
      <c r="J64" s="46">
        <v>0.99553999999999998</v>
      </c>
      <c r="K64" s="46">
        <v>0.98911800000000005</v>
      </c>
      <c r="L64" s="46">
        <v>0.98360999999999998</v>
      </c>
      <c r="M64" s="46">
        <v>0.97763500000000003</v>
      </c>
      <c r="N64" s="46">
        <v>0.97294099999999994</v>
      </c>
      <c r="O64" s="46">
        <v>0.96826599999999996</v>
      </c>
      <c r="P64" s="46">
        <v>0.96439299999999994</v>
      </c>
      <c r="Q64" s="46">
        <v>0.96088899999999999</v>
      </c>
      <c r="R64" s="46">
        <v>0.95787</v>
      </c>
      <c r="S64" s="46">
        <v>0.95487200000000005</v>
      </c>
      <c r="T64" s="46">
        <v>0.95180900000000002</v>
      </c>
      <c r="U64" s="46">
        <v>0.94862900000000006</v>
      </c>
      <c r="V64" s="46">
        <v>0.94608999999999999</v>
      </c>
      <c r="W64" s="46">
        <v>0.943079</v>
      </c>
      <c r="X64" s="46">
        <v>0.94029099999999999</v>
      </c>
      <c r="Y64" s="46">
        <v>0.93779299999999999</v>
      </c>
      <c r="Z64" s="46">
        <v>0.93535299999999999</v>
      </c>
      <c r="AA64" s="46">
        <v>0.93344300000000002</v>
      </c>
      <c r="AB64" s="46">
        <v>0.93189900000000003</v>
      </c>
      <c r="AC64" s="46">
        <v>0.92985600000000002</v>
      </c>
      <c r="AD64" s="46">
        <v>0.927902</v>
      </c>
      <c r="AE64" s="46">
        <v>0.92628200000000005</v>
      </c>
      <c r="AF64" s="46">
        <v>0.92485600000000001</v>
      </c>
      <c r="AG64" s="46">
        <v>0.92364199999999996</v>
      </c>
      <c r="AH64" s="45">
        <v>-1.7340000000000001E-3</v>
      </c>
      <c r="AJ64" s="226">
        <f t="shared" si="0"/>
        <v>0.95302590583241187</v>
      </c>
    </row>
    <row r="65" spans="1:36" ht="15" customHeight="1" x14ac:dyDescent="0.25">
      <c r="A65" s="38" t="s">
        <v>1083</v>
      </c>
      <c r="B65" s="44" t="s">
        <v>1082</v>
      </c>
      <c r="C65" s="46">
        <v>5.0302850000000001</v>
      </c>
      <c r="D65" s="46">
        <v>5.3331600000000003</v>
      </c>
      <c r="E65" s="46">
        <v>5.6297969999999999</v>
      </c>
      <c r="F65" s="46">
        <v>5.7438149999999997</v>
      </c>
      <c r="G65" s="46">
        <v>5.8529439999999999</v>
      </c>
      <c r="H65" s="46">
        <v>5.9728960000000004</v>
      </c>
      <c r="I65" s="46">
        <v>6.0534869999999996</v>
      </c>
      <c r="J65" s="46">
        <v>6.1198870000000003</v>
      </c>
      <c r="K65" s="46">
        <v>6.1929350000000003</v>
      </c>
      <c r="L65" s="46">
        <v>6.271528</v>
      </c>
      <c r="M65" s="46">
        <v>6.3590340000000003</v>
      </c>
      <c r="N65" s="46">
        <v>6.4454840000000004</v>
      </c>
      <c r="O65" s="46">
        <v>6.5106859999999998</v>
      </c>
      <c r="P65" s="46">
        <v>6.5800369999999999</v>
      </c>
      <c r="Q65" s="46">
        <v>6.6666439999999998</v>
      </c>
      <c r="R65" s="46">
        <v>6.7355879999999999</v>
      </c>
      <c r="S65" s="46">
        <v>6.7866600000000004</v>
      </c>
      <c r="T65" s="46">
        <v>6.846908</v>
      </c>
      <c r="U65" s="46">
        <v>6.8978529999999996</v>
      </c>
      <c r="V65" s="46">
        <v>6.9370089999999998</v>
      </c>
      <c r="W65" s="46">
        <v>6.954561</v>
      </c>
      <c r="X65" s="46">
        <v>6.9856619999999996</v>
      </c>
      <c r="Y65" s="46">
        <v>7.0433370000000002</v>
      </c>
      <c r="Z65" s="46">
        <v>7.0923949999999998</v>
      </c>
      <c r="AA65" s="46">
        <v>7.1337260000000002</v>
      </c>
      <c r="AB65" s="46">
        <v>7.1864400000000002</v>
      </c>
      <c r="AC65" s="46">
        <v>7.2209159999999999</v>
      </c>
      <c r="AD65" s="46">
        <v>7.265339</v>
      </c>
      <c r="AE65" s="46">
        <v>7.3203420000000001</v>
      </c>
      <c r="AF65" s="46">
        <v>7.3953829999999998</v>
      </c>
      <c r="AG65" s="46">
        <v>7.4724690000000002</v>
      </c>
      <c r="AH65" s="45">
        <v>1.3278999999999999E-2</v>
      </c>
      <c r="AJ65" s="226">
        <f t="shared" si="0"/>
        <v>0.94320909179548329</v>
      </c>
    </row>
    <row r="66" spans="1:36" ht="15" customHeight="1" x14ac:dyDescent="0.25">
      <c r="A66" s="38" t="s">
        <v>1081</v>
      </c>
      <c r="B66" s="44" t="s">
        <v>1080</v>
      </c>
      <c r="C66" s="46">
        <v>12.302353</v>
      </c>
      <c r="D66" s="46">
        <v>13.081481999999999</v>
      </c>
      <c r="E66" s="46">
        <v>13.357647</v>
      </c>
      <c r="F66" s="46">
        <v>13.425238</v>
      </c>
      <c r="G66" s="46">
        <v>13.431393</v>
      </c>
      <c r="H66" s="46">
        <v>13.410588000000001</v>
      </c>
      <c r="I66" s="46">
        <v>13.355596999999999</v>
      </c>
      <c r="J66" s="46">
        <v>13.280526</v>
      </c>
      <c r="K66" s="46">
        <v>13.218669</v>
      </c>
      <c r="L66" s="46">
        <v>13.145129000000001</v>
      </c>
      <c r="M66" s="46">
        <v>13.096183999999999</v>
      </c>
      <c r="N66" s="46">
        <v>13.036626999999999</v>
      </c>
      <c r="O66" s="46">
        <v>12.991384999999999</v>
      </c>
      <c r="P66" s="46">
        <v>12.963189</v>
      </c>
      <c r="Q66" s="46">
        <v>12.948902</v>
      </c>
      <c r="R66" s="46">
        <v>12.941265</v>
      </c>
      <c r="S66" s="46">
        <v>12.92625</v>
      </c>
      <c r="T66" s="46">
        <v>12.913970000000001</v>
      </c>
      <c r="U66" s="46">
        <v>12.909477000000001</v>
      </c>
      <c r="V66" s="46">
        <v>12.916617</v>
      </c>
      <c r="W66" s="46">
        <v>12.920952</v>
      </c>
      <c r="X66" s="46">
        <v>12.945316999999999</v>
      </c>
      <c r="Y66" s="46">
        <v>12.97907</v>
      </c>
      <c r="Z66" s="46">
        <v>13.028308000000001</v>
      </c>
      <c r="AA66" s="46">
        <v>13.075640999999999</v>
      </c>
      <c r="AB66" s="46">
        <v>13.125674999999999</v>
      </c>
      <c r="AC66" s="46">
        <v>13.169307999999999</v>
      </c>
      <c r="AD66" s="46">
        <v>13.213575000000001</v>
      </c>
      <c r="AE66" s="46">
        <v>13.264289</v>
      </c>
      <c r="AF66" s="46">
        <v>13.318529</v>
      </c>
      <c r="AG66" s="46">
        <v>13.374048999999999</v>
      </c>
      <c r="AH66" s="45">
        <v>2.7880000000000001E-3</v>
      </c>
      <c r="AJ66" s="226">
        <f t="shared" si="0"/>
        <v>0.94044031096782466</v>
      </c>
    </row>
    <row r="67" spans="1:36" ht="15" customHeight="1" x14ac:dyDescent="0.25">
      <c r="A67" s="38" t="s">
        <v>1079</v>
      </c>
      <c r="B67" s="44" t="s">
        <v>1078</v>
      </c>
      <c r="C67" s="46">
        <v>6.9547999999999999E-2</v>
      </c>
      <c r="D67" s="46">
        <v>5.4252000000000002E-2</v>
      </c>
      <c r="E67" s="46">
        <v>5.5370000000000003E-2</v>
      </c>
      <c r="F67" s="46">
        <v>5.1545000000000001E-2</v>
      </c>
      <c r="G67" s="46">
        <v>4.8999000000000001E-2</v>
      </c>
      <c r="H67" s="46">
        <v>4.6557000000000001E-2</v>
      </c>
      <c r="I67" s="46">
        <v>4.4845999999999997E-2</v>
      </c>
      <c r="J67" s="46">
        <v>4.2354999999999997E-2</v>
      </c>
      <c r="K67" s="46">
        <v>4.0813000000000002E-2</v>
      </c>
      <c r="L67" s="46">
        <v>4.0001000000000002E-2</v>
      </c>
      <c r="M67" s="46">
        <v>3.9094999999999998E-2</v>
      </c>
      <c r="N67" s="46">
        <v>3.7522E-2</v>
      </c>
      <c r="O67" s="46">
        <v>3.7129000000000002E-2</v>
      </c>
      <c r="P67" s="46">
        <v>3.6860999999999998E-2</v>
      </c>
      <c r="Q67" s="46">
        <v>3.6754000000000002E-2</v>
      </c>
      <c r="R67" s="46">
        <v>3.6244999999999999E-2</v>
      </c>
      <c r="S67" s="46">
        <v>3.5846999999999997E-2</v>
      </c>
      <c r="T67" s="46">
        <v>3.5025000000000001E-2</v>
      </c>
      <c r="U67" s="46">
        <v>3.3508999999999997E-2</v>
      </c>
      <c r="V67" s="46">
        <v>3.3051999999999998E-2</v>
      </c>
      <c r="W67" s="46">
        <v>3.2673000000000001E-2</v>
      </c>
      <c r="X67" s="46">
        <v>3.1489000000000003E-2</v>
      </c>
      <c r="Y67" s="46">
        <v>3.0280999999999999E-2</v>
      </c>
      <c r="Z67" s="46">
        <v>2.8884E-2</v>
      </c>
      <c r="AA67" s="46">
        <v>2.7647999999999999E-2</v>
      </c>
      <c r="AB67" s="46">
        <v>2.6180999999999999E-2</v>
      </c>
      <c r="AC67" s="46">
        <v>2.6172999999999998E-2</v>
      </c>
      <c r="AD67" s="46">
        <v>2.6314000000000001E-2</v>
      </c>
      <c r="AE67" s="46">
        <v>2.6476E-2</v>
      </c>
      <c r="AF67" s="46">
        <v>2.6610000000000002E-2</v>
      </c>
      <c r="AG67" s="46">
        <v>2.6682000000000001E-2</v>
      </c>
      <c r="AH67" s="45">
        <v>-3.143E-2</v>
      </c>
      <c r="AJ67" s="226">
        <f t="shared" si="0"/>
        <v>1.2819435228194351</v>
      </c>
    </row>
    <row r="68" spans="1:36" ht="15" customHeight="1" x14ac:dyDescent="0.25">
      <c r="A68" s="38" t="s">
        <v>1077</v>
      </c>
      <c r="B68" s="44" t="s">
        <v>1076</v>
      </c>
      <c r="C68" s="46">
        <v>-0.20707100000000001</v>
      </c>
      <c r="D68" s="46">
        <v>-0.21406700000000001</v>
      </c>
      <c r="E68" s="46">
        <v>-0.215582</v>
      </c>
      <c r="F68" s="46">
        <v>-0.21614700000000001</v>
      </c>
      <c r="G68" s="46">
        <v>-0.21645500000000001</v>
      </c>
      <c r="H68" s="46">
        <v>-0.217386</v>
      </c>
      <c r="I68" s="46">
        <v>-0.21649499999999999</v>
      </c>
      <c r="J68" s="46">
        <v>-0.21545600000000001</v>
      </c>
      <c r="K68" s="46">
        <v>-0.214169</v>
      </c>
      <c r="L68" s="46">
        <v>-0.21270700000000001</v>
      </c>
      <c r="M68" s="46">
        <v>-0.210975</v>
      </c>
      <c r="N68" s="46">
        <v>-0.210066</v>
      </c>
      <c r="O68" s="46">
        <v>-0.20877699999999999</v>
      </c>
      <c r="P68" s="46">
        <v>-0.20777699999999999</v>
      </c>
      <c r="Q68" s="46">
        <v>-0.20707700000000001</v>
      </c>
      <c r="R68" s="46">
        <v>-0.20652899999999999</v>
      </c>
      <c r="S68" s="46">
        <v>-0.205897</v>
      </c>
      <c r="T68" s="46">
        <v>-0.20530399999999999</v>
      </c>
      <c r="U68" s="46">
        <v>-0.20502000000000001</v>
      </c>
      <c r="V68" s="46">
        <v>-0.204847</v>
      </c>
      <c r="W68" s="46">
        <v>-0.20472099999999999</v>
      </c>
      <c r="X68" s="46">
        <v>-0.204647</v>
      </c>
      <c r="Y68" s="46">
        <v>-0.20538100000000001</v>
      </c>
      <c r="Z68" s="46">
        <v>-0.20604500000000001</v>
      </c>
      <c r="AA68" s="46">
        <v>-0.20679700000000001</v>
      </c>
      <c r="AB68" s="46">
        <v>-0.207256</v>
      </c>
      <c r="AC68" s="46">
        <v>-0.20789199999999999</v>
      </c>
      <c r="AD68" s="46">
        <v>-0.208486</v>
      </c>
      <c r="AE68" s="46">
        <v>-0.20918100000000001</v>
      </c>
      <c r="AF68" s="46">
        <v>-0.209929</v>
      </c>
      <c r="AG68" s="46">
        <v>-0.21074699999999999</v>
      </c>
      <c r="AH68" s="45">
        <v>5.8699999999999996E-4</v>
      </c>
      <c r="AJ68" s="226">
        <f t="shared" si="0"/>
        <v>0.9673186432285219</v>
      </c>
    </row>
    <row r="69" spans="1:36" ht="15" customHeight="1" x14ac:dyDescent="0.25">
      <c r="A69" s="38" t="s">
        <v>1075</v>
      </c>
      <c r="B69" s="43" t="s">
        <v>0</v>
      </c>
      <c r="C69" s="54">
        <v>18.054001</v>
      </c>
      <c r="D69" s="54">
        <v>19.884001000000001</v>
      </c>
      <c r="E69" s="54">
        <v>19.849958000000001</v>
      </c>
      <c r="F69" s="54">
        <v>20.023069</v>
      </c>
      <c r="G69" s="54">
        <v>20.129287999999999</v>
      </c>
      <c r="H69" s="54">
        <v>20.220562000000001</v>
      </c>
      <c r="I69" s="54">
        <v>20.240884999999999</v>
      </c>
      <c r="J69" s="54">
        <v>20.223379000000001</v>
      </c>
      <c r="K69" s="54">
        <v>20.227568000000002</v>
      </c>
      <c r="L69" s="54">
        <v>20.227581000000001</v>
      </c>
      <c r="M69" s="54">
        <v>20.260798999999999</v>
      </c>
      <c r="N69" s="54">
        <v>20.28237</v>
      </c>
      <c r="O69" s="54">
        <v>20.298383999999999</v>
      </c>
      <c r="P69" s="54">
        <v>20.336435000000002</v>
      </c>
      <c r="Q69" s="54">
        <v>20.405785000000002</v>
      </c>
      <c r="R69" s="54">
        <v>20.464234999999999</v>
      </c>
      <c r="S69" s="54">
        <v>20.497795</v>
      </c>
      <c r="T69" s="54">
        <v>20.542404000000001</v>
      </c>
      <c r="U69" s="54">
        <v>20.584530000000001</v>
      </c>
      <c r="V69" s="54">
        <v>20.627859000000001</v>
      </c>
      <c r="W69" s="54">
        <v>20.646626999999999</v>
      </c>
      <c r="X69" s="54">
        <v>20.698284000000001</v>
      </c>
      <c r="Y69" s="54">
        <v>20.785392999999999</v>
      </c>
      <c r="Z69" s="54">
        <v>20.878920000000001</v>
      </c>
      <c r="AA69" s="54">
        <v>20.963379</v>
      </c>
      <c r="AB69" s="54">
        <v>21.062488999999999</v>
      </c>
      <c r="AC69" s="54">
        <v>21.138377999999999</v>
      </c>
      <c r="AD69" s="54">
        <v>21.224056000000001</v>
      </c>
      <c r="AE69" s="54">
        <v>21.327456000000002</v>
      </c>
      <c r="AF69" s="54">
        <v>21.454592000000002</v>
      </c>
      <c r="AG69" s="54">
        <v>21.584862000000001</v>
      </c>
      <c r="AH69" s="52">
        <v>5.9719999999999999E-3</v>
      </c>
      <c r="AJ69" s="226">
        <f t="shared" si="0"/>
        <v>0.90796620861163702</v>
      </c>
    </row>
    <row r="70" spans="1:36" ht="15" customHeight="1" x14ac:dyDescent="0.25">
      <c r="AJ70" s="226" t="e">
        <f t="shared" si="0"/>
        <v>#DIV/0!</v>
      </c>
    </row>
    <row r="71" spans="1:36" ht="15" customHeight="1" x14ac:dyDescent="0.25">
      <c r="A71" s="38" t="s">
        <v>1074</v>
      </c>
      <c r="B71" s="44" t="s">
        <v>1073</v>
      </c>
      <c r="C71" s="46">
        <v>0.153921</v>
      </c>
      <c r="D71" s="46">
        <v>9.4866000000000006E-2</v>
      </c>
      <c r="E71" s="46">
        <v>-2.9627000000000001E-2</v>
      </c>
      <c r="F71" s="46">
        <v>-2.1536E-2</v>
      </c>
      <c r="G71" s="46">
        <v>-2.1114000000000001E-2</v>
      </c>
      <c r="H71" s="46">
        <v>-2.0948000000000001E-2</v>
      </c>
      <c r="I71" s="46">
        <v>-2.3352000000000001E-2</v>
      </c>
      <c r="J71" s="46">
        <v>-2.0830000000000001E-2</v>
      </c>
      <c r="K71" s="46">
        <v>-2.1090000000000001E-2</v>
      </c>
      <c r="L71" s="46">
        <v>-2.0565E-2</v>
      </c>
      <c r="M71" s="46">
        <v>-1.8644000000000001E-2</v>
      </c>
      <c r="N71" s="46">
        <v>-1.9109999999999999E-2</v>
      </c>
      <c r="O71" s="46">
        <v>-1.9214999999999999E-2</v>
      </c>
      <c r="P71" s="46">
        <v>-1.9571000000000002E-2</v>
      </c>
      <c r="Q71" s="46">
        <v>-2.0997999999999999E-2</v>
      </c>
      <c r="R71" s="46">
        <v>-2.1637E-2</v>
      </c>
      <c r="S71" s="46">
        <v>-2.2918999999999998E-2</v>
      </c>
      <c r="T71" s="46">
        <v>-2.4212000000000001E-2</v>
      </c>
      <c r="U71" s="46">
        <v>-2.4733000000000002E-2</v>
      </c>
      <c r="V71" s="46">
        <v>-2.6804000000000001E-2</v>
      </c>
      <c r="W71" s="46">
        <v>-2.6522E-2</v>
      </c>
      <c r="X71" s="46">
        <v>-2.6737E-2</v>
      </c>
      <c r="Y71" s="46">
        <v>-2.7262000000000002E-2</v>
      </c>
      <c r="Z71" s="46">
        <v>-2.7449000000000001E-2</v>
      </c>
      <c r="AA71" s="46">
        <v>-2.7744000000000001E-2</v>
      </c>
      <c r="AB71" s="46">
        <v>-2.7550000000000002E-2</v>
      </c>
      <c r="AC71" s="46">
        <v>-2.853E-2</v>
      </c>
      <c r="AD71" s="46">
        <v>-2.9415E-2</v>
      </c>
      <c r="AE71" s="46">
        <v>-3.0311999999999999E-2</v>
      </c>
      <c r="AF71" s="46">
        <v>-3.1026999999999999E-2</v>
      </c>
      <c r="AG71" s="46">
        <v>-3.2452000000000002E-2</v>
      </c>
      <c r="AH71" s="45" t="s">
        <v>2017</v>
      </c>
      <c r="AJ71" s="226">
        <f t="shared" si="0"/>
        <v>1.6225096451837329</v>
      </c>
    </row>
    <row r="72" spans="1:36" ht="15" customHeight="1" x14ac:dyDescent="0.25">
      <c r="AJ72" s="226" t="e">
        <f t="shared" si="0"/>
        <v>#DIV/0!</v>
      </c>
    </row>
    <row r="73" spans="1:36" ht="15" customHeight="1" x14ac:dyDescent="0.25">
      <c r="A73" s="38" t="s">
        <v>1072</v>
      </c>
      <c r="B73" s="44" t="s">
        <v>1071</v>
      </c>
      <c r="C73" s="53">
        <v>18.662001</v>
      </c>
      <c r="D73" s="53">
        <v>18.385999999999999</v>
      </c>
      <c r="E73" s="53">
        <v>18.757694000000001</v>
      </c>
      <c r="F73" s="53">
        <v>18.944704000000002</v>
      </c>
      <c r="G73" s="53">
        <v>19.018314</v>
      </c>
      <c r="H73" s="53">
        <v>19.091925</v>
      </c>
      <c r="I73" s="53">
        <v>19.091925</v>
      </c>
      <c r="J73" s="53">
        <v>19.091925</v>
      </c>
      <c r="K73" s="53">
        <v>19.091925</v>
      </c>
      <c r="L73" s="53">
        <v>19.091925</v>
      </c>
      <c r="M73" s="53">
        <v>19.091925</v>
      </c>
      <c r="N73" s="53">
        <v>19.091925</v>
      </c>
      <c r="O73" s="53">
        <v>19.091925</v>
      </c>
      <c r="P73" s="53">
        <v>19.091925</v>
      </c>
      <c r="Q73" s="53">
        <v>19.091925</v>
      </c>
      <c r="R73" s="53">
        <v>19.091925</v>
      </c>
      <c r="S73" s="53">
        <v>19.091925</v>
      </c>
      <c r="T73" s="53">
        <v>19.091925</v>
      </c>
      <c r="U73" s="53">
        <v>19.091925</v>
      </c>
      <c r="V73" s="53">
        <v>19.091925</v>
      </c>
      <c r="W73" s="53">
        <v>19.091925</v>
      </c>
      <c r="X73" s="53">
        <v>19.091925</v>
      </c>
      <c r="Y73" s="53">
        <v>19.091925</v>
      </c>
      <c r="Z73" s="53">
        <v>19.091925</v>
      </c>
      <c r="AA73" s="53">
        <v>19.091925</v>
      </c>
      <c r="AB73" s="53">
        <v>19.091925</v>
      </c>
      <c r="AC73" s="53">
        <v>19.091925</v>
      </c>
      <c r="AD73" s="53">
        <v>19.091925</v>
      </c>
      <c r="AE73" s="53">
        <v>19.091925</v>
      </c>
      <c r="AF73" s="53">
        <v>19.091925</v>
      </c>
      <c r="AG73" s="53">
        <v>19.091925</v>
      </c>
      <c r="AH73" s="45">
        <v>7.5900000000000002E-4</v>
      </c>
      <c r="AJ73" s="226">
        <f t="shared" si="0"/>
        <v>1.0150114761231372</v>
      </c>
    </row>
    <row r="74" spans="1:36" ht="15" customHeight="1" x14ac:dyDescent="0.25">
      <c r="A74" s="38" t="s">
        <v>1070</v>
      </c>
      <c r="B74" s="44" t="s">
        <v>1069</v>
      </c>
      <c r="C74" s="53">
        <v>79.660004000000001</v>
      </c>
      <c r="D74" s="53">
        <v>88.108001999999999</v>
      </c>
      <c r="E74" s="53">
        <v>89.901886000000005</v>
      </c>
      <c r="F74" s="53">
        <v>91.956672999999995</v>
      </c>
      <c r="G74" s="53">
        <v>92.152648999999997</v>
      </c>
      <c r="H74" s="53">
        <v>92.796829000000002</v>
      </c>
      <c r="I74" s="53">
        <v>92.777084000000002</v>
      </c>
      <c r="J74" s="53">
        <v>93.060248999999999</v>
      </c>
      <c r="K74" s="53">
        <v>93.049187000000003</v>
      </c>
      <c r="L74" s="53">
        <v>93.028426999999994</v>
      </c>
      <c r="M74" s="53">
        <v>93.084823999999998</v>
      </c>
      <c r="N74" s="53">
        <v>92.973381000000003</v>
      </c>
      <c r="O74" s="53">
        <v>92.953284999999994</v>
      </c>
      <c r="P74" s="53">
        <v>92.690269000000001</v>
      </c>
      <c r="Q74" s="53">
        <v>92.629242000000005</v>
      </c>
      <c r="R74" s="53">
        <v>92.516243000000003</v>
      </c>
      <c r="S74" s="53">
        <v>92.668830999999997</v>
      </c>
      <c r="T74" s="53">
        <v>92.619003000000006</v>
      </c>
      <c r="U74" s="53">
        <v>92.585068000000007</v>
      </c>
      <c r="V74" s="53">
        <v>92.183327000000006</v>
      </c>
      <c r="W74" s="53">
        <v>92.299553000000003</v>
      </c>
      <c r="X74" s="53">
        <v>92.219131000000004</v>
      </c>
      <c r="Y74" s="53">
        <v>92.409514999999999</v>
      </c>
      <c r="Z74" s="53">
        <v>92.228301999999999</v>
      </c>
      <c r="AA74" s="53">
        <v>92.246566999999999</v>
      </c>
      <c r="AB74" s="53">
        <v>92.179282999999998</v>
      </c>
      <c r="AC74" s="53">
        <v>91.998001000000002</v>
      </c>
      <c r="AD74" s="53">
        <v>92.177352999999997</v>
      </c>
      <c r="AE74" s="53">
        <v>92.268799000000001</v>
      </c>
      <c r="AF74" s="53">
        <v>92.061179999999993</v>
      </c>
      <c r="AG74" s="53">
        <v>91.937370000000001</v>
      </c>
      <c r="AH74" s="45">
        <v>4.7889999999999999E-3</v>
      </c>
      <c r="AJ74" s="226">
        <f t="shared" si="0"/>
        <v>0.90411769863990332</v>
      </c>
    </row>
    <row r="75" spans="1:36" ht="15" customHeight="1" x14ac:dyDescent="0.25">
      <c r="A75" s="38" t="s">
        <v>1068</v>
      </c>
      <c r="B75" s="44" t="s">
        <v>1067</v>
      </c>
      <c r="C75" s="46">
        <v>7.9948560000000004</v>
      </c>
      <c r="D75" s="46">
        <v>9.5887550000000008</v>
      </c>
      <c r="E75" s="46">
        <v>9.7414559999999994</v>
      </c>
      <c r="F75" s="46">
        <v>9.7173739999999995</v>
      </c>
      <c r="G75" s="46">
        <v>9.7857859999999999</v>
      </c>
      <c r="H75" s="46">
        <v>9.4892629999999993</v>
      </c>
      <c r="I75" s="46">
        <v>9.5035019999999992</v>
      </c>
      <c r="J75" s="46">
        <v>9.1557329999999997</v>
      </c>
      <c r="K75" s="46">
        <v>8.9034510000000004</v>
      </c>
      <c r="L75" s="46">
        <v>9.0161979999999993</v>
      </c>
      <c r="M75" s="46">
        <v>8.7722270000000009</v>
      </c>
      <c r="N75" s="46">
        <v>8.8317999999999994</v>
      </c>
      <c r="O75" s="46">
        <v>8.6139340000000004</v>
      </c>
      <c r="P75" s="46">
        <v>8.4783659999999994</v>
      </c>
      <c r="Q75" s="46">
        <v>8.5678509999999992</v>
      </c>
      <c r="R75" s="46">
        <v>8.6826039999999995</v>
      </c>
      <c r="S75" s="46">
        <v>8.936007</v>
      </c>
      <c r="T75" s="46">
        <v>8.9830450000000006</v>
      </c>
      <c r="U75" s="46">
        <v>9.0354919999999996</v>
      </c>
      <c r="V75" s="46">
        <v>9.2659730000000007</v>
      </c>
      <c r="W75" s="46">
        <v>9.1807870000000005</v>
      </c>
      <c r="X75" s="46">
        <v>9.167173</v>
      </c>
      <c r="Y75" s="46">
        <v>9.2304499999999994</v>
      </c>
      <c r="Z75" s="46">
        <v>9.0914640000000002</v>
      </c>
      <c r="AA75" s="46">
        <v>8.9650409999999994</v>
      </c>
      <c r="AB75" s="46">
        <v>8.9817529999999994</v>
      </c>
      <c r="AC75" s="46">
        <v>8.8626050000000003</v>
      </c>
      <c r="AD75" s="46">
        <v>8.9181600000000003</v>
      </c>
      <c r="AE75" s="46">
        <v>9.0694769999999991</v>
      </c>
      <c r="AF75" s="46">
        <v>9.1108469999999997</v>
      </c>
      <c r="AG75" s="46">
        <v>9.3560079999999992</v>
      </c>
      <c r="AH75" s="45">
        <v>5.254E-3</v>
      </c>
      <c r="AJ75" s="226">
        <f t="shared" si="0"/>
        <v>0.83377414481859213</v>
      </c>
    </row>
    <row r="76" spans="1:36" ht="15" customHeight="1" x14ac:dyDescent="0.25">
      <c r="A76" s="38" t="s">
        <v>1066</v>
      </c>
      <c r="B76" s="44" t="s">
        <v>1065</v>
      </c>
      <c r="C76" s="46">
        <v>8.4372860000000003</v>
      </c>
      <c r="D76" s="46">
        <v>8.7782859999999996</v>
      </c>
      <c r="E76" s="46">
        <v>9.494313</v>
      </c>
      <c r="F76" s="46">
        <v>10.328879000000001</v>
      </c>
      <c r="G76" s="46">
        <v>10.797860999999999</v>
      </c>
      <c r="H76" s="46">
        <v>10.928689</v>
      </c>
      <c r="I76" s="46">
        <v>11.21687</v>
      </c>
      <c r="J76" s="46">
        <v>11.008035</v>
      </c>
      <c r="K76" s="46">
        <v>10.873099</v>
      </c>
      <c r="L76" s="46">
        <v>11.064581</v>
      </c>
      <c r="M76" s="46">
        <v>10.911236000000001</v>
      </c>
      <c r="N76" s="46">
        <v>11.019835</v>
      </c>
      <c r="O76" s="46">
        <v>10.739881</v>
      </c>
      <c r="P76" s="46">
        <v>10.673393000000001</v>
      </c>
      <c r="Q76" s="46">
        <v>10.772881999999999</v>
      </c>
      <c r="R76" s="46">
        <v>10.711779999999999</v>
      </c>
      <c r="S76" s="46">
        <v>10.742991999999999</v>
      </c>
      <c r="T76" s="46">
        <v>10.644144000000001</v>
      </c>
      <c r="U76" s="46">
        <v>10.561726999999999</v>
      </c>
      <c r="V76" s="46">
        <v>10.729782</v>
      </c>
      <c r="W76" s="46">
        <v>10.52272</v>
      </c>
      <c r="X76" s="46">
        <v>10.401341</v>
      </c>
      <c r="Y76" s="46">
        <v>10.452495000000001</v>
      </c>
      <c r="Z76" s="46">
        <v>10.427288000000001</v>
      </c>
      <c r="AA76" s="46">
        <v>10.302044</v>
      </c>
      <c r="AB76" s="46">
        <v>10.107438999999999</v>
      </c>
      <c r="AC76" s="46">
        <v>9.9317200000000003</v>
      </c>
      <c r="AD76" s="46">
        <v>9.9460359999999994</v>
      </c>
      <c r="AE76" s="46">
        <v>9.9404559999999993</v>
      </c>
      <c r="AF76" s="46">
        <v>9.823874</v>
      </c>
      <c r="AG76" s="46">
        <v>9.7021879999999996</v>
      </c>
      <c r="AH76" s="45">
        <v>4.6670000000000001E-3</v>
      </c>
      <c r="AJ76" s="226">
        <f t="shared" si="0"/>
        <v>0.96115414785984421</v>
      </c>
    </row>
    <row r="77" spans="1:36" ht="15" customHeight="1" x14ac:dyDescent="0.25">
      <c r="A77" s="38" t="s">
        <v>1064</v>
      </c>
      <c r="B77" s="44" t="s">
        <v>1063</v>
      </c>
      <c r="C77" s="46">
        <v>-0.44242999999999999</v>
      </c>
      <c r="D77" s="46">
        <v>0.81046899999999999</v>
      </c>
      <c r="E77" s="46">
        <v>0.247143</v>
      </c>
      <c r="F77" s="46">
        <v>-0.61150599999999999</v>
      </c>
      <c r="G77" s="46">
        <v>-1.0120750000000001</v>
      </c>
      <c r="H77" s="46">
        <v>-1.4394260000000001</v>
      </c>
      <c r="I77" s="46">
        <v>-1.713368</v>
      </c>
      <c r="J77" s="46">
        <v>-1.8523019999999999</v>
      </c>
      <c r="K77" s="46">
        <v>-1.9696480000000001</v>
      </c>
      <c r="L77" s="46">
        <v>-2.0483829999999998</v>
      </c>
      <c r="M77" s="46">
        <v>-2.1390090000000002</v>
      </c>
      <c r="N77" s="46">
        <v>-2.1880350000000002</v>
      </c>
      <c r="O77" s="46">
        <v>-2.125947</v>
      </c>
      <c r="P77" s="46">
        <v>-2.1950270000000001</v>
      </c>
      <c r="Q77" s="46">
        <v>-2.205031</v>
      </c>
      <c r="R77" s="46">
        <v>-2.0291760000000001</v>
      </c>
      <c r="S77" s="46">
        <v>-1.806986</v>
      </c>
      <c r="T77" s="46">
        <v>-1.6610990000000001</v>
      </c>
      <c r="U77" s="46">
        <v>-1.526235</v>
      </c>
      <c r="V77" s="46">
        <v>-1.4638089999999999</v>
      </c>
      <c r="W77" s="46">
        <v>-1.341933</v>
      </c>
      <c r="X77" s="46">
        <v>-1.2341679999999999</v>
      </c>
      <c r="Y77" s="46">
        <v>-1.222045</v>
      </c>
      <c r="Z77" s="46">
        <v>-1.3358239999999999</v>
      </c>
      <c r="AA77" s="46">
        <v>-1.3370029999999999</v>
      </c>
      <c r="AB77" s="46">
        <v>-1.125686</v>
      </c>
      <c r="AC77" s="46">
        <v>-1.069115</v>
      </c>
      <c r="AD77" s="46">
        <v>-1.027876</v>
      </c>
      <c r="AE77" s="46">
        <v>-0.87097899999999995</v>
      </c>
      <c r="AF77" s="46">
        <v>-0.71302699999999997</v>
      </c>
      <c r="AG77" s="46">
        <v>-0.34618100000000002</v>
      </c>
      <c r="AH77" s="45">
        <v>-8.1440000000000002E-3</v>
      </c>
      <c r="AJ77" s="226">
        <f t="shared" si="0"/>
        <v>-0.54589379729514642</v>
      </c>
    </row>
    <row r="78" spans="1:36" ht="15" customHeight="1" x14ac:dyDescent="0.25">
      <c r="A78" s="38" t="s">
        <v>1062</v>
      </c>
      <c r="B78" s="44" t="s">
        <v>1061</v>
      </c>
      <c r="C78" s="53">
        <v>-2.4298739999999999</v>
      </c>
      <c r="D78" s="53">
        <v>4.0566300000000002</v>
      </c>
      <c r="E78" s="53">
        <v>1.2469159999999999</v>
      </c>
      <c r="F78" s="53">
        <v>-3.0572970000000002</v>
      </c>
      <c r="G78" s="53">
        <v>-5.0331549999999998</v>
      </c>
      <c r="H78" s="53">
        <v>-7.1260079999999997</v>
      </c>
      <c r="I78" s="53">
        <v>-8.4746659999999991</v>
      </c>
      <c r="J78" s="53">
        <v>-9.1686530000000008</v>
      </c>
      <c r="K78" s="53">
        <v>-9.7476040000000008</v>
      </c>
      <c r="L78" s="53">
        <v>-10.136989</v>
      </c>
      <c r="M78" s="53">
        <v>-10.5671</v>
      </c>
      <c r="N78" s="53">
        <v>-10.79804</v>
      </c>
      <c r="O78" s="53">
        <v>-10.483407</v>
      </c>
      <c r="P78" s="53">
        <v>-10.803967</v>
      </c>
      <c r="Q78" s="53">
        <v>-10.817045999999999</v>
      </c>
      <c r="R78" s="53">
        <v>-9.9262080000000008</v>
      </c>
      <c r="S78" s="53">
        <v>-8.8253789999999999</v>
      </c>
      <c r="T78" s="53">
        <v>-8.0957369999999997</v>
      </c>
      <c r="U78" s="53">
        <v>-7.423394</v>
      </c>
      <c r="V78" s="53">
        <v>-7.1055029999999997</v>
      </c>
      <c r="W78" s="53">
        <v>-6.5078880000000003</v>
      </c>
      <c r="X78" s="53">
        <v>-5.970377</v>
      </c>
      <c r="Y78" s="53">
        <v>-5.8870699999999996</v>
      </c>
      <c r="Z78" s="53">
        <v>-6.4063749999999997</v>
      </c>
      <c r="AA78" s="53">
        <v>-6.3862579999999998</v>
      </c>
      <c r="AB78" s="53">
        <v>-5.3515009999999998</v>
      </c>
      <c r="AC78" s="53">
        <v>-5.0645249999999997</v>
      </c>
      <c r="AD78" s="53">
        <v>-4.8496990000000002</v>
      </c>
      <c r="AE78" s="53">
        <v>-4.0896530000000002</v>
      </c>
      <c r="AF78" s="53">
        <v>-3.328236</v>
      </c>
      <c r="AG78" s="53">
        <v>-1.606233</v>
      </c>
      <c r="AH78" s="45">
        <v>-1.3703999999999999E-2</v>
      </c>
      <c r="AJ78" s="226">
        <f t="shared" si="0"/>
        <v>-0.59898832281968029</v>
      </c>
    </row>
    <row r="79" spans="1:36" ht="15" customHeight="1" x14ac:dyDescent="0.25">
      <c r="B79" s="43" t="s">
        <v>1060</v>
      </c>
      <c r="AJ79" s="226" t="e">
        <f t="shared" si="0"/>
        <v>#DIV/0!</v>
      </c>
    </row>
    <row r="80" spans="1:36" ht="15" customHeight="1" x14ac:dyDescent="0.25">
      <c r="A80" s="38" t="s">
        <v>1059</v>
      </c>
      <c r="B80" s="44" t="s">
        <v>1993</v>
      </c>
      <c r="C80" s="47">
        <v>96.355620999999999</v>
      </c>
      <c r="D80" s="47">
        <v>135.79480000000001</v>
      </c>
      <c r="E80" s="47">
        <v>148.927933</v>
      </c>
      <c r="F80" s="47">
        <v>162.64175399999999</v>
      </c>
      <c r="G80" s="47">
        <v>175.12063599999999</v>
      </c>
      <c r="H80" s="47">
        <v>177.17503400000001</v>
      </c>
      <c r="I80" s="47">
        <v>183.65756200000001</v>
      </c>
      <c r="J80" s="47">
        <v>182.90168800000001</v>
      </c>
      <c r="K80" s="47">
        <v>184.18112199999999</v>
      </c>
      <c r="L80" s="47">
        <v>192.23348999999999</v>
      </c>
      <c r="M80" s="47">
        <v>190.56842</v>
      </c>
      <c r="N80" s="47">
        <v>197.002106</v>
      </c>
      <c r="O80" s="47">
        <v>195.830566</v>
      </c>
      <c r="P80" s="47">
        <v>195.87460300000001</v>
      </c>
      <c r="Q80" s="47">
        <v>200.008713</v>
      </c>
      <c r="R80" s="47">
        <v>205.555069</v>
      </c>
      <c r="S80" s="47">
        <v>216.182693</v>
      </c>
      <c r="T80" s="47">
        <v>219.23925800000001</v>
      </c>
      <c r="U80" s="47">
        <v>225.374664</v>
      </c>
      <c r="V80" s="47">
        <v>232.85640000000001</v>
      </c>
      <c r="W80" s="47">
        <v>239.92155500000001</v>
      </c>
      <c r="X80" s="47">
        <v>243.74685700000001</v>
      </c>
      <c r="Y80" s="47">
        <v>249.43391399999999</v>
      </c>
      <c r="Z80" s="47">
        <v>249.930115</v>
      </c>
      <c r="AA80" s="47">
        <v>247.88381999999999</v>
      </c>
      <c r="AB80" s="47">
        <v>246.64913899999999</v>
      </c>
      <c r="AC80" s="47">
        <v>249.591599</v>
      </c>
      <c r="AD80" s="47">
        <v>253.13223300000001</v>
      </c>
      <c r="AE80" s="47">
        <v>257.01791400000002</v>
      </c>
      <c r="AF80" s="47">
        <v>259.24829099999999</v>
      </c>
      <c r="AG80" s="47">
        <v>267.30850199999998</v>
      </c>
      <c r="AH80" s="45">
        <v>3.4597000000000003E-2</v>
      </c>
      <c r="AJ80" s="226">
        <f t="shared" si="0"/>
        <v>0.70956782586667522</v>
      </c>
    </row>
    <row r="81" spans="2:36" ht="15" customHeight="1" x14ac:dyDescent="0.25">
      <c r="AJ81" s="226" t="e">
        <f t="shared" ref="AJ81:AJ144" si="1">C81/D81</f>
        <v>#DIV/0!</v>
      </c>
    </row>
    <row r="82" spans="2:36" ht="15" customHeight="1" thickBot="1" x14ac:dyDescent="0.3">
      <c r="AJ82" s="226" t="e">
        <f t="shared" si="1"/>
        <v>#DIV/0!</v>
      </c>
    </row>
    <row r="83" spans="2:36" ht="15" customHeight="1" x14ac:dyDescent="0.25">
      <c r="B83" s="260" t="s">
        <v>1994</v>
      </c>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c r="AA83" s="260"/>
      <c r="AB83" s="260"/>
      <c r="AC83" s="260"/>
      <c r="AD83" s="260"/>
      <c r="AE83" s="260"/>
      <c r="AF83" s="260"/>
      <c r="AG83" s="260"/>
      <c r="AH83" s="260"/>
      <c r="AJ83" s="226" t="e">
        <f t="shared" si="1"/>
        <v>#DIV/0!</v>
      </c>
    </row>
    <row r="84" spans="2:36" ht="15" customHeight="1" x14ac:dyDescent="0.25">
      <c r="B84" s="32" t="s">
        <v>1995</v>
      </c>
      <c r="AJ84" s="226" t="e">
        <f t="shared" si="1"/>
        <v>#DIV/0!</v>
      </c>
    </row>
    <row r="85" spans="2:36" ht="15" customHeight="1" x14ac:dyDescent="0.25">
      <c r="B85" s="32" t="s">
        <v>1996</v>
      </c>
      <c r="AJ85" s="226" t="e">
        <f t="shared" si="1"/>
        <v>#DIV/0!</v>
      </c>
    </row>
    <row r="86" spans="2:36" ht="15" customHeight="1" x14ac:dyDescent="0.25">
      <c r="B86" s="32" t="s">
        <v>1997</v>
      </c>
      <c r="AJ86" s="226" t="e">
        <f t="shared" si="1"/>
        <v>#DIV/0!</v>
      </c>
    </row>
    <row r="87" spans="2:36" ht="15" customHeight="1" x14ac:dyDescent="0.25">
      <c r="B87" s="32" t="s">
        <v>1058</v>
      </c>
      <c r="AJ87" s="226" t="e">
        <f t="shared" si="1"/>
        <v>#DIV/0!</v>
      </c>
    </row>
    <row r="88" spans="2:36" ht="15" customHeight="1" x14ac:dyDescent="0.25">
      <c r="B88" s="32" t="s">
        <v>1998</v>
      </c>
      <c r="AJ88" s="226" t="e">
        <f t="shared" si="1"/>
        <v>#DIV/0!</v>
      </c>
    </row>
    <row r="89" spans="2:36" ht="15" customHeight="1" x14ac:dyDescent="0.25">
      <c r="B89" s="32" t="s">
        <v>1057</v>
      </c>
      <c r="AJ89" s="226" t="e">
        <f t="shared" si="1"/>
        <v>#DIV/0!</v>
      </c>
    </row>
    <row r="90" spans="2:36" ht="15" customHeight="1" x14ac:dyDescent="0.25">
      <c r="B90" s="32" t="s">
        <v>1999</v>
      </c>
      <c r="AJ90" s="226" t="e">
        <f t="shared" si="1"/>
        <v>#DIV/0!</v>
      </c>
    </row>
    <row r="91" spans="2:36" ht="15" customHeight="1" x14ac:dyDescent="0.25">
      <c r="B91" s="32" t="s">
        <v>2000</v>
      </c>
      <c r="AJ91" s="226" t="e">
        <f t="shared" si="1"/>
        <v>#DIV/0!</v>
      </c>
    </row>
    <row r="92" spans="2:36" ht="15" customHeight="1" x14ac:dyDescent="0.25">
      <c r="B92" s="32" t="s">
        <v>1056</v>
      </c>
      <c r="AJ92" s="226" t="e">
        <f t="shared" si="1"/>
        <v>#DIV/0!</v>
      </c>
    </row>
    <row r="93" spans="2:36" ht="15" customHeight="1" x14ac:dyDescent="0.25">
      <c r="B93" s="32" t="s">
        <v>2001</v>
      </c>
      <c r="AJ93" s="226" t="e">
        <f t="shared" si="1"/>
        <v>#DIV/0!</v>
      </c>
    </row>
    <row r="94" spans="2:36" ht="15" customHeight="1" x14ac:dyDescent="0.25">
      <c r="B94" s="32" t="s">
        <v>2002</v>
      </c>
      <c r="AJ94" s="226" t="e">
        <f t="shared" si="1"/>
        <v>#DIV/0!</v>
      </c>
    </row>
    <row r="95" spans="2:36" ht="15" customHeight="1" x14ac:dyDescent="0.25">
      <c r="B95" s="32" t="s">
        <v>2003</v>
      </c>
      <c r="AJ95" s="226" t="e">
        <f t="shared" si="1"/>
        <v>#DIV/0!</v>
      </c>
    </row>
    <row r="96" spans="2:36" ht="15" customHeight="1" x14ac:dyDescent="0.25">
      <c r="B96" s="32" t="s">
        <v>1055</v>
      </c>
      <c r="AJ96" s="226" t="e">
        <f t="shared" si="1"/>
        <v>#DIV/0!</v>
      </c>
    </row>
    <row r="97" spans="2:36" ht="15" customHeight="1" x14ac:dyDescent="0.25">
      <c r="B97" s="32" t="s">
        <v>2004</v>
      </c>
      <c r="AJ97" s="226" t="e">
        <f t="shared" si="1"/>
        <v>#DIV/0!</v>
      </c>
    </row>
    <row r="98" spans="2:36" ht="15" customHeight="1" x14ac:dyDescent="0.25">
      <c r="B98" s="32" t="s">
        <v>2005</v>
      </c>
      <c r="AJ98" s="226" t="e">
        <f t="shared" si="1"/>
        <v>#DIV/0!</v>
      </c>
    </row>
    <row r="99" spans="2:36" ht="15" customHeight="1" x14ac:dyDescent="0.25">
      <c r="B99" s="32" t="s">
        <v>2006</v>
      </c>
      <c r="AJ99" s="226" t="e">
        <f t="shared" si="1"/>
        <v>#DIV/0!</v>
      </c>
    </row>
    <row r="100" spans="2:36" ht="15" customHeight="1" x14ac:dyDescent="0.25">
      <c r="B100" s="32" t="s">
        <v>1054</v>
      </c>
      <c r="AJ100" s="226" t="e">
        <f t="shared" si="1"/>
        <v>#DIV/0!</v>
      </c>
    </row>
    <row r="101" spans="2:36" ht="15" customHeight="1" x14ac:dyDescent="0.25">
      <c r="B101" s="32" t="s">
        <v>2007</v>
      </c>
      <c r="AJ101" s="226" t="e">
        <f t="shared" si="1"/>
        <v>#DIV/0!</v>
      </c>
    </row>
    <row r="102" spans="2:36" ht="15" customHeight="1" x14ac:dyDescent="0.25">
      <c r="B102" s="32" t="s">
        <v>2008</v>
      </c>
      <c r="AJ102" s="226" t="e">
        <f t="shared" si="1"/>
        <v>#DIV/0!</v>
      </c>
    </row>
    <row r="103" spans="2:36" ht="15" customHeight="1" x14ac:dyDescent="0.25">
      <c r="B103" s="32" t="s">
        <v>2009</v>
      </c>
      <c r="AJ103" s="226" t="e">
        <f t="shared" si="1"/>
        <v>#DIV/0!</v>
      </c>
    </row>
    <row r="104" spans="2:36" ht="15" customHeight="1" x14ac:dyDescent="0.25">
      <c r="B104" s="32" t="s">
        <v>2010</v>
      </c>
      <c r="AJ104" s="226" t="e">
        <f t="shared" si="1"/>
        <v>#DIV/0!</v>
      </c>
    </row>
    <row r="105" spans="2:36" ht="15" customHeight="1" x14ac:dyDescent="0.25">
      <c r="B105" s="32" t="s">
        <v>2011</v>
      </c>
      <c r="AJ105" s="226" t="e">
        <f t="shared" si="1"/>
        <v>#DIV/0!</v>
      </c>
    </row>
    <row r="106" spans="2:36" ht="15" customHeight="1" x14ac:dyDescent="0.25">
      <c r="B106" s="32" t="s">
        <v>2012</v>
      </c>
      <c r="AJ106" s="226" t="e">
        <f t="shared" si="1"/>
        <v>#DIV/0!</v>
      </c>
    </row>
    <row r="107" spans="2:36" ht="15" customHeight="1" x14ac:dyDescent="0.25">
      <c r="B107" s="32" t="s">
        <v>1053</v>
      </c>
      <c r="AJ107" s="226" t="e">
        <f t="shared" si="1"/>
        <v>#DIV/0!</v>
      </c>
    </row>
    <row r="108" spans="2:36" ht="15" customHeight="1" x14ac:dyDescent="0.25">
      <c r="B108" s="32" t="s">
        <v>2013</v>
      </c>
      <c r="AJ108" s="226" t="e">
        <f t="shared" si="1"/>
        <v>#DIV/0!</v>
      </c>
    </row>
    <row r="109" spans="2:36" ht="15" customHeight="1" x14ac:dyDescent="0.25">
      <c r="B109" s="32" t="s">
        <v>2014</v>
      </c>
      <c r="AJ109" s="226" t="e">
        <f t="shared" si="1"/>
        <v>#DIV/0!</v>
      </c>
    </row>
    <row r="110" spans="2:36" ht="15" customHeight="1" x14ac:dyDescent="0.25">
      <c r="B110" s="32" t="s">
        <v>2015</v>
      </c>
      <c r="AJ110" s="226" t="e">
        <f t="shared" si="1"/>
        <v>#DIV/0!</v>
      </c>
    </row>
    <row r="111" spans="2:36" ht="15" customHeight="1" x14ac:dyDescent="0.25">
      <c r="B111" s="32" t="s">
        <v>2174</v>
      </c>
      <c r="AJ111" s="226" t="e">
        <f t="shared" si="1"/>
        <v>#DIV/0!</v>
      </c>
    </row>
    <row r="112" spans="2:36" ht="15" customHeight="1" x14ac:dyDescent="0.25">
      <c r="AJ112" s="226" t="e">
        <f t="shared" si="1"/>
        <v>#DIV/0!</v>
      </c>
    </row>
    <row r="113" spans="36:36" ht="15" customHeight="1" x14ac:dyDescent="0.25">
      <c r="AJ113" s="226" t="e">
        <f t="shared" si="1"/>
        <v>#DIV/0!</v>
      </c>
    </row>
    <row r="114" spans="36:36" ht="15" customHeight="1" x14ac:dyDescent="0.25">
      <c r="AJ114" s="226" t="e">
        <f t="shared" si="1"/>
        <v>#DIV/0!</v>
      </c>
    </row>
    <row r="115" spans="36:36" ht="15" customHeight="1" x14ac:dyDescent="0.25">
      <c r="AJ115" s="226" t="e">
        <f t="shared" si="1"/>
        <v>#DIV/0!</v>
      </c>
    </row>
    <row r="116" spans="36:36" ht="15" customHeight="1" x14ac:dyDescent="0.25">
      <c r="AJ116" s="226" t="e">
        <f t="shared" si="1"/>
        <v>#DIV/0!</v>
      </c>
    </row>
    <row r="117" spans="36:36" ht="15" customHeight="1" x14ac:dyDescent="0.25">
      <c r="AJ117" s="226" t="e">
        <f t="shared" si="1"/>
        <v>#DIV/0!</v>
      </c>
    </row>
    <row r="118" spans="36:36" ht="15" customHeight="1" x14ac:dyDescent="0.25">
      <c r="AJ118" s="226" t="e">
        <f t="shared" si="1"/>
        <v>#DIV/0!</v>
      </c>
    </row>
    <row r="119" spans="36:36" ht="15" customHeight="1" x14ac:dyDescent="0.25">
      <c r="AJ119" s="226" t="e">
        <f t="shared" si="1"/>
        <v>#DIV/0!</v>
      </c>
    </row>
    <row r="120" spans="36:36" ht="15" customHeight="1" x14ac:dyDescent="0.25">
      <c r="AJ120" s="226" t="e">
        <f t="shared" si="1"/>
        <v>#DIV/0!</v>
      </c>
    </row>
    <row r="121" spans="36:36" ht="15" customHeight="1" x14ac:dyDescent="0.25">
      <c r="AJ121" s="226" t="e">
        <f t="shared" si="1"/>
        <v>#DIV/0!</v>
      </c>
    </row>
    <row r="122" spans="36:36" ht="15" customHeight="1" x14ac:dyDescent="0.25">
      <c r="AJ122" s="226" t="e">
        <f t="shared" si="1"/>
        <v>#DIV/0!</v>
      </c>
    </row>
    <row r="123" spans="36:36" ht="15" customHeight="1" x14ac:dyDescent="0.25">
      <c r="AJ123" s="226" t="e">
        <f t="shared" si="1"/>
        <v>#DIV/0!</v>
      </c>
    </row>
    <row r="124" spans="36:36" ht="15" customHeight="1" x14ac:dyDescent="0.25">
      <c r="AJ124" s="226" t="e">
        <f t="shared" si="1"/>
        <v>#DIV/0!</v>
      </c>
    </row>
    <row r="125" spans="36:36" ht="15" customHeight="1" x14ac:dyDescent="0.25">
      <c r="AJ125" s="226" t="e">
        <f t="shared" si="1"/>
        <v>#DIV/0!</v>
      </c>
    </row>
    <row r="126" spans="36:36" ht="15" customHeight="1" x14ac:dyDescent="0.25">
      <c r="AJ126" s="226" t="e">
        <f t="shared" si="1"/>
        <v>#DIV/0!</v>
      </c>
    </row>
    <row r="127" spans="36:36" ht="15" customHeight="1" x14ac:dyDescent="0.25">
      <c r="AJ127" s="226" t="e">
        <f t="shared" si="1"/>
        <v>#DIV/0!</v>
      </c>
    </row>
    <row r="128" spans="36:36" ht="15" customHeight="1" x14ac:dyDescent="0.25">
      <c r="AJ128" s="226" t="e">
        <f t="shared" si="1"/>
        <v>#DIV/0!</v>
      </c>
    </row>
    <row r="129" spans="36:36" ht="15" customHeight="1" x14ac:dyDescent="0.25">
      <c r="AJ129" s="226" t="e">
        <f t="shared" si="1"/>
        <v>#DIV/0!</v>
      </c>
    </row>
    <row r="130" spans="36:36" ht="15" customHeight="1" x14ac:dyDescent="0.25">
      <c r="AJ130" s="226" t="e">
        <f t="shared" si="1"/>
        <v>#DIV/0!</v>
      </c>
    </row>
    <row r="131" spans="36:36" ht="15" customHeight="1" x14ac:dyDescent="0.25">
      <c r="AJ131" s="226" t="e">
        <f t="shared" si="1"/>
        <v>#DIV/0!</v>
      </c>
    </row>
    <row r="132" spans="36:36" ht="15" customHeight="1" x14ac:dyDescent="0.25">
      <c r="AJ132" s="226" t="e">
        <f t="shared" si="1"/>
        <v>#DIV/0!</v>
      </c>
    </row>
    <row r="133" spans="36:36" ht="15" customHeight="1" x14ac:dyDescent="0.25">
      <c r="AJ133" s="226" t="e">
        <f t="shared" si="1"/>
        <v>#DIV/0!</v>
      </c>
    </row>
    <row r="134" spans="36:36" ht="15" customHeight="1" x14ac:dyDescent="0.25">
      <c r="AJ134" s="226" t="e">
        <f t="shared" si="1"/>
        <v>#DIV/0!</v>
      </c>
    </row>
    <row r="135" spans="36:36" ht="15" customHeight="1" x14ac:dyDescent="0.25">
      <c r="AJ135" s="226" t="e">
        <f t="shared" si="1"/>
        <v>#DIV/0!</v>
      </c>
    </row>
    <row r="136" spans="36:36" ht="15" customHeight="1" x14ac:dyDescent="0.25">
      <c r="AJ136" s="226" t="e">
        <f t="shared" si="1"/>
        <v>#DIV/0!</v>
      </c>
    </row>
    <row r="137" spans="36:36" ht="15" customHeight="1" x14ac:dyDescent="0.25">
      <c r="AJ137" s="226" t="e">
        <f t="shared" si="1"/>
        <v>#DIV/0!</v>
      </c>
    </row>
    <row r="138" spans="36:36" ht="15" customHeight="1" x14ac:dyDescent="0.25">
      <c r="AJ138" s="226" t="e">
        <f t="shared" si="1"/>
        <v>#DIV/0!</v>
      </c>
    </row>
    <row r="139" spans="36:36" ht="15" customHeight="1" x14ac:dyDescent="0.25">
      <c r="AJ139" s="226" t="e">
        <f t="shared" si="1"/>
        <v>#DIV/0!</v>
      </c>
    </row>
    <row r="140" spans="36:36" ht="15" customHeight="1" x14ac:dyDescent="0.25">
      <c r="AJ140" s="226" t="e">
        <f t="shared" si="1"/>
        <v>#DIV/0!</v>
      </c>
    </row>
    <row r="141" spans="36:36" ht="15" customHeight="1" x14ac:dyDescent="0.25">
      <c r="AJ141" s="226" t="e">
        <f t="shared" si="1"/>
        <v>#DIV/0!</v>
      </c>
    </row>
    <row r="142" spans="36:36" ht="15" customHeight="1" x14ac:dyDescent="0.25">
      <c r="AJ142" s="226" t="e">
        <f t="shared" si="1"/>
        <v>#DIV/0!</v>
      </c>
    </row>
    <row r="143" spans="36:36" ht="15" customHeight="1" x14ac:dyDescent="0.25">
      <c r="AJ143" s="226" t="e">
        <f t="shared" si="1"/>
        <v>#DIV/0!</v>
      </c>
    </row>
    <row r="144" spans="36:36" ht="15" customHeight="1" x14ac:dyDescent="0.25">
      <c r="AJ144" s="226" t="e">
        <f t="shared" si="1"/>
        <v>#DIV/0!</v>
      </c>
    </row>
    <row r="145" spans="36:36" ht="15" customHeight="1" x14ac:dyDescent="0.25">
      <c r="AJ145" s="226" t="e">
        <f t="shared" ref="AJ145:AJ190" si="2">C145/D145</f>
        <v>#DIV/0!</v>
      </c>
    </row>
    <row r="146" spans="36:36" ht="15" customHeight="1" x14ac:dyDescent="0.25">
      <c r="AJ146" s="226" t="e">
        <f t="shared" si="2"/>
        <v>#DIV/0!</v>
      </c>
    </row>
    <row r="147" spans="36:36" ht="15" customHeight="1" x14ac:dyDescent="0.25">
      <c r="AJ147" s="226" t="e">
        <f t="shared" si="2"/>
        <v>#DIV/0!</v>
      </c>
    </row>
    <row r="148" spans="36:36" ht="15" customHeight="1" x14ac:dyDescent="0.25">
      <c r="AJ148" s="226" t="e">
        <f t="shared" si="2"/>
        <v>#DIV/0!</v>
      </c>
    </row>
    <row r="149" spans="36:36" ht="15" customHeight="1" x14ac:dyDescent="0.25">
      <c r="AJ149" s="226" t="e">
        <f t="shared" si="2"/>
        <v>#DIV/0!</v>
      </c>
    </row>
    <row r="150" spans="36:36" ht="15" customHeight="1" x14ac:dyDescent="0.25">
      <c r="AJ150" s="226" t="e">
        <f t="shared" si="2"/>
        <v>#DIV/0!</v>
      </c>
    </row>
    <row r="151" spans="36:36" ht="15" customHeight="1" x14ac:dyDescent="0.25">
      <c r="AJ151" s="226" t="e">
        <f t="shared" si="2"/>
        <v>#DIV/0!</v>
      </c>
    </row>
    <row r="152" spans="36:36" ht="15" customHeight="1" x14ac:dyDescent="0.25">
      <c r="AJ152" s="226" t="e">
        <f t="shared" si="2"/>
        <v>#DIV/0!</v>
      </c>
    </row>
    <row r="153" spans="36:36" ht="15" customHeight="1" x14ac:dyDescent="0.25">
      <c r="AJ153" s="226" t="e">
        <f t="shared" si="2"/>
        <v>#DIV/0!</v>
      </c>
    </row>
    <row r="154" spans="36:36" ht="15" customHeight="1" x14ac:dyDescent="0.25">
      <c r="AJ154" s="226" t="e">
        <f t="shared" si="2"/>
        <v>#DIV/0!</v>
      </c>
    </row>
    <row r="155" spans="36:36" ht="15" customHeight="1" x14ac:dyDescent="0.25">
      <c r="AJ155" s="226" t="e">
        <f t="shared" si="2"/>
        <v>#DIV/0!</v>
      </c>
    </row>
    <row r="156" spans="36:36" ht="15" customHeight="1" x14ac:dyDescent="0.25">
      <c r="AJ156" s="226" t="e">
        <f t="shared" si="2"/>
        <v>#DIV/0!</v>
      </c>
    </row>
    <row r="157" spans="36:36" ht="15" customHeight="1" x14ac:dyDescent="0.25">
      <c r="AJ157" s="226" t="e">
        <f t="shared" si="2"/>
        <v>#DIV/0!</v>
      </c>
    </row>
    <row r="158" spans="36:36" ht="15" customHeight="1" x14ac:dyDescent="0.25">
      <c r="AJ158" s="226" t="e">
        <f t="shared" si="2"/>
        <v>#DIV/0!</v>
      </c>
    </row>
    <row r="159" spans="36:36" ht="15" customHeight="1" x14ac:dyDescent="0.25">
      <c r="AJ159" s="226" t="e">
        <f t="shared" si="2"/>
        <v>#DIV/0!</v>
      </c>
    </row>
    <row r="160" spans="36:36" ht="15" customHeight="1" x14ac:dyDescent="0.25">
      <c r="AJ160" s="226" t="e">
        <f t="shared" si="2"/>
        <v>#DIV/0!</v>
      </c>
    </row>
    <row r="161" spans="36:36" ht="15" customHeight="1" x14ac:dyDescent="0.25">
      <c r="AJ161" s="226" t="e">
        <f t="shared" si="2"/>
        <v>#DIV/0!</v>
      </c>
    </row>
    <row r="162" spans="36:36" ht="15" customHeight="1" x14ac:dyDescent="0.25">
      <c r="AJ162" s="226" t="e">
        <f t="shared" si="2"/>
        <v>#DIV/0!</v>
      </c>
    </row>
    <row r="163" spans="36:36" ht="15" customHeight="1" x14ac:dyDescent="0.25">
      <c r="AJ163" s="226" t="e">
        <f t="shared" si="2"/>
        <v>#DIV/0!</v>
      </c>
    </row>
    <row r="164" spans="36:36" ht="15" customHeight="1" x14ac:dyDescent="0.25">
      <c r="AJ164" s="226" t="e">
        <f t="shared" si="2"/>
        <v>#DIV/0!</v>
      </c>
    </row>
    <row r="165" spans="36:36" ht="15" customHeight="1" x14ac:dyDescent="0.25">
      <c r="AJ165" s="226" t="e">
        <f t="shared" si="2"/>
        <v>#DIV/0!</v>
      </c>
    </row>
    <row r="166" spans="36:36" ht="15" customHeight="1" x14ac:dyDescent="0.25">
      <c r="AJ166" s="226" t="e">
        <f t="shared" si="2"/>
        <v>#DIV/0!</v>
      </c>
    </row>
    <row r="167" spans="36:36" ht="15" customHeight="1" x14ac:dyDescent="0.25">
      <c r="AJ167" s="226" t="e">
        <f t="shared" si="2"/>
        <v>#DIV/0!</v>
      </c>
    </row>
    <row r="168" spans="36:36" ht="15" customHeight="1" x14ac:dyDescent="0.25">
      <c r="AJ168" s="226" t="e">
        <f t="shared" si="2"/>
        <v>#DIV/0!</v>
      </c>
    </row>
    <row r="169" spans="36:36" ht="15" customHeight="1" x14ac:dyDescent="0.25">
      <c r="AJ169" s="226" t="e">
        <f t="shared" si="2"/>
        <v>#DIV/0!</v>
      </c>
    </row>
    <row r="170" spans="36:36" ht="15" customHeight="1" x14ac:dyDescent="0.25">
      <c r="AJ170" s="226" t="e">
        <f t="shared" si="2"/>
        <v>#DIV/0!</v>
      </c>
    </row>
    <row r="171" spans="36:36" ht="15" customHeight="1" x14ac:dyDescent="0.25">
      <c r="AJ171" s="226" t="e">
        <f t="shared" si="2"/>
        <v>#DIV/0!</v>
      </c>
    </row>
    <row r="172" spans="36:36" ht="15" customHeight="1" x14ac:dyDescent="0.25">
      <c r="AJ172" s="226" t="e">
        <f t="shared" si="2"/>
        <v>#DIV/0!</v>
      </c>
    </row>
    <row r="173" spans="36:36" ht="15" customHeight="1" x14ac:dyDescent="0.25">
      <c r="AJ173" s="226" t="e">
        <f t="shared" si="2"/>
        <v>#DIV/0!</v>
      </c>
    </row>
    <row r="174" spans="36:36" ht="15" customHeight="1" x14ac:dyDescent="0.25">
      <c r="AJ174" s="226" t="e">
        <f t="shared" si="2"/>
        <v>#DIV/0!</v>
      </c>
    </row>
    <row r="175" spans="36:36" ht="15" customHeight="1" x14ac:dyDescent="0.25">
      <c r="AJ175" s="226" t="e">
        <f t="shared" si="2"/>
        <v>#DIV/0!</v>
      </c>
    </row>
    <row r="176" spans="36:36" ht="15" customHeight="1" x14ac:dyDescent="0.25">
      <c r="AJ176" s="226" t="e">
        <f t="shared" si="2"/>
        <v>#DIV/0!</v>
      </c>
    </row>
    <row r="177" spans="36:36" ht="15" customHeight="1" x14ac:dyDescent="0.25">
      <c r="AJ177" s="226" t="e">
        <f t="shared" si="2"/>
        <v>#DIV/0!</v>
      </c>
    </row>
    <row r="178" spans="36:36" ht="15" customHeight="1" x14ac:dyDescent="0.25">
      <c r="AJ178" s="226" t="e">
        <f t="shared" si="2"/>
        <v>#DIV/0!</v>
      </c>
    </row>
    <row r="179" spans="36:36" ht="15" customHeight="1" x14ac:dyDescent="0.25">
      <c r="AJ179" s="226" t="e">
        <f t="shared" si="2"/>
        <v>#DIV/0!</v>
      </c>
    </row>
    <row r="180" spans="36:36" ht="15" customHeight="1" x14ac:dyDescent="0.25">
      <c r="AJ180" s="226" t="e">
        <f t="shared" si="2"/>
        <v>#DIV/0!</v>
      </c>
    </row>
    <row r="181" spans="36:36" ht="15" customHeight="1" x14ac:dyDescent="0.25">
      <c r="AJ181" s="226" t="e">
        <f t="shared" si="2"/>
        <v>#DIV/0!</v>
      </c>
    </row>
    <row r="182" spans="36:36" ht="15" customHeight="1" x14ac:dyDescent="0.25">
      <c r="AJ182" s="226" t="e">
        <f t="shared" si="2"/>
        <v>#DIV/0!</v>
      </c>
    </row>
    <row r="183" spans="36:36" ht="15" customHeight="1" x14ac:dyDescent="0.25">
      <c r="AJ183" s="226" t="e">
        <f t="shared" si="2"/>
        <v>#DIV/0!</v>
      </c>
    </row>
    <row r="184" spans="36:36" ht="15" customHeight="1" x14ac:dyDescent="0.25">
      <c r="AJ184" s="226" t="e">
        <f t="shared" si="2"/>
        <v>#DIV/0!</v>
      </c>
    </row>
    <row r="185" spans="36:36" ht="15" customHeight="1" x14ac:dyDescent="0.25">
      <c r="AJ185" s="226" t="e">
        <f t="shared" si="2"/>
        <v>#DIV/0!</v>
      </c>
    </row>
    <row r="186" spans="36:36" ht="15" customHeight="1" x14ac:dyDescent="0.25">
      <c r="AJ186" s="226" t="e">
        <f t="shared" si="2"/>
        <v>#DIV/0!</v>
      </c>
    </row>
    <row r="187" spans="36:36" ht="15" customHeight="1" x14ac:dyDescent="0.25">
      <c r="AJ187" s="226" t="e">
        <f t="shared" si="2"/>
        <v>#DIV/0!</v>
      </c>
    </row>
    <row r="188" spans="36:36" ht="15" customHeight="1" x14ac:dyDescent="0.25">
      <c r="AJ188" s="226" t="e">
        <f t="shared" si="2"/>
        <v>#DIV/0!</v>
      </c>
    </row>
    <row r="189" spans="36:36" ht="15" customHeight="1" x14ac:dyDescent="0.25">
      <c r="AJ189" s="226" t="e">
        <f t="shared" si="2"/>
        <v>#DIV/0!</v>
      </c>
    </row>
    <row r="190" spans="36:36" ht="15" customHeight="1" x14ac:dyDescent="0.25">
      <c r="AJ190" s="226" t="e">
        <f t="shared" si="2"/>
        <v>#DIV/0!</v>
      </c>
    </row>
  </sheetData>
  <mergeCells count="1">
    <mergeCell ref="B83:AH83"/>
  </mergeCell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922F4-8C98-4C15-9EF1-49B395B059E8}">
  <dimension ref="A1:AJ76"/>
  <sheetViews>
    <sheetView workbookViewId="0">
      <selection activeCell="F6" sqref="F6"/>
    </sheetView>
  </sheetViews>
  <sheetFormatPr defaultRowHeight="15" x14ac:dyDescent="0.25"/>
  <cols>
    <col min="1" max="1" width="69" style="248" customWidth="1"/>
    <col min="2" max="2" width="101.28515625" style="248" customWidth="1"/>
    <col min="3" max="16384" width="9.140625" style="248"/>
  </cols>
  <sheetData>
    <row r="1" spans="1:36" x14ac:dyDescent="0.25">
      <c r="A1" s="248" t="s">
        <v>2451</v>
      </c>
    </row>
    <row r="2" spans="1:36" x14ac:dyDescent="0.25">
      <c r="A2" s="248" t="s">
        <v>2452</v>
      </c>
    </row>
    <row r="3" spans="1:36" x14ac:dyDescent="0.25">
      <c r="A3" s="248" t="s">
        <v>2453</v>
      </c>
    </row>
    <row r="4" spans="1:36" x14ac:dyDescent="0.25">
      <c r="A4" s="248" t="s">
        <v>2454</v>
      </c>
    </row>
    <row r="5" spans="1:36" x14ac:dyDescent="0.25">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411</v>
      </c>
      <c r="B6" s="248" t="s">
        <v>2459</v>
      </c>
      <c r="C6" s="248" t="s">
        <v>2460</v>
      </c>
      <c r="D6" s="248" t="s">
        <v>2461</v>
      </c>
      <c r="F6" s="248">
        <v>746.87048300000004</v>
      </c>
      <c r="G6" s="248">
        <v>840.716003</v>
      </c>
      <c r="H6" s="248">
        <v>850.76226799999995</v>
      </c>
      <c r="I6" s="248">
        <v>846.17730700000004</v>
      </c>
      <c r="J6" s="248">
        <v>846.14965800000004</v>
      </c>
      <c r="K6" s="248">
        <v>844.26403800000003</v>
      </c>
      <c r="L6" s="248">
        <v>840.59942599999999</v>
      </c>
      <c r="M6" s="248">
        <v>838.87609899999995</v>
      </c>
      <c r="N6" s="248">
        <v>835.64575200000002</v>
      </c>
      <c r="O6" s="248">
        <v>832.79443400000002</v>
      </c>
      <c r="P6" s="248">
        <v>831.82012899999995</v>
      </c>
      <c r="Q6" s="248">
        <v>833.64276099999995</v>
      </c>
      <c r="R6" s="248">
        <v>833.29260299999999</v>
      </c>
      <c r="S6" s="248">
        <v>831.01507600000002</v>
      </c>
      <c r="T6" s="248">
        <v>828.73272699999995</v>
      </c>
      <c r="U6" s="248">
        <v>827.11175500000002</v>
      </c>
      <c r="V6" s="248">
        <v>826.83715800000004</v>
      </c>
      <c r="W6" s="248">
        <v>826.180115</v>
      </c>
      <c r="X6" s="248">
        <v>827.33056599999998</v>
      </c>
      <c r="Y6" s="248">
        <v>827.06683299999997</v>
      </c>
      <c r="Z6" s="248">
        <v>827.625854</v>
      </c>
      <c r="AA6" s="248">
        <v>829.53912400000002</v>
      </c>
      <c r="AB6" s="248">
        <v>831.72735599999999</v>
      </c>
      <c r="AC6" s="248">
        <v>832.18102999999996</v>
      </c>
      <c r="AD6" s="248">
        <v>834.06146200000001</v>
      </c>
      <c r="AE6" s="248">
        <v>837.30822799999999</v>
      </c>
      <c r="AF6" s="248">
        <v>839.428223</v>
      </c>
      <c r="AG6" s="248">
        <v>839.74255400000004</v>
      </c>
      <c r="AH6" s="248">
        <v>842.51312299999995</v>
      </c>
      <c r="AI6" s="248">
        <v>849.40979000000004</v>
      </c>
      <c r="AJ6" s="251">
        <v>4.0000000000000001E-3</v>
      </c>
    </row>
    <row r="7" spans="1:36" x14ac:dyDescent="0.25">
      <c r="A7" s="248" t="s">
        <v>216</v>
      </c>
      <c r="C7" s="248" t="s">
        <v>2462</v>
      </c>
    </row>
    <row r="8" spans="1:36" x14ac:dyDescent="0.25">
      <c r="A8" s="248" t="s">
        <v>217</v>
      </c>
      <c r="B8" s="248" t="s">
        <v>2463</v>
      </c>
      <c r="C8" s="248" t="s">
        <v>2464</v>
      </c>
      <c r="D8" s="248" t="s">
        <v>2465</v>
      </c>
      <c r="F8" s="248">
        <v>15.710509</v>
      </c>
      <c r="G8" s="248">
        <v>16.935637</v>
      </c>
      <c r="H8" s="248">
        <v>17.158117000000001</v>
      </c>
      <c r="I8" s="248">
        <v>17.243862</v>
      </c>
      <c r="J8" s="248">
        <v>17.289556999999999</v>
      </c>
      <c r="K8" s="248">
        <v>17.248625000000001</v>
      </c>
      <c r="L8" s="248">
        <v>17.194527000000001</v>
      </c>
      <c r="M8" s="248">
        <v>17.125136999999999</v>
      </c>
      <c r="N8" s="248">
        <v>17.100778999999999</v>
      </c>
      <c r="O8" s="248">
        <v>17.055332</v>
      </c>
      <c r="P8" s="248">
        <v>16.935117999999999</v>
      </c>
      <c r="Q8" s="248">
        <v>16.974129000000001</v>
      </c>
      <c r="R8" s="248">
        <v>16.890357999999999</v>
      </c>
      <c r="S8" s="248">
        <v>16.803426999999999</v>
      </c>
      <c r="T8" s="248">
        <v>16.749455999999999</v>
      </c>
      <c r="U8" s="248">
        <v>16.641615000000002</v>
      </c>
      <c r="V8" s="248">
        <v>16.592222</v>
      </c>
      <c r="W8" s="248">
        <v>16.606012</v>
      </c>
      <c r="X8" s="248">
        <v>16.514265000000002</v>
      </c>
      <c r="Y8" s="248">
        <v>16.474267999999999</v>
      </c>
      <c r="Z8" s="248">
        <v>16.485779000000001</v>
      </c>
      <c r="AA8" s="248">
        <v>16.434585999999999</v>
      </c>
      <c r="AB8" s="248">
        <v>16.466222999999999</v>
      </c>
      <c r="AC8" s="248">
        <v>16.464849000000001</v>
      </c>
      <c r="AD8" s="248">
        <v>16.374317000000001</v>
      </c>
      <c r="AE8" s="248">
        <v>16.368639000000002</v>
      </c>
      <c r="AF8" s="248">
        <v>16.269154</v>
      </c>
      <c r="AG8" s="248">
        <v>16.304836000000002</v>
      </c>
      <c r="AH8" s="248">
        <v>16.304724</v>
      </c>
      <c r="AI8" s="248">
        <v>16.280148000000001</v>
      </c>
      <c r="AJ8" s="251">
        <v>1E-3</v>
      </c>
    </row>
    <row r="9" spans="1:36" x14ac:dyDescent="0.25">
      <c r="A9" s="248" t="s">
        <v>2466</v>
      </c>
      <c r="C9" s="248" t="s">
        <v>2467</v>
      </c>
    </row>
    <row r="10" spans="1:36" x14ac:dyDescent="0.25">
      <c r="A10" s="248" t="s">
        <v>1976</v>
      </c>
      <c r="B10" s="248" t="s">
        <v>2468</v>
      </c>
      <c r="C10" s="248" t="s">
        <v>2469</v>
      </c>
      <c r="D10" s="248" t="s">
        <v>2470</v>
      </c>
      <c r="F10" s="248">
        <v>0.214</v>
      </c>
      <c r="G10" s="248">
        <v>0.214</v>
      </c>
      <c r="H10" s="248">
        <v>0</v>
      </c>
      <c r="I10" s="248">
        <v>0</v>
      </c>
      <c r="J10" s="248">
        <v>0</v>
      </c>
      <c r="K10" s="248">
        <v>0</v>
      </c>
      <c r="L10" s="248">
        <v>0</v>
      </c>
      <c r="M10" s="248">
        <v>0</v>
      </c>
      <c r="N10" s="248">
        <v>0</v>
      </c>
      <c r="O10" s="248">
        <v>0</v>
      </c>
      <c r="P10" s="248">
        <v>0</v>
      </c>
      <c r="Q10" s="248">
        <v>0</v>
      </c>
      <c r="R10" s="248">
        <v>0</v>
      </c>
      <c r="S10" s="248">
        <v>0</v>
      </c>
      <c r="T10" s="248">
        <v>0</v>
      </c>
      <c r="U10" s="248">
        <v>0</v>
      </c>
      <c r="V10" s="248">
        <v>0</v>
      </c>
      <c r="W10" s="248">
        <v>0</v>
      </c>
      <c r="X10" s="248">
        <v>0</v>
      </c>
      <c r="Y10" s="248">
        <v>0</v>
      </c>
      <c r="Z10" s="248">
        <v>0</v>
      </c>
      <c r="AA10" s="248">
        <v>0</v>
      </c>
      <c r="AB10" s="248">
        <v>0</v>
      </c>
      <c r="AC10" s="248">
        <v>0</v>
      </c>
      <c r="AD10" s="248">
        <v>0</v>
      </c>
      <c r="AE10" s="248">
        <v>0</v>
      </c>
      <c r="AF10" s="248">
        <v>0</v>
      </c>
      <c r="AG10" s="248">
        <v>0</v>
      </c>
      <c r="AH10" s="248">
        <v>0</v>
      </c>
      <c r="AI10" s="248">
        <v>0</v>
      </c>
      <c r="AJ10" s="248" t="s">
        <v>102</v>
      </c>
    </row>
    <row r="11" spans="1:36" x14ac:dyDescent="0.25">
      <c r="A11" s="248" t="s">
        <v>1975</v>
      </c>
      <c r="B11" s="248" t="s">
        <v>2471</v>
      </c>
      <c r="C11" s="248" t="s">
        <v>2472</v>
      </c>
      <c r="D11" s="248" t="s">
        <v>2470</v>
      </c>
      <c r="F11" s="248">
        <v>1.625</v>
      </c>
      <c r="G11" s="248">
        <v>1.625</v>
      </c>
      <c r="H11" s="248">
        <v>0</v>
      </c>
      <c r="I11" s="248">
        <v>0</v>
      </c>
      <c r="J11" s="248">
        <v>0</v>
      </c>
      <c r="K11" s="248">
        <v>0</v>
      </c>
      <c r="L11" s="248">
        <v>0</v>
      </c>
      <c r="M11" s="248">
        <v>0</v>
      </c>
      <c r="N11" s="248">
        <v>0</v>
      </c>
      <c r="O11" s="248">
        <v>0</v>
      </c>
      <c r="P11" s="248">
        <v>0</v>
      </c>
      <c r="Q11" s="248">
        <v>0</v>
      </c>
      <c r="R11" s="248">
        <v>0</v>
      </c>
      <c r="S11" s="248">
        <v>0</v>
      </c>
      <c r="T11" s="248">
        <v>0</v>
      </c>
      <c r="U11" s="248">
        <v>0</v>
      </c>
      <c r="V11" s="248">
        <v>0</v>
      </c>
      <c r="W11" s="248">
        <v>0</v>
      </c>
      <c r="X11" s="248">
        <v>0</v>
      </c>
      <c r="Y11" s="248">
        <v>0</v>
      </c>
      <c r="Z11" s="248">
        <v>0</v>
      </c>
      <c r="AA11" s="248">
        <v>0</v>
      </c>
      <c r="AB11" s="248">
        <v>0</v>
      </c>
      <c r="AC11" s="248">
        <v>0</v>
      </c>
      <c r="AD11" s="248">
        <v>0</v>
      </c>
      <c r="AE11" s="248">
        <v>0</v>
      </c>
      <c r="AF11" s="248">
        <v>0</v>
      </c>
      <c r="AG11" s="248">
        <v>0</v>
      </c>
      <c r="AH11" s="248">
        <v>0</v>
      </c>
      <c r="AI11" s="248">
        <v>0</v>
      </c>
      <c r="AJ11" s="248" t="s">
        <v>102</v>
      </c>
    </row>
    <row r="12" spans="1:36" x14ac:dyDescent="0.25">
      <c r="A12" s="248" t="s">
        <v>2473</v>
      </c>
      <c r="B12" s="248" t="s">
        <v>2474</v>
      </c>
      <c r="C12" s="248" t="s">
        <v>2475</v>
      </c>
      <c r="D12" s="248" t="s">
        <v>2470</v>
      </c>
      <c r="F12" s="248">
        <v>6.8129999999999997</v>
      </c>
      <c r="G12" s="248">
        <v>6.8129999999999997</v>
      </c>
      <c r="H12" s="248">
        <v>0</v>
      </c>
      <c r="I12" s="248">
        <v>0</v>
      </c>
      <c r="J12" s="248">
        <v>0</v>
      </c>
      <c r="K12" s="248">
        <v>0</v>
      </c>
      <c r="L12" s="248">
        <v>0</v>
      </c>
      <c r="M12" s="248">
        <v>0</v>
      </c>
      <c r="N12" s="248">
        <v>0</v>
      </c>
      <c r="O12" s="248">
        <v>0</v>
      </c>
      <c r="P12" s="248">
        <v>0</v>
      </c>
      <c r="Q12" s="248">
        <v>0</v>
      </c>
      <c r="R12" s="248">
        <v>0</v>
      </c>
      <c r="S12" s="248">
        <v>0</v>
      </c>
      <c r="T12" s="248">
        <v>0</v>
      </c>
      <c r="U12" s="248">
        <v>0</v>
      </c>
      <c r="V12" s="248">
        <v>0</v>
      </c>
      <c r="W12" s="248">
        <v>0</v>
      </c>
      <c r="X12" s="248">
        <v>0</v>
      </c>
      <c r="Y12" s="248">
        <v>0</v>
      </c>
      <c r="Z12" s="248">
        <v>0</v>
      </c>
      <c r="AA12" s="248">
        <v>0</v>
      </c>
      <c r="AB12" s="248">
        <v>0</v>
      </c>
      <c r="AC12" s="248">
        <v>0</v>
      </c>
      <c r="AD12" s="248">
        <v>0</v>
      </c>
      <c r="AE12" s="248">
        <v>0</v>
      </c>
      <c r="AF12" s="248">
        <v>0</v>
      </c>
      <c r="AG12" s="248">
        <v>0</v>
      </c>
      <c r="AH12" s="248">
        <v>0</v>
      </c>
      <c r="AI12" s="248">
        <v>0</v>
      </c>
      <c r="AJ12" s="248" t="s">
        <v>102</v>
      </c>
    </row>
    <row r="13" spans="1:36" x14ac:dyDescent="0.25">
      <c r="A13" s="248" t="s">
        <v>1978</v>
      </c>
      <c r="B13" s="248" t="s">
        <v>2476</v>
      </c>
      <c r="C13" s="248" t="s">
        <v>2477</v>
      </c>
      <c r="D13" s="248" t="s">
        <v>2470</v>
      </c>
      <c r="F13" s="248">
        <v>457.22900399999997</v>
      </c>
      <c r="G13" s="248">
        <v>494.56597900000003</v>
      </c>
      <c r="H13" s="248">
        <v>512.17004399999996</v>
      </c>
      <c r="I13" s="248">
        <v>507.68441799999999</v>
      </c>
      <c r="J13" s="248">
        <v>508.41577100000001</v>
      </c>
      <c r="K13" s="248">
        <v>501.62970000000001</v>
      </c>
      <c r="L13" s="248">
        <v>499.41949499999998</v>
      </c>
      <c r="M13" s="248">
        <v>501.442474</v>
      </c>
      <c r="N13" s="248">
        <v>503.42486600000001</v>
      </c>
      <c r="O13" s="248">
        <v>508.64514200000002</v>
      </c>
      <c r="P13" s="248">
        <v>507.30545000000001</v>
      </c>
      <c r="Q13" s="248">
        <v>510.25604199999998</v>
      </c>
      <c r="R13" s="248">
        <v>510.57617199999999</v>
      </c>
      <c r="S13" s="248">
        <v>511.58743299999998</v>
      </c>
      <c r="T13" s="248">
        <v>510.87835699999999</v>
      </c>
      <c r="U13" s="248">
        <v>510.539154</v>
      </c>
      <c r="V13" s="248">
        <v>508.83007800000001</v>
      </c>
      <c r="W13" s="248">
        <v>508.80609099999998</v>
      </c>
      <c r="X13" s="248">
        <v>509.01776100000001</v>
      </c>
      <c r="Y13" s="248">
        <v>505.91009500000001</v>
      </c>
      <c r="Z13" s="248">
        <v>506.77810699999998</v>
      </c>
      <c r="AA13" s="248">
        <v>506.62023900000003</v>
      </c>
      <c r="AB13" s="248">
        <v>508.24447600000002</v>
      </c>
      <c r="AC13" s="248">
        <v>509.078552</v>
      </c>
      <c r="AD13" s="248">
        <v>510.58062699999999</v>
      </c>
      <c r="AE13" s="248">
        <v>511.49093599999998</v>
      </c>
      <c r="AF13" s="248">
        <v>511.26907299999999</v>
      </c>
      <c r="AG13" s="248">
        <v>513.88256799999999</v>
      </c>
      <c r="AH13" s="248">
        <v>517.29754600000001</v>
      </c>
      <c r="AI13" s="248">
        <v>518.11547900000005</v>
      </c>
      <c r="AJ13" s="251">
        <v>4.0000000000000001E-3</v>
      </c>
    </row>
    <row r="14" spans="1:36" x14ac:dyDescent="0.25">
      <c r="A14" s="248" t="s">
        <v>2478</v>
      </c>
      <c r="B14" s="248" t="s">
        <v>2479</v>
      </c>
      <c r="C14" s="248" t="s">
        <v>2480</v>
      </c>
      <c r="D14" s="248" t="s">
        <v>2470</v>
      </c>
      <c r="F14" s="248">
        <v>1307.035034</v>
      </c>
      <c r="G14" s="248">
        <v>1307.035034</v>
      </c>
      <c r="H14" s="248">
        <v>1376.4792480000001</v>
      </c>
      <c r="I14" s="248">
        <v>1370.584351</v>
      </c>
      <c r="J14" s="248">
        <v>1380.0272219999999</v>
      </c>
      <c r="K14" s="248">
        <v>1384.7845460000001</v>
      </c>
      <c r="L14" s="248">
        <v>1372.6489260000001</v>
      </c>
      <c r="M14" s="248">
        <v>1386.3914789999999</v>
      </c>
      <c r="N14" s="248">
        <v>1386.870361</v>
      </c>
      <c r="O14" s="248">
        <v>1389.0078120000001</v>
      </c>
      <c r="P14" s="248">
        <v>1381.9145510000001</v>
      </c>
      <c r="Q14" s="248">
        <v>1402.4970699999999</v>
      </c>
      <c r="R14" s="248">
        <v>1398.6791989999999</v>
      </c>
      <c r="S14" s="248">
        <v>1401.0201420000001</v>
      </c>
      <c r="T14" s="248">
        <v>1406.3013920000001</v>
      </c>
      <c r="U14" s="248">
        <v>1413.2410890000001</v>
      </c>
      <c r="V14" s="248">
        <v>1434.525024</v>
      </c>
      <c r="W14" s="248">
        <v>1435.3785399999999</v>
      </c>
      <c r="X14" s="248">
        <v>1436.891846</v>
      </c>
      <c r="Y14" s="248">
        <v>1417.8948969999999</v>
      </c>
      <c r="Z14" s="248">
        <v>1419.7548830000001</v>
      </c>
      <c r="AA14" s="248">
        <v>1409.0180660000001</v>
      </c>
      <c r="AB14" s="248">
        <v>1401.147827</v>
      </c>
      <c r="AC14" s="248">
        <v>1405.275269</v>
      </c>
      <c r="AD14" s="248">
        <v>1393.4461670000001</v>
      </c>
      <c r="AE14" s="248">
        <v>1386.3370359999999</v>
      </c>
      <c r="AF14" s="248">
        <v>1375.0979</v>
      </c>
      <c r="AG14" s="248">
        <v>1388.493408</v>
      </c>
      <c r="AH14" s="248">
        <v>1397.1701660000001</v>
      </c>
      <c r="AI14" s="248">
        <v>1386.0151370000001</v>
      </c>
      <c r="AJ14" s="251">
        <v>2E-3</v>
      </c>
    </row>
    <row r="15" spans="1:36" x14ac:dyDescent="0.25">
      <c r="A15" s="248" t="s">
        <v>2481</v>
      </c>
      <c r="B15" s="248" t="s">
        <v>2482</v>
      </c>
      <c r="C15" s="248" t="s">
        <v>2483</v>
      </c>
      <c r="D15" s="248" t="s">
        <v>2470</v>
      </c>
      <c r="F15" s="248">
        <v>2.9580000000000002</v>
      </c>
      <c r="G15" s="248">
        <v>2.9580000000000002</v>
      </c>
      <c r="H15" s="248">
        <v>0</v>
      </c>
      <c r="I15" s="248">
        <v>0</v>
      </c>
      <c r="J15" s="248">
        <v>0.37226700000000001</v>
      </c>
      <c r="K15" s="248">
        <v>0.71969000000000005</v>
      </c>
      <c r="L15" s="248">
        <v>9.9510559999999995</v>
      </c>
      <c r="M15" s="248">
        <v>1.636055</v>
      </c>
      <c r="N15" s="248">
        <v>0</v>
      </c>
      <c r="O15" s="248">
        <v>0</v>
      </c>
      <c r="P15" s="248">
        <v>0</v>
      </c>
      <c r="Q15" s="248">
        <v>1.3138E-2</v>
      </c>
      <c r="R15" s="248">
        <v>0</v>
      </c>
      <c r="S15" s="248">
        <v>0</v>
      </c>
      <c r="T15" s="248">
        <v>1.9257E-2</v>
      </c>
      <c r="U15" s="248">
        <v>0.13809099999999999</v>
      </c>
      <c r="V15" s="248">
        <v>2.7799000000000001E-2</v>
      </c>
      <c r="W15" s="248">
        <v>1.2505E-2</v>
      </c>
      <c r="X15" s="248">
        <v>9.9725999999999995E-2</v>
      </c>
      <c r="Y15" s="248">
        <v>3.2391999999999997E-2</v>
      </c>
      <c r="Z15" s="248">
        <v>4.1556000000000003E-2</v>
      </c>
      <c r="AA15" s="248">
        <v>7.7835000000000001E-2</v>
      </c>
      <c r="AB15" s="248">
        <v>6.1223E-2</v>
      </c>
      <c r="AC15" s="248">
        <v>1.1795E-2</v>
      </c>
      <c r="AD15" s="248">
        <v>2.5690000000000001E-2</v>
      </c>
      <c r="AE15" s="248">
        <v>3.9746999999999998E-2</v>
      </c>
      <c r="AF15" s="248">
        <v>1.26E-2</v>
      </c>
      <c r="AG15" s="248">
        <v>3.9243E-2</v>
      </c>
      <c r="AH15" s="248">
        <v>4.2319000000000002E-2</v>
      </c>
      <c r="AI15" s="248">
        <v>3.7359000000000003E-2</v>
      </c>
      <c r="AJ15" s="251">
        <v>-0.14000000000000001</v>
      </c>
    </row>
    <row r="16" spans="1:36" x14ac:dyDescent="0.25">
      <c r="A16" s="248" t="s">
        <v>2484</v>
      </c>
      <c r="B16" s="248" t="s">
        <v>2485</v>
      </c>
      <c r="C16" s="248" t="s">
        <v>2486</v>
      </c>
      <c r="D16" s="248" t="s">
        <v>2470</v>
      </c>
      <c r="F16" s="248">
        <v>1775.8740230000001</v>
      </c>
      <c r="G16" s="248">
        <v>1813.2110600000001</v>
      </c>
      <c r="H16" s="248">
        <v>1888.6492920000001</v>
      </c>
      <c r="I16" s="248">
        <v>1878.2687989999999</v>
      </c>
      <c r="J16" s="248">
        <v>1888.815308</v>
      </c>
      <c r="K16" s="248">
        <v>1887.134033</v>
      </c>
      <c r="L16" s="248">
        <v>1882.019409</v>
      </c>
      <c r="M16" s="248">
        <v>1889.4700929999999</v>
      </c>
      <c r="N16" s="248">
        <v>1890.2951660000001</v>
      </c>
      <c r="O16" s="248">
        <v>1897.6529539999999</v>
      </c>
      <c r="P16" s="248">
        <v>1889.219971</v>
      </c>
      <c r="Q16" s="248">
        <v>1912.766357</v>
      </c>
      <c r="R16" s="248">
        <v>1909.255371</v>
      </c>
      <c r="S16" s="248">
        <v>1912.607544</v>
      </c>
      <c r="T16" s="248">
        <v>1917.198975</v>
      </c>
      <c r="U16" s="248">
        <v>1923.9183350000001</v>
      </c>
      <c r="V16" s="248">
        <v>1943.3829350000001</v>
      </c>
      <c r="W16" s="248">
        <v>1944.1970209999999</v>
      </c>
      <c r="X16" s="248">
        <v>1946.009399</v>
      </c>
      <c r="Y16" s="248">
        <v>1923.83728</v>
      </c>
      <c r="Z16" s="248">
        <v>1926.5744629999999</v>
      </c>
      <c r="AA16" s="248">
        <v>1915.716187</v>
      </c>
      <c r="AB16" s="248">
        <v>1909.4536129999999</v>
      </c>
      <c r="AC16" s="248">
        <v>1914.365601</v>
      </c>
      <c r="AD16" s="248">
        <v>1904.05249</v>
      </c>
      <c r="AE16" s="248">
        <v>1897.867798</v>
      </c>
      <c r="AF16" s="248">
        <v>1886.3795170000001</v>
      </c>
      <c r="AG16" s="248">
        <v>1902.4151609999999</v>
      </c>
      <c r="AH16" s="248">
        <v>1914.5101320000001</v>
      </c>
      <c r="AI16" s="248">
        <v>1904.1679690000001</v>
      </c>
      <c r="AJ16" s="251">
        <v>2E-3</v>
      </c>
    </row>
    <row r="17" spans="1:36" x14ac:dyDescent="0.25">
      <c r="A17" s="248" t="s">
        <v>2437</v>
      </c>
      <c r="B17" s="248" t="s">
        <v>2487</v>
      </c>
      <c r="C17" s="248" t="s">
        <v>2488</v>
      </c>
      <c r="D17" s="248" t="s">
        <v>2470</v>
      </c>
      <c r="F17" s="248">
        <v>1567.2631839999999</v>
      </c>
      <c r="G17" s="248">
        <v>1576.263062</v>
      </c>
      <c r="H17" s="248">
        <v>1398.378784</v>
      </c>
      <c r="I17" s="248">
        <v>1360.69812</v>
      </c>
      <c r="J17" s="248">
        <v>1366.275513</v>
      </c>
      <c r="K17" s="248">
        <v>1393.6176760000001</v>
      </c>
      <c r="L17" s="248">
        <v>1380.9757079999999</v>
      </c>
      <c r="M17" s="248">
        <v>1389.921509</v>
      </c>
      <c r="N17" s="248">
        <v>1401.685547</v>
      </c>
      <c r="O17" s="248">
        <v>1410.0500489999999</v>
      </c>
      <c r="P17" s="248">
        <v>1412.5397949999999</v>
      </c>
      <c r="Q17" s="248">
        <v>1371.0463870000001</v>
      </c>
      <c r="R17" s="248">
        <v>1379.0742190000001</v>
      </c>
      <c r="S17" s="248">
        <v>1406.866943</v>
      </c>
      <c r="T17" s="248">
        <v>1403.735107</v>
      </c>
      <c r="U17" s="248">
        <v>1439.7979740000001</v>
      </c>
      <c r="V17" s="248">
        <v>1443.9423830000001</v>
      </c>
      <c r="W17" s="248">
        <v>1455.5972899999999</v>
      </c>
      <c r="X17" s="248">
        <v>1459.7304690000001</v>
      </c>
      <c r="Y17" s="248">
        <v>1459.211182</v>
      </c>
      <c r="Z17" s="248">
        <v>1457.2460940000001</v>
      </c>
      <c r="AA17" s="248">
        <v>1460.769409</v>
      </c>
      <c r="AB17" s="248">
        <v>1463.697388</v>
      </c>
      <c r="AC17" s="248">
        <v>1482.3774410000001</v>
      </c>
      <c r="AD17" s="248">
        <v>1484.828125</v>
      </c>
      <c r="AE17" s="248">
        <v>1477.141357</v>
      </c>
      <c r="AF17" s="248">
        <v>1490.539307</v>
      </c>
      <c r="AG17" s="248">
        <v>1521.391846</v>
      </c>
      <c r="AH17" s="248">
        <v>1539.7045900000001</v>
      </c>
      <c r="AI17" s="248">
        <v>1557.678345</v>
      </c>
      <c r="AJ17" s="251">
        <v>0</v>
      </c>
    </row>
    <row r="18" spans="1:36" x14ac:dyDescent="0.25">
      <c r="A18" s="248" t="s">
        <v>2489</v>
      </c>
      <c r="B18" s="248" t="s">
        <v>2490</v>
      </c>
      <c r="C18" s="248" t="s">
        <v>2491</v>
      </c>
      <c r="D18" s="248" t="s">
        <v>2470</v>
      </c>
      <c r="F18" s="248">
        <v>1376.2631839999999</v>
      </c>
      <c r="G18" s="248">
        <v>1376.263062</v>
      </c>
      <c r="H18" s="248">
        <v>1195.0607910000001</v>
      </c>
      <c r="I18" s="248">
        <v>1169.7944339999999</v>
      </c>
      <c r="J18" s="248">
        <v>1176.64978</v>
      </c>
      <c r="K18" s="248">
        <v>1196.4495850000001</v>
      </c>
      <c r="L18" s="248">
        <v>1187.536865</v>
      </c>
      <c r="M18" s="248">
        <v>1194.3967290000001</v>
      </c>
      <c r="N18" s="248">
        <v>1205.7680660000001</v>
      </c>
      <c r="O18" s="248">
        <v>1210.05603</v>
      </c>
      <c r="P18" s="248">
        <v>1209.989014</v>
      </c>
      <c r="Q18" s="248">
        <v>1180.3881839999999</v>
      </c>
      <c r="R18" s="248">
        <v>1185.7430420000001</v>
      </c>
      <c r="S18" s="248">
        <v>1200.675659</v>
      </c>
      <c r="T18" s="248">
        <v>1197.2352289999999</v>
      </c>
      <c r="U18" s="248">
        <v>1217.8515620000001</v>
      </c>
      <c r="V18" s="248">
        <v>1215.5435789999999</v>
      </c>
      <c r="W18" s="248">
        <v>1224.4224850000001</v>
      </c>
      <c r="X18" s="248">
        <v>1226.919922</v>
      </c>
      <c r="Y18" s="248">
        <v>1235.1213379999999</v>
      </c>
      <c r="Z18" s="248">
        <v>1234.56897</v>
      </c>
      <c r="AA18" s="248">
        <v>1241.536499</v>
      </c>
      <c r="AB18" s="248">
        <v>1251.6685789999999</v>
      </c>
      <c r="AC18" s="248">
        <v>1265.033203</v>
      </c>
      <c r="AD18" s="248">
        <v>1270.466187</v>
      </c>
      <c r="AE18" s="248">
        <v>1269.7192379999999</v>
      </c>
      <c r="AF18" s="248">
        <v>1283.720947</v>
      </c>
      <c r="AG18" s="248">
        <v>1304.6791989999999</v>
      </c>
      <c r="AH18" s="248">
        <v>1316.2901609999999</v>
      </c>
      <c r="AI18" s="248">
        <v>1335.2707519999999</v>
      </c>
      <c r="AJ18" s="251">
        <v>-1E-3</v>
      </c>
    </row>
    <row r="19" spans="1:36" x14ac:dyDescent="0.25">
      <c r="A19" s="248" t="s">
        <v>2492</v>
      </c>
      <c r="B19" s="248" t="s">
        <v>2493</v>
      </c>
      <c r="C19" s="248" t="s">
        <v>2494</v>
      </c>
      <c r="D19" s="248" t="s">
        <v>2470</v>
      </c>
      <c r="F19" s="248">
        <v>191</v>
      </c>
      <c r="G19" s="248">
        <v>200</v>
      </c>
      <c r="H19" s="248">
        <v>203.317993</v>
      </c>
      <c r="I19" s="248">
        <v>190.903717</v>
      </c>
      <c r="J19" s="248">
        <v>189.62576300000001</v>
      </c>
      <c r="K19" s="248">
        <v>197.16812100000001</v>
      </c>
      <c r="L19" s="248">
        <v>193.43890400000001</v>
      </c>
      <c r="M19" s="248">
        <v>195.52479600000001</v>
      </c>
      <c r="N19" s="248">
        <v>195.91748000000001</v>
      </c>
      <c r="O19" s="248">
        <v>199.993988</v>
      </c>
      <c r="P19" s="248">
        <v>202.550827</v>
      </c>
      <c r="Q19" s="248">
        <v>190.658142</v>
      </c>
      <c r="R19" s="248">
        <v>193.33114599999999</v>
      </c>
      <c r="S19" s="248">
        <v>206.19126900000001</v>
      </c>
      <c r="T19" s="248">
        <v>206.499878</v>
      </c>
      <c r="U19" s="248">
        <v>221.94636499999999</v>
      </c>
      <c r="V19" s="248">
        <v>228.39880400000001</v>
      </c>
      <c r="W19" s="248">
        <v>231.17477400000001</v>
      </c>
      <c r="X19" s="248">
        <v>232.810562</v>
      </c>
      <c r="Y19" s="248">
        <v>224.089798</v>
      </c>
      <c r="Z19" s="248">
        <v>222.67713900000001</v>
      </c>
      <c r="AA19" s="248">
        <v>219.23294100000001</v>
      </c>
      <c r="AB19" s="248">
        <v>212.02879300000001</v>
      </c>
      <c r="AC19" s="248">
        <v>217.34425400000001</v>
      </c>
      <c r="AD19" s="248">
        <v>214.36196899999999</v>
      </c>
      <c r="AE19" s="248">
        <v>207.422134</v>
      </c>
      <c r="AF19" s="248">
        <v>206.81835899999999</v>
      </c>
      <c r="AG19" s="248">
        <v>216.712692</v>
      </c>
      <c r="AH19" s="248">
        <v>223.41439800000001</v>
      </c>
      <c r="AI19" s="248">
        <v>222.40763899999999</v>
      </c>
      <c r="AJ19" s="251">
        <v>5.0000000000000001E-3</v>
      </c>
    </row>
    <row r="20" spans="1:36" x14ac:dyDescent="0.25">
      <c r="A20" s="248" t="s">
        <v>2495</v>
      </c>
      <c r="B20" s="248" t="s">
        <v>2496</v>
      </c>
      <c r="C20" s="248" t="s">
        <v>2497</v>
      </c>
      <c r="D20" s="248" t="s">
        <v>2470</v>
      </c>
      <c r="F20" s="248">
        <v>0</v>
      </c>
      <c r="G20" s="248">
        <v>0</v>
      </c>
      <c r="H20" s="248">
        <v>0</v>
      </c>
      <c r="I20" s="248">
        <v>0</v>
      </c>
      <c r="J20" s="248">
        <v>0</v>
      </c>
      <c r="K20" s="248">
        <v>0</v>
      </c>
      <c r="L20" s="248">
        <v>0</v>
      </c>
      <c r="M20" s="248">
        <v>0</v>
      </c>
      <c r="N20" s="248">
        <v>0</v>
      </c>
      <c r="O20" s="248">
        <v>0</v>
      </c>
      <c r="P20" s="248">
        <v>0</v>
      </c>
      <c r="Q20" s="248">
        <v>0</v>
      </c>
      <c r="R20" s="248">
        <v>0</v>
      </c>
      <c r="S20" s="248">
        <v>0</v>
      </c>
      <c r="T20" s="248">
        <v>0</v>
      </c>
      <c r="U20" s="248">
        <v>0</v>
      </c>
      <c r="V20" s="248">
        <v>0</v>
      </c>
      <c r="W20" s="248">
        <v>0</v>
      </c>
      <c r="X20" s="248">
        <v>0</v>
      </c>
      <c r="Y20" s="248">
        <v>0</v>
      </c>
      <c r="Z20" s="248">
        <v>0</v>
      </c>
      <c r="AA20" s="248">
        <v>0</v>
      </c>
      <c r="AB20" s="248">
        <v>0</v>
      </c>
      <c r="AC20" s="248">
        <v>0</v>
      </c>
      <c r="AD20" s="248">
        <v>0</v>
      </c>
      <c r="AE20" s="248">
        <v>0</v>
      </c>
      <c r="AF20" s="248">
        <v>0</v>
      </c>
      <c r="AG20" s="248">
        <v>0</v>
      </c>
      <c r="AH20" s="248">
        <v>0</v>
      </c>
      <c r="AI20" s="248">
        <v>0</v>
      </c>
      <c r="AJ20" s="248" t="s">
        <v>102</v>
      </c>
    </row>
    <row r="21" spans="1:36" x14ac:dyDescent="0.25">
      <c r="A21" s="248" t="s">
        <v>2498</v>
      </c>
      <c r="B21" s="248" t="s">
        <v>2499</v>
      </c>
      <c r="C21" s="248" t="s">
        <v>2500</v>
      </c>
      <c r="D21" s="248" t="s">
        <v>2470</v>
      </c>
      <c r="F21" s="248">
        <v>24</v>
      </c>
      <c r="G21" s="248">
        <v>24</v>
      </c>
      <c r="H21" s="248">
        <v>0</v>
      </c>
      <c r="I21" s="248">
        <v>0</v>
      </c>
      <c r="J21" s="248">
        <v>0</v>
      </c>
      <c r="K21" s="248">
        <v>0</v>
      </c>
      <c r="L21" s="248">
        <v>0</v>
      </c>
      <c r="M21" s="248">
        <v>0</v>
      </c>
      <c r="N21" s="248">
        <v>0</v>
      </c>
      <c r="O21" s="248">
        <v>0</v>
      </c>
      <c r="P21" s="248">
        <v>0</v>
      </c>
      <c r="Q21" s="248">
        <v>4.4211E-2</v>
      </c>
      <c r="R21" s="248">
        <v>0.58731100000000003</v>
      </c>
      <c r="S21" s="248">
        <v>0.58731100000000003</v>
      </c>
      <c r="T21" s="248">
        <v>4.1291679999999999</v>
      </c>
      <c r="U21" s="248">
        <v>6.7917680000000002</v>
      </c>
      <c r="V21" s="248">
        <v>10.297454999999999</v>
      </c>
      <c r="W21" s="248">
        <v>13.768188</v>
      </c>
      <c r="X21" s="248">
        <v>24.259581000000001</v>
      </c>
      <c r="Y21" s="248">
        <v>24.055047999999999</v>
      </c>
      <c r="Z21" s="248">
        <v>30.481363000000002</v>
      </c>
      <c r="AA21" s="248">
        <v>30.481363000000002</v>
      </c>
      <c r="AB21" s="248">
        <v>30.481363000000002</v>
      </c>
      <c r="AC21" s="248">
        <v>30.481363000000002</v>
      </c>
      <c r="AD21" s="248">
        <v>30.472221000000001</v>
      </c>
      <c r="AE21" s="248">
        <v>30.481363000000002</v>
      </c>
      <c r="AF21" s="248">
        <v>30.481363000000002</v>
      </c>
      <c r="AG21" s="248">
        <v>30.481363000000002</v>
      </c>
      <c r="AH21" s="248">
        <v>30.481363000000002</v>
      </c>
      <c r="AI21" s="248">
        <v>30.481363000000002</v>
      </c>
      <c r="AJ21" s="251">
        <v>8.0000000000000002E-3</v>
      </c>
    </row>
    <row r="22" spans="1:36" x14ac:dyDescent="0.25">
      <c r="A22" s="248" t="s">
        <v>2501</v>
      </c>
      <c r="B22" s="248" t="s">
        <v>2502</v>
      </c>
      <c r="C22" s="248" t="s">
        <v>2503</v>
      </c>
      <c r="D22" s="248" t="s">
        <v>2470</v>
      </c>
      <c r="F22" s="248">
        <v>941.45343000000003</v>
      </c>
      <c r="G22" s="248">
        <v>933.54882799999996</v>
      </c>
      <c r="H22" s="248">
        <v>902.31353799999999</v>
      </c>
      <c r="I22" s="248">
        <v>902.28942900000004</v>
      </c>
      <c r="J22" s="248">
        <v>910.22436500000003</v>
      </c>
      <c r="K22" s="248">
        <v>911.72607400000004</v>
      </c>
      <c r="L22" s="248">
        <v>911.99883999999997</v>
      </c>
      <c r="M22" s="248">
        <v>912.42938200000003</v>
      </c>
      <c r="N22" s="248">
        <v>919.52038600000003</v>
      </c>
      <c r="O22" s="248">
        <v>922.16632100000004</v>
      </c>
      <c r="P22" s="248">
        <v>925.97485400000005</v>
      </c>
      <c r="Q22" s="248">
        <v>929.15789800000005</v>
      </c>
      <c r="R22" s="248">
        <v>931.773865</v>
      </c>
      <c r="S22" s="248">
        <v>935.22247300000004</v>
      </c>
      <c r="T22" s="248">
        <v>940.83123799999998</v>
      </c>
      <c r="U22" s="248">
        <v>944.62890600000003</v>
      </c>
      <c r="V22" s="248">
        <v>949.54382299999997</v>
      </c>
      <c r="W22" s="248">
        <v>954.95794699999999</v>
      </c>
      <c r="X22" s="248">
        <v>969.47399900000005</v>
      </c>
      <c r="Y22" s="248">
        <v>969.95733600000005</v>
      </c>
      <c r="Z22" s="248">
        <v>978.94366500000001</v>
      </c>
      <c r="AA22" s="248">
        <v>984.90362500000003</v>
      </c>
      <c r="AB22" s="248">
        <v>992.83691399999998</v>
      </c>
      <c r="AC22" s="248">
        <v>1009.660522</v>
      </c>
      <c r="AD22" s="248">
        <v>1019.369629</v>
      </c>
      <c r="AE22" s="248">
        <v>1030.2854</v>
      </c>
      <c r="AF22" s="248">
        <v>1042.041626</v>
      </c>
      <c r="AG22" s="248">
        <v>1054.1408690000001</v>
      </c>
      <c r="AH22" s="248">
        <v>1066.840942</v>
      </c>
      <c r="AI22" s="248">
        <v>1083.000366</v>
      </c>
      <c r="AJ22" s="251">
        <v>5.0000000000000001E-3</v>
      </c>
    </row>
    <row r="23" spans="1:36" x14ac:dyDescent="0.25">
      <c r="A23" s="248" t="s">
        <v>2504</v>
      </c>
      <c r="B23" s="248" t="s">
        <v>2505</v>
      </c>
      <c r="C23" s="248" t="s">
        <v>2506</v>
      </c>
      <c r="D23" s="248" t="s">
        <v>2470</v>
      </c>
      <c r="F23" s="248">
        <v>187.222992</v>
      </c>
      <c r="G23" s="248">
        <v>187.222992</v>
      </c>
      <c r="H23" s="248">
        <v>187.766434</v>
      </c>
      <c r="I23" s="248">
        <v>184.861053</v>
      </c>
      <c r="J23" s="248">
        <v>185.47808800000001</v>
      </c>
      <c r="K23" s="248">
        <v>186.61090100000001</v>
      </c>
      <c r="L23" s="248">
        <v>183.64489699999999</v>
      </c>
      <c r="M23" s="248">
        <v>185.39218099999999</v>
      </c>
      <c r="N23" s="248">
        <v>186.772797</v>
      </c>
      <c r="O23" s="248">
        <v>188.542801</v>
      </c>
      <c r="P23" s="248">
        <v>187.41982999999999</v>
      </c>
      <c r="Q23" s="248">
        <v>191.95367400000001</v>
      </c>
      <c r="R23" s="248">
        <v>191.76068100000001</v>
      </c>
      <c r="S23" s="248">
        <v>194.25103799999999</v>
      </c>
      <c r="T23" s="248">
        <v>193.536438</v>
      </c>
      <c r="U23" s="248">
        <v>196.57754499999999</v>
      </c>
      <c r="V23" s="248">
        <v>197.630371</v>
      </c>
      <c r="W23" s="248">
        <v>198.64825400000001</v>
      </c>
      <c r="X23" s="248">
        <v>199.39276100000001</v>
      </c>
      <c r="Y23" s="248">
        <v>199.25093100000001</v>
      </c>
      <c r="Z23" s="248">
        <v>200.21727000000001</v>
      </c>
      <c r="AA23" s="248">
        <v>200.02981600000001</v>
      </c>
      <c r="AB23" s="248">
        <v>200.915268</v>
      </c>
      <c r="AC23" s="248">
        <v>202.638428</v>
      </c>
      <c r="AD23" s="248">
        <v>202.203217</v>
      </c>
      <c r="AE23" s="248">
        <v>201.92713900000001</v>
      </c>
      <c r="AF23" s="248">
        <v>202.16632100000001</v>
      </c>
      <c r="AG23" s="248">
        <v>204.93985000000001</v>
      </c>
      <c r="AH23" s="248">
        <v>207.320618</v>
      </c>
      <c r="AI23" s="248">
        <v>207.41142300000001</v>
      </c>
      <c r="AJ23" s="251">
        <v>4.0000000000000001E-3</v>
      </c>
    </row>
    <row r="24" spans="1:36" x14ac:dyDescent="0.25">
      <c r="A24" s="248" t="s">
        <v>2507</v>
      </c>
      <c r="B24" s="248" t="s">
        <v>2508</v>
      </c>
      <c r="C24" s="248" t="s">
        <v>2509</v>
      </c>
      <c r="D24" s="248" t="s">
        <v>2470</v>
      </c>
      <c r="F24" s="248">
        <v>4495.8134769999997</v>
      </c>
      <c r="G24" s="248">
        <v>4534.2460940000001</v>
      </c>
      <c r="H24" s="248">
        <v>4377.1079099999997</v>
      </c>
      <c r="I24" s="248">
        <v>4326.1171880000002</v>
      </c>
      <c r="J24" s="248">
        <v>4350.7929690000001</v>
      </c>
      <c r="K24" s="248">
        <v>4379.0888670000004</v>
      </c>
      <c r="L24" s="248">
        <v>4358.6391599999997</v>
      </c>
      <c r="M24" s="248">
        <v>4377.2128910000001</v>
      </c>
      <c r="N24" s="248">
        <v>4398.2739259999998</v>
      </c>
      <c r="O24" s="248">
        <v>4418.4121089999999</v>
      </c>
      <c r="P24" s="248">
        <v>4415.154297</v>
      </c>
      <c r="Q24" s="248">
        <v>4404.9682620000003</v>
      </c>
      <c r="R24" s="248">
        <v>4412.4516599999997</v>
      </c>
      <c r="S24" s="248">
        <v>4449.5356449999999</v>
      </c>
      <c r="T24" s="248">
        <v>4459.4306640000004</v>
      </c>
      <c r="U24" s="248">
        <v>4511.7148440000001</v>
      </c>
      <c r="V24" s="248">
        <v>4544.796875</v>
      </c>
      <c r="W24" s="248">
        <v>4567.1684569999998</v>
      </c>
      <c r="X24" s="248">
        <v>4598.8662109999996</v>
      </c>
      <c r="Y24" s="248">
        <v>4576.3115230000003</v>
      </c>
      <c r="Z24" s="248">
        <v>4593.4628910000001</v>
      </c>
      <c r="AA24" s="248">
        <v>4591.9003910000001</v>
      </c>
      <c r="AB24" s="248">
        <v>4597.3847660000001</v>
      </c>
      <c r="AC24" s="248">
        <v>4639.5234380000002</v>
      </c>
      <c r="AD24" s="248">
        <v>4640.9257809999999</v>
      </c>
      <c r="AE24" s="248">
        <v>4637.703125</v>
      </c>
      <c r="AF24" s="248">
        <v>4651.6083980000003</v>
      </c>
      <c r="AG24" s="248">
        <v>4713.3691410000001</v>
      </c>
      <c r="AH24" s="248">
        <v>4758.8579099999997</v>
      </c>
      <c r="AI24" s="248">
        <v>4782.7392579999996</v>
      </c>
      <c r="AJ24" s="251">
        <v>2E-3</v>
      </c>
    </row>
    <row r="25" spans="1:36" x14ac:dyDescent="0.25">
      <c r="A25" s="248" t="s">
        <v>2510</v>
      </c>
      <c r="C25" s="248" t="s">
        <v>2511</v>
      </c>
    </row>
    <row r="26" spans="1:36" x14ac:dyDescent="0.25">
      <c r="A26" s="248" t="s">
        <v>220</v>
      </c>
      <c r="B26" s="248" t="s">
        <v>2512</v>
      </c>
      <c r="C26" s="248" t="s">
        <v>2513</v>
      </c>
      <c r="D26" s="248" t="s">
        <v>2514</v>
      </c>
      <c r="F26" s="248">
        <v>241.704071</v>
      </c>
      <c r="G26" s="248">
        <v>245.12737999999999</v>
      </c>
      <c r="H26" s="248">
        <v>238.10993999999999</v>
      </c>
      <c r="I26" s="248">
        <v>232.64515700000001</v>
      </c>
      <c r="J26" s="248">
        <v>233.13073700000001</v>
      </c>
      <c r="K26" s="248">
        <v>234.20050000000001</v>
      </c>
      <c r="L26" s="248">
        <v>232.07023599999999</v>
      </c>
      <c r="M26" s="248">
        <v>233.52860999999999</v>
      </c>
      <c r="N26" s="248">
        <v>234.22251900000001</v>
      </c>
      <c r="O26" s="248">
        <v>235.040955</v>
      </c>
      <c r="P26" s="248">
        <v>234.21455399999999</v>
      </c>
      <c r="Q26" s="248">
        <v>233.83410599999999</v>
      </c>
      <c r="R26" s="248">
        <v>234.32122799999999</v>
      </c>
      <c r="S26" s="248">
        <v>235.570908</v>
      </c>
      <c r="T26" s="248">
        <v>235.34809899999999</v>
      </c>
      <c r="U26" s="248">
        <v>237.81637599999999</v>
      </c>
      <c r="V26" s="248">
        <v>239.533478</v>
      </c>
      <c r="W26" s="248">
        <v>240.60075399999999</v>
      </c>
      <c r="X26" s="248">
        <v>242.016144</v>
      </c>
      <c r="Y26" s="248">
        <v>240.272614</v>
      </c>
      <c r="Z26" s="248">
        <v>241.00105300000001</v>
      </c>
      <c r="AA26" s="248">
        <v>240.36909499999999</v>
      </c>
      <c r="AB26" s="248">
        <v>240.127319</v>
      </c>
      <c r="AC26" s="248">
        <v>241.51882900000001</v>
      </c>
      <c r="AD26" s="248">
        <v>240.81565900000001</v>
      </c>
      <c r="AE26" s="248">
        <v>239.94619800000001</v>
      </c>
      <c r="AF26" s="248">
        <v>239.82762099999999</v>
      </c>
      <c r="AG26" s="248">
        <v>242.685745</v>
      </c>
      <c r="AH26" s="248">
        <v>244.67652899999999</v>
      </c>
      <c r="AI26" s="248">
        <v>245.053574</v>
      </c>
      <c r="AJ26" s="251">
        <v>0</v>
      </c>
    </row>
    <row r="27" spans="1:36" x14ac:dyDescent="0.25">
      <c r="A27" s="248" t="s">
        <v>221</v>
      </c>
      <c r="C27" s="248" t="s">
        <v>2515</v>
      </c>
    </row>
    <row r="28" spans="1:36" x14ac:dyDescent="0.25">
      <c r="A28" s="248" t="s">
        <v>2516</v>
      </c>
      <c r="C28" s="248" t="s">
        <v>2517</v>
      </c>
    </row>
    <row r="29" spans="1:36" x14ac:dyDescent="0.25">
      <c r="A29" s="248" t="s">
        <v>1976</v>
      </c>
      <c r="B29" s="248" t="s">
        <v>2518</v>
      </c>
      <c r="C29" s="248" t="s">
        <v>2519</v>
      </c>
      <c r="D29" s="248" t="s">
        <v>2470</v>
      </c>
      <c r="F29" s="248">
        <v>0.214</v>
      </c>
      <c r="G29" s="248">
        <v>0.214</v>
      </c>
      <c r="H29" s="248">
        <v>0</v>
      </c>
      <c r="I29" s="248">
        <v>0</v>
      </c>
      <c r="J29" s="248">
        <v>0</v>
      </c>
      <c r="K29" s="248">
        <v>0</v>
      </c>
      <c r="L29" s="248">
        <v>0</v>
      </c>
      <c r="M29" s="248">
        <v>0</v>
      </c>
      <c r="N29" s="248">
        <v>0</v>
      </c>
      <c r="O29" s="248">
        <v>0</v>
      </c>
      <c r="P29" s="248">
        <v>0</v>
      </c>
      <c r="Q29" s="248">
        <v>0</v>
      </c>
      <c r="R29" s="248">
        <v>0</v>
      </c>
      <c r="S29" s="248">
        <v>0</v>
      </c>
      <c r="T29" s="248">
        <v>0</v>
      </c>
      <c r="U29" s="248">
        <v>0</v>
      </c>
      <c r="V29" s="248">
        <v>0</v>
      </c>
      <c r="W29" s="248">
        <v>0</v>
      </c>
      <c r="X29" s="248">
        <v>0</v>
      </c>
      <c r="Y29" s="248">
        <v>0</v>
      </c>
      <c r="Z29" s="248">
        <v>0</v>
      </c>
      <c r="AA29" s="248">
        <v>0</v>
      </c>
      <c r="AB29" s="248">
        <v>0</v>
      </c>
      <c r="AC29" s="248">
        <v>0</v>
      </c>
      <c r="AD29" s="248">
        <v>0</v>
      </c>
      <c r="AE29" s="248">
        <v>0</v>
      </c>
      <c r="AF29" s="248">
        <v>0</v>
      </c>
      <c r="AG29" s="248">
        <v>0</v>
      </c>
      <c r="AH29" s="248">
        <v>0</v>
      </c>
      <c r="AI29" s="248">
        <v>0</v>
      </c>
      <c r="AJ29" s="248" t="s">
        <v>102</v>
      </c>
    </row>
    <row r="30" spans="1:36" x14ac:dyDescent="0.25">
      <c r="A30" s="248" t="s">
        <v>1975</v>
      </c>
      <c r="B30" s="248" t="s">
        <v>2520</v>
      </c>
      <c r="C30" s="248" t="s">
        <v>2521</v>
      </c>
      <c r="D30" s="248" t="s">
        <v>2470</v>
      </c>
      <c r="F30" s="248">
        <v>1.625</v>
      </c>
      <c r="G30" s="248">
        <v>1.625</v>
      </c>
      <c r="H30" s="248">
        <v>0</v>
      </c>
      <c r="I30" s="248">
        <v>0</v>
      </c>
      <c r="J30" s="248">
        <v>0</v>
      </c>
      <c r="K30" s="248">
        <v>0</v>
      </c>
      <c r="L30" s="248">
        <v>0</v>
      </c>
      <c r="M30" s="248">
        <v>0</v>
      </c>
      <c r="N30" s="248">
        <v>0</v>
      </c>
      <c r="O30" s="248">
        <v>0</v>
      </c>
      <c r="P30" s="248">
        <v>0</v>
      </c>
      <c r="Q30" s="248">
        <v>0</v>
      </c>
      <c r="R30" s="248">
        <v>0</v>
      </c>
      <c r="S30" s="248">
        <v>0</v>
      </c>
      <c r="T30" s="248">
        <v>0</v>
      </c>
      <c r="U30" s="248">
        <v>0</v>
      </c>
      <c r="V30" s="248">
        <v>0</v>
      </c>
      <c r="W30" s="248">
        <v>0</v>
      </c>
      <c r="X30" s="248">
        <v>0</v>
      </c>
      <c r="Y30" s="248">
        <v>0</v>
      </c>
      <c r="Z30" s="248">
        <v>0</v>
      </c>
      <c r="AA30" s="248">
        <v>0</v>
      </c>
      <c r="AB30" s="248">
        <v>0</v>
      </c>
      <c r="AC30" s="248">
        <v>0</v>
      </c>
      <c r="AD30" s="248">
        <v>0</v>
      </c>
      <c r="AE30" s="248">
        <v>0</v>
      </c>
      <c r="AF30" s="248">
        <v>0</v>
      </c>
      <c r="AG30" s="248">
        <v>0</v>
      </c>
      <c r="AH30" s="248">
        <v>0</v>
      </c>
      <c r="AI30" s="248">
        <v>0</v>
      </c>
      <c r="AJ30" s="248" t="s">
        <v>102</v>
      </c>
    </row>
    <row r="31" spans="1:36" x14ac:dyDescent="0.25">
      <c r="A31" s="248" t="s">
        <v>2473</v>
      </c>
      <c r="B31" s="248" t="s">
        <v>2522</v>
      </c>
      <c r="C31" s="248" t="s">
        <v>2523</v>
      </c>
      <c r="D31" s="248" t="s">
        <v>2470</v>
      </c>
      <c r="F31" s="248">
        <v>6.8129999999999997</v>
      </c>
      <c r="G31" s="248">
        <v>6.8129999999999997</v>
      </c>
      <c r="H31" s="248">
        <v>0</v>
      </c>
      <c r="I31" s="248">
        <v>0</v>
      </c>
      <c r="J31" s="248">
        <v>0</v>
      </c>
      <c r="K31" s="248">
        <v>0</v>
      </c>
      <c r="L31" s="248">
        <v>0</v>
      </c>
      <c r="M31" s="248">
        <v>0</v>
      </c>
      <c r="N31" s="248">
        <v>0</v>
      </c>
      <c r="O31" s="248">
        <v>0</v>
      </c>
      <c r="P31" s="248">
        <v>0</v>
      </c>
      <c r="Q31" s="248">
        <v>0</v>
      </c>
      <c r="R31" s="248">
        <v>0</v>
      </c>
      <c r="S31" s="248">
        <v>0</v>
      </c>
      <c r="T31" s="248">
        <v>0</v>
      </c>
      <c r="U31" s="248">
        <v>0</v>
      </c>
      <c r="V31" s="248">
        <v>0</v>
      </c>
      <c r="W31" s="248">
        <v>0</v>
      </c>
      <c r="X31" s="248">
        <v>0</v>
      </c>
      <c r="Y31" s="248">
        <v>0</v>
      </c>
      <c r="Z31" s="248">
        <v>0</v>
      </c>
      <c r="AA31" s="248">
        <v>0</v>
      </c>
      <c r="AB31" s="248">
        <v>0</v>
      </c>
      <c r="AC31" s="248">
        <v>0</v>
      </c>
      <c r="AD31" s="248">
        <v>0</v>
      </c>
      <c r="AE31" s="248">
        <v>0</v>
      </c>
      <c r="AF31" s="248">
        <v>0</v>
      </c>
      <c r="AG31" s="248">
        <v>0</v>
      </c>
      <c r="AH31" s="248">
        <v>0</v>
      </c>
      <c r="AI31" s="248">
        <v>0</v>
      </c>
      <c r="AJ31" s="248" t="s">
        <v>102</v>
      </c>
    </row>
    <row r="32" spans="1:36" x14ac:dyDescent="0.25">
      <c r="A32" s="248" t="s">
        <v>1978</v>
      </c>
      <c r="B32" s="248" t="s">
        <v>2524</v>
      </c>
      <c r="C32" s="248" t="s">
        <v>2525</v>
      </c>
      <c r="D32" s="248" t="s">
        <v>2470</v>
      </c>
      <c r="F32" s="248">
        <v>454.61901899999998</v>
      </c>
      <c r="G32" s="248">
        <v>491.70599399999998</v>
      </c>
      <c r="H32" s="248">
        <v>512.17004399999996</v>
      </c>
      <c r="I32" s="248">
        <v>507.68441799999999</v>
      </c>
      <c r="J32" s="248">
        <v>508.41577100000001</v>
      </c>
      <c r="K32" s="248">
        <v>501.62970000000001</v>
      </c>
      <c r="L32" s="248">
        <v>499.41949499999998</v>
      </c>
      <c r="M32" s="248">
        <v>501.442474</v>
      </c>
      <c r="N32" s="248">
        <v>503.42486600000001</v>
      </c>
      <c r="O32" s="248">
        <v>508.64514200000002</v>
      </c>
      <c r="P32" s="248">
        <v>507.30545000000001</v>
      </c>
      <c r="Q32" s="248">
        <v>510.25604199999998</v>
      </c>
      <c r="R32" s="248">
        <v>510.57617199999999</v>
      </c>
      <c r="S32" s="248">
        <v>511.58743299999998</v>
      </c>
      <c r="T32" s="248">
        <v>510.87835699999999</v>
      </c>
      <c r="U32" s="248">
        <v>510.539154</v>
      </c>
      <c r="V32" s="248">
        <v>508.83007800000001</v>
      </c>
      <c r="W32" s="248">
        <v>508.80609099999998</v>
      </c>
      <c r="X32" s="248">
        <v>509.01776100000001</v>
      </c>
      <c r="Y32" s="248">
        <v>505.91009500000001</v>
      </c>
      <c r="Z32" s="248">
        <v>506.77810699999998</v>
      </c>
      <c r="AA32" s="248">
        <v>506.62023900000003</v>
      </c>
      <c r="AB32" s="248">
        <v>508.24447600000002</v>
      </c>
      <c r="AC32" s="248">
        <v>509.078552</v>
      </c>
      <c r="AD32" s="248">
        <v>510.58062699999999</v>
      </c>
      <c r="AE32" s="248">
        <v>511.49093599999998</v>
      </c>
      <c r="AF32" s="248">
        <v>511.26907299999999</v>
      </c>
      <c r="AG32" s="248">
        <v>513.88256799999999</v>
      </c>
      <c r="AH32" s="248">
        <v>517.29754600000001</v>
      </c>
      <c r="AI32" s="248">
        <v>518.11547900000005</v>
      </c>
      <c r="AJ32" s="251">
        <v>5.0000000000000001E-3</v>
      </c>
    </row>
    <row r="33" spans="1:36" x14ac:dyDescent="0.25">
      <c r="A33" s="248" t="s">
        <v>2478</v>
      </c>
      <c r="B33" s="248" t="s">
        <v>2526</v>
      </c>
      <c r="C33" s="248" t="s">
        <v>2527</v>
      </c>
      <c r="D33" s="248" t="s">
        <v>2470</v>
      </c>
      <c r="F33" s="248">
        <v>1276.86499</v>
      </c>
      <c r="G33" s="248">
        <v>1275.88501</v>
      </c>
      <c r="H33" s="248">
        <v>1323.277832</v>
      </c>
      <c r="I33" s="248">
        <v>1318.0729980000001</v>
      </c>
      <c r="J33" s="248">
        <v>1326.8258060000001</v>
      </c>
      <c r="K33" s="248">
        <v>1331.58313</v>
      </c>
      <c r="L33" s="248">
        <v>1319.44751</v>
      </c>
      <c r="M33" s="248">
        <v>1333.190063</v>
      </c>
      <c r="N33" s="248">
        <v>1333.6689449999999</v>
      </c>
      <c r="O33" s="248">
        <v>1335.8063959999999</v>
      </c>
      <c r="P33" s="248">
        <v>1328.713135</v>
      </c>
      <c r="Q33" s="248">
        <v>1351.6773679999999</v>
      </c>
      <c r="R33" s="248">
        <v>1347.611328</v>
      </c>
      <c r="S33" s="248">
        <v>1349.838745</v>
      </c>
      <c r="T33" s="248">
        <v>1354.911621</v>
      </c>
      <c r="U33" s="248">
        <v>1361.7104489999999</v>
      </c>
      <c r="V33" s="248">
        <v>1382.6961670000001</v>
      </c>
      <c r="W33" s="248">
        <v>1383.4334719999999</v>
      </c>
      <c r="X33" s="248">
        <v>1384.8945309999999</v>
      </c>
      <c r="Y33" s="248">
        <v>1366.2391359999999</v>
      </c>
      <c r="Z33" s="248">
        <v>1368.23938</v>
      </c>
      <c r="AA33" s="248">
        <v>1357.513794</v>
      </c>
      <c r="AB33" s="248">
        <v>1349.7497559999999</v>
      </c>
      <c r="AC33" s="248">
        <v>1353.7227780000001</v>
      </c>
      <c r="AD33" s="248">
        <v>1341.693115</v>
      </c>
      <c r="AE33" s="248">
        <v>1334.6232910000001</v>
      </c>
      <c r="AF33" s="248">
        <v>1323.347534</v>
      </c>
      <c r="AG33" s="248">
        <v>1336.130249</v>
      </c>
      <c r="AH33" s="248">
        <v>1344.8271480000001</v>
      </c>
      <c r="AI33" s="248">
        <v>1333.0241699999999</v>
      </c>
      <c r="AJ33" s="251">
        <v>1E-3</v>
      </c>
    </row>
    <row r="34" spans="1:36" x14ac:dyDescent="0.25">
      <c r="A34" s="248" t="s">
        <v>2481</v>
      </c>
      <c r="B34" s="248" t="s">
        <v>2528</v>
      </c>
      <c r="C34" s="248" t="s">
        <v>2529</v>
      </c>
      <c r="D34" s="248" t="s">
        <v>2470</v>
      </c>
      <c r="F34" s="248">
        <v>2.9580000000000002</v>
      </c>
      <c r="G34" s="248">
        <v>2.9580000000000002</v>
      </c>
      <c r="H34" s="248">
        <v>0</v>
      </c>
      <c r="I34" s="248">
        <v>0</v>
      </c>
      <c r="J34" s="248">
        <v>0.37226700000000001</v>
      </c>
      <c r="K34" s="248">
        <v>0.71969000000000005</v>
      </c>
      <c r="L34" s="248">
        <v>9.9510559999999995</v>
      </c>
      <c r="M34" s="248">
        <v>1.636055</v>
      </c>
      <c r="N34" s="248">
        <v>0</v>
      </c>
      <c r="O34" s="248">
        <v>0</v>
      </c>
      <c r="P34" s="248">
        <v>0</v>
      </c>
      <c r="Q34" s="248">
        <v>1.3138E-2</v>
      </c>
      <c r="R34" s="248">
        <v>0</v>
      </c>
      <c r="S34" s="248">
        <v>0</v>
      </c>
      <c r="T34" s="248">
        <v>1.9257E-2</v>
      </c>
      <c r="U34" s="248">
        <v>0.13809099999999999</v>
      </c>
      <c r="V34" s="248">
        <v>2.7799000000000001E-2</v>
      </c>
      <c r="W34" s="248">
        <v>1.2505E-2</v>
      </c>
      <c r="X34" s="248">
        <v>9.9725999999999995E-2</v>
      </c>
      <c r="Y34" s="248">
        <v>3.2391999999999997E-2</v>
      </c>
      <c r="Z34" s="248">
        <v>4.1556000000000003E-2</v>
      </c>
      <c r="AA34" s="248">
        <v>7.7835000000000001E-2</v>
      </c>
      <c r="AB34" s="248">
        <v>6.1223E-2</v>
      </c>
      <c r="AC34" s="248">
        <v>1.1795E-2</v>
      </c>
      <c r="AD34" s="248">
        <v>2.5690000000000001E-2</v>
      </c>
      <c r="AE34" s="248">
        <v>3.9746999999999998E-2</v>
      </c>
      <c r="AF34" s="248">
        <v>1.26E-2</v>
      </c>
      <c r="AG34" s="248">
        <v>3.9243E-2</v>
      </c>
      <c r="AH34" s="248">
        <v>4.2319000000000002E-2</v>
      </c>
      <c r="AI34" s="248">
        <v>3.7359000000000003E-2</v>
      </c>
      <c r="AJ34" s="251">
        <v>-0.14000000000000001</v>
      </c>
    </row>
    <row r="35" spans="1:36" x14ac:dyDescent="0.25">
      <c r="A35" s="248" t="s">
        <v>2484</v>
      </c>
      <c r="B35" s="248" t="s">
        <v>2530</v>
      </c>
      <c r="C35" s="248" t="s">
        <v>2531</v>
      </c>
      <c r="D35" s="248" t="s">
        <v>2470</v>
      </c>
      <c r="F35" s="248">
        <v>1743.0939940000001</v>
      </c>
      <c r="G35" s="248">
        <v>1779.2010499999999</v>
      </c>
      <c r="H35" s="248">
        <v>1835.447876</v>
      </c>
      <c r="I35" s="248">
        <v>1825.7574460000001</v>
      </c>
      <c r="J35" s="248">
        <v>1835.6138920000001</v>
      </c>
      <c r="K35" s="248">
        <v>1833.9326169999999</v>
      </c>
      <c r="L35" s="248">
        <v>1828.8179929999999</v>
      </c>
      <c r="M35" s="248">
        <v>1836.268677</v>
      </c>
      <c r="N35" s="248">
        <v>1837.09375</v>
      </c>
      <c r="O35" s="248">
        <v>1844.451538</v>
      </c>
      <c r="P35" s="248">
        <v>1836.0185550000001</v>
      </c>
      <c r="Q35" s="248">
        <v>1861.946533</v>
      </c>
      <c r="R35" s="248">
        <v>1858.1875</v>
      </c>
      <c r="S35" s="248">
        <v>1861.4261469999999</v>
      </c>
      <c r="T35" s="248">
        <v>1865.8093260000001</v>
      </c>
      <c r="U35" s="248">
        <v>1872.3876949999999</v>
      </c>
      <c r="V35" s="248">
        <v>1891.554077</v>
      </c>
      <c r="W35" s="248">
        <v>1892.251953</v>
      </c>
      <c r="X35" s="248">
        <v>1894.0120850000001</v>
      </c>
      <c r="Y35" s="248">
        <v>1872.181519</v>
      </c>
      <c r="Z35" s="248">
        <v>1875.0589600000001</v>
      </c>
      <c r="AA35" s="248">
        <v>1864.211914</v>
      </c>
      <c r="AB35" s="248">
        <v>1858.0555420000001</v>
      </c>
      <c r="AC35" s="248">
        <v>1862.8131100000001</v>
      </c>
      <c r="AD35" s="248">
        <v>1852.2993160000001</v>
      </c>
      <c r="AE35" s="248">
        <v>1846.154053</v>
      </c>
      <c r="AF35" s="248">
        <v>1834.62915</v>
      </c>
      <c r="AG35" s="248">
        <v>1850.0520019999999</v>
      </c>
      <c r="AH35" s="248">
        <v>1862.1671140000001</v>
      </c>
      <c r="AI35" s="248">
        <v>1851.1770019999999</v>
      </c>
      <c r="AJ35" s="251">
        <v>2E-3</v>
      </c>
    </row>
    <row r="36" spans="1:36" x14ac:dyDescent="0.25">
      <c r="A36" s="248" t="s">
        <v>2437</v>
      </c>
      <c r="B36" s="248" t="s">
        <v>2532</v>
      </c>
      <c r="C36" s="248" t="s">
        <v>2533</v>
      </c>
      <c r="D36" s="248" t="s">
        <v>2470</v>
      </c>
      <c r="F36" s="248">
        <v>858.72314500000005</v>
      </c>
      <c r="G36" s="248">
        <v>857.25305200000003</v>
      </c>
      <c r="H36" s="248">
        <v>551.43798800000002</v>
      </c>
      <c r="I36" s="248">
        <v>529.18518100000006</v>
      </c>
      <c r="J36" s="248">
        <v>529.53796399999999</v>
      </c>
      <c r="K36" s="248">
        <v>548.72766100000001</v>
      </c>
      <c r="L36" s="248">
        <v>539.75134300000002</v>
      </c>
      <c r="M36" s="248">
        <v>546.42163100000005</v>
      </c>
      <c r="N36" s="248">
        <v>554.59265100000005</v>
      </c>
      <c r="O36" s="248">
        <v>557.69311500000003</v>
      </c>
      <c r="P36" s="248">
        <v>555.90570100000002</v>
      </c>
      <c r="Q36" s="248">
        <v>534.33868399999994</v>
      </c>
      <c r="R36" s="248">
        <v>537.55602999999996</v>
      </c>
      <c r="S36" s="248">
        <v>550.521118</v>
      </c>
      <c r="T36" s="248">
        <v>544.90600600000005</v>
      </c>
      <c r="U36" s="248">
        <v>564.225281</v>
      </c>
      <c r="V36" s="248">
        <v>559.75830099999996</v>
      </c>
      <c r="W36" s="248">
        <v>566.91125499999998</v>
      </c>
      <c r="X36" s="248">
        <v>566.30780000000004</v>
      </c>
      <c r="Y36" s="248">
        <v>575.646973</v>
      </c>
      <c r="Z36" s="248">
        <v>573.783142</v>
      </c>
      <c r="AA36" s="248">
        <v>578.16223100000002</v>
      </c>
      <c r="AB36" s="248">
        <v>585.18102999999996</v>
      </c>
      <c r="AC36" s="248">
        <v>590.72723399999995</v>
      </c>
      <c r="AD36" s="248">
        <v>591.063354</v>
      </c>
      <c r="AE36" s="248">
        <v>585.58630400000004</v>
      </c>
      <c r="AF36" s="248">
        <v>594.23022500000002</v>
      </c>
      <c r="AG36" s="248">
        <v>607.37872300000004</v>
      </c>
      <c r="AH36" s="248">
        <v>613.43615699999998</v>
      </c>
      <c r="AI36" s="248">
        <v>622.673767</v>
      </c>
      <c r="AJ36" s="251">
        <v>-1.0999999999999999E-2</v>
      </c>
    </row>
    <row r="37" spans="1:36" x14ac:dyDescent="0.25">
      <c r="A37" s="248" t="s">
        <v>2498</v>
      </c>
      <c r="B37" s="248" t="s">
        <v>2534</v>
      </c>
      <c r="C37" s="248" t="s">
        <v>2535</v>
      </c>
      <c r="D37" s="248" t="s">
        <v>2470</v>
      </c>
      <c r="F37" s="248">
        <v>0</v>
      </c>
      <c r="G37" s="248">
        <v>0</v>
      </c>
      <c r="H37" s="248">
        <v>0</v>
      </c>
      <c r="I37" s="248">
        <v>0</v>
      </c>
      <c r="J37" s="248">
        <v>0</v>
      </c>
      <c r="K37" s="248">
        <v>0</v>
      </c>
      <c r="L37" s="248">
        <v>0</v>
      </c>
      <c r="M37" s="248">
        <v>0</v>
      </c>
      <c r="N37" s="248">
        <v>0</v>
      </c>
      <c r="O37" s="248">
        <v>0</v>
      </c>
      <c r="P37" s="248">
        <v>0</v>
      </c>
      <c r="Q37" s="248">
        <v>0</v>
      </c>
      <c r="R37" s="248">
        <v>0</v>
      </c>
      <c r="S37" s="248">
        <v>0</v>
      </c>
      <c r="T37" s="248">
        <v>0</v>
      </c>
      <c r="U37" s="248">
        <v>0</v>
      </c>
      <c r="V37" s="248">
        <v>0</v>
      </c>
      <c r="W37" s="248">
        <v>0</v>
      </c>
      <c r="X37" s="248">
        <v>0</v>
      </c>
      <c r="Y37" s="248">
        <v>0</v>
      </c>
      <c r="Z37" s="248">
        <v>0</v>
      </c>
      <c r="AA37" s="248">
        <v>0</v>
      </c>
      <c r="AB37" s="248">
        <v>0</v>
      </c>
      <c r="AC37" s="248">
        <v>0</v>
      </c>
      <c r="AD37" s="248">
        <v>0</v>
      </c>
      <c r="AE37" s="248">
        <v>0</v>
      </c>
      <c r="AF37" s="248">
        <v>0</v>
      </c>
      <c r="AG37" s="248">
        <v>0</v>
      </c>
      <c r="AH37" s="248">
        <v>0</v>
      </c>
      <c r="AI37" s="248">
        <v>0</v>
      </c>
      <c r="AJ37" s="248" t="s">
        <v>102</v>
      </c>
    </row>
    <row r="38" spans="1:36" x14ac:dyDescent="0.25">
      <c r="A38" s="248" t="s">
        <v>2504</v>
      </c>
      <c r="B38" s="248" t="s">
        <v>2536</v>
      </c>
      <c r="C38" s="248" t="s">
        <v>2537</v>
      </c>
      <c r="D38" s="248" t="s">
        <v>2470</v>
      </c>
      <c r="F38" s="248">
        <v>150.222992</v>
      </c>
      <c r="G38" s="248">
        <v>150.222992</v>
      </c>
      <c r="H38" s="248">
        <v>146.39061000000001</v>
      </c>
      <c r="I38" s="248">
        <v>143.50920099999999</v>
      </c>
      <c r="J38" s="248">
        <v>143.771942</v>
      </c>
      <c r="K38" s="248">
        <v>144.84698499999999</v>
      </c>
      <c r="L38" s="248">
        <v>141.87496899999999</v>
      </c>
      <c r="M38" s="248">
        <v>143.60429400000001</v>
      </c>
      <c r="N38" s="248">
        <v>144.681915</v>
      </c>
      <c r="O38" s="248">
        <v>146.339493</v>
      </c>
      <c r="P38" s="248">
        <v>145.05365</v>
      </c>
      <c r="Q38" s="248">
        <v>149.442093</v>
      </c>
      <c r="R38" s="248">
        <v>149.10195899999999</v>
      </c>
      <c r="S38" s="248">
        <v>151.42042499999999</v>
      </c>
      <c r="T38" s="248">
        <v>150.442215</v>
      </c>
      <c r="U38" s="248">
        <v>153.316315</v>
      </c>
      <c r="V38" s="248">
        <v>154.149261</v>
      </c>
      <c r="W38" s="248">
        <v>154.91485599999999</v>
      </c>
      <c r="X38" s="248">
        <v>155.00134299999999</v>
      </c>
      <c r="Y38" s="248">
        <v>154.840012</v>
      </c>
      <c r="Z38" s="248">
        <v>155.391785</v>
      </c>
      <c r="AA38" s="248">
        <v>154.89086900000001</v>
      </c>
      <c r="AB38" s="248">
        <v>155.38862599999999</v>
      </c>
      <c r="AC38" s="248">
        <v>156.293655</v>
      </c>
      <c r="AD38" s="248">
        <v>155.370834</v>
      </c>
      <c r="AE38" s="248">
        <v>154.53919999999999</v>
      </c>
      <c r="AF38" s="248">
        <v>154.18634</v>
      </c>
      <c r="AG38" s="248">
        <v>156.35101299999999</v>
      </c>
      <c r="AH38" s="248">
        <v>158.09167500000001</v>
      </c>
      <c r="AI38" s="248">
        <v>157.37001000000001</v>
      </c>
      <c r="AJ38" s="251">
        <v>2E-3</v>
      </c>
    </row>
    <row r="39" spans="1:36" x14ac:dyDescent="0.25">
      <c r="A39" s="248" t="s">
        <v>2507</v>
      </c>
      <c r="B39" s="248" t="s">
        <v>2538</v>
      </c>
      <c r="C39" s="248" t="s">
        <v>2539</v>
      </c>
      <c r="D39" s="248" t="s">
        <v>2470</v>
      </c>
      <c r="F39" s="248">
        <v>2752.040039</v>
      </c>
      <c r="G39" s="248">
        <v>2786.6770019999999</v>
      </c>
      <c r="H39" s="248">
        <v>2533.2763669999999</v>
      </c>
      <c r="I39" s="248">
        <v>2498.451904</v>
      </c>
      <c r="J39" s="248">
        <v>2508.923828</v>
      </c>
      <c r="K39" s="248">
        <v>2527.5070799999999</v>
      </c>
      <c r="L39" s="248">
        <v>2510.444336</v>
      </c>
      <c r="M39" s="248">
        <v>2526.2946780000002</v>
      </c>
      <c r="N39" s="248">
        <v>2536.3684079999998</v>
      </c>
      <c r="O39" s="248">
        <v>2548.4841310000002</v>
      </c>
      <c r="P39" s="248">
        <v>2536.9780270000001</v>
      </c>
      <c r="Q39" s="248">
        <v>2545.7272950000001</v>
      </c>
      <c r="R39" s="248">
        <v>2544.845703</v>
      </c>
      <c r="S39" s="248">
        <v>2563.3676759999998</v>
      </c>
      <c r="T39" s="248">
        <v>2561.157471</v>
      </c>
      <c r="U39" s="248">
        <v>2589.929443</v>
      </c>
      <c r="V39" s="248">
        <v>2605.4616700000001</v>
      </c>
      <c r="W39" s="248">
        <v>2614.0778810000002</v>
      </c>
      <c r="X39" s="248">
        <v>2615.321289</v>
      </c>
      <c r="Y39" s="248">
        <v>2602.6687010000001</v>
      </c>
      <c r="Z39" s="248">
        <v>2604.2338869999999</v>
      </c>
      <c r="AA39" s="248">
        <v>2597.264893</v>
      </c>
      <c r="AB39" s="248">
        <v>2598.6252439999998</v>
      </c>
      <c r="AC39" s="248">
        <v>2609.8339839999999</v>
      </c>
      <c r="AD39" s="248">
        <v>2598.733643</v>
      </c>
      <c r="AE39" s="248">
        <v>2586.2795409999999</v>
      </c>
      <c r="AF39" s="248">
        <v>2583.045654</v>
      </c>
      <c r="AG39" s="248">
        <v>2613.7817380000001</v>
      </c>
      <c r="AH39" s="248">
        <v>2633.6948240000002</v>
      </c>
      <c r="AI39" s="248">
        <v>2631.2209469999998</v>
      </c>
      <c r="AJ39" s="251">
        <v>-2E-3</v>
      </c>
    </row>
    <row r="40" spans="1:36" x14ac:dyDescent="0.25">
      <c r="A40" s="248" t="s">
        <v>2510</v>
      </c>
      <c r="C40" s="248" t="s">
        <v>2540</v>
      </c>
    </row>
    <row r="41" spans="1:36" x14ac:dyDescent="0.25">
      <c r="A41" s="248" t="s">
        <v>220</v>
      </c>
      <c r="B41" s="248" t="s">
        <v>2541</v>
      </c>
      <c r="C41" s="248" t="s">
        <v>2542</v>
      </c>
      <c r="D41" s="248" t="s">
        <v>2514</v>
      </c>
      <c r="F41" s="248">
        <v>194.19421399999999</v>
      </c>
      <c r="G41" s="248">
        <v>196.984543</v>
      </c>
      <c r="H41" s="248">
        <v>184.56274400000001</v>
      </c>
      <c r="I41" s="248">
        <v>180.5103</v>
      </c>
      <c r="J41" s="248">
        <v>180.76196300000001</v>
      </c>
      <c r="K41" s="248">
        <v>181.432816</v>
      </c>
      <c r="L41" s="248">
        <v>179.633118</v>
      </c>
      <c r="M41" s="248">
        <v>180.95115699999999</v>
      </c>
      <c r="N41" s="248">
        <v>181.47546399999999</v>
      </c>
      <c r="O41" s="248">
        <v>182.08995100000001</v>
      </c>
      <c r="P41" s="248">
        <v>181.08618200000001</v>
      </c>
      <c r="Q41" s="248">
        <v>181.954285</v>
      </c>
      <c r="R41" s="248">
        <v>182.01771500000001</v>
      </c>
      <c r="S41" s="248">
        <v>182.62330600000001</v>
      </c>
      <c r="T41" s="248">
        <v>182.022446</v>
      </c>
      <c r="U41" s="248">
        <v>183.40593000000001</v>
      </c>
      <c r="V41" s="248">
        <v>184.31231700000001</v>
      </c>
      <c r="W41" s="248">
        <v>184.77694700000001</v>
      </c>
      <c r="X41" s="248">
        <v>184.88017300000001</v>
      </c>
      <c r="Y41" s="248">
        <v>183.73434399999999</v>
      </c>
      <c r="Z41" s="248">
        <v>183.84285</v>
      </c>
      <c r="AA41" s="248">
        <v>183.24374399999999</v>
      </c>
      <c r="AB41" s="248">
        <v>183.202393</v>
      </c>
      <c r="AC41" s="248">
        <v>183.81677199999999</v>
      </c>
      <c r="AD41" s="248">
        <v>182.97262599999999</v>
      </c>
      <c r="AE41" s="248">
        <v>182.19158899999999</v>
      </c>
      <c r="AF41" s="248">
        <v>181.783478</v>
      </c>
      <c r="AG41" s="248">
        <v>183.63301100000001</v>
      </c>
      <c r="AH41" s="248">
        <v>184.91868600000001</v>
      </c>
      <c r="AI41" s="248">
        <v>184.711975</v>
      </c>
      <c r="AJ41" s="251">
        <v>-2E-3</v>
      </c>
    </row>
    <row r="42" spans="1:36" x14ac:dyDescent="0.25">
      <c r="A42" s="248" t="s">
        <v>2543</v>
      </c>
      <c r="C42" s="248" t="s">
        <v>2544</v>
      </c>
    </row>
    <row r="43" spans="1:36" x14ac:dyDescent="0.25">
      <c r="A43" s="248" t="s">
        <v>2545</v>
      </c>
      <c r="C43" s="248" t="s">
        <v>2546</v>
      </c>
    </row>
    <row r="44" spans="1:36" x14ac:dyDescent="0.25">
      <c r="A44" s="248" t="s">
        <v>1976</v>
      </c>
      <c r="B44" s="248" t="s">
        <v>2547</v>
      </c>
      <c r="C44" s="248" t="s">
        <v>2548</v>
      </c>
      <c r="D44" s="248" t="s">
        <v>2549</v>
      </c>
      <c r="F44" s="248">
        <v>3.7318999999999998E-2</v>
      </c>
      <c r="G44" s="248">
        <v>3.4618999999999997E-2</v>
      </c>
      <c r="H44" s="248">
        <v>0</v>
      </c>
      <c r="I44" s="248">
        <v>0</v>
      </c>
      <c r="J44" s="248">
        <v>0</v>
      </c>
      <c r="K44" s="248">
        <v>0</v>
      </c>
      <c r="L44" s="248">
        <v>0</v>
      </c>
      <c r="M44" s="248">
        <v>0</v>
      </c>
      <c r="N44" s="248">
        <v>0</v>
      </c>
      <c r="O44" s="248">
        <v>0</v>
      </c>
      <c r="P44" s="248">
        <v>0</v>
      </c>
      <c r="Q44" s="248">
        <v>0</v>
      </c>
      <c r="R44" s="248">
        <v>0</v>
      </c>
      <c r="S44" s="248">
        <v>0</v>
      </c>
      <c r="T44" s="248">
        <v>0</v>
      </c>
      <c r="U44" s="248">
        <v>0</v>
      </c>
      <c r="V44" s="248">
        <v>0</v>
      </c>
      <c r="W44" s="248">
        <v>0</v>
      </c>
      <c r="X44" s="248">
        <v>0</v>
      </c>
      <c r="Y44" s="248">
        <v>0</v>
      </c>
      <c r="Z44" s="248">
        <v>0</v>
      </c>
      <c r="AA44" s="248">
        <v>0</v>
      </c>
      <c r="AB44" s="248">
        <v>0</v>
      </c>
      <c r="AC44" s="248">
        <v>0</v>
      </c>
      <c r="AD44" s="248">
        <v>0</v>
      </c>
      <c r="AE44" s="248">
        <v>0</v>
      </c>
      <c r="AF44" s="248">
        <v>0</v>
      </c>
      <c r="AG44" s="248">
        <v>0</v>
      </c>
      <c r="AH44" s="248">
        <v>0</v>
      </c>
      <c r="AI44" s="248">
        <v>0</v>
      </c>
      <c r="AJ44" s="248" t="s">
        <v>102</v>
      </c>
    </row>
    <row r="45" spans="1:36" x14ac:dyDescent="0.25">
      <c r="A45" s="248" t="s">
        <v>1975</v>
      </c>
      <c r="B45" s="248" t="s">
        <v>2550</v>
      </c>
      <c r="C45" s="248" t="s">
        <v>2551</v>
      </c>
      <c r="D45" s="248" t="s">
        <v>2549</v>
      </c>
      <c r="F45" s="248">
        <v>0.28338099999999999</v>
      </c>
      <c r="G45" s="248">
        <v>0.26288099999999998</v>
      </c>
      <c r="H45" s="248">
        <v>0</v>
      </c>
      <c r="I45" s="248">
        <v>0</v>
      </c>
      <c r="J45" s="248">
        <v>0</v>
      </c>
      <c r="K45" s="248">
        <v>0</v>
      </c>
      <c r="L45" s="248">
        <v>0</v>
      </c>
      <c r="M45" s="248">
        <v>0</v>
      </c>
      <c r="N45" s="248">
        <v>0</v>
      </c>
      <c r="O45" s="248">
        <v>0</v>
      </c>
      <c r="P45" s="248">
        <v>0</v>
      </c>
      <c r="Q45" s="248">
        <v>0</v>
      </c>
      <c r="R45" s="248">
        <v>0</v>
      </c>
      <c r="S45" s="248">
        <v>0</v>
      </c>
      <c r="T45" s="248">
        <v>0</v>
      </c>
      <c r="U45" s="248">
        <v>0</v>
      </c>
      <c r="V45" s="248">
        <v>0</v>
      </c>
      <c r="W45" s="248">
        <v>0</v>
      </c>
      <c r="X45" s="248">
        <v>0</v>
      </c>
      <c r="Y45" s="248">
        <v>0</v>
      </c>
      <c r="Z45" s="248">
        <v>0</v>
      </c>
      <c r="AA45" s="248">
        <v>0</v>
      </c>
      <c r="AB45" s="248">
        <v>0</v>
      </c>
      <c r="AC45" s="248">
        <v>0</v>
      </c>
      <c r="AD45" s="248">
        <v>0</v>
      </c>
      <c r="AE45" s="248">
        <v>0</v>
      </c>
      <c r="AF45" s="248">
        <v>0</v>
      </c>
      <c r="AG45" s="248">
        <v>0</v>
      </c>
      <c r="AH45" s="248">
        <v>0</v>
      </c>
      <c r="AI45" s="248">
        <v>0</v>
      </c>
      <c r="AJ45" s="248" t="s">
        <v>102</v>
      </c>
    </row>
    <row r="46" spans="1:36" x14ac:dyDescent="0.25">
      <c r="A46" s="248" t="s">
        <v>2473</v>
      </c>
      <c r="B46" s="248" t="s">
        <v>2552</v>
      </c>
      <c r="C46" s="248" t="s">
        <v>2553</v>
      </c>
      <c r="D46" s="248" t="s">
        <v>2549</v>
      </c>
      <c r="F46" s="248">
        <v>1.1881060000000001</v>
      </c>
      <c r="G46" s="248">
        <v>1.102158</v>
      </c>
      <c r="H46" s="248">
        <v>0</v>
      </c>
      <c r="I46" s="248">
        <v>0</v>
      </c>
      <c r="J46" s="248">
        <v>0</v>
      </c>
      <c r="K46" s="248">
        <v>0</v>
      </c>
      <c r="L46" s="248">
        <v>0</v>
      </c>
      <c r="M46" s="248">
        <v>0</v>
      </c>
      <c r="N46" s="248">
        <v>0</v>
      </c>
      <c r="O46" s="248">
        <v>0</v>
      </c>
      <c r="P46" s="248">
        <v>0</v>
      </c>
      <c r="Q46" s="248">
        <v>0</v>
      </c>
      <c r="R46" s="248">
        <v>0</v>
      </c>
      <c r="S46" s="248">
        <v>0</v>
      </c>
      <c r="T46" s="248">
        <v>0</v>
      </c>
      <c r="U46" s="248">
        <v>0</v>
      </c>
      <c r="V46" s="248">
        <v>0</v>
      </c>
      <c r="W46" s="248">
        <v>0</v>
      </c>
      <c r="X46" s="248">
        <v>0</v>
      </c>
      <c r="Y46" s="248">
        <v>0</v>
      </c>
      <c r="Z46" s="248">
        <v>0</v>
      </c>
      <c r="AA46" s="248">
        <v>0</v>
      </c>
      <c r="AB46" s="248">
        <v>0</v>
      </c>
      <c r="AC46" s="248">
        <v>0</v>
      </c>
      <c r="AD46" s="248">
        <v>0</v>
      </c>
      <c r="AE46" s="248">
        <v>0</v>
      </c>
      <c r="AF46" s="248">
        <v>0</v>
      </c>
      <c r="AG46" s="248">
        <v>0</v>
      </c>
      <c r="AH46" s="248">
        <v>0</v>
      </c>
      <c r="AI46" s="248">
        <v>0</v>
      </c>
      <c r="AJ46" s="248" t="s">
        <v>102</v>
      </c>
    </row>
    <row r="47" spans="1:36" x14ac:dyDescent="0.25">
      <c r="A47" s="248" t="s">
        <v>1978</v>
      </c>
      <c r="B47" s="248" t="s">
        <v>2554</v>
      </c>
      <c r="C47" s="248" t="s">
        <v>2555</v>
      </c>
      <c r="D47" s="248" t="s">
        <v>2549</v>
      </c>
      <c r="F47" s="248">
        <v>79.280151000000004</v>
      </c>
      <c r="G47" s="248">
        <v>79.544678000000005</v>
      </c>
      <c r="H47" s="248">
        <v>81.780861000000002</v>
      </c>
      <c r="I47" s="248">
        <v>80.661522000000005</v>
      </c>
      <c r="J47" s="248">
        <v>80.564239999999998</v>
      </c>
      <c r="K47" s="248">
        <v>79.677536000000003</v>
      </c>
      <c r="L47" s="248">
        <v>79.576049999999995</v>
      </c>
      <c r="M47" s="248">
        <v>80.222130000000007</v>
      </c>
      <c r="N47" s="248">
        <v>80.653998999999999</v>
      </c>
      <c r="O47" s="248">
        <v>81.707488999999995</v>
      </c>
      <c r="P47" s="248">
        <v>82.070762999999999</v>
      </c>
      <c r="Q47" s="248">
        <v>82.358376000000007</v>
      </c>
      <c r="R47" s="248">
        <v>82.818779000000006</v>
      </c>
      <c r="S47" s="248">
        <v>83.412109000000001</v>
      </c>
      <c r="T47" s="248">
        <v>83.564903000000001</v>
      </c>
      <c r="U47" s="248">
        <v>84.050574999999995</v>
      </c>
      <c r="V47" s="248">
        <v>84.018585000000002</v>
      </c>
      <c r="W47" s="248">
        <v>83.944855000000004</v>
      </c>
      <c r="X47" s="248">
        <v>84.446342000000001</v>
      </c>
      <c r="Y47" s="248">
        <v>84.134544000000005</v>
      </c>
      <c r="Z47" s="248">
        <v>84.220055000000002</v>
      </c>
      <c r="AA47" s="248">
        <v>84.456085000000002</v>
      </c>
      <c r="AB47" s="248">
        <v>84.564055999999994</v>
      </c>
      <c r="AC47" s="248">
        <v>84.709907999999999</v>
      </c>
      <c r="AD47" s="248">
        <v>85.429580999999999</v>
      </c>
      <c r="AE47" s="248">
        <v>85.611580000000004</v>
      </c>
      <c r="AF47" s="248">
        <v>86.097733000000005</v>
      </c>
      <c r="AG47" s="248">
        <v>86.348456999999996</v>
      </c>
      <c r="AH47" s="248">
        <v>86.922873999999993</v>
      </c>
      <c r="AI47" s="248">
        <v>87.191742000000005</v>
      </c>
      <c r="AJ47" s="251">
        <v>3.0000000000000001E-3</v>
      </c>
    </row>
    <row r="48" spans="1:36" x14ac:dyDescent="0.25">
      <c r="A48" s="248" t="s">
        <v>2478</v>
      </c>
      <c r="B48" s="248" t="s">
        <v>2556</v>
      </c>
      <c r="C48" s="248" t="s">
        <v>2557</v>
      </c>
      <c r="D48" s="248" t="s">
        <v>2549</v>
      </c>
      <c r="F48" s="248">
        <v>222.670074</v>
      </c>
      <c r="G48" s="248">
        <v>206.403549</v>
      </c>
      <c r="H48" s="248">
        <v>211.29466199999999</v>
      </c>
      <c r="I48" s="248">
        <v>209.41705300000001</v>
      </c>
      <c r="J48" s="248">
        <v>210.25058000000001</v>
      </c>
      <c r="K48" s="248">
        <v>211.50514200000001</v>
      </c>
      <c r="L48" s="248">
        <v>210.23693800000001</v>
      </c>
      <c r="M48" s="248">
        <v>213.28736900000001</v>
      </c>
      <c r="N48" s="248">
        <v>213.66790800000001</v>
      </c>
      <c r="O48" s="248">
        <v>214.58059700000001</v>
      </c>
      <c r="P48" s="248">
        <v>214.95628400000001</v>
      </c>
      <c r="Q48" s="248">
        <v>218.168823</v>
      </c>
      <c r="R48" s="248">
        <v>218.591339</v>
      </c>
      <c r="S48" s="248">
        <v>220.08535800000001</v>
      </c>
      <c r="T48" s="248">
        <v>221.62429800000001</v>
      </c>
      <c r="U48" s="248">
        <v>224.17976400000001</v>
      </c>
      <c r="V48" s="248">
        <v>228.31231700000001</v>
      </c>
      <c r="W48" s="248">
        <v>228.24437</v>
      </c>
      <c r="X48" s="248">
        <v>229.754807</v>
      </c>
      <c r="Y48" s="248">
        <v>227.210159</v>
      </c>
      <c r="Z48" s="248">
        <v>227.383926</v>
      </c>
      <c r="AA48" s="248">
        <v>226.304214</v>
      </c>
      <c r="AB48" s="248">
        <v>224.57757599999999</v>
      </c>
      <c r="AC48" s="248">
        <v>225.257431</v>
      </c>
      <c r="AD48" s="248">
        <v>224.49006700000001</v>
      </c>
      <c r="AE48" s="248">
        <v>223.38462799999999</v>
      </c>
      <c r="AF48" s="248">
        <v>222.851776</v>
      </c>
      <c r="AG48" s="248">
        <v>224.51196300000001</v>
      </c>
      <c r="AH48" s="248">
        <v>225.97486900000001</v>
      </c>
      <c r="AI48" s="248">
        <v>224.329712</v>
      </c>
      <c r="AJ48" s="251">
        <v>0</v>
      </c>
    </row>
    <row r="49" spans="1:36" x14ac:dyDescent="0.25">
      <c r="A49" s="248" t="s">
        <v>2481</v>
      </c>
      <c r="B49" s="248" t="s">
        <v>2558</v>
      </c>
      <c r="C49" s="248" t="s">
        <v>2559</v>
      </c>
      <c r="D49" s="248" t="s">
        <v>2549</v>
      </c>
      <c r="F49" s="248">
        <v>0.51583999999999997</v>
      </c>
      <c r="G49" s="248">
        <v>0.478524</v>
      </c>
      <c r="H49" s="248">
        <v>0</v>
      </c>
      <c r="I49" s="248">
        <v>0</v>
      </c>
      <c r="J49" s="248">
        <v>5.8990000000000001E-2</v>
      </c>
      <c r="K49" s="248">
        <v>0.114314</v>
      </c>
      <c r="L49" s="248">
        <v>1.585572</v>
      </c>
      <c r="M49" s="248">
        <v>0.26173999999999997</v>
      </c>
      <c r="N49" s="248">
        <v>0</v>
      </c>
      <c r="O49" s="248">
        <v>0</v>
      </c>
      <c r="P49" s="248">
        <v>0</v>
      </c>
      <c r="Q49" s="248">
        <v>2.1210000000000001E-3</v>
      </c>
      <c r="R49" s="248">
        <v>0</v>
      </c>
      <c r="S49" s="248">
        <v>0</v>
      </c>
      <c r="T49" s="248">
        <v>3.15E-3</v>
      </c>
      <c r="U49" s="248">
        <v>2.2734000000000001E-2</v>
      </c>
      <c r="V49" s="248">
        <v>4.5900000000000003E-3</v>
      </c>
      <c r="W49" s="248">
        <v>2.0630000000000002E-3</v>
      </c>
      <c r="X49" s="248">
        <v>1.6545000000000001E-2</v>
      </c>
      <c r="Y49" s="248">
        <v>5.3870000000000003E-3</v>
      </c>
      <c r="Z49" s="248">
        <v>6.9059999999999998E-3</v>
      </c>
      <c r="AA49" s="248">
        <v>1.2975E-2</v>
      </c>
      <c r="AB49" s="248">
        <v>1.0187E-2</v>
      </c>
      <c r="AC49" s="248">
        <v>1.9629999999999999E-3</v>
      </c>
      <c r="AD49" s="248">
        <v>4.2979999999999997E-3</v>
      </c>
      <c r="AE49" s="248">
        <v>6.6530000000000001E-3</v>
      </c>
      <c r="AF49" s="248">
        <v>2.1220000000000002E-3</v>
      </c>
      <c r="AG49" s="248">
        <v>6.594E-3</v>
      </c>
      <c r="AH49" s="248">
        <v>7.1110000000000001E-3</v>
      </c>
      <c r="AI49" s="248">
        <v>6.2870000000000001E-3</v>
      </c>
      <c r="AJ49" s="251">
        <v>-0.14099999999999999</v>
      </c>
    </row>
    <row r="50" spans="1:36" x14ac:dyDescent="0.25">
      <c r="A50" s="248" t="s">
        <v>2484</v>
      </c>
      <c r="B50" s="248" t="s">
        <v>2560</v>
      </c>
      <c r="C50" s="248" t="s">
        <v>2561</v>
      </c>
      <c r="D50" s="248" t="s">
        <v>2549</v>
      </c>
      <c r="F50" s="248">
        <v>303.97488399999997</v>
      </c>
      <c r="G50" s="248">
        <v>287.82641599999999</v>
      </c>
      <c r="H50" s="248">
        <v>293.07553100000001</v>
      </c>
      <c r="I50" s="248">
        <v>290.07858299999998</v>
      </c>
      <c r="J50" s="248">
        <v>290.87380999999999</v>
      </c>
      <c r="K50" s="248">
        <v>291.29699699999998</v>
      </c>
      <c r="L50" s="248">
        <v>291.39855999999997</v>
      </c>
      <c r="M50" s="248">
        <v>293.77123999999998</v>
      </c>
      <c r="N50" s="248">
        <v>294.32189899999997</v>
      </c>
      <c r="O50" s="248">
        <v>296.28808600000002</v>
      </c>
      <c r="P50" s="248">
        <v>297.027039</v>
      </c>
      <c r="Q50" s="248">
        <v>300.52929699999999</v>
      </c>
      <c r="R50" s="248">
        <v>301.41012599999999</v>
      </c>
      <c r="S50" s="248">
        <v>303.49746699999997</v>
      </c>
      <c r="T50" s="248">
        <v>305.19235200000003</v>
      </c>
      <c r="U50" s="248">
        <v>308.25308200000001</v>
      </c>
      <c r="V50" s="248">
        <v>312.33548000000002</v>
      </c>
      <c r="W50" s="248">
        <v>312.191284</v>
      </c>
      <c r="X50" s="248">
        <v>314.21768200000002</v>
      </c>
      <c r="Y50" s="248">
        <v>311.350098</v>
      </c>
      <c r="Z50" s="248">
        <v>311.61086999999998</v>
      </c>
      <c r="AA50" s="248">
        <v>310.77328499999999</v>
      </c>
      <c r="AB50" s="248">
        <v>309.15182499999997</v>
      </c>
      <c r="AC50" s="248">
        <v>309.96929899999998</v>
      </c>
      <c r="AD50" s="248">
        <v>309.92394999999999</v>
      </c>
      <c r="AE50" s="248">
        <v>309.00286899999998</v>
      </c>
      <c r="AF50" s="248">
        <v>308.95166</v>
      </c>
      <c r="AG50" s="248">
        <v>310.86700400000001</v>
      </c>
      <c r="AH50" s="248">
        <v>312.90484600000002</v>
      </c>
      <c r="AI50" s="248">
        <v>311.52773999999999</v>
      </c>
      <c r="AJ50" s="251">
        <v>1E-3</v>
      </c>
    </row>
    <row r="51" spans="1:36" x14ac:dyDescent="0.25">
      <c r="A51" s="248" t="s">
        <v>2437</v>
      </c>
      <c r="B51" s="248" t="s">
        <v>2562</v>
      </c>
      <c r="C51" s="248" t="s">
        <v>2563</v>
      </c>
      <c r="D51" s="248" t="s">
        <v>2549</v>
      </c>
      <c r="F51" s="248">
        <v>149.75109900000001</v>
      </c>
      <c r="G51" s="248">
        <v>138.68026699999999</v>
      </c>
      <c r="H51" s="248">
        <v>88.050979999999996</v>
      </c>
      <c r="I51" s="248">
        <v>84.077590999999998</v>
      </c>
      <c r="J51" s="248">
        <v>83.911285000000007</v>
      </c>
      <c r="K51" s="248">
        <v>87.158446999999995</v>
      </c>
      <c r="L51" s="248">
        <v>86.002410999999995</v>
      </c>
      <c r="M51" s="248">
        <v>87.418014999999997</v>
      </c>
      <c r="N51" s="248">
        <v>88.851624000000001</v>
      </c>
      <c r="O51" s="248">
        <v>89.586426000000003</v>
      </c>
      <c r="P51" s="248">
        <v>89.933205000000001</v>
      </c>
      <c r="Q51" s="248">
        <v>86.245461000000006</v>
      </c>
      <c r="R51" s="248">
        <v>87.195091000000005</v>
      </c>
      <c r="S51" s="248">
        <v>89.760077999999993</v>
      </c>
      <c r="T51" s="248">
        <v>89.130843999999996</v>
      </c>
      <c r="U51" s="248">
        <v>92.888976999999997</v>
      </c>
      <c r="V51" s="248">
        <v>92.427909999999997</v>
      </c>
      <c r="W51" s="248">
        <v>93.531281000000007</v>
      </c>
      <c r="X51" s="248">
        <v>93.950789999999998</v>
      </c>
      <c r="Y51" s="248">
        <v>95.732024999999993</v>
      </c>
      <c r="Z51" s="248">
        <v>95.355438000000007</v>
      </c>
      <c r="AA51" s="248">
        <v>96.382484000000005</v>
      </c>
      <c r="AB51" s="248">
        <v>97.365111999999996</v>
      </c>
      <c r="AC51" s="248">
        <v>98.296120000000002</v>
      </c>
      <c r="AD51" s="248">
        <v>98.895827999999995</v>
      </c>
      <c r="AE51" s="248">
        <v>98.013405000000006</v>
      </c>
      <c r="AF51" s="248">
        <v>100.06838999999999</v>
      </c>
      <c r="AG51" s="248">
        <v>102.05875399999999</v>
      </c>
      <c r="AH51" s="248">
        <v>103.07730100000001</v>
      </c>
      <c r="AI51" s="248">
        <v>104.787468</v>
      </c>
      <c r="AJ51" s="251">
        <v>-1.2E-2</v>
      </c>
    </row>
    <row r="52" spans="1:36" x14ac:dyDescent="0.25">
      <c r="A52" s="248" t="s">
        <v>2498</v>
      </c>
      <c r="B52" s="248" t="s">
        <v>2564</v>
      </c>
      <c r="C52" s="248" t="s">
        <v>2565</v>
      </c>
      <c r="D52" s="248" t="s">
        <v>2549</v>
      </c>
      <c r="F52" s="248">
        <v>0</v>
      </c>
      <c r="G52" s="248">
        <v>0</v>
      </c>
      <c r="H52" s="248">
        <v>0</v>
      </c>
      <c r="I52" s="248">
        <v>0</v>
      </c>
      <c r="J52" s="248">
        <v>0</v>
      </c>
      <c r="K52" s="248">
        <v>0</v>
      </c>
      <c r="L52" s="248">
        <v>0</v>
      </c>
      <c r="M52" s="248">
        <v>0</v>
      </c>
      <c r="N52" s="248">
        <v>0</v>
      </c>
      <c r="O52" s="248">
        <v>0</v>
      </c>
      <c r="P52" s="248">
        <v>0</v>
      </c>
      <c r="Q52" s="248">
        <v>0</v>
      </c>
      <c r="R52" s="248">
        <v>0</v>
      </c>
      <c r="S52" s="248">
        <v>0</v>
      </c>
      <c r="T52" s="248">
        <v>0</v>
      </c>
      <c r="U52" s="248">
        <v>0</v>
      </c>
      <c r="V52" s="248">
        <v>0</v>
      </c>
      <c r="W52" s="248">
        <v>0</v>
      </c>
      <c r="X52" s="248">
        <v>0</v>
      </c>
      <c r="Y52" s="248">
        <v>0</v>
      </c>
      <c r="Z52" s="248">
        <v>0</v>
      </c>
      <c r="AA52" s="248">
        <v>0</v>
      </c>
      <c r="AB52" s="248">
        <v>0</v>
      </c>
      <c r="AC52" s="248">
        <v>0</v>
      </c>
      <c r="AD52" s="248">
        <v>0</v>
      </c>
      <c r="AE52" s="248">
        <v>0</v>
      </c>
      <c r="AF52" s="248">
        <v>0</v>
      </c>
      <c r="AG52" s="248">
        <v>0</v>
      </c>
      <c r="AH52" s="248">
        <v>0</v>
      </c>
      <c r="AI52" s="248">
        <v>0</v>
      </c>
      <c r="AJ52" s="248" t="s">
        <v>102</v>
      </c>
    </row>
    <row r="53" spans="1:36" x14ac:dyDescent="0.25">
      <c r="A53" s="248" t="s">
        <v>2504</v>
      </c>
      <c r="B53" s="248" t="s">
        <v>2566</v>
      </c>
      <c r="C53" s="248" t="s">
        <v>2567</v>
      </c>
      <c r="D53" s="248" t="s">
        <v>2549</v>
      </c>
      <c r="F53" s="248">
        <v>26.197104</v>
      </c>
      <c r="G53" s="248">
        <v>24.302</v>
      </c>
      <c r="H53" s="248">
        <v>23.374949999999998</v>
      </c>
      <c r="I53" s="248">
        <v>22.800919</v>
      </c>
      <c r="J53" s="248">
        <v>22.782292999999999</v>
      </c>
      <c r="K53" s="248">
        <v>23.007113</v>
      </c>
      <c r="L53" s="248">
        <v>22.605945999999999</v>
      </c>
      <c r="M53" s="248">
        <v>22.974205000000001</v>
      </c>
      <c r="N53" s="248">
        <v>23.179576999999998</v>
      </c>
      <c r="O53" s="248">
        <v>23.50761</v>
      </c>
      <c r="P53" s="248">
        <v>23.466460999999999</v>
      </c>
      <c r="Q53" s="248">
        <v>24.120847999999999</v>
      </c>
      <c r="R53" s="248">
        <v>24.185310000000001</v>
      </c>
      <c r="S53" s="248">
        <v>24.688444</v>
      </c>
      <c r="T53" s="248">
        <v>24.607990000000001</v>
      </c>
      <c r="U53" s="248">
        <v>25.24062</v>
      </c>
      <c r="V53" s="248">
        <v>25.453296999999999</v>
      </c>
      <c r="W53" s="248">
        <v>25.55847</v>
      </c>
      <c r="X53" s="248">
        <v>25.714811000000001</v>
      </c>
      <c r="Y53" s="248">
        <v>25.750413999999999</v>
      </c>
      <c r="Z53" s="248">
        <v>25.824131000000001</v>
      </c>
      <c r="AA53" s="248">
        <v>25.821069999999999</v>
      </c>
      <c r="AB53" s="248">
        <v>25.854275000000001</v>
      </c>
      <c r="AC53" s="248">
        <v>26.007028999999999</v>
      </c>
      <c r="AD53" s="248">
        <v>25.996411999999999</v>
      </c>
      <c r="AE53" s="248">
        <v>25.866236000000001</v>
      </c>
      <c r="AF53" s="248">
        <v>25.964984999999999</v>
      </c>
      <c r="AG53" s="248">
        <v>26.271894</v>
      </c>
      <c r="AH53" s="248">
        <v>26.564564000000001</v>
      </c>
      <c r="AI53" s="248">
        <v>26.483217</v>
      </c>
      <c r="AJ53" s="251">
        <v>0</v>
      </c>
    </row>
    <row r="54" spans="1:36" x14ac:dyDescent="0.25">
      <c r="A54" s="248" t="s">
        <v>2507</v>
      </c>
      <c r="B54" s="248" t="s">
        <v>2568</v>
      </c>
      <c r="C54" s="248" t="s">
        <v>2569</v>
      </c>
      <c r="D54" s="248" t="s">
        <v>2549</v>
      </c>
      <c r="F54" s="248">
        <v>479.92309599999999</v>
      </c>
      <c r="G54" s="248">
        <v>450.80868500000003</v>
      </c>
      <c r="H54" s="248">
        <v>404.501465</v>
      </c>
      <c r="I54" s="248">
        <v>396.95709199999999</v>
      </c>
      <c r="J54" s="248">
        <v>397.56738300000001</v>
      </c>
      <c r="K54" s="248">
        <v>401.46255500000001</v>
      </c>
      <c r="L54" s="248">
        <v>400.00692700000002</v>
      </c>
      <c r="M54" s="248">
        <v>404.16348299999999</v>
      </c>
      <c r="N54" s="248">
        <v>406.35308800000001</v>
      </c>
      <c r="O54" s="248">
        <v>409.38211100000001</v>
      </c>
      <c r="P54" s="248">
        <v>410.42669699999999</v>
      </c>
      <c r="Q54" s="248">
        <v>410.895599</v>
      </c>
      <c r="R54" s="248">
        <v>412.790527</v>
      </c>
      <c r="S54" s="248">
        <v>417.94598400000001</v>
      </c>
      <c r="T54" s="248">
        <v>418.93118299999998</v>
      </c>
      <c r="U54" s="248">
        <v>426.38269000000003</v>
      </c>
      <c r="V54" s="248">
        <v>430.21670499999999</v>
      </c>
      <c r="W54" s="248">
        <v>431.28103599999997</v>
      </c>
      <c r="X54" s="248">
        <v>433.88326999999998</v>
      </c>
      <c r="Y54" s="248">
        <v>432.83255000000003</v>
      </c>
      <c r="Z54" s="248">
        <v>432.790436</v>
      </c>
      <c r="AA54" s="248">
        <v>432.97683699999999</v>
      </c>
      <c r="AB54" s="248">
        <v>432.371216</v>
      </c>
      <c r="AC54" s="248">
        <v>434.27242999999999</v>
      </c>
      <c r="AD54" s="248">
        <v>434.81616200000002</v>
      </c>
      <c r="AE54" s="248">
        <v>432.88250699999998</v>
      </c>
      <c r="AF54" s="248">
        <v>434.98504600000001</v>
      </c>
      <c r="AG54" s="248">
        <v>439.197632</v>
      </c>
      <c r="AH54" s="248">
        <v>442.54672199999999</v>
      </c>
      <c r="AI54" s="248">
        <v>442.79843099999999</v>
      </c>
      <c r="AJ54" s="251">
        <v>-3.0000000000000001E-3</v>
      </c>
    </row>
    <row r="55" spans="1:36" x14ac:dyDescent="0.25">
      <c r="A55" s="248" t="s">
        <v>228</v>
      </c>
      <c r="C55" s="248" t="s">
        <v>2570</v>
      </c>
    </row>
    <row r="56" spans="1:36" x14ac:dyDescent="0.25">
      <c r="A56" s="248" t="s">
        <v>2571</v>
      </c>
      <c r="C56" s="248" t="s">
        <v>2572</v>
      </c>
    </row>
    <row r="57" spans="1:36" x14ac:dyDescent="0.25">
      <c r="A57" s="248" t="s">
        <v>2573</v>
      </c>
      <c r="B57" s="248" t="s">
        <v>2574</v>
      </c>
      <c r="C57" s="248" t="s">
        <v>2575</v>
      </c>
      <c r="D57" s="248" t="s">
        <v>2576</v>
      </c>
      <c r="F57" s="248">
        <v>0.1353</v>
      </c>
      <c r="G57" s="248">
        <v>0.1353</v>
      </c>
      <c r="H57" s="248">
        <v>0.1353</v>
      </c>
      <c r="I57" s="248">
        <v>0.1353</v>
      </c>
      <c r="J57" s="248">
        <v>0.1353</v>
      </c>
      <c r="K57" s="248">
        <v>0.1353</v>
      </c>
      <c r="L57" s="248">
        <v>0.1353</v>
      </c>
      <c r="M57" s="248">
        <v>0.1353</v>
      </c>
      <c r="N57" s="248">
        <v>0.1353</v>
      </c>
      <c r="O57" s="248">
        <v>0.1353</v>
      </c>
      <c r="P57" s="248">
        <v>0.1353</v>
      </c>
      <c r="Q57" s="248">
        <v>0.1353</v>
      </c>
      <c r="R57" s="248">
        <v>0.1353</v>
      </c>
      <c r="S57" s="248">
        <v>0.1353</v>
      </c>
      <c r="T57" s="248">
        <v>0.1353</v>
      </c>
      <c r="U57" s="248">
        <v>0.1353</v>
      </c>
      <c r="V57" s="248">
        <v>0.1353</v>
      </c>
      <c r="W57" s="248">
        <v>0.1353</v>
      </c>
      <c r="X57" s="248">
        <v>0.1353</v>
      </c>
      <c r="Y57" s="248">
        <v>0.1353</v>
      </c>
      <c r="Z57" s="248">
        <v>0.1353</v>
      </c>
      <c r="AA57" s="248">
        <v>0.1353</v>
      </c>
      <c r="AB57" s="248">
        <v>0.1353</v>
      </c>
      <c r="AC57" s="248">
        <v>0.1353</v>
      </c>
      <c r="AD57" s="248">
        <v>0.1353</v>
      </c>
      <c r="AE57" s="248">
        <v>0.1353</v>
      </c>
      <c r="AF57" s="248">
        <v>0.1353</v>
      </c>
      <c r="AG57" s="248">
        <v>0.1353</v>
      </c>
      <c r="AH57" s="248">
        <v>0.1353</v>
      </c>
      <c r="AI57" s="248">
        <v>0.1353</v>
      </c>
      <c r="AJ57" s="251">
        <v>0</v>
      </c>
    </row>
    <row r="58" spans="1:36" x14ac:dyDescent="0.25">
      <c r="A58" s="248" t="s">
        <v>2437</v>
      </c>
      <c r="B58" s="248" t="s">
        <v>2577</v>
      </c>
      <c r="C58" s="248" t="s">
        <v>2578</v>
      </c>
      <c r="D58" s="248" t="s">
        <v>2576</v>
      </c>
      <c r="F58" s="248">
        <v>3.3355000000000001</v>
      </c>
      <c r="G58" s="248">
        <v>3.3355000000000001</v>
      </c>
      <c r="H58" s="248">
        <v>3.3355000000000001</v>
      </c>
      <c r="I58" s="248">
        <v>3.3355000000000001</v>
      </c>
      <c r="J58" s="248">
        <v>3.3355000000000001</v>
      </c>
      <c r="K58" s="248">
        <v>3.3355000000000001</v>
      </c>
      <c r="L58" s="248">
        <v>3.3355000000000001</v>
      </c>
      <c r="M58" s="248">
        <v>3.3355000000000001</v>
      </c>
      <c r="N58" s="248">
        <v>3.3355000000000001</v>
      </c>
      <c r="O58" s="248">
        <v>3.3355000000000001</v>
      </c>
      <c r="P58" s="248">
        <v>3.3355000000000001</v>
      </c>
      <c r="Q58" s="248">
        <v>3.3355000000000001</v>
      </c>
      <c r="R58" s="248">
        <v>3.3355000000000001</v>
      </c>
      <c r="S58" s="248">
        <v>3.3355000000000001</v>
      </c>
      <c r="T58" s="248">
        <v>3.3355000000000001</v>
      </c>
      <c r="U58" s="248">
        <v>3.3355000000000001</v>
      </c>
      <c r="V58" s="248">
        <v>3.3355000000000001</v>
      </c>
      <c r="W58" s="248">
        <v>3.3355000000000001</v>
      </c>
      <c r="X58" s="248">
        <v>3.3355000000000001</v>
      </c>
      <c r="Y58" s="248">
        <v>3.3355000000000001</v>
      </c>
      <c r="Z58" s="248">
        <v>3.3355000000000001</v>
      </c>
      <c r="AA58" s="248">
        <v>3.3355000000000001</v>
      </c>
      <c r="AB58" s="248">
        <v>3.3355000000000001</v>
      </c>
      <c r="AC58" s="248">
        <v>3.3355000000000001</v>
      </c>
      <c r="AD58" s="248">
        <v>3.3355000000000001</v>
      </c>
      <c r="AE58" s="248">
        <v>3.3355000000000001</v>
      </c>
      <c r="AF58" s="248">
        <v>3.3355000000000001</v>
      </c>
      <c r="AG58" s="248">
        <v>3.3355000000000001</v>
      </c>
      <c r="AH58" s="248">
        <v>3.3355000000000001</v>
      </c>
      <c r="AI58" s="248">
        <v>3.3355000000000001</v>
      </c>
      <c r="AJ58" s="251">
        <v>0</v>
      </c>
    </row>
    <row r="59" spans="1:36" x14ac:dyDescent="0.25">
      <c r="A59" s="248" t="s">
        <v>2439</v>
      </c>
      <c r="B59" s="248" t="s">
        <v>2579</v>
      </c>
      <c r="C59" s="248" t="s">
        <v>2580</v>
      </c>
      <c r="D59" s="248" t="s">
        <v>2576</v>
      </c>
      <c r="F59" s="248">
        <v>0</v>
      </c>
      <c r="G59" s="248">
        <v>0</v>
      </c>
      <c r="H59" s="248">
        <v>0</v>
      </c>
      <c r="I59" s="248">
        <v>0</v>
      </c>
      <c r="J59" s="248">
        <v>0</v>
      </c>
      <c r="K59" s="248">
        <v>0</v>
      </c>
      <c r="L59" s="248">
        <v>0</v>
      </c>
      <c r="M59" s="248">
        <v>0</v>
      </c>
      <c r="N59" s="248">
        <v>0</v>
      </c>
      <c r="O59" s="248">
        <v>0</v>
      </c>
      <c r="P59" s="248">
        <v>0</v>
      </c>
      <c r="Q59" s="248">
        <v>0</v>
      </c>
      <c r="R59" s="248">
        <v>0</v>
      </c>
      <c r="S59" s="248">
        <v>0</v>
      </c>
      <c r="T59" s="248">
        <v>0</v>
      </c>
      <c r="U59" s="248">
        <v>0</v>
      </c>
      <c r="V59" s="248">
        <v>0</v>
      </c>
      <c r="W59" s="248">
        <v>0</v>
      </c>
      <c r="X59" s="248">
        <v>0</v>
      </c>
      <c r="Y59" s="248">
        <v>0</v>
      </c>
      <c r="Z59" s="248">
        <v>0</v>
      </c>
      <c r="AA59" s="248">
        <v>0</v>
      </c>
      <c r="AB59" s="248">
        <v>0</v>
      </c>
      <c r="AC59" s="248">
        <v>0</v>
      </c>
      <c r="AD59" s="248">
        <v>0</v>
      </c>
      <c r="AE59" s="248">
        <v>0</v>
      </c>
      <c r="AF59" s="248">
        <v>0</v>
      </c>
      <c r="AG59" s="248">
        <v>0</v>
      </c>
      <c r="AH59" s="248">
        <v>0</v>
      </c>
      <c r="AI59" s="248">
        <v>0</v>
      </c>
      <c r="AJ59" s="248" t="s">
        <v>102</v>
      </c>
    </row>
    <row r="60" spans="1:36" x14ac:dyDescent="0.25">
      <c r="A60" s="248" t="s">
        <v>2042</v>
      </c>
      <c r="B60" s="248" t="s">
        <v>2581</v>
      </c>
      <c r="C60" s="248" t="s">
        <v>2582</v>
      </c>
      <c r="D60" s="248" t="s">
        <v>2576</v>
      </c>
      <c r="F60" s="248">
        <v>1.0951</v>
      </c>
      <c r="G60" s="248">
        <v>1.0951</v>
      </c>
      <c r="H60" s="248">
        <v>1.0951</v>
      </c>
      <c r="I60" s="248">
        <v>1.0951</v>
      </c>
      <c r="J60" s="248">
        <v>1.0951</v>
      </c>
      <c r="K60" s="248">
        <v>1.0951</v>
      </c>
      <c r="L60" s="248">
        <v>1.0951</v>
      </c>
      <c r="M60" s="248">
        <v>1.0951</v>
      </c>
      <c r="N60" s="248">
        <v>1.0951</v>
      </c>
      <c r="O60" s="248">
        <v>1.0951</v>
      </c>
      <c r="P60" s="248">
        <v>1.0951</v>
      </c>
      <c r="Q60" s="248">
        <v>1.0951</v>
      </c>
      <c r="R60" s="248">
        <v>1.0951</v>
      </c>
      <c r="S60" s="248">
        <v>1.0951</v>
      </c>
      <c r="T60" s="248">
        <v>1.0951</v>
      </c>
      <c r="U60" s="248">
        <v>1.0951</v>
      </c>
      <c r="V60" s="248">
        <v>1.0951</v>
      </c>
      <c r="W60" s="248">
        <v>1.0951</v>
      </c>
      <c r="X60" s="248">
        <v>1.0951</v>
      </c>
      <c r="Y60" s="248">
        <v>1.0951</v>
      </c>
      <c r="Z60" s="248">
        <v>1.0951</v>
      </c>
      <c r="AA60" s="248">
        <v>1.0951</v>
      </c>
      <c r="AB60" s="248">
        <v>1.0951</v>
      </c>
      <c r="AC60" s="248">
        <v>1.0951</v>
      </c>
      <c r="AD60" s="248">
        <v>1.0951</v>
      </c>
      <c r="AE60" s="248">
        <v>1.0951</v>
      </c>
      <c r="AF60" s="248">
        <v>1.0951</v>
      </c>
      <c r="AG60" s="248">
        <v>1.0951</v>
      </c>
      <c r="AH60" s="248">
        <v>1.0951</v>
      </c>
      <c r="AI60" s="248">
        <v>1.0951</v>
      </c>
      <c r="AJ60" s="251">
        <v>0</v>
      </c>
    </row>
    <row r="61" spans="1:36" x14ac:dyDescent="0.25">
      <c r="A61" s="248" t="s">
        <v>2507</v>
      </c>
      <c r="B61" s="248" t="s">
        <v>2583</v>
      </c>
      <c r="C61" s="248" t="s">
        <v>2584</v>
      </c>
      <c r="D61" s="248" t="s">
        <v>2576</v>
      </c>
      <c r="F61" s="248">
        <v>4.5659000000000001</v>
      </c>
      <c r="G61" s="248">
        <v>4.5659000000000001</v>
      </c>
      <c r="H61" s="248">
        <v>4.5659000000000001</v>
      </c>
      <c r="I61" s="248">
        <v>4.5659000000000001</v>
      </c>
      <c r="J61" s="248">
        <v>4.5659000000000001</v>
      </c>
      <c r="K61" s="248">
        <v>4.5659000000000001</v>
      </c>
      <c r="L61" s="248">
        <v>4.5659000000000001</v>
      </c>
      <c r="M61" s="248">
        <v>4.5659000000000001</v>
      </c>
      <c r="N61" s="248">
        <v>4.5659000000000001</v>
      </c>
      <c r="O61" s="248">
        <v>4.5659000000000001</v>
      </c>
      <c r="P61" s="248">
        <v>4.5659000000000001</v>
      </c>
      <c r="Q61" s="248">
        <v>4.5659000000000001</v>
      </c>
      <c r="R61" s="248">
        <v>4.5659000000000001</v>
      </c>
      <c r="S61" s="248">
        <v>4.5659000000000001</v>
      </c>
      <c r="T61" s="248">
        <v>4.5659000000000001</v>
      </c>
      <c r="U61" s="248">
        <v>4.5659000000000001</v>
      </c>
      <c r="V61" s="248">
        <v>4.5659000000000001</v>
      </c>
      <c r="W61" s="248">
        <v>4.5659000000000001</v>
      </c>
      <c r="X61" s="248">
        <v>4.5659000000000001</v>
      </c>
      <c r="Y61" s="248">
        <v>4.5659000000000001</v>
      </c>
      <c r="Z61" s="248">
        <v>4.5659000000000001</v>
      </c>
      <c r="AA61" s="248">
        <v>4.5659000000000001</v>
      </c>
      <c r="AB61" s="248">
        <v>4.5659000000000001</v>
      </c>
      <c r="AC61" s="248">
        <v>4.5659000000000001</v>
      </c>
      <c r="AD61" s="248">
        <v>4.5659000000000001</v>
      </c>
      <c r="AE61" s="248">
        <v>4.5659000000000001</v>
      </c>
      <c r="AF61" s="248">
        <v>4.5659000000000001</v>
      </c>
      <c r="AG61" s="248">
        <v>4.5659000000000001</v>
      </c>
      <c r="AH61" s="248">
        <v>4.5659000000000001</v>
      </c>
      <c r="AI61" s="248">
        <v>4.5659000000000001</v>
      </c>
      <c r="AJ61" s="251">
        <v>0</v>
      </c>
    </row>
    <row r="62" spans="1:36" x14ac:dyDescent="0.25">
      <c r="A62" s="248" t="s">
        <v>2585</v>
      </c>
      <c r="C62" s="248" t="s">
        <v>2586</v>
      </c>
    </row>
    <row r="63" spans="1:36" x14ac:dyDescent="0.25">
      <c r="A63" s="248" t="s">
        <v>2573</v>
      </c>
      <c r="B63" s="248" t="s">
        <v>2587</v>
      </c>
      <c r="C63" s="248" t="s">
        <v>2588</v>
      </c>
      <c r="D63" s="248" t="s">
        <v>2589</v>
      </c>
      <c r="F63" s="248">
        <v>0.35930000000000001</v>
      </c>
      <c r="G63" s="248">
        <v>0.39106000000000002</v>
      </c>
      <c r="H63" s="248">
        <v>0</v>
      </c>
      <c r="I63" s="248">
        <v>0</v>
      </c>
      <c r="J63" s="248">
        <v>0</v>
      </c>
      <c r="K63" s="248">
        <v>0</v>
      </c>
      <c r="L63" s="248">
        <v>0</v>
      </c>
      <c r="M63" s="248">
        <v>0</v>
      </c>
      <c r="N63" s="248">
        <v>0</v>
      </c>
      <c r="O63" s="248">
        <v>0</v>
      </c>
      <c r="P63" s="248">
        <v>0</v>
      </c>
      <c r="Q63" s="248">
        <v>0</v>
      </c>
      <c r="R63" s="248">
        <v>0</v>
      </c>
      <c r="S63" s="248">
        <v>0</v>
      </c>
      <c r="T63" s="248">
        <v>0</v>
      </c>
      <c r="U63" s="248">
        <v>0</v>
      </c>
      <c r="V63" s="248">
        <v>0</v>
      </c>
      <c r="W63" s="248">
        <v>0</v>
      </c>
      <c r="X63" s="248">
        <v>0</v>
      </c>
      <c r="Y63" s="248">
        <v>0</v>
      </c>
      <c r="Z63" s="248">
        <v>0</v>
      </c>
      <c r="AA63" s="248">
        <v>0</v>
      </c>
      <c r="AB63" s="248">
        <v>0</v>
      </c>
      <c r="AC63" s="248">
        <v>0</v>
      </c>
      <c r="AD63" s="248">
        <v>0</v>
      </c>
      <c r="AE63" s="248">
        <v>0</v>
      </c>
      <c r="AF63" s="248">
        <v>0</v>
      </c>
      <c r="AG63" s="248">
        <v>0</v>
      </c>
      <c r="AH63" s="248">
        <v>0</v>
      </c>
      <c r="AI63" s="248">
        <v>0</v>
      </c>
      <c r="AJ63" s="248" t="s">
        <v>102</v>
      </c>
    </row>
    <row r="64" spans="1:36" x14ac:dyDescent="0.25">
      <c r="A64" s="248" t="s">
        <v>2437</v>
      </c>
      <c r="B64" s="248" t="s">
        <v>2590</v>
      </c>
      <c r="C64" s="248" t="s">
        <v>2591</v>
      </c>
      <c r="D64" s="248" t="s">
        <v>2589</v>
      </c>
      <c r="F64" s="248">
        <v>24.351489999999998</v>
      </c>
      <c r="G64" s="248">
        <v>25.159261999999998</v>
      </c>
      <c r="H64" s="248">
        <v>24.438649999999999</v>
      </c>
      <c r="I64" s="248">
        <v>24.121645000000001</v>
      </c>
      <c r="J64" s="248">
        <v>24.438649999999999</v>
      </c>
      <c r="K64" s="248">
        <v>24.438649999999999</v>
      </c>
      <c r="L64" s="248">
        <v>24.438649999999999</v>
      </c>
      <c r="M64" s="248">
        <v>24.438649999999999</v>
      </c>
      <c r="N64" s="248">
        <v>24.438649999999999</v>
      </c>
      <c r="O64" s="248">
        <v>24.438649999999999</v>
      </c>
      <c r="P64" s="248">
        <v>24.438649999999999</v>
      </c>
      <c r="Q64" s="248">
        <v>23.344570000000001</v>
      </c>
      <c r="R64" s="248">
        <v>23.458542000000001</v>
      </c>
      <c r="S64" s="248">
        <v>23.510743999999999</v>
      </c>
      <c r="T64" s="248">
        <v>23.606460999999999</v>
      </c>
      <c r="U64" s="248">
        <v>23.671147999999999</v>
      </c>
      <c r="V64" s="248">
        <v>23.808112999999999</v>
      </c>
      <c r="W64" s="248">
        <v>23.861491999999998</v>
      </c>
      <c r="X64" s="248">
        <v>23.885505999999999</v>
      </c>
      <c r="Y64" s="248">
        <v>23.728643000000002</v>
      </c>
      <c r="Z64" s="248">
        <v>23.664204000000002</v>
      </c>
      <c r="AA64" s="248">
        <v>23.659025</v>
      </c>
      <c r="AB64" s="248">
        <v>23.610271000000001</v>
      </c>
      <c r="AC64" s="248">
        <v>23.681173000000001</v>
      </c>
      <c r="AD64" s="248">
        <v>23.773306000000002</v>
      </c>
      <c r="AE64" s="248">
        <v>23.755254999999998</v>
      </c>
      <c r="AF64" s="248">
        <v>23.772099999999998</v>
      </c>
      <c r="AG64" s="248">
        <v>24.053557999999999</v>
      </c>
      <c r="AH64" s="248">
        <v>24.044322999999999</v>
      </c>
      <c r="AI64" s="248">
        <v>24.341949</v>
      </c>
      <c r="AJ64" s="251">
        <v>0</v>
      </c>
    </row>
    <row r="65" spans="1:36" x14ac:dyDescent="0.25">
      <c r="A65" s="248" t="s">
        <v>2439</v>
      </c>
      <c r="B65" s="248" t="s">
        <v>2592</v>
      </c>
      <c r="C65" s="248" t="s">
        <v>2593</v>
      </c>
      <c r="D65" s="248" t="s">
        <v>2589</v>
      </c>
      <c r="F65" s="248">
        <v>0</v>
      </c>
      <c r="G65" s="248">
        <v>0</v>
      </c>
      <c r="H65" s="248">
        <v>0</v>
      </c>
      <c r="I65" s="248">
        <v>0</v>
      </c>
      <c r="J65" s="248">
        <v>0</v>
      </c>
      <c r="K65" s="248">
        <v>0</v>
      </c>
      <c r="L65" s="248">
        <v>0</v>
      </c>
      <c r="M65" s="248">
        <v>0</v>
      </c>
      <c r="N65" s="248">
        <v>0</v>
      </c>
      <c r="O65" s="248">
        <v>0</v>
      </c>
      <c r="P65" s="248">
        <v>0</v>
      </c>
      <c r="Q65" s="248">
        <v>0</v>
      </c>
      <c r="R65" s="248">
        <v>0</v>
      </c>
      <c r="S65" s="248">
        <v>0</v>
      </c>
      <c r="T65" s="248">
        <v>0</v>
      </c>
      <c r="U65" s="248">
        <v>0</v>
      </c>
      <c r="V65" s="248">
        <v>0</v>
      </c>
      <c r="W65" s="248">
        <v>0</v>
      </c>
      <c r="X65" s="248">
        <v>0</v>
      </c>
      <c r="Y65" s="248">
        <v>0</v>
      </c>
      <c r="Z65" s="248">
        <v>0</v>
      </c>
      <c r="AA65" s="248">
        <v>0</v>
      </c>
      <c r="AB65" s="248">
        <v>0</v>
      </c>
      <c r="AC65" s="248">
        <v>0</v>
      </c>
      <c r="AD65" s="248">
        <v>0</v>
      </c>
      <c r="AE65" s="248">
        <v>0</v>
      </c>
      <c r="AF65" s="248">
        <v>0</v>
      </c>
      <c r="AG65" s="248">
        <v>0</v>
      </c>
      <c r="AH65" s="248">
        <v>0</v>
      </c>
      <c r="AI65" s="248">
        <v>0</v>
      </c>
      <c r="AJ65" s="248" t="s">
        <v>102</v>
      </c>
    </row>
    <row r="66" spans="1:36" x14ac:dyDescent="0.25">
      <c r="A66" s="248" t="s">
        <v>2042</v>
      </c>
      <c r="B66" s="248" t="s">
        <v>2594</v>
      </c>
      <c r="C66" s="248" t="s">
        <v>2595</v>
      </c>
      <c r="D66" s="248" t="s">
        <v>2589</v>
      </c>
      <c r="F66" s="248">
        <v>4.8019699999999998</v>
      </c>
      <c r="G66" s="248">
        <v>4.9979199999999997</v>
      </c>
      <c r="H66" s="248">
        <v>6.1096630000000003</v>
      </c>
      <c r="I66" s="248">
        <v>6.030411</v>
      </c>
      <c r="J66" s="248">
        <v>6.1096630000000003</v>
      </c>
      <c r="K66" s="248">
        <v>6.1096630000000003</v>
      </c>
      <c r="L66" s="248">
        <v>6.1096630000000003</v>
      </c>
      <c r="M66" s="248">
        <v>6.1096630000000003</v>
      </c>
      <c r="N66" s="248">
        <v>6.1096630000000003</v>
      </c>
      <c r="O66" s="248">
        <v>6.1096630000000003</v>
      </c>
      <c r="P66" s="248">
        <v>6.1096630000000003</v>
      </c>
      <c r="Q66" s="248">
        <v>5.8361429999999999</v>
      </c>
      <c r="R66" s="248">
        <v>5.8646349999999998</v>
      </c>
      <c r="S66" s="248">
        <v>5.8776859999999997</v>
      </c>
      <c r="T66" s="248">
        <v>5.9016149999999996</v>
      </c>
      <c r="U66" s="248">
        <v>5.9177869999999997</v>
      </c>
      <c r="V66" s="248">
        <v>5.9520280000000003</v>
      </c>
      <c r="W66" s="248">
        <v>5.9653729999999996</v>
      </c>
      <c r="X66" s="248">
        <v>5.9713760000000002</v>
      </c>
      <c r="Y66" s="248">
        <v>5.9321609999999998</v>
      </c>
      <c r="Z66" s="248">
        <v>5.9160510000000004</v>
      </c>
      <c r="AA66" s="248">
        <v>5.9147559999999997</v>
      </c>
      <c r="AB66" s="248">
        <v>5.9025679999999996</v>
      </c>
      <c r="AC66" s="248">
        <v>5.920293</v>
      </c>
      <c r="AD66" s="248">
        <v>5.9433259999999999</v>
      </c>
      <c r="AE66" s="248">
        <v>5.9388139999999998</v>
      </c>
      <c r="AF66" s="248">
        <v>5.9430249999999996</v>
      </c>
      <c r="AG66" s="248">
        <v>6.0133900000000002</v>
      </c>
      <c r="AH66" s="248">
        <v>6.0110809999999999</v>
      </c>
      <c r="AI66" s="248">
        <v>6.0854869999999996</v>
      </c>
      <c r="AJ66" s="251">
        <v>8.0000000000000002E-3</v>
      </c>
    </row>
    <row r="67" spans="1:36" x14ac:dyDescent="0.25">
      <c r="A67" s="248" t="s">
        <v>2507</v>
      </c>
      <c r="B67" s="248" t="s">
        <v>2596</v>
      </c>
      <c r="C67" s="248" t="s">
        <v>2597</v>
      </c>
      <c r="D67" s="248" t="s">
        <v>2589</v>
      </c>
      <c r="F67" s="248">
        <v>29.51276</v>
      </c>
      <c r="G67" s="248">
        <v>30.548241000000001</v>
      </c>
      <c r="H67" s="248">
        <v>30.548313</v>
      </c>
      <c r="I67" s="248">
        <v>30.152056000000002</v>
      </c>
      <c r="J67" s="248">
        <v>30.548313</v>
      </c>
      <c r="K67" s="248">
        <v>30.548313</v>
      </c>
      <c r="L67" s="248">
        <v>30.548313</v>
      </c>
      <c r="M67" s="248">
        <v>30.548313</v>
      </c>
      <c r="N67" s="248">
        <v>30.548313</v>
      </c>
      <c r="O67" s="248">
        <v>30.548313</v>
      </c>
      <c r="P67" s="248">
        <v>30.548313</v>
      </c>
      <c r="Q67" s="248">
        <v>29.180713999999998</v>
      </c>
      <c r="R67" s="248">
        <v>29.323177000000001</v>
      </c>
      <c r="S67" s="248">
        <v>29.38843</v>
      </c>
      <c r="T67" s="248">
        <v>29.508075999999999</v>
      </c>
      <c r="U67" s="248">
        <v>29.588936</v>
      </c>
      <c r="V67" s="248">
        <v>29.760141000000001</v>
      </c>
      <c r="W67" s="248">
        <v>29.826865999999999</v>
      </c>
      <c r="X67" s="248">
        <v>29.856881999999999</v>
      </c>
      <c r="Y67" s="248">
        <v>29.660805</v>
      </c>
      <c r="Z67" s="248">
        <v>29.580254</v>
      </c>
      <c r="AA67" s="248">
        <v>29.573782000000001</v>
      </c>
      <c r="AB67" s="248">
        <v>29.512840000000001</v>
      </c>
      <c r="AC67" s="248">
        <v>29.601467</v>
      </c>
      <c r="AD67" s="248">
        <v>29.716633000000002</v>
      </c>
      <c r="AE67" s="248">
        <v>29.694068999999999</v>
      </c>
      <c r="AF67" s="248">
        <v>29.715126000000001</v>
      </c>
      <c r="AG67" s="248">
        <v>30.066948</v>
      </c>
      <c r="AH67" s="248">
        <v>30.055405</v>
      </c>
      <c r="AI67" s="248">
        <v>30.427437000000001</v>
      </c>
      <c r="AJ67" s="251">
        <v>1E-3</v>
      </c>
    </row>
    <row r="68" spans="1:36" x14ac:dyDescent="0.25">
      <c r="A68" s="248" t="s">
        <v>2598</v>
      </c>
      <c r="C68" s="248" t="s">
        <v>2599</v>
      </c>
    </row>
    <row r="69" spans="1:36" x14ac:dyDescent="0.25">
      <c r="A69" s="248" t="s">
        <v>2600</v>
      </c>
      <c r="B69" s="248" t="s">
        <v>2601</v>
      </c>
      <c r="C69" s="248" t="s">
        <v>2602</v>
      </c>
      <c r="D69" s="248" t="s">
        <v>2589</v>
      </c>
      <c r="F69" s="248">
        <v>9.3837109999999999</v>
      </c>
      <c r="G69" s="248">
        <v>10.545921</v>
      </c>
      <c r="H69" s="248">
        <v>0</v>
      </c>
      <c r="I69" s="248">
        <v>0</v>
      </c>
      <c r="J69" s="248">
        <v>0</v>
      </c>
      <c r="K69" s="248">
        <v>0</v>
      </c>
      <c r="L69" s="248">
        <v>0</v>
      </c>
      <c r="M69" s="248">
        <v>0</v>
      </c>
      <c r="N69" s="248">
        <v>0</v>
      </c>
      <c r="O69" s="248">
        <v>0</v>
      </c>
      <c r="P69" s="248">
        <v>0</v>
      </c>
      <c r="Q69" s="248">
        <v>0</v>
      </c>
      <c r="R69" s="248">
        <v>0</v>
      </c>
      <c r="S69" s="248">
        <v>0</v>
      </c>
      <c r="T69" s="248">
        <v>0</v>
      </c>
      <c r="U69" s="248">
        <v>0</v>
      </c>
      <c r="V69" s="248">
        <v>0</v>
      </c>
      <c r="W69" s="248">
        <v>0</v>
      </c>
      <c r="X69" s="248">
        <v>0</v>
      </c>
      <c r="Y69" s="248">
        <v>0</v>
      </c>
      <c r="Z69" s="248">
        <v>0</v>
      </c>
      <c r="AA69" s="248">
        <v>0</v>
      </c>
      <c r="AB69" s="248">
        <v>0</v>
      </c>
      <c r="AC69" s="248">
        <v>0</v>
      </c>
      <c r="AD69" s="248">
        <v>0</v>
      </c>
      <c r="AE69" s="248">
        <v>0</v>
      </c>
      <c r="AF69" s="248">
        <v>0</v>
      </c>
      <c r="AG69" s="248">
        <v>0</v>
      </c>
      <c r="AH69" s="248">
        <v>0</v>
      </c>
      <c r="AI69" s="248">
        <v>0</v>
      </c>
      <c r="AJ69" s="248" t="s">
        <v>102</v>
      </c>
    </row>
    <row r="70" spans="1:36" x14ac:dyDescent="0.25">
      <c r="A70" s="248" t="s">
        <v>2603</v>
      </c>
      <c r="B70" s="248" t="s">
        <v>2604</v>
      </c>
      <c r="C70" s="248" t="s">
        <v>2605</v>
      </c>
      <c r="D70" s="248" t="s">
        <v>2589</v>
      </c>
      <c r="F70" s="248">
        <v>20.129051</v>
      </c>
      <c r="G70" s="248">
        <v>20.002319</v>
      </c>
      <c r="H70" s="248">
        <v>30.548311000000002</v>
      </c>
      <c r="I70" s="248">
        <v>30.152056000000002</v>
      </c>
      <c r="J70" s="248">
        <v>30.548311000000002</v>
      </c>
      <c r="K70" s="248">
        <v>30.548311000000002</v>
      </c>
      <c r="L70" s="248">
        <v>30.548311000000002</v>
      </c>
      <c r="M70" s="248">
        <v>30.548311000000002</v>
      </c>
      <c r="N70" s="248">
        <v>30.548311000000002</v>
      </c>
      <c r="O70" s="248">
        <v>30.548311000000002</v>
      </c>
      <c r="P70" s="248">
        <v>30.548311000000002</v>
      </c>
      <c r="Q70" s="248">
        <v>29.180712</v>
      </c>
      <c r="R70" s="248">
        <v>29.323177000000001</v>
      </c>
      <c r="S70" s="248">
        <v>29.38843</v>
      </c>
      <c r="T70" s="248">
        <v>29.508075999999999</v>
      </c>
      <c r="U70" s="248">
        <v>29.588936</v>
      </c>
      <c r="V70" s="248">
        <v>29.760138999999999</v>
      </c>
      <c r="W70" s="248">
        <v>29.826864</v>
      </c>
      <c r="X70" s="248">
        <v>29.85688</v>
      </c>
      <c r="Y70" s="248">
        <v>29.660805</v>
      </c>
      <c r="Z70" s="248">
        <v>29.580255999999999</v>
      </c>
      <c r="AA70" s="248">
        <v>29.573779999999999</v>
      </c>
      <c r="AB70" s="248">
        <v>29.512836</v>
      </c>
      <c r="AC70" s="248">
        <v>29.601467</v>
      </c>
      <c r="AD70" s="248">
        <v>29.716633000000002</v>
      </c>
      <c r="AE70" s="248">
        <v>29.694067</v>
      </c>
      <c r="AF70" s="248">
        <v>29.715126000000001</v>
      </c>
      <c r="AG70" s="248">
        <v>30.066946000000002</v>
      </c>
      <c r="AH70" s="248">
        <v>30.055405</v>
      </c>
      <c r="AI70" s="248">
        <v>30.427439</v>
      </c>
      <c r="AJ70" s="251">
        <v>1.4E-2</v>
      </c>
    </row>
    <row r="71" spans="1:36" x14ac:dyDescent="0.25">
      <c r="A71" s="248" t="s">
        <v>236</v>
      </c>
      <c r="C71" s="248" t="s">
        <v>2606</v>
      </c>
    </row>
    <row r="72" spans="1:36" x14ac:dyDescent="0.25">
      <c r="A72" s="248" t="s">
        <v>237</v>
      </c>
      <c r="C72" s="248" t="s">
        <v>2607</v>
      </c>
    </row>
    <row r="73" spans="1:36" x14ac:dyDescent="0.25">
      <c r="A73" s="248" t="s">
        <v>2437</v>
      </c>
      <c r="B73" s="248" t="s">
        <v>2608</v>
      </c>
      <c r="C73" s="248" t="s">
        <v>2609</v>
      </c>
      <c r="D73" s="248" t="s">
        <v>2470</v>
      </c>
      <c r="F73" s="248">
        <v>368</v>
      </c>
      <c r="G73" s="248">
        <v>368</v>
      </c>
      <c r="H73" s="248">
        <v>430.817047</v>
      </c>
      <c r="I73" s="248">
        <v>430.56384300000002</v>
      </c>
      <c r="J73" s="248">
        <v>434.30599999999998</v>
      </c>
      <c r="K73" s="248">
        <v>434.91616800000003</v>
      </c>
      <c r="L73" s="248">
        <v>434.97967499999999</v>
      </c>
      <c r="M73" s="248">
        <v>435.16934199999997</v>
      </c>
      <c r="N73" s="248">
        <v>438.36965900000001</v>
      </c>
      <c r="O73" s="248">
        <v>439.557098</v>
      </c>
      <c r="P73" s="248">
        <v>441.27743500000003</v>
      </c>
      <c r="Q73" s="248">
        <v>442.77075200000002</v>
      </c>
      <c r="R73" s="248">
        <v>443.91580199999999</v>
      </c>
      <c r="S73" s="248">
        <v>445.42871100000002</v>
      </c>
      <c r="T73" s="248">
        <v>446.76989700000001</v>
      </c>
      <c r="U73" s="248">
        <v>447.50381499999997</v>
      </c>
      <c r="V73" s="248">
        <v>448.47006199999998</v>
      </c>
      <c r="W73" s="248">
        <v>449.73126200000002</v>
      </c>
      <c r="X73" s="248">
        <v>452.62298600000003</v>
      </c>
      <c r="Y73" s="248">
        <v>452.851135</v>
      </c>
      <c r="Z73" s="248">
        <v>454.72369400000002</v>
      </c>
      <c r="AA73" s="248">
        <v>457.35723899999999</v>
      </c>
      <c r="AB73" s="248">
        <v>460.89511099999999</v>
      </c>
      <c r="AC73" s="248">
        <v>468.09613000000002</v>
      </c>
      <c r="AD73" s="248">
        <v>472.39056399999998</v>
      </c>
      <c r="AE73" s="248">
        <v>477.27792399999998</v>
      </c>
      <c r="AF73" s="248">
        <v>482.48898300000002</v>
      </c>
      <c r="AG73" s="248">
        <v>487.84789999999998</v>
      </c>
      <c r="AH73" s="248">
        <v>493.48193400000002</v>
      </c>
      <c r="AI73" s="248">
        <v>500.63314800000001</v>
      </c>
      <c r="AJ73" s="251">
        <v>1.0999999999999999E-2</v>
      </c>
    </row>
    <row r="74" spans="1:36" x14ac:dyDescent="0.25">
      <c r="A74" s="248" t="s">
        <v>2439</v>
      </c>
      <c r="B74" s="248" t="s">
        <v>2610</v>
      </c>
      <c r="C74" s="248" t="s">
        <v>2611</v>
      </c>
      <c r="D74" s="248" t="s">
        <v>2470</v>
      </c>
      <c r="F74" s="248">
        <v>24</v>
      </c>
      <c r="G74" s="248">
        <v>24</v>
      </c>
      <c r="H74" s="248">
        <v>0</v>
      </c>
      <c r="I74" s="248">
        <v>0</v>
      </c>
      <c r="J74" s="248">
        <v>0</v>
      </c>
      <c r="K74" s="248">
        <v>0</v>
      </c>
      <c r="L74" s="248">
        <v>0</v>
      </c>
      <c r="M74" s="248">
        <v>0</v>
      </c>
      <c r="N74" s="248">
        <v>0</v>
      </c>
      <c r="O74" s="248">
        <v>0</v>
      </c>
      <c r="P74" s="248">
        <v>0</v>
      </c>
      <c r="Q74" s="248">
        <v>4.4211E-2</v>
      </c>
      <c r="R74" s="248">
        <v>0.58731100000000003</v>
      </c>
      <c r="S74" s="248">
        <v>0.58731100000000003</v>
      </c>
      <c r="T74" s="248">
        <v>4.1291679999999999</v>
      </c>
      <c r="U74" s="248">
        <v>6.7917680000000002</v>
      </c>
      <c r="V74" s="248">
        <v>10.297454999999999</v>
      </c>
      <c r="W74" s="248">
        <v>13.768188</v>
      </c>
      <c r="X74" s="248">
        <v>24.259581000000001</v>
      </c>
      <c r="Y74" s="248">
        <v>24.055047999999999</v>
      </c>
      <c r="Z74" s="248">
        <v>30.481363000000002</v>
      </c>
      <c r="AA74" s="248">
        <v>30.481363000000002</v>
      </c>
      <c r="AB74" s="248">
        <v>30.481363000000002</v>
      </c>
      <c r="AC74" s="248">
        <v>30.481363000000002</v>
      </c>
      <c r="AD74" s="248">
        <v>30.472221000000001</v>
      </c>
      <c r="AE74" s="248">
        <v>30.481363000000002</v>
      </c>
      <c r="AF74" s="248">
        <v>30.481363000000002</v>
      </c>
      <c r="AG74" s="248">
        <v>30.481363000000002</v>
      </c>
      <c r="AH74" s="248">
        <v>30.481363000000002</v>
      </c>
      <c r="AI74" s="248">
        <v>30.481363000000002</v>
      </c>
      <c r="AJ74" s="251">
        <v>8.0000000000000002E-3</v>
      </c>
    </row>
    <row r="75" spans="1:36" x14ac:dyDescent="0.25">
      <c r="A75" s="248" t="s">
        <v>1984</v>
      </c>
      <c r="B75" s="248" t="s">
        <v>2612</v>
      </c>
      <c r="C75" s="248" t="s">
        <v>2613</v>
      </c>
      <c r="D75" s="248" t="s">
        <v>2470</v>
      </c>
      <c r="F75" s="248">
        <v>37</v>
      </c>
      <c r="G75" s="248">
        <v>37</v>
      </c>
      <c r="H75" s="248">
        <v>41.375824000000001</v>
      </c>
      <c r="I75" s="248">
        <v>41.351852000000001</v>
      </c>
      <c r="J75" s="248">
        <v>41.706150000000001</v>
      </c>
      <c r="K75" s="248">
        <v>41.763924000000003</v>
      </c>
      <c r="L75" s="248">
        <v>41.769936000000001</v>
      </c>
      <c r="M75" s="248">
        <v>41.787891000000002</v>
      </c>
      <c r="N75" s="248">
        <v>42.090888999999997</v>
      </c>
      <c r="O75" s="248">
        <v>42.203311999999997</v>
      </c>
      <c r="P75" s="248">
        <v>42.366188000000001</v>
      </c>
      <c r="Q75" s="248">
        <v>42.511578</v>
      </c>
      <c r="R75" s="248">
        <v>42.658729999999998</v>
      </c>
      <c r="S75" s="248">
        <v>42.830612000000002</v>
      </c>
      <c r="T75" s="248">
        <v>43.094223</v>
      </c>
      <c r="U75" s="248">
        <v>43.261223000000001</v>
      </c>
      <c r="V75" s="248">
        <v>43.481102</v>
      </c>
      <c r="W75" s="248">
        <v>43.733390999999997</v>
      </c>
      <c r="X75" s="248">
        <v>44.391418000000002</v>
      </c>
      <c r="Y75" s="248">
        <v>44.410915000000003</v>
      </c>
      <c r="Z75" s="248">
        <v>44.825485</v>
      </c>
      <c r="AA75" s="248">
        <v>45.138947000000002</v>
      </c>
      <c r="AB75" s="248">
        <v>45.526637999999998</v>
      </c>
      <c r="AC75" s="248">
        <v>46.344771999999999</v>
      </c>
      <c r="AD75" s="248">
        <v>46.832386</v>
      </c>
      <c r="AE75" s="248">
        <v>47.387943</v>
      </c>
      <c r="AF75" s="248">
        <v>47.979987999999999</v>
      </c>
      <c r="AG75" s="248">
        <v>48.588833000000001</v>
      </c>
      <c r="AH75" s="248">
        <v>49.228935</v>
      </c>
      <c r="AI75" s="248">
        <v>50.041409000000002</v>
      </c>
      <c r="AJ75" s="251">
        <v>0.01</v>
      </c>
    </row>
    <row r="76" spans="1:36" x14ac:dyDescent="0.25">
      <c r="A76" s="248" t="s">
        <v>2507</v>
      </c>
      <c r="B76" s="248" t="s">
        <v>2614</v>
      </c>
      <c r="C76" s="248" t="s">
        <v>2615</v>
      </c>
      <c r="D76" s="248" t="s">
        <v>2470</v>
      </c>
      <c r="F76" s="248">
        <v>429</v>
      </c>
      <c r="G76" s="248">
        <v>429</v>
      </c>
      <c r="H76" s="248">
        <v>472.19287100000003</v>
      </c>
      <c r="I76" s="248">
        <v>471.91570999999999</v>
      </c>
      <c r="J76" s="248">
        <v>476.01214599999997</v>
      </c>
      <c r="K76" s="248">
        <v>476.68008400000002</v>
      </c>
      <c r="L76" s="248">
        <v>476.74960299999998</v>
      </c>
      <c r="M76" s="248">
        <v>476.957245</v>
      </c>
      <c r="N76" s="248">
        <v>480.46054099999998</v>
      </c>
      <c r="O76" s="248">
        <v>481.76040599999999</v>
      </c>
      <c r="P76" s="248">
        <v>483.64361600000001</v>
      </c>
      <c r="Q76" s="248">
        <v>485.32653800000003</v>
      </c>
      <c r="R76" s="248">
        <v>487.161835</v>
      </c>
      <c r="S76" s="248">
        <v>488.84661899999998</v>
      </c>
      <c r="T76" s="248">
        <v>493.99328600000001</v>
      </c>
      <c r="U76" s="248">
        <v>497.55682400000001</v>
      </c>
      <c r="V76" s="248">
        <v>502.248627</v>
      </c>
      <c r="W76" s="248">
        <v>507.23284899999999</v>
      </c>
      <c r="X76" s="248">
        <v>521.27398700000003</v>
      </c>
      <c r="Y76" s="248">
        <v>521.31707800000004</v>
      </c>
      <c r="Z76" s="248">
        <v>530.03051800000003</v>
      </c>
      <c r="AA76" s="248">
        <v>532.97753899999998</v>
      </c>
      <c r="AB76" s="248">
        <v>536.90307600000006</v>
      </c>
      <c r="AC76" s="248">
        <v>544.92224099999999</v>
      </c>
      <c r="AD76" s="248">
        <v>549.69519000000003</v>
      </c>
      <c r="AE76" s="248">
        <v>555.14721699999996</v>
      </c>
      <c r="AF76" s="248">
        <v>560.95031700000004</v>
      </c>
      <c r="AG76" s="248">
        <v>566.918091</v>
      </c>
      <c r="AH76" s="248">
        <v>573.19226100000003</v>
      </c>
      <c r="AI76" s="248">
        <v>581.15588400000001</v>
      </c>
      <c r="AJ76" s="251">
        <v>1.0999999999999999E-2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2CD6F-DD73-49D4-86AE-BA6400B0B90B}">
  <dimension ref="A1:AH1507"/>
  <sheetViews>
    <sheetView workbookViewId="0">
      <selection activeCell="B7" sqref="B7:AG87"/>
    </sheetView>
  </sheetViews>
  <sheetFormatPr defaultColWidth="8.7109375" defaultRowHeight="15" x14ac:dyDescent="0.25"/>
  <cols>
    <col min="1" max="1" width="21.42578125" style="224" customWidth="1"/>
    <col min="2" max="2" width="46.7109375" style="224" customWidth="1"/>
    <col min="3" max="32" width="8.7109375" style="224"/>
    <col min="33" max="33" width="8.7109375" style="126"/>
    <col min="34" max="16384" width="8.7109375" style="224"/>
  </cols>
  <sheetData>
    <row r="1" spans="1:33" ht="15" customHeight="1" thickBot="1" x14ac:dyDescent="0.3">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3" spans="1:33" ht="12" customHeight="1" x14ac:dyDescent="0.25"/>
    <row r="4" spans="1:33" ht="15" customHeight="1" x14ac:dyDescent="0.25">
      <c r="A4" s="38" t="s">
        <v>2107</v>
      </c>
      <c r="B4" s="159" t="s">
        <v>2108</v>
      </c>
      <c r="AG4" s="253" t="s">
        <v>2096</v>
      </c>
    </row>
    <row r="5" spans="1:33" ht="15" customHeight="1" x14ac:dyDescent="0.25">
      <c r="B5" s="155"/>
      <c r="AG5" s="253" t="s">
        <v>2097</v>
      </c>
    </row>
    <row r="6" spans="1:33" ht="15" customHeight="1" x14ac:dyDescent="0.25">
      <c r="B6" s="155"/>
      <c r="C6" s="249"/>
      <c r="D6" s="249"/>
      <c r="E6" s="249"/>
      <c r="F6" s="249"/>
      <c r="G6" s="249"/>
      <c r="H6" s="249"/>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57"/>
    </row>
    <row r="7" spans="1:33" ht="15" customHeight="1" thickBot="1" x14ac:dyDescent="0.3">
      <c r="B7" s="156" t="s">
        <v>215</v>
      </c>
      <c r="C7" s="156">
        <v>2021</v>
      </c>
      <c r="D7" s="156">
        <v>2022</v>
      </c>
      <c r="E7" s="156">
        <v>2023</v>
      </c>
      <c r="F7" s="156">
        <v>2024</v>
      </c>
      <c r="G7" s="156">
        <v>2025</v>
      </c>
      <c r="H7" s="156">
        <v>2026</v>
      </c>
      <c r="I7" s="156">
        <v>2027</v>
      </c>
      <c r="J7" s="156">
        <v>2028</v>
      </c>
      <c r="K7" s="156">
        <v>2029</v>
      </c>
      <c r="L7" s="156">
        <v>2030</v>
      </c>
      <c r="M7" s="156">
        <v>2031</v>
      </c>
      <c r="N7" s="156">
        <v>2032</v>
      </c>
      <c r="O7" s="156">
        <v>2033</v>
      </c>
      <c r="P7" s="156">
        <v>2034</v>
      </c>
      <c r="Q7" s="156">
        <v>2035</v>
      </c>
      <c r="R7" s="156">
        <v>2036</v>
      </c>
      <c r="S7" s="156">
        <v>2037</v>
      </c>
      <c r="T7" s="156">
        <v>2038</v>
      </c>
      <c r="U7" s="156">
        <v>2039</v>
      </c>
      <c r="V7" s="156">
        <v>2040</v>
      </c>
      <c r="W7" s="156">
        <v>2041</v>
      </c>
      <c r="X7" s="156">
        <v>2042</v>
      </c>
      <c r="Y7" s="156">
        <v>2043</v>
      </c>
      <c r="Z7" s="156">
        <v>2044</v>
      </c>
      <c r="AA7" s="156">
        <v>2045</v>
      </c>
      <c r="AB7" s="156">
        <v>2046</v>
      </c>
      <c r="AC7" s="156">
        <v>2047</v>
      </c>
      <c r="AD7" s="156">
        <v>2048</v>
      </c>
      <c r="AE7" s="156">
        <v>2049</v>
      </c>
      <c r="AF7" s="156">
        <v>2050</v>
      </c>
      <c r="AG7" s="258">
        <v>2051</v>
      </c>
    </row>
    <row r="8" spans="1:33" ht="15" customHeight="1" thickTop="1" x14ac:dyDescent="0.25">
      <c r="C8" s="248"/>
      <c r="D8" s="248"/>
      <c r="E8" s="248"/>
      <c r="F8" s="248"/>
      <c r="G8" s="248"/>
      <c r="H8" s="248"/>
      <c r="I8" s="248"/>
      <c r="J8" s="248"/>
      <c r="K8" s="248"/>
      <c r="L8" s="248"/>
      <c r="M8" s="248"/>
      <c r="N8" s="248"/>
      <c r="O8" s="248"/>
      <c r="P8" s="248"/>
      <c r="Q8" s="248"/>
      <c r="R8" s="248"/>
      <c r="S8" s="248"/>
      <c r="T8" s="248"/>
      <c r="U8" s="248"/>
      <c r="V8" s="248"/>
      <c r="W8" s="248"/>
      <c r="X8" s="248"/>
      <c r="Y8" s="248"/>
      <c r="Z8" s="248"/>
      <c r="AA8" s="248"/>
      <c r="AB8" s="248"/>
      <c r="AC8" s="248"/>
      <c r="AD8" s="248"/>
      <c r="AE8" s="248"/>
      <c r="AF8" s="248"/>
    </row>
    <row r="9" spans="1:33" ht="15" customHeight="1" x14ac:dyDescent="0.25">
      <c r="A9" s="38" t="s">
        <v>484</v>
      </c>
      <c r="B9" s="162" t="s">
        <v>411</v>
      </c>
      <c r="C9" s="232">
        <f>'AEO T24 Refining 2022 Raw'!F6</f>
        <v>746.87048300000004</v>
      </c>
      <c r="D9" s="232">
        <f>'AEO T24 Refining 2022 Raw'!G6</f>
        <v>840.716003</v>
      </c>
      <c r="E9" s="232">
        <f>'AEO T24 Refining 2022 Raw'!H6</f>
        <v>850.76226799999995</v>
      </c>
      <c r="F9" s="232">
        <f>'AEO T24 Refining 2022 Raw'!I6</f>
        <v>846.17730700000004</v>
      </c>
      <c r="G9" s="232">
        <f>'AEO T24 Refining 2022 Raw'!J6</f>
        <v>846.14965800000004</v>
      </c>
      <c r="H9" s="232">
        <f>'AEO T24 Refining 2022 Raw'!K6</f>
        <v>844.26403800000003</v>
      </c>
      <c r="I9" s="232">
        <f>'AEO T24 Refining 2022 Raw'!L6</f>
        <v>840.59942599999999</v>
      </c>
      <c r="J9" s="232">
        <f>'AEO T24 Refining 2022 Raw'!M6</f>
        <v>838.87609899999995</v>
      </c>
      <c r="K9" s="232">
        <f>'AEO T24 Refining 2022 Raw'!N6</f>
        <v>835.64575200000002</v>
      </c>
      <c r="L9" s="232">
        <f>'AEO T24 Refining 2022 Raw'!O6</f>
        <v>832.79443400000002</v>
      </c>
      <c r="M9" s="232">
        <f>'AEO T24 Refining 2022 Raw'!P6</f>
        <v>831.82012899999995</v>
      </c>
      <c r="N9" s="232">
        <f>'AEO T24 Refining 2022 Raw'!Q6</f>
        <v>833.64276099999995</v>
      </c>
      <c r="O9" s="232">
        <f>'AEO T24 Refining 2022 Raw'!R6</f>
        <v>833.29260299999999</v>
      </c>
      <c r="P9" s="232">
        <f>'AEO T24 Refining 2022 Raw'!S6</f>
        <v>831.01507600000002</v>
      </c>
      <c r="Q9" s="232">
        <f>'AEO T24 Refining 2022 Raw'!T6</f>
        <v>828.73272699999995</v>
      </c>
      <c r="R9" s="232">
        <f>'AEO T24 Refining 2022 Raw'!U6</f>
        <v>827.11175500000002</v>
      </c>
      <c r="S9" s="232">
        <f>'AEO T24 Refining 2022 Raw'!V6</f>
        <v>826.83715800000004</v>
      </c>
      <c r="T9" s="232">
        <f>'AEO T24 Refining 2022 Raw'!W6</f>
        <v>826.180115</v>
      </c>
      <c r="U9" s="232">
        <f>'AEO T24 Refining 2022 Raw'!X6</f>
        <v>827.33056599999998</v>
      </c>
      <c r="V9" s="232">
        <f>'AEO T24 Refining 2022 Raw'!Y6</f>
        <v>827.06683299999997</v>
      </c>
      <c r="W9" s="232">
        <f>'AEO T24 Refining 2022 Raw'!Z6</f>
        <v>827.625854</v>
      </c>
      <c r="X9" s="232">
        <f>'AEO T24 Refining 2022 Raw'!AA6</f>
        <v>829.53912400000002</v>
      </c>
      <c r="Y9" s="232">
        <f>'AEO T24 Refining 2022 Raw'!AB6</f>
        <v>831.72735599999999</v>
      </c>
      <c r="Z9" s="232">
        <f>'AEO T24 Refining 2022 Raw'!AC6</f>
        <v>832.18102999999996</v>
      </c>
      <c r="AA9" s="232">
        <f>'AEO T24 Refining 2022 Raw'!AD6</f>
        <v>834.06146200000001</v>
      </c>
      <c r="AB9" s="232">
        <f>'AEO T24 Refining 2022 Raw'!AE6</f>
        <v>837.30822799999999</v>
      </c>
      <c r="AC9" s="232">
        <f>'AEO T24 Refining 2022 Raw'!AF6</f>
        <v>839.428223</v>
      </c>
      <c r="AD9" s="232">
        <f>'AEO T24 Refining 2022 Raw'!AG6</f>
        <v>839.74255400000004</v>
      </c>
      <c r="AE9" s="232">
        <f>'AEO T24 Refining 2022 Raw'!AH6</f>
        <v>842.51312299999995</v>
      </c>
      <c r="AF9" s="232">
        <f>'AEO T24 Refining 2022 Raw'!AI6</f>
        <v>849.40979000000004</v>
      </c>
      <c r="AG9" s="254">
        <f>'AEO T24 Refining 2022 Raw'!AJ6</f>
        <v>4.0000000000000001E-3</v>
      </c>
    </row>
    <row r="10" spans="1:33" ht="15" customHeight="1" x14ac:dyDescent="0.25">
      <c r="B10" s="162" t="s">
        <v>216</v>
      </c>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54"/>
    </row>
    <row r="11" spans="1:33" ht="15" customHeight="1" x14ac:dyDescent="0.25">
      <c r="A11" s="38" t="s">
        <v>483</v>
      </c>
      <c r="B11" s="162" t="s">
        <v>217</v>
      </c>
      <c r="C11" s="232">
        <f>'AEO T24 Refining 2022 Raw'!F8</f>
        <v>15.710509</v>
      </c>
      <c r="D11" s="232">
        <f>'AEO T24 Refining 2022 Raw'!G8</f>
        <v>16.935637</v>
      </c>
      <c r="E11" s="232">
        <f>'AEO T24 Refining 2022 Raw'!H8</f>
        <v>17.158117000000001</v>
      </c>
      <c r="F11" s="232">
        <f>'AEO T24 Refining 2022 Raw'!I8</f>
        <v>17.243862</v>
      </c>
      <c r="G11" s="232">
        <f>'AEO T24 Refining 2022 Raw'!J8</f>
        <v>17.289556999999999</v>
      </c>
      <c r="H11" s="232">
        <f>'AEO T24 Refining 2022 Raw'!K8</f>
        <v>17.248625000000001</v>
      </c>
      <c r="I11" s="232">
        <f>'AEO T24 Refining 2022 Raw'!L8</f>
        <v>17.194527000000001</v>
      </c>
      <c r="J11" s="232">
        <f>'AEO T24 Refining 2022 Raw'!M8</f>
        <v>17.125136999999999</v>
      </c>
      <c r="K11" s="232">
        <f>'AEO T24 Refining 2022 Raw'!N8</f>
        <v>17.100778999999999</v>
      </c>
      <c r="L11" s="232">
        <f>'AEO T24 Refining 2022 Raw'!O8</f>
        <v>17.055332</v>
      </c>
      <c r="M11" s="232">
        <f>'AEO T24 Refining 2022 Raw'!P8</f>
        <v>16.935117999999999</v>
      </c>
      <c r="N11" s="232">
        <f>'AEO T24 Refining 2022 Raw'!Q8</f>
        <v>16.974129000000001</v>
      </c>
      <c r="O11" s="232">
        <f>'AEO T24 Refining 2022 Raw'!R8</f>
        <v>16.890357999999999</v>
      </c>
      <c r="P11" s="232">
        <f>'AEO T24 Refining 2022 Raw'!S8</f>
        <v>16.803426999999999</v>
      </c>
      <c r="Q11" s="232">
        <f>'AEO T24 Refining 2022 Raw'!T8</f>
        <v>16.749455999999999</v>
      </c>
      <c r="R11" s="232">
        <f>'AEO T24 Refining 2022 Raw'!U8</f>
        <v>16.641615000000002</v>
      </c>
      <c r="S11" s="232">
        <f>'AEO T24 Refining 2022 Raw'!V8</f>
        <v>16.592222</v>
      </c>
      <c r="T11" s="232">
        <f>'AEO T24 Refining 2022 Raw'!W8</f>
        <v>16.606012</v>
      </c>
      <c r="U11" s="232">
        <f>'AEO T24 Refining 2022 Raw'!X8</f>
        <v>16.514265000000002</v>
      </c>
      <c r="V11" s="232">
        <f>'AEO T24 Refining 2022 Raw'!Y8</f>
        <v>16.474267999999999</v>
      </c>
      <c r="W11" s="232">
        <f>'AEO T24 Refining 2022 Raw'!Z8</f>
        <v>16.485779000000001</v>
      </c>
      <c r="X11" s="232">
        <f>'AEO T24 Refining 2022 Raw'!AA8</f>
        <v>16.434585999999999</v>
      </c>
      <c r="Y11" s="232">
        <f>'AEO T24 Refining 2022 Raw'!AB8</f>
        <v>16.466222999999999</v>
      </c>
      <c r="Z11" s="232">
        <f>'AEO T24 Refining 2022 Raw'!AC8</f>
        <v>16.464849000000001</v>
      </c>
      <c r="AA11" s="232">
        <f>'AEO T24 Refining 2022 Raw'!AD8</f>
        <v>16.374317000000001</v>
      </c>
      <c r="AB11" s="232">
        <f>'AEO T24 Refining 2022 Raw'!AE8</f>
        <v>16.368639000000002</v>
      </c>
      <c r="AC11" s="232">
        <f>'AEO T24 Refining 2022 Raw'!AF8</f>
        <v>16.269154</v>
      </c>
      <c r="AD11" s="232">
        <f>'AEO T24 Refining 2022 Raw'!AG8</f>
        <v>16.304836000000002</v>
      </c>
      <c r="AE11" s="232">
        <f>'AEO T24 Refining 2022 Raw'!AH8</f>
        <v>16.304724</v>
      </c>
      <c r="AF11" s="232">
        <f>'AEO T24 Refining 2022 Raw'!AI8</f>
        <v>16.280148000000001</v>
      </c>
      <c r="AG11" s="254">
        <f>'AEO T24 Refining 2022 Raw'!AJ8</f>
        <v>1E-3</v>
      </c>
    </row>
    <row r="12" spans="1:33" ht="15" customHeight="1" x14ac:dyDescent="0.25">
      <c r="C12" s="232"/>
      <c r="D12" s="232"/>
      <c r="E12" s="232"/>
      <c r="F12" s="232"/>
      <c r="G12" s="232"/>
      <c r="H12" s="232"/>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232"/>
      <c r="AG12" s="254"/>
    </row>
    <row r="13" spans="1:33" ht="15" customHeight="1" x14ac:dyDescent="0.25">
      <c r="B13" s="162" t="s">
        <v>218</v>
      </c>
      <c r="C13" s="248"/>
      <c r="D13" s="248"/>
      <c r="E13" s="248"/>
      <c r="F13" s="248"/>
      <c r="G13" s="248"/>
      <c r="H13" s="248"/>
      <c r="I13" s="248"/>
      <c r="J13" s="248"/>
      <c r="K13" s="248"/>
      <c r="L13" s="248"/>
      <c r="M13" s="248"/>
      <c r="N13" s="248"/>
      <c r="O13" s="248"/>
      <c r="P13" s="248"/>
      <c r="Q13" s="248"/>
      <c r="R13" s="248"/>
      <c r="S13" s="248"/>
      <c r="T13" s="248"/>
      <c r="U13" s="248"/>
      <c r="V13" s="248"/>
      <c r="W13" s="248"/>
      <c r="X13" s="248"/>
      <c r="Y13" s="248"/>
      <c r="Z13" s="248"/>
      <c r="AA13" s="248"/>
      <c r="AB13" s="248"/>
      <c r="AC13" s="248"/>
      <c r="AD13" s="248"/>
      <c r="AE13" s="248"/>
      <c r="AF13" s="248"/>
    </row>
    <row r="14" spans="1:33" ht="15" customHeight="1" x14ac:dyDescent="0.25">
      <c r="A14" s="38" t="s">
        <v>482</v>
      </c>
      <c r="B14" s="163" t="s">
        <v>3</v>
      </c>
      <c r="C14" s="252">
        <f>'AEO T24 Refining 2022 Raw'!F10</f>
        <v>0.214</v>
      </c>
      <c r="D14" s="252">
        <f>'AEO T24 Refining 2022 Raw'!G10</f>
        <v>0.214</v>
      </c>
      <c r="E14" s="252">
        <f>'AEO T24 Refining 2022 Raw'!H10</f>
        <v>0</v>
      </c>
      <c r="F14" s="252">
        <f>'AEO T24 Refining 2022 Raw'!I10</f>
        <v>0</v>
      </c>
      <c r="G14" s="252">
        <f>'AEO T24 Refining 2022 Raw'!J10</f>
        <v>0</v>
      </c>
      <c r="H14" s="252">
        <f>'AEO T24 Refining 2022 Raw'!K10</f>
        <v>0</v>
      </c>
      <c r="I14" s="252">
        <f>'AEO T24 Refining 2022 Raw'!L10</f>
        <v>0</v>
      </c>
      <c r="J14" s="252">
        <f>'AEO T24 Refining 2022 Raw'!M10</f>
        <v>0</v>
      </c>
      <c r="K14" s="252">
        <f>'AEO T24 Refining 2022 Raw'!N10</f>
        <v>0</v>
      </c>
      <c r="L14" s="252">
        <f>'AEO T24 Refining 2022 Raw'!O10</f>
        <v>0</v>
      </c>
      <c r="M14" s="252">
        <f>'AEO T24 Refining 2022 Raw'!P10</f>
        <v>0</v>
      </c>
      <c r="N14" s="252">
        <f>'AEO T24 Refining 2022 Raw'!Q10</f>
        <v>0</v>
      </c>
      <c r="O14" s="252">
        <f>'AEO T24 Refining 2022 Raw'!R10</f>
        <v>0</v>
      </c>
      <c r="P14" s="252">
        <f>'AEO T24 Refining 2022 Raw'!S10</f>
        <v>0</v>
      </c>
      <c r="Q14" s="252">
        <f>'AEO T24 Refining 2022 Raw'!T10</f>
        <v>0</v>
      </c>
      <c r="R14" s="252">
        <f>'AEO T24 Refining 2022 Raw'!U10</f>
        <v>0</v>
      </c>
      <c r="S14" s="252">
        <f>'AEO T24 Refining 2022 Raw'!V10</f>
        <v>0</v>
      </c>
      <c r="T14" s="252">
        <f>'AEO T24 Refining 2022 Raw'!W10</f>
        <v>0</v>
      </c>
      <c r="U14" s="252">
        <f>'AEO T24 Refining 2022 Raw'!X10</f>
        <v>0</v>
      </c>
      <c r="V14" s="252">
        <f>'AEO T24 Refining 2022 Raw'!Y10</f>
        <v>0</v>
      </c>
      <c r="W14" s="252">
        <f>'AEO T24 Refining 2022 Raw'!Z10</f>
        <v>0</v>
      </c>
      <c r="X14" s="252">
        <f>'AEO T24 Refining 2022 Raw'!AA10</f>
        <v>0</v>
      </c>
      <c r="Y14" s="252">
        <f>'AEO T24 Refining 2022 Raw'!AB10</f>
        <v>0</v>
      </c>
      <c r="Z14" s="252">
        <f>'AEO T24 Refining 2022 Raw'!AC10</f>
        <v>0</v>
      </c>
      <c r="AA14" s="252">
        <f>'AEO T24 Refining 2022 Raw'!AD10</f>
        <v>0</v>
      </c>
      <c r="AB14" s="252">
        <f>'AEO T24 Refining 2022 Raw'!AE10</f>
        <v>0</v>
      </c>
      <c r="AC14" s="252">
        <f>'AEO T24 Refining 2022 Raw'!AF10</f>
        <v>0</v>
      </c>
      <c r="AD14" s="252">
        <f>'AEO T24 Refining 2022 Raw'!AG10</f>
        <v>0</v>
      </c>
      <c r="AE14" s="252">
        <f>'AEO T24 Refining 2022 Raw'!AH10</f>
        <v>0</v>
      </c>
      <c r="AF14" s="252">
        <f>'AEO T24 Refining 2022 Raw'!AI10</f>
        <v>0</v>
      </c>
      <c r="AG14" s="255" t="str">
        <f>'AEO T24 Refining 2022 Raw'!AJ10</f>
        <v>- -</v>
      </c>
    </row>
    <row r="15" spans="1:33" ht="15" customHeight="1" x14ac:dyDescent="0.25">
      <c r="A15" s="38" t="s">
        <v>481</v>
      </c>
      <c r="B15" s="163" t="s">
        <v>2</v>
      </c>
      <c r="C15" s="252">
        <f>'AEO T24 Refining 2022 Raw'!F11</f>
        <v>1.625</v>
      </c>
      <c r="D15" s="252">
        <f>'AEO T24 Refining 2022 Raw'!G11</f>
        <v>1.625</v>
      </c>
      <c r="E15" s="252">
        <f>'AEO T24 Refining 2022 Raw'!H11</f>
        <v>0</v>
      </c>
      <c r="F15" s="252">
        <f>'AEO T24 Refining 2022 Raw'!I11</f>
        <v>0</v>
      </c>
      <c r="G15" s="252">
        <f>'AEO T24 Refining 2022 Raw'!J11</f>
        <v>0</v>
      </c>
      <c r="H15" s="252">
        <f>'AEO T24 Refining 2022 Raw'!K11</f>
        <v>0</v>
      </c>
      <c r="I15" s="252">
        <f>'AEO T24 Refining 2022 Raw'!L11</f>
        <v>0</v>
      </c>
      <c r="J15" s="252">
        <f>'AEO T24 Refining 2022 Raw'!M11</f>
        <v>0</v>
      </c>
      <c r="K15" s="252">
        <f>'AEO T24 Refining 2022 Raw'!N11</f>
        <v>0</v>
      </c>
      <c r="L15" s="252">
        <f>'AEO T24 Refining 2022 Raw'!O11</f>
        <v>0</v>
      </c>
      <c r="M15" s="252">
        <f>'AEO T24 Refining 2022 Raw'!P11</f>
        <v>0</v>
      </c>
      <c r="N15" s="252">
        <f>'AEO T24 Refining 2022 Raw'!Q11</f>
        <v>0</v>
      </c>
      <c r="O15" s="252">
        <f>'AEO T24 Refining 2022 Raw'!R11</f>
        <v>0</v>
      </c>
      <c r="P15" s="252">
        <f>'AEO T24 Refining 2022 Raw'!S11</f>
        <v>0</v>
      </c>
      <c r="Q15" s="252">
        <f>'AEO T24 Refining 2022 Raw'!T11</f>
        <v>0</v>
      </c>
      <c r="R15" s="252">
        <f>'AEO T24 Refining 2022 Raw'!U11</f>
        <v>0</v>
      </c>
      <c r="S15" s="252">
        <f>'AEO T24 Refining 2022 Raw'!V11</f>
        <v>0</v>
      </c>
      <c r="T15" s="252">
        <f>'AEO T24 Refining 2022 Raw'!W11</f>
        <v>0</v>
      </c>
      <c r="U15" s="252">
        <f>'AEO T24 Refining 2022 Raw'!X11</f>
        <v>0</v>
      </c>
      <c r="V15" s="252">
        <f>'AEO T24 Refining 2022 Raw'!Y11</f>
        <v>0</v>
      </c>
      <c r="W15" s="252">
        <f>'AEO T24 Refining 2022 Raw'!Z11</f>
        <v>0</v>
      </c>
      <c r="X15" s="252">
        <f>'AEO T24 Refining 2022 Raw'!AA11</f>
        <v>0</v>
      </c>
      <c r="Y15" s="252">
        <f>'AEO T24 Refining 2022 Raw'!AB11</f>
        <v>0</v>
      </c>
      <c r="Z15" s="252">
        <f>'AEO T24 Refining 2022 Raw'!AC11</f>
        <v>0</v>
      </c>
      <c r="AA15" s="252">
        <f>'AEO T24 Refining 2022 Raw'!AD11</f>
        <v>0</v>
      </c>
      <c r="AB15" s="252">
        <f>'AEO T24 Refining 2022 Raw'!AE11</f>
        <v>0</v>
      </c>
      <c r="AC15" s="252">
        <f>'AEO T24 Refining 2022 Raw'!AF11</f>
        <v>0</v>
      </c>
      <c r="AD15" s="252">
        <f>'AEO T24 Refining 2022 Raw'!AG11</f>
        <v>0</v>
      </c>
      <c r="AE15" s="252">
        <f>'AEO T24 Refining 2022 Raw'!AH11</f>
        <v>0</v>
      </c>
      <c r="AF15" s="252">
        <f>'AEO T24 Refining 2022 Raw'!AI11</f>
        <v>0</v>
      </c>
      <c r="AG15" s="255" t="str">
        <f>'AEO T24 Refining 2022 Raw'!AJ11</f>
        <v>- -</v>
      </c>
    </row>
    <row r="16" spans="1:33" ht="15" customHeight="1" x14ac:dyDescent="0.25">
      <c r="A16" s="38" t="s">
        <v>480</v>
      </c>
      <c r="B16" s="163" t="s">
        <v>2109</v>
      </c>
      <c r="C16" s="252">
        <f>'AEO T24 Refining 2022 Raw'!F12</f>
        <v>6.8129999999999997</v>
      </c>
      <c r="D16" s="252">
        <f>'AEO T24 Refining 2022 Raw'!G12</f>
        <v>6.8129999999999997</v>
      </c>
      <c r="E16" s="252">
        <f>'AEO T24 Refining 2022 Raw'!H12</f>
        <v>0</v>
      </c>
      <c r="F16" s="252">
        <f>'AEO T24 Refining 2022 Raw'!I12</f>
        <v>0</v>
      </c>
      <c r="G16" s="252">
        <f>'AEO T24 Refining 2022 Raw'!J12</f>
        <v>0</v>
      </c>
      <c r="H16" s="252">
        <f>'AEO T24 Refining 2022 Raw'!K12</f>
        <v>0</v>
      </c>
      <c r="I16" s="252">
        <f>'AEO T24 Refining 2022 Raw'!L12</f>
        <v>0</v>
      </c>
      <c r="J16" s="252">
        <f>'AEO T24 Refining 2022 Raw'!M12</f>
        <v>0</v>
      </c>
      <c r="K16" s="252">
        <f>'AEO T24 Refining 2022 Raw'!N12</f>
        <v>0</v>
      </c>
      <c r="L16" s="252">
        <f>'AEO T24 Refining 2022 Raw'!O12</f>
        <v>0</v>
      </c>
      <c r="M16" s="252">
        <f>'AEO T24 Refining 2022 Raw'!P12</f>
        <v>0</v>
      </c>
      <c r="N16" s="252">
        <f>'AEO T24 Refining 2022 Raw'!Q12</f>
        <v>0</v>
      </c>
      <c r="O16" s="252">
        <f>'AEO T24 Refining 2022 Raw'!R12</f>
        <v>0</v>
      </c>
      <c r="P16" s="252">
        <f>'AEO T24 Refining 2022 Raw'!S12</f>
        <v>0</v>
      </c>
      <c r="Q16" s="252">
        <f>'AEO T24 Refining 2022 Raw'!T12</f>
        <v>0</v>
      </c>
      <c r="R16" s="252">
        <f>'AEO T24 Refining 2022 Raw'!U12</f>
        <v>0</v>
      </c>
      <c r="S16" s="252">
        <f>'AEO T24 Refining 2022 Raw'!V12</f>
        <v>0</v>
      </c>
      <c r="T16" s="252">
        <f>'AEO T24 Refining 2022 Raw'!W12</f>
        <v>0</v>
      </c>
      <c r="U16" s="252">
        <f>'AEO T24 Refining 2022 Raw'!X12</f>
        <v>0</v>
      </c>
      <c r="V16" s="252">
        <f>'AEO T24 Refining 2022 Raw'!Y12</f>
        <v>0</v>
      </c>
      <c r="W16" s="252">
        <f>'AEO T24 Refining 2022 Raw'!Z12</f>
        <v>0</v>
      </c>
      <c r="X16" s="252">
        <f>'AEO T24 Refining 2022 Raw'!AA12</f>
        <v>0</v>
      </c>
      <c r="Y16" s="252">
        <f>'AEO T24 Refining 2022 Raw'!AB12</f>
        <v>0</v>
      </c>
      <c r="Z16" s="252">
        <f>'AEO T24 Refining 2022 Raw'!AC12</f>
        <v>0</v>
      </c>
      <c r="AA16" s="252">
        <f>'AEO T24 Refining 2022 Raw'!AD12</f>
        <v>0</v>
      </c>
      <c r="AB16" s="252">
        <f>'AEO T24 Refining 2022 Raw'!AE12</f>
        <v>0</v>
      </c>
      <c r="AC16" s="252">
        <f>'AEO T24 Refining 2022 Raw'!AF12</f>
        <v>0</v>
      </c>
      <c r="AD16" s="252">
        <f>'AEO T24 Refining 2022 Raw'!AG12</f>
        <v>0</v>
      </c>
      <c r="AE16" s="252">
        <f>'AEO T24 Refining 2022 Raw'!AH12</f>
        <v>0</v>
      </c>
      <c r="AF16" s="252">
        <f>'AEO T24 Refining 2022 Raw'!AI12</f>
        <v>0</v>
      </c>
      <c r="AG16" s="255" t="str">
        <f>'AEO T24 Refining 2022 Raw'!AJ12</f>
        <v>- -</v>
      </c>
    </row>
    <row r="17" spans="1:33" ht="15" customHeight="1" x14ac:dyDescent="0.25">
      <c r="A17" s="38" t="s">
        <v>479</v>
      </c>
      <c r="B17" s="163" t="s">
        <v>4</v>
      </c>
      <c r="C17" s="252">
        <f>'AEO T24 Refining 2022 Raw'!F13</f>
        <v>457.22900399999997</v>
      </c>
      <c r="D17" s="252">
        <f>'AEO T24 Refining 2022 Raw'!G13</f>
        <v>494.56597900000003</v>
      </c>
      <c r="E17" s="252">
        <f>'AEO T24 Refining 2022 Raw'!H13</f>
        <v>512.17004399999996</v>
      </c>
      <c r="F17" s="252">
        <f>'AEO T24 Refining 2022 Raw'!I13</f>
        <v>507.68441799999999</v>
      </c>
      <c r="G17" s="252">
        <f>'AEO T24 Refining 2022 Raw'!J13</f>
        <v>508.41577100000001</v>
      </c>
      <c r="H17" s="252">
        <f>'AEO T24 Refining 2022 Raw'!K13</f>
        <v>501.62970000000001</v>
      </c>
      <c r="I17" s="252">
        <f>'AEO T24 Refining 2022 Raw'!L13</f>
        <v>499.41949499999998</v>
      </c>
      <c r="J17" s="252">
        <f>'AEO T24 Refining 2022 Raw'!M13</f>
        <v>501.442474</v>
      </c>
      <c r="K17" s="252">
        <f>'AEO T24 Refining 2022 Raw'!N13</f>
        <v>503.42486600000001</v>
      </c>
      <c r="L17" s="252">
        <f>'AEO T24 Refining 2022 Raw'!O13</f>
        <v>508.64514200000002</v>
      </c>
      <c r="M17" s="252">
        <f>'AEO T24 Refining 2022 Raw'!P13</f>
        <v>507.30545000000001</v>
      </c>
      <c r="N17" s="252">
        <f>'AEO T24 Refining 2022 Raw'!Q13</f>
        <v>510.25604199999998</v>
      </c>
      <c r="O17" s="252">
        <f>'AEO T24 Refining 2022 Raw'!R13</f>
        <v>510.57617199999999</v>
      </c>
      <c r="P17" s="252">
        <f>'AEO T24 Refining 2022 Raw'!S13</f>
        <v>511.58743299999998</v>
      </c>
      <c r="Q17" s="252">
        <f>'AEO T24 Refining 2022 Raw'!T13</f>
        <v>510.87835699999999</v>
      </c>
      <c r="R17" s="252">
        <f>'AEO T24 Refining 2022 Raw'!U13</f>
        <v>510.539154</v>
      </c>
      <c r="S17" s="252">
        <f>'AEO T24 Refining 2022 Raw'!V13</f>
        <v>508.83007800000001</v>
      </c>
      <c r="T17" s="252">
        <f>'AEO T24 Refining 2022 Raw'!W13</f>
        <v>508.80609099999998</v>
      </c>
      <c r="U17" s="252">
        <f>'AEO T24 Refining 2022 Raw'!X13</f>
        <v>509.01776100000001</v>
      </c>
      <c r="V17" s="252">
        <f>'AEO T24 Refining 2022 Raw'!Y13</f>
        <v>505.91009500000001</v>
      </c>
      <c r="W17" s="252">
        <f>'AEO T24 Refining 2022 Raw'!Z13</f>
        <v>506.77810699999998</v>
      </c>
      <c r="X17" s="252">
        <f>'AEO T24 Refining 2022 Raw'!AA13</f>
        <v>506.62023900000003</v>
      </c>
      <c r="Y17" s="252">
        <f>'AEO T24 Refining 2022 Raw'!AB13</f>
        <v>508.24447600000002</v>
      </c>
      <c r="Z17" s="252">
        <f>'AEO T24 Refining 2022 Raw'!AC13</f>
        <v>509.078552</v>
      </c>
      <c r="AA17" s="252">
        <f>'AEO T24 Refining 2022 Raw'!AD13</f>
        <v>510.58062699999999</v>
      </c>
      <c r="AB17" s="252">
        <f>'AEO T24 Refining 2022 Raw'!AE13</f>
        <v>511.49093599999998</v>
      </c>
      <c r="AC17" s="252">
        <f>'AEO T24 Refining 2022 Raw'!AF13</f>
        <v>511.26907299999999</v>
      </c>
      <c r="AD17" s="252">
        <f>'AEO T24 Refining 2022 Raw'!AG13</f>
        <v>513.88256799999999</v>
      </c>
      <c r="AE17" s="252">
        <f>'AEO T24 Refining 2022 Raw'!AH13</f>
        <v>517.29754600000001</v>
      </c>
      <c r="AF17" s="252">
        <f>'AEO T24 Refining 2022 Raw'!AI13</f>
        <v>518.11547900000005</v>
      </c>
      <c r="AG17" s="255">
        <f>'AEO T24 Refining 2022 Raw'!AJ13</f>
        <v>4.0000000000000001E-3</v>
      </c>
    </row>
    <row r="18" spans="1:33" ht="15" customHeight="1" x14ac:dyDescent="0.25">
      <c r="A18" s="38" t="s">
        <v>478</v>
      </c>
      <c r="B18" s="163" t="s">
        <v>12</v>
      </c>
      <c r="C18" s="252">
        <f>'AEO T24 Refining 2022 Raw'!F14</f>
        <v>1307.035034</v>
      </c>
      <c r="D18" s="252">
        <f>'AEO T24 Refining 2022 Raw'!G14</f>
        <v>1307.035034</v>
      </c>
      <c r="E18" s="252">
        <f>'AEO T24 Refining 2022 Raw'!H14</f>
        <v>1376.4792480000001</v>
      </c>
      <c r="F18" s="252">
        <f>'AEO T24 Refining 2022 Raw'!I14</f>
        <v>1370.584351</v>
      </c>
      <c r="G18" s="252">
        <f>'AEO T24 Refining 2022 Raw'!J14</f>
        <v>1380.0272219999999</v>
      </c>
      <c r="H18" s="252">
        <f>'AEO T24 Refining 2022 Raw'!K14</f>
        <v>1384.7845460000001</v>
      </c>
      <c r="I18" s="252">
        <f>'AEO T24 Refining 2022 Raw'!L14</f>
        <v>1372.6489260000001</v>
      </c>
      <c r="J18" s="252">
        <f>'AEO T24 Refining 2022 Raw'!M14</f>
        <v>1386.3914789999999</v>
      </c>
      <c r="K18" s="252">
        <f>'AEO T24 Refining 2022 Raw'!N14</f>
        <v>1386.870361</v>
      </c>
      <c r="L18" s="252">
        <f>'AEO T24 Refining 2022 Raw'!O14</f>
        <v>1389.0078120000001</v>
      </c>
      <c r="M18" s="252">
        <f>'AEO T24 Refining 2022 Raw'!P14</f>
        <v>1381.9145510000001</v>
      </c>
      <c r="N18" s="252">
        <f>'AEO T24 Refining 2022 Raw'!Q14</f>
        <v>1402.4970699999999</v>
      </c>
      <c r="O18" s="252">
        <f>'AEO T24 Refining 2022 Raw'!R14</f>
        <v>1398.6791989999999</v>
      </c>
      <c r="P18" s="252">
        <f>'AEO T24 Refining 2022 Raw'!S14</f>
        <v>1401.0201420000001</v>
      </c>
      <c r="Q18" s="252">
        <f>'AEO T24 Refining 2022 Raw'!T14</f>
        <v>1406.3013920000001</v>
      </c>
      <c r="R18" s="252">
        <f>'AEO T24 Refining 2022 Raw'!U14</f>
        <v>1413.2410890000001</v>
      </c>
      <c r="S18" s="252">
        <f>'AEO T24 Refining 2022 Raw'!V14</f>
        <v>1434.525024</v>
      </c>
      <c r="T18" s="252">
        <f>'AEO T24 Refining 2022 Raw'!W14</f>
        <v>1435.3785399999999</v>
      </c>
      <c r="U18" s="252">
        <f>'AEO T24 Refining 2022 Raw'!X14</f>
        <v>1436.891846</v>
      </c>
      <c r="V18" s="252">
        <f>'AEO T24 Refining 2022 Raw'!Y14</f>
        <v>1417.8948969999999</v>
      </c>
      <c r="W18" s="252">
        <f>'AEO T24 Refining 2022 Raw'!Z14</f>
        <v>1419.7548830000001</v>
      </c>
      <c r="X18" s="252">
        <f>'AEO T24 Refining 2022 Raw'!AA14</f>
        <v>1409.0180660000001</v>
      </c>
      <c r="Y18" s="252">
        <f>'AEO T24 Refining 2022 Raw'!AB14</f>
        <v>1401.147827</v>
      </c>
      <c r="Z18" s="252">
        <f>'AEO T24 Refining 2022 Raw'!AC14</f>
        <v>1405.275269</v>
      </c>
      <c r="AA18" s="252">
        <f>'AEO T24 Refining 2022 Raw'!AD14</f>
        <v>1393.4461670000001</v>
      </c>
      <c r="AB18" s="252">
        <f>'AEO T24 Refining 2022 Raw'!AE14</f>
        <v>1386.3370359999999</v>
      </c>
      <c r="AC18" s="252">
        <f>'AEO T24 Refining 2022 Raw'!AF14</f>
        <v>1375.0979</v>
      </c>
      <c r="AD18" s="252">
        <f>'AEO T24 Refining 2022 Raw'!AG14</f>
        <v>1388.493408</v>
      </c>
      <c r="AE18" s="252">
        <f>'AEO T24 Refining 2022 Raw'!AH14</f>
        <v>1397.1701660000001</v>
      </c>
      <c r="AF18" s="252">
        <f>'AEO T24 Refining 2022 Raw'!AI14</f>
        <v>1386.0151370000001</v>
      </c>
      <c r="AG18" s="255">
        <f>'AEO T24 Refining 2022 Raw'!AJ14</f>
        <v>2E-3</v>
      </c>
    </row>
    <row r="19" spans="1:33" ht="12" customHeight="1" x14ac:dyDescent="0.25">
      <c r="A19" s="38" t="s">
        <v>477</v>
      </c>
      <c r="B19" s="163" t="s">
        <v>2110</v>
      </c>
      <c r="C19" s="252">
        <f>'AEO T24 Refining 2022 Raw'!F15</f>
        <v>2.9580000000000002</v>
      </c>
      <c r="D19" s="252">
        <f>'AEO T24 Refining 2022 Raw'!G15</f>
        <v>2.9580000000000002</v>
      </c>
      <c r="E19" s="252">
        <f>'AEO T24 Refining 2022 Raw'!H15</f>
        <v>0</v>
      </c>
      <c r="F19" s="252">
        <f>'AEO T24 Refining 2022 Raw'!I15</f>
        <v>0</v>
      </c>
      <c r="G19" s="252">
        <f>'AEO T24 Refining 2022 Raw'!J15</f>
        <v>0.37226700000000001</v>
      </c>
      <c r="H19" s="252">
        <f>'AEO T24 Refining 2022 Raw'!K15</f>
        <v>0.71969000000000005</v>
      </c>
      <c r="I19" s="252">
        <f>'AEO T24 Refining 2022 Raw'!L15</f>
        <v>9.9510559999999995</v>
      </c>
      <c r="J19" s="252">
        <f>'AEO T24 Refining 2022 Raw'!M15</f>
        <v>1.636055</v>
      </c>
      <c r="K19" s="252">
        <f>'AEO T24 Refining 2022 Raw'!N15</f>
        <v>0</v>
      </c>
      <c r="L19" s="252">
        <f>'AEO T24 Refining 2022 Raw'!O15</f>
        <v>0</v>
      </c>
      <c r="M19" s="252">
        <f>'AEO T24 Refining 2022 Raw'!P15</f>
        <v>0</v>
      </c>
      <c r="N19" s="252">
        <f>'AEO T24 Refining 2022 Raw'!Q15</f>
        <v>1.3138E-2</v>
      </c>
      <c r="O19" s="252">
        <f>'AEO T24 Refining 2022 Raw'!R15</f>
        <v>0</v>
      </c>
      <c r="P19" s="252">
        <f>'AEO T24 Refining 2022 Raw'!S15</f>
        <v>0</v>
      </c>
      <c r="Q19" s="252">
        <f>'AEO T24 Refining 2022 Raw'!T15</f>
        <v>1.9257E-2</v>
      </c>
      <c r="R19" s="252">
        <f>'AEO T24 Refining 2022 Raw'!U15</f>
        <v>0.13809099999999999</v>
      </c>
      <c r="S19" s="252">
        <f>'AEO T24 Refining 2022 Raw'!V15</f>
        <v>2.7799000000000001E-2</v>
      </c>
      <c r="T19" s="252">
        <f>'AEO T24 Refining 2022 Raw'!W15</f>
        <v>1.2505E-2</v>
      </c>
      <c r="U19" s="252">
        <f>'AEO T24 Refining 2022 Raw'!X15</f>
        <v>9.9725999999999995E-2</v>
      </c>
      <c r="V19" s="252">
        <f>'AEO T24 Refining 2022 Raw'!Y15</f>
        <v>3.2391999999999997E-2</v>
      </c>
      <c r="W19" s="252">
        <f>'AEO T24 Refining 2022 Raw'!Z15</f>
        <v>4.1556000000000003E-2</v>
      </c>
      <c r="X19" s="252">
        <f>'AEO T24 Refining 2022 Raw'!AA15</f>
        <v>7.7835000000000001E-2</v>
      </c>
      <c r="Y19" s="252">
        <f>'AEO T24 Refining 2022 Raw'!AB15</f>
        <v>6.1223E-2</v>
      </c>
      <c r="Z19" s="252">
        <f>'AEO T24 Refining 2022 Raw'!AC15</f>
        <v>1.1795E-2</v>
      </c>
      <c r="AA19" s="252">
        <f>'AEO T24 Refining 2022 Raw'!AD15</f>
        <v>2.5690000000000001E-2</v>
      </c>
      <c r="AB19" s="252">
        <f>'AEO T24 Refining 2022 Raw'!AE15</f>
        <v>3.9746999999999998E-2</v>
      </c>
      <c r="AC19" s="252">
        <f>'AEO T24 Refining 2022 Raw'!AF15</f>
        <v>1.26E-2</v>
      </c>
      <c r="AD19" s="252">
        <f>'AEO T24 Refining 2022 Raw'!AG15</f>
        <v>3.9243E-2</v>
      </c>
      <c r="AE19" s="252">
        <f>'AEO T24 Refining 2022 Raw'!AH15</f>
        <v>4.2319000000000002E-2</v>
      </c>
      <c r="AF19" s="252">
        <f>'AEO T24 Refining 2022 Raw'!AI15</f>
        <v>3.7359000000000003E-2</v>
      </c>
      <c r="AG19" s="255">
        <f>'AEO T24 Refining 2022 Raw'!AJ15</f>
        <v>-0.14000000000000001</v>
      </c>
    </row>
    <row r="20" spans="1:33" ht="12" customHeight="1" x14ac:dyDescent="0.25">
      <c r="A20" s="38" t="s">
        <v>476</v>
      </c>
      <c r="B20" s="163" t="s">
        <v>59</v>
      </c>
      <c r="C20" s="252">
        <f>'AEO T24 Refining 2022 Raw'!F16</f>
        <v>1775.8740230000001</v>
      </c>
      <c r="D20" s="252">
        <f>'AEO T24 Refining 2022 Raw'!G16</f>
        <v>1813.2110600000001</v>
      </c>
      <c r="E20" s="252">
        <f>'AEO T24 Refining 2022 Raw'!H16</f>
        <v>1888.6492920000001</v>
      </c>
      <c r="F20" s="252">
        <f>'AEO T24 Refining 2022 Raw'!I16</f>
        <v>1878.2687989999999</v>
      </c>
      <c r="G20" s="252">
        <f>'AEO T24 Refining 2022 Raw'!J16</f>
        <v>1888.815308</v>
      </c>
      <c r="H20" s="252">
        <f>'AEO T24 Refining 2022 Raw'!K16</f>
        <v>1887.134033</v>
      </c>
      <c r="I20" s="252">
        <f>'AEO T24 Refining 2022 Raw'!L16</f>
        <v>1882.019409</v>
      </c>
      <c r="J20" s="252">
        <f>'AEO T24 Refining 2022 Raw'!M16</f>
        <v>1889.4700929999999</v>
      </c>
      <c r="K20" s="252">
        <f>'AEO T24 Refining 2022 Raw'!N16</f>
        <v>1890.2951660000001</v>
      </c>
      <c r="L20" s="252">
        <f>'AEO T24 Refining 2022 Raw'!O16</f>
        <v>1897.6529539999999</v>
      </c>
      <c r="M20" s="252">
        <f>'AEO T24 Refining 2022 Raw'!P16</f>
        <v>1889.219971</v>
      </c>
      <c r="N20" s="252">
        <f>'AEO T24 Refining 2022 Raw'!Q16</f>
        <v>1912.766357</v>
      </c>
      <c r="O20" s="252">
        <f>'AEO T24 Refining 2022 Raw'!R16</f>
        <v>1909.255371</v>
      </c>
      <c r="P20" s="252">
        <f>'AEO T24 Refining 2022 Raw'!S16</f>
        <v>1912.607544</v>
      </c>
      <c r="Q20" s="252">
        <f>'AEO T24 Refining 2022 Raw'!T16</f>
        <v>1917.198975</v>
      </c>
      <c r="R20" s="252">
        <f>'AEO T24 Refining 2022 Raw'!U16</f>
        <v>1923.9183350000001</v>
      </c>
      <c r="S20" s="252">
        <f>'AEO T24 Refining 2022 Raw'!V16</f>
        <v>1943.3829350000001</v>
      </c>
      <c r="T20" s="252">
        <f>'AEO T24 Refining 2022 Raw'!W16</f>
        <v>1944.1970209999999</v>
      </c>
      <c r="U20" s="252">
        <f>'AEO T24 Refining 2022 Raw'!X16</f>
        <v>1946.009399</v>
      </c>
      <c r="V20" s="252">
        <f>'AEO T24 Refining 2022 Raw'!Y16</f>
        <v>1923.83728</v>
      </c>
      <c r="W20" s="252">
        <f>'AEO T24 Refining 2022 Raw'!Z16</f>
        <v>1926.5744629999999</v>
      </c>
      <c r="X20" s="252">
        <f>'AEO T24 Refining 2022 Raw'!AA16</f>
        <v>1915.716187</v>
      </c>
      <c r="Y20" s="252">
        <f>'AEO T24 Refining 2022 Raw'!AB16</f>
        <v>1909.4536129999999</v>
      </c>
      <c r="Z20" s="252">
        <f>'AEO T24 Refining 2022 Raw'!AC16</f>
        <v>1914.365601</v>
      </c>
      <c r="AA20" s="252">
        <f>'AEO T24 Refining 2022 Raw'!AD16</f>
        <v>1904.05249</v>
      </c>
      <c r="AB20" s="252">
        <f>'AEO T24 Refining 2022 Raw'!AE16</f>
        <v>1897.867798</v>
      </c>
      <c r="AC20" s="252">
        <f>'AEO T24 Refining 2022 Raw'!AF16</f>
        <v>1886.3795170000001</v>
      </c>
      <c r="AD20" s="252">
        <f>'AEO T24 Refining 2022 Raw'!AG16</f>
        <v>1902.4151609999999</v>
      </c>
      <c r="AE20" s="252">
        <f>'AEO T24 Refining 2022 Raw'!AH16</f>
        <v>1914.5101320000001</v>
      </c>
      <c r="AF20" s="252">
        <f>'AEO T24 Refining 2022 Raw'!AI16</f>
        <v>1904.1679690000001</v>
      </c>
      <c r="AG20" s="255">
        <f>'AEO T24 Refining 2022 Raw'!AJ16</f>
        <v>2E-3</v>
      </c>
    </row>
    <row r="21" spans="1:33" ht="12" customHeight="1" x14ac:dyDescent="0.25">
      <c r="A21" s="38" t="s">
        <v>475</v>
      </c>
      <c r="B21" s="163" t="s">
        <v>6</v>
      </c>
      <c r="C21" s="252">
        <f>'AEO T24 Refining 2022 Raw'!F17</f>
        <v>1567.2631839999999</v>
      </c>
      <c r="D21" s="252">
        <f>'AEO T24 Refining 2022 Raw'!G17</f>
        <v>1576.263062</v>
      </c>
      <c r="E21" s="252">
        <f>'AEO T24 Refining 2022 Raw'!H17</f>
        <v>1398.378784</v>
      </c>
      <c r="F21" s="252">
        <f>'AEO T24 Refining 2022 Raw'!I17</f>
        <v>1360.69812</v>
      </c>
      <c r="G21" s="252">
        <f>'AEO T24 Refining 2022 Raw'!J17</f>
        <v>1366.275513</v>
      </c>
      <c r="H21" s="252">
        <f>'AEO T24 Refining 2022 Raw'!K17</f>
        <v>1393.6176760000001</v>
      </c>
      <c r="I21" s="252">
        <f>'AEO T24 Refining 2022 Raw'!L17</f>
        <v>1380.9757079999999</v>
      </c>
      <c r="J21" s="252">
        <f>'AEO T24 Refining 2022 Raw'!M17</f>
        <v>1389.921509</v>
      </c>
      <c r="K21" s="252">
        <f>'AEO T24 Refining 2022 Raw'!N17</f>
        <v>1401.685547</v>
      </c>
      <c r="L21" s="252">
        <f>'AEO T24 Refining 2022 Raw'!O17</f>
        <v>1410.0500489999999</v>
      </c>
      <c r="M21" s="252">
        <f>'AEO T24 Refining 2022 Raw'!P17</f>
        <v>1412.5397949999999</v>
      </c>
      <c r="N21" s="252">
        <f>'AEO T24 Refining 2022 Raw'!Q17</f>
        <v>1371.0463870000001</v>
      </c>
      <c r="O21" s="252">
        <f>'AEO T24 Refining 2022 Raw'!R17</f>
        <v>1379.0742190000001</v>
      </c>
      <c r="P21" s="252">
        <f>'AEO T24 Refining 2022 Raw'!S17</f>
        <v>1406.866943</v>
      </c>
      <c r="Q21" s="252">
        <f>'AEO T24 Refining 2022 Raw'!T17</f>
        <v>1403.735107</v>
      </c>
      <c r="R21" s="252">
        <f>'AEO T24 Refining 2022 Raw'!U17</f>
        <v>1439.7979740000001</v>
      </c>
      <c r="S21" s="252">
        <f>'AEO T24 Refining 2022 Raw'!V17</f>
        <v>1443.9423830000001</v>
      </c>
      <c r="T21" s="252">
        <f>'AEO T24 Refining 2022 Raw'!W17</f>
        <v>1455.5972899999999</v>
      </c>
      <c r="U21" s="252">
        <f>'AEO T24 Refining 2022 Raw'!X17</f>
        <v>1459.7304690000001</v>
      </c>
      <c r="V21" s="252">
        <f>'AEO T24 Refining 2022 Raw'!Y17</f>
        <v>1459.211182</v>
      </c>
      <c r="W21" s="252">
        <f>'AEO T24 Refining 2022 Raw'!Z17</f>
        <v>1457.2460940000001</v>
      </c>
      <c r="X21" s="252">
        <f>'AEO T24 Refining 2022 Raw'!AA17</f>
        <v>1460.769409</v>
      </c>
      <c r="Y21" s="252">
        <f>'AEO T24 Refining 2022 Raw'!AB17</f>
        <v>1463.697388</v>
      </c>
      <c r="Z21" s="252">
        <f>'AEO T24 Refining 2022 Raw'!AC17</f>
        <v>1482.3774410000001</v>
      </c>
      <c r="AA21" s="252">
        <f>'AEO T24 Refining 2022 Raw'!AD17</f>
        <v>1484.828125</v>
      </c>
      <c r="AB21" s="252">
        <f>'AEO T24 Refining 2022 Raw'!AE17</f>
        <v>1477.141357</v>
      </c>
      <c r="AC21" s="252">
        <f>'AEO T24 Refining 2022 Raw'!AF17</f>
        <v>1490.539307</v>
      </c>
      <c r="AD21" s="252">
        <f>'AEO T24 Refining 2022 Raw'!AG17</f>
        <v>1521.391846</v>
      </c>
      <c r="AE21" s="252">
        <f>'AEO T24 Refining 2022 Raw'!AH17</f>
        <v>1539.7045900000001</v>
      </c>
      <c r="AF21" s="252">
        <f>'AEO T24 Refining 2022 Raw'!AI17</f>
        <v>1557.678345</v>
      </c>
      <c r="AG21" s="255">
        <f>'AEO T24 Refining 2022 Raw'!AJ17</f>
        <v>0</v>
      </c>
    </row>
    <row r="22" spans="1:33" ht="12" customHeight="1" x14ac:dyDescent="0.25">
      <c r="A22" s="38" t="s">
        <v>474</v>
      </c>
      <c r="B22" s="163" t="s">
        <v>13</v>
      </c>
      <c r="C22" s="252">
        <f>'AEO T24 Refining 2022 Raw'!F18</f>
        <v>1376.2631839999999</v>
      </c>
      <c r="D22" s="252">
        <f>'AEO T24 Refining 2022 Raw'!G18</f>
        <v>1376.263062</v>
      </c>
      <c r="E22" s="252">
        <f>'AEO T24 Refining 2022 Raw'!H18</f>
        <v>1195.0607910000001</v>
      </c>
      <c r="F22" s="252">
        <f>'AEO T24 Refining 2022 Raw'!I18</f>
        <v>1169.7944339999999</v>
      </c>
      <c r="G22" s="252">
        <f>'AEO T24 Refining 2022 Raw'!J18</f>
        <v>1176.64978</v>
      </c>
      <c r="H22" s="252">
        <f>'AEO T24 Refining 2022 Raw'!K18</f>
        <v>1196.4495850000001</v>
      </c>
      <c r="I22" s="252">
        <f>'AEO T24 Refining 2022 Raw'!L18</f>
        <v>1187.536865</v>
      </c>
      <c r="J22" s="252">
        <f>'AEO T24 Refining 2022 Raw'!M18</f>
        <v>1194.3967290000001</v>
      </c>
      <c r="K22" s="252">
        <f>'AEO T24 Refining 2022 Raw'!N18</f>
        <v>1205.7680660000001</v>
      </c>
      <c r="L22" s="252">
        <f>'AEO T24 Refining 2022 Raw'!O18</f>
        <v>1210.05603</v>
      </c>
      <c r="M22" s="252">
        <f>'AEO T24 Refining 2022 Raw'!P18</f>
        <v>1209.989014</v>
      </c>
      <c r="N22" s="252">
        <f>'AEO T24 Refining 2022 Raw'!Q18</f>
        <v>1180.3881839999999</v>
      </c>
      <c r="O22" s="252">
        <f>'AEO T24 Refining 2022 Raw'!R18</f>
        <v>1185.7430420000001</v>
      </c>
      <c r="P22" s="252">
        <f>'AEO T24 Refining 2022 Raw'!S18</f>
        <v>1200.675659</v>
      </c>
      <c r="Q22" s="252">
        <f>'AEO T24 Refining 2022 Raw'!T18</f>
        <v>1197.2352289999999</v>
      </c>
      <c r="R22" s="252">
        <f>'AEO T24 Refining 2022 Raw'!U18</f>
        <v>1217.8515620000001</v>
      </c>
      <c r="S22" s="252">
        <f>'AEO T24 Refining 2022 Raw'!V18</f>
        <v>1215.5435789999999</v>
      </c>
      <c r="T22" s="252">
        <f>'AEO T24 Refining 2022 Raw'!W18</f>
        <v>1224.4224850000001</v>
      </c>
      <c r="U22" s="252">
        <f>'AEO T24 Refining 2022 Raw'!X18</f>
        <v>1226.919922</v>
      </c>
      <c r="V22" s="252">
        <f>'AEO T24 Refining 2022 Raw'!Y18</f>
        <v>1235.1213379999999</v>
      </c>
      <c r="W22" s="252">
        <f>'AEO T24 Refining 2022 Raw'!Z18</f>
        <v>1234.56897</v>
      </c>
      <c r="X22" s="252">
        <f>'AEO T24 Refining 2022 Raw'!AA18</f>
        <v>1241.536499</v>
      </c>
      <c r="Y22" s="252">
        <f>'AEO T24 Refining 2022 Raw'!AB18</f>
        <v>1251.6685789999999</v>
      </c>
      <c r="Z22" s="252">
        <f>'AEO T24 Refining 2022 Raw'!AC18</f>
        <v>1265.033203</v>
      </c>
      <c r="AA22" s="252">
        <f>'AEO T24 Refining 2022 Raw'!AD18</f>
        <v>1270.466187</v>
      </c>
      <c r="AB22" s="252">
        <f>'AEO T24 Refining 2022 Raw'!AE18</f>
        <v>1269.7192379999999</v>
      </c>
      <c r="AC22" s="252">
        <f>'AEO T24 Refining 2022 Raw'!AF18</f>
        <v>1283.720947</v>
      </c>
      <c r="AD22" s="252">
        <f>'AEO T24 Refining 2022 Raw'!AG18</f>
        <v>1304.6791989999999</v>
      </c>
      <c r="AE22" s="252">
        <f>'AEO T24 Refining 2022 Raw'!AH18</f>
        <v>1316.2901609999999</v>
      </c>
      <c r="AF22" s="252">
        <f>'AEO T24 Refining 2022 Raw'!AI18</f>
        <v>1335.2707519999999</v>
      </c>
      <c r="AG22" s="255">
        <f>'AEO T24 Refining 2022 Raw'!AJ18</f>
        <v>-1E-3</v>
      </c>
    </row>
    <row r="23" spans="1:33" ht="12" customHeight="1" x14ac:dyDescent="0.25">
      <c r="A23" s="38" t="s">
        <v>473</v>
      </c>
      <c r="B23" s="163" t="s">
        <v>14</v>
      </c>
      <c r="C23" s="252">
        <f>'AEO T24 Refining 2022 Raw'!F19</f>
        <v>191</v>
      </c>
      <c r="D23" s="252">
        <f>'AEO T24 Refining 2022 Raw'!G19</f>
        <v>200</v>
      </c>
      <c r="E23" s="252">
        <f>'AEO T24 Refining 2022 Raw'!H19</f>
        <v>203.317993</v>
      </c>
      <c r="F23" s="252">
        <f>'AEO T24 Refining 2022 Raw'!I19</f>
        <v>190.903717</v>
      </c>
      <c r="G23" s="252">
        <f>'AEO T24 Refining 2022 Raw'!J19</f>
        <v>189.62576300000001</v>
      </c>
      <c r="H23" s="252">
        <f>'AEO T24 Refining 2022 Raw'!K19</f>
        <v>197.16812100000001</v>
      </c>
      <c r="I23" s="252">
        <f>'AEO T24 Refining 2022 Raw'!L19</f>
        <v>193.43890400000001</v>
      </c>
      <c r="J23" s="252">
        <f>'AEO T24 Refining 2022 Raw'!M19</f>
        <v>195.52479600000001</v>
      </c>
      <c r="K23" s="252">
        <f>'AEO T24 Refining 2022 Raw'!N19</f>
        <v>195.91748000000001</v>
      </c>
      <c r="L23" s="252">
        <f>'AEO T24 Refining 2022 Raw'!O19</f>
        <v>199.993988</v>
      </c>
      <c r="M23" s="252">
        <f>'AEO T24 Refining 2022 Raw'!P19</f>
        <v>202.550827</v>
      </c>
      <c r="N23" s="252">
        <f>'AEO T24 Refining 2022 Raw'!Q19</f>
        <v>190.658142</v>
      </c>
      <c r="O23" s="252">
        <f>'AEO T24 Refining 2022 Raw'!R19</f>
        <v>193.33114599999999</v>
      </c>
      <c r="P23" s="252">
        <f>'AEO T24 Refining 2022 Raw'!S19</f>
        <v>206.19126900000001</v>
      </c>
      <c r="Q23" s="252">
        <f>'AEO T24 Refining 2022 Raw'!T19</f>
        <v>206.499878</v>
      </c>
      <c r="R23" s="252">
        <f>'AEO T24 Refining 2022 Raw'!U19</f>
        <v>221.94636499999999</v>
      </c>
      <c r="S23" s="252">
        <f>'AEO T24 Refining 2022 Raw'!V19</f>
        <v>228.39880400000001</v>
      </c>
      <c r="T23" s="252">
        <f>'AEO T24 Refining 2022 Raw'!W19</f>
        <v>231.17477400000001</v>
      </c>
      <c r="U23" s="252">
        <f>'AEO T24 Refining 2022 Raw'!X19</f>
        <v>232.810562</v>
      </c>
      <c r="V23" s="252">
        <f>'AEO T24 Refining 2022 Raw'!Y19</f>
        <v>224.089798</v>
      </c>
      <c r="W23" s="252">
        <f>'AEO T24 Refining 2022 Raw'!Z19</f>
        <v>222.67713900000001</v>
      </c>
      <c r="X23" s="252">
        <f>'AEO T24 Refining 2022 Raw'!AA19</f>
        <v>219.23294100000001</v>
      </c>
      <c r="Y23" s="252">
        <f>'AEO T24 Refining 2022 Raw'!AB19</f>
        <v>212.02879300000001</v>
      </c>
      <c r="Z23" s="252">
        <f>'AEO T24 Refining 2022 Raw'!AC19</f>
        <v>217.34425400000001</v>
      </c>
      <c r="AA23" s="252">
        <f>'AEO T24 Refining 2022 Raw'!AD19</f>
        <v>214.36196899999999</v>
      </c>
      <c r="AB23" s="252">
        <f>'AEO T24 Refining 2022 Raw'!AE19</f>
        <v>207.422134</v>
      </c>
      <c r="AC23" s="252">
        <f>'AEO T24 Refining 2022 Raw'!AF19</f>
        <v>206.81835899999999</v>
      </c>
      <c r="AD23" s="252">
        <f>'AEO T24 Refining 2022 Raw'!AG19</f>
        <v>216.712692</v>
      </c>
      <c r="AE23" s="252">
        <f>'AEO T24 Refining 2022 Raw'!AH19</f>
        <v>223.41439800000001</v>
      </c>
      <c r="AF23" s="252">
        <f>'AEO T24 Refining 2022 Raw'!AI19</f>
        <v>222.40763899999999</v>
      </c>
      <c r="AG23" s="255">
        <f>'AEO T24 Refining 2022 Raw'!AJ19</f>
        <v>5.0000000000000001E-3</v>
      </c>
    </row>
    <row r="24" spans="1:33" ht="12" customHeight="1" x14ac:dyDescent="0.25">
      <c r="A24" s="38" t="s">
        <v>472</v>
      </c>
      <c r="B24" s="163" t="s">
        <v>15</v>
      </c>
      <c r="C24" s="252">
        <f>'AEO T24 Refining 2022 Raw'!F20</f>
        <v>0</v>
      </c>
      <c r="D24" s="252">
        <f>'AEO T24 Refining 2022 Raw'!G20</f>
        <v>0</v>
      </c>
      <c r="E24" s="252">
        <f>'AEO T24 Refining 2022 Raw'!H20</f>
        <v>0</v>
      </c>
      <c r="F24" s="252">
        <f>'AEO T24 Refining 2022 Raw'!I20</f>
        <v>0</v>
      </c>
      <c r="G24" s="252">
        <f>'AEO T24 Refining 2022 Raw'!J20</f>
        <v>0</v>
      </c>
      <c r="H24" s="252">
        <f>'AEO T24 Refining 2022 Raw'!K20</f>
        <v>0</v>
      </c>
      <c r="I24" s="252">
        <f>'AEO T24 Refining 2022 Raw'!L20</f>
        <v>0</v>
      </c>
      <c r="J24" s="252">
        <f>'AEO T24 Refining 2022 Raw'!M20</f>
        <v>0</v>
      </c>
      <c r="K24" s="252">
        <f>'AEO T24 Refining 2022 Raw'!N20</f>
        <v>0</v>
      </c>
      <c r="L24" s="252">
        <f>'AEO T24 Refining 2022 Raw'!O20</f>
        <v>0</v>
      </c>
      <c r="M24" s="252">
        <f>'AEO T24 Refining 2022 Raw'!P20</f>
        <v>0</v>
      </c>
      <c r="N24" s="252">
        <f>'AEO T24 Refining 2022 Raw'!Q20</f>
        <v>0</v>
      </c>
      <c r="O24" s="252">
        <f>'AEO T24 Refining 2022 Raw'!R20</f>
        <v>0</v>
      </c>
      <c r="P24" s="252">
        <f>'AEO T24 Refining 2022 Raw'!S20</f>
        <v>0</v>
      </c>
      <c r="Q24" s="252">
        <f>'AEO T24 Refining 2022 Raw'!T20</f>
        <v>0</v>
      </c>
      <c r="R24" s="252">
        <f>'AEO T24 Refining 2022 Raw'!U20</f>
        <v>0</v>
      </c>
      <c r="S24" s="252">
        <f>'AEO T24 Refining 2022 Raw'!V20</f>
        <v>0</v>
      </c>
      <c r="T24" s="252">
        <f>'AEO T24 Refining 2022 Raw'!W20</f>
        <v>0</v>
      </c>
      <c r="U24" s="252">
        <f>'AEO T24 Refining 2022 Raw'!X20</f>
        <v>0</v>
      </c>
      <c r="V24" s="252">
        <f>'AEO T24 Refining 2022 Raw'!Y20</f>
        <v>0</v>
      </c>
      <c r="W24" s="252">
        <f>'AEO T24 Refining 2022 Raw'!Z20</f>
        <v>0</v>
      </c>
      <c r="X24" s="252">
        <f>'AEO T24 Refining 2022 Raw'!AA20</f>
        <v>0</v>
      </c>
      <c r="Y24" s="252">
        <f>'AEO T24 Refining 2022 Raw'!AB20</f>
        <v>0</v>
      </c>
      <c r="Z24" s="252">
        <f>'AEO T24 Refining 2022 Raw'!AC20</f>
        <v>0</v>
      </c>
      <c r="AA24" s="252">
        <f>'AEO T24 Refining 2022 Raw'!AD20</f>
        <v>0</v>
      </c>
      <c r="AB24" s="252">
        <f>'AEO T24 Refining 2022 Raw'!AE20</f>
        <v>0</v>
      </c>
      <c r="AC24" s="252">
        <f>'AEO T24 Refining 2022 Raw'!AF20</f>
        <v>0</v>
      </c>
      <c r="AD24" s="252">
        <f>'AEO T24 Refining 2022 Raw'!AG20</f>
        <v>0</v>
      </c>
      <c r="AE24" s="252">
        <f>'AEO T24 Refining 2022 Raw'!AH20</f>
        <v>0</v>
      </c>
      <c r="AF24" s="252">
        <f>'AEO T24 Refining 2022 Raw'!AI20</f>
        <v>0</v>
      </c>
      <c r="AG24" s="255" t="str">
        <f>'AEO T24 Refining 2022 Raw'!AJ20</f>
        <v>- -</v>
      </c>
    </row>
    <row r="25" spans="1:33" ht="12" customHeight="1" x14ac:dyDescent="0.25">
      <c r="A25" s="38" t="s">
        <v>471</v>
      </c>
      <c r="B25" s="163" t="s">
        <v>2111</v>
      </c>
      <c r="C25" s="252">
        <f>'AEO T24 Refining 2022 Raw'!F21</f>
        <v>24</v>
      </c>
      <c r="D25" s="252">
        <f>'AEO T24 Refining 2022 Raw'!G21</f>
        <v>24</v>
      </c>
      <c r="E25" s="252">
        <f>'AEO T24 Refining 2022 Raw'!H21</f>
        <v>0</v>
      </c>
      <c r="F25" s="252">
        <f>'AEO T24 Refining 2022 Raw'!I21</f>
        <v>0</v>
      </c>
      <c r="G25" s="252">
        <f>'AEO T24 Refining 2022 Raw'!J21</f>
        <v>0</v>
      </c>
      <c r="H25" s="252">
        <f>'AEO T24 Refining 2022 Raw'!K21</f>
        <v>0</v>
      </c>
      <c r="I25" s="252">
        <f>'AEO T24 Refining 2022 Raw'!L21</f>
        <v>0</v>
      </c>
      <c r="J25" s="252">
        <f>'AEO T24 Refining 2022 Raw'!M21</f>
        <v>0</v>
      </c>
      <c r="K25" s="252">
        <f>'AEO T24 Refining 2022 Raw'!N21</f>
        <v>0</v>
      </c>
      <c r="L25" s="252">
        <f>'AEO T24 Refining 2022 Raw'!O21</f>
        <v>0</v>
      </c>
      <c r="M25" s="252">
        <f>'AEO T24 Refining 2022 Raw'!P21</f>
        <v>0</v>
      </c>
      <c r="N25" s="252">
        <f>'AEO T24 Refining 2022 Raw'!Q21</f>
        <v>4.4211E-2</v>
      </c>
      <c r="O25" s="252">
        <f>'AEO T24 Refining 2022 Raw'!R21</f>
        <v>0.58731100000000003</v>
      </c>
      <c r="P25" s="252">
        <f>'AEO T24 Refining 2022 Raw'!S21</f>
        <v>0.58731100000000003</v>
      </c>
      <c r="Q25" s="252">
        <f>'AEO T24 Refining 2022 Raw'!T21</f>
        <v>4.1291679999999999</v>
      </c>
      <c r="R25" s="252">
        <f>'AEO T24 Refining 2022 Raw'!U21</f>
        <v>6.7917680000000002</v>
      </c>
      <c r="S25" s="252">
        <f>'AEO T24 Refining 2022 Raw'!V21</f>
        <v>10.297454999999999</v>
      </c>
      <c r="T25" s="252">
        <f>'AEO T24 Refining 2022 Raw'!W21</f>
        <v>13.768188</v>
      </c>
      <c r="U25" s="252">
        <f>'AEO T24 Refining 2022 Raw'!X21</f>
        <v>24.259581000000001</v>
      </c>
      <c r="V25" s="252">
        <f>'AEO T24 Refining 2022 Raw'!Y21</f>
        <v>24.055047999999999</v>
      </c>
      <c r="W25" s="252">
        <f>'AEO T24 Refining 2022 Raw'!Z21</f>
        <v>30.481363000000002</v>
      </c>
      <c r="X25" s="252">
        <f>'AEO T24 Refining 2022 Raw'!AA21</f>
        <v>30.481363000000002</v>
      </c>
      <c r="Y25" s="252">
        <f>'AEO T24 Refining 2022 Raw'!AB21</f>
        <v>30.481363000000002</v>
      </c>
      <c r="Z25" s="252">
        <f>'AEO T24 Refining 2022 Raw'!AC21</f>
        <v>30.481363000000002</v>
      </c>
      <c r="AA25" s="252">
        <f>'AEO T24 Refining 2022 Raw'!AD21</f>
        <v>30.472221000000001</v>
      </c>
      <c r="AB25" s="252">
        <f>'AEO T24 Refining 2022 Raw'!AE21</f>
        <v>30.481363000000002</v>
      </c>
      <c r="AC25" s="252">
        <f>'AEO T24 Refining 2022 Raw'!AF21</f>
        <v>30.481363000000002</v>
      </c>
      <c r="AD25" s="252">
        <f>'AEO T24 Refining 2022 Raw'!AG21</f>
        <v>30.481363000000002</v>
      </c>
      <c r="AE25" s="252">
        <f>'AEO T24 Refining 2022 Raw'!AH21</f>
        <v>30.481363000000002</v>
      </c>
      <c r="AF25" s="252">
        <f>'AEO T24 Refining 2022 Raw'!AI21</f>
        <v>30.481363000000002</v>
      </c>
      <c r="AG25" s="255">
        <f>'AEO T24 Refining 2022 Raw'!AJ21</f>
        <v>8.0000000000000002E-3</v>
      </c>
    </row>
    <row r="26" spans="1:33" ht="12" customHeight="1" x14ac:dyDescent="0.25">
      <c r="A26" s="38" t="s">
        <v>470</v>
      </c>
      <c r="B26" s="163" t="s">
        <v>75</v>
      </c>
      <c r="C26" s="252">
        <f>'AEO T24 Refining 2022 Raw'!F22</f>
        <v>941.45343000000003</v>
      </c>
      <c r="D26" s="252">
        <f>'AEO T24 Refining 2022 Raw'!G22</f>
        <v>933.54882799999996</v>
      </c>
      <c r="E26" s="252">
        <f>'AEO T24 Refining 2022 Raw'!H22</f>
        <v>902.31353799999999</v>
      </c>
      <c r="F26" s="252">
        <f>'AEO T24 Refining 2022 Raw'!I22</f>
        <v>902.28942900000004</v>
      </c>
      <c r="G26" s="252">
        <f>'AEO T24 Refining 2022 Raw'!J22</f>
        <v>910.22436500000003</v>
      </c>
      <c r="H26" s="252">
        <f>'AEO T24 Refining 2022 Raw'!K22</f>
        <v>911.72607400000004</v>
      </c>
      <c r="I26" s="252">
        <f>'AEO T24 Refining 2022 Raw'!L22</f>
        <v>911.99883999999997</v>
      </c>
      <c r="J26" s="252">
        <f>'AEO T24 Refining 2022 Raw'!M22</f>
        <v>912.42938200000003</v>
      </c>
      <c r="K26" s="252">
        <f>'AEO T24 Refining 2022 Raw'!N22</f>
        <v>919.52038600000003</v>
      </c>
      <c r="L26" s="252">
        <f>'AEO T24 Refining 2022 Raw'!O22</f>
        <v>922.16632100000004</v>
      </c>
      <c r="M26" s="252">
        <f>'AEO T24 Refining 2022 Raw'!P22</f>
        <v>925.97485400000005</v>
      </c>
      <c r="N26" s="252">
        <f>'AEO T24 Refining 2022 Raw'!Q22</f>
        <v>929.15789800000005</v>
      </c>
      <c r="O26" s="252">
        <f>'AEO T24 Refining 2022 Raw'!R22</f>
        <v>931.773865</v>
      </c>
      <c r="P26" s="252">
        <f>'AEO T24 Refining 2022 Raw'!S22</f>
        <v>935.22247300000004</v>
      </c>
      <c r="Q26" s="252">
        <f>'AEO T24 Refining 2022 Raw'!T22</f>
        <v>940.83123799999998</v>
      </c>
      <c r="R26" s="252">
        <f>'AEO T24 Refining 2022 Raw'!U22</f>
        <v>944.62890600000003</v>
      </c>
      <c r="S26" s="252">
        <f>'AEO T24 Refining 2022 Raw'!V22</f>
        <v>949.54382299999997</v>
      </c>
      <c r="T26" s="252">
        <f>'AEO T24 Refining 2022 Raw'!W22</f>
        <v>954.95794699999999</v>
      </c>
      <c r="U26" s="252">
        <f>'AEO T24 Refining 2022 Raw'!X22</f>
        <v>969.47399900000005</v>
      </c>
      <c r="V26" s="252">
        <f>'AEO T24 Refining 2022 Raw'!Y22</f>
        <v>969.95733600000005</v>
      </c>
      <c r="W26" s="252">
        <f>'AEO T24 Refining 2022 Raw'!Z22</f>
        <v>978.94366500000001</v>
      </c>
      <c r="X26" s="252">
        <f>'AEO T24 Refining 2022 Raw'!AA22</f>
        <v>984.90362500000003</v>
      </c>
      <c r="Y26" s="252">
        <f>'AEO T24 Refining 2022 Raw'!AB22</f>
        <v>992.83691399999998</v>
      </c>
      <c r="Z26" s="252">
        <f>'AEO T24 Refining 2022 Raw'!AC22</f>
        <v>1009.660522</v>
      </c>
      <c r="AA26" s="252">
        <f>'AEO T24 Refining 2022 Raw'!AD22</f>
        <v>1019.369629</v>
      </c>
      <c r="AB26" s="252">
        <f>'AEO T24 Refining 2022 Raw'!AE22</f>
        <v>1030.2854</v>
      </c>
      <c r="AC26" s="252">
        <f>'AEO T24 Refining 2022 Raw'!AF22</f>
        <v>1042.041626</v>
      </c>
      <c r="AD26" s="252">
        <f>'AEO T24 Refining 2022 Raw'!AG22</f>
        <v>1054.1408690000001</v>
      </c>
      <c r="AE26" s="252">
        <f>'AEO T24 Refining 2022 Raw'!AH22</f>
        <v>1066.840942</v>
      </c>
      <c r="AF26" s="252">
        <f>'AEO T24 Refining 2022 Raw'!AI22</f>
        <v>1083.000366</v>
      </c>
      <c r="AG26" s="255">
        <f>'AEO T24 Refining 2022 Raw'!AJ22</f>
        <v>5.0000000000000001E-3</v>
      </c>
    </row>
    <row r="27" spans="1:33" ht="12" customHeight="1" x14ac:dyDescent="0.25">
      <c r="A27" s="38" t="s">
        <v>469</v>
      </c>
      <c r="B27" s="163" t="s">
        <v>11</v>
      </c>
      <c r="C27" s="252">
        <f>'AEO T24 Refining 2022 Raw'!F23</f>
        <v>187.222992</v>
      </c>
      <c r="D27" s="252">
        <f>'AEO T24 Refining 2022 Raw'!G23</f>
        <v>187.222992</v>
      </c>
      <c r="E27" s="252">
        <f>'AEO T24 Refining 2022 Raw'!H23</f>
        <v>187.766434</v>
      </c>
      <c r="F27" s="252">
        <f>'AEO T24 Refining 2022 Raw'!I23</f>
        <v>184.861053</v>
      </c>
      <c r="G27" s="252">
        <f>'AEO T24 Refining 2022 Raw'!J23</f>
        <v>185.47808800000001</v>
      </c>
      <c r="H27" s="252">
        <f>'AEO T24 Refining 2022 Raw'!K23</f>
        <v>186.61090100000001</v>
      </c>
      <c r="I27" s="252">
        <f>'AEO T24 Refining 2022 Raw'!L23</f>
        <v>183.64489699999999</v>
      </c>
      <c r="J27" s="252">
        <f>'AEO T24 Refining 2022 Raw'!M23</f>
        <v>185.39218099999999</v>
      </c>
      <c r="K27" s="252">
        <f>'AEO T24 Refining 2022 Raw'!N23</f>
        <v>186.772797</v>
      </c>
      <c r="L27" s="252">
        <f>'AEO T24 Refining 2022 Raw'!O23</f>
        <v>188.542801</v>
      </c>
      <c r="M27" s="252">
        <f>'AEO T24 Refining 2022 Raw'!P23</f>
        <v>187.41982999999999</v>
      </c>
      <c r="N27" s="252">
        <f>'AEO T24 Refining 2022 Raw'!Q23</f>
        <v>191.95367400000001</v>
      </c>
      <c r="O27" s="252">
        <f>'AEO T24 Refining 2022 Raw'!R23</f>
        <v>191.76068100000001</v>
      </c>
      <c r="P27" s="252">
        <f>'AEO T24 Refining 2022 Raw'!S23</f>
        <v>194.25103799999999</v>
      </c>
      <c r="Q27" s="252">
        <f>'AEO T24 Refining 2022 Raw'!T23</f>
        <v>193.536438</v>
      </c>
      <c r="R27" s="252">
        <f>'AEO T24 Refining 2022 Raw'!U23</f>
        <v>196.57754499999999</v>
      </c>
      <c r="S27" s="252">
        <f>'AEO T24 Refining 2022 Raw'!V23</f>
        <v>197.630371</v>
      </c>
      <c r="T27" s="252">
        <f>'AEO T24 Refining 2022 Raw'!W23</f>
        <v>198.64825400000001</v>
      </c>
      <c r="U27" s="252">
        <f>'AEO T24 Refining 2022 Raw'!X23</f>
        <v>199.39276100000001</v>
      </c>
      <c r="V27" s="252">
        <f>'AEO T24 Refining 2022 Raw'!Y23</f>
        <v>199.25093100000001</v>
      </c>
      <c r="W27" s="252">
        <f>'AEO T24 Refining 2022 Raw'!Z23</f>
        <v>200.21727000000001</v>
      </c>
      <c r="X27" s="252">
        <f>'AEO T24 Refining 2022 Raw'!AA23</f>
        <v>200.02981600000001</v>
      </c>
      <c r="Y27" s="252">
        <f>'AEO T24 Refining 2022 Raw'!AB23</f>
        <v>200.915268</v>
      </c>
      <c r="Z27" s="252">
        <f>'AEO T24 Refining 2022 Raw'!AC23</f>
        <v>202.638428</v>
      </c>
      <c r="AA27" s="252">
        <f>'AEO T24 Refining 2022 Raw'!AD23</f>
        <v>202.203217</v>
      </c>
      <c r="AB27" s="252">
        <f>'AEO T24 Refining 2022 Raw'!AE23</f>
        <v>201.92713900000001</v>
      </c>
      <c r="AC27" s="252">
        <f>'AEO T24 Refining 2022 Raw'!AF23</f>
        <v>202.16632100000001</v>
      </c>
      <c r="AD27" s="252">
        <f>'AEO T24 Refining 2022 Raw'!AG23</f>
        <v>204.93985000000001</v>
      </c>
      <c r="AE27" s="252">
        <f>'AEO T24 Refining 2022 Raw'!AH23</f>
        <v>207.320618</v>
      </c>
      <c r="AF27" s="252">
        <f>'AEO T24 Refining 2022 Raw'!AI23</f>
        <v>207.41142300000001</v>
      </c>
      <c r="AG27" s="255">
        <f>'AEO T24 Refining 2022 Raw'!AJ23</f>
        <v>4.0000000000000001E-3</v>
      </c>
    </row>
    <row r="28" spans="1:33" ht="12" customHeight="1" x14ac:dyDescent="0.25">
      <c r="A28" s="38" t="s">
        <v>468</v>
      </c>
      <c r="B28" s="162" t="s">
        <v>0</v>
      </c>
      <c r="C28" s="252">
        <f>'AEO T24 Refining 2022 Raw'!F24</f>
        <v>4495.8134769999997</v>
      </c>
      <c r="D28" s="252">
        <f>'AEO T24 Refining 2022 Raw'!G24</f>
        <v>4534.2460940000001</v>
      </c>
      <c r="E28" s="252">
        <f>'AEO T24 Refining 2022 Raw'!H24</f>
        <v>4377.1079099999997</v>
      </c>
      <c r="F28" s="252">
        <f>'AEO T24 Refining 2022 Raw'!I24</f>
        <v>4326.1171880000002</v>
      </c>
      <c r="G28" s="252">
        <f>'AEO T24 Refining 2022 Raw'!J24</f>
        <v>4350.7929690000001</v>
      </c>
      <c r="H28" s="252">
        <f>'AEO T24 Refining 2022 Raw'!K24</f>
        <v>4379.0888670000004</v>
      </c>
      <c r="I28" s="252">
        <f>'AEO T24 Refining 2022 Raw'!L24</f>
        <v>4358.6391599999997</v>
      </c>
      <c r="J28" s="252">
        <f>'AEO T24 Refining 2022 Raw'!M24</f>
        <v>4377.2128910000001</v>
      </c>
      <c r="K28" s="252">
        <f>'AEO T24 Refining 2022 Raw'!N24</f>
        <v>4398.2739259999998</v>
      </c>
      <c r="L28" s="252">
        <f>'AEO T24 Refining 2022 Raw'!O24</f>
        <v>4418.4121089999999</v>
      </c>
      <c r="M28" s="252">
        <f>'AEO T24 Refining 2022 Raw'!P24</f>
        <v>4415.154297</v>
      </c>
      <c r="N28" s="252">
        <f>'AEO T24 Refining 2022 Raw'!Q24</f>
        <v>4404.9682620000003</v>
      </c>
      <c r="O28" s="252">
        <f>'AEO T24 Refining 2022 Raw'!R24</f>
        <v>4412.4516599999997</v>
      </c>
      <c r="P28" s="252">
        <f>'AEO T24 Refining 2022 Raw'!S24</f>
        <v>4449.5356449999999</v>
      </c>
      <c r="Q28" s="252">
        <f>'AEO T24 Refining 2022 Raw'!T24</f>
        <v>4459.4306640000004</v>
      </c>
      <c r="R28" s="252">
        <f>'AEO T24 Refining 2022 Raw'!U24</f>
        <v>4511.7148440000001</v>
      </c>
      <c r="S28" s="252">
        <f>'AEO T24 Refining 2022 Raw'!V24</f>
        <v>4544.796875</v>
      </c>
      <c r="T28" s="252">
        <f>'AEO T24 Refining 2022 Raw'!W24</f>
        <v>4567.1684569999998</v>
      </c>
      <c r="U28" s="252">
        <f>'AEO T24 Refining 2022 Raw'!X24</f>
        <v>4598.8662109999996</v>
      </c>
      <c r="V28" s="252">
        <f>'AEO T24 Refining 2022 Raw'!Y24</f>
        <v>4576.3115230000003</v>
      </c>
      <c r="W28" s="252">
        <f>'AEO T24 Refining 2022 Raw'!Z24</f>
        <v>4593.4628910000001</v>
      </c>
      <c r="X28" s="252">
        <f>'AEO T24 Refining 2022 Raw'!AA24</f>
        <v>4591.9003910000001</v>
      </c>
      <c r="Y28" s="252">
        <f>'AEO T24 Refining 2022 Raw'!AB24</f>
        <v>4597.3847660000001</v>
      </c>
      <c r="Z28" s="252">
        <f>'AEO T24 Refining 2022 Raw'!AC24</f>
        <v>4639.5234380000002</v>
      </c>
      <c r="AA28" s="252">
        <f>'AEO T24 Refining 2022 Raw'!AD24</f>
        <v>4640.9257809999999</v>
      </c>
      <c r="AB28" s="252">
        <f>'AEO T24 Refining 2022 Raw'!AE24</f>
        <v>4637.703125</v>
      </c>
      <c r="AC28" s="252">
        <f>'AEO T24 Refining 2022 Raw'!AF24</f>
        <v>4651.6083980000003</v>
      </c>
      <c r="AD28" s="252">
        <f>'AEO T24 Refining 2022 Raw'!AG24</f>
        <v>4713.3691410000001</v>
      </c>
      <c r="AE28" s="252">
        <f>'AEO T24 Refining 2022 Raw'!AH24</f>
        <v>4758.8579099999997</v>
      </c>
      <c r="AF28" s="252">
        <f>'AEO T24 Refining 2022 Raw'!AI24</f>
        <v>4782.7392579999996</v>
      </c>
      <c r="AG28" s="255">
        <f>'AEO T24 Refining 2022 Raw'!AJ24</f>
        <v>2E-3</v>
      </c>
    </row>
    <row r="29" spans="1:33" ht="12" customHeight="1" x14ac:dyDescent="0.25">
      <c r="C29" s="248"/>
      <c r="D29" s="248"/>
      <c r="E29" s="248"/>
      <c r="F29" s="248"/>
      <c r="G29" s="248"/>
      <c r="H29" s="248"/>
      <c r="I29" s="248"/>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row>
    <row r="30" spans="1:33" ht="12" customHeight="1" x14ac:dyDescent="0.25">
      <c r="B30" s="162" t="s">
        <v>219</v>
      </c>
      <c r="C30" s="248"/>
      <c r="D30" s="248"/>
      <c r="E30" s="248"/>
      <c r="F30" s="248"/>
      <c r="G30" s="248"/>
      <c r="H30" s="248"/>
      <c r="I30" s="248"/>
      <c r="J30" s="248"/>
      <c r="K30" s="248"/>
      <c r="L30" s="248"/>
      <c r="M30" s="248"/>
      <c r="N30" s="248"/>
      <c r="O30" s="248"/>
      <c r="P30" s="248"/>
      <c r="Q30" s="248"/>
      <c r="R30" s="248"/>
      <c r="S30" s="248"/>
      <c r="T30" s="248"/>
      <c r="U30" s="248"/>
      <c r="V30" s="248"/>
      <c r="W30" s="248"/>
      <c r="X30" s="248"/>
      <c r="Y30" s="248"/>
      <c r="Z30" s="248"/>
      <c r="AA30" s="248"/>
      <c r="AB30" s="248"/>
      <c r="AC30" s="248"/>
      <c r="AD30" s="248"/>
      <c r="AE30" s="248"/>
      <c r="AF30" s="248"/>
    </row>
    <row r="31" spans="1:33" ht="12" customHeight="1" x14ac:dyDescent="0.25">
      <c r="A31" s="38" t="s">
        <v>467</v>
      </c>
      <c r="B31" s="162" t="s">
        <v>220</v>
      </c>
      <c r="C31" s="232">
        <f>'AEO T24 Refining 2022 Raw'!F26</f>
        <v>241.704071</v>
      </c>
      <c r="D31" s="232">
        <f>'AEO T24 Refining 2022 Raw'!G26</f>
        <v>245.12737999999999</v>
      </c>
      <c r="E31" s="232">
        <f>'AEO T24 Refining 2022 Raw'!H26</f>
        <v>238.10993999999999</v>
      </c>
      <c r="F31" s="232">
        <f>'AEO T24 Refining 2022 Raw'!I26</f>
        <v>232.64515700000001</v>
      </c>
      <c r="G31" s="232">
        <f>'AEO T24 Refining 2022 Raw'!J26</f>
        <v>233.13073700000001</v>
      </c>
      <c r="H31" s="232">
        <f>'AEO T24 Refining 2022 Raw'!K26</f>
        <v>234.20050000000001</v>
      </c>
      <c r="I31" s="232">
        <f>'AEO T24 Refining 2022 Raw'!L26</f>
        <v>232.07023599999999</v>
      </c>
      <c r="J31" s="232">
        <f>'AEO T24 Refining 2022 Raw'!M26</f>
        <v>233.52860999999999</v>
      </c>
      <c r="K31" s="232">
        <f>'AEO T24 Refining 2022 Raw'!N26</f>
        <v>234.22251900000001</v>
      </c>
      <c r="L31" s="232">
        <f>'AEO T24 Refining 2022 Raw'!O26</f>
        <v>235.040955</v>
      </c>
      <c r="M31" s="232">
        <f>'AEO T24 Refining 2022 Raw'!P26</f>
        <v>234.21455399999999</v>
      </c>
      <c r="N31" s="232">
        <f>'AEO T24 Refining 2022 Raw'!Q26</f>
        <v>233.83410599999999</v>
      </c>
      <c r="O31" s="232">
        <f>'AEO T24 Refining 2022 Raw'!R26</f>
        <v>234.32122799999999</v>
      </c>
      <c r="P31" s="232">
        <f>'AEO T24 Refining 2022 Raw'!S26</f>
        <v>235.570908</v>
      </c>
      <c r="Q31" s="232">
        <f>'AEO T24 Refining 2022 Raw'!T26</f>
        <v>235.34809899999999</v>
      </c>
      <c r="R31" s="232">
        <f>'AEO T24 Refining 2022 Raw'!U26</f>
        <v>237.81637599999999</v>
      </c>
      <c r="S31" s="232">
        <f>'AEO T24 Refining 2022 Raw'!V26</f>
        <v>239.533478</v>
      </c>
      <c r="T31" s="232">
        <f>'AEO T24 Refining 2022 Raw'!W26</f>
        <v>240.60075399999999</v>
      </c>
      <c r="U31" s="232">
        <f>'AEO T24 Refining 2022 Raw'!X26</f>
        <v>242.016144</v>
      </c>
      <c r="V31" s="232">
        <f>'AEO T24 Refining 2022 Raw'!Y26</f>
        <v>240.272614</v>
      </c>
      <c r="W31" s="232">
        <f>'AEO T24 Refining 2022 Raw'!Z26</f>
        <v>241.00105300000001</v>
      </c>
      <c r="X31" s="232">
        <f>'AEO T24 Refining 2022 Raw'!AA26</f>
        <v>240.36909499999999</v>
      </c>
      <c r="Y31" s="232">
        <f>'AEO T24 Refining 2022 Raw'!AB26</f>
        <v>240.127319</v>
      </c>
      <c r="Z31" s="232">
        <f>'AEO T24 Refining 2022 Raw'!AC26</f>
        <v>241.51882900000001</v>
      </c>
      <c r="AA31" s="232">
        <f>'AEO T24 Refining 2022 Raw'!AD26</f>
        <v>240.81565900000001</v>
      </c>
      <c r="AB31" s="232">
        <f>'AEO T24 Refining 2022 Raw'!AE26</f>
        <v>239.94619800000001</v>
      </c>
      <c r="AC31" s="232">
        <f>'AEO T24 Refining 2022 Raw'!AF26</f>
        <v>239.82762099999999</v>
      </c>
      <c r="AD31" s="232">
        <f>'AEO T24 Refining 2022 Raw'!AG26</f>
        <v>242.685745</v>
      </c>
      <c r="AE31" s="232">
        <f>'AEO T24 Refining 2022 Raw'!AH26</f>
        <v>244.67652899999999</v>
      </c>
      <c r="AF31" s="232">
        <f>'AEO T24 Refining 2022 Raw'!AI26</f>
        <v>245.053574</v>
      </c>
      <c r="AG31" s="254">
        <f>'AEO T24 Refining 2022 Raw'!AJ26</f>
        <v>0</v>
      </c>
    </row>
    <row r="32" spans="1:33" ht="12" customHeight="1" x14ac:dyDescent="0.25">
      <c r="C32" s="248"/>
      <c r="D32" s="248"/>
      <c r="E32" s="248"/>
      <c r="F32" s="248"/>
      <c r="G32" s="248"/>
      <c r="H32" s="248"/>
      <c r="I32" s="248"/>
      <c r="J32" s="248"/>
      <c r="K32" s="248"/>
      <c r="L32" s="248"/>
      <c r="M32" s="248"/>
      <c r="N32" s="248"/>
      <c r="O32" s="248"/>
      <c r="P32" s="248"/>
      <c r="Q32" s="248"/>
      <c r="R32" s="248"/>
      <c r="S32" s="248"/>
      <c r="T32" s="248"/>
      <c r="U32" s="248"/>
      <c r="V32" s="248"/>
      <c r="W32" s="248"/>
      <c r="X32" s="248"/>
      <c r="Y32" s="248"/>
      <c r="Z32" s="248"/>
      <c r="AA32" s="248"/>
      <c r="AB32" s="248"/>
      <c r="AC32" s="248"/>
      <c r="AD32" s="248"/>
      <c r="AE32" s="248"/>
      <c r="AF32" s="248"/>
    </row>
    <row r="33" spans="1:33" ht="12" customHeight="1" x14ac:dyDescent="0.25">
      <c r="B33" s="162" t="s">
        <v>221</v>
      </c>
      <c r="C33" s="248"/>
      <c r="D33" s="248"/>
      <c r="E33" s="248"/>
      <c r="F33" s="248"/>
      <c r="G33" s="248"/>
      <c r="H33" s="248"/>
      <c r="I33" s="248"/>
      <c r="J33" s="248"/>
      <c r="K33" s="248"/>
      <c r="L33" s="248"/>
      <c r="M33" s="248"/>
      <c r="N33" s="248"/>
      <c r="O33" s="248"/>
      <c r="P33" s="248"/>
      <c r="Q33" s="248"/>
      <c r="R33" s="248"/>
      <c r="S33" s="248"/>
      <c r="T33" s="248"/>
      <c r="U33" s="248"/>
      <c r="V33" s="248"/>
      <c r="W33" s="248"/>
      <c r="X33" s="248"/>
      <c r="Y33" s="248"/>
      <c r="Z33" s="248"/>
      <c r="AA33" s="248"/>
      <c r="AB33" s="248"/>
      <c r="AC33" s="248"/>
      <c r="AD33" s="248"/>
      <c r="AE33" s="248"/>
      <c r="AF33" s="248"/>
    </row>
    <row r="34" spans="1:33" ht="12" customHeight="1" x14ac:dyDescent="0.25">
      <c r="B34" s="162" t="s">
        <v>222</v>
      </c>
      <c r="C34" s="248"/>
      <c r="D34" s="248"/>
      <c r="E34" s="248"/>
      <c r="F34" s="248"/>
      <c r="G34" s="248"/>
      <c r="H34" s="248"/>
      <c r="I34" s="248"/>
      <c r="J34" s="248"/>
      <c r="K34" s="248"/>
      <c r="L34" s="248"/>
      <c r="M34" s="248"/>
      <c r="N34" s="248"/>
      <c r="O34" s="248"/>
      <c r="P34" s="248"/>
      <c r="Q34" s="248"/>
      <c r="R34" s="248"/>
      <c r="S34" s="248"/>
      <c r="T34" s="248"/>
      <c r="U34" s="248"/>
      <c r="V34" s="248"/>
      <c r="W34" s="248"/>
      <c r="X34" s="248"/>
      <c r="Y34" s="248"/>
      <c r="Z34" s="248"/>
      <c r="AA34" s="248"/>
      <c r="AB34" s="248"/>
      <c r="AC34" s="248"/>
      <c r="AD34" s="248"/>
      <c r="AE34" s="248"/>
      <c r="AF34" s="248"/>
    </row>
    <row r="35" spans="1:33" ht="15" customHeight="1" x14ac:dyDescent="0.25">
      <c r="A35" s="38" t="s">
        <v>466</v>
      </c>
      <c r="B35" s="163" t="s">
        <v>17</v>
      </c>
      <c r="C35" s="168">
        <f>'AEO T24 Refining 2022 Raw'!F29</f>
        <v>0.214</v>
      </c>
      <c r="D35" s="168">
        <f>'AEO T24 Refining 2022 Raw'!G29</f>
        <v>0.214</v>
      </c>
      <c r="E35" s="168">
        <f>'AEO T24 Refining 2022 Raw'!H29</f>
        <v>0</v>
      </c>
      <c r="F35" s="168">
        <f>'AEO T24 Refining 2022 Raw'!I29</f>
        <v>0</v>
      </c>
      <c r="G35" s="168">
        <f>'AEO T24 Refining 2022 Raw'!J29</f>
        <v>0</v>
      </c>
      <c r="H35" s="168">
        <f>'AEO T24 Refining 2022 Raw'!K29</f>
        <v>0</v>
      </c>
      <c r="I35" s="168">
        <f>'AEO T24 Refining 2022 Raw'!L29</f>
        <v>0</v>
      </c>
      <c r="J35" s="168">
        <f>'AEO T24 Refining 2022 Raw'!M29</f>
        <v>0</v>
      </c>
      <c r="K35" s="168">
        <f>'AEO T24 Refining 2022 Raw'!N29</f>
        <v>0</v>
      </c>
      <c r="L35" s="168">
        <f>'AEO T24 Refining 2022 Raw'!O29</f>
        <v>0</v>
      </c>
      <c r="M35" s="168">
        <f>'AEO T24 Refining 2022 Raw'!P29</f>
        <v>0</v>
      </c>
      <c r="N35" s="168">
        <f>'AEO T24 Refining 2022 Raw'!Q29</f>
        <v>0</v>
      </c>
      <c r="O35" s="168">
        <f>'AEO T24 Refining 2022 Raw'!R29</f>
        <v>0</v>
      </c>
      <c r="P35" s="168">
        <f>'AEO T24 Refining 2022 Raw'!S29</f>
        <v>0</v>
      </c>
      <c r="Q35" s="168">
        <f>'AEO T24 Refining 2022 Raw'!T29</f>
        <v>0</v>
      </c>
      <c r="R35" s="168">
        <f>'AEO T24 Refining 2022 Raw'!U29</f>
        <v>0</v>
      </c>
      <c r="S35" s="168">
        <f>'AEO T24 Refining 2022 Raw'!V29</f>
        <v>0</v>
      </c>
      <c r="T35" s="168">
        <f>'AEO T24 Refining 2022 Raw'!W29</f>
        <v>0</v>
      </c>
      <c r="U35" s="168">
        <f>'AEO T24 Refining 2022 Raw'!X29</f>
        <v>0</v>
      </c>
      <c r="V35" s="168">
        <f>'AEO T24 Refining 2022 Raw'!Y29</f>
        <v>0</v>
      </c>
      <c r="W35" s="168">
        <f>'AEO T24 Refining 2022 Raw'!Z29</f>
        <v>0</v>
      </c>
      <c r="X35" s="168">
        <f>'AEO T24 Refining 2022 Raw'!AA29</f>
        <v>0</v>
      </c>
      <c r="Y35" s="168">
        <f>'AEO T24 Refining 2022 Raw'!AB29</f>
        <v>0</v>
      </c>
      <c r="Z35" s="168">
        <f>'AEO T24 Refining 2022 Raw'!AC29</f>
        <v>0</v>
      </c>
      <c r="AA35" s="168">
        <f>'AEO T24 Refining 2022 Raw'!AD29</f>
        <v>0</v>
      </c>
      <c r="AB35" s="168">
        <f>'AEO T24 Refining 2022 Raw'!AE29</f>
        <v>0</v>
      </c>
      <c r="AC35" s="168">
        <f>'AEO T24 Refining 2022 Raw'!AF29</f>
        <v>0</v>
      </c>
      <c r="AD35" s="168">
        <f>'AEO T24 Refining 2022 Raw'!AG29</f>
        <v>0</v>
      </c>
      <c r="AE35" s="168">
        <f>'AEO T24 Refining 2022 Raw'!AH29</f>
        <v>0</v>
      </c>
      <c r="AF35" s="168">
        <f>'AEO T24 Refining 2022 Raw'!AI29</f>
        <v>0</v>
      </c>
      <c r="AG35" s="256" t="str">
        <f>'AEO T24 Refining 2022 Raw'!AJ29</f>
        <v>- -</v>
      </c>
    </row>
    <row r="36" spans="1:33" ht="15" customHeight="1" x14ac:dyDescent="0.25">
      <c r="A36" s="38" t="s">
        <v>465</v>
      </c>
      <c r="B36" s="163" t="s">
        <v>18</v>
      </c>
      <c r="C36" s="168">
        <f>'AEO T24 Refining 2022 Raw'!F30</f>
        <v>1.625</v>
      </c>
      <c r="D36" s="168">
        <f>'AEO T24 Refining 2022 Raw'!G30</f>
        <v>1.625</v>
      </c>
      <c r="E36" s="168">
        <f>'AEO T24 Refining 2022 Raw'!H30</f>
        <v>0</v>
      </c>
      <c r="F36" s="168">
        <f>'AEO T24 Refining 2022 Raw'!I30</f>
        <v>0</v>
      </c>
      <c r="G36" s="168">
        <f>'AEO T24 Refining 2022 Raw'!J30</f>
        <v>0</v>
      </c>
      <c r="H36" s="168">
        <f>'AEO T24 Refining 2022 Raw'!K30</f>
        <v>0</v>
      </c>
      <c r="I36" s="168">
        <f>'AEO T24 Refining 2022 Raw'!L30</f>
        <v>0</v>
      </c>
      <c r="J36" s="168">
        <f>'AEO T24 Refining 2022 Raw'!M30</f>
        <v>0</v>
      </c>
      <c r="K36" s="168">
        <f>'AEO T24 Refining 2022 Raw'!N30</f>
        <v>0</v>
      </c>
      <c r="L36" s="168">
        <f>'AEO T24 Refining 2022 Raw'!O30</f>
        <v>0</v>
      </c>
      <c r="M36" s="168">
        <f>'AEO T24 Refining 2022 Raw'!P30</f>
        <v>0</v>
      </c>
      <c r="N36" s="168">
        <f>'AEO T24 Refining 2022 Raw'!Q30</f>
        <v>0</v>
      </c>
      <c r="O36" s="168">
        <f>'AEO T24 Refining 2022 Raw'!R30</f>
        <v>0</v>
      </c>
      <c r="P36" s="168">
        <f>'AEO T24 Refining 2022 Raw'!S30</f>
        <v>0</v>
      </c>
      <c r="Q36" s="168">
        <f>'AEO T24 Refining 2022 Raw'!T30</f>
        <v>0</v>
      </c>
      <c r="R36" s="168">
        <f>'AEO T24 Refining 2022 Raw'!U30</f>
        <v>0</v>
      </c>
      <c r="S36" s="168">
        <f>'AEO T24 Refining 2022 Raw'!V30</f>
        <v>0</v>
      </c>
      <c r="T36" s="168">
        <f>'AEO T24 Refining 2022 Raw'!W30</f>
        <v>0</v>
      </c>
      <c r="U36" s="168">
        <f>'AEO T24 Refining 2022 Raw'!X30</f>
        <v>0</v>
      </c>
      <c r="V36" s="168">
        <f>'AEO T24 Refining 2022 Raw'!Y30</f>
        <v>0</v>
      </c>
      <c r="W36" s="168">
        <f>'AEO T24 Refining 2022 Raw'!Z30</f>
        <v>0</v>
      </c>
      <c r="X36" s="168">
        <f>'AEO T24 Refining 2022 Raw'!AA30</f>
        <v>0</v>
      </c>
      <c r="Y36" s="168">
        <f>'AEO T24 Refining 2022 Raw'!AB30</f>
        <v>0</v>
      </c>
      <c r="Z36" s="168">
        <f>'AEO T24 Refining 2022 Raw'!AC30</f>
        <v>0</v>
      </c>
      <c r="AA36" s="168">
        <f>'AEO T24 Refining 2022 Raw'!AD30</f>
        <v>0</v>
      </c>
      <c r="AB36" s="168">
        <f>'AEO T24 Refining 2022 Raw'!AE30</f>
        <v>0</v>
      </c>
      <c r="AC36" s="168">
        <f>'AEO T24 Refining 2022 Raw'!AF30</f>
        <v>0</v>
      </c>
      <c r="AD36" s="168">
        <f>'AEO T24 Refining 2022 Raw'!AG30</f>
        <v>0</v>
      </c>
      <c r="AE36" s="168">
        <f>'AEO T24 Refining 2022 Raw'!AH30</f>
        <v>0</v>
      </c>
      <c r="AF36" s="168">
        <f>'AEO T24 Refining 2022 Raw'!AI30</f>
        <v>0</v>
      </c>
      <c r="AG36" s="256" t="str">
        <f>'AEO T24 Refining 2022 Raw'!AJ30</f>
        <v>- -</v>
      </c>
    </row>
    <row r="37" spans="1:33" ht="15" customHeight="1" x14ac:dyDescent="0.25">
      <c r="A37" s="38" t="s">
        <v>464</v>
      </c>
      <c r="B37" s="163" t="s">
        <v>2112</v>
      </c>
      <c r="C37" s="168">
        <f>'AEO T24 Refining 2022 Raw'!F31</f>
        <v>6.8129999999999997</v>
      </c>
      <c r="D37" s="168">
        <f>'AEO T24 Refining 2022 Raw'!G31</f>
        <v>6.8129999999999997</v>
      </c>
      <c r="E37" s="168">
        <f>'AEO T24 Refining 2022 Raw'!H31</f>
        <v>0</v>
      </c>
      <c r="F37" s="168">
        <f>'AEO T24 Refining 2022 Raw'!I31</f>
        <v>0</v>
      </c>
      <c r="G37" s="168">
        <f>'AEO T24 Refining 2022 Raw'!J31</f>
        <v>0</v>
      </c>
      <c r="H37" s="168">
        <f>'AEO T24 Refining 2022 Raw'!K31</f>
        <v>0</v>
      </c>
      <c r="I37" s="168">
        <f>'AEO T24 Refining 2022 Raw'!L31</f>
        <v>0</v>
      </c>
      <c r="J37" s="168">
        <f>'AEO T24 Refining 2022 Raw'!M31</f>
        <v>0</v>
      </c>
      <c r="K37" s="168">
        <f>'AEO T24 Refining 2022 Raw'!N31</f>
        <v>0</v>
      </c>
      <c r="L37" s="168">
        <f>'AEO T24 Refining 2022 Raw'!O31</f>
        <v>0</v>
      </c>
      <c r="M37" s="168">
        <f>'AEO T24 Refining 2022 Raw'!P31</f>
        <v>0</v>
      </c>
      <c r="N37" s="168">
        <f>'AEO T24 Refining 2022 Raw'!Q31</f>
        <v>0</v>
      </c>
      <c r="O37" s="168">
        <f>'AEO T24 Refining 2022 Raw'!R31</f>
        <v>0</v>
      </c>
      <c r="P37" s="168">
        <f>'AEO T24 Refining 2022 Raw'!S31</f>
        <v>0</v>
      </c>
      <c r="Q37" s="168">
        <f>'AEO T24 Refining 2022 Raw'!T31</f>
        <v>0</v>
      </c>
      <c r="R37" s="168">
        <f>'AEO T24 Refining 2022 Raw'!U31</f>
        <v>0</v>
      </c>
      <c r="S37" s="168">
        <f>'AEO T24 Refining 2022 Raw'!V31</f>
        <v>0</v>
      </c>
      <c r="T37" s="168">
        <f>'AEO T24 Refining 2022 Raw'!W31</f>
        <v>0</v>
      </c>
      <c r="U37" s="168">
        <f>'AEO T24 Refining 2022 Raw'!X31</f>
        <v>0</v>
      </c>
      <c r="V37" s="168">
        <f>'AEO T24 Refining 2022 Raw'!Y31</f>
        <v>0</v>
      </c>
      <c r="W37" s="168">
        <f>'AEO T24 Refining 2022 Raw'!Z31</f>
        <v>0</v>
      </c>
      <c r="X37" s="168">
        <f>'AEO T24 Refining 2022 Raw'!AA31</f>
        <v>0</v>
      </c>
      <c r="Y37" s="168">
        <f>'AEO T24 Refining 2022 Raw'!AB31</f>
        <v>0</v>
      </c>
      <c r="Z37" s="168">
        <f>'AEO T24 Refining 2022 Raw'!AC31</f>
        <v>0</v>
      </c>
      <c r="AA37" s="168">
        <f>'AEO T24 Refining 2022 Raw'!AD31</f>
        <v>0</v>
      </c>
      <c r="AB37" s="168">
        <f>'AEO T24 Refining 2022 Raw'!AE31</f>
        <v>0</v>
      </c>
      <c r="AC37" s="168">
        <f>'AEO T24 Refining 2022 Raw'!AF31</f>
        <v>0</v>
      </c>
      <c r="AD37" s="168">
        <f>'AEO T24 Refining 2022 Raw'!AG31</f>
        <v>0</v>
      </c>
      <c r="AE37" s="168">
        <f>'AEO T24 Refining 2022 Raw'!AH31</f>
        <v>0</v>
      </c>
      <c r="AF37" s="168">
        <f>'AEO T24 Refining 2022 Raw'!AI31</f>
        <v>0</v>
      </c>
      <c r="AG37" s="256" t="str">
        <f>'AEO T24 Refining 2022 Raw'!AJ31</f>
        <v>- -</v>
      </c>
    </row>
    <row r="38" spans="1:33" ht="15" customHeight="1" x14ac:dyDescent="0.25">
      <c r="A38" s="38" t="s">
        <v>463</v>
      </c>
      <c r="B38" s="163" t="s">
        <v>19</v>
      </c>
      <c r="C38" s="168">
        <f>'AEO T24 Refining 2022 Raw'!F32</f>
        <v>454.61901899999998</v>
      </c>
      <c r="D38" s="168">
        <f>'AEO T24 Refining 2022 Raw'!G32</f>
        <v>491.70599399999998</v>
      </c>
      <c r="E38" s="168">
        <f>'AEO T24 Refining 2022 Raw'!H32</f>
        <v>512.17004399999996</v>
      </c>
      <c r="F38" s="168">
        <f>'AEO T24 Refining 2022 Raw'!I32</f>
        <v>507.68441799999999</v>
      </c>
      <c r="G38" s="168">
        <f>'AEO T24 Refining 2022 Raw'!J32</f>
        <v>508.41577100000001</v>
      </c>
      <c r="H38" s="168">
        <f>'AEO T24 Refining 2022 Raw'!K32</f>
        <v>501.62970000000001</v>
      </c>
      <c r="I38" s="168">
        <f>'AEO T24 Refining 2022 Raw'!L32</f>
        <v>499.41949499999998</v>
      </c>
      <c r="J38" s="168">
        <f>'AEO T24 Refining 2022 Raw'!M32</f>
        <v>501.442474</v>
      </c>
      <c r="K38" s="168">
        <f>'AEO T24 Refining 2022 Raw'!N32</f>
        <v>503.42486600000001</v>
      </c>
      <c r="L38" s="168">
        <f>'AEO T24 Refining 2022 Raw'!O32</f>
        <v>508.64514200000002</v>
      </c>
      <c r="M38" s="168">
        <f>'AEO T24 Refining 2022 Raw'!P32</f>
        <v>507.30545000000001</v>
      </c>
      <c r="N38" s="168">
        <f>'AEO T24 Refining 2022 Raw'!Q32</f>
        <v>510.25604199999998</v>
      </c>
      <c r="O38" s="168">
        <f>'AEO T24 Refining 2022 Raw'!R32</f>
        <v>510.57617199999999</v>
      </c>
      <c r="P38" s="168">
        <f>'AEO T24 Refining 2022 Raw'!S32</f>
        <v>511.58743299999998</v>
      </c>
      <c r="Q38" s="168">
        <f>'AEO T24 Refining 2022 Raw'!T32</f>
        <v>510.87835699999999</v>
      </c>
      <c r="R38" s="168">
        <f>'AEO T24 Refining 2022 Raw'!U32</f>
        <v>510.539154</v>
      </c>
      <c r="S38" s="168">
        <f>'AEO T24 Refining 2022 Raw'!V32</f>
        <v>508.83007800000001</v>
      </c>
      <c r="T38" s="168">
        <f>'AEO T24 Refining 2022 Raw'!W32</f>
        <v>508.80609099999998</v>
      </c>
      <c r="U38" s="168">
        <f>'AEO T24 Refining 2022 Raw'!X32</f>
        <v>509.01776100000001</v>
      </c>
      <c r="V38" s="168">
        <f>'AEO T24 Refining 2022 Raw'!Y32</f>
        <v>505.91009500000001</v>
      </c>
      <c r="W38" s="168">
        <f>'AEO T24 Refining 2022 Raw'!Z32</f>
        <v>506.77810699999998</v>
      </c>
      <c r="X38" s="168">
        <f>'AEO T24 Refining 2022 Raw'!AA32</f>
        <v>506.62023900000003</v>
      </c>
      <c r="Y38" s="168">
        <f>'AEO T24 Refining 2022 Raw'!AB32</f>
        <v>508.24447600000002</v>
      </c>
      <c r="Z38" s="168">
        <f>'AEO T24 Refining 2022 Raw'!AC32</f>
        <v>509.078552</v>
      </c>
      <c r="AA38" s="168">
        <f>'AEO T24 Refining 2022 Raw'!AD32</f>
        <v>510.58062699999999</v>
      </c>
      <c r="AB38" s="168">
        <f>'AEO T24 Refining 2022 Raw'!AE32</f>
        <v>511.49093599999998</v>
      </c>
      <c r="AC38" s="168">
        <f>'AEO T24 Refining 2022 Raw'!AF32</f>
        <v>511.26907299999999</v>
      </c>
      <c r="AD38" s="168">
        <f>'AEO T24 Refining 2022 Raw'!AG32</f>
        <v>513.88256799999999</v>
      </c>
      <c r="AE38" s="168">
        <f>'AEO T24 Refining 2022 Raw'!AH32</f>
        <v>517.29754600000001</v>
      </c>
      <c r="AF38" s="168">
        <f>'AEO T24 Refining 2022 Raw'!AI32</f>
        <v>518.11547900000005</v>
      </c>
      <c r="AG38" s="256">
        <f>'AEO T24 Refining 2022 Raw'!AJ32</f>
        <v>5.0000000000000001E-3</v>
      </c>
    </row>
    <row r="39" spans="1:33" ht="15" customHeight="1" x14ac:dyDescent="0.25">
      <c r="A39" s="38" t="s">
        <v>462</v>
      </c>
      <c r="B39" s="163" t="s">
        <v>223</v>
      </c>
      <c r="C39" s="168">
        <f>'AEO T24 Refining 2022 Raw'!F33</f>
        <v>1276.86499</v>
      </c>
      <c r="D39" s="168">
        <f>'AEO T24 Refining 2022 Raw'!G33</f>
        <v>1275.88501</v>
      </c>
      <c r="E39" s="168">
        <f>'AEO T24 Refining 2022 Raw'!H33</f>
        <v>1323.277832</v>
      </c>
      <c r="F39" s="168">
        <f>'AEO T24 Refining 2022 Raw'!I33</f>
        <v>1318.0729980000001</v>
      </c>
      <c r="G39" s="168">
        <f>'AEO T24 Refining 2022 Raw'!J33</f>
        <v>1326.8258060000001</v>
      </c>
      <c r="H39" s="168">
        <f>'AEO T24 Refining 2022 Raw'!K33</f>
        <v>1331.58313</v>
      </c>
      <c r="I39" s="168">
        <f>'AEO T24 Refining 2022 Raw'!L33</f>
        <v>1319.44751</v>
      </c>
      <c r="J39" s="168">
        <f>'AEO T24 Refining 2022 Raw'!M33</f>
        <v>1333.190063</v>
      </c>
      <c r="K39" s="168">
        <f>'AEO T24 Refining 2022 Raw'!N33</f>
        <v>1333.6689449999999</v>
      </c>
      <c r="L39" s="168">
        <f>'AEO T24 Refining 2022 Raw'!O33</f>
        <v>1335.8063959999999</v>
      </c>
      <c r="M39" s="168">
        <f>'AEO T24 Refining 2022 Raw'!P33</f>
        <v>1328.713135</v>
      </c>
      <c r="N39" s="168">
        <f>'AEO T24 Refining 2022 Raw'!Q33</f>
        <v>1351.6773679999999</v>
      </c>
      <c r="O39" s="168">
        <f>'AEO T24 Refining 2022 Raw'!R33</f>
        <v>1347.611328</v>
      </c>
      <c r="P39" s="168">
        <f>'AEO T24 Refining 2022 Raw'!S33</f>
        <v>1349.838745</v>
      </c>
      <c r="Q39" s="168">
        <f>'AEO T24 Refining 2022 Raw'!T33</f>
        <v>1354.911621</v>
      </c>
      <c r="R39" s="168">
        <f>'AEO T24 Refining 2022 Raw'!U33</f>
        <v>1361.7104489999999</v>
      </c>
      <c r="S39" s="168">
        <f>'AEO T24 Refining 2022 Raw'!V33</f>
        <v>1382.6961670000001</v>
      </c>
      <c r="T39" s="168">
        <f>'AEO T24 Refining 2022 Raw'!W33</f>
        <v>1383.4334719999999</v>
      </c>
      <c r="U39" s="168">
        <f>'AEO T24 Refining 2022 Raw'!X33</f>
        <v>1384.8945309999999</v>
      </c>
      <c r="V39" s="168">
        <f>'AEO T24 Refining 2022 Raw'!Y33</f>
        <v>1366.2391359999999</v>
      </c>
      <c r="W39" s="168">
        <f>'AEO T24 Refining 2022 Raw'!Z33</f>
        <v>1368.23938</v>
      </c>
      <c r="X39" s="168">
        <f>'AEO T24 Refining 2022 Raw'!AA33</f>
        <v>1357.513794</v>
      </c>
      <c r="Y39" s="168">
        <f>'AEO T24 Refining 2022 Raw'!AB33</f>
        <v>1349.7497559999999</v>
      </c>
      <c r="Z39" s="168">
        <f>'AEO T24 Refining 2022 Raw'!AC33</f>
        <v>1353.7227780000001</v>
      </c>
      <c r="AA39" s="168">
        <f>'AEO T24 Refining 2022 Raw'!AD33</f>
        <v>1341.693115</v>
      </c>
      <c r="AB39" s="168">
        <f>'AEO T24 Refining 2022 Raw'!AE33</f>
        <v>1334.6232910000001</v>
      </c>
      <c r="AC39" s="168">
        <f>'AEO T24 Refining 2022 Raw'!AF33</f>
        <v>1323.347534</v>
      </c>
      <c r="AD39" s="168">
        <f>'AEO T24 Refining 2022 Raw'!AG33</f>
        <v>1336.130249</v>
      </c>
      <c r="AE39" s="168">
        <f>'AEO T24 Refining 2022 Raw'!AH33</f>
        <v>1344.8271480000001</v>
      </c>
      <c r="AF39" s="168">
        <f>'AEO T24 Refining 2022 Raw'!AI33</f>
        <v>1333.0241699999999</v>
      </c>
      <c r="AG39" s="256">
        <f>'AEO T24 Refining 2022 Raw'!AJ33</f>
        <v>1E-3</v>
      </c>
    </row>
    <row r="40" spans="1:33" ht="15" customHeight="1" x14ac:dyDescent="0.25">
      <c r="A40" s="38" t="s">
        <v>461</v>
      </c>
      <c r="B40" s="163" t="s">
        <v>2113</v>
      </c>
      <c r="C40" s="168">
        <f>'AEO T24 Refining 2022 Raw'!F34</f>
        <v>2.9580000000000002</v>
      </c>
      <c r="D40" s="168">
        <f>'AEO T24 Refining 2022 Raw'!G34</f>
        <v>2.9580000000000002</v>
      </c>
      <c r="E40" s="168">
        <f>'AEO T24 Refining 2022 Raw'!H34</f>
        <v>0</v>
      </c>
      <c r="F40" s="168">
        <f>'AEO T24 Refining 2022 Raw'!I34</f>
        <v>0</v>
      </c>
      <c r="G40" s="168">
        <f>'AEO T24 Refining 2022 Raw'!J34</f>
        <v>0.37226700000000001</v>
      </c>
      <c r="H40" s="168">
        <f>'AEO T24 Refining 2022 Raw'!K34</f>
        <v>0.71969000000000005</v>
      </c>
      <c r="I40" s="168">
        <f>'AEO T24 Refining 2022 Raw'!L34</f>
        <v>9.9510559999999995</v>
      </c>
      <c r="J40" s="168">
        <f>'AEO T24 Refining 2022 Raw'!M34</f>
        <v>1.636055</v>
      </c>
      <c r="K40" s="168">
        <f>'AEO T24 Refining 2022 Raw'!N34</f>
        <v>0</v>
      </c>
      <c r="L40" s="168">
        <f>'AEO T24 Refining 2022 Raw'!O34</f>
        <v>0</v>
      </c>
      <c r="M40" s="168">
        <f>'AEO T24 Refining 2022 Raw'!P34</f>
        <v>0</v>
      </c>
      <c r="N40" s="168">
        <f>'AEO T24 Refining 2022 Raw'!Q34</f>
        <v>1.3138E-2</v>
      </c>
      <c r="O40" s="168">
        <f>'AEO T24 Refining 2022 Raw'!R34</f>
        <v>0</v>
      </c>
      <c r="P40" s="168">
        <f>'AEO T24 Refining 2022 Raw'!S34</f>
        <v>0</v>
      </c>
      <c r="Q40" s="168">
        <f>'AEO T24 Refining 2022 Raw'!T34</f>
        <v>1.9257E-2</v>
      </c>
      <c r="R40" s="168">
        <f>'AEO T24 Refining 2022 Raw'!U34</f>
        <v>0.13809099999999999</v>
      </c>
      <c r="S40" s="168">
        <f>'AEO T24 Refining 2022 Raw'!V34</f>
        <v>2.7799000000000001E-2</v>
      </c>
      <c r="T40" s="168">
        <f>'AEO T24 Refining 2022 Raw'!W34</f>
        <v>1.2505E-2</v>
      </c>
      <c r="U40" s="168">
        <f>'AEO T24 Refining 2022 Raw'!X34</f>
        <v>9.9725999999999995E-2</v>
      </c>
      <c r="V40" s="168">
        <f>'AEO T24 Refining 2022 Raw'!Y34</f>
        <v>3.2391999999999997E-2</v>
      </c>
      <c r="W40" s="168">
        <f>'AEO T24 Refining 2022 Raw'!Z34</f>
        <v>4.1556000000000003E-2</v>
      </c>
      <c r="X40" s="168">
        <f>'AEO T24 Refining 2022 Raw'!AA34</f>
        <v>7.7835000000000001E-2</v>
      </c>
      <c r="Y40" s="168">
        <f>'AEO T24 Refining 2022 Raw'!AB34</f>
        <v>6.1223E-2</v>
      </c>
      <c r="Z40" s="168">
        <f>'AEO T24 Refining 2022 Raw'!AC34</f>
        <v>1.1795E-2</v>
      </c>
      <c r="AA40" s="168">
        <f>'AEO T24 Refining 2022 Raw'!AD34</f>
        <v>2.5690000000000001E-2</v>
      </c>
      <c r="AB40" s="168">
        <f>'AEO T24 Refining 2022 Raw'!AE34</f>
        <v>3.9746999999999998E-2</v>
      </c>
      <c r="AC40" s="168">
        <f>'AEO T24 Refining 2022 Raw'!AF34</f>
        <v>1.26E-2</v>
      </c>
      <c r="AD40" s="168">
        <f>'AEO T24 Refining 2022 Raw'!AG34</f>
        <v>3.9243E-2</v>
      </c>
      <c r="AE40" s="168">
        <f>'AEO T24 Refining 2022 Raw'!AH34</f>
        <v>4.2319000000000002E-2</v>
      </c>
      <c r="AF40" s="168">
        <f>'AEO T24 Refining 2022 Raw'!AI34</f>
        <v>3.7359000000000003E-2</v>
      </c>
      <c r="AG40" s="256">
        <f>'AEO T24 Refining 2022 Raw'!AJ34</f>
        <v>-0.14000000000000001</v>
      </c>
    </row>
    <row r="41" spans="1:33" ht="15" customHeight="1" x14ac:dyDescent="0.25">
      <c r="A41" s="38" t="s">
        <v>460</v>
      </c>
      <c r="B41" s="163" t="s">
        <v>61</v>
      </c>
      <c r="C41" s="168">
        <f>'AEO T24 Refining 2022 Raw'!F35</f>
        <v>1743.0939940000001</v>
      </c>
      <c r="D41" s="168">
        <f>'AEO T24 Refining 2022 Raw'!G35</f>
        <v>1779.2010499999999</v>
      </c>
      <c r="E41" s="168">
        <f>'AEO T24 Refining 2022 Raw'!H35</f>
        <v>1835.447876</v>
      </c>
      <c r="F41" s="168">
        <f>'AEO T24 Refining 2022 Raw'!I35</f>
        <v>1825.7574460000001</v>
      </c>
      <c r="G41" s="168">
        <f>'AEO T24 Refining 2022 Raw'!J35</f>
        <v>1835.6138920000001</v>
      </c>
      <c r="H41" s="168">
        <f>'AEO T24 Refining 2022 Raw'!K35</f>
        <v>1833.9326169999999</v>
      </c>
      <c r="I41" s="168">
        <f>'AEO T24 Refining 2022 Raw'!L35</f>
        <v>1828.8179929999999</v>
      </c>
      <c r="J41" s="168">
        <f>'AEO T24 Refining 2022 Raw'!M35</f>
        <v>1836.268677</v>
      </c>
      <c r="K41" s="168">
        <f>'AEO T24 Refining 2022 Raw'!N35</f>
        <v>1837.09375</v>
      </c>
      <c r="L41" s="168">
        <f>'AEO T24 Refining 2022 Raw'!O35</f>
        <v>1844.451538</v>
      </c>
      <c r="M41" s="168">
        <f>'AEO T24 Refining 2022 Raw'!P35</f>
        <v>1836.0185550000001</v>
      </c>
      <c r="N41" s="168">
        <f>'AEO T24 Refining 2022 Raw'!Q35</f>
        <v>1861.946533</v>
      </c>
      <c r="O41" s="168">
        <f>'AEO T24 Refining 2022 Raw'!R35</f>
        <v>1858.1875</v>
      </c>
      <c r="P41" s="168">
        <f>'AEO T24 Refining 2022 Raw'!S35</f>
        <v>1861.4261469999999</v>
      </c>
      <c r="Q41" s="168">
        <f>'AEO T24 Refining 2022 Raw'!T35</f>
        <v>1865.8093260000001</v>
      </c>
      <c r="R41" s="168">
        <f>'AEO T24 Refining 2022 Raw'!U35</f>
        <v>1872.3876949999999</v>
      </c>
      <c r="S41" s="168">
        <f>'AEO T24 Refining 2022 Raw'!V35</f>
        <v>1891.554077</v>
      </c>
      <c r="T41" s="168">
        <f>'AEO T24 Refining 2022 Raw'!W35</f>
        <v>1892.251953</v>
      </c>
      <c r="U41" s="168">
        <f>'AEO T24 Refining 2022 Raw'!X35</f>
        <v>1894.0120850000001</v>
      </c>
      <c r="V41" s="168">
        <f>'AEO T24 Refining 2022 Raw'!Y35</f>
        <v>1872.181519</v>
      </c>
      <c r="W41" s="168">
        <f>'AEO T24 Refining 2022 Raw'!Z35</f>
        <v>1875.0589600000001</v>
      </c>
      <c r="X41" s="168">
        <f>'AEO T24 Refining 2022 Raw'!AA35</f>
        <v>1864.211914</v>
      </c>
      <c r="Y41" s="168">
        <f>'AEO T24 Refining 2022 Raw'!AB35</f>
        <v>1858.0555420000001</v>
      </c>
      <c r="Z41" s="168">
        <f>'AEO T24 Refining 2022 Raw'!AC35</f>
        <v>1862.8131100000001</v>
      </c>
      <c r="AA41" s="168">
        <f>'AEO T24 Refining 2022 Raw'!AD35</f>
        <v>1852.2993160000001</v>
      </c>
      <c r="AB41" s="168">
        <f>'AEO T24 Refining 2022 Raw'!AE35</f>
        <v>1846.154053</v>
      </c>
      <c r="AC41" s="168">
        <f>'AEO T24 Refining 2022 Raw'!AF35</f>
        <v>1834.62915</v>
      </c>
      <c r="AD41" s="168">
        <f>'AEO T24 Refining 2022 Raw'!AG35</f>
        <v>1850.0520019999999</v>
      </c>
      <c r="AE41" s="168">
        <f>'AEO T24 Refining 2022 Raw'!AH35</f>
        <v>1862.1671140000001</v>
      </c>
      <c r="AF41" s="168">
        <f>'AEO T24 Refining 2022 Raw'!AI35</f>
        <v>1851.1770019999999</v>
      </c>
      <c r="AG41" s="256">
        <f>'AEO T24 Refining 2022 Raw'!AJ35</f>
        <v>2E-3</v>
      </c>
    </row>
    <row r="42" spans="1:33" ht="15" customHeight="1" x14ac:dyDescent="0.25">
      <c r="A42" s="38" t="s">
        <v>459</v>
      </c>
      <c r="B42" s="163" t="s">
        <v>21</v>
      </c>
      <c r="C42" s="168">
        <f>'AEO T24 Refining 2022 Raw'!F36</f>
        <v>858.72314500000005</v>
      </c>
      <c r="D42" s="168">
        <f>'AEO T24 Refining 2022 Raw'!G36</f>
        <v>857.25305200000003</v>
      </c>
      <c r="E42" s="168">
        <f>'AEO T24 Refining 2022 Raw'!H36</f>
        <v>551.43798800000002</v>
      </c>
      <c r="F42" s="168">
        <f>'AEO T24 Refining 2022 Raw'!I36</f>
        <v>529.18518100000006</v>
      </c>
      <c r="G42" s="168">
        <f>'AEO T24 Refining 2022 Raw'!J36</f>
        <v>529.53796399999999</v>
      </c>
      <c r="H42" s="168">
        <f>'AEO T24 Refining 2022 Raw'!K36</f>
        <v>548.72766100000001</v>
      </c>
      <c r="I42" s="168">
        <f>'AEO T24 Refining 2022 Raw'!L36</f>
        <v>539.75134300000002</v>
      </c>
      <c r="J42" s="168">
        <f>'AEO T24 Refining 2022 Raw'!M36</f>
        <v>546.42163100000005</v>
      </c>
      <c r="K42" s="168">
        <f>'AEO T24 Refining 2022 Raw'!N36</f>
        <v>554.59265100000005</v>
      </c>
      <c r="L42" s="168">
        <f>'AEO T24 Refining 2022 Raw'!O36</f>
        <v>557.69311500000003</v>
      </c>
      <c r="M42" s="168">
        <f>'AEO T24 Refining 2022 Raw'!P36</f>
        <v>555.90570100000002</v>
      </c>
      <c r="N42" s="168">
        <f>'AEO T24 Refining 2022 Raw'!Q36</f>
        <v>534.33868399999994</v>
      </c>
      <c r="O42" s="168">
        <f>'AEO T24 Refining 2022 Raw'!R36</f>
        <v>537.55602999999996</v>
      </c>
      <c r="P42" s="168">
        <f>'AEO T24 Refining 2022 Raw'!S36</f>
        <v>550.521118</v>
      </c>
      <c r="Q42" s="168">
        <f>'AEO T24 Refining 2022 Raw'!T36</f>
        <v>544.90600600000005</v>
      </c>
      <c r="R42" s="168">
        <f>'AEO T24 Refining 2022 Raw'!U36</f>
        <v>564.225281</v>
      </c>
      <c r="S42" s="168">
        <f>'AEO T24 Refining 2022 Raw'!V36</f>
        <v>559.75830099999996</v>
      </c>
      <c r="T42" s="168">
        <f>'AEO T24 Refining 2022 Raw'!W36</f>
        <v>566.91125499999998</v>
      </c>
      <c r="U42" s="168">
        <f>'AEO T24 Refining 2022 Raw'!X36</f>
        <v>566.30780000000004</v>
      </c>
      <c r="V42" s="168">
        <f>'AEO T24 Refining 2022 Raw'!Y36</f>
        <v>575.646973</v>
      </c>
      <c r="W42" s="168">
        <f>'AEO T24 Refining 2022 Raw'!Z36</f>
        <v>573.783142</v>
      </c>
      <c r="X42" s="168">
        <f>'AEO T24 Refining 2022 Raw'!AA36</f>
        <v>578.16223100000002</v>
      </c>
      <c r="Y42" s="168">
        <f>'AEO T24 Refining 2022 Raw'!AB36</f>
        <v>585.18102999999996</v>
      </c>
      <c r="Z42" s="168">
        <f>'AEO T24 Refining 2022 Raw'!AC36</f>
        <v>590.72723399999995</v>
      </c>
      <c r="AA42" s="168">
        <f>'AEO T24 Refining 2022 Raw'!AD36</f>
        <v>591.063354</v>
      </c>
      <c r="AB42" s="168">
        <f>'AEO T24 Refining 2022 Raw'!AE36</f>
        <v>585.58630400000004</v>
      </c>
      <c r="AC42" s="168">
        <f>'AEO T24 Refining 2022 Raw'!AF36</f>
        <v>594.23022500000002</v>
      </c>
      <c r="AD42" s="168">
        <f>'AEO T24 Refining 2022 Raw'!AG36</f>
        <v>607.37872300000004</v>
      </c>
      <c r="AE42" s="168">
        <f>'AEO T24 Refining 2022 Raw'!AH36</f>
        <v>613.43615699999998</v>
      </c>
      <c r="AF42" s="168">
        <f>'AEO T24 Refining 2022 Raw'!AI36</f>
        <v>622.673767</v>
      </c>
      <c r="AG42" s="256">
        <f>'AEO T24 Refining 2022 Raw'!AJ36</f>
        <v>-1.0999999999999999E-2</v>
      </c>
    </row>
    <row r="43" spans="1:33" ht="15" customHeight="1" x14ac:dyDescent="0.25">
      <c r="A43" s="38" t="s">
        <v>458</v>
      </c>
      <c r="B43" s="163" t="s">
        <v>22</v>
      </c>
      <c r="C43" s="168">
        <f>'AEO T24 Refining 2022 Raw'!F37</f>
        <v>0</v>
      </c>
      <c r="D43" s="168">
        <f>'AEO T24 Refining 2022 Raw'!G37</f>
        <v>0</v>
      </c>
      <c r="E43" s="168">
        <f>'AEO T24 Refining 2022 Raw'!H37</f>
        <v>0</v>
      </c>
      <c r="F43" s="168">
        <f>'AEO T24 Refining 2022 Raw'!I37</f>
        <v>0</v>
      </c>
      <c r="G43" s="168">
        <f>'AEO T24 Refining 2022 Raw'!J37</f>
        <v>0</v>
      </c>
      <c r="H43" s="168">
        <f>'AEO T24 Refining 2022 Raw'!K37</f>
        <v>0</v>
      </c>
      <c r="I43" s="168">
        <f>'AEO T24 Refining 2022 Raw'!L37</f>
        <v>0</v>
      </c>
      <c r="J43" s="168">
        <f>'AEO T24 Refining 2022 Raw'!M37</f>
        <v>0</v>
      </c>
      <c r="K43" s="168">
        <f>'AEO T24 Refining 2022 Raw'!N37</f>
        <v>0</v>
      </c>
      <c r="L43" s="168">
        <f>'AEO T24 Refining 2022 Raw'!O37</f>
        <v>0</v>
      </c>
      <c r="M43" s="168">
        <f>'AEO T24 Refining 2022 Raw'!P37</f>
        <v>0</v>
      </c>
      <c r="N43" s="168">
        <f>'AEO T24 Refining 2022 Raw'!Q37</f>
        <v>0</v>
      </c>
      <c r="O43" s="168">
        <f>'AEO T24 Refining 2022 Raw'!R37</f>
        <v>0</v>
      </c>
      <c r="P43" s="168">
        <f>'AEO T24 Refining 2022 Raw'!S37</f>
        <v>0</v>
      </c>
      <c r="Q43" s="168">
        <f>'AEO T24 Refining 2022 Raw'!T37</f>
        <v>0</v>
      </c>
      <c r="R43" s="168">
        <f>'AEO T24 Refining 2022 Raw'!U37</f>
        <v>0</v>
      </c>
      <c r="S43" s="168">
        <f>'AEO T24 Refining 2022 Raw'!V37</f>
        <v>0</v>
      </c>
      <c r="T43" s="168">
        <f>'AEO T24 Refining 2022 Raw'!W37</f>
        <v>0</v>
      </c>
      <c r="U43" s="168">
        <f>'AEO T24 Refining 2022 Raw'!X37</f>
        <v>0</v>
      </c>
      <c r="V43" s="168">
        <f>'AEO T24 Refining 2022 Raw'!Y37</f>
        <v>0</v>
      </c>
      <c r="W43" s="168">
        <f>'AEO T24 Refining 2022 Raw'!Z37</f>
        <v>0</v>
      </c>
      <c r="X43" s="168">
        <f>'AEO T24 Refining 2022 Raw'!AA37</f>
        <v>0</v>
      </c>
      <c r="Y43" s="168">
        <f>'AEO T24 Refining 2022 Raw'!AB37</f>
        <v>0</v>
      </c>
      <c r="Z43" s="168">
        <f>'AEO T24 Refining 2022 Raw'!AC37</f>
        <v>0</v>
      </c>
      <c r="AA43" s="168">
        <f>'AEO T24 Refining 2022 Raw'!AD37</f>
        <v>0</v>
      </c>
      <c r="AB43" s="168">
        <f>'AEO T24 Refining 2022 Raw'!AE37</f>
        <v>0</v>
      </c>
      <c r="AC43" s="168">
        <f>'AEO T24 Refining 2022 Raw'!AF37</f>
        <v>0</v>
      </c>
      <c r="AD43" s="168">
        <f>'AEO T24 Refining 2022 Raw'!AG37</f>
        <v>0</v>
      </c>
      <c r="AE43" s="168">
        <f>'AEO T24 Refining 2022 Raw'!AH37</f>
        <v>0</v>
      </c>
      <c r="AF43" s="168">
        <f>'AEO T24 Refining 2022 Raw'!AI37</f>
        <v>0</v>
      </c>
      <c r="AG43" s="256" t="str">
        <f>'AEO T24 Refining 2022 Raw'!AJ37</f>
        <v>- -</v>
      </c>
    </row>
    <row r="44" spans="1:33" ht="15" customHeight="1" x14ac:dyDescent="0.25">
      <c r="A44" s="38" t="s">
        <v>457</v>
      </c>
      <c r="B44" s="163" t="s">
        <v>24</v>
      </c>
      <c r="C44" s="168">
        <f>'AEO T24 Refining 2022 Raw'!F38</f>
        <v>150.222992</v>
      </c>
      <c r="D44" s="168">
        <f>'AEO T24 Refining 2022 Raw'!G38</f>
        <v>150.222992</v>
      </c>
      <c r="E44" s="168">
        <f>'AEO T24 Refining 2022 Raw'!H38</f>
        <v>146.39061000000001</v>
      </c>
      <c r="F44" s="168">
        <f>'AEO T24 Refining 2022 Raw'!I38</f>
        <v>143.50920099999999</v>
      </c>
      <c r="G44" s="168">
        <f>'AEO T24 Refining 2022 Raw'!J38</f>
        <v>143.771942</v>
      </c>
      <c r="H44" s="168">
        <f>'AEO T24 Refining 2022 Raw'!K38</f>
        <v>144.84698499999999</v>
      </c>
      <c r="I44" s="168">
        <f>'AEO T24 Refining 2022 Raw'!L38</f>
        <v>141.87496899999999</v>
      </c>
      <c r="J44" s="168">
        <f>'AEO T24 Refining 2022 Raw'!M38</f>
        <v>143.60429400000001</v>
      </c>
      <c r="K44" s="168">
        <f>'AEO T24 Refining 2022 Raw'!N38</f>
        <v>144.681915</v>
      </c>
      <c r="L44" s="168">
        <f>'AEO T24 Refining 2022 Raw'!O38</f>
        <v>146.339493</v>
      </c>
      <c r="M44" s="168">
        <f>'AEO T24 Refining 2022 Raw'!P38</f>
        <v>145.05365</v>
      </c>
      <c r="N44" s="168">
        <f>'AEO T24 Refining 2022 Raw'!Q38</f>
        <v>149.442093</v>
      </c>
      <c r="O44" s="168">
        <f>'AEO T24 Refining 2022 Raw'!R38</f>
        <v>149.10195899999999</v>
      </c>
      <c r="P44" s="168">
        <f>'AEO T24 Refining 2022 Raw'!S38</f>
        <v>151.42042499999999</v>
      </c>
      <c r="Q44" s="168">
        <f>'AEO T24 Refining 2022 Raw'!T38</f>
        <v>150.442215</v>
      </c>
      <c r="R44" s="168">
        <f>'AEO T24 Refining 2022 Raw'!U38</f>
        <v>153.316315</v>
      </c>
      <c r="S44" s="168">
        <f>'AEO T24 Refining 2022 Raw'!V38</f>
        <v>154.149261</v>
      </c>
      <c r="T44" s="168">
        <f>'AEO T24 Refining 2022 Raw'!W38</f>
        <v>154.91485599999999</v>
      </c>
      <c r="U44" s="168">
        <f>'AEO T24 Refining 2022 Raw'!X38</f>
        <v>155.00134299999999</v>
      </c>
      <c r="V44" s="168">
        <f>'AEO T24 Refining 2022 Raw'!Y38</f>
        <v>154.840012</v>
      </c>
      <c r="W44" s="168">
        <f>'AEO T24 Refining 2022 Raw'!Z38</f>
        <v>155.391785</v>
      </c>
      <c r="X44" s="168">
        <f>'AEO T24 Refining 2022 Raw'!AA38</f>
        <v>154.89086900000001</v>
      </c>
      <c r="Y44" s="168">
        <f>'AEO T24 Refining 2022 Raw'!AB38</f>
        <v>155.38862599999999</v>
      </c>
      <c r="Z44" s="168">
        <f>'AEO T24 Refining 2022 Raw'!AC38</f>
        <v>156.293655</v>
      </c>
      <c r="AA44" s="168">
        <f>'AEO T24 Refining 2022 Raw'!AD38</f>
        <v>155.370834</v>
      </c>
      <c r="AB44" s="168">
        <f>'AEO T24 Refining 2022 Raw'!AE38</f>
        <v>154.53919999999999</v>
      </c>
      <c r="AC44" s="168">
        <f>'AEO T24 Refining 2022 Raw'!AF38</f>
        <v>154.18634</v>
      </c>
      <c r="AD44" s="168">
        <f>'AEO T24 Refining 2022 Raw'!AG38</f>
        <v>156.35101299999999</v>
      </c>
      <c r="AE44" s="168">
        <f>'AEO T24 Refining 2022 Raw'!AH38</f>
        <v>158.09167500000001</v>
      </c>
      <c r="AF44" s="168">
        <f>'AEO T24 Refining 2022 Raw'!AI38</f>
        <v>157.37001000000001</v>
      </c>
      <c r="AG44" s="256">
        <f>'AEO T24 Refining 2022 Raw'!AJ38</f>
        <v>2E-3</v>
      </c>
    </row>
    <row r="45" spans="1:33" ht="15" customHeight="1" x14ac:dyDescent="0.25">
      <c r="A45" s="38" t="s">
        <v>456</v>
      </c>
      <c r="B45" s="162" t="s">
        <v>224</v>
      </c>
      <c r="C45" s="233">
        <f>'AEO T24 Refining 2022 Raw'!F39</f>
        <v>2752.040039</v>
      </c>
      <c r="D45" s="233">
        <f>'AEO T24 Refining 2022 Raw'!G39</f>
        <v>2786.6770019999999</v>
      </c>
      <c r="E45" s="233">
        <f>'AEO T24 Refining 2022 Raw'!H39</f>
        <v>2533.2763669999999</v>
      </c>
      <c r="F45" s="233">
        <f>'AEO T24 Refining 2022 Raw'!I39</f>
        <v>2498.451904</v>
      </c>
      <c r="G45" s="233">
        <f>'AEO T24 Refining 2022 Raw'!J39</f>
        <v>2508.923828</v>
      </c>
      <c r="H45" s="233">
        <f>'AEO T24 Refining 2022 Raw'!K39</f>
        <v>2527.5070799999999</v>
      </c>
      <c r="I45" s="233">
        <f>'AEO T24 Refining 2022 Raw'!L39</f>
        <v>2510.444336</v>
      </c>
      <c r="J45" s="233">
        <f>'AEO T24 Refining 2022 Raw'!M39</f>
        <v>2526.2946780000002</v>
      </c>
      <c r="K45" s="233">
        <f>'AEO T24 Refining 2022 Raw'!N39</f>
        <v>2536.3684079999998</v>
      </c>
      <c r="L45" s="233">
        <f>'AEO T24 Refining 2022 Raw'!O39</f>
        <v>2548.4841310000002</v>
      </c>
      <c r="M45" s="233">
        <f>'AEO T24 Refining 2022 Raw'!P39</f>
        <v>2536.9780270000001</v>
      </c>
      <c r="N45" s="233">
        <f>'AEO T24 Refining 2022 Raw'!Q39</f>
        <v>2545.7272950000001</v>
      </c>
      <c r="O45" s="233">
        <f>'AEO T24 Refining 2022 Raw'!R39</f>
        <v>2544.845703</v>
      </c>
      <c r="P45" s="233">
        <f>'AEO T24 Refining 2022 Raw'!S39</f>
        <v>2563.3676759999998</v>
      </c>
      <c r="Q45" s="233">
        <f>'AEO T24 Refining 2022 Raw'!T39</f>
        <v>2561.157471</v>
      </c>
      <c r="R45" s="233">
        <f>'AEO T24 Refining 2022 Raw'!U39</f>
        <v>2589.929443</v>
      </c>
      <c r="S45" s="233">
        <f>'AEO T24 Refining 2022 Raw'!V39</f>
        <v>2605.4616700000001</v>
      </c>
      <c r="T45" s="233">
        <f>'AEO T24 Refining 2022 Raw'!W39</f>
        <v>2614.0778810000002</v>
      </c>
      <c r="U45" s="233">
        <f>'AEO T24 Refining 2022 Raw'!X39</f>
        <v>2615.321289</v>
      </c>
      <c r="V45" s="233">
        <f>'AEO T24 Refining 2022 Raw'!Y39</f>
        <v>2602.6687010000001</v>
      </c>
      <c r="W45" s="233">
        <f>'AEO T24 Refining 2022 Raw'!Z39</f>
        <v>2604.2338869999999</v>
      </c>
      <c r="X45" s="233">
        <f>'AEO T24 Refining 2022 Raw'!AA39</f>
        <v>2597.264893</v>
      </c>
      <c r="Y45" s="233">
        <f>'AEO T24 Refining 2022 Raw'!AB39</f>
        <v>2598.6252439999998</v>
      </c>
      <c r="Z45" s="233">
        <f>'AEO T24 Refining 2022 Raw'!AC39</f>
        <v>2609.8339839999999</v>
      </c>
      <c r="AA45" s="233">
        <f>'AEO T24 Refining 2022 Raw'!AD39</f>
        <v>2598.733643</v>
      </c>
      <c r="AB45" s="233">
        <f>'AEO T24 Refining 2022 Raw'!AE39</f>
        <v>2586.2795409999999</v>
      </c>
      <c r="AC45" s="233">
        <f>'AEO T24 Refining 2022 Raw'!AF39</f>
        <v>2583.045654</v>
      </c>
      <c r="AD45" s="233">
        <f>'AEO T24 Refining 2022 Raw'!AG39</f>
        <v>2613.7817380000001</v>
      </c>
      <c r="AE45" s="233">
        <f>'AEO T24 Refining 2022 Raw'!AH39</f>
        <v>2633.6948240000002</v>
      </c>
      <c r="AF45" s="233">
        <f>'AEO T24 Refining 2022 Raw'!AI39</f>
        <v>2631.2209469999998</v>
      </c>
      <c r="AG45" s="254">
        <f>'AEO T24 Refining 2022 Raw'!AJ39</f>
        <v>-2E-3</v>
      </c>
    </row>
    <row r="46" spans="1:33" ht="15" customHeight="1" x14ac:dyDescent="0.25">
      <c r="C46" s="248"/>
      <c r="D46" s="248"/>
      <c r="E46" s="248"/>
      <c r="F46" s="248"/>
      <c r="G46" s="248"/>
      <c r="H46" s="248"/>
      <c r="I46" s="248"/>
      <c r="J46" s="248"/>
      <c r="K46" s="248"/>
      <c r="L46" s="248"/>
      <c r="M46" s="248"/>
      <c r="N46" s="248"/>
      <c r="O46" s="248"/>
      <c r="P46" s="248"/>
      <c r="Q46" s="248"/>
      <c r="R46" s="248"/>
      <c r="S46" s="248"/>
      <c r="T46" s="248"/>
      <c r="U46" s="248"/>
      <c r="V46" s="248"/>
      <c r="W46" s="248"/>
      <c r="X46" s="248"/>
      <c r="Y46" s="248"/>
      <c r="Z46" s="248"/>
      <c r="AA46" s="248"/>
      <c r="AB46" s="248"/>
      <c r="AC46" s="248"/>
      <c r="AD46" s="248"/>
      <c r="AE46" s="248"/>
      <c r="AF46" s="248"/>
    </row>
    <row r="47" spans="1:33" ht="15" customHeight="1" x14ac:dyDescent="0.25">
      <c r="B47" s="162" t="s">
        <v>2114</v>
      </c>
      <c r="C47" s="248"/>
      <c r="D47" s="248"/>
      <c r="E47" s="248"/>
      <c r="F47" s="248"/>
      <c r="G47" s="248"/>
      <c r="H47" s="248"/>
      <c r="I47" s="248"/>
      <c r="J47" s="248"/>
      <c r="K47" s="248"/>
      <c r="L47" s="248"/>
      <c r="M47" s="248"/>
      <c r="N47" s="248"/>
      <c r="O47" s="248"/>
      <c r="P47" s="248"/>
      <c r="Q47" s="248"/>
      <c r="R47" s="248"/>
      <c r="S47" s="248"/>
      <c r="T47" s="248"/>
      <c r="U47" s="248"/>
      <c r="V47" s="248"/>
      <c r="W47" s="248"/>
      <c r="X47" s="248"/>
      <c r="Y47" s="248"/>
      <c r="Z47" s="248"/>
      <c r="AA47" s="248"/>
      <c r="AB47" s="248"/>
      <c r="AC47" s="248"/>
      <c r="AD47" s="248"/>
      <c r="AE47" s="248"/>
      <c r="AF47" s="248"/>
    </row>
    <row r="48" spans="1:33" ht="15" customHeight="1" x14ac:dyDescent="0.25">
      <c r="A48" s="38" t="s">
        <v>455</v>
      </c>
      <c r="B48" s="162" t="s">
        <v>225</v>
      </c>
      <c r="C48" s="232">
        <f>'AEO T24 Refining 2022 Raw'!F41</f>
        <v>194.19421399999999</v>
      </c>
      <c r="D48" s="232">
        <f>'AEO T24 Refining 2022 Raw'!G41</f>
        <v>196.984543</v>
      </c>
      <c r="E48" s="232">
        <f>'AEO T24 Refining 2022 Raw'!H41</f>
        <v>184.56274400000001</v>
      </c>
      <c r="F48" s="232">
        <f>'AEO T24 Refining 2022 Raw'!I41</f>
        <v>180.5103</v>
      </c>
      <c r="G48" s="232">
        <f>'AEO T24 Refining 2022 Raw'!J41</f>
        <v>180.76196300000001</v>
      </c>
      <c r="H48" s="232">
        <f>'AEO T24 Refining 2022 Raw'!K41</f>
        <v>181.432816</v>
      </c>
      <c r="I48" s="232">
        <f>'AEO T24 Refining 2022 Raw'!L41</f>
        <v>179.633118</v>
      </c>
      <c r="J48" s="232">
        <f>'AEO T24 Refining 2022 Raw'!M41</f>
        <v>180.95115699999999</v>
      </c>
      <c r="K48" s="232">
        <f>'AEO T24 Refining 2022 Raw'!N41</f>
        <v>181.47546399999999</v>
      </c>
      <c r="L48" s="232">
        <f>'AEO T24 Refining 2022 Raw'!O41</f>
        <v>182.08995100000001</v>
      </c>
      <c r="M48" s="232">
        <f>'AEO T24 Refining 2022 Raw'!P41</f>
        <v>181.08618200000001</v>
      </c>
      <c r="N48" s="232">
        <f>'AEO T24 Refining 2022 Raw'!Q41</f>
        <v>181.954285</v>
      </c>
      <c r="O48" s="232">
        <f>'AEO T24 Refining 2022 Raw'!R41</f>
        <v>182.01771500000001</v>
      </c>
      <c r="P48" s="232">
        <f>'AEO T24 Refining 2022 Raw'!S41</f>
        <v>182.62330600000001</v>
      </c>
      <c r="Q48" s="232">
        <f>'AEO T24 Refining 2022 Raw'!T41</f>
        <v>182.022446</v>
      </c>
      <c r="R48" s="232">
        <f>'AEO T24 Refining 2022 Raw'!U41</f>
        <v>183.40593000000001</v>
      </c>
      <c r="S48" s="232">
        <f>'AEO T24 Refining 2022 Raw'!V41</f>
        <v>184.31231700000001</v>
      </c>
      <c r="T48" s="232">
        <f>'AEO T24 Refining 2022 Raw'!W41</f>
        <v>184.77694700000001</v>
      </c>
      <c r="U48" s="232">
        <f>'AEO T24 Refining 2022 Raw'!X41</f>
        <v>184.88017300000001</v>
      </c>
      <c r="V48" s="232">
        <f>'AEO T24 Refining 2022 Raw'!Y41</f>
        <v>183.73434399999999</v>
      </c>
      <c r="W48" s="232">
        <f>'AEO T24 Refining 2022 Raw'!Z41</f>
        <v>183.84285</v>
      </c>
      <c r="X48" s="232">
        <f>'AEO T24 Refining 2022 Raw'!AA41</f>
        <v>183.24374399999999</v>
      </c>
      <c r="Y48" s="232">
        <f>'AEO T24 Refining 2022 Raw'!AB41</f>
        <v>183.202393</v>
      </c>
      <c r="Z48" s="232">
        <f>'AEO T24 Refining 2022 Raw'!AC41</f>
        <v>183.81677199999999</v>
      </c>
      <c r="AA48" s="232">
        <f>'AEO T24 Refining 2022 Raw'!AD41</f>
        <v>182.97262599999999</v>
      </c>
      <c r="AB48" s="232">
        <f>'AEO T24 Refining 2022 Raw'!AE41</f>
        <v>182.19158899999999</v>
      </c>
      <c r="AC48" s="232">
        <f>'AEO T24 Refining 2022 Raw'!AF41</f>
        <v>181.783478</v>
      </c>
      <c r="AD48" s="232">
        <f>'AEO T24 Refining 2022 Raw'!AG41</f>
        <v>183.63301100000001</v>
      </c>
      <c r="AE48" s="232">
        <f>'AEO T24 Refining 2022 Raw'!AH41</f>
        <v>184.91868600000001</v>
      </c>
      <c r="AF48" s="232">
        <f>'AEO T24 Refining 2022 Raw'!AI41</f>
        <v>184.711975</v>
      </c>
      <c r="AG48" s="254">
        <f>'AEO T24 Refining 2022 Raw'!AJ41</f>
        <v>-2E-3</v>
      </c>
    </row>
    <row r="49" spans="1:33" ht="15" customHeight="1" x14ac:dyDescent="0.25">
      <c r="C49" s="248"/>
      <c r="D49" s="248"/>
      <c r="E49" s="248"/>
      <c r="F49" s="248"/>
      <c r="G49" s="248"/>
      <c r="H49" s="248"/>
      <c r="I49" s="248"/>
      <c r="J49" s="248"/>
      <c r="K49" s="248"/>
      <c r="L49" s="248"/>
      <c r="M49" s="248"/>
      <c r="N49" s="248"/>
      <c r="O49" s="248"/>
      <c r="P49" s="248"/>
      <c r="Q49" s="248"/>
      <c r="R49" s="248"/>
      <c r="S49" s="248"/>
      <c r="T49" s="248"/>
      <c r="U49" s="248"/>
      <c r="V49" s="248"/>
      <c r="W49" s="248"/>
      <c r="X49" s="248"/>
      <c r="Y49" s="248"/>
      <c r="Z49" s="248"/>
      <c r="AA49" s="248"/>
      <c r="AB49" s="248"/>
      <c r="AC49" s="248"/>
      <c r="AD49" s="248"/>
      <c r="AE49" s="248"/>
      <c r="AF49" s="248"/>
    </row>
    <row r="50" spans="1:33" ht="15" customHeight="1" x14ac:dyDescent="0.25">
      <c r="C50" s="248"/>
      <c r="D50" s="248"/>
      <c r="E50" s="248"/>
      <c r="F50" s="248"/>
      <c r="G50" s="248"/>
      <c r="H50" s="248"/>
      <c r="I50" s="248"/>
      <c r="J50" s="248"/>
      <c r="K50" s="248"/>
      <c r="L50" s="248"/>
      <c r="M50" s="248"/>
      <c r="N50" s="248"/>
      <c r="O50" s="248"/>
      <c r="P50" s="248"/>
      <c r="Q50" s="248"/>
      <c r="R50" s="248"/>
      <c r="S50" s="248"/>
      <c r="T50" s="248"/>
      <c r="U50" s="248"/>
      <c r="V50" s="248"/>
      <c r="W50" s="248"/>
      <c r="X50" s="248"/>
      <c r="Y50" s="248"/>
      <c r="Z50" s="248"/>
      <c r="AA50" s="248"/>
      <c r="AB50" s="248"/>
      <c r="AC50" s="248"/>
      <c r="AD50" s="248"/>
      <c r="AE50" s="248"/>
      <c r="AF50" s="248"/>
    </row>
    <row r="51" spans="1:33" ht="15" customHeight="1" x14ac:dyDescent="0.25">
      <c r="B51" s="162" t="s">
        <v>226</v>
      </c>
      <c r="C51" s="248"/>
      <c r="D51" s="248"/>
      <c r="E51" s="248"/>
      <c r="F51" s="248"/>
      <c r="G51" s="248"/>
      <c r="H51" s="248"/>
      <c r="I51" s="248"/>
      <c r="J51" s="248"/>
      <c r="K51" s="248"/>
      <c r="L51" s="248"/>
      <c r="M51" s="248"/>
      <c r="N51" s="248"/>
      <c r="O51" s="248"/>
      <c r="P51" s="248"/>
      <c r="Q51" s="248"/>
      <c r="R51" s="248"/>
      <c r="S51" s="248"/>
      <c r="T51" s="248"/>
      <c r="U51" s="248"/>
      <c r="V51" s="248"/>
      <c r="W51" s="248"/>
      <c r="X51" s="248"/>
      <c r="Y51" s="248"/>
      <c r="Z51" s="248"/>
      <c r="AA51" s="248"/>
      <c r="AB51" s="248"/>
      <c r="AC51" s="248"/>
      <c r="AD51" s="248"/>
      <c r="AE51" s="248"/>
      <c r="AF51" s="248"/>
    </row>
    <row r="52" spans="1:33" ht="12" customHeight="1" x14ac:dyDescent="0.25">
      <c r="B52" s="162" t="s">
        <v>227</v>
      </c>
      <c r="C52" s="248"/>
      <c r="D52" s="248"/>
      <c r="E52" s="248"/>
      <c r="F52" s="248"/>
      <c r="G52" s="248"/>
      <c r="H52" s="248"/>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row>
    <row r="53" spans="1:33" ht="15" customHeight="1" x14ac:dyDescent="0.25">
      <c r="A53" s="38" t="s">
        <v>454</v>
      </c>
      <c r="B53" s="163" t="s">
        <v>17</v>
      </c>
      <c r="C53" s="168">
        <f>'AEO T24 Refining 2022 Raw'!F44</f>
        <v>3.7318999999999998E-2</v>
      </c>
      <c r="D53" s="168">
        <f>'AEO T24 Refining 2022 Raw'!G44</f>
        <v>3.4618999999999997E-2</v>
      </c>
      <c r="E53" s="168">
        <f>'AEO T24 Refining 2022 Raw'!H44</f>
        <v>0</v>
      </c>
      <c r="F53" s="168">
        <f>'AEO T24 Refining 2022 Raw'!I44</f>
        <v>0</v>
      </c>
      <c r="G53" s="168">
        <f>'AEO T24 Refining 2022 Raw'!J44</f>
        <v>0</v>
      </c>
      <c r="H53" s="168">
        <f>'AEO T24 Refining 2022 Raw'!K44</f>
        <v>0</v>
      </c>
      <c r="I53" s="168">
        <f>'AEO T24 Refining 2022 Raw'!L44</f>
        <v>0</v>
      </c>
      <c r="J53" s="168">
        <f>'AEO T24 Refining 2022 Raw'!M44</f>
        <v>0</v>
      </c>
      <c r="K53" s="168">
        <f>'AEO T24 Refining 2022 Raw'!N44</f>
        <v>0</v>
      </c>
      <c r="L53" s="168">
        <f>'AEO T24 Refining 2022 Raw'!O44</f>
        <v>0</v>
      </c>
      <c r="M53" s="168">
        <f>'AEO T24 Refining 2022 Raw'!P44</f>
        <v>0</v>
      </c>
      <c r="N53" s="168">
        <f>'AEO T24 Refining 2022 Raw'!Q44</f>
        <v>0</v>
      </c>
      <c r="O53" s="168">
        <f>'AEO T24 Refining 2022 Raw'!R44</f>
        <v>0</v>
      </c>
      <c r="P53" s="168">
        <f>'AEO T24 Refining 2022 Raw'!S44</f>
        <v>0</v>
      </c>
      <c r="Q53" s="168">
        <f>'AEO T24 Refining 2022 Raw'!T44</f>
        <v>0</v>
      </c>
      <c r="R53" s="168">
        <f>'AEO T24 Refining 2022 Raw'!U44</f>
        <v>0</v>
      </c>
      <c r="S53" s="168">
        <f>'AEO T24 Refining 2022 Raw'!V44</f>
        <v>0</v>
      </c>
      <c r="T53" s="168">
        <f>'AEO T24 Refining 2022 Raw'!W44</f>
        <v>0</v>
      </c>
      <c r="U53" s="168">
        <f>'AEO T24 Refining 2022 Raw'!X44</f>
        <v>0</v>
      </c>
      <c r="V53" s="168">
        <f>'AEO T24 Refining 2022 Raw'!Y44</f>
        <v>0</v>
      </c>
      <c r="W53" s="168">
        <f>'AEO T24 Refining 2022 Raw'!Z44</f>
        <v>0</v>
      </c>
      <c r="X53" s="168">
        <f>'AEO T24 Refining 2022 Raw'!AA44</f>
        <v>0</v>
      </c>
      <c r="Y53" s="168">
        <f>'AEO T24 Refining 2022 Raw'!AB44</f>
        <v>0</v>
      </c>
      <c r="Z53" s="168">
        <f>'AEO T24 Refining 2022 Raw'!AC44</f>
        <v>0</v>
      </c>
      <c r="AA53" s="168">
        <f>'AEO T24 Refining 2022 Raw'!AD44</f>
        <v>0</v>
      </c>
      <c r="AB53" s="168">
        <f>'AEO T24 Refining 2022 Raw'!AE44</f>
        <v>0</v>
      </c>
      <c r="AC53" s="168">
        <f>'AEO T24 Refining 2022 Raw'!AF44</f>
        <v>0</v>
      </c>
      <c r="AD53" s="168">
        <f>'AEO T24 Refining 2022 Raw'!AG44</f>
        <v>0</v>
      </c>
      <c r="AE53" s="168">
        <f>'AEO T24 Refining 2022 Raw'!AH44</f>
        <v>0</v>
      </c>
      <c r="AF53" s="168">
        <f>'AEO T24 Refining 2022 Raw'!AI44</f>
        <v>0</v>
      </c>
      <c r="AG53" s="256" t="str">
        <f>'AEO T24 Refining 2022 Raw'!AJ44</f>
        <v>- -</v>
      </c>
    </row>
    <row r="54" spans="1:33" ht="15" customHeight="1" x14ac:dyDescent="0.25">
      <c r="A54" s="38" t="s">
        <v>453</v>
      </c>
      <c r="B54" s="163" t="s">
        <v>18</v>
      </c>
      <c r="C54" s="168">
        <f>'AEO T24 Refining 2022 Raw'!F45</f>
        <v>0.28338099999999999</v>
      </c>
      <c r="D54" s="168">
        <f>'AEO T24 Refining 2022 Raw'!G45</f>
        <v>0.26288099999999998</v>
      </c>
      <c r="E54" s="168">
        <f>'AEO T24 Refining 2022 Raw'!H45</f>
        <v>0</v>
      </c>
      <c r="F54" s="168">
        <f>'AEO T24 Refining 2022 Raw'!I45</f>
        <v>0</v>
      </c>
      <c r="G54" s="168">
        <f>'AEO T24 Refining 2022 Raw'!J45</f>
        <v>0</v>
      </c>
      <c r="H54" s="168">
        <f>'AEO T24 Refining 2022 Raw'!K45</f>
        <v>0</v>
      </c>
      <c r="I54" s="168">
        <f>'AEO T24 Refining 2022 Raw'!L45</f>
        <v>0</v>
      </c>
      <c r="J54" s="168">
        <f>'AEO T24 Refining 2022 Raw'!M45</f>
        <v>0</v>
      </c>
      <c r="K54" s="168">
        <f>'AEO T24 Refining 2022 Raw'!N45</f>
        <v>0</v>
      </c>
      <c r="L54" s="168">
        <f>'AEO T24 Refining 2022 Raw'!O45</f>
        <v>0</v>
      </c>
      <c r="M54" s="168">
        <f>'AEO T24 Refining 2022 Raw'!P45</f>
        <v>0</v>
      </c>
      <c r="N54" s="168">
        <f>'AEO T24 Refining 2022 Raw'!Q45</f>
        <v>0</v>
      </c>
      <c r="O54" s="168">
        <f>'AEO T24 Refining 2022 Raw'!R45</f>
        <v>0</v>
      </c>
      <c r="P54" s="168">
        <f>'AEO T24 Refining 2022 Raw'!S45</f>
        <v>0</v>
      </c>
      <c r="Q54" s="168">
        <f>'AEO T24 Refining 2022 Raw'!T45</f>
        <v>0</v>
      </c>
      <c r="R54" s="168">
        <f>'AEO T24 Refining 2022 Raw'!U45</f>
        <v>0</v>
      </c>
      <c r="S54" s="168">
        <f>'AEO T24 Refining 2022 Raw'!V45</f>
        <v>0</v>
      </c>
      <c r="T54" s="168">
        <f>'AEO T24 Refining 2022 Raw'!W45</f>
        <v>0</v>
      </c>
      <c r="U54" s="168">
        <f>'AEO T24 Refining 2022 Raw'!X45</f>
        <v>0</v>
      </c>
      <c r="V54" s="168">
        <f>'AEO T24 Refining 2022 Raw'!Y45</f>
        <v>0</v>
      </c>
      <c r="W54" s="168">
        <f>'AEO T24 Refining 2022 Raw'!Z45</f>
        <v>0</v>
      </c>
      <c r="X54" s="168">
        <f>'AEO T24 Refining 2022 Raw'!AA45</f>
        <v>0</v>
      </c>
      <c r="Y54" s="168">
        <f>'AEO T24 Refining 2022 Raw'!AB45</f>
        <v>0</v>
      </c>
      <c r="Z54" s="168">
        <f>'AEO T24 Refining 2022 Raw'!AC45</f>
        <v>0</v>
      </c>
      <c r="AA54" s="168">
        <f>'AEO T24 Refining 2022 Raw'!AD45</f>
        <v>0</v>
      </c>
      <c r="AB54" s="168">
        <f>'AEO T24 Refining 2022 Raw'!AE45</f>
        <v>0</v>
      </c>
      <c r="AC54" s="168">
        <f>'AEO T24 Refining 2022 Raw'!AF45</f>
        <v>0</v>
      </c>
      <c r="AD54" s="168">
        <f>'AEO T24 Refining 2022 Raw'!AG45</f>
        <v>0</v>
      </c>
      <c r="AE54" s="168">
        <f>'AEO T24 Refining 2022 Raw'!AH45</f>
        <v>0</v>
      </c>
      <c r="AF54" s="168">
        <f>'AEO T24 Refining 2022 Raw'!AI45</f>
        <v>0</v>
      </c>
      <c r="AG54" s="256" t="str">
        <f>'AEO T24 Refining 2022 Raw'!AJ45</f>
        <v>- -</v>
      </c>
    </row>
    <row r="55" spans="1:33" ht="15" customHeight="1" x14ac:dyDescent="0.25">
      <c r="A55" s="38" t="s">
        <v>452</v>
      </c>
      <c r="B55" s="163" t="s">
        <v>2112</v>
      </c>
      <c r="C55" s="168">
        <f>'AEO T24 Refining 2022 Raw'!F46</f>
        <v>1.1881060000000001</v>
      </c>
      <c r="D55" s="168">
        <f>'AEO T24 Refining 2022 Raw'!G46</f>
        <v>1.102158</v>
      </c>
      <c r="E55" s="168">
        <f>'AEO T24 Refining 2022 Raw'!H46</f>
        <v>0</v>
      </c>
      <c r="F55" s="168">
        <f>'AEO T24 Refining 2022 Raw'!I46</f>
        <v>0</v>
      </c>
      <c r="G55" s="168">
        <f>'AEO T24 Refining 2022 Raw'!J46</f>
        <v>0</v>
      </c>
      <c r="H55" s="168">
        <f>'AEO T24 Refining 2022 Raw'!K46</f>
        <v>0</v>
      </c>
      <c r="I55" s="168">
        <f>'AEO T24 Refining 2022 Raw'!L46</f>
        <v>0</v>
      </c>
      <c r="J55" s="168">
        <f>'AEO T24 Refining 2022 Raw'!M46</f>
        <v>0</v>
      </c>
      <c r="K55" s="168">
        <f>'AEO T24 Refining 2022 Raw'!N46</f>
        <v>0</v>
      </c>
      <c r="L55" s="168">
        <f>'AEO T24 Refining 2022 Raw'!O46</f>
        <v>0</v>
      </c>
      <c r="M55" s="168">
        <f>'AEO T24 Refining 2022 Raw'!P46</f>
        <v>0</v>
      </c>
      <c r="N55" s="168">
        <f>'AEO T24 Refining 2022 Raw'!Q46</f>
        <v>0</v>
      </c>
      <c r="O55" s="168">
        <f>'AEO T24 Refining 2022 Raw'!R46</f>
        <v>0</v>
      </c>
      <c r="P55" s="168">
        <f>'AEO T24 Refining 2022 Raw'!S46</f>
        <v>0</v>
      </c>
      <c r="Q55" s="168">
        <f>'AEO T24 Refining 2022 Raw'!T46</f>
        <v>0</v>
      </c>
      <c r="R55" s="168">
        <f>'AEO T24 Refining 2022 Raw'!U46</f>
        <v>0</v>
      </c>
      <c r="S55" s="168">
        <f>'AEO T24 Refining 2022 Raw'!V46</f>
        <v>0</v>
      </c>
      <c r="T55" s="168">
        <f>'AEO T24 Refining 2022 Raw'!W46</f>
        <v>0</v>
      </c>
      <c r="U55" s="168">
        <f>'AEO T24 Refining 2022 Raw'!X46</f>
        <v>0</v>
      </c>
      <c r="V55" s="168">
        <f>'AEO T24 Refining 2022 Raw'!Y46</f>
        <v>0</v>
      </c>
      <c r="W55" s="168">
        <f>'AEO T24 Refining 2022 Raw'!Z46</f>
        <v>0</v>
      </c>
      <c r="X55" s="168">
        <f>'AEO T24 Refining 2022 Raw'!AA46</f>
        <v>0</v>
      </c>
      <c r="Y55" s="168">
        <f>'AEO T24 Refining 2022 Raw'!AB46</f>
        <v>0</v>
      </c>
      <c r="Z55" s="168">
        <f>'AEO T24 Refining 2022 Raw'!AC46</f>
        <v>0</v>
      </c>
      <c r="AA55" s="168">
        <f>'AEO T24 Refining 2022 Raw'!AD46</f>
        <v>0</v>
      </c>
      <c r="AB55" s="168">
        <f>'AEO T24 Refining 2022 Raw'!AE46</f>
        <v>0</v>
      </c>
      <c r="AC55" s="168">
        <f>'AEO T24 Refining 2022 Raw'!AF46</f>
        <v>0</v>
      </c>
      <c r="AD55" s="168">
        <f>'AEO T24 Refining 2022 Raw'!AG46</f>
        <v>0</v>
      </c>
      <c r="AE55" s="168">
        <f>'AEO T24 Refining 2022 Raw'!AH46</f>
        <v>0</v>
      </c>
      <c r="AF55" s="168">
        <f>'AEO T24 Refining 2022 Raw'!AI46</f>
        <v>0</v>
      </c>
      <c r="AG55" s="256" t="str">
        <f>'AEO T24 Refining 2022 Raw'!AJ46</f>
        <v>- -</v>
      </c>
    </row>
    <row r="56" spans="1:33" ht="15" customHeight="1" x14ac:dyDescent="0.25">
      <c r="A56" s="38" t="s">
        <v>451</v>
      </c>
      <c r="B56" s="163" t="s">
        <v>19</v>
      </c>
      <c r="C56" s="168">
        <f>'AEO T24 Refining 2022 Raw'!F47</f>
        <v>79.280151000000004</v>
      </c>
      <c r="D56" s="168">
        <f>'AEO T24 Refining 2022 Raw'!G47</f>
        <v>79.544678000000005</v>
      </c>
      <c r="E56" s="168">
        <f>'AEO T24 Refining 2022 Raw'!H47</f>
        <v>81.780861000000002</v>
      </c>
      <c r="F56" s="168">
        <f>'AEO T24 Refining 2022 Raw'!I47</f>
        <v>80.661522000000005</v>
      </c>
      <c r="G56" s="168">
        <f>'AEO T24 Refining 2022 Raw'!J47</f>
        <v>80.564239999999998</v>
      </c>
      <c r="H56" s="168">
        <f>'AEO T24 Refining 2022 Raw'!K47</f>
        <v>79.677536000000003</v>
      </c>
      <c r="I56" s="168">
        <f>'AEO T24 Refining 2022 Raw'!L47</f>
        <v>79.576049999999995</v>
      </c>
      <c r="J56" s="168">
        <f>'AEO T24 Refining 2022 Raw'!M47</f>
        <v>80.222130000000007</v>
      </c>
      <c r="K56" s="168">
        <f>'AEO T24 Refining 2022 Raw'!N47</f>
        <v>80.653998999999999</v>
      </c>
      <c r="L56" s="168">
        <f>'AEO T24 Refining 2022 Raw'!O47</f>
        <v>81.707488999999995</v>
      </c>
      <c r="M56" s="168">
        <f>'AEO T24 Refining 2022 Raw'!P47</f>
        <v>82.070762999999999</v>
      </c>
      <c r="N56" s="168">
        <f>'AEO T24 Refining 2022 Raw'!Q47</f>
        <v>82.358376000000007</v>
      </c>
      <c r="O56" s="168">
        <f>'AEO T24 Refining 2022 Raw'!R47</f>
        <v>82.818779000000006</v>
      </c>
      <c r="P56" s="168">
        <f>'AEO T24 Refining 2022 Raw'!S47</f>
        <v>83.412109000000001</v>
      </c>
      <c r="Q56" s="168">
        <f>'AEO T24 Refining 2022 Raw'!T47</f>
        <v>83.564903000000001</v>
      </c>
      <c r="R56" s="168">
        <f>'AEO T24 Refining 2022 Raw'!U47</f>
        <v>84.050574999999995</v>
      </c>
      <c r="S56" s="168">
        <f>'AEO T24 Refining 2022 Raw'!V47</f>
        <v>84.018585000000002</v>
      </c>
      <c r="T56" s="168">
        <f>'AEO T24 Refining 2022 Raw'!W47</f>
        <v>83.944855000000004</v>
      </c>
      <c r="U56" s="168">
        <f>'AEO T24 Refining 2022 Raw'!X47</f>
        <v>84.446342000000001</v>
      </c>
      <c r="V56" s="168">
        <f>'AEO T24 Refining 2022 Raw'!Y47</f>
        <v>84.134544000000005</v>
      </c>
      <c r="W56" s="168">
        <f>'AEO T24 Refining 2022 Raw'!Z47</f>
        <v>84.220055000000002</v>
      </c>
      <c r="X56" s="168">
        <f>'AEO T24 Refining 2022 Raw'!AA47</f>
        <v>84.456085000000002</v>
      </c>
      <c r="Y56" s="168">
        <f>'AEO T24 Refining 2022 Raw'!AB47</f>
        <v>84.564055999999994</v>
      </c>
      <c r="Z56" s="168">
        <f>'AEO T24 Refining 2022 Raw'!AC47</f>
        <v>84.709907999999999</v>
      </c>
      <c r="AA56" s="168">
        <f>'AEO T24 Refining 2022 Raw'!AD47</f>
        <v>85.429580999999999</v>
      </c>
      <c r="AB56" s="168">
        <f>'AEO T24 Refining 2022 Raw'!AE47</f>
        <v>85.611580000000004</v>
      </c>
      <c r="AC56" s="168">
        <f>'AEO T24 Refining 2022 Raw'!AF47</f>
        <v>86.097733000000005</v>
      </c>
      <c r="AD56" s="168">
        <f>'AEO T24 Refining 2022 Raw'!AG47</f>
        <v>86.348456999999996</v>
      </c>
      <c r="AE56" s="168">
        <f>'AEO T24 Refining 2022 Raw'!AH47</f>
        <v>86.922873999999993</v>
      </c>
      <c r="AF56" s="168">
        <f>'AEO T24 Refining 2022 Raw'!AI47</f>
        <v>87.191742000000005</v>
      </c>
      <c r="AG56" s="256">
        <f>'AEO T24 Refining 2022 Raw'!AJ47</f>
        <v>3.0000000000000001E-3</v>
      </c>
    </row>
    <row r="57" spans="1:33" ht="15" customHeight="1" x14ac:dyDescent="0.25">
      <c r="A57" s="38" t="s">
        <v>450</v>
      </c>
      <c r="B57" s="163" t="s">
        <v>223</v>
      </c>
      <c r="C57" s="168">
        <f>'AEO T24 Refining 2022 Raw'!F48</f>
        <v>222.670074</v>
      </c>
      <c r="D57" s="168">
        <f>'AEO T24 Refining 2022 Raw'!G48</f>
        <v>206.403549</v>
      </c>
      <c r="E57" s="168">
        <f>'AEO T24 Refining 2022 Raw'!H48</f>
        <v>211.29466199999999</v>
      </c>
      <c r="F57" s="168">
        <f>'AEO T24 Refining 2022 Raw'!I48</f>
        <v>209.41705300000001</v>
      </c>
      <c r="G57" s="168">
        <f>'AEO T24 Refining 2022 Raw'!J48</f>
        <v>210.25058000000001</v>
      </c>
      <c r="H57" s="168">
        <f>'AEO T24 Refining 2022 Raw'!K48</f>
        <v>211.50514200000001</v>
      </c>
      <c r="I57" s="168">
        <f>'AEO T24 Refining 2022 Raw'!L48</f>
        <v>210.23693800000001</v>
      </c>
      <c r="J57" s="168">
        <f>'AEO T24 Refining 2022 Raw'!M48</f>
        <v>213.28736900000001</v>
      </c>
      <c r="K57" s="168">
        <f>'AEO T24 Refining 2022 Raw'!N48</f>
        <v>213.66790800000001</v>
      </c>
      <c r="L57" s="168">
        <f>'AEO T24 Refining 2022 Raw'!O48</f>
        <v>214.58059700000001</v>
      </c>
      <c r="M57" s="168">
        <f>'AEO T24 Refining 2022 Raw'!P48</f>
        <v>214.95628400000001</v>
      </c>
      <c r="N57" s="168">
        <f>'AEO T24 Refining 2022 Raw'!Q48</f>
        <v>218.168823</v>
      </c>
      <c r="O57" s="168">
        <f>'AEO T24 Refining 2022 Raw'!R48</f>
        <v>218.591339</v>
      </c>
      <c r="P57" s="168">
        <f>'AEO T24 Refining 2022 Raw'!S48</f>
        <v>220.08535800000001</v>
      </c>
      <c r="Q57" s="168">
        <f>'AEO T24 Refining 2022 Raw'!T48</f>
        <v>221.62429800000001</v>
      </c>
      <c r="R57" s="168">
        <f>'AEO T24 Refining 2022 Raw'!U48</f>
        <v>224.17976400000001</v>
      </c>
      <c r="S57" s="168">
        <f>'AEO T24 Refining 2022 Raw'!V48</f>
        <v>228.31231700000001</v>
      </c>
      <c r="T57" s="168">
        <f>'AEO T24 Refining 2022 Raw'!W48</f>
        <v>228.24437</v>
      </c>
      <c r="U57" s="168">
        <f>'AEO T24 Refining 2022 Raw'!X48</f>
        <v>229.754807</v>
      </c>
      <c r="V57" s="168">
        <f>'AEO T24 Refining 2022 Raw'!Y48</f>
        <v>227.210159</v>
      </c>
      <c r="W57" s="168">
        <f>'AEO T24 Refining 2022 Raw'!Z48</f>
        <v>227.383926</v>
      </c>
      <c r="X57" s="168">
        <f>'AEO T24 Refining 2022 Raw'!AA48</f>
        <v>226.304214</v>
      </c>
      <c r="Y57" s="168">
        <f>'AEO T24 Refining 2022 Raw'!AB48</f>
        <v>224.57757599999999</v>
      </c>
      <c r="Z57" s="168">
        <f>'AEO T24 Refining 2022 Raw'!AC48</f>
        <v>225.257431</v>
      </c>
      <c r="AA57" s="168">
        <f>'AEO T24 Refining 2022 Raw'!AD48</f>
        <v>224.49006700000001</v>
      </c>
      <c r="AB57" s="168">
        <f>'AEO T24 Refining 2022 Raw'!AE48</f>
        <v>223.38462799999999</v>
      </c>
      <c r="AC57" s="168">
        <f>'AEO T24 Refining 2022 Raw'!AF48</f>
        <v>222.851776</v>
      </c>
      <c r="AD57" s="168">
        <f>'AEO T24 Refining 2022 Raw'!AG48</f>
        <v>224.51196300000001</v>
      </c>
      <c r="AE57" s="168">
        <f>'AEO T24 Refining 2022 Raw'!AH48</f>
        <v>225.97486900000001</v>
      </c>
      <c r="AF57" s="168">
        <f>'AEO T24 Refining 2022 Raw'!AI48</f>
        <v>224.329712</v>
      </c>
      <c r="AG57" s="256">
        <f>'AEO T24 Refining 2022 Raw'!AJ48</f>
        <v>0</v>
      </c>
    </row>
    <row r="58" spans="1:33" ht="15" customHeight="1" x14ac:dyDescent="0.25">
      <c r="A58" s="38" t="s">
        <v>449</v>
      </c>
      <c r="B58" s="163" t="s">
        <v>2113</v>
      </c>
      <c r="C58" s="168">
        <f>'AEO T24 Refining 2022 Raw'!F49</f>
        <v>0.51583999999999997</v>
      </c>
      <c r="D58" s="168">
        <f>'AEO T24 Refining 2022 Raw'!G49</f>
        <v>0.478524</v>
      </c>
      <c r="E58" s="168">
        <f>'AEO T24 Refining 2022 Raw'!H49</f>
        <v>0</v>
      </c>
      <c r="F58" s="168">
        <f>'AEO T24 Refining 2022 Raw'!I49</f>
        <v>0</v>
      </c>
      <c r="G58" s="168">
        <f>'AEO T24 Refining 2022 Raw'!J49</f>
        <v>5.8990000000000001E-2</v>
      </c>
      <c r="H58" s="168">
        <f>'AEO T24 Refining 2022 Raw'!K49</f>
        <v>0.114314</v>
      </c>
      <c r="I58" s="168">
        <f>'AEO T24 Refining 2022 Raw'!L49</f>
        <v>1.585572</v>
      </c>
      <c r="J58" s="168">
        <f>'AEO T24 Refining 2022 Raw'!M49</f>
        <v>0.26173999999999997</v>
      </c>
      <c r="K58" s="168">
        <f>'AEO T24 Refining 2022 Raw'!N49</f>
        <v>0</v>
      </c>
      <c r="L58" s="168">
        <f>'AEO T24 Refining 2022 Raw'!O49</f>
        <v>0</v>
      </c>
      <c r="M58" s="168">
        <f>'AEO T24 Refining 2022 Raw'!P49</f>
        <v>0</v>
      </c>
      <c r="N58" s="168">
        <f>'AEO T24 Refining 2022 Raw'!Q49</f>
        <v>2.1210000000000001E-3</v>
      </c>
      <c r="O58" s="168">
        <f>'AEO T24 Refining 2022 Raw'!R49</f>
        <v>0</v>
      </c>
      <c r="P58" s="168">
        <f>'AEO T24 Refining 2022 Raw'!S49</f>
        <v>0</v>
      </c>
      <c r="Q58" s="168">
        <f>'AEO T24 Refining 2022 Raw'!T49</f>
        <v>3.15E-3</v>
      </c>
      <c r="R58" s="168">
        <f>'AEO T24 Refining 2022 Raw'!U49</f>
        <v>2.2734000000000001E-2</v>
      </c>
      <c r="S58" s="168">
        <f>'AEO T24 Refining 2022 Raw'!V49</f>
        <v>4.5900000000000003E-3</v>
      </c>
      <c r="T58" s="168">
        <f>'AEO T24 Refining 2022 Raw'!W49</f>
        <v>2.0630000000000002E-3</v>
      </c>
      <c r="U58" s="168">
        <f>'AEO T24 Refining 2022 Raw'!X49</f>
        <v>1.6545000000000001E-2</v>
      </c>
      <c r="V58" s="168">
        <f>'AEO T24 Refining 2022 Raw'!Y49</f>
        <v>5.3870000000000003E-3</v>
      </c>
      <c r="W58" s="168">
        <f>'AEO T24 Refining 2022 Raw'!Z49</f>
        <v>6.9059999999999998E-3</v>
      </c>
      <c r="X58" s="168">
        <f>'AEO T24 Refining 2022 Raw'!AA49</f>
        <v>1.2975E-2</v>
      </c>
      <c r="Y58" s="168">
        <f>'AEO T24 Refining 2022 Raw'!AB49</f>
        <v>1.0187E-2</v>
      </c>
      <c r="Z58" s="168">
        <f>'AEO T24 Refining 2022 Raw'!AC49</f>
        <v>1.9629999999999999E-3</v>
      </c>
      <c r="AA58" s="168">
        <f>'AEO T24 Refining 2022 Raw'!AD49</f>
        <v>4.2979999999999997E-3</v>
      </c>
      <c r="AB58" s="168">
        <f>'AEO T24 Refining 2022 Raw'!AE49</f>
        <v>6.6530000000000001E-3</v>
      </c>
      <c r="AC58" s="168">
        <f>'AEO T24 Refining 2022 Raw'!AF49</f>
        <v>2.1220000000000002E-3</v>
      </c>
      <c r="AD58" s="168">
        <f>'AEO T24 Refining 2022 Raw'!AG49</f>
        <v>6.594E-3</v>
      </c>
      <c r="AE58" s="168">
        <f>'AEO T24 Refining 2022 Raw'!AH49</f>
        <v>7.1110000000000001E-3</v>
      </c>
      <c r="AF58" s="168">
        <f>'AEO T24 Refining 2022 Raw'!AI49</f>
        <v>6.2870000000000001E-3</v>
      </c>
      <c r="AG58" s="256">
        <f>'AEO T24 Refining 2022 Raw'!AJ49</f>
        <v>-0.14099999999999999</v>
      </c>
    </row>
    <row r="59" spans="1:33" ht="15" customHeight="1" x14ac:dyDescent="0.25">
      <c r="A59" s="38" t="s">
        <v>448</v>
      </c>
      <c r="B59" s="163" t="s">
        <v>61</v>
      </c>
      <c r="C59" s="168">
        <f>'AEO T24 Refining 2022 Raw'!F50</f>
        <v>303.97488399999997</v>
      </c>
      <c r="D59" s="168">
        <f>'AEO T24 Refining 2022 Raw'!G50</f>
        <v>287.82641599999999</v>
      </c>
      <c r="E59" s="168">
        <f>'AEO T24 Refining 2022 Raw'!H50</f>
        <v>293.07553100000001</v>
      </c>
      <c r="F59" s="168">
        <f>'AEO T24 Refining 2022 Raw'!I50</f>
        <v>290.07858299999998</v>
      </c>
      <c r="G59" s="168">
        <f>'AEO T24 Refining 2022 Raw'!J50</f>
        <v>290.87380999999999</v>
      </c>
      <c r="H59" s="168">
        <f>'AEO T24 Refining 2022 Raw'!K50</f>
        <v>291.29699699999998</v>
      </c>
      <c r="I59" s="168">
        <f>'AEO T24 Refining 2022 Raw'!L50</f>
        <v>291.39855999999997</v>
      </c>
      <c r="J59" s="168">
        <f>'AEO T24 Refining 2022 Raw'!M50</f>
        <v>293.77123999999998</v>
      </c>
      <c r="K59" s="168">
        <f>'AEO T24 Refining 2022 Raw'!N50</f>
        <v>294.32189899999997</v>
      </c>
      <c r="L59" s="168">
        <f>'AEO T24 Refining 2022 Raw'!O50</f>
        <v>296.28808600000002</v>
      </c>
      <c r="M59" s="168">
        <f>'AEO T24 Refining 2022 Raw'!P50</f>
        <v>297.027039</v>
      </c>
      <c r="N59" s="168">
        <f>'AEO T24 Refining 2022 Raw'!Q50</f>
        <v>300.52929699999999</v>
      </c>
      <c r="O59" s="168">
        <f>'AEO T24 Refining 2022 Raw'!R50</f>
        <v>301.41012599999999</v>
      </c>
      <c r="P59" s="168">
        <f>'AEO T24 Refining 2022 Raw'!S50</f>
        <v>303.49746699999997</v>
      </c>
      <c r="Q59" s="168">
        <f>'AEO T24 Refining 2022 Raw'!T50</f>
        <v>305.19235200000003</v>
      </c>
      <c r="R59" s="168">
        <f>'AEO T24 Refining 2022 Raw'!U50</f>
        <v>308.25308200000001</v>
      </c>
      <c r="S59" s="168">
        <f>'AEO T24 Refining 2022 Raw'!V50</f>
        <v>312.33548000000002</v>
      </c>
      <c r="T59" s="168">
        <f>'AEO T24 Refining 2022 Raw'!W50</f>
        <v>312.191284</v>
      </c>
      <c r="U59" s="168">
        <f>'AEO T24 Refining 2022 Raw'!X50</f>
        <v>314.21768200000002</v>
      </c>
      <c r="V59" s="168">
        <f>'AEO T24 Refining 2022 Raw'!Y50</f>
        <v>311.350098</v>
      </c>
      <c r="W59" s="168">
        <f>'AEO T24 Refining 2022 Raw'!Z50</f>
        <v>311.61086999999998</v>
      </c>
      <c r="X59" s="168">
        <f>'AEO T24 Refining 2022 Raw'!AA50</f>
        <v>310.77328499999999</v>
      </c>
      <c r="Y59" s="168">
        <f>'AEO T24 Refining 2022 Raw'!AB50</f>
        <v>309.15182499999997</v>
      </c>
      <c r="Z59" s="168">
        <f>'AEO T24 Refining 2022 Raw'!AC50</f>
        <v>309.96929899999998</v>
      </c>
      <c r="AA59" s="168">
        <f>'AEO T24 Refining 2022 Raw'!AD50</f>
        <v>309.92394999999999</v>
      </c>
      <c r="AB59" s="168">
        <f>'AEO T24 Refining 2022 Raw'!AE50</f>
        <v>309.00286899999998</v>
      </c>
      <c r="AC59" s="168">
        <f>'AEO T24 Refining 2022 Raw'!AF50</f>
        <v>308.95166</v>
      </c>
      <c r="AD59" s="168">
        <f>'AEO T24 Refining 2022 Raw'!AG50</f>
        <v>310.86700400000001</v>
      </c>
      <c r="AE59" s="168">
        <f>'AEO T24 Refining 2022 Raw'!AH50</f>
        <v>312.90484600000002</v>
      </c>
      <c r="AF59" s="168">
        <f>'AEO T24 Refining 2022 Raw'!AI50</f>
        <v>311.52773999999999</v>
      </c>
      <c r="AG59" s="256">
        <f>'AEO T24 Refining 2022 Raw'!AJ50</f>
        <v>1E-3</v>
      </c>
    </row>
    <row r="60" spans="1:33" ht="12" customHeight="1" x14ac:dyDescent="0.25">
      <c r="A60" s="38" t="s">
        <v>447</v>
      </c>
      <c r="B60" s="163" t="s">
        <v>21</v>
      </c>
      <c r="C60" s="168">
        <f>'AEO T24 Refining 2022 Raw'!F51</f>
        <v>149.75109900000001</v>
      </c>
      <c r="D60" s="168">
        <f>'AEO T24 Refining 2022 Raw'!G51</f>
        <v>138.68026699999999</v>
      </c>
      <c r="E60" s="168">
        <f>'AEO T24 Refining 2022 Raw'!H51</f>
        <v>88.050979999999996</v>
      </c>
      <c r="F60" s="168">
        <f>'AEO T24 Refining 2022 Raw'!I51</f>
        <v>84.077590999999998</v>
      </c>
      <c r="G60" s="168">
        <f>'AEO T24 Refining 2022 Raw'!J51</f>
        <v>83.911285000000007</v>
      </c>
      <c r="H60" s="168">
        <f>'AEO T24 Refining 2022 Raw'!K51</f>
        <v>87.158446999999995</v>
      </c>
      <c r="I60" s="168">
        <f>'AEO T24 Refining 2022 Raw'!L51</f>
        <v>86.002410999999995</v>
      </c>
      <c r="J60" s="168">
        <f>'AEO T24 Refining 2022 Raw'!M51</f>
        <v>87.418014999999997</v>
      </c>
      <c r="K60" s="168">
        <f>'AEO T24 Refining 2022 Raw'!N51</f>
        <v>88.851624000000001</v>
      </c>
      <c r="L60" s="168">
        <f>'AEO T24 Refining 2022 Raw'!O51</f>
        <v>89.586426000000003</v>
      </c>
      <c r="M60" s="168">
        <f>'AEO T24 Refining 2022 Raw'!P51</f>
        <v>89.933205000000001</v>
      </c>
      <c r="N60" s="168">
        <f>'AEO T24 Refining 2022 Raw'!Q51</f>
        <v>86.245461000000006</v>
      </c>
      <c r="O60" s="168">
        <f>'AEO T24 Refining 2022 Raw'!R51</f>
        <v>87.195091000000005</v>
      </c>
      <c r="P60" s="168">
        <f>'AEO T24 Refining 2022 Raw'!S51</f>
        <v>89.760077999999993</v>
      </c>
      <c r="Q60" s="168">
        <f>'AEO T24 Refining 2022 Raw'!T51</f>
        <v>89.130843999999996</v>
      </c>
      <c r="R60" s="168">
        <f>'AEO T24 Refining 2022 Raw'!U51</f>
        <v>92.888976999999997</v>
      </c>
      <c r="S60" s="168">
        <f>'AEO T24 Refining 2022 Raw'!V51</f>
        <v>92.427909999999997</v>
      </c>
      <c r="T60" s="168">
        <f>'AEO T24 Refining 2022 Raw'!W51</f>
        <v>93.531281000000007</v>
      </c>
      <c r="U60" s="168">
        <f>'AEO T24 Refining 2022 Raw'!X51</f>
        <v>93.950789999999998</v>
      </c>
      <c r="V60" s="168">
        <f>'AEO T24 Refining 2022 Raw'!Y51</f>
        <v>95.732024999999993</v>
      </c>
      <c r="W60" s="168">
        <f>'AEO T24 Refining 2022 Raw'!Z51</f>
        <v>95.355438000000007</v>
      </c>
      <c r="X60" s="168">
        <f>'AEO T24 Refining 2022 Raw'!AA51</f>
        <v>96.382484000000005</v>
      </c>
      <c r="Y60" s="168">
        <f>'AEO T24 Refining 2022 Raw'!AB51</f>
        <v>97.365111999999996</v>
      </c>
      <c r="Z60" s="168">
        <f>'AEO T24 Refining 2022 Raw'!AC51</f>
        <v>98.296120000000002</v>
      </c>
      <c r="AA60" s="168">
        <f>'AEO T24 Refining 2022 Raw'!AD51</f>
        <v>98.895827999999995</v>
      </c>
      <c r="AB60" s="168">
        <f>'AEO T24 Refining 2022 Raw'!AE51</f>
        <v>98.013405000000006</v>
      </c>
      <c r="AC60" s="168">
        <f>'AEO T24 Refining 2022 Raw'!AF51</f>
        <v>100.06838999999999</v>
      </c>
      <c r="AD60" s="168">
        <f>'AEO T24 Refining 2022 Raw'!AG51</f>
        <v>102.05875399999999</v>
      </c>
      <c r="AE60" s="168">
        <f>'AEO T24 Refining 2022 Raw'!AH51</f>
        <v>103.07730100000001</v>
      </c>
      <c r="AF60" s="168">
        <f>'AEO T24 Refining 2022 Raw'!AI51</f>
        <v>104.787468</v>
      </c>
      <c r="AG60" s="256">
        <f>'AEO T24 Refining 2022 Raw'!AJ51</f>
        <v>-1.2E-2</v>
      </c>
    </row>
    <row r="61" spans="1:33" ht="15" customHeight="1" x14ac:dyDescent="0.25">
      <c r="A61" s="38" t="s">
        <v>446</v>
      </c>
      <c r="B61" s="163" t="s">
        <v>22</v>
      </c>
      <c r="C61" s="168">
        <f>'AEO T24 Refining 2022 Raw'!F52</f>
        <v>0</v>
      </c>
      <c r="D61" s="168">
        <f>'AEO T24 Refining 2022 Raw'!G52</f>
        <v>0</v>
      </c>
      <c r="E61" s="168">
        <f>'AEO T24 Refining 2022 Raw'!H52</f>
        <v>0</v>
      </c>
      <c r="F61" s="168">
        <f>'AEO T24 Refining 2022 Raw'!I52</f>
        <v>0</v>
      </c>
      <c r="G61" s="168">
        <f>'AEO T24 Refining 2022 Raw'!J52</f>
        <v>0</v>
      </c>
      <c r="H61" s="168">
        <f>'AEO T24 Refining 2022 Raw'!K52</f>
        <v>0</v>
      </c>
      <c r="I61" s="168">
        <f>'AEO T24 Refining 2022 Raw'!L52</f>
        <v>0</v>
      </c>
      <c r="J61" s="168">
        <f>'AEO T24 Refining 2022 Raw'!M52</f>
        <v>0</v>
      </c>
      <c r="K61" s="168">
        <f>'AEO T24 Refining 2022 Raw'!N52</f>
        <v>0</v>
      </c>
      <c r="L61" s="168">
        <f>'AEO T24 Refining 2022 Raw'!O52</f>
        <v>0</v>
      </c>
      <c r="M61" s="168">
        <f>'AEO T24 Refining 2022 Raw'!P52</f>
        <v>0</v>
      </c>
      <c r="N61" s="168">
        <f>'AEO T24 Refining 2022 Raw'!Q52</f>
        <v>0</v>
      </c>
      <c r="O61" s="168">
        <f>'AEO T24 Refining 2022 Raw'!R52</f>
        <v>0</v>
      </c>
      <c r="P61" s="168">
        <f>'AEO T24 Refining 2022 Raw'!S52</f>
        <v>0</v>
      </c>
      <c r="Q61" s="168">
        <f>'AEO T24 Refining 2022 Raw'!T52</f>
        <v>0</v>
      </c>
      <c r="R61" s="168">
        <f>'AEO T24 Refining 2022 Raw'!U52</f>
        <v>0</v>
      </c>
      <c r="S61" s="168">
        <f>'AEO T24 Refining 2022 Raw'!V52</f>
        <v>0</v>
      </c>
      <c r="T61" s="168">
        <f>'AEO T24 Refining 2022 Raw'!W52</f>
        <v>0</v>
      </c>
      <c r="U61" s="168">
        <f>'AEO T24 Refining 2022 Raw'!X52</f>
        <v>0</v>
      </c>
      <c r="V61" s="168">
        <f>'AEO T24 Refining 2022 Raw'!Y52</f>
        <v>0</v>
      </c>
      <c r="W61" s="168">
        <f>'AEO T24 Refining 2022 Raw'!Z52</f>
        <v>0</v>
      </c>
      <c r="X61" s="168">
        <f>'AEO T24 Refining 2022 Raw'!AA52</f>
        <v>0</v>
      </c>
      <c r="Y61" s="168">
        <f>'AEO T24 Refining 2022 Raw'!AB52</f>
        <v>0</v>
      </c>
      <c r="Z61" s="168">
        <f>'AEO T24 Refining 2022 Raw'!AC52</f>
        <v>0</v>
      </c>
      <c r="AA61" s="168">
        <f>'AEO T24 Refining 2022 Raw'!AD52</f>
        <v>0</v>
      </c>
      <c r="AB61" s="168">
        <f>'AEO T24 Refining 2022 Raw'!AE52</f>
        <v>0</v>
      </c>
      <c r="AC61" s="168">
        <f>'AEO T24 Refining 2022 Raw'!AF52</f>
        <v>0</v>
      </c>
      <c r="AD61" s="168">
        <f>'AEO T24 Refining 2022 Raw'!AG52</f>
        <v>0</v>
      </c>
      <c r="AE61" s="168">
        <f>'AEO T24 Refining 2022 Raw'!AH52</f>
        <v>0</v>
      </c>
      <c r="AF61" s="168">
        <f>'AEO T24 Refining 2022 Raw'!AI52</f>
        <v>0</v>
      </c>
      <c r="AG61" s="256" t="str">
        <f>'AEO T24 Refining 2022 Raw'!AJ52</f>
        <v>- -</v>
      </c>
    </row>
    <row r="62" spans="1:33" ht="15" customHeight="1" x14ac:dyDescent="0.25">
      <c r="A62" s="38" t="s">
        <v>445</v>
      </c>
      <c r="B62" s="163" t="s">
        <v>24</v>
      </c>
      <c r="C62" s="168">
        <f>'AEO T24 Refining 2022 Raw'!F53</f>
        <v>26.197104</v>
      </c>
      <c r="D62" s="168">
        <f>'AEO T24 Refining 2022 Raw'!G53</f>
        <v>24.302</v>
      </c>
      <c r="E62" s="168">
        <f>'AEO T24 Refining 2022 Raw'!H53</f>
        <v>23.374949999999998</v>
      </c>
      <c r="F62" s="168">
        <f>'AEO T24 Refining 2022 Raw'!I53</f>
        <v>22.800919</v>
      </c>
      <c r="G62" s="168">
        <f>'AEO T24 Refining 2022 Raw'!J53</f>
        <v>22.782292999999999</v>
      </c>
      <c r="H62" s="168">
        <f>'AEO T24 Refining 2022 Raw'!K53</f>
        <v>23.007113</v>
      </c>
      <c r="I62" s="168">
        <f>'AEO T24 Refining 2022 Raw'!L53</f>
        <v>22.605945999999999</v>
      </c>
      <c r="J62" s="168">
        <f>'AEO T24 Refining 2022 Raw'!M53</f>
        <v>22.974205000000001</v>
      </c>
      <c r="K62" s="168">
        <f>'AEO T24 Refining 2022 Raw'!N53</f>
        <v>23.179576999999998</v>
      </c>
      <c r="L62" s="168">
        <f>'AEO T24 Refining 2022 Raw'!O53</f>
        <v>23.50761</v>
      </c>
      <c r="M62" s="168">
        <f>'AEO T24 Refining 2022 Raw'!P53</f>
        <v>23.466460999999999</v>
      </c>
      <c r="N62" s="168">
        <f>'AEO T24 Refining 2022 Raw'!Q53</f>
        <v>24.120847999999999</v>
      </c>
      <c r="O62" s="168">
        <f>'AEO T24 Refining 2022 Raw'!R53</f>
        <v>24.185310000000001</v>
      </c>
      <c r="P62" s="168">
        <f>'AEO T24 Refining 2022 Raw'!S53</f>
        <v>24.688444</v>
      </c>
      <c r="Q62" s="168">
        <f>'AEO T24 Refining 2022 Raw'!T53</f>
        <v>24.607990000000001</v>
      </c>
      <c r="R62" s="168">
        <f>'AEO T24 Refining 2022 Raw'!U53</f>
        <v>25.24062</v>
      </c>
      <c r="S62" s="168">
        <f>'AEO T24 Refining 2022 Raw'!V53</f>
        <v>25.453296999999999</v>
      </c>
      <c r="T62" s="168">
        <f>'AEO T24 Refining 2022 Raw'!W53</f>
        <v>25.55847</v>
      </c>
      <c r="U62" s="168">
        <f>'AEO T24 Refining 2022 Raw'!X53</f>
        <v>25.714811000000001</v>
      </c>
      <c r="V62" s="168">
        <f>'AEO T24 Refining 2022 Raw'!Y53</f>
        <v>25.750413999999999</v>
      </c>
      <c r="W62" s="168">
        <f>'AEO T24 Refining 2022 Raw'!Z53</f>
        <v>25.824131000000001</v>
      </c>
      <c r="X62" s="168">
        <f>'AEO T24 Refining 2022 Raw'!AA53</f>
        <v>25.821069999999999</v>
      </c>
      <c r="Y62" s="168">
        <f>'AEO T24 Refining 2022 Raw'!AB53</f>
        <v>25.854275000000001</v>
      </c>
      <c r="Z62" s="168">
        <f>'AEO T24 Refining 2022 Raw'!AC53</f>
        <v>26.007028999999999</v>
      </c>
      <c r="AA62" s="168">
        <f>'AEO T24 Refining 2022 Raw'!AD53</f>
        <v>25.996411999999999</v>
      </c>
      <c r="AB62" s="168">
        <f>'AEO T24 Refining 2022 Raw'!AE53</f>
        <v>25.866236000000001</v>
      </c>
      <c r="AC62" s="168">
        <f>'AEO T24 Refining 2022 Raw'!AF53</f>
        <v>25.964984999999999</v>
      </c>
      <c r="AD62" s="168">
        <f>'AEO T24 Refining 2022 Raw'!AG53</f>
        <v>26.271894</v>
      </c>
      <c r="AE62" s="168">
        <f>'AEO T24 Refining 2022 Raw'!AH53</f>
        <v>26.564564000000001</v>
      </c>
      <c r="AF62" s="168">
        <f>'AEO T24 Refining 2022 Raw'!AI53</f>
        <v>26.483217</v>
      </c>
      <c r="AG62" s="256">
        <f>'AEO T24 Refining 2022 Raw'!AJ53</f>
        <v>0</v>
      </c>
    </row>
    <row r="63" spans="1:33" ht="15" customHeight="1" x14ac:dyDescent="0.25">
      <c r="A63" s="38" t="s">
        <v>444</v>
      </c>
      <c r="B63" s="162" t="s">
        <v>0</v>
      </c>
      <c r="C63" s="233">
        <f>'AEO T24 Refining 2022 Raw'!F54</f>
        <v>479.92309599999999</v>
      </c>
      <c r="D63" s="233">
        <f>'AEO T24 Refining 2022 Raw'!G54</f>
        <v>450.80868500000003</v>
      </c>
      <c r="E63" s="233">
        <f>'AEO T24 Refining 2022 Raw'!H54</f>
        <v>404.501465</v>
      </c>
      <c r="F63" s="233">
        <f>'AEO T24 Refining 2022 Raw'!I54</f>
        <v>396.95709199999999</v>
      </c>
      <c r="G63" s="233">
        <f>'AEO T24 Refining 2022 Raw'!J54</f>
        <v>397.56738300000001</v>
      </c>
      <c r="H63" s="233">
        <f>'AEO T24 Refining 2022 Raw'!K54</f>
        <v>401.46255500000001</v>
      </c>
      <c r="I63" s="233">
        <f>'AEO T24 Refining 2022 Raw'!L54</f>
        <v>400.00692700000002</v>
      </c>
      <c r="J63" s="233">
        <f>'AEO T24 Refining 2022 Raw'!M54</f>
        <v>404.16348299999999</v>
      </c>
      <c r="K63" s="233">
        <f>'AEO T24 Refining 2022 Raw'!N54</f>
        <v>406.35308800000001</v>
      </c>
      <c r="L63" s="233">
        <f>'AEO T24 Refining 2022 Raw'!O54</f>
        <v>409.38211100000001</v>
      </c>
      <c r="M63" s="233">
        <f>'AEO T24 Refining 2022 Raw'!P54</f>
        <v>410.42669699999999</v>
      </c>
      <c r="N63" s="233">
        <f>'AEO T24 Refining 2022 Raw'!Q54</f>
        <v>410.895599</v>
      </c>
      <c r="O63" s="233">
        <f>'AEO T24 Refining 2022 Raw'!R54</f>
        <v>412.790527</v>
      </c>
      <c r="P63" s="233">
        <f>'AEO T24 Refining 2022 Raw'!S54</f>
        <v>417.94598400000001</v>
      </c>
      <c r="Q63" s="233">
        <f>'AEO T24 Refining 2022 Raw'!T54</f>
        <v>418.93118299999998</v>
      </c>
      <c r="R63" s="233">
        <f>'AEO T24 Refining 2022 Raw'!U54</f>
        <v>426.38269000000003</v>
      </c>
      <c r="S63" s="233">
        <f>'AEO T24 Refining 2022 Raw'!V54</f>
        <v>430.21670499999999</v>
      </c>
      <c r="T63" s="233">
        <f>'AEO T24 Refining 2022 Raw'!W54</f>
        <v>431.28103599999997</v>
      </c>
      <c r="U63" s="233">
        <f>'AEO T24 Refining 2022 Raw'!X54</f>
        <v>433.88326999999998</v>
      </c>
      <c r="V63" s="233">
        <f>'AEO T24 Refining 2022 Raw'!Y54</f>
        <v>432.83255000000003</v>
      </c>
      <c r="W63" s="233">
        <f>'AEO T24 Refining 2022 Raw'!Z54</f>
        <v>432.790436</v>
      </c>
      <c r="X63" s="233">
        <f>'AEO T24 Refining 2022 Raw'!AA54</f>
        <v>432.97683699999999</v>
      </c>
      <c r="Y63" s="233">
        <f>'AEO T24 Refining 2022 Raw'!AB54</f>
        <v>432.371216</v>
      </c>
      <c r="Z63" s="233">
        <f>'AEO T24 Refining 2022 Raw'!AC54</f>
        <v>434.27242999999999</v>
      </c>
      <c r="AA63" s="233">
        <f>'AEO T24 Refining 2022 Raw'!AD54</f>
        <v>434.81616200000002</v>
      </c>
      <c r="AB63" s="233">
        <f>'AEO T24 Refining 2022 Raw'!AE54</f>
        <v>432.88250699999998</v>
      </c>
      <c r="AC63" s="233">
        <f>'AEO T24 Refining 2022 Raw'!AF54</f>
        <v>434.98504600000001</v>
      </c>
      <c r="AD63" s="233">
        <f>'AEO T24 Refining 2022 Raw'!AG54</f>
        <v>439.197632</v>
      </c>
      <c r="AE63" s="233">
        <f>'AEO T24 Refining 2022 Raw'!AH54</f>
        <v>442.54672199999999</v>
      </c>
      <c r="AF63" s="233">
        <f>'AEO T24 Refining 2022 Raw'!AI54</f>
        <v>442.79843099999999</v>
      </c>
      <c r="AG63" s="254">
        <f>'AEO T24 Refining 2022 Raw'!AJ54</f>
        <v>-3.0000000000000001E-3</v>
      </c>
    </row>
    <row r="64" spans="1:33" ht="15" customHeight="1" x14ac:dyDescent="0.25">
      <c r="C64" s="248"/>
      <c r="D64" s="248"/>
      <c r="E64" s="248"/>
      <c r="F64" s="248"/>
      <c r="G64" s="248"/>
      <c r="H64" s="248"/>
      <c r="I64" s="248"/>
      <c r="J64" s="248"/>
      <c r="K64" s="248"/>
      <c r="L64" s="248"/>
      <c r="M64" s="248"/>
      <c r="N64" s="248"/>
      <c r="O64" s="248"/>
      <c r="P64" s="248"/>
      <c r="Q64" s="248"/>
      <c r="R64" s="248"/>
      <c r="S64" s="248"/>
      <c r="T64" s="248"/>
      <c r="U64" s="248"/>
      <c r="V64" s="248"/>
      <c r="W64" s="248"/>
      <c r="X64" s="248"/>
      <c r="Y64" s="248"/>
      <c r="Z64" s="248"/>
      <c r="AA64" s="248"/>
      <c r="AB64" s="248"/>
      <c r="AC64" s="248"/>
      <c r="AD64" s="248"/>
      <c r="AE64" s="248"/>
      <c r="AF64" s="248"/>
    </row>
    <row r="65" spans="1:33" ht="15" customHeight="1" x14ac:dyDescent="0.25">
      <c r="B65" s="162" t="s">
        <v>228</v>
      </c>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row>
    <row r="66" spans="1:33" ht="15" customHeight="1" x14ac:dyDescent="0.25">
      <c r="B66" s="162" t="s">
        <v>229</v>
      </c>
      <c r="C66" s="248"/>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row>
    <row r="67" spans="1:33" ht="15" customHeight="1" x14ac:dyDescent="0.25">
      <c r="A67" s="38" t="s">
        <v>443</v>
      </c>
      <c r="B67" s="163" t="s">
        <v>230</v>
      </c>
      <c r="C67" s="164">
        <f>'AEO T24 Refining 2022 Raw'!F57</f>
        <v>0.1353</v>
      </c>
      <c r="D67" s="164">
        <f>'AEO T24 Refining 2022 Raw'!G57</f>
        <v>0.1353</v>
      </c>
      <c r="E67" s="164">
        <f>'AEO T24 Refining 2022 Raw'!H57</f>
        <v>0.1353</v>
      </c>
      <c r="F67" s="164">
        <f>'AEO T24 Refining 2022 Raw'!I57</f>
        <v>0.1353</v>
      </c>
      <c r="G67" s="164">
        <f>'AEO T24 Refining 2022 Raw'!J57</f>
        <v>0.1353</v>
      </c>
      <c r="H67" s="164">
        <f>'AEO T24 Refining 2022 Raw'!K57</f>
        <v>0.1353</v>
      </c>
      <c r="I67" s="164">
        <f>'AEO T24 Refining 2022 Raw'!L57</f>
        <v>0.1353</v>
      </c>
      <c r="J67" s="164">
        <f>'AEO T24 Refining 2022 Raw'!M57</f>
        <v>0.1353</v>
      </c>
      <c r="K67" s="164">
        <f>'AEO T24 Refining 2022 Raw'!N57</f>
        <v>0.1353</v>
      </c>
      <c r="L67" s="164">
        <f>'AEO T24 Refining 2022 Raw'!O57</f>
        <v>0.1353</v>
      </c>
      <c r="M67" s="164">
        <f>'AEO T24 Refining 2022 Raw'!P57</f>
        <v>0.1353</v>
      </c>
      <c r="N67" s="164">
        <f>'AEO T24 Refining 2022 Raw'!Q57</f>
        <v>0.1353</v>
      </c>
      <c r="O67" s="164">
        <f>'AEO T24 Refining 2022 Raw'!R57</f>
        <v>0.1353</v>
      </c>
      <c r="P67" s="164">
        <f>'AEO T24 Refining 2022 Raw'!S57</f>
        <v>0.1353</v>
      </c>
      <c r="Q67" s="164">
        <f>'AEO T24 Refining 2022 Raw'!T57</f>
        <v>0.1353</v>
      </c>
      <c r="R67" s="164">
        <f>'AEO T24 Refining 2022 Raw'!U57</f>
        <v>0.1353</v>
      </c>
      <c r="S67" s="164">
        <f>'AEO T24 Refining 2022 Raw'!V57</f>
        <v>0.1353</v>
      </c>
      <c r="T67" s="164">
        <f>'AEO T24 Refining 2022 Raw'!W57</f>
        <v>0.1353</v>
      </c>
      <c r="U67" s="164">
        <f>'AEO T24 Refining 2022 Raw'!X57</f>
        <v>0.1353</v>
      </c>
      <c r="V67" s="164">
        <f>'AEO T24 Refining 2022 Raw'!Y57</f>
        <v>0.1353</v>
      </c>
      <c r="W67" s="164">
        <f>'AEO T24 Refining 2022 Raw'!Z57</f>
        <v>0.1353</v>
      </c>
      <c r="X67" s="164">
        <f>'AEO T24 Refining 2022 Raw'!AA57</f>
        <v>0.1353</v>
      </c>
      <c r="Y67" s="164">
        <f>'AEO T24 Refining 2022 Raw'!AB57</f>
        <v>0.1353</v>
      </c>
      <c r="Z67" s="164">
        <f>'AEO T24 Refining 2022 Raw'!AC57</f>
        <v>0.1353</v>
      </c>
      <c r="AA67" s="164">
        <f>'AEO T24 Refining 2022 Raw'!AD57</f>
        <v>0.1353</v>
      </c>
      <c r="AB67" s="164">
        <f>'AEO T24 Refining 2022 Raw'!AE57</f>
        <v>0.1353</v>
      </c>
      <c r="AC67" s="164">
        <f>'AEO T24 Refining 2022 Raw'!AF57</f>
        <v>0.1353</v>
      </c>
      <c r="AD67" s="164">
        <f>'AEO T24 Refining 2022 Raw'!AG57</f>
        <v>0.1353</v>
      </c>
      <c r="AE67" s="164">
        <f>'AEO T24 Refining 2022 Raw'!AH57</f>
        <v>0.1353</v>
      </c>
      <c r="AF67" s="164">
        <f>'AEO T24 Refining 2022 Raw'!AI57</f>
        <v>0.1353</v>
      </c>
      <c r="AG67" s="256">
        <f>'AEO T24 Refining 2022 Raw'!AJ57</f>
        <v>0</v>
      </c>
    </row>
    <row r="68" spans="1:33" ht="12" customHeight="1" x14ac:dyDescent="0.25">
      <c r="A68" s="38" t="s">
        <v>442</v>
      </c>
      <c r="B68" s="163" t="s">
        <v>21</v>
      </c>
      <c r="C68" s="164">
        <f>'AEO T24 Refining 2022 Raw'!F58</f>
        <v>3.3355000000000001</v>
      </c>
      <c r="D68" s="164">
        <f>'AEO T24 Refining 2022 Raw'!G58</f>
        <v>3.3355000000000001</v>
      </c>
      <c r="E68" s="164">
        <f>'AEO T24 Refining 2022 Raw'!H58</f>
        <v>3.3355000000000001</v>
      </c>
      <c r="F68" s="164">
        <f>'AEO T24 Refining 2022 Raw'!I58</f>
        <v>3.3355000000000001</v>
      </c>
      <c r="G68" s="164">
        <f>'AEO T24 Refining 2022 Raw'!J58</f>
        <v>3.3355000000000001</v>
      </c>
      <c r="H68" s="164">
        <f>'AEO T24 Refining 2022 Raw'!K58</f>
        <v>3.3355000000000001</v>
      </c>
      <c r="I68" s="164">
        <f>'AEO T24 Refining 2022 Raw'!L58</f>
        <v>3.3355000000000001</v>
      </c>
      <c r="J68" s="164">
        <f>'AEO T24 Refining 2022 Raw'!M58</f>
        <v>3.3355000000000001</v>
      </c>
      <c r="K68" s="164">
        <f>'AEO T24 Refining 2022 Raw'!N58</f>
        <v>3.3355000000000001</v>
      </c>
      <c r="L68" s="164">
        <f>'AEO T24 Refining 2022 Raw'!O58</f>
        <v>3.3355000000000001</v>
      </c>
      <c r="M68" s="164">
        <f>'AEO T24 Refining 2022 Raw'!P58</f>
        <v>3.3355000000000001</v>
      </c>
      <c r="N68" s="164">
        <f>'AEO T24 Refining 2022 Raw'!Q58</f>
        <v>3.3355000000000001</v>
      </c>
      <c r="O68" s="164">
        <f>'AEO T24 Refining 2022 Raw'!R58</f>
        <v>3.3355000000000001</v>
      </c>
      <c r="P68" s="164">
        <f>'AEO T24 Refining 2022 Raw'!S58</f>
        <v>3.3355000000000001</v>
      </c>
      <c r="Q68" s="164">
        <f>'AEO T24 Refining 2022 Raw'!T58</f>
        <v>3.3355000000000001</v>
      </c>
      <c r="R68" s="164">
        <f>'AEO T24 Refining 2022 Raw'!U58</f>
        <v>3.3355000000000001</v>
      </c>
      <c r="S68" s="164">
        <f>'AEO T24 Refining 2022 Raw'!V58</f>
        <v>3.3355000000000001</v>
      </c>
      <c r="T68" s="164">
        <f>'AEO T24 Refining 2022 Raw'!W58</f>
        <v>3.3355000000000001</v>
      </c>
      <c r="U68" s="164">
        <f>'AEO T24 Refining 2022 Raw'!X58</f>
        <v>3.3355000000000001</v>
      </c>
      <c r="V68" s="164">
        <f>'AEO T24 Refining 2022 Raw'!Y58</f>
        <v>3.3355000000000001</v>
      </c>
      <c r="W68" s="164">
        <f>'AEO T24 Refining 2022 Raw'!Z58</f>
        <v>3.3355000000000001</v>
      </c>
      <c r="X68" s="164">
        <f>'AEO T24 Refining 2022 Raw'!AA58</f>
        <v>3.3355000000000001</v>
      </c>
      <c r="Y68" s="164">
        <f>'AEO T24 Refining 2022 Raw'!AB58</f>
        <v>3.3355000000000001</v>
      </c>
      <c r="Z68" s="164">
        <f>'AEO T24 Refining 2022 Raw'!AC58</f>
        <v>3.3355000000000001</v>
      </c>
      <c r="AA68" s="164">
        <f>'AEO T24 Refining 2022 Raw'!AD58</f>
        <v>3.3355000000000001</v>
      </c>
      <c r="AB68" s="164">
        <f>'AEO T24 Refining 2022 Raw'!AE58</f>
        <v>3.3355000000000001</v>
      </c>
      <c r="AC68" s="164">
        <f>'AEO T24 Refining 2022 Raw'!AF58</f>
        <v>3.3355000000000001</v>
      </c>
      <c r="AD68" s="164">
        <f>'AEO T24 Refining 2022 Raw'!AG58</f>
        <v>3.3355000000000001</v>
      </c>
      <c r="AE68" s="164">
        <f>'AEO T24 Refining 2022 Raw'!AH58</f>
        <v>3.3355000000000001</v>
      </c>
      <c r="AF68" s="164">
        <f>'AEO T24 Refining 2022 Raw'!AI58</f>
        <v>3.3355000000000001</v>
      </c>
      <c r="AG68" s="256">
        <f>'AEO T24 Refining 2022 Raw'!AJ58</f>
        <v>0</v>
      </c>
    </row>
    <row r="69" spans="1:33" ht="15" customHeight="1" x14ac:dyDescent="0.25">
      <c r="A69" s="38" t="s">
        <v>441</v>
      </c>
      <c r="B69" s="163" t="s">
        <v>489</v>
      </c>
      <c r="C69" s="164">
        <f>'AEO T24 Refining 2022 Raw'!F59</f>
        <v>0</v>
      </c>
      <c r="D69" s="164">
        <f>'AEO T24 Refining 2022 Raw'!G59</f>
        <v>0</v>
      </c>
      <c r="E69" s="164">
        <f>'AEO T24 Refining 2022 Raw'!H59</f>
        <v>0</v>
      </c>
      <c r="F69" s="164">
        <f>'AEO T24 Refining 2022 Raw'!I59</f>
        <v>0</v>
      </c>
      <c r="G69" s="164">
        <f>'AEO T24 Refining 2022 Raw'!J59</f>
        <v>0</v>
      </c>
      <c r="H69" s="164">
        <f>'AEO T24 Refining 2022 Raw'!K59</f>
        <v>0</v>
      </c>
      <c r="I69" s="164">
        <f>'AEO T24 Refining 2022 Raw'!L59</f>
        <v>0</v>
      </c>
      <c r="J69" s="164">
        <f>'AEO T24 Refining 2022 Raw'!M59</f>
        <v>0</v>
      </c>
      <c r="K69" s="164">
        <f>'AEO T24 Refining 2022 Raw'!N59</f>
        <v>0</v>
      </c>
      <c r="L69" s="164">
        <f>'AEO T24 Refining 2022 Raw'!O59</f>
        <v>0</v>
      </c>
      <c r="M69" s="164">
        <f>'AEO T24 Refining 2022 Raw'!P59</f>
        <v>0</v>
      </c>
      <c r="N69" s="164">
        <f>'AEO T24 Refining 2022 Raw'!Q59</f>
        <v>0</v>
      </c>
      <c r="O69" s="164">
        <f>'AEO T24 Refining 2022 Raw'!R59</f>
        <v>0</v>
      </c>
      <c r="P69" s="164">
        <f>'AEO T24 Refining 2022 Raw'!S59</f>
        <v>0</v>
      </c>
      <c r="Q69" s="164">
        <f>'AEO T24 Refining 2022 Raw'!T59</f>
        <v>0</v>
      </c>
      <c r="R69" s="164">
        <f>'AEO T24 Refining 2022 Raw'!U59</f>
        <v>0</v>
      </c>
      <c r="S69" s="164">
        <f>'AEO T24 Refining 2022 Raw'!V59</f>
        <v>0</v>
      </c>
      <c r="T69" s="164">
        <f>'AEO T24 Refining 2022 Raw'!W59</f>
        <v>0</v>
      </c>
      <c r="U69" s="164">
        <f>'AEO T24 Refining 2022 Raw'!X59</f>
        <v>0</v>
      </c>
      <c r="V69" s="164">
        <f>'AEO T24 Refining 2022 Raw'!Y59</f>
        <v>0</v>
      </c>
      <c r="W69" s="164">
        <f>'AEO T24 Refining 2022 Raw'!Z59</f>
        <v>0</v>
      </c>
      <c r="X69" s="164">
        <f>'AEO T24 Refining 2022 Raw'!AA59</f>
        <v>0</v>
      </c>
      <c r="Y69" s="164">
        <f>'AEO T24 Refining 2022 Raw'!AB59</f>
        <v>0</v>
      </c>
      <c r="Z69" s="164">
        <f>'AEO T24 Refining 2022 Raw'!AC59</f>
        <v>0</v>
      </c>
      <c r="AA69" s="164">
        <f>'AEO T24 Refining 2022 Raw'!AD59</f>
        <v>0</v>
      </c>
      <c r="AB69" s="164">
        <f>'AEO T24 Refining 2022 Raw'!AE59</f>
        <v>0</v>
      </c>
      <c r="AC69" s="164">
        <f>'AEO T24 Refining 2022 Raw'!AF59</f>
        <v>0</v>
      </c>
      <c r="AD69" s="164">
        <f>'AEO T24 Refining 2022 Raw'!AG59</f>
        <v>0</v>
      </c>
      <c r="AE69" s="164">
        <f>'AEO T24 Refining 2022 Raw'!AH59</f>
        <v>0</v>
      </c>
      <c r="AF69" s="164">
        <f>'AEO T24 Refining 2022 Raw'!AI59</f>
        <v>0</v>
      </c>
      <c r="AG69" s="256" t="str">
        <f>'AEO T24 Refining 2022 Raw'!AJ59</f>
        <v>- -</v>
      </c>
    </row>
    <row r="70" spans="1:33" ht="15" customHeight="1" x14ac:dyDescent="0.25">
      <c r="A70" s="38" t="s">
        <v>440</v>
      </c>
      <c r="B70" s="163" t="s">
        <v>569</v>
      </c>
      <c r="C70" s="164">
        <f>'AEO T24 Refining 2022 Raw'!F60</f>
        <v>1.0951</v>
      </c>
      <c r="D70" s="164">
        <f>'AEO T24 Refining 2022 Raw'!G60</f>
        <v>1.0951</v>
      </c>
      <c r="E70" s="164">
        <f>'AEO T24 Refining 2022 Raw'!H60</f>
        <v>1.0951</v>
      </c>
      <c r="F70" s="164">
        <f>'AEO T24 Refining 2022 Raw'!I60</f>
        <v>1.0951</v>
      </c>
      <c r="G70" s="164">
        <f>'AEO T24 Refining 2022 Raw'!J60</f>
        <v>1.0951</v>
      </c>
      <c r="H70" s="164">
        <f>'AEO T24 Refining 2022 Raw'!K60</f>
        <v>1.0951</v>
      </c>
      <c r="I70" s="164">
        <f>'AEO T24 Refining 2022 Raw'!L60</f>
        <v>1.0951</v>
      </c>
      <c r="J70" s="164">
        <f>'AEO T24 Refining 2022 Raw'!M60</f>
        <v>1.0951</v>
      </c>
      <c r="K70" s="164">
        <f>'AEO T24 Refining 2022 Raw'!N60</f>
        <v>1.0951</v>
      </c>
      <c r="L70" s="164">
        <f>'AEO T24 Refining 2022 Raw'!O60</f>
        <v>1.0951</v>
      </c>
      <c r="M70" s="164">
        <f>'AEO T24 Refining 2022 Raw'!P60</f>
        <v>1.0951</v>
      </c>
      <c r="N70" s="164">
        <f>'AEO T24 Refining 2022 Raw'!Q60</f>
        <v>1.0951</v>
      </c>
      <c r="O70" s="164">
        <f>'AEO T24 Refining 2022 Raw'!R60</f>
        <v>1.0951</v>
      </c>
      <c r="P70" s="164">
        <f>'AEO T24 Refining 2022 Raw'!S60</f>
        <v>1.0951</v>
      </c>
      <c r="Q70" s="164">
        <f>'AEO T24 Refining 2022 Raw'!T60</f>
        <v>1.0951</v>
      </c>
      <c r="R70" s="164">
        <f>'AEO T24 Refining 2022 Raw'!U60</f>
        <v>1.0951</v>
      </c>
      <c r="S70" s="164">
        <f>'AEO T24 Refining 2022 Raw'!V60</f>
        <v>1.0951</v>
      </c>
      <c r="T70" s="164">
        <f>'AEO T24 Refining 2022 Raw'!W60</f>
        <v>1.0951</v>
      </c>
      <c r="U70" s="164">
        <f>'AEO T24 Refining 2022 Raw'!X60</f>
        <v>1.0951</v>
      </c>
      <c r="V70" s="164">
        <f>'AEO T24 Refining 2022 Raw'!Y60</f>
        <v>1.0951</v>
      </c>
      <c r="W70" s="164">
        <f>'AEO T24 Refining 2022 Raw'!Z60</f>
        <v>1.0951</v>
      </c>
      <c r="X70" s="164">
        <f>'AEO T24 Refining 2022 Raw'!AA60</f>
        <v>1.0951</v>
      </c>
      <c r="Y70" s="164">
        <f>'AEO T24 Refining 2022 Raw'!AB60</f>
        <v>1.0951</v>
      </c>
      <c r="Z70" s="164">
        <f>'AEO T24 Refining 2022 Raw'!AC60</f>
        <v>1.0951</v>
      </c>
      <c r="AA70" s="164">
        <f>'AEO T24 Refining 2022 Raw'!AD60</f>
        <v>1.0951</v>
      </c>
      <c r="AB70" s="164">
        <f>'AEO T24 Refining 2022 Raw'!AE60</f>
        <v>1.0951</v>
      </c>
      <c r="AC70" s="164">
        <f>'AEO T24 Refining 2022 Raw'!AF60</f>
        <v>1.0951</v>
      </c>
      <c r="AD70" s="164">
        <f>'AEO T24 Refining 2022 Raw'!AG60</f>
        <v>1.0951</v>
      </c>
      <c r="AE70" s="164">
        <f>'AEO T24 Refining 2022 Raw'!AH60</f>
        <v>1.0951</v>
      </c>
      <c r="AF70" s="164">
        <f>'AEO T24 Refining 2022 Raw'!AI60</f>
        <v>1.0951</v>
      </c>
      <c r="AG70" s="256">
        <f>'AEO T24 Refining 2022 Raw'!AJ60</f>
        <v>0</v>
      </c>
    </row>
    <row r="71" spans="1:33" ht="15" customHeight="1" x14ac:dyDescent="0.25">
      <c r="A71" s="38" t="s">
        <v>439</v>
      </c>
      <c r="B71" s="162" t="s">
        <v>224</v>
      </c>
      <c r="C71" s="166">
        <f>'AEO T24 Refining 2022 Raw'!F61</f>
        <v>4.5659000000000001</v>
      </c>
      <c r="D71" s="166">
        <f>'AEO T24 Refining 2022 Raw'!G61</f>
        <v>4.5659000000000001</v>
      </c>
      <c r="E71" s="166">
        <f>'AEO T24 Refining 2022 Raw'!H61</f>
        <v>4.5659000000000001</v>
      </c>
      <c r="F71" s="166">
        <f>'AEO T24 Refining 2022 Raw'!I61</f>
        <v>4.5659000000000001</v>
      </c>
      <c r="G71" s="166">
        <f>'AEO T24 Refining 2022 Raw'!J61</f>
        <v>4.5659000000000001</v>
      </c>
      <c r="H71" s="166">
        <f>'AEO T24 Refining 2022 Raw'!K61</f>
        <v>4.5659000000000001</v>
      </c>
      <c r="I71" s="166">
        <f>'AEO T24 Refining 2022 Raw'!L61</f>
        <v>4.5659000000000001</v>
      </c>
      <c r="J71" s="166">
        <f>'AEO T24 Refining 2022 Raw'!M61</f>
        <v>4.5659000000000001</v>
      </c>
      <c r="K71" s="166">
        <f>'AEO T24 Refining 2022 Raw'!N61</f>
        <v>4.5659000000000001</v>
      </c>
      <c r="L71" s="166">
        <f>'AEO T24 Refining 2022 Raw'!O61</f>
        <v>4.5659000000000001</v>
      </c>
      <c r="M71" s="166">
        <f>'AEO T24 Refining 2022 Raw'!P61</f>
        <v>4.5659000000000001</v>
      </c>
      <c r="N71" s="166">
        <f>'AEO T24 Refining 2022 Raw'!Q61</f>
        <v>4.5659000000000001</v>
      </c>
      <c r="O71" s="166">
        <f>'AEO T24 Refining 2022 Raw'!R61</f>
        <v>4.5659000000000001</v>
      </c>
      <c r="P71" s="166">
        <f>'AEO T24 Refining 2022 Raw'!S61</f>
        <v>4.5659000000000001</v>
      </c>
      <c r="Q71" s="166">
        <f>'AEO T24 Refining 2022 Raw'!T61</f>
        <v>4.5659000000000001</v>
      </c>
      <c r="R71" s="166">
        <f>'AEO T24 Refining 2022 Raw'!U61</f>
        <v>4.5659000000000001</v>
      </c>
      <c r="S71" s="166">
        <f>'AEO T24 Refining 2022 Raw'!V61</f>
        <v>4.5659000000000001</v>
      </c>
      <c r="T71" s="166">
        <f>'AEO T24 Refining 2022 Raw'!W61</f>
        <v>4.5659000000000001</v>
      </c>
      <c r="U71" s="166">
        <f>'AEO T24 Refining 2022 Raw'!X61</f>
        <v>4.5659000000000001</v>
      </c>
      <c r="V71" s="166">
        <f>'AEO T24 Refining 2022 Raw'!Y61</f>
        <v>4.5659000000000001</v>
      </c>
      <c r="W71" s="166">
        <f>'AEO T24 Refining 2022 Raw'!Z61</f>
        <v>4.5659000000000001</v>
      </c>
      <c r="X71" s="166">
        <f>'AEO T24 Refining 2022 Raw'!AA61</f>
        <v>4.5659000000000001</v>
      </c>
      <c r="Y71" s="166">
        <f>'AEO T24 Refining 2022 Raw'!AB61</f>
        <v>4.5659000000000001</v>
      </c>
      <c r="Z71" s="166">
        <f>'AEO T24 Refining 2022 Raw'!AC61</f>
        <v>4.5659000000000001</v>
      </c>
      <c r="AA71" s="166">
        <f>'AEO T24 Refining 2022 Raw'!AD61</f>
        <v>4.5659000000000001</v>
      </c>
      <c r="AB71" s="166">
        <f>'AEO T24 Refining 2022 Raw'!AE61</f>
        <v>4.5659000000000001</v>
      </c>
      <c r="AC71" s="166">
        <f>'AEO T24 Refining 2022 Raw'!AF61</f>
        <v>4.5659000000000001</v>
      </c>
      <c r="AD71" s="166">
        <f>'AEO T24 Refining 2022 Raw'!AG61</f>
        <v>4.5659000000000001</v>
      </c>
      <c r="AE71" s="166">
        <f>'AEO T24 Refining 2022 Raw'!AH61</f>
        <v>4.5659000000000001</v>
      </c>
      <c r="AF71" s="166">
        <f>'AEO T24 Refining 2022 Raw'!AI61</f>
        <v>4.5659000000000001</v>
      </c>
      <c r="AG71" s="254">
        <f>'AEO T24 Refining 2022 Raw'!AJ61</f>
        <v>0</v>
      </c>
    </row>
    <row r="72" spans="1:33" ht="15" customHeight="1" x14ac:dyDescent="0.25">
      <c r="B72" s="162" t="s">
        <v>232</v>
      </c>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row>
    <row r="73" spans="1:33" ht="15" customHeight="1" x14ac:dyDescent="0.25">
      <c r="A73" s="38" t="s">
        <v>438</v>
      </c>
      <c r="B73" s="163" t="s">
        <v>230</v>
      </c>
      <c r="C73" s="164">
        <f>'AEO T24 Refining 2022 Raw'!F63</f>
        <v>0.35930000000000001</v>
      </c>
      <c r="D73" s="164">
        <f>'AEO T24 Refining 2022 Raw'!G63</f>
        <v>0.39106000000000002</v>
      </c>
      <c r="E73" s="164">
        <f>'AEO T24 Refining 2022 Raw'!H63</f>
        <v>0</v>
      </c>
      <c r="F73" s="164">
        <f>'AEO T24 Refining 2022 Raw'!I63</f>
        <v>0</v>
      </c>
      <c r="G73" s="164">
        <f>'AEO T24 Refining 2022 Raw'!J63</f>
        <v>0</v>
      </c>
      <c r="H73" s="164">
        <f>'AEO T24 Refining 2022 Raw'!K63</f>
        <v>0</v>
      </c>
      <c r="I73" s="164">
        <f>'AEO T24 Refining 2022 Raw'!L63</f>
        <v>0</v>
      </c>
      <c r="J73" s="164">
        <f>'AEO T24 Refining 2022 Raw'!M63</f>
        <v>0</v>
      </c>
      <c r="K73" s="164">
        <f>'AEO T24 Refining 2022 Raw'!N63</f>
        <v>0</v>
      </c>
      <c r="L73" s="164">
        <f>'AEO T24 Refining 2022 Raw'!O63</f>
        <v>0</v>
      </c>
      <c r="M73" s="164">
        <f>'AEO T24 Refining 2022 Raw'!P63</f>
        <v>0</v>
      </c>
      <c r="N73" s="164">
        <f>'AEO T24 Refining 2022 Raw'!Q63</f>
        <v>0</v>
      </c>
      <c r="O73" s="164">
        <f>'AEO T24 Refining 2022 Raw'!R63</f>
        <v>0</v>
      </c>
      <c r="P73" s="164">
        <f>'AEO T24 Refining 2022 Raw'!S63</f>
        <v>0</v>
      </c>
      <c r="Q73" s="164">
        <f>'AEO T24 Refining 2022 Raw'!T63</f>
        <v>0</v>
      </c>
      <c r="R73" s="164">
        <f>'AEO T24 Refining 2022 Raw'!U63</f>
        <v>0</v>
      </c>
      <c r="S73" s="164">
        <f>'AEO T24 Refining 2022 Raw'!V63</f>
        <v>0</v>
      </c>
      <c r="T73" s="164">
        <f>'AEO T24 Refining 2022 Raw'!W63</f>
        <v>0</v>
      </c>
      <c r="U73" s="164">
        <f>'AEO T24 Refining 2022 Raw'!X63</f>
        <v>0</v>
      </c>
      <c r="V73" s="164">
        <f>'AEO T24 Refining 2022 Raw'!Y63</f>
        <v>0</v>
      </c>
      <c r="W73" s="164">
        <f>'AEO T24 Refining 2022 Raw'!Z63</f>
        <v>0</v>
      </c>
      <c r="X73" s="164">
        <f>'AEO T24 Refining 2022 Raw'!AA63</f>
        <v>0</v>
      </c>
      <c r="Y73" s="164">
        <f>'AEO T24 Refining 2022 Raw'!AB63</f>
        <v>0</v>
      </c>
      <c r="Z73" s="164">
        <f>'AEO T24 Refining 2022 Raw'!AC63</f>
        <v>0</v>
      </c>
      <c r="AA73" s="164">
        <f>'AEO T24 Refining 2022 Raw'!AD63</f>
        <v>0</v>
      </c>
      <c r="AB73" s="164">
        <f>'AEO T24 Refining 2022 Raw'!AE63</f>
        <v>0</v>
      </c>
      <c r="AC73" s="164">
        <f>'AEO T24 Refining 2022 Raw'!AF63</f>
        <v>0</v>
      </c>
      <c r="AD73" s="164">
        <f>'AEO T24 Refining 2022 Raw'!AG63</f>
        <v>0</v>
      </c>
      <c r="AE73" s="164">
        <f>'AEO T24 Refining 2022 Raw'!AH63</f>
        <v>0</v>
      </c>
      <c r="AF73" s="164">
        <f>'AEO T24 Refining 2022 Raw'!AI63</f>
        <v>0</v>
      </c>
      <c r="AG73" s="256" t="str">
        <f>'AEO T24 Refining 2022 Raw'!AJ63</f>
        <v>- -</v>
      </c>
    </row>
    <row r="74" spans="1:33" ht="12" customHeight="1" x14ac:dyDescent="0.25">
      <c r="A74" s="38" t="s">
        <v>437</v>
      </c>
      <c r="B74" s="163" t="s">
        <v>21</v>
      </c>
      <c r="C74" s="164">
        <f>'AEO T24 Refining 2022 Raw'!F64</f>
        <v>24.351489999999998</v>
      </c>
      <c r="D74" s="164">
        <f>'AEO T24 Refining 2022 Raw'!G64</f>
        <v>25.159261999999998</v>
      </c>
      <c r="E74" s="164">
        <f>'AEO T24 Refining 2022 Raw'!H64</f>
        <v>24.438649999999999</v>
      </c>
      <c r="F74" s="164">
        <f>'AEO T24 Refining 2022 Raw'!I64</f>
        <v>24.121645000000001</v>
      </c>
      <c r="G74" s="164">
        <f>'AEO T24 Refining 2022 Raw'!J64</f>
        <v>24.438649999999999</v>
      </c>
      <c r="H74" s="164">
        <f>'AEO T24 Refining 2022 Raw'!K64</f>
        <v>24.438649999999999</v>
      </c>
      <c r="I74" s="164">
        <f>'AEO T24 Refining 2022 Raw'!L64</f>
        <v>24.438649999999999</v>
      </c>
      <c r="J74" s="164">
        <f>'AEO T24 Refining 2022 Raw'!M64</f>
        <v>24.438649999999999</v>
      </c>
      <c r="K74" s="164">
        <f>'AEO T24 Refining 2022 Raw'!N64</f>
        <v>24.438649999999999</v>
      </c>
      <c r="L74" s="164">
        <f>'AEO T24 Refining 2022 Raw'!O64</f>
        <v>24.438649999999999</v>
      </c>
      <c r="M74" s="164">
        <f>'AEO T24 Refining 2022 Raw'!P64</f>
        <v>24.438649999999999</v>
      </c>
      <c r="N74" s="164">
        <f>'AEO T24 Refining 2022 Raw'!Q64</f>
        <v>23.344570000000001</v>
      </c>
      <c r="O74" s="164">
        <f>'AEO T24 Refining 2022 Raw'!R64</f>
        <v>23.458542000000001</v>
      </c>
      <c r="P74" s="164">
        <f>'AEO T24 Refining 2022 Raw'!S64</f>
        <v>23.510743999999999</v>
      </c>
      <c r="Q74" s="164">
        <f>'AEO T24 Refining 2022 Raw'!T64</f>
        <v>23.606460999999999</v>
      </c>
      <c r="R74" s="164">
        <f>'AEO T24 Refining 2022 Raw'!U64</f>
        <v>23.671147999999999</v>
      </c>
      <c r="S74" s="164">
        <f>'AEO T24 Refining 2022 Raw'!V64</f>
        <v>23.808112999999999</v>
      </c>
      <c r="T74" s="164">
        <f>'AEO T24 Refining 2022 Raw'!W64</f>
        <v>23.861491999999998</v>
      </c>
      <c r="U74" s="164">
        <f>'AEO T24 Refining 2022 Raw'!X64</f>
        <v>23.885505999999999</v>
      </c>
      <c r="V74" s="164">
        <f>'AEO T24 Refining 2022 Raw'!Y64</f>
        <v>23.728643000000002</v>
      </c>
      <c r="W74" s="164">
        <f>'AEO T24 Refining 2022 Raw'!Z64</f>
        <v>23.664204000000002</v>
      </c>
      <c r="X74" s="164">
        <f>'AEO T24 Refining 2022 Raw'!AA64</f>
        <v>23.659025</v>
      </c>
      <c r="Y74" s="164">
        <f>'AEO T24 Refining 2022 Raw'!AB64</f>
        <v>23.610271000000001</v>
      </c>
      <c r="Z74" s="164">
        <f>'AEO T24 Refining 2022 Raw'!AC64</f>
        <v>23.681173000000001</v>
      </c>
      <c r="AA74" s="164">
        <f>'AEO T24 Refining 2022 Raw'!AD64</f>
        <v>23.773306000000002</v>
      </c>
      <c r="AB74" s="164">
        <f>'AEO T24 Refining 2022 Raw'!AE64</f>
        <v>23.755254999999998</v>
      </c>
      <c r="AC74" s="164">
        <f>'AEO T24 Refining 2022 Raw'!AF64</f>
        <v>23.772099999999998</v>
      </c>
      <c r="AD74" s="164">
        <f>'AEO T24 Refining 2022 Raw'!AG64</f>
        <v>24.053557999999999</v>
      </c>
      <c r="AE74" s="164">
        <f>'AEO T24 Refining 2022 Raw'!AH64</f>
        <v>24.044322999999999</v>
      </c>
      <c r="AF74" s="164">
        <f>'AEO T24 Refining 2022 Raw'!AI64</f>
        <v>24.341949</v>
      </c>
      <c r="AG74" s="256">
        <f>'AEO T24 Refining 2022 Raw'!AJ64</f>
        <v>0</v>
      </c>
    </row>
    <row r="75" spans="1:33" ht="15" customHeight="1" x14ac:dyDescent="0.25">
      <c r="A75" s="38" t="s">
        <v>436</v>
      </c>
      <c r="B75" s="163" t="s">
        <v>489</v>
      </c>
      <c r="C75" s="164">
        <f>'AEO T24 Refining 2022 Raw'!F65</f>
        <v>0</v>
      </c>
      <c r="D75" s="164">
        <f>'AEO T24 Refining 2022 Raw'!G65</f>
        <v>0</v>
      </c>
      <c r="E75" s="164">
        <f>'AEO T24 Refining 2022 Raw'!H65</f>
        <v>0</v>
      </c>
      <c r="F75" s="164">
        <f>'AEO T24 Refining 2022 Raw'!I65</f>
        <v>0</v>
      </c>
      <c r="G75" s="164">
        <f>'AEO T24 Refining 2022 Raw'!J65</f>
        <v>0</v>
      </c>
      <c r="H75" s="164">
        <f>'AEO T24 Refining 2022 Raw'!K65</f>
        <v>0</v>
      </c>
      <c r="I75" s="164">
        <f>'AEO T24 Refining 2022 Raw'!L65</f>
        <v>0</v>
      </c>
      <c r="J75" s="164">
        <f>'AEO T24 Refining 2022 Raw'!M65</f>
        <v>0</v>
      </c>
      <c r="K75" s="164">
        <f>'AEO T24 Refining 2022 Raw'!N65</f>
        <v>0</v>
      </c>
      <c r="L75" s="164">
        <f>'AEO T24 Refining 2022 Raw'!O65</f>
        <v>0</v>
      </c>
      <c r="M75" s="164">
        <f>'AEO T24 Refining 2022 Raw'!P65</f>
        <v>0</v>
      </c>
      <c r="N75" s="164">
        <f>'AEO T24 Refining 2022 Raw'!Q65</f>
        <v>0</v>
      </c>
      <c r="O75" s="164">
        <f>'AEO T24 Refining 2022 Raw'!R65</f>
        <v>0</v>
      </c>
      <c r="P75" s="164">
        <f>'AEO T24 Refining 2022 Raw'!S65</f>
        <v>0</v>
      </c>
      <c r="Q75" s="164">
        <f>'AEO T24 Refining 2022 Raw'!T65</f>
        <v>0</v>
      </c>
      <c r="R75" s="164">
        <f>'AEO T24 Refining 2022 Raw'!U65</f>
        <v>0</v>
      </c>
      <c r="S75" s="164">
        <f>'AEO T24 Refining 2022 Raw'!V65</f>
        <v>0</v>
      </c>
      <c r="T75" s="164">
        <f>'AEO T24 Refining 2022 Raw'!W65</f>
        <v>0</v>
      </c>
      <c r="U75" s="164">
        <f>'AEO T24 Refining 2022 Raw'!X65</f>
        <v>0</v>
      </c>
      <c r="V75" s="164">
        <f>'AEO T24 Refining 2022 Raw'!Y65</f>
        <v>0</v>
      </c>
      <c r="W75" s="164">
        <f>'AEO T24 Refining 2022 Raw'!Z65</f>
        <v>0</v>
      </c>
      <c r="X75" s="164">
        <f>'AEO T24 Refining 2022 Raw'!AA65</f>
        <v>0</v>
      </c>
      <c r="Y75" s="164">
        <f>'AEO T24 Refining 2022 Raw'!AB65</f>
        <v>0</v>
      </c>
      <c r="Z75" s="164">
        <f>'AEO T24 Refining 2022 Raw'!AC65</f>
        <v>0</v>
      </c>
      <c r="AA75" s="164">
        <f>'AEO T24 Refining 2022 Raw'!AD65</f>
        <v>0</v>
      </c>
      <c r="AB75" s="164">
        <f>'AEO T24 Refining 2022 Raw'!AE65</f>
        <v>0</v>
      </c>
      <c r="AC75" s="164">
        <f>'AEO T24 Refining 2022 Raw'!AF65</f>
        <v>0</v>
      </c>
      <c r="AD75" s="164">
        <f>'AEO T24 Refining 2022 Raw'!AG65</f>
        <v>0</v>
      </c>
      <c r="AE75" s="164">
        <f>'AEO T24 Refining 2022 Raw'!AH65</f>
        <v>0</v>
      </c>
      <c r="AF75" s="164">
        <f>'AEO T24 Refining 2022 Raw'!AI65</f>
        <v>0</v>
      </c>
      <c r="AG75" s="256" t="str">
        <f>'AEO T24 Refining 2022 Raw'!AJ65</f>
        <v>- -</v>
      </c>
    </row>
    <row r="76" spans="1:33" ht="15" customHeight="1" x14ac:dyDescent="0.25">
      <c r="A76" s="38" t="s">
        <v>435</v>
      </c>
      <c r="B76" s="163" t="s">
        <v>569</v>
      </c>
      <c r="C76" s="164">
        <f>'AEO T24 Refining 2022 Raw'!F66</f>
        <v>4.8019699999999998</v>
      </c>
      <c r="D76" s="164">
        <f>'AEO T24 Refining 2022 Raw'!G66</f>
        <v>4.9979199999999997</v>
      </c>
      <c r="E76" s="164">
        <f>'AEO T24 Refining 2022 Raw'!H66</f>
        <v>6.1096630000000003</v>
      </c>
      <c r="F76" s="164">
        <f>'AEO T24 Refining 2022 Raw'!I66</f>
        <v>6.030411</v>
      </c>
      <c r="G76" s="164">
        <f>'AEO T24 Refining 2022 Raw'!J66</f>
        <v>6.1096630000000003</v>
      </c>
      <c r="H76" s="164">
        <f>'AEO T24 Refining 2022 Raw'!K66</f>
        <v>6.1096630000000003</v>
      </c>
      <c r="I76" s="164">
        <f>'AEO T24 Refining 2022 Raw'!L66</f>
        <v>6.1096630000000003</v>
      </c>
      <c r="J76" s="164">
        <f>'AEO T24 Refining 2022 Raw'!M66</f>
        <v>6.1096630000000003</v>
      </c>
      <c r="K76" s="164">
        <f>'AEO T24 Refining 2022 Raw'!N66</f>
        <v>6.1096630000000003</v>
      </c>
      <c r="L76" s="164">
        <f>'AEO T24 Refining 2022 Raw'!O66</f>
        <v>6.1096630000000003</v>
      </c>
      <c r="M76" s="164">
        <f>'AEO T24 Refining 2022 Raw'!P66</f>
        <v>6.1096630000000003</v>
      </c>
      <c r="N76" s="164">
        <f>'AEO T24 Refining 2022 Raw'!Q66</f>
        <v>5.8361429999999999</v>
      </c>
      <c r="O76" s="164">
        <f>'AEO T24 Refining 2022 Raw'!R66</f>
        <v>5.8646349999999998</v>
      </c>
      <c r="P76" s="164">
        <f>'AEO T24 Refining 2022 Raw'!S66</f>
        <v>5.8776859999999997</v>
      </c>
      <c r="Q76" s="164">
        <f>'AEO T24 Refining 2022 Raw'!T66</f>
        <v>5.9016149999999996</v>
      </c>
      <c r="R76" s="164">
        <f>'AEO T24 Refining 2022 Raw'!U66</f>
        <v>5.9177869999999997</v>
      </c>
      <c r="S76" s="164">
        <f>'AEO T24 Refining 2022 Raw'!V66</f>
        <v>5.9520280000000003</v>
      </c>
      <c r="T76" s="164">
        <f>'AEO T24 Refining 2022 Raw'!W66</f>
        <v>5.9653729999999996</v>
      </c>
      <c r="U76" s="164">
        <f>'AEO T24 Refining 2022 Raw'!X66</f>
        <v>5.9713760000000002</v>
      </c>
      <c r="V76" s="164">
        <f>'AEO T24 Refining 2022 Raw'!Y66</f>
        <v>5.9321609999999998</v>
      </c>
      <c r="W76" s="164">
        <f>'AEO T24 Refining 2022 Raw'!Z66</f>
        <v>5.9160510000000004</v>
      </c>
      <c r="X76" s="164">
        <f>'AEO T24 Refining 2022 Raw'!AA66</f>
        <v>5.9147559999999997</v>
      </c>
      <c r="Y76" s="164">
        <f>'AEO T24 Refining 2022 Raw'!AB66</f>
        <v>5.9025679999999996</v>
      </c>
      <c r="Z76" s="164">
        <f>'AEO T24 Refining 2022 Raw'!AC66</f>
        <v>5.920293</v>
      </c>
      <c r="AA76" s="164">
        <f>'AEO T24 Refining 2022 Raw'!AD66</f>
        <v>5.9433259999999999</v>
      </c>
      <c r="AB76" s="164">
        <f>'AEO T24 Refining 2022 Raw'!AE66</f>
        <v>5.9388139999999998</v>
      </c>
      <c r="AC76" s="164">
        <f>'AEO T24 Refining 2022 Raw'!AF66</f>
        <v>5.9430249999999996</v>
      </c>
      <c r="AD76" s="164">
        <f>'AEO T24 Refining 2022 Raw'!AG66</f>
        <v>6.0133900000000002</v>
      </c>
      <c r="AE76" s="164">
        <f>'AEO T24 Refining 2022 Raw'!AH66</f>
        <v>6.0110809999999999</v>
      </c>
      <c r="AF76" s="164">
        <f>'AEO T24 Refining 2022 Raw'!AI66</f>
        <v>6.0854869999999996</v>
      </c>
      <c r="AG76" s="256">
        <f>'AEO T24 Refining 2022 Raw'!AJ66</f>
        <v>8.0000000000000002E-3</v>
      </c>
    </row>
    <row r="77" spans="1:33" ht="15" customHeight="1" x14ac:dyDescent="0.25">
      <c r="A77" s="38" t="s">
        <v>434</v>
      </c>
      <c r="B77" s="162" t="s">
        <v>224</v>
      </c>
      <c r="C77" s="166">
        <f>'AEO T24 Refining 2022 Raw'!F67</f>
        <v>29.51276</v>
      </c>
      <c r="D77" s="166">
        <f>'AEO T24 Refining 2022 Raw'!G67</f>
        <v>30.548241000000001</v>
      </c>
      <c r="E77" s="166">
        <f>'AEO T24 Refining 2022 Raw'!H67</f>
        <v>30.548313</v>
      </c>
      <c r="F77" s="166">
        <f>'AEO T24 Refining 2022 Raw'!I67</f>
        <v>30.152056000000002</v>
      </c>
      <c r="G77" s="166">
        <f>'AEO T24 Refining 2022 Raw'!J67</f>
        <v>30.548313</v>
      </c>
      <c r="H77" s="166">
        <f>'AEO T24 Refining 2022 Raw'!K67</f>
        <v>30.548313</v>
      </c>
      <c r="I77" s="166">
        <f>'AEO T24 Refining 2022 Raw'!L67</f>
        <v>30.548313</v>
      </c>
      <c r="J77" s="166">
        <f>'AEO T24 Refining 2022 Raw'!M67</f>
        <v>30.548313</v>
      </c>
      <c r="K77" s="166">
        <f>'AEO T24 Refining 2022 Raw'!N67</f>
        <v>30.548313</v>
      </c>
      <c r="L77" s="166">
        <f>'AEO T24 Refining 2022 Raw'!O67</f>
        <v>30.548313</v>
      </c>
      <c r="M77" s="166">
        <f>'AEO T24 Refining 2022 Raw'!P67</f>
        <v>30.548313</v>
      </c>
      <c r="N77" s="166">
        <f>'AEO T24 Refining 2022 Raw'!Q67</f>
        <v>29.180713999999998</v>
      </c>
      <c r="O77" s="166">
        <f>'AEO T24 Refining 2022 Raw'!R67</f>
        <v>29.323177000000001</v>
      </c>
      <c r="P77" s="166">
        <f>'AEO T24 Refining 2022 Raw'!S67</f>
        <v>29.38843</v>
      </c>
      <c r="Q77" s="166">
        <f>'AEO T24 Refining 2022 Raw'!T67</f>
        <v>29.508075999999999</v>
      </c>
      <c r="R77" s="166">
        <f>'AEO T24 Refining 2022 Raw'!U67</f>
        <v>29.588936</v>
      </c>
      <c r="S77" s="166">
        <f>'AEO T24 Refining 2022 Raw'!V67</f>
        <v>29.760141000000001</v>
      </c>
      <c r="T77" s="166">
        <f>'AEO T24 Refining 2022 Raw'!W67</f>
        <v>29.826865999999999</v>
      </c>
      <c r="U77" s="166">
        <f>'AEO T24 Refining 2022 Raw'!X67</f>
        <v>29.856881999999999</v>
      </c>
      <c r="V77" s="166">
        <f>'AEO T24 Refining 2022 Raw'!Y67</f>
        <v>29.660805</v>
      </c>
      <c r="W77" s="166">
        <f>'AEO T24 Refining 2022 Raw'!Z67</f>
        <v>29.580254</v>
      </c>
      <c r="X77" s="166">
        <f>'AEO T24 Refining 2022 Raw'!AA67</f>
        <v>29.573782000000001</v>
      </c>
      <c r="Y77" s="166">
        <f>'AEO T24 Refining 2022 Raw'!AB67</f>
        <v>29.512840000000001</v>
      </c>
      <c r="Z77" s="166">
        <f>'AEO T24 Refining 2022 Raw'!AC67</f>
        <v>29.601467</v>
      </c>
      <c r="AA77" s="166">
        <f>'AEO T24 Refining 2022 Raw'!AD67</f>
        <v>29.716633000000002</v>
      </c>
      <c r="AB77" s="166">
        <f>'AEO T24 Refining 2022 Raw'!AE67</f>
        <v>29.694068999999999</v>
      </c>
      <c r="AC77" s="166">
        <f>'AEO T24 Refining 2022 Raw'!AF67</f>
        <v>29.715126000000001</v>
      </c>
      <c r="AD77" s="166">
        <f>'AEO T24 Refining 2022 Raw'!AG67</f>
        <v>30.066948</v>
      </c>
      <c r="AE77" s="166">
        <f>'AEO T24 Refining 2022 Raw'!AH67</f>
        <v>30.055405</v>
      </c>
      <c r="AF77" s="166">
        <f>'AEO T24 Refining 2022 Raw'!AI67</f>
        <v>30.427437000000001</v>
      </c>
      <c r="AG77" s="254">
        <f>'AEO T24 Refining 2022 Raw'!AJ67</f>
        <v>1E-3</v>
      </c>
    </row>
    <row r="78" spans="1:33" ht="15" customHeight="1" x14ac:dyDescent="0.25">
      <c r="B78" s="162" t="s">
        <v>233</v>
      </c>
      <c r="C78" s="248"/>
      <c r="D78" s="248"/>
      <c r="E78" s="248"/>
      <c r="F78" s="248"/>
      <c r="G78" s="248"/>
      <c r="H78" s="248"/>
      <c r="I78" s="248"/>
      <c r="J78" s="248"/>
      <c r="K78" s="248"/>
      <c r="L78" s="248"/>
      <c r="M78" s="248"/>
      <c r="N78" s="248"/>
      <c r="O78" s="248"/>
      <c r="P78" s="248"/>
      <c r="Q78" s="248"/>
      <c r="R78" s="248"/>
      <c r="S78" s="248"/>
      <c r="T78" s="248"/>
      <c r="U78" s="248"/>
      <c r="V78" s="248"/>
      <c r="W78" s="248"/>
      <c r="X78" s="248"/>
      <c r="Y78" s="248"/>
      <c r="Z78" s="248"/>
      <c r="AA78" s="248"/>
      <c r="AB78" s="248"/>
      <c r="AC78" s="248"/>
      <c r="AD78" s="248"/>
      <c r="AE78" s="248"/>
      <c r="AF78" s="248"/>
    </row>
    <row r="79" spans="1:33" ht="12" customHeight="1" x14ac:dyDescent="0.25">
      <c r="A79" s="38" t="s">
        <v>433</v>
      </c>
      <c r="B79" s="163" t="s">
        <v>234</v>
      </c>
      <c r="C79" s="164">
        <f>'AEO T24 Refining 2022 Raw'!F69</f>
        <v>9.3837109999999999</v>
      </c>
      <c r="D79" s="164">
        <f>'AEO T24 Refining 2022 Raw'!G69</f>
        <v>10.545921</v>
      </c>
      <c r="E79" s="164">
        <f>'AEO T24 Refining 2022 Raw'!H69</f>
        <v>0</v>
      </c>
      <c r="F79" s="164">
        <f>'AEO T24 Refining 2022 Raw'!I69</f>
        <v>0</v>
      </c>
      <c r="G79" s="164">
        <f>'AEO T24 Refining 2022 Raw'!J69</f>
        <v>0</v>
      </c>
      <c r="H79" s="164">
        <f>'AEO T24 Refining 2022 Raw'!K69</f>
        <v>0</v>
      </c>
      <c r="I79" s="164">
        <f>'AEO T24 Refining 2022 Raw'!L69</f>
        <v>0</v>
      </c>
      <c r="J79" s="164">
        <f>'AEO T24 Refining 2022 Raw'!M69</f>
        <v>0</v>
      </c>
      <c r="K79" s="164">
        <f>'AEO T24 Refining 2022 Raw'!N69</f>
        <v>0</v>
      </c>
      <c r="L79" s="164">
        <f>'AEO T24 Refining 2022 Raw'!O69</f>
        <v>0</v>
      </c>
      <c r="M79" s="164">
        <f>'AEO T24 Refining 2022 Raw'!P69</f>
        <v>0</v>
      </c>
      <c r="N79" s="164">
        <f>'AEO T24 Refining 2022 Raw'!Q69</f>
        <v>0</v>
      </c>
      <c r="O79" s="164">
        <f>'AEO T24 Refining 2022 Raw'!R69</f>
        <v>0</v>
      </c>
      <c r="P79" s="164">
        <f>'AEO T24 Refining 2022 Raw'!S69</f>
        <v>0</v>
      </c>
      <c r="Q79" s="164">
        <f>'AEO T24 Refining 2022 Raw'!T69</f>
        <v>0</v>
      </c>
      <c r="R79" s="164">
        <f>'AEO T24 Refining 2022 Raw'!U69</f>
        <v>0</v>
      </c>
      <c r="S79" s="164">
        <f>'AEO T24 Refining 2022 Raw'!V69</f>
        <v>0</v>
      </c>
      <c r="T79" s="164">
        <f>'AEO T24 Refining 2022 Raw'!W69</f>
        <v>0</v>
      </c>
      <c r="U79" s="164">
        <f>'AEO T24 Refining 2022 Raw'!X69</f>
        <v>0</v>
      </c>
      <c r="V79" s="164">
        <f>'AEO T24 Refining 2022 Raw'!Y69</f>
        <v>0</v>
      </c>
      <c r="W79" s="164">
        <f>'AEO T24 Refining 2022 Raw'!Z69</f>
        <v>0</v>
      </c>
      <c r="X79" s="164">
        <f>'AEO T24 Refining 2022 Raw'!AA69</f>
        <v>0</v>
      </c>
      <c r="Y79" s="164">
        <f>'AEO T24 Refining 2022 Raw'!AB69</f>
        <v>0</v>
      </c>
      <c r="Z79" s="164">
        <f>'AEO T24 Refining 2022 Raw'!AC69</f>
        <v>0</v>
      </c>
      <c r="AA79" s="164">
        <f>'AEO T24 Refining 2022 Raw'!AD69</f>
        <v>0</v>
      </c>
      <c r="AB79" s="164">
        <f>'AEO T24 Refining 2022 Raw'!AE69</f>
        <v>0</v>
      </c>
      <c r="AC79" s="164">
        <f>'AEO T24 Refining 2022 Raw'!AF69</f>
        <v>0</v>
      </c>
      <c r="AD79" s="164">
        <f>'AEO T24 Refining 2022 Raw'!AG69</f>
        <v>0</v>
      </c>
      <c r="AE79" s="164">
        <f>'AEO T24 Refining 2022 Raw'!AH69</f>
        <v>0</v>
      </c>
      <c r="AF79" s="164">
        <f>'AEO T24 Refining 2022 Raw'!AI69</f>
        <v>0</v>
      </c>
      <c r="AG79" s="256" t="str">
        <f>'AEO T24 Refining 2022 Raw'!AJ69</f>
        <v>- -</v>
      </c>
    </row>
    <row r="80" spans="1:33" ht="15" customHeight="1" x14ac:dyDescent="0.25">
      <c r="A80" s="38" t="s">
        <v>432</v>
      </c>
      <c r="B80" s="163" t="s">
        <v>235</v>
      </c>
      <c r="C80" s="164">
        <f>'AEO T24 Refining 2022 Raw'!F70</f>
        <v>20.129051</v>
      </c>
      <c r="D80" s="164">
        <f>'AEO T24 Refining 2022 Raw'!G70</f>
        <v>20.002319</v>
      </c>
      <c r="E80" s="164">
        <f>'AEO T24 Refining 2022 Raw'!H70</f>
        <v>30.548311000000002</v>
      </c>
      <c r="F80" s="164">
        <f>'AEO T24 Refining 2022 Raw'!I70</f>
        <v>30.152056000000002</v>
      </c>
      <c r="G80" s="164">
        <f>'AEO T24 Refining 2022 Raw'!J70</f>
        <v>30.548311000000002</v>
      </c>
      <c r="H80" s="164">
        <f>'AEO T24 Refining 2022 Raw'!K70</f>
        <v>30.548311000000002</v>
      </c>
      <c r="I80" s="164">
        <f>'AEO T24 Refining 2022 Raw'!L70</f>
        <v>30.548311000000002</v>
      </c>
      <c r="J80" s="164">
        <f>'AEO T24 Refining 2022 Raw'!M70</f>
        <v>30.548311000000002</v>
      </c>
      <c r="K80" s="164">
        <f>'AEO T24 Refining 2022 Raw'!N70</f>
        <v>30.548311000000002</v>
      </c>
      <c r="L80" s="164">
        <f>'AEO T24 Refining 2022 Raw'!O70</f>
        <v>30.548311000000002</v>
      </c>
      <c r="M80" s="164">
        <f>'AEO T24 Refining 2022 Raw'!P70</f>
        <v>30.548311000000002</v>
      </c>
      <c r="N80" s="164">
        <f>'AEO T24 Refining 2022 Raw'!Q70</f>
        <v>29.180712</v>
      </c>
      <c r="O80" s="164">
        <f>'AEO T24 Refining 2022 Raw'!R70</f>
        <v>29.323177000000001</v>
      </c>
      <c r="P80" s="164">
        <f>'AEO T24 Refining 2022 Raw'!S70</f>
        <v>29.38843</v>
      </c>
      <c r="Q80" s="164">
        <f>'AEO T24 Refining 2022 Raw'!T70</f>
        <v>29.508075999999999</v>
      </c>
      <c r="R80" s="164">
        <f>'AEO T24 Refining 2022 Raw'!U70</f>
        <v>29.588936</v>
      </c>
      <c r="S80" s="164">
        <f>'AEO T24 Refining 2022 Raw'!V70</f>
        <v>29.760138999999999</v>
      </c>
      <c r="T80" s="164">
        <f>'AEO T24 Refining 2022 Raw'!W70</f>
        <v>29.826864</v>
      </c>
      <c r="U80" s="164">
        <f>'AEO T24 Refining 2022 Raw'!X70</f>
        <v>29.85688</v>
      </c>
      <c r="V80" s="164">
        <f>'AEO T24 Refining 2022 Raw'!Y70</f>
        <v>29.660805</v>
      </c>
      <c r="W80" s="164">
        <f>'AEO T24 Refining 2022 Raw'!Z70</f>
        <v>29.580255999999999</v>
      </c>
      <c r="X80" s="164">
        <f>'AEO T24 Refining 2022 Raw'!AA70</f>
        <v>29.573779999999999</v>
      </c>
      <c r="Y80" s="164">
        <f>'AEO T24 Refining 2022 Raw'!AB70</f>
        <v>29.512836</v>
      </c>
      <c r="Z80" s="164">
        <f>'AEO T24 Refining 2022 Raw'!AC70</f>
        <v>29.601467</v>
      </c>
      <c r="AA80" s="164">
        <f>'AEO T24 Refining 2022 Raw'!AD70</f>
        <v>29.716633000000002</v>
      </c>
      <c r="AB80" s="164">
        <f>'AEO T24 Refining 2022 Raw'!AE70</f>
        <v>29.694067</v>
      </c>
      <c r="AC80" s="164">
        <f>'AEO T24 Refining 2022 Raw'!AF70</f>
        <v>29.715126000000001</v>
      </c>
      <c r="AD80" s="164">
        <f>'AEO T24 Refining 2022 Raw'!AG70</f>
        <v>30.066946000000002</v>
      </c>
      <c r="AE80" s="164">
        <f>'AEO T24 Refining 2022 Raw'!AH70</f>
        <v>30.055405</v>
      </c>
      <c r="AF80" s="164">
        <f>'AEO T24 Refining 2022 Raw'!AI70</f>
        <v>30.427439</v>
      </c>
      <c r="AG80" s="256">
        <f>'AEO T24 Refining 2022 Raw'!AJ70</f>
        <v>1.4E-2</v>
      </c>
    </row>
    <row r="81" spans="1:34" ht="15" customHeight="1" x14ac:dyDescent="0.25">
      <c r="C81" s="248"/>
      <c r="D81" s="248"/>
      <c r="E81" s="248"/>
      <c r="F81" s="248"/>
      <c r="G81" s="248"/>
      <c r="H81" s="248"/>
      <c r="I81" s="248"/>
      <c r="J81" s="248"/>
      <c r="K81" s="248"/>
      <c r="L81" s="248"/>
      <c r="M81" s="248"/>
      <c r="N81" s="248"/>
      <c r="O81" s="248"/>
      <c r="P81" s="248"/>
      <c r="Q81" s="248"/>
      <c r="R81" s="248"/>
      <c r="S81" s="248"/>
      <c r="T81" s="248"/>
      <c r="U81" s="248"/>
      <c r="V81" s="248"/>
      <c r="W81" s="248"/>
      <c r="X81" s="248"/>
      <c r="Y81" s="248"/>
      <c r="Z81" s="248"/>
      <c r="AA81" s="248"/>
      <c r="AB81" s="248"/>
      <c r="AC81" s="248"/>
      <c r="AD81" s="248"/>
      <c r="AE81" s="248"/>
      <c r="AF81" s="248"/>
    </row>
    <row r="82" spans="1:34" ht="15" customHeight="1" x14ac:dyDescent="0.25">
      <c r="B82" s="162" t="s">
        <v>236</v>
      </c>
      <c r="C82" s="248"/>
      <c r="D82" s="248"/>
      <c r="E82" s="248"/>
      <c r="F82" s="248"/>
      <c r="G82" s="248"/>
      <c r="H82" s="248"/>
      <c r="I82" s="248"/>
      <c r="J82" s="248"/>
      <c r="K82" s="248"/>
      <c r="L82" s="248"/>
      <c r="M82" s="248"/>
      <c r="N82" s="248"/>
      <c r="O82" s="248"/>
      <c r="P82" s="248"/>
      <c r="Q82" s="248"/>
      <c r="R82" s="248"/>
      <c r="S82" s="248"/>
      <c r="T82" s="248"/>
      <c r="U82" s="248"/>
      <c r="V82" s="248"/>
      <c r="W82" s="248"/>
      <c r="X82" s="248"/>
      <c r="Y82" s="248"/>
      <c r="Z82" s="248"/>
      <c r="AA82" s="248"/>
      <c r="AB82" s="248"/>
      <c r="AC82" s="248"/>
      <c r="AD82" s="248"/>
      <c r="AE82" s="248"/>
      <c r="AF82" s="248"/>
    </row>
    <row r="83" spans="1:34" ht="12" customHeight="1" x14ac:dyDescent="0.25">
      <c r="B83" s="162" t="s">
        <v>237</v>
      </c>
      <c r="C83" s="248"/>
      <c r="D83" s="248"/>
      <c r="E83" s="248"/>
      <c r="F83" s="248"/>
      <c r="G83" s="248"/>
      <c r="H83" s="248"/>
      <c r="I83" s="248"/>
      <c r="J83" s="248"/>
      <c r="K83" s="248"/>
      <c r="L83" s="248"/>
      <c r="M83" s="248"/>
      <c r="N83" s="248"/>
      <c r="O83" s="248"/>
      <c r="P83" s="248"/>
      <c r="Q83" s="248"/>
      <c r="R83" s="248"/>
      <c r="S83" s="248"/>
      <c r="T83" s="248"/>
      <c r="U83" s="248"/>
      <c r="V83" s="248"/>
      <c r="W83" s="248"/>
      <c r="X83" s="248"/>
      <c r="Y83" s="248"/>
      <c r="Z83" s="248"/>
      <c r="AA83" s="248"/>
      <c r="AB83" s="248"/>
      <c r="AC83" s="248"/>
      <c r="AD83" s="248"/>
      <c r="AE83" s="248"/>
      <c r="AF83" s="248"/>
    </row>
    <row r="84" spans="1:34" ht="15" customHeight="1" x14ac:dyDescent="0.25">
      <c r="A84" s="38" t="s">
        <v>431</v>
      </c>
      <c r="B84" s="163" t="s">
        <v>238</v>
      </c>
      <c r="C84" s="168">
        <f>'AEO T24 Refining 2022 Raw'!F73</f>
        <v>368</v>
      </c>
      <c r="D84" s="168">
        <f>'AEO T24 Refining 2022 Raw'!G73</f>
        <v>368</v>
      </c>
      <c r="E84" s="168">
        <f>'AEO T24 Refining 2022 Raw'!H73</f>
        <v>430.817047</v>
      </c>
      <c r="F84" s="168">
        <f>'AEO T24 Refining 2022 Raw'!I73</f>
        <v>430.56384300000002</v>
      </c>
      <c r="G84" s="168">
        <f>'AEO T24 Refining 2022 Raw'!J73</f>
        <v>434.30599999999998</v>
      </c>
      <c r="H84" s="168">
        <f>'AEO T24 Refining 2022 Raw'!K73</f>
        <v>434.91616800000003</v>
      </c>
      <c r="I84" s="168">
        <f>'AEO T24 Refining 2022 Raw'!L73</f>
        <v>434.97967499999999</v>
      </c>
      <c r="J84" s="168">
        <f>'AEO T24 Refining 2022 Raw'!M73</f>
        <v>435.16934199999997</v>
      </c>
      <c r="K84" s="168">
        <f>'AEO T24 Refining 2022 Raw'!N73</f>
        <v>438.36965900000001</v>
      </c>
      <c r="L84" s="168">
        <f>'AEO T24 Refining 2022 Raw'!O73</f>
        <v>439.557098</v>
      </c>
      <c r="M84" s="168">
        <f>'AEO T24 Refining 2022 Raw'!P73</f>
        <v>441.27743500000003</v>
      </c>
      <c r="N84" s="168">
        <f>'AEO T24 Refining 2022 Raw'!Q73</f>
        <v>442.77075200000002</v>
      </c>
      <c r="O84" s="168">
        <f>'AEO T24 Refining 2022 Raw'!R73</f>
        <v>443.91580199999999</v>
      </c>
      <c r="P84" s="168">
        <f>'AEO T24 Refining 2022 Raw'!S73</f>
        <v>445.42871100000002</v>
      </c>
      <c r="Q84" s="168">
        <f>'AEO T24 Refining 2022 Raw'!T73</f>
        <v>446.76989700000001</v>
      </c>
      <c r="R84" s="168">
        <f>'AEO T24 Refining 2022 Raw'!U73</f>
        <v>447.50381499999997</v>
      </c>
      <c r="S84" s="168">
        <f>'AEO T24 Refining 2022 Raw'!V73</f>
        <v>448.47006199999998</v>
      </c>
      <c r="T84" s="168">
        <f>'AEO T24 Refining 2022 Raw'!W73</f>
        <v>449.73126200000002</v>
      </c>
      <c r="U84" s="168">
        <f>'AEO T24 Refining 2022 Raw'!X73</f>
        <v>452.62298600000003</v>
      </c>
      <c r="V84" s="168">
        <f>'AEO T24 Refining 2022 Raw'!Y73</f>
        <v>452.851135</v>
      </c>
      <c r="W84" s="168">
        <f>'AEO T24 Refining 2022 Raw'!Z73</f>
        <v>454.72369400000002</v>
      </c>
      <c r="X84" s="168">
        <f>'AEO T24 Refining 2022 Raw'!AA73</f>
        <v>457.35723899999999</v>
      </c>
      <c r="Y84" s="168">
        <f>'AEO T24 Refining 2022 Raw'!AB73</f>
        <v>460.89511099999999</v>
      </c>
      <c r="Z84" s="168">
        <f>'AEO T24 Refining 2022 Raw'!AC73</f>
        <v>468.09613000000002</v>
      </c>
      <c r="AA84" s="168">
        <f>'AEO T24 Refining 2022 Raw'!AD73</f>
        <v>472.39056399999998</v>
      </c>
      <c r="AB84" s="168">
        <f>'AEO T24 Refining 2022 Raw'!AE73</f>
        <v>477.27792399999998</v>
      </c>
      <c r="AC84" s="168">
        <f>'AEO T24 Refining 2022 Raw'!AF73</f>
        <v>482.48898300000002</v>
      </c>
      <c r="AD84" s="168">
        <f>'AEO T24 Refining 2022 Raw'!AG73</f>
        <v>487.84789999999998</v>
      </c>
      <c r="AE84" s="168">
        <f>'AEO T24 Refining 2022 Raw'!AH73</f>
        <v>493.48193400000002</v>
      </c>
      <c r="AF84" s="168">
        <f>'AEO T24 Refining 2022 Raw'!AI73</f>
        <v>500.63314800000001</v>
      </c>
      <c r="AG84" s="256">
        <f>'AEO T24 Refining 2022 Raw'!AJ73</f>
        <v>1.0999999999999999E-2</v>
      </c>
    </row>
    <row r="85" spans="1:34" ht="15" customHeight="1" x14ac:dyDescent="0.25">
      <c r="A85" s="38" t="s">
        <v>430</v>
      </c>
      <c r="B85" s="163" t="s">
        <v>239</v>
      </c>
      <c r="C85" s="168">
        <f>'AEO T24 Refining 2022 Raw'!F74</f>
        <v>24</v>
      </c>
      <c r="D85" s="168">
        <f>'AEO T24 Refining 2022 Raw'!G74</f>
        <v>24</v>
      </c>
      <c r="E85" s="168">
        <f>'AEO T24 Refining 2022 Raw'!H74</f>
        <v>0</v>
      </c>
      <c r="F85" s="168">
        <f>'AEO T24 Refining 2022 Raw'!I74</f>
        <v>0</v>
      </c>
      <c r="G85" s="168">
        <f>'AEO T24 Refining 2022 Raw'!J74</f>
        <v>0</v>
      </c>
      <c r="H85" s="168">
        <f>'AEO T24 Refining 2022 Raw'!K74</f>
        <v>0</v>
      </c>
      <c r="I85" s="168">
        <f>'AEO T24 Refining 2022 Raw'!L74</f>
        <v>0</v>
      </c>
      <c r="J85" s="168">
        <f>'AEO T24 Refining 2022 Raw'!M74</f>
        <v>0</v>
      </c>
      <c r="K85" s="168">
        <f>'AEO T24 Refining 2022 Raw'!N74</f>
        <v>0</v>
      </c>
      <c r="L85" s="168">
        <f>'AEO T24 Refining 2022 Raw'!O74</f>
        <v>0</v>
      </c>
      <c r="M85" s="168">
        <f>'AEO T24 Refining 2022 Raw'!P74</f>
        <v>0</v>
      </c>
      <c r="N85" s="168">
        <f>'AEO T24 Refining 2022 Raw'!Q74</f>
        <v>4.4211E-2</v>
      </c>
      <c r="O85" s="168">
        <f>'AEO T24 Refining 2022 Raw'!R74</f>
        <v>0.58731100000000003</v>
      </c>
      <c r="P85" s="168">
        <f>'AEO T24 Refining 2022 Raw'!S74</f>
        <v>0.58731100000000003</v>
      </c>
      <c r="Q85" s="168">
        <f>'AEO T24 Refining 2022 Raw'!T74</f>
        <v>4.1291679999999999</v>
      </c>
      <c r="R85" s="168">
        <f>'AEO T24 Refining 2022 Raw'!U74</f>
        <v>6.7917680000000002</v>
      </c>
      <c r="S85" s="168">
        <f>'AEO T24 Refining 2022 Raw'!V74</f>
        <v>10.297454999999999</v>
      </c>
      <c r="T85" s="168">
        <f>'AEO T24 Refining 2022 Raw'!W74</f>
        <v>13.768188</v>
      </c>
      <c r="U85" s="168">
        <f>'AEO T24 Refining 2022 Raw'!X74</f>
        <v>24.259581000000001</v>
      </c>
      <c r="V85" s="168">
        <f>'AEO T24 Refining 2022 Raw'!Y74</f>
        <v>24.055047999999999</v>
      </c>
      <c r="W85" s="168">
        <f>'AEO T24 Refining 2022 Raw'!Z74</f>
        <v>30.481363000000002</v>
      </c>
      <c r="X85" s="168">
        <f>'AEO T24 Refining 2022 Raw'!AA74</f>
        <v>30.481363000000002</v>
      </c>
      <c r="Y85" s="168">
        <f>'AEO T24 Refining 2022 Raw'!AB74</f>
        <v>30.481363000000002</v>
      </c>
      <c r="Z85" s="168">
        <f>'AEO T24 Refining 2022 Raw'!AC74</f>
        <v>30.481363000000002</v>
      </c>
      <c r="AA85" s="168">
        <f>'AEO T24 Refining 2022 Raw'!AD74</f>
        <v>30.472221000000001</v>
      </c>
      <c r="AB85" s="168">
        <f>'AEO T24 Refining 2022 Raw'!AE74</f>
        <v>30.481363000000002</v>
      </c>
      <c r="AC85" s="168">
        <f>'AEO T24 Refining 2022 Raw'!AF74</f>
        <v>30.481363000000002</v>
      </c>
      <c r="AD85" s="168">
        <f>'AEO T24 Refining 2022 Raw'!AG74</f>
        <v>30.481363000000002</v>
      </c>
      <c r="AE85" s="168">
        <f>'AEO T24 Refining 2022 Raw'!AH74</f>
        <v>30.481363000000002</v>
      </c>
      <c r="AF85" s="168">
        <f>'AEO T24 Refining 2022 Raw'!AI74</f>
        <v>30.481363000000002</v>
      </c>
      <c r="AG85" s="256">
        <f>'AEO T24 Refining 2022 Raw'!AJ74</f>
        <v>8.0000000000000002E-3</v>
      </c>
    </row>
    <row r="86" spans="1:34" ht="15" customHeight="1" x14ac:dyDescent="0.25">
      <c r="A86" s="38" t="s">
        <v>429</v>
      </c>
      <c r="B86" s="163" t="s">
        <v>240</v>
      </c>
      <c r="C86" s="168">
        <f>'AEO T24 Refining 2022 Raw'!F75</f>
        <v>37</v>
      </c>
      <c r="D86" s="168">
        <f>'AEO T24 Refining 2022 Raw'!G75</f>
        <v>37</v>
      </c>
      <c r="E86" s="168">
        <f>'AEO T24 Refining 2022 Raw'!H75</f>
        <v>41.375824000000001</v>
      </c>
      <c r="F86" s="168">
        <f>'AEO T24 Refining 2022 Raw'!I75</f>
        <v>41.351852000000001</v>
      </c>
      <c r="G86" s="168">
        <f>'AEO T24 Refining 2022 Raw'!J75</f>
        <v>41.706150000000001</v>
      </c>
      <c r="H86" s="168">
        <f>'AEO T24 Refining 2022 Raw'!K75</f>
        <v>41.763924000000003</v>
      </c>
      <c r="I86" s="168">
        <f>'AEO T24 Refining 2022 Raw'!L75</f>
        <v>41.769936000000001</v>
      </c>
      <c r="J86" s="168">
        <f>'AEO T24 Refining 2022 Raw'!M75</f>
        <v>41.787891000000002</v>
      </c>
      <c r="K86" s="168">
        <f>'AEO T24 Refining 2022 Raw'!N75</f>
        <v>42.090888999999997</v>
      </c>
      <c r="L86" s="168">
        <f>'AEO T24 Refining 2022 Raw'!O75</f>
        <v>42.203311999999997</v>
      </c>
      <c r="M86" s="168">
        <f>'AEO T24 Refining 2022 Raw'!P75</f>
        <v>42.366188000000001</v>
      </c>
      <c r="N86" s="168">
        <f>'AEO T24 Refining 2022 Raw'!Q75</f>
        <v>42.511578</v>
      </c>
      <c r="O86" s="168">
        <f>'AEO T24 Refining 2022 Raw'!R75</f>
        <v>42.658729999999998</v>
      </c>
      <c r="P86" s="168">
        <f>'AEO T24 Refining 2022 Raw'!S75</f>
        <v>42.830612000000002</v>
      </c>
      <c r="Q86" s="168">
        <f>'AEO T24 Refining 2022 Raw'!T75</f>
        <v>43.094223</v>
      </c>
      <c r="R86" s="168">
        <f>'AEO T24 Refining 2022 Raw'!U75</f>
        <v>43.261223000000001</v>
      </c>
      <c r="S86" s="168">
        <f>'AEO T24 Refining 2022 Raw'!V75</f>
        <v>43.481102</v>
      </c>
      <c r="T86" s="168">
        <f>'AEO T24 Refining 2022 Raw'!W75</f>
        <v>43.733390999999997</v>
      </c>
      <c r="U86" s="168">
        <f>'AEO T24 Refining 2022 Raw'!X75</f>
        <v>44.391418000000002</v>
      </c>
      <c r="V86" s="168">
        <f>'AEO T24 Refining 2022 Raw'!Y75</f>
        <v>44.410915000000003</v>
      </c>
      <c r="W86" s="168">
        <f>'AEO T24 Refining 2022 Raw'!Z75</f>
        <v>44.825485</v>
      </c>
      <c r="X86" s="168">
        <f>'AEO T24 Refining 2022 Raw'!AA75</f>
        <v>45.138947000000002</v>
      </c>
      <c r="Y86" s="168">
        <f>'AEO T24 Refining 2022 Raw'!AB75</f>
        <v>45.526637999999998</v>
      </c>
      <c r="Z86" s="168">
        <f>'AEO T24 Refining 2022 Raw'!AC75</f>
        <v>46.344771999999999</v>
      </c>
      <c r="AA86" s="168">
        <f>'AEO T24 Refining 2022 Raw'!AD75</f>
        <v>46.832386</v>
      </c>
      <c r="AB86" s="168">
        <f>'AEO T24 Refining 2022 Raw'!AE75</f>
        <v>47.387943</v>
      </c>
      <c r="AC86" s="168">
        <f>'AEO T24 Refining 2022 Raw'!AF75</f>
        <v>47.979987999999999</v>
      </c>
      <c r="AD86" s="168">
        <f>'AEO T24 Refining 2022 Raw'!AG75</f>
        <v>48.588833000000001</v>
      </c>
      <c r="AE86" s="168">
        <f>'AEO T24 Refining 2022 Raw'!AH75</f>
        <v>49.228935</v>
      </c>
      <c r="AF86" s="168">
        <f>'AEO T24 Refining 2022 Raw'!AI75</f>
        <v>50.041409000000002</v>
      </c>
      <c r="AG86" s="256">
        <f>'AEO T24 Refining 2022 Raw'!AJ75</f>
        <v>0.01</v>
      </c>
    </row>
    <row r="87" spans="1:34" ht="15" customHeight="1" x14ac:dyDescent="0.25">
      <c r="A87" s="38" t="s">
        <v>428</v>
      </c>
      <c r="B87" s="162" t="s">
        <v>241</v>
      </c>
      <c r="C87" s="233">
        <f>'AEO T24 Refining 2022 Raw'!F76</f>
        <v>429</v>
      </c>
      <c r="D87" s="233">
        <f>'AEO T24 Refining 2022 Raw'!G76</f>
        <v>429</v>
      </c>
      <c r="E87" s="233">
        <f>'AEO T24 Refining 2022 Raw'!H76</f>
        <v>472.19287100000003</v>
      </c>
      <c r="F87" s="233">
        <f>'AEO T24 Refining 2022 Raw'!I76</f>
        <v>471.91570999999999</v>
      </c>
      <c r="G87" s="233">
        <f>'AEO T24 Refining 2022 Raw'!J76</f>
        <v>476.01214599999997</v>
      </c>
      <c r="H87" s="233">
        <f>'AEO T24 Refining 2022 Raw'!K76</f>
        <v>476.68008400000002</v>
      </c>
      <c r="I87" s="233">
        <f>'AEO T24 Refining 2022 Raw'!L76</f>
        <v>476.74960299999998</v>
      </c>
      <c r="J87" s="233">
        <f>'AEO T24 Refining 2022 Raw'!M76</f>
        <v>476.957245</v>
      </c>
      <c r="K87" s="233">
        <f>'AEO T24 Refining 2022 Raw'!N76</f>
        <v>480.46054099999998</v>
      </c>
      <c r="L87" s="233">
        <f>'AEO T24 Refining 2022 Raw'!O76</f>
        <v>481.76040599999999</v>
      </c>
      <c r="M87" s="233">
        <f>'AEO T24 Refining 2022 Raw'!P76</f>
        <v>483.64361600000001</v>
      </c>
      <c r="N87" s="233">
        <f>'AEO T24 Refining 2022 Raw'!Q76</f>
        <v>485.32653800000003</v>
      </c>
      <c r="O87" s="233">
        <f>'AEO T24 Refining 2022 Raw'!R76</f>
        <v>487.161835</v>
      </c>
      <c r="P87" s="233">
        <f>'AEO T24 Refining 2022 Raw'!S76</f>
        <v>488.84661899999998</v>
      </c>
      <c r="Q87" s="233">
        <f>'AEO T24 Refining 2022 Raw'!T76</f>
        <v>493.99328600000001</v>
      </c>
      <c r="R87" s="233">
        <f>'AEO T24 Refining 2022 Raw'!U76</f>
        <v>497.55682400000001</v>
      </c>
      <c r="S87" s="233">
        <f>'AEO T24 Refining 2022 Raw'!V76</f>
        <v>502.248627</v>
      </c>
      <c r="T87" s="233">
        <f>'AEO T24 Refining 2022 Raw'!W76</f>
        <v>507.23284899999999</v>
      </c>
      <c r="U87" s="233">
        <f>'AEO T24 Refining 2022 Raw'!X76</f>
        <v>521.27398700000003</v>
      </c>
      <c r="V87" s="233">
        <f>'AEO T24 Refining 2022 Raw'!Y76</f>
        <v>521.31707800000004</v>
      </c>
      <c r="W87" s="233">
        <f>'AEO T24 Refining 2022 Raw'!Z76</f>
        <v>530.03051800000003</v>
      </c>
      <c r="X87" s="233">
        <f>'AEO T24 Refining 2022 Raw'!AA76</f>
        <v>532.97753899999998</v>
      </c>
      <c r="Y87" s="233">
        <f>'AEO T24 Refining 2022 Raw'!AB76</f>
        <v>536.90307600000006</v>
      </c>
      <c r="Z87" s="233">
        <f>'AEO T24 Refining 2022 Raw'!AC76</f>
        <v>544.92224099999999</v>
      </c>
      <c r="AA87" s="233">
        <f>'AEO T24 Refining 2022 Raw'!AD76</f>
        <v>549.69519000000003</v>
      </c>
      <c r="AB87" s="233">
        <f>'AEO T24 Refining 2022 Raw'!AE76</f>
        <v>555.14721699999996</v>
      </c>
      <c r="AC87" s="233">
        <f>'AEO T24 Refining 2022 Raw'!AF76</f>
        <v>560.95031700000004</v>
      </c>
      <c r="AD87" s="233">
        <f>'AEO T24 Refining 2022 Raw'!AG76</f>
        <v>566.918091</v>
      </c>
      <c r="AE87" s="233">
        <f>'AEO T24 Refining 2022 Raw'!AH76</f>
        <v>573.19226100000003</v>
      </c>
      <c r="AF87" s="233">
        <f>'AEO T24 Refining 2022 Raw'!AI76</f>
        <v>581.15588400000001</v>
      </c>
      <c r="AG87" s="254">
        <f>'AEO T24 Refining 2022 Raw'!AJ76</f>
        <v>1.0999999999999999E-2</v>
      </c>
    </row>
    <row r="88" spans="1:34" ht="15" customHeight="1" thickBot="1" x14ac:dyDescent="0.3"/>
    <row r="89" spans="1:34" ht="15" customHeight="1" x14ac:dyDescent="0.25">
      <c r="B89" s="261" t="s">
        <v>2115</v>
      </c>
      <c r="C89" s="262"/>
      <c r="D89" s="262"/>
      <c r="E89" s="262"/>
      <c r="F89" s="262"/>
      <c r="G89" s="262"/>
      <c r="H89" s="262"/>
      <c r="I89" s="262"/>
      <c r="J89" s="262"/>
      <c r="K89" s="262"/>
      <c r="L89" s="262"/>
      <c r="M89" s="262"/>
      <c r="N89" s="262"/>
      <c r="O89" s="262"/>
      <c r="P89" s="262"/>
      <c r="Q89" s="262"/>
      <c r="R89" s="262"/>
      <c r="S89" s="262"/>
      <c r="T89" s="262"/>
      <c r="U89" s="262"/>
      <c r="V89" s="262"/>
      <c r="W89" s="262"/>
      <c r="X89" s="262"/>
      <c r="Y89" s="262"/>
      <c r="Z89" s="262"/>
      <c r="AA89" s="262"/>
      <c r="AB89" s="262"/>
      <c r="AC89" s="262"/>
      <c r="AD89" s="262"/>
      <c r="AE89" s="262"/>
      <c r="AF89" s="262"/>
      <c r="AG89" s="262"/>
      <c r="AH89" s="223"/>
    </row>
    <row r="90" spans="1:34" ht="15" customHeight="1" x14ac:dyDescent="0.25">
      <c r="B90" s="32" t="s">
        <v>2116</v>
      </c>
    </row>
    <row r="91" spans="1:34" ht="12" customHeight="1" x14ac:dyDescent="0.25">
      <c r="B91" s="32" t="s">
        <v>2117</v>
      </c>
    </row>
    <row r="92" spans="1:34" ht="15" customHeight="1" x14ac:dyDescent="0.25">
      <c r="B92" s="32" t="s">
        <v>2118</v>
      </c>
    </row>
    <row r="93" spans="1:34" ht="15" customHeight="1" x14ac:dyDescent="0.25">
      <c r="B93" s="32" t="s">
        <v>2119</v>
      </c>
    </row>
    <row r="94" spans="1:34" ht="15" customHeight="1" x14ac:dyDescent="0.25">
      <c r="B94" s="32" t="s">
        <v>2120</v>
      </c>
    </row>
    <row r="95" spans="1:34" ht="15" customHeight="1" x14ac:dyDescent="0.25">
      <c r="B95" s="32" t="s">
        <v>2121</v>
      </c>
    </row>
    <row r="96" spans="1:34" ht="15" customHeight="1" x14ac:dyDescent="0.25">
      <c r="B96" s="32" t="s">
        <v>425</v>
      </c>
    </row>
    <row r="97" spans="2:2" ht="15" customHeight="1" x14ac:dyDescent="0.25">
      <c r="B97" s="32" t="s">
        <v>424</v>
      </c>
    </row>
    <row r="98" spans="2:2" ht="12" customHeight="1" x14ac:dyDescent="0.25">
      <c r="B98" s="32" t="s">
        <v>2122</v>
      </c>
    </row>
    <row r="99" spans="2:2" ht="15" customHeight="1" x14ac:dyDescent="0.25">
      <c r="B99" s="32" t="s">
        <v>2123</v>
      </c>
    </row>
    <row r="100" spans="2:2" ht="15" customHeight="1" x14ac:dyDescent="0.25">
      <c r="B100" s="32" t="s">
        <v>2124</v>
      </c>
    </row>
    <row r="101" spans="2:2" ht="15" customHeight="1" x14ac:dyDescent="0.25">
      <c r="B101" s="32" t="s">
        <v>2125</v>
      </c>
    </row>
    <row r="102" spans="2:2" ht="15" customHeight="1" x14ac:dyDescent="0.25">
      <c r="B102" s="32" t="s">
        <v>2013</v>
      </c>
    </row>
    <row r="103" spans="2:2" ht="15" customHeight="1" x14ac:dyDescent="0.25">
      <c r="B103" s="32" t="s">
        <v>2126</v>
      </c>
    </row>
    <row r="104" spans="2:2" ht="12" customHeight="1" x14ac:dyDescent="0.25">
      <c r="B104" s="32" t="s">
        <v>2127</v>
      </c>
    </row>
    <row r="105" spans="2:2" ht="15" customHeight="1" x14ac:dyDescent="0.25">
      <c r="B105" s="32" t="s">
        <v>2128</v>
      </c>
    </row>
    <row r="106" spans="2:2" ht="15" customHeight="1" x14ac:dyDescent="0.25">
      <c r="B106" s="32" t="s">
        <v>2129</v>
      </c>
    </row>
    <row r="107" spans="2:2" ht="15" customHeight="1" x14ac:dyDescent="0.25"/>
    <row r="108" spans="2:2" ht="12" customHeight="1" x14ac:dyDescent="0.25"/>
    <row r="109" spans="2:2" ht="15" customHeight="1" x14ac:dyDescent="0.25"/>
    <row r="110" spans="2:2" ht="15" customHeight="1" x14ac:dyDescent="0.25"/>
    <row r="111" spans="2:2" ht="15" customHeight="1" x14ac:dyDescent="0.25"/>
    <row r="112" spans="2:2" ht="15" customHeight="1" x14ac:dyDescent="0.25"/>
    <row r="113" ht="15" customHeight="1" x14ac:dyDescent="0.25"/>
    <row r="114" ht="12" customHeight="1" x14ac:dyDescent="0.25"/>
    <row r="115" ht="15" customHeight="1" x14ac:dyDescent="0.25"/>
    <row r="116" ht="15" customHeight="1" x14ac:dyDescent="0.25"/>
    <row r="117" ht="15" customHeight="1" x14ac:dyDescent="0.25"/>
    <row r="118" ht="15" customHeight="1" x14ac:dyDescent="0.25"/>
    <row r="119" ht="12"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spans="2:33" ht="15" customHeight="1" x14ac:dyDescent="0.25"/>
    <row r="130" spans="2:33" ht="15" customHeight="1" x14ac:dyDescent="0.25"/>
    <row r="131" spans="2:33" ht="15" customHeight="1" x14ac:dyDescent="0.25"/>
    <row r="132" spans="2:33" ht="15" customHeight="1" x14ac:dyDescent="0.25"/>
    <row r="133" spans="2:33" ht="15" customHeight="1" x14ac:dyDescent="0.25"/>
    <row r="134" spans="2:33" ht="15" customHeight="1" x14ac:dyDescent="0.25"/>
    <row r="135" spans="2:33" ht="15" customHeight="1" x14ac:dyDescent="0.25"/>
    <row r="136" spans="2:33" ht="15" customHeight="1" x14ac:dyDescent="0.25"/>
    <row r="137" spans="2:33" ht="15" customHeight="1" x14ac:dyDescent="0.25"/>
    <row r="138" spans="2:33" ht="15" customHeight="1" x14ac:dyDescent="0.25"/>
    <row r="139" spans="2:33" ht="15" customHeight="1" x14ac:dyDescent="0.25"/>
    <row r="140" spans="2:33" ht="15" customHeight="1" x14ac:dyDescent="0.25"/>
    <row r="141" spans="2:33" ht="15" customHeight="1" x14ac:dyDescent="0.25">
      <c r="B141" s="259"/>
      <c r="C141" s="259"/>
      <c r="D141" s="259"/>
      <c r="E141" s="259"/>
      <c r="F141" s="259"/>
      <c r="G141" s="259"/>
      <c r="H141" s="259"/>
      <c r="I141" s="259"/>
      <c r="J141" s="259"/>
      <c r="K141" s="259"/>
      <c r="L141" s="259"/>
      <c r="M141" s="259"/>
      <c r="N141" s="259"/>
      <c r="O141" s="259"/>
      <c r="P141" s="259"/>
      <c r="Q141" s="259"/>
      <c r="R141" s="259"/>
      <c r="S141" s="259"/>
      <c r="T141" s="259"/>
      <c r="U141" s="259"/>
      <c r="V141" s="259"/>
      <c r="W141" s="259"/>
      <c r="X141" s="259"/>
      <c r="Y141" s="259"/>
      <c r="Z141" s="259"/>
      <c r="AA141" s="259"/>
      <c r="AB141" s="259"/>
      <c r="AC141" s="259"/>
      <c r="AD141" s="259"/>
      <c r="AE141" s="259"/>
      <c r="AF141" s="259"/>
      <c r="AG141" s="259"/>
    </row>
    <row r="142" spans="2:33" ht="15" customHeight="1" x14ac:dyDescent="0.25"/>
    <row r="143" spans="2:33" ht="15" customHeight="1" x14ac:dyDescent="0.25"/>
    <row r="144" spans="2:33"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2"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2" customHeight="1" x14ac:dyDescent="0.25"/>
    <row r="220" ht="15" customHeight="1" x14ac:dyDescent="0.25"/>
    <row r="221" ht="12" customHeight="1" x14ac:dyDescent="0.25"/>
    <row r="222" ht="15" customHeight="1" x14ac:dyDescent="0.25"/>
    <row r="223" ht="15" customHeight="1" x14ac:dyDescent="0.25"/>
    <row r="224" ht="15" customHeight="1" x14ac:dyDescent="0.25"/>
    <row r="225" ht="15" customHeight="1" x14ac:dyDescent="0.25"/>
    <row r="226" ht="12" customHeight="1" x14ac:dyDescent="0.25"/>
    <row r="227" ht="15" customHeight="1" x14ac:dyDescent="0.25"/>
    <row r="228" ht="15" customHeight="1" x14ac:dyDescent="0.25"/>
    <row r="229" ht="15" customHeight="1" x14ac:dyDescent="0.25"/>
    <row r="230" ht="12" customHeight="1" x14ac:dyDescent="0.25"/>
    <row r="231" ht="15" customHeight="1" x14ac:dyDescent="0.25"/>
    <row r="232" ht="15" customHeight="1" x14ac:dyDescent="0.25"/>
    <row r="233" ht="15" customHeight="1" x14ac:dyDescent="0.25"/>
    <row r="234" ht="15" customHeight="1" x14ac:dyDescent="0.25"/>
    <row r="235" ht="12" customHeight="1" x14ac:dyDescent="0.25"/>
    <row r="236" ht="15" customHeight="1" x14ac:dyDescent="0.25"/>
    <row r="237" ht="15" customHeight="1" x14ac:dyDescent="0.25"/>
    <row r="238" ht="12" customHeight="1" x14ac:dyDescent="0.25"/>
    <row r="239" ht="15" customHeight="1" x14ac:dyDescent="0.25"/>
    <row r="240" ht="15" customHeight="1" x14ac:dyDescent="0.25"/>
    <row r="241" ht="15" customHeight="1" x14ac:dyDescent="0.25"/>
    <row r="242" ht="12" customHeight="1" x14ac:dyDescent="0.25"/>
    <row r="243" ht="15" customHeight="1" x14ac:dyDescent="0.25"/>
    <row r="244" ht="15" customHeight="1" x14ac:dyDescent="0.25"/>
    <row r="245" ht="15" customHeight="1" x14ac:dyDescent="0.25"/>
    <row r="246" ht="12" customHeight="1" x14ac:dyDescent="0.25"/>
    <row r="247" ht="15" customHeight="1" x14ac:dyDescent="0.25"/>
    <row r="248" ht="15" customHeight="1" x14ac:dyDescent="0.25"/>
    <row r="249" ht="12"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spans="2:33" ht="15" customHeight="1" x14ac:dyDescent="0.25"/>
    <row r="274" spans="2:33" ht="15" customHeight="1" x14ac:dyDescent="0.25"/>
    <row r="275" spans="2:33" ht="15" customHeight="1" x14ac:dyDescent="0.25"/>
    <row r="276" spans="2:33" ht="15" customHeight="1" x14ac:dyDescent="0.25"/>
    <row r="277" spans="2:33" ht="15" customHeight="1" x14ac:dyDescent="0.25">
      <c r="B277" s="259"/>
      <c r="C277" s="259"/>
      <c r="D277" s="259"/>
      <c r="E277" s="259"/>
      <c r="F277" s="259"/>
      <c r="G277" s="259"/>
      <c r="H277" s="259"/>
      <c r="I277" s="259"/>
      <c r="J277" s="259"/>
      <c r="K277" s="259"/>
      <c r="L277" s="259"/>
      <c r="M277" s="259"/>
      <c r="N277" s="259"/>
      <c r="O277" s="259"/>
      <c r="P277" s="259"/>
      <c r="Q277" s="259"/>
      <c r="R277" s="259"/>
      <c r="S277" s="259"/>
      <c r="T277" s="259"/>
      <c r="U277" s="259"/>
      <c r="V277" s="259"/>
      <c r="W277" s="259"/>
      <c r="X277" s="259"/>
      <c r="Y277" s="259"/>
      <c r="Z277" s="259"/>
      <c r="AA277" s="259"/>
      <c r="AB277" s="259"/>
      <c r="AC277" s="259"/>
      <c r="AD277" s="259"/>
      <c r="AE277" s="259"/>
      <c r="AF277" s="259"/>
      <c r="AG277" s="259"/>
    </row>
    <row r="278" spans="2:33" ht="15" customHeight="1" x14ac:dyDescent="0.25"/>
    <row r="279" spans="2:33" ht="15" customHeight="1" x14ac:dyDescent="0.25"/>
    <row r="280" spans="2:33" ht="15" customHeight="1" x14ac:dyDescent="0.25"/>
    <row r="281" spans="2:33" ht="15" customHeight="1" x14ac:dyDescent="0.25"/>
    <row r="282" spans="2:33" ht="15" customHeight="1" x14ac:dyDescent="0.25"/>
    <row r="283" spans="2:33" ht="15" customHeight="1" x14ac:dyDescent="0.25"/>
    <row r="284" spans="2:33" ht="15" customHeight="1" x14ac:dyDescent="0.25"/>
    <row r="285" spans="2:33" ht="15" customHeight="1" x14ac:dyDescent="0.25"/>
    <row r="286" spans="2:33" ht="15" customHeight="1" x14ac:dyDescent="0.25"/>
    <row r="287" spans="2:33" ht="15" customHeight="1" x14ac:dyDescent="0.25"/>
    <row r="288" spans="2:33"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2" customHeight="1" x14ac:dyDescent="0.25"/>
    <row r="317" ht="15" customHeight="1" x14ac:dyDescent="0.25"/>
    <row r="318" ht="12" customHeight="1" x14ac:dyDescent="0.25"/>
    <row r="319" ht="15" customHeight="1" x14ac:dyDescent="0.25"/>
    <row r="320" ht="12" customHeight="1" x14ac:dyDescent="0.25"/>
    <row r="321" ht="15" customHeight="1" x14ac:dyDescent="0.25"/>
    <row r="322" ht="15" customHeight="1" x14ac:dyDescent="0.25"/>
    <row r="323" ht="15" customHeight="1" x14ac:dyDescent="0.25"/>
    <row r="324" ht="15" customHeight="1" x14ac:dyDescent="0.25"/>
    <row r="325" ht="12"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2:33" ht="15" customHeight="1" x14ac:dyDescent="0.25"/>
    <row r="354" spans="2:33" ht="15" customHeight="1" x14ac:dyDescent="0.25"/>
    <row r="355" spans="2:33" ht="15" customHeight="1" x14ac:dyDescent="0.25"/>
    <row r="356" spans="2:33" ht="15" customHeight="1" x14ac:dyDescent="0.25"/>
    <row r="357" spans="2:33" ht="15" customHeight="1" x14ac:dyDescent="0.25"/>
    <row r="358" spans="2:33" ht="15" customHeight="1" x14ac:dyDescent="0.25"/>
    <row r="359" spans="2:33" ht="12" customHeight="1" x14ac:dyDescent="0.25"/>
    <row r="360" spans="2:33" ht="15" customHeight="1" x14ac:dyDescent="0.25"/>
    <row r="361" spans="2:33" ht="15" customHeight="1" x14ac:dyDescent="0.25"/>
    <row r="362" spans="2:33" ht="15" customHeight="1" x14ac:dyDescent="0.25">
      <c r="B362" s="259"/>
      <c r="C362" s="259"/>
      <c r="D362" s="259"/>
      <c r="E362" s="259"/>
      <c r="F362" s="259"/>
      <c r="G362" s="259"/>
      <c r="H362" s="259"/>
      <c r="I362" s="259"/>
      <c r="J362" s="259"/>
      <c r="K362" s="259"/>
      <c r="L362" s="259"/>
      <c r="M362" s="259"/>
      <c r="N362" s="259"/>
      <c r="O362" s="259"/>
      <c r="P362" s="259"/>
      <c r="Q362" s="259"/>
      <c r="R362" s="259"/>
      <c r="S362" s="259"/>
      <c r="T362" s="259"/>
      <c r="U362" s="259"/>
      <c r="V362" s="259"/>
      <c r="W362" s="259"/>
      <c r="X362" s="259"/>
      <c r="Y362" s="259"/>
      <c r="Z362" s="259"/>
      <c r="AA362" s="259"/>
      <c r="AB362" s="259"/>
      <c r="AC362" s="259"/>
      <c r="AD362" s="259"/>
      <c r="AE362" s="259"/>
      <c r="AF362" s="259"/>
      <c r="AG362" s="259"/>
    </row>
    <row r="363" spans="2:33" ht="15" customHeight="1" x14ac:dyDescent="0.25"/>
    <row r="364" spans="2:33" ht="15" customHeight="1" x14ac:dyDescent="0.25"/>
    <row r="365" spans="2:33" ht="12" customHeight="1" x14ac:dyDescent="0.25"/>
    <row r="366" spans="2:33" ht="12" customHeight="1" x14ac:dyDescent="0.25"/>
    <row r="367" spans="2:33" ht="12" customHeight="1" x14ac:dyDescent="0.25"/>
    <row r="368" spans="2:33"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2"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2" customHeight="1" x14ac:dyDescent="0.25"/>
    <row r="486" ht="15" customHeight="1" x14ac:dyDescent="0.25"/>
    <row r="487" ht="15" customHeight="1" x14ac:dyDescent="0.25"/>
    <row r="488" ht="12"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2" customHeight="1" x14ac:dyDescent="0.25"/>
    <row r="503" ht="15" customHeight="1" x14ac:dyDescent="0.25"/>
    <row r="504" ht="15" customHeight="1" x14ac:dyDescent="0.25"/>
    <row r="505" ht="12" customHeight="1" x14ac:dyDescent="0.25"/>
    <row r="506" ht="12"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2"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2"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spans="2:33" ht="15" customHeight="1" x14ac:dyDescent="0.25">
      <c r="B545" s="259"/>
      <c r="C545" s="259"/>
      <c r="D545" s="259"/>
      <c r="E545" s="259"/>
      <c r="F545" s="259"/>
      <c r="G545" s="259"/>
      <c r="H545" s="259"/>
      <c r="I545" s="259"/>
      <c r="J545" s="259"/>
      <c r="K545" s="259"/>
      <c r="L545" s="259"/>
      <c r="M545" s="259"/>
      <c r="N545" s="259"/>
      <c r="O545" s="259"/>
      <c r="P545" s="259"/>
      <c r="Q545" s="259"/>
      <c r="R545" s="259"/>
      <c r="S545" s="259"/>
      <c r="T545" s="259"/>
      <c r="U545" s="259"/>
      <c r="V545" s="259"/>
      <c r="W545" s="259"/>
      <c r="X545" s="259"/>
      <c r="Y545" s="259"/>
      <c r="Z545" s="259"/>
      <c r="AA545" s="259"/>
      <c r="AB545" s="259"/>
      <c r="AC545" s="259"/>
      <c r="AD545" s="259"/>
      <c r="AE545" s="259"/>
      <c r="AF545" s="259"/>
      <c r="AG545" s="259"/>
    </row>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row r="552" spans="2:33" ht="15" customHeight="1" x14ac:dyDescent="0.25"/>
    <row r="553" spans="2:33" ht="15" customHeight="1" x14ac:dyDescent="0.25"/>
    <row r="554" spans="2:33" ht="15" customHeight="1" x14ac:dyDescent="0.25"/>
    <row r="555" spans="2:33" ht="15" customHeight="1" x14ac:dyDescent="0.25"/>
    <row r="556" spans="2:33" ht="15" customHeight="1" x14ac:dyDescent="0.25"/>
    <row r="557" spans="2:33" ht="15" customHeight="1" x14ac:dyDescent="0.25"/>
    <row r="558" spans="2:33" ht="15" customHeight="1" x14ac:dyDescent="0.25"/>
    <row r="559" spans="2:33" ht="15" customHeight="1" x14ac:dyDescent="0.25"/>
    <row r="560" spans="2:33" ht="15" customHeight="1" x14ac:dyDescent="0.25"/>
    <row r="561" ht="15" customHeight="1" x14ac:dyDescent="0.25"/>
    <row r="562" ht="15"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2"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2"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2" customHeight="1" x14ac:dyDescent="0.25"/>
    <row r="617" ht="15" customHeight="1" x14ac:dyDescent="0.25"/>
    <row r="618" ht="15" customHeight="1" x14ac:dyDescent="0.25"/>
    <row r="619" ht="12" customHeight="1" x14ac:dyDescent="0.25"/>
    <row r="620" ht="15" customHeight="1" x14ac:dyDescent="0.25"/>
    <row r="621" ht="15" customHeight="1" x14ac:dyDescent="0.25"/>
    <row r="622" ht="15" customHeight="1" x14ac:dyDescent="0.25"/>
    <row r="623" ht="15" customHeight="1" x14ac:dyDescent="0.25"/>
    <row r="624" ht="15" customHeight="1" x14ac:dyDescent="0.25"/>
    <row r="625" spans="2:33" ht="15" customHeight="1" x14ac:dyDescent="0.25"/>
    <row r="626" spans="2:33" ht="15" customHeight="1" x14ac:dyDescent="0.25"/>
    <row r="627" spans="2:33" ht="15" customHeight="1" x14ac:dyDescent="0.25"/>
    <row r="628" spans="2:33" ht="15" customHeight="1" x14ac:dyDescent="0.25"/>
    <row r="629" spans="2:33" ht="15" customHeight="1" x14ac:dyDescent="0.25"/>
    <row r="630" spans="2:33" ht="15" customHeight="1" x14ac:dyDescent="0.25"/>
    <row r="631" spans="2:33" ht="15" customHeight="1" x14ac:dyDescent="0.25"/>
    <row r="632" spans="2:33" ht="15" customHeight="1" x14ac:dyDescent="0.25"/>
    <row r="633" spans="2:33" ht="15" customHeight="1" x14ac:dyDescent="0.25"/>
    <row r="634" spans="2:33" ht="15" customHeight="1" x14ac:dyDescent="0.25"/>
    <row r="635" spans="2:33" ht="15" customHeight="1" x14ac:dyDescent="0.25"/>
    <row r="636" spans="2:33" ht="15" customHeight="1" x14ac:dyDescent="0.25"/>
    <row r="637" spans="2:33" ht="15" customHeight="1" x14ac:dyDescent="0.25">
      <c r="B637" s="259"/>
      <c r="C637" s="259"/>
      <c r="D637" s="259"/>
      <c r="E637" s="259"/>
      <c r="F637" s="259"/>
      <c r="G637" s="259"/>
      <c r="H637" s="259"/>
      <c r="I637" s="259"/>
      <c r="J637" s="259"/>
      <c r="K637" s="259"/>
      <c r="L637" s="259"/>
      <c r="M637" s="259"/>
      <c r="N637" s="259"/>
      <c r="O637" s="259"/>
      <c r="P637" s="259"/>
      <c r="Q637" s="259"/>
      <c r="R637" s="259"/>
      <c r="S637" s="259"/>
      <c r="T637" s="259"/>
      <c r="U637" s="259"/>
      <c r="V637" s="259"/>
      <c r="W637" s="259"/>
      <c r="X637" s="259"/>
      <c r="Y637" s="259"/>
      <c r="Z637" s="259"/>
      <c r="AA637" s="259"/>
      <c r="AB637" s="259"/>
      <c r="AC637" s="259"/>
      <c r="AD637" s="259"/>
      <c r="AE637" s="259"/>
      <c r="AF637" s="259"/>
      <c r="AG637" s="259"/>
    </row>
    <row r="638" spans="2:33" ht="15" customHeight="1" x14ac:dyDescent="0.25"/>
    <row r="639" spans="2:33" ht="15" customHeight="1" x14ac:dyDescent="0.25"/>
    <row r="640" spans="2:33"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2"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2"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2" customHeight="1" x14ac:dyDescent="0.25"/>
    <row r="694" ht="15" customHeight="1" x14ac:dyDescent="0.25"/>
    <row r="695" ht="15" customHeight="1" x14ac:dyDescent="0.25"/>
    <row r="696" ht="12"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c r="B713" s="259"/>
      <c r="C713" s="259"/>
      <c r="D713" s="259"/>
      <c r="E713" s="259"/>
      <c r="F713" s="259"/>
      <c r="G713" s="259"/>
      <c r="H713" s="259"/>
      <c r="I713" s="259"/>
      <c r="J713" s="259"/>
      <c r="K713" s="259"/>
      <c r="L713" s="259"/>
      <c r="M713" s="259"/>
      <c r="N713" s="259"/>
      <c r="O713" s="259"/>
      <c r="P713" s="259"/>
      <c r="Q713" s="259"/>
      <c r="R713" s="259"/>
      <c r="S713" s="259"/>
      <c r="T713" s="259"/>
      <c r="U713" s="259"/>
      <c r="V713" s="259"/>
      <c r="W713" s="259"/>
      <c r="X713" s="259"/>
      <c r="Y713" s="259"/>
      <c r="Z713" s="259"/>
      <c r="AA713" s="259"/>
      <c r="AB713" s="259"/>
      <c r="AC713" s="259"/>
      <c r="AD713" s="259"/>
      <c r="AE713" s="259"/>
      <c r="AF713" s="259"/>
      <c r="AG713" s="259"/>
    </row>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row r="720" spans="2:33" ht="15" customHeight="1" x14ac:dyDescent="0.25"/>
    <row r="721" ht="15" customHeight="1" x14ac:dyDescent="0.25"/>
    <row r="722" ht="15" customHeight="1" x14ac:dyDescent="0.25"/>
    <row r="723" ht="15" customHeight="1" x14ac:dyDescent="0.25"/>
    <row r="724" ht="15"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2"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2"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2" customHeight="1" x14ac:dyDescent="0.25"/>
    <row r="784" ht="15" customHeight="1" x14ac:dyDescent="0.25"/>
    <row r="785" ht="15" customHeight="1" x14ac:dyDescent="0.25"/>
    <row r="786" ht="12"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spans="2:33" ht="15" customHeight="1" x14ac:dyDescent="0.25"/>
    <row r="802" spans="2:33" ht="15" customHeight="1" x14ac:dyDescent="0.25"/>
    <row r="803" spans="2:33" ht="15" customHeight="1" x14ac:dyDescent="0.25"/>
    <row r="804" spans="2:33" ht="15" customHeight="1" x14ac:dyDescent="0.25">
      <c r="B804" s="259"/>
      <c r="C804" s="259"/>
      <c r="D804" s="259"/>
      <c r="E804" s="259"/>
      <c r="F804" s="259"/>
      <c r="G804" s="259"/>
      <c r="H804" s="259"/>
      <c r="I804" s="259"/>
      <c r="J804" s="259"/>
      <c r="K804" s="259"/>
      <c r="L804" s="259"/>
      <c r="M804" s="259"/>
      <c r="N804" s="259"/>
      <c r="O804" s="259"/>
      <c r="P804" s="259"/>
      <c r="Q804" s="259"/>
      <c r="R804" s="259"/>
      <c r="S804" s="259"/>
      <c r="T804" s="259"/>
      <c r="U804" s="259"/>
      <c r="V804" s="259"/>
      <c r="W804" s="259"/>
      <c r="X804" s="259"/>
      <c r="Y804" s="259"/>
      <c r="Z804" s="259"/>
      <c r="AA804" s="259"/>
      <c r="AB804" s="259"/>
      <c r="AC804" s="259"/>
      <c r="AD804" s="259"/>
      <c r="AE804" s="259"/>
      <c r="AF804" s="259"/>
      <c r="AG804" s="259"/>
    </row>
    <row r="805" spans="2:33" ht="15" customHeight="1" x14ac:dyDescent="0.25"/>
    <row r="806" spans="2:33" ht="15" customHeight="1" x14ac:dyDescent="0.25"/>
    <row r="807" spans="2:33" ht="15" customHeight="1" x14ac:dyDescent="0.25"/>
    <row r="808" spans="2:33" ht="15" customHeight="1" x14ac:dyDescent="0.25"/>
    <row r="809" spans="2:33" ht="15" customHeight="1" x14ac:dyDescent="0.25"/>
    <row r="810" spans="2:33" ht="15" customHeight="1" x14ac:dyDescent="0.25"/>
    <row r="811" spans="2:33" ht="15" customHeight="1" x14ac:dyDescent="0.25"/>
    <row r="812" spans="2:33" ht="15" customHeight="1" x14ac:dyDescent="0.25"/>
    <row r="813" spans="2:33" ht="15" customHeight="1" x14ac:dyDescent="0.25"/>
    <row r="814" spans="2:33" ht="15" customHeight="1" x14ac:dyDescent="0.25"/>
    <row r="815" spans="2:33" ht="15" customHeight="1" x14ac:dyDescent="0.25"/>
    <row r="816" spans="2:33" ht="15"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2"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2"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2" customHeight="1" x14ac:dyDescent="0.25"/>
    <row r="863" ht="15" customHeight="1" x14ac:dyDescent="0.25"/>
    <row r="864" ht="15" customHeight="1" x14ac:dyDescent="0.25"/>
    <row r="865" ht="12"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c r="B882" s="259"/>
      <c r="C882" s="259"/>
      <c r="D882" s="259"/>
      <c r="E882" s="259"/>
      <c r="F882" s="259"/>
      <c r="G882" s="259"/>
      <c r="H882" s="259"/>
      <c r="I882" s="259"/>
      <c r="J882" s="259"/>
      <c r="K882" s="259"/>
      <c r="L882" s="259"/>
      <c r="M882" s="259"/>
      <c r="N882" s="259"/>
      <c r="O882" s="259"/>
      <c r="P882" s="259"/>
      <c r="Q882" s="259"/>
      <c r="R882" s="259"/>
      <c r="S882" s="259"/>
      <c r="T882" s="259"/>
      <c r="U882" s="259"/>
      <c r="V882" s="259"/>
      <c r="W882" s="259"/>
      <c r="X882" s="259"/>
      <c r="Y882" s="259"/>
      <c r="Z882" s="259"/>
      <c r="AA882" s="259"/>
      <c r="AB882" s="259"/>
      <c r="AC882" s="259"/>
      <c r="AD882" s="259"/>
      <c r="AE882" s="259"/>
      <c r="AF882" s="259"/>
      <c r="AG882" s="259"/>
    </row>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row r="889" spans="2:33" ht="15" customHeight="1" x14ac:dyDescent="0.25"/>
    <row r="890" spans="2:33" ht="15" customHeight="1" x14ac:dyDescent="0.25"/>
    <row r="891" spans="2:33" ht="15" customHeight="1" x14ac:dyDescent="0.25"/>
    <row r="892" spans="2:33" ht="15" customHeight="1" x14ac:dyDescent="0.25"/>
    <row r="893" spans="2:33" ht="12" customHeight="1" x14ac:dyDescent="0.25"/>
    <row r="894" spans="2:33" ht="12" customHeight="1" x14ac:dyDescent="0.25"/>
    <row r="895" spans="2:33" ht="12" customHeight="1" x14ac:dyDescent="0.25"/>
    <row r="896" spans="2:33"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2"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2"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2" customHeight="1" x14ac:dyDescent="0.25"/>
    <row r="948" ht="15" customHeight="1" x14ac:dyDescent="0.25"/>
    <row r="949" ht="15" customHeight="1" x14ac:dyDescent="0.25"/>
    <row r="950" ht="12"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c r="B967" s="259"/>
      <c r="C967" s="259"/>
      <c r="D967" s="259"/>
      <c r="E967" s="259"/>
      <c r="F967" s="259"/>
      <c r="G967" s="259"/>
      <c r="H967" s="259"/>
      <c r="I967" s="259"/>
      <c r="J967" s="259"/>
      <c r="K967" s="259"/>
      <c r="L967" s="259"/>
      <c r="M967" s="259"/>
      <c r="N967" s="259"/>
      <c r="O967" s="259"/>
      <c r="P967" s="259"/>
      <c r="Q967" s="259"/>
      <c r="R967" s="259"/>
      <c r="S967" s="259"/>
      <c r="T967" s="259"/>
      <c r="U967" s="259"/>
      <c r="V967" s="259"/>
      <c r="W967" s="259"/>
      <c r="X967" s="259"/>
      <c r="Y967" s="259"/>
      <c r="Z967" s="259"/>
      <c r="AA967" s="259"/>
      <c r="AB967" s="259"/>
      <c r="AC967" s="259"/>
      <c r="AD967" s="259"/>
      <c r="AE967" s="259"/>
      <c r="AF967" s="259"/>
      <c r="AG967" s="259"/>
    </row>
    <row r="968" spans="2:33" ht="15" customHeight="1" x14ac:dyDescent="0.25"/>
    <row r="969" spans="2:33" ht="15" customHeight="1" x14ac:dyDescent="0.25"/>
    <row r="970" spans="2:33" ht="15" customHeight="1" x14ac:dyDescent="0.25"/>
    <row r="971" spans="2:33" ht="15" customHeight="1" x14ac:dyDescent="0.25"/>
    <row r="972" spans="2:33" ht="15" customHeight="1" x14ac:dyDescent="0.25"/>
    <row r="973" spans="2:33" ht="15" customHeight="1" x14ac:dyDescent="0.25"/>
    <row r="974" spans="2:33" ht="15" customHeight="1" x14ac:dyDescent="0.25"/>
    <row r="975" spans="2:33" ht="15" customHeight="1" x14ac:dyDescent="0.25"/>
    <row r="976" spans="2:33" ht="15" customHeight="1" x14ac:dyDescent="0.25"/>
    <row r="977" ht="15" customHeight="1" x14ac:dyDescent="0.25"/>
    <row r="978" ht="15" customHeight="1" x14ac:dyDescent="0.25"/>
    <row r="979" ht="15"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2"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2"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2" customHeight="1" x14ac:dyDescent="0.25"/>
    <row r="1048" ht="15" customHeight="1" x14ac:dyDescent="0.25"/>
    <row r="1049" ht="15" customHeight="1" x14ac:dyDescent="0.25"/>
    <row r="1050" ht="12"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spans="2:33" ht="15" customHeight="1" x14ac:dyDescent="0.25"/>
    <row r="1058" spans="2:33" ht="15" customHeight="1" x14ac:dyDescent="0.25"/>
    <row r="1059" spans="2:33" ht="15" customHeight="1" x14ac:dyDescent="0.25"/>
    <row r="1060" spans="2:33" ht="15" customHeight="1" x14ac:dyDescent="0.25"/>
    <row r="1061" spans="2:33" ht="15" customHeight="1" x14ac:dyDescent="0.25"/>
    <row r="1062" spans="2:33" ht="15" customHeight="1" x14ac:dyDescent="0.25"/>
    <row r="1063" spans="2:33" ht="15" customHeight="1" x14ac:dyDescent="0.25"/>
    <row r="1064" spans="2:33" ht="15" customHeight="1" x14ac:dyDescent="0.25"/>
    <row r="1065" spans="2:33" ht="15" customHeight="1" x14ac:dyDescent="0.25"/>
    <row r="1066" spans="2:33" ht="15" customHeight="1" x14ac:dyDescent="0.25"/>
    <row r="1067" spans="2:33" ht="15" customHeight="1" x14ac:dyDescent="0.25">
      <c r="B1067" s="259"/>
      <c r="C1067" s="259"/>
      <c r="D1067" s="259"/>
      <c r="E1067" s="259"/>
      <c r="F1067" s="259"/>
      <c r="G1067" s="259"/>
      <c r="H1067" s="259"/>
      <c r="I1067" s="259"/>
      <c r="J1067" s="259"/>
      <c r="K1067" s="259"/>
      <c r="L1067" s="259"/>
      <c r="M1067" s="259"/>
      <c r="N1067" s="259"/>
      <c r="O1067" s="259"/>
      <c r="P1067" s="259"/>
      <c r="Q1067" s="259"/>
      <c r="R1067" s="259"/>
      <c r="S1067" s="259"/>
      <c r="T1067" s="259"/>
      <c r="U1067" s="259"/>
      <c r="V1067" s="259"/>
      <c r="W1067" s="259"/>
      <c r="X1067" s="259"/>
      <c r="Y1067" s="259"/>
      <c r="Z1067" s="259"/>
      <c r="AA1067" s="259"/>
      <c r="AB1067" s="259"/>
      <c r="AC1067" s="259"/>
      <c r="AD1067" s="259"/>
      <c r="AE1067" s="259"/>
      <c r="AF1067" s="259"/>
      <c r="AG1067" s="259"/>
    </row>
    <row r="1068" spans="2:33" ht="15" customHeight="1" x14ac:dyDescent="0.25"/>
    <row r="1069" spans="2:33" ht="15" customHeight="1" x14ac:dyDescent="0.25"/>
    <row r="1070" spans="2:33" ht="15" customHeight="1" x14ac:dyDescent="0.25"/>
    <row r="1071" spans="2:33" ht="15" customHeight="1" x14ac:dyDescent="0.25"/>
    <row r="1072" spans="2:33"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2"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2"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2" customHeight="1" x14ac:dyDescent="0.25"/>
    <row r="1119" ht="15" customHeight="1" x14ac:dyDescent="0.25"/>
    <row r="1120" ht="15" customHeight="1" x14ac:dyDescent="0.25"/>
    <row r="1121" ht="12" customHeight="1" x14ac:dyDescent="0.25"/>
    <row r="1122" ht="12"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spans="2:33" ht="15" customHeight="1" x14ac:dyDescent="0.25"/>
    <row r="1138" spans="2:33" ht="15" customHeight="1" x14ac:dyDescent="0.25"/>
    <row r="1139" spans="2:33" ht="15" customHeight="1" x14ac:dyDescent="0.25">
      <c r="B1139" s="259"/>
      <c r="C1139" s="259"/>
      <c r="D1139" s="259"/>
      <c r="E1139" s="259"/>
      <c r="F1139" s="259"/>
      <c r="G1139" s="259"/>
      <c r="H1139" s="259"/>
      <c r="I1139" s="259"/>
      <c r="J1139" s="259"/>
      <c r="K1139" s="259"/>
      <c r="L1139" s="259"/>
      <c r="M1139" s="259"/>
      <c r="N1139" s="259"/>
      <c r="O1139" s="259"/>
      <c r="P1139" s="259"/>
      <c r="Q1139" s="259"/>
      <c r="R1139" s="259"/>
      <c r="S1139" s="259"/>
      <c r="T1139" s="259"/>
      <c r="U1139" s="259"/>
      <c r="V1139" s="259"/>
      <c r="W1139" s="259"/>
      <c r="X1139" s="259"/>
      <c r="Y1139" s="259"/>
      <c r="Z1139" s="259"/>
      <c r="AA1139" s="259"/>
      <c r="AB1139" s="259"/>
      <c r="AC1139" s="259"/>
      <c r="AD1139" s="259"/>
      <c r="AE1139" s="259"/>
      <c r="AF1139" s="259"/>
      <c r="AG1139" s="259"/>
    </row>
    <row r="1140" spans="2:33" ht="15" customHeight="1" x14ac:dyDescent="0.25"/>
    <row r="1141" spans="2:33" ht="15" customHeight="1" x14ac:dyDescent="0.25"/>
    <row r="1142" spans="2:33" ht="15" customHeight="1" x14ac:dyDescent="0.25"/>
    <row r="1143" spans="2:33" ht="15" customHeight="1" x14ac:dyDescent="0.25"/>
    <row r="1144" spans="2:33" ht="15" customHeight="1" x14ac:dyDescent="0.25"/>
    <row r="1145" spans="2:33" ht="15" customHeight="1" x14ac:dyDescent="0.25"/>
    <row r="1146" spans="2:33" ht="15" customHeight="1" x14ac:dyDescent="0.25"/>
    <row r="1147" spans="2:33" ht="15" customHeight="1" x14ac:dyDescent="0.25"/>
    <row r="1148" spans="2:33" ht="15" customHeight="1" x14ac:dyDescent="0.25"/>
    <row r="1149" spans="2:33" ht="15" customHeight="1" x14ac:dyDescent="0.25"/>
    <row r="1150" spans="2:33" ht="15" customHeight="1" x14ac:dyDescent="0.25"/>
    <row r="1151" spans="2:33" ht="15" customHeight="1" x14ac:dyDescent="0.25"/>
    <row r="1152" spans="2:33"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2"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2"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2"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2" customHeight="1" x14ac:dyDescent="0.25"/>
    <row r="1215" ht="12"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2"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2"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2"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2" customHeight="1" x14ac:dyDescent="0.25"/>
    <row r="1251" ht="12" customHeight="1" x14ac:dyDescent="0.25"/>
    <row r="1252" ht="15" customHeight="1" x14ac:dyDescent="0.25"/>
    <row r="1253" ht="15" customHeight="1" x14ac:dyDescent="0.25"/>
    <row r="1254" ht="15" customHeight="1" x14ac:dyDescent="0.25"/>
    <row r="1255" ht="12"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row r="1270" spans="2:33" ht="15" customHeight="1" x14ac:dyDescent="0.25"/>
    <row r="1271" spans="2:33" ht="15" customHeight="1" x14ac:dyDescent="0.25"/>
    <row r="1272" spans="2:33" ht="15" customHeight="1" x14ac:dyDescent="0.25"/>
    <row r="1273" spans="2:33" ht="15" customHeight="1" x14ac:dyDescent="0.25">
      <c r="B1273" s="259"/>
      <c r="C1273" s="259"/>
      <c r="D1273" s="259"/>
      <c r="E1273" s="259"/>
      <c r="F1273" s="259"/>
      <c r="G1273" s="259"/>
      <c r="H1273" s="259"/>
      <c r="I1273" s="259"/>
      <c r="J1273" s="259"/>
      <c r="K1273" s="259"/>
      <c r="L1273" s="259"/>
      <c r="M1273" s="259"/>
      <c r="N1273" s="259"/>
      <c r="O1273" s="259"/>
      <c r="P1273" s="259"/>
      <c r="Q1273" s="259"/>
      <c r="R1273" s="259"/>
      <c r="S1273" s="259"/>
      <c r="T1273" s="259"/>
      <c r="U1273" s="259"/>
      <c r="V1273" s="259"/>
      <c r="W1273" s="259"/>
      <c r="X1273" s="259"/>
      <c r="Y1273" s="259"/>
      <c r="Z1273" s="259"/>
      <c r="AA1273" s="259"/>
      <c r="AB1273" s="259"/>
      <c r="AC1273" s="259"/>
      <c r="AD1273" s="259"/>
      <c r="AE1273" s="259"/>
      <c r="AF1273" s="259"/>
      <c r="AG1273" s="259"/>
    </row>
    <row r="1274" spans="2:33" ht="15" customHeight="1" x14ac:dyDescent="0.25"/>
    <row r="1275" spans="2:33" ht="15" customHeight="1" x14ac:dyDescent="0.25"/>
    <row r="1276" spans="2:33" ht="15" customHeight="1" x14ac:dyDescent="0.25"/>
    <row r="1277" spans="2:33" ht="15" customHeight="1" x14ac:dyDescent="0.25"/>
    <row r="1278" spans="2:33" ht="15" customHeight="1" x14ac:dyDescent="0.25"/>
    <row r="1279" spans="2:33" ht="15" customHeight="1" x14ac:dyDescent="0.25"/>
    <row r="1280" spans="2:33" ht="15" customHeight="1" x14ac:dyDescent="0.25"/>
    <row r="1281" ht="15" customHeight="1" x14ac:dyDescent="0.25"/>
    <row r="1282" ht="15" customHeight="1" x14ac:dyDescent="0.25"/>
    <row r="1283" ht="15"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2"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2"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2" customHeight="1" x14ac:dyDescent="0.25"/>
    <row r="1354" ht="12" customHeight="1" x14ac:dyDescent="0.25"/>
    <row r="1355" ht="15" customHeight="1" x14ac:dyDescent="0.25"/>
    <row r="1356" ht="15" customHeight="1" x14ac:dyDescent="0.25"/>
    <row r="1357" ht="15" customHeight="1" x14ac:dyDescent="0.25"/>
    <row r="1358" ht="15" customHeight="1" x14ac:dyDescent="0.25"/>
    <row r="1359" ht="12"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2"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2" customHeight="1" x14ac:dyDescent="0.25"/>
    <row r="1372" ht="12" customHeight="1" x14ac:dyDescent="0.25"/>
    <row r="1373" ht="15" customHeight="1" x14ac:dyDescent="0.25"/>
    <row r="1374" ht="12" customHeight="1" x14ac:dyDescent="0.25"/>
    <row r="1375" ht="15" customHeight="1" x14ac:dyDescent="0.25"/>
    <row r="1376" ht="15" customHeight="1" x14ac:dyDescent="0.25"/>
    <row r="1377" spans="2:33" ht="15" customHeight="1" x14ac:dyDescent="0.25"/>
    <row r="1378" spans="2:33" ht="15" customHeight="1" x14ac:dyDescent="0.25"/>
    <row r="1379" spans="2:33" ht="15" customHeight="1" x14ac:dyDescent="0.25"/>
    <row r="1380" spans="2:33" ht="15" customHeight="1" x14ac:dyDescent="0.25"/>
    <row r="1381" spans="2:33" ht="15" customHeight="1" x14ac:dyDescent="0.25"/>
    <row r="1382" spans="2:33" ht="15" customHeight="1" x14ac:dyDescent="0.25"/>
    <row r="1383" spans="2:33" ht="15" customHeight="1" x14ac:dyDescent="0.25"/>
    <row r="1384" spans="2:33" ht="15" customHeight="1" x14ac:dyDescent="0.25"/>
    <row r="1385" spans="2:33" ht="15" customHeight="1" x14ac:dyDescent="0.25"/>
    <row r="1386" spans="2:33" ht="15" customHeight="1" x14ac:dyDescent="0.25"/>
    <row r="1387" spans="2:33" ht="15" customHeight="1" x14ac:dyDescent="0.25"/>
    <row r="1388" spans="2:33" ht="15" customHeight="1" x14ac:dyDescent="0.25"/>
    <row r="1389" spans="2:33" ht="15" customHeight="1" x14ac:dyDescent="0.25"/>
    <row r="1390" spans="2:33" ht="15" customHeight="1" x14ac:dyDescent="0.25"/>
    <row r="1391" spans="2:33" ht="15" customHeight="1" x14ac:dyDescent="0.25">
      <c r="B1391" s="259"/>
      <c r="C1391" s="259"/>
      <c r="D1391" s="259"/>
      <c r="E1391" s="259"/>
      <c r="F1391" s="259"/>
      <c r="G1391" s="259"/>
      <c r="H1391" s="259"/>
      <c r="I1391" s="259"/>
      <c r="J1391" s="259"/>
      <c r="K1391" s="259"/>
      <c r="L1391" s="259"/>
      <c r="M1391" s="259"/>
      <c r="N1391" s="259"/>
      <c r="O1391" s="259"/>
      <c r="P1391" s="259"/>
      <c r="Q1391" s="259"/>
      <c r="R1391" s="259"/>
      <c r="S1391" s="259"/>
      <c r="T1391" s="259"/>
      <c r="U1391" s="259"/>
      <c r="V1391" s="259"/>
      <c r="W1391" s="259"/>
      <c r="X1391" s="259"/>
      <c r="Y1391" s="259"/>
      <c r="Z1391" s="259"/>
      <c r="AA1391" s="259"/>
      <c r="AB1391" s="259"/>
      <c r="AC1391" s="259"/>
      <c r="AD1391" s="259"/>
      <c r="AE1391" s="259"/>
      <c r="AF1391" s="259"/>
      <c r="AG1391" s="259"/>
    </row>
    <row r="1392" spans="2:33"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2"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2"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2" customHeight="1" x14ac:dyDescent="0.25"/>
    <row r="1454" ht="15" customHeight="1" x14ac:dyDescent="0.25"/>
    <row r="1455" ht="12" customHeight="1" x14ac:dyDescent="0.25"/>
    <row r="1456" ht="12" customHeight="1" x14ac:dyDescent="0.25"/>
    <row r="1457" ht="15" customHeight="1" x14ac:dyDescent="0.25"/>
    <row r="1458" ht="15" customHeight="1" x14ac:dyDescent="0.25"/>
    <row r="1459" ht="15" customHeight="1" x14ac:dyDescent="0.25"/>
    <row r="1460" ht="15" customHeight="1" x14ac:dyDescent="0.25"/>
    <row r="1461" ht="12"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2"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2" customHeight="1" x14ac:dyDescent="0.25"/>
    <row r="1475" ht="12" customHeight="1" x14ac:dyDescent="0.25"/>
    <row r="1476" ht="15" customHeight="1" x14ac:dyDescent="0.25"/>
    <row r="1477" ht="12"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c r="B1495" s="259"/>
      <c r="C1495" s="259"/>
      <c r="D1495" s="259"/>
      <c r="E1495" s="259"/>
      <c r="F1495" s="259"/>
      <c r="G1495" s="259"/>
      <c r="H1495" s="259"/>
      <c r="I1495" s="259"/>
      <c r="J1495" s="259"/>
      <c r="K1495" s="259"/>
      <c r="L1495" s="259"/>
      <c r="M1495" s="259"/>
      <c r="N1495" s="259"/>
      <c r="O1495" s="259"/>
      <c r="P1495" s="259"/>
      <c r="Q1495" s="259"/>
      <c r="R1495" s="259"/>
      <c r="S1495" s="259"/>
      <c r="T1495" s="259"/>
      <c r="U1495" s="259"/>
      <c r="V1495" s="259"/>
      <c r="W1495" s="259"/>
      <c r="X1495" s="259"/>
      <c r="Y1495" s="259"/>
      <c r="Z1495" s="259"/>
      <c r="AA1495" s="259"/>
      <c r="AB1495" s="259"/>
      <c r="AC1495" s="259"/>
      <c r="AD1495" s="259"/>
      <c r="AE1495" s="259"/>
      <c r="AF1495" s="259"/>
      <c r="AG1495" s="259"/>
    </row>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sheetData>
  <mergeCells count="15">
    <mergeCell ref="B1273:AG1273"/>
    <mergeCell ref="B1391:AG1391"/>
    <mergeCell ref="B1495:AG1495"/>
    <mergeCell ref="B713:AG713"/>
    <mergeCell ref="B804:AG804"/>
    <mergeCell ref="B882:AG882"/>
    <mergeCell ref="B967:AG967"/>
    <mergeCell ref="B1067:AG1067"/>
    <mergeCell ref="B1139:AG1139"/>
    <mergeCell ref="B637:AG637"/>
    <mergeCell ref="B89:AG89"/>
    <mergeCell ref="B141:AG141"/>
    <mergeCell ref="B277:AG277"/>
    <mergeCell ref="B362:AG362"/>
    <mergeCell ref="B545:AG54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EA25A-FF8B-468E-BDCC-C89A25A831D1}">
  <dimension ref="A1:AJ1476"/>
  <sheetViews>
    <sheetView topLeftCell="B1" workbookViewId="0">
      <selection activeCell="U26" sqref="A22:U26"/>
    </sheetView>
  </sheetViews>
  <sheetFormatPr defaultColWidth="8.7109375" defaultRowHeight="15" customHeight="1" x14ac:dyDescent="0.25"/>
  <cols>
    <col min="1" max="1" width="21.42578125" style="226" hidden="1" customWidth="1"/>
    <col min="2" max="2" width="46.7109375" style="226" customWidth="1"/>
    <col min="3" max="33" width="8.7109375" style="226"/>
    <col min="34" max="34" width="8.7109375" style="226" bestFit="1"/>
    <col min="35" max="16384" width="8.7109375" style="226"/>
  </cols>
  <sheetData>
    <row r="1" spans="1:36" ht="15" customHeight="1" thickBot="1" x14ac:dyDescent="0.3">
      <c r="B1" s="155" t="s">
        <v>2173</v>
      </c>
      <c r="C1" s="156">
        <v>2020</v>
      </c>
      <c r="D1" s="156">
        <v>2021</v>
      </c>
      <c r="E1" s="156">
        <v>2022</v>
      </c>
      <c r="F1" s="156">
        <v>2023</v>
      </c>
      <c r="G1" s="156">
        <v>2024</v>
      </c>
      <c r="H1" s="156">
        <v>2025</v>
      </c>
      <c r="I1" s="156">
        <v>2026</v>
      </c>
      <c r="J1" s="156">
        <v>2027</v>
      </c>
      <c r="K1" s="156">
        <v>2028</v>
      </c>
      <c r="L1" s="156">
        <v>2029</v>
      </c>
      <c r="M1" s="156">
        <v>2030</v>
      </c>
      <c r="N1" s="156">
        <v>2031</v>
      </c>
      <c r="O1" s="156">
        <v>2032</v>
      </c>
      <c r="P1" s="156">
        <v>2033</v>
      </c>
      <c r="Q1" s="156">
        <v>2034</v>
      </c>
      <c r="R1" s="156">
        <v>2035</v>
      </c>
      <c r="S1" s="156">
        <v>2036</v>
      </c>
      <c r="T1" s="156">
        <v>2037</v>
      </c>
      <c r="U1" s="156">
        <v>2038</v>
      </c>
      <c r="V1" s="156">
        <v>2039</v>
      </c>
      <c r="W1" s="156">
        <v>2040</v>
      </c>
      <c r="X1" s="156">
        <v>2041</v>
      </c>
      <c r="Y1" s="156">
        <v>2042</v>
      </c>
      <c r="Z1" s="156">
        <v>2043</v>
      </c>
      <c r="AA1" s="156">
        <v>2044</v>
      </c>
      <c r="AB1" s="156">
        <v>2045</v>
      </c>
      <c r="AC1" s="156">
        <v>2046</v>
      </c>
      <c r="AD1" s="156">
        <v>2047</v>
      </c>
      <c r="AE1" s="156">
        <v>2048</v>
      </c>
      <c r="AF1" s="156">
        <v>2049</v>
      </c>
      <c r="AG1" s="156">
        <v>2050</v>
      </c>
      <c r="AJ1" s="246" t="s">
        <v>2195</v>
      </c>
    </row>
    <row r="2" spans="1:36" ht="15" customHeight="1" thickTop="1" x14ac:dyDescent="0.25"/>
    <row r="3" spans="1:36" ht="15" customHeight="1" x14ac:dyDescent="0.25">
      <c r="C3" s="157" t="s">
        <v>85</v>
      </c>
      <c r="D3" s="157" t="s">
        <v>1985</v>
      </c>
    </row>
    <row r="4" spans="1:36" ht="15" customHeight="1" x14ac:dyDescent="0.25">
      <c r="C4" s="157" t="s">
        <v>86</v>
      </c>
      <c r="D4" s="157" t="s">
        <v>1986</v>
      </c>
      <c r="G4" s="157" t="s">
        <v>87</v>
      </c>
    </row>
    <row r="5" spans="1:36" ht="15" customHeight="1" x14ac:dyDescent="0.25">
      <c r="C5" s="157" t="s">
        <v>88</v>
      </c>
      <c r="D5" s="157" t="s">
        <v>1987</v>
      </c>
    </row>
    <row r="6" spans="1:36" ht="15" customHeight="1" x14ac:dyDescent="0.25">
      <c r="C6" s="157" t="s">
        <v>89</v>
      </c>
      <c r="E6" s="157" t="s">
        <v>1988</v>
      </c>
    </row>
    <row r="7" spans="1:36" x14ac:dyDescent="0.25"/>
    <row r="8" spans="1:36" x14ac:dyDescent="0.25"/>
    <row r="9" spans="1:36" x14ac:dyDescent="0.25"/>
    <row r="10" spans="1:36" ht="15" customHeight="1" x14ac:dyDescent="0.25">
      <c r="A10" s="38" t="s">
        <v>2107</v>
      </c>
      <c r="B10" s="159" t="s">
        <v>2108</v>
      </c>
      <c r="AH10" s="160" t="s">
        <v>1989</v>
      </c>
    </row>
    <row r="11" spans="1:36" ht="15" customHeight="1" x14ac:dyDescent="0.25">
      <c r="B11" s="155"/>
      <c r="AH11" s="160" t="s">
        <v>1990</v>
      </c>
    </row>
    <row r="12" spans="1:36"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160" t="s">
        <v>1991</v>
      </c>
    </row>
    <row r="13" spans="1:36" ht="15" customHeight="1" thickBot="1" x14ac:dyDescent="0.3">
      <c r="B13" s="156" t="s">
        <v>215</v>
      </c>
      <c r="C13" s="156">
        <v>2020</v>
      </c>
      <c r="D13" s="156">
        <v>2021</v>
      </c>
      <c r="E13" s="156">
        <v>2022</v>
      </c>
      <c r="F13" s="156">
        <v>2023</v>
      </c>
      <c r="G13" s="156">
        <v>2024</v>
      </c>
      <c r="H13" s="156">
        <v>2025</v>
      </c>
      <c r="I13" s="156">
        <v>2026</v>
      </c>
      <c r="J13" s="156">
        <v>2027</v>
      </c>
      <c r="K13" s="156">
        <v>2028</v>
      </c>
      <c r="L13" s="156">
        <v>2029</v>
      </c>
      <c r="M13" s="156">
        <v>2030</v>
      </c>
      <c r="N13" s="156">
        <v>2031</v>
      </c>
      <c r="O13" s="156">
        <v>2032</v>
      </c>
      <c r="P13" s="156">
        <v>2033</v>
      </c>
      <c r="Q13" s="156">
        <v>2034</v>
      </c>
      <c r="R13" s="156">
        <v>2035</v>
      </c>
      <c r="S13" s="156">
        <v>2036</v>
      </c>
      <c r="T13" s="156">
        <v>2037</v>
      </c>
      <c r="U13" s="156">
        <v>2038</v>
      </c>
      <c r="V13" s="156">
        <v>2039</v>
      </c>
      <c r="W13" s="156">
        <v>2040</v>
      </c>
      <c r="X13" s="156">
        <v>2041</v>
      </c>
      <c r="Y13" s="156">
        <v>2042</v>
      </c>
      <c r="Z13" s="156">
        <v>2043</v>
      </c>
      <c r="AA13" s="156">
        <v>2044</v>
      </c>
      <c r="AB13" s="156">
        <v>2045</v>
      </c>
      <c r="AC13" s="156">
        <v>2046</v>
      </c>
      <c r="AD13" s="156">
        <v>2047</v>
      </c>
      <c r="AE13" s="156">
        <v>2048</v>
      </c>
      <c r="AF13" s="156">
        <v>2049</v>
      </c>
      <c r="AG13" s="156">
        <v>2050</v>
      </c>
      <c r="AH13" s="161" t="s">
        <v>1992</v>
      </c>
    </row>
    <row r="14" spans="1:36" ht="15" customHeight="1" thickTop="1" x14ac:dyDescent="0.25"/>
    <row r="15" spans="1:36" ht="15" customHeight="1" x14ac:dyDescent="0.25">
      <c r="A15" s="38" t="s">
        <v>484</v>
      </c>
      <c r="B15" s="162" t="s">
        <v>411</v>
      </c>
      <c r="C15" s="232">
        <v>735.55859399999997</v>
      </c>
      <c r="D15" s="232">
        <v>814.97100799999998</v>
      </c>
      <c r="E15" s="232">
        <v>818.17279099999996</v>
      </c>
      <c r="F15" s="232">
        <v>825.387878</v>
      </c>
      <c r="G15" s="232">
        <v>830.23010299999999</v>
      </c>
      <c r="H15" s="232">
        <v>834.67071499999997</v>
      </c>
      <c r="I15" s="232">
        <v>831.61218299999996</v>
      </c>
      <c r="J15" s="232">
        <v>831.192993</v>
      </c>
      <c r="K15" s="232">
        <v>832.04028300000004</v>
      </c>
      <c r="L15" s="232">
        <v>832.85022000000004</v>
      </c>
      <c r="M15" s="232">
        <v>832.180115</v>
      </c>
      <c r="N15" s="232">
        <v>833.53057899999999</v>
      </c>
      <c r="O15" s="232">
        <v>834.64489700000001</v>
      </c>
      <c r="P15" s="232">
        <v>836.50079300000004</v>
      </c>
      <c r="Q15" s="232">
        <v>839.21569799999997</v>
      </c>
      <c r="R15" s="232">
        <v>841.39367700000003</v>
      </c>
      <c r="S15" s="232">
        <v>843.373108</v>
      </c>
      <c r="T15" s="232">
        <v>844.65960700000005</v>
      </c>
      <c r="U15" s="232">
        <v>846.33520499999997</v>
      </c>
      <c r="V15" s="232">
        <v>847.78051800000003</v>
      </c>
      <c r="W15" s="232">
        <v>847.98718299999996</v>
      </c>
      <c r="X15" s="232">
        <v>849.97466999999995</v>
      </c>
      <c r="Y15" s="232">
        <v>853.47668499999997</v>
      </c>
      <c r="Z15" s="232">
        <v>857.58331299999998</v>
      </c>
      <c r="AA15" s="232">
        <v>861.18609600000002</v>
      </c>
      <c r="AB15" s="232">
        <v>865.24859600000002</v>
      </c>
      <c r="AC15" s="232">
        <v>868.922729</v>
      </c>
      <c r="AD15" s="232">
        <v>872.06939699999998</v>
      </c>
      <c r="AE15" s="232">
        <v>875.10650599999997</v>
      </c>
      <c r="AF15" s="232">
        <v>880.57617200000004</v>
      </c>
      <c r="AG15" s="232">
        <v>887.510986</v>
      </c>
      <c r="AH15" s="167">
        <v>6.2789999999999999E-3</v>
      </c>
      <c r="AJ15" s="226">
        <f>C15/'AEO T24 Refining 2022'!C9</f>
        <v>0.98485428296140065</v>
      </c>
    </row>
    <row r="16" spans="1:36" ht="15" customHeight="1" x14ac:dyDescent="0.25">
      <c r="B16" s="162" t="s">
        <v>216</v>
      </c>
      <c r="AJ16" s="226" t="e">
        <f>C16/D16</f>
        <v>#DIV/0!</v>
      </c>
    </row>
    <row r="17" spans="1:36" ht="15" customHeight="1" x14ac:dyDescent="0.25">
      <c r="A17" s="38" t="s">
        <v>483</v>
      </c>
      <c r="B17" s="162" t="s">
        <v>217</v>
      </c>
      <c r="C17" s="233">
        <v>14.905047</v>
      </c>
      <c r="D17" s="233">
        <v>16.660153999999999</v>
      </c>
      <c r="E17" s="233">
        <v>17.296462999999999</v>
      </c>
      <c r="F17" s="233">
        <v>17.859559999999998</v>
      </c>
      <c r="G17" s="233">
        <v>17.957142000000001</v>
      </c>
      <c r="H17" s="233">
        <v>18.147687999999999</v>
      </c>
      <c r="I17" s="233">
        <v>18.112722000000002</v>
      </c>
      <c r="J17" s="233">
        <v>18.165474</v>
      </c>
      <c r="K17" s="233">
        <v>18.161804</v>
      </c>
      <c r="L17" s="233">
        <v>18.150787000000001</v>
      </c>
      <c r="M17" s="233">
        <v>18.16057</v>
      </c>
      <c r="N17" s="233">
        <v>18.138020000000001</v>
      </c>
      <c r="O17" s="233">
        <v>18.132683</v>
      </c>
      <c r="P17" s="233">
        <v>18.081226000000001</v>
      </c>
      <c r="Q17" s="233">
        <v>18.068563000000001</v>
      </c>
      <c r="R17" s="233">
        <v>18.045738</v>
      </c>
      <c r="S17" s="233">
        <v>18.073619999999998</v>
      </c>
      <c r="T17" s="233">
        <v>18.052731999999999</v>
      </c>
      <c r="U17" s="233">
        <v>18.045023</v>
      </c>
      <c r="V17" s="233">
        <v>17.977049000000001</v>
      </c>
      <c r="W17" s="233">
        <v>17.997941999999998</v>
      </c>
      <c r="X17" s="233">
        <v>17.970967999999999</v>
      </c>
      <c r="Y17" s="233">
        <v>18.005737</v>
      </c>
      <c r="Z17" s="233">
        <v>17.979855000000001</v>
      </c>
      <c r="AA17" s="233">
        <v>17.982094</v>
      </c>
      <c r="AB17" s="233">
        <v>17.967950999999999</v>
      </c>
      <c r="AC17" s="233">
        <v>17.931923000000001</v>
      </c>
      <c r="AD17" s="233">
        <v>17.964805999999999</v>
      </c>
      <c r="AE17" s="233">
        <v>17.980871</v>
      </c>
      <c r="AF17" s="233">
        <v>17.939803999999999</v>
      </c>
      <c r="AG17" s="233">
        <v>17.914636999999999</v>
      </c>
      <c r="AH17" s="167">
        <v>6.149E-3</v>
      </c>
      <c r="AJ17" s="226">
        <f t="shared" ref="AJ17:AJ80" si="0">C17/D17</f>
        <v>0.89465241437744214</v>
      </c>
    </row>
    <row r="18" spans="1:36" ht="15" customHeight="1" x14ac:dyDescent="0.25">
      <c r="AJ18" s="226" t="e">
        <f t="shared" si="0"/>
        <v>#DIV/0!</v>
      </c>
    </row>
    <row r="19" spans="1:36" ht="15" customHeight="1" x14ac:dyDescent="0.25">
      <c r="B19" s="162" t="s">
        <v>218</v>
      </c>
      <c r="AJ19" s="226" t="e">
        <f t="shared" si="0"/>
        <v>#DIV/0!</v>
      </c>
    </row>
    <row r="20" spans="1:36" ht="15" customHeight="1" x14ac:dyDescent="0.25">
      <c r="A20" s="38" t="s">
        <v>482</v>
      </c>
      <c r="B20" s="163" t="s">
        <v>3</v>
      </c>
      <c r="C20" s="168">
        <v>0.15</v>
      </c>
      <c r="D20" s="168">
        <v>0.161</v>
      </c>
      <c r="E20" s="168">
        <v>0</v>
      </c>
      <c r="F20" s="168">
        <v>0</v>
      </c>
      <c r="G20" s="168">
        <v>0</v>
      </c>
      <c r="H20" s="168">
        <v>0</v>
      </c>
      <c r="I20" s="168">
        <v>0</v>
      </c>
      <c r="J20" s="168">
        <v>0</v>
      </c>
      <c r="K20" s="168">
        <v>0</v>
      </c>
      <c r="L20" s="168">
        <v>0</v>
      </c>
      <c r="M20" s="168">
        <v>0</v>
      </c>
      <c r="N20" s="168">
        <v>0</v>
      </c>
      <c r="O20" s="168">
        <v>0</v>
      </c>
      <c r="P20" s="168">
        <v>0</v>
      </c>
      <c r="Q20" s="168">
        <v>0</v>
      </c>
      <c r="R20" s="168">
        <v>0</v>
      </c>
      <c r="S20" s="168">
        <v>0</v>
      </c>
      <c r="T20" s="168">
        <v>0</v>
      </c>
      <c r="U20" s="168">
        <v>0</v>
      </c>
      <c r="V20" s="168">
        <v>0</v>
      </c>
      <c r="W20" s="168">
        <v>0</v>
      </c>
      <c r="X20" s="168">
        <v>0</v>
      </c>
      <c r="Y20" s="168">
        <v>0</v>
      </c>
      <c r="Z20" s="168">
        <v>0</v>
      </c>
      <c r="AA20" s="168">
        <v>0</v>
      </c>
      <c r="AB20" s="168">
        <v>0</v>
      </c>
      <c r="AC20" s="168">
        <v>0</v>
      </c>
      <c r="AD20" s="168">
        <v>0</v>
      </c>
      <c r="AE20" s="168">
        <v>0</v>
      </c>
      <c r="AF20" s="168">
        <v>0</v>
      </c>
      <c r="AG20" s="168">
        <v>0</v>
      </c>
      <c r="AH20" s="165" t="s">
        <v>2017</v>
      </c>
      <c r="AJ20" s="226">
        <f t="shared" si="0"/>
        <v>0.93167701863354035</v>
      </c>
    </row>
    <row r="21" spans="1:36" ht="15" customHeight="1" x14ac:dyDescent="0.25">
      <c r="A21" s="38" t="s">
        <v>481</v>
      </c>
      <c r="B21" s="163" t="s">
        <v>2</v>
      </c>
      <c r="C21" s="168">
        <v>1.986</v>
      </c>
      <c r="D21" s="168">
        <v>2.1469999999999998</v>
      </c>
      <c r="E21" s="168">
        <v>0</v>
      </c>
      <c r="F21" s="168">
        <v>0</v>
      </c>
      <c r="G21" s="168">
        <v>0</v>
      </c>
      <c r="H21" s="168">
        <v>0</v>
      </c>
      <c r="I21" s="168">
        <v>0</v>
      </c>
      <c r="J21" s="168">
        <v>0</v>
      </c>
      <c r="K21" s="168">
        <v>0</v>
      </c>
      <c r="L21" s="168">
        <v>0</v>
      </c>
      <c r="M21" s="168">
        <v>0</v>
      </c>
      <c r="N21" s="168">
        <v>0</v>
      </c>
      <c r="O21" s="168">
        <v>0</v>
      </c>
      <c r="P21" s="168">
        <v>0</v>
      </c>
      <c r="Q21" s="168">
        <v>0</v>
      </c>
      <c r="R21" s="168">
        <v>0</v>
      </c>
      <c r="S21" s="168">
        <v>0</v>
      </c>
      <c r="T21" s="168">
        <v>0</v>
      </c>
      <c r="U21" s="168">
        <v>0</v>
      </c>
      <c r="V21" s="168">
        <v>0</v>
      </c>
      <c r="W21" s="168">
        <v>0</v>
      </c>
      <c r="X21" s="168">
        <v>0</v>
      </c>
      <c r="Y21" s="168">
        <v>0</v>
      </c>
      <c r="Z21" s="168">
        <v>0</v>
      </c>
      <c r="AA21" s="168">
        <v>0</v>
      </c>
      <c r="AB21" s="168">
        <v>0</v>
      </c>
      <c r="AC21" s="168">
        <v>0</v>
      </c>
      <c r="AD21" s="168">
        <v>0</v>
      </c>
      <c r="AE21" s="168">
        <v>0</v>
      </c>
      <c r="AF21" s="168">
        <v>0</v>
      </c>
      <c r="AG21" s="168">
        <v>0</v>
      </c>
      <c r="AH21" s="165" t="s">
        <v>2017</v>
      </c>
      <c r="AJ21" s="226">
        <f t="shared" si="0"/>
        <v>0.92501164415463444</v>
      </c>
    </row>
    <row r="22" spans="1:36" ht="15" customHeight="1" x14ac:dyDescent="0.25">
      <c r="A22" s="38" t="s">
        <v>480</v>
      </c>
      <c r="B22" s="163" t="s">
        <v>2175</v>
      </c>
      <c r="C22" s="168">
        <v>7.1589999999999998</v>
      </c>
      <c r="D22" s="168">
        <v>7.734</v>
      </c>
      <c r="E22" s="168">
        <v>0</v>
      </c>
      <c r="F22" s="168">
        <v>0</v>
      </c>
      <c r="G22" s="168">
        <v>0</v>
      </c>
      <c r="H22" s="168">
        <v>0</v>
      </c>
      <c r="I22" s="168">
        <v>0</v>
      </c>
      <c r="J22" s="168">
        <v>0</v>
      </c>
      <c r="K22" s="168">
        <v>0</v>
      </c>
      <c r="L22" s="168">
        <v>0</v>
      </c>
      <c r="M22" s="168">
        <v>0</v>
      </c>
      <c r="N22" s="168">
        <v>0</v>
      </c>
      <c r="O22" s="168">
        <v>0</v>
      </c>
      <c r="P22" s="168">
        <v>0</v>
      </c>
      <c r="Q22" s="168">
        <v>0</v>
      </c>
      <c r="R22" s="168">
        <v>0</v>
      </c>
      <c r="S22" s="168">
        <v>0</v>
      </c>
      <c r="T22" s="168">
        <v>0</v>
      </c>
      <c r="U22" s="168">
        <v>0</v>
      </c>
      <c r="V22" s="168">
        <v>0</v>
      </c>
      <c r="W22" s="168">
        <v>0</v>
      </c>
      <c r="X22" s="168">
        <v>0</v>
      </c>
      <c r="Y22" s="168">
        <v>0</v>
      </c>
      <c r="Z22" s="168">
        <v>0</v>
      </c>
      <c r="AA22" s="168">
        <v>0</v>
      </c>
      <c r="AB22" s="168">
        <v>0</v>
      </c>
      <c r="AC22" s="168">
        <v>0</v>
      </c>
      <c r="AD22" s="168">
        <v>0</v>
      </c>
      <c r="AE22" s="168">
        <v>0</v>
      </c>
      <c r="AF22" s="168">
        <v>0</v>
      </c>
      <c r="AG22" s="168">
        <v>0</v>
      </c>
      <c r="AH22" s="165" t="s">
        <v>2017</v>
      </c>
      <c r="AJ22" s="226">
        <f t="shared" si="0"/>
        <v>0.92565296095164207</v>
      </c>
    </row>
    <row r="23" spans="1:36" ht="15" customHeight="1" x14ac:dyDescent="0.25">
      <c r="A23" s="38" t="s">
        <v>479</v>
      </c>
      <c r="B23" s="163" t="s">
        <v>4</v>
      </c>
      <c r="C23" s="168">
        <v>465.14300500000002</v>
      </c>
      <c r="D23" s="168">
        <v>502.38397200000003</v>
      </c>
      <c r="E23" s="168">
        <v>501.43606599999998</v>
      </c>
      <c r="F23" s="168">
        <v>498.72119099999998</v>
      </c>
      <c r="G23" s="168">
        <v>495.09536700000001</v>
      </c>
      <c r="H23" s="168">
        <v>491.42126500000001</v>
      </c>
      <c r="I23" s="168">
        <v>498.80358899999999</v>
      </c>
      <c r="J23" s="168">
        <v>492.769226</v>
      </c>
      <c r="K23" s="168">
        <v>495.784851</v>
      </c>
      <c r="L23" s="168">
        <v>503.433899</v>
      </c>
      <c r="M23" s="168">
        <v>507.48553500000003</v>
      </c>
      <c r="N23" s="168">
        <v>505.50427200000001</v>
      </c>
      <c r="O23" s="168">
        <v>507.73165899999998</v>
      </c>
      <c r="P23" s="168">
        <v>508.73925800000001</v>
      </c>
      <c r="Q23" s="168">
        <v>512.85369900000001</v>
      </c>
      <c r="R23" s="168">
        <v>511.80841099999998</v>
      </c>
      <c r="S23" s="168">
        <v>511.08410600000002</v>
      </c>
      <c r="T23" s="168">
        <v>510.26629600000001</v>
      </c>
      <c r="U23" s="168">
        <v>510.20431500000001</v>
      </c>
      <c r="V23" s="168">
        <v>510.02020299999998</v>
      </c>
      <c r="W23" s="168">
        <v>510.15924100000001</v>
      </c>
      <c r="X23" s="168">
        <v>510.79251099999999</v>
      </c>
      <c r="Y23" s="168">
        <v>511.96026599999999</v>
      </c>
      <c r="Z23" s="168">
        <v>513.888733</v>
      </c>
      <c r="AA23" s="168">
        <v>514.85345500000005</v>
      </c>
      <c r="AB23" s="168">
        <v>512.99981700000001</v>
      </c>
      <c r="AC23" s="168">
        <v>515.21575900000005</v>
      </c>
      <c r="AD23" s="168">
        <v>516.62042199999996</v>
      </c>
      <c r="AE23" s="168">
        <v>517.92828399999996</v>
      </c>
      <c r="AF23" s="168">
        <v>516.72772199999997</v>
      </c>
      <c r="AG23" s="168">
        <v>519.26306199999999</v>
      </c>
      <c r="AH23" s="165">
        <v>3.676E-3</v>
      </c>
      <c r="AJ23" s="226">
        <f t="shared" si="0"/>
        <v>0.92587150650578476</v>
      </c>
    </row>
    <row r="24" spans="1:36" ht="15" customHeight="1" x14ac:dyDescent="0.25">
      <c r="A24" s="38" t="s">
        <v>478</v>
      </c>
      <c r="B24" s="163" t="s">
        <v>12</v>
      </c>
      <c r="C24" s="168">
        <v>1332.4979249999999</v>
      </c>
      <c r="D24" s="168">
        <v>1439.190063</v>
      </c>
      <c r="E24" s="168">
        <v>1425.1087649999999</v>
      </c>
      <c r="F24" s="168">
        <v>1440.142212</v>
      </c>
      <c r="G24" s="168">
        <v>1427.9835210000001</v>
      </c>
      <c r="H24" s="168">
        <v>1452.4305420000001</v>
      </c>
      <c r="I24" s="168">
        <v>1462.7539059999999</v>
      </c>
      <c r="J24" s="168">
        <v>1469.9377440000001</v>
      </c>
      <c r="K24" s="168">
        <v>1478.9085689999999</v>
      </c>
      <c r="L24" s="168">
        <v>1489.926514</v>
      </c>
      <c r="M24" s="168">
        <v>1484.3156739999999</v>
      </c>
      <c r="N24" s="168">
        <v>1489.8763429999999</v>
      </c>
      <c r="O24" s="168">
        <v>1496.5668949999999</v>
      </c>
      <c r="P24" s="168">
        <v>1493.214111</v>
      </c>
      <c r="Q24" s="168">
        <v>1504.494751</v>
      </c>
      <c r="R24" s="168">
        <v>1506.901245</v>
      </c>
      <c r="S24" s="168">
        <v>1525.165894</v>
      </c>
      <c r="T24" s="168">
        <v>1542.5576169999999</v>
      </c>
      <c r="U24" s="168">
        <v>1541.094116</v>
      </c>
      <c r="V24" s="168">
        <v>1543.780884</v>
      </c>
      <c r="W24" s="168">
        <v>1545.3164059999999</v>
      </c>
      <c r="X24" s="168">
        <v>1544.4895019999999</v>
      </c>
      <c r="Y24" s="168">
        <v>1538.2807620000001</v>
      </c>
      <c r="Z24" s="168">
        <v>1518.0040280000001</v>
      </c>
      <c r="AA24" s="168">
        <v>1512.1489260000001</v>
      </c>
      <c r="AB24" s="168">
        <v>1520.3474120000001</v>
      </c>
      <c r="AC24" s="168">
        <v>1505.2647710000001</v>
      </c>
      <c r="AD24" s="168">
        <v>1509.170044</v>
      </c>
      <c r="AE24" s="168">
        <v>1519.401001</v>
      </c>
      <c r="AF24" s="168">
        <v>1515.8881839999999</v>
      </c>
      <c r="AG24" s="168">
        <v>1526.617798</v>
      </c>
      <c r="AH24" s="165">
        <v>4.5440000000000003E-3</v>
      </c>
      <c r="AJ24" s="226">
        <f t="shared" si="0"/>
        <v>0.92586654067246699</v>
      </c>
    </row>
    <row r="25" spans="1:36" x14ac:dyDescent="0.25">
      <c r="A25" s="38" t="s">
        <v>477</v>
      </c>
      <c r="B25" s="163" t="s">
        <v>2110</v>
      </c>
      <c r="C25" s="168">
        <v>4.7279999999999998</v>
      </c>
      <c r="D25" s="168">
        <v>5.1050000000000004</v>
      </c>
      <c r="E25" s="168">
        <v>5.2372009999999998</v>
      </c>
      <c r="F25" s="168">
        <v>3.9133979999999999</v>
      </c>
      <c r="G25" s="168">
        <v>9.1314159999999998</v>
      </c>
      <c r="H25" s="168">
        <v>11.423477</v>
      </c>
      <c r="I25" s="168">
        <v>5.746054</v>
      </c>
      <c r="J25" s="168">
        <v>8.3748079999999998</v>
      </c>
      <c r="K25" s="168">
        <v>9.6499279999999992</v>
      </c>
      <c r="L25" s="168">
        <v>0.87176500000000001</v>
      </c>
      <c r="M25" s="168">
        <v>6.9692000000000004E-2</v>
      </c>
      <c r="N25" s="168">
        <v>4.3026000000000002E-2</v>
      </c>
      <c r="O25" s="168">
        <v>2.7881E-2</v>
      </c>
      <c r="P25" s="168">
        <v>4.6244E-2</v>
      </c>
      <c r="Q25" s="168">
        <v>4.7359999999999999E-2</v>
      </c>
      <c r="R25" s="168">
        <v>1.5157E-2</v>
      </c>
      <c r="S25" s="168">
        <v>0.106586</v>
      </c>
      <c r="T25" s="168">
        <v>7.8290999999999999E-2</v>
      </c>
      <c r="U25" s="168">
        <v>3.3505E-2</v>
      </c>
      <c r="V25" s="168">
        <v>3.4214000000000001E-2</v>
      </c>
      <c r="W25" s="168">
        <v>9.4329999999999997E-2</v>
      </c>
      <c r="X25" s="168">
        <v>0.120671</v>
      </c>
      <c r="Y25" s="168">
        <v>8.7701000000000001E-2</v>
      </c>
      <c r="Z25" s="168">
        <v>8.5653999999999994E-2</v>
      </c>
      <c r="AA25" s="168">
        <v>2.1703E-2</v>
      </c>
      <c r="AB25" s="168">
        <v>3.0275E-2</v>
      </c>
      <c r="AC25" s="168">
        <v>4.3020000000000003E-3</v>
      </c>
      <c r="AD25" s="168">
        <v>0</v>
      </c>
      <c r="AE25" s="168">
        <v>0</v>
      </c>
      <c r="AF25" s="168">
        <v>0</v>
      </c>
      <c r="AG25" s="168">
        <v>6.3810000000000004E-3</v>
      </c>
      <c r="AH25" s="165">
        <v>-0.19769200000000001</v>
      </c>
      <c r="AJ25" s="226">
        <f t="shared" si="0"/>
        <v>0.92615083251713992</v>
      </c>
    </row>
    <row r="26" spans="1:36" x14ac:dyDescent="0.25">
      <c r="A26" s="38" t="s">
        <v>476</v>
      </c>
      <c r="B26" s="163" t="s">
        <v>59</v>
      </c>
      <c r="C26" s="168">
        <v>1811.6639399999999</v>
      </c>
      <c r="D26" s="168">
        <v>1956.720947</v>
      </c>
      <c r="E26" s="168">
        <v>1931.781982</v>
      </c>
      <c r="F26" s="168">
        <v>1942.7768550000001</v>
      </c>
      <c r="G26" s="168">
        <v>1932.210327</v>
      </c>
      <c r="H26" s="168">
        <v>1955.275269</v>
      </c>
      <c r="I26" s="168">
        <v>1967.3035890000001</v>
      </c>
      <c r="J26" s="168">
        <v>1971.0817870000001</v>
      </c>
      <c r="K26" s="168">
        <v>1984.3432620000001</v>
      </c>
      <c r="L26" s="168">
        <v>1994.232178</v>
      </c>
      <c r="M26" s="168">
        <v>1991.8709719999999</v>
      </c>
      <c r="N26" s="168">
        <v>1995.4235839999999</v>
      </c>
      <c r="O26" s="168">
        <v>2004.3264160000001</v>
      </c>
      <c r="P26" s="168">
        <v>2001.999634</v>
      </c>
      <c r="Q26" s="168">
        <v>2017.3957519999999</v>
      </c>
      <c r="R26" s="168">
        <v>2018.7248540000001</v>
      </c>
      <c r="S26" s="168">
        <v>2036.356567</v>
      </c>
      <c r="T26" s="168">
        <v>2052.9023440000001</v>
      </c>
      <c r="U26" s="168">
        <v>2051.3317870000001</v>
      </c>
      <c r="V26" s="168">
        <v>2053.8352049999999</v>
      </c>
      <c r="W26" s="168">
        <v>2055.5698240000002</v>
      </c>
      <c r="X26" s="168">
        <v>2055.4025879999999</v>
      </c>
      <c r="Y26" s="168">
        <v>2050.3286130000001</v>
      </c>
      <c r="Z26" s="168">
        <v>2031.9785159999999</v>
      </c>
      <c r="AA26" s="168">
        <v>2027.0241699999999</v>
      </c>
      <c r="AB26" s="168">
        <v>2033.3774410000001</v>
      </c>
      <c r="AC26" s="168">
        <v>2020.484741</v>
      </c>
      <c r="AD26" s="168">
        <v>2025.7905270000001</v>
      </c>
      <c r="AE26" s="168">
        <v>2037.329346</v>
      </c>
      <c r="AF26" s="168">
        <v>2032.615967</v>
      </c>
      <c r="AG26" s="168">
        <v>2045.887207</v>
      </c>
      <c r="AH26" s="165">
        <v>4.0610000000000004E-3</v>
      </c>
      <c r="AJ26" s="226">
        <f t="shared" si="0"/>
        <v>0.92586729997325468</v>
      </c>
    </row>
    <row r="27" spans="1:36" x14ac:dyDescent="0.25">
      <c r="A27" s="38" t="s">
        <v>475</v>
      </c>
      <c r="B27" s="163" t="s">
        <v>6</v>
      </c>
      <c r="C27" s="168">
        <v>1468.8029790000001</v>
      </c>
      <c r="D27" s="168">
        <v>1559.7280270000001</v>
      </c>
      <c r="E27" s="168">
        <v>1349.908203</v>
      </c>
      <c r="F27" s="168">
        <v>1388.2886960000001</v>
      </c>
      <c r="G27" s="168">
        <v>1387.8911129999999</v>
      </c>
      <c r="H27" s="168">
        <v>1384.747192</v>
      </c>
      <c r="I27" s="168">
        <v>1403.2536620000001</v>
      </c>
      <c r="J27" s="168">
        <v>1390.1960449999999</v>
      </c>
      <c r="K27" s="168">
        <v>1399.291626</v>
      </c>
      <c r="L27" s="168">
        <v>1415.8682859999999</v>
      </c>
      <c r="M27" s="168">
        <v>1381.115601</v>
      </c>
      <c r="N27" s="168">
        <v>1390.177124</v>
      </c>
      <c r="O27" s="168">
        <v>1387.639893</v>
      </c>
      <c r="P27" s="168">
        <v>1395.563232</v>
      </c>
      <c r="Q27" s="168">
        <v>1416.3917240000001</v>
      </c>
      <c r="R27" s="168">
        <v>1426.6911620000001</v>
      </c>
      <c r="S27" s="168">
        <v>1452.7459719999999</v>
      </c>
      <c r="T27" s="168">
        <v>1472.8116460000001</v>
      </c>
      <c r="U27" s="168">
        <v>1486.966187</v>
      </c>
      <c r="V27" s="168">
        <v>1530.7054439999999</v>
      </c>
      <c r="W27" s="168">
        <v>1526.9989009999999</v>
      </c>
      <c r="X27" s="168">
        <v>1532.993408</v>
      </c>
      <c r="Y27" s="168">
        <v>1551.3110349999999</v>
      </c>
      <c r="Z27" s="168">
        <v>1572.786865</v>
      </c>
      <c r="AA27" s="168">
        <v>1582.419922</v>
      </c>
      <c r="AB27" s="168">
        <v>1573.188232</v>
      </c>
      <c r="AC27" s="168">
        <v>1606.6960449999999</v>
      </c>
      <c r="AD27" s="168">
        <v>1630.9414059999999</v>
      </c>
      <c r="AE27" s="168">
        <v>1646.956177</v>
      </c>
      <c r="AF27" s="168">
        <v>1661.1823730000001</v>
      </c>
      <c r="AG27" s="168">
        <v>1683.6994629999999</v>
      </c>
      <c r="AH27" s="165">
        <v>4.5620000000000001E-3</v>
      </c>
      <c r="AJ27" s="226">
        <f t="shared" si="0"/>
        <v>0.94170454949451254</v>
      </c>
    </row>
    <row r="28" spans="1:36" x14ac:dyDescent="0.25">
      <c r="A28" s="38" t="s">
        <v>474</v>
      </c>
      <c r="B28" s="163" t="s">
        <v>13</v>
      </c>
      <c r="C28" s="168">
        <v>1253.8029790000001</v>
      </c>
      <c r="D28" s="168">
        <v>1324.7280270000001</v>
      </c>
      <c r="E28" s="168">
        <v>1149.951904</v>
      </c>
      <c r="F28" s="168">
        <v>1190.4327390000001</v>
      </c>
      <c r="G28" s="168">
        <v>1190.515991</v>
      </c>
      <c r="H28" s="168">
        <v>1191.7635499999999</v>
      </c>
      <c r="I28" s="168">
        <v>1204.4179690000001</v>
      </c>
      <c r="J28" s="168">
        <v>1197.1541749999999</v>
      </c>
      <c r="K28" s="168">
        <v>1202.8270259999999</v>
      </c>
      <c r="L28" s="168">
        <v>1216.7677000000001</v>
      </c>
      <c r="M28" s="168">
        <v>1199.9782709999999</v>
      </c>
      <c r="N28" s="168">
        <v>1207.476807</v>
      </c>
      <c r="O28" s="168">
        <v>1205.3957519999999</v>
      </c>
      <c r="P28" s="168">
        <v>1211.4830320000001</v>
      </c>
      <c r="Q28" s="168">
        <v>1221.2947999999999</v>
      </c>
      <c r="R28" s="168">
        <v>1228.054932</v>
      </c>
      <c r="S28" s="168">
        <v>1243.443115</v>
      </c>
      <c r="T28" s="168">
        <v>1252.9951169999999</v>
      </c>
      <c r="U28" s="168">
        <v>1264.3149410000001</v>
      </c>
      <c r="V28" s="168">
        <v>1291.4873050000001</v>
      </c>
      <c r="W28" s="168">
        <v>1293.0729980000001</v>
      </c>
      <c r="X28" s="168">
        <v>1298.7517089999999</v>
      </c>
      <c r="Y28" s="168">
        <v>1314.884155</v>
      </c>
      <c r="Z28" s="168">
        <v>1337.547607</v>
      </c>
      <c r="AA28" s="168">
        <v>1345.9097899999999</v>
      </c>
      <c r="AB28" s="168">
        <v>1341.2783199999999</v>
      </c>
      <c r="AC28" s="168">
        <v>1367.4011230000001</v>
      </c>
      <c r="AD28" s="168">
        <v>1387.8154300000001</v>
      </c>
      <c r="AE28" s="168">
        <v>1398.2570800000001</v>
      </c>
      <c r="AF28" s="168">
        <v>1409.0623780000001</v>
      </c>
      <c r="AG28" s="168">
        <v>1422.113525</v>
      </c>
      <c r="AH28" s="165">
        <v>4.2079999999999999E-3</v>
      </c>
      <c r="AJ28" s="226">
        <f t="shared" si="0"/>
        <v>0.94646067226295649</v>
      </c>
    </row>
    <row r="29" spans="1:36" x14ac:dyDescent="0.25">
      <c r="A29" s="38" t="s">
        <v>473</v>
      </c>
      <c r="B29" s="163" t="s">
        <v>14</v>
      </c>
      <c r="C29" s="168">
        <v>215</v>
      </c>
      <c r="D29" s="168">
        <v>235</v>
      </c>
      <c r="E29" s="168">
        <v>199.95632900000001</v>
      </c>
      <c r="F29" s="168">
        <v>197.85592700000001</v>
      </c>
      <c r="G29" s="168">
        <v>197.375122</v>
      </c>
      <c r="H29" s="168">
        <v>192.98362700000001</v>
      </c>
      <c r="I29" s="168">
        <v>198.835724</v>
      </c>
      <c r="J29" s="168">
        <v>193.04184000000001</v>
      </c>
      <c r="K29" s="168">
        <v>196.464584</v>
      </c>
      <c r="L29" s="168">
        <v>199.10055500000001</v>
      </c>
      <c r="M29" s="168">
        <v>181.13732899999999</v>
      </c>
      <c r="N29" s="168">
        <v>182.70027200000001</v>
      </c>
      <c r="O29" s="168">
        <v>182.24414100000001</v>
      </c>
      <c r="P29" s="168">
        <v>184.080185</v>
      </c>
      <c r="Q29" s="168">
        <v>195.096878</v>
      </c>
      <c r="R29" s="168">
        <v>198.63623000000001</v>
      </c>
      <c r="S29" s="168">
        <v>209.30287200000001</v>
      </c>
      <c r="T29" s="168">
        <v>219.81655900000001</v>
      </c>
      <c r="U29" s="168">
        <v>222.651184</v>
      </c>
      <c r="V29" s="168">
        <v>239.21807899999999</v>
      </c>
      <c r="W29" s="168">
        <v>233.92590300000001</v>
      </c>
      <c r="X29" s="168">
        <v>234.24174500000001</v>
      </c>
      <c r="Y29" s="168">
        <v>236.42692600000001</v>
      </c>
      <c r="Z29" s="168">
        <v>235.239227</v>
      </c>
      <c r="AA29" s="168">
        <v>236.51014699999999</v>
      </c>
      <c r="AB29" s="168">
        <v>231.90997300000001</v>
      </c>
      <c r="AC29" s="168">
        <v>239.294937</v>
      </c>
      <c r="AD29" s="168">
        <v>243.12602200000001</v>
      </c>
      <c r="AE29" s="168">
        <v>248.699127</v>
      </c>
      <c r="AF29" s="168">
        <v>252.11998</v>
      </c>
      <c r="AG29" s="168">
        <v>261.58599900000002</v>
      </c>
      <c r="AH29" s="165">
        <v>6.5589999999999997E-3</v>
      </c>
      <c r="AJ29" s="226">
        <f t="shared" si="0"/>
        <v>0.91489361702127658</v>
      </c>
    </row>
    <row r="30" spans="1:36" x14ac:dyDescent="0.25">
      <c r="A30" s="38" t="s">
        <v>472</v>
      </c>
      <c r="B30" s="163" t="s">
        <v>15</v>
      </c>
      <c r="C30" s="168">
        <v>0</v>
      </c>
      <c r="D30" s="168">
        <v>0</v>
      </c>
      <c r="E30" s="168">
        <v>0</v>
      </c>
      <c r="F30" s="168">
        <v>0</v>
      </c>
      <c r="G30" s="168">
        <v>0</v>
      </c>
      <c r="H30" s="168">
        <v>0</v>
      </c>
      <c r="I30" s="168">
        <v>0</v>
      </c>
      <c r="J30" s="168">
        <v>0</v>
      </c>
      <c r="K30" s="168">
        <v>0</v>
      </c>
      <c r="L30" s="168">
        <v>0</v>
      </c>
      <c r="M30" s="168">
        <v>0</v>
      </c>
      <c r="N30" s="168">
        <v>0</v>
      </c>
      <c r="O30" s="168">
        <v>0</v>
      </c>
      <c r="P30" s="168">
        <v>0</v>
      </c>
      <c r="Q30" s="168">
        <v>0</v>
      </c>
      <c r="R30" s="168">
        <v>0</v>
      </c>
      <c r="S30" s="168">
        <v>0</v>
      </c>
      <c r="T30" s="168">
        <v>0</v>
      </c>
      <c r="U30" s="168">
        <v>0</v>
      </c>
      <c r="V30" s="168">
        <v>0</v>
      </c>
      <c r="W30" s="168">
        <v>0</v>
      </c>
      <c r="X30" s="168">
        <v>0</v>
      </c>
      <c r="Y30" s="168">
        <v>0</v>
      </c>
      <c r="Z30" s="168">
        <v>0</v>
      </c>
      <c r="AA30" s="168">
        <v>0</v>
      </c>
      <c r="AB30" s="168">
        <v>0</v>
      </c>
      <c r="AC30" s="168">
        <v>0</v>
      </c>
      <c r="AD30" s="168">
        <v>0</v>
      </c>
      <c r="AE30" s="168">
        <v>0</v>
      </c>
      <c r="AF30" s="168">
        <v>0</v>
      </c>
      <c r="AG30" s="168">
        <v>0</v>
      </c>
      <c r="AH30" s="165" t="s">
        <v>2017</v>
      </c>
      <c r="AJ30" s="226" t="e">
        <f t="shared" si="0"/>
        <v>#DIV/0!</v>
      </c>
    </row>
    <row r="31" spans="1:36" x14ac:dyDescent="0.25">
      <c r="A31" s="38" t="s">
        <v>471</v>
      </c>
      <c r="B31" s="163" t="s">
        <v>2111</v>
      </c>
      <c r="C31" s="168">
        <v>24</v>
      </c>
      <c r="D31" s="168">
        <v>24</v>
      </c>
      <c r="E31" s="168">
        <v>0</v>
      </c>
      <c r="F31" s="168">
        <v>0</v>
      </c>
      <c r="G31" s="168">
        <v>0</v>
      </c>
      <c r="H31" s="168">
        <v>0</v>
      </c>
      <c r="I31" s="168">
        <v>0</v>
      </c>
      <c r="J31" s="168">
        <v>0</v>
      </c>
      <c r="K31" s="168">
        <v>0</v>
      </c>
      <c r="L31" s="168">
        <v>0</v>
      </c>
      <c r="M31" s="168">
        <v>0</v>
      </c>
      <c r="N31" s="168">
        <v>0</v>
      </c>
      <c r="O31" s="168">
        <v>0</v>
      </c>
      <c r="P31" s="168">
        <v>0</v>
      </c>
      <c r="Q31" s="168">
        <v>0</v>
      </c>
      <c r="R31" s="168">
        <v>0</v>
      </c>
      <c r="S31" s="168">
        <v>0</v>
      </c>
      <c r="T31" s="168">
        <v>0</v>
      </c>
      <c r="U31" s="168">
        <v>0.12259100000000001</v>
      </c>
      <c r="V31" s="168">
        <v>0.14957599999999999</v>
      </c>
      <c r="W31" s="168">
        <v>0.17844299999999999</v>
      </c>
      <c r="X31" s="168">
        <v>0.15395900000000001</v>
      </c>
      <c r="Y31" s="168">
        <v>5.2317679999999998</v>
      </c>
      <c r="Z31" s="168">
        <v>11.411823999999999</v>
      </c>
      <c r="AA31" s="168">
        <v>18.228508000000001</v>
      </c>
      <c r="AB31" s="168">
        <v>28.409791999999999</v>
      </c>
      <c r="AC31" s="168">
        <v>30.051183999999999</v>
      </c>
      <c r="AD31" s="168">
        <v>30.071498999999999</v>
      </c>
      <c r="AE31" s="168">
        <v>30.07649</v>
      </c>
      <c r="AF31" s="168">
        <v>30.292490000000001</v>
      </c>
      <c r="AG31" s="168">
        <v>30.24353</v>
      </c>
      <c r="AH31" s="165">
        <v>7.737E-3</v>
      </c>
      <c r="AJ31" s="226">
        <f t="shared" si="0"/>
        <v>1</v>
      </c>
    </row>
    <row r="32" spans="1:36" x14ac:dyDescent="0.25">
      <c r="A32" s="38" t="s">
        <v>470</v>
      </c>
      <c r="B32" s="163" t="s">
        <v>75</v>
      </c>
      <c r="C32" s="168">
        <v>904.80999799999995</v>
      </c>
      <c r="D32" s="168">
        <v>881.07098399999995</v>
      </c>
      <c r="E32" s="168">
        <v>870.69183299999997</v>
      </c>
      <c r="F32" s="168">
        <v>876.050476</v>
      </c>
      <c r="G32" s="168">
        <v>879.00036599999999</v>
      </c>
      <c r="H32" s="168">
        <v>885.42382799999996</v>
      </c>
      <c r="I32" s="168">
        <v>888.249146</v>
      </c>
      <c r="J32" s="168">
        <v>890.47656199999994</v>
      </c>
      <c r="K32" s="168">
        <v>892.77313200000003</v>
      </c>
      <c r="L32" s="168">
        <v>895.17163100000005</v>
      </c>
      <c r="M32" s="168">
        <v>899.61340299999995</v>
      </c>
      <c r="N32" s="168">
        <v>909.26409899999999</v>
      </c>
      <c r="O32" s="168">
        <v>912.55432099999996</v>
      </c>
      <c r="P32" s="168">
        <v>917.70507799999996</v>
      </c>
      <c r="Q32" s="168">
        <v>923.90313700000002</v>
      </c>
      <c r="R32" s="168">
        <v>929.98040800000001</v>
      </c>
      <c r="S32" s="168">
        <v>934.80102499999998</v>
      </c>
      <c r="T32" s="168">
        <v>940.00677499999995</v>
      </c>
      <c r="U32" s="168">
        <v>945.40228300000001</v>
      </c>
      <c r="V32" s="168">
        <v>951.61132799999996</v>
      </c>
      <c r="W32" s="168">
        <v>958.42663600000003</v>
      </c>
      <c r="X32" s="168">
        <v>965.08874500000002</v>
      </c>
      <c r="Y32" s="168">
        <v>973.15063499999997</v>
      </c>
      <c r="Z32" s="168">
        <v>982.175476</v>
      </c>
      <c r="AA32" s="168">
        <v>991.48071300000004</v>
      </c>
      <c r="AB32" s="168">
        <v>1005.4066769999999</v>
      </c>
      <c r="AC32" s="168">
        <v>1010.228821</v>
      </c>
      <c r="AD32" s="168">
        <v>1027.6367190000001</v>
      </c>
      <c r="AE32" s="168">
        <v>1037.398193</v>
      </c>
      <c r="AF32" s="168">
        <v>1047.9140620000001</v>
      </c>
      <c r="AG32" s="168">
        <v>1058.5749510000001</v>
      </c>
      <c r="AH32" s="165">
        <v>5.2449999999999997E-3</v>
      </c>
      <c r="AJ32" s="226">
        <f t="shared" si="0"/>
        <v>1.0269433614670029</v>
      </c>
    </row>
    <row r="33" spans="1:36" x14ac:dyDescent="0.25">
      <c r="A33" s="38" t="s">
        <v>469</v>
      </c>
      <c r="B33" s="163" t="s">
        <v>11</v>
      </c>
      <c r="C33" s="168">
        <v>183.73800700000001</v>
      </c>
      <c r="D33" s="168">
        <v>195.48799099999999</v>
      </c>
      <c r="E33" s="168">
        <v>185.374786</v>
      </c>
      <c r="F33" s="168">
        <v>190.03417999999999</v>
      </c>
      <c r="G33" s="168">
        <v>187.78192100000001</v>
      </c>
      <c r="H33" s="168">
        <v>190.02612300000001</v>
      </c>
      <c r="I33" s="168">
        <v>192.10574299999999</v>
      </c>
      <c r="J33" s="168">
        <v>190.698868</v>
      </c>
      <c r="K33" s="168">
        <v>192.875473</v>
      </c>
      <c r="L33" s="168">
        <v>195.44615200000001</v>
      </c>
      <c r="M33" s="168">
        <v>197.79579200000001</v>
      </c>
      <c r="N33" s="168">
        <v>198.35003699999999</v>
      </c>
      <c r="O33" s="168">
        <v>199.333282</v>
      </c>
      <c r="P33" s="168">
        <v>199.65649400000001</v>
      </c>
      <c r="Q33" s="168">
        <v>202.76284799999999</v>
      </c>
      <c r="R33" s="168">
        <v>203.105591</v>
      </c>
      <c r="S33" s="168">
        <v>206.03140300000001</v>
      </c>
      <c r="T33" s="168">
        <v>206.92932099999999</v>
      </c>
      <c r="U33" s="168">
        <v>207.77950999999999</v>
      </c>
      <c r="V33" s="168">
        <v>210.90242000000001</v>
      </c>
      <c r="W33" s="168">
        <v>211.629761</v>
      </c>
      <c r="X33" s="168">
        <v>212.489746</v>
      </c>
      <c r="Y33" s="168">
        <v>214.19210799999999</v>
      </c>
      <c r="Z33" s="168">
        <v>215.03106700000001</v>
      </c>
      <c r="AA33" s="168">
        <v>215.73426799999999</v>
      </c>
      <c r="AB33" s="168">
        <v>216.20517000000001</v>
      </c>
      <c r="AC33" s="168">
        <v>218.04676799999999</v>
      </c>
      <c r="AD33" s="168">
        <v>220.640411</v>
      </c>
      <c r="AE33" s="168">
        <v>222.83873</v>
      </c>
      <c r="AF33" s="168">
        <v>223.63183599999999</v>
      </c>
      <c r="AG33" s="168">
        <v>226.52113299999999</v>
      </c>
      <c r="AH33" s="165">
        <v>7.0020000000000004E-3</v>
      </c>
      <c r="AJ33" s="226">
        <f t="shared" si="0"/>
        <v>0.93989408791867946</v>
      </c>
    </row>
    <row r="34" spans="1:36" x14ac:dyDescent="0.25">
      <c r="A34" s="38" t="s">
        <v>468</v>
      </c>
      <c r="B34" s="162" t="s">
        <v>0</v>
      </c>
      <c r="C34" s="233">
        <v>4393.0146480000003</v>
      </c>
      <c r="D34" s="233">
        <v>4617.0078119999998</v>
      </c>
      <c r="E34" s="233">
        <v>4337.7568359999996</v>
      </c>
      <c r="F34" s="233">
        <v>4397.1499020000001</v>
      </c>
      <c r="G34" s="233">
        <v>4386.8837890000004</v>
      </c>
      <c r="H34" s="233">
        <v>4415.4726559999999</v>
      </c>
      <c r="I34" s="233">
        <v>4450.9121089999999</v>
      </c>
      <c r="J34" s="233">
        <v>4442.453125</v>
      </c>
      <c r="K34" s="233">
        <v>4469.283203</v>
      </c>
      <c r="L34" s="233">
        <v>4500.7182620000003</v>
      </c>
      <c r="M34" s="233">
        <v>4470.3959960000002</v>
      </c>
      <c r="N34" s="233">
        <v>4493.2148440000001</v>
      </c>
      <c r="O34" s="233">
        <v>4503.8540039999998</v>
      </c>
      <c r="P34" s="233">
        <v>4514.9248049999997</v>
      </c>
      <c r="Q34" s="233">
        <v>4560.4536129999997</v>
      </c>
      <c r="R34" s="233">
        <v>4578.501953</v>
      </c>
      <c r="S34" s="233">
        <v>4629.9350590000004</v>
      </c>
      <c r="T34" s="233">
        <v>4672.6499020000001</v>
      </c>
      <c r="U34" s="233">
        <v>4691.6020509999998</v>
      </c>
      <c r="V34" s="233">
        <v>4747.2041019999997</v>
      </c>
      <c r="W34" s="233">
        <v>4752.8037109999996</v>
      </c>
      <c r="X34" s="233">
        <v>4766.1284180000002</v>
      </c>
      <c r="Y34" s="233">
        <v>4794.2138670000004</v>
      </c>
      <c r="Z34" s="233">
        <v>4813.3837890000004</v>
      </c>
      <c r="AA34" s="233">
        <v>4834.8876950000003</v>
      </c>
      <c r="AB34" s="233">
        <v>4856.5874020000001</v>
      </c>
      <c r="AC34" s="233">
        <v>4885.5078119999998</v>
      </c>
      <c r="AD34" s="233">
        <v>4935.0805659999996</v>
      </c>
      <c r="AE34" s="233">
        <v>4974.5986329999996</v>
      </c>
      <c r="AF34" s="233">
        <v>4995.6367190000001</v>
      </c>
      <c r="AG34" s="233">
        <v>5044.9262699999999</v>
      </c>
      <c r="AH34" s="167">
        <v>4.6230000000000004E-3</v>
      </c>
      <c r="AJ34" s="226">
        <f t="shared" si="0"/>
        <v>0.95148521009260112</v>
      </c>
    </row>
    <row r="35" spans="1:36" x14ac:dyDescent="0.25">
      <c r="AJ35" s="226" t="e">
        <f t="shared" si="0"/>
        <v>#DIV/0!</v>
      </c>
    </row>
    <row r="36" spans="1:36" x14ac:dyDescent="0.25">
      <c r="B36" s="162" t="s">
        <v>219</v>
      </c>
      <c r="AJ36" s="226" t="e">
        <f t="shared" si="0"/>
        <v>#DIV/0!</v>
      </c>
    </row>
    <row r="37" spans="1:36" x14ac:dyDescent="0.25">
      <c r="A37" s="38" t="s">
        <v>467</v>
      </c>
      <c r="B37" s="162" t="s">
        <v>220</v>
      </c>
      <c r="C37" s="232">
        <v>234.85891699999999</v>
      </c>
      <c r="D37" s="232">
        <v>252.341049</v>
      </c>
      <c r="E37" s="232">
        <v>236.63531499999999</v>
      </c>
      <c r="F37" s="232">
        <v>237.615768</v>
      </c>
      <c r="G37" s="232">
        <v>235.01251199999999</v>
      </c>
      <c r="H37" s="232">
        <v>235.02162200000001</v>
      </c>
      <c r="I37" s="232">
        <v>237.54557800000001</v>
      </c>
      <c r="J37" s="232">
        <v>236.261459</v>
      </c>
      <c r="K37" s="232">
        <v>237.75109900000001</v>
      </c>
      <c r="L37" s="232">
        <v>239.62390099999999</v>
      </c>
      <c r="M37" s="232">
        <v>237.67472799999999</v>
      </c>
      <c r="N37" s="232">
        <v>238.157028</v>
      </c>
      <c r="O37" s="232">
        <v>238.50744599999999</v>
      </c>
      <c r="P37" s="232">
        <v>238.75323499999999</v>
      </c>
      <c r="Q37" s="232">
        <v>241.08019999999999</v>
      </c>
      <c r="R37" s="232">
        <v>241.31613200000001</v>
      </c>
      <c r="S37" s="232">
        <v>243.90273999999999</v>
      </c>
      <c r="T37" s="232">
        <v>245.92855800000001</v>
      </c>
      <c r="U37" s="232">
        <v>246.371216</v>
      </c>
      <c r="V37" s="232">
        <v>249.045074</v>
      </c>
      <c r="W37" s="232">
        <v>248.96466100000001</v>
      </c>
      <c r="X37" s="232">
        <v>249.209473</v>
      </c>
      <c r="Y37" s="232">
        <v>250.48391699999999</v>
      </c>
      <c r="Z37" s="232">
        <v>251.03727699999999</v>
      </c>
      <c r="AA37" s="232">
        <v>251.90052800000001</v>
      </c>
      <c r="AB37" s="232">
        <v>252.520859</v>
      </c>
      <c r="AC37" s="232">
        <v>253.651535</v>
      </c>
      <c r="AD37" s="232">
        <v>255.38687100000001</v>
      </c>
      <c r="AE37" s="232">
        <v>257.14172400000001</v>
      </c>
      <c r="AF37" s="232">
        <v>257.612122</v>
      </c>
      <c r="AG37" s="232">
        <v>259.87759399999999</v>
      </c>
      <c r="AH37" s="167">
        <v>3.3800000000000002E-3</v>
      </c>
      <c r="AJ37" s="226">
        <f t="shared" si="0"/>
        <v>0.930720221425409</v>
      </c>
    </row>
    <row r="38" spans="1:36" x14ac:dyDescent="0.25">
      <c r="AJ38" s="226" t="e">
        <f t="shared" si="0"/>
        <v>#DIV/0!</v>
      </c>
    </row>
    <row r="39" spans="1:36" x14ac:dyDescent="0.25">
      <c r="B39" s="162" t="s">
        <v>221</v>
      </c>
      <c r="AJ39" s="226" t="e">
        <f t="shared" si="0"/>
        <v>#DIV/0!</v>
      </c>
    </row>
    <row r="40" spans="1:36" x14ac:dyDescent="0.25">
      <c r="B40" s="162" t="s">
        <v>222</v>
      </c>
      <c r="AJ40" s="226" t="e">
        <f t="shared" si="0"/>
        <v>#DIV/0!</v>
      </c>
    </row>
    <row r="41" spans="1:36" ht="15" customHeight="1" x14ac:dyDescent="0.25">
      <c r="A41" s="38" t="s">
        <v>466</v>
      </c>
      <c r="B41" s="163" t="s">
        <v>17</v>
      </c>
      <c r="C41" s="168">
        <v>0.15</v>
      </c>
      <c r="D41" s="168">
        <v>0.161</v>
      </c>
      <c r="E41" s="168">
        <v>0</v>
      </c>
      <c r="F41" s="168">
        <v>0</v>
      </c>
      <c r="G41" s="168">
        <v>0</v>
      </c>
      <c r="H41" s="168">
        <v>0</v>
      </c>
      <c r="I41" s="168">
        <v>0</v>
      </c>
      <c r="J41" s="168">
        <v>0</v>
      </c>
      <c r="K41" s="168">
        <v>0</v>
      </c>
      <c r="L41" s="168">
        <v>0</v>
      </c>
      <c r="M41" s="168">
        <v>0</v>
      </c>
      <c r="N41" s="168">
        <v>0</v>
      </c>
      <c r="O41" s="168">
        <v>0</v>
      </c>
      <c r="P41" s="168">
        <v>0</v>
      </c>
      <c r="Q41" s="168">
        <v>0</v>
      </c>
      <c r="R41" s="168">
        <v>0</v>
      </c>
      <c r="S41" s="168">
        <v>0</v>
      </c>
      <c r="T41" s="168">
        <v>0</v>
      </c>
      <c r="U41" s="168">
        <v>0</v>
      </c>
      <c r="V41" s="168">
        <v>0</v>
      </c>
      <c r="W41" s="168">
        <v>0</v>
      </c>
      <c r="X41" s="168">
        <v>0</v>
      </c>
      <c r="Y41" s="168">
        <v>0</v>
      </c>
      <c r="Z41" s="168">
        <v>0</v>
      </c>
      <c r="AA41" s="168">
        <v>0</v>
      </c>
      <c r="AB41" s="168">
        <v>0</v>
      </c>
      <c r="AC41" s="168">
        <v>0</v>
      </c>
      <c r="AD41" s="168">
        <v>0</v>
      </c>
      <c r="AE41" s="168">
        <v>0</v>
      </c>
      <c r="AF41" s="168">
        <v>0</v>
      </c>
      <c r="AG41" s="168">
        <v>0</v>
      </c>
      <c r="AH41" s="165" t="s">
        <v>2017</v>
      </c>
      <c r="AJ41" s="226">
        <f t="shared" si="0"/>
        <v>0.93167701863354035</v>
      </c>
    </row>
    <row r="42" spans="1:36" ht="15" customHeight="1" x14ac:dyDescent="0.25">
      <c r="A42" s="38" t="s">
        <v>465</v>
      </c>
      <c r="B42" s="163" t="s">
        <v>18</v>
      </c>
      <c r="C42" s="168">
        <v>1.986</v>
      </c>
      <c r="D42" s="168">
        <v>2.1469999999999998</v>
      </c>
      <c r="E42" s="168">
        <v>0</v>
      </c>
      <c r="F42" s="168">
        <v>0</v>
      </c>
      <c r="G42" s="168">
        <v>0</v>
      </c>
      <c r="H42" s="168">
        <v>0</v>
      </c>
      <c r="I42" s="168">
        <v>0</v>
      </c>
      <c r="J42" s="168">
        <v>0</v>
      </c>
      <c r="K42" s="168">
        <v>0</v>
      </c>
      <c r="L42" s="168">
        <v>0</v>
      </c>
      <c r="M42" s="168">
        <v>0</v>
      </c>
      <c r="N42" s="168">
        <v>0</v>
      </c>
      <c r="O42" s="168">
        <v>0</v>
      </c>
      <c r="P42" s="168">
        <v>0</v>
      </c>
      <c r="Q42" s="168">
        <v>0</v>
      </c>
      <c r="R42" s="168">
        <v>0</v>
      </c>
      <c r="S42" s="168">
        <v>0</v>
      </c>
      <c r="T42" s="168">
        <v>0</v>
      </c>
      <c r="U42" s="168">
        <v>0</v>
      </c>
      <c r="V42" s="168">
        <v>0</v>
      </c>
      <c r="W42" s="168">
        <v>0</v>
      </c>
      <c r="X42" s="168">
        <v>0</v>
      </c>
      <c r="Y42" s="168">
        <v>0</v>
      </c>
      <c r="Z42" s="168">
        <v>0</v>
      </c>
      <c r="AA42" s="168">
        <v>0</v>
      </c>
      <c r="AB42" s="168">
        <v>0</v>
      </c>
      <c r="AC42" s="168">
        <v>0</v>
      </c>
      <c r="AD42" s="168">
        <v>0</v>
      </c>
      <c r="AE42" s="168">
        <v>0</v>
      </c>
      <c r="AF42" s="168">
        <v>0</v>
      </c>
      <c r="AG42" s="168">
        <v>0</v>
      </c>
      <c r="AH42" s="165" t="s">
        <v>2017</v>
      </c>
      <c r="AJ42" s="226">
        <f t="shared" si="0"/>
        <v>0.92501164415463444</v>
      </c>
    </row>
    <row r="43" spans="1:36" ht="15" customHeight="1" x14ac:dyDescent="0.25">
      <c r="A43" s="38" t="s">
        <v>464</v>
      </c>
      <c r="B43" s="163" t="s">
        <v>2112</v>
      </c>
      <c r="C43" s="168">
        <v>7.1589999999999998</v>
      </c>
      <c r="D43" s="168">
        <v>7.734</v>
      </c>
      <c r="E43" s="168">
        <v>0</v>
      </c>
      <c r="F43" s="168">
        <v>0</v>
      </c>
      <c r="G43" s="168">
        <v>0</v>
      </c>
      <c r="H43" s="168">
        <v>0</v>
      </c>
      <c r="I43" s="168">
        <v>0</v>
      </c>
      <c r="J43" s="168">
        <v>0</v>
      </c>
      <c r="K43" s="168">
        <v>0</v>
      </c>
      <c r="L43" s="168">
        <v>0</v>
      </c>
      <c r="M43" s="168">
        <v>0</v>
      </c>
      <c r="N43" s="168">
        <v>0</v>
      </c>
      <c r="O43" s="168">
        <v>0</v>
      </c>
      <c r="P43" s="168">
        <v>0</v>
      </c>
      <c r="Q43" s="168">
        <v>0</v>
      </c>
      <c r="R43" s="168">
        <v>0</v>
      </c>
      <c r="S43" s="168">
        <v>0</v>
      </c>
      <c r="T43" s="168">
        <v>0</v>
      </c>
      <c r="U43" s="168">
        <v>0</v>
      </c>
      <c r="V43" s="168">
        <v>0</v>
      </c>
      <c r="W43" s="168">
        <v>0</v>
      </c>
      <c r="X43" s="168">
        <v>0</v>
      </c>
      <c r="Y43" s="168">
        <v>0</v>
      </c>
      <c r="Z43" s="168">
        <v>0</v>
      </c>
      <c r="AA43" s="168">
        <v>0</v>
      </c>
      <c r="AB43" s="168">
        <v>0</v>
      </c>
      <c r="AC43" s="168">
        <v>0</v>
      </c>
      <c r="AD43" s="168">
        <v>0</v>
      </c>
      <c r="AE43" s="168">
        <v>0</v>
      </c>
      <c r="AF43" s="168">
        <v>0</v>
      </c>
      <c r="AG43" s="168">
        <v>0</v>
      </c>
      <c r="AH43" s="165" t="s">
        <v>2017</v>
      </c>
      <c r="AJ43" s="226">
        <f t="shared" si="0"/>
        <v>0.92565296095164207</v>
      </c>
    </row>
    <row r="44" spans="1:36" ht="15" customHeight="1" x14ac:dyDescent="0.25">
      <c r="A44" s="38" t="s">
        <v>463</v>
      </c>
      <c r="B44" s="163" t="s">
        <v>19</v>
      </c>
      <c r="C44" s="168">
        <v>462.21301299999999</v>
      </c>
      <c r="D44" s="168">
        <v>499.453979</v>
      </c>
      <c r="E44" s="168">
        <v>501.43606599999998</v>
      </c>
      <c r="F44" s="168">
        <v>498.72119099999998</v>
      </c>
      <c r="G44" s="168">
        <v>495.09536700000001</v>
      </c>
      <c r="H44" s="168">
        <v>491.42126500000001</v>
      </c>
      <c r="I44" s="168">
        <v>498.80358899999999</v>
      </c>
      <c r="J44" s="168">
        <v>492.769226</v>
      </c>
      <c r="K44" s="168">
        <v>495.784851</v>
      </c>
      <c r="L44" s="168">
        <v>503.433899</v>
      </c>
      <c r="M44" s="168">
        <v>507.48553500000003</v>
      </c>
      <c r="N44" s="168">
        <v>505.50427200000001</v>
      </c>
      <c r="O44" s="168">
        <v>507.73165899999998</v>
      </c>
      <c r="P44" s="168">
        <v>508.73925800000001</v>
      </c>
      <c r="Q44" s="168">
        <v>512.85369900000001</v>
      </c>
      <c r="R44" s="168">
        <v>511.80841099999998</v>
      </c>
      <c r="S44" s="168">
        <v>511.08410600000002</v>
      </c>
      <c r="T44" s="168">
        <v>510.26629600000001</v>
      </c>
      <c r="U44" s="168">
        <v>510.20431500000001</v>
      </c>
      <c r="V44" s="168">
        <v>510.02020299999998</v>
      </c>
      <c r="W44" s="168">
        <v>510.15924100000001</v>
      </c>
      <c r="X44" s="168">
        <v>510.79251099999999</v>
      </c>
      <c r="Y44" s="168">
        <v>511.96026599999999</v>
      </c>
      <c r="Z44" s="168">
        <v>513.888733</v>
      </c>
      <c r="AA44" s="168">
        <v>514.85345500000005</v>
      </c>
      <c r="AB44" s="168">
        <v>512.99981700000001</v>
      </c>
      <c r="AC44" s="168">
        <v>515.21575900000005</v>
      </c>
      <c r="AD44" s="168">
        <v>516.62042199999996</v>
      </c>
      <c r="AE44" s="168">
        <v>517.92828399999996</v>
      </c>
      <c r="AF44" s="168">
        <v>516.72772199999997</v>
      </c>
      <c r="AG44" s="168">
        <v>519.26306199999999</v>
      </c>
      <c r="AH44" s="165">
        <v>3.8869999999999998E-3</v>
      </c>
      <c r="AJ44" s="226">
        <f t="shared" si="0"/>
        <v>0.92543664168105466</v>
      </c>
    </row>
    <row r="45" spans="1:36" ht="15" customHeight="1" x14ac:dyDescent="0.25">
      <c r="A45" s="38" t="s">
        <v>462</v>
      </c>
      <c r="B45" s="163" t="s">
        <v>223</v>
      </c>
      <c r="C45" s="168">
        <v>1298.8278809999999</v>
      </c>
      <c r="D45" s="168">
        <v>1405.5200199999999</v>
      </c>
      <c r="E45" s="168">
        <v>1371.9136960000001</v>
      </c>
      <c r="F45" s="168">
        <v>1386.7589109999999</v>
      </c>
      <c r="G45" s="168">
        <v>1374.60022</v>
      </c>
      <c r="H45" s="168">
        <v>1399.047241</v>
      </c>
      <c r="I45" s="168">
        <v>1409.3706050000001</v>
      </c>
      <c r="J45" s="168">
        <v>1416.554443</v>
      </c>
      <c r="K45" s="168">
        <v>1425.525269</v>
      </c>
      <c r="L45" s="168">
        <v>1436.5432129999999</v>
      </c>
      <c r="M45" s="168">
        <v>1432.6839600000001</v>
      </c>
      <c r="N45" s="168">
        <v>1438.2547609999999</v>
      </c>
      <c r="O45" s="168">
        <v>1444.954712</v>
      </c>
      <c r="P45" s="168">
        <v>1441.4835210000001</v>
      </c>
      <c r="Q45" s="168">
        <v>1452.574707</v>
      </c>
      <c r="R45" s="168">
        <v>1454.7729489999999</v>
      </c>
      <c r="S45" s="168">
        <v>1472.6240230000001</v>
      </c>
      <c r="T45" s="168">
        <v>1489.2860109999999</v>
      </c>
      <c r="U45" s="168">
        <v>1487.7108149999999</v>
      </c>
      <c r="V45" s="168">
        <v>1490.3975829999999</v>
      </c>
      <c r="W45" s="168">
        <v>1491.9331050000001</v>
      </c>
      <c r="X45" s="168">
        <v>1491.1062010000001</v>
      </c>
      <c r="Y45" s="168">
        <v>1484.897461</v>
      </c>
      <c r="Z45" s="168">
        <v>1464.6207280000001</v>
      </c>
      <c r="AA45" s="168">
        <v>1458.765625</v>
      </c>
      <c r="AB45" s="168">
        <v>1466.964111</v>
      </c>
      <c r="AC45" s="168">
        <v>1451.88147</v>
      </c>
      <c r="AD45" s="168">
        <v>1455.7867429999999</v>
      </c>
      <c r="AE45" s="168">
        <v>1466.0177000000001</v>
      </c>
      <c r="AF45" s="168">
        <v>1462.5048830000001</v>
      </c>
      <c r="AG45" s="168">
        <v>1473.2344969999999</v>
      </c>
      <c r="AH45" s="165">
        <v>4.2090000000000001E-3</v>
      </c>
      <c r="AJ45" s="226">
        <f t="shared" si="0"/>
        <v>0.92409063017117321</v>
      </c>
    </row>
    <row r="46" spans="1:36" ht="15" customHeight="1" x14ac:dyDescent="0.25">
      <c r="A46" s="38" t="s">
        <v>461</v>
      </c>
      <c r="B46" s="163" t="s">
        <v>2113</v>
      </c>
      <c r="C46" s="168">
        <v>4.7279999999999998</v>
      </c>
      <c r="D46" s="168">
        <v>5.1050000000000004</v>
      </c>
      <c r="E46" s="168">
        <v>5.2372009999999998</v>
      </c>
      <c r="F46" s="168">
        <v>3.9133979999999999</v>
      </c>
      <c r="G46" s="168">
        <v>9.1314159999999998</v>
      </c>
      <c r="H46" s="168">
        <v>11.423477</v>
      </c>
      <c r="I46" s="168">
        <v>5.746054</v>
      </c>
      <c r="J46" s="168">
        <v>8.3748079999999998</v>
      </c>
      <c r="K46" s="168">
        <v>9.6499279999999992</v>
      </c>
      <c r="L46" s="168">
        <v>0.87176500000000001</v>
      </c>
      <c r="M46" s="168">
        <v>6.9692000000000004E-2</v>
      </c>
      <c r="N46" s="168">
        <v>4.3026000000000002E-2</v>
      </c>
      <c r="O46" s="168">
        <v>2.7881E-2</v>
      </c>
      <c r="P46" s="168">
        <v>4.6244E-2</v>
      </c>
      <c r="Q46" s="168">
        <v>4.7359999999999999E-2</v>
      </c>
      <c r="R46" s="168">
        <v>1.5157E-2</v>
      </c>
      <c r="S46" s="168">
        <v>0.106586</v>
      </c>
      <c r="T46" s="168">
        <v>7.8290999999999999E-2</v>
      </c>
      <c r="U46" s="168">
        <v>3.3505E-2</v>
      </c>
      <c r="V46" s="168">
        <v>3.4214000000000001E-2</v>
      </c>
      <c r="W46" s="168">
        <v>9.4329999999999997E-2</v>
      </c>
      <c r="X46" s="168">
        <v>0.120671</v>
      </c>
      <c r="Y46" s="168">
        <v>8.7701000000000001E-2</v>
      </c>
      <c r="Z46" s="168">
        <v>8.5653999999999994E-2</v>
      </c>
      <c r="AA46" s="168">
        <v>2.1703E-2</v>
      </c>
      <c r="AB46" s="168">
        <v>3.0275E-2</v>
      </c>
      <c r="AC46" s="168">
        <v>4.3020000000000003E-3</v>
      </c>
      <c r="AD46" s="168">
        <v>0</v>
      </c>
      <c r="AE46" s="168">
        <v>0</v>
      </c>
      <c r="AF46" s="168">
        <v>0</v>
      </c>
      <c r="AG46" s="168">
        <v>6.3810000000000004E-3</v>
      </c>
      <c r="AH46" s="165">
        <v>-0.19769200000000001</v>
      </c>
      <c r="AJ46" s="226">
        <f t="shared" si="0"/>
        <v>0.92615083251713992</v>
      </c>
    </row>
    <row r="47" spans="1:36" ht="15" customHeight="1" x14ac:dyDescent="0.25">
      <c r="A47" s="38" t="s">
        <v>460</v>
      </c>
      <c r="B47" s="163" t="s">
        <v>61</v>
      </c>
      <c r="C47" s="168">
        <v>1775.0639650000001</v>
      </c>
      <c r="D47" s="168">
        <v>1920.1209719999999</v>
      </c>
      <c r="E47" s="168">
        <v>1878.586914</v>
      </c>
      <c r="F47" s="168">
        <v>1889.3935550000001</v>
      </c>
      <c r="G47" s="168">
        <v>1878.8270259999999</v>
      </c>
      <c r="H47" s="168">
        <v>1901.8919679999999</v>
      </c>
      <c r="I47" s="168">
        <v>1913.920288</v>
      </c>
      <c r="J47" s="168">
        <v>1917.698486</v>
      </c>
      <c r="K47" s="168">
        <v>1930.959961</v>
      </c>
      <c r="L47" s="168">
        <v>1940.8488769999999</v>
      </c>
      <c r="M47" s="168">
        <v>1940.2391359999999</v>
      </c>
      <c r="N47" s="168">
        <v>1943.8020019999999</v>
      </c>
      <c r="O47" s="168">
        <v>1952.7142329999999</v>
      </c>
      <c r="P47" s="168">
        <v>1950.269043</v>
      </c>
      <c r="Q47" s="168">
        <v>1965.4758300000001</v>
      </c>
      <c r="R47" s="168">
        <v>1966.596436</v>
      </c>
      <c r="S47" s="168">
        <v>1983.814697</v>
      </c>
      <c r="T47" s="168">
        <v>1999.6304929999999</v>
      </c>
      <c r="U47" s="168">
        <v>1997.9486079999999</v>
      </c>
      <c r="V47" s="168">
        <v>2000.451904</v>
      </c>
      <c r="W47" s="168">
        <v>2002.1866460000001</v>
      </c>
      <c r="X47" s="168">
        <v>2002.019409</v>
      </c>
      <c r="Y47" s="168">
        <v>1996.9453120000001</v>
      </c>
      <c r="Z47" s="168">
        <v>1978.5952150000001</v>
      </c>
      <c r="AA47" s="168">
        <v>1973.6408690000001</v>
      </c>
      <c r="AB47" s="168">
        <v>1979.9941409999999</v>
      </c>
      <c r="AC47" s="168">
        <v>1967.1014399999999</v>
      </c>
      <c r="AD47" s="168">
        <v>1972.4072269999999</v>
      </c>
      <c r="AE47" s="168">
        <v>1983.9460449999999</v>
      </c>
      <c r="AF47" s="168">
        <v>1979.2326660000001</v>
      </c>
      <c r="AG47" s="168">
        <v>1992.5039059999999</v>
      </c>
      <c r="AH47" s="165">
        <v>3.859E-3</v>
      </c>
      <c r="AJ47" s="226">
        <f t="shared" si="0"/>
        <v>0.92445423537616567</v>
      </c>
    </row>
    <row r="48" spans="1:36" ht="15" customHeight="1" x14ac:dyDescent="0.25">
      <c r="A48" s="38" t="s">
        <v>459</v>
      </c>
      <c r="B48" s="163" t="s">
        <v>21</v>
      </c>
      <c r="C48" s="168">
        <v>736.79296899999997</v>
      </c>
      <c r="D48" s="168">
        <v>807.71801800000003</v>
      </c>
      <c r="E48" s="168">
        <v>522.42211899999995</v>
      </c>
      <c r="F48" s="168">
        <v>560.81762700000002</v>
      </c>
      <c r="G48" s="168">
        <v>558.72717299999999</v>
      </c>
      <c r="H48" s="168">
        <v>557.02758800000004</v>
      </c>
      <c r="I48" s="168">
        <v>568.20556599999998</v>
      </c>
      <c r="J48" s="168">
        <v>559.87011700000005</v>
      </c>
      <c r="K48" s="168">
        <v>564.13562000000002</v>
      </c>
      <c r="L48" s="168">
        <v>577.03967299999999</v>
      </c>
      <c r="M48" s="168">
        <v>565.74792500000001</v>
      </c>
      <c r="N48" s="168">
        <v>568.79925500000002</v>
      </c>
      <c r="O48" s="168">
        <v>564.884277</v>
      </c>
      <c r="P48" s="168">
        <v>568.06506300000001</v>
      </c>
      <c r="Q48" s="168">
        <v>574.23675500000002</v>
      </c>
      <c r="R48" s="168">
        <v>577.27551300000005</v>
      </c>
      <c r="S48" s="168">
        <v>588.97619599999996</v>
      </c>
      <c r="T48" s="168">
        <v>593.17578100000003</v>
      </c>
      <c r="U48" s="168">
        <v>601.57195999999999</v>
      </c>
      <c r="V48" s="168">
        <v>625.96746800000005</v>
      </c>
      <c r="W48" s="168">
        <v>624.55835000000002</v>
      </c>
      <c r="X48" s="168">
        <v>627.29559300000005</v>
      </c>
      <c r="Y48" s="168">
        <v>641.50122099999999</v>
      </c>
      <c r="Z48" s="168">
        <v>662.46130400000004</v>
      </c>
      <c r="AA48" s="168">
        <v>668.94457999999997</v>
      </c>
      <c r="AB48" s="168">
        <v>661.50683600000002</v>
      </c>
      <c r="AC48" s="168">
        <v>685.99859600000002</v>
      </c>
      <c r="AD48" s="168">
        <v>698.79858400000001</v>
      </c>
      <c r="AE48" s="168">
        <v>704.64929199999995</v>
      </c>
      <c r="AF48" s="168">
        <v>710.91339100000005</v>
      </c>
      <c r="AG48" s="168">
        <v>719.26080300000001</v>
      </c>
      <c r="AH48" s="165">
        <v>-8.0199999999999998E-4</v>
      </c>
      <c r="AJ48" s="226">
        <f t="shared" si="0"/>
        <v>0.91219082969621201</v>
      </c>
    </row>
    <row r="49" spans="1:36" ht="15" customHeight="1" x14ac:dyDescent="0.25">
      <c r="A49" s="38" t="s">
        <v>458</v>
      </c>
      <c r="B49" s="163" t="s">
        <v>22</v>
      </c>
      <c r="C49" s="168">
        <v>0</v>
      </c>
      <c r="D49" s="168">
        <v>0</v>
      </c>
      <c r="E49" s="168">
        <v>0</v>
      </c>
      <c r="F49" s="168">
        <v>0</v>
      </c>
      <c r="G49" s="168">
        <v>0</v>
      </c>
      <c r="H49" s="168">
        <v>0</v>
      </c>
      <c r="I49" s="168">
        <v>0</v>
      </c>
      <c r="J49" s="168">
        <v>0</v>
      </c>
      <c r="K49" s="168">
        <v>0</v>
      </c>
      <c r="L49" s="168">
        <v>0</v>
      </c>
      <c r="M49" s="168">
        <v>0</v>
      </c>
      <c r="N49" s="168">
        <v>0</v>
      </c>
      <c r="O49" s="168">
        <v>0</v>
      </c>
      <c r="P49" s="168">
        <v>0</v>
      </c>
      <c r="Q49" s="168">
        <v>0</v>
      </c>
      <c r="R49" s="168">
        <v>0</v>
      </c>
      <c r="S49" s="168">
        <v>0</v>
      </c>
      <c r="T49" s="168">
        <v>0</v>
      </c>
      <c r="U49" s="168">
        <v>0</v>
      </c>
      <c r="V49" s="168">
        <v>0</v>
      </c>
      <c r="W49" s="168">
        <v>0</v>
      </c>
      <c r="X49" s="168">
        <v>0</v>
      </c>
      <c r="Y49" s="168">
        <v>0</v>
      </c>
      <c r="Z49" s="168">
        <v>0</v>
      </c>
      <c r="AA49" s="168">
        <v>0</v>
      </c>
      <c r="AB49" s="168">
        <v>0</v>
      </c>
      <c r="AC49" s="168">
        <v>0</v>
      </c>
      <c r="AD49" s="168">
        <v>0</v>
      </c>
      <c r="AE49" s="168">
        <v>0</v>
      </c>
      <c r="AF49" s="168">
        <v>0</v>
      </c>
      <c r="AG49" s="168">
        <v>0</v>
      </c>
      <c r="AH49" s="165" t="s">
        <v>2017</v>
      </c>
      <c r="AJ49" s="226" t="e">
        <f t="shared" si="0"/>
        <v>#DIV/0!</v>
      </c>
    </row>
    <row r="50" spans="1:36" ht="15" customHeight="1" x14ac:dyDescent="0.25">
      <c r="A50" s="38" t="s">
        <v>457</v>
      </c>
      <c r="B50" s="163" t="s">
        <v>24</v>
      </c>
      <c r="C50" s="168">
        <v>146.73800700000001</v>
      </c>
      <c r="D50" s="168">
        <v>158.48799099999999</v>
      </c>
      <c r="E50" s="168">
        <v>145.56637599999999</v>
      </c>
      <c r="F50" s="168">
        <v>150.04539500000001</v>
      </c>
      <c r="G50" s="168">
        <v>147.58732599999999</v>
      </c>
      <c r="H50" s="168">
        <v>149.552505</v>
      </c>
      <c r="I50" s="168">
        <v>151.49234000000001</v>
      </c>
      <c r="J50" s="168">
        <v>149.98400899999999</v>
      </c>
      <c r="K50" s="168">
        <v>152.02735899999999</v>
      </c>
      <c r="L50" s="168">
        <v>154.49989299999999</v>
      </c>
      <c r="M50" s="168">
        <v>156.706726</v>
      </c>
      <c r="N50" s="168">
        <v>156.83606</v>
      </c>
      <c r="O50" s="168">
        <v>157.64212000000001</v>
      </c>
      <c r="P50" s="168">
        <v>157.73500100000001</v>
      </c>
      <c r="Q50" s="168">
        <v>160.56845100000001</v>
      </c>
      <c r="R50" s="168">
        <v>160.620926</v>
      </c>
      <c r="S50" s="168">
        <v>163.31573499999999</v>
      </c>
      <c r="T50" s="168">
        <v>163.95694</v>
      </c>
      <c r="U50" s="168">
        <v>164.53387499999999</v>
      </c>
      <c r="V50" s="168">
        <v>167.34045399999999</v>
      </c>
      <c r="W50" s="168">
        <v>167.726654</v>
      </c>
      <c r="X50" s="168">
        <v>168.25320400000001</v>
      </c>
      <c r="Y50" s="168">
        <v>169.57719399999999</v>
      </c>
      <c r="Z50" s="168">
        <v>169.95841999999999</v>
      </c>
      <c r="AA50" s="168">
        <v>170.229263</v>
      </c>
      <c r="AB50" s="168">
        <v>170.06158400000001</v>
      </c>
      <c r="AC50" s="168">
        <v>171.66635099999999</v>
      </c>
      <c r="AD50" s="168">
        <v>173.39430200000001</v>
      </c>
      <c r="AE50" s="168">
        <v>175.145737</v>
      </c>
      <c r="AF50" s="168">
        <v>175.416122</v>
      </c>
      <c r="AG50" s="168">
        <v>177.77255199999999</v>
      </c>
      <c r="AH50" s="165">
        <v>6.4159999999999998E-3</v>
      </c>
      <c r="AJ50" s="226">
        <f t="shared" si="0"/>
        <v>0.92586199165083749</v>
      </c>
    </row>
    <row r="51" spans="1:36" ht="15" customHeight="1" x14ac:dyDescent="0.25">
      <c r="A51" s="38" t="s">
        <v>456</v>
      </c>
      <c r="B51" s="162" t="s">
        <v>224</v>
      </c>
      <c r="C51" s="233">
        <v>2658.594971</v>
      </c>
      <c r="D51" s="233">
        <v>2886.326904</v>
      </c>
      <c r="E51" s="233">
        <v>2546.5754390000002</v>
      </c>
      <c r="F51" s="233">
        <v>2600.2565920000002</v>
      </c>
      <c r="G51" s="233">
        <v>2585.1416020000001</v>
      </c>
      <c r="H51" s="233">
        <v>2608.4719239999999</v>
      </c>
      <c r="I51" s="233">
        <v>2633.6184079999998</v>
      </c>
      <c r="J51" s="233">
        <v>2627.5527339999999</v>
      </c>
      <c r="K51" s="233">
        <v>2647.123047</v>
      </c>
      <c r="L51" s="233">
        <v>2672.388672</v>
      </c>
      <c r="M51" s="233">
        <v>2662.6938479999999</v>
      </c>
      <c r="N51" s="233">
        <v>2669.4375</v>
      </c>
      <c r="O51" s="233">
        <v>2675.2407229999999</v>
      </c>
      <c r="P51" s="233">
        <v>2676.0690920000002</v>
      </c>
      <c r="Q51" s="233">
        <v>2700.2810060000002</v>
      </c>
      <c r="R51" s="233">
        <v>2704.4929200000001</v>
      </c>
      <c r="S51" s="233">
        <v>2736.1066890000002</v>
      </c>
      <c r="T51" s="233">
        <v>2756.7631839999999</v>
      </c>
      <c r="U51" s="233">
        <v>2764.054443</v>
      </c>
      <c r="V51" s="233">
        <v>2793.7597660000001</v>
      </c>
      <c r="W51" s="233">
        <v>2794.4716800000001</v>
      </c>
      <c r="X51" s="233">
        <v>2797.568115</v>
      </c>
      <c r="Y51" s="233">
        <v>2808.023682</v>
      </c>
      <c r="Z51" s="233">
        <v>2811.0151369999999</v>
      </c>
      <c r="AA51" s="233">
        <v>2812.8146969999998</v>
      </c>
      <c r="AB51" s="233">
        <v>2811.5625</v>
      </c>
      <c r="AC51" s="233">
        <v>2824.766357</v>
      </c>
      <c r="AD51" s="233">
        <v>2844.6000979999999</v>
      </c>
      <c r="AE51" s="233">
        <v>2863.7409670000002</v>
      </c>
      <c r="AF51" s="233">
        <v>2865.5620119999999</v>
      </c>
      <c r="AG51" s="233">
        <v>2889.5371089999999</v>
      </c>
      <c r="AH51" s="167">
        <v>2.7799999999999999E-3</v>
      </c>
      <c r="AJ51" s="226">
        <f t="shared" si="0"/>
        <v>0.9210997435237156</v>
      </c>
    </row>
    <row r="52" spans="1:36" ht="15" customHeight="1" x14ac:dyDescent="0.25">
      <c r="AJ52" s="226" t="e">
        <f t="shared" si="0"/>
        <v>#DIV/0!</v>
      </c>
    </row>
    <row r="53" spans="1:36" ht="15" customHeight="1" x14ac:dyDescent="0.25">
      <c r="B53" s="162" t="s">
        <v>2114</v>
      </c>
      <c r="AJ53" s="226" t="e">
        <f t="shared" si="0"/>
        <v>#DIV/0!</v>
      </c>
    </row>
    <row r="54" spans="1:36" ht="15" customHeight="1" x14ac:dyDescent="0.25">
      <c r="A54" s="38" t="s">
        <v>455</v>
      </c>
      <c r="B54" s="162" t="s">
        <v>225</v>
      </c>
      <c r="C54" s="232">
        <v>185.83943199999999</v>
      </c>
      <c r="D54" s="232">
        <v>202.13273599999999</v>
      </c>
      <c r="E54" s="232">
        <v>183.719818</v>
      </c>
      <c r="F54" s="232">
        <v>185.27572599999999</v>
      </c>
      <c r="G54" s="232">
        <v>182.94714400000001</v>
      </c>
      <c r="H54" s="232">
        <v>183.29548600000001</v>
      </c>
      <c r="I54" s="232">
        <v>185.30401599999999</v>
      </c>
      <c r="J54" s="232">
        <v>184.39503500000001</v>
      </c>
      <c r="K54" s="232">
        <v>185.62970000000001</v>
      </c>
      <c r="L54" s="232">
        <v>187.29449500000001</v>
      </c>
      <c r="M54" s="232">
        <v>186.77224699999999</v>
      </c>
      <c r="N54" s="232">
        <v>186.925308</v>
      </c>
      <c r="O54" s="232">
        <v>187.22972100000001</v>
      </c>
      <c r="P54" s="232">
        <v>187.20257599999999</v>
      </c>
      <c r="Q54" s="232">
        <v>188.73971599999999</v>
      </c>
      <c r="R54" s="232">
        <v>188.640625</v>
      </c>
      <c r="S54" s="232">
        <v>190.4384</v>
      </c>
      <c r="T54" s="232">
        <v>191.58904999999999</v>
      </c>
      <c r="U54" s="232">
        <v>191.74766500000001</v>
      </c>
      <c r="V54" s="232">
        <v>193.38284300000001</v>
      </c>
      <c r="W54" s="232">
        <v>193.404922</v>
      </c>
      <c r="X54" s="232">
        <v>193.47045900000001</v>
      </c>
      <c r="Y54" s="232">
        <v>194.021591</v>
      </c>
      <c r="Z54" s="232">
        <v>193.949219</v>
      </c>
      <c r="AA54" s="232">
        <v>193.98445100000001</v>
      </c>
      <c r="AB54" s="232">
        <v>193.733566</v>
      </c>
      <c r="AC54" s="232">
        <v>194.25157200000001</v>
      </c>
      <c r="AD54" s="232">
        <v>195.315201</v>
      </c>
      <c r="AE54" s="232">
        <v>196.50559999999999</v>
      </c>
      <c r="AF54" s="232">
        <v>196.499832</v>
      </c>
      <c r="AG54" s="232">
        <v>197.97943100000001</v>
      </c>
      <c r="AH54" s="167">
        <v>2.1120000000000002E-3</v>
      </c>
      <c r="AJ54" s="226">
        <f t="shared" si="0"/>
        <v>0.91939304675517775</v>
      </c>
    </row>
    <row r="55" spans="1:36" ht="15" customHeight="1" x14ac:dyDescent="0.25">
      <c r="AJ55" s="226" t="e">
        <f t="shared" si="0"/>
        <v>#DIV/0!</v>
      </c>
    </row>
    <row r="56" spans="1:36" ht="15" customHeight="1" x14ac:dyDescent="0.25">
      <c r="AJ56" s="226" t="e">
        <f t="shared" si="0"/>
        <v>#DIV/0!</v>
      </c>
    </row>
    <row r="57" spans="1:36" ht="15" customHeight="1" x14ac:dyDescent="0.25">
      <c r="B57" s="162" t="s">
        <v>226</v>
      </c>
      <c r="AJ57" s="226" t="e">
        <f t="shared" si="0"/>
        <v>#DIV/0!</v>
      </c>
    </row>
    <row r="58" spans="1:36" x14ac:dyDescent="0.25">
      <c r="B58" s="162" t="s">
        <v>227</v>
      </c>
      <c r="AJ58" s="226" t="e">
        <f t="shared" si="0"/>
        <v>#DIV/0!</v>
      </c>
    </row>
    <row r="59" spans="1:36" ht="15" customHeight="1" x14ac:dyDescent="0.25">
      <c r="A59" s="38" t="s">
        <v>454</v>
      </c>
      <c r="B59" s="163" t="s">
        <v>17</v>
      </c>
      <c r="C59" s="168">
        <v>2.7571999999999999E-2</v>
      </c>
      <c r="D59" s="168">
        <v>2.6476E-2</v>
      </c>
      <c r="E59" s="168">
        <v>0</v>
      </c>
      <c r="F59" s="168">
        <v>0</v>
      </c>
      <c r="G59" s="168">
        <v>0</v>
      </c>
      <c r="H59" s="168">
        <v>0</v>
      </c>
      <c r="I59" s="168">
        <v>0</v>
      </c>
      <c r="J59" s="168">
        <v>0</v>
      </c>
      <c r="K59" s="168">
        <v>0</v>
      </c>
      <c r="L59" s="168">
        <v>0</v>
      </c>
      <c r="M59" s="168">
        <v>0</v>
      </c>
      <c r="N59" s="168">
        <v>0</v>
      </c>
      <c r="O59" s="168">
        <v>0</v>
      </c>
      <c r="P59" s="168">
        <v>0</v>
      </c>
      <c r="Q59" s="168">
        <v>0</v>
      </c>
      <c r="R59" s="168">
        <v>0</v>
      </c>
      <c r="S59" s="168">
        <v>0</v>
      </c>
      <c r="T59" s="168">
        <v>0</v>
      </c>
      <c r="U59" s="168">
        <v>0</v>
      </c>
      <c r="V59" s="168">
        <v>0</v>
      </c>
      <c r="W59" s="168">
        <v>0</v>
      </c>
      <c r="X59" s="168">
        <v>0</v>
      </c>
      <c r="Y59" s="168">
        <v>0</v>
      </c>
      <c r="Z59" s="168">
        <v>0</v>
      </c>
      <c r="AA59" s="168">
        <v>0</v>
      </c>
      <c r="AB59" s="168">
        <v>0</v>
      </c>
      <c r="AC59" s="168">
        <v>0</v>
      </c>
      <c r="AD59" s="168">
        <v>0</v>
      </c>
      <c r="AE59" s="168">
        <v>0</v>
      </c>
      <c r="AF59" s="168">
        <v>0</v>
      </c>
      <c r="AG59" s="168">
        <v>0</v>
      </c>
      <c r="AH59" s="165" t="s">
        <v>2017</v>
      </c>
      <c r="AJ59" s="226">
        <f t="shared" si="0"/>
        <v>1.0413959812660523</v>
      </c>
    </row>
    <row r="60" spans="1:36" ht="15" customHeight="1" x14ac:dyDescent="0.25">
      <c r="A60" s="38" t="s">
        <v>453</v>
      </c>
      <c r="B60" s="163" t="s">
        <v>18</v>
      </c>
      <c r="C60" s="168">
        <v>0.36505100000000001</v>
      </c>
      <c r="D60" s="168">
        <v>0.35306900000000002</v>
      </c>
      <c r="E60" s="168">
        <v>0</v>
      </c>
      <c r="F60" s="168">
        <v>0</v>
      </c>
      <c r="G60" s="168">
        <v>0</v>
      </c>
      <c r="H60" s="168">
        <v>0</v>
      </c>
      <c r="I60" s="168">
        <v>0</v>
      </c>
      <c r="J60" s="168">
        <v>0</v>
      </c>
      <c r="K60" s="168">
        <v>0</v>
      </c>
      <c r="L60" s="168">
        <v>0</v>
      </c>
      <c r="M60" s="168">
        <v>0</v>
      </c>
      <c r="N60" s="168">
        <v>0</v>
      </c>
      <c r="O60" s="168">
        <v>0</v>
      </c>
      <c r="P60" s="168">
        <v>0</v>
      </c>
      <c r="Q60" s="168">
        <v>0</v>
      </c>
      <c r="R60" s="168">
        <v>0</v>
      </c>
      <c r="S60" s="168">
        <v>0</v>
      </c>
      <c r="T60" s="168">
        <v>0</v>
      </c>
      <c r="U60" s="168">
        <v>0</v>
      </c>
      <c r="V60" s="168">
        <v>0</v>
      </c>
      <c r="W60" s="168">
        <v>0</v>
      </c>
      <c r="X60" s="168">
        <v>0</v>
      </c>
      <c r="Y60" s="168">
        <v>0</v>
      </c>
      <c r="Z60" s="168">
        <v>0</v>
      </c>
      <c r="AA60" s="168">
        <v>0</v>
      </c>
      <c r="AB60" s="168">
        <v>0</v>
      </c>
      <c r="AC60" s="168">
        <v>0</v>
      </c>
      <c r="AD60" s="168">
        <v>0</v>
      </c>
      <c r="AE60" s="168">
        <v>0</v>
      </c>
      <c r="AF60" s="168">
        <v>0</v>
      </c>
      <c r="AG60" s="168">
        <v>0</v>
      </c>
      <c r="AH60" s="165" t="s">
        <v>2017</v>
      </c>
      <c r="AJ60" s="226">
        <f t="shared" si="0"/>
        <v>1.0339367092551315</v>
      </c>
    </row>
    <row r="61" spans="1:36" ht="15" customHeight="1" x14ac:dyDescent="0.25">
      <c r="A61" s="38" t="s">
        <v>452</v>
      </c>
      <c r="B61" s="163" t="s">
        <v>2112</v>
      </c>
      <c r="C61" s="168">
        <v>1.3159099999999999</v>
      </c>
      <c r="D61" s="168">
        <v>1.2718389999999999</v>
      </c>
      <c r="E61" s="168">
        <v>0</v>
      </c>
      <c r="F61" s="168">
        <v>0</v>
      </c>
      <c r="G61" s="168">
        <v>0</v>
      </c>
      <c r="H61" s="168">
        <v>0</v>
      </c>
      <c r="I61" s="168">
        <v>0</v>
      </c>
      <c r="J61" s="168">
        <v>0</v>
      </c>
      <c r="K61" s="168">
        <v>0</v>
      </c>
      <c r="L61" s="168">
        <v>0</v>
      </c>
      <c r="M61" s="168">
        <v>0</v>
      </c>
      <c r="N61" s="168">
        <v>0</v>
      </c>
      <c r="O61" s="168">
        <v>0</v>
      </c>
      <c r="P61" s="168">
        <v>0</v>
      </c>
      <c r="Q61" s="168">
        <v>0</v>
      </c>
      <c r="R61" s="168">
        <v>0</v>
      </c>
      <c r="S61" s="168">
        <v>0</v>
      </c>
      <c r="T61" s="168">
        <v>0</v>
      </c>
      <c r="U61" s="168">
        <v>0</v>
      </c>
      <c r="V61" s="168">
        <v>0</v>
      </c>
      <c r="W61" s="168">
        <v>0</v>
      </c>
      <c r="X61" s="168">
        <v>0</v>
      </c>
      <c r="Y61" s="168">
        <v>0</v>
      </c>
      <c r="Z61" s="168">
        <v>0</v>
      </c>
      <c r="AA61" s="168">
        <v>0</v>
      </c>
      <c r="AB61" s="168">
        <v>0</v>
      </c>
      <c r="AC61" s="168">
        <v>0</v>
      </c>
      <c r="AD61" s="168">
        <v>0</v>
      </c>
      <c r="AE61" s="168">
        <v>0</v>
      </c>
      <c r="AF61" s="168">
        <v>0</v>
      </c>
      <c r="AG61" s="168">
        <v>0</v>
      </c>
      <c r="AH61" s="165" t="s">
        <v>2017</v>
      </c>
      <c r="AJ61" s="226">
        <f t="shared" si="0"/>
        <v>1.034651398486758</v>
      </c>
    </row>
    <row r="62" spans="1:36" ht="15" customHeight="1" x14ac:dyDescent="0.25">
      <c r="A62" s="38" t="s">
        <v>451</v>
      </c>
      <c r="B62" s="163" t="s">
        <v>19</v>
      </c>
      <c r="C62" s="168">
        <v>84.960280999999995</v>
      </c>
      <c r="D62" s="168">
        <v>82.134117000000003</v>
      </c>
      <c r="E62" s="168">
        <v>79.426497999999995</v>
      </c>
      <c r="F62" s="168">
        <v>76.505775</v>
      </c>
      <c r="G62" s="168">
        <v>75.536834999999996</v>
      </c>
      <c r="H62" s="168">
        <v>74.189041000000003</v>
      </c>
      <c r="I62" s="168">
        <v>75.448914000000002</v>
      </c>
      <c r="J62" s="168">
        <v>74.319710000000001</v>
      </c>
      <c r="K62" s="168">
        <v>74.789635000000004</v>
      </c>
      <c r="L62" s="168">
        <v>75.989593999999997</v>
      </c>
      <c r="M62" s="168">
        <v>76.559898000000004</v>
      </c>
      <c r="N62" s="168">
        <v>76.355812</v>
      </c>
      <c r="O62" s="168">
        <v>76.714827999999997</v>
      </c>
      <c r="P62" s="168">
        <v>77.085823000000005</v>
      </c>
      <c r="Q62" s="168">
        <v>77.763710000000003</v>
      </c>
      <c r="R62" s="168">
        <v>77.703384</v>
      </c>
      <c r="S62" s="168">
        <v>77.473716999999994</v>
      </c>
      <c r="T62" s="168">
        <v>77.439232000000004</v>
      </c>
      <c r="U62" s="168">
        <v>77.462913999999998</v>
      </c>
      <c r="V62" s="168">
        <v>77.727753000000007</v>
      </c>
      <c r="W62" s="168">
        <v>77.658683999999994</v>
      </c>
      <c r="X62" s="168">
        <v>77.871796000000003</v>
      </c>
      <c r="Y62" s="168">
        <v>77.899101000000002</v>
      </c>
      <c r="Z62" s="168">
        <v>78.305098999999998</v>
      </c>
      <c r="AA62" s="168">
        <v>78.442336999999995</v>
      </c>
      <c r="AB62" s="168">
        <v>78.221435999999997</v>
      </c>
      <c r="AC62" s="168">
        <v>78.717162999999999</v>
      </c>
      <c r="AD62" s="168">
        <v>78.787300000000002</v>
      </c>
      <c r="AE62" s="168">
        <v>78.916175999999993</v>
      </c>
      <c r="AF62" s="168">
        <v>78.913482999999999</v>
      </c>
      <c r="AG62" s="168">
        <v>79.412079000000006</v>
      </c>
      <c r="AH62" s="165">
        <v>-2.2490000000000001E-3</v>
      </c>
      <c r="AJ62" s="226">
        <f t="shared" si="0"/>
        <v>1.0344091359745182</v>
      </c>
    </row>
    <row r="63" spans="1:36" ht="15" customHeight="1" x14ac:dyDescent="0.25">
      <c r="A63" s="38" t="s">
        <v>450</v>
      </c>
      <c r="B63" s="163" t="s">
        <v>223</v>
      </c>
      <c r="C63" s="168">
        <v>238.74009699999999</v>
      </c>
      <c r="D63" s="168">
        <v>231.13468900000001</v>
      </c>
      <c r="E63" s="168">
        <v>217.30845600000001</v>
      </c>
      <c r="F63" s="168">
        <v>212.73422199999999</v>
      </c>
      <c r="G63" s="168">
        <v>209.72311400000001</v>
      </c>
      <c r="H63" s="168">
        <v>211.21182300000001</v>
      </c>
      <c r="I63" s="168">
        <v>213.181061</v>
      </c>
      <c r="J63" s="168">
        <v>213.64546200000001</v>
      </c>
      <c r="K63" s="168">
        <v>215.041901</v>
      </c>
      <c r="L63" s="168">
        <v>216.83547999999999</v>
      </c>
      <c r="M63" s="168">
        <v>216.13647499999999</v>
      </c>
      <c r="N63" s="168">
        <v>217.246658</v>
      </c>
      <c r="O63" s="168">
        <v>218.32290599999999</v>
      </c>
      <c r="P63" s="168">
        <v>218.41825900000001</v>
      </c>
      <c r="Q63" s="168">
        <v>220.25306699999999</v>
      </c>
      <c r="R63" s="168">
        <v>220.86541700000001</v>
      </c>
      <c r="S63" s="168">
        <v>223.230682</v>
      </c>
      <c r="T63" s="168">
        <v>226.01760899999999</v>
      </c>
      <c r="U63" s="168">
        <v>225.87503100000001</v>
      </c>
      <c r="V63" s="168">
        <v>227.13855000000001</v>
      </c>
      <c r="W63" s="168">
        <v>227.10861199999999</v>
      </c>
      <c r="X63" s="168">
        <v>227.323441</v>
      </c>
      <c r="Y63" s="168">
        <v>225.93975800000001</v>
      </c>
      <c r="Z63" s="168">
        <v>223.175308</v>
      </c>
      <c r="AA63" s="168">
        <v>222.255447</v>
      </c>
      <c r="AB63" s="168">
        <v>223.680466</v>
      </c>
      <c r="AC63" s="168">
        <v>221.82548499999999</v>
      </c>
      <c r="AD63" s="168">
        <v>222.01504499999999</v>
      </c>
      <c r="AE63" s="168">
        <v>223.37554900000001</v>
      </c>
      <c r="AF63" s="168">
        <v>223.35041799999999</v>
      </c>
      <c r="AG63" s="168">
        <v>225.30509900000001</v>
      </c>
      <c r="AH63" s="165">
        <v>-1.9289999999999999E-3</v>
      </c>
      <c r="AJ63" s="226">
        <f t="shared" si="0"/>
        <v>1.0329046584608508</v>
      </c>
    </row>
    <row r="64" spans="1:36" ht="15" customHeight="1" x14ac:dyDescent="0.25">
      <c r="A64" s="38" t="s">
        <v>449</v>
      </c>
      <c r="B64" s="163" t="s">
        <v>2113</v>
      </c>
      <c r="C64" s="168">
        <v>0.86906300000000003</v>
      </c>
      <c r="D64" s="168">
        <v>0.83950599999999997</v>
      </c>
      <c r="E64" s="168">
        <v>0.82956200000000002</v>
      </c>
      <c r="F64" s="168">
        <v>0.60033099999999995</v>
      </c>
      <c r="G64" s="168">
        <v>1.3931830000000001</v>
      </c>
      <c r="H64" s="168">
        <v>1.724583</v>
      </c>
      <c r="I64" s="168">
        <v>0.869147</v>
      </c>
      <c r="J64" s="168">
        <v>1.263093</v>
      </c>
      <c r="K64" s="168">
        <v>1.4557009999999999</v>
      </c>
      <c r="L64" s="168">
        <v>0.13158600000000001</v>
      </c>
      <c r="M64" s="168">
        <v>1.0514000000000001E-2</v>
      </c>
      <c r="N64" s="168">
        <v>6.4989999999999996E-3</v>
      </c>
      <c r="O64" s="168">
        <v>4.2129999999999997E-3</v>
      </c>
      <c r="P64" s="168">
        <v>7.0070000000000002E-3</v>
      </c>
      <c r="Q64" s="168">
        <v>7.1809999999999999E-3</v>
      </c>
      <c r="R64" s="168">
        <v>2.3010000000000001E-3</v>
      </c>
      <c r="S64" s="168">
        <v>1.6157000000000001E-2</v>
      </c>
      <c r="T64" s="168">
        <v>1.1882E-2</v>
      </c>
      <c r="U64" s="168">
        <v>5.0870000000000004E-3</v>
      </c>
      <c r="V64" s="168">
        <v>5.2139999999999999E-3</v>
      </c>
      <c r="W64" s="168">
        <v>1.4359E-2</v>
      </c>
      <c r="X64" s="168">
        <v>1.8397E-2</v>
      </c>
      <c r="Y64" s="168">
        <v>1.3344E-2</v>
      </c>
      <c r="Z64" s="168">
        <v>1.3051999999999999E-2</v>
      </c>
      <c r="AA64" s="168">
        <v>3.307E-3</v>
      </c>
      <c r="AB64" s="168">
        <v>4.6160000000000003E-3</v>
      </c>
      <c r="AC64" s="168">
        <v>6.5700000000000003E-4</v>
      </c>
      <c r="AD64" s="168">
        <v>0</v>
      </c>
      <c r="AE64" s="168">
        <v>0</v>
      </c>
      <c r="AF64" s="168">
        <v>0</v>
      </c>
      <c r="AG64" s="168">
        <v>9.7599999999999998E-4</v>
      </c>
      <c r="AH64" s="165">
        <v>-0.202596</v>
      </c>
      <c r="AJ64" s="226">
        <f t="shared" si="0"/>
        <v>1.0352076101898022</v>
      </c>
    </row>
    <row r="65" spans="1:36" ht="15" customHeight="1" x14ac:dyDescent="0.25">
      <c r="A65" s="38" t="s">
        <v>448</v>
      </c>
      <c r="B65" s="163" t="s">
        <v>61</v>
      </c>
      <c r="C65" s="168">
        <v>326.27795400000002</v>
      </c>
      <c r="D65" s="168">
        <v>315.759705</v>
      </c>
      <c r="E65" s="168">
        <v>297.56451399999997</v>
      </c>
      <c r="F65" s="168">
        <v>289.84033199999999</v>
      </c>
      <c r="G65" s="168">
        <v>286.65313700000002</v>
      </c>
      <c r="H65" s="168">
        <v>287.12545799999998</v>
      </c>
      <c r="I65" s="168">
        <v>289.49911500000002</v>
      </c>
      <c r="J65" s="168">
        <v>289.22827100000001</v>
      </c>
      <c r="K65" s="168">
        <v>291.28723100000002</v>
      </c>
      <c r="L65" s="168">
        <v>292.95666499999999</v>
      </c>
      <c r="M65" s="168">
        <v>292.706909</v>
      </c>
      <c r="N65" s="168">
        <v>293.60897799999998</v>
      </c>
      <c r="O65" s="168">
        <v>295.04193099999998</v>
      </c>
      <c r="P65" s="168">
        <v>295.51110799999998</v>
      </c>
      <c r="Q65" s="168">
        <v>298.023956</v>
      </c>
      <c r="R65" s="168">
        <v>298.57107500000001</v>
      </c>
      <c r="S65" s="168">
        <v>300.720551</v>
      </c>
      <c r="T65" s="168">
        <v>303.46871900000002</v>
      </c>
      <c r="U65" s="168">
        <v>303.34304800000001</v>
      </c>
      <c r="V65" s="168">
        <v>304.87152099999997</v>
      </c>
      <c r="W65" s="168">
        <v>304.781677</v>
      </c>
      <c r="X65" s="168">
        <v>305.21365400000002</v>
      </c>
      <c r="Y65" s="168">
        <v>303.85220299999997</v>
      </c>
      <c r="Z65" s="168">
        <v>301.493469</v>
      </c>
      <c r="AA65" s="168">
        <v>300.70107999999999</v>
      </c>
      <c r="AB65" s="168">
        <v>301.90652499999999</v>
      </c>
      <c r="AC65" s="168">
        <v>300.54333500000001</v>
      </c>
      <c r="AD65" s="168">
        <v>300.80233800000002</v>
      </c>
      <c r="AE65" s="168">
        <v>302.291718</v>
      </c>
      <c r="AF65" s="168">
        <v>302.26391599999999</v>
      </c>
      <c r="AG65" s="168">
        <v>304.71814000000001</v>
      </c>
      <c r="AH65" s="165">
        <v>-2.2759999999999998E-3</v>
      </c>
      <c r="AJ65" s="226">
        <f t="shared" si="0"/>
        <v>1.0333109286379654</v>
      </c>
    </row>
    <row r="66" spans="1:36" x14ac:dyDescent="0.25">
      <c r="A66" s="38" t="s">
        <v>447</v>
      </c>
      <c r="B66" s="163" t="s">
        <v>21</v>
      </c>
      <c r="C66" s="168">
        <v>135.431366</v>
      </c>
      <c r="D66" s="168">
        <v>132.82746900000001</v>
      </c>
      <c r="E66" s="168">
        <v>82.750641000000002</v>
      </c>
      <c r="F66" s="168">
        <v>86.031609000000003</v>
      </c>
      <c r="G66" s="168">
        <v>85.245154999999997</v>
      </c>
      <c r="H66" s="168">
        <v>84.093520999999996</v>
      </c>
      <c r="I66" s="168">
        <v>85.946640000000002</v>
      </c>
      <c r="J66" s="168">
        <v>84.439896000000005</v>
      </c>
      <c r="K66" s="168">
        <v>85.100418000000005</v>
      </c>
      <c r="L66" s="168">
        <v>87.099830999999995</v>
      </c>
      <c r="M66" s="168">
        <v>85.349434000000002</v>
      </c>
      <c r="N66" s="168">
        <v>85.916443000000001</v>
      </c>
      <c r="O66" s="168">
        <v>85.350204000000005</v>
      </c>
      <c r="P66" s="168">
        <v>86.075057999999999</v>
      </c>
      <c r="Q66" s="168">
        <v>87.071190000000001</v>
      </c>
      <c r="R66" s="168">
        <v>87.642677000000006</v>
      </c>
      <c r="S66" s="168">
        <v>89.281143</v>
      </c>
      <c r="T66" s="168">
        <v>90.021773999999994</v>
      </c>
      <c r="U66" s="168">
        <v>91.335007000000004</v>
      </c>
      <c r="V66" s="168">
        <v>95.398269999999997</v>
      </c>
      <c r="W66" s="168">
        <v>95.073020999999997</v>
      </c>
      <c r="X66" s="168">
        <v>95.633026000000001</v>
      </c>
      <c r="Y66" s="168">
        <v>97.609863000000004</v>
      </c>
      <c r="Z66" s="168">
        <v>100.944221</v>
      </c>
      <c r="AA66" s="168">
        <v>101.91944100000001</v>
      </c>
      <c r="AB66" s="168">
        <v>100.865562</v>
      </c>
      <c r="AC66" s="168">
        <v>104.810188</v>
      </c>
      <c r="AD66" s="168">
        <v>106.570412</v>
      </c>
      <c r="AE66" s="168">
        <v>107.36666099999999</v>
      </c>
      <c r="AF66" s="168">
        <v>108.56907699999999</v>
      </c>
      <c r="AG66" s="168">
        <v>109.998192</v>
      </c>
      <c r="AH66" s="165">
        <v>-6.9090000000000002E-3</v>
      </c>
      <c r="AJ66" s="226">
        <f t="shared" si="0"/>
        <v>1.0196036032275824</v>
      </c>
    </row>
    <row r="67" spans="1:36" ht="15" customHeight="1" x14ac:dyDescent="0.25">
      <c r="A67" s="38" t="s">
        <v>446</v>
      </c>
      <c r="B67" s="163" t="s">
        <v>22</v>
      </c>
      <c r="C67" s="168">
        <v>0</v>
      </c>
      <c r="D67" s="168">
        <v>0</v>
      </c>
      <c r="E67" s="168">
        <v>0</v>
      </c>
      <c r="F67" s="168">
        <v>0</v>
      </c>
      <c r="G67" s="168">
        <v>0</v>
      </c>
      <c r="H67" s="168">
        <v>0</v>
      </c>
      <c r="I67" s="168">
        <v>0</v>
      </c>
      <c r="J67" s="168">
        <v>0</v>
      </c>
      <c r="K67" s="168">
        <v>0</v>
      </c>
      <c r="L67" s="168">
        <v>0</v>
      </c>
      <c r="M67" s="168">
        <v>0</v>
      </c>
      <c r="N67" s="168">
        <v>0</v>
      </c>
      <c r="O67" s="168">
        <v>0</v>
      </c>
      <c r="P67" s="168">
        <v>0</v>
      </c>
      <c r="Q67" s="168">
        <v>0</v>
      </c>
      <c r="R67" s="168">
        <v>0</v>
      </c>
      <c r="S67" s="168">
        <v>0</v>
      </c>
      <c r="T67" s="168">
        <v>0</v>
      </c>
      <c r="U67" s="168">
        <v>0</v>
      </c>
      <c r="V67" s="168">
        <v>0</v>
      </c>
      <c r="W67" s="168">
        <v>0</v>
      </c>
      <c r="X67" s="168">
        <v>0</v>
      </c>
      <c r="Y67" s="168">
        <v>0</v>
      </c>
      <c r="Z67" s="168">
        <v>0</v>
      </c>
      <c r="AA67" s="168">
        <v>0</v>
      </c>
      <c r="AB67" s="168">
        <v>0</v>
      </c>
      <c r="AC67" s="168">
        <v>0</v>
      </c>
      <c r="AD67" s="168">
        <v>0</v>
      </c>
      <c r="AE67" s="168">
        <v>0</v>
      </c>
      <c r="AF67" s="168">
        <v>0</v>
      </c>
      <c r="AG67" s="168">
        <v>0</v>
      </c>
      <c r="AH67" s="165" t="s">
        <v>2017</v>
      </c>
      <c r="AJ67" s="226" t="e">
        <f t="shared" si="0"/>
        <v>#DIV/0!</v>
      </c>
    </row>
    <row r="68" spans="1:36" ht="15" customHeight="1" x14ac:dyDescent="0.25">
      <c r="A68" s="38" t="s">
        <v>445</v>
      </c>
      <c r="B68" s="163" t="s">
        <v>24</v>
      </c>
      <c r="C68" s="168">
        <v>26.972200000000001</v>
      </c>
      <c r="D68" s="168">
        <v>26.063003999999999</v>
      </c>
      <c r="E68" s="168">
        <v>23.05743</v>
      </c>
      <c r="F68" s="168">
        <v>23.017548000000001</v>
      </c>
      <c r="G68" s="168">
        <v>22.517437000000001</v>
      </c>
      <c r="H68" s="168">
        <v>22.57769</v>
      </c>
      <c r="I68" s="168">
        <v>22.914695999999999</v>
      </c>
      <c r="J68" s="168">
        <v>22.620664999999999</v>
      </c>
      <c r="K68" s="168">
        <v>22.933477</v>
      </c>
      <c r="L68" s="168">
        <v>23.320606000000002</v>
      </c>
      <c r="M68" s="168">
        <v>23.640972000000001</v>
      </c>
      <c r="N68" s="168">
        <v>23.689897999999999</v>
      </c>
      <c r="O68" s="168">
        <v>23.818660999999999</v>
      </c>
      <c r="P68" s="168">
        <v>23.900518000000002</v>
      </c>
      <c r="Q68" s="168">
        <v>24.346900999999999</v>
      </c>
      <c r="R68" s="168">
        <v>24.385666000000001</v>
      </c>
      <c r="S68" s="168">
        <v>24.756546</v>
      </c>
      <c r="T68" s="168">
        <v>24.882497999999998</v>
      </c>
      <c r="U68" s="168">
        <v>24.980723999999999</v>
      </c>
      <c r="V68" s="168">
        <v>25.502904999999998</v>
      </c>
      <c r="W68" s="168">
        <v>25.532088999999999</v>
      </c>
      <c r="X68" s="168">
        <v>25.650686</v>
      </c>
      <c r="Y68" s="168">
        <v>25.802610000000001</v>
      </c>
      <c r="Z68" s="168">
        <v>25.897846000000001</v>
      </c>
      <c r="AA68" s="168">
        <v>25.935886</v>
      </c>
      <c r="AB68" s="168">
        <v>25.930733</v>
      </c>
      <c r="AC68" s="168">
        <v>26.228017999999999</v>
      </c>
      <c r="AD68" s="168">
        <v>26.443531</v>
      </c>
      <c r="AE68" s="168">
        <v>26.686768000000001</v>
      </c>
      <c r="AF68" s="168">
        <v>26.789149999999999</v>
      </c>
      <c r="AG68" s="168">
        <v>27.187159999999999</v>
      </c>
      <c r="AH68" s="165">
        <v>2.6499999999999999E-4</v>
      </c>
      <c r="AJ68" s="226">
        <f t="shared" si="0"/>
        <v>1.0348845436235976</v>
      </c>
    </row>
    <row r="69" spans="1:36" ht="15" customHeight="1" x14ac:dyDescent="0.25">
      <c r="A69" s="38" t="s">
        <v>444</v>
      </c>
      <c r="B69" s="162" t="s">
        <v>0</v>
      </c>
      <c r="C69" s="233">
        <v>488.68151899999998</v>
      </c>
      <c r="D69" s="233">
        <v>474.65014600000001</v>
      </c>
      <c r="E69" s="233">
        <v>403.372589</v>
      </c>
      <c r="F69" s="233">
        <v>398.88949600000001</v>
      </c>
      <c r="G69" s="233">
        <v>394.41570999999999</v>
      </c>
      <c r="H69" s="233">
        <v>393.79669200000001</v>
      </c>
      <c r="I69" s="233">
        <v>398.36044299999998</v>
      </c>
      <c r="J69" s="233">
        <v>396.28881799999999</v>
      </c>
      <c r="K69" s="233">
        <v>399.32110599999999</v>
      </c>
      <c r="L69" s="233">
        <v>403.37710600000003</v>
      </c>
      <c r="M69" s="233">
        <v>401.69729599999999</v>
      </c>
      <c r="N69" s="233">
        <v>403.21533199999999</v>
      </c>
      <c r="O69" s="233">
        <v>404.21081500000003</v>
      </c>
      <c r="P69" s="233">
        <v>405.486694</v>
      </c>
      <c r="Q69" s="233">
        <v>409.442047</v>
      </c>
      <c r="R69" s="233">
        <v>410.59942599999999</v>
      </c>
      <c r="S69" s="233">
        <v>414.75824</v>
      </c>
      <c r="T69" s="233">
        <v>418.37298600000003</v>
      </c>
      <c r="U69" s="233">
        <v>419.65875199999999</v>
      </c>
      <c r="V69" s="233">
        <v>425.77267499999999</v>
      </c>
      <c r="W69" s="233">
        <v>425.38677999999999</v>
      </c>
      <c r="X69" s="233">
        <v>426.49737499999998</v>
      </c>
      <c r="Y69" s="233">
        <v>427.264679</v>
      </c>
      <c r="Z69" s="233">
        <v>428.33554099999998</v>
      </c>
      <c r="AA69" s="233">
        <v>428.55639600000001</v>
      </c>
      <c r="AB69" s="233">
        <v>428.70281999999997</v>
      </c>
      <c r="AC69" s="233">
        <v>431.58154300000001</v>
      </c>
      <c r="AD69" s="233">
        <v>433.816284</v>
      </c>
      <c r="AE69" s="233">
        <v>436.34515399999998</v>
      </c>
      <c r="AF69" s="233">
        <v>437.622162</v>
      </c>
      <c r="AG69" s="233">
        <v>441.903503</v>
      </c>
      <c r="AH69" s="167">
        <v>-3.3479999999999998E-3</v>
      </c>
      <c r="AJ69" s="226">
        <f t="shared" si="0"/>
        <v>1.0295615057074057</v>
      </c>
    </row>
    <row r="70" spans="1:36" ht="15" customHeight="1" x14ac:dyDescent="0.25">
      <c r="AJ70" s="226" t="e">
        <f t="shared" si="0"/>
        <v>#DIV/0!</v>
      </c>
    </row>
    <row r="71" spans="1:36" ht="15" customHeight="1" x14ac:dyDescent="0.25">
      <c r="B71" s="162" t="s">
        <v>228</v>
      </c>
      <c r="AJ71" s="226" t="e">
        <f t="shared" si="0"/>
        <v>#DIV/0!</v>
      </c>
    </row>
    <row r="72" spans="1:36" ht="15" customHeight="1" x14ac:dyDescent="0.25">
      <c r="B72" s="162" t="s">
        <v>229</v>
      </c>
      <c r="AJ72" s="226" t="e">
        <f t="shared" si="0"/>
        <v>#DIV/0!</v>
      </c>
    </row>
    <row r="73" spans="1:36" ht="15" customHeight="1" x14ac:dyDescent="0.25">
      <c r="A73" s="38" t="s">
        <v>443</v>
      </c>
      <c r="B73" s="163" t="s">
        <v>230</v>
      </c>
      <c r="C73" s="164">
        <v>0.1353</v>
      </c>
      <c r="D73" s="164">
        <v>0.1353</v>
      </c>
      <c r="E73" s="164">
        <v>0.1353</v>
      </c>
      <c r="F73" s="164">
        <v>0.1353</v>
      </c>
      <c r="G73" s="164">
        <v>0.1353</v>
      </c>
      <c r="H73" s="164">
        <v>0.1353</v>
      </c>
      <c r="I73" s="164">
        <v>0.1353</v>
      </c>
      <c r="J73" s="164">
        <v>0.1353</v>
      </c>
      <c r="K73" s="164">
        <v>0.1353</v>
      </c>
      <c r="L73" s="164">
        <v>0.1353</v>
      </c>
      <c r="M73" s="164">
        <v>0.1353</v>
      </c>
      <c r="N73" s="164">
        <v>0.1353</v>
      </c>
      <c r="O73" s="164">
        <v>0.1353</v>
      </c>
      <c r="P73" s="164">
        <v>0.1353</v>
      </c>
      <c r="Q73" s="164">
        <v>0.1353</v>
      </c>
      <c r="R73" s="164">
        <v>0.1353</v>
      </c>
      <c r="S73" s="164">
        <v>0.1353</v>
      </c>
      <c r="T73" s="164">
        <v>0.1353</v>
      </c>
      <c r="U73" s="164">
        <v>0.1353</v>
      </c>
      <c r="V73" s="164">
        <v>0.1353</v>
      </c>
      <c r="W73" s="164">
        <v>0.1353</v>
      </c>
      <c r="X73" s="164">
        <v>0.1353</v>
      </c>
      <c r="Y73" s="164">
        <v>0.1353</v>
      </c>
      <c r="Z73" s="164">
        <v>0.1353</v>
      </c>
      <c r="AA73" s="164">
        <v>0.1353</v>
      </c>
      <c r="AB73" s="164">
        <v>0.1353</v>
      </c>
      <c r="AC73" s="164">
        <v>0.1353</v>
      </c>
      <c r="AD73" s="164">
        <v>0.1353</v>
      </c>
      <c r="AE73" s="164">
        <v>0.1353</v>
      </c>
      <c r="AF73" s="164">
        <v>0.1353</v>
      </c>
      <c r="AG73" s="164">
        <v>0.1353</v>
      </c>
      <c r="AH73" s="165">
        <v>0</v>
      </c>
      <c r="AJ73" s="226">
        <f t="shared" si="0"/>
        <v>1</v>
      </c>
    </row>
    <row r="74" spans="1:36" x14ac:dyDescent="0.25">
      <c r="A74" s="38" t="s">
        <v>442</v>
      </c>
      <c r="B74" s="163" t="s">
        <v>21</v>
      </c>
      <c r="C74" s="164">
        <v>3.2079</v>
      </c>
      <c r="D74" s="164">
        <v>3.2079</v>
      </c>
      <c r="E74" s="164">
        <v>3.2079</v>
      </c>
      <c r="F74" s="164">
        <v>3.2079</v>
      </c>
      <c r="G74" s="164">
        <v>3.2079</v>
      </c>
      <c r="H74" s="164">
        <v>3.2079</v>
      </c>
      <c r="I74" s="164">
        <v>3.2079</v>
      </c>
      <c r="J74" s="164">
        <v>3.2079</v>
      </c>
      <c r="K74" s="164">
        <v>3.2079</v>
      </c>
      <c r="L74" s="164">
        <v>3.2079</v>
      </c>
      <c r="M74" s="164">
        <v>3.2079</v>
      </c>
      <c r="N74" s="164">
        <v>3.2079</v>
      </c>
      <c r="O74" s="164">
        <v>3.2079</v>
      </c>
      <c r="P74" s="164">
        <v>3.2079</v>
      </c>
      <c r="Q74" s="164">
        <v>3.2079</v>
      </c>
      <c r="R74" s="164">
        <v>3.2079</v>
      </c>
      <c r="S74" s="164">
        <v>3.2079</v>
      </c>
      <c r="T74" s="164">
        <v>3.2079</v>
      </c>
      <c r="U74" s="164">
        <v>3.2079</v>
      </c>
      <c r="V74" s="164">
        <v>3.2079</v>
      </c>
      <c r="W74" s="164">
        <v>3.2079</v>
      </c>
      <c r="X74" s="164">
        <v>3.2079</v>
      </c>
      <c r="Y74" s="164">
        <v>3.2079</v>
      </c>
      <c r="Z74" s="164">
        <v>3.2079</v>
      </c>
      <c r="AA74" s="164">
        <v>3.2079</v>
      </c>
      <c r="AB74" s="164">
        <v>3.2079</v>
      </c>
      <c r="AC74" s="164">
        <v>3.2079</v>
      </c>
      <c r="AD74" s="164">
        <v>3.2079</v>
      </c>
      <c r="AE74" s="164">
        <v>3.2079</v>
      </c>
      <c r="AF74" s="164">
        <v>3.2079</v>
      </c>
      <c r="AG74" s="164">
        <v>3.2079</v>
      </c>
      <c r="AH74" s="165">
        <v>0</v>
      </c>
      <c r="AJ74" s="226">
        <f t="shared" si="0"/>
        <v>1</v>
      </c>
    </row>
    <row r="75" spans="1:36" ht="15" customHeight="1" x14ac:dyDescent="0.25">
      <c r="A75" s="38" t="s">
        <v>441</v>
      </c>
      <c r="B75" s="163" t="s">
        <v>489</v>
      </c>
      <c r="C75" s="164">
        <v>0</v>
      </c>
      <c r="D75" s="164">
        <v>0</v>
      </c>
      <c r="E75" s="164">
        <v>0</v>
      </c>
      <c r="F75" s="164">
        <v>0</v>
      </c>
      <c r="G75" s="164">
        <v>0</v>
      </c>
      <c r="H75" s="164">
        <v>0</v>
      </c>
      <c r="I75" s="164">
        <v>0</v>
      </c>
      <c r="J75" s="164">
        <v>0</v>
      </c>
      <c r="K75" s="164">
        <v>0</v>
      </c>
      <c r="L75" s="164">
        <v>0</v>
      </c>
      <c r="M75" s="164">
        <v>0</v>
      </c>
      <c r="N75" s="164">
        <v>0</v>
      </c>
      <c r="O75" s="164">
        <v>0</v>
      </c>
      <c r="P75" s="164">
        <v>0</v>
      </c>
      <c r="Q75" s="164">
        <v>0</v>
      </c>
      <c r="R75" s="164">
        <v>0</v>
      </c>
      <c r="S75" s="164">
        <v>0</v>
      </c>
      <c r="T75" s="164">
        <v>0</v>
      </c>
      <c r="U75" s="164">
        <v>0</v>
      </c>
      <c r="V75" s="164">
        <v>0</v>
      </c>
      <c r="W75" s="164">
        <v>0</v>
      </c>
      <c r="X75" s="164">
        <v>0</v>
      </c>
      <c r="Y75" s="164">
        <v>0</v>
      </c>
      <c r="Z75" s="164">
        <v>0</v>
      </c>
      <c r="AA75" s="164">
        <v>0</v>
      </c>
      <c r="AB75" s="164">
        <v>0</v>
      </c>
      <c r="AC75" s="164">
        <v>0</v>
      </c>
      <c r="AD75" s="164">
        <v>0</v>
      </c>
      <c r="AE75" s="164">
        <v>0</v>
      </c>
      <c r="AF75" s="164">
        <v>0</v>
      </c>
      <c r="AG75" s="164">
        <v>0</v>
      </c>
      <c r="AH75" s="165" t="s">
        <v>2017</v>
      </c>
      <c r="AJ75" s="226" t="e">
        <f t="shared" si="0"/>
        <v>#DIV/0!</v>
      </c>
    </row>
    <row r="76" spans="1:36" ht="15" customHeight="1" x14ac:dyDescent="0.25">
      <c r="A76" s="38" t="s">
        <v>440</v>
      </c>
      <c r="B76" s="163" t="s">
        <v>569</v>
      </c>
      <c r="C76" s="164">
        <v>1.21695</v>
      </c>
      <c r="D76" s="164">
        <v>1.21695</v>
      </c>
      <c r="E76" s="164">
        <v>1.21695</v>
      </c>
      <c r="F76" s="164">
        <v>1.21695</v>
      </c>
      <c r="G76" s="164">
        <v>1.21695</v>
      </c>
      <c r="H76" s="164">
        <v>1.21695</v>
      </c>
      <c r="I76" s="164">
        <v>1.21695</v>
      </c>
      <c r="J76" s="164">
        <v>1.21695</v>
      </c>
      <c r="K76" s="164">
        <v>1.21695</v>
      </c>
      <c r="L76" s="164">
        <v>1.21695</v>
      </c>
      <c r="M76" s="164">
        <v>1.21695</v>
      </c>
      <c r="N76" s="164">
        <v>1.21695</v>
      </c>
      <c r="O76" s="164">
        <v>1.21695</v>
      </c>
      <c r="P76" s="164">
        <v>1.21695</v>
      </c>
      <c r="Q76" s="164">
        <v>1.21695</v>
      </c>
      <c r="R76" s="164">
        <v>1.21695</v>
      </c>
      <c r="S76" s="164">
        <v>1.21695</v>
      </c>
      <c r="T76" s="164">
        <v>1.21695</v>
      </c>
      <c r="U76" s="164">
        <v>1.21695</v>
      </c>
      <c r="V76" s="164">
        <v>1.21695</v>
      </c>
      <c r="W76" s="164">
        <v>1.21695</v>
      </c>
      <c r="X76" s="164">
        <v>1.21695</v>
      </c>
      <c r="Y76" s="164">
        <v>1.21695</v>
      </c>
      <c r="Z76" s="164">
        <v>1.21695</v>
      </c>
      <c r="AA76" s="164">
        <v>1.21695</v>
      </c>
      <c r="AB76" s="164">
        <v>1.21695</v>
      </c>
      <c r="AC76" s="164">
        <v>1.21695</v>
      </c>
      <c r="AD76" s="164">
        <v>1.21695</v>
      </c>
      <c r="AE76" s="164">
        <v>1.21695</v>
      </c>
      <c r="AF76" s="164">
        <v>1.21695</v>
      </c>
      <c r="AG76" s="164">
        <v>1.21695</v>
      </c>
      <c r="AH76" s="165">
        <v>0</v>
      </c>
      <c r="AJ76" s="226">
        <f t="shared" si="0"/>
        <v>1</v>
      </c>
    </row>
    <row r="77" spans="1:36" ht="15" customHeight="1" x14ac:dyDescent="0.25">
      <c r="A77" s="38" t="s">
        <v>439</v>
      </c>
      <c r="B77" s="162" t="s">
        <v>224</v>
      </c>
      <c r="C77" s="166">
        <v>4.5601500000000001</v>
      </c>
      <c r="D77" s="166">
        <v>4.5601500000000001</v>
      </c>
      <c r="E77" s="166">
        <v>4.5601500000000001</v>
      </c>
      <c r="F77" s="166">
        <v>4.5601500000000001</v>
      </c>
      <c r="G77" s="166">
        <v>4.5601500000000001</v>
      </c>
      <c r="H77" s="166">
        <v>4.5601500000000001</v>
      </c>
      <c r="I77" s="166">
        <v>4.5601500000000001</v>
      </c>
      <c r="J77" s="166">
        <v>4.5601500000000001</v>
      </c>
      <c r="K77" s="166">
        <v>4.5601500000000001</v>
      </c>
      <c r="L77" s="166">
        <v>4.5601500000000001</v>
      </c>
      <c r="M77" s="166">
        <v>4.5601500000000001</v>
      </c>
      <c r="N77" s="166">
        <v>4.5601500000000001</v>
      </c>
      <c r="O77" s="166">
        <v>4.5601500000000001</v>
      </c>
      <c r="P77" s="166">
        <v>4.5601500000000001</v>
      </c>
      <c r="Q77" s="166">
        <v>4.5601500000000001</v>
      </c>
      <c r="R77" s="166">
        <v>4.5601500000000001</v>
      </c>
      <c r="S77" s="166">
        <v>4.5601500000000001</v>
      </c>
      <c r="T77" s="166">
        <v>4.5601500000000001</v>
      </c>
      <c r="U77" s="166">
        <v>4.5601500000000001</v>
      </c>
      <c r="V77" s="166">
        <v>4.5601500000000001</v>
      </c>
      <c r="W77" s="166">
        <v>4.5601500000000001</v>
      </c>
      <c r="X77" s="166">
        <v>4.5601500000000001</v>
      </c>
      <c r="Y77" s="166">
        <v>4.5601500000000001</v>
      </c>
      <c r="Z77" s="166">
        <v>4.5601500000000001</v>
      </c>
      <c r="AA77" s="166">
        <v>4.5601500000000001</v>
      </c>
      <c r="AB77" s="166">
        <v>4.5601500000000001</v>
      </c>
      <c r="AC77" s="166">
        <v>4.5601500000000001</v>
      </c>
      <c r="AD77" s="166">
        <v>4.5601500000000001</v>
      </c>
      <c r="AE77" s="166">
        <v>4.5601500000000001</v>
      </c>
      <c r="AF77" s="166">
        <v>4.5601500000000001</v>
      </c>
      <c r="AG77" s="166">
        <v>4.5601500000000001</v>
      </c>
      <c r="AH77" s="167">
        <v>0</v>
      </c>
      <c r="AJ77" s="226">
        <f t="shared" si="0"/>
        <v>1</v>
      </c>
    </row>
    <row r="78" spans="1:36" ht="15" customHeight="1" x14ac:dyDescent="0.25">
      <c r="B78" s="162" t="s">
        <v>232</v>
      </c>
      <c r="AJ78" s="226" t="e">
        <f t="shared" si="0"/>
        <v>#DIV/0!</v>
      </c>
    </row>
    <row r="79" spans="1:36" ht="15" customHeight="1" x14ac:dyDescent="0.25">
      <c r="A79" s="38" t="s">
        <v>438</v>
      </c>
      <c r="B79" s="163" t="s">
        <v>230</v>
      </c>
      <c r="C79" s="164">
        <v>0.39832000000000001</v>
      </c>
      <c r="D79" s="164">
        <v>0.39832000000000001</v>
      </c>
      <c r="E79" s="164">
        <v>0</v>
      </c>
      <c r="F79" s="164">
        <v>0</v>
      </c>
      <c r="G79" s="164">
        <v>0</v>
      </c>
      <c r="H79" s="164">
        <v>0</v>
      </c>
      <c r="I79" s="164">
        <v>0</v>
      </c>
      <c r="J79" s="164">
        <v>0</v>
      </c>
      <c r="K79" s="164">
        <v>0</v>
      </c>
      <c r="L79" s="164">
        <v>0</v>
      </c>
      <c r="M79" s="164">
        <v>0</v>
      </c>
      <c r="N79" s="164">
        <v>0</v>
      </c>
      <c r="O79" s="164">
        <v>0</v>
      </c>
      <c r="P79" s="164">
        <v>0</v>
      </c>
      <c r="Q79" s="164">
        <v>0</v>
      </c>
      <c r="R79" s="164">
        <v>0</v>
      </c>
      <c r="S79" s="164">
        <v>0</v>
      </c>
      <c r="T79" s="164">
        <v>0</v>
      </c>
      <c r="U79" s="164">
        <v>0</v>
      </c>
      <c r="V79" s="164">
        <v>0</v>
      </c>
      <c r="W79" s="164">
        <v>0</v>
      </c>
      <c r="X79" s="164">
        <v>0</v>
      </c>
      <c r="Y79" s="164">
        <v>0</v>
      </c>
      <c r="Z79" s="164">
        <v>0</v>
      </c>
      <c r="AA79" s="164">
        <v>0</v>
      </c>
      <c r="AB79" s="164">
        <v>0</v>
      </c>
      <c r="AC79" s="164">
        <v>0</v>
      </c>
      <c r="AD79" s="164">
        <v>0</v>
      </c>
      <c r="AE79" s="164">
        <v>0</v>
      </c>
      <c r="AF79" s="164">
        <v>0</v>
      </c>
      <c r="AG79" s="164">
        <v>0</v>
      </c>
      <c r="AH79" s="165" t="s">
        <v>2017</v>
      </c>
      <c r="AJ79" s="226">
        <f t="shared" si="0"/>
        <v>1</v>
      </c>
    </row>
    <row r="80" spans="1:36" x14ac:dyDescent="0.25">
      <c r="A80" s="38" t="s">
        <v>437</v>
      </c>
      <c r="B80" s="163" t="s">
        <v>21</v>
      </c>
      <c r="C80" s="164">
        <v>24.809411999999998</v>
      </c>
      <c r="D80" s="164">
        <v>24.809411999999998</v>
      </c>
      <c r="E80" s="164">
        <v>24.435718999999999</v>
      </c>
      <c r="F80" s="164">
        <v>24.522161000000001</v>
      </c>
      <c r="G80" s="164">
        <v>24.522161000000001</v>
      </c>
      <c r="H80" s="164">
        <v>24.522161000000001</v>
      </c>
      <c r="I80" s="164">
        <v>24.522161000000001</v>
      </c>
      <c r="J80" s="164">
        <v>24.522161000000001</v>
      </c>
      <c r="K80" s="164">
        <v>24.522161000000001</v>
      </c>
      <c r="L80" s="164">
        <v>24.522161000000001</v>
      </c>
      <c r="M80" s="164">
        <v>23.717573000000002</v>
      </c>
      <c r="N80" s="164">
        <v>23.712896000000001</v>
      </c>
      <c r="O80" s="164">
        <v>23.708587999999999</v>
      </c>
      <c r="P80" s="164">
        <v>23.762985</v>
      </c>
      <c r="Q80" s="164">
        <v>23.849995</v>
      </c>
      <c r="R80" s="164">
        <v>23.94566</v>
      </c>
      <c r="S80" s="164">
        <v>24.135636999999999</v>
      </c>
      <c r="T80" s="164">
        <v>24.470866999999998</v>
      </c>
      <c r="U80" s="164">
        <v>24.522161000000001</v>
      </c>
      <c r="V80" s="164">
        <v>24.522161000000001</v>
      </c>
      <c r="W80" s="164">
        <v>24.522161000000001</v>
      </c>
      <c r="X80" s="164">
        <v>24.522161000000001</v>
      </c>
      <c r="Y80" s="164">
        <v>24.522161000000001</v>
      </c>
      <c r="Z80" s="164">
        <v>24.522161000000001</v>
      </c>
      <c r="AA80" s="164">
        <v>24.522161000000001</v>
      </c>
      <c r="AB80" s="164">
        <v>24.522161000000001</v>
      </c>
      <c r="AC80" s="164">
        <v>24.522161000000001</v>
      </c>
      <c r="AD80" s="164">
        <v>24.522161000000001</v>
      </c>
      <c r="AE80" s="164">
        <v>24.522161000000001</v>
      </c>
      <c r="AF80" s="164">
        <v>24.522161000000001</v>
      </c>
      <c r="AG80" s="164">
        <v>24.522161000000001</v>
      </c>
      <c r="AH80" s="165">
        <v>-3.88E-4</v>
      </c>
      <c r="AJ80" s="226">
        <f t="shared" si="0"/>
        <v>1</v>
      </c>
    </row>
    <row r="81" spans="1:36" ht="15" customHeight="1" x14ac:dyDescent="0.25">
      <c r="A81" s="38" t="s">
        <v>436</v>
      </c>
      <c r="B81" s="163" t="s">
        <v>489</v>
      </c>
      <c r="C81" s="164">
        <v>0</v>
      </c>
      <c r="D81" s="164">
        <v>0</v>
      </c>
      <c r="E81" s="164">
        <v>0</v>
      </c>
      <c r="F81" s="164">
        <v>0</v>
      </c>
      <c r="G81" s="164">
        <v>0</v>
      </c>
      <c r="H81" s="164">
        <v>0</v>
      </c>
      <c r="I81" s="164">
        <v>0</v>
      </c>
      <c r="J81" s="164">
        <v>0</v>
      </c>
      <c r="K81" s="164">
        <v>0</v>
      </c>
      <c r="L81" s="164">
        <v>0</v>
      </c>
      <c r="M81" s="164">
        <v>0</v>
      </c>
      <c r="N81" s="164">
        <v>0</v>
      </c>
      <c r="O81" s="164">
        <v>0</v>
      </c>
      <c r="P81" s="164">
        <v>0</v>
      </c>
      <c r="Q81" s="164">
        <v>0</v>
      </c>
      <c r="R81" s="164">
        <v>0</v>
      </c>
      <c r="S81" s="164">
        <v>0</v>
      </c>
      <c r="T81" s="164">
        <v>0</v>
      </c>
      <c r="U81" s="164">
        <v>0</v>
      </c>
      <c r="V81" s="164">
        <v>0</v>
      </c>
      <c r="W81" s="164">
        <v>0</v>
      </c>
      <c r="X81" s="164">
        <v>0</v>
      </c>
      <c r="Y81" s="164">
        <v>0</v>
      </c>
      <c r="Z81" s="164">
        <v>0</v>
      </c>
      <c r="AA81" s="164">
        <v>0</v>
      </c>
      <c r="AB81" s="164">
        <v>0</v>
      </c>
      <c r="AC81" s="164">
        <v>0</v>
      </c>
      <c r="AD81" s="164">
        <v>0</v>
      </c>
      <c r="AE81" s="164">
        <v>0</v>
      </c>
      <c r="AF81" s="164">
        <v>0</v>
      </c>
      <c r="AG81" s="164">
        <v>0</v>
      </c>
      <c r="AH81" s="165" t="s">
        <v>2017</v>
      </c>
      <c r="AJ81" s="226" t="e">
        <f t="shared" ref="AJ81:AJ144" si="1">C81/D81</f>
        <v>#DIV/0!</v>
      </c>
    </row>
    <row r="82" spans="1:36" ht="15" customHeight="1" x14ac:dyDescent="0.25">
      <c r="A82" s="38" t="s">
        <v>435</v>
      </c>
      <c r="B82" s="163" t="s">
        <v>569</v>
      </c>
      <c r="C82" s="164">
        <v>5.4449110000000003</v>
      </c>
      <c r="D82" s="164">
        <v>5.4449110000000003</v>
      </c>
      <c r="E82" s="164">
        <v>6.10893</v>
      </c>
      <c r="F82" s="164">
        <v>6.1305399999999999</v>
      </c>
      <c r="G82" s="164">
        <v>6.1305399999999999</v>
      </c>
      <c r="H82" s="164">
        <v>6.1305399999999999</v>
      </c>
      <c r="I82" s="164">
        <v>6.1305399999999999</v>
      </c>
      <c r="J82" s="164">
        <v>6.1305399999999999</v>
      </c>
      <c r="K82" s="164">
        <v>6.1305399999999999</v>
      </c>
      <c r="L82" s="164">
        <v>6.1305399999999999</v>
      </c>
      <c r="M82" s="164">
        <v>5.9293930000000001</v>
      </c>
      <c r="N82" s="164">
        <v>5.9282240000000002</v>
      </c>
      <c r="O82" s="164">
        <v>5.9271469999999997</v>
      </c>
      <c r="P82" s="164">
        <v>5.9407459999999999</v>
      </c>
      <c r="Q82" s="164">
        <v>5.9624990000000002</v>
      </c>
      <c r="R82" s="164">
        <v>5.986415</v>
      </c>
      <c r="S82" s="164">
        <v>6.0339090000000004</v>
      </c>
      <c r="T82" s="164">
        <v>6.1177169999999998</v>
      </c>
      <c r="U82" s="164">
        <v>6.1305399999999999</v>
      </c>
      <c r="V82" s="164">
        <v>6.1305399999999999</v>
      </c>
      <c r="W82" s="164">
        <v>6.1305399999999999</v>
      </c>
      <c r="X82" s="164">
        <v>6.1305399999999999</v>
      </c>
      <c r="Y82" s="164">
        <v>6.1305399999999999</v>
      </c>
      <c r="Z82" s="164">
        <v>6.1305399999999999</v>
      </c>
      <c r="AA82" s="164">
        <v>6.1305399999999999</v>
      </c>
      <c r="AB82" s="164">
        <v>6.1305399999999999</v>
      </c>
      <c r="AC82" s="164">
        <v>6.1305399999999999</v>
      </c>
      <c r="AD82" s="164">
        <v>6.1305399999999999</v>
      </c>
      <c r="AE82" s="164">
        <v>6.1305399999999999</v>
      </c>
      <c r="AF82" s="164">
        <v>6.1305399999999999</v>
      </c>
      <c r="AG82" s="164">
        <v>6.1305399999999999</v>
      </c>
      <c r="AH82" s="165">
        <v>3.9610000000000001E-3</v>
      </c>
      <c r="AJ82" s="226">
        <f t="shared" si="1"/>
        <v>1</v>
      </c>
    </row>
    <row r="83" spans="1:36" ht="15" customHeight="1" x14ac:dyDescent="0.25">
      <c r="A83" s="38" t="s">
        <v>434</v>
      </c>
      <c r="B83" s="162" t="s">
        <v>224</v>
      </c>
      <c r="C83" s="166">
        <v>30.652640999999999</v>
      </c>
      <c r="D83" s="166">
        <v>30.652640999999999</v>
      </c>
      <c r="E83" s="166">
        <v>30.544647000000001</v>
      </c>
      <c r="F83" s="166">
        <v>30.652702000000001</v>
      </c>
      <c r="G83" s="166">
        <v>30.652702000000001</v>
      </c>
      <c r="H83" s="166">
        <v>30.652702000000001</v>
      </c>
      <c r="I83" s="166">
        <v>30.652702000000001</v>
      </c>
      <c r="J83" s="166">
        <v>30.652702000000001</v>
      </c>
      <c r="K83" s="166">
        <v>30.652702000000001</v>
      </c>
      <c r="L83" s="166">
        <v>30.652702000000001</v>
      </c>
      <c r="M83" s="166">
        <v>29.646967</v>
      </c>
      <c r="N83" s="166">
        <v>29.641120999999998</v>
      </c>
      <c r="O83" s="166">
        <v>29.635735</v>
      </c>
      <c r="P83" s="166">
        <v>29.703731999999999</v>
      </c>
      <c r="Q83" s="166">
        <v>29.812491999999999</v>
      </c>
      <c r="R83" s="166">
        <v>29.932075999999999</v>
      </c>
      <c r="S83" s="166">
        <v>30.169546</v>
      </c>
      <c r="T83" s="166">
        <v>30.588584999999998</v>
      </c>
      <c r="U83" s="166">
        <v>30.652702000000001</v>
      </c>
      <c r="V83" s="166">
        <v>30.652702000000001</v>
      </c>
      <c r="W83" s="166">
        <v>30.652702000000001</v>
      </c>
      <c r="X83" s="166">
        <v>30.652702000000001</v>
      </c>
      <c r="Y83" s="166">
        <v>30.652702000000001</v>
      </c>
      <c r="Z83" s="166">
        <v>30.652702000000001</v>
      </c>
      <c r="AA83" s="166">
        <v>30.652702000000001</v>
      </c>
      <c r="AB83" s="166">
        <v>30.652702000000001</v>
      </c>
      <c r="AC83" s="166">
        <v>30.652702000000001</v>
      </c>
      <c r="AD83" s="166">
        <v>30.652702000000001</v>
      </c>
      <c r="AE83" s="166">
        <v>30.652702000000001</v>
      </c>
      <c r="AF83" s="166">
        <v>30.652702000000001</v>
      </c>
      <c r="AG83" s="166">
        <v>30.652702000000001</v>
      </c>
      <c r="AH83" s="167">
        <v>0</v>
      </c>
      <c r="AJ83" s="226">
        <f t="shared" si="1"/>
        <v>1</v>
      </c>
    </row>
    <row r="84" spans="1:36" ht="15" customHeight="1" x14ac:dyDescent="0.25">
      <c r="B84" s="162" t="s">
        <v>233</v>
      </c>
      <c r="AJ84" s="226" t="e">
        <f t="shared" si="1"/>
        <v>#DIV/0!</v>
      </c>
    </row>
    <row r="85" spans="1:36" x14ac:dyDescent="0.25">
      <c r="A85" s="38" t="s">
        <v>433</v>
      </c>
      <c r="B85" s="163" t="s">
        <v>234</v>
      </c>
      <c r="C85" s="164">
        <v>9.5806900000000006</v>
      </c>
      <c r="D85" s="164">
        <v>9.5806900000000006</v>
      </c>
      <c r="E85" s="164">
        <v>0</v>
      </c>
      <c r="F85" s="164">
        <v>0</v>
      </c>
      <c r="G85" s="164">
        <v>0</v>
      </c>
      <c r="H85" s="164">
        <v>0</v>
      </c>
      <c r="I85" s="164">
        <v>0</v>
      </c>
      <c r="J85" s="164">
        <v>0</v>
      </c>
      <c r="K85" s="164">
        <v>0</v>
      </c>
      <c r="L85" s="164">
        <v>0</v>
      </c>
      <c r="M85" s="164">
        <v>0</v>
      </c>
      <c r="N85" s="164">
        <v>0</v>
      </c>
      <c r="O85" s="164">
        <v>0</v>
      </c>
      <c r="P85" s="164">
        <v>0</v>
      </c>
      <c r="Q85" s="164">
        <v>0</v>
      </c>
      <c r="R85" s="164">
        <v>0</v>
      </c>
      <c r="S85" s="164">
        <v>0</v>
      </c>
      <c r="T85" s="164">
        <v>0</v>
      </c>
      <c r="U85" s="164">
        <v>0</v>
      </c>
      <c r="V85" s="164">
        <v>0</v>
      </c>
      <c r="W85" s="164">
        <v>0</v>
      </c>
      <c r="X85" s="164">
        <v>0</v>
      </c>
      <c r="Y85" s="164">
        <v>0</v>
      </c>
      <c r="Z85" s="164">
        <v>0</v>
      </c>
      <c r="AA85" s="164">
        <v>0</v>
      </c>
      <c r="AB85" s="164">
        <v>0</v>
      </c>
      <c r="AC85" s="164">
        <v>0</v>
      </c>
      <c r="AD85" s="164">
        <v>0</v>
      </c>
      <c r="AE85" s="164">
        <v>0</v>
      </c>
      <c r="AF85" s="164">
        <v>0</v>
      </c>
      <c r="AG85" s="164">
        <v>0</v>
      </c>
      <c r="AH85" s="165" t="s">
        <v>2017</v>
      </c>
      <c r="AJ85" s="226">
        <f t="shared" si="1"/>
        <v>1</v>
      </c>
    </row>
    <row r="86" spans="1:36" ht="15" customHeight="1" x14ac:dyDescent="0.25">
      <c r="A86" s="38" t="s">
        <v>432</v>
      </c>
      <c r="B86" s="163" t="s">
        <v>235</v>
      </c>
      <c r="C86" s="164">
        <v>21.071953000000001</v>
      </c>
      <c r="D86" s="164">
        <v>21.071953000000001</v>
      </c>
      <c r="E86" s="164">
        <v>30.544647000000001</v>
      </c>
      <c r="F86" s="164">
        <v>30.652699999999999</v>
      </c>
      <c r="G86" s="164">
        <v>30.652699999999999</v>
      </c>
      <c r="H86" s="164">
        <v>30.652699999999999</v>
      </c>
      <c r="I86" s="164">
        <v>30.652699999999999</v>
      </c>
      <c r="J86" s="164">
        <v>30.652699999999999</v>
      </c>
      <c r="K86" s="164">
        <v>30.652699999999999</v>
      </c>
      <c r="L86" s="164">
        <v>30.652699999999999</v>
      </c>
      <c r="M86" s="164">
        <v>29.646967</v>
      </c>
      <c r="N86" s="164">
        <v>29.641119</v>
      </c>
      <c r="O86" s="164">
        <v>29.635735</v>
      </c>
      <c r="P86" s="164">
        <v>29.703731999999999</v>
      </c>
      <c r="Q86" s="164">
        <v>29.812494000000001</v>
      </c>
      <c r="R86" s="164">
        <v>29.932074</v>
      </c>
      <c r="S86" s="164">
        <v>30.169547999999999</v>
      </c>
      <c r="T86" s="164">
        <v>30.588583</v>
      </c>
      <c r="U86" s="164">
        <v>30.652699999999999</v>
      </c>
      <c r="V86" s="164">
        <v>30.652699999999999</v>
      </c>
      <c r="W86" s="164">
        <v>30.652699999999999</v>
      </c>
      <c r="X86" s="164">
        <v>30.652699999999999</v>
      </c>
      <c r="Y86" s="164">
        <v>30.652699999999999</v>
      </c>
      <c r="Z86" s="164">
        <v>30.652699999999999</v>
      </c>
      <c r="AA86" s="164">
        <v>30.652699999999999</v>
      </c>
      <c r="AB86" s="164">
        <v>30.652699999999999</v>
      </c>
      <c r="AC86" s="164">
        <v>30.652699999999999</v>
      </c>
      <c r="AD86" s="164">
        <v>30.652699999999999</v>
      </c>
      <c r="AE86" s="164">
        <v>30.652699999999999</v>
      </c>
      <c r="AF86" s="164">
        <v>30.652699999999999</v>
      </c>
      <c r="AG86" s="164">
        <v>30.652699999999999</v>
      </c>
      <c r="AH86" s="165">
        <v>1.2571000000000001E-2</v>
      </c>
      <c r="AJ86" s="226">
        <f t="shared" si="1"/>
        <v>1</v>
      </c>
    </row>
    <row r="87" spans="1:36" ht="15" customHeight="1" x14ac:dyDescent="0.25">
      <c r="AJ87" s="226" t="e">
        <f t="shared" si="1"/>
        <v>#DIV/0!</v>
      </c>
    </row>
    <row r="88" spans="1:36" ht="15" customHeight="1" x14ac:dyDescent="0.25">
      <c r="B88" s="162" t="s">
        <v>236</v>
      </c>
      <c r="AJ88" s="226" t="e">
        <f t="shared" si="1"/>
        <v>#DIV/0!</v>
      </c>
    </row>
    <row r="89" spans="1:36" x14ac:dyDescent="0.25">
      <c r="B89" s="162" t="s">
        <v>237</v>
      </c>
      <c r="AJ89" s="226" t="e">
        <f t="shared" si="1"/>
        <v>#DIV/0!</v>
      </c>
    </row>
    <row r="90" spans="1:36" ht="15" customHeight="1" x14ac:dyDescent="0.25">
      <c r="A90" s="38" t="s">
        <v>431</v>
      </c>
      <c r="B90" s="163" t="s">
        <v>238</v>
      </c>
      <c r="C90" s="168">
        <v>368</v>
      </c>
      <c r="D90" s="168">
        <v>368</v>
      </c>
      <c r="E90" s="168">
        <v>414.749481</v>
      </c>
      <c r="F90" s="168">
        <v>416.08212300000002</v>
      </c>
      <c r="G90" s="168">
        <v>418.25585899999999</v>
      </c>
      <c r="H90" s="168">
        <v>421.203033</v>
      </c>
      <c r="I90" s="168">
        <v>422.67941300000001</v>
      </c>
      <c r="J90" s="168">
        <v>423.75106799999998</v>
      </c>
      <c r="K90" s="168">
        <v>425.15844700000002</v>
      </c>
      <c r="L90" s="168">
        <v>426.19506799999999</v>
      </c>
      <c r="M90" s="168">
        <v>427.703461</v>
      </c>
      <c r="N90" s="168">
        <v>432.19149800000002</v>
      </c>
      <c r="O90" s="168">
        <v>434.062836</v>
      </c>
      <c r="P90" s="168">
        <v>436.49569700000001</v>
      </c>
      <c r="Q90" s="168">
        <v>439.37820399999998</v>
      </c>
      <c r="R90" s="168">
        <v>442.26650999999998</v>
      </c>
      <c r="S90" s="168">
        <v>444.299713</v>
      </c>
      <c r="T90" s="168">
        <v>446.73306300000002</v>
      </c>
      <c r="U90" s="168">
        <v>449.21011399999998</v>
      </c>
      <c r="V90" s="168">
        <v>451.98690800000003</v>
      </c>
      <c r="W90" s="168">
        <v>454.98168900000002</v>
      </c>
      <c r="X90" s="168">
        <v>457.92312600000002</v>
      </c>
      <c r="Y90" s="168">
        <v>459.84991500000001</v>
      </c>
      <c r="Z90" s="168">
        <v>461.55334499999998</v>
      </c>
      <c r="AA90" s="168">
        <v>463.43221999999997</v>
      </c>
      <c r="AB90" s="168">
        <v>466.23846400000002</v>
      </c>
      <c r="AC90" s="168">
        <v>467.86956800000002</v>
      </c>
      <c r="AD90" s="168">
        <v>475.48382600000002</v>
      </c>
      <c r="AE90" s="168">
        <v>480.07482900000002</v>
      </c>
      <c r="AF90" s="168">
        <v>484.61602800000003</v>
      </c>
      <c r="AG90" s="168">
        <v>489.31970200000001</v>
      </c>
      <c r="AH90" s="165">
        <v>9.5429999999999994E-3</v>
      </c>
      <c r="AJ90" s="226">
        <f t="shared" si="1"/>
        <v>1</v>
      </c>
    </row>
    <row r="91" spans="1:36" ht="15" customHeight="1" x14ac:dyDescent="0.25">
      <c r="A91" s="38" t="s">
        <v>430</v>
      </c>
      <c r="B91" s="163" t="s">
        <v>239</v>
      </c>
      <c r="C91" s="168">
        <v>24</v>
      </c>
      <c r="D91" s="168">
        <v>24</v>
      </c>
      <c r="E91" s="168">
        <v>0</v>
      </c>
      <c r="F91" s="168">
        <v>0</v>
      </c>
      <c r="G91" s="168">
        <v>0</v>
      </c>
      <c r="H91" s="168">
        <v>0</v>
      </c>
      <c r="I91" s="168">
        <v>0</v>
      </c>
      <c r="J91" s="168">
        <v>0</v>
      </c>
      <c r="K91" s="168">
        <v>0</v>
      </c>
      <c r="L91" s="168">
        <v>0</v>
      </c>
      <c r="M91" s="168">
        <v>0</v>
      </c>
      <c r="N91" s="168">
        <v>0</v>
      </c>
      <c r="O91" s="168">
        <v>0</v>
      </c>
      <c r="P91" s="168">
        <v>0</v>
      </c>
      <c r="Q91" s="168">
        <v>0</v>
      </c>
      <c r="R91" s="168">
        <v>0</v>
      </c>
      <c r="S91" s="168">
        <v>0</v>
      </c>
      <c r="T91" s="168">
        <v>0</v>
      </c>
      <c r="U91" s="168">
        <v>0.12259100000000001</v>
      </c>
      <c r="V91" s="168">
        <v>0.14957599999999999</v>
      </c>
      <c r="W91" s="168">
        <v>0.17844299999999999</v>
      </c>
      <c r="X91" s="168">
        <v>0.15395900000000001</v>
      </c>
      <c r="Y91" s="168">
        <v>5.2317679999999998</v>
      </c>
      <c r="Z91" s="168">
        <v>11.411823999999999</v>
      </c>
      <c r="AA91" s="168">
        <v>18.228508000000001</v>
      </c>
      <c r="AB91" s="168">
        <v>28.409791999999999</v>
      </c>
      <c r="AC91" s="168">
        <v>30.051183999999999</v>
      </c>
      <c r="AD91" s="168">
        <v>30.071498999999999</v>
      </c>
      <c r="AE91" s="168">
        <v>30.07649</v>
      </c>
      <c r="AF91" s="168">
        <v>30.292490000000001</v>
      </c>
      <c r="AG91" s="168">
        <v>30.24353</v>
      </c>
      <c r="AH91" s="165">
        <v>7.737E-3</v>
      </c>
      <c r="AJ91" s="226">
        <f t="shared" si="1"/>
        <v>1</v>
      </c>
    </row>
    <row r="92" spans="1:36" ht="15" customHeight="1" x14ac:dyDescent="0.25">
      <c r="A92" s="38" t="s">
        <v>429</v>
      </c>
      <c r="B92" s="163" t="s">
        <v>240</v>
      </c>
      <c r="C92" s="168">
        <v>37</v>
      </c>
      <c r="D92" s="168">
        <v>37</v>
      </c>
      <c r="E92" s="168">
        <v>39.808418000000003</v>
      </c>
      <c r="F92" s="168">
        <v>39.988785</v>
      </c>
      <c r="G92" s="168">
        <v>40.194592</v>
      </c>
      <c r="H92" s="168">
        <v>40.473621000000001</v>
      </c>
      <c r="I92" s="168">
        <v>40.613399999999999</v>
      </c>
      <c r="J92" s="168">
        <v>40.714863000000001</v>
      </c>
      <c r="K92" s="168">
        <v>40.848109999999998</v>
      </c>
      <c r="L92" s="168">
        <v>40.946255000000001</v>
      </c>
      <c r="M92" s="168">
        <v>41.089066000000003</v>
      </c>
      <c r="N92" s="168">
        <v>41.513984999999998</v>
      </c>
      <c r="O92" s="168">
        <v>41.691158000000001</v>
      </c>
      <c r="P92" s="168">
        <v>41.921494000000003</v>
      </c>
      <c r="Q92" s="168">
        <v>42.194405000000003</v>
      </c>
      <c r="R92" s="168">
        <v>42.484661000000003</v>
      </c>
      <c r="S92" s="168">
        <v>42.71566</v>
      </c>
      <c r="T92" s="168">
        <v>42.972382000000003</v>
      </c>
      <c r="U92" s="168">
        <v>43.245635999999998</v>
      </c>
      <c r="V92" s="168">
        <v>43.561965999999998</v>
      </c>
      <c r="W92" s="168">
        <v>43.903114000000002</v>
      </c>
      <c r="X92" s="168">
        <v>44.236533999999999</v>
      </c>
      <c r="Y92" s="168">
        <v>44.614913999999999</v>
      </c>
      <c r="Z92" s="168">
        <v>45.072651</v>
      </c>
      <c r="AA92" s="168">
        <v>45.505004999999997</v>
      </c>
      <c r="AB92" s="168">
        <v>46.143580999999998</v>
      </c>
      <c r="AC92" s="168">
        <v>46.380420999999998</v>
      </c>
      <c r="AD92" s="168">
        <v>47.246113000000001</v>
      </c>
      <c r="AE92" s="168">
        <v>47.692993000000001</v>
      </c>
      <c r="AF92" s="168">
        <v>48.215716999999998</v>
      </c>
      <c r="AG92" s="168">
        <v>48.748581000000001</v>
      </c>
      <c r="AH92" s="165">
        <v>9.2339999999999992E-3</v>
      </c>
      <c r="AJ92" s="226">
        <f t="shared" si="1"/>
        <v>1</v>
      </c>
    </row>
    <row r="93" spans="1:36" ht="15" customHeight="1" x14ac:dyDescent="0.25">
      <c r="A93" s="38" t="s">
        <v>428</v>
      </c>
      <c r="B93" s="162" t="s">
        <v>241</v>
      </c>
      <c r="C93" s="233">
        <v>429</v>
      </c>
      <c r="D93" s="233">
        <v>429</v>
      </c>
      <c r="E93" s="233">
        <v>454.55789199999998</v>
      </c>
      <c r="F93" s="233">
        <v>456.07092299999999</v>
      </c>
      <c r="G93" s="233">
        <v>458.45043900000002</v>
      </c>
      <c r="H93" s="233">
        <v>461.67666600000001</v>
      </c>
      <c r="I93" s="233">
        <v>463.29281600000002</v>
      </c>
      <c r="J93" s="233">
        <v>464.46594199999998</v>
      </c>
      <c r="K93" s="233">
        <v>466.00656099999998</v>
      </c>
      <c r="L93" s="233">
        <v>467.14132699999999</v>
      </c>
      <c r="M93" s="233">
        <v>468.79254200000003</v>
      </c>
      <c r="N93" s="233">
        <v>473.70547499999998</v>
      </c>
      <c r="O93" s="233">
        <v>475.75399800000002</v>
      </c>
      <c r="P93" s="233">
        <v>478.41717499999999</v>
      </c>
      <c r="Q93" s="233">
        <v>481.57260100000002</v>
      </c>
      <c r="R93" s="233">
        <v>484.75116000000003</v>
      </c>
      <c r="S93" s="233">
        <v>487.01538099999999</v>
      </c>
      <c r="T93" s="233">
        <v>489.705444</v>
      </c>
      <c r="U93" s="233">
        <v>492.57833900000003</v>
      </c>
      <c r="V93" s="233">
        <v>495.69842499999999</v>
      </c>
      <c r="W93" s="233">
        <v>499.06323200000003</v>
      </c>
      <c r="X93" s="233">
        <v>502.31362899999999</v>
      </c>
      <c r="Y93" s="233">
        <v>509.696594</v>
      </c>
      <c r="Z93" s="233">
        <v>518.03784199999996</v>
      </c>
      <c r="AA93" s="233">
        <v>527.16577099999995</v>
      </c>
      <c r="AB93" s="233">
        <v>540.79180899999994</v>
      </c>
      <c r="AC93" s="233">
        <v>544.30114700000001</v>
      </c>
      <c r="AD93" s="233">
        <v>552.80145300000004</v>
      </c>
      <c r="AE93" s="233">
        <v>557.84429899999998</v>
      </c>
      <c r="AF93" s="233">
        <v>563.12420699999996</v>
      </c>
      <c r="AG93" s="233">
        <v>568.31182899999999</v>
      </c>
      <c r="AH93" s="167">
        <v>9.4179999999999993E-3</v>
      </c>
      <c r="AJ93" s="226">
        <f t="shared" si="1"/>
        <v>1</v>
      </c>
    </row>
    <row r="94" spans="1:36" ht="15" customHeight="1" thickBot="1" x14ac:dyDescent="0.3">
      <c r="AJ94" s="226" t="e">
        <f t="shared" si="1"/>
        <v>#DIV/0!</v>
      </c>
    </row>
    <row r="95" spans="1:36" ht="15" customHeight="1" x14ac:dyDescent="0.25">
      <c r="B95" s="261" t="s">
        <v>2115</v>
      </c>
      <c r="C95" s="262"/>
      <c r="D95" s="262"/>
      <c r="E95" s="262"/>
      <c r="F95" s="262"/>
      <c r="G95" s="262"/>
      <c r="H95" s="262"/>
      <c r="I95" s="262"/>
      <c r="J95" s="262"/>
      <c r="K95" s="262"/>
      <c r="L95" s="262"/>
      <c r="M95" s="262"/>
      <c r="N95" s="262"/>
      <c r="O95" s="262"/>
      <c r="P95" s="262"/>
      <c r="Q95" s="262"/>
      <c r="R95" s="262"/>
      <c r="S95" s="262"/>
      <c r="T95" s="262"/>
      <c r="U95" s="262"/>
      <c r="V95" s="262"/>
      <c r="W95" s="262"/>
      <c r="X95" s="262"/>
      <c r="Y95" s="262"/>
      <c r="Z95" s="262"/>
      <c r="AA95" s="262"/>
      <c r="AB95" s="262"/>
      <c r="AC95" s="262"/>
      <c r="AD95" s="262"/>
      <c r="AE95" s="262"/>
      <c r="AF95" s="262"/>
      <c r="AG95" s="262"/>
      <c r="AH95" s="227"/>
      <c r="AJ95" s="226" t="e">
        <f t="shared" si="1"/>
        <v>#DIV/0!</v>
      </c>
    </row>
    <row r="96" spans="1:36" ht="15" customHeight="1" x14ac:dyDescent="0.25">
      <c r="B96" s="32" t="s">
        <v>2116</v>
      </c>
      <c r="AJ96" s="226" t="e">
        <f t="shared" si="1"/>
        <v>#DIV/0!</v>
      </c>
    </row>
    <row r="97" spans="2:36" x14ac:dyDescent="0.25">
      <c r="B97" s="32" t="s">
        <v>2117</v>
      </c>
      <c r="AJ97" s="226" t="e">
        <f t="shared" si="1"/>
        <v>#DIV/0!</v>
      </c>
    </row>
    <row r="98" spans="2:36" ht="15" customHeight="1" x14ac:dyDescent="0.25">
      <c r="B98" s="32" t="s">
        <v>2118</v>
      </c>
      <c r="AJ98" s="226" t="e">
        <f t="shared" si="1"/>
        <v>#DIV/0!</v>
      </c>
    </row>
    <row r="99" spans="2:36" ht="15" customHeight="1" x14ac:dyDescent="0.25">
      <c r="B99" s="32" t="s">
        <v>2119</v>
      </c>
      <c r="AJ99" s="226" t="e">
        <f t="shared" si="1"/>
        <v>#DIV/0!</v>
      </c>
    </row>
    <row r="100" spans="2:36" ht="15" customHeight="1" x14ac:dyDescent="0.25">
      <c r="B100" s="32" t="s">
        <v>2120</v>
      </c>
      <c r="AJ100" s="226" t="e">
        <f t="shared" si="1"/>
        <v>#DIV/0!</v>
      </c>
    </row>
    <row r="101" spans="2:36" ht="15" customHeight="1" x14ac:dyDescent="0.25">
      <c r="B101" s="32" t="s">
        <v>2121</v>
      </c>
      <c r="AJ101" s="226" t="e">
        <f t="shared" si="1"/>
        <v>#DIV/0!</v>
      </c>
    </row>
    <row r="102" spans="2:36" ht="15" customHeight="1" x14ac:dyDescent="0.25">
      <c r="B102" s="32" t="s">
        <v>425</v>
      </c>
      <c r="AJ102" s="226" t="e">
        <f t="shared" si="1"/>
        <v>#DIV/0!</v>
      </c>
    </row>
    <row r="103" spans="2:36" ht="15" customHeight="1" x14ac:dyDescent="0.25">
      <c r="B103" s="32" t="s">
        <v>424</v>
      </c>
      <c r="AJ103" s="226" t="e">
        <f t="shared" si="1"/>
        <v>#DIV/0!</v>
      </c>
    </row>
    <row r="104" spans="2:36" x14ac:dyDescent="0.25">
      <c r="B104" s="32" t="s">
        <v>2176</v>
      </c>
      <c r="AJ104" s="226" t="e">
        <f t="shared" si="1"/>
        <v>#DIV/0!</v>
      </c>
    </row>
    <row r="105" spans="2:36" ht="15" customHeight="1" x14ac:dyDescent="0.25">
      <c r="B105" s="32" t="s">
        <v>2124</v>
      </c>
      <c r="AJ105" s="226" t="e">
        <f t="shared" si="1"/>
        <v>#DIV/0!</v>
      </c>
    </row>
    <row r="106" spans="2:36" ht="15" customHeight="1" x14ac:dyDescent="0.25">
      <c r="B106" s="32" t="s">
        <v>2125</v>
      </c>
      <c r="AJ106" s="226" t="e">
        <f t="shared" si="1"/>
        <v>#DIV/0!</v>
      </c>
    </row>
    <row r="107" spans="2:36" ht="15" customHeight="1" x14ac:dyDescent="0.25">
      <c r="B107" s="32" t="s">
        <v>2013</v>
      </c>
      <c r="AJ107" s="226" t="e">
        <f t="shared" si="1"/>
        <v>#DIV/0!</v>
      </c>
    </row>
    <row r="108" spans="2:36" ht="15" customHeight="1" x14ac:dyDescent="0.25">
      <c r="B108" s="32" t="s">
        <v>2126</v>
      </c>
      <c r="AJ108" s="226" t="e">
        <f t="shared" si="1"/>
        <v>#DIV/0!</v>
      </c>
    </row>
    <row r="109" spans="2:36" ht="15" customHeight="1" x14ac:dyDescent="0.25">
      <c r="B109" s="32" t="s">
        <v>2177</v>
      </c>
      <c r="AJ109" s="226" t="e">
        <f t="shared" si="1"/>
        <v>#DIV/0!</v>
      </c>
    </row>
    <row r="110" spans="2:36" x14ac:dyDescent="0.25">
      <c r="B110" s="32" t="s">
        <v>2178</v>
      </c>
      <c r="AJ110" s="226" t="e">
        <f t="shared" si="1"/>
        <v>#DIV/0!</v>
      </c>
    </row>
    <row r="111" spans="2:36" ht="15" customHeight="1" x14ac:dyDescent="0.25">
      <c r="B111" s="32" t="s">
        <v>2179</v>
      </c>
      <c r="AJ111" s="226" t="e">
        <f t="shared" si="1"/>
        <v>#DIV/0!</v>
      </c>
    </row>
    <row r="112" spans="2:36" ht="15" customHeight="1" x14ac:dyDescent="0.25">
      <c r="AJ112" s="226" t="e">
        <f t="shared" si="1"/>
        <v>#DIV/0!</v>
      </c>
    </row>
    <row r="113" spans="36:36" ht="15" customHeight="1" x14ac:dyDescent="0.25">
      <c r="AJ113" s="226" t="e">
        <f t="shared" si="1"/>
        <v>#DIV/0!</v>
      </c>
    </row>
    <row r="114" spans="36:36" x14ac:dyDescent="0.25">
      <c r="AJ114" s="226" t="e">
        <f t="shared" si="1"/>
        <v>#DIV/0!</v>
      </c>
    </row>
    <row r="115" spans="36:36" ht="15" customHeight="1" x14ac:dyDescent="0.25">
      <c r="AJ115" s="226" t="e">
        <f t="shared" si="1"/>
        <v>#DIV/0!</v>
      </c>
    </row>
    <row r="116" spans="36:36" ht="15" customHeight="1" x14ac:dyDescent="0.25">
      <c r="AJ116" s="226" t="e">
        <f t="shared" si="1"/>
        <v>#DIV/0!</v>
      </c>
    </row>
    <row r="117" spans="36:36" ht="15" customHeight="1" x14ac:dyDescent="0.25">
      <c r="AJ117" s="226" t="e">
        <f t="shared" si="1"/>
        <v>#DIV/0!</v>
      </c>
    </row>
    <row r="118" spans="36:36" ht="15" customHeight="1" x14ac:dyDescent="0.25">
      <c r="AJ118" s="226" t="e">
        <f t="shared" si="1"/>
        <v>#DIV/0!</v>
      </c>
    </row>
    <row r="119" spans="36:36" ht="15" customHeight="1" x14ac:dyDescent="0.25">
      <c r="AJ119" s="226" t="e">
        <f t="shared" si="1"/>
        <v>#DIV/0!</v>
      </c>
    </row>
    <row r="120" spans="36:36" x14ac:dyDescent="0.25">
      <c r="AJ120" s="226" t="e">
        <f t="shared" si="1"/>
        <v>#DIV/0!</v>
      </c>
    </row>
    <row r="121" spans="36:36" ht="15" customHeight="1" x14ac:dyDescent="0.25">
      <c r="AJ121" s="226" t="e">
        <f t="shared" si="1"/>
        <v>#DIV/0!</v>
      </c>
    </row>
    <row r="122" spans="36:36" ht="15" customHeight="1" x14ac:dyDescent="0.25">
      <c r="AJ122" s="226" t="e">
        <f t="shared" si="1"/>
        <v>#DIV/0!</v>
      </c>
    </row>
    <row r="123" spans="36:36" ht="15" customHeight="1" x14ac:dyDescent="0.25">
      <c r="AJ123" s="226" t="e">
        <f t="shared" si="1"/>
        <v>#DIV/0!</v>
      </c>
    </row>
    <row r="124" spans="36:36" ht="15" customHeight="1" x14ac:dyDescent="0.25">
      <c r="AJ124" s="226" t="e">
        <f t="shared" si="1"/>
        <v>#DIV/0!</v>
      </c>
    </row>
    <row r="125" spans="36:36" x14ac:dyDescent="0.25">
      <c r="AJ125" s="226" t="e">
        <f t="shared" si="1"/>
        <v>#DIV/0!</v>
      </c>
    </row>
    <row r="126" spans="36:36" ht="15" customHeight="1" x14ac:dyDescent="0.25">
      <c r="AJ126" s="226" t="e">
        <f t="shared" si="1"/>
        <v>#DIV/0!</v>
      </c>
    </row>
    <row r="127" spans="36:36" ht="15" customHeight="1" x14ac:dyDescent="0.25">
      <c r="AJ127" s="226" t="e">
        <f t="shared" si="1"/>
        <v>#DIV/0!</v>
      </c>
    </row>
    <row r="128" spans="36:36" ht="15" customHeight="1" x14ac:dyDescent="0.25">
      <c r="AJ128" s="226" t="e">
        <f t="shared" si="1"/>
        <v>#DIV/0!</v>
      </c>
    </row>
    <row r="129" spans="36:36" ht="15" customHeight="1" x14ac:dyDescent="0.25">
      <c r="AJ129" s="226" t="e">
        <f t="shared" si="1"/>
        <v>#DIV/0!</v>
      </c>
    </row>
    <row r="130" spans="36:36" ht="15" customHeight="1" x14ac:dyDescent="0.25">
      <c r="AJ130" s="226" t="e">
        <f t="shared" si="1"/>
        <v>#DIV/0!</v>
      </c>
    </row>
    <row r="131" spans="36:36" ht="15" customHeight="1" x14ac:dyDescent="0.25">
      <c r="AJ131" s="226" t="e">
        <f t="shared" si="1"/>
        <v>#DIV/0!</v>
      </c>
    </row>
    <row r="132" spans="36:36" ht="15" customHeight="1" x14ac:dyDescent="0.25">
      <c r="AJ132" s="226" t="e">
        <f t="shared" si="1"/>
        <v>#DIV/0!</v>
      </c>
    </row>
    <row r="133" spans="36:36" ht="15" customHeight="1" x14ac:dyDescent="0.25">
      <c r="AJ133" s="226" t="e">
        <f t="shared" si="1"/>
        <v>#DIV/0!</v>
      </c>
    </row>
    <row r="134" spans="36:36" ht="15" customHeight="1" x14ac:dyDescent="0.25">
      <c r="AJ134" s="226" t="e">
        <f t="shared" si="1"/>
        <v>#DIV/0!</v>
      </c>
    </row>
    <row r="135" spans="36:36" ht="15" customHeight="1" x14ac:dyDescent="0.25">
      <c r="AJ135" s="226" t="e">
        <f t="shared" si="1"/>
        <v>#DIV/0!</v>
      </c>
    </row>
    <row r="136" spans="36:36" ht="15" customHeight="1" x14ac:dyDescent="0.25">
      <c r="AJ136" s="226" t="e">
        <f t="shared" si="1"/>
        <v>#DIV/0!</v>
      </c>
    </row>
    <row r="137" spans="36:36" ht="15" customHeight="1" x14ac:dyDescent="0.25">
      <c r="AJ137" s="226" t="e">
        <f t="shared" si="1"/>
        <v>#DIV/0!</v>
      </c>
    </row>
    <row r="138" spans="36:36" ht="15" customHeight="1" x14ac:dyDescent="0.25">
      <c r="AJ138" s="226" t="e">
        <f t="shared" si="1"/>
        <v>#DIV/0!</v>
      </c>
    </row>
    <row r="139" spans="36:36" ht="15" customHeight="1" x14ac:dyDescent="0.25">
      <c r="AJ139" s="226" t="e">
        <f t="shared" si="1"/>
        <v>#DIV/0!</v>
      </c>
    </row>
    <row r="140" spans="36:36" ht="15" customHeight="1" x14ac:dyDescent="0.25">
      <c r="AJ140" s="226" t="e">
        <f t="shared" si="1"/>
        <v>#DIV/0!</v>
      </c>
    </row>
    <row r="141" spans="36:36" ht="15" customHeight="1" x14ac:dyDescent="0.25">
      <c r="AJ141" s="226" t="e">
        <f t="shared" si="1"/>
        <v>#DIV/0!</v>
      </c>
    </row>
    <row r="142" spans="36:36" ht="15" customHeight="1" x14ac:dyDescent="0.25">
      <c r="AJ142" s="226" t="e">
        <f t="shared" si="1"/>
        <v>#DIV/0!</v>
      </c>
    </row>
    <row r="143" spans="36:36" ht="15" customHeight="1" x14ac:dyDescent="0.25">
      <c r="AJ143" s="226" t="e">
        <f t="shared" si="1"/>
        <v>#DIV/0!</v>
      </c>
    </row>
    <row r="144" spans="36:36" ht="15" customHeight="1" x14ac:dyDescent="0.25">
      <c r="AJ144" s="226" t="e">
        <f t="shared" si="1"/>
        <v>#DIV/0!</v>
      </c>
    </row>
    <row r="145" spans="2:36" ht="15" customHeight="1" x14ac:dyDescent="0.25">
      <c r="AJ145" s="226" t="e">
        <f t="shared" ref="AJ145:AJ190" si="2">C145/D145</f>
        <v>#DIV/0!</v>
      </c>
    </row>
    <row r="146" spans="2:36" ht="15" customHeight="1" x14ac:dyDescent="0.25">
      <c r="AJ146" s="226" t="e">
        <f t="shared" si="2"/>
        <v>#DIV/0!</v>
      </c>
    </row>
    <row r="147" spans="2:36" s="2" customFormat="1" ht="15" customHeight="1" x14ac:dyDescent="0.25">
      <c r="B147" s="26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c r="AA147" s="263"/>
      <c r="AB147" s="263"/>
      <c r="AC147" s="263"/>
      <c r="AD147" s="263"/>
      <c r="AE147" s="263"/>
      <c r="AF147" s="263"/>
      <c r="AG147" s="263"/>
      <c r="AH147" s="263"/>
      <c r="AJ147" s="226" t="e">
        <f t="shared" si="2"/>
        <v>#DIV/0!</v>
      </c>
    </row>
    <row r="148" spans="2:36" s="2" customFormat="1" ht="15" customHeight="1" x14ac:dyDescent="0.25">
      <c r="AJ148" s="226" t="e">
        <f t="shared" si="2"/>
        <v>#DIV/0!</v>
      </c>
    </row>
    <row r="149" spans="2:36" s="2" customFormat="1" ht="15" customHeight="1" x14ac:dyDescent="0.25">
      <c r="AJ149" s="226" t="e">
        <f t="shared" si="2"/>
        <v>#DIV/0!</v>
      </c>
    </row>
    <row r="150" spans="2:36" s="242" customFormat="1" ht="15" customHeight="1" x14ac:dyDescent="0.25">
      <c r="AJ150" s="226" t="e">
        <f t="shared" si="2"/>
        <v>#DIV/0!</v>
      </c>
    </row>
    <row r="151" spans="2:36" s="242" customFormat="1" ht="15" customHeight="1" x14ac:dyDescent="0.25">
      <c r="AJ151" s="226" t="e">
        <f t="shared" si="2"/>
        <v>#DIV/0!</v>
      </c>
    </row>
    <row r="152" spans="2:36" s="242" customFormat="1" ht="15" customHeight="1" x14ac:dyDescent="0.25">
      <c r="AJ152" s="226" t="e">
        <f t="shared" si="2"/>
        <v>#DIV/0!</v>
      </c>
    </row>
    <row r="153" spans="2:36" s="242" customFormat="1" ht="15" customHeight="1" x14ac:dyDescent="0.25">
      <c r="AJ153" s="226" t="e">
        <f t="shared" si="2"/>
        <v>#DIV/0!</v>
      </c>
    </row>
    <row r="154" spans="2:36" s="242" customFormat="1" ht="15" customHeight="1" x14ac:dyDescent="0.25">
      <c r="AJ154" s="226" t="e">
        <f t="shared" si="2"/>
        <v>#DIV/0!</v>
      </c>
    </row>
    <row r="155" spans="2:36" s="2" customFormat="1" ht="15" customHeight="1" x14ac:dyDescent="0.25">
      <c r="AJ155" s="226" t="e">
        <f t="shared" si="2"/>
        <v>#DIV/0!</v>
      </c>
    </row>
    <row r="156" spans="2:36" s="242" customFormat="1" ht="15" customHeight="1" x14ac:dyDescent="0.25">
      <c r="AJ156" s="226" t="e">
        <f t="shared" si="2"/>
        <v>#DIV/0!</v>
      </c>
    </row>
    <row r="157" spans="2:36" s="2" customFormat="1" ht="15" customHeight="1" x14ac:dyDescent="0.25">
      <c r="AJ157" s="226" t="e">
        <f t="shared" si="2"/>
        <v>#DIV/0!</v>
      </c>
    </row>
    <row r="158" spans="2:36" s="242" customFormat="1" ht="15" customHeight="1" x14ac:dyDescent="0.25">
      <c r="AJ158" s="226" t="e">
        <f t="shared" si="2"/>
        <v>#DIV/0!</v>
      </c>
    </row>
    <row r="159" spans="2:36" ht="15" customHeight="1" x14ac:dyDescent="0.25">
      <c r="AJ159" s="226" t="e">
        <f t="shared" si="2"/>
        <v>#DIV/0!</v>
      </c>
    </row>
    <row r="160" spans="2:36" s="242" customFormat="1" ht="15" customHeight="1" x14ac:dyDescent="0.25">
      <c r="AJ160" s="226" t="e">
        <f t="shared" si="2"/>
        <v>#DIV/0!</v>
      </c>
    </row>
    <row r="161" spans="36:36" ht="15" customHeight="1" x14ac:dyDescent="0.25">
      <c r="AJ161" s="226" t="e">
        <f t="shared" si="2"/>
        <v>#DIV/0!</v>
      </c>
    </row>
    <row r="162" spans="36:36" s="242" customFormat="1" ht="15" customHeight="1" x14ac:dyDescent="0.25">
      <c r="AJ162" s="226" t="e">
        <f t="shared" si="2"/>
        <v>#DIV/0!</v>
      </c>
    </row>
    <row r="163" spans="36:36" ht="15" customHeight="1" x14ac:dyDescent="0.25">
      <c r="AJ163" s="226" t="e">
        <f t="shared" si="2"/>
        <v>#DIV/0!</v>
      </c>
    </row>
    <row r="164" spans="36:36" s="242" customFormat="1" ht="15" customHeight="1" x14ac:dyDescent="0.25">
      <c r="AJ164" s="226" t="e">
        <f t="shared" si="2"/>
        <v>#DIV/0!</v>
      </c>
    </row>
    <row r="165" spans="36:36" s="242" customFormat="1" ht="15" customHeight="1" x14ac:dyDescent="0.25">
      <c r="AJ165" s="226" t="e">
        <f t="shared" si="2"/>
        <v>#DIV/0!</v>
      </c>
    </row>
    <row r="166" spans="36:36" ht="15" customHeight="1" x14ac:dyDescent="0.25">
      <c r="AJ166" s="226" t="e">
        <f t="shared" si="2"/>
        <v>#DIV/0!</v>
      </c>
    </row>
    <row r="167" spans="36:36" s="242" customFormat="1" ht="15" customHeight="1" x14ac:dyDescent="0.25">
      <c r="AJ167" s="226" t="e">
        <f t="shared" si="2"/>
        <v>#DIV/0!</v>
      </c>
    </row>
    <row r="168" spans="36:36" ht="15" customHeight="1" x14ac:dyDescent="0.25">
      <c r="AJ168" s="226" t="e">
        <f t="shared" si="2"/>
        <v>#DIV/0!</v>
      </c>
    </row>
    <row r="169" spans="36:36" s="242" customFormat="1" ht="15" customHeight="1" x14ac:dyDescent="0.25">
      <c r="AJ169" s="226" t="e">
        <f t="shared" si="2"/>
        <v>#DIV/0!</v>
      </c>
    </row>
    <row r="170" spans="36:36" ht="15" customHeight="1" x14ac:dyDescent="0.25">
      <c r="AJ170" s="226" t="e">
        <f t="shared" si="2"/>
        <v>#DIV/0!</v>
      </c>
    </row>
    <row r="171" spans="36:36" ht="15" customHeight="1" x14ac:dyDescent="0.25">
      <c r="AJ171" s="226" t="e">
        <f t="shared" si="2"/>
        <v>#DIV/0!</v>
      </c>
    </row>
    <row r="172" spans="36:36" ht="15" customHeight="1" x14ac:dyDescent="0.25">
      <c r="AJ172" s="226" t="e">
        <f t="shared" si="2"/>
        <v>#DIV/0!</v>
      </c>
    </row>
    <row r="173" spans="36:36" ht="15" customHeight="1" x14ac:dyDescent="0.25">
      <c r="AJ173" s="226" t="e">
        <f t="shared" si="2"/>
        <v>#DIV/0!</v>
      </c>
    </row>
    <row r="174" spans="36:36" s="242" customFormat="1" ht="15" customHeight="1" x14ac:dyDescent="0.25">
      <c r="AJ174" s="226" t="e">
        <f t="shared" si="2"/>
        <v>#DIV/0!</v>
      </c>
    </row>
    <row r="175" spans="36:36" ht="15" customHeight="1" x14ac:dyDescent="0.25">
      <c r="AJ175" s="226" t="e">
        <f t="shared" si="2"/>
        <v>#DIV/0!</v>
      </c>
    </row>
    <row r="176" spans="36:36" ht="15" customHeight="1" x14ac:dyDescent="0.25">
      <c r="AJ176" s="226" t="e">
        <f t="shared" si="2"/>
        <v>#DIV/0!</v>
      </c>
    </row>
    <row r="177" spans="36:36" ht="15" customHeight="1" x14ac:dyDescent="0.25">
      <c r="AJ177" s="226" t="e">
        <f t="shared" si="2"/>
        <v>#DIV/0!</v>
      </c>
    </row>
    <row r="178" spans="36:36" ht="15" customHeight="1" x14ac:dyDescent="0.25">
      <c r="AJ178" s="226" t="e">
        <f t="shared" si="2"/>
        <v>#DIV/0!</v>
      </c>
    </row>
    <row r="179" spans="36:36" ht="15" customHeight="1" x14ac:dyDescent="0.25">
      <c r="AJ179" s="226" t="e">
        <f t="shared" si="2"/>
        <v>#DIV/0!</v>
      </c>
    </row>
    <row r="180" spans="36:36" ht="15" customHeight="1" x14ac:dyDescent="0.25">
      <c r="AJ180" s="226" t="e">
        <f t="shared" si="2"/>
        <v>#DIV/0!</v>
      </c>
    </row>
    <row r="181" spans="36:36" ht="15" customHeight="1" x14ac:dyDescent="0.25">
      <c r="AJ181" s="226" t="e">
        <f t="shared" si="2"/>
        <v>#DIV/0!</v>
      </c>
    </row>
    <row r="182" spans="36:36" ht="15" customHeight="1" x14ac:dyDescent="0.25">
      <c r="AJ182" s="226" t="e">
        <f t="shared" si="2"/>
        <v>#DIV/0!</v>
      </c>
    </row>
    <row r="183" spans="36:36" ht="15" customHeight="1" x14ac:dyDescent="0.25">
      <c r="AJ183" s="226" t="e">
        <f t="shared" si="2"/>
        <v>#DIV/0!</v>
      </c>
    </row>
    <row r="184" spans="36:36" ht="15" customHeight="1" x14ac:dyDescent="0.25">
      <c r="AJ184" s="226" t="e">
        <f t="shared" si="2"/>
        <v>#DIV/0!</v>
      </c>
    </row>
    <row r="185" spans="36:36" ht="15" customHeight="1" x14ac:dyDescent="0.25">
      <c r="AJ185" s="226" t="e">
        <f t="shared" si="2"/>
        <v>#DIV/0!</v>
      </c>
    </row>
    <row r="186" spans="36:36" ht="15" customHeight="1" x14ac:dyDescent="0.25">
      <c r="AJ186" s="226" t="e">
        <f t="shared" si="2"/>
        <v>#DIV/0!</v>
      </c>
    </row>
    <row r="187" spans="36:36" ht="15" customHeight="1" x14ac:dyDescent="0.25">
      <c r="AJ187" s="226" t="e">
        <f t="shared" si="2"/>
        <v>#DIV/0!</v>
      </c>
    </row>
    <row r="188" spans="36:36" ht="15" customHeight="1" x14ac:dyDescent="0.25">
      <c r="AJ188" s="226" t="e">
        <f t="shared" si="2"/>
        <v>#DIV/0!</v>
      </c>
    </row>
    <row r="189" spans="36:36" ht="15" customHeight="1" x14ac:dyDescent="0.25">
      <c r="AJ189" s="226" t="e">
        <f t="shared" si="2"/>
        <v>#DIV/0!</v>
      </c>
    </row>
    <row r="190" spans="36:36" ht="15" customHeight="1" x14ac:dyDescent="0.25">
      <c r="AJ190" s="226" t="e">
        <f t="shared" si="2"/>
        <v>#DIV/0!</v>
      </c>
    </row>
    <row r="283" spans="2:34"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c r="AH283" s="259"/>
    </row>
    <row r="368" spans="2:34"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c r="AH368" s="259"/>
    </row>
    <row r="551" spans="2:34"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c r="AH551" s="259"/>
    </row>
    <row r="643" spans="2:34"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c r="AH643" s="259"/>
    </row>
    <row r="719" spans="2:34"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c r="AH719" s="259"/>
    </row>
    <row r="810" spans="2:34"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c r="AH810" s="259"/>
    </row>
    <row r="888" spans="2:34"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c r="AH888" s="259"/>
    </row>
    <row r="973" spans="2:34"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c r="AH973" s="259"/>
    </row>
    <row r="1048" spans="2:34" ht="15" customHeight="1" x14ac:dyDescent="0.25">
      <c r="B1048" s="259"/>
      <c r="C1048" s="259"/>
      <c r="D1048" s="259"/>
      <c r="E1048" s="259"/>
      <c r="F1048" s="259"/>
      <c r="G1048" s="259"/>
      <c r="H1048" s="259"/>
      <c r="I1048" s="259"/>
      <c r="J1048" s="259"/>
      <c r="K1048" s="259"/>
      <c r="L1048" s="259"/>
      <c r="M1048" s="259"/>
      <c r="N1048" s="259"/>
      <c r="O1048" s="259"/>
      <c r="P1048" s="259"/>
      <c r="Q1048" s="259"/>
      <c r="R1048" s="259"/>
      <c r="S1048" s="259"/>
      <c r="T1048" s="259"/>
      <c r="U1048" s="259"/>
      <c r="V1048" s="259"/>
      <c r="W1048" s="259"/>
      <c r="X1048" s="259"/>
      <c r="Y1048" s="259"/>
      <c r="Z1048" s="259"/>
      <c r="AA1048" s="259"/>
      <c r="AB1048" s="259"/>
      <c r="AC1048" s="259"/>
      <c r="AD1048" s="259"/>
      <c r="AE1048" s="259"/>
      <c r="AF1048" s="259"/>
      <c r="AG1048" s="259"/>
      <c r="AH1048" s="259"/>
    </row>
    <row r="1120" spans="2:34" ht="15" customHeight="1" x14ac:dyDescent="0.25">
      <c r="B1120" s="259"/>
      <c r="C1120" s="259"/>
      <c r="D1120" s="259"/>
      <c r="E1120" s="259"/>
      <c r="F1120" s="259"/>
      <c r="G1120" s="259"/>
      <c r="H1120" s="259"/>
      <c r="I1120" s="259"/>
      <c r="J1120" s="259"/>
      <c r="K1120" s="259"/>
      <c r="L1120" s="259"/>
      <c r="M1120" s="259"/>
      <c r="N1120" s="259"/>
      <c r="O1120" s="259"/>
      <c r="P1120" s="259"/>
      <c r="Q1120" s="259"/>
      <c r="R1120" s="259"/>
      <c r="S1120" s="259"/>
      <c r="T1120" s="259"/>
      <c r="U1120" s="259"/>
      <c r="V1120" s="259"/>
      <c r="W1120" s="259"/>
      <c r="X1120" s="259"/>
      <c r="Y1120" s="259"/>
      <c r="Z1120" s="259"/>
      <c r="AA1120" s="259"/>
      <c r="AB1120" s="259"/>
      <c r="AC1120" s="259"/>
      <c r="AD1120" s="259"/>
      <c r="AE1120" s="259"/>
      <c r="AF1120" s="259"/>
      <c r="AG1120" s="259"/>
      <c r="AH1120" s="259"/>
    </row>
    <row r="1254" spans="2:34" ht="15" customHeight="1" x14ac:dyDescent="0.25">
      <c r="B1254" s="259"/>
      <c r="C1254" s="259"/>
      <c r="D1254" s="259"/>
      <c r="E1254" s="259"/>
      <c r="F1254" s="259"/>
      <c r="G1254" s="259"/>
      <c r="H1254" s="259"/>
      <c r="I1254" s="259"/>
      <c r="J1254" s="259"/>
      <c r="K1254" s="259"/>
      <c r="L1254" s="259"/>
      <c r="M1254" s="259"/>
      <c r="N1254" s="259"/>
      <c r="O1254" s="259"/>
      <c r="P1254" s="259"/>
      <c r="Q1254" s="259"/>
      <c r="R1254" s="259"/>
      <c r="S1254" s="259"/>
      <c r="T1254" s="259"/>
      <c r="U1254" s="259"/>
      <c r="V1254" s="259"/>
      <c r="W1254" s="259"/>
      <c r="X1254" s="259"/>
      <c r="Y1254" s="259"/>
      <c r="Z1254" s="259"/>
      <c r="AA1254" s="259"/>
      <c r="AB1254" s="259"/>
      <c r="AC1254" s="259"/>
      <c r="AD1254" s="259"/>
      <c r="AE1254" s="259"/>
      <c r="AF1254" s="259"/>
      <c r="AG1254" s="259"/>
      <c r="AH1254" s="259"/>
    </row>
    <row r="1372" spans="2:34" ht="15" customHeight="1" x14ac:dyDescent="0.25">
      <c r="B1372" s="259"/>
      <c r="C1372" s="259"/>
      <c r="D1372" s="259"/>
      <c r="E1372" s="259"/>
      <c r="F1372" s="259"/>
      <c r="G1372" s="259"/>
      <c r="H1372" s="259"/>
      <c r="I1372" s="259"/>
      <c r="J1372" s="259"/>
      <c r="K1372" s="259"/>
      <c r="L1372" s="259"/>
      <c r="M1372" s="259"/>
      <c r="N1372" s="259"/>
      <c r="O1372" s="259"/>
      <c r="P1372" s="259"/>
      <c r="Q1372" s="259"/>
      <c r="R1372" s="259"/>
      <c r="S1372" s="259"/>
      <c r="T1372" s="259"/>
      <c r="U1372" s="259"/>
      <c r="V1372" s="259"/>
      <c r="W1372" s="259"/>
      <c r="X1372" s="259"/>
      <c r="Y1372" s="259"/>
      <c r="Z1372" s="259"/>
      <c r="AA1372" s="259"/>
      <c r="AB1372" s="259"/>
      <c r="AC1372" s="259"/>
      <c r="AD1372" s="259"/>
      <c r="AE1372" s="259"/>
      <c r="AF1372" s="259"/>
      <c r="AG1372" s="259"/>
      <c r="AH1372" s="259"/>
    </row>
    <row r="1476" spans="2:34" ht="15" customHeight="1" x14ac:dyDescent="0.25">
      <c r="B1476" s="259"/>
      <c r="C1476" s="259"/>
      <c r="D1476" s="259"/>
      <c r="E1476" s="259"/>
      <c r="F1476" s="259"/>
      <c r="G1476" s="259"/>
      <c r="H1476" s="259"/>
      <c r="I1476" s="259"/>
      <c r="J1476" s="259"/>
      <c r="K1476" s="259"/>
      <c r="L1476" s="259"/>
      <c r="M1476" s="259"/>
      <c r="N1476" s="259"/>
      <c r="O1476" s="259"/>
      <c r="P1476" s="259"/>
      <c r="Q1476" s="259"/>
      <c r="R1476" s="259"/>
      <c r="S1476" s="259"/>
      <c r="T1476" s="259"/>
      <c r="U1476" s="259"/>
      <c r="V1476" s="259"/>
      <c r="W1476" s="259"/>
      <c r="X1476" s="259"/>
      <c r="Y1476" s="259"/>
      <c r="Z1476" s="259"/>
      <c r="AA1476" s="259"/>
      <c r="AB1476" s="259"/>
      <c r="AC1476" s="259"/>
      <c r="AD1476" s="259"/>
      <c r="AE1476" s="259"/>
      <c r="AF1476" s="259"/>
      <c r="AG1476" s="259"/>
      <c r="AH1476" s="259"/>
    </row>
  </sheetData>
  <mergeCells count="15">
    <mergeCell ref="B643:AH643"/>
    <mergeCell ref="B95:AG95"/>
    <mergeCell ref="B147:AH147"/>
    <mergeCell ref="B283:AH283"/>
    <mergeCell ref="B368:AH368"/>
    <mergeCell ref="B551:AH551"/>
    <mergeCell ref="B1254:AH1254"/>
    <mergeCell ref="B1372:AH1372"/>
    <mergeCell ref="B1476:AH1476"/>
    <mergeCell ref="B719:AH719"/>
    <mergeCell ref="B810:AH810"/>
    <mergeCell ref="B888:AH888"/>
    <mergeCell ref="B973:AH973"/>
    <mergeCell ref="B1048:AH1048"/>
    <mergeCell ref="B1120:AH1120"/>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C50F0-ED4B-4E5D-AACA-4E70E9CD9162}">
  <dimension ref="A1:AJ47"/>
  <sheetViews>
    <sheetView workbookViewId="0">
      <selection sqref="A1:XFD1048576"/>
    </sheetView>
  </sheetViews>
  <sheetFormatPr defaultRowHeight="15" x14ac:dyDescent="0.25"/>
  <cols>
    <col min="1" max="16384" width="9.140625" style="248"/>
  </cols>
  <sheetData>
    <row r="1" spans="1:36" x14ac:dyDescent="0.25">
      <c r="A1" s="248" t="s">
        <v>2616</v>
      </c>
    </row>
    <row r="2" spans="1:36" x14ac:dyDescent="0.25">
      <c r="A2" s="248" t="s">
        <v>2617</v>
      </c>
    </row>
    <row r="3" spans="1:36" x14ac:dyDescent="0.25">
      <c r="A3" s="248" t="s">
        <v>2618</v>
      </c>
    </row>
    <row r="4" spans="1:36" x14ac:dyDescent="0.25">
      <c r="A4" s="248" t="s">
        <v>2454</v>
      </c>
    </row>
    <row r="5" spans="1:36" x14ac:dyDescent="0.25">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411</v>
      </c>
      <c r="B6" s="248" t="s">
        <v>2619</v>
      </c>
      <c r="C6" s="248" t="s">
        <v>2620</v>
      </c>
      <c r="D6" s="248" t="s">
        <v>2461</v>
      </c>
      <c r="F6" s="248">
        <v>951.64434800000004</v>
      </c>
      <c r="G6" s="248">
        <v>968.13769500000001</v>
      </c>
      <c r="H6" s="248">
        <v>969.99871800000005</v>
      </c>
      <c r="I6" s="248">
        <v>974.52917500000001</v>
      </c>
      <c r="J6" s="248">
        <v>980.49780299999998</v>
      </c>
      <c r="K6" s="248">
        <v>986.57391399999995</v>
      </c>
      <c r="L6" s="248">
        <v>993.19183299999997</v>
      </c>
      <c r="M6" s="248">
        <v>999.98217799999998</v>
      </c>
      <c r="N6" s="248">
        <v>1005.9415279999999</v>
      </c>
      <c r="O6" s="248">
        <v>1011.705017</v>
      </c>
      <c r="P6" s="248">
        <v>1017.668274</v>
      </c>
      <c r="Q6" s="248">
        <v>1023.182495</v>
      </c>
      <c r="R6" s="248">
        <v>1027.451294</v>
      </c>
      <c r="S6" s="248">
        <v>1031.005737</v>
      </c>
      <c r="T6" s="248">
        <v>1034.5820309999999</v>
      </c>
      <c r="U6" s="248">
        <v>1038.2364500000001</v>
      </c>
      <c r="V6" s="248">
        <v>1041.2788089999999</v>
      </c>
      <c r="W6" s="248">
        <v>1044.4017329999999</v>
      </c>
      <c r="X6" s="248">
        <v>1048.053711</v>
      </c>
      <c r="Y6" s="248">
        <v>1051.4875489999999</v>
      </c>
      <c r="Z6" s="248">
        <v>1054.318726</v>
      </c>
      <c r="AA6" s="248">
        <v>1057.786987</v>
      </c>
      <c r="AB6" s="248">
        <v>1061.2742920000001</v>
      </c>
      <c r="AC6" s="248">
        <v>1064.614014</v>
      </c>
      <c r="AD6" s="248">
        <v>1067.841797</v>
      </c>
      <c r="AE6" s="248">
        <v>1070.3272710000001</v>
      </c>
      <c r="AF6" s="248">
        <v>1072.7795410000001</v>
      </c>
      <c r="AG6" s="248">
        <v>1076.1705320000001</v>
      </c>
      <c r="AH6" s="248">
        <v>1080.1557620000001</v>
      </c>
      <c r="AI6" s="248">
        <v>1085.2459719999999</v>
      </c>
      <c r="AJ6" s="251">
        <v>5.0000000000000001E-3</v>
      </c>
    </row>
    <row r="7" spans="1:36" x14ac:dyDescent="0.25">
      <c r="A7" s="248" t="s">
        <v>873</v>
      </c>
      <c r="C7" s="248" t="s">
        <v>2621</v>
      </c>
    </row>
    <row r="8" spans="1:36" x14ac:dyDescent="0.25">
      <c r="A8" s="248" t="s">
        <v>1976</v>
      </c>
      <c r="B8" s="248" t="s">
        <v>2622</v>
      </c>
      <c r="C8" s="248" t="s">
        <v>2623</v>
      </c>
      <c r="D8" s="248" t="s">
        <v>2470</v>
      </c>
      <c r="F8" s="248">
        <v>0</v>
      </c>
      <c r="G8" s="248">
        <v>0</v>
      </c>
      <c r="H8" s="248">
        <v>0</v>
      </c>
      <c r="I8" s="248">
        <v>0</v>
      </c>
      <c r="J8" s="248">
        <v>0</v>
      </c>
      <c r="K8" s="248">
        <v>0</v>
      </c>
      <c r="L8" s="248">
        <v>0</v>
      </c>
      <c r="M8" s="248">
        <v>0</v>
      </c>
      <c r="N8" s="248">
        <v>0</v>
      </c>
      <c r="O8" s="248">
        <v>0</v>
      </c>
      <c r="P8" s="248">
        <v>0</v>
      </c>
      <c r="Q8" s="248">
        <v>0</v>
      </c>
      <c r="R8" s="248">
        <v>0</v>
      </c>
      <c r="S8" s="248">
        <v>0</v>
      </c>
      <c r="T8" s="248">
        <v>0</v>
      </c>
      <c r="U8" s="248">
        <v>0</v>
      </c>
      <c r="V8" s="248">
        <v>0</v>
      </c>
      <c r="W8" s="248">
        <v>0</v>
      </c>
      <c r="X8" s="248">
        <v>0</v>
      </c>
      <c r="Y8" s="248">
        <v>0</v>
      </c>
      <c r="Z8" s="248">
        <v>0</v>
      </c>
      <c r="AA8" s="248">
        <v>0</v>
      </c>
      <c r="AB8" s="248">
        <v>0</v>
      </c>
      <c r="AC8" s="248">
        <v>0</v>
      </c>
      <c r="AD8" s="248">
        <v>0</v>
      </c>
      <c r="AE8" s="248">
        <v>0</v>
      </c>
      <c r="AF8" s="248">
        <v>0</v>
      </c>
      <c r="AG8" s="248">
        <v>0</v>
      </c>
      <c r="AH8" s="248">
        <v>0</v>
      </c>
      <c r="AI8" s="248">
        <v>0</v>
      </c>
      <c r="AJ8" s="248" t="s">
        <v>102</v>
      </c>
    </row>
    <row r="9" spans="1:36" x14ac:dyDescent="0.25">
      <c r="A9" s="248" t="s">
        <v>1975</v>
      </c>
      <c r="B9" s="248" t="s">
        <v>2624</v>
      </c>
      <c r="C9" s="248" t="s">
        <v>2625</v>
      </c>
      <c r="D9" s="248" t="s">
        <v>2470</v>
      </c>
      <c r="F9" s="248">
        <v>5.627154</v>
      </c>
      <c r="G9" s="248">
        <v>5.2602929999999999</v>
      </c>
      <c r="H9" s="248">
        <v>5.3310360000000001</v>
      </c>
      <c r="I9" s="248">
        <v>5.121982</v>
      </c>
      <c r="J9" s="248">
        <v>5.1257429999999999</v>
      </c>
      <c r="K9" s="248">
        <v>5.1690469999999999</v>
      </c>
      <c r="L9" s="248">
        <v>5.2122260000000002</v>
      </c>
      <c r="M9" s="248">
        <v>5.2328849999999996</v>
      </c>
      <c r="N9" s="248">
        <v>5.24092</v>
      </c>
      <c r="O9" s="248">
        <v>5.2521579999999997</v>
      </c>
      <c r="P9" s="248">
        <v>5.2564229999999998</v>
      </c>
      <c r="Q9" s="248">
        <v>5.2593180000000004</v>
      </c>
      <c r="R9" s="248">
        <v>5.272373</v>
      </c>
      <c r="S9" s="248">
        <v>5.2807769999999996</v>
      </c>
      <c r="T9" s="248">
        <v>5.283544</v>
      </c>
      <c r="U9" s="248">
        <v>5.2870210000000002</v>
      </c>
      <c r="V9" s="248">
        <v>5.2938929999999997</v>
      </c>
      <c r="W9" s="248">
        <v>5.3108300000000002</v>
      </c>
      <c r="X9" s="248">
        <v>5.3393730000000001</v>
      </c>
      <c r="Y9" s="248">
        <v>5.3431350000000002</v>
      </c>
      <c r="Z9" s="248">
        <v>5.3656160000000002</v>
      </c>
      <c r="AA9" s="248">
        <v>5.3986140000000002</v>
      </c>
      <c r="AB9" s="248">
        <v>5.4131349999999996</v>
      </c>
      <c r="AC9" s="248">
        <v>5.4236610000000001</v>
      </c>
      <c r="AD9" s="248">
        <v>5.4470289999999997</v>
      </c>
      <c r="AE9" s="248">
        <v>5.4513920000000002</v>
      </c>
      <c r="AF9" s="248">
        <v>5.4766959999999996</v>
      </c>
      <c r="AG9" s="248">
        <v>5.5107049999999997</v>
      </c>
      <c r="AH9" s="248">
        <v>5.5361909999999996</v>
      </c>
      <c r="AI9" s="248">
        <v>5.575253</v>
      </c>
      <c r="AJ9" s="251">
        <v>0</v>
      </c>
    </row>
    <row r="10" spans="1:36" x14ac:dyDescent="0.25">
      <c r="A10" s="248" t="s">
        <v>2626</v>
      </c>
      <c r="B10" s="248" t="s">
        <v>2627</v>
      </c>
      <c r="C10" s="248" t="s">
        <v>2628</v>
      </c>
      <c r="D10" s="248" t="s">
        <v>2470</v>
      </c>
      <c r="F10" s="248">
        <v>2.1929289999999999</v>
      </c>
      <c r="G10" s="248">
        <v>2.2704759999999999</v>
      </c>
      <c r="H10" s="248">
        <v>1.9461820000000001</v>
      </c>
      <c r="I10" s="248">
        <v>1.3783399999999999</v>
      </c>
      <c r="J10" s="248">
        <v>1.174641</v>
      </c>
      <c r="K10" s="248">
        <v>1.0595399999999999</v>
      </c>
      <c r="L10" s="248">
        <v>0.97817100000000001</v>
      </c>
      <c r="M10" s="248">
        <v>1.0052209999999999</v>
      </c>
      <c r="N10" s="248">
        <v>1.0290619999999999</v>
      </c>
      <c r="O10" s="248">
        <v>1.033881</v>
      </c>
      <c r="P10" s="248">
        <v>1.0330699999999999</v>
      </c>
      <c r="Q10" s="248">
        <v>1.0180979999999999</v>
      </c>
      <c r="R10" s="248">
        <v>1.0271399999999999</v>
      </c>
      <c r="S10" s="248">
        <v>1.014497</v>
      </c>
      <c r="T10" s="248">
        <v>0.98703799999999997</v>
      </c>
      <c r="U10" s="248">
        <v>0.96864899999999998</v>
      </c>
      <c r="V10" s="248">
        <v>0.96295799999999998</v>
      </c>
      <c r="W10" s="248">
        <v>0.95687500000000003</v>
      </c>
      <c r="X10" s="248">
        <v>0.96065299999999998</v>
      </c>
      <c r="Y10" s="248">
        <v>0.92830000000000001</v>
      </c>
      <c r="Z10" s="248">
        <v>0.92645699999999997</v>
      </c>
      <c r="AA10" s="248">
        <v>0.922238</v>
      </c>
      <c r="AB10" s="248">
        <v>0.89338200000000001</v>
      </c>
      <c r="AC10" s="248">
        <v>0.87220299999999995</v>
      </c>
      <c r="AD10" s="248">
        <v>0.85163800000000001</v>
      </c>
      <c r="AE10" s="248">
        <v>0.83393600000000001</v>
      </c>
      <c r="AF10" s="248">
        <v>0.82578499999999999</v>
      </c>
      <c r="AG10" s="248">
        <v>0.82258799999999999</v>
      </c>
      <c r="AH10" s="248">
        <v>0.81832899999999997</v>
      </c>
      <c r="AI10" s="248">
        <v>0.81953399999999998</v>
      </c>
      <c r="AJ10" s="251">
        <v>-3.3000000000000002E-2</v>
      </c>
    </row>
    <row r="11" spans="1:36" x14ac:dyDescent="0.25">
      <c r="A11" s="248" t="s">
        <v>2481</v>
      </c>
      <c r="B11" s="248" t="s">
        <v>2629</v>
      </c>
      <c r="C11" s="248" t="s">
        <v>2630</v>
      </c>
      <c r="D11" s="248" t="s">
        <v>2470</v>
      </c>
      <c r="F11" s="248">
        <v>0</v>
      </c>
      <c r="G11" s="248">
        <v>0</v>
      </c>
      <c r="H11" s="248">
        <v>0</v>
      </c>
      <c r="I11" s="248">
        <v>0</v>
      </c>
      <c r="J11" s="248">
        <v>0</v>
      </c>
      <c r="K11" s="248">
        <v>0</v>
      </c>
      <c r="L11" s="248">
        <v>0</v>
      </c>
      <c r="M11" s="248">
        <v>0</v>
      </c>
      <c r="N11" s="248">
        <v>0</v>
      </c>
      <c r="O11" s="248">
        <v>0</v>
      </c>
      <c r="P11" s="248">
        <v>0</v>
      </c>
      <c r="Q11" s="248">
        <v>0</v>
      </c>
      <c r="R11" s="248">
        <v>0</v>
      </c>
      <c r="S11" s="248">
        <v>0</v>
      </c>
      <c r="T11" s="248">
        <v>0</v>
      </c>
      <c r="U11" s="248">
        <v>0</v>
      </c>
      <c r="V11" s="248">
        <v>0</v>
      </c>
      <c r="W11" s="248">
        <v>0</v>
      </c>
      <c r="X11" s="248">
        <v>0</v>
      </c>
      <c r="Y11" s="248">
        <v>0</v>
      </c>
      <c r="Z11" s="248">
        <v>0</v>
      </c>
      <c r="AA11" s="248">
        <v>0</v>
      </c>
      <c r="AB11" s="248">
        <v>0</v>
      </c>
      <c r="AC11" s="248">
        <v>0</v>
      </c>
      <c r="AD11" s="248">
        <v>0</v>
      </c>
      <c r="AE11" s="248">
        <v>0</v>
      </c>
      <c r="AF11" s="248">
        <v>0</v>
      </c>
      <c r="AG11" s="248">
        <v>0</v>
      </c>
      <c r="AH11" s="248">
        <v>0</v>
      </c>
      <c r="AI11" s="248">
        <v>0</v>
      </c>
      <c r="AJ11" s="248" t="s">
        <v>102</v>
      </c>
    </row>
    <row r="12" spans="1:36" x14ac:dyDescent="0.25">
      <c r="A12" s="248" t="s">
        <v>2484</v>
      </c>
      <c r="B12" s="248" t="s">
        <v>2631</v>
      </c>
      <c r="C12" s="248" t="s">
        <v>2632</v>
      </c>
      <c r="D12" s="248" t="s">
        <v>2470</v>
      </c>
      <c r="F12" s="248">
        <v>7.8200839999999996</v>
      </c>
      <c r="G12" s="248">
        <v>7.5307680000000001</v>
      </c>
      <c r="H12" s="248">
        <v>7.2772180000000004</v>
      </c>
      <c r="I12" s="248">
        <v>6.5003219999999997</v>
      </c>
      <c r="J12" s="248">
        <v>6.3003850000000003</v>
      </c>
      <c r="K12" s="248">
        <v>6.2285880000000002</v>
      </c>
      <c r="L12" s="248">
        <v>6.1903969999999999</v>
      </c>
      <c r="M12" s="248">
        <v>6.2381060000000002</v>
      </c>
      <c r="N12" s="248">
        <v>6.2699809999999996</v>
      </c>
      <c r="O12" s="248">
        <v>6.2860389999999997</v>
      </c>
      <c r="P12" s="248">
        <v>6.2894930000000002</v>
      </c>
      <c r="Q12" s="248">
        <v>6.2774150000000004</v>
      </c>
      <c r="R12" s="248">
        <v>6.2995130000000001</v>
      </c>
      <c r="S12" s="248">
        <v>6.295274</v>
      </c>
      <c r="T12" s="248">
        <v>6.2705830000000002</v>
      </c>
      <c r="U12" s="248">
        <v>6.2556700000000003</v>
      </c>
      <c r="V12" s="248">
        <v>6.2568510000000002</v>
      </c>
      <c r="W12" s="248">
        <v>6.2677040000000002</v>
      </c>
      <c r="X12" s="248">
        <v>6.3000249999999998</v>
      </c>
      <c r="Y12" s="248">
        <v>6.2714350000000003</v>
      </c>
      <c r="Z12" s="248">
        <v>6.2920730000000002</v>
      </c>
      <c r="AA12" s="248">
        <v>6.3208520000000004</v>
      </c>
      <c r="AB12" s="248">
        <v>6.3065170000000004</v>
      </c>
      <c r="AC12" s="248">
        <v>6.2958639999999999</v>
      </c>
      <c r="AD12" s="248">
        <v>6.298667</v>
      </c>
      <c r="AE12" s="248">
        <v>6.2853279999999998</v>
      </c>
      <c r="AF12" s="248">
        <v>6.3024820000000004</v>
      </c>
      <c r="AG12" s="248">
        <v>6.3332930000000003</v>
      </c>
      <c r="AH12" s="248">
        <v>6.3545210000000001</v>
      </c>
      <c r="AI12" s="248">
        <v>6.394787</v>
      </c>
      <c r="AJ12" s="251">
        <v>-7.0000000000000001E-3</v>
      </c>
    </row>
    <row r="13" spans="1:36" x14ac:dyDescent="0.25">
      <c r="A13" s="248" t="s">
        <v>2437</v>
      </c>
      <c r="B13" s="248" t="s">
        <v>2633</v>
      </c>
      <c r="C13" s="248" t="s">
        <v>2634</v>
      </c>
      <c r="D13" s="248" t="s">
        <v>2470</v>
      </c>
      <c r="F13" s="248">
        <v>708.91210899999999</v>
      </c>
      <c r="G13" s="248">
        <v>718.23315400000001</v>
      </c>
      <c r="H13" s="248">
        <v>719.33471699999996</v>
      </c>
      <c r="I13" s="248">
        <v>719.57543899999996</v>
      </c>
      <c r="J13" s="248">
        <v>716.81726100000003</v>
      </c>
      <c r="K13" s="248">
        <v>710.09210199999995</v>
      </c>
      <c r="L13" s="248">
        <v>699.196777</v>
      </c>
      <c r="M13" s="248">
        <v>686.12933299999997</v>
      </c>
      <c r="N13" s="248">
        <v>672.22479199999998</v>
      </c>
      <c r="O13" s="248">
        <v>658.720642</v>
      </c>
      <c r="P13" s="248">
        <v>646.51367200000004</v>
      </c>
      <c r="Q13" s="248">
        <v>631.740723</v>
      </c>
      <c r="R13" s="248">
        <v>617.66497800000002</v>
      </c>
      <c r="S13" s="248">
        <v>604.65521200000001</v>
      </c>
      <c r="T13" s="248">
        <v>592.90765399999998</v>
      </c>
      <c r="U13" s="248">
        <v>582.31140100000005</v>
      </c>
      <c r="V13" s="248">
        <v>575.75158699999997</v>
      </c>
      <c r="W13" s="248">
        <v>572.86932400000001</v>
      </c>
      <c r="X13" s="248">
        <v>570.36645499999997</v>
      </c>
      <c r="Y13" s="248">
        <v>568.12829599999998</v>
      </c>
      <c r="Z13" s="248">
        <v>565.69274900000005</v>
      </c>
      <c r="AA13" s="248">
        <v>564.29028300000004</v>
      </c>
      <c r="AB13" s="248">
        <v>563.90020800000002</v>
      </c>
      <c r="AC13" s="248">
        <v>563.12457300000005</v>
      </c>
      <c r="AD13" s="248">
        <v>562.73547399999995</v>
      </c>
      <c r="AE13" s="248">
        <v>561.73498500000005</v>
      </c>
      <c r="AF13" s="248">
        <v>560.733521</v>
      </c>
      <c r="AG13" s="248">
        <v>560.20043899999996</v>
      </c>
      <c r="AH13" s="248">
        <v>559.91857900000002</v>
      </c>
      <c r="AI13" s="248">
        <v>559.90124500000002</v>
      </c>
      <c r="AJ13" s="251">
        <v>-8.0000000000000002E-3</v>
      </c>
    </row>
    <row r="14" spans="1:36" x14ac:dyDescent="0.25">
      <c r="A14" s="248" t="s">
        <v>2498</v>
      </c>
      <c r="B14" s="248" t="s">
        <v>2635</v>
      </c>
      <c r="C14" s="248" t="s">
        <v>2636</v>
      </c>
      <c r="D14" s="248" t="s">
        <v>2470</v>
      </c>
      <c r="F14" s="248">
        <v>120.650024</v>
      </c>
      <c r="G14" s="248">
        <v>121.644302</v>
      </c>
      <c r="H14" s="248">
        <v>122.507385</v>
      </c>
      <c r="I14" s="248">
        <v>123.32152600000001</v>
      </c>
      <c r="J14" s="248">
        <v>124.091461</v>
      </c>
      <c r="K14" s="248">
        <v>124.79425000000001</v>
      </c>
      <c r="L14" s="248">
        <v>125.42467499999999</v>
      </c>
      <c r="M14" s="248">
        <v>125.968925</v>
      </c>
      <c r="N14" s="248">
        <v>126.400673</v>
      </c>
      <c r="O14" s="248">
        <v>126.71386</v>
      </c>
      <c r="P14" s="248">
        <v>126.908897</v>
      </c>
      <c r="Q14" s="248">
        <v>126.97023</v>
      </c>
      <c r="R14" s="248">
        <v>126.89531700000001</v>
      </c>
      <c r="S14" s="248">
        <v>126.749832</v>
      </c>
      <c r="T14" s="248">
        <v>126.608818</v>
      </c>
      <c r="U14" s="248">
        <v>126.47577699999999</v>
      </c>
      <c r="V14" s="248">
        <v>126.340919</v>
      </c>
      <c r="W14" s="248">
        <v>126.20684799999999</v>
      </c>
      <c r="X14" s="248">
        <v>126.07678199999999</v>
      </c>
      <c r="Y14" s="248">
        <v>125.949966</v>
      </c>
      <c r="Z14" s="248">
        <v>125.821388</v>
      </c>
      <c r="AA14" s="248">
        <v>125.699951</v>
      </c>
      <c r="AB14" s="248">
        <v>125.582138</v>
      </c>
      <c r="AC14" s="248">
        <v>125.46759</v>
      </c>
      <c r="AD14" s="248">
        <v>125.359482</v>
      </c>
      <c r="AE14" s="248">
        <v>125.249039</v>
      </c>
      <c r="AF14" s="248">
        <v>125.14445499999999</v>
      </c>
      <c r="AG14" s="248">
        <v>125.042412</v>
      </c>
      <c r="AH14" s="248">
        <v>124.943787</v>
      </c>
      <c r="AI14" s="248">
        <v>124.85839799999999</v>
      </c>
      <c r="AJ14" s="251">
        <v>1E-3</v>
      </c>
    </row>
    <row r="15" spans="1:36" x14ac:dyDescent="0.25">
      <c r="A15" s="248" t="s">
        <v>2637</v>
      </c>
      <c r="B15" s="248" t="s">
        <v>2638</v>
      </c>
      <c r="C15" s="248" t="s">
        <v>2639</v>
      </c>
      <c r="D15" s="248" t="s">
        <v>2470</v>
      </c>
      <c r="F15" s="248">
        <v>42.718612999999998</v>
      </c>
      <c r="G15" s="248">
        <v>44.452998999999998</v>
      </c>
      <c r="H15" s="248">
        <v>45.227347999999999</v>
      </c>
      <c r="I15" s="248">
        <v>45.904110000000003</v>
      </c>
      <c r="J15" s="248">
        <v>46.651237000000002</v>
      </c>
      <c r="K15" s="248">
        <v>47.408489000000003</v>
      </c>
      <c r="L15" s="248">
        <v>48.233803000000002</v>
      </c>
      <c r="M15" s="248">
        <v>49.057999000000002</v>
      </c>
      <c r="N15" s="248">
        <v>49.806713000000002</v>
      </c>
      <c r="O15" s="248">
        <v>50.490817999999997</v>
      </c>
      <c r="P15" s="248">
        <v>51.225451999999997</v>
      </c>
      <c r="Q15" s="248">
        <v>51.913265000000003</v>
      </c>
      <c r="R15" s="248">
        <v>52.413947999999998</v>
      </c>
      <c r="S15" s="248">
        <v>52.843273000000003</v>
      </c>
      <c r="T15" s="248">
        <v>53.283752</v>
      </c>
      <c r="U15" s="248">
        <v>53.721145999999997</v>
      </c>
      <c r="V15" s="248">
        <v>54.097983999999997</v>
      </c>
      <c r="W15" s="248">
        <v>54.495685999999999</v>
      </c>
      <c r="X15" s="248">
        <v>54.929451</v>
      </c>
      <c r="Y15" s="248">
        <v>55.349358000000002</v>
      </c>
      <c r="Z15" s="248">
        <v>55.734378999999997</v>
      </c>
      <c r="AA15" s="248">
        <v>56.171241999999999</v>
      </c>
      <c r="AB15" s="248">
        <v>56.609454999999997</v>
      </c>
      <c r="AC15" s="248">
        <v>57.058678</v>
      </c>
      <c r="AD15" s="248">
        <v>57.542686000000003</v>
      </c>
      <c r="AE15" s="248">
        <v>57.985076999999997</v>
      </c>
      <c r="AF15" s="248">
        <v>58.453685999999998</v>
      </c>
      <c r="AG15" s="248">
        <v>58.936591999999997</v>
      </c>
      <c r="AH15" s="248">
        <v>59.437241</v>
      </c>
      <c r="AI15" s="248">
        <v>60.040871000000003</v>
      </c>
      <c r="AJ15" s="251">
        <v>1.2E-2</v>
      </c>
    </row>
    <row r="16" spans="1:36" x14ac:dyDescent="0.25">
      <c r="A16" s="248" t="s">
        <v>2504</v>
      </c>
      <c r="B16" s="248" t="s">
        <v>2640</v>
      </c>
      <c r="C16" s="248" t="s">
        <v>2641</v>
      </c>
      <c r="D16" s="248" t="s">
        <v>2470</v>
      </c>
      <c r="F16" s="248">
        <v>281.88214099999999</v>
      </c>
      <c r="G16" s="248">
        <v>284.83514400000001</v>
      </c>
      <c r="H16" s="248">
        <v>286.75903299999999</v>
      </c>
      <c r="I16" s="248">
        <v>288.77920499999999</v>
      </c>
      <c r="J16" s="248">
        <v>290.70257600000002</v>
      </c>
      <c r="K16" s="248">
        <v>292.43246499999998</v>
      </c>
      <c r="L16" s="248">
        <v>294.07028200000002</v>
      </c>
      <c r="M16" s="248">
        <v>295.31124899999998</v>
      </c>
      <c r="N16" s="248">
        <v>296.066284</v>
      </c>
      <c r="O16" s="248">
        <v>296.76986699999998</v>
      </c>
      <c r="P16" s="248">
        <v>297.66632099999998</v>
      </c>
      <c r="Q16" s="248">
        <v>298.43679800000001</v>
      </c>
      <c r="R16" s="248">
        <v>298.88537600000001</v>
      </c>
      <c r="S16" s="248">
        <v>298.95648199999999</v>
      </c>
      <c r="T16" s="248">
        <v>299.32534800000002</v>
      </c>
      <c r="U16" s="248">
        <v>299.62271099999998</v>
      </c>
      <c r="V16" s="248">
        <v>299.88836700000002</v>
      </c>
      <c r="W16" s="248">
        <v>300.145264</v>
      </c>
      <c r="X16" s="248">
        <v>300.57427999999999</v>
      </c>
      <c r="Y16" s="248">
        <v>300.919556</v>
      </c>
      <c r="Z16" s="248">
        <v>301.31826799999999</v>
      </c>
      <c r="AA16" s="248">
        <v>301.97232100000002</v>
      </c>
      <c r="AB16" s="248">
        <v>302.87808200000001</v>
      </c>
      <c r="AC16" s="248">
        <v>303.46389799999997</v>
      </c>
      <c r="AD16" s="248">
        <v>303.83654799999999</v>
      </c>
      <c r="AE16" s="248">
        <v>304.12579299999999</v>
      </c>
      <c r="AF16" s="248">
        <v>304.21450800000002</v>
      </c>
      <c r="AG16" s="248">
        <v>304.67517099999998</v>
      </c>
      <c r="AH16" s="248">
        <v>305.318848</v>
      </c>
      <c r="AI16" s="248">
        <v>306.09188799999998</v>
      </c>
      <c r="AJ16" s="251">
        <v>3.0000000000000001E-3</v>
      </c>
    </row>
    <row r="17" spans="1:36" x14ac:dyDescent="0.25">
      <c r="A17" s="248" t="s">
        <v>2507</v>
      </c>
      <c r="B17" s="248" t="s">
        <v>2642</v>
      </c>
      <c r="C17" s="248" t="s">
        <v>2643</v>
      </c>
      <c r="D17" s="248" t="s">
        <v>2470</v>
      </c>
      <c r="F17" s="248">
        <v>1161.9829099999999</v>
      </c>
      <c r="G17" s="248">
        <v>1176.696289</v>
      </c>
      <c r="H17" s="248">
        <v>1181.1057129999999</v>
      </c>
      <c r="I17" s="248">
        <v>1184.0805660000001</v>
      </c>
      <c r="J17" s="248">
        <v>1184.5629879999999</v>
      </c>
      <c r="K17" s="248">
        <v>1180.955933</v>
      </c>
      <c r="L17" s="248">
        <v>1173.115967</v>
      </c>
      <c r="M17" s="248">
        <v>1162.7055660000001</v>
      </c>
      <c r="N17" s="248">
        <v>1150.768433</v>
      </c>
      <c r="O17" s="248">
        <v>1138.9812010000001</v>
      </c>
      <c r="P17" s="248">
        <v>1128.60376</v>
      </c>
      <c r="Q17" s="248">
        <v>1115.338379</v>
      </c>
      <c r="R17" s="248">
        <v>1102.1591800000001</v>
      </c>
      <c r="S17" s="248">
        <v>1089.5</v>
      </c>
      <c r="T17" s="248">
        <v>1078.3961179999999</v>
      </c>
      <c r="U17" s="248">
        <v>1068.3867190000001</v>
      </c>
      <c r="V17" s="248">
        <v>1062.335693</v>
      </c>
      <c r="W17" s="248">
        <v>1059.9848629999999</v>
      </c>
      <c r="X17" s="248">
        <v>1058.2470699999999</v>
      </c>
      <c r="Y17" s="248">
        <v>1056.6186520000001</v>
      </c>
      <c r="Z17" s="248">
        <v>1054.8588870000001</v>
      </c>
      <c r="AA17" s="248">
        <v>1054.454712</v>
      </c>
      <c r="AB17" s="248">
        <v>1055.2763669999999</v>
      </c>
      <c r="AC17" s="248">
        <v>1055.4105219999999</v>
      </c>
      <c r="AD17" s="248">
        <v>1055.772827</v>
      </c>
      <c r="AE17" s="248">
        <v>1055.3801269999999</v>
      </c>
      <c r="AF17" s="248">
        <v>1054.8486330000001</v>
      </c>
      <c r="AG17" s="248">
        <v>1055.1879879999999</v>
      </c>
      <c r="AH17" s="248">
        <v>1055.9729</v>
      </c>
      <c r="AI17" s="248">
        <v>1057.287231</v>
      </c>
      <c r="AJ17" s="251">
        <v>-3.0000000000000001E-3</v>
      </c>
    </row>
    <row r="18" spans="1:36" x14ac:dyDescent="0.25">
      <c r="A18" s="248" t="s">
        <v>512</v>
      </c>
      <c r="C18" s="248" t="s">
        <v>2644</v>
      </c>
    </row>
    <row r="19" spans="1:36" x14ac:dyDescent="0.25">
      <c r="A19" s="248" t="s">
        <v>511</v>
      </c>
      <c r="C19" s="248" t="s">
        <v>2645</v>
      </c>
    </row>
    <row r="20" spans="1:36" x14ac:dyDescent="0.25">
      <c r="A20" s="248" t="s">
        <v>1976</v>
      </c>
      <c r="B20" s="248" t="s">
        <v>2646</v>
      </c>
      <c r="C20" s="248" t="s">
        <v>2647</v>
      </c>
      <c r="D20" s="248" t="s">
        <v>2648</v>
      </c>
      <c r="F20" s="248">
        <v>0</v>
      </c>
      <c r="G20" s="248">
        <v>0</v>
      </c>
      <c r="H20" s="248">
        <v>0</v>
      </c>
      <c r="I20" s="248">
        <v>0</v>
      </c>
      <c r="J20" s="248">
        <v>0</v>
      </c>
      <c r="K20" s="248">
        <v>0</v>
      </c>
      <c r="L20" s="248">
        <v>0</v>
      </c>
      <c r="M20" s="248">
        <v>0</v>
      </c>
      <c r="N20" s="248">
        <v>0</v>
      </c>
      <c r="O20" s="248">
        <v>0</v>
      </c>
      <c r="P20" s="248">
        <v>0</v>
      </c>
      <c r="Q20" s="248">
        <v>0</v>
      </c>
      <c r="R20" s="248">
        <v>0</v>
      </c>
      <c r="S20" s="248">
        <v>0</v>
      </c>
      <c r="T20" s="248">
        <v>0</v>
      </c>
      <c r="U20" s="248">
        <v>0</v>
      </c>
      <c r="V20" s="248">
        <v>0</v>
      </c>
      <c r="W20" s="248">
        <v>0</v>
      </c>
      <c r="X20" s="248">
        <v>0</v>
      </c>
      <c r="Y20" s="248">
        <v>0</v>
      </c>
      <c r="Z20" s="248">
        <v>0</v>
      </c>
      <c r="AA20" s="248">
        <v>0</v>
      </c>
      <c r="AB20" s="248">
        <v>0</v>
      </c>
      <c r="AC20" s="248">
        <v>0</v>
      </c>
      <c r="AD20" s="248">
        <v>0</v>
      </c>
      <c r="AE20" s="248">
        <v>0</v>
      </c>
      <c r="AF20" s="248">
        <v>0</v>
      </c>
      <c r="AG20" s="248">
        <v>0</v>
      </c>
      <c r="AH20" s="248">
        <v>0</v>
      </c>
      <c r="AI20" s="248">
        <v>0</v>
      </c>
      <c r="AJ20" s="248" t="s">
        <v>102</v>
      </c>
    </row>
    <row r="21" spans="1:36" x14ac:dyDescent="0.25">
      <c r="A21" s="248" t="s">
        <v>1975</v>
      </c>
      <c r="B21" s="248" t="s">
        <v>2649</v>
      </c>
      <c r="C21" s="248" t="s">
        <v>2650</v>
      </c>
      <c r="D21" s="248" t="s">
        <v>2648</v>
      </c>
      <c r="F21" s="248">
        <v>5.9129999999999999E-3</v>
      </c>
      <c r="G21" s="248">
        <v>5.4330000000000003E-3</v>
      </c>
      <c r="H21" s="248">
        <v>5.496E-3</v>
      </c>
      <c r="I21" s="248">
        <v>5.2560000000000003E-3</v>
      </c>
      <c r="J21" s="248">
        <v>5.228E-3</v>
      </c>
      <c r="K21" s="248">
        <v>5.2389999999999997E-3</v>
      </c>
      <c r="L21" s="248">
        <v>5.2480000000000001E-3</v>
      </c>
      <c r="M21" s="248">
        <v>5.2329999999999998E-3</v>
      </c>
      <c r="N21" s="248">
        <v>5.2100000000000002E-3</v>
      </c>
      <c r="O21" s="248">
        <v>5.1910000000000003E-3</v>
      </c>
      <c r="P21" s="248">
        <v>5.1650000000000003E-3</v>
      </c>
      <c r="Q21" s="248">
        <v>5.1399999999999996E-3</v>
      </c>
      <c r="R21" s="248">
        <v>5.1320000000000003E-3</v>
      </c>
      <c r="S21" s="248">
        <v>5.1219999999999998E-3</v>
      </c>
      <c r="T21" s="248">
        <v>5.1070000000000004E-3</v>
      </c>
      <c r="U21" s="248">
        <v>5.0920000000000002E-3</v>
      </c>
      <c r="V21" s="248">
        <v>5.084E-3</v>
      </c>
      <c r="W21" s="248">
        <v>5.0850000000000001E-3</v>
      </c>
      <c r="X21" s="248">
        <v>5.0949999999999997E-3</v>
      </c>
      <c r="Y21" s="248">
        <v>5.0819999999999997E-3</v>
      </c>
      <c r="Z21" s="248">
        <v>5.0889999999999998E-3</v>
      </c>
      <c r="AA21" s="248">
        <v>5.104E-3</v>
      </c>
      <c r="AB21" s="248">
        <v>5.1009999999999996E-3</v>
      </c>
      <c r="AC21" s="248">
        <v>5.0939999999999996E-3</v>
      </c>
      <c r="AD21" s="248">
        <v>5.1009999999999996E-3</v>
      </c>
      <c r="AE21" s="248">
        <v>5.0930000000000003E-3</v>
      </c>
      <c r="AF21" s="248">
        <v>5.1050000000000002E-3</v>
      </c>
      <c r="AG21" s="248">
        <v>5.1209999999999997E-3</v>
      </c>
      <c r="AH21" s="248">
        <v>5.1250000000000002E-3</v>
      </c>
      <c r="AI21" s="248">
        <v>5.1370000000000001E-3</v>
      </c>
      <c r="AJ21" s="251">
        <v>-5.0000000000000001E-3</v>
      </c>
    </row>
    <row r="22" spans="1:36" x14ac:dyDescent="0.25">
      <c r="A22" s="248" t="s">
        <v>2626</v>
      </c>
      <c r="B22" s="248" t="s">
        <v>2651</v>
      </c>
      <c r="C22" s="248" t="s">
        <v>2652</v>
      </c>
      <c r="D22" s="248" t="s">
        <v>2648</v>
      </c>
      <c r="F22" s="248">
        <v>2.3040000000000001E-3</v>
      </c>
      <c r="G22" s="248">
        <v>2.3449999999999999E-3</v>
      </c>
      <c r="H22" s="248">
        <v>2.006E-3</v>
      </c>
      <c r="I22" s="248">
        <v>1.4139999999999999E-3</v>
      </c>
      <c r="J22" s="248">
        <v>1.1980000000000001E-3</v>
      </c>
      <c r="K22" s="248">
        <v>1.0740000000000001E-3</v>
      </c>
      <c r="L22" s="248">
        <v>9.8499999999999998E-4</v>
      </c>
      <c r="M22" s="248">
        <v>1.005E-3</v>
      </c>
      <c r="N22" s="248">
        <v>1.023E-3</v>
      </c>
      <c r="O22" s="248">
        <v>1.0219999999999999E-3</v>
      </c>
      <c r="P22" s="248">
        <v>1.0150000000000001E-3</v>
      </c>
      <c r="Q22" s="248">
        <v>9.9500000000000001E-4</v>
      </c>
      <c r="R22" s="248">
        <v>1E-3</v>
      </c>
      <c r="S22" s="248">
        <v>9.8400000000000007E-4</v>
      </c>
      <c r="T22" s="248">
        <v>9.5399999999999999E-4</v>
      </c>
      <c r="U22" s="248">
        <v>9.3300000000000002E-4</v>
      </c>
      <c r="V22" s="248">
        <v>9.2500000000000004E-4</v>
      </c>
      <c r="W22" s="248">
        <v>9.1600000000000004E-4</v>
      </c>
      <c r="X22" s="248">
        <v>9.1699999999999995E-4</v>
      </c>
      <c r="Y22" s="248">
        <v>8.83E-4</v>
      </c>
      <c r="Z22" s="248">
        <v>8.7900000000000001E-4</v>
      </c>
      <c r="AA22" s="248">
        <v>8.7200000000000005E-4</v>
      </c>
      <c r="AB22" s="248">
        <v>8.4199999999999998E-4</v>
      </c>
      <c r="AC22" s="248">
        <v>8.1899999999999996E-4</v>
      </c>
      <c r="AD22" s="248">
        <v>7.9799999999999999E-4</v>
      </c>
      <c r="AE22" s="248">
        <v>7.7899999999999996E-4</v>
      </c>
      <c r="AF22" s="248">
        <v>7.6999999999999996E-4</v>
      </c>
      <c r="AG22" s="248">
        <v>7.6400000000000003E-4</v>
      </c>
      <c r="AH22" s="248">
        <v>7.5799999999999999E-4</v>
      </c>
      <c r="AI22" s="248">
        <v>7.5500000000000003E-4</v>
      </c>
      <c r="AJ22" s="251">
        <v>-3.7999999999999999E-2</v>
      </c>
    </row>
    <row r="23" spans="1:36" x14ac:dyDescent="0.25">
      <c r="A23" s="248" t="s">
        <v>2481</v>
      </c>
      <c r="B23" s="248" t="s">
        <v>2653</v>
      </c>
      <c r="C23" s="248" t="s">
        <v>2654</v>
      </c>
      <c r="D23" s="248" t="s">
        <v>2648</v>
      </c>
      <c r="F23" s="248">
        <v>0</v>
      </c>
      <c r="G23" s="248">
        <v>0</v>
      </c>
      <c r="H23" s="248">
        <v>0</v>
      </c>
      <c r="I23" s="248">
        <v>0</v>
      </c>
      <c r="J23" s="248">
        <v>0</v>
      </c>
      <c r="K23" s="248">
        <v>0</v>
      </c>
      <c r="L23" s="248">
        <v>0</v>
      </c>
      <c r="M23" s="248">
        <v>0</v>
      </c>
      <c r="N23" s="248">
        <v>0</v>
      </c>
      <c r="O23" s="248">
        <v>0</v>
      </c>
      <c r="P23" s="248">
        <v>0</v>
      </c>
      <c r="Q23" s="248">
        <v>0</v>
      </c>
      <c r="R23" s="248">
        <v>0</v>
      </c>
      <c r="S23" s="248">
        <v>0</v>
      </c>
      <c r="T23" s="248">
        <v>0</v>
      </c>
      <c r="U23" s="248">
        <v>0</v>
      </c>
      <c r="V23" s="248">
        <v>0</v>
      </c>
      <c r="W23" s="248">
        <v>0</v>
      </c>
      <c r="X23" s="248">
        <v>0</v>
      </c>
      <c r="Y23" s="248">
        <v>0</v>
      </c>
      <c r="Z23" s="248">
        <v>0</v>
      </c>
      <c r="AA23" s="248">
        <v>0</v>
      </c>
      <c r="AB23" s="248">
        <v>0</v>
      </c>
      <c r="AC23" s="248">
        <v>0</v>
      </c>
      <c r="AD23" s="248">
        <v>0</v>
      </c>
      <c r="AE23" s="248">
        <v>0</v>
      </c>
      <c r="AF23" s="248">
        <v>0</v>
      </c>
      <c r="AG23" s="248">
        <v>0</v>
      </c>
      <c r="AH23" s="248">
        <v>0</v>
      </c>
      <c r="AI23" s="248">
        <v>0</v>
      </c>
      <c r="AJ23" s="248" t="s">
        <v>102</v>
      </c>
    </row>
    <row r="24" spans="1:36" x14ac:dyDescent="0.25">
      <c r="A24" s="248" t="s">
        <v>2484</v>
      </c>
      <c r="B24" s="248" t="s">
        <v>2655</v>
      </c>
      <c r="C24" s="248" t="s">
        <v>2656</v>
      </c>
      <c r="D24" s="248" t="s">
        <v>2648</v>
      </c>
      <c r="F24" s="248">
        <v>8.2170000000000003E-3</v>
      </c>
      <c r="G24" s="248">
        <v>7.7790000000000003E-3</v>
      </c>
      <c r="H24" s="248">
        <v>7.502E-3</v>
      </c>
      <c r="I24" s="248">
        <v>6.6699999999999997E-3</v>
      </c>
      <c r="J24" s="248">
        <v>6.4260000000000003E-3</v>
      </c>
      <c r="K24" s="248">
        <v>6.313E-3</v>
      </c>
      <c r="L24" s="248">
        <v>6.2329999999999998E-3</v>
      </c>
      <c r="M24" s="248">
        <v>6.2379999999999996E-3</v>
      </c>
      <c r="N24" s="248">
        <v>6.2329999999999998E-3</v>
      </c>
      <c r="O24" s="248">
        <v>6.2129999999999998E-3</v>
      </c>
      <c r="P24" s="248">
        <v>6.1799999999999997E-3</v>
      </c>
      <c r="Q24" s="248">
        <v>6.1349999999999998E-3</v>
      </c>
      <c r="R24" s="248">
        <v>6.1310000000000002E-3</v>
      </c>
      <c r="S24" s="248">
        <v>6.1060000000000003E-3</v>
      </c>
      <c r="T24" s="248">
        <v>6.0610000000000004E-3</v>
      </c>
      <c r="U24" s="248">
        <v>6.025E-3</v>
      </c>
      <c r="V24" s="248">
        <v>6.0089999999999996E-3</v>
      </c>
      <c r="W24" s="248">
        <v>6.0010000000000003E-3</v>
      </c>
      <c r="X24" s="248">
        <v>6.0109999999999999E-3</v>
      </c>
      <c r="Y24" s="248">
        <v>5.9639999999999997E-3</v>
      </c>
      <c r="Z24" s="248">
        <v>5.9680000000000002E-3</v>
      </c>
      <c r="AA24" s="248">
        <v>5.9760000000000004E-3</v>
      </c>
      <c r="AB24" s="248">
        <v>5.9420000000000002E-3</v>
      </c>
      <c r="AC24" s="248">
        <v>5.914E-3</v>
      </c>
      <c r="AD24" s="248">
        <v>5.8989999999999997E-3</v>
      </c>
      <c r="AE24" s="248">
        <v>5.8719999999999996E-3</v>
      </c>
      <c r="AF24" s="248">
        <v>5.875E-3</v>
      </c>
      <c r="AG24" s="248">
        <v>5.8849999999999996E-3</v>
      </c>
      <c r="AH24" s="248">
        <v>5.8830000000000002E-3</v>
      </c>
      <c r="AI24" s="248">
        <v>5.8919999999999997E-3</v>
      </c>
      <c r="AJ24" s="251">
        <v>-1.0999999999999999E-2</v>
      </c>
    </row>
    <row r="25" spans="1:36" x14ac:dyDescent="0.25">
      <c r="A25" s="248" t="s">
        <v>2437</v>
      </c>
      <c r="B25" s="248" t="s">
        <v>2657</v>
      </c>
      <c r="C25" s="248" t="s">
        <v>2658</v>
      </c>
      <c r="D25" s="248" t="s">
        <v>2648</v>
      </c>
      <c r="F25" s="248">
        <v>0.74493399999999999</v>
      </c>
      <c r="G25" s="248">
        <v>0.74187099999999995</v>
      </c>
      <c r="H25" s="248">
        <v>0.74158299999999999</v>
      </c>
      <c r="I25" s="248">
        <v>0.73838300000000001</v>
      </c>
      <c r="J25" s="248">
        <v>0.73107500000000003</v>
      </c>
      <c r="K25" s="248">
        <v>0.71975599999999995</v>
      </c>
      <c r="L25" s="248">
        <v>0.70399</v>
      </c>
      <c r="M25" s="248">
        <v>0.68614200000000003</v>
      </c>
      <c r="N25" s="248">
        <v>0.66825400000000001</v>
      </c>
      <c r="O25" s="248">
        <v>0.65110000000000001</v>
      </c>
      <c r="P25" s="248">
        <v>0.63528899999999999</v>
      </c>
      <c r="Q25" s="248">
        <v>0.61742699999999995</v>
      </c>
      <c r="R25" s="248">
        <v>0.60116199999999997</v>
      </c>
      <c r="S25" s="248">
        <v>0.58647099999999996</v>
      </c>
      <c r="T25" s="248">
        <v>0.57308899999999996</v>
      </c>
      <c r="U25" s="248">
        <v>0.56086599999999998</v>
      </c>
      <c r="V25" s="248">
        <v>0.55292699999999995</v>
      </c>
      <c r="W25" s="248">
        <v>0.54851399999999995</v>
      </c>
      <c r="X25" s="248">
        <v>0.544215</v>
      </c>
      <c r="Y25" s="248">
        <v>0.54030900000000004</v>
      </c>
      <c r="Z25" s="248">
        <v>0.53654800000000002</v>
      </c>
      <c r="AA25" s="248">
        <v>0.53346300000000002</v>
      </c>
      <c r="AB25" s="248">
        <v>0.53134300000000001</v>
      </c>
      <c r="AC25" s="248">
        <v>0.52894699999999994</v>
      </c>
      <c r="AD25" s="248">
        <v>0.52698400000000001</v>
      </c>
      <c r="AE25" s="248">
        <v>0.52482499999999999</v>
      </c>
      <c r="AF25" s="248">
        <v>0.52269200000000005</v>
      </c>
      <c r="AG25" s="248">
        <v>0.52054999999999996</v>
      </c>
      <c r="AH25" s="248">
        <v>0.51836800000000005</v>
      </c>
      <c r="AI25" s="248">
        <v>0.51592099999999996</v>
      </c>
      <c r="AJ25" s="251">
        <v>-1.2999999999999999E-2</v>
      </c>
    </row>
    <row r="26" spans="1:36" x14ac:dyDescent="0.25">
      <c r="A26" s="248" t="s">
        <v>2498</v>
      </c>
      <c r="B26" s="248" t="s">
        <v>2659</v>
      </c>
      <c r="C26" s="248" t="s">
        <v>2660</v>
      </c>
      <c r="D26" s="248" t="s">
        <v>2648</v>
      </c>
      <c r="F26" s="248">
        <v>0.126781</v>
      </c>
      <c r="G26" s="248">
        <v>0.12564800000000001</v>
      </c>
      <c r="H26" s="248">
        <v>0.12629599999999999</v>
      </c>
      <c r="I26" s="248">
        <v>0.12654499999999999</v>
      </c>
      <c r="J26" s="248">
        <v>0.12656000000000001</v>
      </c>
      <c r="K26" s="248">
        <v>0.12649299999999999</v>
      </c>
      <c r="L26" s="248">
        <v>0.12628400000000001</v>
      </c>
      <c r="M26" s="248">
        <v>0.125971</v>
      </c>
      <c r="N26" s="248">
        <v>0.12565399999999999</v>
      </c>
      <c r="O26" s="248">
        <v>0.125248</v>
      </c>
      <c r="P26" s="248">
        <v>0.124706</v>
      </c>
      <c r="Q26" s="248">
        <v>0.12409299999999999</v>
      </c>
      <c r="R26" s="248">
        <v>0.123505</v>
      </c>
      <c r="S26" s="248">
        <v>0.12293800000000001</v>
      </c>
      <c r="T26" s="248">
        <v>0.122377</v>
      </c>
      <c r="U26" s="248">
        <v>0.121818</v>
      </c>
      <c r="V26" s="248">
        <v>0.121332</v>
      </c>
      <c r="W26" s="248">
        <v>0.120841</v>
      </c>
      <c r="X26" s="248">
        <v>0.120296</v>
      </c>
      <c r="Y26" s="248">
        <v>0.119783</v>
      </c>
      <c r="Z26" s="248">
        <v>0.119339</v>
      </c>
      <c r="AA26" s="248">
        <v>0.11883299999999999</v>
      </c>
      <c r="AB26" s="248">
        <v>0.11833100000000001</v>
      </c>
      <c r="AC26" s="248">
        <v>0.117853</v>
      </c>
      <c r="AD26" s="248">
        <v>0.117395</v>
      </c>
      <c r="AE26" s="248">
        <v>0.117019</v>
      </c>
      <c r="AF26" s="248">
        <v>0.11665399999999999</v>
      </c>
      <c r="AG26" s="248">
        <v>0.116192</v>
      </c>
      <c r="AH26" s="248">
        <v>0.115672</v>
      </c>
      <c r="AI26" s="248">
        <v>0.115051</v>
      </c>
      <c r="AJ26" s="251">
        <v>-3.0000000000000001E-3</v>
      </c>
    </row>
    <row r="27" spans="1:36" x14ac:dyDescent="0.25">
      <c r="A27" s="248" t="s">
        <v>2637</v>
      </c>
      <c r="B27" s="248" t="s">
        <v>2661</v>
      </c>
      <c r="C27" s="248" t="s">
        <v>2662</v>
      </c>
      <c r="D27" s="248" t="s">
        <v>2648</v>
      </c>
      <c r="F27" s="248">
        <v>4.4888999999999998E-2</v>
      </c>
      <c r="G27" s="248">
        <v>4.5915999999999998E-2</v>
      </c>
      <c r="H27" s="248">
        <v>4.6626000000000001E-2</v>
      </c>
      <c r="I27" s="248">
        <v>4.7104E-2</v>
      </c>
      <c r="J27" s="248">
        <v>4.7579000000000003E-2</v>
      </c>
      <c r="K27" s="248">
        <v>4.8053999999999999E-2</v>
      </c>
      <c r="L27" s="248">
        <v>4.8564000000000003E-2</v>
      </c>
      <c r="M27" s="248">
        <v>4.9058999999999998E-2</v>
      </c>
      <c r="N27" s="248">
        <v>4.9513000000000001E-2</v>
      </c>
      <c r="O27" s="248">
        <v>4.9907E-2</v>
      </c>
      <c r="P27" s="248">
        <v>5.0335999999999999E-2</v>
      </c>
      <c r="Q27" s="248">
        <v>5.0736999999999997E-2</v>
      </c>
      <c r="R27" s="248">
        <v>5.1013999999999997E-2</v>
      </c>
      <c r="S27" s="248">
        <v>5.1254000000000001E-2</v>
      </c>
      <c r="T27" s="248">
        <v>5.1503E-2</v>
      </c>
      <c r="U27" s="248">
        <v>5.1742999999999997E-2</v>
      </c>
      <c r="V27" s="248">
        <v>5.1952999999999999E-2</v>
      </c>
      <c r="W27" s="248">
        <v>5.2179000000000003E-2</v>
      </c>
      <c r="X27" s="248">
        <v>5.2410999999999999E-2</v>
      </c>
      <c r="Y27" s="248">
        <v>5.2638999999999998E-2</v>
      </c>
      <c r="Z27" s="248">
        <v>5.2863E-2</v>
      </c>
      <c r="AA27" s="248">
        <v>5.3102999999999997E-2</v>
      </c>
      <c r="AB27" s="248">
        <v>5.3341E-2</v>
      </c>
      <c r="AC27" s="248">
        <v>5.3595999999999998E-2</v>
      </c>
      <c r="AD27" s="248">
        <v>5.3886999999999997E-2</v>
      </c>
      <c r="AE27" s="248">
        <v>5.4175000000000001E-2</v>
      </c>
      <c r="AF27" s="248">
        <v>5.4488000000000002E-2</v>
      </c>
      <c r="AG27" s="248">
        <v>5.4765000000000001E-2</v>
      </c>
      <c r="AH27" s="248">
        <v>5.5027E-2</v>
      </c>
      <c r="AI27" s="248">
        <v>5.5324999999999999E-2</v>
      </c>
      <c r="AJ27" s="251">
        <v>7.0000000000000001E-3</v>
      </c>
    </row>
    <row r="28" spans="1:36" x14ac:dyDescent="0.25">
      <c r="A28" s="248" t="s">
        <v>2504</v>
      </c>
      <c r="B28" s="248" t="s">
        <v>2663</v>
      </c>
      <c r="C28" s="248" t="s">
        <v>2664</v>
      </c>
      <c r="D28" s="248" t="s">
        <v>2648</v>
      </c>
      <c r="F28" s="248">
        <v>0.296205</v>
      </c>
      <c r="G28" s="248">
        <v>0.294209</v>
      </c>
      <c r="H28" s="248">
        <v>0.295628</v>
      </c>
      <c r="I28" s="248">
        <v>0.29632700000000001</v>
      </c>
      <c r="J28" s="248">
        <v>0.296485</v>
      </c>
      <c r="K28" s="248">
        <v>0.29641200000000001</v>
      </c>
      <c r="L28" s="248">
        <v>0.29608600000000002</v>
      </c>
      <c r="M28" s="248">
        <v>0.295317</v>
      </c>
      <c r="N28" s="248">
        <v>0.29431800000000002</v>
      </c>
      <c r="O28" s="248">
        <v>0.29333599999999999</v>
      </c>
      <c r="P28" s="248">
        <v>0.29249799999999998</v>
      </c>
      <c r="Q28" s="248">
        <v>0.29167500000000002</v>
      </c>
      <c r="R28" s="248">
        <v>0.29089999999999999</v>
      </c>
      <c r="S28" s="248">
        <v>0.289966</v>
      </c>
      <c r="T28" s="248">
        <v>0.28932000000000002</v>
      </c>
      <c r="U28" s="248">
        <v>0.28858800000000001</v>
      </c>
      <c r="V28" s="248">
        <v>0.28799999999999998</v>
      </c>
      <c r="W28" s="248">
        <v>0.287385</v>
      </c>
      <c r="X28" s="248">
        <v>0.28679300000000002</v>
      </c>
      <c r="Y28" s="248">
        <v>0.28618500000000002</v>
      </c>
      <c r="Z28" s="248">
        <v>0.28579399999999999</v>
      </c>
      <c r="AA28" s="248">
        <v>0.28547600000000001</v>
      </c>
      <c r="AB28" s="248">
        <v>0.28539100000000001</v>
      </c>
      <c r="AC28" s="248">
        <v>0.28504600000000002</v>
      </c>
      <c r="AD28" s="248">
        <v>0.28453299999999998</v>
      </c>
      <c r="AE28" s="248">
        <v>0.28414299999999998</v>
      </c>
      <c r="AF28" s="248">
        <v>0.28357599999999999</v>
      </c>
      <c r="AG28" s="248">
        <v>0.28310999999999997</v>
      </c>
      <c r="AH28" s="248">
        <v>0.28266200000000002</v>
      </c>
      <c r="AI28" s="248">
        <v>0.28204800000000002</v>
      </c>
      <c r="AJ28" s="251">
        <v>-2E-3</v>
      </c>
    </row>
    <row r="29" spans="1:36" x14ac:dyDescent="0.25">
      <c r="A29" s="248" t="s">
        <v>2507</v>
      </c>
      <c r="B29" s="248" t="s">
        <v>2665</v>
      </c>
      <c r="C29" s="248" t="s">
        <v>2666</v>
      </c>
      <c r="D29" s="248" t="s">
        <v>2648</v>
      </c>
      <c r="F29" s="248">
        <v>1.2210259999999999</v>
      </c>
      <c r="G29" s="248">
        <v>1.2154229999999999</v>
      </c>
      <c r="H29" s="248">
        <v>1.2176359999999999</v>
      </c>
      <c r="I29" s="248">
        <v>1.215028</v>
      </c>
      <c r="J29" s="248">
        <v>1.208124</v>
      </c>
      <c r="K29" s="248">
        <v>1.1970270000000001</v>
      </c>
      <c r="L29" s="248">
        <v>1.181157</v>
      </c>
      <c r="M29" s="248">
        <v>1.1627259999999999</v>
      </c>
      <c r="N29" s="248">
        <v>1.1439710000000001</v>
      </c>
      <c r="O29" s="248">
        <v>1.125804</v>
      </c>
      <c r="P29" s="248">
        <v>1.1090100000000001</v>
      </c>
      <c r="Q29" s="248">
        <v>1.090068</v>
      </c>
      <c r="R29" s="248">
        <v>1.0727120000000001</v>
      </c>
      <c r="S29" s="248">
        <v>1.056735</v>
      </c>
      <c r="T29" s="248">
        <v>1.0423500000000001</v>
      </c>
      <c r="U29" s="248">
        <v>1.02904</v>
      </c>
      <c r="V29" s="248">
        <v>1.020222</v>
      </c>
      <c r="W29" s="248">
        <v>1.014921</v>
      </c>
      <c r="X29" s="248">
        <v>1.0097259999999999</v>
      </c>
      <c r="Y29" s="248">
        <v>1.00488</v>
      </c>
      <c r="Z29" s="248">
        <v>1.0005120000000001</v>
      </c>
      <c r="AA29" s="248">
        <v>0.99685000000000001</v>
      </c>
      <c r="AB29" s="248">
        <v>0.99434800000000001</v>
      </c>
      <c r="AC29" s="248">
        <v>0.99135499999999999</v>
      </c>
      <c r="AD29" s="248">
        <v>0.98869799999999997</v>
      </c>
      <c r="AE29" s="248">
        <v>0.98603499999999999</v>
      </c>
      <c r="AF29" s="248">
        <v>0.98328599999999999</v>
      </c>
      <c r="AG29" s="248">
        <v>0.98050199999999998</v>
      </c>
      <c r="AH29" s="248">
        <v>0.97761200000000004</v>
      </c>
      <c r="AI29" s="248">
        <v>0.97423700000000002</v>
      </c>
      <c r="AJ29" s="251">
        <v>-8.0000000000000002E-3</v>
      </c>
    </row>
    <row r="30" spans="1:36" x14ac:dyDescent="0.25">
      <c r="A30" s="248" t="s">
        <v>2510</v>
      </c>
      <c r="C30" s="248" t="s">
        <v>2667</v>
      </c>
    </row>
    <row r="31" spans="1:36" x14ac:dyDescent="0.25">
      <c r="A31" s="248" t="s">
        <v>220</v>
      </c>
      <c r="B31" s="248" t="s">
        <v>2668</v>
      </c>
      <c r="C31" s="248" t="s">
        <v>2669</v>
      </c>
      <c r="D31" s="248" t="s">
        <v>2514</v>
      </c>
      <c r="F31" s="248">
        <v>84.659255999999999</v>
      </c>
      <c r="G31" s="248">
        <v>84.432541000000001</v>
      </c>
      <c r="H31" s="248">
        <v>83.172095999999996</v>
      </c>
      <c r="I31" s="248">
        <v>80.253532000000007</v>
      </c>
      <c r="J31" s="248">
        <v>79.190574999999995</v>
      </c>
      <c r="K31" s="248">
        <v>78.534171999999998</v>
      </c>
      <c r="L31" s="248">
        <v>77.286857999999995</v>
      </c>
      <c r="M31" s="248">
        <v>76.849823000000001</v>
      </c>
      <c r="N31" s="248">
        <v>75.901015999999998</v>
      </c>
      <c r="O31" s="248">
        <v>74.654869000000005</v>
      </c>
      <c r="P31" s="248">
        <v>73.685035999999997</v>
      </c>
      <c r="Q31" s="248">
        <v>72.539032000000006</v>
      </c>
      <c r="R31" s="248">
        <v>72.185401999999996</v>
      </c>
      <c r="S31" s="248">
        <v>70.479309000000001</v>
      </c>
      <c r="T31" s="248">
        <v>68.929382000000004</v>
      </c>
      <c r="U31" s="248">
        <v>67.844734000000003</v>
      </c>
      <c r="V31" s="248">
        <v>67.295563000000001</v>
      </c>
      <c r="W31" s="248">
        <v>67.146736000000004</v>
      </c>
      <c r="X31" s="248">
        <v>67.028603000000004</v>
      </c>
      <c r="Y31" s="248">
        <v>66.761382999999995</v>
      </c>
      <c r="Z31" s="248">
        <v>66.571747000000002</v>
      </c>
      <c r="AA31" s="248">
        <v>66.451201999999995</v>
      </c>
      <c r="AB31" s="248">
        <v>66.338866999999993</v>
      </c>
      <c r="AC31" s="248">
        <v>66.178298999999996</v>
      </c>
      <c r="AD31" s="248">
        <v>65.898499000000001</v>
      </c>
      <c r="AE31" s="248">
        <v>65.746360999999993</v>
      </c>
      <c r="AF31" s="248">
        <v>65.525658000000007</v>
      </c>
      <c r="AG31" s="248">
        <v>65.367485000000002</v>
      </c>
      <c r="AH31" s="248">
        <v>65.303794999999994</v>
      </c>
      <c r="AI31" s="248">
        <v>65.428557999999995</v>
      </c>
      <c r="AJ31" s="251">
        <v>-8.9999999999999993E-3</v>
      </c>
    </row>
    <row r="32" spans="1:36" x14ac:dyDescent="0.25">
      <c r="A32" s="248" t="s">
        <v>228</v>
      </c>
      <c r="C32" s="248" t="s">
        <v>2670</v>
      </c>
    </row>
    <row r="33" spans="1:36" x14ac:dyDescent="0.25">
      <c r="A33" s="248" t="s">
        <v>2571</v>
      </c>
      <c r="C33" s="248" t="s">
        <v>2671</v>
      </c>
    </row>
    <row r="34" spans="1:36" x14ac:dyDescent="0.25">
      <c r="A34" s="248" t="s">
        <v>2573</v>
      </c>
      <c r="B34" s="248" t="s">
        <v>2672</v>
      </c>
      <c r="C34" s="248" t="s">
        <v>2673</v>
      </c>
      <c r="D34" s="248" t="s">
        <v>2576</v>
      </c>
      <c r="F34" s="248">
        <v>0.1007</v>
      </c>
      <c r="G34" s="248">
        <v>0.1007</v>
      </c>
      <c r="H34" s="248">
        <v>0.1007</v>
      </c>
      <c r="I34" s="248">
        <v>0.1007</v>
      </c>
      <c r="J34" s="248">
        <v>0.1007</v>
      </c>
      <c r="K34" s="248">
        <v>0.1007</v>
      </c>
      <c r="L34" s="248">
        <v>0.1007</v>
      </c>
      <c r="M34" s="248">
        <v>0.1007</v>
      </c>
      <c r="N34" s="248">
        <v>0.1007</v>
      </c>
      <c r="O34" s="248">
        <v>0.1007</v>
      </c>
      <c r="P34" s="248">
        <v>0.1007</v>
      </c>
      <c r="Q34" s="248">
        <v>0.1007</v>
      </c>
      <c r="R34" s="248">
        <v>0.1007</v>
      </c>
      <c r="S34" s="248">
        <v>0.1007</v>
      </c>
      <c r="T34" s="248">
        <v>0.1007</v>
      </c>
      <c r="U34" s="248">
        <v>0.1007</v>
      </c>
      <c r="V34" s="248">
        <v>0.1007</v>
      </c>
      <c r="W34" s="248">
        <v>0.1007</v>
      </c>
      <c r="X34" s="248">
        <v>0.1007</v>
      </c>
      <c r="Y34" s="248">
        <v>0.1007</v>
      </c>
      <c r="Z34" s="248">
        <v>0.1007</v>
      </c>
      <c r="AA34" s="248">
        <v>0.1007</v>
      </c>
      <c r="AB34" s="248">
        <v>0.1007</v>
      </c>
      <c r="AC34" s="248">
        <v>0.1007</v>
      </c>
      <c r="AD34" s="248">
        <v>0.1007</v>
      </c>
      <c r="AE34" s="248">
        <v>0.1007</v>
      </c>
      <c r="AF34" s="248">
        <v>0.1007</v>
      </c>
      <c r="AG34" s="248">
        <v>0.1007</v>
      </c>
      <c r="AH34" s="248">
        <v>0.1007</v>
      </c>
      <c r="AI34" s="248">
        <v>0.1007</v>
      </c>
      <c r="AJ34" s="251">
        <v>0</v>
      </c>
    </row>
    <row r="35" spans="1:36" x14ac:dyDescent="0.25">
      <c r="A35" s="248" t="s">
        <v>2437</v>
      </c>
      <c r="B35" s="248" t="s">
        <v>2674</v>
      </c>
      <c r="C35" s="248" t="s">
        <v>2675</v>
      </c>
      <c r="D35" s="248" t="s">
        <v>2576</v>
      </c>
      <c r="F35" s="248">
        <v>0.57033400000000001</v>
      </c>
      <c r="G35" s="248">
        <v>0.58290600000000004</v>
      </c>
      <c r="H35" s="248">
        <v>0.59312299999999996</v>
      </c>
      <c r="I35" s="248">
        <v>0.60086799999999996</v>
      </c>
      <c r="J35" s="248">
        <v>0.60795500000000002</v>
      </c>
      <c r="K35" s="248">
        <v>0.61455099999999996</v>
      </c>
      <c r="L35" s="248">
        <v>0.62101099999999998</v>
      </c>
      <c r="M35" s="248">
        <v>0.62720299999999995</v>
      </c>
      <c r="N35" s="248">
        <v>0.63321099999999997</v>
      </c>
      <c r="O35" s="248">
        <v>0.63896500000000001</v>
      </c>
      <c r="P35" s="248">
        <v>0.64464399999999999</v>
      </c>
      <c r="Q35" s="248">
        <v>0.64890499999999995</v>
      </c>
      <c r="R35" s="248">
        <v>0.65314000000000005</v>
      </c>
      <c r="S35" s="248">
        <v>0.65733699999999995</v>
      </c>
      <c r="T35" s="248">
        <v>0.66148399999999996</v>
      </c>
      <c r="U35" s="248">
        <v>0.66567299999999996</v>
      </c>
      <c r="V35" s="248">
        <v>0.66992499999999999</v>
      </c>
      <c r="W35" s="248">
        <v>0.67423599999999995</v>
      </c>
      <c r="X35" s="248">
        <v>0.67848200000000003</v>
      </c>
      <c r="Y35" s="248">
        <v>0.68288099999999996</v>
      </c>
      <c r="Z35" s="248">
        <v>0.68725499999999995</v>
      </c>
      <c r="AA35" s="248">
        <v>0.69168799999999997</v>
      </c>
      <c r="AB35" s="248">
        <v>0.696218</v>
      </c>
      <c r="AC35" s="248">
        <v>0.70080699999999996</v>
      </c>
      <c r="AD35" s="248">
        <v>0.70543699999999998</v>
      </c>
      <c r="AE35" s="248">
        <v>0.71013000000000004</v>
      </c>
      <c r="AF35" s="248">
        <v>0.71491400000000005</v>
      </c>
      <c r="AG35" s="248">
        <v>0.71976300000000004</v>
      </c>
      <c r="AH35" s="248">
        <v>0.72468100000000002</v>
      </c>
      <c r="AI35" s="248">
        <v>0.72972199999999998</v>
      </c>
      <c r="AJ35" s="251">
        <v>8.9999999999999993E-3</v>
      </c>
    </row>
    <row r="36" spans="1:36" x14ac:dyDescent="0.25">
      <c r="A36" s="248" t="s">
        <v>2439</v>
      </c>
      <c r="B36" s="248" t="s">
        <v>2676</v>
      </c>
      <c r="C36" s="248" t="s">
        <v>2677</v>
      </c>
      <c r="D36" s="248" t="s">
        <v>2576</v>
      </c>
      <c r="F36" s="248">
        <v>1.0235000000000001</v>
      </c>
      <c r="G36" s="248">
        <v>1.0235000000000001</v>
      </c>
      <c r="H36" s="248">
        <v>1.0235000000000001</v>
      </c>
      <c r="I36" s="248">
        <v>1.0235000000000001</v>
      </c>
      <c r="J36" s="248">
        <v>1.0235000000000001</v>
      </c>
      <c r="K36" s="248">
        <v>1.0235000000000001</v>
      </c>
      <c r="L36" s="248">
        <v>1.0235000000000001</v>
      </c>
      <c r="M36" s="248">
        <v>1.0235000000000001</v>
      </c>
      <c r="N36" s="248">
        <v>1.0235000000000001</v>
      </c>
      <c r="O36" s="248">
        <v>1.0235000000000001</v>
      </c>
      <c r="P36" s="248">
        <v>1.0235000000000001</v>
      </c>
      <c r="Q36" s="248">
        <v>1.0235000000000001</v>
      </c>
      <c r="R36" s="248">
        <v>1.0235000000000001</v>
      </c>
      <c r="S36" s="248">
        <v>1.0235000000000001</v>
      </c>
      <c r="T36" s="248">
        <v>1.0235000000000001</v>
      </c>
      <c r="U36" s="248">
        <v>1.0235000000000001</v>
      </c>
      <c r="V36" s="248">
        <v>1.0235000000000001</v>
      </c>
      <c r="W36" s="248">
        <v>1.0235000000000001</v>
      </c>
      <c r="X36" s="248">
        <v>1.0235000000000001</v>
      </c>
      <c r="Y36" s="248">
        <v>1.0235000000000001</v>
      </c>
      <c r="Z36" s="248">
        <v>1.0235000000000001</v>
      </c>
      <c r="AA36" s="248">
        <v>1.0235000000000001</v>
      </c>
      <c r="AB36" s="248">
        <v>1.0235000000000001</v>
      </c>
      <c r="AC36" s="248">
        <v>1.0235000000000001</v>
      </c>
      <c r="AD36" s="248">
        <v>1.0235000000000001</v>
      </c>
      <c r="AE36" s="248">
        <v>1.0235000000000001</v>
      </c>
      <c r="AF36" s="248">
        <v>1.0235000000000001</v>
      </c>
      <c r="AG36" s="248">
        <v>1.0235000000000001</v>
      </c>
      <c r="AH36" s="248">
        <v>1.0235000000000001</v>
      </c>
      <c r="AI36" s="248">
        <v>1.0235000000000001</v>
      </c>
      <c r="AJ36" s="251">
        <v>0</v>
      </c>
    </row>
    <row r="37" spans="1:36" x14ac:dyDescent="0.25">
      <c r="A37" s="248" t="s">
        <v>2042</v>
      </c>
      <c r="B37" s="248" t="s">
        <v>2678</v>
      </c>
      <c r="C37" s="248" t="s">
        <v>2679</v>
      </c>
      <c r="D37" s="248" t="s">
        <v>2576</v>
      </c>
      <c r="F37" s="248">
        <v>6.3600000000000004E-2</v>
      </c>
      <c r="G37" s="248">
        <v>6.59E-2</v>
      </c>
      <c r="H37" s="248">
        <v>6.59E-2</v>
      </c>
      <c r="I37" s="248">
        <v>6.59E-2</v>
      </c>
      <c r="J37" s="248">
        <v>6.59E-2</v>
      </c>
      <c r="K37" s="248">
        <v>6.59E-2</v>
      </c>
      <c r="L37" s="248">
        <v>6.59E-2</v>
      </c>
      <c r="M37" s="248">
        <v>6.59E-2</v>
      </c>
      <c r="N37" s="248">
        <v>6.59E-2</v>
      </c>
      <c r="O37" s="248">
        <v>6.59E-2</v>
      </c>
      <c r="P37" s="248">
        <v>6.59E-2</v>
      </c>
      <c r="Q37" s="248">
        <v>6.59E-2</v>
      </c>
      <c r="R37" s="248">
        <v>6.59E-2</v>
      </c>
      <c r="S37" s="248">
        <v>6.59E-2</v>
      </c>
      <c r="T37" s="248">
        <v>6.59E-2</v>
      </c>
      <c r="U37" s="248">
        <v>6.59E-2</v>
      </c>
      <c r="V37" s="248">
        <v>6.59E-2</v>
      </c>
      <c r="W37" s="248">
        <v>6.59E-2</v>
      </c>
      <c r="X37" s="248">
        <v>6.59E-2</v>
      </c>
      <c r="Y37" s="248">
        <v>6.59E-2</v>
      </c>
      <c r="Z37" s="248">
        <v>6.59E-2</v>
      </c>
      <c r="AA37" s="248">
        <v>6.59E-2</v>
      </c>
      <c r="AB37" s="248">
        <v>6.59E-2</v>
      </c>
      <c r="AC37" s="248">
        <v>6.59E-2</v>
      </c>
      <c r="AD37" s="248">
        <v>6.59E-2</v>
      </c>
      <c r="AE37" s="248">
        <v>6.59E-2</v>
      </c>
      <c r="AF37" s="248">
        <v>6.59E-2</v>
      </c>
      <c r="AG37" s="248">
        <v>6.59E-2</v>
      </c>
      <c r="AH37" s="248">
        <v>6.59E-2</v>
      </c>
      <c r="AI37" s="248">
        <v>6.59E-2</v>
      </c>
      <c r="AJ37" s="251">
        <v>1E-3</v>
      </c>
    </row>
    <row r="38" spans="1:36" x14ac:dyDescent="0.25">
      <c r="A38" s="248" t="s">
        <v>2507</v>
      </c>
      <c r="B38" s="248" t="s">
        <v>2680</v>
      </c>
      <c r="C38" s="248" t="s">
        <v>2681</v>
      </c>
      <c r="D38" s="248" t="s">
        <v>2576</v>
      </c>
      <c r="F38" s="248">
        <v>1.7581340000000001</v>
      </c>
      <c r="G38" s="248">
        <v>1.7730060000000001</v>
      </c>
      <c r="H38" s="248">
        <v>1.783223</v>
      </c>
      <c r="I38" s="248">
        <v>1.7909679999999999</v>
      </c>
      <c r="J38" s="248">
        <v>1.798055</v>
      </c>
      <c r="K38" s="248">
        <v>1.804651</v>
      </c>
      <c r="L38" s="248">
        <v>1.8111120000000001</v>
      </c>
      <c r="M38" s="248">
        <v>1.817302</v>
      </c>
      <c r="N38" s="248">
        <v>1.82331</v>
      </c>
      <c r="O38" s="248">
        <v>1.8290649999999999</v>
      </c>
      <c r="P38" s="248">
        <v>1.8347439999999999</v>
      </c>
      <c r="Q38" s="248">
        <v>1.839005</v>
      </c>
      <c r="R38" s="248">
        <v>1.84324</v>
      </c>
      <c r="S38" s="248">
        <v>1.847437</v>
      </c>
      <c r="T38" s="248">
        <v>1.8515839999999999</v>
      </c>
      <c r="U38" s="248">
        <v>1.8557729999999999</v>
      </c>
      <c r="V38" s="248">
        <v>1.8600239999999999</v>
      </c>
      <c r="W38" s="248">
        <v>1.864336</v>
      </c>
      <c r="X38" s="248">
        <v>1.868582</v>
      </c>
      <c r="Y38" s="248">
        <v>1.872981</v>
      </c>
      <c r="Z38" s="248">
        <v>1.8773550000000001</v>
      </c>
      <c r="AA38" s="248">
        <v>1.881788</v>
      </c>
      <c r="AB38" s="248">
        <v>1.8863179999999999</v>
      </c>
      <c r="AC38" s="248">
        <v>1.8909069999999999</v>
      </c>
      <c r="AD38" s="248">
        <v>1.895537</v>
      </c>
      <c r="AE38" s="248">
        <v>1.9002300000000001</v>
      </c>
      <c r="AF38" s="248">
        <v>1.905014</v>
      </c>
      <c r="AG38" s="248">
        <v>1.9098630000000001</v>
      </c>
      <c r="AH38" s="248">
        <v>1.9147810000000001</v>
      </c>
      <c r="AI38" s="248">
        <v>1.9198219999999999</v>
      </c>
      <c r="AJ38" s="251">
        <v>3.0000000000000001E-3</v>
      </c>
    </row>
    <row r="39" spans="1:36" x14ac:dyDescent="0.25">
      <c r="A39" s="248" t="s">
        <v>2585</v>
      </c>
      <c r="C39" s="248" t="s">
        <v>2682</v>
      </c>
    </row>
    <row r="40" spans="1:36" x14ac:dyDescent="0.25">
      <c r="A40" s="248" t="s">
        <v>2573</v>
      </c>
      <c r="B40" s="248" t="s">
        <v>2683</v>
      </c>
      <c r="C40" s="248" t="s">
        <v>2684</v>
      </c>
      <c r="D40" s="248" t="s">
        <v>2589</v>
      </c>
      <c r="F40" s="248">
        <v>0.122866</v>
      </c>
      <c r="G40" s="248">
        <v>0.122866</v>
      </c>
      <c r="H40" s="248">
        <v>0.122866</v>
      </c>
      <c r="I40" s="248">
        <v>0.122866</v>
      </c>
      <c r="J40" s="248">
        <v>0.122866</v>
      </c>
      <c r="K40" s="248">
        <v>0.122866</v>
      </c>
      <c r="L40" s="248">
        <v>0.122866</v>
      </c>
      <c r="M40" s="248">
        <v>0.122866</v>
      </c>
      <c r="N40" s="248">
        <v>0.122866</v>
      </c>
      <c r="O40" s="248">
        <v>0.122866</v>
      </c>
      <c r="P40" s="248">
        <v>0.122866</v>
      </c>
      <c r="Q40" s="248">
        <v>0.122866</v>
      </c>
      <c r="R40" s="248">
        <v>0.122866</v>
      </c>
      <c r="S40" s="248">
        <v>0.122866</v>
      </c>
      <c r="T40" s="248">
        <v>0.122866</v>
      </c>
      <c r="U40" s="248">
        <v>0.122866</v>
      </c>
      <c r="V40" s="248">
        <v>0.122866</v>
      </c>
      <c r="W40" s="248">
        <v>0.122866</v>
      </c>
      <c r="X40" s="248">
        <v>0.122866</v>
      </c>
      <c r="Y40" s="248">
        <v>0.122866</v>
      </c>
      <c r="Z40" s="248">
        <v>0.122866</v>
      </c>
      <c r="AA40" s="248">
        <v>0.122866</v>
      </c>
      <c r="AB40" s="248">
        <v>0.122866</v>
      </c>
      <c r="AC40" s="248">
        <v>0.122866</v>
      </c>
      <c r="AD40" s="248">
        <v>0.122866</v>
      </c>
      <c r="AE40" s="248">
        <v>0.122866</v>
      </c>
      <c r="AF40" s="248">
        <v>0.122866</v>
      </c>
      <c r="AG40" s="248">
        <v>0.122866</v>
      </c>
      <c r="AH40" s="248">
        <v>0.122866</v>
      </c>
      <c r="AI40" s="248">
        <v>0.122866</v>
      </c>
      <c r="AJ40" s="251">
        <v>0</v>
      </c>
    </row>
    <row r="41" spans="1:36" x14ac:dyDescent="0.25">
      <c r="A41" s="248" t="s">
        <v>2437</v>
      </c>
      <c r="B41" s="248" t="s">
        <v>2685</v>
      </c>
      <c r="C41" s="248" t="s">
        <v>2686</v>
      </c>
      <c r="D41" s="248" t="s">
        <v>2589</v>
      </c>
      <c r="F41" s="248">
        <v>2.315639</v>
      </c>
      <c r="G41" s="248">
        <v>2.362228</v>
      </c>
      <c r="H41" s="248">
        <v>2.4003429999999999</v>
      </c>
      <c r="I41" s="248">
        <v>2.4293339999999999</v>
      </c>
      <c r="J41" s="248">
        <v>2.4560029999999999</v>
      </c>
      <c r="K41" s="248">
        <v>2.480944</v>
      </c>
      <c r="L41" s="248">
        <v>2.5054509999999999</v>
      </c>
      <c r="M41" s="248">
        <v>2.529023</v>
      </c>
      <c r="N41" s="248">
        <v>2.5519729999999998</v>
      </c>
      <c r="O41" s="248">
        <v>2.5740180000000001</v>
      </c>
      <c r="P41" s="248">
        <v>2.595834</v>
      </c>
      <c r="Q41" s="248">
        <v>2.612425</v>
      </c>
      <c r="R41" s="248">
        <v>2.6289690000000001</v>
      </c>
      <c r="S41" s="248">
        <v>2.6454149999999998</v>
      </c>
      <c r="T41" s="248">
        <v>2.6617320000000002</v>
      </c>
      <c r="U41" s="248">
        <v>2.67828</v>
      </c>
      <c r="V41" s="248">
        <v>2.6951369999999999</v>
      </c>
      <c r="W41" s="248">
        <v>2.712297</v>
      </c>
      <c r="X41" s="248">
        <v>2.7292740000000002</v>
      </c>
      <c r="Y41" s="248">
        <v>2.7469139999999999</v>
      </c>
      <c r="Z41" s="248">
        <v>2.7645200000000001</v>
      </c>
      <c r="AA41" s="248">
        <v>2.782422</v>
      </c>
      <c r="AB41" s="248">
        <v>2.8007490000000002</v>
      </c>
      <c r="AC41" s="248">
        <v>2.8193670000000002</v>
      </c>
      <c r="AD41" s="248">
        <v>2.838193</v>
      </c>
      <c r="AE41" s="248">
        <v>2.8573019999999998</v>
      </c>
      <c r="AF41" s="248">
        <v>2.8768150000000001</v>
      </c>
      <c r="AG41" s="248">
        <v>2.89663</v>
      </c>
      <c r="AH41" s="248">
        <v>2.9167640000000001</v>
      </c>
      <c r="AI41" s="248">
        <v>2.9374380000000002</v>
      </c>
      <c r="AJ41" s="251">
        <v>8.0000000000000002E-3</v>
      </c>
    </row>
    <row r="42" spans="1:36" x14ac:dyDescent="0.25">
      <c r="A42" s="248" t="s">
        <v>2439</v>
      </c>
      <c r="B42" s="248" t="s">
        <v>2687</v>
      </c>
      <c r="C42" s="248" t="s">
        <v>2688</v>
      </c>
      <c r="D42" s="248" t="s">
        <v>2589</v>
      </c>
      <c r="F42" s="248">
        <v>3.2876249999999998</v>
      </c>
      <c r="G42" s="248">
        <v>3.2876249999999998</v>
      </c>
      <c r="H42" s="248">
        <v>3.2876249999999998</v>
      </c>
      <c r="I42" s="248">
        <v>3.2876249999999998</v>
      </c>
      <c r="J42" s="248">
        <v>3.2876249999999998</v>
      </c>
      <c r="K42" s="248">
        <v>3.2876249999999998</v>
      </c>
      <c r="L42" s="248">
        <v>3.2876249999999998</v>
      </c>
      <c r="M42" s="248">
        <v>3.2876249999999998</v>
      </c>
      <c r="N42" s="248">
        <v>3.2876249999999998</v>
      </c>
      <c r="O42" s="248">
        <v>3.2876249999999998</v>
      </c>
      <c r="P42" s="248">
        <v>3.2876249999999998</v>
      </c>
      <c r="Q42" s="248">
        <v>3.2876249999999998</v>
      </c>
      <c r="R42" s="248">
        <v>3.2876249999999998</v>
      </c>
      <c r="S42" s="248">
        <v>3.2876249999999998</v>
      </c>
      <c r="T42" s="248">
        <v>3.2876249999999998</v>
      </c>
      <c r="U42" s="248">
        <v>3.2876249999999998</v>
      </c>
      <c r="V42" s="248">
        <v>3.2876249999999998</v>
      </c>
      <c r="W42" s="248">
        <v>3.2876249999999998</v>
      </c>
      <c r="X42" s="248">
        <v>3.2876249999999998</v>
      </c>
      <c r="Y42" s="248">
        <v>3.2876249999999998</v>
      </c>
      <c r="Z42" s="248">
        <v>3.2876249999999998</v>
      </c>
      <c r="AA42" s="248">
        <v>3.2876249999999998</v>
      </c>
      <c r="AB42" s="248">
        <v>3.2876249999999998</v>
      </c>
      <c r="AC42" s="248">
        <v>3.2876249999999998</v>
      </c>
      <c r="AD42" s="248">
        <v>3.2876249999999998</v>
      </c>
      <c r="AE42" s="248">
        <v>3.2876249999999998</v>
      </c>
      <c r="AF42" s="248">
        <v>3.2876249999999998</v>
      </c>
      <c r="AG42" s="248">
        <v>3.2876249999999998</v>
      </c>
      <c r="AH42" s="248">
        <v>3.2876249999999998</v>
      </c>
      <c r="AI42" s="248">
        <v>3.2876249999999998</v>
      </c>
      <c r="AJ42" s="251">
        <v>0</v>
      </c>
    </row>
    <row r="43" spans="1:36" x14ac:dyDescent="0.25">
      <c r="A43" s="248" t="s">
        <v>2042</v>
      </c>
      <c r="B43" s="248" t="s">
        <v>2689</v>
      </c>
      <c r="C43" s="248" t="s">
        <v>2690</v>
      </c>
      <c r="D43" s="248" t="s">
        <v>2589</v>
      </c>
      <c r="F43" s="248">
        <v>0.18137</v>
      </c>
      <c r="G43" s="248">
        <v>0.185414</v>
      </c>
      <c r="H43" s="248">
        <v>0.185414</v>
      </c>
      <c r="I43" s="248">
        <v>0.185414</v>
      </c>
      <c r="J43" s="248">
        <v>0.185414</v>
      </c>
      <c r="K43" s="248">
        <v>0.185414</v>
      </c>
      <c r="L43" s="248">
        <v>0.185414</v>
      </c>
      <c r="M43" s="248">
        <v>0.185414</v>
      </c>
      <c r="N43" s="248">
        <v>0.185414</v>
      </c>
      <c r="O43" s="248">
        <v>0.185414</v>
      </c>
      <c r="P43" s="248">
        <v>0.185414</v>
      </c>
      <c r="Q43" s="248">
        <v>0.185414</v>
      </c>
      <c r="R43" s="248">
        <v>0.185414</v>
      </c>
      <c r="S43" s="248">
        <v>0.185414</v>
      </c>
      <c r="T43" s="248">
        <v>0.185414</v>
      </c>
      <c r="U43" s="248">
        <v>0.185414</v>
      </c>
      <c r="V43" s="248">
        <v>0.185414</v>
      </c>
      <c r="W43" s="248">
        <v>0.185414</v>
      </c>
      <c r="X43" s="248">
        <v>0.185414</v>
      </c>
      <c r="Y43" s="248">
        <v>0.185414</v>
      </c>
      <c r="Z43" s="248">
        <v>0.185414</v>
      </c>
      <c r="AA43" s="248">
        <v>0.185414</v>
      </c>
      <c r="AB43" s="248">
        <v>0.185414</v>
      </c>
      <c r="AC43" s="248">
        <v>0.185414</v>
      </c>
      <c r="AD43" s="248">
        <v>0.185414</v>
      </c>
      <c r="AE43" s="248">
        <v>0.185414</v>
      </c>
      <c r="AF43" s="248">
        <v>0.185414</v>
      </c>
      <c r="AG43" s="248">
        <v>0.185414</v>
      </c>
      <c r="AH43" s="248">
        <v>0.185414</v>
      </c>
      <c r="AI43" s="248">
        <v>0.185414</v>
      </c>
      <c r="AJ43" s="251">
        <v>1E-3</v>
      </c>
    </row>
    <row r="44" spans="1:36" x14ac:dyDescent="0.25">
      <c r="A44" s="248" t="s">
        <v>2507</v>
      </c>
      <c r="B44" s="248" t="s">
        <v>2691</v>
      </c>
      <c r="C44" s="248" t="s">
        <v>2692</v>
      </c>
      <c r="D44" s="248" t="s">
        <v>2589</v>
      </c>
      <c r="F44" s="248">
        <v>5.9074999999999998</v>
      </c>
      <c r="G44" s="248">
        <v>5.958132</v>
      </c>
      <c r="H44" s="248">
        <v>5.9962479999999996</v>
      </c>
      <c r="I44" s="248">
        <v>6.025239</v>
      </c>
      <c r="J44" s="248">
        <v>6.0519080000000001</v>
      </c>
      <c r="K44" s="248">
        <v>6.0768490000000002</v>
      </c>
      <c r="L44" s="248">
        <v>6.101356</v>
      </c>
      <c r="M44" s="248">
        <v>6.1249279999999997</v>
      </c>
      <c r="N44" s="248">
        <v>6.1478780000000004</v>
      </c>
      <c r="O44" s="248">
        <v>6.1699229999999998</v>
      </c>
      <c r="P44" s="248">
        <v>6.1917390000000001</v>
      </c>
      <c r="Q44" s="248">
        <v>6.208329</v>
      </c>
      <c r="R44" s="248">
        <v>6.2248749999999999</v>
      </c>
      <c r="S44" s="248">
        <v>6.24132</v>
      </c>
      <c r="T44" s="248">
        <v>6.2576359999999998</v>
      </c>
      <c r="U44" s="248">
        <v>6.2741850000000001</v>
      </c>
      <c r="V44" s="248">
        <v>6.291042</v>
      </c>
      <c r="W44" s="248">
        <v>6.3082010000000004</v>
      </c>
      <c r="X44" s="248">
        <v>6.3251790000000003</v>
      </c>
      <c r="Y44" s="248">
        <v>6.3428190000000004</v>
      </c>
      <c r="Z44" s="248">
        <v>6.3604250000000002</v>
      </c>
      <c r="AA44" s="248">
        <v>6.3783250000000002</v>
      </c>
      <c r="AB44" s="248">
        <v>6.3966539999999998</v>
      </c>
      <c r="AC44" s="248">
        <v>6.4152719999999999</v>
      </c>
      <c r="AD44" s="248">
        <v>6.4340989999999998</v>
      </c>
      <c r="AE44" s="248">
        <v>6.4532069999999999</v>
      </c>
      <c r="AF44" s="248">
        <v>6.4727199999999998</v>
      </c>
      <c r="AG44" s="248">
        <v>6.4925350000000002</v>
      </c>
      <c r="AH44" s="248">
        <v>6.5126679999999997</v>
      </c>
      <c r="AI44" s="248">
        <v>6.5333420000000002</v>
      </c>
      <c r="AJ44" s="251">
        <v>3.0000000000000001E-3</v>
      </c>
    </row>
    <row r="45" spans="1:36" x14ac:dyDescent="0.25">
      <c r="A45" s="248" t="s">
        <v>2598</v>
      </c>
      <c r="C45" s="248" t="s">
        <v>2693</v>
      </c>
    </row>
    <row r="46" spans="1:36" x14ac:dyDescent="0.25">
      <c r="A46" s="248" t="s">
        <v>2600</v>
      </c>
      <c r="B46" s="248" t="s">
        <v>2694</v>
      </c>
      <c r="C46" s="248" t="s">
        <v>2695</v>
      </c>
      <c r="D46" s="248" t="s">
        <v>2589</v>
      </c>
      <c r="F46" s="248">
        <v>0.116702</v>
      </c>
      <c r="G46" s="248">
        <v>0.11827799999999999</v>
      </c>
      <c r="H46" s="248">
        <v>0.11952</v>
      </c>
      <c r="I46" s="248">
        <v>0.120466</v>
      </c>
      <c r="J46" s="248">
        <v>0.121335</v>
      </c>
      <c r="K46" s="248">
        <v>0.12214800000000001</v>
      </c>
      <c r="L46" s="248">
        <v>0.122947</v>
      </c>
      <c r="M46" s="248">
        <v>0.12371500000000001</v>
      </c>
      <c r="N46" s="248">
        <v>0.12446400000000001</v>
      </c>
      <c r="O46" s="248">
        <v>0.12518199999999999</v>
      </c>
      <c r="P46" s="248">
        <v>0.125893</v>
      </c>
      <c r="Q46" s="248">
        <v>0.12643399999999999</v>
      </c>
      <c r="R46" s="248">
        <v>0.126974</v>
      </c>
      <c r="S46" s="248">
        <v>0.12751000000000001</v>
      </c>
      <c r="T46" s="248">
        <v>0.12804199999999999</v>
      </c>
      <c r="U46" s="248">
        <v>0.128581</v>
      </c>
      <c r="V46" s="248">
        <v>0.129131</v>
      </c>
      <c r="W46" s="248">
        <v>0.12969</v>
      </c>
      <c r="X46" s="248">
        <v>0.130244</v>
      </c>
      <c r="Y46" s="248">
        <v>0.13081899999999999</v>
      </c>
      <c r="Z46" s="248">
        <v>0.13139300000000001</v>
      </c>
      <c r="AA46" s="248">
        <v>0.13197600000000001</v>
      </c>
      <c r="AB46" s="248">
        <v>0.132574</v>
      </c>
      <c r="AC46" s="248">
        <v>0.13318099999999999</v>
      </c>
      <c r="AD46" s="248">
        <v>0.133794</v>
      </c>
      <c r="AE46" s="248">
        <v>0.13441700000000001</v>
      </c>
      <c r="AF46" s="248">
        <v>0.13505300000000001</v>
      </c>
      <c r="AG46" s="248">
        <v>0.13569899999999999</v>
      </c>
      <c r="AH46" s="248">
        <v>0.136356</v>
      </c>
      <c r="AI46" s="248">
        <v>0.13703000000000001</v>
      </c>
      <c r="AJ46" s="251">
        <v>6.0000000000000001E-3</v>
      </c>
    </row>
    <row r="47" spans="1:36" x14ac:dyDescent="0.25">
      <c r="A47" s="248" t="s">
        <v>2603</v>
      </c>
      <c r="B47" s="248" t="s">
        <v>2696</v>
      </c>
      <c r="C47" s="248" t="s">
        <v>2697</v>
      </c>
      <c r="D47" s="248" t="s">
        <v>2589</v>
      </c>
      <c r="F47" s="248">
        <v>5.7907979999999997</v>
      </c>
      <c r="G47" s="248">
        <v>5.8398539999999999</v>
      </c>
      <c r="H47" s="248">
        <v>5.8767269999999998</v>
      </c>
      <c r="I47" s="248">
        <v>5.9047729999999996</v>
      </c>
      <c r="J47" s="248">
        <v>5.9305729999999999</v>
      </c>
      <c r="K47" s="248">
        <v>5.954701</v>
      </c>
      <c r="L47" s="248">
        <v>5.9784079999999999</v>
      </c>
      <c r="M47" s="248">
        <v>6.0012129999999999</v>
      </c>
      <c r="N47" s="248">
        <v>6.0234139999999998</v>
      </c>
      <c r="O47" s="248">
        <v>6.0447410000000001</v>
      </c>
      <c r="P47" s="248">
        <v>6.0658450000000004</v>
      </c>
      <c r="Q47" s="248">
        <v>6.0818950000000003</v>
      </c>
      <c r="R47" s="248">
        <v>6.0979020000000004</v>
      </c>
      <c r="S47" s="248">
        <v>6.11381</v>
      </c>
      <c r="T47" s="248">
        <v>6.129594</v>
      </c>
      <c r="U47" s="248">
        <v>6.1456039999999996</v>
      </c>
      <c r="V47" s="248">
        <v>6.1619109999999999</v>
      </c>
      <c r="W47" s="248">
        <v>6.1785110000000003</v>
      </c>
      <c r="X47" s="248">
        <v>6.1949350000000001</v>
      </c>
      <c r="Y47" s="248">
        <v>6.2119999999999997</v>
      </c>
      <c r="Z47" s="248">
        <v>6.2290320000000001</v>
      </c>
      <c r="AA47" s="248">
        <v>6.2463490000000004</v>
      </c>
      <c r="AB47" s="248">
        <v>6.264081</v>
      </c>
      <c r="AC47" s="248">
        <v>6.2820910000000003</v>
      </c>
      <c r="AD47" s="248">
        <v>6.3003039999999997</v>
      </c>
      <c r="AE47" s="248">
        <v>6.3187889999999998</v>
      </c>
      <c r="AF47" s="248">
        <v>6.3376659999999996</v>
      </c>
      <c r="AG47" s="248">
        <v>6.3568350000000002</v>
      </c>
      <c r="AH47" s="248">
        <v>6.3763120000000004</v>
      </c>
      <c r="AI47" s="248">
        <v>6.3963130000000001</v>
      </c>
      <c r="AJ47" s="251">
        <v>3.0000000000000001E-3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0A82B-436C-431B-AFAA-9FEE1FAAD4C9}">
  <dimension ref="A1:AH1513"/>
  <sheetViews>
    <sheetView tabSelected="1" topLeftCell="B10" workbookViewId="0">
      <selection activeCell="C16" sqref="C16:AH16"/>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thickBot="1" x14ac:dyDescent="0.3">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3" spans="1:33" ht="15" customHeight="1" x14ac:dyDescent="0.25">
      <c r="C3" s="157" t="s">
        <v>85</v>
      </c>
      <c r="D3" s="157" t="s">
        <v>2091</v>
      </c>
      <c r="E3" s="37"/>
      <c r="F3" s="37"/>
      <c r="G3" s="37"/>
    </row>
    <row r="4" spans="1:33" ht="15" customHeight="1" x14ac:dyDescent="0.25">
      <c r="C4" s="157" t="s">
        <v>86</v>
      </c>
      <c r="D4" s="157" t="s">
        <v>2092</v>
      </c>
      <c r="E4" s="37"/>
      <c r="F4" s="37"/>
      <c r="G4" s="157" t="s">
        <v>2093</v>
      </c>
    </row>
    <row r="5" spans="1:33" ht="15" customHeight="1" x14ac:dyDescent="0.25">
      <c r="C5" s="157" t="s">
        <v>88</v>
      </c>
      <c r="D5" s="157" t="s">
        <v>2094</v>
      </c>
      <c r="E5" s="37"/>
      <c r="F5" s="37"/>
      <c r="G5" s="37"/>
    </row>
    <row r="6" spans="1:33" ht="15" customHeight="1" x14ac:dyDescent="0.25">
      <c r="C6" s="157" t="s">
        <v>89</v>
      </c>
      <c r="D6" s="37"/>
      <c r="E6" s="157" t="s">
        <v>2095</v>
      </c>
      <c r="F6" s="37"/>
      <c r="G6" s="37"/>
    </row>
    <row r="7" spans="1:33" ht="12" customHeight="1" x14ac:dyDescent="0.25"/>
    <row r="8" spans="1:33" ht="12" customHeight="1" x14ac:dyDescent="0.25"/>
    <row r="9" spans="1:33" ht="12" customHeight="1" x14ac:dyDescent="0.25"/>
    <row r="10" spans="1:33" ht="15" customHeight="1" x14ac:dyDescent="0.25">
      <c r="A10" s="38" t="s">
        <v>527</v>
      </c>
      <c r="B10" s="159" t="s">
        <v>526</v>
      </c>
      <c r="AG10" s="228" t="s">
        <v>2096</v>
      </c>
    </row>
    <row r="11" spans="1:33" ht="15" customHeight="1" x14ac:dyDescent="0.25">
      <c r="B11" s="155"/>
      <c r="AG11" s="228" t="s">
        <v>2097</v>
      </c>
    </row>
    <row r="12" spans="1:33"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28" t="s">
        <v>2098</v>
      </c>
    </row>
    <row r="13" spans="1:33" ht="15" customHeight="1" thickBot="1" x14ac:dyDescent="0.3">
      <c r="B13" s="156" t="s">
        <v>525</v>
      </c>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156">
        <v>2051</v>
      </c>
    </row>
    <row r="14" spans="1:33" ht="15" customHeight="1" thickTop="1" x14ac:dyDescent="0.25">
      <c r="C14" s="248"/>
      <c r="D14" s="248"/>
      <c r="E14" s="248"/>
      <c r="F14" s="248"/>
      <c r="G14" s="248"/>
      <c r="H14" s="248"/>
      <c r="I14" s="248"/>
      <c r="J14" s="248"/>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row>
    <row r="15" spans="1:33" ht="15" customHeight="1" x14ac:dyDescent="0.25">
      <c r="A15" s="38" t="s">
        <v>524</v>
      </c>
      <c r="B15" s="162" t="s">
        <v>411</v>
      </c>
      <c r="C15" s="232">
        <f>'AEO T25 Food 2022 Raw'!F6</f>
        <v>951.64434800000004</v>
      </c>
      <c r="D15" s="232">
        <f>'AEO T25 Food 2022 Raw'!G6</f>
        <v>968.13769500000001</v>
      </c>
      <c r="E15" s="232">
        <f>'AEO T25 Food 2022 Raw'!H6</f>
        <v>969.99871800000005</v>
      </c>
      <c r="F15" s="232">
        <f>'AEO T25 Food 2022 Raw'!I6</f>
        <v>974.52917500000001</v>
      </c>
      <c r="G15" s="232">
        <f>'AEO T25 Food 2022 Raw'!J6</f>
        <v>980.49780299999998</v>
      </c>
      <c r="H15" s="232">
        <f>'AEO T25 Food 2022 Raw'!K6</f>
        <v>986.57391399999995</v>
      </c>
      <c r="I15" s="232">
        <f>'AEO T25 Food 2022 Raw'!L6</f>
        <v>993.19183299999997</v>
      </c>
      <c r="J15" s="232">
        <f>'AEO T25 Food 2022 Raw'!M6</f>
        <v>999.98217799999998</v>
      </c>
      <c r="K15" s="232">
        <f>'AEO T25 Food 2022 Raw'!N6</f>
        <v>1005.9415279999999</v>
      </c>
      <c r="L15" s="232">
        <f>'AEO T25 Food 2022 Raw'!O6</f>
        <v>1011.705017</v>
      </c>
      <c r="M15" s="232">
        <f>'AEO T25 Food 2022 Raw'!P6</f>
        <v>1017.668274</v>
      </c>
      <c r="N15" s="232">
        <f>'AEO T25 Food 2022 Raw'!Q6</f>
        <v>1023.182495</v>
      </c>
      <c r="O15" s="232">
        <f>'AEO T25 Food 2022 Raw'!R6</f>
        <v>1027.451294</v>
      </c>
      <c r="P15" s="232">
        <f>'AEO T25 Food 2022 Raw'!S6</f>
        <v>1031.005737</v>
      </c>
      <c r="Q15" s="232">
        <f>'AEO T25 Food 2022 Raw'!T6</f>
        <v>1034.5820309999999</v>
      </c>
      <c r="R15" s="232">
        <f>'AEO T25 Food 2022 Raw'!U6</f>
        <v>1038.2364500000001</v>
      </c>
      <c r="S15" s="232">
        <f>'AEO T25 Food 2022 Raw'!V6</f>
        <v>1041.2788089999999</v>
      </c>
      <c r="T15" s="232">
        <f>'AEO T25 Food 2022 Raw'!W6</f>
        <v>1044.4017329999999</v>
      </c>
      <c r="U15" s="232">
        <f>'AEO T25 Food 2022 Raw'!X6</f>
        <v>1048.053711</v>
      </c>
      <c r="V15" s="232">
        <f>'AEO T25 Food 2022 Raw'!Y6</f>
        <v>1051.4875489999999</v>
      </c>
      <c r="W15" s="232">
        <f>'AEO T25 Food 2022 Raw'!Z6</f>
        <v>1054.318726</v>
      </c>
      <c r="X15" s="232">
        <f>'AEO T25 Food 2022 Raw'!AA6</f>
        <v>1057.786987</v>
      </c>
      <c r="Y15" s="232">
        <f>'AEO T25 Food 2022 Raw'!AB6</f>
        <v>1061.2742920000001</v>
      </c>
      <c r="Z15" s="232">
        <f>'AEO T25 Food 2022 Raw'!AC6</f>
        <v>1064.614014</v>
      </c>
      <c r="AA15" s="232">
        <f>'AEO T25 Food 2022 Raw'!AD6</f>
        <v>1067.841797</v>
      </c>
      <c r="AB15" s="232">
        <f>'AEO T25 Food 2022 Raw'!AE6</f>
        <v>1070.3272710000001</v>
      </c>
      <c r="AC15" s="232">
        <f>'AEO T25 Food 2022 Raw'!AF6</f>
        <v>1072.7795410000001</v>
      </c>
      <c r="AD15" s="232">
        <f>'AEO T25 Food 2022 Raw'!AG6</f>
        <v>1076.1705320000001</v>
      </c>
      <c r="AE15" s="232">
        <f>'AEO T25 Food 2022 Raw'!AH6</f>
        <v>1080.1557620000001</v>
      </c>
      <c r="AF15" s="232">
        <f>'AEO T25 Food 2022 Raw'!AI6</f>
        <v>1085.2459719999999</v>
      </c>
      <c r="AG15" s="254">
        <f>'AEO T25 Food 2022 Raw'!AJ6</f>
        <v>5.0000000000000001E-3</v>
      </c>
    </row>
    <row r="16" spans="1:33" ht="15" customHeight="1" x14ac:dyDescent="0.25">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126"/>
    </row>
    <row r="17" spans="1:33" ht="15" customHeight="1" x14ac:dyDescent="0.25">
      <c r="B17" s="162" t="s">
        <v>523</v>
      </c>
      <c r="C17" s="248"/>
      <c r="D17" s="248"/>
      <c r="E17" s="248"/>
      <c r="F17" s="248"/>
      <c r="G17" s="248"/>
      <c r="H17" s="248"/>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126"/>
    </row>
    <row r="18" spans="1:33" ht="15" customHeight="1" x14ac:dyDescent="0.25">
      <c r="A18" s="38" t="s">
        <v>522</v>
      </c>
      <c r="B18" s="163" t="s">
        <v>3</v>
      </c>
      <c r="C18" s="168">
        <f>'AEO T25 Food 2022 Raw'!F8</f>
        <v>0</v>
      </c>
      <c r="D18" s="168">
        <f>'AEO T25 Food 2022 Raw'!G8</f>
        <v>0</v>
      </c>
      <c r="E18" s="168">
        <f>'AEO T25 Food 2022 Raw'!H8</f>
        <v>0</v>
      </c>
      <c r="F18" s="168">
        <f>'AEO T25 Food 2022 Raw'!I8</f>
        <v>0</v>
      </c>
      <c r="G18" s="168">
        <f>'AEO T25 Food 2022 Raw'!J8</f>
        <v>0</v>
      </c>
      <c r="H18" s="168">
        <f>'AEO T25 Food 2022 Raw'!K8</f>
        <v>0</v>
      </c>
      <c r="I18" s="168">
        <f>'AEO T25 Food 2022 Raw'!L8</f>
        <v>0</v>
      </c>
      <c r="J18" s="168">
        <f>'AEO T25 Food 2022 Raw'!M8</f>
        <v>0</v>
      </c>
      <c r="K18" s="168">
        <f>'AEO T25 Food 2022 Raw'!N8</f>
        <v>0</v>
      </c>
      <c r="L18" s="168">
        <f>'AEO T25 Food 2022 Raw'!O8</f>
        <v>0</v>
      </c>
      <c r="M18" s="168">
        <f>'AEO T25 Food 2022 Raw'!P8</f>
        <v>0</v>
      </c>
      <c r="N18" s="168">
        <f>'AEO T25 Food 2022 Raw'!Q8</f>
        <v>0</v>
      </c>
      <c r="O18" s="168">
        <f>'AEO T25 Food 2022 Raw'!R8</f>
        <v>0</v>
      </c>
      <c r="P18" s="168">
        <f>'AEO T25 Food 2022 Raw'!S8</f>
        <v>0</v>
      </c>
      <c r="Q18" s="168">
        <f>'AEO T25 Food 2022 Raw'!T8</f>
        <v>0</v>
      </c>
      <c r="R18" s="168">
        <f>'AEO T25 Food 2022 Raw'!U8</f>
        <v>0</v>
      </c>
      <c r="S18" s="168">
        <f>'AEO T25 Food 2022 Raw'!V8</f>
        <v>0</v>
      </c>
      <c r="T18" s="168">
        <f>'AEO T25 Food 2022 Raw'!W8</f>
        <v>0</v>
      </c>
      <c r="U18" s="168">
        <f>'AEO T25 Food 2022 Raw'!X8</f>
        <v>0</v>
      </c>
      <c r="V18" s="168">
        <f>'AEO T25 Food 2022 Raw'!Y8</f>
        <v>0</v>
      </c>
      <c r="W18" s="168">
        <f>'AEO T25 Food 2022 Raw'!Z8</f>
        <v>0</v>
      </c>
      <c r="X18" s="168">
        <f>'AEO T25 Food 2022 Raw'!AA8</f>
        <v>0</v>
      </c>
      <c r="Y18" s="168">
        <f>'AEO T25 Food 2022 Raw'!AB8</f>
        <v>0</v>
      </c>
      <c r="Z18" s="168">
        <f>'AEO T25 Food 2022 Raw'!AC8</f>
        <v>0</v>
      </c>
      <c r="AA18" s="168">
        <f>'AEO T25 Food 2022 Raw'!AD8</f>
        <v>0</v>
      </c>
      <c r="AB18" s="168">
        <f>'AEO T25 Food 2022 Raw'!AE8</f>
        <v>0</v>
      </c>
      <c r="AC18" s="168">
        <f>'AEO T25 Food 2022 Raw'!AF8</f>
        <v>0</v>
      </c>
      <c r="AD18" s="168">
        <f>'AEO T25 Food 2022 Raw'!AG8</f>
        <v>0</v>
      </c>
      <c r="AE18" s="168">
        <f>'AEO T25 Food 2022 Raw'!AH8</f>
        <v>0</v>
      </c>
      <c r="AF18" s="168">
        <f>'AEO T25 Food 2022 Raw'!AI8</f>
        <v>0</v>
      </c>
      <c r="AG18" s="256" t="str">
        <f>'AEO T25 Food 2022 Raw'!AJ8</f>
        <v>- -</v>
      </c>
    </row>
    <row r="19" spans="1:33" ht="15" customHeight="1" x14ac:dyDescent="0.25">
      <c r="A19" s="38" t="s">
        <v>521</v>
      </c>
      <c r="B19" s="163" t="s">
        <v>2</v>
      </c>
      <c r="C19" s="168">
        <f>'AEO T25 Food 2022 Raw'!F9</f>
        <v>5.627154</v>
      </c>
      <c r="D19" s="168">
        <f>'AEO T25 Food 2022 Raw'!G9</f>
        <v>5.2602929999999999</v>
      </c>
      <c r="E19" s="168">
        <f>'AEO T25 Food 2022 Raw'!H9</f>
        <v>5.3310360000000001</v>
      </c>
      <c r="F19" s="168">
        <f>'AEO T25 Food 2022 Raw'!I9</f>
        <v>5.121982</v>
      </c>
      <c r="G19" s="168">
        <f>'AEO T25 Food 2022 Raw'!J9</f>
        <v>5.1257429999999999</v>
      </c>
      <c r="H19" s="168">
        <f>'AEO T25 Food 2022 Raw'!K9</f>
        <v>5.1690469999999999</v>
      </c>
      <c r="I19" s="168">
        <f>'AEO T25 Food 2022 Raw'!L9</f>
        <v>5.2122260000000002</v>
      </c>
      <c r="J19" s="168">
        <f>'AEO T25 Food 2022 Raw'!M9</f>
        <v>5.2328849999999996</v>
      </c>
      <c r="K19" s="168">
        <f>'AEO T25 Food 2022 Raw'!N9</f>
        <v>5.24092</v>
      </c>
      <c r="L19" s="168">
        <f>'AEO T25 Food 2022 Raw'!O9</f>
        <v>5.2521579999999997</v>
      </c>
      <c r="M19" s="168">
        <f>'AEO T25 Food 2022 Raw'!P9</f>
        <v>5.2564229999999998</v>
      </c>
      <c r="N19" s="168">
        <f>'AEO T25 Food 2022 Raw'!Q9</f>
        <v>5.2593180000000004</v>
      </c>
      <c r="O19" s="168">
        <f>'AEO T25 Food 2022 Raw'!R9</f>
        <v>5.272373</v>
      </c>
      <c r="P19" s="168">
        <f>'AEO T25 Food 2022 Raw'!S9</f>
        <v>5.2807769999999996</v>
      </c>
      <c r="Q19" s="168">
        <f>'AEO T25 Food 2022 Raw'!T9</f>
        <v>5.283544</v>
      </c>
      <c r="R19" s="168">
        <f>'AEO T25 Food 2022 Raw'!U9</f>
        <v>5.2870210000000002</v>
      </c>
      <c r="S19" s="168">
        <f>'AEO T25 Food 2022 Raw'!V9</f>
        <v>5.2938929999999997</v>
      </c>
      <c r="T19" s="168">
        <f>'AEO T25 Food 2022 Raw'!W9</f>
        <v>5.3108300000000002</v>
      </c>
      <c r="U19" s="168">
        <f>'AEO T25 Food 2022 Raw'!X9</f>
        <v>5.3393730000000001</v>
      </c>
      <c r="V19" s="168">
        <f>'AEO T25 Food 2022 Raw'!Y9</f>
        <v>5.3431350000000002</v>
      </c>
      <c r="W19" s="168">
        <f>'AEO T25 Food 2022 Raw'!Z9</f>
        <v>5.3656160000000002</v>
      </c>
      <c r="X19" s="168">
        <f>'AEO T25 Food 2022 Raw'!AA9</f>
        <v>5.3986140000000002</v>
      </c>
      <c r="Y19" s="168">
        <f>'AEO T25 Food 2022 Raw'!AB9</f>
        <v>5.4131349999999996</v>
      </c>
      <c r="Z19" s="168">
        <f>'AEO T25 Food 2022 Raw'!AC9</f>
        <v>5.4236610000000001</v>
      </c>
      <c r="AA19" s="168">
        <f>'AEO T25 Food 2022 Raw'!AD9</f>
        <v>5.4470289999999997</v>
      </c>
      <c r="AB19" s="168">
        <f>'AEO T25 Food 2022 Raw'!AE9</f>
        <v>5.4513920000000002</v>
      </c>
      <c r="AC19" s="168">
        <f>'AEO T25 Food 2022 Raw'!AF9</f>
        <v>5.4766959999999996</v>
      </c>
      <c r="AD19" s="168">
        <f>'AEO T25 Food 2022 Raw'!AG9</f>
        <v>5.5107049999999997</v>
      </c>
      <c r="AE19" s="168">
        <f>'AEO T25 Food 2022 Raw'!AH9</f>
        <v>5.5361909999999996</v>
      </c>
      <c r="AF19" s="168">
        <f>'AEO T25 Food 2022 Raw'!AI9</f>
        <v>5.575253</v>
      </c>
      <c r="AG19" s="256">
        <f>'AEO T25 Food 2022 Raw'!AJ9</f>
        <v>0</v>
      </c>
    </row>
    <row r="20" spans="1:33" ht="15" customHeight="1" x14ac:dyDescent="0.25">
      <c r="A20" s="38" t="s">
        <v>520</v>
      </c>
      <c r="B20" s="163" t="s">
        <v>58</v>
      </c>
      <c r="C20" s="168">
        <f>'AEO T25 Food 2022 Raw'!F10</f>
        <v>2.1929289999999999</v>
      </c>
      <c r="D20" s="168">
        <f>'AEO T25 Food 2022 Raw'!G10</f>
        <v>2.2704759999999999</v>
      </c>
      <c r="E20" s="168">
        <f>'AEO T25 Food 2022 Raw'!H10</f>
        <v>1.9461820000000001</v>
      </c>
      <c r="F20" s="168">
        <f>'AEO T25 Food 2022 Raw'!I10</f>
        <v>1.3783399999999999</v>
      </c>
      <c r="G20" s="168">
        <f>'AEO T25 Food 2022 Raw'!J10</f>
        <v>1.174641</v>
      </c>
      <c r="H20" s="168">
        <f>'AEO T25 Food 2022 Raw'!K10</f>
        <v>1.0595399999999999</v>
      </c>
      <c r="I20" s="168">
        <f>'AEO T25 Food 2022 Raw'!L10</f>
        <v>0.97817100000000001</v>
      </c>
      <c r="J20" s="168">
        <f>'AEO T25 Food 2022 Raw'!M10</f>
        <v>1.0052209999999999</v>
      </c>
      <c r="K20" s="168">
        <f>'AEO T25 Food 2022 Raw'!N10</f>
        <v>1.0290619999999999</v>
      </c>
      <c r="L20" s="168">
        <f>'AEO T25 Food 2022 Raw'!O10</f>
        <v>1.033881</v>
      </c>
      <c r="M20" s="168">
        <f>'AEO T25 Food 2022 Raw'!P10</f>
        <v>1.0330699999999999</v>
      </c>
      <c r="N20" s="168">
        <f>'AEO T25 Food 2022 Raw'!Q10</f>
        <v>1.0180979999999999</v>
      </c>
      <c r="O20" s="168">
        <f>'AEO T25 Food 2022 Raw'!R10</f>
        <v>1.0271399999999999</v>
      </c>
      <c r="P20" s="168">
        <f>'AEO T25 Food 2022 Raw'!S10</f>
        <v>1.014497</v>
      </c>
      <c r="Q20" s="168">
        <f>'AEO T25 Food 2022 Raw'!T10</f>
        <v>0.98703799999999997</v>
      </c>
      <c r="R20" s="168">
        <f>'AEO T25 Food 2022 Raw'!U10</f>
        <v>0.96864899999999998</v>
      </c>
      <c r="S20" s="168">
        <f>'AEO T25 Food 2022 Raw'!V10</f>
        <v>0.96295799999999998</v>
      </c>
      <c r="T20" s="168">
        <f>'AEO T25 Food 2022 Raw'!W10</f>
        <v>0.95687500000000003</v>
      </c>
      <c r="U20" s="168">
        <f>'AEO T25 Food 2022 Raw'!X10</f>
        <v>0.96065299999999998</v>
      </c>
      <c r="V20" s="168">
        <f>'AEO T25 Food 2022 Raw'!Y10</f>
        <v>0.92830000000000001</v>
      </c>
      <c r="W20" s="168">
        <f>'AEO T25 Food 2022 Raw'!Z10</f>
        <v>0.92645699999999997</v>
      </c>
      <c r="X20" s="168">
        <f>'AEO T25 Food 2022 Raw'!AA10</f>
        <v>0.922238</v>
      </c>
      <c r="Y20" s="168">
        <f>'AEO T25 Food 2022 Raw'!AB10</f>
        <v>0.89338200000000001</v>
      </c>
      <c r="Z20" s="168">
        <f>'AEO T25 Food 2022 Raw'!AC10</f>
        <v>0.87220299999999995</v>
      </c>
      <c r="AA20" s="168">
        <f>'AEO T25 Food 2022 Raw'!AD10</f>
        <v>0.85163800000000001</v>
      </c>
      <c r="AB20" s="168">
        <f>'AEO T25 Food 2022 Raw'!AE10</f>
        <v>0.83393600000000001</v>
      </c>
      <c r="AC20" s="168">
        <f>'AEO T25 Food 2022 Raw'!AF10</f>
        <v>0.82578499999999999</v>
      </c>
      <c r="AD20" s="168">
        <f>'AEO T25 Food 2022 Raw'!AG10</f>
        <v>0.82258799999999999</v>
      </c>
      <c r="AE20" s="168">
        <f>'AEO T25 Food 2022 Raw'!AH10</f>
        <v>0.81832899999999997</v>
      </c>
      <c r="AF20" s="168">
        <f>'AEO T25 Food 2022 Raw'!AI10</f>
        <v>0.81953399999999998</v>
      </c>
      <c r="AG20" s="256">
        <f>'AEO T25 Food 2022 Raw'!AJ10</f>
        <v>-3.3000000000000002E-2</v>
      </c>
    </row>
    <row r="21" spans="1:33" ht="15" customHeight="1" x14ac:dyDescent="0.25">
      <c r="A21" s="38" t="s">
        <v>519</v>
      </c>
      <c r="B21" s="163" t="s">
        <v>5</v>
      </c>
      <c r="C21" s="168">
        <f>'AEO T25 Food 2022 Raw'!F11</f>
        <v>0</v>
      </c>
      <c r="D21" s="168">
        <f>'AEO T25 Food 2022 Raw'!G11</f>
        <v>0</v>
      </c>
      <c r="E21" s="168">
        <f>'AEO T25 Food 2022 Raw'!H11</f>
        <v>0</v>
      </c>
      <c r="F21" s="168">
        <f>'AEO T25 Food 2022 Raw'!I11</f>
        <v>0</v>
      </c>
      <c r="G21" s="168">
        <f>'AEO T25 Food 2022 Raw'!J11</f>
        <v>0</v>
      </c>
      <c r="H21" s="168">
        <f>'AEO T25 Food 2022 Raw'!K11</f>
        <v>0</v>
      </c>
      <c r="I21" s="168">
        <f>'AEO T25 Food 2022 Raw'!L11</f>
        <v>0</v>
      </c>
      <c r="J21" s="168">
        <f>'AEO T25 Food 2022 Raw'!M11</f>
        <v>0</v>
      </c>
      <c r="K21" s="168">
        <f>'AEO T25 Food 2022 Raw'!N11</f>
        <v>0</v>
      </c>
      <c r="L21" s="168">
        <f>'AEO T25 Food 2022 Raw'!O11</f>
        <v>0</v>
      </c>
      <c r="M21" s="168">
        <f>'AEO T25 Food 2022 Raw'!P11</f>
        <v>0</v>
      </c>
      <c r="N21" s="168">
        <f>'AEO T25 Food 2022 Raw'!Q11</f>
        <v>0</v>
      </c>
      <c r="O21" s="168">
        <f>'AEO T25 Food 2022 Raw'!R11</f>
        <v>0</v>
      </c>
      <c r="P21" s="168">
        <f>'AEO T25 Food 2022 Raw'!S11</f>
        <v>0</v>
      </c>
      <c r="Q21" s="168">
        <f>'AEO T25 Food 2022 Raw'!T11</f>
        <v>0</v>
      </c>
      <c r="R21" s="168">
        <f>'AEO T25 Food 2022 Raw'!U11</f>
        <v>0</v>
      </c>
      <c r="S21" s="168">
        <f>'AEO T25 Food 2022 Raw'!V11</f>
        <v>0</v>
      </c>
      <c r="T21" s="168">
        <f>'AEO T25 Food 2022 Raw'!W11</f>
        <v>0</v>
      </c>
      <c r="U21" s="168">
        <f>'AEO T25 Food 2022 Raw'!X11</f>
        <v>0</v>
      </c>
      <c r="V21" s="168">
        <f>'AEO T25 Food 2022 Raw'!Y11</f>
        <v>0</v>
      </c>
      <c r="W21" s="168">
        <f>'AEO T25 Food 2022 Raw'!Z11</f>
        <v>0</v>
      </c>
      <c r="X21" s="168">
        <f>'AEO T25 Food 2022 Raw'!AA11</f>
        <v>0</v>
      </c>
      <c r="Y21" s="168">
        <f>'AEO T25 Food 2022 Raw'!AB11</f>
        <v>0</v>
      </c>
      <c r="Z21" s="168">
        <f>'AEO T25 Food 2022 Raw'!AC11</f>
        <v>0</v>
      </c>
      <c r="AA21" s="168">
        <f>'AEO T25 Food 2022 Raw'!AD11</f>
        <v>0</v>
      </c>
      <c r="AB21" s="168">
        <f>'AEO T25 Food 2022 Raw'!AE11</f>
        <v>0</v>
      </c>
      <c r="AC21" s="168">
        <f>'AEO T25 Food 2022 Raw'!AF11</f>
        <v>0</v>
      </c>
      <c r="AD21" s="168">
        <f>'AEO T25 Food 2022 Raw'!AG11</f>
        <v>0</v>
      </c>
      <c r="AE21" s="168">
        <f>'AEO T25 Food 2022 Raw'!AH11</f>
        <v>0</v>
      </c>
      <c r="AF21" s="168">
        <f>'AEO T25 Food 2022 Raw'!AI11</f>
        <v>0</v>
      </c>
      <c r="AG21" s="256" t="str">
        <f>'AEO T25 Food 2022 Raw'!AJ11</f>
        <v>- -</v>
      </c>
    </row>
    <row r="22" spans="1:33" ht="15" customHeight="1" x14ac:dyDescent="0.25">
      <c r="A22" s="38" t="s">
        <v>518</v>
      </c>
      <c r="B22" s="163" t="s">
        <v>59</v>
      </c>
      <c r="C22" s="168">
        <f>'AEO T25 Food 2022 Raw'!F12</f>
        <v>7.8200839999999996</v>
      </c>
      <c r="D22" s="168">
        <f>'AEO T25 Food 2022 Raw'!G12</f>
        <v>7.5307680000000001</v>
      </c>
      <c r="E22" s="168">
        <f>'AEO T25 Food 2022 Raw'!H12</f>
        <v>7.2772180000000004</v>
      </c>
      <c r="F22" s="168">
        <f>'AEO T25 Food 2022 Raw'!I12</f>
        <v>6.5003219999999997</v>
      </c>
      <c r="G22" s="168">
        <f>'AEO T25 Food 2022 Raw'!J12</f>
        <v>6.3003850000000003</v>
      </c>
      <c r="H22" s="168">
        <f>'AEO T25 Food 2022 Raw'!K12</f>
        <v>6.2285880000000002</v>
      </c>
      <c r="I22" s="168">
        <f>'AEO T25 Food 2022 Raw'!L12</f>
        <v>6.1903969999999999</v>
      </c>
      <c r="J22" s="168">
        <f>'AEO T25 Food 2022 Raw'!M12</f>
        <v>6.2381060000000002</v>
      </c>
      <c r="K22" s="168">
        <f>'AEO T25 Food 2022 Raw'!N12</f>
        <v>6.2699809999999996</v>
      </c>
      <c r="L22" s="168">
        <f>'AEO T25 Food 2022 Raw'!O12</f>
        <v>6.2860389999999997</v>
      </c>
      <c r="M22" s="168">
        <f>'AEO T25 Food 2022 Raw'!P12</f>
        <v>6.2894930000000002</v>
      </c>
      <c r="N22" s="168">
        <f>'AEO T25 Food 2022 Raw'!Q12</f>
        <v>6.2774150000000004</v>
      </c>
      <c r="O22" s="168">
        <f>'AEO T25 Food 2022 Raw'!R12</f>
        <v>6.2995130000000001</v>
      </c>
      <c r="P22" s="168">
        <f>'AEO T25 Food 2022 Raw'!S12</f>
        <v>6.295274</v>
      </c>
      <c r="Q22" s="168">
        <f>'AEO T25 Food 2022 Raw'!T12</f>
        <v>6.2705830000000002</v>
      </c>
      <c r="R22" s="168">
        <f>'AEO T25 Food 2022 Raw'!U12</f>
        <v>6.2556700000000003</v>
      </c>
      <c r="S22" s="168">
        <f>'AEO T25 Food 2022 Raw'!V12</f>
        <v>6.2568510000000002</v>
      </c>
      <c r="T22" s="168">
        <f>'AEO T25 Food 2022 Raw'!W12</f>
        <v>6.2677040000000002</v>
      </c>
      <c r="U22" s="168">
        <f>'AEO T25 Food 2022 Raw'!X12</f>
        <v>6.3000249999999998</v>
      </c>
      <c r="V22" s="168">
        <f>'AEO T25 Food 2022 Raw'!Y12</f>
        <v>6.2714350000000003</v>
      </c>
      <c r="W22" s="168">
        <f>'AEO T25 Food 2022 Raw'!Z12</f>
        <v>6.2920730000000002</v>
      </c>
      <c r="X22" s="168">
        <f>'AEO T25 Food 2022 Raw'!AA12</f>
        <v>6.3208520000000004</v>
      </c>
      <c r="Y22" s="168">
        <f>'AEO T25 Food 2022 Raw'!AB12</f>
        <v>6.3065170000000004</v>
      </c>
      <c r="Z22" s="168">
        <f>'AEO T25 Food 2022 Raw'!AC12</f>
        <v>6.2958639999999999</v>
      </c>
      <c r="AA22" s="168">
        <f>'AEO T25 Food 2022 Raw'!AD12</f>
        <v>6.298667</v>
      </c>
      <c r="AB22" s="168">
        <f>'AEO T25 Food 2022 Raw'!AE12</f>
        <v>6.2853279999999998</v>
      </c>
      <c r="AC22" s="168">
        <f>'AEO T25 Food 2022 Raw'!AF12</f>
        <v>6.3024820000000004</v>
      </c>
      <c r="AD22" s="168">
        <f>'AEO T25 Food 2022 Raw'!AG12</f>
        <v>6.3332930000000003</v>
      </c>
      <c r="AE22" s="168">
        <f>'AEO T25 Food 2022 Raw'!AH12</f>
        <v>6.3545210000000001</v>
      </c>
      <c r="AF22" s="168">
        <f>'AEO T25 Food 2022 Raw'!AI12</f>
        <v>6.394787</v>
      </c>
      <c r="AG22" s="256">
        <f>'AEO T25 Food 2022 Raw'!AJ12</f>
        <v>-7.0000000000000001E-3</v>
      </c>
    </row>
    <row r="23" spans="1:33" ht="15" customHeight="1" x14ac:dyDescent="0.25">
      <c r="A23" s="38" t="s">
        <v>517</v>
      </c>
      <c r="B23" s="163" t="s">
        <v>6</v>
      </c>
      <c r="C23" s="168">
        <f>'AEO T25 Food 2022 Raw'!F13</f>
        <v>708.91210899999999</v>
      </c>
      <c r="D23" s="168">
        <f>'AEO T25 Food 2022 Raw'!G13</f>
        <v>718.23315400000001</v>
      </c>
      <c r="E23" s="168">
        <f>'AEO T25 Food 2022 Raw'!H13</f>
        <v>719.33471699999996</v>
      </c>
      <c r="F23" s="168">
        <f>'AEO T25 Food 2022 Raw'!I13</f>
        <v>719.57543899999996</v>
      </c>
      <c r="G23" s="168">
        <f>'AEO T25 Food 2022 Raw'!J13</f>
        <v>716.81726100000003</v>
      </c>
      <c r="H23" s="168">
        <f>'AEO T25 Food 2022 Raw'!K13</f>
        <v>710.09210199999995</v>
      </c>
      <c r="I23" s="168">
        <f>'AEO T25 Food 2022 Raw'!L13</f>
        <v>699.196777</v>
      </c>
      <c r="J23" s="168">
        <f>'AEO T25 Food 2022 Raw'!M13</f>
        <v>686.12933299999997</v>
      </c>
      <c r="K23" s="168">
        <f>'AEO T25 Food 2022 Raw'!N13</f>
        <v>672.22479199999998</v>
      </c>
      <c r="L23" s="168">
        <f>'AEO T25 Food 2022 Raw'!O13</f>
        <v>658.720642</v>
      </c>
      <c r="M23" s="168">
        <f>'AEO T25 Food 2022 Raw'!P13</f>
        <v>646.51367200000004</v>
      </c>
      <c r="N23" s="168">
        <f>'AEO T25 Food 2022 Raw'!Q13</f>
        <v>631.740723</v>
      </c>
      <c r="O23" s="168">
        <f>'AEO T25 Food 2022 Raw'!R13</f>
        <v>617.66497800000002</v>
      </c>
      <c r="P23" s="168">
        <f>'AEO T25 Food 2022 Raw'!S13</f>
        <v>604.65521200000001</v>
      </c>
      <c r="Q23" s="168">
        <f>'AEO T25 Food 2022 Raw'!T13</f>
        <v>592.90765399999998</v>
      </c>
      <c r="R23" s="168">
        <f>'AEO T25 Food 2022 Raw'!U13</f>
        <v>582.31140100000005</v>
      </c>
      <c r="S23" s="168">
        <f>'AEO T25 Food 2022 Raw'!V13</f>
        <v>575.75158699999997</v>
      </c>
      <c r="T23" s="168">
        <f>'AEO T25 Food 2022 Raw'!W13</f>
        <v>572.86932400000001</v>
      </c>
      <c r="U23" s="168">
        <f>'AEO T25 Food 2022 Raw'!X13</f>
        <v>570.36645499999997</v>
      </c>
      <c r="V23" s="168">
        <f>'AEO T25 Food 2022 Raw'!Y13</f>
        <v>568.12829599999998</v>
      </c>
      <c r="W23" s="168">
        <f>'AEO T25 Food 2022 Raw'!Z13</f>
        <v>565.69274900000005</v>
      </c>
      <c r="X23" s="168">
        <f>'AEO T25 Food 2022 Raw'!AA13</f>
        <v>564.29028300000004</v>
      </c>
      <c r="Y23" s="168">
        <f>'AEO T25 Food 2022 Raw'!AB13</f>
        <v>563.90020800000002</v>
      </c>
      <c r="Z23" s="168">
        <f>'AEO T25 Food 2022 Raw'!AC13</f>
        <v>563.12457300000005</v>
      </c>
      <c r="AA23" s="168">
        <f>'AEO T25 Food 2022 Raw'!AD13</f>
        <v>562.73547399999995</v>
      </c>
      <c r="AB23" s="168">
        <f>'AEO T25 Food 2022 Raw'!AE13</f>
        <v>561.73498500000005</v>
      </c>
      <c r="AC23" s="168">
        <f>'AEO T25 Food 2022 Raw'!AF13</f>
        <v>560.733521</v>
      </c>
      <c r="AD23" s="168">
        <f>'AEO T25 Food 2022 Raw'!AG13</f>
        <v>560.20043899999996</v>
      </c>
      <c r="AE23" s="168">
        <f>'AEO T25 Food 2022 Raw'!AH13</f>
        <v>559.91857900000002</v>
      </c>
      <c r="AF23" s="168">
        <f>'AEO T25 Food 2022 Raw'!AI13</f>
        <v>559.90124500000002</v>
      </c>
      <c r="AG23" s="256">
        <f>'AEO T25 Food 2022 Raw'!AJ13</f>
        <v>-8.0000000000000002E-3</v>
      </c>
    </row>
    <row r="24" spans="1:33" ht="15" customHeight="1" x14ac:dyDescent="0.25">
      <c r="A24" s="38" t="s">
        <v>516</v>
      </c>
      <c r="B24" s="163" t="s">
        <v>7</v>
      </c>
      <c r="C24" s="168">
        <f>'AEO T25 Food 2022 Raw'!F14</f>
        <v>120.650024</v>
      </c>
      <c r="D24" s="168">
        <f>'AEO T25 Food 2022 Raw'!G14</f>
        <v>121.644302</v>
      </c>
      <c r="E24" s="168">
        <f>'AEO T25 Food 2022 Raw'!H14</f>
        <v>122.507385</v>
      </c>
      <c r="F24" s="168">
        <f>'AEO T25 Food 2022 Raw'!I14</f>
        <v>123.32152600000001</v>
      </c>
      <c r="G24" s="168">
        <f>'AEO T25 Food 2022 Raw'!J14</f>
        <v>124.091461</v>
      </c>
      <c r="H24" s="168">
        <f>'AEO T25 Food 2022 Raw'!K14</f>
        <v>124.79425000000001</v>
      </c>
      <c r="I24" s="168">
        <f>'AEO T25 Food 2022 Raw'!L14</f>
        <v>125.42467499999999</v>
      </c>
      <c r="J24" s="168">
        <f>'AEO T25 Food 2022 Raw'!M14</f>
        <v>125.968925</v>
      </c>
      <c r="K24" s="168">
        <f>'AEO T25 Food 2022 Raw'!N14</f>
        <v>126.400673</v>
      </c>
      <c r="L24" s="168">
        <f>'AEO T25 Food 2022 Raw'!O14</f>
        <v>126.71386</v>
      </c>
      <c r="M24" s="168">
        <f>'AEO T25 Food 2022 Raw'!P14</f>
        <v>126.908897</v>
      </c>
      <c r="N24" s="168">
        <f>'AEO T25 Food 2022 Raw'!Q14</f>
        <v>126.97023</v>
      </c>
      <c r="O24" s="168">
        <f>'AEO T25 Food 2022 Raw'!R14</f>
        <v>126.89531700000001</v>
      </c>
      <c r="P24" s="168">
        <f>'AEO T25 Food 2022 Raw'!S14</f>
        <v>126.749832</v>
      </c>
      <c r="Q24" s="168">
        <f>'AEO T25 Food 2022 Raw'!T14</f>
        <v>126.608818</v>
      </c>
      <c r="R24" s="168">
        <f>'AEO T25 Food 2022 Raw'!U14</f>
        <v>126.47577699999999</v>
      </c>
      <c r="S24" s="168">
        <f>'AEO T25 Food 2022 Raw'!V14</f>
        <v>126.340919</v>
      </c>
      <c r="T24" s="168">
        <f>'AEO T25 Food 2022 Raw'!W14</f>
        <v>126.20684799999999</v>
      </c>
      <c r="U24" s="168">
        <f>'AEO T25 Food 2022 Raw'!X14</f>
        <v>126.07678199999999</v>
      </c>
      <c r="V24" s="168">
        <f>'AEO T25 Food 2022 Raw'!Y14</f>
        <v>125.949966</v>
      </c>
      <c r="W24" s="168">
        <f>'AEO T25 Food 2022 Raw'!Z14</f>
        <v>125.821388</v>
      </c>
      <c r="X24" s="168">
        <f>'AEO T25 Food 2022 Raw'!AA14</f>
        <v>125.699951</v>
      </c>
      <c r="Y24" s="168">
        <f>'AEO T25 Food 2022 Raw'!AB14</f>
        <v>125.582138</v>
      </c>
      <c r="Z24" s="168">
        <f>'AEO T25 Food 2022 Raw'!AC14</f>
        <v>125.46759</v>
      </c>
      <c r="AA24" s="168">
        <f>'AEO T25 Food 2022 Raw'!AD14</f>
        <v>125.359482</v>
      </c>
      <c r="AB24" s="168">
        <f>'AEO T25 Food 2022 Raw'!AE14</f>
        <v>125.249039</v>
      </c>
      <c r="AC24" s="168">
        <f>'AEO T25 Food 2022 Raw'!AF14</f>
        <v>125.14445499999999</v>
      </c>
      <c r="AD24" s="168">
        <f>'AEO T25 Food 2022 Raw'!AG14</f>
        <v>125.042412</v>
      </c>
      <c r="AE24" s="168">
        <f>'AEO T25 Food 2022 Raw'!AH14</f>
        <v>124.943787</v>
      </c>
      <c r="AF24" s="168">
        <f>'AEO T25 Food 2022 Raw'!AI14</f>
        <v>124.85839799999999</v>
      </c>
      <c r="AG24" s="256">
        <f>'AEO T25 Food 2022 Raw'!AJ14</f>
        <v>1E-3</v>
      </c>
    </row>
    <row r="25" spans="1:33" ht="12" customHeight="1" x14ac:dyDescent="0.25">
      <c r="A25" s="38" t="s">
        <v>515</v>
      </c>
      <c r="B25" s="163" t="s">
        <v>10</v>
      </c>
      <c r="C25" s="168">
        <f>'AEO T25 Food 2022 Raw'!F15</f>
        <v>42.718612999999998</v>
      </c>
      <c r="D25" s="168">
        <f>'AEO T25 Food 2022 Raw'!G15</f>
        <v>44.452998999999998</v>
      </c>
      <c r="E25" s="168">
        <f>'AEO T25 Food 2022 Raw'!H15</f>
        <v>45.227347999999999</v>
      </c>
      <c r="F25" s="168">
        <f>'AEO T25 Food 2022 Raw'!I15</f>
        <v>45.904110000000003</v>
      </c>
      <c r="G25" s="168">
        <f>'AEO T25 Food 2022 Raw'!J15</f>
        <v>46.651237000000002</v>
      </c>
      <c r="H25" s="168">
        <f>'AEO T25 Food 2022 Raw'!K15</f>
        <v>47.408489000000003</v>
      </c>
      <c r="I25" s="168">
        <f>'AEO T25 Food 2022 Raw'!L15</f>
        <v>48.233803000000002</v>
      </c>
      <c r="J25" s="168">
        <f>'AEO T25 Food 2022 Raw'!M15</f>
        <v>49.057999000000002</v>
      </c>
      <c r="K25" s="168">
        <f>'AEO T25 Food 2022 Raw'!N15</f>
        <v>49.806713000000002</v>
      </c>
      <c r="L25" s="168">
        <f>'AEO T25 Food 2022 Raw'!O15</f>
        <v>50.490817999999997</v>
      </c>
      <c r="M25" s="168">
        <f>'AEO T25 Food 2022 Raw'!P15</f>
        <v>51.225451999999997</v>
      </c>
      <c r="N25" s="168">
        <f>'AEO T25 Food 2022 Raw'!Q15</f>
        <v>51.913265000000003</v>
      </c>
      <c r="O25" s="168">
        <f>'AEO T25 Food 2022 Raw'!R15</f>
        <v>52.413947999999998</v>
      </c>
      <c r="P25" s="168">
        <f>'AEO T25 Food 2022 Raw'!S15</f>
        <v>52.843273000000003</v>
      </c>
      <c r="Q25" s="168">
        <f>'AEO T25 Food 2022 Raw'!T15</f>
        <v>53.283752</v>
      </c>
      <c r="R25" s="168">
        <f>'AEO T25 Food 2022 Raw'!U15</f>
        <v>53.721145999999997</v>
      </c>
      <c r="S25" s="168">
        <f>'AEO T25 Food 2022 Raw'!V15</f>
        <v>54.097983999999997</v>
      </c>
      <c r="T25" s="168">
        <f>'AEO T25 Food 2022 Raw'!W15</f>
        <v>54.495685999999999</v>
      </c>
      <c r="U25" s="168">
        <f>'AEO T25 Food 2022 Raw'!X15</f>
        <v>54.929451</v>
      </c>
      <c r="V25" s="168">
        <f>'AEO T25 Food 2022 Raw'!Y15</f>
        <v>55.349358000000002</v>
      </c>
      <c r="W25" s="168">
        <f>'AEO T25 Food 2022 Raw'!Z15</f>
        <v>55.734378999999997</v>
      </c>
      <c r="X25" s="168">
        <f>'AEO T25 Food 2022 Raw'!AA15</f>
        <v>56.171241999999999</v>
      </c>
      <c r="Y25" s="168">
        <f>'AEO T25 Food 2022 Raw'!AB15</f>
        <v>56.609454999999997</v>
      </c>
      <c r="Z25" s="168">
        <f>'AEO T25 Food 2022 Raw'!AC15</f>
        <v>57.058678</v>
      </c>
      <c r="AA25" s="168">
        <f>'AEO T25 Food 2022 Raw'!AD15</f>
        <v>57.542686000000003</v>
      </c>
      <c r="AB25" s="168">
        <f>'AEO T25 Food 2022 Raw'!AE15</f>
        <v>57.985076999999997</v>
      </c>
      <c r="AC25" s="168">
        <f>'AEO T25 Food 2022 Raw'!AF15</f>
        <v>58.453685999999998</v>
      </c>
      <c r="AD25" s="168">
        <f>'AEO T25 Food 2022 Raw'!AG15</f>
        <v>58.936591999999997</v>
      </c>
      <c r="AE25" s="168">
        <f>'AEO T25 Food 2022 Raw'!AH15</f>
        <v>59.437241</v>
      </c>
      <c r="AF25" s="168">
        <f>'AEO T25 Food 2022 Raw'!AI15</f>
        <v>60.040871000000003</v>
      </c>
      <c r="AG25" s="256">
        <f>'AEO T25 Food 2022 Raw'!AJ15</f>
        <v>1.2E-2</v>
      </c>
    </row>
    <row r="26" spans="1:33" ht="12" customHeight="1" x14ac:dyDescent="0.25">
      <c r="A26" s="38" t="s">
        <v>514</v>
      </c>
      <c r="B26" s="163" t="s">
        <v>11</v>
      </c>
      <c r="C26" s="168">
        <f>'AEO T25 Food 2022 Raw'!F16</f>
        <v>281.88214099999999</v>
      </c>
      <c r="D26" s="168">
        <f>'AEO T25 Food 2022 Raw'!G16</f>
        <v>284.83514400000001</v>
      </c>
      <c r="E26" s="168">
        <f>'AEO T25 Food 2022 Raw'!H16</f>
        <v>286.75903299999999</v>
      </c>
      <c r="F26" s="168">
        <f>'AEO T25 Food 2022 Raw'!I16</f>
        <v>288.77920499999999</v>
      </c>
      <c r="G26" s="168">
        <f>'AEO T25 Food 2022 Raw'!J16</f>
        <v>290.70257600000002</v>
      </c>
      <c r="H26" s="168">
        <f>'AEO T25 Food 2022 Raw'!K16</f>
        <v>292.43246499999998</v>
      </c>
      <c r="I26" s="168">
        <f>'AEO T25 Food 2022 Raw'!L16</f>
        <v>294.07028200000002</v>
      </c>
      <c r="J26" s="168">
        <f>'AEO T25 Food 2022 Raw'!M16</f>
        <v>295.31124899999998</v>
      </c>
      <c r="K26" s="168">
        <f>'AEO T25 Food 2022 Raw'!N16</f>
        <v>296.066284</v>
      </c>
      <c r="L26" s="168">
        <f>'AEO T25 Food 2022 Raw'!O16</f>
        <v>296.76986699999998</v>
      </c>
      <c r="M26" s="168">
        <f>'AEO T25 Food 2022 Raw'!P16</f>
        <v>297.66632099999998</v>
      </c>
      <c r="N26" s="168">
        <f>'AEO T25 Food 2022 Raw'!Q16</f>
        <v>298.43679800000001</v>
      </c>
      <c r="O26" s="168">
        <f>'AEO T25 Food 2022 Raw'!R16</f>
        <v>298.88537600000001</v>
      </c>
      <c r="P26" s="168">
        <f>'AEO T25 Food 2022 Raw'!S16</f>
        <v>298.95648199999999</v>
      </c>
      <c r="Q26" s="168">
        <f>'AEO T25 Food 2022 Raw'!T16</f>
        <v>299.32534800000002</v>
      </c>
      <c r="R26" s="168">
        <f>'AEO T25 Food 2022 Raw'!U16</f>
        <v>299.62271099999998</v>
      </c>
      <c r="S26" s="168">
        <f>'AEO T25 Food 2022 Raw'!V16</f>
        <v>299.88836700000002</v>
      </c>
      <c r="T26" s="168">
        <f>'AEO T25 Food 2022 Raw'!W16</f>
        <v>300.145264</v>
      </c>
      <c r="U26" s="168">
        <f>'AEO T25 Food 2022 Raw'!X16</f>
        <v>300.57427999999999</v>
      </c>
      <c r="V26" s="168">
        <f>'AEO T25 Food 2022 Raw'!Y16</f>
        <v>300.919556</v>
      </c>
      <c r="W26" s="168">
        <f>'AEO T25 Food 2022 Raw'!Z16</f>
        <v>301.31826799999999</v>
      </c>
      <c r="X26" s="168">
        <f>'AEO T25 Food 2022 Raw'!AA16</f>
        <v>301.97232100000002</v>
      </c>
      <c r="Y26" s="168">
        <f>'AEO T25 Food 2022 Raw'!AB16</f>
        <v>302.87808200000001</v>
      </c>
      <c r="Z26" s="168">
        <f>'AEO T25 Food 2022 Raw'!AC16</f>
        <v>303.46389799999997</v>
      </c>
      <c r="AA26" s="168">
        <f>'AEO T25 Food 2022 Raw'!AD16</f>
        <v>303.83654799999999</v>
      </c>
      <c r="AB26" s="168">
        <f>'AEO T25 Food 2022 Raw'!AE16</f>
        <v>304.12579299999999</v>
      </c>
      <c r="AC26" s="168">
        <f>'AEO T25 Food 2022 Raw'!AF16</f>
        <v>304.21450800000002</v>
      </c>
      <c r="AD26" s="168">
        <f>'AEO T25 Food 2022 Raw'!AG16</f>
        <v>304.67517099999998</v>
      </c>
      <c r="AE26" s="168">
        <f>'AEO T25 Food 2022 Raw'!AH16</f>
        <v>305.318848</v>
      </c>
      <c r="AF26" s="168">
        <f>'AEO T25 Food 2022 Raw'!AI16</f>
        <v>306.09188799999998</v>
      </c>
      <c r="AG26" s="256">
        <f>'AEO T25 Food 2022 Raw'!AJ16</f>
        <v>3.0000000000000001E-3</v>
      </c>
    </row>
    <row r="27" spans="1:33" ht="12" customHeight="1" x14ac:dyDescent="0.25">
      <c r="A27" s="38" t="s">
        <v>513</v>
      </c>
      <c r="B27" s="162" t="s">
        <v>0</v>
      </c>
      <c r="C27" s="233">
        <f>'AEO T25 Food 2022 Raw'!F17</f>
        <v>1161.9829099999999</v>
      </c>
      <c r="D27" s="233">
        <f>'AEO T25 Food 2022 Raw'!G17</f>
        <v>1176.696289</v>
      </c>
      <c r="E27" s="233">
        <f>'AEO T25 Food 2022 Raw'!H17</f>
        <v>1181.1057129999999</v>
      </c>
      <c r="F27" s="233">
        <f>'AEO T25 Food 2022 Raw'!I17</f>
        <v>1184.0805660000001</v>
      </c>
      <c r="G27" s="233">
        <f>'AEO T25 Food 2022 Raw'!J17</f>
        <v>1184.5629879999999</v>
      </c>
      <c r="H27" s="233">
        <f>'AEO T25 Food 2022 Raw'!K17</f>
        <v>1180.955933</v>
      </c>
      <c r="I27" s="233">
        <f>'AEO T25 Food 2022 Raw'!L17</f>
        <v>1173.115967</v>
      </c>
      <c r="J27" s="233">
        <f>'AEO T25 Food 2022 Raw'!M17</f>
        <v>1162.7055660000001</v>
      </c>
      <c r="K27" s="233">
        <f>'AEO T25 Food 2022 Raw'!N17</f>
        <v>1150.768433</v>
      </c>
      <c r="L27" s="233">
        <f>'AEO T25 Food 2022 Raw'!O17</f>
        <v>1138.9812010000001</v>
      </c>
      <c r="M27" s="233">
        <f>'AEO T25 Food 2022 Raw'!P17</f>
        <v>1128.60376</v>
      </c>
      <c r="N27" s="233">
        <f>'AEO T25 Food 2022 Raw'!Q17</f>
        <v>1115.338379</v>
      </c>
      <c r="O27" s="233">
        <f>'AEO T25 Food 2022 Raw'!R17</f>
        <v>1102.1591800000001</v>
      </c>
      <c r="P27" s="233">
        <f>'AEO T25 Food 2022 Raw'!S17</f>
        <v>1089.5</v>
      </c>
      <c r="Q27" s="233">
        <f>'AEO T25 Food 2022 Raw'!T17</f>
        <v>1078.3961179999999</v>
      </c>
      <c r="R27" s="233">
        <f>'AEO T25 Food 2022 Raw'!U17</f>
        <v>1068.3867190000001</v>
      </c>
      <c r="S27" s="233">
        <f>'AEO T25 Food 2022 Raw'!V17</f>
        <v>1062.335693</v>
      </c>
      <c r="T27" s="233">
        <f>'AEO T25 Food 2022 Raw'!W17</f>
        <v>1059.9848629999999</v>
      </c>
      <c r="U27" s="233">
        <f>'AEO T25 Food 2022 Raw'!X17</f>
        <v>1058.2470699999999</v>
      </c>
      <c r="V27" s="233">
        <f>'AEO T25 Food 2022 Raw'!Y17</f>
        <v>1056.6186520000001</v>
      </c>
      <c r="W27" s="233">
        <f>'AEO T25 Food 2022 Raw'!Z17</f>
        <v>1054.8588870000001</v>
      </c>
      <c r="X27" s="233">
        <f>'AEO T25 Food 2022 Raw'!AA17</f>
        <v>1054.454712</v>
      </c>
      <c r="Y27" s="233">
        <f>'AEO T25 Food 2022 Raw'!AB17</f>
        <v>1055.2763669999999</v>
      </c>
      <c r="Z27" s="233">
        <f>'AEO T25 Food 2022 Raw'!AC17</f>
        <v>1055.4105219999999</v>
      </c>
      <c r="AA27" s="233">
        <f>'AEO T25 Food 2022 Raw'!AD17</f>
        <v>1055.772827</v>
      </c>
      <c r="AB27" s="233">
        <f>'AEO T25 Food 2022 Raw'!AE17</f>
        <v>1055.3801269999999</v>
      </c>
      <c r="AC27" s="233">
        <f>'AEO T25 Food 2022 Raw'!AF17</f>
        <v>1054.8486330000001</v>
      </c>
      <c r="AD27" s="233">
        <f>'AEO T25 Food 2022 Raw'!AG17</f>
        <v>1055.1879879999999</v>
      </c>
      <c r="AE27" s="233">
        <f>'AEO T25 Food 2022 Raw'!AH17</f>
        <v>1055.9729</v>
      </c>
      <c r="AF27" s="233">
        <f>'AEO T25 Food 2022 Raw'!AI17</f>
        <v>1057.287231</v>
      </c>
      <c r="AG27" s="254">
        <f>'AEO T25 Food 2022 Raw'!AJ17</f>
        <v>-3.0000000000000001E-3</v>
      </c>
    </row>
    <row r="28" spans="1:33" ht="12" customHeight="1" x14ac:dyDescent="0.25">
      <c r="C28" s="248"/>
      <c r="D28" s="248"/>
      <c r="E28" s="248"/>
      <c r="F28" s="248"/>
      <c r="G28" s="248"/>
      <c r="H28" s="248"/>
      <c r="I28" s="248"/>
      <c r="J28" s="248"/>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126"/>
    </row>
    <row r="29" spans="1:33" ht="12" customHeight="1" x14ac:dyDescent="0.25">
      <c r="B29" s="162" t="s">
        <v>2135</v>
      </c>
      <c r="C29" s="248"/>
      <c r="D29" s="248"/>
      <c r="E29" s="248"/>
      <c r="F29" s="248"/>
      <c r="G29" s="248"/>
      <c r="H29" s="248"/>
      <c r="I29" s="248"/>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126"/>
    </row>
    <row r="30" spans="1:33" ht="12" customHeight="1" x14ac:dyDescent="0.25">
      <c r="B30" s="162" t="s">
        <v>511</v>
      </c>
      <c r="C30" s="248"/>
      <c r="D30" s="248"/>
      <c r="E30" s="248"/>
      <c r="F30" s="248"/>
      <c r="G30" s="248"/>
      <c r="H30" s="248"/>
      <c r="I30" s="248"/>
      <c r="J30" s="248"/>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126"/>
    </row>
    <row r="31" spans="1:33" ht="12" customHeight="1" x14ac:dyDescent="0.25">
      <c r="A31" s="38" t="s">
        <v>510</v>
      </c>
      <c r="B31" s="163" t="s">
        <v>3</v>
      </c>
      <c r="C31" s="164">
        <f>'AEO T25 Food 2022 Raw'!F20</f>
        <v>0</v>
      </c>
      <c r="D31" s="164">
        <f>'AEO T25 Food 2022 Raw'!G20</f>
        <v>0</v>
      </c>
      <c r="E31" s="164">
        <f>'AEO T25 Food 2022 Raw'!H20</f>
        <v>0</v>
      </c>
      <c r="F31" s="164">
        <f>'AEO T25 Food 2022 Raw'!I20</f>
        <v>0</v>
      </c>
      <c r="G31" s="164">
        <f>'AEO T25 Food 2022 Raw'!J20</f>
        <v>0</v>
      </c>
      <c r="H31" s="164">
        <f>'AEO T25 Food 2022 Raw'!K20</f>
        <v>0</v>
      </c>
      <c r="I31" s="164">
        <f>'AEO T25 Food 2022 Raw'!L20</f>
        <v>0</v>
      </c>
      <c r="J31" s="164">
        <f>'AEO T25 Food 2022 Raw'!M20</f>
        <v>0</v>
      </c>
      <c r="K31" s="164">
        <f>'AEO T25 Food 2022 Raw'!N20</f>
        <v>0</v>
      </c>
      <c r="L31" s="164">
        <f>'AEO T25 Food 2022 Raw'!O20</f>
        <v>0</v>
      </c>
      <c r="M31" s="164">
        <f>'AEO T25 Food 2022 Raw'!P20</f>
        <v>0</v>
      </c>
      <c r="N31" s="164">
        <f>'AEO T25 Food 2022 Raw'!Q20</f>
        <v>0</v>
      </c>
      <c r="O31" s="164">
        <f>'AEO T25 Food 2022 Raw'!R20</f>
        <v>0</v>
      </c>
      <c r="P31" s="164">
        <f>'AEO T25 Food 2022 Raw'!S20</f>
        <v>0</v>
      </c>
      <c r="Q31" s="164">
        <f>'AEO T25 Food 2022 Raw'!T20</f>
        <v>0</v>
      </c>
      <c r="R31" s="164">
        <f>'AEO T25 Food 2022 Raw'!U20</f>
        <v>0</v>
      </c>
      <c r="S31" s="164">
        <f>'AEO T25 Food 2022 Raw'!V20</f>
        <v>0</v>
      </c>
      <c r="T31" s="164">
        <f>'AEO T25 Food 2022 Raw'!W20</f>
        <v>0</v>
      </c>
      <c r="U31" s="164">
        <f>'AEO T25 Food 2022 Raw'!X20</f>
        <v>0</v>
      </c>
      <c r="V31" s="164">
        <f>'AEO T25 Food 2022 Raw'!Y20</f>
        <v>0</v>
      </c>
      <c r="W31" s="164">
        <f>'AEO T25 Food 2022 Raw'!Z20</f>
        <v>0</v>
      </c>
      <c r="X31" s="164">
        <f>'AEO T25 Food 2022 Raw'!AA20</f>
        <v>0</v>
      </c>
      <c r="Y31" s="164">
        <f>'AEO T25 Food 2022 Raw'!AB20</f>
        <v>0</v>
      </c>
      <c r="Z31" s="164">
        <f>'AEO T25 Food 2022 Raw'!AC20</f>
        <v>0</v>
      </c>
      <c r="AA31" s="164">
        <f>'AEO T25 Food 2022 Raw'!AD20</f>
        <v>0</v>
      </c>
      <c r="AB31" s="164">
        <f>'AEO T25 Food 2022 Raw'!AE20</f>
        <v>0</v>
      </c>
      <c r="AC31" s="164">
        <f>'AEO T25 Food 2022 Raw'!AF20</f>
        <v>0</v>
      </c>
      <c r="AD31" s="164">
        <f>'AEO T25 Food 2022 Raw'!AG20</f>
        <v>0</v>
      </c>
      <c r="AE31" s="164">
        <f>'AEO T25 Food 2022 Raw'!AH20</f>
        <v>0</v>
      </c>
      <c r="AF31" s="164">
        <f>'AEO T25 Food 2022 Raw'!AI20</f>
        <v>0</v>
      </c>
      <c r="AG31" s="256" t="str">
        <f>'AEO T25 Food 2022 Raw'!AJ20</f>
        <v>- -</v>
      </c>
    </row>
    <row r="32" spans="1:33" ht="12" customHeight="1" x14ac:dyDescent="0.25">
      <c r="A32" s="38" t="s">
        <v>509</v>
      </c>
      <c r="B32" s="163" t="s">
        <v>2</v>
      </c>
      <c r="C32" s="164">
        <f>'AEO T25 Food 2022 Raw'!F21</f>
        <v>5.9129999999999999E-3</v>
      </c>
      <c r="D32" s="164">
        <f>'AEO T25 Food 2022 Raw'!G21</f>
        <v>5.4330000000000003E-3</v>
      </c>
      <c r="E32" s="164">
        <f>'AEO T25 Food 2022 Raw'!H21</f>
        <v>5.496E-3</v>
      </c>
      <c r="F32" s="164">
        <f>'AEO T25 Food 2022 Raw'!I21</f>
        <v>5.2560000000000003E-3</v>
      </c>
      <c r="G32" s="164">
        <f>'AEO T25 Food 2022 Raw'!J21</f>
        <v>5.228E-3</v>
      </c>
      <c r="H32" s="164">
        <f>'AEO T25 Food 2022 Raw'!K21</f>
        <v>5.2389999999999997E-3</v>
      </c>
      <c r="I32" s="164">
        <f>'AEO T25 Food 2022 Raw'!L21</f>
        <v>5.2480000000000001E-3</v>
      </c>
      <c r="J32" s="164">
        <f>'AEO T25 Food 2022 Raw'!M21</f>
        <v>5.2329999999999998E-3</v>
      </c>
      <c r="K32" s="164">
        <f>'AEO T25 Food 2022 Raw'!N21</f>
        <v>5.2100000000000002E-3</v>
      </c>
      <c r="L32" s="164">
        <f>'AEO T25 Food 2022 Raw'!O21</f>
        <v>5.1910000000000003E-3</v>
      </c>
      <c r="M32" s="164">
        <f>'AEO T25 Food 2022 Raw'!P21</f>
        <v>5.1650000000000003E-3</v>
      </c>
      <c r="N32" s="164">
        <f>'AEO T25 Food 2022 Raw'!Q21</f>
        <v>5.1399999999999996E-3</v>
      </c>
      <c r="O32" s="164">
        <f>'AEO T25 Food 2022 Raw'!R21</f>
        <v>5.1320000000000003E-3</v>
      </c>
      <c r="P32" s="164">
        <f>'AEO T25 Food 2022 Raw'!S21</f>
        <v>5.1219999999999998E-3</v>
      </c>
      <c r="Q32" s="164">
        <f>'AEO T25 Food 2022 Raw'!T21</f>
        <v>5.1070000000000004E-3</v>
      </c>
      <c r="R32" s="164">
        <f>'AEO T25 Food 2022 Raw'!U21</f>
        <v>5.0920000000000002E-3</v>
      </c>
      <c r="S32" s="164">
        <f>'AEO T25 Food 2022 Raw'!V21</f>
        <v>5.084E-3</v>
      </c>
      <c r="T32" s="164">
        <f>'AEO T25 Food 2022 Raw'!W21</f>
        <v>5.0850000000000001E-3</v>
      </c>
      <c r="U32" s="164">
        <f>'AEO T25 Food 2022 Raw'!X21</f>
        <v>5.0949999999999997E-3</v>
      </c>
      <c r="V32" s="164">
        <f>'AEO T25 Food 2022 Raw'!Y21</f>
        <v>5.0819999999999997E-3</v>
      </c>
      <c r="W32" s="164">
        <f>'AEO T25 Food 2022 Raw'!Z21</f>
        <v>5.0889999999999998E-3</v>
      </c>
      <c r="X32" s="164">
        <f>'AEO T25 Food 2022 Raw'!AA21</f>
        <v>5.104E-3</v>
      </c>
      <c r="Y32" s="164">
        <f>'AEO T25 Food 2022 Raw'!AB21</f>
        <v>5.1009999999999996E-3</v>
      </c>
      <c r="Z32" s="164">
        <f>'AEO T25 Food 2022 Raw'!AC21</f>
        <v>5.0939999999999996E-3</v>
      </c>
      <c r="AA32" s="164">
        <f>'AEO T25 Food 2022 Raw'!AD21</f>
        <v>5.1009999999999996E-3</v>
      </c>
      <c r="AB32" s="164">
        <f>'AEO T25 Food 2022 Raw'!AE21</f>
        <v>5.0930000000000003E-3</v>
      </c>
      <c r="AC32" s="164">
        <f>'AEO T25 Food 2022 Raw'!AF21</f>
        <v>5.1050000000000002E-3</v>
      </c>
      <c r="AD32" s="164">
        <f>'AEO T25 Food 2022 Raw'!AG21</f>
        <v>5.1209999999999997E-3</v>
      </c>
      <c r="AE32" s="164">
        <f>'AEO T25 Food 2022 Raw'!AH21</f>
        <v>5.1250000000000002E-3</v>
      </c>
      <c r="AF32" s="164">
        <f>'AEO T25 Food 2022 Raw'!AI21</f>
        <v>5.1370000000000001E-3</v>
      </c>
      <c r="AG32" s="256">
        <f>'AEO T25 Food 2022 Raw'!AJ21</f>
        <v>-5.0000000000000001E-3</v>
      </c>
    </row>
    <row r="33" spans="1:33" ht="12" customHeight="1" x14ac:dyDescent="0.25">
      <c r="A33" s="38" t="s">
        <v>508</v>
      </c>
      <c r="B33" s="163" t="s">
        <v>58</v>
      </c>
      <c r="C33" s="164">
        <f>'AEO T25 Food 2022 Raw'!F22</f>
        <v>2.3040000000000001E-3</v>
      </c>
      <c r="D33" s="164">
        <f>'AEO T25 Food 2022 Raw'!G22</f>
        <v>2.3449999999999999E-3</v>
      </c>
      <c r="E33" s="164">
        <f>'AEO T25 Food 2022 Raw'!H22</f>
        <v>2.006E-3</v>
      </c>
      <c r="F33" s="164">
        <f>'AEO T25 Food 2022 Raw'!I22</f>
        <v>1.4139999999999999E-3</v>
      </c>
      <c r="G33" s="164">
        <f>'AEO T25 Food 2022 Raw'!J22</f>
        <v>1.1980000000000001E-3</v>
      </c>
      <c r="H33" s="164">
        <f>'AEO T25 Food 2022 Raw'!K22</f>
        <v>1.0740000000000001E-3</v>
      </c>
      <c r="I33" s="164">
        <f>'AEO T25 Food 2022 Raw'!L22</f>
        <v>9.8499999999999998E-4</v>
      </c>
      <c r="J33" s="164">
        <f>'AEO T25 Food 2022 Raw'!M22</f>
        <v>1.005E-3</v>
      </c>
      <c r="K33" s="164">
        <f>'AEO T25 Food 2022 Raw'!N22</f>
        <v>1.023E-3</v>
      </c>
      <c r="L33" s="164">
        <f>'AEO T25 Food 2022 Raw'!O22</f>
        <v>1.0219999999999999E-3</v>
      </c>
      <c r="M33" s="164">
        <f>'AEO T25 Food 2022 Raw'!P22</f>
        <v>1.0150000000000001E-3</v>
      </c>
      <c r="N33" s="164">
        <f>'AEO T25 Food 2022 Raw'!Q22</f>
        <v>9.9500000000000001E-4</v>
      </c>
      <c r="O33" s="164">
        <f>'AEO T25 Food 2022 Raw'!R22</f>
        <v>1E-3</v>
      </c>
      <c r="P33" s="164">
        <f>'AEO T25 Food 2022 Raw'!S22</f>
        <v>9.8400000000000007E-4</v>
      </c>
      <c r="Q33" s="164">
        <f>'AEO T25 Food 2022 Raw'!T22</f>
        <v>9.5399999999999999E-4</v>
      </c>
      <c r="R33" s="164">
        <f>'AEO T25 Food 2022 Raw'!U22</f>
        <v>9.3300000000000002E-4</v>
      </c>
      <c r="S33" s="164">
        <f>'AEO T25 Food 2022 Raw'!V22</f>
        <v>9.2500000000000004E-4</v>
      </c>
      <c r="T33" s="164">
        <f>'AEO T25 Food 2022 Raw'!W22</f>
        <v>9.1600000000000004E-4</v>
      </c>
      <c r="U33" s="164">
        <f>'AEO T25 Food 2022 Raw'!X22</f>
        <v>9.1699999999999995E-4</v>
      </c>
      <c r="V33" s="164">
        <f>'AEO T25 Food 2022 Raw'!Y22</f>
        <v>8.83E-4</v>
      </c>
      <c r="W33" s="164">
        <f>'AEO T25 Food 2022 Raw'!Z22</f>
        <v>8.7900000000000001E-4</v>
      </c>
      <c r="X33" s="164">
        <f>'AEO T25 Food 2022 Raw'!AA22</f>
        <v>8.7200000000000005E-4</v>
      </c>
      <c r="Y33" s="164">
        <f>'AEO T25 Food 2022 Raw'!AB22</f>
        <v>8.4199999999999998E-4</v>
      </c>
      <c r="Z33" s="164">
        <f>'AEO T25 Food 2022 Raw'!AC22</f>
        <v>8.1899999999999996E-4</v>
      </c>
      <c r="AA33" s="164">
        <f>'AEO T25 Food 2022 Raw'!AD22</f>
        <v>7.9799999999999999E-4</v>
      </c>
      <c r="AB33" s="164">
        <f>'AEO T25 Food 2022 Raw'!AE22</f>
        <v>7.7899999999999996E-4</v>
      </c>
      <c r="AC33" s="164">
        <f>'AEO T25 Food 2022 Raw'!AF22</f>
        <v>7.6999999999999996E-4</v>
      </c>
      <c r="AD33" s="164">
        <f>'AEO T25 Food 2022 Raw'!AG22</f>
        <v>7.6400000000000003E-4</v>
      </c>
      <c r="AE33" s="164">
        <f>'AEO T25 Food 2022 Raw'!AH22</f>
        <v>7.5799999999999999E-4</v>
      </c>
      <c r="AF33" s="164">
        <f>'AEO T25 Food 2022 Raw'!AI22</f>
        <v>7.5500000000000003E-4</v>
      </c>
      <c r="AG33" s="256">
        <f>'AEO T25 Food 2022 Raw'!AJ22</f>
        <v>-3.7999999999999999E-2</v>
      </c>
    </row>
    <row r="34" spans="1:33" ht="12" customHeight="1" x14ac:dyDescent="0.25">
      <c r="A34" s="38" t="s">
        <v>507</v>
      </c>
      <c r="B34" s="163" t="s">
        <v>5</v>
      </c>
      <c r="C34" s="164">
        <f>'AEO T25 Food 2022 Raw'!F23</f>
        <v>0</v>
      </c>
      <c r="D34" s="164">
        <f>'AEO T25 Food 2022 Raw'!G23</f>
        <v>0</v>
      </c>
      <c r="E34" s="164">
        <f>'AEO T25 Food 2022 Raw'!H23</f>
        <v>0</v>
      </c>
      <c r="F34" s="164">
        <f>'AEO T25 Food 2022 Raw'!I23</f>
        <v>0</v>
      </c>
      <c r="G34" s="164">
        <f>'AEO T25 Food 2022 Raw'!J23</f>
        <v>0</v>
      </c>
      <c r="H34" s="164">
        <f>'AEO T25 Food 2022 Raw'!K23</f>
        <v>0</v>
      </c>
      <c r="I34" s="164">
        <f>'AEO T25 Food 2022 Raw'!L23</f>
        <v>0</v>
      </c>
      <c r="J34" s="164">
        <f>'AEO T25 Food 2022 Raw'!M23</f>
        <v>0</v>
      </c>
      <c r="K34" s="164">
        <f>'AEO T25 Food 2022 Raw'!N23</f>
        <v>0</v>
      </c>
      <c r="L34" s="164">
        <f>'AEO T25 Food 2022 Raw'!O23</f>
        <v>0</v>
      </c>
      <c r="M34" s="164">
        <f>'AEO T25 Food 2022 Raw'!P23</f>
        <v>0</v>
      </c>
      <c r="N34" s="164">
        <f>'AEO T25 Food 2022 Raw'!Q23</f>
        <v>0</v>
      </c>
      <c r="O34" s="164">
        <f>'AEO T25 Food 2022 Raw'!R23</f>
        <v>0</v>
      </c>
      <c r="P34" s="164">
        <f>'AEO T25 Food 2022 Raw'!S23</f>
        <v>0</v>
      </c>
      <c r="Q34" s="164">
        <f>'AEO T25 Food 2022 Raw'!T23</f>
        <v>0</v>
      </c>
      <c r="R34" s="164">
        <f>'AEO T25 Food 2022 Raw'!U23</f>
        <v>0</v>
      </c>
      <c r="S34" s="164">
        <f>'AEO T25 Food 2022 Raw'!V23</f>
        <v>0</v>
      </c>
      <c r="T34" s="164">
        <f>'AEO T25 Food 2022 Raw'!W23</f>
        <v>0</v>
      </c>
      <c r="U34" s="164">
        <f>'AEO T25 Food 2022 Raw'!X23</f>
        <v>0</v>
      </c>
      <c r="V34" s="164">
        <f>'AEO T25 Food 2022 Raw'!Y23</f>
        <v>0</v>
      </c>
      <c r="W34" s="164">
        <f>'AEO T25 Food 2022 Raw'!Z23</f>
        <v>0</v>
      </c>
      <c r="X34" s="164">
        <f>'AEO T25 Food 2022 Raw'!AA23</f>
        <v>0</v>
      </c>
      <c r="Y34" s="164">
        <f>'AEO T25 Food 2022 Raw'!AB23</f>
        <v>0</v>
      </c>
      <c r="Z34" s="164">
        <f>'AEO T25 Food 2022 Raw'!AC23</f>
        <v>0</v>
      </c>
      <c r="AA34" s="164">
        <f>'AEO T25 Food 2022 Raw'!AD23</f>
        <v>0</v>
      </c>
      <c r="AB34" s="164">
        <f>'AEO T25 Food 2022 Raw'!AE23</f>
        <v>0</v>
      </c>
      <c r="AC34" s="164">
        <f>'AEO T25 Food 2022 Raw'!AF23</f>
        <v>0</v>
      </c>
      <c r="AD34" s="164">
        <f>'AEO T25 Food 2022 Raw'!AG23</f>
        <v>0</v>
      </c>
      <c r="AE34" s="164">
        <f>'AEO T25 Food 2022 Raw'!AH23</f>
        <v>0</v>
      </c>
      <c r="AF34" s="164">
        <f>'AEO T25 Food 2022 Raw'!AI23</f>
        <v>0</v>
      </c>
      <c r="AG34" s="256" t="str">
        <f>'AEO T25 Food 2022 Raw'!AJ23</f>
        <v>- -</v>
      </c>
    </row>
    <row r="35" spans="1:33" ht="12" customHeight="1" x14ac:dyDescent="0.25">
      <c r="A35" s="38" t="s">
        <v>506</v>
      </c>
      <c r="B35" s="163" t="s">
        <v>59</v>
      </c>
      <c r="C35" s="164">
        <f>'AEO T25 Food 2022 Raw'!F24</f>
        <v>8.2170000000000003E-3</v>
      </c>
      <c r="D35" s="164">
        <f>'AEO T25 Food 2022 Raw'!G24</f>
        <v>7.7790000000000003E-3</v>
      </c>
      <c r="E35" s="164">
        <f>'AEO T25 Food 2022 Raw'!H24</f>
        <v>7.502E-3</v>
      </c>
      <c r="F35" s="164">
        <f>'AEO T25 Food 2022 Raw'!I24</f>
        <v>6.6699999999999997E-3</v>
      </c>
      <c r="G35" s="164">
        <f>'AEO T25 Food 2022 Raw'!J24</f>
        <v>6.4260000000000003E-3</v>
      </c>
      <c r="H35" s="164">
        <f>'AEO T25 Food 2022 Raw'!K24</f>
        <v>6.313E-3</v>
      </c>
      <c r="I35" s="164">
        <f>'AEO T25 Food 2022 Raw'!L24</f>
        <v>6.2329999999999998E-3</v>
      </c>
      <c r="J35" s="164">
        <f>'AEO T25 Food 2022 Raw'!M24</f>
        <v>6.2379999999999996E-3</v>
      </c>
      <c r="K35" s="164">
        <f>'AEO T25 Food 2022 Raw'!N24</f>
        <v>6.2329999999999998E-3</v>
      </c>
      <c r="L35" s="164">
        <f>'AEO T25 Food 2022 Raw'!O24</f>
        <v>6.2129999999999998E-3</v>
      </c>
      <c r="M35" s="164">
        <f>'AEO T25 Food 2022 Raw'!P24</f>
        <v>6.1799999999999997E-3</v>
      </c>
      <c r="N35" s="164">
        <f>'AEO T25 Food 2022 Raw'!Q24</f>
        <v>6.1349999999999998E-3</v>
      </c>
      <c r="O35" s="164">
        <f>'AEO T25 Food 2022 Raw'!R24</f>
        <v>6.1310000000000002E-3</v>
      </c>
      <c r="P35" s="164">
        <f>'AEO T25 Food 2022 Raw'!S24</f>
        <v>6.1060000000000003E-3</v>
      </c>
      <c r="Q35" s="164">
        <f>'AEO T25 Food 2022 Raw'!T24</f>
        <v>6.0610000000000004E-3</v>
      </c>
      <c r="R35" s="164">
        <f>'AEO T25 Food 2022 Raw'!U24</f>
        <v>6.025E-3</v>
      </c>
      <c r="S35" s="164">
        <f>'AEO T25 Food 2022 Raw'!V24</f>
        <v>6.0089999999999996E-3</v>
      </c>
      <c r="T35" s="164">
        <f>'AEO T25 Food 2022 Raw'!W24</f>
        <v>6.0010000000000003E-3</v>
      </c>
      <c r="U35" s="164">
        <f>'AEO T25 Food 2022 Raw'!X24</f>
        <v>6.0109999999999999E-3</v>
      </c>
      <c r="V35" s="164">
        <f>'AEO T25 Food 2022 Raw'!Y24</f>
        <v>5.9639999999999997E-3</v>
      </c>
      <c r="W35" s="164">
        <f>'AEO T25 Food 2022 Raw'!Z24</f>
        <v>5.9680000000000002E-3</v>
      </c>
      <c r="X35" s="164">
        <f>'AEO T25 Food 2022 Raw'!AA24</f>
        <v>5.9760000000000004E-3</v>
      </c>
      <c r="Y35" s="164">
        <f>'AEO T25 Food 2022 Raw'!AB24</f>
        <v>5.9420000000000002E-3</v>
      </c>
      <c r="Z35" s="164">
        <f>'AEO T25 Food 2022 Raw'!AC24</f>
        <v>5.914E-3</v>
      </c>
      <c r="AA35" s="164">
        <f>'AEO T25 Food 2022 Raw'!AD24</f>
        <v>5.8989999999999997E-3</v>
      </c>
      <c r="AB35" s="164">
        <f>'AEO T25 Food 2022 Raw'!AE24</f>
        <v>5.8719999999999996E-3</v>
      </c>
      <c r="AC35" s="164">
        <f>'AEO T25 Food 2022 Raw'!AF24</f>
        <v>5.875E-3</v>
      </c>
      <c r="AD35" s="164">
        <f>'AEO T25 Food 2022 Raw'!AG24</f>
        <v>5.8849999999999996E-3</v>
      </c>
      <c r="AE35" s="164">
        <f>'AEO T25 Food 2022 Raw'!AH24</f>
        <v>5.8830000000000002E-3</v>
      </c>
      <c r="AF35" s="164">
        <f>'AEO T25 Food 2022 Raw'!AI24</f>
        <v>5.8919999999999997E-3</v>
      </c>
      <c r="AG35" s="256">
        <f>'AEO T25 Food 2022 Raw'!AJ24</f>
        <v>-1.0999999999999999E-2</v>
      </c>
    </row>
    <row r="36" spans="1:33" ht="12" customHeight="1" x14ac:dyDescent="0.25">
      <c r="A36" s="38" t="s">
        <v>505</v>
      </c>
      <c r="B36" s="163" t="s">
        <v>6</v>
      </c>
      <c r="C36" s="164">
        <f>'AEO T25 Food 2022 Raw'!F25</f>
        <v>0.74493399999999999</v>
      </c>
      <c r="D36" s="164">
        <f>'AEO T25 Food 2022 Raw'!G25</f>
        <v>0.74187099999999995</v>
      </c>
      <c r="E36" s="164">
        <f>'AEO T25 Food 2022 Raw'!H25</f>
        <v>0.74158299999999999</v>
      </c>
      <c r="F36" s="164">
        <f>'AEO T25 Food 2022 Raw'!I25</f>
        <v>0.73838300000000001</v>
      </c>
      <c r="G36" s="164">
        <f>'AEO T25 Food 2022 Raw'!J25</f>
        <v>0.73107500000000003</v>
      </c>
      <c r="H36" s="164">
        <f>'AEO T25 Food 2022 Raw'!K25</f>
        <v>0.71975599999999995</v>
      </c>
      <c r="I36" s="164">
        <f>'AEO T25 Food 2022 Raw'!L25</f>
        <v>0.70399</v>
      </c>
      <c r="J36" s="164">
        <f>'AEO T25 Food 2022 Raw'!M25</f>
        <v>0.68614200000000003</v>
      </c>
      <c r="K36" s="164">
        <f>'AEO T25 Food 2022 Raw'!N25</f>
        <v>0.66825400000000001</v>
      </c>
      <c r="L36" s="164">
        <f>'AEO T25 Food 2022 Raw'!O25</f>
        <v>0.65110000000000001</v>
      </c>
      <c r="M36" s="164">
        <f>'AEO T25 Food 2022 Raw'!P25</f>
        <v>0.63528899999999999</v>
      </c>
      <c r="N36" s="164">
        <f>'AEO T25 Food 2022 Raw'!Q25</f>
        <v>0.61742699999999995</v>
      </c>
      <c r="O36" s="164">
        <f>'AEO T25 Food 2022 Raw'!R25</f>
        <v>0.60116199999999997</v>
      </c>
      <c r="P36" s="164">
        <f>'AEO T25 Food 2022 Raw'!S25</f>
        <v>0.58647099999999996</v>
      </c>
      <c r="Q36" s="164">
        <f>'AEO T25 Food 2022 Raw'!T25</f>
        <v>0.57308899999999996</v>
      </c>
      <c r="R36" s="164">
        <f>'AEO T25 Food 2022 Raw'!U25</f>
        <v>0.56086599999999998</v>
      </c>
      <c r="S36" s="164">
        <f>'AEO T25 Food 2022 Raw'!V25</f>
        <v>0.55292699999999995</v>
      </c>
      <c r="T36" s="164">
        <f>'AEO T25 Food 2022 Raw'!W25</f>
        <v>0.54851399999999995</v>
      </c>
      <c r="U36" s="164">
        <f>'AEO T25 Food 2022 Raw'!X25</f>
        <v>0.544215</v>
      </c>
      <c r="V36" s="164">
        <f>'AEO T25 Food 2022 Raw'!Y25</f>
        <v>0.54030900000000004</v>
      </c>
      <c r="W36" s="164">
        <f>'AEO T25 Food 2022 Raw'!Z25</f>
        <v>0.53654800000000002</v>
      </c>
      <c r="X36" s="164">
        <f>'AEO T25 Food 2022 Raw'!AA25</f>
        <v>0.53346300000000002</v>
      </c>
      <c r="Y36" s="164">
        <f>'AEO T25 Food 2022 Raw'!AB25</f>
        <v>0.53134300000000001</v>
      </c>
      <c r="Z36" s="164">
        <f>'AEO T25 Food 2022 Raw'!AC25</f>
        <v>0.52894699999999994</v>
      </c>
      <c r="AA36" s="164">
        <f>'AEO T25 Food 2022 Raw'!AD25</f>
        <v>0.52698400000000001</v>
      </c>
      <c r="AB36" s="164">
        <f>'AEO T25 Food 2022 Raw'!AE25</f>
        <v>0.52482499999999999</v>
      </c>
      <c r="AC36" s="164">
        <f>'AEO T25 Food 2022 Raw'!AF25</f>
        <v>0.52269200000000005</v>
      </c>
      <c r="AD36" s="164">
        <f>'AEO T25 Food 2022 Raw'!AG25</f>
        <v>0.52054999999999996</v>
      </c>
      <c r="AE36" s="164">
        <f>'AEO T25 Food 2022 Raw'!AH25</f>
        <v>0.51836800000000005</v>
      </c>
      <c r="AF36" s="164">
        <f>'AEO T25 Food 2022 Raw'!AI25</f>
        <v>0.51592099999999996</v>
      </c>
      <c r="AG36" s="256">
        <f>'AEO T25 Food 2022 Raw'!AJ25</f>
        <v>-1.2999999999999999E-2</v>
      </c>
    </row>
    <row r="37" spans="1:33" ht="12" customHeight="1" x14ac:dyDescent="0.25">
      <c r="A37" s="38" t="s">
        <v>504</v>
      </c>
      <c r="B37" s="163" t="s">
        <v>7</v>
      </c>
      <c r="C37" s="164">
        <f>'AEO T25 Food 2022 Raw'!F26</f>
        <v>0.126781</v>
      </c>
      <c r="D37" s="164">
        <f>'AEO T25 Food 2022 Raw'!G26</f>
        <v>0.12564800000000001</v>
      </c>
      <c r="E37" s="164">
        <f>'AEO T25 Food 2022 Raw'!H26</f>
        <v>0.12629599999999999</v>
      </c>
      <c r="F37" s="164">
        <f>'AEO T25 Food 2022 Raw'!I26</f>
        <v>0.12654499999999999</v>
      </c>
      <c r="G37" s="164">
        <f>'AEO T25 Food 2022 Raw'!J26</f>
        <v>0.12656000000000001</v>
      </c>
      <c r="H37" s="164">
        <f>'AEO T25 Food 2022 Raw'!K26</f>
        <v>0.12649299999999999</v>
      </c>
      <c r="I37" s="164">
        <f>'AEO T25 Food 2022 Raw'!L26</f>
        <v>0.12628400000000001</v>
      </c>
      <c r="J37" s="164">
        <f>'AEO T25 Food 2022 Raw'!M26</f>
        <v>0.125971</v>
      </c>
      <c r="K37" s="164">
        <f>'AEO T25 Food 2022 Raw'!N26</f>
        <v>0.12565399999999999</v>
      </c>
      <c r="L37" s="164">
        <f>'AEO T25 Food 2022 Raw'!O26</f>
        <v>0.125248</v>
      </c>
      <c r="M37" s="164">
        <f>'AEO T25 Food 2022 Raw'!P26</f>
        <v>0.124706</v>
      </c>
      <c r="N37" s="164">
        <f>'AEO T25 Food 2022 Raw'!Q26</f>
        <v>0.12409299999999999</v>
      </c>
      <c r="O37" s="164">
        <f>'AEO T25 Food 2022 Raw'!R26</f>
        <v>0.123505</v>
      </c>
      <c r="P37" s="164">
        <f>'AEO T25 Food 2022 Raw'!S26</f>
        <v>0.12293800000000001</v>
      </c>
      <c r="Q37" s="164">
        <f>'AEO T25 Food 2022 Raw'!T26</f>
        <v>0.122377</v>
      </c>
      <c r="R37" s="164">
        <f>'AEO T25 Food 2022 Raw'!U26</f>
        <v>0.121818</v>
      </c>
      <c r="S37" s="164">
        <f>'AEO T25 Food 2022 Raw'!V26</f>
        <v>0.121332</v>
      </c>
      <c r="T37" s="164">
        <f>'AEO T25 Food 2022 Raw'!W26</f>
        <v>0.120841</v>
      </c>
      <c r="U37" s="164">
        <f>'AEO T25 Food 2022 Raw'!X26</f>
        <v>0.120296</v>
      </c>
      <c r="V37" s="164">
        <f>'AEO T25 Food 2022 Raw'!Y26</f>
        <v>0.119783</v>
      </c>
      <c r="W37" s="164">
        <f>'AEO T25 Food 2022 Raw'!Z26</f>
        <v>0.119339</v>
      </c>
      <c r="X37" s="164">
        <f>'AEO T25 Food 2022 Raw'!AA26</f>
        <v>0.11883299999999999</v>
      </c>
      <c r="Y37" s="164">
        <f>'AEO T25 Food 2022 Raw'!AB26</f>
        <v>0.11833100000000001</v>
      </c>
      <c r="Z37" s="164">
        <f>'AEO T25 Food 2022 Raw'!AC26</f>
        <v>0.117853</v>
      </c>
      <c r="AA37" s="164">
        <f>'AEO T25 Food 2022 Raw'!AD26</f>
        <v>0.117395</v>
      </c>
      <c r="AB37" s="164">
        <f>'AEO T25 Food 2022 Raw'!AE26</f>
        <v>0.117019</v>
      </c>
      <c r="AC37" s="164">
        <f>'AEO T25 Food 2022 Raw'!AF26</f>
        <v>0.11665399999999999</v>
      </c>
      <c r="AD37" s="164">
        <f>'AEO T25 Food 2022 Raw'!AG26</f>
        <v>0.116192</v>
      </c>
      <c r="AE37" s="164">
        <f>'AEO T25 Food 2022 Raw'!AH26</f>
        <v>0.115672</v>
      </c>
      <c r="AF37" s="164">
        <f>'AEO T25 Food 2022 Raw'!AI26</f>
        <v>0.115051</v>
      </c>
      <c r="AG37" s="256">
        <f>'AEO T25 Food 2022 Raw'!AJ26</f>
        <v>-3.0000000000000001E-3</v>
      </c>
    </row>
    <row r="38" spans="1:33" ht="12" customHeight="1" x14ac:dyDescent="0.25">
      <c r="A38" s="38" t="s">
        <v>503</v>
      </c>
      <c r="B38" s="163" t="s">
        <v>10</v>
      </c>
      <c r="C38" s="164">
        <f>'AEO T25 Food 2022 Raw'!F27</f>
        <v>4.4888999999999998E-2</v>
      </c>
      <c r="D38" s="164">
        <f>'AEO T25 Food 2022 Raw'!G27</f>
        <v>4.5915999999999998E-2</v>
      </c>
      <c r="E38" s="164">
        <f>'AEO T25 Food 2022 Raw'!H27</f>
        <v>4.6626000000000001E-2</v>
      </c>
      <c r="F38" s="164">
        <f>'AEO T25 Food 2022 Raw'!I27</f>
        <v>4.7104E-2</v>
      </c>
      <c r="G38" s="164">
        <f>'AEO T25 Food 2022 Raw'!J27</f>
        <v>4.7579000000000003E-2</v>
      </c>
      <c r="H38" s="164">
        <f>'AEO T25 Food 2022 Raw'!K27</f>
        <v>4.8053999999999999E-2</v>
      </c>
      <c r="I38" s="164">
        <f>'AEO T25 Food 2022 Raw'!L27</f>
        <v>4.8564000000000003E-2</v>
      </c>
      <c r="J38" s="164">
        <f>'AEO T25 Food 2022 Raw'!M27</f>
        <v>4.9058999999999998E-2</v>
      </c>
      <c r="K38" s="164">
        <f>'AEO T25 Food 2022 Raw'!N27</f>
        <v>4.9513000000000001E-2</v>
      </c>
      <c r="L38" s="164">
        <f>'AEO T25 Food 2022 Raw'!O27</f>
        <v>4.9907E-2</v>
      </c>
      <c r="M38" s="164">
        <f>'AEO T25 Food 2022 Raw'!P27</f>
        <v>5.0335999999999999E-2</v>
      </c>
      <c r="N38" s="164">
        <f>'AEO T25 Food 2022 Raw'!Q27</f>
        <v>5.0736999999999997E-2</v>
      </c>
      <c r="O38" s="164">
        <f>'AEO T25 Food 2022 Raw'!R27</f>
        <v>5.1013999999999997E-2</v>
      </c>
      <c r="P38" s="164">
        <f>'AEO T25 Food 2022 Raw'!S27</f>
        <v>5.1254000000000001E-2</v>
      </c>
      <c r="Q38" s="164">
        <f>'AEO T25 Food 2022 Raw'!T27</f>
        <v>5.1503E-2</v>
      </c>
      <c r="R38" s="164">
        <f>'AEO T25 Food 2022 Raw'!U27</f>
        <v>5.1742999999999997E-2</v>
      </c>
      <c r="S38" s="164">
        <f>'AEO T25 Food 2022 Raw'!V27</f>
        <v>5.1952999999999999E-2</v>
      </c>
      <c r="T38" s="164">
        <f>'AEO T25 Food 2022 Raw'!W27</f>
        <v>5.2179000000000003E-2</v>
      </c>
      <c r="U38" s="164">
        <f>'AEO T25 Food 2022 Raw'!X27</f>
        <v>5.2410999999999999E-2</v>
      </c>
      <c r="V38" s="164">
        <f>'AEO T25 Food 2022 Raw'!Y27</f>
        <v>5.2638999999999998E-2</v>
      </c>
      <c r="W38" s="164">
        <f>'AEO T25 Food 2022 Raw'!Z27</f>
        <v>5.2863E-2</v>
      </c>
      <c r="X38" s="164">
        <f>'AEO T25 Food 2022 Raw'!AA27</f>
        <v>5.3102999999999997E-2</v>
      </c>
      <c r="Y38" s="164">
        <f>'AEO T25 Food 2022 Raw'!AB27</f>
        <v>5.3341E-2</v>
      </c>
      <c r="Z38" s="164">
        <f>'AEO T25 Food 2022 Raw'!AC27</f>
        <v>5.3595999999999998E-2</v>
      </c>
      <c r="AA38" s="164">
        <f>'AEO T25 Food 2022 Raw'!AD27</f>
        <v>5.3886999999999997E-2</v>
      </c>
      <c r="AB38" s="164">
        <f>'AEO T25 Food 2022 Raw'!AE27</f>
        <v>5.4175000000000001E-2</v>
      </c>
      <c r="AC38" s="164">
        <f>'AEO T25 Food 2022 Raw'!AF27</f>
        <v>5.4488000000000002E-2</v>
      </c>
      <c r="AD38" s="164">
        <f>'AEO T25 Food 2022 Raw'!AG27</f>
        <v>5.4765000000000001E-2</v>
      </c>
      <c r="AE38" s="164">
        <f>'AEO T25 Food 2022 Raw'!AH27</f>
        <v>5.5027E-2</v>
      </c>
      <c r="AF38" s="164">
        <f>'AEO T25 Food 2022 Raw'!AI27</f>
        <v>5.5324999999999999E-2</v>
      </c>
      <c r="AG38" s="256">
        <f>'AEO T25 Food 2022 Raw'!AJ27</f>
        <v>7.0000000000000001E-3</v>
      </c>
    </row>
    <row r="39" spans="1:33" ht="12" customHeight="1" x14ac:dyDescent="0.25">
      <c r="A39" s="38" t="s">
        <v>502</v>
      </c>
      <c r="B39" s="163" t="s">
        <v>11</v>
      </c>
      <c r="C39" s="164">
        <f>'AEO T25 Food 2022 Raw'!F28</f>
        <v>0.296205</v>
      </c>
      <c r="D39" s="164">
        <f>'AEO T25 Food 2022 Raw'!G28</f>
        <v>0.294209</v>
      </c>
      <c r="E39" s="164">
        <f>'AEO T25 Food 2022 Raw'!H28</f>
        <v>0.295628</v>
      </c>
      <c r="F39" s="164">
        <f>'AEO T25 Food 2022 Raw'!I28</f>
        <v>0.29632700000000001</v>
      </c>
      <c r="G39" s="164">
        <f>'AEO T25 Food 2022 Raw'!J28</f>
        <v>0.296485</v>
      </c>
      <c r="H39" s="164">
        <f>'AEO T25 Food 2022 Raw'!K28</f>
        <v>0.29641200000000001</v>
      </c>
      <c r="I39" s="164">
        <f>'AEO T25 Food 2022 Raw'!L28</f>
        <v>0.29608600000000002</v>
      </c>
      <c r="J39" s="164">
        <f>'AEO T25 Food 2022 Raw'!M28</f>
        <v>0.295317</v>
      </c>
      <c r="K39" s="164">
        <f>'AEO T25 Food 2022 Raw'!N28</f>
        <v>0.29431800000000002</v>
      </c>
      <c r="L39" s="164">
        <f>'AEO T25 Food 2022 Raw'!O28</f>
        <v>0.29333599999999999</v>
      </c>
      <c r="M39" s="164">
        <f>'AEO T25 Food 2022 Raw'!P28</f>
        <v>0.29249799999999998</v>
      </c>
      <c r="N39" s="164">
        <f>'AEO T25 Food 2022 Raw'!Q28</f>
        <v>0.29167500000000002</v>
      </c>
      <c r="O39" s="164">
        <f>'AEO T25 Food 2022 Raw'!R28</f>
        <v>0.29089999999999999</v>
      </c>
      <c r="P39" s="164">
        <f>'AEO T25 Food 2022 Raw'!S28</f>
        <v>0.289966</v>
      </c>
      <c r="Q39" s="164">
        <f>'AEO T25 Food 2022 Raw'!T28</f>
        <v>0.28932000000000002</v>
      </c>
      <c r="R39" s="164">
        <f>'AEO T25 Food 2022 Raw'!U28</f>
        <v>0.28858800000000001</v>
      </c>
      <c r="S39" s="164">
        <f>'AEO T25 Food 2022 Raw'!V28</f>
        <v>0.28799999999999998</v>
      </c>
      <c r="T39" s="164">
        <f>'AEO T25 Food 2022 Raw'!W28</f>
        <v>0.287385</v>
      </c>
      <c r="U39" s="164">
        <f>'AEO T25 Food 2022 Raw'!X28</f>
        <v>0.28679300000000002</v>
      </c>
      <c r="V39" s="164">
        <f>'AEO T25 Food 2022 Raw'!Y28</f>
        <v>0.28618500000000002</v>
      </c>
      <c r="W39" s="164">
        <f>'AEO T25 Food 2022 Raw'!Z28</f>
        <v>0.28579399999999999</v>
      </c>
      <c r="X39" s="164">
        <f>'AEO T25 Food 2022 Raw'!AA28</f>
        <v>0.28547600000000001</v>
      </c>
      <c r="Y39" s="164">
        <f>'AEO T25 Food 2022 Raw'!AB28</f>
        <v>0.28539100000000001</v>
      </c>
      <c r="Z39" s="164">
        <f>'AEO T25 Food 2022 Raw'!AC28</f>
        <v>0.28504600000000002</v>
      </c>
      <c r="AA39" s="164">
        <f>'AEO T25 Food 2022 Raw'!AD28</f>
        <v>0.28453299999999998</v>
      </c>
      <c r="AB39" s="164">
        <f>'AEO T25 Food 2022 Raw'!AE28</f>
        <v>0.28414299999999998</v>
      </c>
      <c r="AC39" s="164">
        <f>'AEO T25 Food 2022 Raw'!AF28</f>
        <v>0.28357599999999999</v>
      </c>
      <c r="AD39" s="164">
        <f>'AEO T25 Food 2022 Raw'!AG28</f>
        <v>0.28310999999999997</v>
      </c>
      <c r="AE39" s="164">
        <f>'AEO T25 Food 2022 Raw'!AH28</f>
        <v>0.28266200000000002</v>
      </c>
      <c r="AF39" s="164">
        <f>'AEO T25 Food 2022 Raw'!AI28</f>
        <v>0.28204800000000002</v>
      </c>
      <c r="AG39" s="256">
        <f>'AEO T25 Food 2022 Raw'!AJ28</f>
        <v>-2E-3</v>
      </c>
    </row>
    <row r="40" spans="1:33" ht="12" customHeight="1" x14ac:dyDescent="0.25">
      <c r="A40" s="38" t="s">
        <v>501</v>
      </c>
      <c r="B40" s="162" t="s">
        <v>0</v>
      </c>
      <c r="C40" s="166">
        <f>'AEO T25 Food 2022 Raw'!F29</f>
        <v>1.2210259999999999</v>
      </c>
      <c r="D40" s="166">
        <f>'AEO T25 Food 2022 Raw'!G29</f>
        <v>1.2154229999999999</v>
      </c>
      <c r="E40" s="166">
        <f>'AEO T25 Food 2022 Raw'!H29</f>
        <v>1.2176359999999999</v>
      </c>
      <c r="F40" s="166">
        <f>'AEO T25 Food 2022 Raw'!I29</f>
        <v>1.215028</v>
      </c>
      <c r="G40" s="166">
        <f>'AEO T25 Food 2022 Raw'!J29</f>
        <v>1.208124</v>
      </c>
      <c r="H40" s="166">
        <f>'AEO T25 Food 2022 Raw'!K29</f>
        <v>1.1970270000000001</v>
      </c>
      <c r="I40" s="166">
        <f>'AEO T25 Food 2022 Raw'!L29</f>
        <v>1.181157</v>
      </c>
      <c r="J40" s="166">
        <f>'AEO T25 Food 2022 Raw'!M29</f>
        <v>1.1627259999999999</v>
      </c>
      <c r="K40" s="166">
        <f>'AEO T25 Food 2022 Raw'!N29</f>
        <v>1.1439710000000001</v>
      </c>
      <c r="L40" s="166">
        <f>'AEO T25 Food 2022 Raw'!O29</f>
        <v>1.125804</v>
      </c>
      <c r="M40" s="166">
        <f>'AEO T25 Food 2022 Raw'!P29</f>
        <v>1.1090100000000001</v>
      </c>
      <c r="N40" s="166">
        <f>'AEO T25 Food 2022 Raw'!Q29</f>
        <v>1.090068</v>
      </c>
      <c r="O40" s="166">
        <f>'AEO T25 Food 2022 Raw'!R29</f>
        <v>1.0727120000000001</v>
      </c>
      <c r="P40" s="166">
        <f>'AEO T25 Food 2022 Raw'!S29</f>
        <v>1.056735</v>
      </c>
      <c r="Q40" s="166">
        <f>'AEO T25 Food 2022 Raw'!T29</f>
        <v>1.0423500000000001</v>
      </c>
      <c r="R40" s="166">
        <f>'AEO T25 Food 2022 Raw'!U29</f>
        <v>1.02904</v>
      </c>
      <c r="S40" s="166">
        <f>'AEO T25 Food 2022 Raw'!V29</f>
        <v>1.020222</v>
      </c>
      <c r="T40" s="166">
        <f>'AEO T25 Food 2022 Raw'!W29</f>
        <v>1.014921</v>
      </c>
      <c r="U40" s="166">
        <f>'AEO T25 Food 2022 Raw'!X29</f>
        <v>1.0097259999999999</v>
      </c>
      <c r="V40" s="166">
        <f>'AEO T25 Food 2022 Raw'!Y29</f>
        <v>1.00488</v>
      </c>
      <c r="W40" s="166">
        <f>'AEO T25 Food 2022 Raw'!Z29</f>
        <v>1.0005120000000001</v>
      </c>
      <c r="X40" s="166">
        <f>'AEO T25 Food 2022 Raw'!AA29</f>
        <v>0.99685000000000001</v>
      </c>
      <c r="Y40" s="166">
        <f>'AEO T25 Food 2022 Raw'!AB29</f>
        <v>0.99434800000000001</v>
      </c>
      <c r="Z40" s="166">
        <f>'AEO T25 Food 2022 Raw'!AC29</f>
        <v>0.99135499999999999</v>
      </c>
      <c r="AA40" s="166">
        <f>'AEO T25 Food 2022 Raw'!AD29</f>
        <v>0.98869799999999997</v>
      </c>
      <c r="AB40" s="166">
        <f>'AEO T25 Food 2022 Raw'!AE29</f>
        <v>0.98603499999999999</v>
      </c>
      <c r="AC40" s="166">
        <f>'AEO T25 Food 2022 Raw'!AF29</f>
        <v>0.98328599999999999</v>
      </c>
      <c r="AD40" s="166">
        <f>'AEO T25 Food 2022 Raw'!AG29</f>
        <v>0.98050199999999998</v>
      </c>
      <c r="AE40" s="166">
        <f>'AEO T25 Food 2022 Raw'!AH29</f>
        <v>0.97761200000000004</v>
      </c>
      <c r="AF40" s="166">
        <f>'AEO T25 Food 2022 Raw'!AI29</f>
        <v>0.97423700000000002</v>
      </c>
      <c r="AG40" s="254">
        <f>'AEO T25 Food 2022 Raw'!AJ29</f>
        <v>-8.0000000000000002E-3</v>
      </c>
    </row>
    <row r="41" spans="1:33" ht="15" customHeight="1" x14ac:dyDescent="0.25">
      <c r="C41" s="248"/>
      <c r="D41" s="248"/>
      <c r="E41" s="248"/>
      <c r="F41" s="248"/>
      <c r="G41" s="248"/>
      <c r="H41" s="248"/>
      <c r="I41" s="248"/>
      <c r="J41" s="248"/>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126"/>
    </row>
    <row r="42" spans="1:33" ht="15" customHeight="1" x14ac:dyDescent="0.25">
      <c r="B42" s="162" t="s">
        <v>500</v>
      </c>
      <c r="C42" s="248"/>
      <c r="D42" s="248"/>
      <c r="E42" s="248"/>
      <c r="F42" s="248"/>
      <c r="G42" s="248"/>
      <c r="H42" s="248"/>
      <c r="I42" s="248"/>
      <c r="J42" s="248"/>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126"/>
    </row>
    <row r="43" spans="1:33" ht="15" customHeight="1" x14ac:dyDescent="0.25">
      <c r="A43" s="38" t="s">
        <v>499</v>
      </c>
      <c r="B43" s="162" t="s">
        <v>220</v>
      </c>
      <c r="C43" s="232">
        <f>'AEO T25 Food 2022 Raw'!F31</f>
        <v>84.659255999999999</v>
      </c>
      <c r="D43" s="232">
        <f>'AEO T25 Food 2022 Raw'!G31</f>
        <v>84.432541000000001</v>
      </c>
      <c r="E43" s="232">
        <f>'AEO T25 Food 2022 Raw'!H31</f>
        <v>83.172095999999996</v>
      </c>
      <c r="F43" s="232">
        <f>'AEO T25 Food 2022 Raw'!I31</f>
        <v>80.253532000000007</v>
      </c>
      <c r="G43" s="232">
        <f>'AEO T25 Food 2022 Raw'!J31</f>
        <v>79.190574999999995</v>
      </c>
      <c r="H43" s="232">
        <f>'AEO T25 Food 2022 Raw'!K31</f>
        <v>78.534171999999998</v>
      </c>
      <c r="I43" s="232">
        <f>'AEO T25 Food 2022 Raw'!L31</f>
        <v>77.286857999999995</v>
      </c>
      <c r="J43" s="232">
        <f>'AEO T25 Food 2022 Raw'!M31</f>
        <v>76.849823000000001</v>
      </c>
      <c r="K43" s="232">
        <f>'AEO T25 Food 2022 Raw'!N31</f>
        <v>75.901015999999998</v>
      </c>
      <c r="L43" s="232">
        <f>'AEO T25 Food 2022 Raw'!O31</f>
        <v>74.654869000000005</v>
      </c>
      <c r="M43" s="232">
        <f>'AEO T25 Food 2022 Raw'!P31</f>
        <v>73.685035999999997</v>
      </c>
      <c r="N43" s="232">
        <f>'AEO T25 Food 2022 Raw'!Q31</f>
        <v>72.539032000000006</v>
      </c>
      <c r="O43" s="232">
        <f>'AEO T25 Food 2022 Raw'!R31</f>
        <v>72.185401999999996</v>
      </c>
      <c r="P43" s="232">
        <f>'AEO T25 Food 2022 Raw'!S31</f>
        <v>70.479309000000001</v>
      </c>
      <c r="Q43" s="232">
        <f>'AEO T25 Food 2022 Raw'!T31</f>
        <v>68.929382000000004</v>
      </c>
      <c r="R43" s="232">
        <f>'AEO T25 Food 2022 Raw'!U31</f>
        <v>67.844734000000003</v>
      </c>
      <c r="S43" s="232">
        <f>'AEO T25 Food 2022 Raw'!V31</f>
        <v>67.295563000000001</v>
      </c>
      <c r="T43" s="232">
        <f>'AEO T25 Food 2022 Raw'!W31</f>
        <v>67.146736000000004</v>
      </c>
      <c r="U43" s="232">
        <f>'AEO T25 Food 2022 Raw'!X31</f>
        <v>67.028603000000004</v>
      </c>
      <c r="V43" s="232">
        <f>'AEO T25 Food 2022 Raw'!Y31</f>
        <v>66.761382999999995</v>
      </c>
      <c r="W43" s="232">
        <f>'AEO T25 Food 2022 Raw'!Z31</f>
        <v>66.571747000000002</v>
      </c>
      <c r="X43" s="232">
        <f>'AEO T25 Food 2022 Raw'!AA31</f>
        <v>66.451201999999995</v>
      </c>
      <c r="Y43" s="232">
        <f>'AEO T25 Food 2022 Raw'!AB31</f>
        <v>66.338866999999993</v>
      </c>
      <c r="Z43" s="232">
        <f>'AEO T25 Food 2022 Raw'!AC31</f>
        <v>66.178298999999996</v>
      </c>
      <c r="AA43" s="232">
        <f>'AEO T25 Food 2022 Raw'!AD31</f>
        <v>65.898499000000001</v>
      </c>
      <c r="AB43" s="232">
        <f>'AEO T25 Food 2022 Raw'!AE31</f>
        <v>65.746360999999993</v>
      </c>
      <c r="AC43" s="232">
        <f>'AEO T25 Food 2022 Raw'!AF31</f>
        <v>65.525658000000007</v>
      </c>
      <c r="AD43" s="232">
        <f>'AEO T25 Food 2022 Raw'!AG31</f>
        <v>65.367485000000002</v>
      </c>
      <c r="AE43" s="232">
        <f>'AEO T25 Food 2022 Raw'!AH31</f>
        <v>65.303794999999994</v>
      </c>
      <c r="AF43" s="232">
        <f>'AEO T25 Food 2022 Raw'!AI31</f>
        <v>65.428557999999995</v>
      </c>
      <c r="AG43" s="254">
        <f>'AEO T25 Food 2022 Raw'!AJ31</f>
        <v>-8.9999999999999993E-3</v>
      </c>
    </row>
    <row r="44" spans="1:33" ht="15" customHeight="1" x14ac:dyDescent="0.25">
      <c r="C44" s="248"/>
      <c r="D44" s="248"/>
      <c r="E44" s="248"/>
      <c r="F44" s="248"/>
      <c r="G44" s="248"/>
      <c r="H44" s="248"/>
      <c r="I44" s="248"/>
      <c r="J44" s="248"/>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126"/>
    </row>
    <row r="45" spans="1:33" ht="15" customHeight="1" x14ac:dyDescent="0.25">
      <c r="B45" s="162" t="s">
        <v>498</v>
      </c>
      <c r="C45" s="248"/>
      <c r="D45" s="248"/>
      <c r="E45" s="248"/>
      <c r="F45" s="248"/>
      <c r="G45" s="248"/>
      <c r="H45" s="248"/>
      <c r="I45" s="248"/>
      <c r="J45" s="248"/>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126"/>
    </row>
    <row r="46" spans="1:33" ht="15" customHeight="1" x14ac:dyDescent="0.25">
      <c r="B46" s="162" t="s">
        <v>229</v>
      </c>
      <c r="C46" s="248"/>
      <c r="D46" s="248"/>
      <c r="E46" s="248"/>
      <c r="F46" s="248"/>
      <c r="G46" s="248"/>
      <c r="H46" s="248"/>
      <c r="I46" s="248"/>
      <c r="J46" s="248"/>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126"/>
    </row>
    <row r="47" spans="1:33" ht="15" customHeight="1" x14ac:dyDescent="0.25">
      <c r="A47" s="38" t="s">
        <v>497</v>
      </c>
      <c r="B47" s="163" t="s">
        <v>230</v>
      </c>
      <c r="C47" s="164">
        <f>'AEO T25 Food 2022 Raw'!F34</f>
        <v>0.1007</v>
      </c>
      <c r="D47" s="164">
        <f>'AEO T25 Food 2022 Raw'!G34</f>
        <v>0.1007</v>
      </c>
      <c r="E47" s="164">
        <f>'AEO T25 Food 2022 Raw'!H34</f>
        <v>0.1007</v>
      </c>
      <c r="F47" s="164">
        <f>'AEO T25 Food 2022 Raw'!I34</f>
        <v>0.1007</v>
      </c>
      <c r="G47" s="164">
        <f>'AEO T25 Food 2022 Raw'!J34</f>
        <v>0.1007</v>
      </c>
      <c r="H47" s="164">
        <f>'AEO T25 Food 2022 Raw'!K34</f>
        <v>0.1007</v>
      </c>
      <c r="I47" s="164">
        <f>'AEO T25 Food 2022 Raw'!L34</f>
        <v>0.1007</v>
      </c>
      <c r="J47" s="164">
        <f>'AEO T25 Food 2022 Raw'!M34</f>
        <v>0.1007</v>
      </c>
      <c r="K47" s="164">
        <f>'AEO T25 Food 2022 Raw'!N34</f>
        <v>0.1007</v>
      </c>
      <c r="L47" s="164">
        <f>'AEO T25 Food 2022 Raw'!O34</f>
        <v>0.1007</v>
      </c>
      <c r="M47" s="164">
        <f>'AEO T25 Food 2022 Raw'!P34</f>
        <v>0.1007</v>
      </c>
      <c r="N47" s="164">
        <f>'AEO T25 Food 2022 Raw'!Q34</f>
        <v>0.1007</v>
      </c>
      <c r="O47" s="164">
        <f>'AEO T25 Food 2022 Raw'!R34</f>
        <v>0.1007</v>
      </c>
      <c r="P47" s="164">
        <f>'AEO T25 Food 2022 Raw'!S34</f>
        <v>0.1007</v>
      </c>
      <c r="Q47" s="164">
        <f>'AEO T25 Food 2022 Raw'!T34</f>
        <v>0.1007</v>
      </c>
      <c r="R47" s="164">
        <f>'AEO T25 Food 2022 Raw'!U34</f>
        <v>0.1007</v>
      </c>
      <c r="S47" s="164">
        <f>'AEO T25 Food 2022 Raw'!V34</f>
        <v>0.1007</v>
      </c>
      <c r="T47" s="164">
        <f>'AEO T25 Food 2022 Raw'!W34</f>
        <v>0.1007</v>
      </c>
      <c r="U47" s="164">
        <f>'AEO T25 Food 2022 Raw'!X34</f>
        <v>0.1007</v>
      </c>
      <c r="V47" s="164">
        <f>'AEO T25 Food 2022 Raw'!Y34</f>
        <v>0.1007</v>
      </c>
      <c r="W47" s="164">
        <f>'AEO T25 Food 2022 Raw'!Z34</f>
        <v>0.1007</v>
      </c>
      <c r="X47" s="164">
        <f>'AEO T25 Food 2022 Raw'!AA34</f>
        <v>0.1007</v>
      </c>
      <c r="Y47" s="164">
        <f>'AEO T25 Food 2022 Raw'!AB34</f>
        <v>0.1007</v>
      </c>
      <c r="Z47" s="164">
        <f>'AEO T25 Food 2022 Raw'!AC34</f>
        <v>0.1007</v>
      </c>
      <c r="AA47" s="164">
        <f>'AEO T25 Food 2022 Raw'!AD34</f>
        <v>0.1007</v>
      </c>
      <c r="AB47" s="164">
        <f>'AEO T25 Food 2022 Raw'!AE34</f>
        <v>0.1007</v>
      </c>
      <c r="AC47" s="164">
        <f>'AEO T25 Food 2022 Raw'!AF34</f>
        <v>0.1007</v>
      </c>
      <c r="AD47" s="164">
        <f>'AEO T25 Food 2022 Raw'!AG34</f>
        <v>0.1007</v>
      </c>
      <c r="AE47" s="164">
        <f>'AEO T25 Food 2022 Raw'!AH34</f>
        <v>0.1007</v>
      </c>
      <c r="AF47" s="164">
        <f>'AEO T25 Food 2022 Raw'!AI34</f>
        <v>0.1007</v>
      </c>
      <c r="AG47" s="256">
        <f>'AEO T25 Food 2022 Raw'!AJ34</f>
        <v>0</v>
      </c>
    </row>
    <row r="48" spans="1:33" ht="15" customHeight="1" x14ac:dyDescent="0.25">
      <c r="A48" s="38" t="s">
        <v>496</v>
      </c>
      <c r="B48" s="163" t="s">
        <v>21</v>
      </c>
      <c r="C48" s="164">
        <f>'AEO T25 Food 2022 Raw'!F35</f>
        <v>0.57033400000000001</v>
      </c>
      <c r="D48" s="164">
        <f>'AEO T25 Food 2022 Raw'!G35</f>
        <v>0.58290600000000004</v>
      </c>
      <c r="E48" s="164">
        <f>'AEO T25 Food 2022 Raw'!H35</f>
        <v>0.59312299999999996</v>
      </c>
      <c r="F48" s="164">
        <f>'AEO T25 Food 2022 Raw'!I35</f>
        <v>0.60086799999999996</v>
      </c>
      <c r="G48" s="164">
        <f>'AEO T25 Food 2022 Raw'!J35</f>
        <v>0.60795500000000002</v>
      </c>
      <c r="H48" s="164">
        <f>'AEO T25 Food 2022 Raw'!K35</f>
        <v>0.61455099999999996</v>
      </c>
      <c r="I48" s="164">
        <f>'AEO T25 Food 2022 Raw'!L35</f>
        <v>0.62101099999999998</v>
      </c>
      <c r="J48" s="164">
        <f>'AEO T25 Food 2022 Raw'!M35</f>
        <v>0.62720299999999995</v>
      </c>
      <c r="K48" s="164">
        <f>'AEO T25 Food 2022 Raw'!N35</f>
        <v>0.63321099999999997</v>
      </c>
      <c r="L48" s="164">
        <f>'AEO T25 Food 2022 Raw'!O35</f>
        <v>0.63896500000000001</v>
      </c>
      <c r="M48" s="164">
        <f>'AEO T25 Food 2022 Raw'!P35</f>
        <v>0.64464399999999999</v>
      </c>
      <c r="N48" s="164">
        <f>'AEO T25 Food 2022 Raw'!Q35</f>
        <v>0.64890499999999995</v>
      </c>
      <c r="O48" s="164">
        <f>'AEO T25 Food 2022 Raw'!R35</f>
        <v>0.65314000000000005</v>
      </c>
      <c r="P48" s="164">
        <f>'AEO T25 Food 2022 Raw'!S35</f>
        <v>0.65733699999999995</v>
      </c>
      <c r="Q48" s="164">
        <f>'AEO T25 Food 2022 Raw'!T35</f>
        <v>0.66148399999999996</v>
      </c>
      <c r="R48" s="164">
        <f>'AEO T25 Food 2022 Raw'!U35</f>
        <v>0.66567299999999996</v>
      </c>
      <c r="S48" s="164">
        <f>'AEO T25 Food 2022 Raw'!V35</f>
        <v>0.66992499999999999</v>
      </c>
      <c r="T48" s="164">
        <f>'AEO T25 Food 2022 Raw'!W35</f>
        <v>0.67423599999999995</v>
      </c>
      <c r="U48" s="164">
        <f>'AEO T25 Food 2022 Raw'!X35</f>
        <v>0.67848200000000003</v>
      </c>
      <c r="V48" s="164">
        <f>'AEO T25 Food 2022 Raw'!Y35</f>
        <v>0.68288099999999996</v>
      </c>
      <c r="W48" s="164">
        <f>'AEO T25 Food 2022 Raw'!Z35</f>
        <v>0.68725499999999995</v>
      </c>
      <c r="X48" s="164">
        <f>'AEO T25 Food 2022 Raw'!AA35</f>
        <v>0.69168799999999997</v>
      </c>
      <c r="Y48" s="164">
        <f>'AEO T25 Food 2022 Raw'!AB35</f>
        <v>0.696218</v>
      </c>
      <c r="Z48" s="164">
        <f>'AEO T25 Food 2022 Raw'!AC35</f>
        <v>0.70080699999999996</v>
      </c>
      <c r="AA48" s="164">
        <f>'AEO T25 Food 2022 Raw'!AD35</f>
        <v>0.70543699999999998</v>
      </c>
      <c r="AB48" s="164">
        <f>'AEO T25 Food 2022 Raw'!AE35</f>
        <v>0.71013000000000004</v>
      </c>
      <c r="AC48" s="164">
        <f>'AEO T25 Food 2022 Raw'!AF35</f>
        <v>0.71491400000000005</v>
      </c>
      <c r="AD48" s="164">
        <f>'AEO T25 Food 2022 Raw'!AG35</f>
        <v>0.71976300000000004</v>
      </c>
      <c r="AE48" s="164">
        <f>'AEO T25 Food 2022 Raw'!AH35</f>
        <v>0.72468100000000002</v>
      </c>
      <c r="AF48" s="164">
        <f>'AEO T25 Food 2022 Raw'!AI35</f>
        <v>0.72972199999999998</v>
      </c>
      <c r="AG48" s="256">
        <f>'AEO T25 Food 2022 Raw'!AJ35</f>
        <v>8.9999999999999993E-3</v>
      </c>
    </row>
    <row r="49" spans="1:34" ht="15" customHeight="1" x14ac:dyDescent="0.25">
      <c r="A49" s="38" t="s">
        <v>495</v>
      </c>
      <c r="B49" s="163" t="s">
        <v>489</v>
      </c>
      <c r="C49" s="164">
        <f>'AEO T25 Food 2022 Raw'!F36</f>
        <v>1.0235000000000001</v>
      </c>
      <c r="D49" s="164">
        <f>'AEO T25 Food 2022 Raw'!G36</f>
        <v>1.0235000000000001</v>
      </c>
      <c r="E49" s="164">
        <f>'AEO T25 Food 2022 Raw'!H36</f>
        <v>1.0235000000000001</v>
      </c>
      <c r="F49" s="164">
        <f>'AEO T25 Food 2022 Raw'!I36</f>
        <v>1.0235000000000001</v>
      </c>
      <c r="G49" s="164">
        <f>'AEO T25 Food 2022 Raw'!J36</f>
        <v>1.0235000000000001</v>
      </c>
      <c r="H49" s="164">
        <f>'AEO T25 Food 2022 Raw'!K36</f>
        <v>1.0235000000000001</v>
      </c>
      <c r="I49" s="164">
        <f>'AEO T25 Food 2022 Raw'!L36</f>
        <v>1.0235000000000001</v>
      </c>
      <c r="J49" s="164">
        <f>'AEO T25 Food 2022 Raw'!M36</f>
        <v>1.0235000000000001</v>
      </c>
      <c r="K49" s="164">
        <f>'AEO T25 Food 2022 Raw'!N36</f>
        <v>1.0235000000000001</v>
      </c>
      <c r="L49" s="164">
        <f>'AEO T25 Food 2022 Raw'!O36</f>
        <v>1.0235000000000001</v>
      </c>
      <c r="M49" s="164">
        <f>'AEO T25 Food 2022 Raw'!P36</f>
        <v>1.0235000000000001</v>
      </c>
      <c r="N49" s="164">
        <f>'AEO T25 Food 2022 Raw'!Q36</f>
        <v>1.0235000000000001</v>
      </c>
      <c r="O49" s="164">
        <f>'AEO T25 Food 2022 Raw'!R36</f>
        <v>1.0235000000000001</v>
      </c>
      <c r="P49" s="164">
        <f>'AEO T25 Food 2022 Raw'!S36</f>
        <v>1.0235000000000001</v>
      </c>
      <c r="Q49" s="164">
        <f>'AEO T25 Food 2022 Raw'!T36</f>
        <v>1.0235000000000001</v>
      </c>
      <c r="R49" s="164">
        <f>'AEO T25 Food 2022 Raw'!U36</f>
        <v>1.0235000000000001</v>
      </c>
      <c r="S49" s="164">
        <f>'AEO T25 Food 2022 Raw'!V36</f>
        <v>1.0235000000000001</v>
      </c>
      <c r="T49" s="164">
        <f>'AEO T25 Food 2022 Raw'!W36</f>
        <v>1.0235000000000001</v>
      </c>
      <c r="U49" s="164">
        <f>'AEO T25 Food 2022 Raw'!X36</f>
        <v>1.0235000000000001</v>
      </c>
      <c r="V49" s="164">
        <f>'AEO T25 Food 2022 Raw'!Y36</f>
        <v>1.0235000000000001</v>
      </c>
      <c r="W49" s="164">
        <f>'AEO T25 Food 2022 Raw'!Z36</f>
        <v>1.0235000000000001</v>
      </c>
      <c r="X49" s="164">
        <f>'AEO T25 Food 2022 Raw'!AA36</f>
        <v>1.0235000000000001</v>
      </c>
      <c r="Y49" s="164">
        <f>'AEO T25 Food 2022 Raw'!AB36</f>
        <v>1.0235000000000001</v>
      </c>
      <c r="Z49" s="164">
        <f>'AEO T25 Food 2022 Raw'!AC36</f>
        <v>1.0235000000000001</v>
      </c>
      <c r="AA49" s="164">
        <f>'AEO T25 Food 2022 Raw'!AD36</f>
        <v>1.0235000000000001</v>
      </c>
      <c r="AB49" s="164">
        <f>'AEO T25 Food 2022 Raw'!AE36</f>
        <v>1.0235000000000001</v>
      </c>
      <c r="AC49" s="164">
        <f>'AEO T25 Food 2022 Raw'!AF36</f>
        <v>1.0235000000000001</v>
      </c>
      <c r="AD49" s="164">
        <f>'AEO T25 Food 2022 Raw'!AG36</f>
        <v>1.0235000000000001</v>
      </c>
      <c r="AE49" s="164">
        <f>'AEO T25 Food 2022 Raw'!AH36</f>
        <v>1.0235000000000001</v>
      </c>
      <c r="AF49" s="164">
        <f>'AEO T25 Food 2022 Raw'!AI36</f>
        <v>1.0235000000000001</v>
      </c>
      <c r="AG49" s="256">
        <f>'AEO T25 Food 2022 Raw'!AJ36</f>
        <v>0</v>
      </c>
    </row>
    <row r="50" spans="1:34" ht="15" customHeight="1" x14ac:dyDescent="0.25">
      <c r="A50" s="38" t="s">
        <v>494</v>
      </c>
      <c r="B50" s="163" t="s">
        <v>231</v>
      </c>
      <c r="C50" s="164">
        <f>'AEO T25 Food 2022 Raw'!F37</f>
        <v>6.3600000000000004E-2</v>
      </c>
      <c r="D50" s="164">
        <f>'AEO T25 Food 2022 Raw'!G37</f>
        <v>6.59E-2</v>
      </c>
      <c r="E50" s="164">
        <f>'AEO T25 Food 2022 Raw'!H37</f>
        <v>6.59E-2</v>
      </c>
      <c r="F50" s="164">
        <f>'AEO T25 Food 2022 Raw'!I37</f>
        <v>6.59E-2</v>
      </c>
      <c r="G50" s="164">
        <f>'AEO T25 Food 2022 Raw'!J37</f>
        <v>6.59E-2</v>
      </c>
      <c r="H50" s="164">
        <f>'AEO T25 Food 2022 Raw'!K37</f>
        <v>6.59E-2</v>
      </c>
      <c r="I50" s="164">
        <f>'AEO T25 Food 2022 Raw'!L37</f>
        <v>6.59E-2</v>
      </c>
      <c r="J50" s="164">
        <f>'AEO T25 Food 2022 Raw'!M37</f>
        <v>6.59E-2</v>
      </c>
      <c r="K50" s="164">
        <f>'AEO T25 Food 2022 Raw'!N37</f>
        <v>6.59E-2</v>
      </c>
      <c r="L50" s="164">
        <f>'AEO T25 Food 2022 Raw'!O37</f>
        <v>6.59E-2</v>
      </c>
      <c r="M50" s="164">
        <f>'AEO T25 Food 2022 Raw'!P37</f>
        <v>6.59E-2</v>
      </c>
      <c r="N50" s="164">
        <f>'AEO T25 Food 2022 Raw'!Q37</f>
        <v>6.59E-2</v>
      </c>
      <c r="O50" s="164">
        <f>'AEO T25 Food 2022 Raw'!R37</f>
        <v>6.59E-2</v>
      </c>
      <c r="P50" s="164">
        <f>'AEO T25 Food 2022 Raw'!S37</f>
        <v>6.59E-2</v>
      </c>
      <c r="Q50" s="164">
        <f>'AEO T25 Food 2022 Raw'!T37</f>
        <v>6.59E-2</v>
      </c>
      <c r="R50" s="164">
        <f>'AEO T25 Food 2022 Raw'!U37</f>
        <v>6.59E-2</v>
      </c>
      <c r="S50" s="164">
        <f>'AEO T25 Food 2022 Raw'!V37</f>
        <v>6.59E-2</v>
      </c>
      <c r="T50" s="164">
        <f>'AEO T25 Food 2022 Raw'!W37</f>
        <v>6.59E-2</v>
      </c>
      <c r="U50" s="164">
        <f>'AEO T25 Food 2022 Raw'!X37</f>
        <v>6.59E-2</v>
      </c>
      <c r="V50" s="164">
        <f>'AEO T25 Food 2022 Raw'!Y37</f>
        <v>6.59E-2</v>
      </c>
      <c r="W50" s="164">
        <f>'AEO T25 Food 2022 Raw'!Z37</f>
        <v>6.59E-2</v>
      </c>
      <c r="X50" s="164">
        <f>'AEO T25 Food 2022 Raw'!AA37</f>
        <v>6.59E-2</v>
      </c>
      <c r="Y50" s="164">
        <f>'AEO T25 Food 2022 Raw'!AB37</f>
        <v>6.59E-2</v>
      </c>
      <c r="Z50" s="164">
        <f>'AEO T25 Food 2022 Raw'!AC37</f>
        <v>6.59E-2</v>
      </c>
      <c r="AA50" s="164">
        <f>'AEO T25 Food 2022 Raw'!AD37</f>
        <v>6.59E-2</v>
      </c>
      <c r="AB50" s="164">
        <f>'AEO T25 Food 2022 Raw'!AE37</f>
        <v>6.59E-2</v>
      </c>
      <c r="AC50" s="164">
        <f>'AEO T25 Food 2022 Raw'!AF37</f>
        <v>6.59E-2</v>
      </c>
      <c r="AD50" s="164">
        <f>'AEO T25 Food 2022 Raw'!AG37</f>
        <v>6.59E-2</v>
      </c>
      <c r="AE50" s="164">
        <f>'AEO T25 Food 2022 Raw'!AH37</f>
        <v>6.59E-2</v>
      </c>
      <c r="AF50" s="164">
        <f>'AEO T25 Food 2022 Raw'!AI37</f>
        <v>6.59E-2</v>
      </c>
      <c r="AG50" s="256">
        <f>'AEO T25 Food 2022 Raw'!AJ37</f>
        <v>1E-3</v>
      </c>
    </row>
    <row r="51" spans="1:34" ht="15" customHeight="1" x14ac:dyDescent="0.25">
      <c r="A51" s="38" t="s">
        <v>493</v>
      </c>
      <c r="B51" s="162" t="s">
        <v>224</v>
      </c>
      <c r="C51" s="166">
        <f>'AEO T25 Food 2022 Raw'!F38</f>
        <v>1.7581340000000001</v>
      </c>
      <c r="D51" s="166">
        <f>'AEO T25 Food 2022 Raw'!G38</f>
        <v>1.7730060000000001</v>
      </c>
      <c r="E51" s="166">
        <f>'AEO T25 Food 2022 Raw'!H38</f>
        <v>1.783223</v>
      </c>
      <c r="F51" s="166">
        <f>'AEO T25 Food 2022 Raw'!I38</f>
        <v>1.7909679999999999</v>
      </c>
      <c r="G51" s="166">
        <f>'AEO T25 Food 2022 Raw'!J38</f>
        <v>1.798055</v>
      </c>
      <c r="H51" s="166">
        <f>'AEO T25 Food 2022 Raw'!K38</f>
        <v>1.804651</v>
      </c>
      <c r="I51" s="166">
        <f>'AEO T25 Food 2022 Raw'!L38</f>
        <v>1.8111120000000001</v>
      </c>
      <c r="J51" s="166">
        <f>'AEO T25 Food 2022 Raw'!M38</f>
        <v>1.817302</v>
      </c>
      <c r="K51" s="166">
        <f>'AEO T25 Food 2022 Raw'!N38</f>
        <v>1.82331</v>
      </c>
      <c r="L51" s="166">
        <f>'AEO T25 Food 2022 Raw'!O38</f>
        <v>1.8290649999999999</v>
      </c>
      <c r="M51" s="166">
        <f>'AEO T25 Food 2022 Raw'!P38</f>
        <v>1.8347439999999999</v>
      </c>
      <c r="N51" s="166">
        <f>'AEO T25 Food 2022 Raw'!Q38</f>
        <v>1.839005</v>
      </c>
      <c r="O51" s="166">
        <f>'AEO T25 Food 2022 Raw'!R38</f>
        <v>1.84324</v>
      </c>
      <c r="P51" s="166">
        <f>'AEO T25 Food 2022 Raw'!S38</f>
        <v>1.847437</v>
      </c>
      <c r="Q51" s="166">
        <f>'AEO T25 Food 2022 Raw'!T38</f>
        <v>1.8515839999999999</v>
      </c>
      <c r="R51" s="166">
        <f>'AEO T25 Food 2022 Raw'!U38</f>
        <v>1.8557729999999999</v>
      </c>
      <c r="S51" s="166">
        <f>'AEO T25 Food 2022 Raw'!V38</f>
        <v>1.8600239999999999</v>
      </c>
      <c r="T51" s="166">
        <f>'AEO T25 Food 2022 Raw'!W38</f>
        <v>1.864336</v>
      </c>
      <c r="U51" s="166">
        <f>'AEO T25 Food 2022 Raw'!X38</f>
        <v>1.868582</v>
      </c>
      <c r="V51" s="166">
        <f>'AEO T25 Food 2022 Raw'!Y38</f>
        <v>1.872981</v>
      </c>
      <c r="W51" s="166">
        <f>'AEO T25 Food 2022 Raw'!Z38</f>
        <v>1.8773550000000001</v>
      </c>
      <c r="X51" s="166">
        <f>'AEO T25 Food 2022 Raw'!AA38</f>
        <v>1.881788</v>
      </c>
      <c r="Y51" s="166">
        <f>'AEO T25 Food 2022 Raw'!AB38</f>
        <v>1.8863179999999999</v>
      </c>
      <c r="Z51" s="166">
        <f>'AEO T25 Food 2022 Raw'!AC38</f>
        <v>1.8909069999999999</v>
      </c>
      <c r="AA51" s="166">
        <f>'AEO T25 Food 2022 Raw'!AD38</f>
        <v>1.895537</v>
      </c>
      <c r="AB51" s="166">
        <f>'AEO T25 Food 2022 Raw'!AE38</f>
        <v>1.9002300000000001</v>
      </c>
      <c r="AC51" s="166">
        <f>'AEO T25 Food 2022 Raw'!AF38</f>
        <v>1.905014</v>
      </c>
      <c r="AD51" s="166">
        <f>'AEO T25 Food 2022 Raw'!AG38</f>
        <v>1.9098630000000001</v>
      </c>
      <c r="AE51" s="166">
        <f>'AEO T25 Food 2022 Raw'!AH38</f>
        <v>1.9147810000000001</v>
      </c>
      <c r="AF51" s="166">
        <f>'AEO T25 Food 2022 Raw'!AI38</f>
        <v>1.9198219999999999</v>
      </c>
      <c r="AG51" s="254">
        <f>'AEO T25 Food 2022 Raw'!AJ38</f>
        <v>3.0000000000000001E-3</v>
      </c>
    </row>
    <row r="52" spans="1:34" ht="15" customHeight="1" x14ac:dyDescent="0.25">
      <c r="B52" s="162" t="s">
        <v>232</v>
      </c>
      <c r="C52" s="248"/>
      <c r="D52" s="248"/>
      <c r="E52" s="248"/>
      <c r="F52" s="248"/>
      <c r="G52" s="248"/>
      <c r="H52" s="248"/>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126"/>
    </row>
    <row r="53" spans="1:34" ht="15" customHeight="1" x14ac:dyDescent="0.25">
      <c r="A53" s="38" t="s">
        <v>492</v>
      </c>
      <c r="B53" s="163" t="s">
        <v>230</v>
      </c>
      <c r="C53" s="164">
        <f>'AEO T25 Food 2022 Raw'!F40</f>
        <v>0.122866</v>
      </c>
      <c r="D53" s="164">
        <f>'AEO T25 Food 2022 Raw'!G40</f>
        <v>0.122866</v>
      </c>
      <c r="E53" s="164">
        <f>'AEO T25 Food 2022 Raw'!H40</f>
        <v>0.122866</v>
      </c>
      <c r="F53" s="164">
        <f>'AEO T25 Food 2022 Raw'!I40</f>
        <v>0.122866</v>
      </c>
      <c r="G53" s="164">
        <f>'AEO T25 Food 2022 Raw'!J40</f>
        <v>0.122866</v>
      </c>
      <c r="H53" s="164">
        <f>'AEO T25 Food 2022 Raw'!K40</f>
        <v>0.122866</v>
      </c>
      <c r="I53" s="164">
        <f>'AEO T25 Food 2022 Raw'!L40</f>
        <v>0.122866</v>
      </c>
      <c r="J53" s="164">
        <f>'AEO T25 Food 2022 Raw'!M40</f>
        <v>0.122866</v>
      </c>
      <c r="K53" s="164">
        <f>'AEO T25 Food 2022 Raw'!N40</f>
        <v>0.122866</v>
      </c>
      <c r="L53" s="164">
        <f>'AEO T25 Food 2022 Raw'!O40</f>
        <v>0.122866</v>
      </c>
      <c r="M53" s="164">
        <f>'AEO T25 Food 2022 Raw'!P40</f>
        <v>0.122866</v>
      </c>
      <c r="N53" s="164">
        <f>'AEO T25 Food 2022 Raw'!Q40</f>
        <v>0.122866</v>
      </c>
      <c r="O53" s="164">
        <f>'AEO T25 Food 2022 Raw'!R40</f>
        <v>0.122866</v>
      </c>
      <c r="P53" s="164">
        <f>'AEO T25 Food 2022 Raw'!S40</f>
        <v>0.122866</v>
      </c>
      <c r="Q53" s="164">
        <f>'AEO T25 Food 2022 Raw'!T40</f>
        <v>0.122866</v>
      </c>
      <c r="R53" s="164">
        <f>'AEO T25 Food 2022 Raw'!U40</f>
        <v>0.122866</v>
      </c>
      <c r="S53" s="164">
        <f>'AEO T25 Food 2022 Raw'!V40</f>
        <v>0.122866</v>
      </c>
      <c r="T53" s="164">
        <f>'AEO T25 Food 2022 Raw'!W40</f>
        <v>0.122866</v>
      </c>
      <c r="U53" s="164">
        <f>'AEO T25 Food 2022 Raw'!X40</f>
        <v>0.122866</v>
      </c>
      <c r="V53" s="164">
        <f>'AEO T25 Food 2022 Raw'!Y40</f>
        <v>0.122866</v>
      </c>
      <c r="W53" s="164">
        <f>'AEO T25 Food 2022 Raw'!Z40</f>
        <v>0.122866</v>
      </c>
      <c r="X53" s="164">
        <f>'AEO T25 Food 2022 Raw'!AA40</f>
        <v>0.122866</v>
      </c>
      <c r="Y53" s="164">
        <f>'AEO T25 Food 2022 Raw'!AB40</f>
        <v>0.122866</v>
      </c>
      <c r="Z53" s="164">
        <f>'AEO T25 Food 2022 Raw'!AC40</f>
        <v>0.122866</v>
      </c>
      <c r="AA53" s="164">
        <f>'AEO T25 Food 2022 Raw'!AD40</f>
        <v>0.122866</v>
      </c>
      <c r="AB53" s="164">
        <f>'AEO T25 Food 2022 Raw'!AE40</f>
        <v>0.122866</v>
      </c>
      <c r="AC53" s="164">
        <f>'AEO T25 Food 2022 Raw'!AF40</f>
        <v>0.122866</v>
      </c>
      <c r="AD53" s="164">
        <f>'AEO T25 Food 2022 Raw'!AG40</f>
        <v>0.122866</v>
      </c>
      <c r="AE53" s="164">
        <f>'AEO T25 Food 2022 Raw'!AH40</f>
        <v>0.122866</v>
      </c>
      <c r="AF53" s="164">
        <f>'AEO T25 Food 2022 Raw'!AI40</f>
        <v>0.122866</v>
      </c>
      <c r="AG53" s="256">
        <f>'AEO T25 Food 2022 Raw'!AJ40</f>
        <v>0</v>
      </c>
    </row>
    <row r="54" spans="1:34" ht="15" customHeight="1" x14ac:dyDescent="0.25">
      <c r="A54" s="38" t="s">
        <v>491</v>
      </c>
      <c r="B54" s="163" t="s">
        <v>21</v>
      </c>
      <c r="C54" s="164">
        <f>'AEO T25 Food 2022 Raw'!F41</f>
        <v>2.315639</v>
      </c>
      <c r="D54" s="164">
        <f>'AEO T25 Food 2022 Raw'!G41</f>
        <v>2.362228</v>
      </c>
      <c r="E54" s="164">
        <f>'AEO T25 Food 2022 Raw'!H41</f>
        <v>2.4003429999999999</v>
      </c>
      <c r="F54" s="164">
        <f>'AEO T25 Food 2022 Raw'!I41</f>
        <v>2.4293339999999999</v>
      </c>
      <c r="G54" s="164">
        <f>'AEO T25 Food 2022 Raw'!J41</f>
        <v>2.4560029999999999</v>
      </c>
      <c r="H54" s="164">
        <f>'AEO T25 Food 2022 Raw'!K41</f>
        <v>2.480944</v>
      </c>
      <c r="I54" s="164">
        <f>'AEO T25 Food 2022 Raw'!L41</f>
        <v>2.5054509999999999</v>
      </c>
      <c r="J54" s="164">
        <f>'AEO T25 Food 2022 Raw'!M41</f>
        <v>2.529023</v>
      </c>
      <c r="K54" s="164">
        <f>'AEO T25 Food 2022 Raw'!N41</f>
        <v>2.5519729999999998</v>
      </c>
      <c r="L54" s="164">
        <f>'AEO T25 Food 2022 Raw'!O41</f>
        <v>2.5740180000000001</v>
      </c>
      <c r="M54" s="164">
        <f>'AEO T25 Food 2022 Raw'!P41</f>
        <v>2.595834</v>
      </c>
      <c r="N54" s="164">
        <f>'AEO T25 Food 2022 Raw'!Q41</f>
        <v>2.612425</v>
      </c>
      <c r="O54" s="164">
        <f>'AEO T25 Food 2022 Raw'!R41</f>
        <v>2.6289690000000001</v>
      </c>
      <c r="P54" s="164">
        <f>'AEO T25 Food 2022 Raw'!S41</f>
        <v>2.6454149999999998</v>
      </c>
      <c r="Q54" s="164">
        <f>'AEO T25 Food 2022 Raw'!T41</f>
        <v>2.6617320000000002</v>
      </c>
      <c r="R54" s="164">
        <f>'AEO T25 Food 2022 Raw'!U41</f>
        <v>2.67828</v>
      </c>
      <c r="S54" s="164">
        <f>'AEO T25 Food 2022 Raw'!V41</f>
        <v>2.6951369999999999</v>
      </c>
      <c r="T54" s="164">
        <f>'AEO T25 Food 2022 Raw'!W41</f>
        <v>2.712297</v>
      </c>
      <c r="U54" s="164">
        <f>'AEO T25 Food 2022 Raw'!X41</f>
        <v>2.7292740000000002</v>
      </c>
      <c r="V54" s="164">
        <f>'AEO T25 Food 2022 Raw'!Y41</f>
        <v>2.7469139999999999</v>
      </c>
      <c r="W54" s="164">
        <f>'AEO T25 Food 2022 Raw'!Z41</f>
        <v>2.7645200000000001</v>
      </c>
      <c r="X54" s="164">
        <f>'AEO T25 Food 2022 Raw'!AA41</f>
        <v>2.782422</v>
      </c>
      <c r="Y54" s="164">
        <f>'AEO T25 Food 2022 Raw'!AB41</f>
        <v>2.8007490000000002</v>
      </c>
      <c r="Z54" s="164">
        <f>'AEO T25 Food 2022 Raw'!AC41</f>
        <v>2.8193670000000002</v>
      </c>
      <c r="AA54" s="164">
        <f>'AEO T25 Food 2022 Raw'!AD41</f>
        <v>2.838193</v>
      </c>
      <c r="AB54" s="164">
        <f>'AEO T25 Food 2022 Raw'!AE41</f>
        <v>2.8573019999999998</v>
      </c>
      <c r="AC54" s="164">
        <f>'AEO T25 Food 2022 Raw'!AF41</f>
        <v>2.8768150000000001</v>
      </c>
      <c r="AD54" s="164">
        <f>'AEO T25 Food 2022 Raw'!AG41</f>
        <v>2.89663</v>
      </c>
      <c r="AE54" s="164">
        <f>'AEO T25 Food 2022 Raw'!AH41</f>
        <v>2.9167640000000001</v>
      </c>
      <c r="AF54" s="164">
        <f>'AEO T25 Food 2022 Raw'!AI41</f>
        <v>2.9374380000000002</v>
      </c>
      <c r="AG54" s="256">
        <f>'AEO T25 Food 2022 Raw'!AJ41</f>
        <v>8.0000000000000002E-3</v>
      </c>
    </row>
    <row r="55" spans="1:34" ht="15" customHeight="1" x14ac:dyDescent="0.25">
      <c r="A55" s="38" t="s">
        <v>490</v>
      </c>
      <c r="B55" s="163" t="s">
        <v>489</v>
      </c>
      <c r="C55" s="164">
        <f>'AEO T25 Food 2022 Raw'!F42</f>
        <v>3.2876249999999998</v>
      </c>
      <c r="D55" s="164">
        <f>'AEO T25 Food 2022 Raw'!G42</f>
        <v>3.2876249999999998</v>
      </c>
      <c r="E55" s="164">
        <f>'AEO T25 Food 2022 Raw'!H42</f>
        <v>3.2876249999999998</v>
      </c>
      <c r="F55" s="164">
        <f>'AEO T25 Food 2022 Raw'!I42</f>
        <v>3.2876249999999998</v>
      </c>
      <c r="G55" s="164">
        <f>'AEO T25 Food 2022 Raw'!J42</f>
        <v>3.2876249999999998</v>
      </c>
      <c r="H55" s="164">
        <f>'AEO T25 Food 2022 Raw'!K42</f>
        <v>3.2876249999999998</v>
      </c>
      <c r="I55" s="164">
        <f>'AEO T25 Food 2022 Raw'!L42</f>
        <v>3.2876249999999998</v>
      </c>
      <c r="J55" s="164">
        <f>'AEO T25 Food 2022 Raw'!M42</f>
        <v>3.2876249999999998</v>
      </c>
      <c r="K55" s="164">
        <f>'AEO T25 Food 2022 Raw'!N42</f>
        <v>3.2876249999999998</v>
      </c>
      <c r="L55" s="164">
        <f>'AEO T25 Food 2022 Raw'!O42</f>
        <v>3.2876249999999998</v>
      </c>
      <c r="M55" s="164">
        <f>'AEO T25 Food 2022 Raw'!P42</f>
        <v>3.2876249999999998</v>
      </c>
      <c r="N55" s="164">
        <f>'AEO T25 Food 2022 Raw'!Q42</f>
        <v>3.2876249999999998</v>
      </c>
      <c r="O55" s="164">
        <f>'AEO T25 Food 2022 Raw'!R42</f>
        <v>3.2876249999999998</v>
      </c>
      <c r="P55" s="164">
        <f>'AEO T25 Food 2022 Raw'!S42</f>
        <v>3.2876249999999998</v>
      </c>
      <c r="Q55" s="164">
        <f>'AEO T25 Food 2022 Raw'!T42</f>
        <v>3.2876249999999998</v>
      </c>
      <c r="R55" s="164">
        <f>'AEO T25 Food 2022 Raw'!U42</f>
        <v>3.2876249999999998</v>
      </c>
      <c r="S55" s="164">
        <f>'AEO T25 Food 2022 Raw'!V42</f>
        <v>3.2876249999999998</v>
      </c>
      <c r="T55" s="164">
        <f>'AEO T25 Food 2022 Raw'!W42</f>
        <v>3.2876249999999998</v>
      </c>
      <c r="U55" s="164">
        <f>'AEO T25 Food 2022 Raw'!X42</f>
        <v>3.2876249999999998</v>
      </c>
      <c r="V55" s="164">
        <f>'AEO T25 Food 2022 Raw'!Y42</f>
        <v>3.2876249999999998</v>
      </c>
      <c r="W55" s="164">
        <f>'AEO T25 Food 2022 Raw'!Z42</f>
        <v>3.2876249999999998</v>
      </c>
      <c r="X55" s="164">
        <f>'AEO T25 Food 2022 Raw'!AA42</f>
        <v>3.2876249999999998</v>
      </c>
      <c r="Y55" s="164">
        <f>'AEO T25 Food 2022 Raw'!AB42</f>
        <v>3.2876249999999998</v>
      </c>
      <c r="Z55" s="164">
        <f>'AEO T25 Food 2022 Raw'!AC42</f>
        <v>3.2876249999999998</v>
      </c>
      <c r="AA55" s="164">
        <f>'AEO T25 Food 2022 Raw'!AD42</f>
        <v>3.2876249999999998</v>
      </c>
      <c r="AB55" s="164">
        <f>'AEO T25 Food 2022 Raw'!AE42</f>
        <v>3.2876249999999998</v>
      </c>
      <c r="AC55" s="164">
        <f>'AEO T25 Food 2022 Raw'!AF42</f>
        <v>3.2876249999999998</v>
      </c>
      <c r="AD55" s="164">
        <f>'AEO T25 Food 2022 Raw'!AG42</f>
        <v>3.2876249999999998</v>
      </c>
      <c r="AE55" s="164">
        <f>'AEO T25 Food 2022 Raw'!AH42</f>
        <v>3.2876249999999998</v>
      </c>
      <c r="AF55" s="164">
        <f>'AEO T25 Food 2022 Raw'!AI42</f>
        <v>3.2876249999999998</v>
      </c>
      <c r="AG55" s="256">
        <f>'AEO T25 Food 2022 Raw'!AJ42</f>
        <v>0</v>
      </c>
    </row>
    <row r="56" spans="1:34" ht="15" customHeight="1" x14ac:dyDescent="0.25">
      <c r="A56" s="38" t="s">
        <v>488</v>
      </c>
      <c r="B56" s="163" t="s">
        <v>231</v>
      </c>
      <c r="C56" s="164">
        <f>'AEO T25 Food 2022 Raw'!F43</f>
        <v>0.18137</v>
      </c>
      <c r="D56" s="164">
        <f>'AEO T25 Food 2022 Raw'!G43</f>
        <v>0.185414</v>
      </c>
      <c r="E56" s="164">
        <f>'AEO T25 Food 2022 Raw'!H43</f>
        <v>0.185414</v>
      </c>
      <c r="F56" s="164">
        <f>'AEO T25 Food 2022 Raw'!I43</f>
        <v>0.185414</v>
      </c>
      <c r="G56" s="164">
        <f>'AEO T25 Food 2022 Raw'!J43</f>
        <v>0.185414</v>
      </c>
      <c r="H56" s="164">
        <f>'AEO T25 Food 2022 Raw'!K43</f>
        <v>0.185414</v>
      </c>
      <c r="I56" s="164">
        <f>'AEO T25 Food 2022 Raw'!L43</f>
        <v>0.185414</v>
      </c>
      <c r="J56" s="164">
        <f>'AEO T25 Food 2022 Raw'!M43</f>
        <v>0.185414</v>
      </c>
      <c r="K56" s="164">
        <f>'AEO T25 Food 2022 Raw'!N43</f>
        <v>0.185414</v>
      </c>
      <c r="L56" s="164">
        <f>'AEO T25 Food 2022 Raw'!O43</f>
        <v>0.185414</v>
      </c>
      <c r="M56" s="164">
        <f>'AEO T25 Food 2022 Raw'!P43</f>
        <v>0.185414</v>
      </c>
      <c r="N56" s="164">
        <f>'AEO T25 Food 2022 Raw'!Q43</f>
        <v>0.185414</v>
      </c>
      <c r="O56" s="164">
        <f>'AEO T25 Food 2022 Raw'!R43</f>
        <v>0.185414</v>
      </c>
      <c r="P56" s="164">
        <f>'AEO T25 Food 2022 Raw'!S43</f>
        <v>0.185414</v>
      </c>
      <c r="Q56" s="164">
        <f>'AEO T25 Food 2022 Raw'!T43</f>
        <v>0.185414</v>
      </c>
      <c r="R56" s="164">
        <f>'AEO T25 Food 2022 Raw'!U43</f>
        <v>0.185414</v>
      </c>
      <c r="S56" s="164">
        <f>'AEO T25 Food 2022 Raw'!V43</f>
        <v>0.185414</v>
      </c>
      <c r="T56" s="164">
        <f>'AEO T25 Food 2022 Raw'!W43</f>
        <v>0.185414</v>
      </c>
      <c r="U56" s="164">
        <f>'AEO T25 Food 2022 Raw'!X43</f>
        <v>0.185414</v>
      </c>
      <c r="V56" s="164">
        <f>'AEO T25 Food 2022 Raw'!Y43</f>
        <v>0.185414</v>
      </c>
      <c r="W56" s="164">
        <f>'AEO T25 Food 2022 Raw'!Z43</f>
        <v>0.185414</v>
      </c>
      <c r="X56" s="164">
        <f>'AEO T25 Food 2022 Raw'!AA43</f>
        <v>0.185414</v>
      </c>
      <c r="Y56" s="164">
        <f>'AEO T25 Food 2022 Raw'!AB43</f>
        <v>0.185414</v>
      </c>
      <c r="Z56" s="164">
        <f>'AEO T25 Food 2022 Raw'!AC43</f>
        <v>0.185414</v>
      </c>
      <c r="AA56" s="164">
        <f>'AEO T25 Food 2022 Raw'!AD43</f>
        <v>0.185414</v>
      </c>
      <c r="AB56" s="164">
        <f>'AEO T25 Food 2022 Raw'!AE43</f>
        <v>0.185414</v>
      </c>
      <c r="AC56" s="164">
        <f>'AEO T25 Food 2022 Raw'!AF43</f>
        <v>0.185414</v>
      </c>
      <c r="AD56" s="164">
        <f>'AEO T25 Food 2022 Raw'!AG43</f>
        <v>0.185414</v>
      </c>
      <c r="AE56" s="164">
        <f>'AEO T25 Food 2022 Raw'!AH43</f>
        <v>0.185414</v>
      </c>
      <c r="AF56" s="164">
        <f>'AEO T25 Food 2022 Raw'!AI43</f>
        <v>0.185414</v>
      </c>
      <c r="AG56" s="256">
        <f>'AEO T25 Food 2022 Raw'!AJ43</f>
        <v>1E-3</v>
      </c>
    </row>
    <row r="57" spans="1:34" ht="15" customHeight="1" x14ac:dyDescent="0.25">
      <c r="A57" s="38" t="s">
        <v>487</v>
      </c>
      <c r="B57" s="162" t="s">
        <v>224</v>
      </c>
      <c r="C57" s="166">
        <f>'AEO T25 Food 2022 Raw'!F44</f>
        <v>5.9074999999999998</v>
      </c>
      <c r="D57" s="166">
        <f>'AEO T25 Food 2022 Raw'!G44</f>
        <v>5.958132</v>
      </c>
      <c r="E57" s="166">
        <f>'AEO T25 Food 2022 Raw'!H44</f>
        <v>5.9962479999999996</v>
      </c>
      <c r="F57" s="166">
        <f>'AEO T25 Food 2022 Raw'!I44</f>
        <v>6.025239</v>
      </c>
      <c r="G57" s="166">
        <f>'AEO T25 Food 2022 Raw'!J44</f>
        <v>6.0519080000000001</v>
      </c>
      <c r="H57" s="166">
        <f>'AEO T25 Food 2022 Raw'!K44</f>
        <v>6.0768490000000002</v>
      </c>
      <c r="I57" s="166">
        <f>'AEO T25 Food 2022 Raw'!L44</f>
        <v>6.101356</v>
      </c>
      <c r="J57" s="166">
        <f>'AEO T25 Food 2022 Raw'!M44</f>
        <v>6.1249279999999997</v>
      </c>
      <c r="K57" s="166">
        <f>'AEO T25 Food 2022 Raw'!N44</f>
        <v>6.1478780000000004</v>
      </c>
      <c r="L57" s="166">
        <f>'AEO T25 Food 2022 Raw'!O44</f>
        <v>6.1699229999999998</v>
      </c>
      <c r="M57" s="166">
        <f>'AEO T25 Food 2022 Raw'!P44</f>
        <v>6.1917390000000001</v>
      </c>
      <c r="N57" s="166">
        <f>'AEO T25 Food 2022 Raw'!Q44</f>
        <v>6.208329</v>
      </c>
      <c r="O57" s="166">
        <f>'AEO T25 Food 2022 Raw'!R44</f>
        <v>6.2248749999999999</v>
      </c>
      <c r="P57" s="166">
        <f>'AEO T25 Food 2022 Raw'!S44</f>
        <v>6.24132</v>
      </c>
      <c r="Q57" s="166">
        <f>'AEO T25 Food 2022 Raw'!T44</f>
        <v>6.2576359999999998</v>
      </c>
      <c r="R57" s="166">
        <f>'AEO T25 Food 2022 Raw'!U44</f>
        <v>6.2741850000000001</v>
      </c>
      <c r="S57" s="166">
        <f>'AEO T25 Food 2022 Raw'!V44</f>
        <v>6.291042</v>
      </c>
      <c r="T57" s="166">
        <f>'AEO T25 Food 2022 Raw'!W44</f>
        <v>6.3082010000000004</v>
      </c>
      <c r="U57" s="166">
        <f>'AEO T25 Food 2022 Raw'!X44</f>
        <v>6.3251790000000003</v>
      </c>
      <c r="V57" s="166">
        <f>'AEO T25 Food 2022 Raw'!Y44</f>
        <v>6.3428190000000004</v>
      </c>
      <c r="W57" s="166">
        <f>'AEO T25 Food 2022 Raw'!Z44</f>
        <v>6.3604250000000002</v>
      </c>
      <c r="X57" s="166">
        <f>'AEO T25 Food 2022 Raw'!AA44</f>
        <v>6.3783250000000002</v>
      </c>
      <c r="Y57" s="166">
        <f>'AEO T25 Food 2022 Raw'!AB44</f>
        <v>6.3966539999999998</v>
      </c>
      <c r="Z57" s="166">
        <f>'AEO T25 Food 2022 Raw'!AC44</f>
        <v>6.4152719999999999</v>
      </c>
      <c r="AA57" s="166">
        <f>'AEO T25 Food 2022 Raw'!AD44</f>
        <v>6.4340989999999998</v>
      </c>
      <c r="AB57" s="166">
        <f>'AEO T25 Food 2022 Raw'!AE44</f>
        <v>6.4532069999999999</v>
      </c>
      <c r="AC57" s="166">
        <f>'AEO T25 Food 2022 Raw'!AF44</f>
        <v>6.4727199999999998</v>
      </c>
      <c r="AD57" s="166">
        <f>'AEO T25 Food 2022 Raw'!AG44</f>
        <v>6.4925350000000002</v>
      </c>
      <c r="AE57" s="166">
        <f>'AEO T25 Food 2022 Raw'!AH44</f>
        <v>6.5126679999999997</v>
      </c>
      <c r="AF57" s="166">
        <f>'AEO T25 Food 2022 Raw'!AI44</f>
        <v>6.5333420000000002</v>
      </c>
      <c r="AG57" s="254">
        <f>'AEO T25 Food 2022 Raw'!AJ44</f>
        <v>3.0000000000000001E-3</v>
      </c>
    </row>
    <row r="58" spans="1:34" ht="12" customHeight="1" x14ac:dyDescent="0.25">
      <c r="B58" s="162" t="s">
        <v>233</v>
      </c>
      <c r="C58" s="248"/>
      <c r="D58" s="248"/>
      <c r="E58" s="248"/>
      <c r="F58" s="248"/>
      <c r="G58" s="248"/>
      <c r="H58" s="248"/>
      <c r="I58" s="248"/>
      <c r="J58" s="248"/>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126"/>
    </row>
    <row r="59" spans="1:34" ht="15" customHeight="1" x14ac:dyDescent="0.25">
      <c r="A59" s="38" t="s">
        <v>486</v>
      </c>
      <c r="B59" s="163" t="s">
        <v>234</v>
      </c>
      <c r="C59" s="164">
        <f>'AEO T25 Food 2022 Raw'!F46</f>
        <v>0.116702</v>
      </c>
      <c r="D59" s="164">
        <f>'AEO T25 Food 2022 Raw'!G46</f>
        <v>0.11827799999999999</v>
      </c>
      <c r="E59" s="164">
        <f>'AEO T25 Food 2022 Raw'!H46</f>
        <v>0.11952</v>
      </c>
      <c r="F59" s="164">
        <f>'AEO T25 Food 2022 Raw'!I46</f>
        <v>0.120466</v>
      </c>
      <c r="G59" s="164">
        <f>'AEO T25 Food 2022 Raw'!J46</f>
        <v>0.121335</v>
      </c>
      <c r="H59" s="164">
        <f>'AEO T25 Food 2022 Raw'!K46</f>
        <v>0.12214800000000001</v>
      </c>
      <c r="I59" s="164">
        <f>'AEO T25 Food 2022 Raw'!L46</f>
        <v>0.122947</v>
      </c>
      <c r="J59" s="164">
        <f>'AEO T25 Food 2022 Raw'!M46</f>
        <v>0.12371500000000001</v>
      </c>
      <c r="K59" s="164">
        <f>'AEO T25 Food 2022 Raw'!N46</f>
        <v>0.12446400000000001</v>
      </c>
      <c r="L59" s="164">
        <f>'AEO T25 Food 2022 Raw'!O46</f>
        <v>0.12518199999999999</v>
      </c>
      <c r="M59" s="164">
        <f>'AEO T25 Food 2022 Raw'!P46</f>
        <v>0.125893</v>
      </c>
      <c r="N59" s="164">
        <f>'AEO T25 Food 2022 Raw'!Q46</f>
        <v>0.12643399999999999</v>
      </c>
      <c r="O59" s="164">
        <f>'AEO T25 Food 2022 Raw'!R46</f>
        <v>0.126974</v>
      </c>
      <c r="P59" s="164">
        <f>'AEO T25 Food 2022 Raw'!S46</f>
        <v>0.12751000000000001</v>
      </c>
      <c r="Q59" s="164">
        <f>'AEO T25 Food 2022 Raw'!T46</f>
        <v>0.12804199999999999</v>
      </c>
      <c r="R59" s="164">
        <f>'AEO T25 Food 2022 Raw'!U46</f>
        <v>0.128581</v>
      </c>
      <c r="S59" s="164">
        <f>'AEO T25 Food 2022 Raw'!V46</f>
        <v>0.129131</v>
      </c>
      <c r="T59" s="164">
        <f>'AEO T25 Food 2022 Raw'!W46</f>
        <v>0.12969</v>
      </c>
      <c r="U59" s="164">
        <f>'AEO T25 Food 2022 Raw'!X46</f>
        <v>0.130244</v>
      </c>
      <c r="V59" s="164">
        <f>'AEO T25 Food 2022 Raw'!Y46</f>
        <v>0.13081899999999999</v>
      </c>
      <c r="W59" s="164">
        <f>'AEO T25 Food 2022 Raw'!Z46</f>
        <v>0.13139300000000001</v>
      </c>
      <c r="X59" s="164">
        <f>'AEO T25 Food 2022 Raw'!AA46</f>
        <v>0.13197600000000001</v>
      </c>
      <c r="Y59" s="164">
        <f>'AEO T25 Food 2022 Raw'!AB46</f>
        <v>0.132574</v>
      </c>
      <c r="Z59" s="164">
        <f>'AEO T25 Food 2022 Raw'!AC46</f>
        <v>0.13318099999999999</v>
      </c>
      <c r="AA59" s="164">
        <f>'AEO T25 Food 2022 Raw'!AD46</f>
        <v>0.133794</v>
      </c>
      <c r="AB59" s="164">
        <f>'AEO T25 Food 2022 Raw'!AE46</f>
        <v>0.13441700000000001</v>
      </c>
      <c r="AC59" s="164">
        <f>'AEO T25 Food 2022 Raw'!AF46</f>
        <v>0.13505300000000001</v>
      </c>
      <c r="AD59" s="164">
        <f>'AEO T25 Food 2022 Raw'!AG46</f>
        <v>0.13569899999999999</v>
      </c>
      <c r="AE59" s="164">
        <f>'AEO T25 Food 2022 Raw'!AH46</f>
        <v>0.136356</v>
      </c>
      <c r="AF59" s="164">
        <f>'AEO T25 Food 2022 Raw'!AI46</f>
        <v>0.13703000000000001</v>
      </c>
      <c r="AG59" s="256">
        <f>'AEO T25 Food 2022 Raw'!AJ46</f>
        <v>6.0000000000000001E-3</v>
      </c>
    </row>
    <row r="60" spans="1:34" ht="15" customHeight="1" x14ac:dyDescent="0.25">
      <c r="A60" s="38" t="s">
        <v>485</v>
      </c>
      <c r="B60" s="163" t="s">
        <v>235</v>
      </c>
      <c r="C60" s="164">
        <f>'AEO T25 Food 2022 Raw'!F47</f>
        <v>5.7907979999999997</v>
      </c>
      <c r="D60" s="164">
        <f>'AEO T25 Food 2022 Raw'!G47</f>
        <v>5.8398539999999999</v>
      </c>
      <c r="E60" s="164">
        <f>'AEO T25 Food 2022 Raw'!H47</f>
        <v>5.8767269999999998</v>
      </c>
      <c r="F60" s="164">
        <f>'AEO T25 Food 2022 Raw'!I47</f>
        <v>5.9047729999999996</v>
      </c>
      <c r="G60" s="164">
        <f>'AEO T25 Food 2022 Raw'!J47</f>
        <v>5.9305729999999999</v>
      </c>
      <c r="H60" s="164">
        <f>'AEO T25 Food 2022 Raw'!K47</f>
        <v>5.954701</v>
      </c>
      <c r="I60" s="164">
        <f>'AEO T25 Food 2022 Raw'!L47</f>
        <v>5.9784079999999999</v>
      </c>
      <c r="J60" s="164">
        <f>'AEO T25 Food 2022 Raw'!M47</f>
        <v>6.0012129999999999</v>
      </c>
      <c r="K60" s="164">
        <f>'AEO T25 Food 2022 Raw'!N47</f>
        <v>6.0234139999999998</v>
      </c>
      <c r="L60" s="164">
        <f>'AEO T25 Food 2022 Raw'!O47</f>
        <v>6.0447410000000001</v>
      </c>
      <c r="M60" s="164">
        <f>'AEO T25 Food 2022 Raw'!P47</f>
        <v>6.0658450000000004</v>
      </c>
      <c r="N60" s="164">
        <f>'AEO T25 Food 2022 Raw'!Q47</f>
        <v>6.0818950000000003</v>
      </c>
      <c r="O60" s="164">
        <f>'AEO T25 Food 2022 Raw'!R47</f>
        <v>6.0979020000000004</v>
      </c>
      <c r="P60" s="164">
        <f>'AEO T25 Food 2022 Raw'!S47</f>
        <v>6.11381</v>
      </c>
      <c r="Q60" s="164">
        <f>'AEO T25 Food 2022 Raw'!T47</f>
        <v>6.129594</v>
      </c>
      <c r="R60" s="164">
        <f>'AEO T25 Food 2022 Raw'!U47</f>
        <v>6.1456039999999996</v>
      </c>
      <c r="S60" s="164">
        <f>'AEO T25 Food 2022 Raw'!V47</f>
        <v>6.1619109999999999</v>
      </c>
      <c r="T60" s="164">
        <f>'AEO T25 Food 2022 Raw'!W47</f>
        <v>6.1785110000000003</v>
      </c>
      <c r="U60" s="164">
        <f>'AEO T25 Food 2022 Raw'!X47</f>
        <v>6.1949350000000001</v>
      </c>
      <c r="V60" s="164">
        <f>'AEO T25 Food 2022 Raw'!Y47</f>
        <v>6.2119999999999997</v>
      </c>
      <c r="W60" s="164">
        <f>'AEO T25 Food 2022 Raw'!Z47</f>
        <v>6.2290320000000001</v>
      </c>
      <c r="X60" s="164">
        <f>'AEO T25 Food 2022 Raw'!AA47</f>
        <v>6.2463490000000004</v>
      </c>
      <c r="Y60" s="164">
        <f>'AEO T25 Food 2022 Raw'!AB47</f>
        <v>6.264081</v>
      </c>
      <c r="Z60" s="164">
        <f>'AEO T25 Food 2022 Raw'!AC47</f>
        <v>6.2820910000000003</v>
      </c>
      <c r="AA60" s="164">
        <f>'AEO T25 Food 2022 Raw'!AD47</f>
        <v>6.3003039999999997</v>
      </c>
      <c r="AB60" s="164">
        <f>'AEO T25 Food 2022 Raw'!AE47</f>
        <v>6.3187889999999998</v>
      </c>
      <c r="AC60" s="164">
        <f>'AEO T25 Food 2022 Raw'!AF47</f>
        <v>6.3376659999999996</v>
      </c>
      <c r="AD60" s="164">
        <f>'AEO T25 Food 2022 Raw'!AG47</f>
        <v>6.3568350000000002</v>
      </c>
      <c r="AE60" s="164">
        <f>'AEO T25 Food 2022 Raw'!AH47</f>
        <v>6.3763120000000004</v>
      </c>
      <c r="AF60" s="164">
        <f>'AEO T25 Food 2022 Raw'!AI47</f>
        <v>6.3963130000000001</v>
      </c>
      <c r="AG60" s="256">
        <f>'AEO T25 Food 2022 Raw'!AJ47</f>
        <v>3.0000000000000001E-3</v>
      </c>
    </row>
    <row r="61" spans="1:34" ht="15" customHeight="1" thickBot="1" x14ac:dyDescent="0.3"/>
    <row r="62" spans="1:34" ht="15" customHeight="1" x14ac:dyDescent="0.25">
      <c r="B62" s="261" t="s">
        <v>2136</v>
      </c>
      <c r="C62" s="262"/>
      <c r="D62" s="262"/>
      <c r="E62" s="262"/>
      <c r="F62" s="262"/>
      <c r="G62" s="262"/>
      <c r="H62" s="262"/>
      <c r="I62" s="262"/>
      <c r="J62" s="262"/>
      <c r="K62" s="262"/>
      <c r="L62" s="262"/>
      <c r="M62" s="262"/>
      <c r="N62" s="262"/>
      <c r="O62" s="262"/>
      <c r="P62" s="262"/>
      <c r="Q62" s="262"/>
      <c r="R62" s="262"/>
      <c r="S62" s="262"/>
      <c r="T62" s="262"/>
      <c r="U62" s="262"/>
      <c r="V62" s="262"/>
      <c r="W62" s="262"/>
      <c r="X62" s="262"/>
      <c r="Y62" s="262"/>
      <c r="Z62" s="262"/>
      <c r="AA62" s="262"/>
      <c r="AB62" s="262"/>
      <c r="AC62" s="262"/>
      <c r="AD62" s="262"/>
      <c r="AE62" s="262"/>
      <c r="AF62" s="262"/>
      <c r="AG62" s="262"/>
      <c r="AH62" s="223"/>
    </row>
    <row r="63" spans="1:34" ht="15" customHeight="1" x14ac:dyDescent="0.25">
      <c r="B63" s="32" t="s">
        <v>2137</v>
      </c>
    </row>
    <row r="64" spans="1:34" ht="15" customHeight="1" x14ac:dyDescent="0.25">
      <c r="B64" s="32" t="s">
        <v>2138</v>
      </c>
    </row>
    <row r="65" spans="2:2" ht="15" customHeight="1" x14ac:dyDescent="0.25">
      <c r="B65" s="32" t="s">
        <v>2123</v>
      </c>
    </row>
    <row r="66" spans="2:2" ht="12" customHeight="1" x14ac:dyDescent="0.25">
      <c r="B66" s="32" t="s">
        <v>2139</v>
      </c>
    </row>
    <row r="67" spans="2:2" ht="15" customHeight="1" x14ac:dyDescent="0.25">
      <c r="B67" s="32" t="s">
        <v>2140</v>
      </c>
    </row>
    <row r="68" spans="2:2" ht="15" customHeight="1" x14ac:dyDescent="0.25">
      <c r="B68" s="32" t="s">
        <v>2125</v>
      </c>
    </row>
    <row r="69" spans="2:2" ht="15" customHeight="1" x14ac:dyDescent="0.25">
      <c r="B69" s="32" t="s">
        <v>2013</v>
      </c>
    </row>
    <row r="70" spans="2:2" ht="15" customHeight="1" x14ac:dyDescent="0.25">
      <c r="B70" s="32" t="s">
        <v>2126</v>
      </c>
    </row>
    <row r="71" spans="2:2" ht="15" customHeight="1" x14ac:dyDescent="0.25">
      <c r="B71" s="32" t="s">
        <v>2127</v>
      </c>
    </row>
    <row r="72" spans="2:2" ht="15" customHeight="1" x14ac:dyDescent="0.25">
      <c r="B72" s="32" t="s">
        <v>2141</v>
      </c>
    </row>
    <row r="73" spans="2:2" ht="15" customHeight="1" x14ac:dyDescent="0.25">
      <c r="B73" s="32" t="s">
        <v>2142</v>
      </c>
    </row>
    <row r="74" spans="2:2" ht="12" customHeight="1" x14ac:dyDescent="0.25"/>
    <row r="75" spans="2:2" ht="15" customHeight="1" x14ac:dyDescent="0.25"/>
    <row r="76" spans="2:2" ht="15" customHeight="1" x14ac:dyDescent="0.25"/>
    <row r="77" spans="2:2" ht="15" customHeight="1" x14ac:dyDescent="0.25"/>
    <row r="78" spans="2:2" ht="15" customHeight="1" x14ac:dyDescent="0.25"/>
    <row r="79" spans="2:2" ht="15" customHeight="1" x14ac:dyDescent="0.25"/>
    <row r="80" spans="2:2" ht="12" customHeight="1" x14ac:dyDescent="0.25"/>
    <row r="81" ht="15" customHeight="1" x14ac:dyDescent="0.25"/>
    <row r="82" ht="15" customHeight="1" x14ac:dyDescent="0.25"/>
    <row r="83" ht="15" customHeight="1" x14ac:dyDescent="0.25"/>
    <row r="84" ht="15" customHeight="1" x14ac:dyDescent="0.25"/>
    <row r="85" ht="12" customHeight="1" x14ac:dyDescent="0.25"/>
    <row r="86" ht="15" customHeight="1" x14ac:dyDescent="0.25"/>
    <row r="87" ht="15" customHeight="1" x14ac:dyDescent="0.25"/>
    <row r="88" ht="15" customHeight="1" x14ac:dyDescent="0.25"/>
    <row r="89" ht="12"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2" customHeight="1" x14ac:dyDescent="0.25"/>
    <row r="105" ht="15" customHeight="1" x14ac:dyDescent="0.25"/>
    <row r="106" ht="15" customHeight="1" x14ac:dyDescent="0.25"/>
    <row r="107" ht="15" customHeight="1" x14ac:dyDescent="0.25"/>
    <row r="108" ht="15" customHeight="1" x14ac:dyDescent="0.25"/>
    <row r="109" ht="15" customHeight="1" x14ac:dyDescent="0.25"/>
    <row r="110" ht="12" customHeight="1" x14ac:dyDescent="0.25"/>
    <row r="111" ht="15" customHeight="1" x14ac:dyDescent="0.25"/>
    <row r="112" ht="15" customHeight="1" x14ac:dyDescent="0.25"/>
    <row r="113" ht="15" customHeight="1" x14ac:dyDescent="0.25"/>
    <row r="114" ht="12" customHeight="1" x14ac:dyDescent="0.25"/>
    <row r="115" ht="15" customHeight="1" x14ac:dyDescent="0.25"/>
    <row r="116" ht="15" customHeight="1" x14ac:dyDescent="0.25"/>
    <row r="117" ht="15" customHeight="1" x14ac:dyDescent="0.25"/>
    <row r="118" ht="15" customHeight="1" x14ac:dyDescent="0.25"/>
    <row r="119" ht="15" customHeight="1" x14ac:dyDescent="0.25"/>
    <row r="120" ht="12" customHeight="1" x14ac:dyDescent="0.25"/>
    <row r="121" ht="15" customHeight="1" x14ac:dyDescent="0.25"/>
    <row r="122" ht="15" customHeight="1" x14ac:dyDescent="0.25"/>
    <row r="123" ht="15" customHeight="1" x14ac:dyDescent="0.25"/>
    <row r="124" ht="15" customHeight="1" x14ac:dyDescent="0.25"/>
    <row r="125" ht="12"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spans="2:33" ht="15" customHeight="1" x14ac:dyDescent="0.25"/>
    <row r="146" spans="2:33" ht="15" customHeight="1" x14ac:dyDescent="0.25"/>
    <row r="147" spans="2:33" ht="15" customHeight="1" x14ac:dyDescent="0.25">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row>
    <row r="148" spans="2:33" ht="15" customHeight="1" x14ac:dyDescent="0.25"/>
    <row r="149" spans="2:33" ht="15" customHeight="1" x14ac:dyDescent="0.25"/>
    <row r="150" spans="2:33" ht="15" customHeight="1" x14ac:dyDescent="0.25"/>
    <row r="151" spans="2:33" ht="15" customHeight="1" x14ac:dyDescent="0.25"/>
    <row r="152" spans="2:33" ht="15" customHeight="1" x14ac:dyDescent="0.25"/>
    <row r="153" spans="2:33" ht="15" customHeight="1" x14ac:dyDescent="0.25"/>
    <row r="154" spans="2:33" ht="15" customHeight="1" x14ac:dyDescent="0.25"/>
    <row r="155" spans="2:33" ht="15" customHeight="1" x14ac:dyDescent="0.25"/>
    <row r="156" spans="2:33" ht="15" customHeight="1" x14ac:dyDescent="0.25"/>
    <row r="157" spans="2:33" ht="15" customHeight="1" x14ac:dyDescent="0.25"/>
    <row r="158" spans="2:33" ht="15" customHeight="1" x14ac:dyDescent="0.25"/>
    <row r="159" spans="2:33" ht="15" customHeight="1" x14ac:dyDescent="0.25"/>
    <row r="160" spans="2:33"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2"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2" customHeight="1" x14ac:dyDescent="0.25"/>
    <row r="226" ht="15" customHeight="1" x14ac:dyDescent="0.25"/>
    <row r="227" ht="12" customHeight="1" x14ac:dyDescent="0.25"/>
    <row r="228" ht="15" customHeight="1" x14ac:dyDescent="0.25"/>
    <row r="229" ht="15" customHeight="1" x14ac:dyDescent="0.25"/>
    <row r="230" ht="15" customHeight="1" x14ac:dyDescent="0.25"/>
    <row r="231" ht="15" customHeight="1" x14ac:dyDescent="0.25"/>
    <row r="232" ht="12" customHeight="1" x14ac:dyDescent="0.25"/>
    <row r="233" ht="15" customHeight="1" x14ac:dyDescent="0.25"/>
    <row r="234" ht="15" customHeight="1" x14ac:dyDescent="0.25"/>
    <row r="235" ht="15" customHeight="1" x14ac:dyDescent="0.25"/>
    <row r="236" ht="12" customHeight="1" x14ac:dyDescent="0.25"/>
    <row r="237" ht="15" customHeight="1" x14ac:dyDescent="0.25"/>
    <row r="238" ht="15" customHeight="1" x14ac:dyDescent="0.25"/>
    <row r="239" ht="15" customHeight="1" x14ac:dyDescent="0.25"/>
    <row r="240" ht="15" customHeight="1" x14ac:dyDescent="0.25"/>
    <row r="241" ht="12" customHeight="1" x14ac:dyDescent="0.25"/>
    <row r="242" ht="15" customHeight="1" x14ac:dyDescent="0.25"/>
    <row r="243" ht="15" customHeight="1" x14ac:dyDescent="0.25"/>
    <row r="244" ht="12"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spans="2:33" ht="15" customHeight="1" x14ac:dyDescent="0.25"/>
    <row r="274" spans="2:33" ht="15" customHeight="1" x14ac:dyDescent="0.25"/>
    <row r="275" spans="2:33" ht="15" customHeight="1" x14ac:dyDescent="0.25"/>
    <row r="276" spans="2:33" ht="15" customHeight="1" x14ac:dyDescent="0.25"/>
    <row r="277" spans="2:33" ht="15" customHeight="1" x14ac:dyDescent="0.25"/>
    <row r="278" spans="2:33" ht="15" customHeight="1" x14ac:dyDescent="0.25"/>
    <row r="279" spans="2:33" ht="15" customHeight="1" x14ac:dyDescent="0.25"/>
    <row r="280" spans="2:33" ht="15" customHeight="1" x14ac:dyDescent="0.25"/>
    <row r="281" spans="2:33" ht="15" customHeight="1" x14ac:dyDescent="0.25"/>
    <row r="282" spans="2:33" ht="15" customHeight="1" x14ac:dyDescent="0.25"/>
    <row r="283" spans="2:33"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row>
    <row r="284" spans="2:33" ht="15" customHeight="1" x14ac:dyDescent="0.25"/>
    <row r="285" spans="2:33" ht="15" customHeight="1" x14ac:dyDescent="0.25"/>
    <row r="286" spans="2:33" ht="15" customHeight="1" x14ac:dyDescent="0.25"/>
    <row r="287" spans="2:33" ht="15" customHeight="1" x14ac:dyDescent="0.25"/>
    <row r="288" spans="2:3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2" customHeight="1" x14ac:dyDescent="0.25"/>
    <row r="323" ht="15" customHeight="1" x14ac:dyDescent="0.25"/>
    <row r="324" ht="12" customHeight="1" x14ac:dyDescent="0.25"/>
    <row r="325" ht="15" customHeight="1" x14ac:dyDescent="0.25"/>
    <row r="326" ht="12" customHeight="1" x14ac:dyDescent="0.25"/>
    <row r="327" ht="15" customHeight="1" x14ac:dyDescent="0.25"/>
    <row r="328" ht="15" customHeight="1" x14ac:dyDescent="0.25"/>
    <row r="329" ht="15" customHeight="1" x14ac:dyDescent="0.25"/>
    <row r="330" ht="15" customHeight="1" x14ac:dyDescent="0.25"/>
    <row r="331" ht="12"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2:33" ht="15" customHeight="1" x14ac:dyDescent="0.25"/>
    <row r="354" spans="2:33" ht="15" customHeight="1" x14ac:dyDescent="0.25"/>
    <row r="355" spans="2:33" ht="15" customHeight="1" x14ac:dyDescent="0.25"/>
    <row r="356" spans="2:33" ht="15" customHeight="1" x14ac:dyDescent="0.25"/>
    <row r="357" spans="2:33" ht="15" customHeight="1" x14ac:dyDescent="0.25"/>
    <row r="358" spans="2:33" ht="15" customHeight="1" x14ac:dyDescent="0.25"/>
    <row r="359" spans="2:33" ht="15" customHeight="1" x14ac:dyDescent="0.25"/>
    <row r="360" spans="2:33" ht="15" customHeight="1" x14ac:dyDescent="0.25"/>
    <row r="361" spans="2:33" ht="15" customHeight="1" x14ac:dyDescent="0.25"/>
    <row r="362" spans="2:33" ht="15" customHeight="1" x14ac:dyDescent="0.25"/>
    <row r="363" spans="2:33" ht="15" customHeight="1" x14ac:dyDescent="0.25"/>
    <row r="364" spans="2:33" ht="15" customHeight="1" x14ac:dyDescent="0.25"/>
    <row r="365" spans="2:33" ht="12" customHeight="1" x14ac:dyDescent="0.25"/>
    <row r="366" spans="2:33" ht="15" customHeight="1" x14ac:dyDescent="0.25"/>
    <row r="367" spans="2:33" ht="15" customHeight="1" x14ac:dyDescent="0.25"/>
    <row r="368" spans="2:33"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row>
    <row r="369" ht="15" customHeight="1" x14ac:dyDescent="0.25"/>
    <row r="370" ht="15"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2"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2" customHeight="1" x14ac:dyDescent="0.25"/>
    <row r="492" ht="15" customHeight="1" x14ac:dyDescent="0.25"/>
    <row r="493" ht="15" customHeight="1" x14ac:dyDescent="0.25"/>
    <row r="494" ht="12"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2" customHeight="1" x14ac:dyDescent="0.25"/>
    <row r="509" ht="15" customHeight="1" x14ac:dyDescent="0.25"/>
    <row r="510" ht="15" customHeight="1" x14ac:dyDescent="0.25"/>
    <row r="511" ht="12" customHeight="1" x14ac:dyDescent="0.25"/>
    <row r="512" ht="12"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2"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2"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row>
    <row r="552" spans="2:33" ht="15" customHeight="1" x14ac:dyDescent="0.25"/>
    <row r="553" spans="2:33" ht="15" customHeight="1" x14ac:dyDescent="0.25"/>
    <row r="554" spans="2:33" ht="15" customHeight="1" x14ac:dyDescent="0.25"/>
    <row r="555" spans="2:33" ht="15" customHeight="1" x14ac:dyDescent="0.25"/>
    <row r="556" spans="2:33" ht="15" customHeight="1" x14ac:dyDescent="0.25"/>
    <row r="557" spans="2:33" ht="15" customHeight="1" x14ac:dyDescent="0.25"/>
    <row r="558" spans="2:33" ht="15" customHeight="1" x14ac:dyDescent="0.25"/>
    <row r="559" spans="2:33" ht="15" customHeight="1" x14ac:dyDescent="0.25"/>
    <row r="560" spans="2:33"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2"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2"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2" customHeight="1" x14ac:dyDescent="0.25"/>
    <row r="623" ht="15" customHeight="1" x14ac:dyDescent="0.25"/>
    <row r="624" ht="15" customHeight="1" x14ac:dyDescent="0.25"/>
    <row r="625" ht="12"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spans="2:33" ht="15" customHeight="1" x14ac:dyDescent="0.25"/>
    <row r="642" spans="2:33" ht="15" customHeight="1" x14ac:dyDescent="0.25"/>
    <row r="643" spans="2:33"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row>
    <row r="644" spans="2:33" ht="15" customHeight="1" x14ac:dyDescent="0.25"/>
    <row r="645" spans="2:33" ht="15" customHeight="1" x14ac:dyDescent="0.25"/>
    <row r="646" spans="2:33" ht="15" customHeight="1" x14ac:dyDescent="0.25"/>
    <row r="647" spans="2:33" ht="15" customHeight="1" x14ac:dyDescent="0.25"/>
    <row r="648" spans="2:33" ht="15" customHeight="1" x14ac:dyDescent="0.25"/>
    <row r="649" spans="2:33" ht="15" customHeight="1" x14ac:dyDescent="0.25"/>
    <row r="650" spans="2:33" ht="15" customHeight="1" x14ac:dyDescent="0.25"/>
    <row r="651" spans="2:33" ht="15" customHeight="1" x14ac:dyDescent="0.25"/>
    <row r="652" spans="2:33" ht="15" customHeight="1" x14ac:dyDescent="0.25"/>
    <row r="653" spans="2:33" ht="15" customHeight="1" x14ac:dyDescent="0.25"/>
    <row r="654" spans="2:33" ht="15" customHeight="1" x14ac:dyDescent="0.25"/>
    <row r="655" spans="2:33" ht="12" customHeight="1" x14ac:dyDescent="0.25"/>
    <row r="656" spans="2:3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2"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2"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2" customHeight="1" x14ac:dyDescent="0.25"/>
    <row r="700" ht="15" customHeight="1" x14ac:dyDescent="0.25"/>
    <row r="701" ht="15" customHeight="1" x14ac:dyDescent="0.25"/>
    <row r="702" ht="12"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row>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2"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2" customHeight="1" x14ac:dyDescent="0.25"/>
    <row r="790" ht="15" customHeight="1" x14ac:dyDescent="0.25"/>
    <row r="791" ht="15" customHeight="1" x14ac:dyDescent="0.25"/>
    <row r="792" ht="12"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spans="2:33" ht="15" customHeight="1" x14ac:dyDescent="0.25"/>
    <row r="802" spans="2:33" ht="15" customHeight="1" x14ac:dyDescent="0.25"/>
    <row r="803" spans="2:33" ht="15" customHeight="1" x14ac:dyDescent="0.25"/>
    <row r="804" spans="2:33" ht="15" customHeight="1" x14ac:dyDescent="0.25"/>
    <row r="805" spans="2:33" ht="15" customHeight="1" x14ac:dyDescent="0.25"/>
    <row r="806" spans="2:33" ht="15" customHeight="1" x14ac:dyDescent="0.25"/>
    <row r="807" spans="2:33" ht="15" customHeight="1" x14ac:dyDescent="0.25"/>
    <row r="808" spans="2:33" ht="15" customHeight="1" x14ac:dyDescent="0.25"/>
    <row r="809" spans="2:33" ht="15" customHeight="1" x14ac:dyDescent="0.25"/>
    <row r="810" spans="2:33"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row>
    <row r="811" spans="2:33" ht="15" customHeight="1" x14ac:dyDescent="0.25"/>
    <row r="812" spans="2:33" ht="15" customHeight="1" x14ac:dyDescent="0.25"/>
    <row r="813" spans="2:33" ht="15" customHeight="1" x14ac:dyDescent="0.25"/>
    <row r="814" spans="2:33" ht="15" customHeight="1" x14ac:dyDescent="0.25"/>
    <row r="815" spans="2:33" ht="15" customHeight="1" x14ac:dyDescent="0.25"/>
    <row r="816" spans="2:33"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2"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2" customHeight="1" x14ac:dyDescent="0.25"/>
    <row r="869" ht="15" customHeight="1" x14ac:dyDescent="0.25"/>
    <row r="870" ht="15" customHeight="1" x14ac:dyDescent="0.25"/>
    <row r="871" ht="12"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row>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2"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2"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2"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row r="970" spans="2:33" ht="15" customHeight="1" x14ac:dyDescent="0.25"/>
    <row r="971" spans="2:33" ht="15" customHeight="1" x14ac:dyDescent="0.25"/>
    <row r="972" spans="2:33" ht="15" customHeight="1" x14ac:dyDescent="0.25"/>
    <row r="973" spans="2:33"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row>
    <row r="974" spans="2:33" ht="15" customHeight="1" x14ac:dyDescent="0.25"/>
    <row r="975" spans="2:33" ht="15" customHeight="1" x14ac:dyDescent="0.25"/>
    <row r="976" spans="2:33"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2"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2"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spans="2:33" ht="15" customHeight="1" x14ac:dyDescent="0.25">
      <c r="B1073" s="259"/>
      <c r="C1073" s="259"/>
      <c r="D1073" s="259"/>
      <c r="E1073" s="259"/>
      <c r="F1073" s="259"/>
      <c r="G1073" s="259"/>
      <c r="H1073" s="259"/>
      <c r="I1073" s="259"/>
      <c r="J1073" s="259"/>
      <c r="K1073" s="259"/>
      <c r="L1073" s="259"/>
      <c r="M1073" s="259"/>
      <c r="N1073" s="259"/>
      <c r="O1073" s="259"/>
      <c r="P1073" s="259"/>
      <c r="Q1073" s="259"/>
      <c r="R1073" s="259"/>
      <c r="S1073" s="259"/>
      <c r="T1073" s="259"/>
      <c r="U1073" s="259"/>
      <c r="V1073" s="259"/>
      <c r="W1073" s="259"/>
      <c r="X1073" s="259"/>
      <c r="Y1073" s="259"/>
      <c r="Z1073" s="259"/>
      <c r="AA1073" s="259"/>
      <c r="AB1073" s="259"/>
      <c r="AC1073" s="259"/>
      <c r="AD1073" s="259"/>
      <c r="AE1073" s="259"/>
      <c r="AF1073" s="259"/>
      <c r="AG1073" s="259"/>
    </row>
    <row r="1074" spans="2:33" ht="15" customHeight="1" x14ac:dyDescent="0.25"/>
    <row r="1075" spans="2:33" ht="15" customHeight="1" x14ac:dyDescent="0.25"/>
    <row r="1076" spans="2:33" ht="15" customHeight="1" x14ac:dyDescent="0.25"/>
    <row r="1077" spans="2:33" ht="15" customHeight="1" x14ac:dyDescent="0.25"/>
    <row r="1078" spans="2:33" ht="15" customHeight="1" x14ac:dyDescent="0.25"/>
    <row r="1079" spans="2:33" ht="15" customHeight="1" x14ac:dyDescent="0.25"/>
    <row r="1080" spans="2:33" ht="15" customHeight="1" x14ac:dyDescent="0.25"/>
    <row r="1081" spans="2:33" ht="15" customHeight="1" x14ac:dyDescent="0.25"/>
    <row r="1082" spans="2:33" ht="15" customHeight="1" x14ac:dyDescent="0.25"/>
    <row r="1083" spans="2:33" ht="15" customHeight="1" x14ac:dyDescent="0.25"/>
    <row r="1084" spans="2:33" ht="15" customHeight="1" x14ac:dyDescent="0.25"/>
    <row r="1085" spans="2:33" ht="12" customHeight="1" x14ac:dyDescent="0.25"/>
    <row r="1086" spans="2:33" ht="12" customHeight="1" x14ac:dyDescent="0.25"/>
    <row r="1087" spans="2:33" ht="12" customHeight="1" x14ac:dyDescent="0.25"/>
    <row r="1088" spans="2:33" ht="12" customHeight="1" x14ac:dyDescent="0.25"/>
    <row r="1089" ht="12" customHeight="1" x14ac:dyDescent="0.25"/>
    <row r="1090" ht="12"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2"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2" customHeight="1" x14ac:dyDescent="0.25"/>
    <row r="1125" ht="15" customHeight="1" x14ac:dyDescent="0.25"/>
    <row r="1126" ht="15" customHeight="1" x14ac:dyDescent="0.25"/>
    <row r="1127" ht="12" customHeight="1" x14ac:dyDescent="0.25"/>
    <row r="1128" ht="12"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spans="2:33" ht="15" customHeight="1" x14ac:dyDescent="0.25"/>
    <row r="1138" spans="2:33" ht="15" customHeight="1" x14ac:dyDescent="0.25"/>
    <row r="1139" spans="2:33" ht="15" customHeight="1" x14ac:dyDescent="0.25"/>
    <row r="1140" spans="2:33" ht="15" customHeight="1" x14ac:dyDescent="0.25"/>
    <row r="1141" spans="2:33" ht="15" customHeight="1" x14ac:dyDescent="0.25"/>
    <row r="1142" spans="2:33" ht="15" customHeight="1" x14ac:dyDescent="0.25"/>
    <row r="1143" spans="2:33" ht="15" customHeight="1" x14ac:dyDescent="0.25"/>
    <row r="1144" spans="2:33" ht="15" customHeight="1" x14ac:dyDescent="0.25"/>
    <row r="1145" spans="2:33" ht="15" customHeight="1" x14ac:dyDescent="0.25">
      <c r="B1145" s="259"/>
      <c r="C1145" s="259"/>
      <c r="D1145" s="259"/>
      <c r="E1145" s="259"/>
      <c r="F1145" s="259"/>
      <c r="G1145" s="259"/>
      <c r="H1145" s="259"/>
      <c r="I1145" s="259"/>
      <c r="J1145" s="259"/>
      <c r="K1145" s="259"/>
      <c r="L1145" s="259"/>
      <c r="M1145" s="259"/>
      <c r="N1145" s="259"/>
      <c r="O1145" s="259"/>
      <c r="P1145" s="259"/>
      <c r="Q1145" s="259"/>
      <c r="R1145" s="259"/>
      <c r="S1145" s="259"/>
      <c r="T1145" s="259"/>
      <c r="U1145" s="259"/>
      <c r="V1145" s="259"/>
      <c r="W1145" s="259"/>
      <c r="X1145" s="259"/>
      <c r="Y1145" s="259"/>
      <c r="Z1145" s="259"/>
      <c r="AA1145" s="259"/>
      <c r="AB1145" s="259"/>
      <c r="AC1145" s="259"/>
      <c r="AD1145" s="259"/>
      <c r="AE1145" s="259"/>
      <c r="AF1145" s="259"/>
      <c r="AG1145" s="259"/>
    </row>
    <row r="1146" spans="2:33" ht="15" customHeight="1" x14ac:dyDescent="0.25"/>
    <row r="1147" spans="2:33" ht="15" customHeight="1" x14ac:dyDescent="0.25"/>
    <row r="1148" spans="2:33" ht="15" customHeight="1" x14ac:dyDescent="0.25"/>
    <row r="1149" spans="2:33" ht="15" customHeight="1" x14ac:dyDescent="0.25"/>
    <row r="1150" spans="2:33" ht="15" customHeight="1" x14ac:dyDescent="0.25"/>
    <row r="1151" spans="2:33" ht="15" customHeight="1" x14ac:dyDescent="0.25"/>
    <row r="1152" spans="2:33"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2"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2"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2"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2" customHeight="1" x14ac:dyDescent="0.25"/>
    <row r="1221" ht="12"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2"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2"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2"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2" customHeight="1" x14ac:dyDescent="0.25"/>
    <row r="1257" ht="12" customHeight="1" x14ac:dyDescent="0.25"/>
    <row r="1258" ht="15" customHeight="1" x14ac:dyDescent="0.25"/>
    <row r="1259" ht="15" customHeight="1" x14ac:dyDescent="0.25"/>
    <row r="1260" ht="15" customHeight="1" x14ac:dyDescent="0.25"/>
    <row r="1261" ht="12"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5" customHeight="1" x14ac:dyDescent="0.25"/>
    <row r="1276" spans="2:33" ht="15" customHeight="1" x14ac:dyDescent="0.25"/>
    <row r="1277" spans="2:33" ht="15" customHeight="1" x14ac:dyDescent="0.25"/>
    <row r="1278" spans="2:33" ht="15" customHeight="1" x14ac:dyDescent="0.25"/>
    <row r="1279" spans="2:33" ht="15" customHeight="1" x14ac:dyDescent="0.25">
      <c r="B1279" s="259"/>
      <c r="C1279" s="259"/>
      <c r="D1279" s="259"/>
      <c r="E1279" s="259"/>
      <c r="F1279" s="259"/>
      <c r="G1279" s="259"/>
      <c r="H1279" s="259"/>
      <c r="I1279" s="259"/>
      <c r="J1279" s="259"/>
      <c r="K1279" s="259"/>
      <c r="L1279" s="259"/>
      <c r="M1279" s="259"/>
      <c r="N1279" s="259"/>
      <c r="O1279" s="259"/>
      <c r="P1279" s="259"/>
      <c r="Q1279" s="259"/>
      <c r="R1279" s="259"/>
      <c r="S1279" s="259"/>
      <c r="T1279" s="259"/>
      <c r="U1279" s="259"/>
      <c r="V1279" s="259"/>
      <c r="W1279" s="259"/>
      <c r="X1279" s="259"/>
      <c r="Y1279" s="259"/>
      <c r="Z1279" s="259"/>
      <c r="AA1279" s="259"/>
      <c r="AB1279" s="259"/>
      <c r="AC1279" s="259"/>
      <c r="AD1279" s="259"/>
      <c r="AE1279" s="259"/>
      <c r="AF1279" s="259"/>
      <c r="AG1279" s="259"/>
    </row>
    <row r="1280" spans="2:33"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2"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2" customHeight="1" x14ac:dyDescent="0.25"/>
    <row r="1360" ht="12" customHeight="1" x14ac:dyDescent="0.25"/>
    <row r="1361" ht="15" customHeight="1" x14ac:dyDescent="0.25"/>
    <row r="1362" ht="15" customHeight="1" x14ac:dyDescent="0.25"/>
    <row r="1363" ht="15" customHeight="1" x14ac:dyDescent="0.25"/>
    <row r="1364" ht="15" customHeight="1" x14ac:dyDescent="0.25"/>
    <row r="1365" ht="12"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2"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2" customHeight="1" x14ac:dyDescent="0.25"/>
    <row r="1378" ht="12"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spans="2:33" ht="15" customHeight="1" x14ac:dyDescent="0.25"/>
    <row r="1394" spans="2:33" ht="15" customHeight="1" x14ac:dyDescent="0.25"/>
    <row r="1395" spans="2:33" ht="15" customHeight="1" x14ac:dyDescent="0.25"/>
    <row r="1396" spans="2:33" ht="15" customHeight="1" x14ac:dyDescent="0.25"/>
    <row r="1397" spans="2:33" ht="15" customHeight="1" x14ac:dyDescent="0.25">
      <c r="B1397" s="259"/>
      <c r="C1397" s="259"/>
      <c r="D1397" s="259"/>
      <c r="E1397" s="259"/>
      <c r="F1397" s="259"/>
      <c r="G1397" s="259"/>
      <c r="H1397" s="259"/>
      <c r="I1397" s="259"/>
      <c r="J1397" s="259"/>
      <c r="K1397" s="259"/>
      <c r="L1397" s="259"/>
      <c r="M1397" s="259"/>
      <c r="N1397" s="259"/>
      <c r="O1397" s="259"/>
      <c r="P1397" s="259"/>
      <c r="Q1397" s="259"/>
      <c r="R1397" s="259"/>
      <c r="S1397" s="259"/>
      <c r="T1397" s="259"/>
      <c r="U1397" s="259"/>
      <c r="V1397" s="259"/>
      <c r="W1397" s="259"/>
      <c r="X1397" s="259"/>
      <c r="Y1397" s="259"/>
      <c r="Z1397" s="259"/>
      <c r="AA1397" s="259"/>
      <c r="AB1397" s="259"/>
      <c r="AC1397" s="259"/>
      <c r="AD1397" s="259"/>
      <c r="AE1397" s="259"/>
      <c r="AF1397" s="259"/>
      <c r="AG1397" s="259"/>
    </row>
    <row r="1398" spans="2:33" ht="15" customHeight="1" x14ac:dyDescent="0.25"/>
    <row r="1399" spans="2:33" ht="15" customHeight="1" x14ac:dyDescent="0.25"/>
    <row r="1400" spans="2:33" ht="15" customHeight="1" x14ac:dyDescent="0.25"/>
    <row r="1401" spans="2:33" ht="15" customHeight="1" x14ac:dyDescent="0.25"/>
    <row r="1402" spans="2:33" ht="15" customHeight="1" x14ac:dyDescent="0.25"/>
    <row r="1403" spans="2:33" ht="15" customHeight="1" x14ac:dyDescent="0.25"/>
    <row r="1404" spans="2:33" ht="15" customHeight="1" x14ac:dyDescent="0.25"/>
    <row r="1405" spans="2:33" ht="15" customHeight="1" x14ac:dyDescent="0.25"/>
    <row r="1406" spans="2:33" ht="15" customHeight="1" x14ac:dyDescent="0.25"/>
    <row r="1407" spans="2:33" ht="15" customHeight="1" x14ac:dyDescent="0.25"/>
    <row r="1408" spans="2:33" ht="15"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2"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2"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2" customHeight="1" x14ac:dyDescent="0.25"/>
    <row r="1460" ht="15" customHeight="1" x14ac:dyDescent="0.25"/>
    <row r="1461" ht="12" customHeight="1" x14ac:dyDescent="0.25"/>
    <row r="1462" ht="12" customHeight="1" x14ac:dyDescent="0.25"/>
    <row r="1463" ht="15" customHeight="1" x14ac:dyDescent="0.25"/>
    <row r="1464" ht="15" customHeight="1" x14ac:dyDescent="0.25"/>
    <row r="1465" ht="15" customHeight="1" x14ac:dyDescent="0.25"/>
    <row r="1466" ht="15" customHeight="1" x14ac:dyDescent="0.25"/>
    <row r="1467" ht="12"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2"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2" customHeight="1" x14ac:dyDescent="0.25"/>
    <row r="1481" ht="12" customHeight="1" x14ac:dyDescent="0.25"/>
    <row r="1482" ht="15" customHeight="1" x14ac:dyDescent="0.25"/>
    <row r="1483" ht="12"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c r="B1501" s="259"/>
      <c r="C1501" s="259"/>
      <c r="D1501" s="259"/>
      <c r="E1501" s="259"/>
      <c r="F1501" s="259"/>
      <c r="G1501" s="259"/>
      <c r="H1501" s="259"/>
      <c r="I1501" s="259"/>
      <c r="J1501" s="259"/>
      <c r="K1501" s="259"/>
      <c r="L1501" s="259"/>
      <c r="M1501" s="259"/>
      <c r="N1501" s="259"/>
      <c r="O1501" s="259"/>
      <c r="P1501" s="259"/>
      <c r="Q1501" s="259"/>
      <c r="R1501" s="259"/>
      <c r="S1501" s="259"/>
      <c r="T1501" s="259"/>
      <c r="U1501" s="259"/>
      <c r="V1501" s="259"/>
      <c r="W1501" s="259"/>
      <c r="X1501" s="259"/>
      <c r="Y1501" s="259"/>
      <c r="Z1501" s="259"/>
      <c r="AA1501" s="259"/>
      <c r="AB1501" s="259"/>
      <c r="AC1501" s="259"/>
      <c r="AD1501" s="259"/>
      <c r="AE1501" s="259"/>
      <c r="AF1501" s="259"/>
      <c r="AG1501" s="259"/>
    </row>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sheetData>
  <mergeCells count="15">
    <mergeCell ref="B1279:AG1279"/>
    <mergeCell ref="B1397:AG1397"/>
    <mergeCell ref="B1501:AG1501"/>
    <mergeCell ref="B719:AG719"/>
    <mergeCell ref="B810:AG810"/>
    <mergeCell ref="B888:AG888"/>
    <mergeCell ref="B973:AG973"/>
    <mergeCell ref="B1073:AG1073"/>
    <mergeCell ref="B1145:AG1145"/>
    <mergeCell ref="B643:AG643"/>
    <mergeCell ref="B62:AG62"/>
    <mergeCell ref="B147:AG147"/>
    <mergeCell ref="B283:AG283"/>
    <mergeCell ref="B368:AG368"/>
    <mergeCell ref="B551:AG55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0CD8-EF2F-4A63-9C34-BA0FB05A61C2}">
  <dimension ref="A1:AJ49"/>
  <sheetViews>
    <sheetView workbookViewId="0">
      <selection sqref="A1:XFD1048576"/>
    </sheetView>
  </sheetViews>
  <sheetFormatPr defaultRowHeight="15" x14ac:dyDescent="0.25"/>
  <cols>
    <col min="1" max="16384" width="9.140625" style="248"/>
  </cols>
  <sheetData>
    <row r="1" spans="1:36" x14ac:dyDescent="0.25">
      <c r="A1" s="248" t="s">
        <v>2698</v>
      </c>
    </row>
    <row r="2" spans="1:36" x14ac:dyDescent="0.25">
      <c r="A2" s="248" t="s">
        <v>2699</v>
      </c>
    </row>
    <row r="3" spans="1:36" x14ac:dyDescent="0.25">
      <c r="A3" s="248" t="s">
        <v>2700</v>
      </c>
    </row>
    <row r="4" spans="1:36" x14ac:dyDescent="0.25">
      <c r="A4" s="248" t="s">
        <v>2454</v>
      </c>
    </row>
    <row r="5" spans="1:36" x14ac:dyDescent="0.25">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411</v>
      </c>
      <c r="B6" s="248" t="s">
        <v>2701</v>
      </c>
      <c r="C6" s="248" t="s">
        <v>2702</v>
      </c>
      <c r="D6" s="248" t="s">
        <v>2461</v>
      </c>
      <c r="F6" s="248">
        <v>172.226822</v>
      </c>
      <c r="G6" s="248">
        <v>173.272018</v>
      </c>
      <c r="H6" s="248">
        <v>172.64489699999999</v>
      </c>
      <c r="I6" s="248">
        <v>171.370575</v>
      </c>
      <c r="J6" s="248">
        <v>169.472443</v>
      </c>
      <c r="K6" s="248">
        <v>167.815506</v>
      </c>
      <c r="L6" s="248">
        <v>166.219055</v>
      </c>
      <c r="M6" s="248">
        <v>164.844269</v>
      </c>
      <c r="N6" s="248">
        <v>163.43594400000001</v>
      </c>
      <c r="O6" s="248">
        <v>161.91227699999999</v>
      </c>
      <c r="P6" s="248">
        <v>160.287994</v>
      </c>
      <c r="Q6" s="248">
        <v>158.899551</v>
      </c>
      <c r="R6" s="248">
        <v>157.27024800000001</v>
      </c>
      <c r="S6" s="248">
        <v>155.54357899999999</v>
      </c>
      <c r="T6" s="248">
        <v>154.13870199999999</v>
      </c>
      <c r="U6" s="248">
        <v>152.74082899999999</v>
      </c>
      <c r="V6" s="248">
        <v>151.28488200000001</v>
      </c>
      <c r="W6" s="248">
        <v>149.957718</v>
      </c>
      <c r="X6" s="248">
        <v>148.827606</v>
      </c>
      <c r="Y6" s="248">
        <v>147.47110000000001</v>
      </c>
      <c r="Z6" s="248">
        <v>146.151703</v>
      </c>
      <c r="AA6" s="248">
        <v>145.10871900000001</v>
      </c>
      <c r="AB6" s="248">
        <v>144.08341999999999</v>
      </c>
      <c r="AC6" s="248">
        <v>142.38600199999999</v>
      </c>
      <c r="AD6" s="248">
        <v>141.10952800000001</v>
      </c>
      <c r="AE6" s="248">
        <v>140.48240699999999</v>
      </c>
      <c r="AF6" s="248">
        <v>139.86592099999999</v>
      </c>
      <c r="AG6" s="248">
        <v>139.51620500000001</v>
      </c>
      <c r="AH6" s="248">
        <v>137.74025</v>
      </c>
      <c r="AI6" s="248">
        <v>137.07678200000001</v>
      </c>
      <c r="AJ6" s="251">
        <v>-8.0000000000000002E-3</v>
      </c>
    </row>
    <row r="7" spans="1:36" x14ac:dyDescent="0.25">
      <c r="A7" s="248" t="s">
        <v>873</v>
      </c>
      <c r="C7" s="248" t="s">
        <v>2703</v>
      </c>
    </row>
    <row r="8" spans="1:36" x14ac:dyDescent="0.25">
      <c r="A8" s="248" t="s">
        <v>1976</v>
      </c>
      <c r="B8" s="248" t="s">
        <v>2704</v>
      </c>
      <c r="C8" s="248" t="s">
        <v>2705</v>
      </c>
      <c r="D8" s="248" t="s">
        <v>2470</v>
      </c>
      <c r="F8" s="248">
        <v>27.532585000000001</v>
      </c>
      <c r="G8" s="248">
        <v>25.183485000000001</v>
      </c>
      <c r="H8" s="248">
        <v>25.483044</v>
      </c>
      <c r="I8" s="248">
        <v>23.739891</v>
      </c>
      <c r="J8" s="248">
        <v>22.538864</v>
      </c>
      <c r="K8" s="248">
        <v>22.854358999999999</v>
      </c>
      <c r="L8" s="248">
        <v>23.161144</v>
      </c>
      <c r="M8" s="248">
        <v>24.027152999999998</v>
      </c>
      <c r="N8" s="248">
        <v>25.048119</v>
      </c>
      <c r="O8" s="248">
        <v>25.976219</v>
      </c>
      <c r="P8" s="248">
        <v>26.869225</v>
      </c>
      <c r="Q8" s="248">
        <v>27.475960000000001</v>
      </c>
      <c r="R8" s="248">
        <v>28.537292000000001</v>
      </c>
      <c r="S8" s="248">
        <v>29.113693000000001</v>
      </c>
      <c r="T8" s="248">
        <v>29.299258999999999</v>
      </c>
      <c r="U8" s="248">
        <v>29.599917999999999</v>
      </c>
      <c r="V8" s="248">
        <v>30.208731</v>
      </c>
      <c r="W8" s="248">
        <v>30.758807999999998</v>
      </c>
      <c r="X8" s="248">
        <v>31.615176999999999</v>
      </c>
      <c r="Y8" s="248">
        <v>31.191548999999998</v>
      </c>
      <c r="Z8" s="248">
        <v>31.725124000000001</v>
      </c>
      <c r="AA8" s="248">
        <v>32.110863000000002</v>
      </c>
      <c r="AB8" s="248">
        <v>31.543776000000001</v>
      </c>
      <c r="AC8" s="248">
        <v>31.008182999999999</v>
      </c>
      <c r="AD8" s="248">
        <v>30.637981</v>
      </c>
      <c r="AE8" s="248">
        <v>30.382000000000001</v>
      </c>
      <c r="AF8" s="248">
        <v>30.479963000000001</v>
      </c>
      <c r="AG8" s="248">
        <v>30.805817000000001</v>
      </c>
      <c r="AH8" s="248">
        <v>30.697528999999999</v>
      </c>
      <c r="AI8" s="248">
        <v>31.066825999999999</v>
      </c>
      <c r="AJ8" s="251">
        <v>4.0000000000000001E-3</v>
      </c>
    </row>
    <row r="9" spans="1:36" x14ac:dyDescent="0.25">
      <c r="A9" s="248" t="s">
        <v>1975</v>
      </c>
      <c r="B9" s="248" t="s">
        <v>2706</v>
      </c>
      <c r="C9" s="248" t="s">
        <v>2707</v>
      </c>
      <c r="D9" s="248" t="s">
        <v>2470</v>
      </c>
      <c r="F9" s="248">
        <v>4.5895109999999999</v>
      </c>
      <c r="G9" s="248">
        <v>4.3974289999999998</v>
      </c>
      <c r="H9" s="248">
        <v>4.5432119999999996</v>
      </c>
      <c r="I9" s="248">
        <v>4.4386369999999999</v>
      </c>
      <c r="J9" s="248">
        <v>4.4004789999999998</v>
      </c>
      <c r="K9" s="248">
        <v>4.4347370000000002</v>
      </c>
      <c r="L9" s="248">
        <v>4.4707879999999998</v>
      </c>
      <c r="M9" s="248">
        <v>4.460566</v>
      </c>
      <c r="N9" s="248">
        <v>4.4477250000000002</v>
      </c>
      <c r="O9" s="248">
        <v>4.4451070000000001</v>
      </c>
      <c r="P9" s="248">
        <v>4.4378799999999998</v>
      </c>
      <c r="Q9" s="248">
        <v>4.4298380000000002</v>
      </c>
      <c r="R9" s="248">
        <v>4.4436419999999996</v>
      </c>
      <c r="S9" s="248">
        <v>4.4403680000000003</v>
      </c>
      <c r="T9" s="248">
        <v>4.4219350000000004</v>
      </c>
      <c r="U9" s="248">
        <v>4.4044910000000002</v>
      </c>
      <c r="V9" s="248">
        <v>4.3928060000000002</v>
      </c>
      <c r="W9" s="248">
        <v>4.3855779999999998</v>
      </c>
      <c r="X9" s="248">
        <v>4.3965779999999999</v>
      </c>
      <c r="Y9" s="248">
        <v>4.3399419999999997</v>
      </c>
      <c r="Z9" s="248">
        <v>4.3308410000000004</v>
      </c>
      <c r="AA9" s="248">
        <v>4.3272950000000003</v>
      </c>
      <c r="AB9" s="248">
        <v>4.2709910000000004</v>
      </c>
      <c r="AC9" s="248">
        <v>4.2083329999999997</v>
      </c>
      <c r="AD9" s="248">
        <v>4.166569</v>
      </c>
      <c r="AE9" s="248">
        <v>4.126779</v>
      </c>
      <c r="AF9" s="248">
        <v>4.1183880000000004</v>
      </c>
      <c r="AG9" s="248">
        <v>4.1233000000000004</v>
      </c>
      <c r="AH9" s="248">
        <v>4.0967039999999999</v>
      </c>
      <c r="AI9" s="248">
        <v>4.1004569999999996</v>
      </c>
      <c r="AJ9" s="251">
        <v>-4.0000000000000001E-3</v>
      </c>
    </row>
    <row r="10" spans="1:36" x14ac:dyDescent="0.25">
      <c r="A10" s="248" t="s">
        <v>2626</v>
      </c>
      <c r="B10" s="248" t="s">
        <v>2708</v>
      </c>
      <c r="C10" s="248" t="s">
        <v>2709</v>
      </c>
      <c r="D10" s="248" t="s">
        <v>2470</v>
      </c>
      <c r="F10" s="248">
        <v>0.58188799999999996</v>
      </c>
      <c r="G10" s="248">
        <v>0.176395</v>
      </c>
      <c r="H10" s="248">
        <v>0.189276</v>
      </c>
      <c r="I10" s="248">
        <v>0.18923499999999999</v>
      </c>
      <c r="J10" s="248">
        <v>0.18823799999999999</v>
      </c>
      <c r="K10" s="248">
        <v>0.18579699999999999</v>
      </c>
      <c r="L10" s="248">
        <v>0.18249299999999999</v>
      </c>
      <c r="M10" s="248">
        <v>0.177676</v>
      </c>
      <c r="N10" s="248">
        <v>0.17288899999999999</v>
      </c>
      <c r="O10" s="248">
        <v>0.16905300000000001</v>
      </c>
      <c r="P10" s="248">
        <v>0.16611400000000001</v>
      </c>
      <c r="Q10" s="248">
        <v>0.16386999999999999</v>
      </c>
      <c r="R10" s="248">
        <v>0.16139500000000001</v>
      </c>
      <c r="S10" s="248">
        <v>0.15961800000000001</v>
      </c>
      <c r="T10" s="248">
        <v>0.15859799999999999</v>
      </c>
      <c r="U10" s="248">
        <v>0.15739500000000001</v>
      </c>
      <c r="V10" s="248">
        <v>0.15543399999999999</v>
      </c>
      <c r="W10" s="248">
        <v>0.153697</v>
      </c>
      <c r="X10" s="248">
        <v>0.15235299999999999</v>
      </c>
      <c r="Y10" s="248">
        <v>0.15030299999999999</v>
      </c>
      <c r="Z10" s="248">
        <v>0.14860300000000001</v>
      </c>
      <c r="AA10" s="248">
        <v>0.14730299999999999</v>
      </c>
      <c r="AB10" s="248">
        <v>0.14532200000000001</v>
      </c>
      <c r="AC10" s="248">
        <v>0.14336099999999999</v>
      </c>
      <c r="AD10" s="248">
        <v>0.14246700000000001</v>
      </c>
      <c r="AE10" s="248">
        <v>0.14244899999999999</v>
      </c>
      <c r="AF10" s="248">
        <v>0.14247899999999999</v>
      </c>
      <c r="AG10" s="248">
        <v>0.142202</v>
      </c>
      <c r="AH10" s="248">
        <v>0.141432</v>
      </c>
      <c r="AI10" s="248">
        <v>0.14078299999999999</v>
      </c>
      <c r="AJ10" s="251">
        <v>-4.8000000000000001E-2</v>
      </c>
    </row>
    <row r="11" spans="1:36" x14ac:dyDescent="0.25">
      <c r="A11" s="248" t="s">
        <v>1978</v>
      </c>
      <c r="B11" s="248" t="s">
        <v>2710</v>
      </c>
      <c r="C11" s="248" t="s">
        <v>2711</v>
      </c>
      <c r="D11" s="248" t="s">
        <v>2470</v>
      </c>
      <c r="F11" s="248">
        <v>0</v>
      </c>
      <c r="G11" s="248">
        <v>0</v>
      </c>
      <c r="H11" s="248">
        <v>0</v>
      </c>
      <c r="I11" s="248">
        <v>0</v>
      </c>
      <c r="J11" s="248">
        <v>0</v>
      </c>
      <c r="K11" s="248">
        <v>0</v>
      </c>
      <c r="L11" s="248">
        <v>0</v>
      </c>
      <c r="M11" s="248">
        <v>0</v>
      </c>
      <c r="N11" s="248">
        <v>0</v>
      </c>
      <c r="O11" s="248">
        <v>0</v>
      </c>
      <c r="P11" s="248">
        <v>0</v>
      </c>
      <c r="Q11" s="248">
        <v>0</v>
      </c>
      <c r="R11" s="248">
        <v>0</v>
      </c>
      <c r="S11" s="248">
        <v>0</v>
      </c>
      <c r="T11" s="248">
        <v>0</v>
      </c>
      <c r="U11" s="248">
        <v>0</v>
      </c>
      <c r="V11" s="248">
        <v>0</v>
      </c>
      <c r="W11" s="248">
        <v>0</v>
      </c>
      <c r="X11" s="248">
        <v>0</v>
      </c>
      <c r="Y11" s="248">
        <v>0</v>
      </c>
      <c r="Z11" s="248">
        <v>0</v>
      </c>
      <c r="AA11" s="248">
        <v>0</v>
      </c>
      <c r="AB11" s="248">
        <v>0</v>
      </c>
      <c r="AC11" s="248">
        <v>0</v>
      </c>
      <c r="AD11" s="248">
        <v>0</v>
      </c>
      <c r="AE11" s="248">
        <v>0</v>
      </c>
      <c r="AF11" s="248">
        <v>0</v>
      </c>
      <c r="AG11" s="248">
        <v>0</v>
      </c>
      <c r="AH11" s="248">
        <v>0</v>
      </c>
      <c r="AI11" s="248">
        <v>0</v>
      </c>
      <c r="AJ11" s="248" t="s">
        <v>102</v>
      </c>
    </row>
    <row r="12" spans="1:36" x14ac:dyDescent="0.25">
      <c r="A12" s="248" t="s">
        <v>2481</v>
      </c>
      <c r="B12" s="248" t="s">
        <v>2712</v>
      </c>
      <c r="C12" s="248" t="s">
        <v>2713</v>
      </c>
      <c r="D12" s="248" t="s">
        <v>2470</v>
      </c>
      <c r="F12" s="248">
        <v>0</v>
      </c>
      <c r="G12" s="248">
        <v>0</v>
      </c>
      <c r="H12" s="248">
        <v>0</v>
      </c>
      <c r="I12" s="248">
        <v>0</v>
      </c>
      <c r="J12" s="248">
        <v>0</v>
      </c>
      <c r="K12" s="248">
        <v>0</v>
      </c>
      <c r="L12" s="248">
        <v>0</v>
      </c>
      <c r="M12" s="248">
        <v>0</v>
      </c>
      <c r="N12" s="248">
        <v>0</v>
      </c>
      <c r="O12" s="248">
        <v>0</v>
      </c>
      <c r="P12" s="248">
        <v>0</v>
      </c>
      <c r="Q12" s="248">
        <v>0</v>
      </c>
      <c r="R12" s="248">
        <v>0</v>
      </c>
      <c r="S12" s="248">
        <v>0</v>
      </c>
      <c r="T12" s="248">
        <v>0</v>
      </c>
      <c r="U12" s="248">
        <v>0</v>
      </c>
      <c r="V12" s="248">
        <v>0</v>
      </c>
      <c r="W12" s="248">
        <v>0</v>
      </c>
      <c r="X12" s="248">
        <v>0</v>
      </c>
      <c r="Y12" s="248">
        <v>0</v>
      </c>
      <c r="Z12" s="248">
        <v>0</v>
      </c>
      <c r="AA12" s="248">
        <v>0</v>
      </c>
      <c r="AB12" s="248">
        <v>0</v>
      </c>
      <c r="AC12" s="248">
        <v>0</v>
      </c>
      <c r="AD12" s="248">
        <v>0</v>
      </c>
      <c r="AE12" s="248">
        <v>0</v>
      </c>
      <c r="AF12" s="248">
        <v>0</v>
      </c>
      <c r="AG12" s="248">
        <v>0</v>
      </c>
      <c r="AH12" s="248">
        <v>0</v>
      </c>
      <c r="AI12" s="248">
        <v>0</v>
      </c>
      <c r="AJ12" s="248" t="s">
        <v>102</v>
      </c>
    </row>
    <row r="13" spans="1:36" x14ac:dyDescent="0.25">
      <c r="A13" s="248" t="s">
        <v>2484</v>
      </c>
      <c r="B13" s="248" t="s">
        <v>2714</v>
      </c>
      <c r="C13" s="248" t="s">
        <v>2715</v>
      </c>
      <c r="D13" s="248" t="s">
        <v>2470</v>
      </c>
      <c r="F13" s="248">
        <v>32.703983000000001</v>
      </c>
      <c r="G13" s="248">
        <v>29.757308999999999</v>
      </c>
      <c r="H13" s="248">
        <v>30.215532</v>
      </c>
      <c r="I13" s="248">
        <v>28.367761999999999</v>
      </c>
      <c r="J13" s="248">
        <v>27.127580999999999</v>
      </c>
      <c r="K13" s="248">
        <v>27.474893999999999</v>
      </c>
      <c r="L13" s="248">
        <v>27.814426000000001</v>
      </c>
      <c r="M13" s="248">
        <v>28.665396000000001</v>
      </c>
      <c r="N13" s="248">
        <v>29.668734000000001</v>
      </c>
      <c r="O13" s="248">
        <v>30.59038</v>
      </c>
      <c r="P13" s="248">
        <v>31.473219</v>
      </c>
      <c r="Q13" s="248">
        <v>32.069668</v>
      </c>
      <c r="R13" s="248">
        <v>33.142330000000001</v>
      </c>
      <c r="S13" s="248">
        <v>33.713679999999997</v>
      </c>
      <c r="T13" s="248">
        <v>33.879795000000001</v>
      </c>
      <c r="U13" s="248">
        <v>34.161803999999997</v>
      </c>
      <c r="V13" s="248">
        <v>34.756968999999998</v>
      </c>
      <c r="W13" s="248">
        <v>35.298084000000003</v>
      </c>
      <c r="X13" s="248">
        <v>36.164107999999999</v>
      </c>
      <c r="Y13" s="248">
        <v>35.681792999999999</v>
      </c>
      <c r="Z13" s="248">
        <v>36.204566999999997</v>
      </c>
      <c r="AA13" s="248">
        <v>36.585461000000002</v>
      </c>
      <c r="AB13" s="248">
        <v>35.960087000000001</v>
      </c>
      <c r="AC13" s="248">
        <v>35.359875000000002</v>
      </c>
      <c r="AD13" s="248">
        <v>34.947018</v>
      </c>
      <c r="AE13" s="248">
        <v>34.651226000000001</v>
      </c>
      <c r="AF13" s="248">
        <v>34.740828999999998</v>
      </c>
      <c r="AG13" s="248">
        <v>35.071316000000003</v>
      </c>
      <c r="AH13" s="248">
        <v>34.935665</v>
      </c>
      <c r="AI13" s="248">
        <v>35.308064000000002</v>
      </c>
      <c r="AJ13" s="251">
        <v>3.0000000000000001E-3</v>
      </c>
    </row>
    <row r="14" spans="1:36" x14ac:dyDescent="0.25">
      <c r="A14" s="248" t="s">
        <v>2437</v>
      </c>
      <c r="B14" s="248" t="s">
        <v>2716</v>
      </c>
      <c r="C14" s="248" t="s">
        <v>2717</v>
      </c>
      <c r="D14" s="248" t="s">
        <v>2470</v>
      </c>
      <c r="F14" s="248">
        <v>561.02038600000003</v>
      </c>
      <c r="G14" s="248">
        <v>565.47827099999995</v>
      </c>
      <c r="H14" s="248">
        <v>562.91064500000005</v>
      </c>
      <c r="I14" s="248">
        <v>556.53338599999995</v>
      </c>
      <c r="J14" s="248">
        <v>537.86541699999998</v>
      </c>
      <c r="K14" s="248">
        <v>524.70727499999998</v>
      </c>
      <c r="L14" s="248">
        <v>511.223389</v>
      </c>
      <c r="M14" s="248">
        <v>497.26800500000002</v>
      </c>
      <c r="N14" s="248">
        <v>483.38793900000002</v>
      </c>
      <c r="O14" s="248">
        <v>470.10623199999998</v>
      </c>
      <c r="P14" s="248">
        <v>457.15670799999998</v>
      </c>
      <c r="Q14" s="248">
        <v>445.55841099999998</v>
      </c>
      <c r="R14" s="248">
        <v>432.71313500000002</v>
      </c>
      <c r="S14" s="248">
        <v>421.17523199999999</v>
      </c>
      <c r="T14" s="248">
        <v>411.91601600000001</v>
      </c>
      <c r="U14" s="248">
        <v>402.85168499999997</v>
      </c>
      <c r="V14" s="248">
        <v>393.38214099999999</v>
      </c>
      <c r="W14" s="248">
        <v>384.39910900000001</v>
      </c>
      <c r="X14" s="248">
        <v>376.260132</v>
      </c>
      <c r="Y14" s="248">
        <v>368.237549</v>
      </c>
      <c r="Z14" s="248">
        <v>360.03942899999998</v>
      </c>
      <c r="AA14" s="248">
        <v>353.41720600000002</v>
      </c>
      <c r="AB14" s="248">
        <v>348.23687699999999</v>
      </c>
      <c r="AC14" s="248">
        <v>341.35299700000002</v>
      </c>
      <c r="AD14" s="248">
        <v>336.07080100000002</v>
      </c>
      <c r="AE14" s="248">
        <v>332.30413800000002</v>
      </c>
      <c r="AF14" s="248">
        <v>328.50045799999998</v>
      </c>
      <c r="AG14" s="248">
        <v>325.43316700000003</v>
      </c>
      <c r="AH14" s="248">
        <v>318.865723</v>
      </c>
      <c r="AI14" s="248">
        <v>315.09448200000003</v>
      </c>
      <c r="AJ14" s="251">
        <v>-0.02</v>
      </c>
    </row>
    <row r="15" spans="1:36" x14ac:dyDescent="0.25">
      <c r="A15" s="248" t="s">
        <v>2498</v>
      </c>
      <c r="B15" s="248" t="s">
        <v>2718</v>
      </c>
      <c r="C15" s="248" t="s">
        <v>2719</v>
      </c>
      <c r="D15" s="248" t="s">
        <v>2470</v>
      </c>
      <c r="F15" s="248">
        <v>54.830776</v>
      </c>
      <c r="G15" s="248">
        <v>53.960017999999998</v>
      </c>
      <c r="H15" s="248">
        <v>52.312969000000002</v>
      </c>
      <c r="I15" s="248">
        <v>50.350445000000001</v>
      </c>
      <c r="J15" s="248">
        <v>47.419918000000003</v>
      </c>
      <c r="K15" s="248">
        <v>45.461863999999998</v>
      </c>
      <c r="L15" s="248">
        <v>43.621147000000001</v>
      </c>
      <c r="M15" s="248">
        <v>42.047462000000003</v>
      </c>
      <c r="N15" s="248">
        <v>40.564880000000002</v>
      </c>
      <c r="O15" s="248">
        <v>39.077686</v>
      </c>
      <c r="P15" s="248">
        <v>37.596111000000001</v>
      </c>
      <c r="Q15" s="248">
        <v>36.114826000000001</v>
      </c>
      <c r="R15" s="248">
        <v>34.796447999999998</v>
      </c>
      <c r="S15" s="248">
        <v>33.338737000000002</v>
      </c>
      <c r="T15" s="248">
        <v>31.885223</v>
      </c>
      <c r="U15" s="248">
        <v>30.517752000000002</v>
      </c>
      <c r="V15" s="248">
        <v>29.280270000000002</v>
      </c>
      <c r="W15" s="248">
        <v>28.150848</v>
      </c>
      <c r="X15" s="248">
        <v>27.071583</v>
      </c>
      <c r="Y15" s="248">
        <v>26.004086999999998</v>
      </c>
      <c r="Z15" s="248">
        <v>25.040482999999998</v>
      </c>
      <c r="AA15" s="248">
        <v>24.066977000000001</v>
      </c>
      <c r="AB15" s="248">
        <v>22.984148000000001</v>
      </c>
      <c r="AC15" s="248">
        <v>21.879604</v>
      </c>
      <c r="AD15" s="248">
        <v>20.783481999999999</v>
      </c>
      <c r="AE15" s="248">
        <v>19.905386</v>
      </c>
      <c r="AF15" s="248">
        <v>19.070070000000001</v>
      </c>
      <c r="AG15" s="248">
        <v>18.313037999999999</v>
      </c>
      <c r="AH15" s="248">
        <v>17.433779000000001</v>
      </c>
      <c r="AI15" s="248">
        <v>16.699974000000001</v>
      </c>
      <c r="AJ15" s="251">
        <v>-0.04</v>
      </c>
    </row>
    <row r="16" spans="1:36" x14ac:dyDescent="0.25">
      <c r="A16" s="248" t="s">
        <v>2637</v>
      </c>
      <c r="B16" s="248" t="s">
        <v>2720</v>
      </c>
      <c r="C16" s="248" t="s">
        <v>2721</v>
      </c>
      <c r="D16" s="248" t="s">
        <v>2470</v>
      </c>
      <c r="F16" s="248">
        <v>968.99591099999998</v>
      </c>
      <c r="G16" s="248">
        <v>985.69232199999999</v>
      </c>
      <c r="H16" s="248">
        <v>990.640625</v>
      </c>
      <c r="I16" s="248">
        <v>988.80139199999996</v>
      </c>
      <c r="J16" s="248">
        <v>983.63995399999999</v>
      </c>
      <c r="K16" s="248">
        <v>978.18005400000004</v>
      </c>
      <c r="L16" s="248">
        <v>972.49694799999997</v>
      </c>
      <c r="M16" s="248">
        <v>967.42846699999996</v>
      </c>
      <c r="N16" s="248">
        <v>960.78509499999996</v>
      </c>
      <c r="O16" s="248">
        <v>952.3125</v>
      </c>
      <c r="P16" s="248">
        <v>942.78326400000003</v>
      </c>
      <c r="Q16" s="248">
        <v>934.07922399999995</v>
      </c>
      <c r="R16" s="248">
        <v>923.02581799999996</v>
      </c>
      <c r="S16" s="248">
        <v>910.98669400000006</v>
      </c>
      <c r="T16" s="248">
        <v>900.75994900000001</v>
      </c>
      <c r="U16" s="248">
        <v>890.72656199999994</v>
      </c>
      <c r="V16" s="248">
        <v>880.50146500000005</v>
      </c>
      <c r="W16" s="248">
        <v>871.17346199999997</v>
      </c>
      <c r="X16" s="248">
        <v>863.31219499999997</v>
      </c>
      <c r="Y16" s="248">
        <v>854.57415800000001</v>
      </c>
      <c r="Z16" s="248">
        <v>846.10406499999999</v>
      </c>
      <c r="AA16" s="248">
        <v>839.13720699999999</v>
      </c>
      <c r="AB16" s="248">
        <v>832.44610599999999</v>
      </c>
      <c r="AC16" s="248">
        <v>821.41516100000001</v>
      </c>
      <c r="AD16" s="248">
        <v>813.11523399999999</v>
      </c>
      <c r="AE16" s="248">
        <v>808.95336899999995</v>
      </c>
      <c r="AF16" s="248">
        <v>805.10461399999997</v>
      </c>
      <c r="AG16" s="248">
        <v>803.54821800000002</v>
      </c>
      <c r="AH16" s="248">
        <v>792.126892</v>
      </c>
      <c r="AI16" s="248">
        <v>787.81970200000001</v>
      </c>
      <c r="AJ16" s="251">
        <v>-7.0000000000000001E-3</v>
      </c>
    </row>
    <row r="17" spans="1:36" x14ac:dyDescent="0.25">
      <c r="A17" s="248" t="s">
        <v>2504</v>
      </c>
      <c r="B17" s="248" t="s">
        <v>2722</v>
      </c>
      <c r="C17" s="248" t="s">
        <v>2723</v>
      </c>
      <c r="D17" s="248" t="s">
        <v>2470</v>
      </c>
      <c r="F17" s="248">
        <v>195.99340799999999</v>
      </c>
      <c r="G17" s="248">
        <v>195.855133</v>
      </c>
      <c r="H17" s="248">
        <v>194.86526499999999</v>
      </c>
      <c r="I17" s="248">
        <v>192.54045099999999</v>
      </c>
      <c r="J17" s="248">
        <v>190.951019</v>
      </c>
      <c r="K17" s="248">
        <v>187.50303600000001</v>
      </c>
      <c r="L17" s="248">
        <v>184.06115700000001</v>
      </c>
      <c r="M17" s="248">
        <v>180.83369400000001</v>
      </c>
      <c r="N17" s="248">
        <v>177.60101299999999</v>
      </c>
      <c r="O17" s="248">
        <v>174.443848</v>
      </c>
      <c r="P17" s="248">
        <v>171.35758999999999</v>
      </c>
      <c r="Q17" s="248">
        <v>168.59652700000001</v>
      </c>
      <c r="R17" s="248">
        <v>165.68194600000001</v>
      </c>
      <c r="S17" s="248">
        <v>162.740555</v>
      </c>
      <c r="T17" s="248">
        <v>160.36471599999999</v>
      </c>
      <c r="U17" s="248">
        <v>158.06546</v>
      </c>
      <c r="V17" s="248">
        <v>155.83433500000001</v>
      </c>
      <c r="W17" s="248">
        <v>153.77896100000001</v>
      </c>
      <c r="X17" s="248">
        <v>151.97985800000001</v>
      </c>
      <c r="Y17" s="248">
        <v>149.99735999999999</v>
      </c>
      <c r="Z17" s="248">
        <v>148.150452</v>
      </c>
      <c r="AA17" s="248">
        <v>146.646469</v>
      </c>
      <c r="AB17" s="248">
        <v>145.25039699999999</v>
      </c>
      <c r="AC17" s="248">
        <v>143.24778699999999</v>
      </c>
      <c r="AD17" s="248">
        <v>141.63240099999999</v>
      </c>
      <c r="AE17" s="248">
        <v>140.76992799999999</v>
      </c>
      <c r="AF17" s="248">
        <v>139.89402799999999</v>
      </c>
      <c r="AG17" s="248">
        <v>139.28865099999999</v>
      </c>
      <c r="AH17" s="248">
        <v>137.43911700000001</v>
      </c>
      <c r="AI17" s="248">
        <v>136.60230999999999</v>
      </c>
      <c r="AJ17" s="251">
        <v>-1.2E-2</v>
      </c>
    </row>
    <row r="18" spans="1:36" x14ac:dyDescent="0.25">
      <c r="A18" s="248" t="s">
        <v>2507</v>
      </c>
      <c r="B18" s="248" t="s">
        <v>2724</v>
      </c>
      <c r="C18" s="248" t="s">
        <v>2725</v>
      </c>
      <c r="D18" s="248" t="s">
        <v>2470</v>
      </c>
      <c r="F18" s="248">
        <v>1813.5444339999999</v>
      </c>
      <c r="G18" s="248">
        <v>1830.7430420000001</v>
      </c>
      <c r="H18" s="248">
        <v>1830.945068</v>
      </c>
      <c r="I18" s="248">
        <v>1816.593384</v>
      </c>
      <c r="J18" s="248">
        <v>1787.0039059999999</v>
      </c>
      <c r="K18" s="248">
        <v>1763.3271480000001</v>
      </c>
      <c r="L18" s="248">
        <v>1739.217163</v>
      </c>
      <c r="M18" s="248">
        <v>1716.243164</v>
      </c>
      <c r="N18" s="248">
        <v>1692.0078120000001</v>
      </c>
      <c r="O18" s="248">
        <v>1666.5306399999999</v>
      </c>
      <c r="P18" s="248">
        <v>1640.3668210000001</v>
      </c>
      <c r="Q18" s="248">
        <v>1616.4187010000001</v>
      </c>
      <c r="R18" s="248">
        <v>1589.3596190000001</v>
      </c>
      <c r="S18" s="248">
        <v>1561.954956</v>
      </c>
      <c r="T18" s="248">
        <v>1538.805664</v>
      </c>
      <c r="U18" s="248">
        <v>1516.3232419999999</v>
      </c>
      <c r="V18" s="248">
        <v>1493.755249</v>
      </c>
      <c r="W18" s="248">
        <v>1472.8004149999999</v>
      </c>
      <c r="X18" s="248">
        <v>1454.7879640000001</v>
      </c>
      <c r="Y18" s="248">
        <v>1434.4948730000001</v>
      </c>
      <c r="Z18" s="248">
        <v>1415.5390620000001</v>
      </c>
      <c r="AA18" s="248">
        <v>1399.8532709999999</v>
      </c>
      <c r="AB18" s="248">
        <v>1384.877563</v>
      </c>
      <c r="AC18" s="248">
        <v>1363.255371</v>
      </c>
      <c r="AD18" s="248">
        <v>1346.5489500000001</v>
      </c>
      <c r="AE18" s="248">
        <v>1336.5839840000001</v>
      </c>
      <c r="AF18" s="248">
        <v>1327.3100589999999</v>
      </c>
      <c r="AG18" s="248">
        <v>1321.654419</v>
      </c>
      <c r="AH18" s="248">
        <v>1300.8011469999999</v>
      </c>
      <c r="AI18" s="248">
        <v>1291.5245359999999</v>
      </c>
      <c r="AJ18" s="251">
        <v>-1.2E-2</v>
      </c>
    </row>
    <row r="19" spans="1:36" x14ac:dyDescent="0.25">
      <c r="A19" s="248" t="s">
        <v>512</v>
      </c>
      <c r="C19" s="248" t="s">
        <v>2726</v>
      </c>
    </row>
    <row r="20" spans="1:36" x14ac:dyDescent="0.25">
      <c r="A20" s="248" t="s">
        <v>511</v>
      </c>
      <c r="C20" s="248" t="s">
        <v>2727</v>
      </c>
    </row>
    <row r="21" spans="1:36" x14ac:dyDescent="0.25">
      <c r="A21" s="248" t="s">
        <v>1976</v>
      </c>
      <c r="B21" s="248" t="s">
        <v>2728</v>
      </c>
      <c r="C21" s="248" t="s">
        <v>2729</v>
      </c>
      <c r="D21" s="248" t="s">
        <v>2648</v>
      </c>
      <c r="F21" s="248">
        <v>0.159862</v>
      </c>
      <c r="G21" s="248">
        <v>0.145341</v>
      </c>
      <c r="H21" s="248">
        <v>0.14760400000000001</v>
      </c>
      <c r="I21" s="248">
        <v>0.13852999999999999</v>
      </c>
      <c r="J21" s="248">
        <v>0.132994</v>
      </c>
      <c r="K21" s="248">
        <v>0.136187</v>
      </c>
      <c r="L21" s="248">
        <v>0.13934099999999999</v>
      </c>
      <c r="M21" s="248">
        <v>0.145757</v>
      </c>
      <c r="N21" s="248">
        <v>0.15326000000000001</v>
      </c>
      <c r="O21" s="248">
        <v>0.16043399999999999</v>
      </c>
      <c r="P21" s="248">
        <v>0.167631</v>
      </c>
      <c r="Q21" s="248">
        <v>0.17291400000000001</v>
      </c>
      <c r="R21" s="248">
        <v>0.181454</v>
      </c>
      <c r="S21" s="248">
        <v>0.18717400000000001</v>
      </c>
      <c r="T21" s="248">
        <v>0.190084</v>
      </c>
      <c r="U21" s="248">
        <v>0.19379199999999999</v>
      </c>
      <c r="V21" s="248">
        <v>0.199681</v>
      </c>
      <c r="W21" s="248">
        <v>0.20511699999999999</v>
      </c>
      <c r="X21" s="248">
        <v>0.21242800000000001</v>
      </c>
      <c r="Y21" s="248">
        <v>0.21151</v>
      </c>
      <c r="Z21" s="248">
        <v>0.21707000000000001</v>
      </c>
      <c r="AA21" s="248">
        <v>0.22128800000000001</v>
      </c>
      <c r="AB21" s="248">
        <v>0.21892700000000001</v>
      </c>
      <c r="AC21" s="248">
        <v>0.217775</v>
      </c>
      <c r="AD21" s="248">
        <v>0.21712200000000001</v>
      </c>
      <c r="AE21" s="248">
        <v>0.21626899999999999</v>
      </c>
      <c r="AF21" s="248">
        <v>0.21792300000000001</v>
      </c>
      <c r="AG21" s="248">
        <v>0.220805</v>
      </c>
      <c r="AH21" s="248">
        <v>0.22286500000000001</v>
      </c>
      <c r="AI21" s="248">
        <v>0.22663800000000001</v>
      </c>
      <c r="AJ21" s="251">
        <v>1.2E-2</v>
      </c>
    </row>
    <row r="22" spans="1:36" x14ac:dyDescent="0.25">
      <c r="A22" s="248" t="s">
        <v>1975</v>
      </c>
      <c r="B22" s="248" t="s">
        <v>2730</v>
      </c>
      <c r="C22" s="248" t="s">
        <v>2731</v>
      </c>
      <c r="D22" s="248" t="s">
        <v>2648</v>
      </c>
      <c r="F22" s="248">
        <v>2.6648000000000002E-2</v>
      </c>
      <c r="G22" s="248">
        <v>2.5378999999999999E-2</v>
      </c>
      <c r="H22" s="248">
        <v>2.6315000000000002E-2</v>
      </c>
      <c r="I22" s="248">
        <v>2.5901E-2</v>
      </c>
      <c r="J22" s="248">
        <v>2.5965999999999999E-2</v>
      </c>
      <c r="K22" s="248">
        <v>2.6426000000000002E-2</v>
      </c>
      <c r="L22" s="248">
        <v>2.6897000000000001E-2</v>
      </c>
      <c r="M22" s="248">
        <v>2.7059E-2</v>
      </c>
      <c r="N22" s="248">
        <v>2.7213999999999999E-2</v>
      </c>
      <c r="O22" s="248">
        <v>2.7453999999999999E-2</v>
      </c>
      <c r="P22" s="248">
        <v>2.7687E-2</v>
      </c>
      <c r="Q22" s="248">
        <v>2.7878E-2</v>
      </c>
      <c r="R22" s="248">
        <v>2.8254999999999999E-2</v>
      </c>
      <c r="S22" s="248">
        <v>2.8546999999999999E-2</v>
      </c>
      <c r="T22" s="248">
        <v>2.8688000000000002E-2</v>
      </c>
      <c r="U22" s="248">
        <v>2.8836000000000001E-2</v>
      </c>
      <c r="V22" s="248">
        <v>2.9037E-2</v>
      </c>
      <c r="W22" s="248">
        <v>2.9245E-2</v>
      </c>
      <c r="X22" s="248">
        <v>2.9541000000000001E-2</v>
      </c>
      <c r="Y22" s="248">
        <v>2.9429E-2</v>
      </c>
      <c r="Z22" s="248">
        <v>2.9633E-2</v>
      </c>
      <c r="AA22" s="248">
        <v>2.9821E-2</v>
      </c>
      <c r="AB22" s="248">
        <v>2.9642000000000002E-2</v>
      </c>
      <c r="AC22" s="248">
        <v>2.9555999999999999E-2</v>
      </c>
      <c r="AD22" s="248">
        <v>2.9527000000000001E-2</v>
      </c>
      <c r="AE22" s="248">
        <v>2.9375999999999999E-2</v>
      </c>
      <c r="AF22" s="248">
        <v>2.9444999999999999E-2</v>
      </c>
      <c r="AG22" s="248">
        <v>2.9554E-2</v>
      </c>
      <c r="AH22" s="248">
        <v>2.9742000000000001E-2</v>
      </c>
      <c r="AI22" s="248">
        <v>2.9914E-2</v>
      </c>
      <c r="AJ22" s="251">
        <v>4.0000000000000001E-3</v>
      </c>
    </row>
    <row r="23" spans="1:36" x14ac:dyDescent="0.25">
      <c r="A23" s="248" t="s">
        <v>2626</v>
      </c>
      <c r="B23" s="248" t="s">
        <v>2732</v>
      </c>
      <c r="C23" s="248" t="s">
        <v>2733</v>
      </c>
      <c r="D23" s="248" t="s">
        <v>2648</v>
      </c>
      <c r="F23" s="248">
        <v>3.3790000000000001E-3</v>
      </c>
      <c r="G23" s="248">
        <v>1.018E-3</v>
      </c>
      <c r="H23" s="248">
        <v>1.096E-3</v>
      </c>
      <c r="I23" s="248">
        <v>1.1039999999999999E-3</v>
      </c>
      <c r="J23" s="248">
        <v>1.111E-3</v>
      </c>
      <c r="K23" s="248">
        <v>1.1069999999999999E-3</v>
      </c>
      <c r="L23" s="248">
        <v>1.098E-3</v>
      </c>
      <c r="M23" s="248">
        <v>1.078E-3</v>
      </c>
      <c r="N23" s="248">
        <v>1.0579999999999999E-3</v>
      </c>
      <c r="O23" s="248">
        <v>1.044E-3</v>
      </c>
      <c r="P23" s="248">
        <v>1.036E-3</v>
      </c>
      <c r="Q23" s="248">
        <v>1.031E-3</v>
      </c>
      <c r="R23" s="248">
        <v>1.026E-3</v>
      </c>
      <c r="S23" s="248">
        <v>1.026E-3</v>
      </c>
      <c r="T23" s="248">
        <v>1.029E-3</v>
      </c>
      <c r="U23" s="248">
        <v>1.0300000000000001E-3</v>
      </c>
      <c r="V23" s="248">
        <v>1.0269999999999999E-3</v>
      </c>
      <c r="W23" s="248">
        <v>1.0250000000000001E-3</v>
      </c>
      <c r="X23" s="248">
        <v>1.024E-3</v>
      </c>
      <c r="Y23" s="248">
        <v>1.0189999999999999E-3</v>
      </c>
      <c r="Z23" s="248">
        <v>1.0169999999999999E-3</v>
      </c>
      <c r="AA23" s="248">
        <v>1.0150000000000001E-3</v>
      </c>
      <c r="AB23" s="248">
        <v>1.0089999999999999E-3</v>
      </c>
      <c r="AC23" s="248">
        <v>1.0070000000000001E-3</v>
      </c>
      <c r="AD23" s="248">
        <v>1.01E-3</v>
      </c>
      <c r="AE23" s="248">
        <v>1.0139999999999999E-3</v>
      </c>
      <c r="AF23" s="248">
        <v>1.0189999999999999E-3</v>
      </c>
      <c r="AG23" s="248">
        <v>1.0189999999999999E-3</v>
      </c>
      <c r="AH23" s="248">
        <v>1.0269999999999999E-3</v>
      </c>
      <c r="AI23" s="248">
        <v>1.0269999999999999E-3</v>
      </c>
      <c r="AJ23" s="251">
        <v>-0.04</v>
      </c>
    </row>
    <row r="24" spans="1:36" x14ac:dyDescent="0.25">
      <c r="A24" s="248" t="s">
        <v>1978</v>
      </c>
      <c r="B24" s="248" t="s">
        <v>2734</v>
      </c>
      <c r="C24" s="248" t="s">
        <v>2735</v>
      </c>
      <c r="D24" s="248" t="s">
        <v>2648</v>
      </c>
      <c r="F24" s="248">
        <v>0</v>
      </c>
      <c r="G24" s="248">
        <v>0</v>
      </c>
      <c r="H24" s="248">
        <v>0</v>
      </c>
      <c r="I24" s="248">
        <v>0</v>
      </c>
      <c r="J24" s="248">
        <v>0</v>
      </c>
      <c r="K24" s="248">
        <v>0</v>
      </c>
      <c r="L24" s="248">
        <v>0</v>
      </c>
      <c r="M24" s="248">
        <v>0</v>
      </c>
      <c r="N24" s="248">
        <v>0</v>
      </c>
      <c r="O24" s="248">
        <v>0</v>
      </c>
      <c r="P24" s="248">
        <v>0</v>
      </c>
      <c r="Q24" s="248">
        <v>0</v>
      </c>
      <c r="R24" s="248">
        <v>0</v>
      </c>
      <c r="S24" s="248">
        <v>0</v>
      </c>
      <c r="T24" s="248">
        <v>0</v>
      </c>
      <c r="U24" s="248">
        <v>0</v>
      </c>
      <c r="V24" s="248">
        <v>0</v>
      </c>
      <c r="W24" s="248">
        <v>0</v>
      </c>
      <c r="X24" s="248">
        <v>0</v>
      </c>
      <c r="Y24" s="248">
        <v>0</v>
      </c>
      <c r="Z24" s="248">
        <v>0</v>
      </c>
      <c r="AA24" s="248">
        <v>0</v>
      </c>
      <c r="AB24" s="248">
        <v>0</v>
      </c>
      <c r="AC24" s="248">
        <v>0</v>
      </c>
      <c r="AD24" s="248">
        <v>0</v>
      </c>
      <c r="AE24" s="248">
        <v>0</v>
      </c>
      <c r="AF24" s="248">
        <v>0</v>
      </c>
      <c r="AG24" s="248">
        <v>0</v>
      </c>
      <c r="AH24" s="248">
        <v>0</v>
      </c>
      <c r="AI24" s="248">
        <v>0</v>
      </c>
      <c r="AJ24" s="248" t="s">
        <v>102</v>
      </c>
    </row>
    <row r="25" spans="1:36" x14ac:dyDescent="0.25">
      <c r="A25" s="248" t="s">
        <v>2481</v>
      </c>
      <c r="B25" s="248" t="s">
        <v>2736</v>
      </c>
      <c r="C25" s="248" t="s">
        <v>2737</v>
      </c>
      <c r="D25" s="248" t="s">
        <v>2648</v>
      </c>
      <c r="F25" s="248">
        <v>0</v>
      </c>
      <c r="G25" s="248">
        <v>0</v>
      </c>
      <c r="H25" s="248">
        <v>0</v>
      </c>
      <c r="I25" s="248">
        <v>0</v>
      </c>
      <c r="J25" s="248">
        <v>0</v>
      </c>
      <c r="K25" s="248">
        <v>0</v>
      </c>
      <c r="L25" s="248">
        <v>0</v>
      </c>
      <c r="M25" s="248">
        <v>0</v>
      </c>
      <c r="N25" s="248">
        <v>0</v>
      </c>
      <c r="O25" s="248">
        <v>0</v>
      </c>
      <c r="P25" s="248">
        <v>0</v>
      </c>
      <c r="Q25" s="248">
        <v>0</v>
      </c>
      <c r="R25" s="248">
        <v>0</v>
      </c>
      <c r="S25" s="248">
        <v>0</v>
      </c>
      <c r="T25" s="248">
        <v>0</v>
      </c>
      <c r="U25" s="248">
        <v>0</v>
      </c>
      <c r="V25" s="248">
        <v>0</v>
      </c>
      <c r="W25" s="248">
        <v>0</v>
      </c>
      <c r="X25" s="248">
        <v>0</v>
      </c>
      <c r="Y25" s="248">
        <v>0</v>
      </c>
      <c r="Z25" s="248">
        <v>0</v>
      </c>
      <c r="AA25" s="248">
        <v>0</v>
      </c>
      <c r="AB25" s="248">
        <v>0</v>
      </c>
      <c r="AC25" s="248">
        <v>0</v>
      </c>
      <c r="AD25" s="248">
        <v>0</v>
      </c>
      <c r="AE25" s="248">
        <v>0</v>
      </c>
      <c r="AF25" s="248">
        <v>0</v>
      </c>
      <c r="AG25" s="248">
        <v>0</v>
      </c>
      <c r="AH25" s="248">
        <v>0</v>
      </c>
      <c r="AI25" s="248">
        <v>0</v>
      </c>
      <c r="AJ25" s="248" t="s">
        <v>102</v>
      </c>
    </row>
    <row r="26" spans="1:36" x14ac:dyDescent="0.25">
      <c r="A26" s="248" t="s">
        <v>2484</v>
      </c>
      <c r="B26" s="248" t="s">
        <v>2738</v>
      </c>
      <c r="C26" s="248" t="s">
        <v>2739</v>
      </c>
      <c r="D26" s="248" t="s">
        <v>2648</v>
      </c>
      <c r="F26" s="248">
        <v>0.189889</v>
      </c>
      <c r="G26" s="248">
        <v>0.171738</v>
      </c>
      <c r="H26" s="248">
        <v>0.175016</v>
      </c>
      <c r="I26" s="248">
        <v>0.16553499999999999</v>
      </c>
      <c r="J26" s="248">
        <v>0.16007099999999999</v>
      </c>
      <c r="K26" s="248">
        <v>0.16372100000000001</v>
      </c>
      <c r="L26" s="248">
        <v>0.16733600000000001</v>
      </c>
      <c r="M26" s="248">
        <v>0.17389399999999999</v>
      </c>
      <c r="N26" s="248">
        <v>0.181531</v>
      </c>
      <c r="O26" s="248">
        <v>0.18893199999999999</v>
      </c>
      <c r="P26" s="248">
        <v>0.196354</v>
      </c>
      <c r="Q26" s="248">
        <v>0.201824</v>
      </c>
      <c r="R26" s="248">
        <v>0.21073500000000001</v>
      </c>
      <c r="S26" s="248">
        <v>0.216747</v>
      </c>
      <c r="T26" s="248">
        <v>0.219801</v>
      </c>
      <c r="U26" s="248">
        <v>0.223659</v>
      </c>
      <c r="V26" s="248">
        <v>0.229745</v>
      </c>
      <c r="W26" s="248">
        <v>0.23538700000000001</v>
      </c>
      <c r="X26" s="248">
        <v>0.24299299999999999</v>
      </c>
      <c r="Y26" s="248">
        <v>0.24195800000000001</v>
      </c>
      <c r="Z26" s="248">
        <v>0.24771899999999999</v>
      </c>
      <c r="AA26" s="248">
        <v>0.25212400000000001</v>
      </c>
      <c r="AB26" s="248">
        <v>0.24957799999999999</v>
      </c>
      <c r="AC26" s="248">
        <v>0.248338</v>
      </c>
      <c r="AD26" s="248">
        <v>0.24765899999999999</v>
      </c>
      <c r="AE26" s="248">
        <v>0.24665899999999999</v>
      </c>
      <c r="AF26" s="248">
        <v>0.248387</v>
      </c>
      <c r="AG26" s="248">
        <v>0.25137799999999999</v>
      </c>
      <c r="AH26" s="248">
        <v>0.25363400000000003</v>
      </c>
      <c r="AI26" s="248">
        <v>0.257579</v>
      </c>
      <c r="AJ26" s="251">
        <v>1.0999999999999999E-2</v>
      </c>
    </row>
    <row r="27" spans="1:36" x14ac:dyDescent="0.25">
      <c r="A27" s="248" t="s">
        <v>2437</v>
      </c>
      <c r="B27" s="248" t="s">
        <v>2740</v>
      </c>
      <c r="C27" s="248" t="s">
        <v>2741</v>
      </c>
      <c r="D27" s="248" t="s">
        <v>2648</v>
      </c>
      <c r="F27" s="248">
        <v>3.2574510000000001</v>
      </c>
      <c r="G27" s="248">
        <v>3.2635290000000001</v>
      </c>
      <c r="H27" s="248">
        <v>3.2605110000000002</v>
      </c>
      <c r="I27" s="248">
        <v>3.2475429999999998</v>
      </c>
      <c r="J27" s="248">
        <v>3.1737630000000001</v>
      </c>
      <c r="K27" s="248">
        <v>3.1266910000000001</v>
      </c>
      <c r="L27" s="248">
        <v>3.0756000000000001</v>
      </c>
      <c r="M27" s="248">
        <v>3.0165929999999999</v>
      </c>
      <c r="N27" s="248">
        <v>2.9576600000000002</v>
      </c>
      <c r="O27" s="248">
        <v>2.9034629999999999</v>
      </c>
      <c r="P27" s="248">
        <v>2.852096</v>
      </c>
      <c r="Q27" s="248">
        <v>2.8040259999999999</v>
      </c>
      <c r="R27" s="248">
        <v>2.7513990000000002</v>
      </c>
      <c r="S27" s="248">
        <v>2.7077629999999999</v>
      </c>
      <c r="T27" s="248">
        <v>2.6723720000000002</v>
      </c>
      <c r="U27" s="248">
        <v>2.6374849999999999</v>
      </c>
      <c r="V27" s="248">
        <v>2.6002740000000002</v>
      </c>
      <c r="W27" s="248">
        <v>2.563383</v>
      </c>
      <c r="X27" s="248">
        <v>2.5281609999999999</v>
      </c>
      <c r="Y27" s="248">
        <v>2.4970150000000002</v>
      </c>
      <c r="Z27" s="248">
        <v>2.4634640000000001</v>
      </c>
      <c r="AA27" s="248">
        <v>2.4355340000000001</v>
      </c>
      <c r="AB27" s="248">
        <v>2.4169119999999999</v>
      </c>
      <c r="AC27" s="248">
        <v>2.3973770000000001</v>
      </c>
      <c r="AD27" s="248">
        <v>2.3816310000000001</v>
      </c>
      <c r="AE27" s="248">
        <v>2.3654500000000001</v>
      </c>
      <c r="AF27" s="248">
        <v>2.348681</v>
      </c>
      <c r="AG27" s="248">
        <v>2.3325830000000001</v>
      </c>
      <c r="AH27" s="248">
        <v>2.3149790000000001</v>
      </c>
      <c r="AI27" s="248">
        <v>2.2986710000000001</v>
      </c>
      <c r="AJ27" s="251">
        <v>-1.2E-2</v>
      </c>
    </row>
    <row r="28" spans="1:36" x14ac:dyDescent="0.25">
      <c r="A28" s="248" t="s">
        <v>2498</v>
      </c>
      <c r="B28" s="248" t="s">
        <v>2742</v>
      </c>
      <c r="C28" s="248" t="s">
        <v>2743</v>
      </c>
      <c r="D28" s="248" t="s">
        <v>2648</v>
      </c>
      <c r="F28" s="248">
        <v>0.31836399999999998</v>
      </c>
      <c r="G28" s="248">
        <v>0.31141799999999997</v>
      </c>
      <c r="H28" s="248">
        <v>0.30300899999999997</v>
      </c>
      <c r="I28" s="248">
        <v>0.29381000000000002</v>
      </c>
      <c r="J28" s="248">
        <v>0.27980899999999997</v>
      </c>
      <c r="K28" s="248">
        <v>0.27090399999999998</v>
      </c>
      <c r="L28" s="248">
        <v>0.262432</v>
      </c>
      <c r="M28" s="248">
        <v>0.25507400000000002</v>
      </c>
      <c r="N28" s="248">
        <v>0.2482</v>
      </c>
      <c r="O28" s="248">
        <v>0.24135100000000001</v>
      </c>
      <c r="P28" s="248">
        <v>0.23455400000000001</v>
      </c>
      <c r="Q28" s="248">
        <v>0.22728100000000001</v>
      </c>
      <c r="R28" s="248">
        <v>0.22125300000000001</v>
      </c>
      <c r="S28" s="248">
        <v>0.214337</v>
      </c>
      <c r="T28" s="248">
        <v>0.20686099999999999</v>
      </c>
      <c r="U28" s="248">
        <v>0.19980100000000001</v>
      </c>
      <c r="V28" s="248">
        <v>0.19354399999999999</v>
      </c>
      <c r="W28" s="248">
        <v>0.187725</v>
      </c>
      <c r="X28" s="248">
        <v>0.18189900000000001</v>
      </c>
      <c r="Y28" s="248">
        <v>0.17633299999999999</v>
      </c>
      <c r="Z28" s="248">
        <v>0.17133200000000001</v>
      </c>
      <c r="AA28" s="248">
        <v>0.165855</v>
      </c>
      <c r="AB28" s="248">
        <v>0.15952</v>
      </c>
      <c r="AC28" s="248">
        <v>0.153664</v>
      </c>
      <c r="AD28" s="248">
        <v>0.147286</v>
      </c>
      <c r="AE28" s="248">
        <v>0.14169300000000001</v>
      </c>
      <c r="AF28" s="248">
        <v>0.13634499999999999</v>
      </c>
      <c r="AG28" s="248">
        <v>0.13126099999999999</v>
      </c>
      <c r="AH28" s="248">
        <v>0.12656999999999999</v>
      </c>
      <c r="AI28" s="248">
        <v>0.12182900000000001</v>
      </c>
      <c r="AJ28" s="251">
        <v>-3.3000000000000002E-2</v>
      </c>
    </row>
    <row r="29" spans="1:36" x14ac:dyDescent="0.25">
      <c r="A29" s="248" t="s">
        <v>2637</v>
      </c>
      <c r="B29" s="248" t="s">
        <v>2744</v>
      </c>
      <c r="C29" s="248" t="s">
        <v>2745</v>
      </c>
      <c r="D29" s="248" t="s">
        <v>2648</v>
      </c>
      <c r="F29" s="248">
        <v>5.626277</v>
      </c>
      <c r="G29" s="248">
        <v>5.6886989999999997</v>
      </c>
      <c r="H29" s="248">
        <v>5.7380240000000002</v>
      </c>
      <c r="I29" s="248">
        <v>5.7699600000000002</v>
      </c>
      <c r="J29" s="248">
        <v>5.8041289999999996</v>
      </c>
      <c r="K29" s="248">
        <v>5.8289010000000001</v>
      </c>
      <c r="L29" s="248">
        <v>5.850695</v>
      </c>
      <c r="M29" s="248">
        <v>5.8687420000000001</v>
      </c>
      <c r="N29" s="248">
        <v>5.8786639999999997</v>
      </c>
      <c r="O29" s="248">
        <v>5.8816569999999997</v>
      </c>
      <c r="P29" s="248">
        <v>5.8818080000000004</v>
      </c>
      <c r="Q29" s="248">
        <v>5.8784260000000002</v>
      </c>
      <c r="R29" s="248">
        <v>5.8690429999999996</v>
      </c>
      <c r="S29" s="248">
        <v>5.8567939999999998</v>
      </c>
      <c r="T29" s="248">
        <v>5.8438270000000001</v>
      </c>
      <c r="U29" s="248">
        <v>5.8316210000000002</v>
      </c>
      <c r="V29" s="248">
        <v>5.8201549999999997</v>
      </c>
      <c r="W29" s="248">
        <v>5.8094609999999998</v>
      </c>
      <c r="X29" s="248">
        <v>5.8007530000000003</v>
      </c>
      <c r="Y29" s="248">
        <v>5.7948579999999996</v>
      </c>
      <c r="Z29" s="248">
        <v>5.789218</v>
      </c>
      <c r="AA29" s="248">
        <v>5.7828169999999997</v>
      </c>
      <c r="AB29" s="248">
        <v>5.7775290000000004</v>
      </c>
      <c r="AC29" s="248">
        <v>5.7689320000000004</v>
      </c>
      <c r="AD29" s="248">
        <v>5.7622989999999996</v>
      </c>
      <c r="AE29" s="248">
        <v>5.7583960000000003</v>
      </c>
      <c r="AF29" s="248">
        <v>5.7562600000000002</v>
      </c>
      <c r="AG29" s="248">
        <v>5.7595330000000002</v>
      </c>
      <c r="AH29" s="248">
        <v>5.7508749999999997</v>
      </c>
      <c r="AI29" s="248">
        <v>5.7472880000000002</v>
      </c>
      <c r="AJ29" s="251">
        <v>1E-3</v>
      </c>
    </row>
    <row r="30" spans="1:36" x14ac:dyDescent="0.25">
      <c r="A30" s="248" t="s">
        <v>2504</v>
      </c>
      <c r="B30" s="248" t="s">
        <v>2746</v>
      </c>
      <c r="C30" s="248" t="s">
        <v>2747</v>
      </c>
      <c r="D30" s="248" t="s">
        <v>2648</v>
      </c>
      <c r="F30" s="248">
        <v>1.137996</v>
      </c>
      <c r="G30" s="248">
        <v>1.130333</v>
      </c>
      <c r="H30" s="248">
        <v>1.128706</v>
      </c>
      <c r="I30" s="248">
        <v>1.1235329999999999</v>
      </c>
      <c r="J30" s="248">
        <v>1.126738</v>
      </c>
      <c r="K30" s="248">
        <v>1.117316</v>
      </c>
      <c r="L30" s="248">
        <v>1.1073409999999999</v>
      </c>
      <c r="M30" s="248">
        <v>1.096997</v>
      </c>
      <c r="N30" s="248">
        <v>1.0866709999999999</v>
      </c>
      <c r="O30" s="248">
        <v>1.0773969999999999</v>
      </c>
      <c r="P30" s="248">
        <v>1.069061</v>
      </c>
      <c r="Q30" s="248">
        <v>1.061026</v>
      </c>
      <c r="R30" s="248">
        <v>1.0534859999999999</v>
      </c>
      <c r="S30" s="248">
        <v>1.04627</v>
      </c>
      <c r="T30" s="248">
        <v>1.040392</v>
      </c>
      <c r="U30" s="248">
        <v>1.034861</v>
      </c>
      <c r="V30" s="248">
        <v>1.0300720000000001</v>
      </c>
      <c r="W30" s="248">
        <v>1.025482</v>
      </c>
      <c r="X30" s="248">
        <v>1.0211809999999999</v>
      </c>
      <c r="Y30" s="248">
        <v>1.0171300000000001</v>
      </c>
      <c r="Z30" s="248">
        <v>1.013676</v>
      </c>
      <c r="AA30" s="248">
        <v>1.010597</v>
      </c>
      <c r="AB30" s="248">
        <v>1.0080990000000001</v>
      </c>
      <c r="AC30" s="248">
        <v>1.0060519999999999</v>
      </c>
      <c r="AD30" s="248">
        <v>1.0037050000000001</v>
      </c>
      <c r="AE30" s="248">
        <v>1.0020469999999999</v>
      </c>
      <c r="AF30" s="248">
        <v>1.0002009999999999</v>
      </c>
      <c r="AG30" s="248">
        <v>0.99836899999999995</v>
      </c>
      <c r="AH30" s="248">
        <v>0.99781399999999998</v>
      </c>
      <c r="AI30" s="248">
        <v>0.99653899999999995</v>
      </c>
      <c r="AJ30" s="251">
        <v>-5.0000000000000001E-3</v>
      </c>
    </row>
    <row r="31" spans="1:36" x14ac:dyDescent="0.25">
      <c r="A31" s="248" t="s">
        <v>2507</v>
      </c>
      <c r="B31" s="248" t="s">
        <v>2748</v>
      </c>
      <c r="C31" s="248" t="s">
        <v>2749</v>
      </c>
      <c r="D31" s="248" t="s">
        <v>2648</v>
      </c>
      <c r="F31" s="248">
        <v>10.529977000000001</v>
      </c>
      <c r="G31" s="248">
        <v>10.565716</v>
      </c>
      <c r="H31" s="248">
        <v>10.605267</v>
      </c>
      <c r="I31" s="248">
        <v>10.600382</v>
      </c>
      <c r="J31" s="248">
        <v>10.544510000000001</v>
      </c>
      <c r="K31" s="248">
        <v>10.507533</v>
      </c>
      <c r="L31" s="248">
        <v>10.463404000000001</v>
      </c>
      <c r="M31" s="248">
        <v>10.411300000000001</v>
      </c>
      <c r="N31" s="248">
        <v>10.352727</v>
      </c>
      <c r="O31" s="248">
        <v>10.2928</v>
      </c>
      <c r="P31" s="248">
        <v>10.233872</v>
      </c>
      <c r="Q31" s="248">
        <v>10.172580999999999</v>
      </c>
      <c r="R31" s="248">
        <v>10.105915</v>
      </c>
      <c r="S31" s="248">
        <v>10.041912</v>
      </c>
      <c r="T31" s="248">
        <v>9.9832529999999995</v>
      </c>
      <c r="U31" s="248">
        <v>9.9274260000000005</v>
      </c>
      <c r="V31" s="248">
        <v>9.8737910000000007</v>
      </c>
      <c r="W31" s="248">
        <v>9.8214380000000006</v>
      </c>
      <c r="X31" s="248">
        <v>9.7749860000000002</v>
      </c>
      <c r="Y31" s="248">
        <v>9.7272960000000008</v>
      </c>
      <c r="Z31" s="248">
        <v>9.6854089999999999</v>
      </c>
      <c r="AA31" s="248">
        <v>9.6469280000000008</v>
      </c>
      <c r="AB31" s="248">
        <v>9.6116379999999992</v>
      </c>
      <c r="AC31" s="248">
        <v>9.5743639999999992</v>
      </c>
      <c r="AD31" s="248">
        <v>9.5425799999999992</v>
      </c>
      <c r="AE31" s="248">
        <v>9.5142450000000007</v>
      </c>
      <c r="AF31" s="248">
        <v>9.4898749999999996</v>
      </c>
      <c r="AG31" s="248">
        <v>9.4731249999999996</v>
      </c>
      <c r="AH31" s="248">
        <v>9.4438709999999997</v>
      </c>
      <c r="AI31" s="248">
        <v>9.4219059999999999</v>
      </c>
      <c r="AJ31" s="251">
        <v>-4.0000000000000001E-3</v>
      </c>
    </row>
    <row r="32" spans="1:36" x14ac:dyDescent="0.25">
      <c r="A32" s="248" t="s">
        <v>2510</v>
      </c>
      <c r="C32" s="248" t="s">
        <v>2750</v>
      </c>
    </row>
    <row r="33" spans="1:36" x14ac:dyDescent="0.25">
      <c r="A33" s="248" t="s">
        <v>220</v>
      </c>
      <c r="B33" s="248" t="s">
        <v>2751</v>
      </c>
      <c r="C33" s="248" t="s">
        <v>2752</v>
      </c>
      <c r="D33" s="248" t="s">
        <v>2514</v>
      </c>
      <c r="F33" s="248">
        <v>61.722774999999999</v>
      </c>
      <c r="G33" s="248">
        <v>60.807597999999999</v>
      </c>
      <c r="H33" s="248">
        <v>59.361195000000002</v>
      </c>
      <c r="I33" s="248">
        <v>56.275108000000003</v>
      </c>
      <c r="J33" s="248">
        <v>53.975425999999999</v>
      </c>
      <c r="K33" s="248">
        <v>52.418757999999997</v>
      </c>
      <c r="L33" s="248">
        <v>50.646999000000001</v>
      </c>
      <c r="M33" s="248">
        <v>49.574024000000001</v>
      </c>
      <c r="N33" s="248">
        <v>48.280293</v>
      </c>
      <c r="O33" s="248">
        <v>46.841621000000004</v>
      </c>
      <c r="P33" s="248">
        <v>45.567089000000003</v>
      </c>
      <c r="Q33" s="248">
        <v>44.368000000000002</v>
      </c>
      <c r="R33" s="248">
        <v>43.569240999999998</v>
      </c>
      <c r="S33" s="248">
        <v>42.039158</v>
      </c>
      <c r="T33" s="248">
        <v>40.674244000000002</v>
      </c>
      <c r="U33" s="248">
        <v>39.605282000000003</v>
      </c>
      <c r="V33" s="248">
        <v>38.726646000000002</v>
      </c>
      <c r="W33" s="248">
        <v>38.010894999999998</v>
      </c>
      <c r="X33" s="248">
        <v>37.391314999999999</v>
      </c>
      <c r="Y33" s="248">
        <v>36.590893000000001</v>
      </c>
      <c r="Z33" s="248">
        <v>35.917084000000003</v>
      </c>
      <c r="AA33" s="248">
        <v>35.332107999999998</v>
      </c>
      <c r="AB33" s="248">
        <v>34.723174999999998</v>
      </c>
      <c r="AC33" s="248">
        <v>33.979953999999999</v>
      </c>
      <c r="AD33" s="248">
        <v>33.310229999999997</v>
      </c>
      <c r="AE33" s="248">
        <v>32.885468000000003</v>
      </c>
      <c r="AF33" s="248">
        <v>32.464970000000001</v>
      </c>
      <c r="AG33" s="248">
        <v>32.128734999999999</v>
      </c>
      <c r="AH33" s="248">
        <v>31.507785999999999</v>
      </c>
      <c r="AI33" s="248">
        <v>31.242386</v>
      </c>
      <c r="AJ33" s="251">
        <v>-2.3E-2</v>
      </c>
    </row>
    <row r="34" spans="1:36" x14ac:dyDescent="0.25">
      <c r="A34" s="248" t="s">
        <v>228</v>
      </c>
      <c r="C34" s="248" t="s">
        <v>2753</v>
      </c>
    </row>
    <row r="35" spans="1:36" x14ac:dyDescent="0.25">
      <c r="A35" s="248" t="s">
        <v>2571</v>
      </c>
      <c r="C35" s="248" t="s">
        <v>2754</v>
      </c>
    </row>
    <row r="36" spans="1:36" x14ac:dyDescent="0.25">
      <c r="A36" s="248" t="s">
        <v>2573</v>
      </c>
      <c r="B36" s="248" t="s">
        <v>2755</v>
      </c>
      <c r="C36" s="248" t="s">
        <v>2756</v>
      </c>
      <c r="D36" s="248" t="s">
        <v>2576</v>
      </c>
      <c r="F36" s="248">
        <v>1.8881999999999999E-2</v>
      </c>
      <c r="G36" s="248">
        <v>1.9012000000000001E-2</v>
      </c>
      <c r="H36" s="248">
        <v>1.8912999999999999E-2</v>
      </c>
      <c r="I36" s="248">
        <v>1.8696999999999998E-2</v>
      </c>
      <c r="J36" s="248">
        <v>1.8137E-2</v>
      </c>
      <c r="K36" s="248">
        <v>1.7833000000000002E-2</v>
      </c>
      <c r="L36" s="248">
        <v>1.7520999999999998E-2</v>
      </c>
      <c r="M36" s="248">
        <v>1.7235E-2</v>
      </c>
      <c r="N36" s="248">
        <v>1.6943E-2</v>
      </c>
      <c r="O36" s="248">
        <v>1.6636999999999999E-2</v>
      </c>
      <c r="P36" s="248">
        <v>1.6323000000000001E-2</v>
      </c>
      <c r="Q36" s="248">
        <v>1.6032000000000001E-2</v>
      </c>
      <c r="R36" s="248">
        <v>1.5734000000000001E-2</v>
      </c>
      <c r="S36" s="248">
        <v>1.5424E-2</v>
      </c>
      <c r="T36" s="248">
        <v>1.515E-2</v>
      </c>
      <c r="U36" s="248">
        <v>1.4886E-2</v>
      </c>
      <c r="V36" s="248">
        <v>1.4633E-2</v>
      </c>
      <c r="W36" s="248">
        <v>1.4399E-2</v>
      </c>
      <c r="X36" s="248">
        <v>1.4200000000000001E-2</v>
      </c>
      <c r="Y36" s="248">
        <v>1.3958999999999999E-2</v>
      </c>
      <c r="Z36" s="248">
        <v>1.3754000000000001E-2</v>
      </c>
      <c r="AA36" s="248">
        <v>1.3579000000000001E-2</v>
      </c>
      <c r="AB36" s="248">
        <v>1.3398E-2</v>
      </c>
      <c r="AC36" s="248">
        <v>1.3164E-2</v>
      </c>
      <c r="AD36" s="248">
        <v>1.2978E-2</v>
      </c>
      <c r="AE36" s="248">
        <v>1.2862999999999999E-2</v>
      </c>
      <c r="AF36" s="248">
        <v>1.2760000000000001E-2</v>
      </c>
      <c r="AG36" s="248">
        <v>1.2692E-2</v>
      </c>
      <c r="AH36" s="248">
        <v>1.2499E-2</v>
      </c>
      <c r="AI36" s="248">
        <v>1.2418999999999999E-2</v>
      </c>
      <c r="AJ36" s="251">
        <v>-1.4E-2</v>
      </c>
    </row>
    <row r="37" spans="1:36" x14ac:dyDescent="0.25">
      <c r="A37" s="248" t="s">
        <v>2437</v>
      </c>
      <c r="B37" s="248" t="s">
        <v>2757</v>
      </c>
      <c r="C37" s="248" t="s">
        <v>2758</v>
      </c>
      <c r="D37" s="248" t="s">
        <v>2576</v>
      </c>
      <c r="F37" s="248">
        <v>2.1721460000000001</v>
      </c>
      <c r="G37" s="248">
        <v>2.2078440000000001</v>
      </c>
      <c r="H37" s="248">
        <v>2.2170909999999999</v>
      </c>
      <c r="I37" s="248">
        <v>2.2121469999999999</v>
      </c>
      <c r="J37" s="248">
        <v>2.1656569999999999</v>
      </c>
      <c r="K37" s="248">
        <v>2.1488640000000001</v>
      </c>
      <c r="L37" s="248">
        <v>2.1303679999999998</v>
      </c>
      <c r="M37" s="248">
        <v>2.1143640000000001</v>
      </c>
      <c r="N37" s="248">
        <v>2.097032</v>
      </c>
      <c r="O37" s="248">
        <v>2.0774010000000001</v>
      </c>
      <c r="P37" s="248">
        <v>2.0560209999999999</v>
      </c>
      <c r="Q37" s="248">
        <v>2.0367690000000001</v>
      </c>
      <c r="R37" s="248">
        <v>2.0160770000000001</v>
      </c>
      <c r="S37" s="248">
        <v>1.993204</v>
      </c>
      <c r="T37" s="248">
        <v>1.974324</v>
      </c>
      <c r="U37" s="248">
        <v>1.956215</v>
      </c>
      <c r="V37" s="248">
        <v>1.938977</v>
      </c>
      <c r="W37" s="248">
        <v>1.9237040000000001</v>
      </c>
      <c r="X37" s="248">
        <v>1.91259</v>
      </c>
      <c r="Y37" s="248">
        <v>1.895329</v>
      </c>
      <c r="Z37" s="248">
        <v>1.8824730000000001</v>
      </c>
      <c r="AA37" s="248">
        <v>1.8734</v>
      </c>
      <c r="AB37" s="248">
        <v>1.8630359999999999</v>
      </c>
      <c r="AC37" s="248">
        <v>1.844848</v>
      </c>
      <c r="AD37" s="248">
        <v>1.832946</v>
      </c>
      <c r="AE37" s="248">
        <v>1.830768</v>
      </c>
      <c r="AF37" s="248">
        <v>1.829993</v>
      </c>
      <c r="AG37" s="248">
        <v>1.8341719999999999</v>
      </c>
      <c r="AH37" s="248">
        <v>1.8198430000000001</v>
      </c>
      <c r="AI37" s="248">
        <v>1.8218019999999999</v>
      </c>
      <c r="AJ37" s="251">
        <v>-6.0000000000000001E-3</v>
      </c>
    </row>
    <row r="38" spans="1:36" x14ac:dyDescent="0.25">
      <c r="A38" s="248" t="s">
        <v>2439</v>
      </c>
      <c r="B38" s="248" t="s">
        <v>2759</v>
      </c>
      <c r="C38" s="248" t="s">
        <v>2760</v>
      </c>
      <c r="D38" s="248" t="s">
        <v>2576</v>
      </c>
      <c r="F38" s="248">
        <v>0.36726300000000001</v>
      </c>
      <c r="G38" s="248">
        <v>0.36157299999999998</v>
      </c>
      <c r="H38" s="248">
        <v>0.35153200000000001</v>
      </c>
      <c r="I38" s="248">
        <v>0.33943000000000001</v>
      </c>
      <c r="J38" s="248">
        <v>0.32141999999999998</v>
      </c>
      <c r="K38" s="248">
        <v>0.30833100000000002</v>
      </c>
      <c r="L38" s="248">
        <v>0.29535899999999998</v>
      </c>
      <c r="M38" s="248">
        <v>0.28308299999999997</v>
      </c>
      <c r="N38" s="248">
        <v>0.27096300000000001</v>
      </c>
      <c r="O38" s="248">
        <v>0.25888899999999998</v>
      </c>
      <c r="P38" s="248">
        <v>0.246949</v>
      </c>
      <c r="Q38" s="248">
        <v>0.23560500000000001</v>
      </c>
      <c r="R38" s="248">
        <v>0.22442400000000001</v>
      </c>
      <c r="S38" s="248">
        <v>0.213337</v>
      </c>
      <c r="T38" s="248">
        <v>0.20299800000000001</v>
      </c>
      <c r="U38" s="248">
        <v>0.19303100000000001</v>
      </c>
      <c r="V38" s="248">
        <v>0.18342900000000001</v>
      </c>
      <c r="W38" s="248">
        <v>0.17427400000000001</v>
      </c>
      <c r="X38" s="248">
        <v>0.16572500000000001</v>
      </c>
      <c r="Y38" s="248">
        <v>0.15687499999999999</v>
      </c>
      <c r="Z38" s="248">
        <v>0.14862400000000001</v>
      </c>
      <c r="AA38" s="248">
        <v>0.14086799999999999</v>
      </c>
      <c r="AB38" s="248">
        <v>0.13319800000000001</v>
      </c>
      <c r="AC38" s="248">
        <v>0.12518000000000001</v>
      </c>
      <c r="AD38" s="248">
        <v>0.117802</v>
      </c>
      <c r="AE38" s="248">
        <v>0.11119900000000001</v>
      </c>
      <c r="AF38" s="248">
        <v>0.104791</v>
      </c>
      <c r="AG38" s="248">
        <v>9.8751000000000005E-2</v>
      </c>
      <c r="AH38" s="248">
        <v>9.1841999999999993E-2</v>
      </c>
      <c r="AI38" s="248">
        <v>8.5888999999999993E-2</v>
      </c>
      <c r="AJ38" s="251">
        <v>-4.9000000000000002E-2</v>
      </c>
    </row>
    <row r="39" spans="1:36" x14ac:dyDescent="0.25">
      <c r="A39" s="248" t="s">
        <v>2042</v>
      </c>
      <c r="B39" s="248" t="s">
        <v>2761</v>
      </c>
      <c r="C39" s="248" t="s">
        <v>2762</v>
      </c>
      <c r="D39" s="248" t="s">
        <v>2576</v>
      </c>
      <c r="F39" s="248">
        <v>5.2127509999999999</v>
      </c>
      <c r="G39" s="248">
        <v>5.2546530000000002</v>
      </c>
      <c r="H39" s="248">
        <v>5.2455889999999998</v>
      </c>
      <c r="I39" s="248">
        <v>5.2239190000000004</v>
      </c>
      <c r="J39" s="248">
        <v>5.1776210000000003</v>
      </c>
      <c r="K39" s="248">
        <v>5.1363329999999996</v>
      </c>
      <c r="L39" s="248">
        <v>5.0960929999999998</v>
      </c>
      <c r="M39" s="248">
        <v>5.052702</v>
      </c>
      <c r="N39" s="248">
        <v>5.0044899999999997</v>
      </c>
      <c r="O39" s="248">
        <v>4.9530519999999996</v>
      </c>
      <c r="P39" s="248">
        <v>4.8977820000000003</v>
      </c>
      <c r="Q39" s="248">
        <v>4.8531040000000001</v>
      </c>
      <c r="R39" s="248">
        <v>4.7919840000000002</v>
      </c>
      <c r="S39" s="248">
        <v>4.7343209999999996</v>
      </c>
      <c r="T39" s="248">
        <v>4.6930969999999999</v>
      </c>
      <c r="U39" s="248">
        <v>4.6501859999999997</v>
      </c>
      <c r="V39" s="248">
        <v>4.6003639999999999</v>
      </c>
      <c r="W39" s="248">
        <v>4.5555500000000002</v>
      </c>
      <c r="X39" s="248">
        <v>4.512181</v>
      </c>
      <c r="Y39" s="248">
        <v>4.4819610000000001</v>
      </c>
      <c r="Z39" s="248">
        <v>4.4377170000000001</v>
      </c>
      <c r="AA39" s="248">
        <v>4.404763</v>
      </c>
      <c r="AB39" s="248">
        <v>4.3879109999999999</v>
      </c>
      <c r="AC39" s="248">
        <v>4.3483650000000003</v>
      </c>
      <c r="AD39" s="248">
        <v>4.3199420000000002</v>
      </c>
      <c r="AE39" s="248">
        <v>4.3111509999999997</v>
      </c>
      <c r="AF39" s="248">
        <v>4.297059</v>
      </c>
      <c r="AG39" s="248">
        <v>4.2884450000000003</v>
      </c>
      <c r="AH39" s="248">
        <v>4.2391670000000001</v>
      </c>
      <c r="AI39" s="248">
        <v>4.2190120000000002</v>
      </c>
      <c r="AJ39" s="251">
        <v>-7.0000000000000001E-3</v>
      </c>
    </row>
    <row r="40" spans="1:36" x14ac:dyDescent="0.25">
      <c r="A40" s="248" t="s">
        <v>2507</v>
      </c>
      <c r="B40" s="248" t="s">
        <v>2763</v>
      </c>
      <c r="C40" s="248" t="s">
        <v>2764</v>
      </c>
      <c r="D40" s="248" t="s">
        <v>2576</v>
      </c>
      <c r="F40" s="248">
        <v>7.7710419999999996</v>
      </c>
      <c r="G40" s="248">
        <v>7.8430809999999997</v>
      </c>
      <c r="H40" s="248">
        <v>7.8331249999999999</v>
      </c>
      <c r="I40" s="248">
        <v>7.7941940000000001</v>
      </c>
      <c r="J40" s="248">
        <v>7.682836</v>
      </c>
      <c r="K40" s="248">
        <v>7.6113600000000003</v>
      </c>
      <c r="L40" s="248">
        <v>7.5393410000000003</v>
      </c>
      <c r="M40" s="248">
        <v>7.4673829999999999</v>
      </c>
      <c r="N40" s="248">
        <v>7.3894279999999997</v>
      </c>
      <c r="O40" s="248">
        <v>7.3059789999999998</v>
      </c>
      <c r="P40" s="248">
        <v>7.2170740000000002</v>
      </c>
      <c r="Q40" s="248">
        <v>7.1415090000000001</v>
      </c>
      <c r="R40" s="248">
        <v>7.0482180000000003</v>
      </c>
      <c r="S40" s="248">
        <v>6.9562850000000003</v>
      </c>
      <c r="T40" s="248">
        <v>6.8855690000000003</v>
      </c>
      <c r="U40" s="248">
        <v>6.8143180000000001</v>
      </c>
      <c r="V40" s="248">
        <v>6.7374029999999996</v>
      </c>
      <c r="W40" s="248">
        <v>6.6679269999999997</v>
      </c>
      <c r="X40" s="248">
        <v>6.6046950000000004</v>
      </c>
      <c r="Y40" s="248">
        <v>6.5481239999999996</v>
      </c>
      <c r="Z40" s="248">
        <v>6.4825679999999997</v>
      </c>
      <c r="AA40" s="248">
        <v>6.4326090000000002</v>
      </c>
      <c r="AB40" s="248">
        <v>6.3975419999999996</v>
      </c>
      <c r="AC40" s="248">
        <v>6.331556</v>
      </c>
      <c r="AD40" s="248">
        <v>6.2836660000000002</v>
      </c>
      <c r="AE40" s="248">
        <v>6.265981</v>
      </c>
      <c r="AF40" s="248">
        <v>6.2446029999999997</v>
      </c>
      <c r="AG40" s="248">
        <v>6.2340600000000004</v>
      </c>
      <c r="AH40" s="248">
        <v>6.1633509999999996</v>
      </c>
      <c r="AI40" s="248">
        <v>6.1391220000000004</v>
      </c>
      <c r="AJ40" s="251">
        <v>-8.0000000000000002E-3</v>
      </c>
    </row>
    <row r="41" spans="1:36" x14ac:dyDescent="0.25">
      <c r="A41" s="248" t="s">
        <v>2585</v>
      </c>
      <c r="C41" s="248" t="s">
        <v>2765</v>
      </c>
    </row>
    <row r="42" spans="1:36" x14ac:dyDescent="0.25">
      <c r="A42" s="248" t="s">
        <v>2573</v>
      </c>
      <c r="B42" s="248" t="s">
        <v>2766</v>
      </c>
      <c r="C42" s="248" t="s">
        <v>2767</v>
      </c>
      <c r="D42" s="248" t="s">
        <v>2589</v>
      </c>
      <c r="F42" s="248">
        <v>0.113529</v>
      </c>
      <c r="G42" s="248">
        <v>0.114311</v>
      </c>
      <c r="H42" s="248">
        <v>0.113721</v>
      </c>
      <c r="I42" s="248">
        <v>0.11242000000000001</v>
      </c>
      <c r="J42" s="248">
        <v>0.109052</v>
      </c>
      <c r="K42" s="248">
        <v>0.107226</v>
      </c>
      <c r="L42" s="248">
        <v>0.105349</v>
      </c>
      <c r="M42" s="248">
        <v>0.103627</v>
      </c>
      <c r="N42" s="248">
        <v>0.101871</v>
      </c>
      <c r="O42" s="248">
        <v>0.100036</v>
      </c>
      <c r="P42" s="248">
        <v>9.8147999999999999E-2</v>
      </c>
      <c r="Q42" s="248">
        <v>9.6393999999999994E-2</v>
      </c>
      <c r="R42" s="248">
        <v>9.4602000000000006E-2</v>
      </c>
      <c r="S42" s="248">
        <v>9.2739000000000002E-2</v>
      </c>
      <c r="T42" s="248">
        <v>9.1091000000000005E-2</v>
      </c>
      <c r="U42" s="248">
        <v>8.9506000000000002E-2</v>
      </c>
      <c r="V42" s="248">
        <v>8.7985999999999995E-2</v>
      </c>
      <c r="W42" s="248">
        <v>8.6580000000000004E-2</v>
      </c>
      <c r="X42" s="248">
        <v>8.5382E-2</v>
      </c>
      <c r="Y42" s="248">
        <v>8.3931000000000006E-2</v>
      </c>
      <c r="Z42" s="248">
        <v>8.2697000000000007E-2</v>
      </c>
      <c r="AA42" s="248">
        <v>8.1647999999999998E-2</v>
      </c>
      <c r="AB42" s="248">
        <v>8.0559000000000006E-2</v>
      </c>
      <c r="AC42" s="248">
        <v>7.9150999999999999E-2</v>
      </c>
      <c r="AD42" s="248">
        <v>7.8032000000000004E-2</v>
      </c>
      <c r="AE42" s="248">
        <v>7.7341999999999994E-2</v>
      </c>
      <c r="AF42" s="248">
        <v>7.6720999999999998E-2</v>
      </c>
      <c r="AG42" s="248">
        <v>7.6314999999999994E-2</v>
      </c>
      <c r="AH42" s="248">
        <v>7.5151999999999997E-2</v>
      </c>
      <c r="AI42" s="248">
        <v>7.4673000000000003E-2</v>
      </c>
      <c r="AJ42" s="251">
        <v>-1.4E-2</v>
      </c>
    </row>
    <row r="43" spans="1:36" x14ac:dyDescent="0.25">
      <c r="A43" s="248" t="s">
        <v>2437</v>
      </c>
      <c r="B43" s="248" t="s">
        <v>2768</v>
      </c>
      <c r="C43" s="248" t="s">
        <v>2769</v>
      </c>
      <c r="D43" s="248" t="s">
        <v>2589</v>
      </c>
      <c r="F43" s="248">
        <v>11.279583000000001</v>
      </c>
      <c r="G43" s="248">
        <v>11.464957</v>
      </c>
      <c r="H43" s="248">
        <v>11.512973000000001</v>
      </c>
      <c r="I43" s="248">
        <v>11.487301</v>
      </c>
      <c r="J43" s="248">
        <v>11.245887</v>
      </c>
      <c r="K43" s="248">
        <v>11.15868</v>
      </c>
      <c r="L43" s="248">
        <v>11.062639000000001</v>
      </c>
      <c r="M43" s="248">
        <v>10.979526999999999</v>
      </c>
      <c r="N43" s="248">
        <v>10.889526999999999</v>
      </c>
      <c r="O43" s="248">
        <v>10.787589000000001</v>
      </c>
      <c r="P43" s="248">
        <v>10.676565</v>
      </c>
      <c r="Q43" s="248">
        <v>10.576594999999999</v>
      </c>
      <c r="R43" s="248">
        <v>10.469139999999999</v>
      </c>
      <c r="S43" s="248">
        <v>10.350368</v>
      </c>
      <c r="T43" s="248">
        <v>10.252325000000001</v>
      </c>
      <c r="U43" s="248">
        <v>10.158288000000001</v>
      </c>
      <c r="V43" s="248">
        <v>10.068773999999999</v>
      </c>
      <c r="W43" s="248">
        <v>9.9894660000000002</v>
      </c>
      <c r="X43" s="248">
        <v>9.9317489999999999</v>
      </c>
      <c r="Y43" s="248">
        <v>9.8421210000000006</v>
      </c>
      <c r="Z43" s="248">
        <v>9.7753619999999994</v>
      </c>
      <c r="AA43" s="248">
        <v>9.7282469999999996</v>
      </c>
      <c r="AB43" s="248">
        <v>9.6744280000000007</v>
      </c>
      <c r="AC43" s="248">
        <v>9.5799810000000001</v>
      </c>
      <c r="AD43" s="248">
        <v>9.5181740000000001</v>
      </c>
      <c r="AE43" s="248">
        <v>9.5068660000000005</v>
      </c>
      <c r="AF43" s="248">
        <v>9.5028419999999993</v>
      </c>
      <c r="AG43" s="248">
        <v>9.5245429999999995</v>
      </c>
      <c r="AH43" s="248">
        <v>9.4501329999999992</v>
      </c>
      <c r="AI43" s="248">
        <v>9.460305</v>
      </c>
      <c r="AJ43" s="251">
        <v>-6.0000000000000001E-3</v>
      </c>
    </row>
    <row r="44" spans="1:36" x14ac:dyDescent="0.25">
      <c r="A44" s="248" t="s">
        <v>2439</v>
      </c>
      <c r="B44" s="248" t="s">
        <v>2770</v>
      </c>
      <c r="C44" s="248" t="s">
        <v>2771</v>
      </c>
      <c r="D44" s="248" t="s">
        <v>2589</v>
      </c>
      <c r="F44" s="248">
        <v>1.596508</v>
      </c>
      <c r="G44" s="248">
        <v>1.5717730000000001</v>
      </c>
      <c r="H44" s="248">
        <v>1.528122</v>
      </c>
      <c r="I44" s="248">
        <v>1.475517</v>
      </c>
      <c r="J44" s="248">
        <v>1.3972260000000001</v>
      </c>
      <c r="K44" s="248">
        <v>1.340325</v>
      </c>
      <c r="L44" s="248">
        <v>1.2839389999999999</v>
      </c>
      <c r="M44" s="248">
        <v>1.230572</v>
      </c>
      <c r="N44" s="248">
        <v>1.177888</v>
      </c>
      <c r="O44" s="248">
        <v>1.1254010000000001</v>
      </c>
      <c r="P44" s="248">
        <v>1.0734950000000001</v>
      </c>
      <c r="Q44" s="248">
        <v>1.024184</v>
      </c>
      <c r="R44" s="248">
        <v>0.97558100000000003</v>
      </c>
      <c r="S44" s="248">
        <v>0.92738500000000001</v>
      </c>
      <c r="T44" s="248">
        <v>0.88244199999999995</v>
      </c>
      <c r="U44" s="248">
        <v>0.83911500000000006</v>
      </c>
      <c r="V44" s="248">
        <v>0.79737400000000003</v>
      </c>
      <c r="W44" s="248">
        <v>0.75757399999999997</v>
      </c>
      <c r="X44" s="248">
        <v>0.72041200000000005</v>
      </c>
      <c r="Y44" s="248">
        <v>0.68194299999999997</v>
      </c>
      <c r="Z44" s="248">
        <v>0.64607300000000001</v>
      </c>
      <c r="AA44" s="248">
        <v>0.61235700000000004</v>
      </c>
      <c r="AB44" s="248">
        <v>0.57901499999999995</v>
      </c>
      <c r="AC44" s="248">
        <v>0.54416299999999995</v>
      </c>
      <c r="AD44" s="248">
        <v>0.51208799999999999</v>
      </c>
      <c r="AE44" s="248">
        <v>0.48338799999999998</v>
      </c>
      <c r="AF44" s="248">
        <v>0.45553100000000002</v>
      </c>
      <c r="AG44" s="248">
        <v>0.42927399999999999</v>
      </c>
      <c r="AH44" s="248">
        <v>0.39924300000000001</v>
      </c>
      <c r="AI44" s="248">
        <v>0.37336399999999997</v>
      </c>
      <c r="AJ44" s="251">
        <v>-4.9000000000000002E-2</v>
      </c>
    </row>
    <row r="45" spans="1:36" x14ac:dyDescent="0.25">
      <c r="A45" s="248" t="s">
        <v>2042</v>
      </c>
      <c r="B45" s="248" t="s">
        <v>2772</v>
      </c>
      <c r="C45" s="248" t="s">
        <v>2773</v>
      </c>
      <c r="D45" s="248" t="s">
        <v>2589</v>
      </c>
      <c r="F45" s="248">
        <v>27.167742000000001</v>
      </c>
      <c r="G45" s="248">
        <v>27.38402</v>
      </c>
      <c r="H45" s="248">
        <v>27.337237999999999</v>
      </c>
      <c r="I45" s="248">
        <v>27.225386</v>
      </c>
      <c r="J45" s="248">
        <v>26.986433000000002</v>
      </c>
      <c r="K45" s="248">
        <v>26.773316999999999</v>
      </c>
      <c r="L45" s="248">
        <v>26.565628</v>
      </c>
      <c r="M45" s="248">
        <v>26.341664999999999</v>
      </c>
      <c r="N45" s="248">
        <v>26.092825000000001</v>
      </c>
      <c r="O45" s="248">
        <v>25.827337</v>
      </c>
      <c r="P45" s="248">
        <v>25.542062999999999</v>
      </c>
      <c r="Q45" s="248">
        <v>25.311461999999999</v>
      </c>
      <c r="R45" s="248">
        <v>24.995999999999999</v>
      </c>
      <c r="S45" s="248">
        <v>24.698376</v>
      </c>
      <c r="T45" s="248">
        <v>24.485600999999999</v>
      </c>
      <c r="U45" s="248">
        <v>24.264116000000001</v>
      </c>
      <c r="V45" s="248">
        <v>24.006969000000002</v>
      </c>
      <c r="W45" s="248">
        <v>23.775665</v>
      </c>
      <c r="X45" s="248">
        <v>23.551818999999998</v>
      </c>
      <c r="Y45" s="248">
        <v>23.395845000000001</v>
      </c>
      <c r="Z45" s="248">
        <v>23.167486</v>
      </c>
      <c r="AA45" s="248">
        <v>22.997395000000001</v>
      </c>
      <c r="AB45" s="248">
        <v>22.910413999999999</v>
      </c>
      <c r="AC45" s="248">
        <v>22.706301</v>
      </c>
      <c r="AD45" s="248">
        <v>22.559595000000002</v>
      </c>
      <c r="AE45" s="248">
        <v>22.514227000000002</v>
      </c>
      <c r="AF45" s="248">
        <v>22.441488</v>
      </c>
      <c r="AG45" s="248">
        <v>22.397026</v>
      </c>
      <c r="AH45" s="248">
        <v>22.142685</v>
      </c>
      <c r="AI45" s="248">
        <v>22.03866</v>
      </c>
      <c r="AJ45" s="251">
        <v>-7.0000000000000001E-3</v>
      </c>
    </row>
    <row r="46" spans="1:36" x14ac:dyDescent="0.25">
      <c r="A46" s="248" t="s">
        <v>2507</v>
      </c>
      <c r="B46" s="248" t="s">
        <v>2774</v>
      </c>
      <c r="C46" s="248" t="s">
        <v>2775</v>
      </c>
      <c r="D46" s="248" t="s">
        <v>2589</v>
      </c>
      <c r="F46" s="248">
        <v>40.157364000000001</v>
      </c>
      <c r="G46" s="248">
        <v>40.535060999999999</v>
      </c>
      <c r="H46" s="248">
        <v>40.492058</v>
      </c>
      <c r="I46" s="248">
        <v>40.300629000000001</v>
      </c>
      <c r="J46" s="248">
        <v>39.738598000000003</v>
      </c>
      <c r="K46" s="248">
        <v>39.379547000000002</v>
      </c>
      <c r="L46" s="248">
        <v>39.017558999999999</v>
      </c>
      <c r="M46" s="248">
        <v>38.655391999999999</v>
      </c>
      <c r="N46" s="248">
        <v>38.262112000000002</v>
      </c>
      <c r="O46" s="248">
        <v>37.840366000000003</v>
      </c>
      <c r="P46" s="248">
        <v>37.390270000000001</v>
      </c>
      <c r="Q46" s="248">
        <v>37.008636000000003</v>
      </c>
      <c r="R46" s="248">
        <v>36.535316000000002</v>
      </c>
      <c r="S46" s="248">
        <v>36.068871000000001</v>
      </c>
      <c r="T46" s="248">
        <v>35.711463999999999</v>
      </c>
      <c r="U46" s="248">
        <v>35.351025</v>
      </c>
      <c r="V46" s="248">
        <v>34.961101999999997</v>
      </c>
      <c r="W46" s="248">
        <v>34.609287000000002</v>
      </c>
      <c r="X46" s="248">
        <v>34.289363999999999</v>
      </c>
      <c r="Y46" s="248">
        <v>34.003838000000002</v>
      </c>
      <c r="Z46" s="248">
        <v>33.671619</v>
      </c>
      <c r="AA46" s="248">
        <v>33.419646999999998</v>
      </c>
      <c r="AB46" s="248">
        <v>33.244410999999999</v>
      </c>
      <c r="AC46" s="248">
        <v>32.909595000000003</v>
      </c>
      <c r="AD46" s="248">
        <v>32.667892000000002</v>
      </c>
      <c r="AE46" s="248">
        <v>32.581825000000002</v>
      </c>
      <c r="AF46" s="248">
        <v>32.476585</v>
      </c>
      <c r="AG46" s="248">
        <v>32.427162000000003</v>
      </c>
      <c r="AH46" s="248">
        <v>32.067214999999997</v>
      </c>
      <c r="AI46" s="248">
        <v>31.947001</v>
      </c>
      <c r="AJ46" s="251">
        <v>-8.0000000000000002E-3</v>
      </c>
    </row>
    <row r="47" spans="1:36" x14ac:dyDescent="0.25">
      <c r="A47" s="248" t="s">
        <v>2598</v>
      </c>
      <c r="C47" s="248" t="s">
        <v>2776</v>
      </c>
    </row>
    <row r="48" spans="1:36" x14ac:dyDescent="0.25">
      <c r="A48" s="248" t="s">
        <v>2600</v>
      </c>
      <c r="B48" s="248" t="s">
        <v>2777</v>
      </c>
      <c r="C48" s="248" t="s">
        <v>2778</v>
      </c>
      <c r="D48" s="248" t="s">
        <v>2589</v>
      </c>
      <c r="F48" s="248">
        <v>2.6036130000000002</v>
      </c>
      <c r="G48" s="248">
        <v>2.6316120000000001</v>
      </c>
      <c r="H48" s="248">
        <v>2.6320389999999998</v>
      </c>
      <c r="I48" s="248">
        <v>2.6215329999999999</v>
      </c>
      <c r="J48" s="248">
        <v>2.5822210000000001</v>
      </c>
      <c r="K48" s="248">
        <v>2.560381</v>
      </c>
      <c r="L48" s="248">
        <v>2.5379659999999999</v>
      </c>
      <c r="M48" s="248">
        <v>2.5161470000000001</v>
      </c>
      <c r="N48" s="248">
        <v>2.492435</v>
      </c>
      <c r="O48" s="248">
        <v>2.46672</v>
      </c>
      <c r="P48" s="248">
        <v>2.4391449999999999</v>
      </c>
      <c r="Q48" s="248">
        <v>2.4155139999999999</v>
      </c>
      <c r="R48" s="248">
        <v>2.3869280000000002</v>
      </c>
      <c r="S48" s="248">
        <v>2.3581379999999998</v>
      </c>
      <c r="T48" s="248">
        <v>2.3357869999999998</v>
      </c>
      <c r="U48" s="248">
        <v>2.3134670000000002</v>
      </c>
      <c r="V48" s="248">
        <v>2.2898809999999998</v>
      </c>
      <c r="W48" s="248">
        <v>2.2686820000000001</v>
      </c>
      <c r="X48" s="248">
        <v>2.2501069999999999</v>
      </c>
      <c r="Y48" s="248">
        <v>2.2317209999999998</v>
      </c>
      <c r="Z48" s="248">
        <v>2.2120850000000001</v>
      </c>
      <c r="AA48" s="248">
        <v>2.1974019999999999</v>
      </c>
      <c r="AB48" s="248">
        <v>2.1862330000000001</v>
      </c>
      <c r="AC48" s="248">
        <v>2.1651259999999999</v>
      </c>
      <c r="AD48" s="248">
        <v>2.1502370000000002</v>
      </c>
      <c r="AE48" s="248">
        <v>2.1455549999999999</v>
      </c>
      <c r="AF48" s="248">
        <v>2.1402610000000002</v>
      </c>
      <c r="AG48" s="248">
        <v>2.138992</v>
      </c>
      <c r="AH48" s="248">
        <v>2.1175639999999998</v>
      </c>
      <c r="AI48" s="248">
        <v>2.112193</v>
      </c>
      <c r="AJ48" s="251">
        <v>-7.0000000000000001E-3</v>
      </c>
    </row>
    <row r="49" spans="1:36" x14ac:dyDescent="0.25">
      <c r="A49" s="248" t="s">
        <v>2603</v>
      </c>
      <c r="B49" s="248" t="s">
        <v>2779</v>
      </c>
      <c r="C49" s="248" t="s">
        <v>2780</v>
      </c>
      <c r="D49" s="248" t="s">
        <v>2589</v>
      </c>
      <c r="F49" s="248">
        <v>37.553753</v>
      </c>
      <c r="G49" s="248">
        <v>37.903449999999999</v>
      </c>
      <c r="H49" s="248">
        <v>37.860019999999999</v>
      </c>
      <c r="I49" s="248">
        <v>37.679096000000001</v>
      </c>
      <c r="J49" s="248">
        <v>37.156379999999999</v>
      </c>
      <c r="K49" s="248">
        <v>36.819164000000001</v>
      </c>
      <c r="L49" s="248">
        <v>36.479590999999999</v>
      </c>
      <c r="M49" s="248">
        <v>36.139243999999998</v>
      </c>
      <c r="N49" s="248">
        <v>35.769675999999997</v>
      </c>
      <c r="O49" s="248">
        <v>35.373646000000001</v>
      </c>
      <c r="P49" s="248">
        <v>34.951121999999998</v>
      </c>
      <c r="Q49" s="248">
        <v>34.593120999999996</v>
      </c>
      <c r="R49" s="248">
        <v>34.148387999999997</v>
      </c>
      <c r="S49" s="248">
        <v>33.710732</v>
      </c>
      <c r="T49" s="248">
        <v>33.375675000000001</v>
      </c>
      <c r="U49" s="248">
        <v>33.037556000000002</v>
      </c>
      <c r="V49" s="248">
        <v>32.671222999999998</v>
      </c>
      <c r="W49" s="248">
        <v>32.340603000000002</v>
      </c>
      <c r="X49" s="248">
        <v>32.039256999999999</v>
      </c>
      <c r="Y49" s="248">
        <v>31.772116</v>
      </c>
      <c r="Z49" s="248">
        <v>31.459536</v>
      </c>
      <c r="AA49" s="248">
        <v>31.222245999999998</v>
      </c>
      <c r="AB49" s="248">
        <v>31.05818</v>
      </c>
      <c r="AC49" s="248">
        <v>30.744468999999999</v>
      </c>
      <c r="AD49" s="248">
        <v>30.517655999999999</v>
      </c>
      <c r="AE49" s="248">
        <v>30.436267999999998</v>
      </c>
      <c r="AF49" s="248">
        <v>30.336324999999999</v>
      </c>
      <c r="AG49" s="248">
        <v>30.288170000000001</v>
      </c>
      <c r="AH49" s="248">
        <v>29.949652</v>
      </c>
      <c r="AI49" s="248">
        <v>29.834806</v>
      </c>
      <c r="AJ49" s="251">
        <v>-8.0000000000000002E-3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EB452-B8C5-47AA-A07B-5589E60498D3}">
  <dimension ref="A1:AH1513"/>
  <sheetViews>
    <sheetView topLeftCell="B14" workbookViewId="0">
      <selection activeCell="N77" sqref="N77"/>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thickBot="1" x14ac:dyDescent="0.3">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3" spans="1:33" ht="15" customHeight="1" x14ac:dyDescent="0.25">
      <c r="C3" s="157" t="s">
        <v>85</v>
      </c>
      <c r="D3" s="157" t="s">
        <v>2091</v>
      </c>
      <c r="E3" s="37"/>
      <c r="F3" s="37"/>
      <c r="G3" s="37"/>
    </row>
    <row r="4" spans="1:33" ht="15" customHeight="1" x14ac:dyDescent="0.25">
      <c r="C4" s="157" t="s">
        <v>86</v>
      </c>
      <c r="D4" s="157" t="s">
        <v>2092</v>
      </c>
      <c r="E4" s="37"/>
      <c r="F4" s="37"/>
      <c r="G4" s="157" t="s">
        <v>2093</v>
      </c>
    </row>
    <row r="5" spans="1:33" ht="15" customHeight="1" x14ac:dyDescent="0.25">
      <c r="C5" s="157" t="s">
        <v>88</v>
      </c>
      <c r="D5" s="157" t="s">
        <v>2094</v>
      </c>
      <c r="E5" s="37"/>
      <c r="F5" s="37"/>
      <c r="G5" s="37"/>
    </row>
    <row r="6" spans="1:33" ht="15" customHeight="1" x14ac:dyDescent="0.25">
      <c r="C6" s="157" t="s">
        <v>89</v>
      </c>
      <c r="D6" s="37"/>
      <c r="E6" s="157" t="s">
        <v>2095</v>
      </c>
      <c r="F6" s="37"/>
      <c r="G6" s="37"/>
    </row>
    <row r="7" spans="1:33" ht="12" customHeight="1" x14ac:dyDescent="0.25"/>
    <row r="8" spans="1:33" ht="12" customHeight="1" x14ac:dyDescent="0.25"/>
    <row r="9" spans="1:33" ht="12" customHeight="1" x14ac:dyDescent="0.25"/>
    <row r="10" spans="1:33" ht="15" customHeight="1" x14ac:dyDescent="0.25">
      <c r="A10" s="38" t="s">
        <v>565</v>
      </c>
      <c r="B10" s="159" t="s">
        <v>564</v>
      </c>
      <c r="AG10" s="228" t="s">
        <v>2096</v>
      </c>
    </row>
    <row r="11" spans="1:33" ht="15" customHeight="1" x14ac:dyDescent="0.25">
      <c r="B11" s="155"/>
      <c r="AG11" s="228" t="s">
        <v>2097</v>
      </c>
    </row>
    <row r="12" spans="1:33"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28" t="s">
        <v>2098</v>
      </c>
    </row>
    <row r="13" spans="1:33" ht="15" customHeight="1" thickBot="1" x14ac:dyDescent="0.3">
      <c r="B13" s="156" t="s">
        <v>215</v>
      </c>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156">
        <v>2051</v>
      </c>
    </row>
    <row r="14" spans="1:33" ht="15" customHeight="1" thickTop="1" x14ac:dyDescent="0.25">
      <c r="C14" s="248"/>
      <c r="D14" s="248"/>
      <c r="E14" s="248"/>
      <c r="F14" s="248"/>
      <c r="G14" s="248"/>
      <c r="H14" s="248"/>
      <c r="I14" s="248"/>
      <c r="J14" s="248"/>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row>
    <row r="15" spans="1:33" ht="15" customHeight="1" x14ac:dyDescent="0.25">
      <c r="A15" s="38" t="s">
        <v>563</v>
      </c>
      <c r="B15" s="162" t="s">
        <v>411</v>
      </c>
      <c r="C15" s="232">
        <f>'AEO T26 Paper 2022 Raw'!F6</f>
        <v>172.226822</v>
      </c>
      <c r="D15" s="232">
        <f>'AEO T26 Paper 2022 Raw'!G6</f>
        <v>173.272018</v>
      </c>
      <c r="E15" s="232">
        <f>'AEO T26 Paper 2022 Raw'!H6</f>
        <v>172.64489699999999</v>
      </c>
      <c r="F15" s="232">
        <f>'AEO T26 Paper 2022 Raw'!I6</f>
        <v>171.370575</v>
      </c>
      <c r="G15" s="232">
        <f>'AEO T26 Paper 2022 Raw'!J6</f>
        <v>169.472443</v>
      </c>
      <c r="H15" s="232">
        <f>'AEO T26 Paper 2022 Raw'!K6</f>
        <v>167.815506</v>
      </c>
      <c r="I15" s="232">
        <f>'AEO T26 Paper 2022 Raw'!L6</f>
        <v>166.219055</v>
      </c>
      <c r="J15" s="232">
        <f>'AEO T26 Paper 2022 Raw'!M6</f>
        <v>164.844269</v>
      </c>
      <c r="K15" s="232">
        <f>'AEO T26 Paper 2022 Raw'!N6</f>
        <v>163.43594400000001</v>
      </c>
      <c r="L15" s="232">
        <f>'AEO T26 Paper 2022 Raw'!O6</f>
        <v>161.91227699999999</v>
      </c>
      <c r="M15" s="232">
        <f>'AEO T26 Paper 2022 Raw'!P6</f>
        <v>160.287994</v>
      </c>
      <c r="N15" s="232">
        <f>'AEO T26 Paper 2022 Raw'!Q6</f>
        <v>158.899551</v>
      </c>
      <c r="O15" s="232">
        <f>'AEO T26 Paper 2022 Raw'!R6</f>
        <v>157.27024800000001</v>
      </c>
      <c r="P15" s="232">
        <f>'AEO T26 Paper 2022 Raw'!S6</f>
        <v>155.54357899999999</v>
      </c>
      <c r="Q15" s="232">
        <f>'AEO T26 Paper 2022 Raw'!T6</f>
        <v>154.13870199999999</v>
      </c>
      <c r="R15" s="232">
        <f>'AEO T26 Paper 2022 Raw'!U6</f>
        <v>152.74082899999999</v>
      </c>
      <c r="S15" s="232">
        <f>'AEO T26 Paper 2022 Raw'!V6</f>
        <v>151.28488200000001</v>
      </c>
      <c r="T15" s="232">
        <f>'AEO T26 Paper 2022 Raw'!W6</f>
        <v>149.957718</v>
      </c>
      <c r="U15" s="232">
        <f>'AEO T26 Paper 2022 Raw'!X6</f>
        <v>148.827606</v>
      </c>
      <c r="V15" s="232">
        <f>'AEO T26 Paper 2022 Raw'!Y6</f>
        <v>147.47110000000001</v>
      </c>
      <c r="W15" s="232">
        <f>'AEO T26 Paper 2022 Raw'!Z6</f>
        <v>146.151703</v>
      </c>
      <c r="X15" s="232">
        <f>'AEO T26 Paper 2022 Raw'!AA6</f>
        <v>145.10871900000001</v>
      </c>
      <c r="Y15" s="232">
        <f>'AEO T26 Paper 2022 Raw'!AB6</f>
        <v>144.08341999999999</v>
      </c>
      <c r="Z15" s="232">
        <f>'AEO T26 Paper 2022 Raw'!AC6</f>
        <v>142.38600199999999</v>
      </c>
      <c r="AA15" s="232">
        <f>'AEO T26 Paper 2022 Raw'!AD6</f>
        <v>141.10952800000001</v>
      </c>
      <c r="AB15" s="232">
        <f>'AEO T26 Paper 2022 Raw'!AE6</f>
        <v>140.48240699999999</v>
      </c>
      <c r="AC15" s="232">
        <f>'AEO T26 Paper 2022 Raw'!AF6</f>
        <v>139.86592099999999</v>
      </c>
      <c r="AD15" s="232">
        <f>'AEO T26 Paper 2022 Raw'!AG6</f>
        <v>139.51620500000001</v>
      </c>
      <c r="AE15" s="232">
        <f>'AEO T26 Paper 2022 Raw'!AH6</f>
        <v>137.74025</v>
      </c>
      <c r="AF15" s="232">
        <f>'AEO T26 Paper 2022 Raw'!AI6</f>
        <v>137.07678200000001</v>
      </c>
      <c r="AG15" s="254">
        <f>'AEO T26 Paper 2022 Raw'!AJ6</f>
        <v>-8.0000000000000002E-3</v>
      </c>
    </row>
    <row r="16" spans="1:33" ht="15" customHeight="1" x14ac:dyDescent="0.25">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126"/>
    </row>
    <row r="17" spans="1:33" ht="15" customHeight="1" x14ac:dyDescent="0.25">
      <c r="B17" s="162" t="s">
        <v>523</v>
      </c>
      <c r="C17" s="248"/>
      <c r="D17" s="248"/>
      <c r="E17" s="248"/>
      <c r="F17" s="248"/>
      <c r="G17" s="248"/>
      <c r="H17" s="248"/>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126"/>
    </row>
    <row r="18" spans="1:33" ht="15" customHeight="1" x14ac:dyDescent="0.25">
      <c r="A18" s="38" t="s">
        <v>562</v>
      </c>
      <c r="B18" s="163" t="s">
        <v>3</v>
      </c>
      <c r="C18" s="168">
        <f>'AEO T26 Paper 2022 Raw'!F8</f>
        <v>27.532585000000001</v>
      </c>
      <c r="D18" s="168">
        <f>'AEO T26 Paper 2022 Raw'!G8</f>
        <v>25.183485000000001</v>
      </c>
      <c r="E18" s="168">
        <f>'AEO T26 Paper 2022 Raw'!H8</f>
        <v>25.483044</v>
      </c>
      <c r="F18" s="168">
        <f>'AEO T26 Paper 2022 Raw'!I8</f>
        <v>23.739891</v>
      </c>
      <c r="G18" s="168">
        <f>'AEO T26 Paper 2022 Raw'!J8</f>
        <v>22.538864</v>
      </c>
      <c r="H18" s="168">
        <f>'AEO T26 Paper 2022 Raw'!K8</f>
        <v>22.854358999999999</v>
      </c>
      <c r="I18" s="168">
        <f>'AEO T26 Paper 2022 Raw'!L8</f>
        <v>23.161144</v>
      </c>
      <c r="J18" s="168">
        <f>'AEO T26 Paper 2022 Raw'!M8</f>
        <v>24.027152999999998</v>
      </c>
      <c r="K18" s="168">
        <f>'AEO T26 Paper 2022 Raw'!N8</f>
        <v>25.048119</v>
      </c>
      <c r="L18" s="168">
        <f>'AEO T26 Paper 2022 Raw'!O8</f>
        <v>25.976219</v>
      </c>
      <c r="M18" s="168">
        <f>'AEO T26 Paper 2022 Raw'!P8</f>
        <v>26.869225</v>
      </c>
      <c r="N18" s="168">
        <f>'AEO T26 Paper 2022 Raw'!Q8</f>
        <v>27.475960000000001</v>
      </c>
      <c r="O18" s="168">
        <f>'AEO T26 Paper 2022 Raw'!R8</f>
        <v>28.537292000000001</v>
      </c>
      <c r="P18" s="168">
        <f>'AEO T26 Paper 2022 Raw'!S8</f>
        <v>29.113693000000001</v>
      </c>
      <c r="Q18" s="168">
        <f>'AEO T26 Paper 2022 Raw'!T8</f>
        <v>29.299258999999999</v>
      </c>
      <c r="R18" s="168">
        <f>'AEO T26 Paper 2022 Raw'!U8</f>
        <v>29.599917999999999</v>
      </c>
      <c r="S18" s="168">
        <f>'AEO T26 Paper 2022 Raw'!V8</f>
        <v>30.208731</v>
      </c>
      <c r="T18" s="168">
        <f>'AEO T26 Paper 2022 Raw'!W8</f>
        <v>30.758807999999998</v>
      </c>
      <c r="U18" s="168">
        <f>'AEO T26 Paper 2022 Raw'!X8</f>
        <v>31.615176999999999</v>
      </c>
      <c r="V18" s="168">
        <f>'AEO T26 Paper 2022 Raw'!Y8</f>
        <v>31.191548999999998</v>
      </c>
      <c r="W18" s="168">
        <f>'AEO T26 Paper 2022 Raw'!Z8</f>
        <v>31.725124000000001</v>
      </c>
      <c r="X18" s="168">
        <f>'AEO T26 Paper 2022 Raw'!AA8</f>
        <v>32.110863000000002</v>
      </c>
      <c r="Y18" s="168">
        <f>'AEO T26 Paper 2022 Raw'!AB8</f>
        <v>31.543776000000001</v>
      </c>
      <c r="Z18" s="168">
        <f>'AEO T26 Paper 2022 Raw'!AC8</f>
        <v>31.008182999999999</v>
      </c>
      <c r="AA18" s="168">
        <f>'AEO T26 Paper 2022 Raw'!AD8</f>
        <v>30.637981</v>
      </c>
      <c r="AB18" s="168">
        <f>'AEO T26 Paper 2022 Raw'!AE8</f>
        <v>30.382000000000001</v>
      </c>
      <c r="AC18" s="168">
        <f>'AEO T26 Paper 2022 Raw'!AF8</f>
        <v>30.479963000000001</v>
      </c>
      <c r="AD18" s="168">
        <f>'AEO T26 Paper 2022 Raw'!AG8</f>
        <v>30.805817000000001</v>
      </c>
      <c r="AE18" s="168">
        <f>'AEO T26 Paper 2022 Raw'!AH8</f>
        <v>30.697528999999999</v>
      </c>
      <c r="AF18" s="168">
        <f>'AEO T26 Paper 2022 Raw'!AI8</f>
        <v>31.066825999999999</v>
      </c>
      <c r="AG18" s="256">
        <f>'AEO T26 Paper 2022 Raw'!AJ8</f>
        <v>4.0000000000000001E-3</v>
      </c>
    </row>
    <row r="19" spans="1:33" ht="15" customHeight="1" x14ac:dyDescent="0.25">
      <c r="A19" s="38" t="s">
        <v>561</v>
      </c>
      <c r="B19" s="163" t="s">
        <v>2</v>
      </c>
      <c r="C19" s="168">
        <f>'AEO T26 Paper 2022 Raw'!F9</f>
        <v>4.5895109999999999</v>
      </c>
      <c r="D19" s="168">
        <f>'AEO T26 Paper 2022 Raw'!G9</f>
        <v>4.3974289999999998</v>
      </c>
      <c r="E19" s="168">
        <f>'AEO T26 Paper 2022 Raw'!H9</f>
        <v>4.5432119999999996</v>
      </c>
      <c r="F19" s="168">
        <f>'AEO T26 Paper 2022 Raw'!I9</f>
        <v>4.4386369999999999</v>
      </c>
      <c r="G19" s="168">
        <f>'AEO T26 Paper 2022 Raw'!J9</f>
        <v>4.4004789999999998</v>
      </c>
      <c r="H19" s="168">
        <f>'AEO T26 Paper 2022 Raw'!K9</f>
        <v>4.4347370000000002</v>
      </c>
      <c r="I19" s="168">
        <f>'AEO T26 Paper 2022 Raw'!L9</f>
        <v>4.4707879999999998</v>
      </c>
      <c r="J19" s="168">
        <f>'AEO T26 Paper 2022 Raw'!M9</f>
        <v>4.460566</v>
      </c>
      <c r="K19" s="168">
        <f>'AEO T26 Paper 2022 Raw'!N9</f>
        <v>4.4477250000000002</v>
      </c>
      <c r="L19" s="168">
        <f>'AEO T26 Paper 2022 Raw'!O9</f>
        <v>4.4451070000000001</v>
      </c>
      <c r="M19" s="168">
        <f>'AEO T26 Paper 2022 Raw'!P9</f>
        <v>4.4378799999999998</v>
      </c>
      <c r="N19" s="168">
        <f>'AEO T26 Paper 2022 Raw'!Q9</f>
        <v>4.4298380000000002</v>
      </c>
      <c r="O19" s="168">
        <f>'AEO T26 Paper 2022 Raw'!R9</f>
        <v>4.4436419999999996</v>
      </c>
      <c r="P19" s="168">
        <f>'AEO T26 Paper 2022 Raw'!S9</f>
        <v>4.4403680000000003</v>
      </c>
      <c r="Q19" s="168">
        <f>'AEO T26 Paper 2022 Raw'!T9</f>
        <v>4.4219350000000004</v>
      </c>
      <c r="R19" s="168">
        <f>'AEO T26 Paper 2022 Raw'!U9</f>
        <v>4.4044910000000002</v>
      </c>
      <c r="S19" s="168">
        <f>'AEO T26 Paper 2022 Raw'!V9</f>
        <v>4.3928060000000002</v>
      </c>
      <c r="T19" s="168">
        <f>'AEO T26 Paper 2022 Raw'!W9</f>
        <v>4.3855779999999998</v>
      </c>
      <c r="U19" s="168">
        <f>'AEO T26 Paper 2022 Raw'!X9</f>
        <v>4.3965779999999999</v>
      </c>
      <c r="V19" s="168">
        <f>'AEO T26 Paper 2022 Raw'!Y9</f>
        <v>4.3399419999999997</v>
      </c>
      <c r="W19" s="168">
        <f>'AEO T26 Paper 2022 Raw'!Z9</f>
        <v>4.3308410000000004</v>
      </c>
      <c r="X19" s="168">
        <f>'AEO T26 Paper 2022 Raw'!AA9</f>
        <v>4.3272950000000003</v>
      </c>
      <c r="Y19" s="168">
        <f>'AEO T26 Paper 2022 Raw'!AB9</f>
        <v>4.2709910000000004</v>
      </c>
      <c r="Z19" s="168">
        <f>'AEO T26 Paper 2022 Raw'!AC9</f>
        <v>4.2083329999999997</v>
      </c>
      <c r="AA19" s="168">
        <f>'AEO T26 Paper 2022 Raw'!AD9</f>
        <v>4.166569</v>
      </c>
      <c r="AB19" s="168">
        <f>'AEO T26 Paper 2022 Raw'!AE9</f>
        <v>4.126779</v>
      </c>
      <c r="AC19" s="168">
        <f>'AEO T26 Paper 2022 Raw'!AF9</f>
        <v>4.1183880000000004</v>
      </c>
      <c r="AD19" s="168">
        <f>'AEO T26 Paper 2022 Raw'!AG9</f>
        <v>4.1233000000000004</v>
      </c>
      <c r="AE19" s="168">
        <f>'AEO T26 Paper 2022 Raw'!AH9</f>
        <v>4.0967039999999999</v>
      </c>
      <c r="AF19" s="168">
        <f>'AEO T26 Paper 2022 Raw'!AI9</f>
        <v>4.1004569999999996</v>
      </c>
      <c r="AG19" s="256">
        <f>'AEO T26 Paper 2022 Raw'!AJ9</f>
        <v>-4.0000000000000001E-3</v>
      </c>
    </row>
    <row r="20" spans="1:33" ht="15" customHeight="1" x14ac:dyDescent="0.25">
      <c r="A20" s="38" t="s">
        <v>560</v>
      </c>
      <c r="B20" s="163" t="s">
        <v>58</v>
      </c>
      <c r="C20" s="168">
        <f>'AEO T26 Paper 2022 Raw'!F10</f>
        <v>0.58188799999999996</v>
      </c>
      <c r="D20" s="168">
        <f>'AEO T26 Paper 2022 Raw'!G10</f>
        <v>0.176395</v>
      </c>
      <c r="E20" s="168">
        <f>'AEO T26 Paper 2022 Raw'!H10</f>
        <v>0.189276</v>
      </c>
      <c r="F20" s="168">
        <f>'AEO T26 Paper 2022 Raw'!I10</f>
        <v>0.18923499999999999</v>
      </c>
      <c r="G20" s="168">
        <f>'AEO T26 Paper 2022 Raw'!J10</f>
        <v>0.18823799999999999</v>
      </c>
      <c r="H20" s="168">
        <f>'AEO T26 Paper 2022 Raw'!K10</f>
        <v>0.18579699999999999</v>
      </c>
      <c r="I20" s="168">
        <f>'AEO T26 Paper 2022 Raw'!L10</f>
        <v>0.18249299999999999</v>
      </c>
      <c r="J20" s="168">
        <f>'AEO T26 Paper 2022 Raw'!M10</f>
        <v>0.177676</v>
      </c>
      <c r="K20" s="168">
        <f>'AEO T26 Paper 2022 Raw'!N10</f>
        <v>0.17288899999999999</v>
      </c>
      <c r="L20" s="168">
        <f>'AEO T26 Paper 2022 Raw'!O10</f>
        <v>0.16905300000000001</v>
      </c>
      <c r="M20" s="168">
        <f>'AEO T26 Paper 2022 Raw'!P10</f>
        <v>0.16611400000000001</v>
      </c>
      <c r="N20" s="168">
        <f>'AEO T26 Paper 2022 Raw'!Q10</f>
        <v>0.16386999999999999</v>
      </c>
      <c r="O20" s="168">
        <f>'AEO T26 Paper 2022 Raw'!R10</f>
        <v>0.16139500000000001</v>
      </c>
      <c r="P20" s="168">
        <f>'AEO T26 Paper 2022 Raw'!S10</f>
        <v>0.15961800000000001</v>
      </c>
      <c r="Q20" s="168">
        <f>'AEO T26 Paper 2022 Raw'!T10</f>
        <v>0.15859799999999999</v>
      </c>
      <c r="R20" s="168">
        <f>'AEO T26 Paper 2022 Raw'!U10</f>
        <v>0.15739500000000001</v>
      </c>
      <c r="S20" s="168">
        <f>'AEO T26 Paper 2022 Raw'!V10</f>
        <v>0.15543399999999999</v>
      </c>
      <c r="T20" s="168">
        <f>'AEO T26 Paper 2022 Raw'!W10</f>
        <v>0.153697</v>
      </c>
      <c r="U20" s="168">
        <f>'AEO T26 Paper 2022 Raw'!X10</f>
        <v>0.15235299999999999</v>
      </c>
      <c r="V20" s="168">
        <f>'AEO T26 Paper 2022 Raw'!Y10</f>
        <v>0.15030299999999999</v>
      </c>
      <c r="W20" s="168">
        <f>'AEO T26 Paper 2022 Raw'!Z10</f>
        <v>0.14860300000000001</v>
      </c>
      <c r="X20" s="168">
        <f>'AEO T26 Paper 2022 Raw'!AA10</f>
        <v>0.14730299999999999</v>
      </c>
      <c r="Y20" s="168">
        <f>'AEO T26 Paper 2022 Raw'!AB10</f>
        <v>0.14532200000000001</v>
      </c>
      <c r="Z20" s="168">
        <f>'AEO T26 Paper 2022 Raw'!AC10</f>
        <v>0.14336099999999999</v>
      </c>
      <c r="AA20" s="168">
        <f>'AEO T26 Paper 2022 Raw'!AD10</f>
        <v>0.14246700000000001</v>
      </c>
      <c r="AB20" s="168">
        <f>'AEO T26 Paper 2022 Raw'!AE10</f>
        <v>0.14244899999999999</v>
      </c>
      <c r="AC20" s="168">
        <f>'AEO T26 Paper 2022 Raw'!AF10</f>
        <v>0.14247899999999999</v>
      </c>
      <c r="AD20" s="168">
        <f>'AEO T26 Paper 2022 Raw'!AG10</f>
        <v>0.142202</v>
      </c>
      <c r="AE20" s="168">
        <f>'AEO T26 Paper 2022 Raw'!AH10</f>
        <v>0.141432</v>
      </c>
      <c r="AF20" s="168">
        <f>'AEO T26 Paper 2022 Raw'!AI10</f>
        <v>0.14078299999999999</v>
      </c>
      <c r="AG20" s="256">
        <f>'AEO T26 Paper 2022 Raw'!AJ10</f>
        <v>-4.8000000000000001E-2</v>
      </c>
    </row>
    <row r="21" spans="1:33" ht="15" customHeight="1" x14ac:dyDescent="0.25">
      <c r="A21" s="38" t="s">
        <v>559</v>
      </c>
      <c r="B21" s="163" t="s">
        <v>4</v>
      </c>
      <c r="C21" s="168">
        <f>'AEO T26 Paper 2022 Raw'!F11</f>
        <v>0</v>
      </c>
      <c r="D21" s="168">
        <f>'AEO T26 Paper 2022 Raw'!G11</f>
        <v>0</v>
      </c>
      <c r="E21" s="168">
        <f>'AEO T26 Paper 2022 Raw'!H11</f>
        <v>0</v>
      </c>
      <c r="F21" s="168">
        <f>'AEO T26 Paper 2022 Raw'!I11</f>
        <v>0</v>
      </c>
      <c r="G21" s="168">
        <f>'AEO T26 Paper 2022 Raw'!J11</f>
        <v>0</v>
      </c>
      <c r="H21" s="168">
        <f>'AEO T26 Paper 2022 Raw'!K11</f>
        <v>0</v>
      </c>
      <c r="I21" s="168">
        <f>'AEO T26 Paper 2022 Raw'!L11</f>
        <v>0</v>
      </c>
      <c r="J21" s="168">
        <f>'AEO T26 Paper 2022 Raw'!M11</f>
        <v>0</v>
      </c>
      <c r="K21" s="168">
        <f>'AEO T26 Paper 2022 Raw'!N11</f>
        <v>0</v>
      </c>
      <c r="L21" s="168">
        <f>'AEO T26 Paper 2022 Raw'!O11</f>
        <v>0</v>
      </c>
      <c r="M21" s="168">
        <f>'AEO T26 Paper 2022 Raw'!P11</f>
        <v>0</v>
      </c>
      <c r="N21" s="168">
        <f>'AEO T26 Paper 2022 Raw'!Q11</f>
        <v>0</v>
      </c>
      <c r="O21" s="168">
        <f>'AEO T26 Paper 2022 Raw'!R11</f>
        <v>0</v>
      </c>
      <c r="P21" s="168">
        <f>'AEO T26 Paper 2022 Raw'!S11</f>
        <v>0</v>
      </c>
      <c r="Q21" s="168">
        <f>'AEO T26 Paper 2022 Raw'!T11</f>
        <v>0</v>
      </c>
      <c r="R21" s="168">
        <f>'AEO T26 Paper 2022 Raw'!U11</f>
        <v>0</v>
      </c>
      <c r="S21" s="168">
        <f>'AEO T26 Paper 2022 Raw'!V11</f>
        <v>0</v>
      </c>
      <c r="T21" s="168">
        <f>'AEO T26 Paper 2022 Raw'!W11</f>
        <v>0</v>
      </c>
      <c r="U21" s="168">
        <f>'AEO T26 Paper 2022 Raw'!X11</f>
        <v>0</v>
      </c>
      <c r="V21" s="168">
        <f>'AEO T26 Paper 2022 Raw'!Y11</f>
        <v>0</v>
      </c>
      <c r="W21" s="168">
        <f>'AEO T26 Paper 2022 Raw'!Z11</f>
        <v>0</v>
      </c>
      <c r="X21" s="168">
        <f>'AEO T26 Paper 2022 Raw'!AA11</f>
        <v>0</v>
      </c>
      <c r="Y21" s="168">
        <f>'AEO T26 Paper 2022 Raw'!AB11</f>
        <v>0</v>
      </c>
      <c r="Z21" s="168">
        <f>'AEO T26 Paper 2022 Raw'!AC11</f>
        <v>0</v>
      </c>
      <c r="AA21" s="168">
        <f>'AEO T26 Paper 2022 Raw'!AD11</f>
        <v>0</v>
      </c>
      <c r="AB21" s="168">
        <f>'AEO T26 Paper 2022 Raw'!AE11</f>
        <v>0</v>
      </c>
      <c r="AC21" s="168">
        <f>'AEO T26 Paper 2022 Raw'!AF11</f>
        <v>0</v>
      </c>
      <c r="AD21" s="168">
        <f>'AEO T26 Paper 2022 Raw'!AG11</f>
        <v>0</v>
      </c>
      <c r="AE21" s="168">
        <f>'AEO T26 Paper 2022 Raw'!AH11</f>
        <v>0</v>
      </c>
      <c r="AF21" s="168">
        <f>'AEO T26 Paper 2022 Raw'!AI11</f>
        <v>0</v>
      </c>
      <c r="AG21" s="256" t="str">
        <f>'AEO T26 Paper 2022 Raw'!AJ11</f>
        <v>- -</v>
      </c>
    </row>
    <row r="22" spans="1:33" ht="15" customHeight="1" x14ac:dyDescent="0.25">
      <c r="A22" s="38" t="s">
        <v>558</v>
      </c>
      <c r="B22" s="163" t="s">
        <v>5</v>
      </c>
      <c r="C22" s="168">
        <f>'AEO T26 Paper 2022 Raw'!F12</f>
        <v>0</v>
      </c>
      <c r="D22" s="168">
        <f>'AEO T26 Paper 2022 Raw'!G12</f>
        <v>0</v>
      </c>
      <c r="E22" s="168">
        <f>'AEO T26 Paper 2022 Raw'!H12</f>
        <v>0</v>
      </c>
      <c r="F22" s="168">
        <f>'AEO T26 Paper 2022 Raw'!I12</f>
        <v>0</v>
      </c>
      <c r="G22" s="168">
        <f>'AEO T26 Paper 2022 Raw'!J12</f>
        <v>0</v>
      </c>
      <c r="H22" s="168">
        <f>'AEO T26 Paper 2022 Raw'!K12</f>
        <v>0</v>
      </c>
      <c r="I22" s="168">
        <f>'AEO T26 Paper 2022 Raw'!L12</f>
        <v>0</v>
      </c>
      <c r="J22" s="168">
        <f>'AEO T26 Paper 2022 Raw'!M12</f>
        <v>0</v>
      </c>
      <c r="K22" s="168">
        <f>'AEO T26 Paper 2022 Raw'!N12</f>
        <v>0</v>
      </c>
      <c r="L22" s="168">
        <f>'AEO T26 Paper 2022 Raw'!O12</f>
        <v>0</v>
      </c>
      <c r="M22" s="168">
        <f>'AEO T26 Paper 2022 Raw'!P12</f>
        <v>0</v>
      </c>
      <c r="N22" s="168">
        <f>'AEO T26 Paper 2022 Raw'!Q12</f>
        <v>0</v>
      </c>
      <c r="O22" s="168">
        <f>'AEO T26 Paper 2022 Raw'!R12</f>
        <v>0</v>
      </c>
      <c r="P22" s="168">
        <f>'AEO T26 Paper 2022 Raw'!S12</f>
        <v>0</v>
      </c>
      <c r="Q22" s="168">
        <f>'AEO T26 Paper 2022 Raw'!T12</f>
        <v>0</v>
      </c>
      <c r="R22" s="168">
        <f>'AEO T26 Paper 2022 Raw'!U12</f>
        <v>0</v>
      </c>
      <c r="S22" s="168">
        <f>'AEO T26 Paper 2022 Raw'!V12</f>
        <v>0</v>
      </c>
      <c r="T22" s="168">
        <f>'AEO T26 Paper 2022 Raw'!W12</f>
        <v>0</v>
      </c>
      <c r="U22" s="168">
        <f>'AEO T26 Paper 2022 Raw'!X12</f>
        <v>0</v>
      </c>
      <c r="V22" s="168">
        <f>'AEO T26 Paper 2022 Raw'!Y12</f>
        <v>0</v>
      </c>
      <c r="W22" s="168">
        <f>'AEO T26 Paper 2022 Raw'!Z12</f>
        <v>0</v>
      </c>
      <c r="X22" s="168">
        <f>'AEO T26 Paper 2022 Raw'!AA12</f>
        <v>0</v>
      </c>
      <c r="Y22" s="168">
        <f>'AEO T26 Paper 2022 Raw'!AB12</f>
        <v>0</v>
      </c>
      <c r="Z22" s="168">
        <f>'AEO T26 Paper 2022 Raw'!AC12</f>
        <v>0</v>
      </c>
      <c r="AA22" s="168">
        <f>'AEO T26 Paper 2022 Raw'!AD12</f>
        <v>0</v>
      </c>
      <c r="AB22" s="168">
        <f>'AEO T26 Paper 2022 Raw'!AE12</f>
        <v>0</v>
      </c>
      <c r="AC22" s="168">
        <f>'AEO T26 Paper 2022 Raw'!AF12</f>
        <v>0</v>
      </c>
      <c r="AD22" s="168">
        <f>'AEO T26 Paper 2022 Raw'!AG12</f>
        <v>0</v>
      </c>
      <c r="AE22" s="168">
        <f>'AEO T26 Paper 2022 Raw'!AH12</f>
        <v>0</v>
      </c>
      <c r="AF22" s="168">
        <f>'AEO T26 Paper 2022 Raw'!AI12</f>
        <v>0</v>
      </c>
      <c r="AG22" s="256" t="str">
        <f>'AEO T26 Paper 2022 Raw'!AJ12</f>
        <v>- -</v>
      </c>
    </row>
    <row r="23" spans="1:33" ht="15" customHeight="1" x14ac:dyDescent="0.25">
      <c r="A23" s="38" t="s">
        <v>557</v>
      </c>
      <c r="B23" s="163" t="s">
        <v>59</v>
      </c>
      <c r="C23" s="168">
        <f>'AEO T26 Paper 2022 Raw'!F13</f>
        <v>32.703983000000001</v>
      </c>
      <c r="D23" s="168">
        <f>'AEO T26 Paper 2022 Raw'!G13</f>
        <v>29.757308999999999</v>
      </c>
      <c r="E23" s="168">
        <f>'AEO T26 Paper 2022 Raw'!H13</f>
        <v>30.215532</v>
      </c>
      <c r="F23" s="168">
        <f>'AEO T26 Paper 2022 Raw'!I13</f>
        <v>28.367761999999999</v>
      </c>
      <c r="G23" s="168">
        <f>'AEO T26 Paper 2022 Raw'!J13</f>
        <v>27.127580999999999</v>
      </c>
      <c r="H23" s="168">
        <f>'AEO T26 Paper 2022 Raw'!K13</f>
        <v>27.474893999999999</v>
      </c>
      <c r="I23" s="168">
        <f>'AEO T26 Paper 2022 Raw'!L13</f>
        <v>27.814426000000001</v>
      </c>
      <c r="J23" s="168">
        <f>'AEO T26 Paper 2022 Raw'!M13</f>
        <v>28.665396000000001</v>
      </c>
      <c r="K23" s="168">
        <f>'AEO T26 Paper 2022 Raw'!N13</f>
        <v>29.668734000000001</v>
      </c>
      <c r="L23" s="168">
        <f>'AEO T26 Paper 2022 Raw'!O13</f>
        <v>30.59038</v>
      </c>
      <c r="M23" s="168">
        <f>'AEO T26 Paper 2022 Raw'!P13</f>
        <v>31.473219</v>
      </c>
      <c r="N23" s="168">
        <f>'AEO T26 Paper 2022 Raw'!Q13</f>
        <v>32.069668</v>
      </c>
      <c r="O23" s="168">
        <f>'AEO T26 Paper 2022 Raw'!R13</f>
        <v>33.142330000000001</v>
      </c>
      <c r="P23" s="168">
        <f>'AEO T26 Paper 2022 Raw'!S13</f>
        <v>33.713679999999997</v>
      </c>
      <c r="Q23" s="168">
        <f>'AEO T26 Paper 2022 Raw'!T13</f>
        <v>33.879795000000001</v>
      </c>
      <c r="R23" s="168">
        <f>'AEO T26 Paper 2022 Raw'!U13</f>
        <v>34.161803999999997</v>
      </c>
      <c r="S23" s="168">
        <f>'AEO T26 Paper 2022 Raw'!V13</f>
        <v>34.756968999999998</v>
      </c>
      <c r="T23" s="168">
        <f>'AEO T26 Paper 2022 Raw'!W13</f>
        <v>35.298084000000003</v>
      </c>
      <c r="U23" s="168">
        <f>'AEO T26 Paper 2022 Raw'!X13</f>
        <v>36.164107999999999</v>
      </c>
      <c r="V23" s="168">
        <f>'AEO T26 Paper 2022 Raw'!Y13</f>
        <v>35.681792999999999</v>
      </c>
      <c r="W23" s="168">
        <f>'AEO T26 Paper 2022 Raw'!Z13</f>
        <v>36.204566999999997</v>
      </c>
      <c r="X23" s="168">
        <f>'AEO T26 Paper 2022 Raw'!AA13</f>
        <v>36.585461000000002</v>
      </c>
      <c r="Y23" s="168">
        <f>'AEO T26 Paper 2022 Raw'!AB13</f>
        <v>35.960087000000001</v>
      </c>
      <c r="Z23" s="168">
        <f>'AEO T26 Paper 2022 Raw'!AC13</f>
        <v>35.359875000000002</v>
      </c>
      <c r="AA23" s="168">
        <f>'AEO T26 Paper 2022 Raw'!AD13</f>
        <v>34.947018</v>
      </c>
      <c r="AB23" s="168">
        <f>'AEO T26 Paper 2022 Raw'!AE13</f>
        <v>34.651226000000001</v>
      </c>
      <c r="AC23" s="168">
        <f>'AEO T26 Paper 2022 Raw'!AF13</f>
        <v>34.740828999999998</v>
      </c>
      <c r="AD23" s="168">
        <f>'AEO T26 Paper 2022 Raw'!AG13</f>
        <v>35.071316000000003</v>
      </c>
      <c r="AE23" s="168">
        <f>'AEO T26 Paper 2022 Raw'!AH13</f>
        <v>34.935665</v>
      </c>
      <c r="AF23" s="168">
        <f>'AEO T26 Paper 2022 Raw'!AI13</f>
        <v>35.308064000000002</v>
      </c>
      <c r="AG23" s="256">
        <f>'AEO T26 Paper 2022 Raw'!AJ13</f>
        <v>3.0000000000000001E-3</v>
      </c>
    </row>
    <row r="24" spans="1:33" ht="15" customHeight="1" x14ac:dyDescent="0.25">
      <c r="A24" s="38" t="s">
        <v>556</v>
      </c>
      <c r="B24" s="163" t="s">
        <v>6</v>
      </c>
      <c r="C24" s="168">
        <f>'AEO T26 Paper 2022 Raw'!F14</f>
        <v>561.02038600000003</v>
      </c>
      <c r="D24" s="168">
        <f>'AEO T26 Paper 2022 Raw'!G14</f>
        <v>565.47827099999995</v>
      </c>
      <c r="E24" s="168">
        <f>'AEO T26 Paper 2022 Raw'!H14</f>
        <v>562.91064500000005</v>
      </c>
      <c r="F24" s="168">
        <f>'AEO T26 Paper 2022 Raw'!I14</f>
        <v>556.53338599999995</v>
      </c>
      <c r="G24" s="168">
        <f>'AEO T26 Paper 2022 Raw'!J14</f>
        <v>537.86541699999998</v>
      </c>
      <c r="H24" s="168">
        <f>'AEO T26 Paper 2022 Raw'!K14</f>
        <v>524.70727499999998</v>
      </c>
      <c r="I24" s="168">
        <f>'AEO T26 Paper 2022 Raw'!L14</f>
        <v>511.223389</v>
      </c>
      <c r="J24" s="168">
        <f>'AEO T26 Paper 2022 Raw'!M14</f>
        <v>497.26800500000002</v>
      </c>
      <c r="K24" s="168">
        <f>'AEO T26 Paper 2022 Raw'!N14</f>
        <v>483.38793900000002</v>
      </c>
      <c r="L24" s="168">
        <f>'AEO T26 Paper 2022 Raw'!O14</f>
        <v>470.10623199999998</v>
      </c>
      <c r="M24" s="168">
        <f>'AEO T26 Paper 2022 Raw'!P14</f>
        <v>457.15670799999998</v>
      </c>
      <c r="N24" s="168">
        <f>'AEO T26 Paper 2022 Raw'!Q14</f>
        <v>445.55841099999998</v>
      </c>
      <c r="O24" s="168">
        <f>'AEO T26 Paper 2022 Raw'!R14</f>
        <v>432.71313500000002</v>
      </c>
      <c r="P24" s="168">
        <f>'AEO T26 Paper 2022 Raw'!S14</f>
        <v>421.17523199999999</v>
      </c>
      <c r="Q24" s="168">
        <f>'AEO T26 Paper 2022 Raw'!T14</f>
        <v>411.91601600000001</v>
      </c>
      <c r="R24" s="168">
        <f>'AEO T26 Paper 2022 Raw'!U14</f>
        <v>402.85168499999997</v>
      </c>
      <c r="S24" s="168">
        <f>'AEO T26 Paper 2022 Raw'!V14</f>
        <v>393.38214099999999</v>
      </c>
      <c r="T24" s="168">
        <f>'AEO T26 Paper 2022 Raw'!W14</f>
        <v>384.39910900000001</v>
      </c>
      <c r="U24" s="168">
        <f>'AEO T26 Paper 2022 Raw'!X14</f>
        <v>376.260132</v>
      </c>
      <c r="V24" s="168">
        <f>'AEO T26 Paper 2022 Raw'!Y14</f>
        <v>368.237549</v>
      </c>
      <c r="W24" s="168">
        <f>'AEO T26 Paper 2022 Raw'!Z14</f>
        <v>360.03942899999998</v>
      </c>
      <c r="X24" s="168">
        <f>'AEO T26 Paper 2022 Raw'!AA14</f>
        <v>353.41720600000002</v>
      </c>
      <c r="Y24" s="168">
        <f>'AEO T26 Paper 2022 Raw'!AB14</f>
        <v>348.23687699999999</v>
      </c>
      <c r="Z24" s="168">
        <f>'AEO T26 Paper 2022 Raw'!AC14</f>
        <v>341.35299700000002</v>
      </c>
      <c r="AA24" s="168">
        <f>'AEO T26 Paper 2022 Raw'!AD14</f>
        <v>336.07080100000002</v>
      </c>
      <c r="AB24" s="168">
        <f>'AEO T26 Paper 2022 Raw'!AE14</f>
        <v>332.30413800000002</v>
      </c>
      <c r="AC24" s="168">
        <f>'AEO T26 Paper 2022 Raw'!AF14</f>
        <v>328.50045799999998</v>
      </c>
      <c r="AD24" s="168">
        <f>'AEO T26 Paper 2022 Raw'!AG14</f>
        <v>325.43316700000003</v>
      </c>
      <c r="AE24" s="168">
        <f>'AEO T26 Paper 2022 Raw'!AH14</f>
        <v>318.865723</v>
      </c>
      <c r="AF24" s="168">
        <f>'AEO T26 Paper 2022 Raw'!AI14</f>
        <v>315.09448200000003</v>
      </c>
      <c r="AG24" s="256">
        <f>'AEO T26 Paper 2022 Raw'!AJ14</f>
        <v>-0.02</v>
      </c>
    </row>
    <row r="25" spans="1:33" ht="12" customHeight="1" x14ac:dyDescent="0.25">
      <c r="A25" s="38" t="s">
        <v>555</v>
      </c>
      <c r="B25" s="163" t="s">
        <v>7</v>
      </c>
      <c r="C25" s="168">
        <f>'AEO T26 Paper 2022 Raw'!F15</f>
        <v>54.830776</v>
      </c>
      <c r="D25" s="168">
        <f>'AEO T26 Paper 2022 Raw'!G15</f>
        <v>53.960017999999998</v>
      </c>
      <c r="E25" s="168">
        <f>'AEO T26 Paper 2022 Raw'!H15</f>
        <v>52.312969000000002</v>
      </c>
      <c r="F25" s="168">
        <f>'AEO T26 Paper 2022 Raw'!I15</f>
        <v>50.350445000000001</v>
      </c>
      <c r="G25" s="168">
        <f>'AEO T26 Paper 2022 Raw'!J15</f>
        <v>47.419918000000003</v>
      </c>
      <c r="H25" s="168">
        <f>'AEO T26 Paper 2022 Raw'!K15</f>
        <v>45.461863999999998</v>
      </c>
      <c r="I25" s="168">
        <f>'AEO T26 Paper 2022 Raw'!L15</f>
        <v>43.621147000000001</v>
      </c>
      <c r="J25" s="168">
        <f>'AEO T26 Paper 2022 Raw'!M15</f>
        <v>42.047462000000003</v>
      </c>
      <c r="K25" s="168">
        <f>'AEO T26 Paper 2022 Raw'!N15</f>
        <v>40.564880000000002</v>
      </c>
      <c r="L25" s="168">
        <f>'AEO T26 Paper 2022 Raw'!O15</f>
        <v>39.077686</v>
      </c>
      <c r="M25" s="168">
        <f>'AEO T26 Paper 2022 Raw'!P15</f>
        <v>37.596111000000001</v>
      </c>
      <c r="N25" s="168">
        <f>'AEO T26 Paper 2022 Raw'!Q15</f>
        <v>36.114826000000001</v>
      </c>
      <c r="O25" s="168">
        <f>'AEO T26 Paper 2022 Raw'!R15</f>
        <v>34.796447999999998</v>
      </c>
      <c r="P25" s="168">
        <f>'AEO T26 Paper 2022 Raw'!S15</f>
        <v>33.338737000000002</v>
      </c>
      <c r="Q25" s="168">
        <f>'AEO T26 Paper 2022 Raw'!T15</f>
        <v>31.885223</v>
      </c>
      <c r="R25" s="168">
        <f>'AEO T26 Paper 2022 Raw'!U15</f>
        <v>30.517752000000002</v>
      </c>
      <c r="S25" s="168">
        <f>'AEO T26 Paper 2022 Raw'!V15</f>
        <v>29.280270000000002</v>
      </c>
      <c r="T25" s="168">
        <f>'AEO T26 Paper 2022 Raw'!W15</f>
        <v>28.150848</v>
      </c>
      <c r="U25" s="168">
        <f>'AEO T26 Paper 2022 Raw'!X15</f>
        <v>27.071583</v>
      </c>
      <c r="V25" s="168">
        <f>'AEO T26 Paper 2022 Raw'!Y15</f>
        <v>26.004086999999998</v>
      </c>
      <c r="W25" s="168">
        <f>'AEO T26 Paper 2022 Raw'!Z15</f>
        <v>25.040482999999998</v>
      </c>
      <c r="X25" s="168">
        <f>'AEO T26 Paper 2022 Raw'!AA15</f>
        <v>24.066977000000001</v>
      </c>
      <c r="Y25" s="168">
        <f>'AEO T26 Paper 2022 Raw'!AB15</f>
        <v>22.984148000000001</v>
      </c>
      <c r="Z25" s="168">
        <f>'AEO T26 Paper 2022 Raw'!AC15</f>
        <v>21.879604</v>
      </c>
      <c r="AA25" s="168">
        <f>'AEO T26 Paper 2022 Raw'!AD15</f>
        <v>20.783481999999999</v>
      </c>
      <c r="AB25" s="168">
        <f>'AEO T26 Paper 2022 Raw'!AE15</f>
        <v>19.905386</v>
      </c>
      <c r="AC25" s="168">
        <f>'AEO T26 Paper 2022 Raw'!AF15</f>
        <v>19.070070000000001</v>
      </c>
      <c r="AD25" s="168">
        <f>'AEO T26 Paper 2022 Raw'!AG15</f>
        <v>18.313037999999999</v>
      </c>
      <c r="AE25" s="168">
        <f>'AEO T26 Paper 2022 Raw'!AH15</f>
        <v>17.433779000000001</v>
      </c>
      <c r="AF25" s="168">
        <f>'AEO T26 Paper 2022 Raw'!AI15</f>
        <v>16.699974000000001</v>
      </c>
      <c r="AG25" s="256">
        <f>'AEO T26 Paper 2022 Raw'!AJ15</f>
        <v>-0.04</v>
      </c>
    </row>
    <row r="26" spans="1:33" ht="12" customHeight="1" x14ac:dyDescent="0.25">
      <c r="A26" s="38" t="s">
        <v>554</v>
      </c>
      <c r="B26" s="163" t="s">
        <v>10</v>
      </c>
      <c r="C26" s="168">
        <f>'AEO T26 Paper 2022 Raw'!F16</f>
        <v>968.99591099999998</v>
      </c>
      <c r="D26" s="168">
        <f>'AEO T26 Paper 2022 Raw'!G16</f>
        <v>985.69232199999999</v>
      </c>
      <c r="E26" s="168">
        <f>'AEO T26 Paper 2022 Raw'!H16</f>
        <v>990.640625</v>
      </c>
      <c r="F26" s="168">
        <f>'AEO T26 Paper 2022 Raw'!I16</f>
        <v>988.80139199999996</v>
      </c>
      <c r="G26" s="168">
        <f>'AEO T26 Paper 2022 Raw'!J16</f>
        <v>983.63995399999999</v>
      </c>
      <c r="H26" s="168">
        <f>'AEO T26 Paper 2022 Raw'!K16</f>
        <v>978.18005400000004</v>
      </c>
      <c r="I26" s="168">
        <f>'AEO T26 Paper 2022 Raw'!L16</f>
        <v>972.49694799999997</v>
      </c>
      <c r="J26" s="168">
        <f>'AEO T26 Paper 2022 Raw'!M16</f>
        <v>967.42846699999996</v>
      </c>
      <c r="K26" s="168">
        <f>'AEO T26 Paper 2022 Raw'!N16</f>
        <v>960.78509499999996</v>
      </c>
      <c r="L26" s="168">
        <f>'AEO T26 Paper 2022 Raw'!O16</f>
        <v>952.3125</v>
      </c>
      <c r="M26" s="168">
        <f>'AEO T26 Paper 2022 Raw'!P16</f>
        <v>942.78326400000003</v>
      </c>
      <c r="N26" s="168">
        <f>'AEO T26 Paper 2022 Raw'!Q16</f>
        <v>934.07922399999995</v>
      </c>
      <c r="O26" s="168">
        <f>'AEO T26 Paper 2022 Raw'!R16</f>
        <v>923.02581799999996</v>
      </c>
      <c r="P26" s="168">
        <f>'AEO T26 Paper 2022 Raw'!S16</f>
        <v>910.98669400000006</v>
      </c>
      <c r="Q26" s="168">
        <f>'AEO T26 Paper 2022 Raw'!T16</f>
        <v>900.75994900000001</v>
      </c>
      <c r="R26" s="168">
        <f>'AEO T26 Paper 2022 Raw'!U16</f>
        <v>890.72656199999994</v>
      </c>
      <c r="S26" s="168">
        <f>'AEO T26 Paper 2022 Raw'!V16</f>
        <v>880.50146500000005</v>
      </c>
      <c r="T26" s="168">
        <f>'AEO T26 Paper 2022 Raw'!W16</f>
        <v>871.17346199999997</v>
      </c>
      <c r="U26" s="168">
        <f>'AEO T26 Paper 2022 Raw'!X16</f>
        <v>863.31219499999997</v>
      </c>
      <c r="V26" s="168">
        <f>'AEO T26 Paper 2022 Raw'!Y16</f>
        <v>854.57415800000001</v>
      </c>
      <c r="W26" s="168">
        <f>'AEO T26 Paper 2022 Raw'!Z16</f>
        <v>846.10406499999999</v>
      </c>
      <c r="X26" s="168">
        <f>'AEO T26 Paper 2022 Raw'!AA16</f>
        <v>839.13720699999999</v>
      </c>
      <c r="Y26" s="168">
        <f>'AEO T26 Paper 2022 Raw'!AB16</f>
        <v>832.44610599999999</v>
      </c>
      <c r="Z26" s="168">
        <f>'AEO T26 Paper 2022 Raw'!AC16</f>
        <v>821.41516100000001</v>
      </c>
      <c r="AA26" s="168">
        <f>'AEO T26 Paper 2022 Raw'!AD16</f>
        <v>813.11523399999999</v>
      </c>
      <c r="AB26" s="168">
        <f>'AEO T26 Paper 2022 Raw'!AE16</f>
        <v>808.95336899999995</v>
      </c>
      <c r="AC26" s="168">
        <f>'AEO T26 Paper 2022 Raw'!AF16</f>
        <v>805.10461399999997</v>
      </c>
      <c r="AD26" s="168">
        <f>'AEO T26 Paper 2022 Raw'!AG16</f>
        <v>803.54821800000002</v>
      </c>
      <c r="AE26" s="168">
        <f>'AEO T26 Paper 2022 Raw'!AH16</f>
        <v>792.126892</v>
      </c>
      <c r="AF26" s="168">
        <f>'AEO T26 Paper 2022 Raw'!AI16</f>
        <v>787.81970200000001</v>
      </c>
      <c r="AG26" s="256">
        <f>'AEO T26 Paper 2022 Raw'!AJ16</f>
        <v>-7.0000000000000001E-3</v>
      </c>
    </row>
    <row r="27" spans="1:33" ht="12" customHeight="1" x14ac:dyDescent="0.25">
      <c r="A27" s="38" t="s">
        <v>553</v>
      </c>
      <c r="B27" s="163" t="s">
        <v>11</v>
      </c>
      <c r="C27" s="168">
        <f>'AEO T26 Paper 2022 Raw'!F17</f>
        <v>195.99340799999999</v>
      </c>
      <c r="D27" s="168">
        <f>'AEO T26 Paper 2022 Raw'!G17</f>
        <v>195.855133</v>
      </c>
      <c r="E27" s="168">
        <f>'AEO T26 Paper 2022 Raw'!H17</f>
        <v>194.86526499999999</v>
      </c>
      <c r="F27" s="168">
        <f>'AEO T26 Paper 2022 Raw'!I17</f>
        <v>192.54045099999999</v>
      </c>
      <c r="G27" s="168">
        <f>'AEO T26 Paper 2022 Raw'!J17</f>
        <v>190.951019</v>
      </c>
      <c r="H27" s="168">
        <f>'AEO T26 Paper 2022 Raw'!K17</f>
        <v>187.50303600000001</v>
      </c>
      <c r="I27" s="168">
        <f>'AEO T26 Paper 2022 Raw'!L17</f>
        <v>184.06115700000001</v>
      </c>
      <c r="J27" s="168">
        <f>'AEO T26 Paper 2022 Raw'!M17</f>
        <v>180.83369400000001</v>
      </c>
      <c r="K27" s="168">
        <f>'AEO T26 Paper 2022 Raw'!N17</f>
        <v>177.60101299999999</v>
      </c>
      <c r="L27" s="168">
        <f>'AEO T26 Paper 2022 Raw'!O17</f>
        <v>174.443848</v>
      </c>
      <c r="M27" s="168">
        <f>'AEO T26 Paper 2022 Raw'!P17</f>
        <v>171.35758999999999</v>
      </c>
      <c r="N27" s="168">
        <f>'AEO T26 Paper 2022 Raw'!Q17</f>
        <v>168.59652700000001</v>
      </c>
      <c r="O27" s="168">
        <f>'AEO T26 Paper 2022 Raw'!R17</f>
        <v>165.68194600000001</v>
      </c>
      <c r="P27" s="168">
        <f>'AEO T26 Paper 2022 Raw'!S17</f>
        <v>162.740555</v>
      </c>
      <c r="Q27" s="168">
        <f>'AEO T26 Paper 2022 Raw'!T17</f>
        <v>160.36471599999999</v>
      </c>
      <c r="R27" s="168">
        <f>'AEO T26 Paper 2022 Raw'!U17</f>
        <v>158.06546</v>
      </c>
      <c r="S27" s="168">
        <f>'AEO T26 Paper 2022 Raw'!V17</f>
        <v>155.83433500000001</v>
      </c>
      <c r="T27" s="168">
        <f>'AEO T26 Paper 2022 Raw'!W17</f>
        <v>153.77896100000001</v>
      </c>
      <c r="U27" s="168">
        <f>'AEO T26 Paper 2022 Raw'!X17</f>
        <v>151.97985800000001</v>
      </c>
      <c r="V27" s="168">
        <f>'AEO T26 Paper 2022 Raw'!Y17</f>
        <v>149.99735999999999</v>
      </c>
      <c r="W27" s="168">
        <f>'AEO T26 Paper 2022 Raw'!Z17</f>
        <v>148.150452</v>
      </c>
      <c r="X27" s="168">
        <f>'AEO T26 Paper 2022 Raw'!AA17</f>
        <v>146.646469</v>
      </c>
      <c r="Y27" s="168">
        <f>'AEO T26 Paper 2022 Raw'!AB17</f>
        <v>145.25039699999999</v>
      </c>
      <c r="Z27" s="168">
        <f>'AEO T26 Paper 2022 Raw'!AC17</f>
        <v>143.24778699999999</v>
      </c>
      <c r="AA27" s="168">
        <f>'AEO T26 Paper 2022 Raw'!AD17</f>
        <v>141.63240099999999</v>
      </c>
      <c r="AB27" s="168">
        <f>'AEO T26 Paper 2022 Raw'!AE17</f>
        <v>140.76992799999999</v>
      </c>
      <c r="AC27" s="168">
        <f>'AEO T26 Paper 2022 Raw'!AF17</f>
        <v>139.89402799999999</v>
      </c>
      <c r="AD27" s="168">
        <f>'AEO T26 Paper 2022 Raw'!AG17</f>
        <v>139.28865099999999</v>
      </c>
      <c r="AE27" s="168">
        <f>'AEO T26 Paper 2022 Raw'!AH17</f>
        <v>137.43911700000001</v>
      </c>
      <c r="AF27" s="168">
        <f>'AEO T26 Paper 2022 Raw'!AI17</f>
        <v>136.60230999999999</v>
      </c>
      <c r="AG27" s="256">
        <f>'AEO T26 Paper 2022 Raw'!AJ17</f>
        <v>-1.2E-2</v>
      </c>
    </row>
    <row r="28" spans="1:33" ht="12" customHeight="1" x14ac:dyDescent="0.25">
      <c r="A28" s="38" t="s">
        <v>552</v>
      </c>
      <c r="B28" s="162" t="s">
        <v>0</v>
      </c>
      <c r="C28" s="233">
        <f>'AEO T26 Paper 2022 Raw'!F18</f>
        <v>1813.5444339999999</v>
      </c>
      <c r="D28" s="233">
        <f>'AEO T26 Paper 2022 Raw'!G18</f>
        <v>1830.7430420000001</v>
      </c>
      <c r="E28" s="233">
        <f>'AEO T26 Paper 2022 Raw'!H18</f>
        <v>1830.945068</v>
      </c>
      <c r="F28" s="233">
        <f>'AEO T26 Paper 2022 Raw'!I18</f>
        <v>1816.593384</v>
      </c>
      <c r="G28" s="233">
        <f>'AEO T26 Paper 2022 Raw'!J18</f>
        <v>1787.0039059999999</v>
      </c>
      <c r="H28" s="233">
        <f>'AEO T26 Paper 2022 Raw'!K18</f>
        <v>1763.3271480000001</v>
      </c>
      <c r="I28" s="233">
        <f>'AEO T26 Paper 2022 Raw'!L18</f>
        <v>1739.217163</v>
      </c>
      <c r="J28" s="233">
        <f>'AEO T26 Paper 2022 Raw'!M18</f>
        <v>1716.243164</v>
      </c>
      <c r="K28" s="233">
        <f>'AEO T26 Paper 2022 Raw'!N18</f>
        <v>1692.0078120000001</v>
      </c>
      <c r="L28" s="233">
        <f>'AEO T26 Paper 2022 Raw'!O18</f>
        <v>1666.5306399999999</v>
      </c>
      <c r="M28" s="233">
        <f>'AEO T26 Paper 2022 Raw'!P18</f>
        <v>1640.3668210000001</v>
      </c>
      <c r="N28" s="233">
        <f>'AEO T26 Paper 2022 Raw'!Q18</f>
        <v>1616.4187010000001</v>
      </c>
      <c r="O28" s="233">
        <f>'AEO T26 Paper 2022 Raw'!R18</f>
        <v>1589.3596190000001</v>
      </c>
      <c r="P28" s="233">
        <f>'AEO T26 Paper 2022 Raw'!S18</f>
        <v>1561.954956</v>
      </c>
      <c r="Q28" s="233">
        <f>'AEO T26 Paper 2022 Raw'!T18</f>
        <v>1538.805664</v>
      </c>
      <c r="R28" s="233">
        <f>'AEO T26 Paper 2022 Raw'!U18</f>
        <v>1516.3232419999999</v>
      </c>
      <c r="S28" s="233">
        <f>'AEO T26 Paper 2022 Raw'!V18</f>
        <v>1493.755249</v>
      </c>
      <c r="T28" s="233">
        <f>'AEO T26 Paper 2022 Raw'!W18</f>
        <v>1472.8004149999999</v>
      </c>
      <c r="U28" s="233">
        <f>'AEO T26 Paper 2022 Raw'!X18</f>
        <v>1454.7879640000001</v>
      </c>
      <c r="V28" s="233">
        <f>'AEO T26 Paper 2022 Raw'!Y18</f>
        <v>1434.4948730000001</v>
      </c>
      <c r="W28" s="233">
        <f>'AEO T26 Paper 2022 Raw'!Z18</f>
        <v>1415.5390620000001</v>
      </c>
      <c r="X28" s="233">
        <f>'AEO T26 Paper 2022 Raw'!AA18</f>
        <v>1399.8532709999999</v>
      </c>
      <c r="Y28" s="233">
        <f>'AEO T26 Paper 2022 Raw'!AB18</f>
        <v>1384.877563</v>
      </c>
      <c r="Z28" s="233">
        <f>'AEO T26 Paper 2022 Raw'!AC18</f>
        <v>1363.255371</v>
      </c>
      <c r="AA28" s="233">
        <f>'AEO T26 Paper 2022 Raw'!AD18</f>
        <v>1346.5489500000001</v>
      </c>
      <c r="AB28" s="233">
        <f>'AEO T26 Paper 2022 Raw'!AE18</f>
        <v>1336.5839840000001</v>
      </c>
      <c r="AC28" s="233">
        <f>'AEO T26 Paper 2022 Raw'!AF18</f>
        <v>1327.3100589999999</v>
      </c>
      <c r="AD28" s="233">
        <f>'AEO T26 Paper 2022 Raw'!AG18</f>
        <v>1321.654419</v>
      </c>
      <c r="AE28" s="233">
        <f>'AEO T26 Paper 2022 Raw'!AH18</f>
        <v>1300.8011469999999</v>
      </c>
      <c r="AF28" s="233">
        <f>'AEO T26 Paper 2022 Raw'!AI18</f>
        <v>1291.5245359999999</v>
      </c>
      <c r="AG28" s="254">
        <f>'AEO T26 Paper 2022 Raw'!AJ18</f>
        <v>-1.2E-2</v>
      </c>
    </row>
    <row r="29" spans="1:33" ht="12" customHeight="1" x14ac:dyDescent="0.25">
      <c r="C29" s="248"/>
      <c r="D29" s="248"/>
      <c r="E29" s="248"/>
      <c r="F29" s="248"/>
      <c r="G29" s="248"/>
      <c r="H29" s="248"/>
      <c r="I29" s="248"/>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126"/>
    </row>
    <row r="30" spans="1:33" ht="12" customHeight="1" x14ac:dyDescent="0.25">
      <c r="B30" s="162" t="s">
        <v>2135</v>
      </c>
      <c r="C30" s="248"/>
      <c r="D30" s="248"/>
      <c r="E30" s="248"/>
      <c r="F30" s="248"/>
      <c r="G30" s="248"/>
      <c r="H30" s="248"/>
      <c r="I30" s="248"/>
      <c r="J30" s="248"/>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126"/>
    </row>
    <row r="31" spans="1:33" ht="12" customHeight="1" x14ac:dyDescent="0.25">
      <c r="B31" s="162" t="s">
        <v>511</v>
      </c>
      <c r="C31" s="248"/>
      <c r="D31" s="248"/>
      <c r="E31" s="248"/>
      <c r="F31" s="248"/>
      <c r="G31" s="248"/>
      <c r="H31" s="248"/>
      <c r="I31" s="248"/>
      <c r="J31" s="248"/>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126"/>
    </row>
    <row r="32" spans="1:33" ht="12" customHeight="1" x14ac:dyDescent="0.25">
      <c r="A32" s="38" t="s">
        <v>551</v>
      </c>
      <c r="B32" s="163" t="s">
        <v>3</v>
      </c>
      <c r="C32" s="164">
        <f>'AEO T26 Paper 2022 Raw'!F21</f>
        <v>0.159862</v>
      </c>
      <c r="D32" s="164">
        <f>'AEO T26 Paper 2022 Raw'!G21</f>
        <v>0.145341</v>
      </c>
      <c r="E32" s="164">
        <f>'AEO T26 Paper 2022 Raw'!H21</f>
        <v>0.14760400000000001</v>
      </c>
      <c r="F32" s="164">
        <f>'AEO T26 Paper 2022 Raw'!I21</f>
        <v>0.13852999999999999</v>
      </c>
      <c r="G32" s="164">
        <f>'AEO T26 Paper 2022 Raw'!J21</f>
        <v>0.132994</v>
      </c>
      <c r="H32" s="164">
        <f>'AEO T26 Paper 2022 Raw'!K21</f>
        <v>0.136187</v>
      </c>
      <c r="I32" s="164">
        <f>'AEO T26 Paper 2022 Raw'!L21</f>
        <v>0.13934099999999999</v>
      </c>
      <c r="J32" s="164">
        <f>'AEO T26 Paper 2022 Raw'!M21</f>
        <v>0.145757</v>
      </c>
      <c r="K32" s="164">
        <f>'AEO T26 Paper 2022 Raw'!N21</f>
        <v>0.15326000000000001</v>
      </c>
      <c r="L32" s="164">
        <f>'AEO T26 Paper 2022 Raw'!O21</f>
        <v>0.16043399999999999</v>
      </c>
      <c r="M32" s="164">
        <f>'AEO T26 Paper 2022 Raw'!P21</f>
        <v>0.167631</v>
      </c>
      <c r="N32" s="164">
        <f>'AEO T26 Paper 2022 Raw'!Q21</f>
        <v>0.17291400000000001</v>
      </c>
      <c r="O32" s="164">
        <f>'AEO T26 Paper 2022 Raw'!R21</f>
        <v>0.181454</v>
      </c>
      <c r="P32" s="164">
        <f>'AEO T26 Paper 2022 Raw'!S21</f>
        <v>0.18717400000000001</v>
      </c>
      <c r="Q32" s="164">
        <f>'AEO T26 Paper 2022 Raw'!T21</f>
        <v>0.190084</v>
      </c>
      <c r="R32" s="164">
        <f>'AEO T26 Paper 2022 Raw'!U21</f>
        <v>0.19379199999999999</v>
      </c>
      <c r="S32" s="164">
        <f>'AEO T26 Paper 2022 Raw'!V21</f>
        <v>0.199681</v>
      </c>
      <c r="T32" s="164">
        <f>'AEO T26 Paper 2022 Raw'!W21</f>
        <v>0.20511699999999999</v>
      </c>
      <c r="U32" s="164">
        <f>'AEO T26 Paper 2022 Raw'!X21</f>
        <v>0.21242800000000001</v>
      </c>
      <c r="V32" s="164">
        <f>'AEO T26 Paper 2022 Raw'!Y21</f>
        <v>0.21151</v>
      </c>
      <c r="W32" s="164">
        <f>'AEO T26 Paper 2022 Raw'!Z21</f>
        <v>0.21707000000000001</v>
      </c>
      <c r="X32" s="164">
        <f>'AEO T26 Paper 2022 Raw'!AA21</f>
        <v>0.22128800000000001</v>
      </c>
      <c r="Y32" s="164">
        <f>'AEO T26 Paper 2022 Raw'!AB21</f>
        <v>0.21892700000000001</v>
      </c>
      <c r="Z32" s="164">
        <f>'AEO T26 Paper 2022 Raw'!AC21</f>
        <v>0.217775</v>
      </c>
      <c r="AA32" s="164">
        <f>'AEO T26 Paper 2022 Raw'!AD21</f>
        <v>0.21712200000000001</v>
      </c>
      <c r="AB32" s="164">
        <f>'AEO T26 Paper 2022 Raw'!AE21</f>
        <v>0.21626899999999999</v>
      </c>
      <c r="AC32" s="164">
        <f>'AEO T26 Paper 2022 Raw'!AF21</f>
        <v>0.21792300000000001</v>
      </c>
      <c r="AD32" s="164">
        <f>'AEO T26 Paper 2022 Raw'!AG21</f>
        <v>0.220805</v>
      </c>
      <c r="AE32" s="164">
        <f>'AEO T26 Paper 2022 Raw'!AH21</f>
        <v>0.22286500000000001</v>
      </c>
      <c r="AF32" s="164">
        <f>'AEO T26 Paper 2022 Raw'!AI21</f>
        <v>0.22663800000000001</v>
      </c>
      <c r="AG32" s="256">
        <f>'AEO T26 Paper 2022 Raw'!AJ21</f>
        <v>1.2E-2</v>
      </c>
    </row>
    <row r="33" spans="1:33" ht="12" customHeight="1" x14ac:dyDescent="0.25">
      <c r="A33" s="38" t="s">
        <v>550</v>
      </c>
      <c r="B33" s="163" t="s">
        <v>2</v>
      </c>
      <c r="C33" s="164">
        <f>'AEO T26 Paper 2022 Raw'!F22</f>
        <v>2.6648000000000002E-2</v>
      </c>
      <c r="D33" s="164">
        <f>'AEO T26 Paper 2022 Raw'!G22</f>
        <v>2.5378999999999999E-2</v>
      </c>
      <c r="E33" s="164">
        <f>'AEO T26 Paper 2022 Raw'!H22</f>
        <v>2.6315000000000002E-2</v>
      </c>
      <c r="F33" s="164">
        <f>'AEO T26 Paper 2022 Raw'!I22</f>
        <v>2.5901E-2</v>
      </c>
      <c r="G33" s="164">
        <f>'AEO T26 Paper 2022 Raw'!J22</f>
        <v>2.5965999999999999E-2</v>
      </c>
      <c r="H33" s="164">
        <f>'AEO T26 Paper 2022 Raw'!K22</f>
        <v>2.6426000000000002E-2</v>
      </c>
      <c r="I33" s="164">
        <f>'AEO T26 Paper 2022 Raw'!L22</f>
        <v>2.6897000000000001E-2</v>
      </c>
      <c r="J33" s="164">
        <f>'AEO T26 Paper 2022 Raw'!M22</f>
        <v>2.7059E-2</v>
      </c>
      <c r="K33" s="164">
        <f>'AEO T26 Paper 2022 Raw'!N22</f>
        <v>2.7213999999999999E-2</v>
      </c>
      <c r="L33" s="164">
        <f>'AEO T26 Paper 2022 Raw'!O22</f>
        <v>2.7453999999999999E-2</v>
      </c>
      <c r="M33" s="164">
        <f>'AEO T26 Paper 2022 Raw'!P22</f>
        <v>2.7687E-2</v>
      </c>
      <c r="N33" s="164">
        <f>'AEO T26 Paper 2022 Raw'!Q22</f>
        <v>2.7878E-2</v>
      </c>
      <c r="O33" s="164">
        <f>'AEO T26 Paper 2022 Raw'!R22</f>
        <v>2.8254999999999999E-2</v>
      </c>
      <c r="P33" s="164">
        <f>'AEO T26 Paper 2022 Raw'!S22</f>
        <v>2.8546999999999999E-2</v>
      </c>
      <c r="Q33" s="164">
        <f>'AEO T26 Paper 2022 Raw'!T22</f>
        <v>2.8688000000000002E-2</v>
      </c>
      <c r="R33" s="164">
        <f>'AEO T26 Paper 2022 Raw'!U22</f>
        <v>2.8836000000000001E-2</v>
      </c>
      <c r="S33" s="164">
        <f>'AEO T26 Paper 2022 Raw'!V22</f>
        <v>2.9037E-2</v>
      </c>
      <c r="T33" s="164">
        <f>'AEO T26 Paper 2022 Raw'!W22</f>
        <v>2.9245E-2</v>
      </c>
      <c r="U33" s="164">
        <f>'AEO T26 Paper 2022 Raw'!X22</f>
        <v>2.9541000000000001E-2</v>
      </c>
      <c r="V33" s="164">
        <f>'AEO T26 Paper 2022 Raw'!Y22</f>
        <v>2.9429E-2</v>
      </c>
      <c r="W33" s="164">
        <f>'AEO T26 Paper 2022 Raw'!Z22</f>
        <v>2.9633E-2</v>
      </c>
      <c r="X33" s="164">
        <f>'AEO T26 Paper 2022 Raw'!AA22</f>
        <v>2.9821E-2</v>
      </c>
      <c r="Y33" s="164">
        <f>'AEO T26 Paper 2022 Raw'!AB22</f>
        <v>2.9642000000000002E-2</v>
      </c>
      <c r="Z33" s="164">
        <f>'AEO T26 Paper 2022 Raw'!AC22</f>
        <v>2.9555999999999999E-2</v>
      </c>
      <c r="AA33" s="164">
        <f>'AEO T26 Paper 2022 Raw'!AD22</f>
        <v>2.9527000000000001E-2</v>
      </c>
      <c r="AB33" s="164">
        <f>'AEO T26 Paper 2022 Raw'!AE22</f>
        <v>2.9375999999999999E-2</v>
      </c>
      <c r="AC33" s="164">
        <f>'AEO T26 Paper 2022 Raw'!AF22</f>
        <v>2.9444999999999999E-2</v>
      </c>
      <c r="AD33" s="164">
        <f>'AEO T26 Paper 2022 Raw'!AG22</f>
        <v>2.9554E-2</v>
      </c>
      <c r="AE33" s="164">
        <f>'AEO T26 Paper 2022 Raw'!AH22</f>
        <v>2.9742000000000001E-2</v>
      </c>
      <c r="AF33" s="164">
        <f>'AEO T26 Paper 2022 Raw'!AI22</f>
        <v>2.9914E-2</v>
      </c>
      <c r="AG33" s="256">
        <f>'AEO T26 Paper 2022 Raw'!AJ22</f>
        <v>4.0000000000000001E-3</v>
      </c>
    </row>
    <row r="34" spans="1:33" ht="12" customHeight="1" x14ac:dyDescent="0.25">
      <c r="A34" s="38" t="s">
        <v>549</v>
      </c>
      <c r="B34" s="163" t="s">
        <v>58</v>
      </c>
      <c r="C34" s="164">
        <f>'AEO T26 Paper 2022 Raw'!F23</f>
        <v>3.3790000000000001E-3</v>
      </c>
      <c r="D34" s="164">
        <f>'AEO T26 Paper 2022 Raw'!G23</f>
        <v>1.018E-3</v>
      </c>
      <c r="E34" s="164">
        <f>'AEO T26 Paper 2022 Raw'!H23</f>
        <v>1.096E-3</v>
      </c>
      <c r="F34" s="164">
        <f>'AEO T26 Paper 2022 Raw'!I23</f>
        <v>1.1039999999999999E-3</v>
      </c>
      <c r="G34" s="164">
        <f>'AEO T26 Paper 2022 Raw'!J23</f>
        <v>1.111E-3</v>
      </c>
      <c r="H34" s="164">
        <f>'AEO T26 Paper 2022 Raw'!K23</f>
        <v>1.1069999999999999E-3</v>
      </c>
      <c r="I34" s="164">
        <f>'AEO T26 Paper 2022 Raw'!L23</f>
        <v>1.098E-3</v>
      </c>
      <c r="J34" s="164">
        <f>'AEO T26 Paper 2022 Raw'!M23</f>
        <v>1.078E-3</v>
      </c>
      <c r="K34" s="164">
        <f>'AEO T26 Paper 2022 Raw'!N23</f>
        <v>1.0579999999999999E-3</v>
      </c>
      <c r="L34" s="164">
        <f>'AEO T26 Paper 2022 Raw'!O23</f>
        <v>1.044E-3</v>
      </c>
      <c r="M34" s="164">
        <f>'AEO T26 Paper 2022 Raw'!P23</f>
        <v>1.036E-3</v>
      </c>
      <c r="N34" s="164">
        <f>'AEO T26 Paper 2022 Raw'!Q23</f>
        <v>1.031E-3</v>
      </c>
      <c r="O34" s="164">
        <f>'AEO T26 Paper 2022 Raw'!R23</f>
        <v>1.026E-3</v>
      </c>
      <c r="P34" s="164">
        <f>'AEO T26 Paper 2022 Raw'!S23</f>
        <v>1.026E-3</v>
      </c>
      <c r="Q34" s="164">
        <f>'AEO T26 Paper 2022 Raw'!T23</f>
        <v>1.029E-3</v>
      </c>
      <c r="R34" s="164">
        <f>'AEO T26 Paper 2022 Raw'!U23</f>
        <v>1.0300000000000001E-3</v>
      </c>
      <c r="S34" s="164">
        <f>'AEO T26 Paper 2022 Raw'!V23</f>
        <v>1.0269999999999999E-3</v>
      </c>
      <c r="T34" s="164">
        <f>'AEO T26 Paper 2022 Raw'!W23</f>
        <v>1.0250000000000001E-3</v>
      </c>
      <c r="U34" s="164">
        <f>'AEO T26 Paper 2022 Raw'!X23</f>
        <v>1.024E-3</v>
      </c>
      <c r="V34" s="164">
        <f>'AEO T26 Paper 2022 Raw'!Y23</f>
        <v>1.0189999999999999E-3</v>
      </c>
      <c r="W34" s="164">
        <f>'AEO T26 Paper 2022 Raw'!Z23</f>
        <v>1.0169999999999999E-3</v>
      </c>
      <c r="X34" s="164">
        <f>'AEO T26 Paper 2022 Raw'!AA23</f>
        <v>1.0150000000000001E-3</v>
      </c>
      <c r="Y34" s="164">
        <f>'AEO T26 Paper 2022 Raw'!AB23</f>
        <v>1.0089999999999999E-3</v>
      </c>
      <c r="Z34" s="164">
        <f>'AEO T26 Paper 2022 Raw'!AC23</f>
        <v>1.0070000000000001E-3</v>
      </c>
      <c r="AA34" s="164">
        <f>'AEO T26 Paper 2022 Raw'!AD23</f>
        <v>1.01E-3</v>
      </c>
      <c r="AB34" s="164">
        <f>'AEO T26 Paper 2022 Raw'!AE23</f>
        <v>1.0139999999999999E-3</v>
      </c>
      <c r="AC34" s="164">
        <f>'AEO T26 Paper 2022 Raw'!AF23</f>
        <v>1.0189999999999999E-3</v>
      </c>
      <c r="AD34" s="164">
        <f>'AEO T26 Paper 2022 Raw'!AG23</f>
        <v>1.0189999999999999E-3</v>
      </c>
      <c r="AE34" s="164">
        <f>'AEO T26 Paper 2022 Raw'!AH23</f>
        <v>1.0269999999999999E-3</v>
      </c>
      <c r="AF34" s="164">
        <f>'AEO T26 Paper 2022 Raw'!AI23</f>
        <v>1.0269999999999999E-3</v>
      </c>
      <c r="AG34" s="256">
        <f>'AEO T26 Paper 2022 Raw'!AJ23</f>
        <v>-0.04</v>
      </c>
    </row>
    <row r="35" spans="1:33" ht="12" customHeight="1" x14ac:dyDescent="0.25">
      <c r="A35" s="38" t="s">
        <v>548</v>
      </c>
      <c r="B35" s="163" t="s">
        <v>4</v>
      </c>
      <c r="C35" s="164">
        <f>'AEO T26 Paper 2022 Raw'!F24</f>
        <v>0</v>
      </c>
      <c r="D35" s="164">
        <f>'AEO T26 Paper 2022 Raw'!G24</f>
        <v>0</v>
      </c>
      <c r="E35" s="164">
        <f>'AEO T26 Paper 2022 Raw'!H24</f>
        <v>0</v>
      </c>
      <c r="F35" s="164">
        <f>'AEO T26 Paper 2022 Raw'!I24</f>
        <v>0</v>
      </c>
      <c r="G35" s="164">
        <f>'AEO T26 Paper 2022 Raw'!J24</f>
        <v>0</v>
      </c>
      <c r="H35" s="164">
        <f>'AEO T26 Paper 2022 Raw'!K24</f>
        <v>0</v>
      </c>
      <c r="I35" s="164">
        <f>'AEO T26 Paper 2022 Raw'!L24</f>
        <v>0</v>
      </c>
      <c r="J35" s="164">
        <f>'AEO T26 Paper 2022 Raw'!M24</f>
        <v>0</v>
      </c>
      <c r="K35" s="164">
        <f>'AEO T26 Paper 2022 Raw'!N24</f>
        <v>0</v>
      </c>
      <c r="L35" s="164">
        <f>'AEO T26 Paper 2022 Raw'!O24</f>
        <v>0</v>
      </c>
      <c r="M35" s="164">
        <f>'AEO T26 Paper 2022 Raw'!P24</f>
        <v>0</v>
      </c>
      <c r="N35" s="164">
        <f>'AEO T26 Paper 2022 Raw'!Q24</f>
        <v>0</v>
      </c>
      <c r="O35" s="164">
        <f>'AEO T26 Paper 2022 Raw'!R24</f>
        <v>0</v>
      </c>
      <c r="P35" s="164">
        <f>'AEO T26 Paper 2022 Raw'!S24</f>
        <v>0</v>
      </c>
      <c r="Q35" s="164">
        <f>'AEO T26 Paper 2022 Raw'!T24</f>
        <v>0</v>
      </c>
      <c r="R35" s="164">
        <f>'AEO T26 Paper 2022 Raw'!U24</f>
        <v>0</v>
      </c>
      <c r="S35" s="164">
        <f>'AEO T26 Paper 2022 Raw'!V24</f>
        <v>0</v>
      </c>
      <c r="T35" s="164">
        <f>'AEO T26 Paper 2022 Raw'!W24</f>
        <v>0</v>
      </c>
      <c r="U35" s="164">
        <f>'AEO T26 Paper 2022 Raw'!X24</f>
        <v>0</v>
      </c>
      <c r="V35" s="164">
        <f>'AEO T26 Paper 2022 Raw'!Y24</f>
        <v>0</v>
      </c>
      <c r="W35" s="164">
        <f>'AEO T26 Paper 2022 Raw'!Z24</f>
        <v>0</v>
      </c>
      <c r="X35" s="164">
        <f>'AEO T26 Paper 2022 Raw'!AA24</f>
        <v>0</v>
      </c>
      <c r="Y35" s="164">
        <f>'AEO T26 Paper 2022 Raw'!AB24</f>
        <v>0</v>
      </c>
      <c r="Z35" s="164">
        <f>'AEO T26 Paper 2022 Raw'!AC24</f>
        <v>0</v>
      </c>
      <c r="AA35" s="164">
        <f>'AEO T26 Paper 2022 Raw'!AD24</f>
        <v>0</v>
      </c>
      <c r="AB35" s="164">
        <f>'AEO T26 Paper 2022 Raw'!AE24</f>
        <v>0</v>
      </c>
      <c r="AC35" s="164">
        <f>'AEO T26 Paper 2022 Raw'!AF24</f>
        <v>0</v>
      </c>
      <c r="AD35" s="164">
        <f>'AEO T26 Paper 2022 Raw'!AG24</f>
        <v>0</v>
      </c>
      <c r="AE35" s="164">
        <f>'AEO T26 Paper 2022 Raw'!AH24</f>
        <v>0</v>
      </c>
      <c r="AF35" s="164">
        <f>'AEO T26 Paper 2022 Raw'!AI24</f>
        <v>0</v>
      </c>
      <c r="AG35" s="256" t="str">
        <f>'AEO T26 Paper 2022 Raw'!AJ24</f>
        <v>- -</v>
      </c>
    </row>
    <row r="36" spans="1:33" ht="12" customHeight="1" x14ac:dyDescent="0.25">
      <c r="A36" s="38" t="s">
        <v>547</v>
      </c>
      <c r="B36" s="163" t="s">
        <v>5</v>
      </c>
      <c r="C36" s="164">
        <f>'AEO T26 Paper 2022 Raw'!F25</f>
        <v>0</v>
      </c>
      <c r="D36" s="164">
        <f>'AEO T26 Paper 2022 Raw'!G25</f>
        <v>0</v>
      </c>
      <c r="E36" s="164">
        <f>'AEO T26 Paper 2022 Raw'!H25</f>
        <v>0</v>
      </c>
      <c r="F36" s="164">
        <f>'AEO T26 Paper 2022 Raw'!I25</f>
        <v>0</v>
      </c>
      <c r="G36" s="164">
        <f>'AEO T26 Paper 2022 Raw'!J25</f>
        <v>0</v>
      </c>
      <c r="H36" s="164">
        <f>'AEO T26 Paper 2022 Raw'!K25</f>
        <v>0</v>
      </c>
      <c r="I36" s="164">
        <f>'AEO T26 Paper 2022 Raw'!L25</f>
        <v>0</v>
      </c>
      <c r="J36" s="164">
        <f>'AEO T26 Paper 2022 Raw'!M25</f>
        <v>0</v>
      </c>
      <c r="K36" s="164">
        <f>'AEO T26 Paper 2022 Raw'!N25</f>
        <v>0</v>
      </c>
      <c r="L36" s="164">
        <f>'AEO T26 Paper 2022 Raw'!O25</f>
        <v>0</v>
      </c>
      <c r="M36" s="164">
        <f>'AEO T26 Paper 2022 Raw'!P25</f>
        <v>0</v>
      </c>
      <c r="N36" s="164">
        <f>'AEO T26 Paper 2022 Raw'!Q25</f>
        <v>0</v>
      </c>
      <c r="O36" s="164">
        <f>'AEO T26 Paper 2022 Raw'!R25</f>
        <v>0</v>
      </c>
      <c r="P36" s="164">
        <f>'AEO T26 Paper 2022 Raw'!S25</f>
        <v>0</v>
      </c>
      <c r="Q36" s="164">
        <f>'AEO T26 Paper 2022 Raw'!T25</f>
        <v>0</v>
      </c>
      <c r="R36" s="164">
        <f>'AEO T26 Paper 2022 Raw'!U25</f>
        <v>0</v>
      </c>
      <c r="S36" s="164">
        <f>'AEO T26 Paper 2022 Raw'!V25</f>
        <v>0</v>
      </c>
      <c r="T36" s="164">
        <f>'AEO T26 Paper 2022 Raw'!W25</f>
        <v>0</v>
      </c>
      <c r="U36" s="164">
        <f>'AEO T26 Paper 2022 Raw'!X25</f>
        <v>0</v>
      </c>
      <c r="V36" s="164">
        <f>'AEO T26 Paper 2022 Raw'!Y25</f>
        <v>0</v>
      </c>
      <c r="W36" s="164">
        <f>'AEO T26 Paper 2022 Raw'!Z25</f>
        <v>0</v>
      </c>
      <c r="X36" s="164">
        <f>'AEO T26 Paper 2022 Raw'!AA25</f>
        <v>0</v>
      </c>
      <c r="Y36" s="164">
        <f>'AEO T26 Paper 2022 Raw'!AB25</f>
        <v>0</v>
      </c>
      <c r="Z36" s="164">
        <f>'AEO T26 Paper 2022 Raw'!AC25</f>
        <v>0</v>
      </c>
      <c r="AA36" s="164">
        <f>'AEO T26 Paper 2022 Raw'!AD25</f>
        <v>0</v>
      </c>
      <c r="AB36" s="164">
        <f>'AEO T26 Paper 2022 Raw'!AE25</f>
        <v>0</v>
      </c>
      <c r="AC36" s="164">
        <f>'AEO T26 Paper 2022 Raw'!AF25</f>
        <v>0</v>
      </c>
      <c r="AD36" s="164">
        <f>'AEO T26 Paper 2022 Raw'!AG25</f>
        <v>0</v>
      </c>
      <c r="AE36" s="164">
        <f>'AEO T26 Paper 2022 Raw'!AH25</f>
        <v>0</v>
      </c>
      <c r="AF36" s="164">
        <f>'AEO T26 Paper 2022 Raw'!AI25</f>
        <v>0</v>
      </c>
      <c r="AG36" s="256" t="str">
        <f>'AEO T26 Paper 2022 Raw'!AJ25</f>
        <v>- -</v>
      </c>
    </row>
    <row r="37" spans="1:33" ht="12" customHeight="1" x14ac:dyDescent="0.25">
      <c r="A37" s="38" t="s">
        <v>546</v>
      </c>
      <c r="B37" s="163" t="s">
        <v>59</v>
      </c>
      <c r="C37" s="164">
        <f>'AEO T26 Paper 2022 Raw'!F26</f>
        <v>0.189889</v>
      </c>
      <c r="D37" s="164">
        <f>'AEO T26 Paper 2022 Raw'!G26</f>
        <v>0.171738</v>
      </c>
      <c r="E37" s="164">
        <f>'AEO T26 Paper 2022 Raw'!H26</f>
        <v>0.175016</v>
      </c>
      <c r="F37" s="164">
        <f>'AEO T26 Paper 2022 Raw'!I26</f>
        <v>0.16553499999999999</v>
      </c>
      <c r="G37" s="164">
        <f>'AEO T26 Paper 2022 Raw'!J26</f>
        <v>0.16007099999999999</v>
      </c>
      <c r="H37" s="164">
        <f>'AEO T26 Paper 2022 Raw'!K26</f>
        <v>0.16372100000000001</v>
      </c>
      <c r="I37" s="164">
        <f>'AEO T26 Paper 2022 Raw'!L26</f>
        <v>0.16733600000000001</v>
      </c>
      <c r="J37" s="164">
        <f>'AEO T26 Paper 2022 Raw'!M26</f>
        <v>0.17389399999999999</v>
      </c>
      <c r="K37" s="164">
        <f>'AEO T26 Paper 2022 Raw'!N26</f>
        <v>0.181531</v>
      </c>
      <c r="L37" s="164">
        <f>'AEO T26 Paper 2022 Raw'!O26</f>
        <v>0.18893199999999999</v>
      </c>
      <c r="M37" s="164">
        <f>'AEO T26 Paper 2022 Raw'!P26</f>
        <v>0.196354</v>
      </c>
      <c r="N37" s="164">
        <f>'AEO T26 Paper 2022 Raw'!Q26</f>
        <v>0.201824</v>
      </c>
      <c r="O37" s="164">
        <f>'AEO T26 Paper 2022 Raw'!R26</f>
        <v>0.21073500000000001</v>
      </c>
      <c r="P37" s="164">
        <f>'AEO T26 Paper 2022 Raw'!S26</f>
        <v>0.216747</v>
      </c>
      <c r="Q37" s="164">
        <f>'AEO T26 Paper 2022 Raw'!T26</f>
        <v>0.219801</v>
      </c>
      <c r="R37" s="164">
        <f>'AEO T26 Paper 2022 Raw'!U26</f>
        <v>0.223659</v>
      </c>
      <c r="S37" s="164">
        <f>'AEO T26 Paper 2022 Raw'!V26</f>
        <v>0.229745</v>
      </c>
      <c r="T37" s="164">
        <f>'AEO T26 Paper 2022 Raw'!W26</f>
        <v>0.23538700000000001</v>
      </c>
      <c r="U37" s="164">
        <f>'AEO T26 Paper 2022 Raw'!X26</f>
        <v>0.24299299999999999</v>
      </c>
      <c r="V37" s="164">
        <f>'AEO T26 Paper 2022 Raw'!Y26</f>
        <v>0.24195800000000001</v>
      </c>
      <c r="W37" s="164">
        <f>'AEO T26 Paper 2022 Raw'!Z26</f>
        <v>0.24771899999999999</v>
      </c>
      <c r="X37" s="164">
        <f>'AEO T26 Paper 2022 Raw'!AA26</f>
        <v>0.25212400000000001</v>
      </c>
      <c r="Y37" s="164">
        <f>'AEO T26 Paper 2022 Raw'!AB26</f>
        <v>0.24957799999999999</v>
      </c>
      <c r="Z37" s="164">
        <f>'AEO T26 Paper 2022 Raw'!AC26</f>
        <v>0.248338</v>
      </c>
      <c r="AA37" s="164">
        <f>'AEO T26 Paper 2022 Raw'!AD26</f>
        <v>0.24765899999999999</v>
      </c>
      <c r="AB37" s="164">
        <f>'AEO T26 Paper 2022 Raw'!AE26</f>
        <v>0.24665899999999999</v>
      </c>
      <c r="AC37" s="164">
        <f>'AEO T26 Paper 2022 Raw'!AF26</f>
        <v>0.248387</v>
      </c>
      <c r="AD37" s="164">
        <f>'AEO T26 Paper 2022 Raw'!AG26</f>
        <v>0.25137799999999999</v>
      </c>
      <c r="AE37" s="164">
        <f>'AEO T26 Paper 2022 Raw'!AH26</f>
        <v>0.25363400000000003</v>
      </c>
      <c r="AF37" s="164">
        <f>'AEO T26 Paper 2022 Raw'!AI26</f>
        <v>0.257579</v>
      </c>
      <c r="AG37" s="256">
        <f>'AEO T26 Paper 2022 Raw'!AJ26</f>
        <v>1.0999999999999999E-2</v>
      </c>
    </row>
    <row r="38" spans="1:33" ht="12" customHeight="1" x14ac:dyDescent="0.25">
      <c r="A38" s="38" t="s">
        <v>545</v>
      </c>
      <c r="B38" s="163" t="s">
        <v>6</v>
      </c>
      <c r="C38" s="164">
        <f>'AEO T26 Paper 2022 Raw'!F27</f>
        <v>3.2574510000000001</v>
      </c>
      <c r="D38" s="164">
        <f>'AEO T26 Paper 2022 Raw'!G27</f>
        <v>3.2635290000000001</v>
      </c>
      <c r="E38" s="164">
        <f>'AEO T26 Paper 2022 Raw'!H27</f>
        <v>3.2605110000000002</v>
      </c>
      <c r="F38" s="164">
        <f>'AEO T26 Paper 2022 Raw'!I27</f>
        <v>3.2475429999999998</v>
      </c>
      <c r="G38" s="164">
        <f>'AEO T26 Paper 2022 Raw'!J27</f>
        <v>3.1737630000000001</v>
      </c>
      <c r="H38" s="164">
        <f>'AEO T26 Paper 2022 Raw'!K27</f>
        <v>3.1266910000000001</v>
      </c>
      <c r="I38" s="164">
        <f>'AEO T26 Paper 2022 Raw'!L27</f>
        <v>3.0756000000000001</v>
      </c>
      <c r="J38" s="164">
        <f>'AEO T26 Paper 2022 Raw'!M27</f>
        <v>3.0165929999999999</v>
      </c>
      <c r="K38" s="164">
        <f>'AEO T26 Paper 2022 Raw'!N27</f>
        <v>2.9576600000000002</v>
      </c>
      <c r="L38" s="164">
        <f>'AEO T26 Paper 2022 Raw'!O27</f>
        <v>2.9034629999999999</v>
      </c>
      <c r="M38" s="164">
        <f>'AEO T26 Paper 2022 Raw'!P27</f>
        <v>2.852096</v>
      </c>
      <c r="N38" s="164">
        <f>'AEO T26 Paper 2022 Raw'!Q27</f>
        <v>2.8040259999999999</v>
      </c>
      <c r="O38" s="164">
        <f>'AEO T26 Paper 2022 Raw'!R27</f>
        <v>2.7513990000000002</v>
      </c>
      <c r="P38" s="164">
        <f>'AEO T26 Paper 2022 Raw'!S27</f>
        <v>2.7077629999999999</v>
      </c>
      <c r="Q38" s="164">
        <f>'AEO T26 Paper 2022 Raw'!T27</f>
        <v>2.6723720000000002</v>
      </c>
      <c r="R38" s="164">
        <f>'AEO T26 Paper 2022 Raw'!U27</f>
        <v>2.6374849999999999</v>
      </c>
      <c r="S38" s="164">
        <f>'AEO T26 Paper 2022 Raw'!V27</f>
        <v>2.6002740000000002</v>
      </c>
      <c r="T38" s="164">
        <f>'AEO T26 Paper 2022 Raw'!W27</f>
        <v>2.563383</v>
      </c>
      <c r="U38" s="164">
        <f>'AEO T26 Paper 2022 Raw'!X27</f>
        <v>2.5281609999999999</v>
      </c>
      <c r="V38" s="164">
        <f>'AEO T26 Paper 2022 Raw'!Y27</f>
        <v>2.4970150000000002</v>
      </c>
      <c r="W38" s="164">
        <f>'AEO T26 Paper 2022 Raw'!Z27</f>
        <v>2.4634640000000001</v>
      </c>
      <c r="X38" s="164">
        <f>'AEO T26 Paper 2022 Raw'!AA27</f>
        <v>2.4355340000000001</v>
      </c>
      <c r="Y38" s="164">
        <f>'AEO T26 Paper 2022 Raw'!AB27</f>
        <v>2.4169119999999999</v>
      </c>
      <c r="Z38" s="164">
        <f>'AEO T26 Paper 2022 Raw'!AC27</f>
        <v>2.3973770000000001</v>
      </c>
      <c r="AA38" s="164">
        <f>'AEO T26 Paper 2022 Raw'!AD27</f>
        <v>2.3816310000000001</v>
      </c>
      <c r="AB38" s="164">
        <f>'AEO T26 Paper 2022 Raw'!AE27</f>
        <v>2.3654500000000001</v>
      </c>
      <c r="AC38" s="164">
        <f>'AEO T26 Paper 2022 Raw'!AF27</f>
        <v>2.348681</v>
      </c>
      <c r="AD38" s="164">
        <f>'AEO T26 Paper 2022 Raw'!AG27</f>
        <v>2.3325830000000001</v>
      </c>
      <c r="AE38" s="164">
        <f>'AEO T26 Paper 2022 Raw'!AH27</f>
        <v>2.3149790000000001</v>
      </c>
      <c r="AF38" s="164">
        <f>'AEO T26 Paper 2022 Raw'!AI27</f>
        <v>2.2986710000000001</v>
      </c>
      <c r="AG38" s="256">
        <f>'AEO T26 Paper 2022 Raw'!AJ27</f>
        <v>-1.2E-2</v>
      </c>
    </row>
    <row r="39" spans="1:33" ht="12" customHeight="1" x14ac:dyDescent="0.25">
      <c r="A39" s="38" t="s">
        <v>544</v>
      </c>
      <c r="B39" s="163" t="s">
        <v>7</v>
      </c>
      <c r="C39" s="164">
        <f>'AEO T26 Paper 2022 Raw'!F28</f>
        <v>0.31836399999999998</v>
      </c>
      <c r="D39" s="164">
        <f>'AEO T26 Paper 2022 Raw'!G28</f>
        <v>0.31141799999999997</v>
      </c>
      <c r="E39" s="164">
        <f>'AEO T26 Paper 2022 Raw'!H28</f>
        <v>0.30300899999999997</v>
      </c>
      <c r="F39" s="164">
        <f>'AEO T26 Paper 2022 Raw'!I28</f>
        <v>0.29381000000000002</v>
      </c>
      <c r="G39" s="164">
        <f>'AEO T26 Paper 2022 Raw'!J28</f>
        <v>0.27980899999999997</v>
      </c>
      <c r="H39" s="164">
        <f>'AEO T26 Paper 2022 Raw'!K28</f>
        <v>0.27090399999999998</v>
      </c>
      <c r="I39" s="164">
        <f>'AEO T26 Paper 2022 Raw'!L28</f>
        <v>0.262432</v>
      </c>
      <c r="J39" s="164">
        <f>'AEO T26 Paper 2022 Raw'!M28</f>
        <v>0.25507400000000002</v>
      </c>
      <c r="K39" s="164">
        <f>'AEO T26 Paper 2022 Raw'!N28</f>
        <v>0.2482</v>
      </c>
      <c r="L39" s="164">
        <f>'AEO T26 Paper 2022 Raw'!O28</f>
        <v>0.24135100000000001</v>
      </c>
      <c r="M39" s="164">
        <f>'AEO T26 Paper 2022 Raw'!P28</f>
        <v>0.23455400000000001</v>
      </c>
      <c r="N39" s="164">
        <f>'AEO T26 Paper 2022 Raw'!Q28</f>
        <v>0.22728100000000001</v>
      </c>
      <c r="O39" s="164">
        <f>'AEO T26 Paper 2022 Raw'!R28</f>
        <v>0.22125300000000001</v>
      </c>
      <c r="P39" s="164">
        <f>'AEO T26 Paper 2022 Raw'!S28</f>
        <v>0.214337</v>
      </c>
      <c r="Q39" s="164">
        <f>'AEO T26 Paper 2022 Raw'!T28</f>
        <v>0.20686099999999999</v>
      </c>
      <c r="R39" s="164">
        <f>'AEO T26 Paper 2022 Raw'!U28</f>
        <v>0.19980100000000001</v>
      </c>
      <c r="S39" s="164">
        <f>'AEO T26 Paper 2022 Raw'!V28</f>
        <v>0.19354399999999999</v>
      </c>
      <c r="T39" s="164">
        <f>'AEO T26 Paper 2022 Raw'!W28</f>
        <v>0.187725</v>
      </c>
      <c r="U39" s="164">
        <f>'AEO T26 Paper 2022 Raw'!X28</f>
        <v>0.18189900000000001</v>
      </c>
      <c r="V39" s="164">
        <f>'AEO T26 Paper 2022 Raw'!Y28</f>
        <v>0.17633299999999999</v>
      </c>
      <c r="W39" s="164">
        <f>'AEO T26 Paper 2022 Raw'!Z28</f>
        <v>0.17133200000000001</v>
      </c>
      <c r="X39" s="164">
        <f>'AEO T26 Paper 2022 Raw'!AA28</f>
        <v>0.165855</v>
      </c>
      <c r="Y39" s="164">
        <f>'AEO T26 Paper 2022 Raw'!AB28</f>
        <v>0.15952</v>
      </c>
      <c r="Z39" s="164">
        <f>'AEO T26 Paper 2022 Raw'!AC28</f>
        <v>0.153664</v>
      </c>
      <c r="AA39" s="164">
        <f>'AEO T26 Paper 2022 Raw'!AD28</f>
        <v>0.147286</v>
      </c>
      <c r="AB39" s="164">
        <f>'AEO T26 Paper 2022 Raw'!AE28</f>
        <v>0.14169300000000001</v>
      </c>
      <c r="AC39" s="164">
        <f>'AEO T26 Paper 2022 Raw'!AF28</f>
        <v>0.13634499999999999</v>
      </c>
      <c r="AD39" s="164">
        <f>'AEO T26 Paper 2022 Raw'!AG28</f>
        <v>0.13126099999999999</v>
      </c>
      <c r="AE39" s="164">
        <f>'AEO T26 Paper 2022 Raw'!AH28</f>
        <v>0.12656999999999999</v>
      </c>
      <c r="AF39" s="164">
        <f>'AEO T26 Paper 2022 Raw'!AI28</f>
        <v>0.12182900000000001</v>
      </c>
      <c r="AG39" s="256">
        <f>'AEO T26 Paper 2022 Raw'!AJ28</f>
        <v>-3.3000000000000002E-2</v>
      </c>
    </row>
    <row r="40" spans="1:33" ht="12" customHeight="1" x14ac:dyDescent="0.25">
      <c r="A40" s="38" t="s">
        <v>543</v>
      </c>
      <c r="B40" s="163" t="s">
        <v>10</v>
      </c>
      <c r="C40" s="164">
        <f>'AEO T26 Paper 2022 Raw'!F29</f>
        <v>5.626277</v>
      </c>
      <c r="D40" s="164">
        <f>'AEO T26 Paper 2022 Raw'!G29</f>
        <v>5.6886989999999997</v>
      </c>
      <c r="E40" s="164">
        <f>'AEO T26 Paper 2022 Raw'!H29</f>
        <v>5.7380240000000002</v>
      </c>
      <c r="F40" s="164">
        <f>'AEO T26 Paper 2022 Raw'!I29</f>
        <v>5.7699600000000002</v>
      </c>
      <c r="G40" s="164">
        <f>'AEO T26 Paper 2022 Raw'!J29</f>
        <v>5.8041289999999996</v>
      </c>
      <c r="H40" s="164">
        <f>'AEO T26 Paper 2022 Raw'!K29</f>
        <v>5.8289010000000001</v>
      </c>
      <c r="I40" s="164">
        <f>'AEO T26 Paper 2022 Raw'!L29</f>
        <v>5.850695</v>
      </c>
      <c r="J40" s="164">
        <f>'AEO T26 Paper 2022 Raw'!M29</f>
        <v>5.8687420000000001</v>
      </c>
      <c r="K40" s="164">
        <f>'AEO T26 Paper 2022 Raw'!N29</f>
        <v>5.8786639999999997</v>
      </c>
      <c r="L40" s="164">
        <f>'AEO T26 Paper 2022 Raw'!O29</f>
        <v>5.8816569999999997</v>
      </c>
      <c r="M40" s="164">
        <f>'AEO T26 Paper 2022 Raw'!P29</f>
        <v>5.8818080000000004</v>
      </c>
      <c r="N40" s="164">
        <f>'AEO T26 Paper 2022 Raw'!Q29</f>
        <v>5.8784260000000002</v>
      </c>
      <c r="O40" s="164">
        <f>'AEO T26 Paper 2022 Raw'!R29</f>
        <v>5.8690429999999996</v>
      </c>
      <c r="P40" s="164">
        <f>'AEO T26 Paper 2022 Raw'!S29</f>
        <v>5.8567939999999998</v>
      </c>
      <c r="Q40" s="164">
        <f>'AEO T26 Paper 2022 Raw'!T29</f>
        <v>5.8438270000000001</v>
      </c>
      <c r="R40" s="164">
        <f>'AEO T26 Paper 2022 Raw'!U29</f>
        <v>5.8316210000000002</v>
      </c>
      <c r="S40" s="164">
        <f>'AEO T26 Paper 2022 Raw'!V29</f>
        <v>5.8201549999999997</v>
      </c>
      <c r="T40" s="164">
        <f>'AEO T26 Paper 2022 Raw'!W29</f>
        <v>5.8094609999999998</v>
      </c>
      <c r="U40" s="164">
        <f>'AEO T26 Paper 2022 Raw'!X29</f>
        <v>5.8007530000000003</v>
      </c>
      <c r="V40" s="164">
        <f>'AEO T26 Paper 2022 Raw'!Y29</f>
        <v>5.7948579999999996</v>
      </c>
      <c r="W40" s="164">
        <f>'AEO T26 Paper 2022 Raw'!Z29</f>
        <v>5.789218</v>
      </c>
      <c r="X40" s="164">
        <f>'AEO T26 Paper 2022 Raw'!AA29</f>
        <v>5.7828169999999997</v>
      </c>
      <c r="Y40" s="164">
        <f>'AEO T26 Paper 2022 Raw'!AB29</f>
        <v>5.7775290000000004</v>
      </c>
      <c r="Z40" s="164">
        <f>'AEO T26 Paper 2022 Raw'!AC29</f>
        <v>5.7689320000000004</v>
      </c>
      <c r="AA40" s="164">
        <f>'AEO T26 Paper 2022 Raw'!AD29</f>
        <v>5.7622989999999996</v>
      </c>
      <c r="AB40" s="164">
        <f>'AEO T26 Paper 2022 Raw'!AE29</f>
        <v>5.7583960000000003</v>
      </c>
      <c r="AC40" s="164">
        <f>'AEO T26 Paper 2022 Raw'!AF29</f>
        <v>5.7562600000000002</v>
      </c>
      <c r="AD40" s="164">
        <f>'AEO T26 Paper 2022 Raw'!AG29</f>
        <v>5.7595330000000002</v>
      </c>
      <c r="AE40" s="164">
        <f>'AEO T26 Paper 2022 Raw'!AH29</f>
        <v>5.7508749999999997</v>
      </c>
      <c r="AF40" s="164">
        <f>'AEO T26 Paper 2022 Raw'!AI29</f>
        <v>5.7472880000000002</v>
      </c>
      <c r="AG40" s="256">
        <f>'AEO T26 Paper 2022 Raw'!AJ29</f>
        <v>1E-3</v>
      </c>
    </row>
    <row r="41" spans="1:33" ht="15" customHeight="1" x14ac:dyDescent="0.25">
      <c r="A41" s="38" t="s">
        <v>542</v>
      </c>
      <c r="B41" s="163" t="s">
        <v>11</v>
      </c>
      <c r="C41" s="164">
        <f>'AEO T26 Paper 2022 Raw'!F30</f>
        <v>1.137996</v>
      </c>
      <c r="D41" s="164">
        <f>'AEO T26 Paper 2022 Raw'!G30</f>
        <v>1.130333</v>
      </c>
      <c r="E41" s="164">
        <f>'AEO T26 Paper 2022 Raw'!H30</f>
        <v>1.128706</v>
      </c>
      <c r="F41" s="164">
        <f>'AEO T26 Paper 2022 Raw'!I30</f>
        <v>1.1235329999999999</v>
      </c>
      <c r="G41" s="164">
        <f>'AEO T26 Paper 2022 Raw'!J30</f>
        <v>1.126738</v>
      </c>
      <c r="H41" s="164">
        <f>'AEO T26 Paper 2022 Raw'!K30</f>
        <v>1.117316</v>
      </c>
      <c r="I41" s="164">
        <f>'AEO T26 Paper 2022 Raw'!L30</f>
        <v>1.1073409999999999</v>
      </c>
      <c r="J41" s="164">
        <f>'AEO T26 Paper 2022 Raw'!M30</f>
        <v>1.096997</v>
      </c>
      <c r="K41" s="164">
        <f>'AEO T26 Paper 2022 Raw'!N30</f>
        <v>1.0866709999999999</v>
      </c>
      <c r="L41" s="164">
        <f>'AEO T26 Paper 2022 Raw'!O30</f>
        <v>1.0773969999999999</v>
      </c>
      <c r="M41" s="164">
        <f>'AEO T26 Paper 2022 Raw'!P30</f>
        <v>1.069061</v>
      </c>
      <c r="N41" s="164">
        <f>'AEO T26 Paper 2022 Raw'!Q30</f>
        <v>1.061026</v>
      </c>
      <c r="O41" s="164">
        <f>'AEO T26 Paper 2022 Raw'!R30</f>
        <v>1.0534859999999999</v>
      </c>
      <c r="P41" s="164">
        <f>'AEO T26 Paper 2022 Raw'!S30</f>
        <v>1.04627</v>
      </c>
      <c r="Q41" s="164">
        <f>'AEO T26 Paper 2022 Raw'!T30</f>
        <v>1.040392</v>
      </c>
      <c r="R41" s="164">
        <f>'AEO T26 Paper 2022 Raw'!U30</f>
        <v>1.034861</v>
      </c>
      <c r="S41" s="164">
        <f>'AEO T26 Paper 2022 Raw'!V30</f>
        <v>1.0300720000000001</v>
      </c>
      <c r="T41" s="164">
        <f>'AEO T26 Paper 2022 Raw'!W30</f>
        <v>1.025482</v>
      </c>
      <c r="U41" s="164">
        <f>'AEO T26 Paper 2022 Raw'!X30</f>
        <v>1.0211809999999999</v>
      </c>
      <c r="V41" s="164">
        <f>'AEO T26 Paper 2022 Raw'!Y30</f>
        <v>1.0171300000000001</v>
      </c>
      <c r="W41" s="164">
        <f>'AEO T26 Paper 2022 Raw'!Z30</f>
        <v>1.013676</v>
      </c>
      <c r="X41" s="164">
        <f>'AEO T26 Paper 2022 Raw'!AA30</f>
        <v>1.010597</v>
      </c>
      <c r="Y41" s="164">
        <f>'AEO T26 Paper 2022 Raw'!AB30</f>
        <v>1.0080990000000001</v>
      </c>
      <c r="Z41" s="164">
        <f>'AEO T26 Paper 2022 Raw'!AC30</f>
        <v>1.0060519999999999</v>
      </c>
      <c r="AA41" s="164">
        <f>'AEO T26 Paper 2022 Raw'!AD30</f>
        <v>1.0037050000000001</v>
      </c>
      <c r="AB41" s="164">
        <f>'AEO T26 Paper 2022 Raw'!AE30</f>
        <v>1.0020469999999999</v>
      </c>
      <c r="AC41" s="164">
        <f>'AEO T26 Paper 2022 Raw'!AF30</f>
        <v>1.0002009999999999</v>
      </c>
      <c r="AD41" s="164">
        <f>'AEO T26 Paper 2022 Raw'!AG30</f>
        <v>0.99836899999999995</v>
      </c>
      <c r="AE41" s="164">
        <f>'AEO T26 Paper 2022 Raw'!AH30</f>
        <v>0.99781399999999998</v>
      </c>
      <c r="AF41" s="164">
        <f>'AEO T26 Paper 2022 Raw'!AI30</f>
        <v>0.99653899999999995</v>
      </c>
      <c r="AG41" s="256">
        <f>'AEO T26 Paper 2022 Raw'!AJ30</f>
        <v>-5.0000000000000001E-3</v>
      </c>
    </row>
    <row r="42" spans="1:33" ht="15" customHeight="1" x14ac:dyDescent="0.25">
      <c r="A42" s="38" t="s">
        <v>541</v>
      </c>
      <c r="B42" s="162" t="s">
        <v>0</v>
      </c>
      <c r="C42" s="166">
        <f>'AEO T26 Paper 2022 Raw'!F31</f>
        <v>10.529977000000001</v>
      </c>
      <c r="D42" s="166">
        <f>'AEO T26 Paper 2022 Raw'!G31</f>
        <v>10.565716</v>
      </c>
      <c r="E42" s="166">
        <f>'AEO T26 Paper 2022 Raw'!H31</f>
        <v>10.605267</v>
      </c>
      <c r="F42" s="166">
        <f>'AEO T26 Paper 2022 Raw'!I31</f>
        <v>10.600382</v>
      </c>
      <c r="G42" s="166">
        <f>'AEO T26 Paper 2022 Raw'!J31</f>
        <v>10.544510000000001</v>
      </c>
      <c r="H42" s="166">
        <f>'AEO T26 Paper 2022 Raw'!K31</f>
        <v>10.507533</v>
      </c>
      <c r="I42" s="166">
        <f>'AEO T26 Paper 2022 Raw'!L31</f>
        <v>10.463404000000001</v>
      </c>
      <c r="J42" s="166">
        <f>'AEO T26 Paper 2022 Raw'!M31</f>
        <v>10.411300000000001</v>
      </c>
      <c r="K42" s="166">
        <f>'AEO T26 Paper 2022 Raw'!N31</f>
        <v>10.352727</v>
      </c>
      <c r="L42" s="166">
        <f>'AEO T26 Paper 2022 Raw'!O31</f>
        <v>10.2928</v>
      </c>
      <c r="M42" s="166">
        <f>'AEO T26 Paper 2022 Raw'!P31</f>
        <v>10.233872</v>
      </c>
      <c r="N42" s="166">
        <f>'AEO T26 Paper 2022 Raw'!Q31</f>
        <v>10.172580999999999</v>
      </c>
      <c r="O42" s="166">
        <f>'AEO T26 Paper 2022 Raw'!R31</f>
        <v>10.105915</v>
      </c>
      <c r="P42" s="166">
        <f>'AEO T26 Paper 2022 Raw'!S31</f>
        <v>10.041912</v>
      </c>
      <c r="Q42" s="166">
        <f>'AEO T26 Paper 2022 Raw'!T31</f>
        <v>9.9832529999999995</v>
      </c>
      <c r="R42" s="166">
        <f>'AEO T26 Paper 2022 Raw'!U31</f>
        <v>9.9274260000000005</v>
      </c>
      <c r="S42" s="166">
        <f>'AEO T26 Paper 2022 Raw'!V31</f>
        <v>9.8737910000000007</v>
      </c>
      <c r="T42" s="166">
        <f>'AEO T26 Paper 2022 Raw'!W31</f>
        <v>9.8214380000000006</v>
      </c>
      <c r="U42" s="166">
        <f>'AEO T26 Paper 2022 Raw'!X31</f>
        <v>9.7749860000000002</v>
      </c>
      <c r="V42" s="166">
        <f>'AEO T26 Paper 2022 Raw'!Y31</f>
        <v>9.7272960000000008</v>
      </c>
      <c r="W42" s="166">
        <f>'AEO T26 Paper 2022 Raw'!Z31</f>
        <v>9.6854089999999999</v>
      </c>
      <c r="X42" s="166">
        <f>'AEO T26 Paper 2022 Raw'!AA31</f>
        <v>9.6469280000000008</v>
      </c>
      <c r="Y42" s="166">
        <f>'AEO T26 Paper 2022 Raw'!AB31</f>
        <v>9.6116379999999992</v>
      </c>
      <c r="Z42" s="166">
        <f>'AEO T26 Paper 2022 Raw'!AC31</f>
        <v>9.5743639999999992</v>
      </c>
      <c r="AA42" s="166">
        <f>'AEO T26 Paper 2022 Raw'!AD31</f>
        <v>9.5425799999999992</v>
      </c>
      <c r="AB42" s="166">
        <f>'AEO T26 Paper 2022 Raw'!AE31</f>
        <v>9.5142450000000007</v>
      </c>
      <c r="AC42" s="166">
        <f>'AEO T26 Paper 2022 Raw'!AF31</f>
        <v>9.4898749999999996</v>
      </c>
      <c r="AD42" s="166">
        <f>'AEO T26 Paper 2022 Raw'!AG31</f>
        <v>9.4731249999999996</v>
      </c>
      <c r="AE42" s="166">
        <f>'AEO T26 Paper 2022 Raw'!AH31</f>
        <v>9.4438709999999997</v>
      </c>
      <c r="AF42" s="166">
        <f>'AEO T26 Paper 2022 Raw'!AI31</f>
        <v>9.4219059999999999</v>
      </c>
      <c r="AG42" s="254">
        <f>'AEO T26 Paper 2022 Raw'!AJ31</f>
        <v>-4.0000000000000001E-3</v>
      </c>
    </row>
    <row r="43" spans="1:33" ht="15" customHeight="1" x14ac:dyDescent="0.25">
      <c r="C43" s="248"/>
      <c r="D43" s="248"/>
      <c r="E43" s="248"/>
      <c r="F43" s="248"/>
      <c r="G43" s="248"/>
      <c r="H43" s="248"/>
      <c r="I43" s="248"/>
      <c r="J43" s="248"/>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126"/>
    </row>
    <row r="44" spans="1:33" ht="15" customHeight="1" x14ac:dyDescent="0.25">
      <c r="B44" s="162" t="s">
        <v>500</v>
      </c>
      <c r="C44" s="248"/>
      <c r="D44" s="248"/>
      <c r="E44" s="248"/>
      <c r="F44" s="248"/>
      <c r="G44" s="248"/>
      <c r="H44" s="248"/>
      <c r="I44" s="248"/>
      <c r="J44" s="248"/>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126"/>
    </row>
    <row r="45" spans="1:33" ht="15" customHeight="1" x14ac:dyDescent="0.25">
      <c r="A45" s="38" t="s">
        <v>540</v>
      </c>
      <c r="B45" s="162" t="s">
        <v>220</v>
      </c>
      <c r="C45" s="232">
        <f>'AEO T26 Paper 2022 Raw'!F33</f>
        <v>61.722774999999999</v>
      </c>
      <c r="D45" s="232">
        <f>'AEO T26 Paper 2022 Raw'!G33</f>
        <v>60.807597999999999</v>
      </c>
      <c r="E45" s="232">
        <f>'AEO T26 Paper 2022 Raw'!H33</f>
        <v>59.361195000000002</v>
      </c>
      <c r="F45" s="232">
        <f>'AEO T26 Paper 2022 Raw'!I33</f>
        <v>56.275108000000003</v>
      </c>
      <c r="G45" s="232">
        <f>'AEO T26 Paper 2022 Raw'!J33</f>
        <v>53.975425999999999</v>
      </c>
      <c r="H45" s="232">
        <f>'AEO T26 Paper 2022 Raw'!K33</f>
        <v>52.418757999999997</v>
      </c>
      <c r="I45" s="232">
        <f>'AEO T26 Paper 2022 Raw'!L33</f>
        <v>50.646999000000001</v>
      </c>
      <c r="J45" s="232">
        <f>'AEO T26 Paper 2022 Raw'!M33</f>
        <v>49.574024000000001</v>
      </c>
      <c r="K45" s="232">
        <f>'AEO T26 Paper 2022 Raw'!N33</f>
        <v>48.280293</v>
      </c>
      <c r="L45" s="232">
        <f>'AEO T26 Paper 2022 Raw'!O33</f>
        <v>46.841621000000004</v>
      </c>
      <c r="M45" s="232">
        <f>'AEO T26 Paper 2022 Raw'!P33</f>
        <v>45.567089000000003</v>
      </c>
      <c r="N45" s="232">
        <f>'AEO T26 Paper 2022 Raw'!Q33</f>
        <v>44.368000000000002</v>
      </c>
      <c r="O45" s="232">
        <f>'AEO T26 Paper 2022 Raw'!R33</f>
        <v>43.569240999999998</v>
      </c>
      <c r="P45" s="232">
        <f>'AEO T26 Paper 2022 Raw'!S33</f>
        <v>42.039158</v>
      </c>
      <c r="Q45" s="232">
        <f>'AEO T26 Paper 2022 Raw'!T33</f>
        <v>40.674244000000002</v>
      </c>
      <c r="R45" s="232">
        <f>'AEO T26 Paper 2022 Raw'!U33</f>
        <v>39.605282000000003</v>
      </c>
      <c r="S45" s="232">
        <f>'AEO T26 Paper 2022 Raw'!V33</f>
        <v>38.726646000000002</v>
      </c>
      <c r="T45" s="232">
        <f>'AEO T26 Paper 2022 Raw'!W33</f>
        <v>38.010894999999998</v>
      </c>
      <c r="U45" s="232">
        <f>'AEO T26 Paper 2022 Raw'!X33</f>
        <v>37.391314999999999</v>
      </c>
      <c r="V45" s="232">
        <f>'AEO T26 Paper 2022 Raw'!Y33</f>
        <v>36.590893000000001</v>
      </c>
      <c r="W45" s="232">
        <f>'AEO T26 Paper 2022 Raw'!Z33</f>
        <v>35.917084000000003</v>
      </c>
      <c r="X45" s="232">
        <f>'AEO T26 Paper 2022 Raw'!AA33</f>
        <v>35.332107999999998</v>
      </c>
      <c r="Y45" s="232">
        <f>'AEO T26 Paper 2022 Raw'!AB33</f>
        <v>34.723174999999998</v>
      </c>
      <c r="Z45" s="232">
        <f>'AEO T26 Paper 2022 Raw'!AC33</f>
        <v>33.979953999999999</v>
      </c>
      <c r="AA45" s="232">
        <f>'AEO T26 Paper 2022 Raw'!AD33</f>
        <v>33.310229999999997</v>
      </c>
      <c r="AB45" s="232">
        <f>'AEO T26 Paper 2022 Raw'!AE33</f>
        <v>32.885468000000003</v>
      </c>
      <c r="AC45" s="232">
        <f>'AEO T26 Paper 2022 Raw'!AF33</f>
        <v>32.464970000000001</v>
      </c>
      <c r="AD45" s="232">
        <f>'AEO T26 Paper 2022 Raw'!AG33</f>
        <v>32.128734999999999</v>
      </c>
      <c r="AE45" s="232">
        <f>'AEO T26 Paper 2022 Raw'!AH33</f>
        <v>31.507785999999999</v>
      </c>
      <c r="AF45" s="232">
        <f>'AEO T26 Paper 2022 Raw'!AI33</f>
        <v>31.242386</v>
      </c>
      <c r="AG45" s="254">
        <f>'AEO T26 Paper 2022 Raw'!AJ33</f>
        <v>-2.3E-2</v>
      </c>
    </row>
    <row r="46" spans="1:33" ht="15" customHeight="1" x14ac:dyDescent="0.25">
      <c r="C46" s="248">
        <f>'AEO T26 Paper 2022 Raw'!F35</f>
        <v>0</v>
      </c>
      <c r="D46" s="248">
        <f>'AEO T26 Paper 2022 Raw'!G35</f>
        <v>0</v>
      </c>
      <c r="E46" s="248">
        <f>'AEO T26 Paper 2022 Raw'!H35</f>
        <v>0</v>
      </c>
      <c r="F46" s="248">
        <f>'AEO T26 Paper 2022 Raw'!I35</f>
        <v>0</v>
      </c>
      <c r="G46" s="248">
        <f>'AEO T26 Paper 2022 Raw'!J35</f>
        <v>0</v>
      </c>
      <c r="H46" s="248">
        <f>'AEO T26 Paper 2022 Raw'!K35</f>
        <v>0</v>
      </c>
      <c r="I46" s="248">
        <f>'AEO T26 Paper 2022 Raw'!L35</f>
        <v>0</v>
      </c>
      <c r="J46" s="248">
        <f>'AEO T26 Paper 2022 Raw'!M35</f>
        <v>0</v>
      </c>
      <c r="K46" s="248">
        <f>'AEO T26 Paper 2022 Raw'!N35</f>
        <v>0</v>
      </c>
      <c r="L46" s="248">
        <f>'AEO T26 Paper 2022 Raw'!O35</f>
        <v>0</v>
      </c>
      <c r="M46" s="248">
        <f>'AEO T26 Paper 2022 Raw'!P35</f>
        <v>0</v>
      </c>
      <c r="N46" s="248">
        <f>'AEO T26 Paper 2022 Raw'!Q35</f>
        <v>0</v>
      </c>
      <c r="O46" s="248">
        <f>'AEO T26 Paper 2022 Raw'!R35</f>
        <v>0</v>
      </c>
      <c r="P46" s="248">
        <f>'AEO T26 Paper 2022 Raw'!S35</f>
        <v>0</v>
      </c>
      <c r="Q46" s="248">
        <f>'AEO T26 Paper 2022 Raw'!T35</f>
        <v>0</v>
      </c>
      <c r="R46" s="248">
        <f>'AEO T26 Paper 2022 Raw'!U35</f>
        <v>0</v>
      </c>
      <c r="S46" s="248">
        <f>'AEO T26 Paper 2022 Raw'!V35</f>
        <v>0</v>
      </c>
      <c r="T46" s="248">
        <f>'AEO T26 Paper 2022 Raw'!W35</f>
        <v>0</v>
      </c>
      <c r="U46" s="248">
        <f>'AEO T26 Paper 2022 Raw'!X35</f>
        <v>0</v>
      </c>
      <c r="V46" s="248">
        <f>'AEO T26 Paper 2022 Raw'!Y35</f>
        <v>0</v>
      </c>
      <c r="W46" s="248">
        <f>'AEO T26 Paper 2022 Raw'!Z35</f>
        <v>0</v>
      </c>
      <c r="X46" s="248">
        <f>'AEO T26 Paper 2022 Raw'!AA35</f>
        <v>0</v>
      </c>
      <c r="Y46" s="248">
        <f>'AEO T26 Paper 2022 Raw'!AB35</f>
        <v>0</v>
      </c>
      <c r="Z46" s="248">
        <f>'AEO T26 Paper 2022 Raw'!AC35</f>
        <v>0</v>
      </c>
      <c r="AA46" s="248">
        <f>'AEO T26 Paper 2022 Raw'!AD35</f>
        <v>0</v>
      </c>
      <c r="AB46" s="248">
        <f>'AEO T26 Paper 2022 Raw'!AE35</f>
        <v>0</v>
      </c>
      <c r="AC46" s="248">
        <f>'AEO T26 Paper 2022 Raw'!AF35</f>
        <v>0</v>
      </c>
      <c r="AD46" s="248">
        <f>'AEO T26 Paper 2022 Raw'!AG35</f>
        <v>0</v>
      </c>
      <c r="AE46" s="248">
        <f>'AEO T26 Paper 2022 Raw'!AH35</f>
        <v>0</v>
      </c>
      <c r="AF46" s="248">
        <f>'AEO T26 Paper 2022 Raw'!AI35</f>
        <v>0</v>
      </c>
      <c r="AG46" s="126">
        <f>'AEO T26 Paper 2022 Raw'!AJ35</f>
        <v>0</v>
      </c>
    </row>
    <row r="47" spans="1:33" ht="15" customHeight="1" x14ac:dyDescent="0.25">
      <c r="B47" s="162" t="s">
        <v>498</v>
      </c>
      <c r="C47" s="248"/>
      <c r="D47" s="248"/>
      <c r="E47" s="248"/>
      <c r="F47" s="248"/>
      <c r="G47" s="248"/>
      <c r="H47" s="248"/>
      <c r="I47" s="248"/>
      <c r="J47" s="248"/>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126"/>
    </row>
    <row r="48" spans="1:33" ht="15" customHeight="1" x14ac:dyDescent="0.25">
      <c r="B48" s="162" t="s">
        <v>229</v>
      </c>
      <c r="C48" s="248"/>
      <c r="D48" s="248"/>
      <c r="E48" s="248"/>
      <c r="F48" s="248"/>
      <c r="G48" s="248"/>
      <c r="H48" s="248"/>
      <c r="I48" s="248"/>
      <c r="J48" s="248"/>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126"/>
    </row>
    <row r="49" spans="1:34" ht="15" customHeight="1" x14ac:dyDescent="0.25">
      <c r="A49" s="38" t="s">
        <v>539</v>
      </c>
      <c r="B49" s="163" t="s">
        <v>230</v>
      </c>
      <c r="C49" s="164">
        <f>'AEO T26 Paper 2022 Raw'!F36</f>
        <v>1.8881999999999999E-2</v>
      </c>
      <c r="D49" s="164">
        <f>'AEO T26 Paper 2022 Raw'!G36</f>
        <v>1.9012000000000001E-2</v>
      </c>
      <c r="E49" s="164">
        <f>'AEO T26 Paper 2022 Raw'!H36</f>
        <v>1.8912999999999999E-2</v>
      </c>
      <c r="F49" s="164">
        <f>'AEO T26 Paper 2022 Raw'!I36</f>
        <v>1.8696999999999998E-2</v>
      </c>
      <c r="G49" s="164">
        <f>'AEO T26 Paper 2022 Raw'!J36</f>
        <v>1.8137E-2</v>
      </c>
      <c r="H49" s="164">
        <f>'AEO T26 Paper 2022 Raw'!K36</f>
        <v>1.7833000000000002E-2</v>
      </c>
      <c r="I49" s="164">
        <f>'AEO T26 Paper 2022 Raw'!L36</f>
        <v>1.7520999999999998E-2</v>
      </c>
      <c r="J49" s="164">
        <f>'AEO T26 Paper 2022 Raw'!M36</f>
        <v>1.7235E-2</v>
      </c>
      <c r="K49" s="164">
        <f>'AEO T26 Paper 2022 Raw'!N36</f>
        <v>1.6943E-2</v>
      </c>
      <c r="L49" s="164">
        <f>'AEO T26 Paper 2022 Raw'!O36</f>
        <v>1.6636999999999999E-2</v>
      </c>
      <c r="M49" s="164">
        <f>'AEO T26 Paper 2022 Raw'!P36</f>
        <v>1.6323000000000001E-2</v>
      </c>
      <c r="N49" s="164">
        <f>'AEO T26 Paper 2022 Raw'!Q36</f>
        <v>1.6032000000000001E-2</v>
      </c>
      <c r="O49" s="164">
        <f>'AEO T26 Paper 2022 Raw'!R36</f>
        <v>1.5734000000000001E-2</v>
      </c>
      <c r="P49" s="164">
        <f>'AEO T26 Paper 2022 Raw'!S36</f>
        <v>1.5424E-2</v>
      </c>
      <c r="Q49" s="164">
        <f>'AEO T26 Paper 2022 Raw'!T36</f>
        <v>1.515E-2</v>
      </c>
      <c r="R49" s="164">
        <f>'AEO T26 Paper 2022 Raw'!U36</f>
        <v>1.4886E-2</v>
      </c>
      <c r="S49" s="164">
        <f>'AEO T26 Paper 2022 Raw'!V36</f>
        <v>1.4633E-2</v>
      </c>
      <c r="T49" s="164">
        <f>'AEO T26 Paper 2022 Raw'!W36</f>
        <v>1.4399E-2</v>
      </c>
      <c r="U49" s="164">
        <f>'AEO T26 Paper 2022 Raw'!X36</f>
        <v>1.4200000000000001E-2</v>
      </c>
      <c r="V49" s="164">
        <f>'AEO T26 Paper 2022 Raw'!Y36</f>
        <v>1.3958999999999999E-2</v>
      </c>
      <c r="W49" s="164">
        <f>'AEO T26 Paper 2022 Raw'!Z36</f>
        <v>1.3754000000000001E-2</v>
      </c>
      <c r="X49" s="164">
        <f>'AEO T26 Paper 2022 Raw'!AA36</f>
        <v>1.3579000000000001E-2</v>
      </c>
      <c r="Y49" s="164">
        <f>'AEO T26 Paper 2022 Raw'!AB36</f>
        <v>1.3398E-2</v>
      </c>
      <c r="Z49" s="164">
        <f>'AEO T26 Paper 2022 Raw'!AC36</f>
        <v>1.3164E-2</v>
      </c>
      <c r="AA49" s="164">
        <f>'AEO T26 Paper 2022 Raw'!AD36</f>
        <v>1.2978E-2</v>
      </c>
      <c r="AB49" s="164">
        <f>'AEO T26 Paper 2022 Raw'!AE36</f>
        <v>1.2862999999999999E-2</v>
      </c>
      <c r="AC49" s="164">
        <f>'AEO T26 Paper 2022 Raw'!AF36</f>
        <v>1.2760000000000001E-2</v>
      </c>
      <c r="AD49" s="164">
        <f>'AEO T26 Paper 2022 Raw'!AG36</f>
        <v>1.2692E-2</v>
      </c>
      <c r="AE49" s="164">
        <f>'AEO T26 Paper 2022 Raw'!AH36</f>
        <v>1.2499E-2</v>
      </c>
      <c r="AF49" s="164">
        <f>'AEO T26 Paper 2022 Raw'!AI36</f>
        <v>1.2418999999999999E-2</v>
      </c>
      <c r="AG49" s="256">
        <f>'AEO T26 Paper 2022 Raw'!AJ36</f>
        <v>-1.4E-2</v>
      </c>
    </row>
    <row r="50" spans="1:34" ht="15" customHeight="1" x14ac:dyDescent="0.25">
      <c r="A50" s="38" t="s">
        <v>538</v>
      </c>
      <c r="B50" s="163" t="s">
        <v>21</v>
      </c>
      <c r="C50" s="164">
        <f>'AEO T26 Paper 2022 Raw'!F37</f>
        <v>2.1721460000000001</v>
      </c>
      <c r="D50" s="164">
        <f>'AEO T26 Paper 2022 Raw'!G37</f>
        <v>2.2078440000000001</v>
      </c>
      <c r="E50" s="164">
        <f>'AEO T26 Paper 2022 Raw'!H37</f>
        <v>2.2170909999999999</v>
      </c>
      <c r="F50" s="164">
        <f>'AEO T26 Paper 2022 Raw'!I37</f>
        <v>2.2121469999999999</v>
      </c>
      <c r="G50" s="164">
        <f>'AEO T26 Paper 2022 Raw'!J37</f>
        <v>2.1656569999999999</v>
      </c>
      <c r="H50" s="164">
        <f>'AEO T26 Paper 2022 Raw'!K37</f>
        <v>2.1488640000000001</v>
      </c>
      <c r="I50" s="164">
        <f>'AEO T26 Paper 2022 Raw'!L37</f>
        <v>2.1303679999999998</v>
      </c>
      <c r="J50" s="164">
        <f>'AEO T26 Paper 2022 Raw'!M37</f>
        <v>2.1143640000000001</v>
      </c>
      <c r="K50" s="164">
        <f>'AEO T26 Paper 2022 Raw'!N37</f>
        <v>2.097032</v>
      </c>
      <c r="L50" s="164">
        <f>'AEO T26 Paper 2022 Raw'!O37</f>
        <v>2.0774010000000001</v>
      </c>
      <c r="M50" s="164">
        <f>'AEO T26 Paper 2022 Raw'!P37</f>
        <v>2.0560209999999999</v>
      </c>
      <c r="N50" s="164">
        <f>'AEO T26 Paper 2022 Raw'!Q37</f>
        <v>2.0367690000000001</v>
      </c>
      <c r="O50" s="164">
        <f>'AEO T26 Paper 2022 Raw'!R37</f>
        <v>2.0160770000000001</v>
      </c>
      <c r="P50" s="164">
        <f>'AEO T26 Paper 2022 Raw'!S37</f>
        <v>1.993204</v>
      </c>
      <c r="Q50" s="164">
        <f>'AEO T26 Paper 2022 Raw'!T37</f>
        <v>1.974324</v>
      </c>
      <c r="R50" s="164">
        <f>'AEO T26 Paper 2022 Raw'!U37</f>
        <v>1.956215</v>
      </c>
      <c r="S50" s="164">
        <f>'AEO T26 Paper 2022 Raw'!V37</f>
        <v>1.938977</v>
      </c>
      <c r="T50" s="164">
        <f>'AEO T26 Paper 2022 Raw'!W37</f>
        <v>1.9237040000000001</v>
      </c>
      <c r="U50" s="164">
        <f>'AEO T26 Paper 2022 Raw'!X37</f>
        <v>1.91259</v>
      </c>
      <c r="V50" s="164">
        <f>'AEO T26 Paper 2022 Raw'!Y37</f>
        <v>1.895329</v>
      </c>
      <c r="W50" s="164">
        <f>'AEO T26 Paper 2022 Raw'!Z37</f>
        <v>1.8824730000000001</v>
      </c>
      <c r="X50" s="164">
        <f>'AEO T26 Paper 2022 Raw'!AA37</f>
        <v>1.8734</v>
      </c>
      <c r="Y50" s="164">
        <f>'AEO T26 Paper 2022 Raw'!AB37</f>
        <v>1.8630359999999999</v>
      </c>
      <c r="Z50" s="164">
        <f>'AEO T26 Paper 2022 Raw'!AC37</f>
        <v>1.844848</v>
      </c>
      <c r="AA50" s="164">
        <f>'AEO T26 Paper 2022 Raw'!AD37</f>
        <v>1.832946</v>
      </c>
      <c r="AB50" s="164">
        <f>'AEO T26 Paper 2022 Raw'!AE37</f>
        <v>1.830768</v>
      </c>
      <c r="AC50" s="164">
        <f>'AEO T26 Paper 2022 Raw'!AF37</f>
        <v>1.829993</v>
      </c>
      <c r="AD50" s="164">
        <f>'AEO T26 Paper 2022 Raw'!AG37</f>
        <v>1.8341719999999999</v>
      </c>
      <c r="AE50" s="164">
        <f>'AEO T26 Paper 2022 Raw'!AH37</f>
        <v>1.8198430000000001</v>
      </c>
      <c r="AF50" s="164">
        <f>'AEO T26 Paper 2022 Raw'!AI37</f>
        <v>1.8218019999999999</v>
      </c>
      <c r="AG50" s="256">
        <f>'AEO T26 Paper 2022 Raw'!AJ37</f>
        <v>-6.0000000000000001E-3</v>
      </c>
    </row>
    <row r="51" spans="1:34" ht="15" customHeight="1" x14ac:dyDescent="0.25">
      <c r="A51" s="38" t="s">
        <v>537</v>
      </c>
      <c r="B51" s="163" t="s">
        <v>489</v>
      </c>
      <c r="C51" s="164">
        <f>'AEO T26 Paper 2022 Raw'!F38</f>
        <v>0.36726300000000001</v>
      </c>
      <c r="D51" s="164">
        <f>'AEO T26 Paper 2022 Raw'!G38</f>
        <v>0.36157299999999998</v>
      </c>
      <c r="E51" s="164">
        <f>'AEO T26 Paper 2022 Raw'!H38</f>
        <v>0.35153200000000001</v>
      </c>
      <c r="F51" s="164">
        <f>'AEO T26 Paper 2022 Raw'!I38</f>
        <v>0.33943000000000001</v>
      </c>
      <c r="G51" s="164">
        <f>'AEO T26 Paper 2022 Raw'!J38</f>
        <v>0.32141999999999998</v>
      </c>
      <c r="H51" s="164">
        <f>'AEO T26 Paper 2022 Raw'!K38</f>
        <v>0.30833100000000002</v>
      </c>
      <c r="I51" s="164">
        <f>'AEO T26 Paper 2022 Raw'!L38</f>
        <v>0.29535899999999998</v>
      </c>
      <c r="J51" s="164">
        <f>'AEO T26 Paper 2022 Raw'!M38</f>
        <v>0.28308299999999997</v>
      </c>
      <c r="K51" s="164">
        <f>'AEO T26 Paper 2022 Raw'!N38</f>
        <v>0.27096300000000001</v>
      </c>
      <c r="L51" s="164">
        <f>'AEO T26 Paper 2022 Raw'!O38</f>
        <v>0.25888899999999998</v>
      </c>
      <c r="M51" s="164">
        <f>'AEO T26 Paper 2022 Raw'!P38</f>
        <v>0.246949</v>
      </c>
      <c r="N51" s="164">
        <f>'AEO T26 Paper 2022 Raw'!Q38</f>
        <v>0.23560500000000001</v>
      </c>
      <c r="O51" s="164">
        <f>'AEO T26 Paper 2022 Raw'!R38</f>
        <v>0.22442400000000001</v>
      </c>
      <c r="P51" s="164">
        <f>'AEO T26 Paper 2022 Raw'!S38</f>
        <v>0.213337</v>
      </c>
      <c r="Q51" s="164">
        <f>'AEO T26 Paper 2022 Raw'!T38</f>
        <v>0.20299800000000001</v>
      </c>
      <c r="R51" s="164">
        <f>'AEO T26 Paper 2022 Raw'!U38</f>
        <v>0.19303100000000001</v>
      </c>
      <c r="S51" s="164">
        <f>'AEO T26 Paper 2022 Raw'!V38</f>
        <v>0.18342900000000001</v>
      </c>
      <c r="T51" s="164">
        <f>'AEO T26 Paper 2022 Raw'!W38</f>
        <v>0.17427400000000001</v>
      </c>
      <c r="U51" s="164">
        <f>'AEO T26 Paper 2022 Raw'!X38</f>
        <v>0.16572500000000001</v>
      </c>
      <c r="V51" s="164">
        <f>'AEO T26 Paper 2022 Raw'!Y38</f>
        <v>0.15687499999999999</v>
      </c>
      <c r="W51" s="164">
        <f>'AEO T26 Paper 2022 Raw'!Z38</f>
        <v>0.14862400000000001</v>
      </c>
      <c r="X51" s="164">
        <f>'AEO T26 Paper 2022 Raw'!AA38</f>
        <v>0.14086799999999999</v>
      </c>
      <c r="Y51" s="164">
        <f>'AEO T26 Paper 2022 Raw'!AB38</f>
        <v>0.13319800000000001</v>
      </c>
      <c r="Z51" s="164">
        <f>'AEO T26 Paper 2022 Raw'!AC38</f>
        <v>0.12518000000000001</v>
      </c>
      <c r="AA51" s="164">
        <f>'AEO T26 Paper 2022 Raw'!AD38</f>
        <v>0.117802</v>
      </c>
      <c r="AB51" s="164">
        <f>'AEO T26 Paper 2022 Raw'!AE38</f>
        <v>0.11119900000000001</v>
      </c>
      <c r="AC51" s="164">
        <f>'AEO T26 Paper 2022 Raw'!AF38</f>
        <v>0.104791</v>
      </c>
      <c r="AD51" s="164">
        <f>'AEO T26 Paper 2022 Raw'!AG38</f>
        <v>9.8751000000000005E-2</v>
      </c>
      <c r="AE51" s="164">
        <f>'AEO T26 Paper 2022 Raw'!AH38</f>
        <v>9.1841999999999993E-2</v>
      </c>
      <c r="AF51" s="164">
        <f>'AEO T26 Paper 2022 Raw'!AI38</f>
        <v>8.5888999999999993E-2</v>
      </c>
      <c r="AG51" s="256">
        <f>'AEO T26 Paper 2022 Raw'!AJ38</f>
        <v>-4.9000000000000002E-2</v>
      </c>
    </row>
    <row r="52" spans="1:34" ht="15" customHeight="1" x14ac:dyDescent="0.25">
      <c r="A52" s="38" t="s">
        <v>536</v>
      </c>
      <c r="B52" s="163" t="s">
        <v>231</v>
      </c>
      <c r="C52" s="164">
        <f>'AEO T26 Paper 2022 Raw'!F39</f>
        <v>5.2127509999999999</v>
      </c>
      <c r="D52" s="164">
        <f>'AEO T26 Paper 2022 Raw'!G39</f>
        <v>5.2546530000000002</v>
      </c>
      <c r="E52" s="164">
        <f>'AEO T26 Paper 2022 Raw'!H39</f>
        <v>5.2455889999999998</v>
      </c>
      <c r="F52" s="164">
        <f>'AEO T26 Paper 2022 Raw'!I39</f>
        <v>5.2239190000000004</v>
      </c>
      <c r="G52" s="164">
        <f>'AEO T26 Paper 2022 Raw'!J39</f>
        <v>5.1776210000000003</v>
      </c>
      <c r="H52" s="164">
        <f>'AEO T26 Paper 2022 Raw'!K39</f>
        <v>5.1363329999999996</v>
      </c>
      <c r="I52" s="164">
        <f>'AEO T26 Paper 2022 Raw'!L39</f>
        <v>5.0960929999999998</v>
      </c>
      <c r="J52" s="164">
        <f>'AEO T26 Paper 2022 Raw'!M39</f>
        <v>5.052702</v>
      </c>
      <c r="K52" s="164">
        <f>'AEO T26 Paper 2022 Raw'!N39</f>
        <v>5.0044899999999997</v>
      </c>
      <c r="L52" s="164">
        <f>'AEO T26 Paper 2022 Raw'!O39</f>
        <v>4.9530519999999996</v>
      </c>
      <c r="M52" s="164">
        <f>'AEO T26 Paper 2022 Raw'!P39</f>
        <v>4.8977820000000003</v>
      </c>
      <c r="N52" s="164">
        <f>'AEO T26 Paper 2022 Raw'!Q39</f>
        <v>4.8531040000000001</v>
      </c>
      <c r="O52" s="164">
        <f>'AEO T26 Paper 2022 Raw'!R39</f>
        <v>4.7919840000000002</v>
      </c>
      <c r="P52" s="164">
        <f>'AEO T26 Paper 2022 Raw'!S39</f>
        <v>4.7343209999999996</v>
      </c>
      <c r="Q52" s="164">
        <f>'AEO T26 Paper 2022 Raw'!T39</f>
        <v>4.6930969999999999</v>
      </c>
      <c r="R52" s="164">
        <f>'AEO T26 Paper 2022 Raw'!U39</f>
        <v>4.6501859999999997</v>
      </c>
      <c r="S52" s="164">
        <f>'AEO T26 Paper 2022 Raw'!V39</f>
        <v>4.6003639999999999</v>
      </c>
      <c r="T52" s="164">
        <f>'AEO T26 Paper 2022 Raw'!W39</f>
        <v>4.5555500000000002</v>
      </c>
      <c r="U52" s="164">
        <f>'AEO T26 Paper 2022 Raw'!X39</f>
        <v>4.512181</v>
      </c>
      <c r="V52" s="164">
        <f>'AEO T26 Paper 2022 Raw'!Y39</f>
        <v>4.4819610000000001</v>
      </c>
      <c r="W52" s="164">
        <f>'AEO T26 Paper 2022 Raw'!Z39</f>
        <v>4.4377170000000001</v>
      </c>
      <c r="X52" s="164">
        <f>'AEO T26 Paper 2022 Raw'!AA39</f>
        <v>4.404763</v>
      </c>
      <c r="Y52" s="164">
        <f>'AEO T26 Paper 2022 Raw'!AB39</f>
        <v>4.3879109999999999</v>
      </c>
      <c r="Z52" s="164">
        <f>'AEO T26 Paper 2022 Raw'!AC39</f>
        <v>4.3483650000000003</v>
      </c>
      <c r="AA52" s="164">
        <f>'AEO T26 Paper 2022 Raw'!AD39</f>
        <v>4.3199420000000002</v>
      </c>
      <c r="AB52" s="164">
        <f>'AEO T26 Paper 2022 Raw'!AE39</f>
        <v>4.3111509999999997</v>
      </c>
      <c r="AC52" s="164">
        <f>'AEO T26 Paper 2022 Raw'!AF39</f>
        <v>4.297059</v>
      </c>
      <c r="AD52" s="164">
        <f>'AEO T26 Paper 2022 Raw'!AG39</f>
        <v>4.2884450000000003</v>
      </c>
      <c r="AE52" s="164">
        <f>'AEO T26 Paper 2022 Raw'!AH39</f>
        <v>4.2391670000000001</v>
      </c>
      <c r="AF52" s="164">
        <f>'AEO T26 Paper 2022 Raw'!AI39</f>
        <v>4.2190120000000002</v>
      </c>
      <c r="AG52" s="256">
        <f>'AEO T26 Paper 2022 Raw'!AJ39</f>
        <v>-7.0000000000000001E-3</v>
      </c>
    </row>
    <row r="53" spans="1:34" ht="15" customHeight="1" x14ac:dyDescent="0.25">
      <c r="A53" s="38" t="s">
        <v>535</v>
      </c>
      <c r="B53" s="162" t="s">
        <v>224</v>
      </c>
      <c r="C53" s="166">
        <f>'AEO T26 Paper 2022 Raw'!F40</f>
        <v>7.7710419999999996</v>
      </c>
      <c r="D53" s="166">
        <f>'AEO T26 Paper 2022 Raw'!G40</f>
        <v>7.8430809999999997</v>
      </c>
      <c r="E53" s="166">
        <f>'AEO T26 Paper 2022 Raw'!H40</f>
        <v>7.8331249999999999</v>
      </c>
      <c r="F53" s="166">
        <f>'AEO T26 Paper 2022 Raw'!I40</f>
        <v>7.7941940000000001</v>
      </c>
      <c r="G53" s="166">
        <f>'AEO T26 Paper 2022 Raw'!J40</f>
        <v>7.682836</v>
      </c>
      <c r="H53" s="166">
        <f>'AEO T26 Paper 2022 Raw'!K40</f>
        <v>7.6113600000000003</v>
      </c>
      <c r="I53" s="166">
        <f>'AEO T26 Paper 2022 Raw'!L40</f>
        <v>7.5393410000000003</v>
      </c>
      <c r="J53" s="166">
        <f>'AEO T26 Paper 2022 Raw'!M40</f>
        <v>7.4673829999999999</v>
      </c>
      <c r="K53" s="166">
        <f>'AEO T26 Paper 2022 Raw'!N40</f>
        <v>7.3894279999999997</v>
      </c>
      <c r="L53" s="166">
        <f>'AEO T26 Paper 2022 Raw'!O40</f>
        <v>7.3059789999999998</v>
      </c>
      <c r="M53" s="166">
        <f>'AEO T26 Paper 2022 Raw'!P40</f>
        <v>7.2170740000000002</v>
      </c>
      <c r="N53" s="166">
        <f>'AEO T26 Paper 2022 Raw'!Q40</f>
        <v>7.1415090000000001</v>
      </c>
      <c r="O53" s="166">
        <f>'AEO T26 Paper 2022 Raw'!R40</f>
        <v>7.0482180000000003</v>
      </c>
      <c r="P53" s="166">
        <f>'AEO T26 Paper 2022 Raw'!S40</f>
        <v>6.9562850000000003</v>
      </c>
      <c r="Q53" s="166">
        <f>'AEO T26 Paper 2022 Raw'!T40</f>
        <v>6.8855690000000003</v>
      </c>
      <c r="R53" s="166">
        <f>'AEO T26 Paper 2022 Raw'!U40</f>
        <v>6.8143180000000001</v>
      </c>
      <c r="S53" s="166">
        <f>'AEO T26 Paper 2022 Raw'!V40</f>
        <v>6.7374029999999996</v>
      </c>
      <c r="T53" s="166">
        <f>'AEO T26 Paper 2022 Raw'!W40</f>
        <v>6.6679269999999997</v>
      </c>
      <c r="U53" s="166">
        <f>'AEO T26 Paper 2022 Raw'!X40</f>
        <v>6.6046950000000004</v>
      </c>
      <c r="V53" s="166">
        <f>'AEO T26 Paper 2022 Raw'!Y40</f>
        <v>6.5481239999999996</v>
      </c>
      <c r="W53" s="166">
        <f>'AEO T26 Paper 2022 Raw'!Z40</f>
        <v>6.4825679999999997</v>
      </c>
      <c r="X53" s="166">
        <f>'AEO T26 Paper 2022 Raw'!AA40</f>
        <v>6.4326090000000002</v>
      </c>
      <c r="Y53" s="166">
        <f>'AEO T26 Paper 2022 Raw'!AB40</f>
        <v>6.3975419999999996</v>
      </c>
      <c r="Z53" s="166">
        <f>'AEO T26 Paper 2022 Raw'!AC40</f>
        <v>6.331556</v>
      </c>
      <c r="AA53" s="166">
        <f>'AEO T26 Paper 2022 Raw'!AD40</f>
        <v>6.2836660000000002</v>
      </c>
      <c r="AB53" s="166">
        <f>'AEO T26 Paper 2022 Raw'!AE40</f>
        <v>6.265981</v>
      </c>
      <c r="AC53" s="166">
        <f>'AEO T26 Paper 2022 Raw'!AF40</f>
        <v>6.2446029999999997</v>
      </c>
      <c r="AD53" s="166">
        <f>'AEO T26 Paper 2022 Raw'!AG40</f>
        <v>6.2340600000000004</v>
      </c>
      <c r="AE53" s="166">
        <f>'AEO T26 Paper 2022 Raw'!AH40</f>
        <v>6.1633509999999996</v>
      </c>
      <c r="AF53" s="166">
        <f>'AEO T26 Paper 2022 Raw'!AI40</f>
        <v>6.1391220000000004</v>
      </c>
      <c r="AG53" s="254">
        <f>'AEO T26 Paper 2022 Raw'!AJ40</f>
        <v>-8.0000000000000002E-3</v>
      </c>
    </row>
    <row r="54" spans="1:34" ht="15" customHeight="1" x14ac:dyDescent="0.25">
      <c r="B54" s="162" t="s">
        <v>232</v>
      </c>
      <c r="C54" s="248"/>
      <c r="D54" s="248"/>
      <c r="E54" s="248"/>
      <c r="F54" s="248"/>
      <c r="G54" s="248"/>
      <c r="H54" s="248"/>
      <c r="I54" s="248"/>
      <c r="J54" s="248"/>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126"/>
    </row>
    <row r="55" spans="1:34" ht="15" customHeight="1" x14ac:dyDescent="0.25">
      <c r="A55" s="38" t="s">
        <v>534</v>
      </c>
      <c r="B55" s="163" t="s">
        <v>230</v>
      </c>
      <c r="C55" s="164">
        <f>'AEO T26 Paper 2022 Raw'!F42</f>
        <v>0.113529</v>
      </c>
      <c r="D55" s="164">
        <f>'AEO T26 Paper 2022 Raw'!G42</f>
        <v>0.114311</v>
      </c>
      <c r="E55" s="164">
        <f>'AEO T26 Paper 2022 Raw'!H42</f>
        <v>0.113721</v>
      </c>
      <c r="F55" s="164">
        <f>'AEO T26 Paper 2022 Raw'!I42</f>
        <v>0.11242000000000001</v>
      </c>
      <c r="G55" s="164">
        <f>'AEO T26 Paper 2022 Raw'!J42</f>
        <v>0.109052</v>
      </c>
      <c r="H55" s="164">
        <f>'AEO T26 Paper 2022 Raw'!K42</f>
        <v>0.107226</v>
      </c>
      <c r="I55" s="164">
        <f>'AEO T26 Paper 2022 Raw'!L42</f>
        <v>0.105349</v>
      </c>
      <c r="J55" s="164">
        <f>'AEO T26 Paper 2022 Raw'!M42</f>
        <v>0.103627</v>
      </c>
      <c r="K55" s="164">
        <f>'AEO T26 Paper 2022 Raw'!N42</f>
        <v>0.101871</v>
      </c>
      <c r="L55" s="164">
        <f>'AEO T26 Paper 2022 Raw'!O42</f>
        <v>0.100036</v>
      </c>
      <c r="M55" s="164">
        <f>'AEO T26 Paper 2022 Raw'!P42</f>
        <v>9.8147999999999999E-2</v>
      </c>
      <c r="N55" s="164">
        <f>'AEO T26 Paper 2022 Raw'!Q42</f>
        <v>9.6393999999999994E-2</v>
      </c>
      <c r="O55" s="164">
        <f>'AEO T26 Paper 2022 Raw'!R42</f>
        <v>9.4602000000000006E-2</v>
      </c>
      <c r="P55" s="164">
        <f>'AEO T26 Paper 2022 Raw'!S42</f>
        <v>9.2739000000000002E-2</v>
      </c>
      <c r="Q55" s="164">
        <f>'AEO T26 Paper 2022 Raw'!T42</f>
        <v>9.1091000000000005E-2</v>
      </c>
      <c r="R55" s="164">
        <f>'AEO T26 Paper 2022 Raw'!U42</f>
        <v>8.9506000000000002E-2</v>
      </c>
      <c r="S55" s="164">
        <f>'AEO T26 Paper 2022 Raw'!V42</f>
        <v>8.7985999999999995E-2</v>
      </c>
      <c r="T55" s="164">
        <f>'AEO T26 Paper 2022 Raw'!W42</f>
        <v>8.6580000000000004E-2</v>
      </c>
      <c r="U55" s="164">
        <f>'AEO T26 Paper 2022 Raw'!X42</f>
        <v>8.5382E-2</v>
      </c>
      <c r="V55" s="164">
        <f>'AEO T26 Paper 2022 Raw'!Y42</f>
        <v>8.3931000000000006E-2</v>
      </c>
      <c r="W55" s="164">
        <f>'AEO T26 Paper 2022 Raw'!Z42</f>
        <v>8.2697000000000007E-2</v>
      </c>
      <c r="X55" s="164">
        <f>'AEO T26 Paper 2022 Raw'!AA42</f>
        <v>8.1647999999999998E-2</v>
      </c>
      <c r="Y55" s="164">
        <f>'AEO T26 Paper 2022 Raw'!AB42</f>
        <v>8.0559000000000006E-2</v>
      </c>
      <c r="Z55" s="164">
        <f>'AEO T26 Paper 2022 Raw'!AC42</f>
        <v>7.9150999999999999E-2</v>
      </c>
      <c r="AA55" s="164">
        <f>'AEO T26 Paper 2022 Raw'!AD42</f>
        <v>7.8032000000000004E-2</v>
      </c>
      <c r="AB55" s="164">
        <f>'AEO T26 Paper 2022 Raw'!AE42</f>
        <v>7.7341999999999994E-2</v>
      </c>
      <c r="AC55" s="164">
        <f>'AEO T26 Paper 2022 Raw'!AF42</f>
        <v>7.6720999999999998E-2</v>
      </c>
      <c r="AD55" s="164">
        <f>'AEO T26 Paper 2022 Raw'!AG42</f>
        <v>7.6314999999999994E-2</v>
      </c>
      <c r="AE55" s="164">
        <f>'AEO T26 Paper 2022 Raw'!AH42</f>
        <v>7.5151999999999997E-2</v>
      </c>
      <c r="AF55" s="164">
        <f>'AEO T26 Paper 2022 Raw'!AI42</f>
        <v>7.4673000000000003E-2</v>
      </c>
      <c r="AG55" s="256">
        <f>'AEO T26 Paper 2022 Raw'!AJ42</f>
        <v>-1.4E-2</v>
      </c>
    </row>
    <row r="56" spans="1:34" ht="15" customHeight="1" x14ac:dyDescent="0.25">
      <c r="A56" s="38" t="s">
        <v>533</v>
      </c>
      <c r="B56" s="163" t="s">
        <v>21</v>
      </c>
      <c r="C56" s="164">
        <f>'AEO T26 Paper 2022 Raw'!F43</f>
        <v>11.279583000000001</v>
      </c>
      <c r="D56" s="164">
        <f>'AEO T26 Paper 2022 Raw'!G43</f>
        <v>11.464957</v>
      </c>
      <c r="E56" s="164">
        <f>'AEO T26 Paper 2022 Raw'!H43</f>
        <v>11.512973000000001</v>
      </c>
      <c r="F56" s="164">
        <f>'AEO T26 Paper 2022 Raw'!I43</f>
        <v>11.487301</v>
      </c>
      <c r="G56" s="164">
        <f>'AEO T26 Paper 2022 Raw'!J43</f>
        <v>11.245887</v>
      </c>
      <c r="H56" s="164">
        <f>'AEO T26 Paper 2022 Raw'!K43</f>
        <v>11.15868</v>
      </c>
      <c r="I56" s="164">
        <f>'AEO T26 Paper 2022 Raw'!L43</f>
        <v>11.062639000000001</v>
      </c>
      <c r="J56" s="164">
        <f>'AEO T26 Paper 2022 Raw'!M43</f>
        <v>10.979526999999999</v>
      </c>
      <c r="K56" s="164">
        <f>'AEO T26 Paper 2022 Raw'!N43</f>
        <v>10.889526999999999</v>
      </c>
      <c r="L56" s="164">
        <f>'AEO T26 Paper 2022 Raw'!O43</f>
        <v>10.787589000000001</v>
      </c>
      <c r="M56" s="164">
        <f>'AEO T26 Paper 2022 Raw'!P43</f>
        <v>10.676565</v>
      </c>
      <c r="N56" s="164">
        <f>'AEO T26 Paper 2022 Raw'!Q43</f>
        <v>10.576594999999999</v>
      </c>
      <c r="O56" s="164">
        <f>'AEO T26 Paper 2022 Raw'!R43</f>
        <v>10.469139999999999</v>
      </c>
      <c r="P56" s="164">
        <f>'AEO T26 Paper 2022 Raw'!S43</f>
        <v>10.350368</v>
      </c>
      <c r="Q56" s="164">
        <f>'AEO T26 Paper 2022 Raw'!T43</f>
        <v>10.252325000000001</v>
      </c>
      <c r="R56" s="164">
        <f>'AEO T26 Paper 2022 Raw'!U43</f>
        <v>10.158288000000001</v>
      </c>
      <c r="S56" s="164">
        <f>'AEO T26 Paper 2022 Raw'!V43</f>
        <v>10.068773999999999</v>
      </c>
      <c r="T56" s="164">
        <f>'AEO T26 Paper 2022 Raw'!W43</f>
        <v>9.9894660000000002</v>
      </c>
      <c r="U56" s="164">
        <f>'AEO T26 Paper 2022 Raw'!X43</f>
        <v>9.9317489999999999</v>
      </c>
      <c r="V56" s="164">
        <f>'AEO T26 Paper 2022 Raw'!Y43</f>
        <v>9.8421210000000006</v>
      </c>
      <c r="W56" s="164">
        <f>'AEO T26 Paper 2022 Raw'!Z43</f>
        <v>9.7753619999999994</v>
      </c>
      <c r="X56" s="164">
        <f>'AEO T26 Paper 2022 Raw'!AA43</f>
        <v>9.7282469999999996</v>
      </c>
      <c r="Y56" s="164">
        <f>'AEO T26 Paper 2022 Raw'!AB43</f>
        <v>9.6744280000000007</v>
      </c>
      <c r="Z56" s="164">
        <f>'AEO T26 Paper 2022 Raw'!AC43</f>
        <v>9.5799810000000001</v>
      </c>
      <c r="AA56" s="164">
        <f>'AEO T26 Paper 2022 Raw'!AD43</f>
        <v>9.5181740000000001</v>
      </c>
      <c r="AB56" s="164">
        <f>'AEO T26 Paper 2022 Raw'!AE43</f>
        <v>9.5068660000000005</v>
      </c>
      <c r="AC56" s="164">
        <f>'AEO T26 Paper 2022 Raw'!AF43</f>
        <v>9.5028419999999993</v>
      </c>
      <c r="AD56" s="164">
        <f>'AEO T26 Paper 2022 Raw'!AG43</f>
        <v>9.5245429999999995</v>
      </c>
      <c r="AE56" s="164">
        <f>'AEO T26 Paper 2022 Raw'!AH43</f>
        <v>9.4501329999999992</v>
      </c>
      <c r="AF56" s="164">
        <f>'AEO T26 Paper 2022 Raw'!AI43</f>
        <v>9.460305</v>
      </c>
      <c r="AG56" s="256">
        <f>'AEO T26 Paper 2022 Raw'!AJ43</f>
        <v>-6.0000000000000001E-3</v>
      </c>
    </row>
    <row r="57" spans="1:34" ht="15" customHeight="1" x14ac:dyDescent="0.25">
      <c r="A57" s="38" t="s">
        <v>532</v>
      </c>
      <c r="B57" s="163" t="s">
        <v>489</v>
      </c>
      <c r="C57" s="164">
        <f>'AEO T26 Paper 2022 Raw'!F44</f>
        <v>1.596508</v>
      </c>
      <c r="D57" s="164">
        <f>'AEO T26 Paper 2022 Raw'!G44</f>
        <v>1.5717730000000001</v>
      </c>
      <c r="E57" s="164">
        <f>'AEO T26 Paper 2022 Raw'!H44</f>
        <v>1.528122</v>
      </c>
      <c r="F57" s="164">
        <f>'AEO T26 Paper 2022 Raw'!I44</f>
        <v>1.475517</v>
      </c>
      <c r="G57" s="164">
        <f>'AEO T26 Paper 2022 Raw'!J44</f>
        <v>1.3972260000000001</v>
      </c>
      <c r="H57" s="164">
        <f>'AEO T26 Paper 2022 Raw'!K44</f>
        <v>1.340325</v>
      </c>
      <c r="I57" s="164">
        <f>'AEO T26 Paper 2022 Raw'!L44</f>
        <v>1.2839389999999999</v>
      </c>
      <c r="J57" s="164">
        <f>'AEO T26 Paper 2022 Raw'!M44</f>
        <v>1.230572</v>
      </c>
      <c r="K57" s="164">
        <f>'AEO T26 Paper 2022 Raw'!N44</f>
        <v>1.177888</v>
      </c>
      <c r="L57" s="164">
        <f>'AEO T26 Paper 2022 Raw'!O44</f>
        <v>1.1254010000000001</v>
      </c>
      <c r="M57" s="164">
        <f>'AEO T26 Paper 2022 Raw'!P44</f>
        <v>1.0734950000000001</v>
      </c>
      <c r="N57" s="164">
        <f>'AEO T26 Paper 2022 Raw'!Q44</f>
        <v>1.024184</v>
      </c>
      <c r="O57" s="164">
        <f>'AEO T26 Paper 2022 Raw'!R44</f>
        <v>0.97558100000000003</v>
      </c>
      <c r="P57" s="164">
        <f>'AEO T26 Paper 2022 Raw'!S44</f>
        <v>0.92738500000000001</v>
      </c>
      <c r="Q57" s="164">
        <f>'AEO T26 Paper 2022 Raw'!T44</f>
        <v>0.88244199999999995</v>
      </c>
      <c r="R57" s="164">
        <f>'AEO T26 Paper 2022 Raw'!U44</f>
        <v>0.83911500000000006</v>
      </c>
      <c r="S57" s="164">
        <f>'AEO T26 Paper 2022 Raw'!V44</f>
        <v>0.79737400000000003</v>
      </c>
      <c r="T57" s="164">
        <f>'AEO T26 Paper 2022 Raw'!W44</f>
        <v>0.75757399999999997</v>
      </c>
      <c r="U57" s="164">
        <f>'AEO T26 Paper 2022 Raw'!X44</f>
        <v>0.72041200000000005</v>
      </c>
      <c r="V57" s="164">
        <f>'AEO T26 Paper 2022 Raw'!Y44</f>
        <v>0.68194299999999997</v>
      </c>
      <c r="W57" s="164">
        <f>'AEO T26 Paper 2022 Raw'!Z44</f>
        <v>0.64607300000000001</v>
      </c>
      <c r="X57" s="164">
        <f>'AEO T26 Paper 2022 Raw'!AA44</f>
        <v>0.61235700000000004</v>
      </c>
      <c r="Y57" s="164">
        <f>'AEO T26 Paper 2022 Raw'!AB44</f>
        <v>0.57901499999999995</v>
      </c>
      <c r="Z57" s="164">
        <f>'AEO T26 Paper 2022 Raw'!AC44</f>
        <v>0.54416299999999995</v>
      </c>
      <c r="AA57" s="164">
        <f>'AEO T26 Paper 2022 Raw'!AD44</f>
        <v>0.51208799999999999</v>
      </c>
      <c r="AB57" s="164">
        <f>'AEO T26 Paper 2022 Raw'!AE44</f>
        <v>0.48338799999999998</v>
      </c>
      <c r="AC57" s="164">
        <f>'AEO T26 Paper 2022 Raw'!AF44</f>
        <v>0.45553100000000002</v>
      </c>
      <c r="AD57" s="164">
        <f>'AEO T26 Paper 2022 Raw'!AG44</f>
        <v>0.42927399999999999</v>
      </c>
      <c r="AE57" s="164">
        <f>'AEO T26 Paper 2022 Raw'!AH44</f>
        <v>0.39924300000000001</v>
      </c>
      <c r="AF57" s="164">
        <f>'AEO T26 Paper 2022 Raw'!AI44</f>
        <v>0.37336399999999997</v>
      </c>
      <c r="AG57" s="256">
        <f>'AEO T26 Paper 2022 Raw'!AJ44</f>
        <v>-4.9000000000000002E-2</v>
      </c>
    </row>
    <row r="58" spans="1:34" ht="12" customHeight="1" x14ac:dyDescent="0.25">
      <c r="A58" s="38" t="s">
        <v>531</v>
      </c>
      <c r="B58" s="163" t="s">
        <v>231</v>
      </c>
      <c r="C58" s="164">
        <f>'AEO T26 Paper 2022 Raw'!F45</f>
        <v>27.167742000000001</v>
      </c>
      <c r="D58" s="164">
        <f>'AEO T26 Paper 2022 Raw'!G45</f>
        <v>27.38402</v>
      </c>
      <c r="E58" s="164">
        <f>'AEO T26 Paper 2022 Raw'!H45</f>
        <v>27.337237999999999</v>
      </c>
      <c r="F58" s="164">
        <f>'AEO T26 Paper 2022 Raw'!I45</f>
        <v>27.225386</v>
      </c>
      <c r="G58" s="164">
        <f>'AEO T26 Paper 2022 Raw'!J45</f>
        <v>26.986433000000002</v>
      </c>
      <c r="H58" s="164">
        <f>'AEO T26 Paper 2022 Raw'!K45</f>
        <v>26.773316999999999</v>
      </c>
      <c r="I58" s="164">
        <f>'AEO T26 Paper 2022 Raw'!L45</f>
        <v>26.565628</v>
      </c>
      <c r="J58" s="164">
        <f>'AEO T26 Paper 2022 Raw'!M45</f>
        <v>26.341664999999999</v>
      </c>
      <c r="K58" s="164">
        <f>'AEO T26 Paper 2022 Raw'!N45</f>
        <v>26.092825000000001</v>
      </c>
      <c r="L58" s="164">
        <f>'AEO T26 Paper 2022 Raw'!O45</f>
        <v>25.827337</v>
      </c>
      <c r="M58" s="164">
        <f>'AEO T26 Paper 2022 Raw'!P45</f>
        <v>25.542062999999999</v>
      </c>
      <c r="N58" s="164">
        <f>'AEO T26 Paper 2022 Raw'!Q45</f>
        <v>25.311461999999999</v>
      </c>
      <c r="O58" s="164">
        <f>'AEO T26 Paper 2022 Raw'!R45</f>
        <v>24.995999999999999</v>
      </c>
      <c r="P58" s="164">
        <f>'AEO T26 Paper 2022 Raw'!S45</f>
        <v>24.698376</v>
      </c>
      <c r="Q58" s="164">
        <f>'AEO T26 Paper 2022 Raw'!T45</f>
        <v>24.485600999999999</v>
      </c>
      <c r="R58" s="164">
        <f>'AEO T26 Paper 2022 Raw'!U45</f>
        <v>24.264116000000001</v>
      </c>
      <c r="S58" s="164">
        <f>'AEO T26 Paper 2022 Raw'!V45</f>
        <v>24.006969000000002</v>
      </c>
      <c r="T58" s="164">
        <f>'AEO T26 Paper 2022 Raw'!W45</f>
        <v>23.775665</v>
      </c>
      <c r="U58" s="164">
        <f>'AEO T26 Paper 2022 Raw'!X45</f>
        <v>23.551818999999998</v>
      </c>
      <c r="V58" s="164">
        <f>'AEO T26 Paper 2022 Raw'!Y45</f>
        <v>23.395845000000001</v>
      </c>
      <c r="W58" s="164">
        <f>'AEO T26 Paper 2022 Raw'!Z45</f>
        <v>23.167486</v>
      </c>
      <c r="X58" s="164">
        <f>'AEO T26 Paper 2022 Raw'!AA45</f>
        <v>22.997395000000001</v>
      </c>
      <c r="Y58" s="164">
        <f>'AEO T26 Paper 2022 Raw'!AB45</f>
        <v>22.910413999999999</v>
      </c>
      <c r="Z58" s="164">
        <f>'AEO T26 Paper 2022 Raw'!AC45</f>
        <v>22.706301</v>
      </c>
      <c r="AA58" s="164">
        <f>'AEO T26 Paper 2022 Raw'!AD45</f>
        <v>22.559595000000002</v>
      </c>
      <c r="AB58" s="164">
        <f>'AEO T26 Paper 2022 Raw'!AE45</f>
        <v>22.514227000000002</v>
      </c>
      <c r="AC58" s="164">
        <f>'AEO T26 Paper 2022 Raw'!AF45</f>
        <v>22.441488</v>
      </c>
      <c r="AD58" s="164">
        <f>'AEO T26 Paper 2022 Raw'!AG45</f>
        <v>22.397026</v>
      </c>
      <c r="AE58" s="164">
        <f>'AEO T26 Paper 2022 Raw'!AH45</f>
        <v>22.142685</v>
      </c>
      <c r="AF58" s="164">
        <f>'AEO T26 Paper 2022 Raw'!AI45</f>
        <v>22.03866</v>
      </c>
      <c r="AG58" s="256">
        <f>'AEO T26 Paper 2022 Raw'!AJ45</f>
        <v>-7.0000000000000001E-3</v>
      </c>
    </row>
    <row r="59" spans="1:34" ht="15" customHeight="1" x14ac:dyDescent="0.25">
      <c r="A59" s="38" t="s">
        <v>530</v>
      </c>
      <c r="B59" s="162" t="s">
        <v>224</v>
      </c>
      <c r="C59" s="166">
        <f>'AEO T26 Paper 2022 Raw'!F46</f>
        <v>40.157364000000001</v>
      </c>
      <c r="D59" s="166">
        <f>'AEO T26 Paper 2022 Raw'!G46</f>
        <v>40.535060999999999</v>
      </c>
      <c r="E59" s="166">
        <f>'AEO T26 Paper 2022 Raw'!H46</f>
        <v>40.492058</v>
      </c>
      <c r="F59" s="166">
        <f>'AEO T26 Paper 2022 Raw'!I46</f>
        <v>40.300629000000001</v>
      </c>
      <c r="G59" s="166">
        <f>'AEO T26 Paper 2022 Raw'!J46</f>
        <v>39.738598000000003</v>
      </c>
      <c r="H59" s="166">
        <f>'AEO T26 Paper 2022 Raw'!K46</f>
        <v>39.379547000000002</v>
      </c>
      <c r="I59" s="166">
        <f>'AEO T26 Paper 2022 Raw'!L46</f>
        <v>39.017558999999999</v>
      </c>
      <c r="J59" s="166">
        <f>'AEO T26 Paper 2022 Raw'!M46</f>
        <v>38.655391999999999</v>
      </c>
      <c r="K59" s="166">
        <f>'AEO T26 Paper 2022 Raw'!N46</f>
        <v>38.262112000000002</v>
      </c>
      <c r="L59" s="166">
        <f>'AEO T26 Paper 2022 Raw'!O46</f>
        <v>37.840366000000003</v>
      </c>
      <c r="M59" s="166">
        <f>'AEO T26 Paper 2022 Raw'!P46</f>
        <v>37.390270000000001</v>
      </c>
      <c r="N59" s="166">
        <f>'AEO T26 Paper 2022 Raw'!Q46</f>
        <v>37.008636000000003</v>
      </c>
      <c r="O59" s="166">
        <f>'AEO T26 Paper 2022 Raw'!R46</f>
        <v>36.535316000000002</v>
      </c>
      <c r="P59" s="166">
        <f>'AEO T26 Paper 2022 Raw'!S46</f>
        <v>36.068871000000001</v>
      </c>
      <c r="Q59" s="166">
        <f>'AEO T26 Paper 2022 Raw'!T46</f>
        <v>35.711463999999999</v>
      </c>
      <c r="R59" s="166">
        <f>'AEO T26 Paper 2022 Raw'!U46</f>
        <v>35.351025</v>
      </c>
      <c r="S59" s="166">
        <f>'AEO T26 Paper 2022 Raw'!V46</f>
        <v>34.961101999999997</v>
      </c>
      <c r="T59" s="166">
        <f>'AEO T26 Paper 2022 Raw'!W46</f>
        <v>34.609287000000002</v>
      </c>
      <c r="U59" s="166">
        <f>'AEO T26 Paper 2022 Raw'!X46</f>
        <v>34.289363999999999</v>
      </c>
      <c r="V59" s="166">
        <f>'AEO T26 Paper 2022 Raw'!Y46</f>
        <v>34.003838000000002</v>
      </c>
      <c r="W59" s="166">
        <f>'AEO T26 Paper 2022 Raw'!Z46</f>
        <v>33.671619</v>
      </c>
      <c r="X59" s="166">
        <f>'AEO T26 Paper 2022 Raw'!AA46</f>
        <v>33.419646999999998</v>
      </c>
      <c r="Y59" s="166">
        <f>'AEO T26 Paper 2022 Raw'!AB46</f>
        <v>33.244410999999999</v>
      </c>
      <c r="Z59" s="166">
        <f>'AEO T26 Paper 2022 Raw'!AC46</f>
        <v>32.909595000000003</v>
      </c>
      <c r="AA59" s="166">
        <f>'AEO T26 Paper 2022 Raw'!AD46</f>
        <v>32.667892000000002</v>
      </c>
      <c r="AB59" s="166">
        <f>'AEO T26 Paper 2022 Raw'!AE46</f>
        <v>32.581825000000002</v>
      </c>
      <c r="AC59" s="166">
        <f>'AEO T26 Paper 2022 Raw'!AF46</f>
        <v>32.476585</v>
      </c>
      <c r="AD59" s="166">
        <f>'AEO T26 Paper 2022 Raw'!AG46</f>
        <v>32.427162000000003</v>
      </c>
      <c r="AE59" s="166">
        <f>'AEO T26 Paper 2022 Raw'!AH46</f>
        <v>32.067214999999997</v>
      </c>
      <c r="AF59" s="166">
        <f>'AEO T26 Paper 2022 Raw'!AI46</f>
        <v>31.947001</v>
      </c>
      <c r="AG59" s="254">
        <f>'AEO T26 Paper 2022 Raw'!AJ46</f>
        <v>-8.0000000000000002E-3</v>
      </c>
    </row>
    <row r="60" spans="1:34" ht="15" customHeight="1" x14ac:dyDescent="0.25">
      <c r="B60" s="162" t="s">
        <v>233</v>
      </c>
      <c r="C60" s="248"/>
      <c r="D60" s="248"/>
      <c r="E60" s="248"/>
      <c r="F60" s="248"/>
      <c r="G60" s="248"/>
      <c r="H60" s="248"/>
      <c r="I60" s="248"/>
      <c r="J60" s="248"/>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126"/>
    </row>
    <row r="61" spans="1:34" ht="15" customHeight="1" x14ac:dyDescent="0.25">
      <c r="A61" s="38" t="s">
        <v>529</v>
      </c>
      <c r="B61" s="163" t="s">
        <v>234</v>
      </c>
      <c r="C61" s="164">
        <f>'AEO T26 Paper 2022 Raw'!F48</f>
        <v>2.6036130000000002</v>
      </c>
      <c r="D61" s="164">
        <f>'AEO T26 Paper 2022 Raw'!G48</f>
        <v>2.6316120000000001</v>
      </c>
      <c r="E61" s="164">
        <f>'AEO T26 Paper 2022 Raw'!H48</f>
        <v>2.6320389999999998</v>
      </c>
      <c r="F61" s="164">
        <f>'AEO T26 Paper 2022 Raw'!I48</f>
        <v>2.6215329999999999</v>
      </c>
      <c r="G61" s="164">
        <f>'AEO T26 Paper 2022 Raw'!J48</f>
        <v>2.5822210000000001</v>
      </c>
      <c r="H61" s="164">
        <f>'AEO T26 Paper 2022 Raw'!K48</f>
        <v>2.560381</v>
      </c>
      <c r="I61" s="164">
        <f>'AEO T26 Paper 2022 Raw'!L48</f>
        <v>2.5379659999999999</v>
      </c>
      <c r="J61" s="164">
        <f>'AEO T26 Paper 2022 Raw'!M48</f>
        <v>2.5161470000000001</v>
      </c>
      <c r="K61" s="164">
        <f>'AEO T26 Paper 2022 Raw'!N48</f>
        <v>2.492435</v>
      </c>
      <c r="L61" s="164">
        <f>'AEO T26 Paper 2022 Raw'!O48</f>
        <v>2.46672</v>
      </c>
      <c r="M61" s="164">
        <f>'AEO T26 Paper 2022 Raw'!P48</f>
        <v>2.4391449999999999</v>
      </c>
      <c r="N61" s="164">
        <f>'AEO T26 Paper 2022 Raw'!Q48</f>
        <v>2.4155139999999999</v>
      </c>
      <c r="O61" s="164">
        <f>'AEO T26 Paper 2022 Raw'!R48</f>
        <v>2.3869280000000002</v>
      </c>
      <c r="P61" s="164">
        <f>'AEO T26 Paper 2022 Raw'!S48</f>
        <v>2.3581379999999998</v>
      </c>
      <c r="Q61" s="164">
        <f>'AEO T26 Paper 2022 Raw'!T48</f>
        <v>2.3357869999999998</v>
      </c>
      <c r="R61" s="164">
        <f>'AEO T26 Paper 2022 Raw'!U48</f>
        <v>2.3134670000000002</v>
      </c>
      <c r="S61" s="164">
        <f>'AEO T26 Paper 2022 Raw'!V48</f>
        <v>2.2898809999999998</v>
      </c>
      <c r="T61" s="164">
        <f>'AEO T26 Paper 2022 Raw'!W48</f>
        <v>2.2686820000000001</v>
      </c>
      <c r="U61" s="164">
        <f>'AEO T26 Paper 2022 Raw'!X48</f>
        <v>2.2501069999999999</v>
      </c>
      <c r="V61" s="164">
        <f>'AEO T26 Paper 2022 Raw'!Y48</f>
        <v>2.2317209999999998</v>
      </c>
      <c r="W61" s="164">
        <f>'AEO T26 Paper 2022 Raw'!Z48</f>
        <v>2.2120850000000001</v>
      </c>
      <c r="X61" s="164">
        <f>'AEO T26 Paper 2022 Raw'!AA48</f>
        <v>2.1974019999999999</v>
      </c>
      <c r="Y61" s="164">
        <f>'AEO T26 Paper 2022 Raw'!AB48</f>
        <v>2.1862330000000001</v>
      </c>
      <c r="Z61" s="164">
        <f>'AEO T26 Paper 2022 Raw'!AC48</f>
        <v>2.1651259999999999</v>
      </c>
      <c r="AA61" s="164">
        <f>'AEO T26 Paper 2022 Raw'!AD48</f>
        <v>2.1502370000000002</v>
      </c>
      <c r="AB61" s="164">
        <f>'AEO T26 Paper 2022 Raw'!AE48</f>
        <v>2.1455549999999999</v>
      </c>
      <c r="AC61" s="164">
        <f>'AEO T26 Paper 2022 Raw'!AF48</f>
        <v>2.1402610000000002</v>
      </c>
      <c r="AD61" s="164">
        <f>'AEO T26 Paper 2022 Raw'!AG48</f>
        <v>2.138992</v>
      </c>
      <c r="AE61" s="164">
        <f>'AEO T26 Paper 2022 Raw'!AH48</f>
        <v>2.1175639999999998</v>
      </c>
      <c r="AF61" s="164">
        <f>'AEO T26 Paper 2022 Raw'!AI48</f>
        <v>2.112193</v>
      </c>
      <c r="AG61" s="256">
        <f>'AEO T26 Paper 2022 Raw'!AJ48</f>
        <v>-7.0000000000000001E-3</v>
      </c>
    </row>
    <row r="62" spans="1:34" ht="15" customHeight="1" thickBot="1" x14ac:dyDescent="0.3">
      <c r="A62" s="38" t="s">
        <v>528</v>
      </c>
      <c r="B62" s="163" t="s">
        <v>235</v>
      </c>
      <c r="C62" s="164">
        <f>'AEO T26 Paper 2022 Raw'!F49</f>
        <v>37.553753</v>
      </c>
      <c r="D62" s="164">
        <f>'AEO T26 Paper 2022 Raw'!G49</f>
        <v>37.903449999999999</v>
      </c>
      <c r="E62" s="164">
        <f>'AEO T26 Paper 2022 Raw'!H49</f>
        <v>37.860019999999999</v>
      </c>
      <c r="F62" s="164">
        <f>'AEO T26 Paper 2022 Raw'!I49</f>
        <v>37.679096000000001</v>
      </c>
      <c r="G62" s="164">
        <f>'AEO T26 Paper 2022 Raw'!J49</f>
        <v>37.156379999999999</v>
      </c>
      <c r="H62" s="164">
        <f>'AEO T26 Paper 2022 Raw'!K49</f>
        <v>36.819164000000001</v>
      </c>
      <c r="I62" s="164">
        <f>'AEO T26 Paper 2022 Raw'!L49</f>
        <v>36.479590999999999</v>
      </c>
      <c r="J62" s="164">
        <f>'AEO T26 Paper 2022 Raw'!M49</f>
        <v>36.139243999999998</v>
      </c>
      <c r="K62" s="164">
        <f>'AEO T26 Paper 2022 Raw'!N49</f>
        <v>35.769675999999997</v>
      </c>
      <c r="L62" s="164">
        <f>'AEO T26 Paper 2022 Raw'!O49</f>
        <v>35.373646000000001</v>
      </c>
      <c r="M62" s="164">
        <f>'AEO T26 Paper 2022 Raw'!P49</f>
        <v>34.951121999999998</v>
      </c>
      <c r="N62" s="164">
        <f>'AEO T26 Paper 2022 Raw'!Q49</f>
        <v>34.593120999999996</v>
      </c>
      <c r="O62" s="164">
        <f>'AEO T26 Paper 2022 Raw'!R49</f>
        <v>34.148387999999997</v>
      </c>
      <c r="P62" s="164">
        <f>'AEO T26 Paper 2022 Raw'!S49</f>
        <v>33.710732</v>
      </c>
      <c r="Q62" s="164">
        <f>'AEO T26 Paper 2022 Raw'!T49</f>
        <v>33.375675000000001</v>
      </c>
      <c r="R62" s="164">
        <f>'AEO T26 Paper 2022 Raw'!U49</f>
        <v>33.037556000000002</v>
      </c>
      <c r="S62" s="164">
        <f>'AEO T26 Paper 2022 Raw'!V49</f>
        <v>32.671222999999998</v>
      </c>
      <c r="T62" s="164">
        <f>'AEO T26 Paper 2022 Raw'!W49</f>
        <v>32.340603000000002</v>
      </c>
      <c r="U62" s="164">
        <f>'AEO T26 Paper 2022 Raw'!X49</f>
        <v>32.039256999999999</v>
      </c>
      <c r="V62" s="164">
        <f>'AEO T26 Paper 2022 Raw'!Y49</f>
        <v>31.772116</v>
      </c>
      <c r="W62" s="164">
        <f>'AEO T26 Paper 2022 Raw'!Z49</f>
        <v>31.459536</v>
      </c>
      <c r="X62" s="164">
        <f>'AEO T26 Paper 2022 Raw'!AA49</f>
        <v>31.222245999999998</v>
      </c>
      <c r="Y62" s="164">
        <f>'AEO T26 Paper 2022 Raw'!AB49</f>
        <v>31.05818</v>
      </c>
      <c r="Z62" s="164">
        <f>'AEO T26 Paper 2022 Raw'!AC49</f>
        <v>30.744468999999999</v>
      </c>
      <c r="AA62" s="164">
        <f>'AEO T26 Paper 2022 Raw'!AD49</f>
        <v>30.517655999999999</v>
      </c>
      <c r="AB62" s="164">
        <f>'AEO T26 Paper 2022 Raw'!AE49</f>
        <v>30.436267999999998</v>
      </c>
      <c r="AC62" s="164">
        <f>'AEO T26 Paper 2022 Raw'!AF49</f>
        <v>30.336324999999999</v>
      </c>
      <c r="AD62" s="164">
        <f>'AEO T26 Paper 2022 Raw'!AG49</f>
        <v>30.288170000000001</v>
      </c>
      <c r="AE62" s="164">
        <f>'AEO T26 Paper 2022 Raw'!AH49</f>
        <v>29.949652</v>
      </c>
      <c r="AF62" s="164">
        <f>'AEO T26 Paper 2022 Raw'!AI49</f>
        <v>29.834806</v>
      </c>
      <c r="AG62" s="256">
        <f>'AEO T26 Paper 2022 Raw'!AJ49</f>
        <v>-8.0000000000000002E-3</v>
      </c>
    </row>
    <row r="63" spans="1:34" ht="15" customHeight="1" x14ac:dyDescent="0.25">
      <c r="B63" s="261" t="s">
        <v>2136</v>
      </c>
      <c r="C63" s="262"/>
      <c r="D63" s="262"/>
      <c r="E63" s="262"/>
      <c r="F63" s="262"/>
      <c r="G63" s="262"/>
      <c r="H63" s="262"/>
      <c r="I63" s="262"/>
      <c r="J63" s="262"/>
      <c r="K63" s="262"/>
      <c r="L63" s="262"/>
      <c r="M63" s="262"/>
      <c r="N63" s="262"/>
      <c r="O63" s="262"/>
      <c r="P63" s="262"/>
      <c r="Q63" s="262"/>
      <c r="R63" s="262"/>
      <c r="S63" s="262"/>
      <c r="T63" s="262"/>
      <c r="U63" s="262"/>
      <c r="V63" s="262"/>
      <c r="W63" s="262"/>
      <c r="X63" s="262"/>
      <c r="Y63" s="262"/>
      <c r="Z63" s="262"/>
      <c r="AA63" s="262"/>
      <c r="AB63" s="262"/>
      <c r="AC63" s="262"/>
      <c r="AD63" s="262"/>
      <c r="AE63" s="262"/>
      <c r="AF63" s="262"/>
      <c r="AG63" s="262"/>
      <c r="AH63" s="223"/>
    </row>
    <row r="64" spans="1:34" ht="15" customHeight="1" x14ac:dyDescent="0.25">
      <c r="B64" s="32" t="s">
        <v>2137</v>
      </c>
    </row>
    <row r="65" spans="2:2" ht="15" customHeight="1" x14ac:dyDescent="0.25">
      <c r="B65" s="32" t="s">
        <v>2138</v>
      </c>
    </row>
    <row r="66" spans="2:2" ht="12" customHeight="1" x14ac:dyDescent="0.25">
      <c r="B66" s="32" t="s">
        <v>2123</v>
      </c>
    </row>
    <row r="67" spans="2:2" ht="15" customHeight="1" x14ac:dyDescent="0.25">
      <c r="B67" s="32" t="s">
        <v>2139</v>
      </c>
    </row>
    <row r="68" spans="2:2" ht="15" customHeight="1" x14ac:dyDescent="0.25">
      <c r="B68" s="32" t="s">
        <v>2140</v>
      </c>
    </row>
    <row r="69" spans="2:2" ht="15" customHeight="1" x14ac:dyDescent="0.25">
      <c r="B69" s="32" t="s">
        <v>2125</v>
      </c>
    </row>
    <row r="70" spans="2:2" ht="15" customHeight="1" x14ac:dyDescent="0.25">
      <c r="B70" s="32" t="s">
        <v>2013</v>
      </c>
    </row>
    <row r="71" spans="2:2" ht="15" customHeight="1" x14ac:dyDescent="0.25">
      <c r="B71" s="32" t="s">
        <v>2126</v>
      </c>
    </row>
    <row r="72" spans="2:2" ht="15" customHeight="1" x14ac:dyDescent="0.25">
      <c r="B72" s="32" t="s">
        <v>2127</v>
      </c>
    </row>
    <row r="73" spans="2:2" ht="15" customHeight="1" x14ac:dyDescent="0.25">
      <c r="B73" s="32" t="s">
        <v>2141</v>
      </c>
    </row>
    <row r="74" spans="2:2" ht="12" customHeight="1" x14ac:dyDescent="0.25">
      <c r="B74" s="32" t="s">
        <v>2142</v>
      </c>
    </row>
    <row r="75" spans="2:2" ht="15" customHeight="1" x14ac:dyDescent="0.25"/>
    <row r="76" spans="2:2" ht="15" customHeight="1" x14ac:dyDescent="0.25"/>
    <row r="77" spans="2:2" ht="15" customHeight="1" x14ac:dyDescent="0.25"/>
    <row r="78" spans="2:2" ht="15" customHeight="1" x14ac:dyDescent="0.25"/>
    <row r="79" spans="2:2" ht="15" customHeight="1" x14ac:dyDescent="0.25"/>
    <row r="80" spans="2:2" ht="12" customHeight="1" x14ac:dyDescent="0.25"/>
    <row r="81" ht="15" customHeight="1" x14ac:dyDescent="0.25"/>
    <row r="82" ht="15" customHeight="1" x14ac:dyDescent="0.25"/>
    <row r="83" ht="15" customHeight="1" x14ac:dyDescent="0.25"/>
    <row r="84" ht="15" customHeight="1" x14ac:dyDescent="0.25"/>
    <row r="85" ht="12" customHeight="1" x14ac:dyDescent="0.25"/>
    <row r="86" ht="15" customHeight="1" x14ac:dyDescent="0.25"/>
    <row r="87" ht="15" customHeight="1" x14ac:dyDescent="0.25"/>
    <row r="88" ht="15" customHeight="1" x14ac:dyDescent="0.25"/>
    <row r="89" ht="12"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2" customHeight="1" x14ac:dyDescent="0.25"/>
    <row r="105" ht="15" customHeight="1" x14ac:dyDescent="0.25"/>
    <row r="106" ht="15" customHeight="1" x14ac:dyDescent="0.25"/>
    <row r="107" ht="15" customHeight="1" x14ac:dyDescent="0.25"/>
    <row r="108" ht="15" customHeight="1" x14ac:dyDescent="0.25"/>
    <row r="109" ht="15" customHeight="1" x14ac:dyDescent="0.25"/>
    <row r="110" ht="12" customHeight="1" x14ac:dyDescent="0.25"/>
    <row r="111" ht="15" customHeight="1" x14ac:dyDescent="0.25"/>
    <row r="112" ht="15" customHeight="1" x14ac:dyDescent="0.25"/>
    <row r="113" ht="15" customHeight="1" x14ac:dyDescent="0.25"/>
    <row r="114" ht="12" customHeight="1" x14ac:dyDescent="0.25"/>
    <row r="115" ht="15" customHeight="1" x14ac:dyDescent="0.25"/>
    <row r="116" ht="15" customHeight="1" x14ac:dyDescent="0.25"/>
    <row r="117" ht="15" customHeight="1" x14ac:dyDescent="0.25"/>
    <row r="118" ht="15" customHeight="1" x14ac:dyDescent="0.25"/>
    <row r="119" ht="15" customHeight="1" x14ac:dyDescent="0.25"/>
    <row r="120" ht="12" customHeight="1" x14ac:dyDescent="0.25"/>
    <row r="121" ht="15" customHeight="1" x14ac:dyDescent="0.25"/>
    <row r="122" ht="15" customHeight="1" x14ac:dyDescent="0.25"/>
    <row r="123" ht="15" customHeight="1" x14ac:dyDescent="0.25"/>
    <row r="124" ht="15" customHeight="1" x14ac:dyDescent="0.25"/>
    <row r="125" ht="12"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spans="2:33" ht="15" customHeight="1" x14ac:dyDescent="0.25"/>
    <row r="146" spans="2:33" ht="15" customHeight="1" x14ac:dyDescent="0.25"/>
    <row r="147" spans="2:33" ht="15" customHeight="1" x14ac:dyDescent="0.25">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row>
    <row r="148" spans="2:33" ht="15" customHeight="1" x14ac:dyDescent="0.25"/>
    <row r="149" spans="2:33" ht="15" customHeight="1" x14ac:dyDescent="0.25"/>
    <row r="150" spans="2:33" ht="15" customHeight="1" x14ac:dyDescent="0.25"/>
    <row r="151" spans="2:33" ht="15" customHeight="1" x14ac:dyDescent="0.25"/>
    <row r="152" spans="2:33" ht="15" customHeight="1" x14ac:dyDescent="0.25"/>
    <row r="153" spans="2:33" ht="15" customHeight="1" x14ac:dyDescent="0.25"/>
    <row r="154" spans="2:33" ht="15" customHeight="1" x14ac:dyDescent="0.25"/>
    <row r="155" spans="2:33" ht="15" customHeight="1" x14ac:dyDescent="0.25"/>
    <row r="156" spans="2:33" ht="15" customHeight="1" x14ac:dyDescent="0.25"/>
    <row r="157" spans="2:33" ht="15" customHeight="1" x14ac:dyDescent="0.25"/>
    <row r="158" spans="2:33" ht="15" customHeight="1" x14ac:dyDescent="0.25"/>
    <row r="159" spans="2:33" ht="15" customHeight="1" x14ac:dyDescent="0.25"/>
    <row r="160" spans="2:33"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2"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2" customHeight="1" x14ac:dyDescent="0.25"/>
    <row r="226" ht="15" customHeight="1" x14ac:dyDescent="0.25"/>
    <row r="227" ht="12" customHeight="1" x14ac:dyDescent="0.25"/>
    <row r="228" ht="15" customHeight="1" x14ac:dyDescent="0.25"/>
    <row r="229" ht="15" customHeight="1" x14ac:dyDescent="0.25"/>
    <row r="230" ht="15" customHeight="1" x14ac:dyDescent="0.25"/>
    <row r="231" ht="15" customHeight="1" x14ac:dyDescent="0.25"/>
    <row r="232" ht="12" customHeight="1" x14ac:dyDescent="0.25"/>
    <row r="233" ht="15" customHeight="1" x14ac:dyDescent="0.25"/>
    <row r="234" ht="15" customHeight="1" x14ac:dyDescent="0.25"/>
    <row r="235" ht="15" customHeight="1" x14ac:dyDescent="0.25"/>
    <row r="236" ht="12" customHeight="1" x14ac:dyDescent="0.25"/>
    <row r="237" ht="15" customHeight="1" x14ac:dyDescent="0.25"/>
    <row r="238" ht="15" customHeight="1" x14ac:dyDescent="0.25"/>
    <row r="239" ht="15" customHeight="1" x14ac:dyDescent="0.25"/>
    <row r="240" ht="15" customHeight="1" x14ac:dyDescent="0.25"/>
    <row r="241" ht="12" customHeight="1" x14ac:dyDescent="0.25"/>
    <row r="242" ht="15" customHeight="1" x14ac:dyDescent="0.25"/>
    <row r="243" ht="15" customHeight="1" x14ac:dyDescent="0.25"/>
    <row r="244" ht="12"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spans="2:33" ht="15" customHeight="1" x14ac:dyDescent="0.25"/>
    <row r="274" spans="2:33" ht="15" customHeight="1" x14ac:dyDescent="0.25"/>
    <row r="275" spans="2:33" ht="15" customHeight="1" x14ac:dyDescent="0.25"/>
    <row r="276" spans="2:33" ht="15" customHeight="1" x14ac:dyDescent="0.25"/>
    <row r="277" spans="2:33" ht="15" customHeight="1" x14ac:dyDescent="0.25"/>
    <row r="278" spans="2:33" ht="15" customHeight="1" x14ac:dyDescent="0.25"/>
    <row r="279" spans="2:33" ht="15" customHeight="1" x14ac:dyDescent="0.25"/>
    <row r="280" spans="2:33" ht="15" customHeight="1" x14ac:dyDescent="0.25"/>
    <row r="281" spans="2:33" ht="15" customHeight="1" x14ac:dyDescent="0.25"/>
    <row r="282" spans="2:33" ht="15" customHeight="1" x14ac:dyDescent="0.25"/>
    <row r="283" spans="2:33"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row>
    <row r="284" spans="2:33" ht="15" customHeight="1" x14ac:dyDescent="0.25"/>
    <row r="285" spans="2:33" ht="15" customHeight="1" x14ac:dyDescent="0.25"/>
    <row r="286" spans="2:33" ht="15" customHeight="1" x14ac:dyDescent="0.25"/>
    <row r="287" spans="2:33" ht="15" customHeight="1" x14ac:dyDescent="0.25"/>
    <row r="288" spans="2:3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2" customHeight="1" x14ac:dyDescent="0.25"/>
    <row r="323" ht="15" customHeight="1" x14ac:dyDescent="0.25"/>
    <row r="324" ht="12" customHeight="1" x14ac:dyDescent="0.25"/>
    <row r="325" ht="15" customHeight="1" x14ac:dyDescent="0.25"/>
    <row r="326" ht="12" customHeight="1" x14ac:dyDescent="0.25"/>
    <row r="327" ht="15" customHeight="1" x14ac:dyDescent="0.25"/>
    <row r="328" ht="15" customHeight="1" x14ac:dyDescent="0.25"/>
    <row r="329" ht="15" customHeight="1" x14ac:dyDescent="0.25"/>
    <row r="330" ht="15" customHeight="1" x14ac:dyDescent="0.25"/>
    <row r="331" ht="12"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2:33" ht="15" customHeight="1" x14ac:dyDescent="0.25"/>
    <row r="354" spans="2:33" ht="15" customHeight="1" x14ac:dyDescent="0.25"/>
    <row r="355" spans="2:33" ht="15" customHeight="1" x14ac:dyDescent="0.25"/>
    <row r="356" spans="2:33" ht="15" customHeight="1" x14ac:dyDescent="0.25"/>
    <row r="357" spans="2:33" ht="15" customHeight="1" x14ac:dyDescent="0.25"/>
    <row r="358" spans="2:33" ht="15" customHeight="1" x14ac:dyDescent="0.25"/>
    <row r="359" spans="2:33" ht="15" customHeight="1" x14ac:dyDescent="0.25"/>
    <row r="360" spans="2:33" ht="15" customHeight="1" x14ac:dyDescent="0.25"/>
    <row r="361" spans="2:33" ht="15" customHeight="1" x14ac:dyDescent="0.25"/>
    <row r="362" spans="2:33" ht="15" customHeight="1" x14ac:dyDescent="0.25"/>
    <row r="363" spans="2:33" ht="15" customHeight="1" x14ac:dyDescent="0.25"/>
    <row r="364" spans="2:33" ht="15" customHeight="1" x14ac:dyDescent="0.25"/>
    <row r="365" spans="2:33" ht="12" customHeight="1" x14ac:dyDescent="0.25"/>
    <row r="366" spans="2:33" ht="15" customHeight="1" x14ac:dyDescent="0.25"/>
    <row r="367" spans="2:33" ht="15" customHeight="1" x14ac:dyDescent="0.25"/>
    <row r="368" spans="2:33"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row>
    <row r="369" ht="15" customHeight="1" x14ac:dyDescent="0.25"/>
    <row r="370" ht="15"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2"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2" customHeight="1" x14ac:dyDescent="0.25"/>
    <row r="492" ht="15" customHeight="1" x14ac:dyDescent="0.25"/>
    <row r="493" ht="15" customHeight="1" x14ac:dyDescent="0.25"/>
    <row r="494" ht="12"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2" customHeight="1" x14ac:dyDescent="0.25"/>
    <row r="509" ht="15" customHeight="1" x14ac:dyDescent="0.25"/>
    <row r="510" ht="15" customHeight="1" x14ac:dyDescent="0.25"/>
    <row r="511" ht="12" customHeight="1" x14ac:dyDescent="0.25"/>
    <row r="512" ht="12"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2"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2"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row>
    <row r="552" spans="2:33" ht="15" customHeight="1" x14ac:dyDescent="0.25"/>
    <row r="553" spans="2:33" ht="15" customHeight="1" x14ac:dyDescent="0.25"/>
    <row r="554" spans="2:33" ht="15" customHeight="1" x14ac:dyDescent="0.25"/>
    <row r="555" spans="2:33" ht="15" customHeight="1" x14ac:dyDescent="0.25"/>
    <row r="556" spans="2:33" ht="15" customHeight="1" x14ac:dyDescent="0.25"/>
    <row r="557" spans="2:33" ht="15" customHeight="1" x14ac:dyDescent="0.25"/>
    <row r="558" spans="2:33" ht="15" customHeight="1" x14ac:dyDescent="0.25"/>
    <row r="559" spans="2:33" ht="15" customHeight="1" x14ac:dyDescent="0.25"/>
    <row r="560" spans="2:33"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2"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2"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2" customHeight="1" x14ac:dyDescent="0.25"/>
    <row r="623" ht="15" customHeight="1" x14ac:dyDescent="0.25"/>
    <row r="624" ht="15" customHeight="1" x14ac:dyDescent="0.25"/>
    <row r="625" ht="12"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spans="2:33" ht="15" customHeight="1" x14ac:dyDescent="0.25"/>
    <row r="642" spans="2:33" ht="15" customHeight="1" x14ac:dyDescent="0.25"/>
    <row r="643" spans="2:33"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row>
    <row r="644" spans="2:33" ht="15" customHeight="1" x14ac:dyDescent="0.25"/>
    <row r="645" spans="2:33" ht="15" customHeight="1" x14ac:dyDescent="0.25"/>
    <row r="646" spans="2:33" ht="15" customHeight="1" x14ac:dyDescent="0.25"/>
    <row r="647" spans="2:33" ht="15" customHeight="1" x14ac:dyDescent="0.25"/>
    <row r="648" spans="2:33" ht="15" customHeight="1" x14ac:dyDescent="0.25"/>
    <row r="649" spans="2:33" ht="15" customHeight="1" x14ac:dyDescent="0.25"/>
    <row r="650" spans="2:33" ht="15" customHeight="1" x14ac:dyDescent="0.25"/>
    <row r="651" spans="2:33" ht="15" customHeight="1" x14ac:dyDescent="0.25"/>
    <row r="652" spans="2:33" ht="15" customHeight="1" x14ac:dyDescent="0.25"/>
    <row r="653" spans="2:33" ht="15" customHeight="1" x14ac:dyDescent="0.25"/>
    <row r="654" spans="2:33" ht="15" customHeight="1" x14ac:dyDescent="0.25"/>
    <row r="655" spans="2:33" ht="12" customHeight="1" x14ac:dyDescent="0.25"/>
    <row r="656" spans="2:3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2"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2"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2" customHeight="1" x14ac:dyDescent="0.25"/>
    <row r="700" ht="15" customHeight="1" x14ac:dyDescent="0.25"/>
    <row r="701" ht="15" customHeight="1" x14ac:dyDescent="0.25"/>
    <row r="702" ht="12"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row>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2"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2" customHeight="1" x14ac:dyDescent="0.25"/>
    <row r="790" ht="15" customHeight="1" x14ac:dyDescent="0.25"/>
    <row r="791" ht="15" customHeight="1" x14ac:dyDescent="0.25"/>
    <row r="792" ht="12"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spans="2:33" ht="15" customHeight="1" x14ac:dyDescent="0.25"/>
    <row r="802" spans="2:33" ht="15" customHeight="1" x14ac:dyDescent="0.25"/>
    <row r="803" spans="2:33" ht="15" customHeight="1" x14ac:dyDescent="0.25"/>
    <row r="804" spans="2:33" ht="15" customHeight="1" x14ac:dyDescent="0.25"/>
    <row r="805" spans="2:33" ht="15" customHeight="1" x14ac:dyDescent="0.25"/>
    <row r="806" spans="2:33" ht="15" customHeight="1" x14ac:dyDescent="0.25"/>
    <row r="807" spans="2:33" ht="15" customHeight="1" x14ac:dyDescent="0.25"/>
    <row r="808" spans="2:33" ht="15" customHeight="1" x14ac:dyDescent="0.25"/>
    <row r="809" spans="2:33" ht="15" customHeight="1" x14ac:dyDescent="0.25"/>
    <row r="810" spans="2:33"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row>
    <row r="811" spans="2:33" ht="15" customHeight="1" x14ac:dyDescent="0.25"/>
    <row r="812" spans="2:33" ht="15" customHeight="1" x14ac:dyDescent="0.25"/>
    <row r="813" spans="2:33" ht="15" customHeight="1" x14ac:dyDescent="0.25"/>
    <row r="814" spans="2:33" ht="15" customHeight="1" x14ac:dyDescent="0.25"/>
    <row r="815" spans="2:33" ht="15" customHeight="1" x14ac:dyDescent="0.25"/>
    <row r="816" spans="2:33"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2"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2" customHeight="1" x14ac:dyDescent="0.25"/>
    <row r="869" ht="15" customHeight="1" x14ac:dyDescent="0.25"/>
    <row r="870" ht="15" customHeight="1" x14ac:dyDescent="0.25"/>
    <row r="871" ht="12"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row>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2"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2"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2"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row r="970" spans="2:33" ht="15" customHeight="1" x14ac:dyDescent="0.25"/>
    <row r="971" spans="2:33" ht="15" customHeight="1" x14ac:dyDescent="0.25"/>
    <row r="972" spans="2:33" ht="15" customHeight="1" x14ac:dyDescent="0.25"/>
    <row r="973" spans="2:33"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row>
    <row r="974" spans="2:33" ht="15" customHeight="1" x14ac:dyDescent="0.25"/>
    <row r="975" spans="2:33" ht="15" customHeight="1" x14ac:dyDescent="0.25"/>
    <row r="976" spans="2:33"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2"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2"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spans="2:33" ht="15" customHeight="1" x14ac:dyDescent="0.25">
      <c r="B1073" s="259"/>
      <c r="C1073" s="259"/>
      <c r="D1073" s="259"/>
      <c r="E1073" s="259"/>
      <c r="F1073" s="259"/>
      <c r="G1073" s="259"/>
      <c r="H1073" s="259"/>
      <c r="I1073" s="259"/>
      <c r="J1073" s="259"/>
      <c r="K1073" s="259"/>
      <c r="L1073" s="259"/>
      <c r="M1073" s="259"/>
      <c r="N1073" s="259"/>
      <c r="O1073" s="259"/>
      <c r="P1073" s="259"/>
      <c r="Q1073" s="259"/>
      <c r="R1073" s="259"/>
      <c r="S1073" s="259"/>
      <c r="T1073" s="259"/>
      <c r="U1073" s="259"/>
      <c r="V1073" s="259"/>
      <c r="W1073" s="259"/>
      <c r="X1073" s="259"/>
      <c r="Y1073" s="259"/>
      <c r="Z1073" s="259"/>
      <c r="AA1073" s="259"/>
      <c r="AB1073" s="259"/>
      <c r="AC1073" s="259"/>
      <c r="AD1073" s="259"/>
      <c r="AE1073" s="259"/>
      <c r="AF1073" s="259"/>
      <c r="AG1073" s="259"/>
    </row>
    <row r="1074" spans="2:33" ht="15" customHeight="1" x14ac:dyDescent="0.25"/>
    <row r="1075" spans="2:33" ht="15" customHeight="1" x14ac:dyDescent="0.25"/>
    <row r="1076" spans="2:33" ht="15" customHeight="1" x14ac:dyDescent="0.25"/>
    <row r="1077" spans="2:33" ht="15" customHeight="1" x14ac:dyDescent="0.25"/>
    <row r="1078" spans="2:33" ht="15" customHeight="1" x14ac:dyDescent="0.25"/>
    <row r="1079" spans="2:33" ht="15" customHeight="1" x14ac:dyDescent="0.25"/>
    <row r="1080" spans="2:33" ht="15" customHeight="1" x14ac:dyDescent="0.25"/>
    <row r="1081" spans="2:33" ht="15" customHeight="1" x14ac:dyDescent="0.25"/>
    <row r="1082" spans="2:33" ht="15" customHeight="1" x14ac:dyDescent="0.25"/>
    <row r="1083" spans="2:33" ht="15" customHeight="1" x14ac:dyDescent="0.25"/>
    <row r="1084" spans="2:33" ht="15" customHeight="1" x14ac:dyDescent="0.25"/>
    <row r="1085" spans="2:33" ht="12" customHeight="1" x14ac:dyDescent="0.25"/>
    <row r="1086" spans="2:33" ht="12" customHeight="1" x14ac:dyDescent="0.25"/>
    <row r="1087" spans="2:33" ht="12" customHeight="1" x14ac:dyDescent="0.25"/>
    <row r="1088" spans="2:33" ht="12" customHeight="1" x14ac:dyDescent="0.25"/>
    <row r="1089" ht="12" customHeight="1" x14ac:dyDescent="0.25"/>
    <row r="1090" ht="12"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2"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2" customHeight="1" x14ac:dyDescent="0.25"/>
    <row r="1125" ht="15" customHeight="1" x14ac:dyDescent="0.25"/>
    <row r="1126" ht="15" customHeight="1" x14ac:dyDescent="0.25"/>
    <row r="1127" ht="12" customHeight="1" x14ac:dyDescent="0.25"/>
    <row r="1128" ht="12"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spans="2:33" ht="15" customHeight="1" x14ac:dyDescent="0.25"/>
    <row r="1138" spans="2:33" ht="15" customHeight="1" x14ac:dyDescent="0.25"/>
    <row r="1139" spans="2:33" ht="15" customHeight="1" x14ac:dyDescent="0.25"/>
    <row r="1140" spans="2:33" ht="15" customHeight="1" x14ac:dyDescent="0.25"/>
    <row r="1141" spans="2:33" ht="15" customHeight="1" x14ac:dyDescent="0.25"/>
    <row r="1142" spans="2:33" ht="15" customHeight="1" x14ac:dyDescent="0.25"/>
    <row r="1143" spans="2:33" ht="15" customHeight="1" x14ac:dyDescent="0.25"/>
    <row r="1144" spans="2:33" ht="15" customHeight="1" x14ac:dyDescent="0.25"/>
    <row r="1145" spans="2:33" ht="15" customHeight="1" x14ac:dyDescent="0.25">
      <c r="B1145" s="259"/>
      <c r="C1145" s="259"/>
      <c r="D1145" s="259"/>
      <c r="E1145" s="259"/>
      <c r="F1145" s="259"/>
      <c r="G1145" s="259"/>
      <c r="H1145" s="259"/>
      <c r="I1145" s="259"/>
      <c r="J1145" s="259"/>
      <c r="K1145" s="259"/>
      <c r="L1145" s="259"/>
      <c r="M1145" s="259"/>
      <c r="N1145" s="259"/>
      <c r="O1145" s="259"/>
      <c r="P1145" s="259"/>
      <c r="Q1145" s="259"/>
      <c r="R1145" s="259"/>
      <c r="S1145" s="259"/>
      <c r="T1145" s="259"/>
      <c r="U1145" s="259"/>
      <c r="V1145" s="259"/>
      <c r="W1145" s="259"/>
      <c r="X1145" s="259"/>
      <c r="Y1145" s="259"/>
      <c r="Z1145" s="259"/>
      <c r="AA1145" s="259"/>
      <c r="AB1145" s="259"/>
      <c r="AC1145" s="259"/>
      <c r="AD1145" s="259"/>
      <c r="AE1145" s="259"/>
      <c r="AF1145" s="259"/>
      <c r="AG1145" s="259"/>
    </row>
    <row r="1146" spans="2:33" ht="15" customHeight="1" x14ac:dyDescent="0.25"/>
    <row r="1147" spans="2:33" ht="15" customHeight="1" x14ac:dyDescent="0.25"/>
    <row r="1148" spans="2:33" ht="15" customHeight="1" x14ac:dyDescent="0.25"/>
    <row r="1149" spans="2:33" ht="15" customHeight="1" x14ac:dyDescent="0.25"/>
    <row r="1150" spans="2:33" ht="15" customHeight="1" x14ac:dyDescent="0.25"/>
    <row r="1151" spans="2:33" ht="15" customHeight="1" x14ac:dyDescent="0.25"/>
    <row r="1152" spans="2:33"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2"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2"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2"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2" customHeight="1" x14ac:dyDescent="0.25"/>
    <row r="1221" ht="12"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2"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2"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2"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2" customHeight="1" x14ac:dyDescent="0.25"/>
    <row r="1257" ht="12" customHeight="1" x14ac:dyDescent="0.25"/>
    <row r="1258" ht="15" customHeight="1" x14ac:dyDescent="0.25"/>
    <row r="1259" ht="15" customHeight="1" x14ac:dyDescent="0.25"/>
    <row r="1260" ht="15" customHeight="1" x14ac:dyDescent="0.25"/>
    <row r="1261" ht="12"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5" customHeight="1" x14ac:dyDescent="0.25"/>
    <row r="1276" spans="2:33" ht="15" customHeight="1" x14ac:dyDescent="0.25"/>
    <row r="1277" spans="2:33" ht="15" customHeight="1" x14ac:dyDescent="0.25"/>
    <row r="1278" spans="2:33" ht="15" customHeight="1" x14ac:dyDescent="0.25"/>
    <row r="1279" spans="2:33" ht="15" customHeight="1" x14ac:dyDescent="0.25">
      <c r="B1279" s="259"/>
      <c r="C1279" s="259"/>
      <c r="D1279" s="259"/>
      <c r="E1279" s="259"/>
      <c r="F1279" s="259"/>
      <c r="G1279" s="259"/>
      <c r="H1279" s="259"/>
      <c r="I1279" s="259"/>
      <c r="J1279" s="259"/>
      <c r="K1279" s="259"/>
      <c r="L1279" s="259"/>
      <c r="M1279" s="259"/>
      <c r="N1279" s="259"/>
      <c r="O1279" s="259"/>
      <c r="P1279" s="259"/>
      <c r="Q1279" s="259"/>
      <c r="R1279" s="259"/>
      <c r="S1279" s="259"/>
      <c r="T1279" s="259"/>
      <c r="U1279" s="259"/>
      <c r="V1279" s="259"/>
      <c r="W1279" s="259"/>
      <c r="X1279" s="259"/>
      <c r="Y1279" s="259"/>
      <c r="Z1279" s="259"/>
      <c r="AA1279" s="259"/>
      <c r="AB1279" s="259"/>
      <c r="AC1279" s="259"/>
      <c r="AD1279" s="259"/>
      <c r="AE1279" s="259"/>
      <c r="AF1279" s="259"/>
      <c r="AG1279" s="259"/>
    </row>
    <row r="1280" spans="2:33"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2"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2" customHeight="1" x14ac:dyDescent="0.25"/>
    <row r="1360" ht="12" customHeight="1" x14ac:dyDescent="0.25"/>
    <row r="1361" ht="15" customHeight="1" x14ac:dyDescent="0.25"/>
    <row r="1362" ht="15" customHeight="1" x14ac:dyDescent="0.25"/>
    <row r="1363" ht="15" customHeight="1" x14ac:dyDescent="0.25"/>
    <row r="1364" ht="15" customHeight="1" x14ac:dyDescent="0.25"/>
    <row r="1365" ht="12"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2"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2" customHeight="1" x14ac:dyDescent="0.25"/>
    <row r="1378" ht="12"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spans="2:33" ht="15" customHeight="1" x14ac:dyDescent="0.25"/>
    <row r="1394" spans="2:33" ht="15" customHeight="1" x14ac:dyDescent="0.25"/>
    <row r="1395" spans="2:33" ht="15" customHeight="1" x14ac:dyDescent="0.25"/>
    <row r="1396" spans="2:33" ht="15" customHeight="1" x14ac:dyDescent="0.25"/>
    <row r="1397" spans="2:33" ht="15" customHeight="1" x14ac:dyDescent="0.25">
      <c r="B1397" s="259"/>
      <c r="C1397" s="259"/>
      <c r="D1397" s="259"/>
      <c r="E1397" s="259"/>
      <c r="F1397" s="259"/>
      <c r="G1397" s="259"/>
      <c r="H1397" s="259"/>
      <c r="I1397" s="259"/>
      <c r="J1397" s="259"/>
      <c r="K1397" s="259"/>
      <c r="L1397" s="259"/>
      <c r="M1397" s="259"/>
      <c r="N1397" s="259"/>
      <c r="O1397" s="259"/>
      <c r="P1397" s="259"/>
      <c r="Q1397" s="259"/>
      <c r="R1397" s="259"/>
      <c r="S1397" s="259"/>
      <c r="T1397" s="259"/>
      <c r="U1397" s="259"/>
      <c r="V1397" s="259"/>
      <c r="W1397" s="259"/>
      <c r="X1397" s="259"/>
      <c r="Y1397" s="259"/>
      <c r="Z1397" s="259"/>
      <c r="AA1397" s="259"/>
      <c r="AB1397" s="259"/>
      <c r="AC1397" s="259"/>
      <c r="AD1397" s="259"/>
      <c r="AE1397" s="259"/>
      <c r="AF1397" s="259"/>
      <c r="AG1397" s="259"/>
    </row>
    <row r="1398" spans="2:33" ht="15" customHeight="1" x14ac:dyDescent="0.25"/>
    <row r="1399" spans="2:33" ht="15" customHeight="1" x14ac:dyDescent="0.25"/>
    <row r="1400" spans="2:33" ht="15" customHeight="1" x14ac:dyDescent="0.25"/>
    <row r="1401" spans="2:33" ht="15" customHeight="1" x14ac:dyDescent="0.25"/>
    <row r="1402" spans="2:33" ht="15" customHeight="1" x14ac:dyDescent="0.25"/>
    <row r="1403" spans="2:33" ht="15" customHeight="1" x14ac:dyDescent="0.25"/>
    <row r="1404" spans="2:33" ht="15" customHeight="1" x14ac:dyDescent="0.25"/>
    <row r="1405" spans="2:33" ht="15" customHeight="1" x14ac:dyDescent="0.25"/>
    <row r="1406" spans="2:33" ht="15" customHeight="1" x14ac:dyDescent="0.25"/>
    <row r="1407" spans="2:33" ht="15" customHeight="1" x14ac:dyDescent="0.25"/>
    <row r="1408" spans="2:33" ht="15"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2"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2"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2" customHeight="1" x14ac:dyDescent="0.25"/>
    <row r="1460" ht="15" customHeight="1" x14ac:dyDescent="0.25"/>
    <row r="1461" ht="12" customHeight="1" x14ac:dyDescent="0.25"/>
    <row r="1462" ht="12" customHeight="1" x14ac:dyDescent="0.25"/>
    <row r="1463" ht="15" customHeight="1" x14ac:dyDescent="0.25"/>
    <row r="1464" ht="15" customHeight="1" x14ac:dyDescent="0.25"/>
    <row r="1465" ht="15" customHeight="1" x14ac:dyDescent="0.25"/>
    <row r="1466" ht="15" customHeight="1" x14ac:dyDescent="0.25"/>
    <row r="1467" ht="12"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2"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2" customHeight="1" x14ac:dyDescent="0.25"/>
    <row r="1481" ht="12" customHeight="1" x14ac:dyDescent="0.25"/>
    <row r="1482" ht="15" customHeight="1" x14ac:dyDescent="0.25"/>
    <row r="1483" ht="12"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c r="B1501" s="259"/>
      <c r="C1501" s="259"/>
      <c r="D1501" s="259"/>
      <c r="E1501" s="259"/>
      <c r="F1501" s="259"/>
      <c r="G1501" s="259"/>
      <c r="H1501" s="259"/>
      <c r="I1501" s="259"/>
      <c r="J1501" s="259"/>
      <c r="K1501" s="259"/>
      <c r="L1501" s="259"/>
      <c r="M1501" s="259"/>
      <c r="N1501" s="259"/>
      <c r="O1501" s="259"/>
      <c r="P1501" s="259"/>
      <c r="Q1501" s="259"/>
      <c r="R1501" s="259"/>
      <c r="S1501" s="259"/>
      <c r="T1501" s="259"/>
      <c r="U1501" s="259"/>
      <c r="V1501" s="259"/>
      <c r="W1501" s="259"/>
      <c r="X1501" s="259"/>
      <c r="Y1501" s="259"/>
      <c r="Z1501" s="259"/>
      <c r="AA1501" s="259"/>
      <c r="AB1501" s="259"/>
      <c r="AC1501" s="259"/>
      <c r="AD1501" s="259"/>
      <c r="AE1501" s="259"/>
      <c r="AF1501" s="259"/>
      <c r="AG1501" s="259"/>
    </row>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sheetData>
  <mergeCells count="15">
    <mergeCell ref="B1279:AG1279"/>
    <mergeCell ref="B1397:AG1397"/>
    <mergeCell ref="B1501:AG1501"/>
    <mergeCell ref="B719:AG719"/>
    <mergeCell ref="B810:AG810"/>
    <mergeCell ref="B888:AG888"/>
    <mergeCell ref="B973:AG973"/>
    <mergeCell ref="B1073:AG1073"/>
    <mergeCell ref="B1145:AG1145"/>
    <mergeCell ref="B643:AG643"/>
    <mergeCell ref="B63:AG63"/>
    <mergeCell ref="B147:AG147"/>
    <mergeCell ref="B283:AG283"/>
    <mergeCell ref="B368:AG368"/>
    <mergeCell ref="B551:AG55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33A7F-A2E8-487D-AE28-6FD68018C2E6}">
  <dimension ref="A1:AJ64"/>
  <sheetViews>
    <sheetView workbookViewId="0">
      <selection sqref="A1:AJ64"/>
    </sheetView>
  </sheetViews>
  <sheetFormatPr defaultRowHeight="15" x14ac:dyDescent="0.25"/>
  <sheetData>
    <row r="1" spans="1:36" x14ac:dyDescent="0.25">
      <c r="A1" s="248" t="s">
        <v>2781</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c r="AF1" s="248"/>
      <c r="AG1" s="248"/>
      <c r="AH1" s="248"/>
      <c r="AI1" s="248"/>
      <c r="AJ1" s="248"/>
    </row>
    <row r="2" spans="1:36" x14ac:dyDescent="0.25">
      <c r="A2" s="248" t="s">
        <v>2782</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row>
    <row r="3" spans="1:36" x14ac:dyDescent="0.25">
      <c r="A3" s="248" t="s">
        <v>2783</v>
      </c>
      <c r="B3" s="248"/>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row>
    <row r="4" spans="1:36" x14ac:dyDescent="0.25">
      <c r="A4" s="248" t="s">
        <v>2454</v>
      </c>
      <c r="B4" s="248"/>
      <c r="C4" s="248"/>
      <c r="D4" s="248"/>
      <c r="E4" s="248"/>
      <c r="F4" s="248"/>
      <c r="G4" s="248"/>
      <c r="H4" s="248"/>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row>
    <row r="5" spans="1:36" x14ac:dyDescent="0.25">
      <c r="A5" s="248"/>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411</v>
      </c>
      <c r="B6" s="248" t="s">
        <v>2784</v>
      </c>
      <c r="C6" s="248" t="s">
        <v>2785</v>
      </c>
      <c r="D6" s="248" t="s">
        <v>2461</v>
      </c>
      <c r="E6" s="248"/>
      <c r="F6" s="248">
        <v>463.10674999999998</v>
      </c>
      <c r="G6" s="248">
        <v>455.298248</v>
      </c>
      <c r="H6" s="248">
        <v>451.302032</v>
      </c>
      <c r="I6" s="248">
        <v>448.81549100000001</v>
      </c>
      <c r="J6" s="248">
        <v>456.10266100000001</v>
      </c>
      <c r="K6" s="248">
        <v>463.94164999999998</v>
      </c>
      <c r="L6" s="248">
        <v>470.07739299999997</v>
      </c>
      <c r="M6" s="248">
        <v>475.59738199999998</v>
      </c>
      <c r="N6" s="248">
        <v>478.43301400000001</v>
      </c>
      <c r="O6" s="248">
        <v>482.51589999999999</v>
      </c>
      <c r="P6" s="248">
        <v>488.89401199999998</v>
      </c>
      <c r="Q6" s="248">
        <v>499.06353799999999</v>
      </c>
      <c r="R6" s="248">
        <v>506.06686400000001</v>
      </c>
      <c r="S6" s="248">
        <v>510.52136200000001</v>
      </c>
      <c r="T6" s="248">
        <v>515.73773200000005</v>
      </c>
      <c r="U6" s="248">
        <v>521.22619599999996</v>
      </c>
      <c r="V6" s="248">
        <v>527.05810499999995</v>
      </c>
      <c r="W6" s="248">
        <v>532.28247099999999</v>
      </c>
      <c r="X6" s="248">
        <v>537.46704099999999</v>
      </c>
      <c r="Y6" s="248">
        <v>541.01818800000001</v>
      </c>
      <c r="Z6" s="248">
        <v>545.26507600000002</v>
      </c>
      <c r="AA6" s="248">
        <v>550.62841800000001</v>
      </c>
      <c r="AB6" s="248">
        <v>556.98748799999998</v>
      </c>
      <c r="AC6" s="248">
        <v>558.42749000000003</v>
      </c>
      <c r="AD6" s="248">
        <v>560.82269299999996</v>
      </c>
      <c r="AE6" s="248">
        <v>569.84582499999999</v>
      </c>
      <c r="AF6" s="248">
        <v>574.25354000000004</v>
      </c>
      <c r="AG6" s="248">
        <v>571.66546600000004</v>
      </c>
      <c r="AH6" s="248">
        <v>573.69122300000004</v>
      </c>
      <c r="AI6" s="248">
        <v>583.27954099999999</v>
      </c>
      <c r="AJ6" s="251">
        <v>8.0000000000000002E-3</v>
      </c>
    </row>
    <row r="7" spans="1:36" x14ac:dyDescent="0.25">
      <c r="A7" s="248" t="s">
        <v>873</v>
      </c>
      <c r="B7" s="248"/>
      <c r="C7" s="248" t="s">
        <v>2786</v>
      </c>
      <c r="D7" s="248"/>
      <c r="E7" s="248"/>
      <c r="F7" s="248"/>
      <c r="G7" s="248"/>
      <c r="H7" s="248"/>
      <c r="I7" s="248"/>
      <c r="J7" s="248"/>
      <c r="K7" s="248"/>
      <c r="L7" s="248"/>
      <c r="M7" s="248"/>
      <c r="N7" s="248"/>
      <c r="O7" s="248"/>
      <c r="P7" s="248"/>
      <c r="Q7" s="248"/>
      <c r="R7" s="248"/>
      <c r="S7" s="248"/>
      <c r="T7" s="248"/>
      <c r="U7" s="248"/>
      <c r="V7" s="248"/>
      <c r="W7" s="248"/>
      <c r="X7" s="248"/>
      <c r="Y7" s="248"/>
      <c r="Z7" s="248"/>
      <c r="AA7" s="248"/>
      <c r="AB7" s="248"/>
      <c r="AC7" s="248"/>
      <c r="AD7" s="248"/>
      <c r="AE7" s="248"/>
      <c r="AF7" s="248"/>
      <c r="AG7" s="248"/>
      <c r="AH7" s="248"/>
      <c r="AI7" s="248"/>
      <c r="AJ7" s="248"/>
    </row>
    <row r="8" spans="1:36" x14ac:dyDescent="0.25">
      <c r="A8" s="248" t="s">
        <v>2787</v>
      </c>
      <c r="B8" s="248"/>
      <c r="C8" s="248" t="s">
        <v>2788</v>
      </c>
      <c r="D8" s="248"/>
      <c r="E8" s="248"/>
      <c r="F8" s="248"/>
      <c r="G8" s="248"/>
      <c r="H8" s="248"/>
      <c r="I8" s="248"/>
      <c r="J8" s="248"/>
      <c r="K8" s="248"/>
      <c r="L8" s="248"/>
      <c r="M8" s="248"/>
      <c r="N8" s="248"/>
      <c r="O8" s="248"/>
      <c r="P8" s="248"/>
      <c r="Q8" s="248"/>
      <c r="R8" s="248"/>
      <c r="S8" s="248"/>
      <c r="T8" s="248"/>
      <c r="U8" s="248"/>
      <c r="V8" s="248"/>
      <c r="W8" s="248"/>
      <c r="X8" s="248"/>
      <c r="Y8" s="248"/>
      <c r="Z8" s="248"/>
      <c r="AA8" s="248"/>
      <c r="AB8" s="248"/>
      <c r="AC8" s="248"/>
      <c r="AD8" s="248"/>
      <c r="AE8" s="248"/>
      <c r="AF8" s="248"/>
      <c r="AG8" s="248"/>
      <c r="AH8" s="248"/>
      <c r="AI8" s="248"/>
      <c r="AJ8" s="248"/>
    </row>
    <row r="9" spans="1:36" x14ac:dyDescent="0.25">
      <c r="A9" s="248" t="s">
        <v>1976</v>
      </c>
      <c r="B9" s="248" t="s">
        <v>2789</v>
      </c>
      <c r="C9" s="248" t="s">
        <v>2790</v>
      </c>
      <c r="D9" s="248" t="s">
        <v>2470</v>
      </c>
      <c r="E9" s="248"/>
      <c r="F9" s="248">
        <v>3.5068079999999999</v>
      </c>
      <c r="G9" s="248">
        <v>3.1149110000000002</v>
      </c>
      <c r="H9" s="248">
        <v>2.982097</v>
      </c>
      <c r="I9" s="248">
        <v>2.479968</v>
      </c>
      <c r="J9" s="248">
        <v>2.2897090000000002</v>
      </c>
      <c r="K9" s="248">
        <v>2.1780460000000001</v>
      </c>
      <c r="L9" s="248">
        <v>2.0743659999999999</v>
      </c>
      <c r="M9" s="248">
        <v>2.21923</v>
      </c>
      <c r="N9" s="248">
        <v>2.340579</v>
      </c>
      <c r="O9" s="248">
        <v>2.4148299999999998</v>
      </c>
      <c r="P9" s="248">
        <v>2.4871829999999999</v>
      </c>
      <c r="Q9" s="248">
        <v>2.538624</v>
      </c>
      <c r="R9" s="248">
        <v>2.6264289999999999</v>
      </c>
      <c r="S9" s="248">
        <v>2.6327970000000001</v>
      </c>
      <c r="T9" s="248">
        <v>2.5968580000000001</v>
      </c>
      <c r="U9" s="248">
        <v>2.5875240000000002</v>
      </c>
      <c r="V9" s="248">
        <v>2.61754</v>
      </c>
      <c r="W9" s="248">
        <v>2.6347299999999998</v>
      </c>
      <c r="X9" s="248">
        <v>2.6875550000000001</v>
      </c>
      <c r="Y9" s="248">
        <v>2.601642</v>
      </c>
      <c r="Z9" s="248">
        <v>2.6254209999999998</v>
      </c>
      <c r="AA9" s="248">
        <v>2.642506</v>
      </c>
      <c r="AB9" s="248">
        <v>2.5783710000000002</v>
      </c>
      <c r="AC9" s="248">
        <v>2.5040149999999999</v>
      </c>
      <c r="AD9" s="248">
        <v>2.437862</v>
      </c>
      <c r="AE9" s="248">
        <v>2.4134820000000001</v>
      </c>
      <c r="AF9" s="248">
        <v>2.4062579999999998</v>
      </c>
      <c r="AG9" s="248">
        <v>2.3762479999999999</v>
      </c>
      <c r="AH9" s="248">
        <v>2.3625289999999999</v>
      </c>
      <c r="AI9" s="248">
        <v>2.4195380000000002</v>
      </c>
      <c r="AJ9" s="251">
        <v>-1.2999999999999999E-2</v>
      </c>
    </row>
    <row r="10" spans="1:36" x14ac:dyDescent="0.25">
      <c r="A10" s="248" t="s">
        <v>1975</v>
      </c>
      <c r="B10" s="248" t="s">
        <v>2791</v>
      </c>
      <c r="C10" s="248" t="s">
        <v>2792</v>
      </c>
      <c r="D10" s="248" t="s">
        <v>2470</v>
      </c>
      <c r="E10" s="248"/>
      <c r="F10" s="248">
        <v>1.143767</v>
      </c>
      <c r="G10" s="248">
        <v>1.1582079999999999</v>
      </c>
      <c r="H10" s="248">
        <v>1.223179</v>
      </c>
      <c r="I10" s="248">
        <v>1.2076370000000001</v>
      </c>
      <c r="J10" s="248">
        <v>1.2279469999999999</v>
      </c>
      <c r="K10" s="248">
        <v>1.25332</v>
      </c>
      <c r="L10" s="248">
        <v>1.2771380000000001</v>
      </c>
      <c r="M10" s="248">
        <v>1.2752570000000001</v>
      </c>
      <c r="N10" s="248">
        <v>1.266243</v>
      </c>
      <c r="O10" s="248">
        <v>1.263752</v>
      </c>
      <c r="P10" s="248">
        <v>1.2559990000000001</v>
      </c>
      <c r="Q10" s="248">
        <v>1.2510570000000001</v>
      </c>
      <c r="R10" s="248">
        <v>1.2443709999999999</v>
      </c>
      <c r="S10" s="248">
        <v>1.2403649999999999</v>
      </c>
      <c r="T10" s="248">
        <v>1.2354639999999999</v>
      </c>
      <c r="U10" s="248">
        <v>1.2299180000000001</v>
      </c>
      <c r="V10" s="248">
        <v>1.221449</v>
      </c>
      <c r="W10" s="248">
        <v>1.211619</v>
      </c>
      <c r="X10" s="248">
        <v>1.2061679999999999</v>
      </c>
      <c r="Y10" s="248">
        <v>1.191179</v>
      </c>
      <c r="Z10" s="248">
        <v>1.1798679999999999</v>
      </c>
      <c r="AA10" s="248">
        <v>1.1741090000000001</v>
      </c>
      <c r="AB10" s="248">
        <v>1.161378</v>
      </c>
      <c r="AC10" s="248">
        <v>1.1417060000000001</v>
      </c>
      <c r="AD10" s="248">
        <v>1.1292789999999999</v>
      </c>
      <c r="AE10" s="248">
        <v>1.1217140000000001</v>
      </c>
      <c r="AF10" s="248">
        <v>1.1223959999999999</v>
      </c>
      <c r="AG10" s="248">
        <v>1.1165989999999999</v>
      </c>
      <c r="AH10" s="248">
        <v>1.1079349999999999</v>
      </c>
      <c r="AI10" s="248">
        <v>1.111974</v>
      </c>
      <c r="AJ10" s="251">
        <v>-1E-3</v>
      </c>
    </row>
    <row r="11" spans="1:36" x14ac:dyDescent="0.25">
      <c r="A11" s="248" t="s">
        <v>2626</v>
      </c>
      <c r="B11" s="248" t="s">
        <v>2793</v>
      </c>
      <c r="C11" s="248" t="s">
        <v>2794</v>
      </c>
      <c r="D11" s="248" t="s">
        <v>2470</v>
      </c>
      <c r="E11" s="248"/>
      <c r="F11" s="248">
        <v>0</v>
      </c>
      <c r="G11" s="248">
        <v>0</v>
      </c>
      <c r="H11" s="248">
        <v>0</v>
      </c>
      <c r="I11" s="248">
        <v>0</v>
      </c>
      <c r="J11" s="248">
        <v>0</v>
      </c>
      <c r="K11" s="248">
        <v>0</v>
      </c>
      <c r="L11" s="248">
        <v>0</v>
      </c>
      <c r="M11" s="248">
        <v>0</v>
      </c>
      <c r="N11" s="248">
        <v>0</v>
      </c>
      <c r="O11" s="248">
        <v>0</v>
      </c>
      <c r="P11" s="248">
        <v>0</v>
      </c>
      <c r="Q11" s="248">
        <v>0</v>
      </c>
      <c r="R11" s="248">
        <v>0</v>
      </c>
      <c r="S11" s="248">
        <v>0</v>
      </c>
      <c r="T11" s="248">
        <v>0</v>
      </c>
      <c r="U11" s="248">
        <v>0</v>
      </c>
      <c r="V11" s="248">
        <v>0</v>
      </c>
      <c r="W11" s="248">
        <v>0</v>
      </c>
      <c r="X11" s="248">
        <v>0</v>
      </c>
      <c r="Y11" s="248">
        <v>0</v>
      </c>
      <c r="Z11" s="248">
        <v>0</v>
      </c>
      <c r="AA11" s="248">
        <v>0</v>
      </c>
      <c r="AB11" s="248">
        <v>0</v>
      </c>
      <c r="AC11" s="248">
        <v>0</v>
      </c>
      <c r="AD11" s="248">
        <v>0</v>
      </c>
      <c r="AE11" s="248">
        <v>0</v>
      </c>
      <c r="AF11" s="248">
        <v>0</v>
      </c>
      <c r="AG11" s="248">
        <v>0</v>
      </c>
      <c r="AH11" s="248">
        <v>0</v>
      </c>
      <c r="AI11" s="248">
        <v>0</v>
      </c>
      <c r="AJ11" s="248" t="s">
        <v>102</v>
      </c>
    </row>
    <row r="12" spans="1:36" x14ac:dyDescent="0.25">
      <c r="A12" s="248" t="s">
        <v>1978</v>
      </c>
      <c r="B12" s="248" t="s">
        <v>2795</v>
      </c>
      <c r="C12" s="248" t="s">
        <v>2796</v>
      </c>
      <c r="D12" s="248" t="s">
        <v>2470</v>
      </c>
      <c r="E12" s="248"/>
      <c r="F12" s="248">
        <v>0</v>
      </c>
      <c r="G12" s="248">
        <v>0</v>
      </c>
      <c r="H12" s="248">
        <v>0</v>
      </c>
      <c r="I12" s="248">
        <v>0</v>
      </c>
      <c r="J12" s="248">
        <v>0</v>
      </c>
      <c r="K12" s="248">
        <v>0</v>
      </c>
      <c r="L12" s="248">
        <v>0</v>
      </c>
      <c r="M12" s="248">
        <v>0</v>
      </c>
      <c r="N12" s="248">
        <v>0</v>
      </c>
      <c r="O12" s="248">
        <v>0</v>
      </c>
      <c r="P12" s="248">
        <v>0</v>
      </c>
      <c r="Q12" s="248">
        <v>0</v>
      </c>
      <c r="R12" s="248">
        <v>0</v>
      </c>
      <c r="S12" s="248">
        <v>0</v>
      </c>
      <c r="T12" s="248">
        <v>0</v>
      </c>
      <c r="U12" s="248">
        <v>0</v>
      </c>
      <c r="V12" s="248">
        <v>0</v>
      </c>
      <c r="W12" s="248">
        <v>0</v>
      </c>
      <c r="X12" s="248">
        <v>0</v>
      </c>
      <c r="Y12" s="248">
        <v>0</v>
      </c>
      <c r="Z12" s="248">
        <v>0</v>
      </c>
      <c r="AA12" s="248">
        <v>0</v>
      </c>
      <c r="AB12" s="248">
        <v>0</v>
      </c>
      <c r="AC12" s="248">
        <v>0</v>
      </c>
      <c r="AD12" s="248">
        <v>0</v>
      </c>
      <c r="AE12" s="248">
        <v>0</v>
      </c>
      <c r="AF12" s="248">
        <v>0</v>
      </c>
      <c r="AG12" s="248">
        <v>0</v>
      </c>
      <c r="AH12" s="248">
        <v>0</v>
      </c>
      <c r="AI12" s="248">
        <v>0</v>
      </c>
      <c r="AJ12" s="248" t="s">
        <v>102</v>
      </c>
    </row>
    <row r="13" spans="1:36" x14ac:dyDescent="0.25">
      <c r="A13" s="248" t="s">
        <v>2481</v>
      </c>
      <c r="B13" s="248" t="s">
        <v>2797</v>
      </c>
      <c r="C13" s="248" t="s">
        <v>2798</v>
      </c>
      <c r="D13" s="248" t="s">
        <v>2470</v>
      </c>
      <c r="E13" s="248"/>
      <c r="F13" s="248">
        <v>284.41006499999997</v>
      </c>
      <c r="G13" s="248">
        <v>267.01449600000001</v>
      </c>
      <c r="H13" s="248">
        <v>274.99044800000001</v>
      </c>
      <c r="I13" s="248">
        <v>234.95545999999999</v>
      </c>
      <c r="J13" s="248">
        <v>226.31178299999999</v>
      </c>
      <c r="K13" s="248">
        <v>223.96684300000001</v>
      </c>
      <c r="L13" s="248">
        <v>219.527817</v>
      </c>
      <c r="M13" s="248">
        <v>242.19903600000001</v>
      </c>
      <c r="N13" s="248">
        <v>261.75830100000002</v>
      </c>
      <c r="O13" s="248">
        <v>274.76113900000001</v>
      </c>
      <c r="P13" s="248">
        <v>286.52514600000001</v>
      </c>
      <c r="Q13" s="248">
        <v>296.60858200000001</v>
      </c>
      <c r="R13" s="248">
        <v>307.39498900000001</v>
      </c>
      <c r="S13" s="248">
        <v>308.849243</v>
      </c>
      <c r="T13" s="248">
        <v>305.25967400000002</v>
      </c>
      <c r="U13" s="248">
        <v>304.40792800000003</v>
      </c>
      <c r="V13" s="248">
        <v>308.27871699999997</v>
      </c>
      <c r="W13" s="248">
        <v>310.71896400000003</v>
      </c>
      <c r="X13" s="248">
        <v>317.505585</v>
      </c>
      <c r="Y13" s="248">
        <v>307.55410799999999</v>
      </c>
      <c r="Z13" s="248">
        <v>311.32913200000002</v>
      </c>
      <c r="AA13" s="248">
        <v>313.98168900000002</v>
      </c>
      <c r="AB13" s="248">
        <v>306.80389400000001</v>
      </c>
      <c r="AC13" s="248">
        <v>298.338776</v>
      </c>
      <c r="AD13" s="248">
        <v>291.50482199999999</v>
      </c>
      <c r="AE13" s="248">
        <v>289.44311499999998</v>
      </c>
      <c r="AF13" s="248">
        <v>289.49761999999998</v>
      </c>
      <c r="AG13" s="248">
        <v>286.96066300000001</v>
      </c>
      <c r="AH13" s="248">
        <v>286.27639799999997</v>
      </c>
      <c r="AI13" s="248">
        <v>293.96847500000001</v>
      </c>
      <c r="AJ13" s="251">
        <v>1E-3</v>
      </c>
    </row>
    <row r="14" spans="1:36" x14ac:dyDescent="0.25">
      <c r="A14" s="248" t="s">
        <v>2484</v>
      </c>
      <c r="B14" s="248" t="s">
        <v>2799</v>
      </c>
      <c r="C14" s="248" t="s">
        <v>2800</v>
      </c>
      <c r="D14" s="248" t="s">
        <v>2470</v>
      </c>
      <c r="E14" s="248"/>
      <c r="F14" s="248">
        <v>289.06063799999998</v>
      </c>
      <c r="G14" s="248">
        <v>271.28762799999998</v>
      </c>
      <c r="H14" s="248">
        <v>279.19570900000002</v>
      </c>
      <c r="I14" s="248">
        <v>238.643066</v>
      </c>
      <c r="J14" s="248">
        <v>229.82943700000001</v>
      </c>
      <c r="K14" s="248">
        <v>227.39820900000001</v>
      </c>
      <c r="L14" s="248">
        <v>222.87931800000001</v>
      </c>
      <c r="M14" s="248">
        <v>245.69352699999999</v>
      </c>
      <c r="N14" s="248">
        <v>265.36511200000001</v>
      </c>
      <c r="O14" s="248">
        <v>278.439728</v>
      </c>
      <c r="P14" s="248">
        <v>290.26834100000002</v>
      </c>
      <c r="Q14" s="248">
        <v>300.39825400000001</v>
      </c>
      <c r="R14" s="248">
        <v>311.26577800000001</v>
      </c>
      <c r="S14" s="248">
        <v>312.72241200000002</v>
      </c>
      <c r="T14" s="248">
        <v>309.09201000000002</v>
      </c>
      <c r="U14" s="248">
        <v>308.22537199999999</v>
      </c>
      <c r="V14" s="248">
        <v>312.117706</v>
      </c>
      <c r="W14" s="248">
        <v>314.56530800000002</v>
      </c>
      <c r="X14" s="248">
        <v>321.39932299999998</v>
      </c>
      <c r="Y14" s="248">
        <v>311.346924</v>
      </c>
      <c r="Z14" s="248">
        <v>315.13443000000001</v>
      </c>
      <c r="AA14" s="248">
        <v>317.79830900000002</v>
      </c>
      <c r="AB14" s="248">
        <v>310.54363999999998</v>
      </c>
      <c r="AC14" s="248">
        <v>301.98449699999998</v>
      </c>
      <c r="AD14" s="248">
        <v>295.07195999999999</v>
      </c>
      <c r="AE14" s="248">
        <v>292.97830199999999</v>
      </c>
      <c r="AF14" s="248">
        <v>293.026276</v>
      </c>
      <c r="AG14" s="248">
        <v>290.45352200000002</v>
      </c>
      <c r="AH14" s="248">
        <v>289.74685699999998</v>
      </c>
      <c r="AI14" s="248">
        <v>297.5</v>
      </c>
      <c r="AJ14" s="251">
        <v>1E-3</v>
      </c>
    </row>
    <row r="15" spans="1:36" x14ac:dyDescent="0.25">
      <c r="A15" s="248" t="s">
        <v>2437</v>
      </c>
      <c r="B15" s="248" t="s">
        <v>2801</v>
      </c>
      <c r="C15" s="248" t="s">
        <v>2802</v>
      </c>
      <c r="D15" s="248" t="s">
        <v>2470</v>
      </c>
      <c r="E15" s="248"/>
      <c r="F15" s="248">
        <v>2046.8911129999999</v>
      </c>
      <c r="G15" s="248">
        <v>2068.8322750000002</v>
      </c>
      <c r="H15" s="248">
        <v>2081.8222660000001</v>
      </c>
      <c r="I15" s="248">
        <v>2135.9934079999998</v>
      </c>
      <c r="J15" s="248">
        <v>2198.705078</v>
      </c>
      <c r="K15" s="248">
        <v>2255.7426759999998</v>
      </c>
      <c r="L15" s="248">
        <v>2303.3903810000002</v>
      </c>
      <c r="M15" s="248">
        <v>2323.4257809999999</v>
      </c>
      <c r="N15" s="248">
        <v>2333.3283689999998</v>
      </c>
      <c r="O15" s="248">
        <v>2351.9960940000001</v>
      </c>
      <c r="P15" s="248">
        <v>2379.9360350000002</v>
      </c>
      <c r="Q15" s="248">
        <v>2424.2922359999998</v>
      </c>
      <c r="R15" s="248">
        <v>2452.236328</v>
      </c>
      <c r="S15" s="248">
        <v>2476.459961</v>
      </c>
      <c r="T15" s="248">
        <v>2508.8327640000002</v>
      </c>
      <c r="U15" s="248">
        <v>2539.813721</v>
      </c>
      <c r="V15" s="248">
        <v>2569.1684570000002</v>
      </c>
      <c r="W15" s="248">
        <v>2597.2592770000001</v>
      </c>
      <c r="X15" s="248">
        <v>2623.008789</v>
      </c>
      <c r="Y15" s="248">
        <v>2654.5493160000001</v>
      </c>
      <c r="Z15" s="248">
        <v>2678.9477539999998</v>
      </c>
      <c r="AA15" s="248">
        <v>2708.5739749999998</v>
      </c>
      <c r="AB15" s="248">
        <v>2750.724365</v>
      </c>
      <c r="AC15" s="248">
        <v>2771.4577640000002</v>
      </c>
      <c r="AD15" s="248">
        <v>2796.881836</v>
      </c>
      <c r="AE15" s="248">
        <v>2848.8310550000001</v>
      </c>
      <c r="AF15" s="248">
        <v>2879.7585450000001</v>
      </c>
      <c r="AG15" s="248">
        <v>2879.288818</v>
      </c>
      <c r="AH15" s="248">
        <v>2897.983643</v>
      </c>
      <c r="AI15" s="248">
        <v>2945.6647950000001</v>
      </c>
      <c r="AJ15" s="251">
        <v>1.2999999999999999E-2</v>
      </c>
    </row>
    <row r="16" spans="1:36" x14ac:dyDescent="0.25">
      <c r="A16" s="248" t="s">
        <v>2498</v>
      </c>
      <c r="B16" s="248" t="s">
        <v>2803</v>
      </c>
      <c r="C16" s="248" t="s">
        <v>2804</v>
      </c>
      <c r="D16" s="248" t="s">
        <v>2470</v>
      </c>
      <c r="E16" s="248"/>
      <c r="F16" s="248">
        <v>98.604468999999995</v>
      </c>
      <c r="G16" s="248">
        <v>99.209830999999994</v>
      </c>
      <c r="H16" s="248">
        <v>99.805808999999996</v>
      </c>
      <c r="I16" s="248">
        <v>100.453278</v>
      </c>
      <c r="J16" s="248">
        <v>101.172501</v>
      </c>
      <c r="K16" s="248">
        <v>101.866653</v>
      </c>
      <c r="L16" s="248">
        <v>102.502083</v>
      </c>
      <c r="M16" s="248">
        <v>103.08252</v>
      </c>
      <c r="N16" s="248">
        <v>103.519897</v>
      </c>
      <c r="O16" s="248">
        <v>103.854553</v>
      </c>
      <c r="P16" s="248">
        <v>104.103302</v>
      </c>
      <c r="Q16" s="248">
        <v>104.27797700000001</v>
      </c>
      <c r="R16" s="248">
        <v>104.319412</v>
      </c>
      <c r="S16" s="248">
        <v>104.278938</v>
      </c>
      <c r="T16" s="248">
        <v>104.25527200000001</v>
      </c>
      <c r="U16" s="248">
        <v>104.23217</v>
      </c>
      <c r="V16" s="248">
        <v>104.21682</v>
      </c>
      <c r="W16" s="248">
        <v>104.195984</v>
      </c>
      <c r="X16" s="248">
        <v>104.176804</v>
      </c>
      <c r="Y16" s="248">
        <v>104.14141100000001</v>
      </c>
      <c r="Z16" s="248">
        <v>104.107758</v>
      </c>
      <c r="AA16" s="248">
        <v>104.085312</v>
      </c>
      <c r="AB16" s="248">
        <v>104.060699</v>
      </c>
      <c r="AC16" s="248">
        <v>103.983017</v>
      </c>
      <c r="AD16" s="248">
        <v>103.933044</v>
      </c>
      <c r="AE16" s="248">
        <v>103.939789</v>
      </c>
      <c r="AF16" s="248">
        <v>103.91119399999999</v>
      </c>
      <c r="AG16" s="248">
        <v>103.781113</v>
      </c>
      <c r="AH16" s="248">
        <v>103.694351</v>
      </c>
      <c r="AI16" s="248">
        <v>103.701256</v>
      </c>
      <c r="AJ16" s="251">
        <v>2E-3</v>
      </c>
    </row>
    <row r="17" spans="1:36" x14ac:dyDescent="0.25">
      <c r="A17" s="248" t="s">
        <v>2637</v>
      </c>
      <c r="B17" s="248" t="s">
        <v>2805</v>
      </c>
      <c r="C17" s="248" t="s">
        <v>2806</v>
      </c>
      <c r="D17" s="248" t="s">
        <v>2470</v>
      </c>
      <c r="E17" s="248"/>
      <c r="F17" s="248">
        <v>1.7604000000000002E-2</v>
      </c>
      <c r="G17" s="248">
        <v>1.7593000000000001E-2</v>
      </c>
      <c r="H17" s="248">
        <v>1.7582E-2</v>
      </c>
      <c r="I17" s="248">
        <v>1.7572000000000001E-2</v>
      </c>
      <c r="J17" s="248">
        <v>1.7562000000000001E-2</v>
      </c>
      <c r="K17" s="248">
        <v>1.7552999999999999E-2</v>
      </c>
      <c r="L17" s="248">
        <v>1.7545000000000002E-2</v>
      </c>
      <c r="M17" s="248">
        <v>1.7537000000000001E-2</v>
      </c>
      <c r="N17" s="248">
        <v>1.7531000000000001E-2</v>
      </c>
      <c r="O17" s="248">
        <v>1.7526E-2</v>
      </c>
      <c r="P17" s="248">
        <v>1.7523E-2</v>
      </c>
      <c r="Q17" s="248">
        <v>1.7520999999999998E-2</v>
      </c>
      <c r="R17" s="248">
        <v>1.7520000000000001E-2</v>
      </c>
      <c r="S17" s="248">
        <v>1.7520000000000001E-2</v>
      </c>
      <c r="T17" s="248">
        <v>1.7520000000000001E-2</v>
      </c>
      <c r="U17" s="248">
        <v>1.7520000000000001E-2</v>
      </c>
      <c r="V17" s="248">
        <v>1.7520000000000001E-2</v>
      </c>
      <c r="W17" s="248">
        <v>1.7520000000000001E-2</v>
      </c>
      <c r="X17" s="248">
        <v>1.7520000000000001E-2</v>
      </c>
      <c r="Y17" s="248">
        <v>1.7520000000000001E-2</v>
      </c>
      <c r="Z17" s="248">
        <v>1.7520000000000001E-2</v>
      </c>
      <c r="AA17" s="248">
        <v>1.7520000000000001E-2</v>
      </c>
      <c r="AB17" s="248">
        <v>1.7520000000000001E-2</v>
      </c>
      <c r="AC17" s="248">
        <v>1.7520000000000001E-2</v>
      </c>
      <c r="AD17" s="248">
        <v>1.7520000000000001E-2</v>
      </c>
      <c r="AE17" s="248">
        <v>1.7520000000000001E-2</v>
      </c>
      <c r="AF17" s="248">
        <v>1.7520000000000001E-2</v>
      </c>
      <c r="AG17" s="248">
        <v>1.7520000000000001E-2</v>
      </c>
      <c r="AH17" s="248">
        <v>1.7520000000000001E-2</v>
      </c>
      <c r="AI17" s="248">
        <v>1.7520000000000001E-2</v>
      </c>
      <c r="AJ17" s="251">
        <v>0</v>
      </c>
    </row>
    <row r="18" spans="1:36" x14ac:dyDescent="0.25">
      <c r="A18" s="248" t="s">
        <v>2504</v>
      </c>
      <c r="B18" s="248" t="s">
        <v>2807</v>
      </c>
      <c r="C18" s="248" t="s">
        <v>2808</v>
      </c>
      <c r="D18" s="248" t="s">
        <v>2470</v>
      </c>
      <c r="E18" s="248"/>
      <c r="F18" s="248">
        <v>392.64080799999999</v>
      </c>
      <c r="G18" s="248">
        <v>384.82504299999999</v>
      </c>
      <c r="H18" s="248">
        <v>376.04083300000002</v>
      </c>
      <c r="I18" s="248">
        <v>369.93765300000001</v>
      </c>
      <c r="J18" s="248">
        <v>371.936646</v>
      </c>
      <c r="K18" s="248">
        <v>375.25839200000001</v>
      </c>
      <c r="L18" s="248">
        <v>376.88345299999997</v>
      </c>
      <c r="M18" s="248">
        <v>378.12243699999999</v>
      </c>
      <c r="N18" s="248">
        <v>375.98761000000002</v>
      </c>
      <c r="O18" s="248">
        <v>374.73751800000002</v>
      </c>
      <c r="P18" s="248">
        <v>375.52310199999999</v>
      </c>
      <c r="Q18" s="248">
        <v>380.08807400000001</v>
      </c>
      <c r="R18" s="248">
        <v>381.158051</v>
      </c>
      <c r="S18" s="248">
        <v>379.26464800000002</v>
      </c>
      <c r="T18" s="248">
        <v>378.31414799999999</v>
      </c>
      <c r="U18" s="248">
        <v>377.67334</v>
      </c>
      <c r="V18" s="248">
        <v>377.614441</v>
      </c>
      <c r="W18" s="248">
        <v>376.72464000000002</v>
      </c>
      <c r="X18" s="248">
        <v>376.08230600000002</v>
      </c>
      <c r="Y18" s="248">
        <v>373.37481700000001</v>
      </c>
      <c r="Z18" s="248">
        <v>371.28619400000002</v>
      </c>
      <c r="AA18" s="248">
        <v>370.09936499999998</v>
      </c>
      <c r="AB18" s="248">
        <v>369.71322600000002</v>
      </c>
      <c r="AC18" s="248">
        <v>364.29278599999998</v>
      </c>
      <c r="AD18" s="248">
        <v>359.97131300000001</v>
      </c>
      <c r="AE18" s="248">
        <v>361.74865699999998</v>
      </c>
      <c r="AF18" s="248">
        <v>359.720642</v>
      </c>
      <c r="AG18" s="248">
        <v>350.60006700000002</v>
      </c>
      <c r="AH18" s="248">
        <v>344.96838400000001</v>
      </c>
      <c r="AI18" s="248">
        <v>346.45880099999999</v>
      </c>
      <c r="AJ18" s="251">
        <v>-4.0000000000000001E-3</v>
      </c>
    </row>
    <row r="19" spans="1:36" x14ac:dyDescent="0.25">
      <c r="A19" s="248" t="s">
        <v>2809</v>
      </c>
      <c r="B19" s="248" t="s">
        <v>2810</v>
      </c>
      <c r="C19" s="248" t="s">
        <v>2811</v>
      </c>
      <c r="D19" s="248" t="s">
        <v>2470</v>
      </c>
      <c r="E19" s="248"/>
      <c r="F19" s="248">
        <v>2827.2145999999998</v>
      </c>
      <c r="G19" s="248">
        <v>2824.1721189999998</v>
      </c>
      <c r="H19" s="248">
        <v>2836.8823240000002</v>
      </c>
      <c r="I19" s="248">
        <v>2845.0451659999999</v>
      </c>
      <c r="J19" s="248">
        <v>2901.6611330000001</v>
      </c>
      <c r="K19" s="248">
        <v>2960.2834469999998</v>
      </c>
      <c r="L19" s="248">
        <v>3005.673096</v>
      </c>
      <c r="M19" s="248">
        <v>3050.341797</v>
      </c>
      <c r="N19" s="248">
        <v>3078.2185060000002</v>
      </c>
      <c r="O19" s="248">
        <v>3109.0454100000002</v>
      </c>
      <c r="P19" s="248">
        <v>3149.8483890000002</v>
      </c>
      <c r="Q19" s="248">
        <v>3209.0742190000001</v>
      </c>
      <c r="R19" s="248">
        <v>3248.9970699999999</v>
      </c>
      <c r="S19" s="248">
        <v>3272.7436520000001</v>
      </c>
      <c r="T19" s="248">
        <v>3300.5119629999999</v>
      </c>
      <c r="U19" s="248">
        <v>3329.9621579999998</v>
      </c>
      <c r="V19" s="248">
        <v>3363.13501</v>
      </c>
      <c r="W19" s="248">
        <v>3392.7629390000002</v>
      </c>
      <c r="X19" s="248">
        <v>3424.6848140000002</v>
      </c>
      <c r="Y19" s="248">
        <v>3443.429932</v>
      </c>
      <c r="Z19" s="248">
        <v>3469.4936520000001</v>
      </c>
      <c r="AA19" s="248">
        <v>3500.5744629999999</v>
      </c>
      <c r="AB19" s="248">
        <v>3535.0595699999999</v>
      </c>
      <c r="AC19" s="248">
        <v>3541.735596</v>
      </c>
      <c r="AD19" s="248">
        <v>3555.8759770000001</v>
      </c>
      <c r="AE19" s="248">
        <v>3607.5151369999999</v>
      </c>
      <c r="AF19" s="248">
        <v>3636.4343260000001</v>
      </c>
      <c r="AG19" s="248">
        <v>3624.1411130000001</v>
      </c>
      <c r="AH19" s="248">
        <v>3636.4106449999999</v>
      </c>
      <c r="AI19" s="248">
        <v>3693.3422850000002</v>
      </c>
      <c r="AJ19" s="251">
        <v>8.9999999999999993E-3</v>
      </c>
    </row>
    <row r="20" spans="1:36" x14ac:dyDescent="0.25">
      <c r="A20" s="248" t="s">
        <v>2812</v>
      </c>
      <c r="B20" s="248"/>
      <c r="C20" s="248" t="s">
        <v>2813</v>
      </c>
      <c r="D20" s="248"/>
      <c r="E20" s="248"/>
      <c r="F20" s="248"/>
      <c r="G20" s="248"/>
      <c r="H20" s="248"/>
      <c r="I20" s="248"/>
      <c r="J20" s="248"/>
      <c r="K20" s="248"/>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c r="AI20" s="248"/>
      <c r="AJ20" s="248"/>
    </row>
    <row r="21" spans="1:36" x14ac:dyDescent="0.25">
      <c r="A21" s="248" t="s">
        <v>2814</v>
      </c>
      <c r="B21" s="248" t="s">
        <v>2815</v>
      </c>
      <c r="C21" s="248" t="s">
        <v>2816</v>
      </c>
      <c r="D21" s="248" t="s">
        <v>2470</v>
      </c>
      <c r="E21" s="248"/>
      <c r="F21" s="248">
        <v>3385.6000979999999</v>
      </c>
      <c r="G21" s="248">
        <v>3533.1997070000002</v>
      </c>
      <c r="H21" s="248">
        <v>3706</v>
      </c>
      <c r="I21" s="248">
        <v>3687.9594729999999</v>
      </c>
      <c r="J21" s="248">
        <v>3766.2041020000001</v>
      </c>
      <c r="K21" s="248">
        <v>3835.6704100000002</v>
      </c>
      <c r="L21" s="248">
        <v>3875.95874</v>
      </c>
      <c r="M21" s="248">
        <v>3901.6791990000002</v>
      </c>
      <c r="N21" s="248">
        <v>3904.8549800000001</v>
      </c>
      <c r="O21" s="248">
        <v>3919.5139159999999</v>
      </c>
      <c r="P21" s="248">
        <v>3960.5285640000002</v>
      </c>
      <c r="Q21" s="248">
        <v>4034.6733399999998</v>
      </c>
      <c r="R21" s="248">
        <v>4079.6621089999999</v>
      </c>
      <c r="S21" s="248">
        <v>4100.4165039999998</v>
      </c>
      <c r="T21" s="248">
        <v>4121.2211909999996</v>
      </c>
      <c r="U21" s="248">
        <v>4149.1884769999997</v>
      </c>
      <c r="V21" s="248">
        <v>4179.8710940000001</v>
      </c>
      <c r="W21" s="248">
        <v>4203.0209960000002</v>
      </c>
      <c r="X21" s="248">
        <v>4230.2338870000003</v>
      </c>
      <c r="Y21" s="248">
        <v>4241.5751950000003</v>
      </c>
      <c r="Z21" s="248">
        <v>4258.4970700000003</v>
      </c>
      <c r="AA21" s="248">
        <v>4282.2470700000003</v>
      </c>
      <c r="AB21" s="248">
        <v>4320.6293949999999</v>
      </c>
      <c r="AC21" s="248">
        <v>4321.7885740000002</v>
      </c>
      <c r="AD21" s="248">
        <v>4329.4404299999997</v>
      </c>
      <c r="AE21" s="248">
        <v>4384.6025390000004</v>
      </c>
      <c r="AF21" s="248">
        <v>4405.4921880000002</v>
      </c>
      <c r="AG21" s="248">
        <v>4374.486328</v>
      </c>
      <c r="AH21" s="248">
        <v>4375.9545900000003</v>
      </c>
      <c r="AI21" s="248">
        <v>4439.3554690000001</v>
      </c>
      <c r="AJ21" s="251">
        <v>8.9999999999999993E-3</v>
      </c>
    </row>
    <row r="22" spans="1:36" x14ac:dyDescent="0.25">
      <c r="A22" s="248" t="s">
        <v>2817</v>
      </c>
      <c r="B22" s="248" t="s">
        <v>2818</v>
      </c>
      <c r="C22" s="248" t="s">
        <v>2819</v>
      </c>
      <c r="D22" s="248" t="s">
        <v>2470</v>
      </c>
      <c r="E22" s="248"/>
      <c r="F22" s="248">
        <v>422.59997600000003</v>
      </c>
      <c r="G22" s="248">
        <v>416.70001200000002</v>
      </c>
      <c r="H22" s="248">
        <v>421.29998799999998</v>
      </c>
      <c r="I22" s="248">
        <v>422.73202500000002</v>
      </c>
      <c r="J22" s="248">
        <v>422.73202500000002</v>
      </c>
      <c r="K22" s="248">
        <v>422.73202500000002</v>
      </c>
      <c r="L22" s="248">
        <v>422.73202500000002</v>
      </c>
      <c r="M22" s="248">
        <v>422.73202500000002</v>
      </c>
      <c r="N22" s="248">
        <v>422.73202500000002</v>
      </c>
      <c r="O22" s="248">
        <v>422.73202500000002</v>
      </c>
      <c r="P22" s="248">
        <v>422.73202500000002</v>
      </c>
      <c r="Q22" s="248">
        <v>422.73202500000002</v>
      </c>
      <c r="R22" s="248">
        <v>422.73202500000002</v>
      </c>
      <c r="S22" s="248">
        <v>422.73202500000002</v>
      </c>
      <c r="T22" s="248">
        <v>422.73202500000002</v>
      </c>
      <c r="U22" s="248">
        <v>422.73202500000002</v>
      </c>
      <c r="V22" s="248">
        <v>422.73202500000002</v>
      </c>
      <c r="W22" s="248">
        <v>422.73202500000002</v>
      </c>
      <c r="X22" s="248">
        <v>422.73202500000002</v>
      </c>
      <c r="Y22" s="248">
        <v>422.73202500000002</v>
      </c>
      <c r="Z22" s="248">
        <v>422.73202500000002</v>
      </c>
      <c r="AA22" s="248">
        <v>422.73202500000002</v>
      </c>
      <c r="AB22" s="248">
        <v>422.73202500000002</v>
      </c>
      <c r="AC22" s="248">
        <v>422.73202500000002</v>
      </c>
      <c r="AD22" s="248">
        <v>422.73202500000002</v>
      </c>
      <c r="AE22" s="248">
        <v>422.73202500000002</v>
      </c>
      <c r="AF22" s="248">
        <v>422.73202500000002</v>
      </c>
      <c r="AG22" s="248">
        <v>422.73202500000002</v>
      </c>
      <c r="AH22" s="248">
        <v>422.73202500000002</v>
      </c>
      <c r="AI22" s="248">
        <v>422.73202500000002</v>
      </c>
      <c r="AJ22" s="251">
        <v>0</v>
      </c>
    </row>
    <row r="23" spans="1:36" x14ac:dyDescent="0.25">
      <c r="A23" s="248" t="s">
        <v>1977</v>
      </c>
      <c r="B23" s="248" t="s">
        <v>2820</v>
      </c>
      <c r="C23" s="248" t="s">
        <v>2821</v>
      </c>
      <c r="D23" s="248" t="s">
        <v>2470</v>
      </c>
      <c r="E23" s="248"/>
      <c r="F23" s="248">
        <v>583.65618900000004</v>
      </c>
      <c r="G23" s="248">
        <v>563.77740500000004</v>
      </c>
      <c r="H23" s="248">
        <v>630.90002400000003</v>
      </c>
      <c r="I23" s="248">
        <v>550</v>
      </c>
      <c r="J23" s="248">
        <v>549.99993900000004</v>
      </c>
      <c r="K23" s="248">
        <v>550</v>
      </c>
      <c r="L23" s="248">
        <v>550</v>
      </c>
      <c r="M23" s="248">
        <v>550</v>
      </c>
      <c r="N23" s="248">
        <v>550</v>
      </c>
      <c r="O23" s="248">
        <v>550</v>
      </c>
      <c r="P23" s="248">
        <v>550</v>
      </c>
      <c r="Q23" s="248">
        <v>550</v>
      </c>
      <c r="R23" s="248">
        <v>550</v>
      </c>
      <c r="S23" s="248">
        <v>550</v>
      </c>
      <c r="T23" s="248">
        <v>550</v>
      </c>
      <c r="U23" s="248">
        <v>550</v>
      </c>
      <c r="V23" s="248">
        <v>550</v>
      </c>
      <c r="W23" s="248">
        <v>550</v>
      </c>
      <c r="X23" s="248">
        <v>550</v>
      </c>
      <c r="Y23" s="248">
        <v>550</v>
      </c>
      <c r="Z23" s="248">
        <v>550</v>
      </c>
      <c r="AA23" s="248">
        <v>550</v>
      </c>
      <c r="AB23" s="248">
        <v>550</v>
      </c>
      <c r="AC23" s="248">
        <v>550</v>
      </c>
      <c r="AD23" s="248">
        <v>550</v>
      </c>
      <c r="AE23" s="248">
        <v>550</v>
      </c>
      <c r="AF23" s="248">
        <v>550</v>
      </c>
      <c r="AG23" s="248">
        <v>550</v>
      </c>
      <c r="AH23" s="248">
        <v>550</v>
      </c>
      <c r="AI23" s="248">
        <v>550</v>
      </c>
      <c r="AJ23" s="251">
        <v>-2E-3</v>
      </c>
    </row>
    <row r="24" spans="1:36" x14ac:dyDescent="0.25">
      <c r="A24" s="248" t="s">
        <v>2437</v>
      </c>
      <c r="B24" s="248" t="s">
        <v>2822</v>
      </c>
      <c r="C24" s="248" t="s">
        <v>2823</v>
      </c>
      <c r="D24" s="248" t="s">
        <v>2470</v>
      </c>
      <c r="E24" s="248"/>
      <c r="F24" s="248">
        <v>1036.8000489999999</v>
      </c>
      <c r="G24" s="248">
        <v>1055.6999510000001</v>
      </c>
      <c r="H24" s="248">
        <v>1073.9998780000001</v>
      </c>
      <c r="I24" s="248">
        <v>1066.205811</v>
      </c>
      <c r="J24" s="248">
        <v>1068.964966</v>
      </c>
      <c r="K24" s="248">
        <v>1074.6851810000001</v>
      </c>
      <c r="L24" s="248">
        <v>1081.7429199999999</v>
      </c>
      <c r="M24" s="248">
        <v>1092.4963379999999</v>
      </c>
      <c r="N24" s="248">
        <v>1100.040039</v>
      </c>
      <c r="O24" s="248">
        <v>1106.2529300000001</v>
      </c>
      <c r="P24" s="248">
        <v>1112.4957280000001</v>
      </c>
      <c r="Q24" s="248">
        <v>1130.8312989999999</v>
      </c>
      <c r="R24" s="248">
        <v>1136.178467</v>
      </c>
      <c r="S24" s="248">
        <v>1138.359741</v>
      </c>
      <c r="T24" s="248">
        <v>1141.958374</v>
      </c>
      <c r="U24" s="248">
        <v>1146.8173830000001</v>
      </c>
      <c r="V24" s="248">
        <v>1152.9027100000001</v>
      </c>
      <c r="W24" s="248">
        <v>1159.2172849999999</v>
      </c>
      <c r="X24" s="248">
        <v>1164.696533</v>
      </c>
      <c r="Y24" s="248">
        <v>1166.1766359999999</v>
      </c>
      <c r="Z24" s="248">
        <v>1168.021362</v>
      </c>
      <c r="AA24" s="248">
        <v>1171.5185550000001</v>
      </c>
      <c r="AB24" s="248">
        <v>1174.7421879999999</v>
      </c>
      <c r="AC24" s="248">
        <v>1170.4530030000001</v>
      </c>
      <c r="AD24" s="248">
        <v>1167.868408</v>
      </c>
      <c r="AE24" s="248">
        <v>1177.0748289999999</v>
      </c>
      <c r="AF24" s="248">
        <v>1180.3957519999999</v>
      </c>
      <c r="AG24" s="248">
        <v>1170.5972899999999</v>
      </c>
      <c r="AH24" s="248">
        <v>1167.8007809999999</v>
      </c>
      <c r="AI24" s="248">
        <v>1177.2178960000001</v>
      </c>
      <c r="AJ24" s="251">
        <v>4.0000000000000001E-3</v>
      </c>
    </row>
    <row r="25" spans="1:36" x14ac:dyDescent="0.25">
      <c r="A25" s="248" t="s">
        <v>2824</v>
      </c>
      <c r="B25" s="248" t="s">
        <v>2825</v>
      </c>
      <c r="C25" s="248" t="s">
        <v>2826</v>
      </c>
      <c r="D25" s="248" t="s">
        <v>2470</v>
      </c>
      <c r="E25" s="248"/>
      <c r="F25" s="248">
        <v>5006.0566410000001</v>
      </c>
      <c r="G25" s="248">
        <v>5152.6767579999996</v>
      </c>
      <c r="H25" s="248">
        <v>5410.8999020000001</v>
      </c>
      <c r="I25" s="248">
        <v>5304.1650390000004</v>
      </c>
      <c r="J25" s="248">
        <v>5385.1689450000003</v>
      </c>
      <c r="K25" s="248">
        <v>5460.3554690000001</v>
      </c>
      <c r="L25" s="248">
        <v>5507.7021480000003</v>
      </c>
      <c r="M25" s="248">
        <v>5544.1757809999999</v>
      </c>
      <c r="N25" s="248">
        <v>5554.8950199999999</v>
      </c>
      <c r="O25" s="248">
        <v>5575.7666019999997</v>
      </c>
      <c r="P25" s="248">
        <v>5623.0239259999998</v>
      </c>
      <c r="Q25" s="248">
        <v>5715.5048829999996</v>
      </c>
      <c r="R25" s="248">
        <v>5765.8408200000003</v>
      </c>
      <c r="S25" s="248">
        <v>5788.7763670000004</v>
      </c>
      <c r="T25" s="248">
        <v>5813.1796880000002</v>
      </c>
      <c r="U25" s="248">
        <v>5846.0058589999999</v>
      </c>
      <c r="V25" s="248">
        <v>5882.7739259999998</v>
      </c>
      <c r="W25" s="248">
        <v>5912.2382809999999</v>
      </c>
      <c r="X25" s="248">
        <v>5944.9306640000004</v>
      </c>
      <c r="Y25" s="248">
        <v>5957.751953</v>
      </c>
      <c r="Z25" s="248">
        <v>5976.5185549999997</v>
      </c>
      <c r="AA25" s="248">
        <v>6003.765625</v>
      </c>
      <c r="AB25" s="248">
        <v>6045.3715819999998</v>
      </c>
      <c r="AC25" s="248">
        <v>6042.2416990000002</v>
      </c>
      <c r="AD25" s="248">
        <v>6047.3085940000001</v>
      </c>
      <c r="AE25" s="248">
        <v>6111.6772460000002</v>
      </c>
      <c r="AF25" s="248">
        <v>6135.8876950000003</v>
      </c>
      <c r="AG25" s="248">
        <v>6095.0834960000002</v>
      </c>
      <c r="AH25" s="248">
        <v>6093.7553710000002</v>
      </c>
      <c r="AI25" s="248">
        <v>6166.5732420000004</v>
      </c>
      <c r="AJ25" s="251">
        <v>7.0000000000000001E-3</v>
      </c>
    </row>
    <row r="26" spans="1:36" x14ac:dyDescent="0.25">
      <c r="A26" s="248" t="s">
        <v>2507</v>
      </c>
      <c r="B26" s="248" t="s">
        <v>2827</v>
      </c>
      <c r="C26" s="248" t="s">
        <v>2828</v>
      </c>
      <c r="D26" s="248" t="s">
        <v>2470</v>
      </c>
      <c r="E26" s="248"/>
      <c r="F26" s="248">
        <v>7833.2714839999999</v>
      </c>
      <c r="G26" s="248">
        <v>7976.8486329999996</v>
      </c>
      <c r="H26" s="248">
        <v>8247.7822269999997</v>
      </c>
      <c r="I26" s="248">
        <v>8149.2099609999996</v>
      </c>
      <c r="J26" s="248">
        <v>8286.8300780000009</v>
      </c>
      <c r="K26" s="248">
        <v>8420.6386719999991</v>
      </c>
      <c r="L26" s="248">
        <v>8513.375</v>
      </c>
      <c r="M26" s="248">
        <v>8594.5175780000009</v>
      </c>
      <c r="N26" s="248">
        <v>8633.1132809999999</v>
      </c>
      <c r="O26" s="248">
        <v>8684.8125</v>
      </c>
      <c r="P26" s="248">
        <v>8772.8720699999994</v>
      </c>
      <c r="Q26" s="248">
        <v>8924.5791019999997</v>
      </c>
      <c r="R26" s="248">
        <v>9014.8378909999992</v>
      </c>
      <c r="S26" s="248">
        <v>9061.5195309999999</v>
      </c>
      <c r="T26" s="248">
        <v>9113.6914059999999</v>
      </c>
      <c r="U26" s="248">
        <v>9175.9677730000003</v>
      </c>
      <c r="V26" s="248">
        <v>9245.9091800000006</v>
      </c>
      <c r="W26" s="248">
        <v>9305.0009769999997</v>
      </c>
      <c r="X26" s="248">
        <v>9369.6152340000008</v>
      </c>
      <c r="Y26" s="248">
        <v>9401.1816409999992</v>
      </c>
      <c r="Z26" s="248">
        <v>9446.0117190000001</v>
      </c>
      <c r="AA26" s="248">
        <v>9504.3398440000001</v>
      </c>
      <c r="AB26" s="248">
        <v>9580.4316409999992</v>
      </c>
      <c r="AC26" s="248">
        <v>9583.9775389999995</v>
      </c>
      <c r="AD26" s="248">
        <v>9603.1845699999994</v>
      </c>
      <c r="AE26" s="248">
        <v>9719.1923829999996</v>
      </c>
      <c r="AF26" s="248">
        <v>9772.3222659999992</v>
      </c>
      <c r="AG26" s="248">
        <v>9719.2246090000008</v>
      </c>
      <c r="AH26" s="248">
        <v>9730.1660159999992</v>
      </c>
      <c r="AI26" s="248">
        <v>9859.9160159999992</v>
      </c>
      <c r="AJ26" s="251">
        <v>8.0000000000000002E-3</v>
      </c>
    </row>
    <row r="27" spans="1:36" x14ac:dyDescent="0.25">
      <c r="A27" s="248" t="s">
        <v>512</v>
      </c>
      <c r="B27" s="248"/>
      <c r="C27" s="248" t="s">
        <v>2829</v>
      </c>
      <c r="D27" s="248"/>
      <c r="E27" s="248"/>
      <c r="F27" s="248"/>
      <c r="G27" s="248"/>
      <c r="H27" s="248"/>
      <c r="I27" s="248"/>
      <c r="J27" s="248"/>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row>
    <row r="28" spans="1:36" x14ac:dyDescent="0.25">
      <c r="A28" s="248" t="s">
        <v>511</v>
      </c>
      <c r="B28" s="248"/>
      <c r="C28" s="248" t="s">
        <v>2830</v>
      </c>
      <c r="D28" s="248"/>
      <c r="E28" s="248"/>
      <c r="F28" s="248"/>
      <c r="G28" s="248"/>
      <c r="H28" s="248"/>
      <c r="I28" s="248"/>
      <c r="J28" s="248"/>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row>
    <row r="29" spans="1:36" x14ac:dyDescent="0.25">
      <c r="A29" s="248" t="s">
        <v>2787</v>
      </c>
      <c r="B29" s="248"/>
      <c r="C29" s="248" t="s">
        <v>2831</v>
      </c>
      <c r="D29" s="248"/>
      <c r="E29" s="248"/>
      <c r="F29" s="248"/>
      <c r="G29" s="248"/>
      <c r="H29" s="248"/>
      <c r="I29" s="248"/>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row>
    <row r="30" spans="1:36" x14ac:dyDescent="0.25">
      <c r="A30" s="248" t="s">
        <v>1976</v>
      </c>
      <c r="B30" s="248" t="s">
        <v>2832</v>
      </c>
      <c r="C30" s="248" t="s">
        <v>2833</v>
      </c>
      <c r="D30" s="248" t="s">
        <v>2648</v>
      </c>
      <c r="E30" s="248"/>
      <c r="F30" s="248">
        <v>7.5719999999999997E-3</v>
      </c>
      <c r="G30" s="248">
        <v>6.8409999999999999E-3</v>
      </c>
      <c r="H30" s="248">
        <v>6.6080000000000002E-3</v>
      </c>
      <c r="I30" s="248">
        <v>5.5259999999999997E-3</v>
      </c>
      <c r="J30" s="248">
        <v>5.0200000000000002E-3</v>
      </c>
      <c r="K30" s="248">
        <v>4.6950000000000004E-3</v>
      </c>
      <c r="L30" s="248">
        <v>4.4130000000000003E-3</v>
      </c>
      <c r="M30" s="248">
        <v>4.666E-3</v>
      </c>
      <c r="N30" s="248">
        <v>4.8919999999999996E-3</v>
      </c>
      <c r="O30" s="248">
        <v>5.0049999999999999E-3</v>
      </c>
      <c r="P30" s="248">
        <v>5.0870000000000004E-3</v>
      </c>
      <c r="Q30" s="248">
        <v>5.0870000000000004E-3</v>
      </c>
      <c r="R30" s="248">
        <v>5.1900000000000002E-3</v>
      </c>
      <c r="S30" s="248">
        <v>5.1570000000000001E-3</v>
      </c>
      <c r="T30" s="248">
        <v>5.0350000000000004E-3</v>
      </c>
      <c r="U30" s="248">
        <v>4.9639999999999997E-3</v>
      </c>
      <c r="V30" s="248">
        <v>4.9659999999999999E-3</v>
      </c>
      <c r="W30" s="248">
        <v>4.9500000000000004E-3</v>
      </c>
      <c r="X30" s="248">
        <v>5.0000000000000001E-3</v>
      </c>
      <c r="Y30" s="248">
        <v>4.8089999999999999E-3</v>
      </c>
      <c r="Z30" s="248">
        <v>4.8149999999999998E-3</v>
      </c>
      <c r="AA30" s="248">
        <v>4.7990000000000003E-3</v>
      </c>
      <c r="AB30" s="248">
        <v>4.6290000000000003E-3</v>
      </c>
      <c r="AC30" s="248">
        <v>4.4840000000000001E-3</v>
      </c>
      <c r="AD30" s="248">
        <v>4.3470000000000002E-3</v>
      </c>
      <c r="AE30" s="248">
        <v>4.235E-3</v>
      </c>
      <c r="AF30" s="248">
        <v>4.1900000000000001E-3</v>
      </c>
      <c r="AG30" s="248">
        <v>4.1570000000000001E-3</v>
      </c>
      <c r="AH30" s="248">
        <v>4.1180000000000001E-3</v>
      </c>
      <c r="AI30" s="248">
        <v>4.1479999999999998E-3</v>
      </c>
      <c r="AJ30" s="251">
        <v>-2.1000000000000001E-2</v>
      </c>
    </row>
    <row r="31" spans="1:36" x14ac:dyDescent="0.25">
      <c r="A31" s="248" t="s">
        <v>1975</v>
      </c>
      <c r="B31" s="248" t="s">
        <v>2834</v>
      </c>
      <c r="C31" s="248" t="s">
        <v>2835</v>
      </c>
      <c r="D31" s="248" t="s">
        <v>2648</v>
      </c>
      <c r="E31" s="248"/>
      <c r="F31" s="248">
        <v>2.47E-3</v>
      </c>
      <c r="G31" s="248">
        <v>2.5439999999999998E-3</v>
      </c>
      <c r="H31" s="248">
        <v>2.7100000000000002E-3</v>
      </c>
      <c r="I31" s="248">
        <v>2.6909999999999998E-3</v>
      </c>
      <c r="J31" s="248">
        <v>2.6919999999999999E-3</v>
      </c>
      <c r="K31" s="248">
        <v>2.7009999999999998E-3</v>
      </c>
      <c r="L31" s="248">
        <v>2.7169999999999998E-3</v>
      </c>
      <c r="M31" s="248">
        <v>2.6809999999999998E-3</v>
      </c>
      <c r="N31" s="248">
        <v>2.647E-3</v>
      </c>
      <c r="O31" s="248">
        <v>2.6189999999999998E-3</v>
      </c>
      <c r="P31" s="248">
        <v>2.5690000000000001E-3</v>
      </c>
      <c r="Q31" s="248">
        <v>2.5070000000000001E-3</v>
      </c>
      <c r="R31" s="248">
        <v>2.4589999999999998E-3</v>
      </c>
      <c r="S31" s="248">
        <v>2.4299999999999999E-3</v>
      </c>
      <c r="T31" s="248">
        <v>2.3960000000000001E-3</v>
      </c>
      <c r="U31" s="248">
        <v>2.3600000000000001E-3</v>
      </c>
      <c r="V31" s="248">
        <v>2.317E-3</v>
      </c>
      <c r="W31" s="248">
        <v>2.2759999999999998E-3</v>
      </c>
      <c r="X31" s="248">
        <v>2.2439999999999999E-3</v>
      </c>
      <c r="Y31" s="248">
        <v>2.202E-3</v>
      </c>
      <c r="Z31" s="248">
        <v>2.1640000000000001E-3</v>
      </c>
      <c r="AA31" s="248">
        <v>2.1320000000000002E-3</v>
      </c>
      <c r="AB31" s="248">
        <v>2.085E-3</v>
      </c>
      <c r="AC31" s="248">
        <v>2.0449999999999999E-3</v>
      </c>
      <c r="AD31" s="248">
        <v>2.0140000000000002E-3</v>
      </c>
      <c r="AE31" s="248">
        <v>1.9680000000000001E-3</v>
      </c>
      <c r="AF31" s="248">
        <v>1.9550000000000001E-3</v>
      </c>
      <c r="AG31" s="248">
        <v>1.9530000000000001E-3</v>
      </c>
      <c r="AH31" s="248">
        <v>1.931E-3</v>
      </c>
      <c r="AI31" s="248">
        <v>1.9059999999999999E-3</v>
      </c>
      <c r="AJ31" s="251">
        <v>-8.9999999999999993E-3</v>
      </c>
    </row>
    <row r="32" spans="1:36" x14ac:dyDescent="0.25">
      <c r="A32" s="248" t="s">
        <v>2626</v>
      </c>
      <c r="B32" s="248" t="s">
        <v>2836</v>
      </c>
      <c r="C32" s="248" t="s">
        <v>2837</v>
      </c>
      <c r="D32" s="248" t="s">
        <v>2648</v>
      </c>
      <c r="E32" s="248"/>
      <c r="F32" s="248">
        <v>0</v>
      </c>
      <c r="G32" s="248">
        <v>0</v>
      </c>
      <c r="H32" s="248">
        <v>0</v>
      </c>
      <c r="I32" s="248">
        <v>0</v>
      </c>
      <c r="J32" s="248">
        <v>0</v>
      </c>
      <c r="K32" s="248">
        <v>0</v>
      </c>
      <c r="L32" s="248">
        <v>0</v>
      </c>
      <c r="M32" s="248">
        <v>0</v>
      </c>
      <c r="N32" s="248">
        <v>0</v>
      </c>
      <c r="O32" s="248">
        <v>0</v>
      </c>
      <c r="P32" s="248">
        <v>0</v>
      </c>
      <c r="Q32" s="248">
        <v>0</v>
      </c>
      <c r="R32" s="248">
        <v>0</v>
      </c>
      <c r="S32" s="248">
        <v>0</v>
      </c>
      <c r="T32" s="248">
        <v>0</v>
      </c>
      <c r="U32" s="248">
        <v>0</v>
      </c>
      <c r="V32" s="248">
        <v>0</v>
      </c>
      <c r="W32" s="248">
        <v>0</v>
      </c>
      <c r="X32" s="248">
        <v>0</v>
      </c>
      <c r="Y32" s="248">
        <v>0</v>
      </c>
      <c r="Z32" s="248">
        <v>0</v>
      </c>
      <c r="AA32" s="248">
        <v>0</v>
      </c>
      <c r="AB32" s="248">
        <v>0</v>
      </c>
      <c r="AC32" s="248">
        <v>0</v>
      </c>
      <c r="AD32" s="248">
        <v>0</v>
      </c>
      <c r="AE32" s="248">
        <v>0</v>
      </c>
      <c r="AF32" s="248">
        <v>0</v>
      </c>
      <c r="AG32" s="248">
        <v>0</v>
      </c>
      <c r="AH32" s="248">
        <v>0</v>
      </c>
      <c r="AI32" s="248">
        <v>0</v>
      </c>
      <c r="AJ32" s="248" t="s">
        <v>102</v>
      </c>
    </row>
    <row r="33" spans="1:36" x14ac:dyDescent="0.25">
      <c r="A33" s="248" t="s">
        <v>1978</v>
      </c>
      <c r="B33" s="248" t="s">
        <v>2838</v>
      </c>
      <c r="C33" s="248" t="s">
        <v>2839</v>
      </c>
      <c r="D33" s="248" t="s">
        <v>2648</v>
      </c>
      <c r="E33" s="248"/>
      <c r="F33" s="248">
        <v>0</v>
      </c>
      <c r="G33" s="248">
        <v>0</v>
      </c>
      <c r="H33" s="248">
        <v>0</v>
      </c>
      <c r="I33" s="248">
        <v>0</v>
      </c>
      <c r="J33" s="248">
        <v>0</v>
      </c>
      <c r="K33" s="248">
        <v>0</v>
      </c>
      <c r="L33" s="248">
        <v>0</v>
      </c>
      <c r="M33" s="248">
        <v>0</v>
      </c>
      <c r="N33" s="248">
        <v>0</v>
      </c>
      <c r="O33" s="248">
        <v>0</v>
      </c>
      <c r="P33" s="248">
        <v>0</v>
      </c>
      <c r="Q33" s="248">
        <v>0</v>
      </c>
      <c r="R33" s="248">
        <v>0</v>
      </c>
      <c r="S33" s="248">
        <v>0</v>
      </c>
      <c r="T33" s="248">
        <v>0</v>
      </c>
      <c r="U33" s="248">
        <v>0</v>
      </c>
      <c r="V33" s="248">
        <v>0</v>
      </c>
      <c r="W33" s="248">
        <v>0</v>
      </c>
      <c r="X33" s="248">
        <v>0</v>
      </c>
      <c r="Y33" s="248">
        <v>0</v>
      </c>
      <c r="Z33" s="248">
        <v>0</v>
      </c>
      <c r="AA33" s="248">
        <v>0</v>
      </c>
      <c r="AB33" s="248">
        <v>0</v>
      </c>
      <c r="AC33" s="248">
        <v>0</v>
      </c>
      <c r="AD33" s="248">
        <v>0</v>
      </c>
      <c r="AE33" s="248">
        <v>0</v>
      </c>
      <c r="AF33" s="248">
        <v>0</v>
      </c>
      <c r="AG33" s="248">
        <v>0</v>
      </c>
      <c r="AH33" s="248">
        <v>0</v>
      </c>
      <c r="AI33" s="248">
        <v>0</v>
      </c>
      <c r="AJ33" s="248" t="s">
        <v>102</v>
      </c>
    </row>
    <row r="34" spans="1:36" x14ac:dyDescent="0.25">
      <c r="A34" s="248" t="s">
        <v>2481</v>
      </c>
      <c r="B34" s="248" t="s">
        <v>2840</v>
      </c>
      <c r="C34" s="248" t="s">
        <v>2841</v>
      </c>
      <c r="D34" s="248" t="s">
        <v>2648</v>
      </c>
      <c r="E34" s="248"/>
      <c r="F34" s="248">
        <v>0.61413499999999999</v>
      </c>
      <c r="G34" s="248">
        <v>0.58646100000000001</v>
      </c>
      <c r="H34" s="248">
        <v>0.60932699999999995</v>
      </c>
      <c r="I34" s="248">
        <v>0.52350099999999999</v>
      </c>
      <c r="J34" s="248">
        <v>0.49618600000000002</v>
      </c>
      <c r="K34" s="248">
        <v>0.48274800000000001</v>
      </c>
      <c r="L34" s="248">
        <v>0.46700399999999997</v>
      </c>
      <c r="M34" s="248">
        <v>0.50925200000000004</v>
      </c>
      <c r="N34" s="248">
        <v>0.54711600000000005</v>
      </c>
      <c r="O34" s="248">
        <v>0.569434</v>
      </c>
      <c r="P34" s="248">
        <v>0.58606800000000003</v>
      </c>
      <c r="Q34" s="248">
        <v>0.59433000000000002</v>
      </c>
      <c r="R34" s="248">
        <v>0.60741999999999996</v>
      </c>
      <c r="S34" s="248">
        <v>0.60496799999999995</v>
      </c>
      <c r="T34" s="248">
        <v>0.591889</v>
      </c>
      <c r="U34" s="248">
        <v>0.58402299999999996</v>
      </c>
      <c r="V34" s="248">
        <v>0.58490500000000001</v>
      </c>
      <c r="W34" s="248">
        <v>0.58374800000000004</v>
      </c>
      <c r="X34" s="248">
        <v>0.59074400000000005</v>
      </c>
      <c r="Y34" s="248">
        <v>0.56847300000000001</v>
      </c>
      <c r="Z34" s="248">
        <v>0.57096800000000003</v>
      </c>
      <c r="AA34" s="248">
        <v>0.57022399999999995</v>
      </c>
      <c r="AB34" s="248">
        <v>0.55082699999999996</v>
      </c>
      <c r="AC34" s="248">
        <v>0.53424799999999995</v>
      </c>
      <c r="AD34" s="248">
        <v>0.51978100000000005</v>
      </c>
      <c r="AE34" s="248">
        <v>0.50793200000000005</v>
      </c>
      <c r="AF34" s="248">
        <v>0.50412900000000005</v>
      </c>
      <c r="AG34" s="248">
        <v>0.501973</v>
      </c>
      <c r="AH34" s="248">
        <v>0.49900800000000001</v>
      </c>
      <c r="AI34" s="248">
        <v>0.503992</v>
      </c>
      <c r="AJ34" s="251">
        <v>-7.0000000000000001E-3</v>
      </c>
    </row>
    <row r="35" spans="1:36" x14ac:dyDescent="0.25">
      <c r="A35" s="248" t="s">
        <v>2484</v>
      </c>
      <c r="B35" s="248" t="s">
        <v>2842</v>
      </c>
      <c r="C35" s="248" t="s">
        <v>2843</v>
      </c>
      <c r="D35" s="248" t="s">
        <v>2648</v>
      </c>
      <c r="E35" s="248"/>
      <c r="F35" s="248">
        <v>0.62417699999999998</v>
      </c>
      <c r="G35" s="248">
        <v>0.59584599999999999</v>
      </c>
      <c r="H35" s="248">
        <v>0.618645</v>
      </c>
      <c r="I35" s="248">
        <v>0.53171800000000002</v>
      </c>
      <c r="J35" s="248">
        <v>0.50389799999999996</v>
      </c>
      <c r="K35" s="248">
        <v>0.49014400000000002</v>
      </c>
      <c r="L35" s="248">
        <v>0.47413300000000003</v>
      </c>
      <c r="M35" s="248">
        <v>0.51659999999999995</v>
      </c>
      <c r="N35" s="248">
        <v>0.55465500000000001</v>
      </c>
      <c r="O35" s="248">
        <v>0.57705799999999996</v>
      </c>
      <c r="P35" s="248">
        <v>0.59372400000000003</v>
      </c>
      <c r="Q35" s="248">
        <v>0.60192400000000001</v>
      </c>
      <c r="R35" s="248">
        <v>0.61506799999999995</v>
      </c>
      <c r="S35" s="248">
        <v>0.61255499999999996</v>
      </c>
      <c r="T35" s="248">
        <v>0.59931999999999996</v>
      </c>
      <c r="U35" s="248">
        <v>0.59134699999999996</v>
      </c>
      <c r="V35" s="248">
        <v>0.59218800000000005</v>
      </c>
      <c r="W35" s="248">
        <v>0.590974</v>
      </c>
      <c r="X35" s="248">
        <v>0.59798899999999999</v>
      </c>
      <c r="Y35" s="248">
        <v>0.57548299999999997</v>
      </c>
      <c r="Z35" s="248">
        <v>0.57794699999999999</v>
      </c>
      <c r="AA35" s="248">
        <v>0.577156</v>
      </c>
      <c r="AB35" s="248">
        <v>0.55754099999999995</v>
      </c>
      <c r="AC35" s="248">
        <v>0.54077699999999995</v>
      </c>
      <c r="AD35" s="248">
        <v>0.52614099999999997</v>
      </c>
      <c r="AE35" s="248">
        <v>0.51413600000000004</v>
      </c>
      <c r="AF35" s="248">
        <v>0.51027299999999998</v>
      </c>
      <c r="AG35" s="248">
        <v>0.50808299999999995</v>
      </c>
      <c r="AH35" s="248">
        <v>0.50505699999999998</v>
      </c>
      <c r="AI35" s="248">
        <v>0.51004700000000003</v>
      </c>
      <c r="AJ35" s="251">
        <v>-7.0000000000000001E-3</v>
      </c>
    </row>
    <row r="36" spans="1:36" x14ac:dyDescent="0.25">
      <c r="A36" s="248" t="s">
        <v>2437</v>
      </c>
      <c r="B36" s="248" t="s">
        <v>2844</v>
      </c>
      <c r="C36" s="248" t="s">
        <v>2845</v>
      </c>
      <c r="D36" s="248" t="s">
        <v>2648</v>
      </c>
      <c r="E36" s="248"/>
      <c r="F36" s="248">
        <v>4.4199120000000001</v>
      </c>
      <c r="G36" s="248">
        <v>4.5439059999999998</v>
      </c>
      <c r="H36" s="248">
        <v>4.6129249999999997</v>
      </c>
      <c r="I36" s="248">
        <v>4.7591789999999996</v>
      </c>
      <c r="J36" s="248">
        <v>4.8206360000000004</v>
      </c>
      <c r="K36" s="248">
        <v>4.8621259999999999</v>
      </c>
      <c r="L36" s="248">
        <v>4.9000240000000002</v>
      </c>
      <c r="M36" s="248">
        <v>4.8852789999999997</v>
      </c>
      <c r="N36" s="248">
        <v>4.8770220000000002</v>
      </c>
      <c r="O36" s="248">
        <v>4.8744430000000003</v>
      </c>
      <c r="P36" s="248">
        <v>4.8680000000000003</v>
      </c>
      <c r="Q36" s="248">
        <v>4.8576829999999998</v>
      </c>
      <c r="R36" s="248">
        <v>4.8456760000000001</v>
      </c>
      <c r="S36" s="248">
        <v>4.8508449999999996</v>
      </c>
      <c r="T36" s="248">
        <v>4.8645519999999998</v>
      </c>
      <c r="U36" s="248">
        <v>4.8727669999999996</v>
      </c>
      <c r="V36" s="248">
        <v>4.8745450000000003</v>
      </c>
      <c r="W36" s="248">
        <v>4.8794760000000004</v>
      </c>
      <c r="X36" s="248">
        <v>4.8803159999999997</v>
      </c>
      <c r="Y36" s="248">
        <v>4.9065799999999999</v>
      </c>
      <c r="Z36" s="248">
        <v>4.9131109999999998</v>
      </c>
      <c r="AA36" s="248">
        <v>4.91906</v>
      </c>
      <c r="AB36" s="248">
        <v>4.9385750000000002</v>
      </c>
      <c r="AC36" s="248">
        <v>4.962968</v>
      </c>
      <c r="AD36" s="248">
        <v>4.9871049999999997</v>
      </c>
      <c r="AE36" s="248">
        <v>4.999301</v>
      </c>
      <c r="AF36" s="248">
        <v>5.014786</v>
      </c>
      <c r="AG36" s="248">
        <v>5.0366669999999996</v>
      </c>
      <c r="AH36" s="248">
        <v>5.051469</v>
      </c>
      <c r="AI36" s="248">
        <v>5.0501769999999997</v>
      </c>
      <c r="AJ36" s="251">
        <v>5.0000000000000001E-3</v>
      </c>
    </row>
    <row r="37" spans="1:36" x14ac:dyDescent="0.25">
      <c r="A37" s="248" t="s">
        <v>2498</v>
      </c>
      <c r="B37" s="248" t="s">
        <v>2846</v>
      </c>
      <c r="C37" s="248" t="s">
        <v>2847</v>
      </c>
      <c r="D37" s="248" t="s">
        <v>2648</v>
      </c>
      <c r="E37" s="248"/>
      <c r="F37" s="248">
        <v>0.21292</v>
      </c>
      <c r="G37" s="248">
        <v>0.21790100000000001</v>
      </c>
      <c r="H37" s="248">
        <v>0.22115099999999999</v>
      </c>
      <c r="I37" s="248">
        <v>0.22381899999999999</v>
      </c>
      <c r="J37" s="248">
        <v>0.22181999999999999</v>
      </c>
      <c r="K37" s="248">
        <v>0.21956800000000001</v>
      </c>
      <c r="L37" s="248">
        <v>0.218054</v>
      </c>
      <c r="M37" s="248">
        <v>0.21674299999999999</v>
      </c>
      <c r="N37" s="248">
        <v>0.21637300000000001</v>
      </c>
      <c r="O37" s="248">
        <v>0.21523600000000001</v>
      </c>
      <c r="P37" s="248">
        <v>0.21293599999999999</v>
      </c>
      <c r="Q37" s="248">
        <v>0.20894699999999999</v>
      </c>
      <c r="R37" s="248">
        <v>0.20613799999999999</v>
      </c>
      <c r="S37" s="248">
        <v>0.20426</v>
      </c>
      <c r="T37" s="248">
        <v>0.20214799999999999</v>
      </c>
      <c r="U37" s="248">
        <v>0.19997500000000001</v>
      </c>
      <c r="V37" s="248">
        <v>0.19773299999999999</v>
      </c>
      <c r="W37" s="248">
        <v>0.19575300000000001</v>
      </c>
      <c r="X37" s="248">
        <v>0.193829</v>
      </c>
      <c r="Y37" s="248">
        <v>0.192492</v>
      </c>
      <c r="Z37" s="248">
        <v>0.19093099999999999</v>
      </c>
      <c r="AA37" s="248">
        <v>0.18903</v>
      </c>
      <c r="AB37" s="248">
        <v>0.18682799999999999</v>
      </c>
      <c r="AC37" s="248">
        <v>0.18620700000000001</v>
      </c>
      <c r="AD37" s="248">
        <v>0.18532199999999999</v>
      </c>
      <c r="AE37" s="248">
        <v>0.18240000000000001</v>
      </c>
      <c r="AF37" s="248">
        <v>0.18095</v>
      </c>
      <c r="AG37" s="248">
        <v>0.18154200000000001</v>
      </c>
      <c r="AH37" s="248">
        <v>0.18074899999999999</v>
      </c>
      <c r="AI37" s="248">
        <v>0.17779</v>
      </c>
      <c r="AJ37" s="251">
        <v>-6.0000000000000001E-3</v>
      </c>
    </row>
    <row r="38" spans="1:36" x14ac:dyDescent="0.25">
      <c r="A38" s="248" t="s">
        <v>2637</v>
      </c>
      <c r="B38" s="248" t="s">
        <v>2848</v>
      </c>
      <c r="C38" s="248" t="s">
        <v>2849</v>
      </c>
      <c r="D38" s="248" t="s">
        <v>2648</v>
      </c>
      <c r="E38" s="248"/>
      <c r="F38" s="248">
        <v>3.8000000000000002E-5</v>
      </c>
      <c r="G38" s="248">
        <v>3.8999999999999999E-5</v>
      </c>
      <c r="H38" s="248">
        <v>3.8999999999999999E-5</v>
      </c>
      <c r="I38" s="248">
        <v>3.8999999999999999E-5</v>
      </c>
      <c r="J38" s="248">
        <v>3.8999999999999999E-5</v>
      </c>
      <c r="K38" s="248">
        <v>3.8000000000000002E-5</v>
      </c>
      <c r="L38" s="248">
        <v>3.6999999999999998E-5</v>
      </c>
      <c r="M38" s="248">
        <v>3.6999999999999998E-5</v>
      </c>
      <c r="N38" s="248">
        <v>3.6999999999999998E-5</v>
      </c>
      <c r="O38" s="248">
        <v>3.6000000000000001E-5</v>
      </c>
      <c r="P38" s="248">
        <v>3.6000000000000001E-5</v>
      </c>
      <c r="Q38" s="248">
        <v>3.4999999999999997E-5</v>
      </c>
      <c r="R38" s="248">
        <v>3.4999999999999997E-5</v>
      </c>
      <c r="S38" s="248">
        <v>3.4E-5</v>
      </c>
      <c r="T38" s="248">
        <v>3.4E-5</v>
      </c>
      <c r="U38" s="248">
        <v>3.4E-5</v>
      </c>
      <c r="V38" s="248">
        <v>3.3000000000000003E-5</v>
      </c>
      <c r="W38" s="248">
        <v>3.3000000000000003E-5</v>
      </c>
      <c r="X38" s="248">
        <v>3.3000000000000003E-5</v>
      </c>
      <c r="Y38" s="248">
        <v>3.1999999999999999E-5</v>
      </c>
      <c r="Z38" s="248">
        <v>3.1999999999999999E-5</v>
      </c>
      <c r="AA38" s="248">
        <v>3.1999999999999999E-5</v>
      </c>
      <c r="AB38" s="248">
        <v>3.1000000000000001E-5</v>
      </c>
      <c r="AC38" s="248">
        <v>3.1000000000000001E-5</v>
      </c>
      <c r="AD38" s="248">
        <v>3.1000000000000001E-5</v>
      </c>
      <c r="AE38" s="248">
        <v>3.1000000000000001E-5</v>
      </c>
      <c r="AF38" s="248">
        <v>3.1000000000000001E-5</v>
      </c>
      <c r="AG38" s="248">
        <v>3.1000000000000001E-5</v>
      </c>
      <c r="AH38" s="248">
        <v>3.1000000000000001E-5</v>
      </c>
      <c r="AI38" s="248">
        <v>3.0000000000000001E-5</v>
      </c>
      <c r="AJ38" s="251">
        <v>-8.0000000000000002E-3</v>
      </c>
    </row>
    <row r="39" spans="1:36" x14ac:dyDescent="0.25">
      <c r="A39" s="248" t="s">
        <v>2504</v>
      </c>
      <c r="B39" s="248" t="s">
        <v>2850</v>
      </c>
      <c r="C39" s="248" t="s">
        <v>2851</v>
      </c>
      <c r="D39" s="248" t="s">
        <v>2648</v>
      </c>
      <c r="E39" s="248"/>
      <c r="F39" s="248">
        <v>0.84784099999999996</v>
      </c>
      <c r="G39" s="248">
        <v>0.84521500000000005</v>
      </c>
      <c r="H39" s="248">
        <v>0.83323499999999995</v>
      </c>
      <c r="I39" s="248">
        <v>0.82425300000000001</v>
      </c>
      <c r="J39" s="248">
        <v>0.81546700000000005</v>
      </c>
      <c r="K39" s="248">
        <v>0.80884800000000001</v>
      </c>
      <c r="L39" s="248">
        <v>0.80174800000000002</v>
      </c>
      <c r="M39" s="248">
        <v>0.79504699999999995</v>
      </c>
      <c r="N39" s="248">
        <v>0.78587300000000004</v>
      </c>
      <c r="O39" s="248">
        <v>0.77663199999999999</v>
      </c>
      <c r="P39" s="248">
        <v>0.76810699999999998</v>
      </c>
      <c r="Q39" s="248">
        <v>0.76160300000000003</v>
      </c>
      <c r="R39" s="248">
        <v>0.75317699999999999</v>
      </c>
      <c r="S39" s="248">
        <v>0.74289700000000003</v>
      </c>
      <c r="T39" s="248">
        <v>0.73353999999999997</v>
      </c>
      <c r="U39" s="248">
        <v>0.72458599999999995</v>
      </c>
      <c r="V39" s="248">
        <v>0.71645700000000001</v>
      </c>
      <c r="W39" s="248">
        <v>0.70775299999999997</v>
      </c>
      <c r="X39" s="248">
        <v>0.69973099999999999</v>
      </c>
      <c r="Y39" s="248">
        <v>0.69013400000000003</v>
      </c>
      <c r="Z39" s="248">
        <v>0.68092799999999998</v>
      </c>
      <c r="AA39" s="248">
        <v>0.67213999999999996</v>
      </c>
      <c r="AB39" s="248">
        <v>0.66377299999999995</v>
      </c>
      <c r="AC39" s="248">
        <v>0.65235500000000002</v>
      </c>
      <c r="AD39" s="248">
        <v>0.64186299999999996</v>
      </c>
      <c r="AE39" s="248">
        <v>0.63481799999999999</v>
      </c>
      <c r="AF39" s="248">
        <v>0.62641400000000003</v>
      </c>
      <c r="AG39" s="248">
        <v>0.61329599999999995</v>
      </c>
      <c r="AH39" s="248">
        <v>0.60131400000000002</v>
      </c>
      <c r="AI39" s="248">
        <v>0.59398399999999996</v>
      </c>
      <c r="AJ39" s="251">
        <v>-1.2E-2</v>
      </c>
    </row>
    <row r="40" spans="1:36" x14ac:dyDescent="0.25">
      <c r="A40" s="248" t="s">
        <v>2809</v>
      </c>
      <c r="B40" s="248" t="s">
        <v>2852</v>
      </c>
      <c r="C40" s="248" t="s">
        <v>2853</v>
      </c>
      <c r="D40" s="248" t="s">
        <v>2648</v>
      </c>
      <c r="E40" s="248"/>
      <c r="F40" s="248">
        <v>6.1048869999999997</v>
      </c>
      <c r="G40" s="248">
        <v>6.2029059999999996</v>
      </c>
      <c r="H40" s="248">
        <v>6.2859949999999998</v>
      </c>
      <c r="I40" s="248">
        <v>6.3390069999999996</v>
      </c>
      <c r="J40" s="248">
        <v>6.3618600000000001</v>
      </c>
      <c r="K40" s="248">
        <v>6.3807229999999997</v>
      </c>
      <c r="L40" s="248">
        <v>6.3939959999999996</v>
      </c>
      <c r="M40" s="248">
        <v>6.4137060000000004</v>
      </c>
      <c r="N40" s="248">
        <v>6.4339589999999998</v>
      </c>
      <c r="O40" s="248">
        <v>6.4434050000000003</v>
      </c>
      <c r="P40" s="248">
        <v>6.4428039999999998</v>
      </c>
      <c r="Q40" s="248">
        <v>6.4301919999999999</v>
      </c>
      <c r="R40" s="248">
        <v>6.4200939999999997</v>
      </c>
      <c r="S40" s="248">
        <v>6.4105910000000002</v>
      </c>
      <c r="T40" s="248">
        <v>6.3995930000000003</v>
      </c>
      <c r="U40" s="248">
        <v>6.3887080000000003</v>
      </c>
      <c r="V40" s="248">
        <v>6.3809570000000004</v>
      </c>
      <c r="W40" s="248">
        <v>6.3739889999999999</v>
      </c>
      <c r="X40" s="248">
        <v>6.3718969999999997</v>
      </c>
      <c r="Y40" s="248">
        <v>6.3647210000000003</v>
      </c>
      <c r="Z40" s="248">
        <v>6.3629480000000003</v>
      </c>
      <c r="AA40" s="248">
        <v>6.357418</v>
      </c>
      <c r="AB40" s="248">
        <v>6.3467479999999998</v>
      </c>
      <c r="AC40" s="248">
        <v>6.3423379999999998</v>
      </c>
      <c r="AD40" s="248">
        <v>6.3404629999999997</v>
      </c>
      <c r="AE40" s="248">
        <v>6.330686</v>
      </c>
      <c r="AF40" s="248">
        <v>6.3324540000000002</v>
      </c>
      <c r="AG40" s="248">
        <v>6.3396179999999998</v>
      </c>
      <c r="AH40" s="248">
        <v>6.3386199999999997</v>
      </c>
      <c r="AI40" s="248">
        <v>6.3320280000000002</v>
      </c>
      <c r="AJ40" s="251">
        <v>1E-3</v>
      </c>
    </row>
    <row r="41" spans="1:36" x14ac:dyDescent="0.25">
      <c r="A41" s="248" t="s">
        <v>2812</v>
      </c>
      <c r="B41" s="248"/>
      <c r="C41" s="248" t="s">
        <v>2854</v>
      </c>
      <c r="D41" s="248"/>
      <c r="E41" s="248"/>
      <c r="F41" s="248"/>
      <c r="G41" s="248"/>
      <c r="H41" s="248"/>
      <c r="I41" s="248"/>
      <c r="J41" s="248"/>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row>
    <row r="42" spans="1:36" x14ac:dyDescent="0.25">
      <c r="A42" s="248" t="s">
        <v>2814</v>
      </c>
      <c r="B42" s="248" t="s">
        <v>2855</v>
      </c>
      <c r="C42" s="248" t="s">
        <v>2856</v>
      </c>
      <c r="D42" s="248" t="s">
        <v>2648</v>
      </c>
      <c r="E42" s="248"/>
      <c r="F42" s="248">
        <v>7.3106260000000001</v>
      </c>
      <c r="G42" s="248">
        <v>7.7601870000000002</v>
      </c>
      <c r="H42" s="248">
        <v>8.2117959999999997</v>
      </c>
      <c r="I42" s="248">
        <v>8.2170939999999995</v>
      </c>
      <c r="J42" s="248">
        <v>8.2573600000000003</v>
      </c>
      <c r="K42" s="248">
        <v>8.2675699999999992</v>
      </c>
      <c r="L42" s="248">
        <v>8.2453629999999993</v>
      </c>
      <c r="M42" s="248">
        <v>8.2037440000000004</v>
      </c>
      <c r="N42" s="248">
        <v>8.161759</v>
      </c>
      <c r="O42" s="248">
        <v>8.1230770000000003</v>
      </c>
      <c r="P42" s="248">
        <v>8.1009960000000003</v>
      </c>
      <c r="Q42" s="248">
        <v>8.0844880000000003</v>
      </c>
      <c r="R42" s="248">
        <v>8.0615079999999999</v>
      </c>
      <c r="S42" s="248">
        <v>8.0318210000000008</v>
      </c>
      <c r="T42" s="248">
        <v>7.9909239999999997</v>
      </c>
      <c r="U42" s="248">
        <v>7.9604369999999998</v>
      </c>
      <c r="V42" s="248">
        <v>7.9305700000000003</v>
      </c>
      <c r="W42" s="248">
        <v>7.896223</v>
      </c>
      <c r="X42" s="248">
        <v>7.8706849999999999</v>
      </c>
      <c r="Y42" s="248">
        <v>7.8399859999999997</v>
      </c>
      <c r="Z42" s="248">
        <v>7.809958</v>
      </c>
      <c r="AA42" s="248">
        <v>7.777018</v>
      </c>
      <c r="AB42" s="248">
        <v>7.7571389999999996</v>
      </c>
      <c r="AC42" s="248">
        <v>7.7392120000000002</v>
      </c>
      <c r="AD42" s="248">
        <v>7.7198019999999996</v>
      </c>
      <c r="AE42" s="248">
        <v>7.6943659999999996</v>
      </c>
      <c r="AF42" s="248">
        <v>7.6716850000000001</v>
      </c>
      <c r="AG42" s="248">
        <v>7.6521790000000003</v>
      </c>
      <c r="AH42" s="248">
        <v>7.6277169999999996</v>
      </c>
      <c r="AI42" s="248">
        <v>7.6110249999999997</v>
      </c>
      <c r="AJ42" s="251">
        <v>1E-3</v>
      </c>
    </row>
    <row r="43" spans="1:36" x14ac:dyDescent="0.25">
      <c r="A43" s="248" t="s">
        <v>1977</v>
      </c>
      <c r="B43" s="248" t="s">
        <v>2857</v>
      </c>
      <c r="C43" s="248" t="s">
        <v>2858</v>
      </c>
      <c r="D43" s="248" t="s">
        <v>2648</v>
      </c>
      <c r="E43" s="248"/>
      <c r="F43" s="248">
        <v>1.2603059999999999</v>
      </c>
      <c r="G43" s="248">
        <v>1.2382599999999999</v>
      </c>
      <c r="H43" s="248">
        <v>1.3979550000000001</v>
      </c>
      <c r="I43" s="248">
        <v>1.2254480000000001</v>
      </c>
      <c r="J43" s="248">
        <v>1.2058690000000001</v>
      </c>
      <c r="K43" s="248">
        <v>1.185494</v>
      </c>
      <c r="L43" s="248">
        <v>1.1700200000000001</v>
      </c>
      <c r="M43" s="248">
        <v>1.1564399999999999</v>
      </c>
      <c r="N43" s="248">
        <v>1.149586</v>
      </c>
      <c r="O43" s="248">
        <v>1.139859</v>
      </c>
      <c r="P43" s="248">
        <v>1.1249880000000001</v>
      </c>
      <c r="Q43" s="248">
        <v>1.1020639999999999</v>
      </c>
      <c r="R43" s="248">
        <v>1.086813</v>
      </c>
      <c r="S43" s="248">
        <v>1.0773299999999999</v>
      </c>
      <c r="T43" s="248">
        <v>1.0664340000000001</v>
      </c>
      <c r="U43" s="248">
        <v>1.055204</v>
      </c>
      <c r="V43" s="248">
        <v>1.043528</v>
      </c>
      <c r="W43" s="248">
        <v>1.0332859999999999</v>
      </c>
      <c r="X43" s="248">
        <v>1.0233190000000001</v>
      </c>
      <c r="Y43" s="248">
        <v>1.016602</v>
      </c>
      <c r="Z43" s="248">
        <v>1.0086839999999999</v>
      </c>
      <c r="AA43" s="248">
        <v>0.99885900000000005</v>
      </c>
      <c r="AB43" s="248">
        <v>0.98745499999999997</v>
      </c>
      <c r="AC43" s="248">
        <v>0.98490900000000003</v>
      </c>
      <c r="AD43" s="248">
        <v>0.98070199999999996</v>
      </c>
      <c r="AE43" s="248">
        <v>0.96517299999999995</v>
      </c>
      <c r="AF43" s="248">
        <v>0.95776499999999998</v>
      </c>
      <c r="AG43" s="248">
        <v>0.96210099999999998</v>
      </c>
      <c r="AH43" s="248">
        <v>0.958704</v>
      </c>
      <c r="AI43" s="248">
        <v>0.942944</v>
      </c>
      <c r="AJ43" s="251">
        <v>-0.01</v>
      </c>
    </row>
    <row r="44" spans="1:36" x14ac:dyDescent="0.25">
      <c r="A44" s="248" t="s">
        <v>2437</v>
      </c>
      <c r="B44" s="248" t="s">
        <v>2859</v>
      </c>
      <c r="C44" s="248" t="s">
        <v>2860</v>
      </c>
      <c r="D44" s="248" t="s">
        <v>2648</v>
      </c>
      <c r="E44" s="248"/>
      <c r="F44" s="248">
        <v>2.2387929999999998</v>
      </c>
      <c r="G44" s="248">
        <v>2.3187000000000002</v>
      </c>
      <c r="H44" s="248">
        <v>2.3797809999999999</v>
      </c>
      <c r="I44" s="248">
        <v>2.3755989999999998</v>
      </c>
      <c r="J44" s="248">
        <v>2.3436940000000002</v>
      </c>
      <c r="K44" s="248">
        <v>2.3164229999999999</v>
      </c>
      <c r="L44" s="248">
        <v>2.301202</v>
      </c>
      <c r="M44" s="248">
        <v>2.2971029999999999</v>
      </c>
      <c r="N44" s="248">
        <v>2.2992560000000002</v>
      </c>
      <c r="O44" s="248">
        <v>2.2926769999999999</v>
      </c>
      <c r="P44" s="248">
        <v>2.2755359999999998</v>
      </c>
      <c r="Q44" s="248">
        <v>2.2659069999999999</v>
      </c>
      <c r="R44" s="248">
        <v>2.2451150000000002</v>
      </c>
      <c r="S44" s="248">
        <v>2.2297989999999999</v>
      </c>
      <c r="T44" s="248">
        <v>2.2142230000000001</v>
      </c>
      <c r="U44" s="248">
        <v>2.2002299999999999</v>
      </c>
      <c r="V44" s="248">
        <v>2.18743</v>
      </c>
      <c r="W44" s="248">
        <v>2.1778240000000002</v>
      </c>
      <c r="X44" s="248">
        <v>2.1670099999999999</v>
      </c>
      <c r="Y44" s="248">
        <v>2.1555219999999999</v>
      </c>
      <c r="Z44" s="248">
        <v>2.1421169999999998</v>
      </c>
      <c r="AA44" s="248">
        <v>2.1276030000000001</v>
      </c>
      <c r="AB44" s="248">
        <v>2.1091000000000002</v>
      </c>
      <c r="AC44" s="248">
        <v>2.09598</v>
      </c>
      <c r="AD44" s="248">
        <v>2.0824199999999999</v>
      </c>
      <c r="AE44" s="248">
        <v>2.0656020000000002</v>
      </c>
      <c r="AF44" s="248">
        <v>2.0555310000000002</v>
      </c>
      <c r="AG44" s="248">
        <v>2.0476960000000002</v>
      </c>
      <c r="AH44" s="248">
        <v>2.0355910000000002</v>
      </c>
      <c r="AI44" s="248">
        <v>2.0182739999999999</v>
      </c>
      <c r="AJ44" s="251">
        <v>-4.0000000000000001E-3</v>
      </c>
    </row>
    <row r="45" spans="1:36" x14ac:dyDescent="0.25">
      <c r="A45" s="248" t="s">
        <v>2824</v>
      </c>
      <c r="B45" s="248" t="s">
        <v>2861</v>
      </c>
      <c r="C45" s="248" t="s">
        <v>2862</v>
      </c>
      <c r="D45" s="248" t="s">
        <v>2648</v>
      </c>
      <c r="E45" s="248"/>
      <c r="F45" s="248">
        <v>10.809725</v>
      </c>
      <c r="G45" s="248">
        <v>11.317145999999999</v>
      </c>
      <c r="H45" s="248">
        <v>11.989532000000001</v>
      </c>
      <c r="I45" s="248">
        <v>11.818142</v>
      </c>
      <c r="J45" s="248">
        <v>11.806922999999999</v>
      </c>
      <c r="K45" s="248">
        <v>11.769487</v>
      </c>
      <c r="L45" s="248">
        <v>11.716585</v>
      </c>
      <c r="M45" s="248">
        <v>11.657287999999999</v>
      </c>
      <c r="N45" s="248">
        <v>11.610602</v>
      </c>
      <c r="O45" s="248">
        <v>11.555614</v>
      </c>
      <c r="P45" s="248">
        <v>11.501519999999999</v>
      </c>
      <c r="Q45" s="248">
        <v>11.452458</v>
      </c>
      <c r="R45" s="248">
        <v>11.393435999999999</v>
      </c>
      <c r="S45" s="248">
        <v>11.338949</v>
      </c>
      <c r="T45" s="248">
        <v>11.271580999999999</v>
      </c>
      <c r="U45" s="248">
        <v>11.215871</v>
      </c>
      <c r="V45" s="248">
        <v>11.161528000000001</v>
      </c>
      <c r="W45" s="248">
        <v>11.107332</v>
      </c>
      <c r="X45" s="248">
        <v>11.061014</v>
      </c>
      <c r="Y45" s="248">
        <v>11.012111000000001</v>
      </c>
      <c r="Z45" s="248">
        <v>10.960758</v>
      </c>
      <c r="AA45" s="248">
        <v>10.90348</v>
      </c>
      <c r="AB45" s="248">
        <v>10.853693</v>
      </c>
      <c r="AC45" s="248">
        <v>10.820100999999999</v>
      </c>
      <c r="AD45" s="248">
        <v>10.782925000000001</v>
      </c>
      <c r="AE45" s="248">
        <v>10.725142</v>
      </c>
      <c r="AF45" s="248">
        <v>10.684979999999999</v>
      </c>
      <c r="AG45" s="248">
        <v>10.661975999999999</v>
      </c>
      <c r="AH45" s="248">
        <v>10.622012</v>
      </c>
      <c r="AI45" s="248">
        <v>10.572243</v>
      </c>
      <c r="AJ45" s="251">
        <v>-1E-3</v>
      </c>
    </row>
    <row r="46" spans="1:36" x14ac:dyDescent="0.25">
      <c r="A46" s="248" t="s">
        <v>2507</v>
      </c>
      <c r="B46" s="248" t="s">
        <v>2863</v>
      </c>
      <c r="C46" s="248" t="s">
        <v>2864</v>
      </c>
      <c r="D46" s="248" t="s">
        <v>2648</v>
      </c>
      <c r="E46" s="248"/>
      <c r="F46" s="248">
        <v>16.914612000000002</v>
      </c>
      <c r="G46" s="248">
        <v>17.520052</v>
      </c>
      <c r="H46" s="248">
        <v>18.275525999999999</v>
      </c>
      <c r="I46" s="248">
        <v>18.157150000000001</v>
      </c>
      <c r="J46" s="248">
        <v>18.168783000000001</v>
      </c>
      <c r="K46" s="248">
        <v>18.150210999999999</v>
      </c>
      <c r="L46" s="248">
        <v>18.110579999999999</v>
      </c>
      <c r="M46" s="248">
        <v>18.070993000000001</v>
      </c>
      <c r="N46" s="248">
        <v>18.044561000000002</v>
      </c>
      <c r="O46" s="248">
        <v>17.999020000000002</v>
      </c>
      <c r="P46" s="248">
        <v>17.944324000000002</v>
      </c>
      <c r="Q46" s="248">
        <v>17.882650000000002</v>
      </c>
      <c r="R46" s="248">
        <v>17.81353</v>
      </c>
      <c r="S46" s="248">
        <v>17.74954</v>
      </c>
      <c r="T46" s="248">
        <v>17.671173</v>
      </c>
      <c r="U46" s="248">
        <v>17.604579999999999</v>
      </c>
      <c r="V46" s="248">
        <v>17.542484000000002</v>
      </c>
      <c r="W46" s="248">
        <v>17.481321000000001</v>
      </c>
      <c r="X46" s="248">
        <v>17.432911000000001</v>
      </c>
      <c r="Y46" s="248">
        <v>17.376830999999999</v>
      </c>
      <c r="Z46" s="248">
        <v>17.323706000000001</v>
      </c>
      <c r="AA46" s="248">
        <v>17.260897</v>
      </c>
      <c r="AB46" s="248">
        <v>17.200441000000001</v>
      </c>
      <c r="AC46" s="248">
        <v>17.162437000000001</v>
      </c>
      <c r="AD46" s="248">
        <v>17.123387999999998</v>
      </c>
      <c r="AE46" s="248">
        <v>17.055828000000002</v>
      </c>
      <c r="AF46" s="248">
        <v>17.017434999999999</v>
      </c>
      <c r="AG46" s="248">
        <v>17.001594999999998</v>
      </c>
      <c r="AH46" s="248">
        <v>16.960632</v>
      </c>
      <c r="AI46" s="248">
        <v>16.90427</v>
      </c>
      <c r="AJ46" s="251">
        <v>0</v>
      </c>
    </row>
    <row r="47" spans="1:36" x14ac:dyDescent="0.25">
      <c r="A47" s="248" t="s">
        <v>2510</v>
      </c>
      <c r="B47" s="248"/>
      <c r="C47" s="248" t="s">
        <v>2865</v>
      </c>
      <c r="D47" s="248"/>
      <c r="E47" s="248"/>
      <c r="F47" s="248"/>
      <c r="G47" s="248"/>
      <c r="H47" s="248"/>
      <c r="I47" s="248"/>
      <c r="J47" s="248"/>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row>
    <row r="48" spans="1:36" x14ac:dyDescent="0.25">
      <c r="A48" s="248" t="s">
        <v>220</v>
      </c>
      <c r="B48" s="248" t="s">
        <v>2866</v>
      </c>
      <c r="C48" s="248" t="s">
        <v>2867</v>
      </c>
      <c r="D48" s="248" t="s">
        <v>2514</v>
      </c>
      <c r="E48" s="248"/>
      <c r="F48" s="248">
        <v>265.550049</v>
      </c>
      <c r="G48" s="248">
        <v>265.117188</v>
      </c>
      <c r="H48" s="248">
        <v>267.64196800000002</v>
      </c>
      <c r="I48" s="248">
        <v>260.82644699999997</v>
      </c>
      <c r="J48" s="248">
        <v>263.61480699999998</v>
      </c>
      <c r="K48" s="248">
        <v>267.30941799999999</v>
      </c>
      <c r="L48" s="248">
        <v>269.32369999999997</v>
      </c>
      <c r="M48" s="248">
        <v>272.42129499999999</v>
      </c>
      <c r="N48" s="248">
        <v>273.56976300000002</v>
      </c>
      <c r="O48" s="248">
        <v>274.67147799999998</v>
      </c>
      <c r="P48" s="248">
        <v>276.97302200000001</v>
      </c>
      <c r="Q48" s="248">
        <v>281.06768799999998</v>
      </c>
      <c r="R48" s="248">
        <v>284.36413599999997</v>
      </c>
      <c r="S48" s="248">
        <v>284.5224</v>
      </c>
      <c r="T48" s="248">
        <v>285.08026100000001</v>
      </c>
      <c r="U48" s="248">
        <v>286.37832600000002</v>
      </c>
      <c r="V48" s="248">
        <v>288.36416600000001</v>
      </c>
      <c r="W48" s="248">
        <v>290.32275399999997</v>
      </c>
      <c r="X48" s="248">
        <v>292.42593399999998</v>
      </c>
      <c r="Y48" s="248">
        <v>293.342896</v>
      </c>
      <c r="Z48" s="248">
        <v>294.79013099999997</v>
      </c>
      <c r="AA48" s="248">
        <v>296.66381799999999</v>
      </c>
      <c r="AB48" s="248">
        <v>298.865723</v>
      </c>
      <c r="AC48" s="248">
        <v>298.843323</v>
      </c>
      <c r="AD48" s="248">
        <v>299.21554600000002</v>
      </c>
      <c r="AE48" s="248">
        <v>302.77514600000001</v>
      </c>
      <c r="AF48" s="248">
        <v>304.398529</v>
      </c>
      <c r="AG48" s="248">
        <v>302.73831200000001</v>
      </c>
      <c r="AH48" s="248">
        <v>303.119934</v>
      </c>
      <c r="AI48" s="248">
        <v>307.21649200000002</v>
      </c>
      <c r="AJ48" s="251">
        <v>5.0000000000000001E-3</v>
      </c>
    </row>
    <row r="49" spans="1:36" x14ac:dyDescent="0.25">
      <c r="A49" s="248" t="s">
        <v>228</v>
      </c>
      <c r="B49" s="248"/>
      <c r="C49" s="248" t="s">
        <v>2868</v>
      </c>
      <c r="D49" s="248"/>
      <c r="E49" s="248"/>
      <c r="F49" s="248"/>
      <c r="G49" s="248"/>
      <c r="H49" s="248"/>
      <c r="I49" s="248"/>
      <c r="J49" s="248"/>
      <c r="K49" s="248"/>
      <c r="L49" s="248"/>
      <c r="M49" s="248"/>
      <c r="N49" s="248"/>
      <c r="O49" s="248"/>
      <c r="P49" s="248"/>
      <c r="Q49" s="248"/>
      <c r="R49" s="248"/>
      <c r="S49" s="248"/>
      <c r="T49" s="248"/>
      <c r="U49" s="248"/>
      <c r="V49" s="248"/>
      <c r="W49" s="248"/>
      <c r="X49" s="248"/>
      <c r="Y49" s="248"/>
      <c r="Z49" s="248"/>
      <c r="AA49" s="248"/>
      <c r="AB49" s="248"/>
      <c r="AC49" s="248"/>
      <c r="AD49" s="248"/>
      <c r="AE49" s="248"/>
      <c r="AF49" s="248"/>
      <c r="AG49" s="248"/>
      <c r="AH49" s="248"/>
      <c r="AI49" s="248"/>
      <c r="AJ49" s="248"/>
    </row>
    <row r="50" spans="1:36" x14ac:dyDescent="0.25">
      <c r="A50" s="248" t="s">
        <v>2571</v>
      </c>
      <c r="B50" s="248"/>
      <c r="C50" s="248" t="s">
        <v>2869</v>
      </c>
      <c r="D50" s="248"/>
      <c r="E50" s="248"/>
      <c r="F50" s="248"/>
      <c r="G50" s="248"/>
      <c r="H50" s="248"/>
      <c r="I50" s="248"/>
      <c r="J50" s="248"/>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row>
    <row r="51" spans="1:36" x14ac:dyDescent="0.25">
      <c r="A51" s="248" t="s">
        <v>2573</v>
      </c>
      <c r="B51" s="248" t="s">
        <v>2870</v>
      </c>
      <c r="C51" s="248" t="s">
        <v>2871</v>
      </c>
      <c r="D51" s="248" t="s">
        <v>2576</v>
      </c>
      <c r="E51" s="248"/>
      <c r="F51" s="248">
        <v>2.4299999999999999E-2</v>
      </c>
      <c r="G51" s="248">
        <v>2.4299999999999999E-2</v>
      </c>
      <c r="H51" s="248">
        <v>2.4299999999999999E-2</v>
      </c>
      <c r="I51" s="248">
        <v>2.4299999999999999E-2</v>
      </c>
      <c r="J51" s="248">
        <v>2.4299999999999999E-2</v>
      </c>
      <c r="K51" s="248">
        <v>2.4299999999999999E-2</v>
      </c>
      <c r="L51" s="248">
        <v>2.4299999999999999E-2</v>
      </c>
      <c r="M51" s="248">
        <v>2.4299999999999999E-2</v>
      </c>
      <c r="N51" s="248">
        <v>2.4299999999999999E-2</v>
      </c>
      <c r="O51" s="248">
        <v>2.4299999999999999E-2</v>
      </c>
      <c r="P51" s="248">
        <v>2.4299999999999999E-2</v>
      </c>
      <c r="Q51" s="248">
        <v>2.4299999999999999E-2</v>
      </c>
      <c r="R51" s="248">
        <v>2.4299999999999999E-2</v>
      </c>
      <c r="S51" s="248">
        <v>2.4299999999999999E-2</v>
      </c>
      <c r="T51" s="248">
        <v>2.4299999999999999E-2</v>
      </c>
      <c r="U51" s="248">
        <v>2.4299999999999999E-2</v>
      </c>
      <c r="V51" s="248">
        <v>2.4299999999999999E-2</v>
      </c>
      <c r="W51" s="248">
        <v>2.4299999999999999E-2</v>
      </c>
      <c r="X51" s="248">
        <v>2.4299999999999999E-2</v>
      </c>
      <c r="Y51" s="248">
        <v>2.4299999999999999E-2</v>
      </c>
      <c r="Z51" s="248">
        <v>2.4299999999999999E-2</v>
      </c>
      <c r="AA51" s="248">
        <v>2.4299999999999999E-2</v>
      </c>
      <c r="AB51" s="248">
        <v>2.4299999999999999E-2</v>
      </c>
      <c r="AC51" s="248">
        <v>2.4299999999999999E-2</v>
      </c>
      <c r="AD51" s="248">
        <v>2.4299999999999999E-2</v>
      </c>
      <c r="AE51" s="248">
        <v>2.4299999999999999E-2</v>
      </c>
      <c r="AF51" s="248">
        <v>2.4299999999999999E-2</v>
      </c>
      <c r="AG51" s="248">
        <v>2.4299999999999999E-2</v>
      </c>
      <c r="AH51" s="248">
        <v>2.4299999999999999E-2</v>
      </c>
      <c r="AI51" s="248">
        <v>2.4299999999999999E-2</v>
      </c>
      <c r="AJ51" s="251">
        <v>0</v>
      </c>
    </row>
    <row r="52" spans="1:36" x14ac:dyDescent="0.25">
      <c r="A52" s="248" t="s">
        <v>2437</v>
      </c>
      <c r="B52" s="248" t="s">
        <v>2872</v>
      </c>
      <c r="C52" s="248" t="s">
        <v>2873</v>
      </c>
      <c r="D52" s="248" t="s">
        <v>2576</v>
      </c>
      <c r="E52" s="248"/>
      <c r="F52" s="248">
        <v>9.1434519999999999</v>
      </c>
      <c r="G52" s="248">
        <v>9.3365469999999995</v>
      </c>
      <c r="H52" s="248">
        <v>9.5085809999999995</v>
      </c>
      <c r="I52" s="248">
        <v>9.6568819999999995</v>
      </c>
      <c r="J52" s="248">
        <v>9.8017640000000004</v>
      </c>
      <c r="K52" s="248">
        <v>9.944388</v>
      </c>
      <c r="L52" s="248">
        <v>10.087751000000001</v>
      </c>
      <c r="M52" s="248">
        <v>10.230032</v>
      </c>
      <c r="N52" s="248">
        <v>10.371448000000001</v>
      </c>
      <c r="O52" s="248">
        <v>10.512074</v>
      </c>
      <c r="P52" s="248">
        <v>10.654532</v>
      </c>
      <c r="Q52" s="248">
        <v>10.780673999999999</v>
      </c>
      <c r="R52" s="248">
        <v>10.909046</v>
      </c>
      <c r="S52" s="248">
        <v>11.038738</v>
      </c>
      <c r="T52" s="248">
        <v>11.168129</v>
      </c>
      <c r="U52" s="248">
        <v>11.299431999999999</v>
      </c>
      <c r="V52" s="248">
        <v>11.43304</v>
      </c>
      <c r="W52" s="248">
        <v>11.56869</v>
      </c>
      <c r="X52" s="248">
        <v>11.704437</v>
      </c>
      <c r="Y52" s="248">
        <v>11.843446</v>
      </c>
      <c r="Z52" s="248">
        <v>11.983532</v>
      </c>
      <c r="AA52" s="248">
        <v>12.126664</v>
      </c>
      <c r="AB52" s="248">
        <v>12.274305999999999</v>
      </c>
      <c r="AC52" s="248">
        <v>12.424372</v>
      </c>
      <c r="AD52" s="248">
        <v>12.577267000000001</v>
      </c>
      <c r="AE52" s="248">
        <v>12.735621</v>
      </c>
      <c r="AF52" s="248">
        <v>12.898616000000001</v>
      </c>
      <c r="AG52" s="248">
        <v>13.063027999999999</v>
      </c>
      <c r="AH52" s="248">
        <v>13.230543000000001</v>
      </c>
      <c r="AI52" s="248">
        <v>13.405054</v>
      </c>
      <c r="AJ52" s="251">
        <v>1.2999999999999999E-2</v>
      </c>
    </row>
    <row r="53" spans="1:36" x14ac:dyDescent="0.25">
      <c r="A53" s="248" t="s">
        <v>2439</v>
      </c>
      <c r="B53" s="248" t="s">
        <v>2874</v>
      </c>
      <c r="C53" s="248" t="s">
        <v>2875</v>
      </c>
      <c r="D53" s="248" t="s">
        <v>2576</v>
      </c>
      <c r="E53" s="248"/>
      <c r="F53" s="248">
        <v>0.21829999999999999</v>
      </c>
      <c r="G53" s="248">
        <v>0.21829999999999999</v>
      </c>
      <c r="H53" s="248">
        <v>0.21829999999999999</v>
      </c>
      <c r="I53" s="248">
        <v>0.21829999999999999</v>
      </c>
      <c r="J53" s="248">
        <v>0.21829999999999999</v>
      </c>
      <c r="K53" s="248">
        <v>0.21829999999999999</v>
      </c>
      <c r="L53" s="248">
        <v>0.21829999999999999</v>
      </c>
      <c r="M53" s="248">
        <v>0.21829999999999999</v>
      </c>
      <c r="N53" s="248">
        <v>0.21829999999999999</v>
      </c>
      <c r="O53" s="248">
        <v>0.21829999999999999</v>
      </c>
      <c r="P53" s="248">
        <v>0.21829999999999999</v>
      </c>
      <c r="Q53" s="248">
        <v>0.21829999999999999</v>
      </c>
      <c r="R53" s="248">
        <v>0.21829999999999999</v>
      </c>
      <c r="S53" s="248">
        <v>0.21829999999999999</v>
      </c>
      <c r="T53" s="248">
        <v>0.21829999999999999</v>
      </c>
      <c r="U53" s="248">
        <v>0.21829999999999999</v>
      </c>
      <c r="V53" s="248">
        <v>0.21829999999999999</v>
      </c>
      <c r="W53" s="248">
        <v>0.21829999999999999</v>
      </c>
      <c r="X53" s="248">
        <v>0.21829999999999999</v>
      </c>
      <c r="Y53" s="248">
        <v>0.21829999999999999</v>
      </c>
      <c r="Z53" s="248">
        <v>0.21829999999999999</v>
      </c>
      <c r="AA53" s="248">
        <v>0.21829999999999999</v>
      </c>
      <c r="AB53" s="248">
        <v>0.21829999999999999</v>
      </c>
      <c r="AC53" s="248">
        <v>0.21829999999999999</v>
      </c>
      <c r="AD53" s="248">
        <v>0.21829999999999999</v>
      </c>
      <c r="AE53" s="248">
        <v>0.21829999999999999</v>
      </c>
      <c r="AF53" s="248">
        <v>0.21829999999999999</v>
      </c>
      <c r="AG53" s="248">
        <v>0.21829999999999999</v>
      </c>
      <c r="AH53" s="248">
        <v>0.21829999999999999</v>
      </c>
      <c r="AI53" s="248">
        <v>0.21829999999999999</v>
      </c>
      <c r="AJ53" s="251">
        <v>0</v>
      </c>
    </row>
    <row r="54" spans="1:36" x14ac:dyDescent="0.25">
      <c r="A54" s="248" t="s">
        <v>2042</v>
      </c>
      <c r="B54" s="248" t="s">
        <v>2876</v>
      </c>
      <c r="C54" s="248" t="s">
        <v>2877</v>
      </c>
      <c r="D54" s="248" t="s">
        <v>2576</v>
      </c>
      <c r="E54" s="248"/>
      <c r="F54" s="248">
        <v>0.89610000000000001</v>
      </c>
      <c r="G54" s="248">
        <v>0.89610000000000001</v>
      </c>
      <c r="H54" s="248">
        <v>0.96950000000000003</v>
      </c>
      <c r="I54" s="248">
        <v>0.96950000000000003</v>
      </c>
      <c r="J54" s="248">
        <v>0.96950000000000003</v>
      </c>
      <c r="K54" s="248">
        <v>0.96950000000000003</v>
      </c>
      <c r="L54" s="248">
        <v>0.96950000000000003</v>
      </c>
      <c r="M54" s="248">
        <v>0.96950000000000003</v>
      </c>
      <c r="N54" s="248">
        <v>0.96950000000000003</v>
      </c>
      <c r="O54" s="248">
        <v>0.96950000000000003</v>
      </c>
      <c r="P54" s="248">
        <v>0.96950000000000003</v>
      </c>
      <c r="Q54" s="248">
        <v>0.96950000000000003</v>
      </c>
      <c r="R54" s="248">
        <v>0.96950000000000003</v>
      </c>
      <c r="S54" s="248">
        <v>0.96950000000000003</v>
      </c>
      <c r="T54" s="248">
        <v>0.96950000000000003</v>
      </c>
      <c r="U54" s="248">
        <v>0.96950000000000003</v>
      </c>
      <c r="V54" s="248">
        <v>0.96950000000000003</v>
      </c>
      <c r="W54" s="248">
        <v>0.96950000000000003</v>
      </c>
      <c r="X54" s="248">
        <v>0.96950000000000003</v>
      </c>
      <c r="Y54" s="248">
        <v>0.96950000000000003</v>
      </c>
      <c r="Z54" s="248">
        <v>0.96950000000000003</v>
      </c>
      <c r="AA54" s="248">
        <v>0.96950000000000003</v>
      </c>
      <c r="AB54" s="248">
        <v>0.96950000000000003</v>
      </c>
      <c r="AC54" s="248">
        <v>0.96950000000000003</v>
      </c>
      <c r="AD54" s="248">
        <v>0.96950000000000003</v>
      </c>
      <c r="AE54" s="248">
        <v>0.96950000000000003</v>
      </c>
      <c r="AF54" s="248">
        <v>0.96950000000000003</v>
      </c>
      <c r="AG54" s="248">
        <v>0.96950000000000003</v>
      </c>
      <c r="AH54" s="248">
        <v>0.96950000000000003</v>
      </c>
      <c r="AI54" s="248">
        <v>0.96950000000000003</v>
      </c>
      <c r="AJ54" s="251">
        <v>3.0000000000000001E-3</v>
      </c>
    </row>
    <row r="55" spans="1:36" x14ac:dyDescent="0.25">
      <c r="A55" s="248" t="s">
        <v>2507</v>
      </c>
      <c r="B55" s="248" t="s">
        <v>2878</v>
      </c>
      <c r="C55" s="248" t="s">
        <v>2879</v>
      </c>
      <c r="D55" s="248" t="s">
        <v>2576</v>
      </c>
      <c r="E55" s="248"/>
      <c r="F55" s="248">
        <v>10.282152</v>
      </c>
      <c r="G55" s="248">
        <v>10.475247</v>
      </c>
      <c r="H55" s="248">
        <v>10.720682</v>
      </c>
      <c r="I55" s="248">
        <v>10.868982000000001</v>
      </c>
      <c r="J55" s="248">
        <v>11.013864999999999</v>
      </c>
      <c r="K55" s="248">
        <v>11.156488</v>
      </c>
      <c r="L55" s="248">
        <v>11.299852</v>
      </c>
      <c r="M55" s="248">
        <v>11.442131</v>
      </c>
      <c r="N55" s="248">
        <v>11.583546</v>
      </c>
      <c r="O55" s="248">
        <v>11.724174</v>
      </c>
      <c r="P55" s="248">
        <v>11.866633</v>
      </c>
      <c r="Q55" s="248">
        <v>11.992774000000001</v>
      </c>
      <c r="R55" s="248">
        <v>12.121145</v>
      </c>
      <c r="S55" s="248">
        <v>12.250837000000001</v>
      </c>
      <c r="T55" s="248">
        <v>12.380229</v>
      </c>
      <c r="U55" s="248">
        <v>12.511533</v>
      </c>
      <c r="V55" s="248">
        <v>12.645141000000001</v>
      </c>
      <c r="W55" s="248">
        <v>12.78079</v>
      </c>
      <c r="X55" s="248">
        <v>12.916536000000001</v>
      </c>
      <c r="Y55" s="248">
        <v>13.055546</v>
      </c>
      <c r="Z55" s="248">
        <v>13.195631000000001</v>
      </c>
      <c r="AA55" s="248">
        <v>13.338763999999999</v>
      </c>
      <c r="AB55" s="248">
        <v>13.486406000000001</v>
      </c>
      <c r="AC55" s="248">
        <v>13.636471999999999</v>
      </c>
      <c r="AD55" s="248">
        <v>13.789365999999999</v>
      </c>
      <c r="AE55" s="248">
        <v>13.947722000000001</v>
      </c>
      <c r="AF55" s="248">
        <v>14.110715000000001</v>
      </c>
      <c r="AG55" s="248">
        <v>14.275126999999999</v>
      </c>
      <c r="AH55" s="248">
        <v>14.442641999999999</v>
      </c>
      <c r="AI55" s="248">
        <v>14.617155</v>
      </c>
      <c r="AJ55" s="251">
        <v>1.2E-2</v>
      </c>
    </row>
    <row r="56" spans="1:36" x14ac:dyDescent="0.25">
      <c r="A56" s="248" t="s">
        <v>2585</v>
      </c>
      <c r="B56" s="248"/>
      <c r="C56" s="248" t="s">
        <v>2880</v>
      </c>
      <c r="D56" s="248"/>
      <c r="E56" s="248"/>
      <c r="F56" s="248"/>
      <c r="G56" s="248"/>
      <c r="H56" s="248"/>
      <c r="I56" s="248"/>
      <c r="J56" s="248"/>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c r="AJ56" s="248"/>
    </row>
    <row r="57" spans="1:36" x14ac:dyDescent="0.25">
      <c r="A57" s="248" t="s">
        <v>2573</v>
      </c>
      <c r="B57" s="248" t="s">
        <v>2881</v>
      </c>
      <c r="C57" s="248" t="s">
        <v>2882</v>
      </c>
      <c r="D57" s="248" t="s">
        <v>2589</v>
      </c>
      <c r="E57" s="248"/>
      <c r="F57" s="248">
        <v>9.6089999999999995E-3</v>
      </c>
      <c r="G57" s="248">
        <v>9.6089999999999995E-3</v>
      </c>
      <c r="H57" s="248">
        <v>9.6089999999999995E-3</v>
      </c>
      <c r="I57" s="248">
        <v>9.6089999999999995E-3</v>
      </c>
      <c r="J57" s="248">
        <v>9.6089999999999995E-3</v>
      </c>
      <c r="K57" s="248">
        <v>9.6089999999999995E-3</v>
      </c>
      <c r="L57" s="248">
        <v>9.6089999999999995E-3</v>
      </c>
      <c r="M57" s="248">
        <v>9.6089999999999995E-3</v>
      </c>
      <c r="N57" s="248">
        <v>9.6089999999999995E-3</v>
      </c>
      <c r="O57" s="248">
        <v>9.6089999999999995E-3</v>
      </c>
      <c r="P57" s="248">
        <v>9.6089999999999995E-3</v>
      </c>
      <c r="Q57" s="248">
        <v>9.6089999999999995E-3</v>
      </c>
      <c r="R57" s="248">
        <v>9.6089999999999995E-3</v>
      </c>
      <c r="S57" s="248">
        <v>9.6089999999999995E-3</v>
      </c>
      <c r="T57" s="248">
        <v>9.6089999999999995E-3</v>
      </c>
      <c r="U57" s="248">
        <v>9.6089999999999995E-3</v>
      </c>
      <c r="V57" s="248">
        <v>9.6089999999999995E-3</v>
      </c>
      <c r="W57" s="248">
        <v>9.6089999999999995E-3</v>
      </c>
      <c r="X57" s="248">
        <v>9.6089999999999995E-3</v>
      </c>
      <c r="Y57" s="248">
        <v>9.6089999999999995E-3</v>
      </c>
      <c r="Z57" s="248">
        <v>9.6089999999999995E-3</v>
      </c>
      <c r="AA57" s="248">
        <v>9.6089999999999995E-3</v>
      </c>
      <c r="AB57" s="248">
        <v>9.6089999999999995E-3</v>
      </c>
      <c r="AC57" s="248">
        <v>9.6089999999999995E-3</v>
      </c>
      <c r="AD57" s="248">
        <v>9.6089999999999995E-3</v>
      </c>
      <c r="AE57" s="248">
        <v>9.6089999999999995E-3</v>
      </c>
      <c r="AF57" s="248">
        <v>9.6089999999999995E-3</v>
      </c>
      <c r="AG57" s="248">
        <v>9.6089999999999995E-3</v>
      </c>
      <c r="AH57" s="248">
        <v>9.6089999999999995E-3</v>
      </c>
      <c r="AI57" s="248">
        <v>9.6089999999999995E-3</v>
      </c>
      <c r="AJ57" s="251">
        <v>0</v>
      </c>
    </row>
    <row r="58" spans="1:36" x14ac:dyDescent="0.25">
      <c r="A58" s="248" t="s">
        <v>2437</v>
      </c>
      <c r="B58" s="248" t="s">
        <v>2883</v>
      </c>
      <c r="C58" s="248" t="s">
        <v>2884</v>
      </c>
      <c r="D58" s="248" t="s">
        <v>2589</v>
      </c>
      <c r="E58" s="248"/>
      <c r="F58" s="248">
        <v>54.875968999999998</v>
      </c>
      <c r="G58" s="248">
        <v>55.875256</v>
      </c>
      <c r="H58" s="248">
        <v>56.770564999999998</v>
      </c>
      <c r="I58" s="248">
        <v>57.544373</v>
      </c>
      <c r="J58" s="248">
        <v>58.302157999999999</v>
      </c>
      <c r="K58" s="248">
        <v>59.050438</v>
      </c>
      <c r="L58" s="248">
        <v>59.804507999999998</v>
      </c>
      <c r="M58" s="248">
        <v>60.554577000000002</v>
      </c>
      <c r="N58" s="248">
        <v>61.301659000000001</v>
      </c>
      <c r="O58" s="248">
        <v>62.046703000000001</v>
      </c>
      <c r="P58" s="248">
        <v>62.803046999999999</v>
      </c>
      <c r="Q58" s="248">
        <v>63.483176999999998</v>
      </c>
      <c r="R58" s="248">
        <v>64.176781000000005</v>
      </c>
      <c r="S58" s="248">
        <v>64.879051000000004</v>
      </c>
      <c r="T58" s="248">
        <v>65.582206999999997</v>
      </c>
      <c r="U58" s="248">
        <v>66.296608000000006</v>
      </c>
      <c r="V58" s="248">
        <v>67.024223000000006</v>
      </c>
      <c r="W58" s="248">
        <v>67.763489000000007</v>
      </c>
      <c r="X58" s="248">
        <v>68.504058999999998</v>
      </c>
      <c r="Y58" s="248">
        <v>69.262848000000005</v>
      </c>
      <c r="Z58" s="248">
        <v>70.028008</v>
      </c>
      <c r="AA58" s="248">
        <v>70.810669000000004</v>
      </c>
      <c r="AB58" s="248">
        <v>71.619338999999997</v>
      </c>
      <c r="AC58" s="248">
        <v>72.442322000000004</v>
      </c>
      <c r="AD58" s="248">
        <v>73.282516000000001</v>
      </c>
      <c r="AE58" s="248">
        <v>74.154555999999999</v>
      </c>
      <c r="AF58" s="248">
        <v>75.054282999999998</v>
      </c>
      <c r="AG58" s="248">
        <v>75.963431999999997</v>
      </c>
      <c r="AH58" s="248">
        <v>76.891563000000005</v>
      </c>
      <c r="AI58" s="248">
        <v>77.860496999999995</v>
      </c>
      <c r="AJ58" s="251">
        <v>1.2E-2</v>
      </c>
    </row>
    <row r="59" spans="1:36" x14ac:dyDescent="0.25">
      <c r="A59" s="248" t="s">
        <v>2439</v>
      </c>
      <c r="B59" s="248" t="s">
        <v>2885</v>
      </c>
      <c r="C59" s="248" t="s">
        <v>2886</v>
      </c>
      <c r="D59" s="248" t="s">
        <v>2589</v>
      </c>
      <c r="E59" s="248"/>
      <c r="F59" s="248">
        <v>0.84921400000000002</v>
      </c>
      <c r="G59" s="248">
        <v>0.84921400000000002</v>
      </c>
      <c r="H59" s="248">
        <v>0.84921400000000002</v>
      </c>
      <c r="I59" s="248">
        <v>0.84921400000000002</v>
      </c>
      <c r="J59" s="248">
        <v>0.84921400000000002</v>
      </c>
      <c r="K59" s="248">
        <v>0.84921400000000002</v>
      </c>
      <c r="L59" s="248">
        <v>0.84921400000000002</v>
      </c>
      <c r="M59" s="248">
        <v>0.84921400000000002</v>
      </c>
      <c r="N59" s="248">
        <v>0.84921400000000002</v>
      </c>
      <c r="O59" s="248">
        <v>0.84921400000000002</v>
      </c>
      <c r="P59" s="248">
        <v>0.84921400000000002</v>
      </c>
      <c r="Q59" s="248">
        <v>0.84921400000000002</v>
      </c>
      <c r="R59" s="248">
        <v>0.84921400000000002</v>
      </c>
      <c r="S59" s="248">
        <v>0.84921400000000002</v>
      </c>
      <c r="T59" s="248">
        <v>0.84921400000000002</v>
      </c>
      <c r="U59" s="248">
        <v>0.84921400000000002</v>
      </c>
      <c r="V59" s="248">
        <v>0.84921400000000002</v>
      </c>
      <c r="W59" s="248">
        <v>0.84921400000000002</v>
      </c>
      <c r="X59" s="248">
        <v>0.84921400000000002</v>
      </c>
      <c r="Y59" s="248">
        <v>0.84921400000000002</v>
      </c>
      <c r="Z59" s="248">
        <v>0.84921400000000002</v>
      </c>
      <c r="AA59" s="248">
        <v>0.84921400000000002</v>
      </c>
      <c r="AB59" s="248">
        <v>0.84921400000000002</v>
      </c>
      <c r="AC59" s="248">
        <v>0.84921400000000002</v>
      </c>
      <c r="AD59" s="248">
        <v>0.84921400000000002</v>
      </c>
      <c r="AE59" s="248">
        <v>0.84921400000000002</v>
      </c>
      <c r="AF59" s="248">
        <v>0.84921400000000002</v>
      </c>
      <c r="AG59" s="248">
        <v>0.84921400000000002</v>
      </c>
      <c r="AH59" s="248">
        <v>0.84921400000000002</v>
      </c>
      <c r="AI59" s="248">
        <v>0.84921400000000002</v>
      </c>
      <c r="AJ59" s="251">
        <v>0</v>
      </c>
    </row>
    <row r="60" spans="1:36" x14ac:dyDescent="0.25">
      <c r="A60" s="248" t="s">
        <v>2042</v>
      </c>
      <c r="B60" s="248" t="s">
        <v>2887</v>
      </c>
      <c r="C60" s="248" t="s">
        <v>2888</v>
      </c>
      <c r="D60" s="248" t="s">
        <v>2589</v>
      </c>
      <c r="E60" s="248"/>
      <c r="F60" s="248">
        <v>3.464804</v>
      </c>
      <c r="G60" s="248">
        <v>3.464804</v>
      </c>
      <c r="H60" s="248">
        <v>3.8891740000000001</v>
      </c>
      <c r="I60" s="248">
        <v>3.8891740000000001</v>
      </c>
      <c r="J60" s="248">
        <v>3.8891740000000001</v>
      </c>
      <c r="K60" s="248">
        <v>3.8891740000000001</v>
      </c>
      <c r="L60" s="248">
        <v>3.8891740000000001</v>
      </c>
      <c r="M60" s="248">
        <v>3.8891740000000001</v>
      </c>
      <c r="N60" s="248">
        <v>3.8891740000000001</v>
      </c>
      <c r="O60" s="248">
        <v>3.8891740000000001</v>
      </c>
      <c r="P60" s="248">
        <v>3.8891740000000001</v>
      </c>
      <c r="Q60" s="248">
        <v>3.8891740000000001</v>
      </c>
      <c r="R60" s="248">
        <v>3.8891740000000001</v>
      </c>
      <c r="S60" s="248">
        <v>3.8891740000000001</v>
      </c>
      <c r="T60" s="248">
        <v>3.8891740000000001</v>
      </c>
      <c r="U60" s="248">
        <v>3.8891740000000001</v>
      </c>
      <c r="V60" s="248">
        <v>3.8891740000000001</v>
      </c>
      <c r="W60" s="248">
        <v>3.8891740000000001</v>
      </c>
      <c r="X60" s="248">
        <v>3.8891740000000001</v>
      </c>
      <c r="Y60" s="248">
        <v>3.8891740000000001</v>
      </c>
      <c r="Z60" s="248">
        <v>3.8891740000000001</v>
      </c>
      <c r="AA60" s="248">
        <v>3.8891740000000001</v>
      </c>
      <c r="AB60" s="248">
        <v>3.8891740000000001</v>
      </c>
      <c r="AC60" s="248">
        <v>3.8891740000000001</v>
      </c>
      <c r="AD60" s="248">
        <v>3.8891740000000001</v>
      </c>
      <c r="AE60" s="248">
        <v>3.8891740000000001</v>
      </c>
      <c r="AF60" s="248">
        <v>3.8891740000000001</v>
      </c>
      <c r="AG60" s="248">
        <v>3.8891740000000001</v>
      </c>
      <c r="AH60" s="248">
        <v>3.8891740000000001</v>
      </c>
      <c r="AI60" s="248">
        <v>3.8891740000000001</v>
      </c>
      <c r="AJ60" s="251">
        <v>4.0000000000000001E-3</v>
      </c>
    </row>
    <row r="61" spans="1:36" x14ac:dyDescent="0.25">
      <c r="A61" s="248" t="s">
        <v>2507</v>
      </c>
      <c r="B61" s="248" t="s">
        <v>2889</v>
      </c>
      <c r="C61" s="248" t="s">
        <v>2890</v>
      </c>
      <c r="D61" s="248" t="s">
        <v>2589</v>
      </c>
      <c r="E61" s="248"/>
      <c r="F61" s="248">
        <v>59.199593</v>
      </c>
      <c r="G61" s="248">
        <v>60.198891000000003</v>
      </c>
      <c r="H61" s="248">
        <v>61.518559000000003</v>
      </c>
      <c r="I61" s="248">
        <v>62.292369999999998</v>
      </c>
      <c r="J61" s="248">
        <v>63.050151999999997</v>
      </c>
      <c r="K61" s="248">
        <v>63.798431000000001</v>
      </c>
      <c r="L61" s="248">
        <v>64.552504999999996</v>
      </c>
      <c r="M61" s="248">
        <v>65.302574000000007</v>
      </c>
      <c r="N61" s="248">
        <v>66.049660000000003</v>
      </c>
      <c r="O61" s="248">
        <v>66.794701000000003</v>
      </c>
      <c r="P61" s="248">
        <v>67.551040999999998</v>
      </c>
      <c r="Q61" s="248">
        <v>68.231178</v>
      </c>
      <c r="R61" s="248">
        <v>68.924773999999999</v>
      </c>
      <c r="S61" s="248">
        <v>69.627052000000006</v>
      </c>
      <c r="T61" s="248">
        <v>70.330200000000005</v>
      </c>
      <c r="U61" s="248">
        <v>71.044585999999995</v>
      </c>
      <c r="V61" s="248">
        <v>71.772223999999994</v>
      </c>
      <c r="W61" s="248">
        <v>72.511489999999995</v>
      </c>
      <c r="X61" s="248">
        <v>73.252052000000006</v>
      </c>
      <c r="Y61" s="248">
        <v>74.010848999999993</v>
      </c>
      <c r="Z61" s="248">
        <v>74.776009000000002</v>
      </c>
      <c r="AA61" s="248">
        <v>75.558661999999998</v>
      </c>
      <c r="AB61" s="248">
        <v>76.367332000000005</v>
      </c>
      <c r="AC61" s="248">
        <v>77.190314999999998</v>
      </c>
      <c r="AD61" s="248">
        <v>78.030518000000001</v>
      </c>
      <c r="AE61" s="248">
        <v>78.902564999999996</v>
      </c>
      <c r="AF61" s="248">
        <v>79.802277000000004</v>
      </c>
      <c r="AG61" s="248">
        <v>80.711417999999995</v>
      </c>
      <c r="AH61" s="248">
        <v>81.639565000000005</v>
      </c>
      <c r="AI61" s="248">
        <v>82.608490000000003</v>
      </c>
      <c r="AJ61" s="251">
        <v>1.2E-2</v>
      </c>
    </row>
    <row r="62" spans="1:36" x14ac:dyDescent="0.25">
      <c r="A62" s="248" t="s">
        <v>2598</v>
      </c>
      <c r="B62" s="248"/>
      <c r="C62" s="248" t="s">
        <v>2891</v>
      </c>
      <c r="D62" s="248"/>
      <c r="E62" s="248"/>
      <c r="F62" s="248"/>
      <c r="G62" s="248"/>
      <c r="H62" s="248"/>
      <c r="I62" s="248"/>
      <c r="J62" s="248"/>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248"/>
      <c r="AI62" s="248"/>
      <c r="AJ62" s="248"/>
    </row>
    <row r="63" spans="1:36" x14ac:dyDescent="0.25">
      <c r="A63" s="248" t="s">
        <v>2600</v>
      </c>
      <c r="B63" s="248" t="s">
        <v>2892</v>
      </c>
      <c r="C63" s="248" t="s">
        <v>2893</v>
      </c>
      <c r="D63" s="248" t="s">
        <v>2589</v>
      </c>
      <c r="E63" s="248"/>
      <c r="F63" s="248">
        <v>21.777591999999999</v>
      </c>
      <c r="G63" s="248">
        <v>22.042704000000001</v>
      </c>
      <c r="H63" s="248">
        <v>22.333991999999999</v>
      </c>
      <c r="I63" s="248">
        <v>22.539286000000001</v>
      </c>
      <c r="J63" s="248">
        <v>22.740321999999999</v>
      </c>
      <c r="K63" s="248">
        <v>22.938842999999999</v>
      </c>
      <c r="L63" s="248">
        <v>23.138898999999999</v>
      </c>
      <c r="M63" s="248">
        <v>23.337890999999999</v>
      </c>
      <c r="N63" s="248">
        <v>23.536089</v>
      </c>
      <c r="O63" s="248">
        <v>23.733751000000002</v>
      </c>
      <c r="P63" s="248">
        <v>23.934405999999999</v>
      </c>
      <c r="Q63" s="248">
        <v>24.114847000000001</v>
      </c>
      <c r="R63" s="248">
        <v>24.298862</v>
      </c>
      <c r="S63" s="248">
        <v>24.485174000000001</v>
      </c>
      <c r="T63" s="248">
        <v>24.671719</v>
      </c>
      <c r="U63" s="248">
        <v>24.861246000000001</v>
      </c>
      <c r="V63" s="248">
        <v>25.054285</v>
      </c>
      <c r="W63" s="248">
        <v>25.250409999999999</v>
      </c>
      <c r="X63" s="248">
        <v>25.446884000000001</v>
      </c>
      <c r="Y63" s="248">
        <v>25.648192999999999</v>
      </c>
      <c r="Z63" s="248">
        <v>25.851191</v>
      </c>
      <c r="AA63" s="248">
        <v>26.058827999999998</v>
      </c>
      <c r="AB63" s="248">
        <v>26.273368999999999</v>
      </c>
      <c r="AC63" s="248">
        <v>26.491707000000002</v>
      </c>
      <c r="AD63" s="248">
        <v>26.714611000000001</v>
      </c>
      <c r="AE63" s="248">
        <v>26.945969000000002</v>
      </c>
      <c r="AF63" s="248">
        <v>27.184660000000001</v>
      </c>
      <c r="AG63" s="248">
        <v>27.425858000000002</v>
      </c>
      <c r="AH63" s="248">
        <v>27.672091000000002</v>
      </c>
      <c r="AI63" s="248">
        <v>27.92915</v>
      </c>
      <c r="AJ63" s="251">
        <v>8.9999999999999993E-3</v>
      </c>
    </row>
    <row r="64" spans="1:36" x14ac:dyDescent="0.25">
      <c r="A64" s="248" t="s">
        <v>2603</v>
      </c>
      <c r="B64" s="248" t="s">
        <v>2894</v>
      </c>
      <c r="C64" s="248" t="s">
        <v>2895</v>
      </c>
      <c r="D64" s="248" t="s">
        <v>2589</v>
      </c>
      <c r="E64" s="248"/>
      <c r="F64" s="248">
        <v>37.422001000000002</v>
      </c>
      <c r="G64" s="248">
        <v>38.156185000000001</v>
      </c>
      <c r="H64" s="248">
        <v>39.184565999999997</v>
      </c>
      <c r="I64" s="248">
        <v>39.753086000000003</v>
      </c>
      <c r="J64" s="248">
        <v>40.309829999999998</v>
      </c>
      <c r="K64" s="248">
        <v>40.859591999999999</v>
      </c>
      <c r="L64" s="248">
        <v>41.413604999999997</v>
      </c>
      <c r="M64" s="248">
        <v>41.964683999999998</v>
      </c>
      <c r="N64" s="248">
        <v>42.513568999999997</v>
      </c>
      <c r="O64" s="248">
        <v>43.060946999999999</v>
      </c>
      <c r="P64" s="248">
        <v>43.616633999999998</v>
      </c>
      <c r="Q64" s="248">
        <v>44.116329</v>
      </c>
      <c r="R64" s="248">
        <v>44.625912</v>
      </c>
      <c r="S64" s="248">
        <v>45.141876000000003</v>
      </c>
      <c r="T64" s="248">
        <v>45.658481999999999</v>
      </c>
      <c r="U64" s="248">
        <v>46.183342000000003</v>
      </c>
      <c r="V64" s="248">
        <v>46.717941000000003</v>
      </c>
      <c r="W64" s="248">
        <v>47.261082000000002</v>
      </c>
      <c r="X64" s="248">
        <v>47.805163999999998</v>
      </c>
      <c r="Y64" s="248">
        <v>48.362656000000001</v>
      </c>
      <c r="Z64" s="248">
        <v>48.924816</v>
      </c>
      <c r="AA64" s="248">
        <v>49.499836000000002</v>
      </c>
      <c r="AB64" s="248">
        <v>50.093964</v>
      </c>
      <c r="AC64" s="248">
        <v>50.698611999999997</v>
      </c>
      <c r="AD64" s="248">
        <v>51.315902999999999</v>
      </c>
      <c r="AE64" s="248">
        <v>51.956595999999998</v>
      </c>
      <c r="AF64" s="248">
        <v>52.617615000000001</v>
      </c>
      <c r="AG64" s="248">
        <v>53.285564000000001</v>
      </c>
      <c r="AH64" s="248">
        <v>53.967472000000001</v>
      </c>
      <c r="AI64" s="248">
        <v>54.679340000000003</v>
      </c>
      <c r="AJ64" s="251">
        <v>1.2999999999999999E-2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01115-C09A-4778-B37A-46CAA4D65C8F}">
  <dimension ref="A1:AH1513"/>
  <sheetViews>
    <sheetView topLeftCell="B1" workbookViewId="0">
      <selection activeCell="AG78" sqref="AG15:AG78"/>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thickBot="1" x14ac:dyDescent="0.3">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3" spans="1:33" ht="15" customHeight="1" x14ac:dyDescent="0.25">
      <c r="C3" s="157" t="s">
        <v>85</v>
      </c>
      <c r="D3" s="157" t="s">
        <v>2091</v>
      </c>
      <c r="E3" s="37"/>
      <c r="F3" s="37"/>
      <c r="G3" s="37"/>
    </row>
    <row r="4" spans="1:33" ht="15" customHeight="1" x14ac:dyDescent="0.25">
      <c r="C4" s="157" t="s">
        <v>86</v>
      </c>
      <c r="D4" s="157" t="s">
        <v>2092</v>
      </c>
      <c r="E4" s="37"/>
      <c r="F4" s="37"/>
      <c r="G4" s="157" t="s">
        <v>2093</v>
      </c>
    </row>
    <row r="5" spans="1:33" ht="15" customHeight="1" x14ac:dyDescent="0.25">
      <c r="C5" s="157" t="s">
        <v>88</v>
      </c>
      <c r="D5" s="157" t="s">
        <v>2094</v>
      </c>
      <c r="E5" s="37"/>
      <c r="F5" s="37"/>
      <c r="G5" s="37"/>
    </row>
    <row r="6" spans="1:33" ht="15" customHeight="1" x14ac:dyDescent="0.25">
      <c r="C6" s="157" t="s">
        <v>89</v>
      </c>
      <c r="D6" s="37"/>
      <c r="E6" s="157" t="s">
        <v>2095</v>
      </c>
      <c r="F6" s="37"/>
      <c r="G6" s="37"/>
    </row>
    <row r="7" spans="1:33" ht="12" customHeight="1" x14ac:dyDescent="0.25"/>
    <row r="8" spans="1:33" ht="12" customHeight="1" x14ac:dyDescent="0.25"/>
    <row r="9" spans="1:33" ht="12" customHeight="1" x14ac:dyDescent="0.25"/>
    <row r="10" spans="1:33" ht="15" customHeight="1" x14ac:dyDescent="0.25">
      <c r="A10" s="38" t="s">
        <v>619</v>
      </c>
      <c r="B10" s="159" t="s">
        <v>618</v>
      </c>
      <c r="AG10" s="228" t="s">
        <v>2096</v>
      </c>
    </row>
    <row r="11" spans="1:33" ht="15" customHeight="1" x14ac:dyDescent="0.25">
      <c r="B11" s="155"/>
      <c r="AG11" s="228" t="s">
        <v>2097</v>
      </c>
    </row>
    <row r="12" spans="1:33" ht="15" customHeight="1" x14ac:dyDescent="0.25">
      <c r="B12" s="155"/>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249"/>
      <c r="AA12" s="249"/>
      <c r="AB12" s="249"/>
      <c r="AC12" s="249"/>
      <c r="AD12" s="249"/>
      <c r="AE12" s="249"/>
      <c r="AF12" s="249"/>
      <c r="AG12" s="249"/>
    </row>
    <row r="13" spans="1:33" ht="15" customHeight="1" thickBot="1" x14ac:dyDescent="0.3">
      <c r="B13" s="156" t="s">
        <v>215</v>
      </c>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156">
        <v>2051</v>
      </c>
    </row>
    <row r="14" spans="1:33" ht="15" customHeight="1" thickTop="1" x14ac:dyDescent="0.25">
      <c r="C14" s="248"/>
      <c r="D14" s="248"/>
      <c r="E14" s="248"/>
      <c r="F14" s="248"/>
      <c r="G14" s="248"/>
      <c r="H14" s="248"/>
      <c r="I14" s="248"/>
      <c r="J14" s="248"/>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row>
    <row r="15" spans="1:33" ht="15" customHeight="1" x14ac:dyDescent="0.25">
      <c r="A15" s="38" t="s">
        <v>617</v>
      </c>
      <c r="B15" s="162" t="s">
        <v>411</v>
      </c>
      <c r="C15" s="232">
        <f>'AEO T27 Chemicals 2022 Raw'!F6</f>
        <v>463.10674999999998</v>
      </c>
      <c r="D15" s="232">
        <f>'AEO T27 Chemicals 2022 Raw'!G6</f>
        <v>455.298248</v>
      </c>
      <c r="E15" s="232">
        <f>'AEO T27 Chemicals 2022 Raw'!H6</f>
        <v>451.302032</v>
      </c>
      <c r="F15" s="232">
        <f>'AEO T27 Chemicals 2022 Raw'!I6</f>
        <v>448.81549100000001</v>
      </c>
      <c r="G15" s="232">
        <f>'AEO T27 Chemicals 2022 Raw'!J6</f>
        <v>456.10266100000001</v>
      </c>
      <c r="H15" s="232">
        <f>'AEO T27 Chemicals 2022 Raw'!K6</f>
        <v>463.94164999999998</v>
      </c>
      <c r="I15" s="232">
        <f>'AEO T27 Chemicals 2022 Raw'!L6</f>
        <v>470.07739299999997</v>
      </c>
      <c r="J15" s="232">
        <f>'AEO T27 Chemicals 2022 Raw'!M6</f>
        <v>475.59738199999998</v>
      </c>
      <c r="K15" s="232">
        <f>'AEO T27 Chemicals 2022 Raw'!N6</f>
        <v>478.43301400000001</v>
      </c>
      <c r="L15" s="232">
        <f>'AEO T27 Chemicals 2022 Raw'!O6</f>
        <v>482.51589999999999</v>
      </c>
      <c r="M15" s="232">
        <f>'AEO T27 Chemicals 2022 Raw'!P6</f>
        <v>488.89401199999998</v>
      </c>
      <c r="N15" s="232">
        <f>'AEO T27 Chemicals 2022 Raw'!Q6</f>
        <v>499.06353799999999</v>
      </c>
      <c r="O15" s="232">
        <f>'AEO T27 Chemicals 2022 Raw'!R6</f>
        <v>506.06686400000001</v>
      </c>
      <c r="P15" s="232">
        <f>'AEO T27 Chemicals 2022 Raw'!S6</f>
        <v>510.52136200000001</v>
      </c>
      <c r="Q15" s="232">
        <f>'AEO T27 Chemicals 2022 Raw'!T6</f>
        <v>515.73773200000005</v>
      </c>
      <c r="R15" s="232">
        <f>'AEO T27 Chemicals 2022 Raw'!U6</f>
        <v>521.22619599999996</v>
      </c>
      <c r="S15" s="232">
        <f>'AEO T27 Chemicals 2022 Raw'!V6</f>
        <v>527.05810499999995</v>
      </c>
      <c r="T15" s="232">
        <f>'AEO T27 Chemicals 2022 Raw'!W6</f>
        <v>532.28247099999999</v>
      </c>
      <c r="U15" s="232">
        <f>'AEO T27 Chemicals 2022 Raw'!X6</f>
        <v>537.46704099999999</v>
      </c>
      <c r="V15" s="232">
        <f>'AEO T27 Chemicals 2022 Raw'!Y6</f>
        <v>541.01818800000001</v>
      </c>
      <c r="W15" s="232">
        <f>'AEO T27 Chemicals 2022 Raw'!Z6</f>
        <v>545.26507600000002</v>
      </c>
      <c r="X15" s="232">
        <f>'AEO T27 Chemicals 2022 Raw'!AA6</f>
        <v>550.62841800000001</v>
      </c>
      <c r="Y15" s="232">
        <f>'AEO T27 Chemicals 2022 Raw'!AB6</f>
        <v>556.98748799999998</v>
      </c>
      <c r="Z15" s="232">
        <f>'AEO T27 Chemicals 2022 Raw'!AC6</f>
        <v>558.42749000000003</v>
      </c>
      <c r="AA15" s="232">
        <f>'AEO T27 Chemicals 2022 Raw'!AD6</f>
        <v>560.82269299999996</v>
      </c>
      <c r="AB15" s="232">
        <f>'AEO T27 Chemicals 2022 Raw'!AE6</f>
        <v>569.84582499999999</v>
      </c>
      <c r="AC15" s="232">
        <f>'AEO T27 Chemicals 2022 Raw'!AF6</f>
        <v>574.25354000000004</v>
      </c>
      <c r="AD15" s="232">
        <f>'AEO T27 Chemicals 2022 Raw'!AG6</f>
        <v>571.66546600000004</v>
      </c>
      <c r="AE15" s="232">
        <f>'AEO T27 Chemicals 2022 Raw'!AH6</f>
        <v>573.69122300000004</v>
      </c>
      <c r="AF15" s="232">
        <f>'AEO T27 Chemicals 2022 Raw'!AI6</f>
        <v>583.27954099999999</v>
      </c>
      <c r="AG15" s="254">
        <f>'AEO T27 Chemicals 2022 Raw'!AJ6</f>
        <v>8.0000000000000002E-3</v>
      </c>
    </row>
    <row r="16" spans="1:33" ht="15" customHeight="1" x14ac:dyDescent="0.25">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126"/>
    </row>
    <row r="17" spans="1:33" ht="15" customHeight="1" x14ac:dyDescent="0.25">
      <c r="B17" s="162" t="s">
        <v>523</v>
      </c>
      <c r="C17" s="248"/>
      <c r="D17" s="248"/>
      <c r="E17" s="248"/>
      <c r="F17" s="248"/>
      <c r="G17" s="248"/>
      <c r="H17" s="248"/>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126"/>
    </row>
    <row r="18" spans="1:33" ht="15" customHeight="1" x14ac:dyDescent="0.25">
      <c r="B18" s="162" t="s">
        <v>599</v>
      </c>
      <c r="C18" s="248"/>
      <c r="D18" s="248"/>
      <c r="E18" s="248"/>
      <c r="F18" s="248"/>
      <c r="G18" s="248"/>
      <c r="H18" s="248"/>
      <c r="I18" s="248"/>
      <c r="J18" s="248"/>
      <c r="K18" s="248"/>
      <c r="L18" s="248"/>
      <c r="M18" s="248"/>
      <c r="N18" s="248"/>
      <c r="O18" s="248"/>
      <c r="P18" s="248"/>
      <c r="Q18" s="248"/>
      <c r="R18" s="248"/>
      <c r="S18" s="248"/>
      <c r="T18" s="248"/>
      <c r="U18" s="248"/>
      <c r="V18" s="248"/>
      <c r="W18" s="248"/>
      <c r="X18" s="248"/>
      <c r="Y18" s="248"/>
      <c r="Z18" s="248"/>
      <c r="AA18" s="248"/>
      <c r="AB18" s="248"/>
      <c r="AC18" s="248"/>
      <c r="AD18" s="248"/>
      <c r="AE18" s="248"/>
      <c r="AF18" s="248"/>
      <c r="AG18" s="126"/>
    </row>
    <row r="19" spans="1:33" ht="15" customHeight="1" x14ac:dyDescent="0.25">
      <c r="A19" s="38" t="s">
        <v>616</v>
      </c>
      <c r="B19" s="163" t="s">
        <v>17</v>
      </c>
      <c r="C19" s="168">
        <f>'AEO T27 Chemicals 2022 Raw'!F9</f>
        <v>3.5068079999999999</v>
      </c>
      <c r="D19" s="168">
        <f>'AEO T27 Chemicals 2022 Raw'!G9</f>
        <v>3.1149110000000002</v>
      </c>
      <c r="E19" s="168">
        <f>'AEO T27 Chemicals 2022 Raw'!H9</f>
        <v>2.982097</v>
      </c>
      <c r="F19" s="168">
        <f>'AEO T27 Chemicals 2022 Raw'!I9</f>
        <v>2.479968</v>
      </c>
      <c r="G19" s="168">
        <f>'AEO T27 Chemicals 2022 Raw'!J9</f>
        <v>2.2897090000000002</v>
      </c>
      <c r="H19" s="168">
        <f>'AEO T27 Chemicals 2022 Raw'!K9</f>
        <v>2.1780460000000001</v>
      </c>
      <c r="I19" s="168">
        <f>'AEO T27 Chemicals 2022 Raw'!L9</f>
        <v>2.0743659999999999</v>
      </c>
      <c r="J19" s="168">
        <f>'AEO T27 Chemicals 2022 Raw'!M9</f>
        <v>2.21923</v>
      </c>
      <c r="K19" s="168">
        <f>'AEO T27 Chemicals 2022 Raw'!N9</f>
        <v>2.340579</v>
      </c>
      <c r="L19" s="168">
        <f>'AEO T27 Chemicals 2022 Raw'!O9</f>
        <v>2.4148299999999998</v>
      </c>
      <c r="M19" s="168">
        <f>'AEO T27 Chemicals 2022 Raw'!P9</f>
        <v>2.4871829999999999</v>
      </c>
      <c r="N19" s="168">
        <f>'AEO T27 Chemicals 2022 Raw'!Q9</f>
        <v>2.538624</v>
      </c>
      <c r="O19" s="168">
        <f>'AEO T27 Chemicals 2022 Raw'!R9</f>
        <v>2.6264289999999999</v>
      </c>
      <c r="P19" s="168">
        <f>'AEO T27 Chemicals 2022 Raw'!S9</f>
        <v>2.6327970000000001</v>
      </c>
      <c r="Q19" s="168">
        <f>'AEO T27 Chemicals 2022 Raw'!T9</f>
        <v>2.5968580000000001</v>
      </c>
      <c r="R19" s="168">
        <f>'AEO T27 Chemicals 2022 Raw'!U9</f>
        <v>2.5875240000000002</v>
      </c>
      <c r="S19" s="168">
        <f>'AEO T27 Chemicals 2022 Raw'!V9</f>
        <v>2.61754</v>
      </c>
      <c r="T19" s="168">
        <f>'AEO T27 Chemicals 2022 Raw'!W9</f>
        <v>2.6347299999999998</v>
      </c>
      <c r="U19" s="168">
        <f>'AEO T27 Chemicals 2022 Raw'!X9</f>
        <v>2.6875550000000001</v>
      </c>
      <c r="V19" s="168">
        <f>'AEO T27 Chemicals 2022 Raw'!Y9</f>
        <v>2.601642</v>
      </c>
      <c r="W19" s="168">
        <f>'AEO T27 Chemicals 2022 Raw'!Z9</f>
        <v>2.6254209999999998</v>
      </c>
      <c r="X19" s="168">
        <f>'AEO T27 Chemicals 2022 Raw'!AA9</f>
        <v>2.642506</v>
      </c>
      <c r="Y19" s="168">
        <f>'AEO T27 Chemicals 2022 Raw'!AB9</f>
        <v>2.5783710000000002</v>
      </c>
      <c r="Z19" s="168">
        <f>'AEO T27 Chemicals 2022 Raw'!AC9</f>
        <v>2.5040149999999999</v>
      </c>
      <c r="AA19" s="168">
        <f>'AEO T27 Chemicals 2022 Raw'!AD9</f>
        <v>2.437862</v>
      </c>
      <c r="AB19" s="168">
        <f>'AEO T27 Chemicals 2022 Raw'!AE9</f>
        <v>2.4134820000000001</v>
      </c>
      <c r="AC19" s="168">
        <f>'AEO T27 Chemicals 2022 Raw'!AF9</f>
        <v>2.4062579999999998</v>
      </c>
      <c r="AD19" s="168">
        <f>'AEO T27 Chemicals 2022 Raw'!AG9</f>
        <v>2.3762479999999999</v>
      </c>
      <c r="AE19" s="168">
        <f>'AEO T27 Chemicals 2022 Raw'!AH9</f>
        <v>2.3625289999999999</v>
      </c>
      <c r="AF19" s="168">
        <f>'AEO T27 Chemicals 2022 Raw'!AI9</f>
        <v>2.4195380000000002</v>
      </c>
      <c r="AG19" s="256">
        <f>'AEO T27 Chemicals 2022 Raw'!AJ9</f>
        <v>-1.2999999999999999E-2</v>
      </c>
    </row>
    <row r="20" spans="1:33" ht="15" customHeight="1" x14ac:dyDescent="0.25">
      <c r="A20" s="38" t="s">
        <v>615</v>
      </c>
      <c r="B20" s="163" t="s">
        <v>18</v>
      </c>
      <c r="C20" s="168">
        <f>'AEO T27 Chemicals 2022 Raw'!F10</f>
        <v>1.143767</v>
      </c>
      <c r="D20" s="168">
        <f>'AEO T27 Chemicals 2022 Raw'!G10</f>
        <v>1.1582079999999999</v>
      </c>
      <c r="E20" s="168">
        <f>'AEO T27 Chemicals 2022 Raw'!H10</f>
        <v>1.223179</v>
      </c>
      <c r="F20" s="168">
        <f>'AEO T27 Chemicals 2022 Raw'!I10</f>
        <v>1.2076370000000001</v>
      </c>
      <c r="G20" s="168">
        <f>'AEO T27 Chemicals 2022 Raw'!J10</f>
        <v>1.2279469999999999</v>
      </c>
      <c r="H20" s="168">
        <f>'AEO T27 Chemicals 2022 Raw'!K10</f>
        <v>1.25332</v>
      </c>
      <c r="I20" s="168">
        <f>'AEO T27 Chemicals 2022 Raw'!L10</f>
        <v>1.2771380000000001</v>
      </c>
      <c r="J20" s="168">
        <f>'AEO T27 Chemicals 2022 Raw'!M10</f>
        <v>1.2752570000000001</v>
      </c>
      <c r="K20" s="168">
        <f>'AEO T27 Chemicals 2022 Raw'!N10</f>
        <v>1.266243</v>
      </c>
      <c r="L20" s="168">
        <f>'AEO T27 Chemicals 2022 Raw'!O10</f>
        <v>1.263752</v>
      </c>
      <c r="M20" s="168">
        <f>'AEO T27 Chemicals 2022 Raw'!P10</f>
        <v>1.2559990000000001</v>
      </c>
      <c r="N20" s="168">
        <f>'AEO T27 Chemicals 2022 Raw'!Q10</f>
        <v>1.2510570000000001</v>
      </c>
      <c r="O20" s="168">
        <f>'AEO T27 Chemicals 2022 Raw'!R10</f>
        <v>1.2443709999999999</v>
      </c>
      <c r="P20" s="168">
        <f>'AEO T27 Chemicals 2022 Raw'!S10</f>
        <v>1.2403649999999999</v>
      </c>
      <c r="Q20" s="168">
        <f>'AEO T27 Chemicals 2022 Raw'!T10</f>
        <v>1.2354639999999999</v>
      </c>
      <c r="R20" s="168">
        <f>'AEO T27 Chemicals 2022 Raw'!U10</f>
        <v>1.2299180000000001</v>
      </c>
      <c r="S20" s="168">
        <f>'AEO T27 Chemicals 2022 Raw'!V10</f>
        <v>1.221449</v>
      </c>
      <c r="T20" s="168">
        <f>'AEO T27 Chemicals 2022 Raw'!W10</f>
        <v>1.211619</v>
      </c>
      <c r="U20" s="168">
        <f>'AEO T27 Chemicals 2022 Raw'!X10</f>
        <v>1.2061679999999999</v>
      </c>
      <c r="V20" s="168">
        <f>'AEO T27 Chemicals 2022 Raw'!Y10</f>
        <v>1.191179</v>
      </c>
      <c r="W20" s="168">
        <f>'AEO T27 Chemicals 2022 Raw'!Z10</f>
        <v>1.1798679999999999</v>
      </c>
      <c r="X20" s="168">
        <f>'AEO T27 Chemicals 2022 Raw'!AA10</f>
        <v>1.1741090000000001</v>
      </c>
      <c r="Y20" s="168">
        <f>'AEO T27 Chemicals 2022 Raw'!AB10</f>
        <v>1.161378</v>
      </c>
      <c r="Z20" s="168">
        <f>'AEO T27 Chemicals 2022 Raw'!AC10</f>
        <v>1.1417060000000001</v>
      </c>
      <c r="AA20" s="168">
        <f>'AEO T27 Chemicals 2022 Raw'!AD10</f>
        <v>1.1292789999999999</v>
      </c>
      <c r="AB20" s="168">
        <f>'AEO T27 Chemicals 2022 Raw'!AE10</f>
        <v>1.1217140000000001</v>
      </c>
      <c r="AC20" s="168">
        <f>'AEO T27 Chemicals 2022 Raw'!AF10</f>
        <v>1.1223959999999999</v>
      </c>
      <c r="AD20" s="168">
        <f>'AEO T27 Chemicals 2022 Raw'!AG10</f>
        <v>1.1165989999999999</v>
      </c>
      <c r="AE20" s="168">
        <f>'AEO T27 Chemicals 2022 Raw'!AH10</f>
        <v>1.1079349999999999</v>
      </c>
      <c r="AF20" s="168">
        <f>'AEO T27 Chemicals 2022 Raw'!AI10</f>
        <v>1.111974</v>
      </c>
      <c r="AG20" s="256">
        <f>'AEO T27 Chemicals 2022 Raw'!AJ10</f>
        <v>-1E-3</v>
      </c>
    </row>
    <row r="21" spans="1:33" ht="15" customHeight="1" x14ac:dyDescent="0.25">
      <c r="A21" s="38" t="s">
        <v>614</v>
      </c>
      <c r="B21" s="163" t="s">
        <v>60</v>
      </c>
      <c r="C21" s="168">
        <f>'AEO T27 Chemicals 2022 Raw'!F11</f>
        <v>0</v>
      </c>
      <c r="D21" s="168">
        <f>'AEO T27 Chemicals 2022 Raw'!G11</f>
        <v>0</v>
      </c>
      <c r="E21" s="168">
        <f>'AEO T27 Chemicals 2022 Raw'!H11</f>
        <v>0</v>
      </c>
      <c r="F21" s="168">
        <f>'AEO T27 Chemicals 2022 Raw'!I11</f>
        <v>0</v>
      </c>
      <c r="G21" s="168">
        <f>'AEO T27 Chemicals 2022 Raw'!J11</f>
        <v>0</v>
      </c>
      <c r="H21" s="168">
        <f>'AEO T27 Chemicals 2022 Raw'!K11</f>
        <v>0</v>
      </c>
      <c r="I21" s="168">
        <f>'AEO T27 Chemicals 2022 Raw'!L11</f>
        <v>0</v>
      </c>
      <c r="J21" s="168">
        <f>'AEO T27 Chemicals 2022 Raw'!M11</f>
        <v>0</v>
      </c>
      <c r="K21" s="168">
        <f>'AEO T27 Chemicals 2022 Raw'!N11</f>
        <v>0</v>
      </c>
      <c r="L21" s="168">
        <f>'AEO T27 Chemicals 2022 Raw'!O11</f>
        <v>0</v>
      </c>
      <c r="M21" s="168">
        <f>'AEO T27 Chemicals 2022 Raw'!P11</f>
        <v>0</v>
      </c>
      <c r="N21" s="168">
        <f>'AEO T27 Chemicals 2022 Raw'!Q11</f>
        <v>0</v>
      </c>
      <c r="O21" s="168">
        <f>'AEO T27 Chemicals 2022 Raw'!R11</f>
        <v>0</v>
      </c>
      <c r="P21" s="168">
        <f>'AEO T27 Chemicals 2022 Raw'!S11</f>
        <v>0</v>
      </c>
      <c r="Q21" s="168">
        <f>'AEO T27 Chemicals 2022 Raw'!T11</f>
        <v>0</v>
      </c>
      <c r="R21" s="168">
        <f>'AEO T27 Chemicals 2022 Raw'!U11</f>
        <v>0</v>
      </c>
      <c r="S21" s="168">
        <f>'AEO T27 Chemicals 2022 Raw'!V11</f>
        <v>0</v>
      </c>
      <c r="T21" s="168">
        <f>'AEO T27 Chemicals 2022 Raw'!W11</f>
        <v>0</v>
      </c>
      <c r="U21" s="168">
        <f>'AEO T27 Chemicals 2022 Raw'!X11</f>
        <v>0</v>
      </c>
      <c r="V21" s="168">
        <f>'AEO T27 Chemicals 2022 Raw'!Y11</f>
        <v>0</v>
      </c>
      <c r="W21" s="168">
        <f>'AEO T27 Chemicals 2022 Raw'!Z11</f>
        <v>0</v>
      </c>
      <c r="X21" s="168">
        <f>'AEO T27 Chemicals 2022 Raw'!AA11</f>
        <v>0</v>
      </c>
      <c r="Y21" s="168">
        <f>'AEO T27 Chemicals 2022 Raw'!AB11</f>
        <v>0</v>
      </c>
      <c r="Z21" s="168">
        <f>'AEO T27 Chemicals 2022 Raw'!AC11</f>
        <v>0</v>
      </c>
      <c r="AA21" s="168">
        <f>'AEO T27 Chemicals 2022 Raw'!AD11</f>
        <v>0</v>
      </c>
      <c r="AB21" s="168">
        <f>'AEO T27 Chemicals 2022 Raw'!AE11</f>
        <v>0</v>
      </c>
      <c r="AC21" s="168">
        <f>'AEO T27 Chemicals 2022 Raw'!AF11</f>
        <v>0</v>
      </c>
      <c r="AD21" s="168">
        <f>'AEO T27 Chemicals 2022 Raw'!AG11</f>
        <v>0</v>
      </c>
      <c r="AE21" s="168">
        <f>'AEO T27 Chemicals 2022 Raw'!AH11</f>
        <v>0</v>
      </c>
      <c r="AF21" s="168">
        <f>'AEO T27 Chemicals 2022 Raw'!AI11</f>
        <v>0</v>
      </c>
      <c r="AG21" s="256" t="str">
        <f>'AEO T27 Chemicals 2022 Raw'!AJ11</f>
        <v>- -</v>
      </c>
    </row>
    <row r="22" spans="1:33" ht="15" customHeight="1" x14ac:dyDescent="0.25">
      <c r="A22" s="38" t="s">
        <v>613</v>
      </c>
      <c r="B22" s="163" t="s">
        <v>19</v>
      </c>
      <c r="C22" s="168">
        <f>'AEO T27 Chemicals 2022 Raw'!F12</f>
        <v>0</v>
      </c>
      <c r="D22" s="168">
        <f>'AEO T27 Chemicals 2022 Raw'!G12</f>
        <v>0</v>
      </c>
      <c r="E22" s="168">
        <f>'AEO T27 Chemicals 2022 Raw'!H12</f>
        <v>0</v>
      </c>
      <c r="F22" s="168">
        <f>'AEO T27 Chemicals 2022 Raw'!I12</f>
        <v>0</v>
      </c>
      <c r="G22" s="168">
        <f>'AEO T27 Chemicals 2022 Raw'!J12</f>
        <v>0</v>
      </c>
      <c r="H22" s="168">
        <f>'AEO T27 Chemicals 2022 Raw'!K12</f>
        <v>0</v>
      </c>
      <c r="I22" s="168">
        <f>'AEO T27 Chemicals 2022 Raw'!L12</f>
        <v>0</v>
      </c>
      <c r="J22" s="168">
        <f>'AEO T27 Chemicals 2022 Raw'!M12</f>
        <v>0</v>
      </c>
      <c r="K22" s="168">
        <f>'AEO T27 Chemicals 2022 Raw'!N12</f>
        <v>0</v>
      </c>
      <c r="L22" s="168">
        <f>'AEO T27 Chemicals 2022 Raw'!O12</f>
        <v>0</v>
      </c>
      <c r="M22" s="168">
        <f>'AEO T27 Chemicals 2022 Raw'!P12</f>
        <v>0</v>
      </c>
      <c r="N22" s="168">
        <f>'AEO T27 Chemicals 2022 Raw'!Q12</f>
        <v>0</v>
      </c>
      <c r="O22" s="168">
        <f>'AEO T27 Chemicals 2022 Raw'!R12</f>
        <v>0</v>
      </c>
      <c r="P22" s="168">
        <f>'AEO T27 Chemicals 2022 Raw'!S12</f>
        <v>0</v>
      </c>
      <c r="Q22" s="168">
        <f>'AEO T27 Chemicals 2022 Raw'!T12</f>
        <v>0</v>
      </c>
      <c r="R22" s="168">
        <f>'AEO T27 Chemicals 2022 Raw'!U12</f>
        <v>0</v>
      </c>
      <c r="S22" s="168">
        <f>'AEO T27 Chemicals 2022 Raw'!V12</f>
        <v>0</v>
      </c>
      <c r="T22" s="168">
        <f>'AEO T27 Chemicals 2022 Raw'!W12</f>
        <v>0</v>
      </c>
      <c r="U22" s="168">
        <f>'AEO T27 Chemicals 2022 Raw'!X12</f>
        <v>0</v>
      </c>
      <c r="V22" s="168">
        <f>'AEO T27 Chemicals 2022 Raw'!Y12</f>
        <v>0</v>
      </c>
      <c r="W22" s="168">
        <f>'AEO T27 Chemicals 2022 Raw'!Z12</f>
        <v>0</v>
      </c>
      <c r="X22" s="168">
        <f>'AEO T27 Chemicals 2022 Raw'!AA12</f>
        <v>0</v>
      </c>
      <c r="Y22" s="168">
        <f>'AEO T27 Chemicals 2022 Raw'!AB12</f>
        <v>0</v>
      </c>
      <c r="Z22" s="168">
        <f>'AEO T27 Chemicals 2022 Raw'!AC12</f>
        <v>0</v>
      </c>
      <c r="AA22" s="168">
        <f>'AEO T27 Chemicals 2022 Raw'!AD12</f>
        <v>0</v>
      </c>
      <c r="AB22" s="168">
        <f>'AEO T27 Chemicals 2022 Raw'!AE12</f>
        <v>0</v>
      </c>
      <c r="AC22" s="168">
        <f>'AEO T27 Chemicals 2022 Raw'!AF12</f>
        <v>0</v>
      </c>
      <c r="AD22" s="168">
        <f>'AEO T27 Chemicals 2022 Raw'!AG12</f>
        <v>0</v>
      </c>
      <c r="AE22" s="168">
        <f>'AEO T27 Chemicals 2022 Raw'!AH12</f>
        <v>0</v>
      </c>
      <c r="AF22" s="168">
        <f>'AEO T27 Chemicals 2022 Raw'!AI12</f>
        <v>0</v>
      </c>
      <c r="AG22" s="256" t="str">
        <f>'AEO T27 Chemicals 2022 Raw'!AJ12</f>
        <v>- -</v>
      </c>
    </row>
    <row r="23" spans="1:33" ht="15" customHeight="1" x14ac:dyDescent="0.25">
      <c r="A23" s="38" t="s">
        <v>612</v>
      </c>
      <c r="B23" s="163" t="s">
        <v>20</v>
      </c>
      <c r="C23" s="168">
        <f>'AEO T27 Chemicals 2022 Raw'!F13</f>
        <v>284.41006499999997</v>
      </c>
      <c r="D23" s="168">
        <f>'AEO T27 Chemicals 2022 Raw'!G13</f>
        <v>267.01449600000001</v>
      </c>
      <c r="E23" s="168">
        <f>'AEO T27 Chemicals 2022 Raw'!H13</f>
        <v>274.99044800000001</v>
      </c>
      <c r="F23" s="168">
        <f>'AEO T27 Chemicals 2022 Raw'!I13</f>
        <v>234.95545999999999</v>
      </c>
      <c r="G23" s="168">
        <f>'AEO T27 Chemicals 2022 Raw'!J13</f>
        <v>226.31178299999999</v>
      </c>
      <c r="H23" s="168">
        <f>'AEO T27 Chemicals 2022 Raw'!K13</f>
        <v>223.96684300000001</v>
      </c>
      <c r="I23" s="168">
        <f>'AEO T27 Chemicals 2022 Raw'!L13</f>
        <v>219.527817</v>
      </c>
      <c r="J23" s="168">
        <f>'AEO T27 Chemicals 2022 Raw'!M13</f>
        <v>242.19903600000001</v>
      </c>
      <c r="K23" s="168">
        <f>'AEO T27 Chemicals 2022 Raw'!N13</f>
        <v>261.75830100000002</v>
      </c>
      <c r="L23" s="168">
        <f>'AEO T27 Chemicals 2022 Raw'!O13</f>
        <v>274.76113900000001</v>
      </c>
      <c r="M23" s="168">
        <f>'AEO T27 Chemicals 2022 Raw'!P13</f>
        <v>286.52514600000001</v>
      </c>
      <c r="N23" s="168">
        <f>'AEO T27 Chemicals 2022 Raw'!Q13</f>
        <v>296.60858200000001</v>
      </c>
      <c r="O23" s="168">
        <f>'AEO T27 Chemicals 2022 Raw'!R13</f>
        <v>307.39498900000001</v>
      </c>
      <c r="P23" s="168">
        <f>'AEO T27 Chemicals 2022 Raw'!S13</f>
        <v>308.849243</v>
      </c>
      <c r="Q23" s="168">
        <f>'AEO T27 Chemicals 2022 Raw'!T13</f>
        <v>305.25967400000002</v>
      </c>
      <c r="R23" s="168">
        <f>'AEO T27 Chemicals 2022 Raw'!U13</f>
        <v>304.40792800000003</v>
      </c>
      <c r="S23" s="168">
        <f>'AEO T27 Chemicals 2022 Raw'!V13</f>
        <v>308.27871699999997</v>
      </c>
      <c r="T23" s="168">
        <f>'AEO T27 Chemicals 2022 Raw'!W13</f>
        <v>310.71896400000003</v>
      </c>
      <c r="U23" s="168">
        <f>'AEO T27 Chemicals 2022 Raw'!X13</f>
        <v>317.505585</v>
      </c>
      <c r="V23" s="168">
        <f>'AEO T27 Chemicals 2022 Raw'!Y13</f>
        <v>307.55410799999999</v>
      </c>
      <c r="W23" s="168">
        <f>'AEO T27 Chemicals 2022 Raw'!Z13</f>
        <v>311.32913200000002</v>
      </c>
      <c r="X23" s="168">
        <f>'AEO T27 Chemicals 2022 Raw'!AA13</f>
        <v>313.98168900000002</v>
      </c>
      <c r="Y23" s="168">
        <f>'AEO T27 Chemicals 2022 Raw'!AB13</f>
        <v>306.80389400000001</v>
      </c>
      <c r="Z23" s="168">
        <f>'AEO T27 Chemicals 2022 Raw'!AC13</f>
        <v>298.338776</v>
      </c>
      <c r="AA23" s="168">
        <f>'AEO T27 Chemicals 2022 Raw'!AD13</f>
        <v>291.50482199999999</v>
      </c>
      <c r="AB23" s="168">
        <f>'AEO T27 Chemicals 2022 Raw'!AE13</f>
        <v>289.44311499999998</v>
      </c>
      <c r="AC23" s="168">
        <f>'AEO T27 Chemicals 2022 Raw'!AF13</f>
        <v>289.49761999999998</v>
      </c>
      <c r="AD23" s="168">
        <f>'AEO T27 Chemicals 2022 Raw'!AG13</f>
        <v>286.96066300000001</v>
      </c>
      <c r="AE23" s="168">
        <f>'AEO T27 Chemicals 2022 Raw'!AH13</f>
        <v>286.27639799999997</v>
      </c>
      <c r="AF23" s="168">
        <f>'AEO T27 Chemicals 2022 Raw'!AI13</f>
        <v>293.96847500000001</v>
      </c>
      <c r="AG23" s="256">
        <f>'AEO T27 Chemicals 2022 Raw'!AJ13</f>
        <v>1E-3</v>
      </c>
    </row>
    <row r="24" spans="1:33" ht="15" customHeight="1" x14ac:dyDescent="0.25">
      <c r="A24" s="38" t="s">
        <v>611</v>
      </c>
      <c r="B24" s="163" t="s">
        <v>61</v>
      </c>
      <c r="C24" s="168">
        <f>'AEO T27 Chemicals 2022 Raw'!F14</f>
        <v>289.06063799999998</v>
      </c>
      <c r="D24" s="168">
        <f>'AEO T27 Chemicals 2022 Raw'!G14</f>
        <v>271.28762799999998</v>
      </c>
      <c r="E24" s="168">
        <f>'AEO T27 Chemicals 2022 Raw'!H14</f>
        <v>279.19570900000002</v>
      </c>
      <c r="F24" s="168">
        <f>'AEO T27 Chemicals 2022 Raw'!I14</f>
        <v>238.643066</v>
      </c>
      <c r="G24" s="168">
        <f>'AEO T27 Chemicals 2022 Raw'!J14</f>
        <v>229.82943700000001</v>
      </c>
      <c r="H24" s="168">
        <f>'AEO T27 Chemicals 2022 Raw'!K14</f>
        <v>227.39820900000001</v>
      </c>
      <c r="I24" s="168">
        <f>'AEO T27 Chemicals 2022 Raw'!L14</f>
        <v>222.87931800000001</v>
      </c>
      <c r="J24" s="168">
        <f>'AEO T27 Chemicals 2022 Raw'!M14</f>
        <v>245.69352699999999</v>
      </c>
      <c r="K24" s="168">
        <f>'AEO T27 Chemicals 2022 Raw'!N14</f>
        <v>265.36511200000001</v>
      </c>
      <c r="L24" s="168">
        <f>'AEO T27 Chemicals 2022 Raw'!O14</f>
        <v>278.439728</v>
      </c>
      <c r="M24" s="168">
        <f>'AEO T27 Chemicals 2022 Raw'!P14</f>
        <v>290.26834100000002</v>
      </c>
      <c r="N24" s="168">
        <f>'AEO T27 Chemicals 2022 Raw'!Q14</f>
        <v>300.39825400000001</v>
      </c>
      <c r="O24" s="168">
        <f>'AEO T27 Chemicals 2022 Raw'!R14</f>
        <v>311.26577800000001</v>
      </c>
      <c r="P24" s="168">
        <f>'AEO T27 Chemicals 2022 Raw'!S14</f>
        <v>312.72241200000002</v>
      </c>
      <c r="Q24" s="168">
        <f>'AEO T27 Chemicals 2022 Raw'!T14</f>
        <v>309.09201000000002</v>
      </c>
      <c r="R24" s="168">
        <f>'AEO T27 Chemicals 2022 Raw'!U14</f>
        <v>308.22537199999999</v>
      </c>
      <c r="S24" s="168">
        <f>'AEO T27 Chemicals 2022 Raw'!V14</f>
        <v>312.117706</v>
      </c>
      <c r="T24" s="168">
        <f>'AEO T27 Chemicals 2022 Raw'!W14</f>
        <v>314.56530800000002</v>
      </c>
      <c r="U24" s="168">
        <f>'AEO T27 Chemicals 2022 Raw'!X14</f>
        <v>321.39932299999998</v>
      </c>
      <c r="V24" s="168">
        <f>'AEO T27 Chemicals 2022 Raw'!Y14</f>
        <v>311.346924</v>
      </c>
      <c r="W24" s="168">
        <f>'AEO T27 Chemicals 2022 Raw'!Z14</f>
        <v>315.13443000000001</v>
      </c>
      <c r="X24" s="168">
        <f>'AEO T27 Chemicals 2022 Raw'!AA14</f>
        <v>317.79830900000002</v>
      </c>
      <c r="Y24" s="168">
        <f>'AEO T27 Chemicals 2022 Raw'!AB14</f>
        <v>310.54363999999998</v>
      </c>
      <c r="Z24" s="168">
        <f>'AEO T27 Chemicals 2022 Raw'!AC14</f>
        <v>301.98449699999998</v>
      </c>
      <c r="AA24" s="168">
        <f>'AEO T27 Chemicals 2022 Raw'!AD14</f>
        <v>295.07195999999999</v>
      </c>
      <c r="AB24" s="168">
        <f>'AEO T27 Chemicals 2022 Raw'!AE14</f>
        <v>292.97830199999999</v>
      </c>
      <c r="AC24" s="168">
        <f>'AEO T27 Chemicals 2022 Raw'!AF14</f>
        <v>293.026276</v>
      </c>
      <c r="AD24" s="168">
        <f>'AEO T27 Chemicals 2022 Raw'!AG14</f>
        <v>290.45352200000002</v>
      </c>
      <c r="AE24" s="168">
        <f>'AEO T27 Chemicals 2022 Raw'!AH14</f>
        <v>289.74685699999998</v>
      </c>
      <c r="AF24" s="168">
        <f>'AEO T27 Chemicals 2022 Raw'!AI14</f>
        <v>297.5</v>
      </c>
      <c r="AG24" s="256">
        <f>'AEO T27 Chemicals 2022 Raw'!AJ14</f>
        <v>1E-3</v>
      </c>
    </row>
    <row r="25" spans="1:33" ht="12" customHeight="1" x14ac:dyDescent="0.25">
      <c r="A25" s="38" t="s">
        <v>610</v>
      </c>
      <c r="B25" s="163" t="s">
        <v>21</v>
      </c>
      <c r="C25" s="168">
        <f>'AEO T27 Chemicals 2022 Raw'!F15</f>
        <v>2046.8911129999999</v>
      </c>
      <c r="D25" s="168">
        <f>'AEO T27 Chemicals 2022 Raw'!G15</f>
        <v>2068.8322750000002</v>
      </c>
      <c r="E25" s="168">
        <f>'AEO T27 Chemicals 2022 Raw'!H15</f>
        <v>2081.8222660000001</v>
      </c>
      <c r="F25" s="168">
        <f>'AEO T27 Chemicals 2022 Raw'!I15</f>
        <v>2135.9934079999998</v>
      </c>
      <c r="G25" s="168">
        <f>'AEO T27 Chemicals 2022 Raw'!J15</f>
        <v>2198.705078</v>
      </c>
      <c r="H25" s="168">
        <f>'AEO T27 Chemicals 2022 Raw'!K15</f>
        <v>2255.7426759999998</v>
      </c>
      <c r="I25" s="168">
        <f>'AEO T27 Chemicals 2022 Raw'!L15</f>
        <v>2303.3903810000002</v>
      </c>
      <c r="J25" s="168">
        <f>'AEO T27 Chemicals 2022 Raw'!M15</f>
        <v>2323.4257809999999</v>
      </c>
      <c r="K25" s="168">
        <f>'AEO T27 Chemicals 2022 Raw'!N15</f>
        <v>2333.3283689999998</v>
      </c>
      <c r="L25" s="168">
        <f>'AEO T27 Chemicals 2022 Raw'!O15</f>
        <v>2351.9960940000001</v>
      </c>
      <c r="M25" s="168">
        <f>'AEO T27 Chemicals 2022 Raw'!P15</f>
        <v>2379.9360350000002</v>
      </c>
      <c r="N25" s="168">
        <f>'AEO T27 Chemicals 2022 Raw'!Q15</f>
        <v>2424.2922359999998</v>
      </c>
      <c r="O25" s="168">
        <f>'AEO T27 Chemicals 2022 Raw'!R15</f>
        <v>2452.236328</v>
      </c>
      <c r="P25" s="168">
        <f>'AEO T27 Chemicals 2022 Raw'!S15</f>
        <v>2476.459961</v>
      </c>
      <c r="Q25" s="168">
        <f>'AEO T27 Chemicals 2022 Raw'!T15</f>
        <v>2508.8327640000002</v>
      </c>
      <c r="R25" s="168">
        <f>'AEO T27 Chemicals 2022 Raw'!U15</f>
        <v>2539.813721</v>
      </c>
      <c r="S25" s="168">
        <f>'AEO T27 Chemicals 2022 Raw'!V15</f>
        <v>2569.1684570000002</v>
      </c>
      <c r="T25" s="168">
        <f>'AEO T27 Chemicals 2022 Raw'!W15</f>
        <v>2597.2592770000001</v>
      </c>
      <c r="U25" s="168">
        <f>'AEO T27 Chemicals 2022 Raw'!X15</f>
        <v>2623.008789</v>
      </c>
      <c r="V25" s="168">
        <f>'AEO T27 Chemicals 2022 Raw'!Y15</f>
        <v>2654.5493160000001</v>
      </c>
      <c r="W25" s="168">
        <f>'AEO T27 Chemicals 2022 Raw'!Z15</f>
        <v>2678.9477539999998</v>
      </c>
      <c r="X25" s="168">
        <f>'AEO T27 Chemicals 2022 Raw'!AA15</f>
        <v>2708.5739749999998</v>
      </c>
      <c r="Y25" s="168">
        <f>'AEO T27 Chemicals 2022 Raw'!AB15</f>
        <v>2750.724365</v>
      </c>
      <c r="Z25" s="168">
        <f>'AEO T27 Chemicals 2022 Raw'!AC15</f>
        <v>2771.4577640000002</v>
      </c>
      <c r="AA25" s="168">
        <f>'AEO T27 Chemicals 2022 Raw'!AD15</f>
        <v>2796.881836</v>
      </c>
      <c r="AB25" s="168">
        <f>'AEO T27 Chemicals 2022 Raw'!AE15</f>
        <v>2848.8310550000001</v>
      </c>
      <c r="AC25" s="168">
        <f>'AEO T27 Chemicals 2022 Raw'!AF15</f>
        <v>2879.7585450000001</v>
      </c>
      <c r="AD25" s="168">
        <f>'AEO T27 Chemicals 2022 Raw'!AG15</f>
        <v>2879.288818</v>
      </c>
      <c r="AE25" s="168">
        <f>'AEO T27 Chemicals 2022 Raw'!AH15</f>
        <v>2897.983643</v>
      </c>
      <c r="AF25" s="168">
        <f>'AEO T27 Chemicals 2022 Raw'!AI15</f>
        <v>2945.6647950000001</v>
      </c>
      <c r="AG25" s="256">
        <f>'AEO T27 Chemicals 2022 Raw'!AJ15</f>
        <v>1.2999999999999999E-2</v>
      </c>
    </row>
    <row r="26" spans="1:33" ht="12" customHeight="1" x14ac:dyDescent="0.25">
      <c r="A26" s="38" t="s">
        <v>609</v>
      </c>
      <c r="B26" s="163" t="s">
        <v>22</v>
      </c>
      <c r="C26" s="168">
        <f>'AEO T27 Chemicals 2022 Raw'!F16</f>
        <v>98.604468999999995</v>
      </c>
      <c r="D26" s="168">
        <f>'AEO T27 Chemicals 2022 Raw'!G16</f>
        <v>99.209830999999994</v>
      </c>
      <c r="E26" s="168">
        <f>'AEO T27 Chemicals 2022 Raw'!H16</f>
        <v>99.805808999999996</v>
      </c>
      <c r="F26" s="168">
        <f>'AEO T27 Chemicals 2022 Raw'!I16</f>
        <v>100.453278</v>
      </c>
      <c r="G26" s="168">
        <f>'AEO T27 Chemicals 2022 Raw'!J16</f>
        <v>101.172501</v>
      </c>
      <c r="H26" s="168">
        <f>'AEO T27 Chemicals 2022 Raw'!K16</f>
        <v>101.866653</v>
      </c>
      <c r="I26" s="168">
        <f>'AEO T27 Chemicals 2022 Raw'!L16</f>
        <v>102.502083</v>
      </c>
      <c r="J26" s="168">
        <f>'AEO T27 Chemicals 2022 Raw'!M16</f>
        <v>103.08252</v>
      </c>
      <c r="K26" s="168">
        <f>'AEO T27 Chemicals 2022 Raw'!N16</f>
        <v>103.519897</v>
      </c>
      <c r="L26" s="168">
        <f>'AEO T27 Chemicals 2022 Raw'!O16</f>
        <v>103.854553</v>
      </c>
      <c r="M26" s="168">
        <f>'AEO T27 Chemicals 2022 Raw'!P16</f>
        <v>104.103302</v>
      </c>
      <c r="N26" s="168">
        <f>'AEO T27 Chemicals 2022 Raw'!Q16</f>
        <v>104.27797700000001</v>
      </c>
      <c r="O26" s="168">
        <f>'AEO T27 Chemicals 2022 Raw'!R16</f>
        <v>104.319412</v>
      </c>
      <c r="P26" s="168">
        <f>'AEO T27 Chemicals 2022 Raw'!S16</f>
        <v>104.278938</v>
      </c>
      <c r="Q26" s="168">
        <f>'AEO T27 Chemicals 2022 Raw'!T16</f>
        <v>104.25527200000001</v>
      </c>
      <c r="R26" s="168">
        <f>'AEO T27 Chemicals 2022 Raw'!U16</f>
        <v>104.23217</v>
      </c>
      <c r="S26" s="168">
        <f>'AEO T27 Chemicals 2022 Raw'!V16</f>
        <v>104.21682</v>
      </c>
      <c r="T26" s="168">
        <f>'AEO T27 Chemicals 2022 Raw'!W16</f>
        <v>104.195984</v>
      </c>
      <c r="U26" s="168">
        <f>'AEO T27 Chemicals 2022 Raw'!X16</f>
        <v>104.176804</v>
      </c>
      <c r="V26" s="168">
        <f>'AEO T27 Chemicals 2022 Raw'!Y16</f>
        <v>104.14141100000001</v>
      </c>
      <c r="W26" s="168">
        <f>'AEO T27 Chemicals 2022 Raw'!Z16</f>
        <v>104.107758</v>
      </c>
      <c r="X26" s="168">
        <f>'AEO T27 Chemicals 2022 Raw'!AA16</f>
        <v>104.085312</v>
      </c>
      <c r="Y26" s="168">
        <f>'AEO T27 Chemicals 2022 Raw'!AB16</f>
        <v>104.060699</v>
      </c>
      <c r="Z26" s="168">
        <f>'AEO T27 Chemicals 2022 Raw'!AC16</f>
        <v>103.983017</v>
      </c>
      <c r="AA26" s="168">
        <f>'AEO T27 Chemicals 2022 Raw'!AD16</f>
        <v>103.933044</v>
      </c>
      <c r="AB26" s="168">
        <f>'AEO T27 Chemicals 2022 Raw'!AE16</f>
        <v>103.939789</v>
      </c>
      <c r="AC26" s="168">
        <f>'AEO T27 Chemicals 2022 Raw'!AF16</f>
        <v>103.91119399999999</v>
      </c>
      <c r="AD26" s="168">
        <f>'AEO T27 Chemicals 2022 Raw'!AG16</f>
        <v>103.781113</v>
      </c>
      <c r="AE26" s="168">
        <f>'AEO T27 Chemicals 2022 Raw'!AH16</f>
        <v>103.694351</v>
      </c>
      <c r="AF26" s="168">
        <f>'AEO T27 Chemicals 2022 Raw'!AI16</f>
        <v>103.701256</v>
      </c>
      <c r="AG26" s="256">
        <f>'AEO T27 Chemicals 2022 Raw'!AJ16</f>
        <v>2E-3</v>
      </c>
    </row>
    <row r="27" spans="1:33" ht="12" customHeight="1" x14ac:dyDescent="0.25">
      <c r="A27" s="38" t="s">
        <v>608</v>
      </c>
      <c r="B27" s="163" t="s">
        <v>23</v>
      </c>
      <c r="C27" s="168">
        <f>'AEO T27 Chemicals 2022 Raw'!F17</f>
        <v>1.7604000000000002E-2</v>
      </c>
      <c r="D27" s="168">
        <f>'AEO T27 Chemicals 2022 Raw'!G17</f>
        <v>1.7593000000000001E-2</v>
      </c>
      <c r="E27" s="168">
        <f>'AEO T27 Chemicals 2022 Raw'!H17</f>
        <v>1.7582E-2</v>
      </c>
      <c r="F27" s="168">
        <f>'AEO T27 Chemicals 2022 Raw'!I17</f>
        <v>1.7572000000000001E-2</v>
      </c>
      <c r="G27" s="168">
        <f>'AEO T27 Chemicals 2022 Raw'!J17</f>
        <v>1.7562000000000001E-2</v>
      </c>
      <c r="H27" s="168">
        <f>'AEO T27 Chemicals 2022 Raw'!K17</f>
        <v>1.7552999999999999E-2</v>
      </c>
      <c r="I27" s="168">
        <f>'AEO T27 Chemicals 2022 Raw'!L17</f>
        <v>1.7545000000000002E-2</v>
      </c>
      <c r="J27" s="168">
        <f>'AEO T27 Chemicals 2022 Raw'!M17</f>
        <v>1.7537000000000001E-2</v>
      </c>
      <c r="K27" s="168">
        <f>'AEO T27 Chemicals 2022 Raw'!N17</f>
        <v>1.7531000000000001E-2</v>
      </c>
      <c r="L27" s="168">
        <f>'AEO T27 Chemicals 2022 Raw'!O17</f>
        <v>1.7526E-2</v>
      </c>
      <c r="M27" s="168">
        <f>'AEO T27 Chemicals 2022 Raw'!P17</f>
        <v>1.7523E-2</v>
      </c>
      <c r="N27" s="168">
        <f>'AEO T27 Chemicals 2022 Raw'!Q17</f>
        <v>1.7520999999999998E-2</v>
      </c>
      <c r="O27" s="168">
        <f>'AEO T27 Chemicals 2022 Raw'!R17</f>
        <v>1.7520000000000001E-2</v>
      </c>
      <c r="P27" s="168">
        <f>'AEO T27 Chemicals 2022 Raw'!S17</f>
        <v>1.7520000000000001E-2</v>
      </c>
      <c r="Q27" s="168">
        <f>'AEO T27 Chemicals 2022 Raw'!T17</f>
        <v>1.7520000000000001E-2</v>
      </c>
      <c r="R27" s="168">
        <f>'AEO T27 Chemicals 2022 Raw'!U17</f>
        <v>1.7520000000000001E-2</v>
      </c>
      <c r="S27" s="168">
        <f>'AEO T27 Chemicals 2022 Raw'!V17</f>
        <v>1.7520000000000001E-2</v>
      </c>
      <c r="T27" s="168">
        <f>'AEO T27 Chemicals 2022 Raw'!W17</f>
        <v>1.7520000000000001E-2</v>
      </c>
      <c r="U27" s="168">
        <f>'AEO T27 Chemicals 2022 Raw'!X17</f>
        <v>1.7520000000000001E-2</v>
      </c>
      <c r="V27" s="168">
        <f>'AEO T27 Chemicals 2022 Raw'!Y17</f>
        <v>1.7520000000000001E-2</v>
      </c>
      <c r="W27" s="168">
        <f>'AEO T27 Chemicals 2022 Raw'!Z17</f>
        <v>1.7520000000000001E-2</v>
      </c>
      <c r="X27" s="168">
        <f>'AEO T27 Chemicals 2022 Raw'!AA17</f>
        <v>1.7520000000000001E-2</v>
      </c>
      <c r="Y27" s="168">
        <f>'AEO T27 Chemicals 2022 Raw'!AB17</f>
        <v>1.7520000000000001E-2</v>
      </c>
      <c r="Z27" s="168">
        <f>'AEO T27 Chemicals 2022 Raw'!AC17</f>
        <v>1.7520000000000001E-2</v>
      </c>
      <c r="AA27" s="168">
        <f>'AEO T27 Chemicals 2022 Raw'!AD17</f>
        <v>1.7520000000000001E-2</v>
      </c>
      <c r="AB27" s="168">
        <f>'AEO T27 Chemicals 2022 Raw'!AE17</f>
        <v>1.7520000000000001E-2</v>
      </c>
      <c r="AC27" s="168">
        <f>'AEO T27 Chemicals 2022 Raw'!AF17</f>
        <v>1.7520000000000001E-2</v>
      </c>
      <c r="AD27" s="168">
        <f>'AEO T27 Chemicals 2022 Raw'!AG17</f>
        <v>1.7520000000000001E-2</v>
      </c>
      <c r="AE27" s="168">
        <f>'AEO T27 Chemicals 2022 Raw'!AH17</f>
        <v>1.7520000000000001E-2</v>
      </c>
      <c r="AF27" s="168">
        <f>'AEO T27 Chemicals 2022 Raw'!AI17</f>
        <v>1.7520000000000001E-2</v>
      </c>
      <c r="AG27" s="256">
        <f>'AEO T27 Chemicals 2022 Raw'!AJ17</f>
        <v>0</v>
      </c>
    </row>
    <row r="28" spans="1:33" ht="12" customHeight="1" x14ac:dyDescent="0.25">
      <c r="A28" s="38" t="s">
        <v>607</v>
      </c>
      <c r="B28" s="163" t="s">
        <v>24</v>
      </c>
      <c r="C28" s="168">
        <f>'AEO T27 Chemicals 2022 Raw'!F18</f>
        <v>392.64080799999999</v>
      </c>
      <c r="D28" s="168">
        <f>'AEO T27 Chemicals 2022 Raw'!G18</f>
        <v>384.82504299999999</v>
      </c>
      <c r="E28" s="168">
        <f>'AEO T27 Chemicals 2022 Raw'!H18</f>
        <v>376.04083300000002</v>
      </c>
      <c r="F28" s="168">
        <f>'AEO T27 Chemicals 2022 Raw'!I18</f>
        <v>369.93765300000001</v>
      </c>
      <c r="G28" s="168">
        <f>'AEO T27 Chemicals 2022 Raw'!J18</f>
        <v>371.936646</v>
      </c>
      <c r="H28" s="168">
        <f>'AEO T27 Chemicals 2022 Raw'!K18</f>
        <v>375.25839200000001</v>
      </c>
      <c r="I28" s="168">
        <f>'AEO T27 Chemicals 2022 Raw'!L18</f>
        <v>376.88345299999997</v>
      </c>
      <c r="J28" s="168">
        <f>'AEO T27 Chemicals 2022 Raw'!M18</f>
        <v>378.12243699999999</v>
      </c>
      <c r="K28" s="168">
        <f>'AEO T27 Chemicals 2022 Raw'!N18</f>
        <v>375.98761000000002</v>
      </c>
      <c r="L28" s="168">
        <f>'AEO T27 Chemicals 2022 Raw'!O18</f>
        <v>374.73751800000002</v>
      </c>
      <c r="M28" s="168">
        <f>'AEO T27 Chemicals 2022 Raw'!P18</f>
        <v>375.52310199999999</v>
      </c>
      <c r="N28" s="168">
        <f>'AEO T27 Chemicals 2022 Raw'!Q18</f>
        <v>380.08807400000001</v>
      </c>
      <c r="O28" s="168">
        <f>'AEO T27 Chemicals 2022 Raw'!R18</f>
        <v>381.158051</v>
      </c>
      <c r="P28" s="168">
        <f>'AEO T27 Chemicals 2022 Raw'!S18</f>
        <v>379.26464800000002</v>
      </c>
      <c r="Q28" s="168">
        <f>'AEO T27 Chemicals 2022 Raw'!T18</f>
        <v>378.31414799999999</v>
      </c>
      <c r="R28" s="168">
        <f>'AEO T27 Chemicals 2022 Raw'!U18</f>
        <v>377.67334</v>
      </c>
      <c r="S28" s="168">
        <f>'AEO T27 Chemicals 2022 Raw'!V18</f>
        <v>377.614441</v>
      </c>
      <c r="T28" s="168">
        <f>'AEO T27 Chemicals 2022 Raw'!W18</f>
        <v>376.72464000000002</v>
      </c>
      <c r="U28" s="168">
        <f>'AEO T27 Chemicals 2022 Raw'!X18</f>
        <v>376.08230600000002</v>
      </c>
      <c r="V28" s="168">
        <f>'AEO T27 Chemicals 2022 Raw'!Y18</f>
        <v>373.37481700000001</v>
      </c>
      <c r="W28" s="168">
        <f>'AEO T27 Chemicals 2022 Raw'!Z18</f>
        <v>371.28619400000002</v>
      </c>
      <c r="X28" s="168">
        <f>'AEO T27 Chemicals 2022 Raw'!AA18</f>
        <v>370.09936499999998</v>
      </c>
      <c r="Y28" s="168">
        <f>'AEO T27 Chemicals 2022 Raw'!AB18</f>
        <v>369.71322600000002</v>
      </c>
      <c r="Z28" s="168">
        <f>'AEO T27 Chemicals 2022 Raw'!AC18</f>
        <v>364.29278599999998</v>
      </c>
      <c r="AA28" s="168">
        <f>'AEO T27 Chemicals 2022 Raw'!AD18</f>
        <v>359.97131300000001</v>
      </c>
      <c r="AB28" s="168">
        <f>'AEO T27 Chemicals 2022 Raw'!AE18</f>
        <v>361.74865699999998</v>
      </c>
      <c r="AC28" s="168">
        <f>'AEO T27 Chemicals 2022 Raw'!AF18</f>
        <v>359.720642</v>
      </c>
      <c r="AD28" s="168">
        <f>'AEO T27 Chemicals 2022 Raw'!AG18</f>
        <v>350.60006700000002</v>
      </c>
      <c r="AE28" s="168">
        <f>'AEO T27 Chemicals 2022 Raw'!AH18</f>
        <v>344.96838400000001</v>
      </c>
      <c r="AF28" s="168">
        <f>'AEO T27 Chemicals 2022 Raw'!AI18</f>
        <v>346.45880099999999</v>
      </c>
      <c r="AG28" s="256">
        <f>'AEO T27 Chemicals 2022 Raw'!AJ18</f>
        <v>-4.0000000000000001E-3</v>
      </c>
    </row>
    <row r="29" spans="1:33" ht="12" customHeight="1" x14ac:dyDescent="0.25">
      <c r="A29" s="38" t="s">
        <v>606</v>
      </c>
      <c r="B29" s="163" t="s">
        <v>25</v>
      </c>
      <c r="C29" s="168">
        <f>'AEO T27 Chemicals 2022 Raw'!F19</f>
        <v>2827.2145999999998</v>
      </c>
      <c r="D29" s="168">
        <f>'AEO T27 Chemicals 2022 Raw'!G19</f>
        <v>2824.1721189999998</v>
      </c>
      <c r="E29" s="168">
        <f>'AEO T27 Chemicals 2022 Raw'!H19</f>
        <v>2836.8823240000002</v>
      </c>
      <c r="F29" s="168">
        <f>'AEO T27 Chemicals 2022 Raw'!I19</f>
        <v>2845.0451659999999</v>
      </c>
      <c r="G29" s="168">
        <f>'AEO T27 Chemicals 2022 Raw'!J19</f>
        <v>2901.6611330000001</v>
      </c>
      <c r="H29" s="168">
        <f>'AEO T27 Chemicals 2022 Raw'!K19</f>
        <v>2960.2834469999998</v>
      </c>
      <c r="I29" s="168">
        <f>'AEO T27 Chemicals 2022 Raw'!L19</f>
        <v>3005.673096</v>
      </c>
      <c r="J29" s="168">
        <f>'AEO T27 Chemicals 2022 Raw'!M19</f>
        <v>3050.341797</v>
      </c>
      <c r="K29" s="168">
        <f>'AEO T27 Chemicals 2022 Raw'!N19</f>
        <v>3078.2185060000002</v>
      </c>
      <c r="L29" s="168">
        <f>'AEO T27 Chemicals 2022 Raw'!O19</f>
        <v>3109.0454100000002</v>
      </c>
      <c r="M29" s="168">
        <f>'AEO T27 Chemicals 2022 Raw'!P19</f>
        <v>3149.8483890000002</v>
      </c>
      <c r="N29" s="168">
        <f>'AEO T27 Chemicals 2022 Raw'!Q19</f>
        <v>3209.0742190000001</v>
      </c>
      <c r="O29" s="168">
        <f>'AEO T27 Chemicals 2022 Raw'!R19</f>
        <v>3248.9970699999999</v>
      </c>
      <c r="P29" s="168">
        <f>'AEO T27 Chemicals 2022 Raw'!S19</f>
        <v>3272.7436520000001</v>
      </c>
      <c r="Q29" s="168">
        <f>'AEO T27 Chemicals 2022 Raw'!T19</f>
        <v>3300.5119629999999</v>
      </c>
      <c r="R29" s="168">
        <f>'AEO T27 Chemicals 2022 Raw'!U19</f>
        <v>3329.9621579999998</v>
      </c>
      <c r="S29" s="168">
        <f>'AEO T27 Chemicals 2022 Raw'!V19</f>
        <v>3363.13501</v>
      </c>
      <c r="T29" s="168">
        <f>'AEO T27 Chemicals 2022 Raw'!W19</f>
        <v>3392.7629390000002</v>
      </c>
      <c r="U29" s="168">
        <f>'AEO T27 Chemicals 2022 Raw'!X19</f>
        <v>3424.6848140000002</v>
      </c>
      <c r="V29" s="168">
        <f>'AEO T27 Chemicals 2022 Raw'!Y19</f>
        <v>3443.429932</v>
      </c>
      <c r="W29" s="168">
        <f>'AEO T27 Chemicals 2022 Raw'!Z19</f>
        <v>3469.4936520000001</v>
      </c>
      <c r="X29" s="168">
        <f>'AEO T27 Chemicals 2022 Raw'!AA19</f>
        <v>3500.5744629999999</v>
      </c>
      <c r="Y29" s="168">
        <f>'AEO T27 Chemicals 2022 Raw'!AB19</f>
        <v>3535.0595699999999</v>
      </c>
      <c r="Z29" s="168">
        <f>'AEO T27 Chemicals 2022 Raw'!AC19</f>
        <v>3541.735596</v>
      </c>
      <c r="AA29" s="168">
        <f>'AEO T27 Chemicals 2022 Raw'!AD19</f>
        <v>3555.8759770000001</v>
      </c>
      <c r="AB29" s="168">
        <f>'AEO T27 Chemicals 2022 Raw'!AE19</f>
        <v>3607.5151369999999</v>
      </c>
      <c r="AC29" s="168">
        <f>'AEO T27 Chemicals 2022 Raw'!AF19</f>
        <v>3636.4343260000001</v>
      </c>
      <c r="AD29" s="168">
        <f>'AEO T27 Chemicals 2022 Raw'!AG19</f>
        <v>3624.1411130000001</v>
      </c>
      <c r="AE29" s="168">
        <f>'AEO T27 Chemicals 2022 Raw'!AH19</f>
        <v>3636.4106449999999</v>
      </c>
      <c r="AF29" s="168">
        <f>'AEO T27 Chemicals 2022 Raw'!AI19</f>
        <v>3693.3422850000002</v>
      </c>
      <c r="AG29" s="256">
        <f>'AEO T27 Chemicals 2022 Raw'!AJ19</f>
        <v>8.9999999999999993E-3</v>
      </c>
    </row>
    <row r="30" spans="1:33" ht="12" customHeight="1" x14ac:dyDescent="0.25">
      <c r="B30" s="162" t="s">
        <v>587</v>
      </c>
      <c r="C30" s="248">
        <f>'AEO T27 Chemicals 2022 Raw'!F20</f>
        <v>0</v>
      </c>
      <c r="D30" s="248">
        <f>'AEO T27 Chemicals 2022 Raw'!G20</f>
        <v>0</v>
      </c>
      <c r="E30" s="248">
        <f>'AEO T27 Chemicals 2022 Raw'!H20</f>
        <v>0</v>
      </c>
      <c r="F30" s="248">
        <f>'AEO T27 Chemicals 2022 Raw'!I20</f>
        <v>0</v>
      </c>
      <c r="G30" s="248">
        <f>'AEO T27 Chemicals 2022 Raw'!J20</f>
        <v>0</v>
      </c>
      <c r="H30" s="248">
        <f>'AEO T27 Chemicals 2022 Raw'!K20</f>
        <v>0</v>
      </c>
      <c r="I30" s="248">
        <f>'AEO T27 Chemicals 2022 Raw'!L20</f>
        <v>0</v>
      </c>
      <c r="J30" s="248">
        <f>'AEO T27 Chemicals 2022 Raw'!M20</f>
        <v>0</v>
      </c>
      <c r="K30" s="248">
        <f>'AEO T27 Chemicals 2022 Raw'!N20</f>
        <v>0</v>
      </c>
      <c r="L30" s="248">
        <f>'AEO T27 Chemicals 2022 Raw'!O20</f>
        <v>0</v>
      </c>
      <c r="M30" s="248">
        <f>'AEO T27 Chemicals 2022 Raw'!P20</f>
        <v>0</v>
      </c>
      <c r="N30" s="248">
        <f>'AEO T27 Chemicals 2022 Raw'!Q20</f>
        <v>0</v>
      </c>
      <c r="O30" s="248">
        <f>'AEO T27 Chemicals 2022 Raw'!R20</f>
        <v>0</v>
      </c>
      <c r="P30" s="248">
        <f>'AEO T27 Chemicals 2022 Raw'!S20</f>
        <v>0</v>
      </c>
      <c r="Q30" s="248">
        <f>'AEO T27 Chemicals 2022 Raw'!T20</f>
        <v>0</v>
      </c>
      <c r="R30" s="248">
        <f>'AEO T27 Chemicals 2022 Raw'!U20</f>
        <v>0</v>
      </c>
      <c r="S30" s="248">
        <f>'AEO T27 Chemicals 2022 Raw'!V20</f>
        <v>0</v>
      </c>
      <c r="T30" s="248">
        <f>'AEO T27 Chemicals 2022 Raw'!W20</f>
        <v>0</v>
      </c>
      <c r="U30" s="248">
        <f>'AEO T27 Chemicals 2022 Raw'!X20</f>
        <v>0</v>
      </c>
      <c r="V30" s="248">
        <f>'AEO T27 Chemicals 2022 Raw'!Y20</f>
        <v>0</v>
      </c>
      <c r="W30" s="248">
        <f>'AEO T27 Chemicals 2022 Raw'!Z20</f>
        <v>0</v>
      </c>
      <c r="X30" s="248">
        <f>'AEO T27 Chemicals 2022 Raw'!AA20</f>
        <v>0</v>
      </c>
      <c r="Y30" s="248">
        <f>'AEO T27 Chemicals 2022 Raw'!AB20</f>
        <v>0</v>
      </c>
      <c r="Z30" s="248">
        <f>'AEO T27 Chemicals 2022 Raw'!AC20</f>
        <v>0</v>
      </c>
      <c r="AA30" s="248">
        <f>'AEO T27 Chemicals 2022 Raw'!AD20</f>
        <v>0</v>
      </c>
      <c r="AB30" s="248">
        <f>'AEO T27 Chemicals 2022 Raw'!AE20</f>
        <v>0</v>
      </c>
      <c r="AC30" s="248">
        <f>'AEO T27 Chemicals 2022 Raw'!AF20</f>
        <v>0</v>
      </c>
      <c r="AD30" s="248">
        <f>'AEO T27 Chemicals 2022 Raw'!AG20</f>
        <v>0</v>
      </c>
      <c r="AE30" s="248">
        <f>'AEO T27 Chemicals 2022 Raw'!AH20</f>
        <v>0</v>
      </c>
      <c r="AF30" s="248">
        <f>'AEO T27 Chemicals 2022 Raw'!AI20</f>
        <v>0</v>
      </c>
      <c r="AG30" s="126">
        <f>'AEO T27 Chemicals 2022 Raw'!AJ20</f>
        <v>0</v>
      </c>
    </row>
    <row r="31" spans="1:33" ht="12" customHeight="1" x14ac:dyDescent="0.25">
      <c r="A31" s="38" t="s">
        <v>605</v>
      </c>
      <c r="B31" s="163" t="s">
        <v>2143</v>
      </c>
      <c r="C31" s="168">
        <f>'AEO T27 Chemicals 2022 Raw'!F21</f>
        <v>3385.6000979999999</v>
      </c>
      <c r="D31" s="168">
        <f>'AEO T27 Chemicals 2022 Raw'!G21</f>
        <v>3533.1997070000002</v>
      </c>
      <c r="E31" s="168">
        <f>'AEO T27 Chemicals 2022 Raw'!H21</f>
        <v>3706</v>
      </c>
      <c r="F31" s="168">
        <f>'AEO T27 Chemicals 2022 Raw'!I21</f>
        <v>3687.9594729999999</v>
      </c>
      <c r="G31" s="168">
        <f>'AEO T27 Chemicals 2022 Raw'!J21</f>
        <v>3766.2041020000001</v>
      </c>
      <c r="H31" s="168">
        <f>'AEO T27 Chemicals 2022 Raw'!K21</f>
        <v>3835.6704100000002</v>
      </c>
      <c r="I31" s="168">
        <f>'AEO T27 Chemicals 2022 Raw'!L21</f>
        <v>3875.95874</v>
      </c>
      <c r="J31" s="168">
        <f>'AEO T27 Chemicals 2022 Raw'!M21</f>
        <v>3901.6791990000002</v>
      </c>
      <c r="K31" s="168">
        <f>'AEO T27 Chemicals 2022 Raw'!N21</f>
        <v>3904.8549800000001</v>
      </c>
      <c r="L31" s="168">
        <f>'AEO T27 Chemicals 2022 Raw'!O21</f>
        <v>3919.5139159999999</v>
      </c>
      <c r="M31" s="168">
        <f>'AEO T27 Chemicals 2022 Raw'!P21</f>
        <v>3960.5285640000002</v>
      </c>
      <c r="N31" s="168">
        <f>'AEO T27 Chemicals 2022 Raw'!Q21</f>
        <v>4034.6733399999998</v>
      </c>
      <c r="O31" s="168">
        <f>'AEO T27 Chemicals 2022 Raw'!R21</f>
        <v>4079.6621089999999</v>
      </c>
      <c r="P31" s="168">
        <f>'AEO T27 Chemicals 2022 Raw'!S21</f>
        <v>4100.4165039999998</v>
      </c>
      <c r="Q31" s="168">
        <f>'AEO T27 Chemicals 2022 Raw'!T21</f>
        <v>4121.2211909999996</v>
      </c>
      <c r="R31" s="168">
        <f>'AEO T27 Chemicals 2022 Raw'!U21</f>
        <v>4149.1884769999997</v>
      </c>
      <c r="S31" s="168">
        <f>'AEO T27 Chemicals 2022 Raw'!V21</f>
        <v>4179.8710940000001</v>
      </c>
      <c r="T31" s="168">
        <f>'AEO T27 Chemicals 2022 Raw'!W21</f>
        <v>4203.0209960000002</v>
      </c>
      <c r="U31" s="168">
        <f>'AEO T27 Chemicals 2022 Raw'!X21</f>
        <v>4230.2338870000003</v>
      </c>
      <c r="V31" s="168">
        <f>'AEO T27 Chemicals 2022 Raw'!Y21</f>
        <v>4241.5751950000003</v>
      </c>
      <c r="W31" s="168">
        <f>'AEO T27 Chemicals 2022 Raw'!Z21</f>
        <v>4258.4970700000003</v>
      </c>
      <c r="X31" s="168">
        <f>'AEO T27 Chemicals 2022 Raw'!AA21</f>
        <v>4282.2470700000003</v>
      </c>
      <c r="Y31" s="168">
        <f>'AEO T27 Chemicals 2022 Raw'!AB21</f>
        <v>4320.6293949999999</v>
      </c>
      <c r="Z31" s="168">
        <f>'AEO T27 Chemicals 2022 Raw'!AC21</f>
        <v>4321.7885740000002</v>
      </c>
      <c r="AA31" s="168">
        <f>'AEO T27 Chemicals 2022 Raw'!AD21</f>
        <v>4329.4404299999997</v>
      </c>
      <c r="AB31" s="168">
        <f>'AEO T27 Chemicals 2022 Raw'!AE21</f>
        <v>4384.6025390000004</v>
      </c>
      <c r="AC31" s="168">
        <f>'AEO T27 Chemicals 2022 Raw'!AF21</f>
        <v>4405.4921880000002</v>
      </c>
      <c r="AD31" s="168">
        <f>'AEO T27 Chemicals 2022 Raw'!AG21</f>
        <v>4374.486328</v>
      </c>
      <c r="AE31" s="168">
        <f>'AEO T27 Chemicals 2022 Raw'!AH21</f>
        <v>4375.9545900000003</v>
      </c>
      <c r="AF31" s="168">
        <f>'AEO T27 Chemicals 2022 Raw'!AI21</f>
        <v>4439.3554690000001</v>
      </c>
      <c r="AG31" s="256">
        <f>'AEO T27 Chemicals 2022 Raw'!AJ21</f>
        <v>8.9999999999999993E-3</v>
      </c>
    </row>
    <row r="32" spans="1:33" ht="12" customHeight="1" x14ac:dyDescent="0.25">
      <c r="A32" s="38" t="s">
        <v>604</v>
      </c>
      <c r="B32" s="163" t="s">
        <v>422</v>
      </c>
      <c r="C32" s="168">
        <f>'AEO T27 Chemicals 2022 Raw'!F22</f>
        <v>422.59997600000003</v>
      </c>
      <c r="D32" s="168">
        <f>'AEO T27 Chemicals 2022 Raw'!G22</f>
        <v>416.70001200000002</v>
      </c>
      <c r="E32" s="168">
        <f>'AEO T27 Chemicals 2022 Raw'!H22</f>
        <v>421.29998799999998</v>
      </c>
      <c r="F32" s="168">
        <f>'AEO T27 Chemicals 2022 Raw'!I22</f>
        <v>422.73202500000002</v>
      </c>
      <c r="G32" s="168">
        <f>'AEO T27 Chemicals 2022 Raw'!J22</f>
        <v>422.73202500000002</v>
      </c>
      <c r="H32" s="168">
        <f>'AEO T27 Chemicals 2022 Raw'!K22</f>
        <v>422.73202500000002</v>
      </c>
      <c r="I32" s="168">
        <f>'AEO T27 Chemicals 2022 Raw'!L22</f>
        <v>422.73202500000002</v>
      </c>
      <c r="J32" s="168">
        <f>'AEO T27 Chemicals 2022 Raw'!M22</f>
        <v>422.73202500000002</v>
      </c>
      <c r="K32" s="168">
        <f>'AEO T27 Chemicals 2022 Raw'!N22</f>
        <v>422.73202500000002</v>
      </c>
      <c r="L32" s="168">
        <f>'AEO T27 Chemicals 2022 Raw'!O22</f>
        <v>422.73202500000002</v>
      </c>
      <c r="M32" s="168">
        <f>'AEO T27 Chemicals 2022 Raw'!P22</f>
        <v>422.73202500000002</v>
      </c>
      <c r="N32" s="168">
        <f>'AEO T27 Chemicals 2022 Raw'!Q22</f>
        <v>422.73202500000002</v>
      </c>
      <c r="O32" s="168">
        <f>'AEO T27 Chemicals 2022 Raw'!R22</f>
        <v>422.73202500000002</v>
      </c>
      <c r="P32" s="168">
        <f>'AEO T27 Chemicals 2022 Raw'!S22</f>
        <v>422.73202500000002</v>
      </c>
      <c r="Q32" s="168">
        <f>'AEO T27 Chemicals 2022 Raw'!T22</f>
        <v>422.73202500000002</v>
      </c>
      <c r="R32" s="168">
        <f>'AEO T27 Chemicals 2022 Raw'!U22</f>
        <v>422.73202500000002</v>
      </c>
      <c r="S32" s="168">
        <f>'AEO T27 Chemicals 2022 Raw'!V22</f>
        <v>422.73202500000002</v>
      </c>
      <c r="T32" s="168">
        <f>'AEO T27 Chemicals 2022 Raw'!W22</f>
        <v>422.73202500000002</v>
      </c>
      <c r="U32" s="168">
        <f>'AEO T27 Chemicals 2022 Raw'!X22</f>
        <v>422.73202500000002</v>
      </c>
      <c r="V32" s="168">
        <f>'AEO T27 Chemicals 2022 Raw'!Y22</f>
        <v>422.73202500000002</v>
      </c>
      <c r="W32" s="168">
        <f>'AEO T27 Chemicals 2022 Raw'!Z22</f>
        <v>422.73202500000002</v>
      </c>
      <c r="X32" s="168">
        <f>'AEO T27 Chemicals 2022 Raw'!AA22</f>
        <v>422.73202500000002</v>
      </c>
      <c r="Y32" s="168">
        <f>'AEO T27 Chemicals 2022 Raw'!AB22</f>
        <v>422.73202500000002</v>
      </c>
      <c r="Z32" s="168">
        <f>'AEO T27 Chemicals 2022 Raw'!AC22</f>
        <v>422.73202500000002</v>
      </c>
      <c r="AA32" s="168">
        <f>'AEO T27 Chemicals 2022 Raw'!AD22</f>
        <v>422.73202500000002</v>
      </c>
      <c r="AB32" s="168">
        <f>'AEO T27 Chemicals 2022 Raw'!AE22</f>
        <v>422.73202500000002</v>
      </c>
      <c r="AC32" s="168">
        <f>'AEO T27 Chemicals 2022 Raw'!AF22</f>
        <v>422.73202500000002</v>
      </c>
      <c r="AD32" s="168">
        <f>'AEO T27 Chemicals 2022 Raw'!AG22</f>
        <v>422.73202500000002</v>
      </c>
      <c r="AE32" s="168">
        <f>'AEO T27 Chemicals 2022 Raw'!AH22</f>
        <v>422.73202500000002</v>
      </c>
      <c r="AF32" s="168">
        <f>'AEO T27 Chemicals 2022 Raw'!AI22</f>
        <v>422.73202500000002</v>
      </c>
      <c r="AG32" s="256">
        <f>'AEO T27 Chemicals 2022 Raw'!AJ22</f>
        <v>0</v>
      </c>
    </row>
    <row r="33" spans="1:33" ht="12" customHeight="1" x14ac:dyDescent="0.25">
      <c r="A33" s="38" t="s">
        <v>603</v>
      </c>
      <c r="B33" s="163" t="s">
        <v>76</v>
      </c>
      <c r="C33" s="168">
        <f>'AEO T27 Chemicals 2022 Raw'!F23</f>
        <v>583.65618900000004</v>
      </c>
      <c r="D33" s="168">
        <f>'AEO T27 Chemicals 2022 Raw'!G23</f>
        <v>563.77740500000004</v>
      </c>
      <c r="E33" s="168">
        <f>'AEO T27 Chemicals 2022 Raw'!H23</f>
        <v>630.90002400000003</v>
      </c>
      <c r="F33" s="168">
        <f>'AEO T27 Chemicals 2022 Raw'!I23</f>
        <v>550</v>
      </c>
      <c r="G33" s="168">
        <f>'AEO T27 Chemicals 2022 Raw'!J23</f>
        <v>549.99993900000004</v>
      </c>
      <c r="H33" s="168">
        <f>'AEO T27 Chemicals 2022 Raw'!K23</f>
        <v>550</v>
      </c>
      <c r="I33" s="168">
        <f>'AEO T27 Chemicals 2022 Raw'!L23</f>
        <v>550</v>
      </c>
      <c r="J33" s="168">
        <f>'AEO T27 Chemicals 2022 Raw'!M23</f>
        <v>550</v>
      </c>
      <c r="K33" s="168">
        <f>'AEO T27 Chemicals 2022 Raw'!N23</f>
        <v>550</v>
      </c>
      <c r="L33" s="168">
        <f>'AEO T27 Chemicals 2022 Raw'!O23</f>
        <v>550</v>
      </c>
      <c r="M33" s="168">
        <f>'AEO T27 Chemicals 2022 Raw'!P23</f>
        <v>550</v>
      </c>
      <c r="N33" s="168">
        <f>'AEO T27 Chemicals 2022 Raw'!Q23</f>
        <v>550</v>
      </c>
      <c r="O33" s="168">
        <f>'AEO T27 Chemicals 2022 Raw'!R23</f>
        <v>550</v>
      </c>
      <c r="P33" s="168">
        <f>'AEO T27 Chemicals 2022 Raw'!S23</f>
        <v>550</v>
      </c>
      <c r="Q33" s="168">
        <f>'AEO T27 Chemicals 2022 Raw'!T23</f>
        <v>550</v>
      </c>
      <c r="R33" s="168">
        <f>'AEO T27 Chemicals 2022 Raw'!U23</f>
        <v>550</v>
      </c>
      <c r="S33" s="168">
        <f>'AEO T27 Chemicals 2022 Raw'!V23</f>
        <v>550</v>
      </c>
      <c r="T33" s="168">
        <f>'AEO T27 Chemicals 2022 Raw'!W23</f>
        <v>550</v>
      </c>
      <c r="U33" s="168">
        <f>'AEO T27 Chemicals 2022 Raw'!X23</f>
        <v>550</v>
      </c>
      <c r="V33" s="168">
        <f>'AEO T27 Chemicals 2022 Raw'!Y23</f>
        <v>550</v>
      </c>
      <c r="W33" s="168">
        <f>'AEO T27 Chemicals 2022 Raw'!Z23</f>
        <v>550</v>
      </c>
      <c r="X33" s="168">
        <f>'AEO T27 Chemicals 2022 Raw'!AA23</f>
        <v>550</v>
      </c>
      <c r="Y33" s="168">
        <f>'AEO T27 Chemicals 2022 Raw'!AB23</f>
        <v>550</v>
      </c>
      <c r="Z33" s="168">
        <f>'AEO T27 Chemicals 2022 Raw'!AC23</f>
        <v>550</v>
      </c>
      <c r="AA33" s="168">
        <f>'AEO T27 Chemicals 2022 Raw'!AD23</f>
        <v>550</v>
      </c>
      <c r="AB33" s="168">
        <f>'AEO T27 Chemicals 2022 Raw'!AE23</f>
        <v>550</v>
      </c>
      <c r="AC33" s="168">
        <f>'AEO T27 Chemicals 2022 Raw'!AF23</f>
        <v>550</v>
      </c>
      <c r="AD33" s="168">
        <f>'AEO T27 Chemicals 2022 Raw'!AG23</f>
        <v>550</v>
      </c>
      <c r="AE33" s="168">
        <f>'AEO T27 Chemicals 2022 Raw'!AH23</f>
        <v>550</v>
      </c>
      <c r="AF33" s="168">
        <f>'AEO T27 Chemicals 2022 Raw'!AI23</f>
        <v>550</v>
      </c>
      <c r="AG33" s="256">
        <f>'AEO T27 Chemicals 2022 Raw'!AJ23</f>
        <v>-2E-3</v>
      </c>
    </row>
    <row r="34" spans="1:33" ht="12" customHeight="1" x14ac:dyDescent="0.25">
      <c r="A34" s="38" t="s">
        <v>602</v>
      </c>
      <c r="B34" s="163" t="s">
        <v>21</v>
      </c>
      <c r="C34" s="168">
        <f>'AEO T27 Chemicals 2022 Raw'!F24</f>
        <v>1036.8000489999999</v>
      </c>
      <c r="D34" s="168">
        <f>'AEO T27 Chemicals 2022 Raw'!G24</f>
        <v>1055.6999510000001</v>
      </c>
      <c r="E34" s="168">
        <f>'AEO T27 Chemicals 2022 Raw'!H24</f>
        <v>1073.9998780000001</v>
      </c>
      <c r="F34" s="168">
        <f>'AEO T27 Chemicals 2022 Raw'!I24</f>
        <v>1066.205811</v>
      </c>
      <c r="G34" s="168">
        <f>'AEO T27 Chemicals 2022 Raw'!J24</f>
        <v>1068.964966</v>
      </c>
      <c r="H34" s="168">
        <f>'AEO T27 Chemicals 2022 Raw'!K24</f>
        <v>1074.6851810000001</v>
      </c>
      <c r="I34" s="168">
        <f>'AEO T27 Chemicals 2022 Raw'!L24</f>
        <v>1081.7429199999999</v>
      </c>
      <c r="J34" s="168">
        <f>'AEO T27 Chemicals 2022 Raw'!M24</f>
        <v>1092.4963379999999</v>
      </c>
      <c r="K34" s="168">
        <f>'AEO T27 Chemicals 2022 Raw'!N24</f>
        <v>1100.040039</v>
      </c>
      <c r="L34" s="168">
        <f>'AEO T27 Chemicals 2022 Raw'!O24</f>
        <v>1106.2529300000001</v>
      </c>
      <c r="M34" s="168">
        <f>'AEO T27 Chemicals 2022 Raw'!P24</f>
        <v>1112.4957280000001</v>
      </c>
      <c r="N34" s="168">
        <f>'AEO T27 Chemicals 2022 Raw'!Q24</f>
        <v>1130.8312989999999</v>
      </c>
      <c r="O34" s="168">
        <f>'AEO T27 Chemicals 2022 Raw'!R24</f>
        <v>1136.178467</v>
      </c>
      <c r="P34" s="168">
        <f>'AEO T27 Chemicals 2022 Raw'!S24</f>
        <v>1138.359741</v>
      </c>
      <c r="Q34" s="168">
        <f>'AEO T27 Chemicals 2022 Raw'!T24</f>
        <v>1141.958374</v>
      </c>
      <c r="R34" s="168">
        <f>'AEO T27 Chemicals 2022 Raw'!U24</f>
        <v>1146.8173830000001</v>
      </c>
      <c r="S34" s="168">
        <f>'AEO T27 Chemicals 2022 Raw'!V24</f>
        <v>1152.9027100000001</v>
      </c>
      <c r="T34" s="168">
        <f>'AEO T27 Chemicals 2022 Raw'!W24</f>
        <v>1159.2172849999999</v>
      </c>
      <c r="U34" s="168">
        <f>'AEO T27 Chemicals 2022 Raw'!X24</f>
        <v>1164.696533</v>
      </c>
      <c r="V34" s="168">
        <f>'AEO T27 Chemicals 2022 Raw'!Y24</f>
        <v>1166.1766359999999</v>
      </c>
      <c r="W34" s="168">
        <f>'AEO T27 Chemicals 2022 Raw'!Z24</f>
        <v>1168.021362</v>
      </c>
      <c r="X34" s="168">
        <f>'AEO T27 Chemicals 2022 Raw'!AA24</f>
        <v>1171.5185550000001</v>
      </c>
      <c r="Y34" s="168">
        <f>'AEO T27 Chemicals 2022 Raw'!AB24</f>
        <v>1174.7421879999999</v>
      </c>
      <c r="Z34" s="168">
        <f>'AEO T27 Chemicals 2022 Raw'!AC24</f>
        <v>1170.4530030000001</v>
      </c>
      <c r="AA34" s="168">
        <f>'AEO T27 Chemicals 2022 Raw'!AD24</f>
        <v>1167.868408</v>
      </c>
      <c r="AB34" s="168">
        <f>'AEO T27 Chemicals 2022 Raw'!AE24</f>
        <v>1177.0748289999999</v>
      </c>
      <c r="AC34" s="168">
        <f>'AEO T27 Chemicals 2022 Raw'!AF24</f>
        <v>1180.3957519999999</v>
      </c>
      <c r="AD34" s="168">
        <f>'AEO T27 Chemicals 2022 Raw'!AG24</f>
        <v>1170.5972899999999</v>
      </c>
      <c r="AE34" s="168">
        <f>'AEO T27 Chemicals 2022 Raw'!AH24</f>
        <v>1167.8007809999999</v>
      </c>
      <c r="AF34" s="168">
        <f>'AEO T27 Chemicals 2022 Raw'!AI24</f>
        <v>1177.2178960000001</v>
      </c>
      <c r="AG34" s="256">
        <f>'AEO T27 Chemicals 2022 Raw'!AJ24</f>
        <v>4.0000000000000001E-3</v>
      </c>
    </row>
    <row r="35" spans="1:33" ht="12" customHeight="1" x14ac:dyDescent="0.25">
      <c r="A35" s="38" t="s">
        <v>601</v>
      </c>
      <c r="B35" s="163" t="s">
        <v>77</v>
      </c>
      <c r="C35" s="168">
        <f>'AEO T27 Chemicals 2022 Raw'!F25</f>
        <v>5006.0566410000001</v>
      </c>
      <c r="D35" s="168">
        <f>'AEO T27 Chemicals 2022 Raw'!G25</f>
        <v>5152.6767579999996</v>
      </c>
      <c r="E35" s="168">
        <f>'AEO T27 Chemicals 2022 Raw'!H25</f>
        <v>5410.8999020000001</v>
      </c>
      <c r="F35" s="168">
        <f>'AEO T27 Chemicals 2022 Raw'!I25</f>
        <v>5304.1650390000004</v>
      </c>
      <c r="G35" s="168">
        <f>'AEO T27 Chemicals 2022 Raw'!J25</f>
        <v>5385.1689450000003</v>
      </c>
      <c r="H35" s="168">
        <f>'AEO T27 Chemicals 2022 Raw'!K25</f>
        <v>5460.3554690000001</v>
      </c>
      <c r="I35" s="168">
        <f>'AEO T27 Chemicals 2022 Raw'!L25</f>
        <v>5507.7021480000003</v>
      </c>
      <c r="J35" s="168">
        <f>'AEO T27 Chemicals 2022 Raw'!M25</f>
        <v>5544.1757809999999</v>
      </c>
      <c r="K35" s="168">
        <f>'AEO T27 Chemicals 2022 Raw'!N25</f>
        <v>5554.8950199999999</v>
      </c>
      <c r="L35" s="168">
        <f>'AEO T27 Chemicals 2022 Raw'!O25</f>
        <v>5575.7666019999997</v>
      </c>
      <c r="M35" s="168">
        <f>'AEO T27 Chemicals 2022 Raw'!P25</f>
        <v>5623.0239259999998</v>
      </c>
      <c r="N35" s="168">
        <f>'AEO T27 Chemicals 2022 Raw'!Q25</f>
        <v>5715.5048829999996</v>
      </c>
      <c r="O35" s="168">
        <f>'AEO T27 Chemicals 2022 Raw'!R25</f>
        <v>5765.8408200000003</v>
      </c>
      <c r="P35" s="168">
        <f>'AEO T27 Chemicals 2022 Raw'!S25</f>
        <v>5788.7763670000004</v>
      </c>
      <c r="Q35" s="168">
        <f>'AEO T27 Chemicals 2022 Raw'!T25</f>
        <v>5813.1796880000002</v>
      </c>
      <c r="R35" s="168">
        <f>'AEO T27 Chemicals 2022 Raw'!U25</f>
        <v>5846.0058589999999</v>
      </c>
      <c r="S35" s="168">
        <f>'AEO T27 Chemicals 2022 Raw'!V25</f>
        <v>5882.7739259999998</v>
      </c>
      <c r="T35" s="168">
        <f>'AEO T27 Chemicals 2022 Raw'!W25</f>
        <v>5912.2382809999999</v>
      </c>
      <c r="U35" s="168">
        <f>'AEO T27 Chemicals 2022 Raw'!X25</f>
        <v>5944.9306640000004</v>
      </c>
      <c r="V35" s="168">
        <f>'AEO T27 Chemicals 2022 Raw'!Y25</f>
        <v>5957.751953</v>
      </c>
      <c r="W35" s="168">
        <f>'AEO T27 Chemicals 2022 Raw'!Z25</f>
        <v>5976.5185549999997</v>
      </c>
      <c r="X35" s="168">
        <f>'AEO T27 Chemicals 2022 Raw'!AA25</f>
        <v>6003.765625</v>
      </c>
      <c r="Y35" s="168">
        <f>'AEO T27 Chemicals 2022 Raw'!AB25</f>
        <v>6045.3715819999998</v>
      </c>
      <c r="Z35" s="168">
        <f>'AEO T27 Chemicals 2022 Raw'!AC25</f>
        <v>6042.2416990000002</v>
      </c>
      <c r="AA35" s="168">
        <f>'AEO T27 Chemicals 2022 Raw'!AD25</f>
        <v>6047.3085940000001</v>
      </c>
      <c r="AB35" s="168">
        <f>'AEO T27 Chemicals 2022 Raw'!AE25</f>
        <v>6111.6772460000002</v>
      </c>
      <c r="AC35" s="168">
        <f>'AEO T27 Chemicals 2022 Raw'!AF25</f>
        <v>6135.8876950000003</v>
      </c>
      <c r="AD35" s="168">
        <f>'AEO T27 Chemicals 2022 Raw'!AG25</f>
        <v>6095.0834960000002</v>
      </c>
      <c r="AE35" s="168">
        <f>'AEO T27 Chemicals 2022 Raw'!AH25</f>
        <v>6093.7553710000002</v>
      </c>
      <c r="AF35" s="168">
        <f>'AEO T27 Chemicals 2022 Raw'!AI25</f>
        <v>6166.5732420000004</v>
      </c>
      <c r="AG35" s="256">
        <f>'AEO T27 Chemicals 2022 Raw'!AJ25</f>
        <v>7.0000000000000001E-3</v>
      </c>
    </row>
    <row r="36" spans="1:33" ht="12" customHeight="1" x14ac:dyDescent="0.25">
      <c r="A36" s="38" t="s">
        <v>600</v>
      </c>
      <c r="B36" s="162" t="s">
        <v>581</v>
      </c>
      <c r="C36" s="233">
        <f>'AEO T27 Chemicals 2022 Raw'!F26</f>
        <v>7833.2714839999999</v>
      </c>
      <c r="D36" s="233">
        <f>'AEO T27 Chemicals 2022 Raw'!G26</f>
        <v>7976.8486329999996</v>
      </c>
      <c r="E36" s="233">
        <f>'AEO T27 Chemicals 2022 Raw'!H26</f>
        <v>8247.7822269999997</v>
      </c>
      <c r="F36" s="233">
        <f>'AEO T27 Chemicals 2022 Raw'!I26</f>
        <v>8149.2099609999996</v>
      </c>
      <c r="G36" s="233">
        <f>'AEO T27 Chemicals 2022 Raw'!J26</f>
        <v>8286.8300780000009</v>
      </c>
      <c r="H36" s="233">
        <f>'AEO T27 Chemicals 2022 Raw'!K26</f>
        <v>8420.6386719999991</v>
      </c>
      <c r="I36" s="233">
        <f>'AEO T27 Chemicals 2022 Raw'!L26</f>
        <v>8513.375</v>
      </c>
      <c r="J36" s="233">
        <f>'AEO T27 Chemicals 2022 Raw'!M26</f>
        <v>8594.5175780000009</v>
      </c>
      <c r="K36" s="233">
        <f>'AEO T27 Chemicals 2022 Raw'!N26</f>
        <v>8633.1132809999999</v>
      </c>
      <c r="L36" s="233">
        <f>'AEO T27 Chemicals 2022 Raw'!O26</f>
        <v>8684.8125</v>
      </c>
      <c r="M36" s="233">
        <f>'AEO T27 Chemicals 2022 Raw'!P26</f>
        <v>8772.8720699999994</v>
      </c>
      <c r="N36" s="233">
        <f>'AEO T27 Chemicals 2022 Raw'!Q26</f>
        <v>8924.5791019999997</v>
      </c>
      <c r="O36" s="233">
        <f>'AEO T27 Chemicals 2022 Raw'!R26</f>
        <v>9014.8378909999992</v>
      </c>
      <c r="P36" s="233">
        <f>'AEO T27 Chemicals 2022 Raw'!S26</f>
        <v>9061.5195309999999</v>
      </c>
      <c r="Q36" s="233">
        <f>'AEO T27 Chemicals 2022 Raw'!T26</f>
        <v>9113.6914059999999</v>
      </c>
      <c r="R36" s="233">
        <f>'AEO T27 Chemicals 2022 Raw'!U26</f>
        <v>9175.9677730000003</v>
      </c>
      <c r="S36" s="233">
        <f>'AEO T27 Chemicals 2022 Raw'!V26</f>
        <v>9245.9091800000006</v>
      </c>
      <c r="T36" s="233">
        <f>'AEO T27 Chemicals 2022 Raw'!W26</f>
        <v>9305.0009769999997</v>
      </c>
      <c r="U36" s="233">
        <f>'AEO T27 Chemicals 2022 Raw'!X26</f>
        <v>9369.6152340000008</v>
      </c>
      <c r="V36" s="233">
        <f>'AEO T27 Chemicals 2022 Raw'!Y26</f>
        <v>9401.1816409999992</v>
      </c>
      <c r="W36" s="233">
        <f>'AEO T27 Chemicals 2022 Raw'!Z26</f>
        <v>9446.0117190000001</v>
      </c>
      <c r="X36" s="233">
        <f>'AEO T27 Chemicals 2022 Raw'!AA26</f>
        <v>9504.3398440000001</v>
      </c>
      <c r="Y36" s="233">
        <f>'AEO T27 Chemicals 2022 Raw'!AB26</f>
        <v>9580.4316409999992</v>
      </c>
      <c r="Z36" s="233">
        <f>'AEO T27 Chemicals 2022 Raw'!AC26</f>
        <v>9583.9775389999995</v>
      </c>
      <c r="AA36" s="233">
        <f>'AEO T27 Chemicals 2022 Raw'!AD26</f>
        <v>9603.1845699999994</v>
      </c>
      <c r="AB36" s="233">
        <f>'AEO T27 Chemicals 2022 Raw'!AE26</f>
        <v>9719.1923829999996</v>
      </c>
      <c r="AC36" s="233">
        <f>'AEO T27 Chemicals 2022 Raw'!AF26</f>
        <v>9772.3222659999992</v>
      </c>
      <c r="AD36" s="233">
        <f>'AEO T27 Chemicals 2022 Raw'!AG26</f>
        <v>9719.2246090000008</v>
      </c>
      <c r="AE36" s="233">
        <f>'AEO T27 Chemicals 2022 Raw'!AH26</f>
        <v>9730.1660159999992</v>
      </c>
      <c r="AF36" s="233">
        <f>'AEO T27 Chemicals 2022 Raw'!AI26</f>
        <v>9859.9160159999992</v>
      </c>
      <c r="AG36" s="254">
        <f>'AEO T27 Chemicals 2022 Raw'!AJ26</f>
        <v>8.0000000000000002E-3</v>
      </c>
    </row>
    <row r="37" spans="1:33" ht="12" customHeight="1" x14ac:dyDescent="0.25">
      <c r="C37" s="248"/>
      <c r="D37" s="248"/>
      <c r="E37" s="248"/>
      <c r="F37" s="248"/>
      <c r="G37" s="248"/>
      <c r="H37" s="248"/>
      <c r="I37" s="248"/>
      <c r="J37" s="248"/>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126"/>
    </row>
    <row r="38" spans="1:33" ht="12" customHeight="1" x14ac:dyDescent="0.25">
      <c r="B38" s="162" t="s">
        <v>2135</v>
      </c>
      <c r="C38" s="248"/>
      <c r="D38" s="248"/>
      <c r="E38" s="248"/>
      <c r="F38" s="248"/>
      <c r="G38" s="248"/>
      <c r="H38" s="248"/>
      <c r="I38" s="248"/>
      <c r="J38" s="248"/>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126"/>
    </row>
    <row r="39" spans="1:33" ht="12" customHeight="1" x14ac:dyDescent="0.25">
      <c r="B39" s="162" t="s">
        <v>511</v>
      </c>
      <c r="C39" s="248"/>
      <c r="D39" s="248"/>
      <c r="E39" s="248"/>
      <c r="F39" s="248"/>
      <c r="G39" s="248"/>
      <c r="H39" s="248"/>
      <c r="I39" s="248"/>
      <c r="J39" s="248"/>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126"/>
    </row>
    <row r="40" spans="1:33" ht="12" customHeight="1" x14ac:dyDescent="0.25">
      <c r="B40" s="162" t="s">
        <v>599</v>
      </c>
      <c r="C40" s="248"/>
      <c r="D40" s="248"/>
      <c r="E40" s="248"/>
      <c r="F40" s="248"/>
      <c r="G40" s="248"/>
      <c r="H40" s="248"/>
      <c r="I40" s="248"/>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126"/>
    </row>
    <row r="41" spans="1:33" ht="15" customHeight="1" x14ac:dyDescent="0.25">
      <c r="A41" s="38" t="s">
        <v>598</v>
      </c>
      <c r="B41" s="163" t="s">
        <v>17</v>
      </c>
      <c r="C41" s="164">
        <f>'AEO T27 Chemicals 2022 Raw'!F30</f>
        <v>7.5719999999999997E-3</v>
      </c>
      <c r="D41" s="164">
        <f>'AEO T27 Chemicals 2022 Raw'!G30</f>
        <v>6.8409999999999999E-3</v>
      </c>
      <c r="E41" s="164">
        <f>'AEO T27 Chemicals 2022 Raw'!H30</f>
        <v>6.6080000000000002E-3</v>
      </c>
      <c r="F41" s="164">
        <f>'AEO T27 Chemicals 2022 Raw'!I30</f>
        <v>5.5259999999999997E-3</v>
      </c>
      <c r="G41" s="164">
        <f>'AEO T27 Chemicals 2022 Raw'!J30</f>
        <v>5.0200000000000002E-3</v>
      </c>
      <c r="H41" s="164">
        <f>'AEO T27 Chemicals 2022 Raw'!K30</f>
        <v>4.6950000000000004E-3</v>
      </c>
      <c r="I41" s="164">
        <f>'AEO T27 Chemicals 2022 Raw'!L30</f>
        <v>4.4130000000000003E-3</v>
      </c>
      <c r="J41" s="164">
        <f>'AEO T27 Chemicals 2022 Raw'!M30</f>
        <v>4.666E-3</v>
      </c>
      <c r="K41" s="164">
        <f>'AEO T27 Chemicals 2022 Raw'!N30</f>
        <v>4.8919999999999996E-3</v>
      </c>
      <c r="L41" s="164">
        <f>'AEO T27 Chemicals 2022 Raw'!O30</f>
        <v>5.0049999999999999E-3</v>
      </c>
      <c r="M41" s="164">
        <f>'AEO T27 Chemicals 2022 Raw'!P30</f>
        <v>5.0870000000000004E-3</v>
      </c>
      <c r="N41" s="164">
        <f>'AEO T27 Chemicals 2022 Raw'!Q30</f>
        <v>5.0870000000000004E-3</v>
      </c>
      <c r="O41" s="164">
        <f>'AEO T27 Chemicals 2022 Raw'!R30</f>
        <v>5.1900000000000002E-3</v>
      </c>
      <c r="P41" s="164">
        <f>'AEO T27 Chemicals 2022 Raw'!S30</f>
        <v>5.1570000000000001E-3</v>
      </c>
      <c r="Q41" s="164">
        <f>'AEO T27 Chemicals 2022 Raw'!T30</f>
        <v>5.0350000000000004E-3</v>
      </c>
      <c r="R41" s="164">
        <f>'AEO T27 Chemicals 2022 Raw'!U30</f>
        <v>4.9639999999999997E-3</v>
      </c>
      <c r="S41" s="164">
        <f>'AEO T27 Chemicals 2022 Raw'!V30</f>
        <v>4.9659999999999999E-3</v>
      </c>
      <c r="T41" s="164">
        <f>'AEO T27 Chemicals 2022 Raw'!W30</f>
        <v>4.9500000000000004E-3</v>
      </c>
      <c r="U41" s="164">
        <f>'AEO T27 Chemicals 2022 Raw'!X30</f>
        <v>5.0000000000000001E-3</v>
      </c>
      <c r="V41" s="164">
        <f>'AEO T27 Chemicals 2022 Raw'!Y30</f>
        <v>4.8089999999999999E-3</v>
      </c>
      <c r="W41" s="164">
        <f>'AEO T27 Chemicals 2022 Raw'!Z30</f>
        <v>4.8149999999999998E-3</v>
      </c>
      <c r="X41" s="164">
        <f>'AEO T27 Chemicals 2022 Raw'!AA30</f>
        <v>4.7990000000000003E-3</v>
      </c>
      <c r="Y41" s="164">
        <f>'AEO T27 Chemicals 2022 Raw'!AB30</f>
        <v>4.6290000000000003E-3</v>
      </c>
      <c r="Z41" s="164">
        <f>'AEO T27 Chemicals 2022 Raw'!AC30</f>
        <v>4.4840000000000001E-3</v>
      </c>
      <c r="AA41" s="164">
        <f>'AEO T27 Chemicals 2022 Raw'!AD30</f>
        <v>4.3470000000000002E-3</v>
      </c>
      <c r="AB41" s="164">
        <f>'AEO T27 Chemicals 2022 Raw'!AE30</f>
        <v>4.235E-3</v>
      </c>
      <c r="AC41" s="164">
        <f>'AEO T27 Chemicals 2022 Raw'!AF30</f>
        <v>4.1900000000000001E-3</v>
      </c>
      <c r="AD41" s="164">
        <f>'AEO T27 Chemicals 2022 Raw'!AG30</f>
        <v>4.1570000000000001E-3</v>
      </c>
      <c r="AE41" s="164">
        <f>'AEO T27 Chemicals 2022 Raw'!AH30</f>
        <v>4.1180000000000001E-3</v>
      </c>
      <c r="AF41" s="164">
        <f>'AEO T27 Chemicals 2022 Raw'!AI30</f>
        <v>4.1479999999999998E-3</v>
      </c>
      <c r="AG41" s="256">
        <f>'AEO T27 Chemicals 2022 Raw'!AJ30</f>
        <v>-2.1000000000000001E-2</v>
      </c>
    </row>
    <row r="42" spans="1:33" ht="15" customHeight="1" x14ac:dyDescent="0.25">
      <c r="A42" s="38" t="s">
        <v>597</v>
      </c>
      <c r="B42" s="163" t="s">
        <v>18</v>
      </c>
      <c r="C42" s="164">
        <f>'AEO T27 Chemicals 2022 Raw'!F31</f>
        <v>2.47E-3</v>
      </c>
      <c r="D42" s="164">
        <f>'AEO T27 Chemicals 2022 Raw'!G31</f>
        <v>2.5439999999999998E-3</v>
      </c>
      <c r="E42" s="164">
        <f>'AEO T27 Chemicals 2022 Raw'!H31</f>
        <v>2.7100000000000002E-3</v>
      </c>
      <c r="F42" s="164">
        <f>'AEO T27 Chemicals 2022 Raw'!I31</f>
        <v>2.6909999999999998E-3</v>
      </c>
      <c r="G42" s="164">
        <f>'AEO T27 Chemicals 2022 Raw'!J31</f>
        <v>2.6919999999999999E-3</v>
      </c>
      <c r="H42" s="164">
        <f>'AEO T27 Chemicals 2022 Raw'!K31</f>
        <v>2.7009999999999998E-3</v>
      </c>
      <c r="I42" s="164">
        <f>'AEO T27 Chemicals 2022 Raw'!L31</f>
        <v>2.7169999999999998E-3</v>
      </c>
      <c r="J42" s="164">
        <f>'AEO T27 Chemicals 2022 Raw'!M31</f>
        <v>2.6809999999999998E-3</v>
      </c>
      <c r="K42" s="164">
        <f>'AEO T27 Chemicals 2022 Raw'!N31</f>
        <v>2.647E-3</v>
      </c>
      <c r="L42" s="164">
        <f>'AEO T27 Chemicals 2022 Raw'!O31</f>
        <v>2.6189999999999998E-3</v>
      </c>
      <c r="M42" s="164">
        <f>'AEO T27 Chemicals 2022 Raw'!P31</f>
        <v>2.5690000000000001E-3</v>
      </c>
      <c r="N42" s="164">
        <f>'AEO T27 Chemicals 2022 Raw'!Q31</f>
        <v>2.5070000000000001E-3</v>
      </c>
      <c r="O42" s="164">
        <f>'AEO T27 Chemicals 2022 Raw'!R31</f>
        <v>2.4589999999999998E-3</v>
      </c>
      <c r="P42" s="164">
        <f>'AEO T27 Chemicals 2022 Raw'!S31</f>
        <v>2.4299999999999999E-3</v>
      </c>
      <c r="Q42" s="164">
        <f>'AEO T27 Chemicals 2022 Raw'!T31</f>
        <v>2.3960000000000001E-3</v>
      </c>
      <c r="R42" s="164">
        <f>'AEO T27 Chemicals 2022 Raw'!U31</f>
        <v>2.3600000000000001E-3</v>
      </c>
      <c r="S42" s="164">
        <f>'AEO T27 Chemicals 2022 Raw'!V31</f>
        <v>2.317E-3</v>
      </c>
      <c r="T42" s="164">
        <f>'AEO T27 Chemicals 2022 Raw'!W31</f>
        <v>2.2759999999999998E-3</v>
      </c>
      <c r="U42" s="164">
        <f>'AEO T27 Chemicals 2022 Raw'!X31</f>
        <v>2.2439999999999999E-3</v>
      </c>
      <c r="V42" s="164">
        <f>'AEO T27 Chemicals 2022 Raw'!Y31</f>
        <v>2.202E-3</v>
      </c>
      <c r="W42" s="164">
        <f>'AEO T27 Chemicals 2022 Raw'!Z31</f>
        <v>2.1640000000000001E-3</v>
      </c>
      <c r="X42" s="164">
        <f>'AEO T27 Chemicals 2022 Raw'!AA31</f>
        <v>2.1320000000000002E-3</v>
      </c>
      <c r="Y42" s="164">
        <f>'AEO T27 Chemicals 2022 Raw'!AB31</f>
        <v>2.085E-3</v>
      </c>
      <c r="Z42" s="164">
        <f>'AEO T27 Chemicals 2022 Raw'!AC31</f>
        <v>2.0449999999999999E-3</v>
      </c>
      <c r="AA42" s="164">
        <f>'AEO T27 Chemicals 2022 Raw'!AD31</f>
        <v>2.0140000000000002E-3</v>
      </c>
      <c r="AB42" s="164">
        <f>'AEO T27 Chemicals 2022 Raw'!AE31</f>
        <v>1.9680000000000001E-3</v>
      </c>
      <c r="AC42" s="164">
        <f>'AEO T27 Chemicals 2022 Raw'!AF31</f>
        <v>1.9550000000000001E-3</v>
      </c>
      <c r="AD42" s="164">
        <f>'AEO T27 Chemicals 2022 Raw'!AG31</f>
        <v>1.9530000000000001E-3</v>
      </c>
      <c r="AE42" s="164">
        <f>'AEO T27 Chemicals 2022 Raw'!AH31</f>
        <v>1.931E-3</v>
      </c>
      <c r="AF42" s="164">
        <f>'AEO T27 Chemicals 2022 Raw'!AI31</f>
        <v>1.9059999999999999E-3</v>
      </c>
      <c r="AG42" s="256">
        <f>'AEO T27 Chemicals 2022 Raw'!AJ31</f>
        <v>-8.9999999999999993E-3</v>
      </c>
    </row>
    <row r="43" spans="1:33" ht="15" customHeight="1" x14ac:dyDescent="0.25">
      <c r="A43" s="38" t="s">
        <v>596</v>
      </c>
      <c r="B43" s="163" t="s">
        <v>60</v>
      </c>
      <c r="C43" s="164">
        <f>'AEO T27 Chemicals 2022 Raw'!F32</f>
        <v>0</v>
      </c>
      <c r="D43" s="164">
        <f>'AEO T27 Chemicals 2022 Raw'!G32</f>
        <v>0</v>
      </c>
      <c r="E43" s="164">
        <f>'AEO T27 Chemicals 2022 Raw'!H32</f>
        <v>0</v>
      </c>
      <c r="F43" s="164">
        <f>'AEO T27 Chemicals 2022 Raw'!I32</f>
        <v>0</v>
      </c>
      <c r="G43" s="164">
        <f>'AEO T27 Chemicals 2022 Raw'!J32</f>
        <v>0</v>
      </c>
      <c r="H43" s="164">
        <f>'AEO T27 Chemicals 2022 Raw'!K32</f>
        <v>0</v>
      </c>
      <c r="I43" s="164">
        <f>'AEO T27 Chemicals 2022 Raw'!L32</f>
        <v>0</v>
      </c>
      <c r="J43" s="164">
        <f>'AEO T27 Chemicals 2022 Raw'!M32</f>
        <v>0</v>
      </c>
      <c r="K43" s="164">
        <f>'AEO T27 Chemicals 2022 Raw'!N32</f>
        <v>0</v>
      </c>
      <c r="L43" s="164">
        <f>'AEO T27 Chemicals 2022 Raw'!O32</f>
        <v>0</v>
      </c>
      <c r="M43" s="164">
        <f>'AEO T27 Chemicals 2022 Raw'!P32</f>
        <v>0</v>
      </c>
      <c r="N43" s="164">
        <f>'AEO T27 Chemicals 2022 Raw'!Q32</f>
        <v>0</v>
      </c>
      <c r="O43" s="164">
        <f>'AEO T27 Chemicals 2022 Raw'!R32</f>
        <v>0</v>
      </c>
      <c r="P43" s="164">
        <f>'AEO T27 Chemicals 2022 Raw'!S32</f>
        <v>0</v>
      </c>
      <c r="Q43" s="164">
        <f>'AEO T27 Chemicals 2022 Raw'!T32</f>
        <v>0</v>
      </c>
      <c r="R43" s="164">
        <f>'AEO T27 Chemicals 2022 Raw'!U32</f>
        <v>0</v>
      </c>
      <c r="S43" s="164">
        <f>'AEO T27 Chemicals 2022 Raw'!V32</f>
        <v>0</v>
      </c>
      <c r="T43" s="164">
        <f>'AEO T27 Chemicals 2022 Raw'!W32</f>
        <v>0</v>
      </c>
      <c r="U43" s="164">
        <f>'AEO T27 Chemicals 2022 Raw'!X32</f>
        <v>0</v>
      </c>
      <c r="V43" s="164">
        <f>'AEO T27 Chemicals 2022 Raw'!Y32</f>
        <v>0</v>
      </c>
      <c r="W43" s="164">
        <f>'AEO T27 Chemicals 2022 Raw'!Z32</f>
        <v>0</v>
      </c>
      <c r="X43" s="164">
        <f>'AEO T27 Chemicals 2022 Raw'!AA32</f>
        <v>0</v>
      </c>
      <c r="Y43" s="164">
        <f>'AEO T27 Chemicals 2022 Raw'!AB32</f>
        <v>0</v>
      </c>
      <c r="Z43" s="164">
        <f>'AEO T27 Chemicals 2022 Raw'!AC32</f>
        <v>0</v>
      </c>
      <c r="AA43" s="164">
        <f>'AEO T27 Chemicals 2022 Raw'!AD32</f>
        <v>0</v>
      </c>
      <c r="AB43" s="164">
        <f>'AEO T27 Chemicals 2022 Raw'!AE32</f>
        <v>0</v>
      </c>
      <c r="AC43" s="164">
        <f>'AEO T27 Chemicals 2022 Raw'!AF32</f>
        <v>0</v>
      </c>
      <c r="AD43" s="164">
        <f>'AEO T27 Chemicals 2022 Raw'!AG32</f>
        <v>0</v>
      </c>
      <c r="AE43" s="164">
        <f>'AEO T27 Chemicals 2022 Raw'!AH32</f>
        <v>0</v>
      </c>
      <c r="AF43" s="164">
        <f>'AEO T27 Chemicals 2022 Raw'!AI32</f>
        <v>0</v>
      </c>
      <c r="AG43" s="256" t="str">
        <f>'AEO T27 Chemicals 2022 Raw'!AJ32</f>
        <v>- -</v>
      </c>
    </row>
    <row r="44" spans="1:33" ht="15" customHeight="1" x14ac:dyDescent="0.25">
      <c r="A44" s="38" t="s">
        <v>595</v>
      </c>
      <c r="B44" s="163" t="s">
        <v>19</v>
      </c>
      <c r="C44" s="164">
        <f>'AEO T27 Chemicals 2022 Raw'!F33</f>
        <v>0</v>
      </c>
      <c r="D44" s="164">
        <f>'AEO T27 Chemicals 2022 Raw'!G33</f>
        <v>0</v>
      </c>
      <c r="E44" s="164">
        <f>'AEO T27 Chemicals 2022 Raw'!H33</f>
        <v>0</v>
      </c>
      <c r="F44" s="164">
        <f>'AEO T27 Chemicals 2022 Raw'!I33</f>
        <v>0</v>
      </c>
      <c r="G44" s="164">
        <f>'AEO T27 Chemicals 2022 Raw'!J33</f>
        <v>0</v>
      </c>
      <c r="H44" s="164">
        <f>'AEO T27 Chemicals 2022 Raw'!K33</f>
        <v>0</v>
      </c>
      <c r="I44" s="164">
        <f>'AEO T27 Chemicals 2022 Raw'!L33</f>
        <v>0</v>
      </c>
      <c r="J44" s="164">
        <f>'AEO T27 Chemicals 2022 Raw'!M33</f>
        <v>0</v>
      </c>
      <c r="K44" s="164">
        <f>'AEO T27 Chemicals 2022 Raw'!N33</f>
        <v>0</v>
      </c>
      <c r="L44" s="164">
        <f>'AEO T27 Chemicals 2022 Raw'!O33</f>
        <v>0</v>
      </c>
      <c r="M44" s="164">
        <f>'AEO T27 Chemicals 2022 Raw'!P33</f>
        <v>0</v>
      </c>
      <c r="N44" s="164">
        <f>'AEO T27 Chemicals 2022 Raw'!Q33</f>
        <v>0</v>
      </c>
      <c r="O44" s="164">
        <f>'AEO T27 Chemicals 2022 Raw'!R33</f>
        <v>0</v>
      </c>
      <c r="P44" s="164">
        <f>'AEO T27 Chemicals 2022 Raw'!S33</f>
        <v>0</v>
      </c>
      <c r="Q44" s="164">
        <f>'AEO T27 Chemicals 2022 Raw'!T33</f>
        <v>0</v>
      </c>
      <c r="R44" s="164">
        <f>'AEO T27 Chemicals 2022 Raw'!U33</f>
        <v>0</v>
      </c>
      <c r="S44" s="164">
        <f>'AEO T27 Chemicals 2022 Raw'!V33</f>
        <v>0</v>
      </c>
      <c r="T44" s="164">
        <f>'AEO T27 Chemicals 2022 Raw'!W33</f>
        <v>0</v>
      </c>
      <c r="U44" s="164">
        <f>'AEO T27 Chemicals 2022 Raw'!X33</f>
        <v>0</v>
      </c>
      <c r="V44" s="164">
        <f>'AEO T27 Chemicals 2022 Raw'!Y33</f>
        <v>0</v>
      </c>
      <c r="W44" s="164">
        <f>'AEO T27 Chemicals 2022 Raw'!Z33</f>
        <v>0</v>
      </c>
      <c r="X44" s="164">
        <f>'AEO T27 Chemicals 2022 Raw'!AA33</f>
        <v>0</v>
      </c>
      <c r="Y44" s="164">
        <f>'AEO T27 Chemicals 2022 Raw'!AB33</f>
        <v>0</v>
      </c>
      <c r="Z44" s="164">
        <f>'AEO T27 Chemicals 2022 Raw'!AC33</f>
        <v>0</v>
      </c>
      <c r="AA44" s="164">
        <f>'AEO T27 Chemicals 2022 Raw'!AD33</f>
        <v>0</v>
      </c>
      <c r="AB44" s="164">
        <f>'AEO T27 Chemicals 2022 Raw'!AE33</f>
        <v>0</v>
      </c>
      <c r="AC44" s="164">
        <f>'AEO T27 Chemicals 2022 Raw'!AF33</f>
        <v>0</v>
      </c>
      <c r="AD44" s="164">
        <f>'AEO T27 Chemicals 2022 Raw'!AG33</f>
        <v>0</v>
      </c>
      <c r="AE44" s="164">
        <f>'AEO T27 Chemicals 2022 Raw'!AH33</f>
        <v>0</v>
      </c>
      <c r="AF44" s="164">
        <f>'AEO T27 Chemicals 2022 Raw'!AI33</f>
        <v>0</v>
      </c>
      <c r="AG44" s="256" t="str">
        <f>'AEO T27 Chemicals 2022 Raw'!AJ33</f>
        <v>- -</v>
      </c>
    </row>
    <row r="45" spans="1:33" ht="15" customHeight="1" x14ac:dyDescent="0.25">
      <c r="A45" s="38" t="s">
        <v>594</v>
      </c>
      <c r="B45" s="163" t="s">
        <v>20</v>
      </c>
      <c r="C45" s="164">
        <f>'AEO T27 Chemicals 2022 Raw'!F34</f>
        <v>0.61413499999999999</v>
      </c>
      <c r="D45" s="164">
        <f>'AEO T27 Chemicals 2022 Raw'!G34</f>
        <v>0.58646100000000001</v>
      </c>
      <c r="E45" s="164">
        <f>'AEO T27 Chemicals 2022 Raw'!H34</f>
        <v>0.60932699999999995</v>
      </c>
      <c r="F45" s="164">
        <f>'AEO T27 Chemicals 2022 Raw'!I34</f>
        <v>0.52350099999999999</v>
      </c>
      <c r="G45" s="164">
        <f>'AEO T27 Chemicals 2022 Raw'!J34</f>
        <v>0.49618600000000002</v>
      </c>
      <c r="H45" s="164">
        <f>'AEO T27 Chemicals 2022 Raw'!K34</f>
        <v>0.48274800000000001</v>
      </c>
      <c r="I45" s="164">
        <f>'AEO T27 Chemicals 2022 Raw'!L34</f>
        <v>0.46700399999999997</v>
      </c>
      <c r="J45" s="164">
        <f>'AEO T27 Chemicals 2022 Raw'!M34</f>
        <v>0.50925200000000004</v>
      </c>
      <c r="K45" s="164">
        <f>'AEO T27 Chemicals 2022 Raw'!N34</f>
        <v>0.54711600000000005</v>
      </c>
      <c r="L45" s="164">
        <f>'AEO T27 Chemicals 2022 Raw'!O34</f>
        <v>0.569434</v>
      </c>
      <c r="M45" s="164">
        <f>'AEO T27 Chemicals 2022 Raw'!P34</f>
        <v>0.58606800000000003</v>
      </c>
      <c r="N45" s="164">
        <f>'AEO T27 Chemicals 2022 Raw'!Q34</f>
        <v>0.59433000000000002</v>
      </c>
      <c r="O45" s="164">
        <f>'AEO T27 Chemicals 2022 Raw'!R34</f>
        <v>0.60741999999999996</v>
      </c>
      <c r="P45" s="164">
        <f>'AEO T27 Chemicals 2022 Raw'!S34</f>
        <v>0.60496799999999995</v>
      </c>
      <c r="Q45" s="164">
        <f>'AEO T27 Chemicals 2022 Raw'!T34</f>
        <v>0.591889</v>
      </c>
      <c r="R45" s="164">
        <f>'AEO T27 Chemicals 2022 Raw'!U34</f>
        <v>0.58402299999999996</v>
      </c>
      <c r="S45" s="164">
        <f>'AEO T27 Chemicals 2022 Raw'!V34</f>
        <v>0.58490500000000001</v>
      </c>
      <c r="T45" s="164">
        <f>'AEO T27 Chemicals 2022 Raw'!W34</f>
        <v>0.58374800000000004</v>
      </c>
      <c r="U45" s="164">
        <f>'AEO T27 Chemicals 2022 Raw'!X34</f>
        <v>0.59074400000000005</v>
      </c>
      <c r="V45" s="164">
        <f>'AEO T27 Chemicals 2022 Raw'!Y34</f>
        <v>0.56847300000000001</v>
      </c>
      <c r="W45" s="164">
        <f>'AEO T27 Chemicals 2022 Raw'!Z34</f>
        <v>0.57096800000000003</v>
      </c>
      <c r="X45" s="164">
        <f>'AEO T27 Chemicals 2022 Raw'!AA34</f>
        <v>0.57022399999999995</v>
      </c>
      <c r="Y45" s="164">
        <f>'AEO T27 Chemicals 2022 Raw'!AB34</f>
        <v>0.55082699999999996</v>
      </c>
      <c r="Z45" s="164">
        <f>'AEO T27 Chemicals 2022 Raw'!AC34</f>
        <v>0.53424799999999995</v>
      </c>
      <c r="AA45" s="164">
        <f>'AEO T27 Chemicals 2022 Raw'!AD34</f>
        <v>0.51978100000000005</v>
      </c>
      <c r="AB45" s="164">
        <f>'AEO T27 Chemicals 2022 Raw'!AE34</f>
        <v>0.50793200000000005</v>
      </c>
      <c r="AC45" s="164">
        <f>'AEO T27 Chemicals 2022 Raw'!AF34</f>
        <v>0.50412900000000005</v>
      </c>
      <c r="AD45" s="164">
        <f>'AEO T27 Chemicals 2022 Raw'!AG34</f>
        <v>0.501973</v>
      </c>
      <c r="AE45" s="164">
        <f>'AEO T27 Chemicals 2022 Raw'!AH34</f>
        <v>0.49900800000000001</v>
      </c>
      <c r="AF45" s="164">
        <f>'AEO T27 Chemicals 2022 Raw'!AI34</f>
        <v>0.503992</v>
      </c>
      <c r="AG45" s="256">
        <f>'AEO T27 Chemicals 2022 Raw'!AJ34</f>
        <v>-7.0000000000000001E-3</v>
      </c>
    </row>
    <row r="46" spans="1:33" ht="15" customHeight="1" x14ac:dyDescent="0.25">
      <c r="A46" s="38" t="s">
        <v>593</v>
      </c>
      <c r="B46" s="163" t="s">
        <v>61</v>
      </c>
      <c r="C46" s="164">
        <f>'AEO T27 Chemicals 2022 Raw'!F35</f>
        <v>0.62417699999999998</v>
      </c>
      <c r="D46" s="164">
        <f>'AEO T27 Chemicals 2022 Raw'!G35</f>
        <v>0.59584599999999999</v>
      </c>
      <c r="E46" s="164">
        <f>'AEO T27 Chemicals 2022 Raw'!H35</f>
        <v>0.618645</v>
      </c>
      <c r="F46" s="164">
        <f>'AEO T27 Chemicals 2022 Raw'!I35</f>
        <v>0.53171800000000002</v>
      </c>
      <c r="G46" s="164">
        <f>'AEO T27 Chemicals 2022 Raw'!J35</f>
        <v>0.50389799999999996</v>
      </c>
      <c r="H46" s="164">
        <f>'AEO T27 Chemicals 2022 Raw'!K35</f>
        <v>0.49014400000000002</v>
      </c>
      <c r="I46" s="164">
        <f>'AEO T27 Chemicals 2022 Raw'!L35</f>
        <v>0.47413300000000003</v>
      </c>
      <c r="J46" s="164">
        <f>'AEO T27 Chemicals 2022 Raw'!M35</f>
        <v>0.51659999999999995</v>
      </c>
      <c r="K46" s="164">
        <f>'AEO T27 Chemicals 2022 Raw'!N35</f>
        <v>0.55465500000000001</v>
      </c>
      <c r="L46" s="164">
        <f>'AEO T27 Chemicals 2022 Raw'!O35</f>
        <v>0.57705799999999996</v>
      </c>
      <c r="M46" s="164">
        <f>'AEO T27 Chemicals 2022 Raw'!P35</f>
        <v>0.59372400000000003</v>
      </c>
      <c r="N46" s="164">
        <f>'AEO T27 Chemicals 2022 Raw'!Q35</f>
        <v>0.60192400000000001</v>
      </c>
      <c r="O46" s="164">
        <f>'AEO T27 Chemicals 2022 Raw'!R35</f>
        <v>0.61506799999999995</v>
      </c>
      <c r="P46" s="164">
        <f>'AEO T27 Chemicals 2022 Raw'!S35</f>
        <v>0.61255499999999996</v>
      </c>
      <c r="Q46" s="164">
        <f>'AEO T27 Chemicals 2022 Raw'!T35</f>
        <v>0.59931999999999996</v>
      </c>
      <c r="R46" s="164">
        <f>'AEO T27 Chemicals 2022 Raw'!U35</f>
        <v>0.59134699999999996</v>
      </c>
      <c r="S46" s="164">
        <f>'AEO T27 Chemicals 2022 Raw'!V35</f>
        <v>0.59218800000000005</v>
      </c>
      <c r="T46" s="164">
        <f>'AEO T27 Chemicals 2022 Raw'!W35</f>
        <v>0.590974</v>
      </c>
      <c r="U46" s="164">
        <f>'AEO T27 Chemicals 2022 Raw'!X35</f>
        <v>0.59798899999999999</v>
      </c>
      <c r="V46" s="164">
        <f>'AEO T27 Chemicals 2022 Raw'!Y35</f>
        <v>0.57548299999999997</v>
      </c>
      <c r="W46" s="164">
        <f>'AEO T27 Chemicals 2022 Raw'!Z35</f>
        <v>0.57794699999999999</v>
      </c>
      <c r="X46" s="164">
        <f>'AEO T27 Chemicals 2022 Raw'!AA35</f>
        <v>0.577156</v>
      </c>
      <c r="Y46" s="164">
        <f>'AEO T27 Chemicals 2022 Raw'!AB35</f>
        <v>0.55754099999999995</v>
      </c>
      <c r="Z46" s="164">
        <f>'AEO T27 Chemicals 2022 Raw'!AC35</f>
        <v>0.54077699999999995</v>
      </c>
      <c r="AA46" s="164">
        <f>'AEO T27 Chemicals 2022 Raw'!AD35</f>
        <v>0.52614099999999997</v>
      </c>
      <c r="AB46" s="164">
        <f>'AEO T27 Chemicals 2022 Raw'!AE35</f>
        <v>0.51413600000000004</v>
      </c>
      <c r="AC46" s="164">
        <f>'AEO T27 Chemicals 2022 Raw'!AF35</f>
        <v>0.51027299999999998</v>
      </c>
      <c r="AD46" s="164">
        <f>'AEO T27 Chemicals 2022 Raw'!AG35</f>
        <v>0.50808299999999995</v>
      </c>
      <c r="AE46" s="164">
        <f>'AEO T27 Chemicals 2022 Raw'!AH35</f>
        <v>0.50505699999999998</v>
      </c>
      <c r="AF46" s="164">
        <f>'AEO T27 Chemicals 2022 Raw'!AI35</f>
        <v>0.51004700000000003</v>
      </c>
      <c r="AG46" s="256">
        <f>'AEO T27 Chemicals 2022 Raw'!AJ35</f>
        <v>-7.0000000000000001E-3</v>
      </c>
    </row>
    <row r="47" spans="1:33" ht="15" customHeight="1" x14ac:dyDescent="0.25">
      <c r="A47" s="38" t="s">
        <v>592</v>
      </c>
      <c r="B47" s="163" t="s">
        <v>21</v>
      </c>
      <c r="C47" s="164">
        <f>'AEO T27 Chemicals 2022 Raw'!F36</f>
        <v>4.4199120000000001</v>
      </c>
      <c r="D47" s="164">
        <f>'AEO T27 Chemicals 2022 Raw'!G36</f>
        <v>4.5439059999999998</v>
      </c>
      <c r="E47" s="164">
        <f>'AEO T27 Chemicals 2022 Raw'!H36</f>
        <v>4.6129249999999997</v>
      </c>
      <c r="F47" s="164">
        <f>'AEO T27 Chemicals 2022 Raw'!I36</f>
        <v>4.7591789999999996</v>
      </c>
      <c r="G47" s="164">
        <f>'AEO T27 Chemicals 2022 Raw'!J36</f>
        <v>4.8206360000000004</v>
      </c>
      <c r="H47" s="164">
        <f>'AEO T27 Chemicals 2022 Raw'!K36</f>
        <v>4.8621259999999999</v>
      </c>
      <c r="I47" s="164">
        <f>'AEO T27 Chemicals 2022 Raw'!L36</f>
        <v>4.9000240000000002</v>
      </c>
      <c r="J47" s="164">
        <f>'AEO T27 Chemicals 2022 Raw'!M36</f>
        <v>4.8852789999999997</v>
      </c>
      <c r="K47" s="164">
        <f>'AEO T27 Chemicals 2022 Raw'!N36</f>
        <v>4.8770220000000002</v>
      </c>
      <c r="L47" s="164">
        <f>'AEO T27 Chemicals 2022 Raw'!O36</f>
        <v>4.8744430000000003</v>
      </c>
      <c r="M47" s="164">
        <f>'AEO T27 Chemicals 2022 Raw'!P36</f>
        <v>4.8680000000000003</v>
      </c>
      <c r="N47" s="164">
        <f>'AEO T27 Chemicals 2022 Raw'!Q36</f>
        <v>4.8576829999999998</v>
      </c>
      <c r="O47" s="164">
        <f>'AEO T27 Chemicals 2022 Raw'!R36</f>
        <v>4.8456760000000001</v>
      </c>
      <c r="P47" s="164">
        <f>'AEO T27 Chemicals 2022 Raw'!S36</f>
        <v>4.8508449999999996</v>
      </c>
      <c r="Q47" s="164">
        <f>'AEO T27 Chemicals 2022 Raw'!T36</f>
        <v>4.8645519999999998</v>
      </c>
      <c r="R47" s="164">
        <f>'AEO T27 Chemicals 2022 Raw'!U36</f>
        <v>4.8727669999999996</v>
      </c>
      <c r="S47" s="164">
        <f>'AEO T27 Chemicals 2022 Raw'!V36</f>
        <v>4.8745450000000003</v>
      </c>
      <c r="T47" s="164">
        <f>'AEO T27 Chemicals 2022 Raw'!W36</f>
        <v>4.8794760000000004</v>
      </c>
      <c r="U47" s="164">
        <f>'AEO T27 Chemicals 2022 Raw'!X36</f>
        <v>4.8803159999999997</v>
      </c>
      <c r="V47" s="164">
        <f>'AEO T27 Chemicals 2022 Raw'!Y36</f>
        <v>4.9065799999999999</v>
      </c>
      <c r="W47" s="164">
        <f>'AEO T27 Chemicals 2022 Raw'!Z36</f>
        <v>4.9131109999999998</v>
      </c>
      <c r="X47" s="164">
        <f>'AEO T27 Chemicals 2022 Raw'!AA36</f>
        <v>4.91906</v>
      </c>
      <c r="Y47" s="164">
        <f>'AEO T27 Chemicals 2022 Raw'!AB36</f>
        <v>4.9385750000000002</v>
      </c>
      <c r="Z47" s="164">
        <f>'AEO T27 Chemicals 2022 Raw'!AC36</f>
        <v>4.962968</v>
      </c>
      <c r="AA47" s="164">
        <f>'AEO T27 Chemicals 2022 Raw'!AD36</f>
        <v>4.9871049999999997</v>
      </c>
      <c r="AB47" s="164">
        <f>'AEO T27 Chemicals 2022 Raw'!AE36</f>
        <v>4.999301</v>
      </c>
      <c r="AC47" s="164">
        <f>'AEO T27 Chemicals 2022 Raw'!AF36</f>
        <v>5.014786</v>
      </c>
      <c r="AD47" s="164">
        <f>'AEO T27 Chemicals 2022 Raw'!AG36</f>
        <v>5.0366669999999996</v>
      </c>
      <c r="AE47" s="164">
        <f>'AEO T27 Chemicals 2022 Raw'!AH36</f>
        <v>5.051469</v>
      </c>
      <c r="AF47" s="164">
        <f>'AEO T27 Chemicals 2022 Raw'!AI36</f>
        <v>5.0501769999999997</v>
      </c>
      <c r="AG47" s="256">
        <f>'AEO T27 Chemicals 2022 Raw'!AJ36</f>
        <v>5.0000000000000001E-3</v>
      </c>
    </row>
    <row r="48" spans="1:33" ht="15" customHeight="1" x14ac:dyDescent="0.25">
      <c r="A48" s="38" t="s">
        <v>591</v>
      </c>
      <c r="B48" s="163" t="s">
        <v>22</v>
      </c>
      <c r="C48" s="164">
        <f>'AEO T27 Chemicals 2022 Raw'!F37</f>
        <v>0.21292</v>
      </c>
      <c r="D48" s="164">
        <f>'AEO T27 Chemicals 2022 Raw'!G37</f>
        <v>0.21790100000000001</v>
      </c>
      <c r="E48" s="164">
        <f>'AEO T27 Chemicals 2022 Raw'!H37</f>
        <v>0.22115099999999999</v>
      </c>
      <c r="F48" s="164">
        <f>'AEO T27 Chemicals 2022 Raw'!I37</f>
        <v>0.22381899999999999</v>
      </c>
      <c r="G48" s="164">
        <f>'AEO T27 Chemicals 2022 Raw'!J37</f>
        <v>0.22181999999999999</v>
      </c>
      <c r="H48" s="164">
        <f>'AEO T27 Chemicals 2022 Raw'!K37</f>
        <v>0.21956800000000001</v>
      </c>
      <c r="I48" s="164">
        <f>'AEO T27 Chemicals 2022 Raw'!L37</f>
        <v>0.218054</v>
      </c>
      <c r="J48" s="164">
        <f>'AEO T27 Chemicals 2022 Raw'!M37</f>
        <v>0.21674299999999999</v>
      </c>
      <c r="K48" s="164">
        <f>'AEO T27 Chemicals 2022 Raw'!N37</f>
        <v>0.21637300000000001</v>
      </c>
      <c r="L48" s="164">
        <f>'AEO T27 Chemicals 2022 Raw'!O37</f>
        <v>0.21523600000000001</v>
      </c>
      <c r="M48" s="164">
        <f>'AEO T27 Chemicals 2022 Raw'!P37</f>
        <v>0.21293599999999999</v>
      </c>
      <c r="N48" s="164">
        <f>'AEO T27 Chemicals 2022 Raw'!Q37</f>
        <v>0.20894699999999999</v>
      </c>
      <c r="O48" s="164">
        <f>'AEO T27 Chemicals 2022 Raw'!R37</f>
        <v>0.20613799999999999</v>
      </c>
      <c r="P48" s="164">
        <f>'AEO T27 Chemicals 2022 Raw'!S37</f>
        <v>0.20426</v>
      </c>
      <c r="Q48" s="164">
        <f>'AEO T27 Chemicals 2022 Raw'!T37</f>
        <v>0.20214799999999999</v>
      </c>
      <c r="R48" s="164">
        <f>'AEO T27 Chemicals 2022 Raw'!U37</f>
        <v>0.19997500000000001</v>
      </c>
      <c r="S48" s="164">
        <f>'AEO T27 Chemicals 2022 Raw'!V37</f>
        <v>0.19773299999999999</v>
      </c>
      <c r="T48" s="164">
        <f>'AEO T27 Chemicals 2022 Raw'!W37</f>
        <v>0.19575300000000001</v>
      </c>
      <c r="U48" s="164">
        <f>'AEO T27 Chemicals 2022 Raw'!X37</f>
        <v>0.193829</v>
      </c>
      <c r="V48" s="164">
        <f>'AEO T27 Chemicals 2022 Raw'!Y37</f>
        <v>0.192492</v>
      </c>
      <c r="W48" s="164">
        <f>'AEO T27 Chemicals 2022 Raw'!Z37</f>
        <v>0.19093099999999999</v>
      </c>
      <c r="X48" s="164">
        <f>'AEO T27 Chemicals 2022 Raw'!AA37</f>
        <v>0.18903</v>
      </c>
      <c r="Y48" s="164">
        <f>'AEO T27 Chemicals 2022 Raw'!AB37</f>
        <v>0.18682799999999999</v>
      </c>
      <c r="Z48" s="164">
        <f>'AEO T27 Chemicals 2022 Raw'!AC37</f>
        <v>0.18620700000000001</v>
      </c>
      <c r="AA48" s="164">
        <f>'AEO T27 Chemicals 2022 Raw'!AD37</f>
        <v>0.18532199999999999</v>
      </c>
      <c r="AB48" s="164">
        <f>'AEO T27 Chemicals 2022 Raw'!AE37</f>
        <v>0.18240000000000001</v>
      </c>
      <c r="AC48" s="164">
        <f>'AEO T27 Chemicals 2022 Raw'!AF37</f>
        <v>0.18095</v>
      </c>
      <c r="AD48" s="164">
        <f>'AEO T27 Chemicals 2022 Raw'!AG37</f>
        <v>0.18154200000000001</v>
      </c>
      <c r="AE48" s="164">
        <f>'AEO T27 Chemicals 2022 Raw'!AH37</f>
        <v>0.18074899999999999</v>
      </c>
      <c r="AF48" s="164">
        <f>'AEO T27 Chemicals 2022 Raw'!AI37</f>
        <v>0.17779</v>
      </c>
      <c r="AG48" s="256">
        <f>'AEO T27 Chemicals 2022 Raw'!AJ37</f>
        <v>-6.0000000000000001E-3</v>
      </c>
    </row>
    <row r="49" spans="1:33" ht="15" customHeight="1" x14ac:dyDescent="0.25">
      <c r="A49" s="38" t="s">
        <v>590</v>
      </c>
      <c r="B49" s="163" t="s">
        <v>23</v>
      </c>
      <c r="C49" s="164">
        <f>'AEO T27 Chemicals 2022 Raw'!F38</f>
        <v>3.8000000000000002E-5</v>
      </c>
      <c r="D49" s="164">
        <f>'AEO T27 Chemicals 2022 Raw'!G38</f>
        <v>3.8999999999999999E-5</v>
      </c>
      <c r="E49" s="164">
        <f>'AEO T27 Chemicals 2022 Raw'!H38</f>
        <v>3.8999999999999999E-5</v>
      </c>
      <c r="F49" s="164">
        <f>'AEO T27 Chemicals 2022 Raw'!I38</f>
        <v>3.8999999999999999E-5</v>
      </c>
      <c r="G49" s="164">
        <f>'AEO T27 Chemicals 2022 Raw'!J38</f>
        <v>3.8999999999999999E-5</v>
      </c>
      <c r="H49" s="164">
        <f>'AEO T27 Chemicals 2022 Raw'!K38</f>
        <v>3.8000000000000002E-5</v>
      </c>
      <c r="I49" s="164">
        <f>'AEO T27 Chemicals 2022 Raw'!L38</f>
        <v>3.6999999999999998E-5</v>
      </c>
      <c r="J49" s="164">
        <f>'AEO T27 Chemicals 2022 Raw'!M38</f>
        <v>3.6999999999999998E-5</v>
      </c>
      <c r="K49" s="164">
        <f>'AEO T27 Chemicals 2022 Raw'!N38</f>
        <v>3.6999999999999998E-5</v>
      </c>
      <c r="L49" s="164">
        <f>'AEO T27 Chemicals 2022 Raw'!O38</f>
        <v>3.6000000000000001E-5</v>
      </c>
      <c r="M49" s="164">
        <f>'AEO T27 Chemicals 2022 Raw'!P38</f>
        <v>3.6000000000000001E-5</v>
      </c>
      <c r="N49" s="164">
        <f>'AEO T27 Chemicals 2022 Raw'!Q38</f>
        <v>3.4999999999999997E-5</v>
      </c>
      <c r="O49" s="164">
        <f>'AEO T27 Chemicals 2022 Raw'!R38</f>
        <v>3.4999999999999997E-5</v>
      </c>
      <c r="P49" s="164">
        <f>'AEO T27 Chemicals 2022 Raw'!S38</f>
        <v>3.4E-5</v>
      </c>
      <c r="Q49" s="164">
        <f>'AEO T27 Chemicals 2022 Raw'!T38</f>
        <v>3.4E-5</v>
      </c>
      <c r="R49" s="164">
        <f>'AEO T27 Chemicals 2022 Raw'!U38</f>
        <v>3.4E-5</v>
      </c>
      <c r="S49" s="164">
        <f>'AEO T27 Chemicals 2022 Raw'!V38</f>
        <v>3.3000000000000003E-5</v>
      </c>
      <c r="T49" s="164">
        <f>'AEO T27 Chemicals 2022 Raw'!W38</f>
        <v>3.3000000000000003E-5</v>
      </c>
      <c r="U49" s="164">
        <f>'AEO T27 Chemicals 2022 Raw'!X38</f>
        <v>3.3000000000000003E-5</v>
      </c>
      <c r="V49" s="164">
        <f>'AEO T27 Chemicals 2022 Raw'!Y38</f>
        <v>3.1999999999999999E-5</v>
      </c>
      <c r="W49" s="164">
        <f>'AEO T27 Chemicals 2022 Raw'!Z38</f>
        <v>3.1999999999999999E-5</v>
      </c>
      <c r="X49" s="164">
        <f>'AEO T27 Chemicals 2022 Raw'!AA38</f>
        <v>3.1999999999999999E-5</v>
      </c>
      <c r="Y49" s="164">
        <f>'AEO T27 Chemicals 2022 Raw'!AB38</f>
        <v>3.1000000000000001E-5</v>
      </c>
      <c r="Z49" s="164">
        <f>'AEO T27 Chemicals 2022 Raw'!AC38</f>
        <v>3.1000000000000001E-5</v>
      </c>
      <c r="AA49" s="164">
        <f>'AEO T27 Chemicals 2022 Raw'!AD38</f>
        <v>3.1000000000000001E-5</v>
      </c>
      <c r="AB49" s="164">
        <f>'AEO T27 Chemicals 2022 Raw'!AE38</f>
        <v>3.1000000000000001E-5</v>
      </c>
      <c r="AC49" s="164">
        <f>'AEO T27 Chemicals 2022 Raw'!AF38</f>
        <v>3.1000000000000001E-5</v>
      </c>
      <c r="AD49" s="164">
        <f>'AEO T27 Chemicals 2022 Raw'!AG38</f>
        <v>3.1000000000000001E-5</v>
      </c>
      <c r="AE49" s="164">
        <f>'AEO T27 Chemicals 2022 Raw'!AH38</f>
        <v>3.1000000000000001E-5</v>
      </c>
      <c r="AF49" s="164">
        <f>'AEO T27 Chemicals 2022 Raw'!AI38</f>
        <v>3.0000000000000001E-5</v>
      </c>
      <c r="AG49" s="256">
        <f>'AEO T27 Chemicals 2022 Raw'!AJ38</f>
        <v>-8.0000000000000002E-3</v>
      </c>
    </row>
    <row r="50" spans="1:33" ht="15" customHeight="1" x14ac:dyDescent="0.25">
      <c r="A50" s="38" t="s">
        <v>589</v>
      </c>
      <c r="B50" s="163" t="s">
        <v>24</v>
      </c>
      <c r="C50" s="164">
        <f>'AEO T27 Chemicals 2022 Raw'!F39</f>
        <v>0.84784099999999996</v>
      </c>
      <c r="D50" s="164">
        <f>'AEO T27 Chemicals 2022 Raw'!G39</f>
        <v>0.84521500000000005</v>
      </c>
      <c r="E50" s="164">
        <f>'AEO T27 Chemicals 2022 Raw'!H39</f>
        <v>0.83323499999999995</v>
      </c>
      <c r="F50" s="164">
        <f>'AEO T27 Chemicals 2022 Raw'!I39</f>
        <v>0.82425300000000001</v>
      </c>
      <c r="G50" s="164">
        <f>'AEO T27 Chemicals 2022 Raw'!J39</f>
        <v>0.81546700000000005</v>
      </c>
      <c r="H50" s="164">
        <f>'AEO T27 Chemicals 2022 Raw'!K39</f>
        <v>0.80884800000000001</v>
      </c>
      <c r="I50" s="164">
        <f>'AEO T27 Chemicals 2022 Raw'!L39</f>
        <v>0.80174800000000002</v>
      </c>
      <c r="J50" s="164">
        <f>'AEO T27 Chemicals 2022 Raw'!M39</f>
        <v>0.79504699999999995</v>
      </c>
      <c r="K50" s="164">
        <f>'AEO T27 Chemicals 2022 Raw'!N39</f>
        <v>0.78587300000000004</v>
      </c>
      <c r="L50" s="164">
        <f>'AEO T27 Chemicals 2022 Raw'!O39</f>
        <v>0.77663199999999999</v>
      </c>
      <c r="M50" s="164">
        <f>'AEO T27 Chemicals 2022 Raw'!P39</f>
        <v>0.76810699999999998</v>
      </c>
      <c r="N50" s="164">
        <f>'AEO T27 Chemicals 2022 Raw'!Q39</f>
        <v>0.76160300000000003</v>
      </c>
      <c r="O50" s="164">
        <f>'AEO T27 Chemicals 2022 Raw'!R39</f>
        <v>0.75317699999999999</v>
      </c>
      <c r="P50" s="164">
        <f>'AEO T27 Chemicals 2022 Raw'!S39</f>
        <v>0.74289700000000003</v>
      </c>
      <c r="Q50" s="164">
        <f>'AEO T27 Chemicals 2022 Raw'!T39</f>
        <v>0.73353999999999997</v>
      </c>
      <c r="R50" s="164">
        <f>'AEO T27 Chemicals 2022 Raw'!U39</f>
        <v>0.72458599999999995</v>
      </c>
      <c r="S50" s="164">
        <f>'AEO T27 Chemicals 2022 Raw'!V39</f>
        <v>0.71645700000000001</v>
      </c>
      <c r="T50" s="164">
        <f>'AEO T27 Chemicals 2022 Raw'!W39</f>
        <v>0.70775299999999997</v>
      </c>
      <c r="U50" s="164">
        <f>'AEO T27 Chemicals 2022 Raw'!X39</f>
        <v>0.69973099999999999</v>
      </c>
      <c r="V50" s="164">
        <f>'AEO T27 Chemicals 2022 Raw'!Y39</f>
        <v>0.69013400000000003</v>
      </c>
      <c r="W50" s="164">
        <f>'AEO T27 Chemicals 2022 Raw'!Z39</f>
        <v>0.68092799999999998</v>
      </c>
      <c r="X50" s="164">
        <f>'AEO T27 Chemicals 2022 Raw'!AA39</f>
        <v>0.67213999999999996</v>
      </c>
      <c r="Y50" s="164">
        <f>'AEO T27 Chemicals 2022 Raw'!AB39</f>
        <v>0.66377299999999995</v>
      </c>
      <c r="Z50" s="164">
        <f>'AEO T27 Chemicals 2022 Raw'!AC39</f>
        <v>0.65235500000000002</v>
      </c>
      <c r="AA50" s="164">
        <f>'AEO T27 Chemicals 2022 Raw'!AD39</f>
        <v>0.64186299999999996</v>
      </c>
      <c r="AB50" s="164">
        <f>'AEO T27 Chemicals 2022 Raw'!AE39</f>
        <v>0.63481799999999999</v>
      </c>
      <c r="AC50" s="164">
        <f>'AEO T27 Chemicals 2022 Raw'!AF39</f>
        <v>0.62641400000000003</v>
      </c>
      <c r="AD50" s="164">
        <f>'AEO T27 Chemicals 2022 Raw'!AG39</f>
        <v>0.61329599999999995</v>
      </c>
      <c r="AE50" s="164">
        <f>'AEO T27 Chemicals 2022 Raw'!AH39</f>
        <v>0.60131400000000002</v>
      </c>
      <c r="AF50" s="164">
        <f>'AEO T27 Chemicals 2022 Raw'!AI39</f>
        <v>0.59398399999999996</v>
      </c>
      <c r="AG50" s="256">
        <f>'AEO T27 Chemicals 2022 Raw'!AJ39</f>
        <v>-1.2E-2</v>
      </c>
    </row>
    <row r="51" spans="1:33" ht="15" customHeight="1" x14ac:dyDescent="0.25">
      <c r="A51" s="38" t="s">
        <v>588</v>
      </c>
      <c r="B51" s="163" t="s">
        <v>25</v>
      </c>
      <c r="C51" s="164">
        <f>'AEO T27 Chemicals 2022 Raw'!F40</f>
        <v>6.1048869999999997</v>
      </c>
      <c r="D51" s="164">
        <f>'AEO T27 Chemicals 2022 Raw'!G40</f>
        <v>6.2029059999999996</v>
      </c>
      <c r="E51" s="164">
        <f>'AEO T27 Chemicals 2022 Raw'!H40</f>
        <v>6.2859949999999998</v>
      </c>
      <c r="F51" s="164">
        <f>'AEO T27 Chemicals 2022 Raw'!I40</f>
        <v>6.3390069999999996</v>
      </c>
      <c r="G51" s="164">
        <f>'AEO T27 Chemicals 2022 Raw'!J40</f>
        <v>6.3618600000000001</v>
      </c>
      <c r="H51" s="164">
        <f>'AEO T27 Chemicals 2022 Raw'!K40</f>
        <v>6.3807229999999997</v>
      </c>
      <c r="I51" s="164">
        <f>'AEO T27 Chemicals 2022 Raw'!L40</f>
        <v>6.3939959999999996</v>
      </c>
      <c r="J51" s="164">
        <f>'AEO T27 Chemicals 2022 Raw'!M40</f>
        <v>6.4137060000000004</v>
      </c>
      <c r="K51" s="164">
        <f>'AEO T27 Chemicals 2022 Raw'!N40</f>
        <v>6.4339589999999998</v>
      </c>
      <c r="L51" s="164">
        <f>'AEO T27 Chemicals 2022 Raw'!O40</f>
        <v>6.4434050000000003</v>
      </c>
      <c r="M51" s="164">
        <f>'AEO T27 Chemicals 2022 Raw'!P40</f>
        <v>6.4428039999999998</v>
      </c>
      <c r="N51" s="164">
        <f>'AEO T27 Chemicals 2022 Raw'!Q40</f>
        <v>6.4301919999999999</v>
      </c>
      <c r="O51" s="164">
        <f>'AEO T27 Chemicals 2022 Raw'!R40</f>
        <v>6.4200939999999997</v>
      </c>
      <c r="P51" s="164">
        <f>'AEO T27 Chemicals 2022 Raw'!S40</f>
        <v>6.4105910000000002</v>
      </c>
      <c r="Q51" s="164">
        <f>'AEO T27 Chemicals 2022 Raw'!T40</f>
        <v>6.3995930000000003</v>
      </c>
      <c r="R51" s="164">
        <f>'AEO T27 Chemicals 2022 Raw'!U40</f>
        <v>6.3887080000000003</v>
      </c>
      <c r="S51" s="164">
        <f>'AEO T27 Chemicals 2022 Raw'!V40</f>
        <v>6.3809570000000004</v>
      </c>
      <c r="T51" s="164">
        <f>'AEO T27 Chemicals 2022 Raw'!W40</f>
        <v>6.3739889999999999</v>
      </c>
      <c r="U51" s="164">
        <f>'AEO T27 Chemicals 2022 Raw'!X40</f>
        <v>6.3718969999999997</v>
      </c>
      <c r="V51" s="164">
        <f>'AEO T27 Chemicals 2022 Raw'!Y40</f>
        <v>6.3647210000000003</v>
      </c>
      <c r="W51" s="164">
        <f>'AEO T27 Chemicals 2022 Raw'!Z40</f>
        <v>6.3629480000000003</v>
      </c>
      <c r="X51" s="164">
        <f>'AEO T27 Chemicals 2022 Raw'!AA40</f>
        <v>6.357418</v>
      </c>
      <c r="Y51" s="164">
        <f>'AEO T27 Chemicals 2022 Raw'!AB40</f>
        <v>6.3467479999999998</v>
      </c>
      <c r="Z51" s="164">
        <f>'AEO T27 Chemicals 2022 Raw'!AC40</f>
        <v>6.3423379999999998</v>
      </c>
      <c r="AA51" s="164">
        <f>'AEO T27 Chemicals 2022 Raw'!AD40</f>
        <v>6.3404629999999997</v>
      </c>
      <c r="AB51" s="164">
        <f>'AEO T27 Chemicals 2022 Raw'!AE40</f>
        <v>6.330686</v>
      </c>
      <c r="AC51" s="164">
        <f>'AEO T27 Chemicals 2022 Raw'!AF40</f>
        <v>6.3324540000000002</v>
      </c>
      <c r="AD51" s="164">
        <f>'AEO T27 Chemicals 2022 Raw'!AG40</f>
        <v>6.3396179999999998</v>
      </c>
      <c r="AE51" s="164">
        <f>'AEO T27 Chemicals 2022 Raw'!AH40</f>
        <v>6.3386199999999997</v>
      </c>
      <c r="AF51" s="164">
        <f>'AEO T27 Chemicals 2022 Raw'!AI40</f>
        <v>6.3320280000000002</v>
      </c>
      <c r="AG51" s="256">
        <f>'AEO T27 Chemicals 2022 Raw'!AJ40</f>
        <v>1E-3</v>
      </c>
    </row>
    <row r="52" spans="1:33" ht="15" customHeight="1" x14ac:dyDescent="0.25">
      <c r="B52" s="162" t="s">
        <v>587</v>
      </c>
      <c r="C52" s="248">
        <f>'AEO T27 Chemicals 2022 Raw'!F41</f>
        <v>0</v>
      </c>
      <c r="D52" s="248">
        <f>'AEO T27 Chemicals 2022 Raw'!G41</f>
        <v>0</v>
      </c>
      <c r="E52" s="248">
        <f>'AEO T27 Chemicals 2022 Raw'!H41</f>
        <v>0</v>
      </c>
      <c r="F52" s="248">
        <f>'AEO T27 Chemicals 2022 Raw'!I41</f>
        <v>0</v>
      </c>
      <c r="G52" s="248">
        <f>'AEO T27 Chemicals 2022 Raw'!J41</f>
        <v>0</v>
      </c>
      <c r="H52" s="248">
        <f>'AEO T27 Chemicals 2022 Raw'!K41</f>
        <v>0</v>
      </c>
      <c r="I52" s="248">
        <f>'AEO T27 Chemicals 2022 Raw'!L41</f>
        <v>0</v>
      </c>
      <c r="J52" s="248">
        <f>'AEO T27 Chemicals 2022 Raw'!M41</f>
        <v>0</v>
      </c>
      <c r="K52" s="248">
        <f>'AEO T27 Chemicals 2022 Raw'!N41</f>
        <v>0</v>
      </c>
      <c r="L52" s="248">
        <f>'AEO T27 Chemicals 2022 Raw'!O41</f>
        <v>0</v>
      </c>
      <c r="M52" s="248">
        <f>'AEO T27 Chemicals 2022 Raw'!P41</f>
        <v>0</v>
      </c>
      <c r="N52" s="248">
        <f>'AEO T27 Chemicals 2022 Raw'!Q41</f>
        <v>0</v>
      </c>
      <c r="O52" s="248">
        <f>'AEO T27 Chemicals 2022 Raw'!R41</f>
        <v>0</v>
      </c>
      <c r="P52" s="248">
        <f>'AEO T27 Chemicals 2022 Raw'!S41</f>
        <v>0</v>
      </c>
      <c r="Q52" s="248">
        <f>'AEO T27 Chemicals 2022 Raw'!T41</f>
        <v>0</v>
      </c>
      <c r="R52" s="248">
        <f>'AEO T27 Chemicals 2022 Raw'!U41</f>
        <v>0</v>
      </c>
      <c r="S52" s="248">
        <f>'AEO T27 Chemicals 2022 Raw'!V41</f>
        <v>0</v>
      </c>
      <c r="T52" s="248">
        <f>'AEO T27 Chemicals 2022 Raw'!W41</f>
        <v>0</v>
      </c>
      <c r="U52" s="248">
        <f>'AEO T27 Chemicals 2022 Raw'!X41</f>
        <v>0</v>
      </c>
      <c r="V52" s="248">
        <f>'AEO T27 Chemicals 2022 Raw'!Y41</f>
        <v>0</v>
      </c>
      <c r="W52" s="248">
        <f>'AEO T27 Chemicals 2022 Raw'!Z41</f>
        <v>0</v>
      </c>
      <c r="X52" s="248">
        <f>'AEO T27 Chemicals 2022 Raw'!AA41</f>
        <v>0</v>
      </c>
      <c r="Y52" s="248">
        <f>'AEO T27 Chemicals 2022 Raw'!AB41</f>
        <v>0</v>
      </c>
      <c r="Z52" s="248">
        <f>'AEO T27 Chemicals 2022 Raw'!AC41</f>
        <v>0</v>
      </c>
      <c r="AA52" s="248">
        <f>'AEO T27 Chemicals 2022 Raw'!AD41</f>
        <v>0</v>
      </c>
      <c r="AB52" s="248">
        <f>'AEO T27 Chemicals 2022 Raw'!AE41</f>
        <v>0</v>
      </c>
      <c r="AC52" s="248">
        <f>'AEO T27 Chemicals 2022 Raw'!AF41</f>
        <v>0</v>
      </c>
      <c r="AD52" s="248">
        <f>'AEO T27 Chemicals 2022 Raw'!AG41</f>
        <v>0</v>
      </c>
      <c r="AE52" s="248">
        <f>'AEO T27 Chemicals 2022 Raw'!AH41</f>
        <v>0</v>
      </c>
      <c r="AF52" s="248">
        <f>'AEO T27 Chemicals 2022 Raw'!AI41</f>
        <v>0</v>
      </c>
      <c r="AG52" s="126">
        <f>'AEO T27 Chemicals 2022 Raw'!AJ41</f>
        <v>0</v>
      </c>
    </row>
    <row r="53" spans="1:33" ht="15" customHeight="1" x14ac:dyDescent="0.25">
      <c r="A53" s="38" t="s">
        <v>586</v>
      </c>
      <c r="B53" s="163" t="s">
        <v>2143</v>
      </c>
      <c r="C53" s="164">
        <f>'AEO T27 Chemicals 2022 Raw'!F42</f>
        <v>7.3106260000000001</v>
      </c>
      <c r="D53" s="164">
        <f>'AEO T27 Chemicals 2022 Raw'!G42</f>
        <v>7.7601870000000002</v>
      </c>
      <c r="E53" s="164">
        <f>'AEO T27 Chemicals 2022 Raw'!H42</f>
        <v>8.2117959999999997</v>
      </c>
      <c r="F53" s="164">
        <f>'AEO T27 Chemicals 2022 Raw'!I42</f>
        <v>8.2170939999999995</v>
      </c>
      <c r="G53" s="164">
        <f>'AEO T27 Chemicals 2022 Raw'!J42</f>
        <v>8.2573600000000003</v>
      </c>
      <c r="H53" s="164">
        <f>'AEO T27 Chemicals 2022 Raw'!K42</f>
        <v>8.2675699999999992</v>
      </c>
      <c r="I53" s="164">
        <f>'AEO T27 Chemicals 2022 Raw'!L42</f>
        <v>8.2453629999999993</v>
      </c>
      <c r="J53" s="164">
        <f>'AEO T27 Chemicals 2022 Raw'!M42</f>
        <v>8.2037440000000004</v>
      </c>
      <c r="K53" s="164">
        <f>'AEO T27 Chemicals 2022 Raw'!N42</f>
        <v>8.161759</v>
      </c>
      <c r="L53" s="164">
        <f>'AEO T27 Chemicals 2022 Raw'!O42</f>
        <v>8.1230770000000003</v>
      </c>
      <c r="M53" s="164">
        <f>'AEO T27 Chemicals 2022 Raw'!P42</f>
        <v>8.1009960000000003</v>
      </c>
      <c r="N53" s="164">
        <f>'AEO T27 Chemicals 2022 Raw'!Q42</f>
        <v>8.0844880000000003</v>
      </c>
      <c r="O53" s="164">
        <f>'AEO T27 Chemicals 2022 Raw'!R42</f>
        <v>8.0615079999999999</v>
      </c>
      <c r="P53" s="164">
        <f>'AEO T27 Chemicals 2022 Raw'!S42</f>
        <v>8.0318210000000008</v>
      </c>
      <c r="Q53" s="164">
        <f>'AEO T27 Chemicals 2022 Raw'!T42</f>
        <v>7.9909239999999997</v>
      </c>
      <c r="R53" s="164">
        <f>'AEO T27 Chemicals 2022 Raw'!U42</f>
        <v>7.9604369999999998</v>
      </c>
      <c r="S53" s="164">
        <f>'AEO T27 Chemicals 2022 Raw'!V42</f>
        <v>7.9305700000000003</v>
      </c>
      <c r="T53" s="164">
        <f>'AEO T27 Chemicals 2022 Raw'!W42</f>
        <v>7.896223</v>
      </c>
      <c r="U53" s="164">
        <f>'AEO T27 Chemicals 2022 Raw'!X42</f>
        <v>7.8706849999999999</v>
      </c>
      <c r="V53" s="164">
        <f>'AEO T27 Chemicals 2022 Raw'!Y42</f>
        <v>7.8399859999999997</v>
      </c>
      <c r="W53" s="164">
        <f>'AEO T27 Chemicals 2022 Raw'!Z42</f>
        <v>7.809958</v>
      </c>
      <c r="X53" s="164">
        <f>'AEO T27 Chemicals 2022 Raw'!AA42</f>
        <v>7.777018</v>
      </c>
      <c r="Y53" s="164">
        <f>'AEO T27 Chemicals 2022 Raw'!AB42</f>
        <v>7.7571389999999996</v>
      </c>
      <c r="Z53" s="164">
        <f>'AEO T27 Chemicals 2022 Raw'!AC42</f>
        <v>7.7392120000000002</v>
      </c>
      <c r="AA53" s="164">
        <f>'AEO T27 Chemicals 2022 Raw'!AD42</f>
        <v>7.7198019999999996</v>
      </c>
      <c r="AB53" s="164">
        <f>'AEO T27 Chemicals 2022 Raw'!AE42</f>
        <v>7.6943659999999996</v>
      </c>
      <c r="AC53" s="164">
        <f>'AEO T27 Chemicals 2022 Raw'!AF42</f>
        <v>7.6716850000000001</v>
      </c>
      <c r="AD53" s="164">
        <f>'AEO T27 Chemicals 2022 Raw'!AG42</f>
        <v>7.6521790000000003</v>
      </c>
      <c r="AE53" s="164">
        <f>'AEO T27 Chemicals 2022 Raw'!AH42</f>
        <v>7.6277169999999996</v>
      </c>
      <c r="AF53" s="164">
        <f>'AEO T27 Chemicals 2022 Raw'!AI42</f>
        <v>7.6110249999999997</v>
      </c>
      <c r="AG53" s="256">
        <f>'AEO T27 Chemicals 2022 Raw'!AJ42</f>
        <v>1E-3</v>
      </c>
    </row>
    <row r="54" spans="1:33" ht="15" customHeight="1" x14ac:dyDescent="0.25">
      <c r="A54" s="38" t="s">
        <v>585</v>
      </c>
      <c r="B54" s="163" t="s">
        <v>76</v>
      </c>
      <c r="C54" s="164">
        <f>'AEO T27 Chemicals 2022 Raw'!F43</f>
        <v>1.2603059999999999</v>
      </c>
      <c r="D54" s="164">
        <f>'AEO T27 Chemicals 2022 Raw'!G43</f>
        <v>1.2382599999999999</v>
      </c>
      <c r="E54" s="164">
        <f>'AEO T27 Chemicals 2022 Raw'!H43</f>
        <v>1.3979550000000001</v>
      </c>
      <c r="F54" s="164">
        <f>'AEO T27 Chemicals 2022 Raw'!I43</f>
        <v>1.2254480000000001</v>
      </c>
      <c r="G54" s="164">
        <f>'AEO T27 Chemicals 2022 Raw'!J43</f>
        <v>1.2058690000000001</v>
      </c>
      <c r="H54" s="164">
        <f>'AEO T27 Chemicals 2022 Raw'!K43</f>
        <v>1.185494</v>
      </c>
      <c r="I54" s="164">
        <f>'AEO T27 Chemicals 2022 Raw'!L43</f>
        <v>1.1700200000000001</v>
      </c>
      <c r="J54" s="164">
        <f>'AEO T27 Chemicals 2022 Raw'!M43</f>
        <v>1.1564399999999999</v>
      </c>
      <c r="K54" s="164">
        <f>'AEO T27 Chemicals 2022 Raw'!N43</f>
        <v>1.149586</v>
      </c>
      <c r="L54" s="164">
        <f>'AEO T27 Chemicals 2022 Raw'!O43</f>
        <v>1.139859</v>
      </c>
      <c r="M54" s="164">
        <f>'AEO T27 Chemicals 2022 Raw'!P43</f>
        <v>1.1249880000000001</v>
      </c>
      <c r="N54" s="164">
        <f>'AEO T27 Chemicals 2022 Raw'!Q43</f>
        <v>1.1020639999999999</v>
      </c>
      <c r="O54" s="164">
        <f>'AEO T27 Chemicals 2022 Raw'!R43</f>
        <v>1.086813</v>
      </c>
      <c r="P54" s="164">
        <f>'AEO T27 Chemicals 2022 Raw'!S43</f>
        <v>1.0773299999999999</v>
      </c>
      <c r="Q54" s="164">
        <f>'AEO T27 Chemicals 2022 Raw'!T43</f>
        <v>1.0664340000000001</v>
      </c>
      <c r="R54" s="164">
        <f>'AEO T27 Chemicals 2022 Raw'!U43</f>
        <v>1.055204</v>
      </c>
      <c r="S54" s="164">
        <f>'AEO T27 Chemicals 2022 Raw'!V43</f>
        <v>1.043528</v>
      </c>
      <c r="T54" s="164">
        <f>'AEO T27 Chemicals 2022 Raw'!W43</f>
        <v>1.0332859999999999</v>
      </c>
      <c r="U54" s="164">
        <f>'AEO T27 Chemicals 2022 Raw'!X43</f>
        <v>1.0233190000000001</v>
      </c>
      <c r="V54" s="164">
        <f>'AEO T27 Chemicals 2022 Raw'!Y43</f>
        <v>1.016602</v>
      </c>
      <c r="W54" s="164">
        <f>'AEO T27 Chemicals 2022 Raw'!Z43</f>
        <v>1.0086839999999999</v>
      </c>
      <c r="X54" s="164">
        <f>'AEO T27 Chemicals 2022 Raw'!AA43</f>
        <v>0.99885900000000005</v>
      </c>
      <c r="Y54" s="164">
        <f>'AEO T27 Chemicals 2022 Raw'!AB43</f>
        <v>0.98745499999999997</v>
      </c>
      <c r="Z54" s="164">
        <f>'AEO T27 Chemicals 2022 Raw'!AC43</f>
        <v>0.98490900000000003</v>
      </c>
      <c r="AA54" s="164">
        <f>'AEO T27 Chemicals 2022 Raw'!AD43</f>
        <v>0.98070199999999996</v>
      </c>
      <c r="AB54" s="164">
        <f>'AEO T27 Chemicals 2022 Raw'!AE43</f>
        <v>0.96517299999999995</v>
      </c>
      <c r="AC54" s="164">
        <f>'AEO T27 Chemicals 2022 Raw'!AF43</f>
        <v>0.95776499999999998</v>
      </c>
      <c r="AD54" s="164">
        <f>'AEO T27 Chemicals 2022 Raw'!AG43</f>
        <v>0.96210099999999998</v>
      </c>
      <c r="AE54" s="164">
        <f>'AEO T27 Chemicals 2022 Raw'!AH43</f>
        <v>0.958704</v>
      </c>
      <c r="AF54" s="164">
        <f>'AEO T27 Chemicals 2022 Raw'!AI43</f>
        <v>0.942944</v>
      </c>
      <c r="AG54" s="256">
        <f>'AEO T27 Chemicals 2022 Raw'!AJ43</f>
        <v>-0.01</v>
      </c>
    </row>
    <row r="55" spans="1:33" ht="15" customHeight="1" x14ac:dyDescent="0.25">
      <c r="A55" s="38" t="s">
        <v>584</v>
      </c>
      <c r="B55" s="163" t="s">
        <v>21</v>
      </c>
      <c r="C55" s="164">
        <f>'AEO T27 Chemicals 2022 Raw'!F44</f>
        <v>2.2387929999999998</v>
      </c>
      <c r="D55" s="164">
        <f>'AEO T27 Chemicals 2022 Raw'!G44</f>
        <v>2.3187000000000002</v>
      </c>
      <c r="E55" s="164">
        <f>'AEO T27 Chemicals 2022 Raw'!H44</f>
        <v>2.3797809999999999</v>
      </c>
      <c r="F55" s="164">
        <f>'AEO T27 Chemicals 2022 Raw'!I44</f>
        <v>2.3755989999999998</v>
      </c>
      <c r="G55" s="164">
        <f>'AEO T27 Chemicals 2022 Raw'!J44</f>
        <v>2.3436940000000002</v>
      </c>
      <c r="H55" s="164">
        <f>'AEO T27 Chemicals 2022 Raw'!K44</f>
        <v>2.3164229999999999</v>
      </c>
      <c r="I55" s="164">
        <f>'AEO T27 Chemicals 2022 Raw'!L44</f>
        <v>2.301202</v>
      </c>
      <c r="J55" s="164">
        <f>'AEO T27 Chemicals 2022 Raw'!M44</f>
        <v>2.2971029999999999</v>
      </c>
      <c r="K55" s="164">
        <f>'AEO T27 Chemicals 2022 Raw'!N44</f>
        <v>2.2992560000000002</v>
      </c>
      <c r="L55" s="164">
        <f>'AEO T27 Chemicals 2022 Raw'!O44</f>
        <v>2.2926769999999999</v>
      </c>
      <c r="M55" s="164">
        <f>'AEO T27 Chemicals 2022 Raw'!P44</f>
        <v>2.2755359999999998</v>
      </c>
      <c r="N55" s="164">
        <f>'AEO T27 Chemicals 2022 Raw'!Q44</f>
        <v>2.2659069999999999</v>
      </c>
      <c r="O55" s="164">
        <f>'AEO T27 Chemicals 2022 Raw'!R44</f>
        <v>2.2451150000000002</v>
      </c>
      <c r="P55" s="164">
        <f>'AEO T27 Chemicals 2022 Raw'!S44</f>
        <v>2.2297989999999999</v>
      </c>
      <c r="Q55" s="164">
        <f>'AEO T27 Chemicals 2022 Raw'!T44</f>
        <v>2.2142230000000001</v>
      </c>
      <c r="R55" s="164">
        <f>'AEO T27 Chemicals 2022 Raw'!U44</f>
        <v>2.2002299999999999</v>
      </c>
      <c r="S55" s="164">
        <f>'AEO T27 Chemicals 2022 Raw'!V44</f>
        <v>2.18743</v>
      </c>
      <c r="T55" s="164">
        <f>'AEO T27 Chemicals 2022 Raw'!W44</f>
        <v>2.1778240000000002</v>
      </c>
      <c r="U55" s="164">
        <f>'AEO T27 Chemicals 2022 Raw'!X44</f>
        <v>2.1670099999999999</v>
      </c>
      <c r="V55" s="164">
        <f>'AEO T27 Chemicals 2022 Raw'!Y44</f>
        <v>2.1555219999999999</v>
      </c>
      <c r="W55" s="164">
        <f>'AEO T27 Chemicals 2022 Raw'!Z44</f>
        <v>2.1421169999999998</v>
      </c>
      <c r="X55" s="164">
        <f>'AEO T27 Chemicals 2022 Raw'!AA44</f>
        <v>2.1276030000000001</v>
      </c>
      <c r="Y55" s="164">
        <f>'AEO T27 Chemicals 2022 Raw'!AB44</f>
        <v>2.1091000000000002</v>
      </c>
      <c r="Z55" s="164">
        <f>'AEO T27 Chemicals 2022 Raw'!AC44</f>
        <v>2.09598</v>
      </c>
      <c r="AA55" s="164">
        <f>'AEO T27 Chemicals 2022 Raw'!AD44</f>
        <v>2.0824199999999999</v>
      </c>
      <c r="AB55" s="164">
        <f>'AEO T27 Chemicals 2022 Raw'!AE44</f>
        <v>2.0656020000000002</v>
      </c>
      <c r="AC55" s="164">
        <f>'AEO T27 Chemicals 2022 Raw'!AF44</f>
        <v>2.0555310000000002</v>
      </c>
      <c r="AD55" s="164">
        <f>'AEO T27 Chemicals 2022 Raw'!AG44</f>
        <v>2.0476960000000002</v>
      </c>
      <c r="AE55" s="164">
        <f>'AEO T27 Chemicals 2022 Raw'!AH44</f>
        <v>2.0355910000000002</v>
      </c>
      <c r="AF55" s="164">
        <f>'AEO T27 Chemicals 2022 Raw'!AI44</f>
        <v>2.0182739999999999</v>
      </c>
      <c r="AG55" s="256">
        <f>'AEO T27 Chemicals 2022 Raw'!AJ44</f>
        <v>-4.0000000000000001E-3</v>
      </c>
    </row>
    <row r="56" spans="1:33" ht="15" customHeight="1" x14ac:dyDescent="0.25">
      <c r="A56" s="38" t="s">
        <v>583</v>
      </c>
      <c r="B56" s="163" t="s">
        <v>77</v>
      </c>
      <c r="C56" s="164">
        <f>'AEO T27 Chemicals 2022 Raw'!F45</f>
        <v>10.809725</v>
      </c>
      <c r="D56" s="164">
        <f>'AEO T27 Chemicals 2022 Raw'!G45</f>
        <v>11.317145999999999</v>
      </c>
      <c r="E56" s="164">
        <f>'AEO T27 Chemicals 2022 Raw'!H45</f>
        <v>11.989532000000001</v>
      </c>
      <c r="F56" s="164">
        <f>'AEO T27 Chemicals 2022 Raw'!I45</f>
        <v>11.818142</v>
      </c>
      <c r="G56" s="164">
        <f>'AEO T27 Chemicals 2022 Raw'!J45</f>
        <v>11.806922999999999</v>
      </c>
      <c r="H56" s="164">
        <f>'AEO T27 Chemicals 2022 Raw'!K45</f>
        <v>11.769487</v>
      </c>
      <c r="I56" s="164">
        <f>'AEO T27 Chemicals 2022 Raw'!L45</f>
        <v>11.716585</v>
      </c>
      <c r="J56" s="164">
        <f>'AEO T27 Chemicals 2022 Raw'!M45</f>
        <v>11.657287999999999</v>
      </c>
      <c r="K56" s="164">
        <f>'AEO T27 Chemicals 2022 Raw'!N45</f>
        <v>11.610602</v>
      </c>
      <c r="L56" s="164">
        <f>'AEO T27 Chemicals 2022 Raw'!O45</f>
        <v>11.555614</v>
      </c>
      <c r="M56" s="164">
        <f>'AEO T27 Chemicals 2022 Raw'!P45</f>
        <v>11.501519999999999</v>
      </c>
      <c r="N56" s="164">
        <f>'AEO T27 Chemicals 2022 Raw'!Q45</f>
        <v>11.452458</v>
      </c>
      <c r="O56" s="164">
        <f>'AEO T27 Chemicals 2022 Raw'!R45</f>
        <v>11.393435999999999</v>
      </c>
      <c r="P56" s="164">
        <f>'AEO T27 Chemicals 2022 Raw'!S45</f>
        <v>11.338949</v>
      </c>
      <c r="Q56" s="164">
        <f>'AEO T27 Chemicals 2022 Raw'!T45</f>
        <v>11.271580999999999</v>
      </c>
      <c r="R56" s="164">
        <f>'AEO T27 Chemicals 2022 Raw'!U45</f>
        <v>11.215871</v>
      </c>
      <c r="S56" s="164">
        <f>'AEO T27 Chemicals 2022 Raw'!V45</f>
        <v>11.161528000000001</v>
      </c>
      <c r="T56" s="164">
        <f>'AEO T27 Chemicals 2022 Raw'!W45</f>
        <v>11.107332</v>
      </c>
      <c r="U56" s="164">
        <f>'AEO T27 Chemicals 2022 Raw'!X45</f>
        <v>11.061014</v>
      </c>
      <c r="V56" s="164">
        <f>'AEO T27 Chemicals 2022 Raw'!Y45</f>
        <v>11.012111000000001</v>
      </c>
      <c r="W56" s="164">
        <f>'AEO T27 Chemicals 2022 Raw'!Z45</f>
        <v>10.960758</v>
      </c>
      <c r="X56" s="164">
        <f>'AEO T27 Chemicals 2022 Raw'!AA45</f>
        <v>10.90348</v>
      </c>
      <c r="Y56" s="164">
        <f>'AEO T27 Chemicals 2022 Raw'!AB45</f>
        <v>10.853693</v>
      </c>
      <c r="Z56" s="164">
        <f>'AEO T27 Chemicals 2022 Raw'!AC45</f>
        <v>10.820100999999999</v>
      </c>
      <c r="AA56" s="164">
        <f>'AEO T27 Chemicals 2022 Raw'!AD45</f>
        <v>10.782925000000001</v>
      </c>
      <c r="AB56" s="164">
        <f>'AEO T27 Chemicals 2022 Raw'!AE45</f>
        <v>10.725142</v>
      </c>
      <c r="AC56" s="164">
        <f>'AEO T27 Chemicals 2022 Raw'!AF45</f>
        <v>10.684979999999999</v>
      </c>
      <c r="AD56" s="164">
        <f>'AEO T27 Chemicals 2022 Raw'!AG45</f>
        <v>10.661975999999999</v>
      </c>
      <c r="AE56" s="164">
        <f>'AEO T27 Chemicals 2022 Raw'!AH45</f>
        <v>10.622012</v>
      </c>
      <c r="AF56" s="164">
        <f>'AEO T27 Chemicals 2022 Raw'!AI45</f>
        <v>10.572243</v>
      </c>
      <c r="AG56" s="256">
        <f>'AEO T27 Chemicals 2022 Raw'!AJ45</f>
        <v>-1E-3</v>
      </c>
    </row>
    <row r="57" spans="1:33" ht="15" customHeight="1" x14ac:dyDescent="0.25">
      <c r="A57" s="38" t="s">
        <v>582</v>
      </c>
      <c r="B57" s="162" t="s">
        <v>581</v>
      </c>
      <c r="C57" s="166">
        <f>'AEO T27 Chemicals 2022 Raw'!F46</f>
        <v>16.914612000000002</v>
      </c>
      <c r="D57" s="166">
        <f>'AEO T27 Chemicals 2022 Raw'!G46</f>
        <v>17.520052</v>
      </c>
      <c r="E57" s="166">
        <f>'AEO T27 Chemicals 2022 Raw'!H46</f>
        <v>18.275525999999999</v>
      </c>
      <c r="F57" s="166">
        <f>'AEO T27 Chemicals 2022 Raw'!I46</f>
        <v>18.157150000000001</v>
      </c>
      <c r="G57" s="166">
        <f>'AEO T27 Chemicals 2022 Raw'!J46</f>
        <v>18.168783000000001</v>
      </c>
      <c r="H57" s="166">
        <f>'AEO T27 Chemicals 2022 Raw'!K46</f>
        <v>18.150210999999999</v>
      </c>
      <c r="I57" s="166">
        <f>'AEO T27 Chemicals 2022 Raw'!L46</f>
        <v>18.110579999999999</v>
      </c>
      <c r="J57" s="166">
        <f>'AEO T27 Chemicals 2022 Raw'!M46</f>
        <v>18.070993000000001</v>
      </c>
      <c r="K57" s="166">
        <f>'AEO T27 Chemicals 2022 Raw'!N46</f>
        <v>18.044561000000002</v>
      </c>
      <c r="L57" s="166">
        <f>'AEO T27 Chemicals 2022 Raw'!O46</f>
        <v>17.999020000000002</v>
      </c>
      <c r="M57" s="166">
        <f>'AEO T27 Chemicals 2022 Raw'!P46</f>
        <v>17.944324000000002</v>
      </c>
      <c r="N57" s="166">
        <f>'AEO T27 Chemicals 2022 Raw'!Q46</f>
        <v>17.882650000000002</v>
      </c>
      <c r="O57" s="166">
        <f>'AEO T27 Chemicals 2022 Raw'!R46</f>
        <v>17.81353</v>
      </c>
      <c r="P57" s="166">
        <f>'AEO T27 Chemicals 2022 Raw'!S46</f>
        <v>17.74954</v>
      </c>
      <c r="Q57" s="166">
        <f>'AEO T27 Chemicals 2022 Raw'!T46</f>
        <v>17.671173</v>
      </c>
      <c r="R57" s="166">
        <f>'AEO T27 Chemicals 2022 Raw'!U46</f>
        <v>17.604579999999999</v>
      </c>
      <c r="S57" s="166">
        <f>'AEO T27 Chemicals 2022 Raw'!V46</f>
        <v>17.542484000000002</v>
      </c>
      <c r="T57" s="166">
        <f>'AEO T27 Chemicals 2022 Raw'!W46</f>
        <v>17.481321000000001</v>
      </c>
      <c r="U57" s="166">
        <f>'AEO T27 Chemicals 2022 Raw'!X46</f>
        <v>17.432911000000001</v>
      </c>
      <c r="V57" s="166">
        <f>'AEO T27 Chemicals 2022 Raw'!Y46</f>
        <v>17.376830999999999</v>
      </c>
      <c r="W57" s="166">
        <f>'AEO T27 Chemicals 2022 Raw'!Z46</f>
        <v>17.323706000000001</v>
      </c>
      <c r="X57" s="166">
        <f>'AEO T27 Chemicals 2022 Raw'!AA46</f>
        <v>17.260897</v>
      </c>
      <c r="Y57" s="166">
        <f>'AEO T27 Chemicals 2022 Raw'!AB46</f>
        <v>17.200441000000001</v>
      </c>
      <c r="Z57" s="166">
        <f>'AEO T27 Chemicals 2022 Raw'!AC46</f>
        <v>17.162437000000001</v>
      </c>
      <c r="AA57" s="166">
        <f>'AEO T27 Chemicals 2022 Raw'!AD46</f>
        <v>17.123387999999998</v>
      </c>
      <c r="AB57" s="166">
        <f>'AEO T27 Chemicals 2022 Raw'!AE46</f>
        <v>17.055828000000002</v>
      </c>
      <c r="AC57" s="166">
        <f>'AEO T27 Chemicals 2022 Raw'!AF46</f>
        <v>17.017434999999999</v>
      </c>
      <c r="AD57" s="166">
        <f>'AEO T27 Chemicals 2022 Raw'!AG46</f>
        <v>17.001594999999998</v>
      </c>
      <c r="AE57" s="166">
        <f>'AEO T27 Chemicals 2022 Raw'!AH46</f>
        <v>16.960632</v>
      </c>
      <c r="AF57" s="166">
        <f>'AEO T27 Chemicals 2022 Raw'!AI46</f>
        <v>16.90427</v>
      </c>
      <c r="AG57" s="254">
        <f>'AEO T27 Chemicals 2022 Raw'!AJ46</f>
        <v>0</v>
      </c>
    </row>
    <row r="58" spans="1:33" ht="12" customHeight="1" x14ac:dyDescent="0.25">
      <c r="C58" s="248"/>
      <c r="D58" s="248"/>
      <c r="E58" s="248"/>
      <c r="F58" s="248"/>
      <c r="G58" s="248"/>
      <c r="H58" s="248"/>
      <c r="I58" s="248"/>
      <c r="J58" s="248"/>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126"/>
    </row>
    <row r="59" spans="1:33" ht="15" customHeight="1" x14ac:dyDescent="0.25">
      <c r="B59" s="162" t="s">
        <v>219</v>
      </c>
      <c r="C59" s="248"/>
      <c r="D59" s="248"/>
      <c r="E59" s="248"/>
      <c r="F59" s="248"/>
      <c r="G59" s="248"/>
      <c r="H59" s="248"/>
      <c r="I59" s="248"/>
      <c r="J59" s="248"/>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126"/>
    </row>
    <row r="60" spans="1:33" ht="15" customHeight="1" x14ac:dyDescent="0.25">
      <c r="A60" s="38" t="s">
        <v>580</v>
      </c>
      <c r="B60" s="162" t="s">
        <v>220</v>
      </c>
      <c r="C60" s="232">
        <f>'AEO T27 Chemicals 2022 Raw'!F48</f>
        <v>265.550049</v>
      </c>
      <c r="D60" s="232">
        <f>'AEO T27 Chemicals 2022 Raw'!G48</f>
        <v>265.117188</v>
      </c>
      <c r="E60" s="232">
        <f>'AEO T27 Chemicals 2022 Raw'!H48</f>
        <v>267.64196800000002</v>
      </c>
      <c r="F60" s="232">
        <f>'AEO T27 Chemicals 2022 Raw'!I48</f>
        <v>260.82644699999997</v>
      </c>
      <c r="G60" s="232">
        <f>'AEO T27 Chemicals 2022 Raw'!J48</f>
        <v>263.61480699999998</v>
      </c>
      <c r="H60" s="232">
        <f>'AEO T27 Chemicals 2022 Raw'!K48</f>
        <v>267.30941799999999</v>
      </c>
      <c r="I60" s="232">
        <f>'AEO T27 Chemicals 2022 Raw'!L48</f>
        <v>269.32369999999997</v>
      </c>
      <c r="J60" s="232">
        <f>'AEO T27 Chemicals 2022 Raw'!M48</f>
        <v>272.42129499999999</v>
      </c>
      <c r="K60" s="232">
        <f>'AEO T27 Chemicals 2022 Raw'!N48</f>
        <v>273.56976300000002</v>
      </c>
      <c r="L60" s="232">
        <f>'AEO T27 Chemicals 2022 Raw'!O48</f>
        <v>274.67147799999998</v>
      </c>
      <c r="M60" s="232">
        <f>'AEO T27 Chemicals 2022 Raw'!P48</f>
        <v>276.97302200000001</v>
      </c>
      <c r="N60" s="232">
        <f>'AEO T27 Chemicals 2022 Raw'!Q48</f>
        <v>281.06768799999998</v>
      </c>
      <c r="O60" s="232">
        <f>'AEO T27 Chemicals 2022 Raw'!R48</f>
        <v>284.36413599999997</v>
      </c>
      <c r="P60" s="232">
        <f>'AEO T27 Chemicals 2022 Raw'!S48</f>
        <v>284.5224</v>
      </c>
      <c r="Q60" s="232">
        <f>'AEO T27 Chemicals 2022 Raw'!T48</f>
        <v>285.08026100000001</v>
      </c>
      <c r="R60" s="232">
        <f>'AEO T27 Chemicals 2022 Raw'!U48</f>
        <v>286.37832600000002</v>
      </c>
      <c r="S60" s="232">
        <f>'AEO T27 Chemicals 2022 Raw'!V48</f>
        <v>288.36416600000001</v>
      </c>
      <c r="T60" s="232">
        <f>'AEO T27 Chemicals 2022 Raw'!W48</f>
        <v>290.32275399999997</v>
      </c>
      <c r="U60" s="232">
        <f>'AEO T27 Chemicals 2022 Raw'!X48</f>
        <v>292.42593399999998</v>
      </c>
      <c r="V60" s="232">
        <f>'AEO T27 Chemicals 2022 Raw'!Y48</f>
        <v>293.342896</v>
      </c>
      <c r="W60" s="232">
        <f>'AEO T27 Chemicals 2022 Raw'!Z48</f>
        <v>294.79013099999997</v>
      </c>
      <c r="X60" s="232">
        <f>'AEO T27 Chemicals 2022 Raw'!AA48</f>
        <v>296.66381799999999</v>
      </c>
      <c r="Y60" s="232">
        <f>'AEO T27 Chemicals 2022 Raw'!AB48</f>
        <v>298.865723</v>
      </c>
      <c r="Z60" s="232">
        <f>'AEO T27 Chemicals 2022 Raw'!AC48</f>
        <v>298.843323</v>
      </c>
      <c r="AA60" s="232">
        <f>'AEO T27 Chemicals 2022 Raw'!AD48</f>
        <v>299.21554600000002</v>
      </c>
      <c r="AB60" s="232">
        <f>'AEO T27 Chemicals 2022 Raw'!AE48</f>
        <v>302.77514600000001</v>
      </c>
      <c r="AC60" s="232">
        <f>'AEO T27 Chemicals 2022 Raw'!AF48</f>
        <v>304.398529</v>
      </c>
      <c r="AD60" s="232">
        <f>'AEO T27 Chemicals 2022 Raw'!AG48</f>
        <v>302.73831200000001</v>
      </c>
      <c r="AE60" s="232">
        <f>'AEO T27 Chemicals 2022 Raw'!AH48</f>
        <v>303.119934</v>
      </c>
      <c r="AF60" s="232">
        <f>'AEO T27 Chemicals 2022 Raw'!AI48</f>
        <v>307.21649200000002</v>
      </c>
      <c r="AG60" s="254">
        <f>'AEO T27 Chemicals 2022 Raw'!AJ48</f>
        <v>5.0000000000000001E-3</v>
      </c>
    </row>
    <row r="61" spans="1:33" ht="15" customHeight="1" x14ac:dyDescent="0.25">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126"/>
    </row>
    <row r="62" spans="1:33" ht="15" customHeight="1" x14ac:dyDescent="0.25">
      <c r="B62" s="162" t="s">
        <v>579</v>
      </c>
      <c r="C62" s="248"/>
      <c r="D62" s="248"/>
      <c r="E62" s="248"/>
      <c r="F62" s="248"/>
      <c r="G62" s="248"/>
      <c r="H62" s="248"/>
      <c r="I62" s="248"/>
      <c r="J62" s="248"/>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126"/>
    </row>
    <row r="63" spans="1:33" ht="15" customHeight="1" x14ac:dyDescent="0.25">
      <c r="B63" s="162" t="s">
        <v>229</v>
      </c>
      <c r="C63" s="248"/>
      <c r="D63" s="248"/>
      <c r="E63" s="248"/>
      <c r="F63" s="248"/>
      <c r="G63" s="248"/>
      <c r="H63" s="248"/>
      <c r="I63" s="248"/>
      <c r="J63" s="248"/>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126"/>
    </row>
    <row r="64" spans="1:33" ht="15" customHeight="1" x14ac:dyDescent="0.25">
      <c r="A64" s="38" t="s">
        <v>578</v>
      </c>
      <c r="B64" s="163" t="s">
        <v>230</v>
      </c>
      <c r="C64" s="164">
        <f>'AEO T27 Chemicals 2022 Raw'!F51</f>
        <v>2.4299999999999999E-2</v>
      </c>
      <c r="D64" s="164">
        <f>'AEO T27 Chemicals 2022 Raw'!G51</f>
        <v>2.4299999999999999E-2</v>
      </c>
      <c r="E64" s="164">
        <f>'AEO T27 Chemicals 2022 Raw'!H51</f>
        <v>2.4299999999999999E-2</v>
      </c>
      <c r="F64" s="164">
        <f>'AEO T27 Chemicals 2022 Raw'!I51</f>
        <v>2.4299999999999999E-2</v>
      </c>
      <c r="G64" s="164">
        <f>'AEO T27 Chemicals 2022 Raw'!J51</f>
        <v>2.4299999999999999E-2</v>
      </c>
      <c r="H64" s="164">
        <f>'AEO T27 Chemicals 2022 Raw'!K51</f>
        <v>2.4299999999999999E-2</v>
      </c>
      <c r="I64" s="164">
        <f>'AEO T27 Chemicals 2022 Raw'!L51</f>
        <v>2.4299999999999999E-2</v>
      </c>
      <c r="J64" s="164">
        <f>'AEO T27 Chemicals 2022 Raw'!M51</f>
        <v>2.4299999999999999E-2</v>
      </c>
      <c r="K64" s="164">
        <f>'AEO T27 Chemicals 2022 Raw'!N51</f>
        <v>2.4299999999999999E-2</v>
      </c>
      <c r="L64" s="164">
        <f>'AEO T27 Chemicals 2022 Raw'!O51</f>
        <v>2.4299999999999999E-2</v>
      </c>
      <c r="M64" s="164">
        <f>'AEO T27 Chemicals 2022 Raw'!P51</f>
        <v>2.4299999999999999E-2</v>
      </c>
      <c r="N64" s="164">
        <f>'AEO T27 Chemicals 2022 Raw'!Q51</f>
        <v>2.4299999999999999E-2</v>
      </c>
      <c r="O64" s="164">
        <f>'AEO T27 Chemicals 2022 Raw'!R51</f>
        <v>2.4299999999999999E-2</v>
      </c>
      <c r="P64" s="164">
        <f>'AEO T27 Chemicals 2022 Raw'!S51</f>
        <v>2.4299999999999999E-2</v>
      </c>
      <c r="Q64" s="164">
        <f>'AEO T27 Chemicals 2022 Raw'!T51</f>
        <v>2.4299999999999999E-2</v>
      </c>
      <c r="R64" s="164">
        <f>'AEO T27 Chemicals 2022 Raw'!U51</f>
        <v>2.4299999999999999E-2</v>
      </c>
      <c r="S64" s="164">
        <f>'AEO T27 Chemicals 2022 Raw'!V51</f>
        <v>2.4299999999999999E-2</v>
      </c>
      <c r="T64" s="164">
        <f>'AEO T27 Chemicals 2022 Raw'!W51</f>
        <v>2.4299999999999999E-2</v>
      </c>
      <c r="U64" s="164">
        <f>'AEO T27 Chemicals 2022 Raw'!X51</f>
        <v>2.4299999999999999E-2</v>
      </c>
      <c r="V64" s="164">
        <f>'AEO T27 Chemicals 2022 Raw'!Y51</f>
        <v>2.4299999999999999E-2</v>
      </c>
      <c r="W64" s="164">
        <f>'AEO T27 Chemicals 2022 Raw'!Z51</f>
        <v>2.4299999999999999E-2</v>
      </c>
      <c r="X64" s="164">
        <f>'AEO T27 Chemicals 2022 Raw'!AA51</f>
        <v>2.4299999999999999E-2</v>
      </c>
      <c r="Y64" s="164">
        <f>'AEO T27 Chemicals 2022 Raw'!AB51</f>
        <v>2.4299999999999999E-2</v>
      </c>
      <c r="Z64" s="164">
        <f>'AEO T27 Chemicals 2022 Raw'!AC51</f>
        <v>2.4299999999999999E-2</v>
      </c>
      <c r="AA64" s="164">
        <f>'AEO T27 Chemicals 2022 Raw'!AD51</f>
        <v>2.4299999999999999E-2</v>
      </c>
      <c r="AB64" s="164">
        <f>'AEO T27 Chemicals 2022 Raw'!AE51</f>
        <v>2.4299999999999999E-2</v>
      </c>
      <c r="AC64" s="164">
        <f>'AEO T27 Chemicals 2022 Raw'!AF51</f>
        <v>2.4299999999999999E-2</v>
      </c>
      <c r="AD64" s="164">
        <f>'AEO T27 Chemicals 2022 Raw'!AG51</f>
        <v>2.4299999999999999E-2</v>
      </c>
      <c r="AE64" s="164">
        <f>'AEO T27 Chemicals 2022 Raw'!AH51</f>
        <v>2.4299999999999999E-2</v>
      </c>
      <c r="AF64" s="164">
        <f>'AEO T27 Chemicals 2022 Raw'!AI51</f>
        <v>2.4299999999999999E-2</v>
      </c>
      <c r="AG64" s="256">
        <f>'AEO T27 Chemicals 2022 Raw'!AJ51</f>
        <v>0</v>
      </c>
    </row>
    <row r="65" spans="1:34" ht="15" customHeight="1" x14ac:dyDescent="0.25">
      <c r="A65" s="38" t="s">
        <v>577</v>
      </c>
      <c r="B65" s="163" t="s">
        <v>21</v>
      </c>
      <c r="C65" s="164">
        <f>'AEO T27 Chemicals 2022 Raw'!F52</f>
        <v>9.1434519999999999</v>
      </c>
      <c r="D65" s="164">
        <f>'AEO T27 Chemicals 2022 Raw'!G52</f>
        <v>9.3365469999999995</v>
      </c>
      <c r="E65" s="164">
        <f>'AEO T27 Chemicals 2022 Raw'!H52</f>
        <v>9.5085809999999995</v>
      </c>
      <c r="F65" s="164">
        <f>'AEO T27 Chemicals 2022 Raw'!I52</f>
        <v>9.6568819999999995</v>
      </c>
      <c r="G65" s="164">
        <f>'AEO T27 Chemicals 2022 Raw'!J52</f>
        <v>9.8017640000000004</v>
      </c>
      <c r="H65" s="164">
        <f>'AEO T27 Chemicals 2022 Raw'!K52</f>
        <v>9.944388</v>
      </c>
      <c r="I65" s="164">
        <f>'AEO T27 Chemicals 2022 Raw'!L52</f>
        <v>10.087751000000001</v>
      </c>
      <c r="J65" s="164">
        <f>'AEO T27 Chemicals 2022 Raw'!M52</f>
        <v>10.230032</v>
      </c>
      <c r="K65" s="164">
        <f>'AEO T27 Chemicals 2022 Raw'!N52</f>
        <v>10.371448000000001</v>
      </c>
      <c r="L65" s="164">
        <f>'AEO T27 Chemicals 2022 Raw'!O52</f>
        <v>10.512074</v>
      </c>
      <c r="M65" s="164">
        <f>'AEO T27 Chemicals 2022 Raw'!P52</f>
        <v>10.654532</v>
      </c>
      <c r="N65" s="164">
        <f>'AEO T27 Chemicals 2022 Raw'!Q52</f>
        <v>10.780673999999999</v>
      </c>
      <c r="O65" s="164">
        <f>'AEO T27 Chemicals 2022 Raw'!R52</f>
        <v>10.909046</v>
      </c>
      <c r="P65" s="164">
        <f>'AEO T27 Chemicals 2022 Raw'!S52</f>
        <v>11.038738</v>
      </c>
      <c r="Q65" s="164">
        <f>'AEO T27 Chemicals 2022 Raw'!T52</f>
        <v>11.168129</v>
      </c>
      <c r="R65" s="164">
        <f>'AEO T27 Chemicals 2022 Raw'!U52</f>
        <v>11.299431999999999</v>
      </c>
      <c r="S65" s="164">
        <f>'AEO T27 Chemicals 2022 Raw'!V52</f>
        <v>11.43304</v>
      </c>
      <c r="T65" s="164">
        <f>'AEO T27 Chemicals 2022 Raw'!W52</f>
        <v>11.56869</v>
      </c>
      <c r="U65" s="164">
        <f>'AEO T27 Chemicals 2022 Raw'!X52</f>
        <v>11.704437</v>
      </c>
      <c r="V65" s="164">
        <f>'AEO T27 Chemicals 2022 Raw'!Y52</f>
        <v>11.843446</v>
      </c>
      <c r="W65" s="164">
        <f>'AEO T27 Chemicals 2022 Raw'!Z52</f>
        <v>11.983532</v>
      </c>
      <c r="X65" s="164">
        <f>'AEO T27 Chemicals 2022 Raw'!AA52</f>
        <v>12.126664</v>
      </c>
      <c r="Y65" s="164">
        <f>'AEO T27 Chemicals 2022 Raw'!AB52</f>
        <v>12.274305999999999</v>
      </c>
      <c r="Z65" s="164">
        <f>'AEO T27 Chemicals 2022 Raw'!AC52</f>
        <v>12.424372</v>
      </c>
      <c r="AA65" s="164">
        <f>'AEO T27 Chemicals 2022 Raw'!AD52</f>
        <v>12.577267000000001</v>
      </c>
      <c r="AB65" s="164">
        <f>'AEO T27 Chemicals 2022 Raw'!AE52</f>
        <v>12.735621</v>
      </c>
      <c r="AC65" s="164">
        <f>'AEO T27 Chemicals 2022 Raw'!AF52</f>
        <v>12.898616000000001</v>
      </c>
      <c r="AD65" s="164">
        <f>'AEO T27 Chemicals 2022 Raw'!AG52</f>
        <v>13.063027999999999</v>
      </c>
      <c r="AE65" s="164">
        <f>'AEO T27 Chemicals 2022 Raw'!AH52</f>
        <v>13.230543000000001</v>
      </c>
      <c r="AF65" s="164">
        <f>'AEO T27 Chemicals 2022 Raw'!AI52</f>
        <v>13.405054</v>
      </c>
      <c r="AG65" s="256">
        <f>'AEO T27 Chemicals 2022 Raw'!AJ52</f>
        <v>1.2999999999999999E-2</v>
      </c>
    </row>
    <row r="66" spans="1:34" ht="12" customHeight="1" x14ac:dyDescent="0.25">
      <c r="A66" s="38" t="s">
        <v>576</v>
      </c>
      <c r="B66" s="163" t="s">
        <v>489</v>
      </c>
      <c r="C66" s="164">
        <f>'AEO T27 Chemicals 2022 Raw'!F53</f>
        <v>0.21829999999999999</v>
      </c>
      <c r="D66" s="164">
        <f>'AEO T27 Chemicals 2022 Raw'!G53</f>
        <v>0.21829999999999999</v>
      </c>
      <c r="E66" s="164">
        <f>'AEO T27 Chemicals 2022 Raw'!H53</f>
        <v>0.21829999999999999</v>
      </c>
      <c r="F66" s="164">
        <f>'AEO T27 Chemicals 2022 Raw'!I53</f>
        <v>0.21829999999999999</v>
      </c>
      <c r="G66" s="164">
        <f>'AEO T27 Chemicals 2022 Raw'!J53</f>
        <v>0.21829999999999999</v>
      </c>
      <c r="H66" s="164">
        <f>'AEO T27 Chemicals 2022 Raw'!K53</f>
        <v>0.21829999999999999</v>
      </c>
      <c r="I66" s="164">
        <f>'AEO T27 Chemicals 2022 Raw'!L53</f>
        <v>0.21829999999999999</v>
      </c>
      <c r="J66" s="164">
        <f>'AEO T27 Chemicals 2022 Raw'!M53</f>
        <v>0.21829999999999999</v>
      </c>
      <c r="K66" s="164">
        <f>'AEO T27 Chemicals 2022 Raw'!N53</f>
        <v>0.21829999999999999</v>
      </c>
      <c r="L66" s="164">
        <f>'AEO T27 Chemicals 2022 Raw'!O53</f>
        <v>0.21829999999999999</v>
      </c>
      <c r="M66" s="164">
        <f>'AEO T27 Chemicals 2022 Raw'!P53</f>
        <v>0.21829999999999999</v>
      </c>
      <c r="N66" s="164">
        <f>'AEO T27 Chemicals 2022 Raw'!Q53</f>
        <v>0.21829999999999999</v>
      </c>
      <c r="O66" s="164">
        <f>'AEO T27 Chemicals 2022 Raw'!R53</f>
        <v>0.21829999999999999</v>
      </c>
      <c r="P66" s="164">
        <f>'AEO T27 Chemicals 2022 Raw'!S53</f>
        <v>0.21829999999999999</v>
      </c>
      <c r="Q66" s="164">
        <f>'AEO T27 Chemicals 2022 Raw'!T53</f>
        <v>0.21829999999999999</v>
      </c>
      <c r="R66" s="164">
        <f>'AEO T27 Chemicals 2022 Raw'!U53</f>
        <v>0.21829999999999999</v>
      </c>
      <c r="S66" s="164">
        <f>'AEO T27 Chemicals 2022 Raw'!V53</f>
        <v>0.21829999999999999</v>
      </c>
      <c r="T66" s="164">
        <f>'AEO T27 Chemicals 2022 Raw'!W53</f>
        <v>0.21829999999999999</v>
      </c>
      <c r="U66" s="164">
        <f>'AEO T27 Chemicals 2022 Raw'!X53</f>
        <v>0.21829999999999999</v>
      </c>
      <c r="V66" s="164">
        <f>'AEO T27 Chemicals 2022 Raw'!Y53</f>
        <v>0.21829999999999999</v>
      </c>
      <c r="W66" s="164">
        <f>'AEO T27 Chemicals 2022 Raw'!Z53</f>
        <v>0.21829999999999999</v>
      </c>
      <c r="X66" s="164">
        <f>'AEO T27 Chemicals 2022 Raw'!AA53</f>
        <v>0.21829999999999999</v>
      </c>
      <c r="Y66" s="164">
        <f>'AEO T27 Chemicals 2022 Raw'!AB53</f>
        <v>0.21829999999999999</v>
      </c>
      <c r="Z66" s="164">
        <f>'AEO T27 Chemicals 2022 Raw'!AC53</f>
        <v>0.21829999999999999</v>
      </c>
      <c r="AA66" s="164">
        <f>'AEO T27 Chemicals 2022 Raw'!AD53</f>
        <v>0.21829999999999999</v>
      </c>
      <c r="AB66" s="164">
        <f>'AEO T27 Chemicals 2022 Raw'!AE53</f>
        <v>0.21829999999999999</v>
      </c>
      <c r="AC66" s="164">
        <f>'AEO T27 Chemicals 2022 Raw'!AF53</f>
        <v>0.21829999999999999</v>
      </c>
      <c r="AD66" s="164">
        <f>'AEO T27 Chemicals 2022 Raw'!AG53</f>
        <v>0.21829999999999999</v>
      </c>
      <c r="AE66" s="164">
        <f>'AEO T27 Chemicals 2022 Raw'!AH53</f>
        <v>0.21829999999999999</v>
      </c>
      <c r="AF66" s="164">
        <f>'AEO T27 Chemicals 2022 Raw'!AI53</f>
        <v>0.21829999999999999</v>
      </c>
      <c r="AG66" s="256">
        <f>'AEO T27 Chemicals 2022 Raw'!AJ53</f>
        <v>0</v>
      </c>
    </row>
    <row r="67" spans="1:34" ht="15" customHeight="1" x14ac:dyDescent="0.25">
      <c r="A67" s="38" t="s">
        <v>575</v>
      </c>
      <c r="B67" s="163" t="s">
        <v>569</v>
      </c>
      <c r="C67" s="164">
        <f>'AEO T27 Chemicals 2022 Raw'!F54</f>
        <v>0.89610000000000001</v>
      </c>
      <c r="D67" s="164">
        <f>'AEO T27 Chemicals 2022 Raw'!G54</f>
        <v>0.89610000000000001</v>
      </c>
      <c r="E67" s="164">
        <f>'AEO T27 Chemicals 2022 Raw'!H54</f>
        <v>0.96950000000000003</v>
      </c>
      <c r="F67" s="164">
        <f>'AEO T27 Chemicals 2022 Raw'!I54</f>
        <v>0.96950000000000003</v>
      </c>
      <c r="G67" s="164">
        <f>'AEO T27 Chemicals 2022 Raw'!J54</f>
        <v>0.96950000000000003</v>
      </c>
      <c r="H67" s="164">
        <f>'AEO T27 Chemicals 2022 Raw'!K54</f>
        <v>0.96950000000000003</v>
      </c>
      <c r="I67" s="164">
        <f>'AEO T27 Chemicals 2022 Raw'!L54</f>
        <v>0.96950000000000003</v>
      </c>
      <c r="J67" s="164">
        <f>'AEO T27 Chemicals 2022 Raw'!M54</f>
        <v>0.96950000000000003</v>
      </c>
      <c r="K67" s="164">
        <f>'AEO T27 Chemicals 2022 Raw'!N54</f>
        <v>0.96950000000000003</v>
      </c>
      <c r="L67" s="164">
        <f>'AEO T27 Chemicals 2022 Raw'!O54</f>
        <v>0.96950000000000003</v>
      </c>
      <c r="M67" s="164">
        <f>'AEO T27 Chemicals 2022 Raw'!P54</f>
        <v>0.96950000000000003</v>
      </c>
      <c r="N67" s="164">
        <f>'AEO T27 Chemicals 2022 Raw'!Q54</f>
        <v>0.96950000000000003</v>
      </c>
      <c r="O67" s="164">
        <f>'AEO T27 Chemicals 2022 Raw'!R54</f>
        <v>0.96950000000000003</v>
      </c>
      <c r="P67" s="164">
        <f>'AEO T27 Chemicals 2022 Raw'!S54</f>
        <v>0.96950000000000003</v>
      </c>
      <c r="Q67" s="164">
        <f>'AEO T27 Chemicals 2022 Raw'!T54</f>
        <v>0.96950000000000003</v>
      </c>
      <c r="R67" s="164">
        <f>'AEO T27 Chemicals 2022 Raw'!U54</f>
        <v>0.96950000000000003</v>
      </c>
      <c r="S67" s="164">
        <f>'AEO T27 Chemicals 2022 Raw'!V54</f>
        <v>0.96950000000000003</v>
      </c>
      <c r="T67" s="164">
        <f>'AEO T27 Chemicals 2022 Raw'!W54</f>
        <v>0.96950000000000003</v>
      </c>
      <c r="U67" s="164">
        <f>'AEO T27 Chemicals 2022 Raw'!X54</f>
        <v>0.96950000000000003</v>
      </c>
      <c r="V67" s="164">
        <f>'AEO T27 Chemicals 2022 Raw'!Y54</f>
        <v>0.96950000000000003</v>
      </c>
      <c r="W67" s="164">
        <f>'AEO T27 Chemicals 2022 Raw'!Z54</f>
        <v>0.96950000000000003</v>
      </c>
      <c r="X67" s="164">
        <f>'AEO T27 Chemicals 2022 Raw'!AA54</f>
        <v>0.96950000000000003</v>
      </c>
      <c r="Y67" s="164">
        <f>'AEO T27 Chemicals 2022 Raw'!AB54</f>
        <v>0.96950000000000003</v>
      </c>
      <c r="Z67" s="164">
        <f>'AEO T27 Chemicals 2022 Raw'!AC54</f>
        <v>0.96950000000000003</v>
      </c>
      <c r="AA67" s="164">
        <f>'AEO T27 Chemicals 2022 Raw'!AD54</f>
        <v>0.96950000000000003</v>
      </c>
      <c r="AB67" s="164">
        <f>'AEO T27 Chemicals 2022 Raw'!AE54</f>
        <v>0.96950000000000003</v>
      </c>
      <c r="AC67" s="164">
        <f>'AEO T27 Chemicals 2022 Raw'!AF54</f>
        <v>0.96950000000000003</v>
      </c>
      <c r="AD67" s="164">
        <f>'AEO T27 Chemicals 2022 Raw'!AG54</f>
        <v>0.96950000000000003</v>
      </c>
      <c r="AE67" s="164">
        <f>'AEO T27 Chemicals 2022 Raw'!AH54</f>
        <v>0.96950000000000003</v>
      </c>
      <c r="AF67" s="164">
        <f>'AEO T27 Chemicals 2022 Raw'!AI54</f>
        <v>0.96950000000000003</v>
      </c>
      <c r="AG67" s="256">
        <f>'AEO T27 Chemicals 2022 Raw'!AJ54</f>
        <v>3.0000000000000001E-3</v>
      </c>
    </row>
    <row r="68" spans="1:34" ht="15" customHeight="1" x14ac:dyDescent="0.25">
      <c r="A68" s="38" t="s">
        <v>574</v>
      </c>
      <c r="B68" s="162" t="s">
        <v>224</v>
      </c>
      <c r="C68" s="166">
        <f>'AEO T27 Chemicals 2022 Raw'!F55</f>
        <v>10.282152</v>
      </c>
      <c r="D68" s="166">
        <f>'AEO T27 Chemicals 2022 Raw'!G55</f>
        <v>10.475247</v>
      </c>
      <c r="E68" s="166">
        <f>'AEO T27 Chemicals 2022 Raw'!H55</f>
        <v>10.720682</v>
      </c>
      <c r="F68" s="166">
        <f>'AEO T27 Chemicals 2022 Raw'!I55</f>
        <v>10.868982000000001</v>
      </c>
      <c r="G68" s="166">
        <f>'AEO T27 Chemicals 2022 Raw'!J55</f>
        <v>11.013864999999999</v>
      </c>
      <c r="H68" s="166">
        <f>'AEO T27 Chemicals 2022 Raw'!K55</f>
        <v>11.156488</v>
      </c>
      <c r="I68" s="166">
        <f>'AEO T27 Chemicals 2022 Raw'!L55</f>
        <v>11.299852</v>
      </c>
      <c r="J68" s="166">
        <f>'AEO T27 Chemicals 2022 Raw'!M55</f>
        <v>11.442131</v>
      </c>
      <c r="K68" s="166">
        <f>'AEO T27 Chemicals 2022 Raw'!N55</f>
        <v>11.583546</v>
      </c>
      <c r="L68" s="166">
        <f>'AEO T27 Chemicals 2022 Raw'!O55</f>
        <v>11.724174</v>
      </c>
      <c r="M68" s="166">
        <f>'AEO T27 Chemicals 2022 Raw'!P55</f>
        <v>11.866633</v>
      </c>
      <c r="N68" s="166">
        <f>'AEO T27 Chemicals 2022 Raw'!Q55</f>
        <v>11.992774000000001</v>
      </c>
      <c r="O68" s="166">
        <f>'AEO T27 Chemicals 2022 Raw'!R55</f>
        <v>12.121145</v>
      </c>
      <c r="P68" s="166">
        <f>'AEO T27 Chemicals 2022 Raw'!S55</f>
        <v>12.250837000000001</v>
      </c>
      <c r="Q68" s="166">
        <f>'AEO T27 Chemicals 2022 Raw'!T55</f>
        <v>12.380229</v>
      </c>
      <c r="R68" s="166">
        <f>'AEO T27 Chemicals 2022 Raw'!U55</f>
        <v>12.511533</v>
      </c>
      <c r="S68" s="166">
        <f>'AEO T27 Chemicals 2022 Raw'!V55</f>
        <v>12.645141000000001</v>
      </c>
      <c r="T68" s="166">
        <f>'AEO T27 Chemicals 2022 Raw'!W55</f>
        <v>12.78079</v>
      </c>
      <c r="U68" s="166">
        <f>'AEO T27 Chemicals 2022 Raw'!X55</f>
        <v>12.916536000000001</v>
      </c>
      <c r="V68" s="166">
        <f>'AEO T27 Chemicals 2022 Raw'!Y55</f>
        <v>13.055546</v>
      </c>
      <c r="W68" s="166">
        <f>'AEO T27 Chemicals 2022 Raw'!Z55</f>
        <v>13.195631000000001</v>
      </c>
      <c r="X68" s="166">
        <f>'AEO T27 Chemicals 2022 Raw'!AA55</f>
        <v>13.338763999999999</v>
      </c>
      <c r="Y68" s="166">
        <f>'AEO T27 Chemicals 2022 Raw'!AB55</f>
        <v>13.486406000000001</v>
      </c>
      <c r="Z68" s="166">
        <f>'AEO T27 Chemicals 2022 Raw'!AC55</f>
        <v>13.636471999999999</v>
      </c>
      <c r="AA68" s="166">
        <f>'AEO T27 Chemicals 2022 Raw'!AD55</f>
        <v>13.789365999999999</v>
      </c>
      <c r="AB68" s="166">
        <f>'AEO T27 Chemicals 2022 Raw'!AE55</f>
        <v>13.947722000000001</v>
      </c>
      <c r="AC68" s="166">
        <f>'AEO T27 Chemicals 2022 Raw'!AF55</f>
        <v>14.110715000000001</v>
      </c>
      <c r="AD68" s="166">
        <f>'AEO T27 Chemicals 2022 Raw'!AG55</f>
        <v>14.275126999999999</v>
      </c>
      <c r="AE68" s="166">
        <f>'AEO T27 Chemicals 2022 Raw'!AH55</f>
        <v>14.442641999999999</v>
      </c>
      <c r="AF68" s="166">
        <f>'AEO T27 Chemicals 2022 Raw'!AI55</f>
        <v>14.617155</v>
      </c>
      <c r="AG68" s="254">
        <f>'AEO T27 Chemicals 2022 Raw'!AJ55</f>
        <v>1.2E-2</v>
      </c>
    </row>
    <row r="69" spans="1:34" ht="15" customHeight="1" x14ac:dyDescent="0.25">
      <c r="B69" s="162" t="s">
        <v>232</v>
      </c>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126"/>
    </row>
    <row r="70" spans="1:34" ht="15" customHeight="1" x14ac:dyDescent="0.25">
      <c r="A70" s="38" t="s">
        <v>573</v>
      </c>
      <c r="B70" s="163" t="s">
        <v>230</v>
      </c>
      <c r="C70" s="164">
        <f>'AEO T27 Chemicals 2022 Raw'!F57</f>
        <v>9.6089999999999995E-3</v>
      </c>
      <c r="D70" s="164">
        <f>'AEO T27 Chemicals 2022 Raw'!G57</f>
        <v>9.6089999999999995E-3</v>
      </c>
      <c r="E70" s="164">
        <f>'AEO T27 Chemicals 2022 Raw'!H57</f>
        <v>9.6089999999999995E-3</v>
      </c>
      <c r="F70" s="164">
        <f>'AEO T27 Chemicals 2022 Raw'!I57</f>
        <v>9.6089999999999995E-3</v>
      </c>
      <c r="G70" s="164">
        <f>'AEO T27 Chemicals 2022 Raw'!J57</f>
        <v>9.6089999999999995E-3</v>
      </c>
      <c r="H70" s="164">
        <f>'AEO T27 Chemicals 2022 Raw'!K57</f>
        <v>9.6089999999999995E-3</v>
      </c>
      <c r="I70" s="164">
        <f>'AEO T27 Chemicals 2022 Raw'!L57</f>
        <v>9.6089999999999995E-3</v>
      </c>
      <c r="J70" s="164">
        <f>'AEO T27 Chemicals 2022 Raw'!M57</f>
        <v>9.6089999999999995E-3</v>
      </c>
      <c r="K70" s="164">
        <f>'AEO T27 Chemicals 2022 Raw'!N57</f>
        <v>9.6089999999999995E-3</v>
      </c>
      <c r="L70" s="164">
        <f>'AEO T27 Chemicals 2022 Raw'!O57</f>
        <v>9.6089999999999995E-3</v>
      </c>
      <c r="M70" s="164">
        <f>'AEO T27 Chemicals 2022 Raw'!P57</f>
        <v>9.6089999999999995E-3</v>
      </c>
      <c r="N70" s="164">
        <f>'AEO T27 Chemicals 2022 Raw'!Q57</f>
        <v>9.6089999999999995E-3</v>
      </c>
      <c r="O70" s="164">
        <f>'AEO T27 Chemicals 2022 Raw'!R57</f>
        <v>9.6089999999999995E-3</v>
      </c>
      <c r="P70" s="164">
        <f>'AEO T27 Chemicals 2022 Raw'!S57</f>
        <v>9.6089999999999995E-3</v>
      </c>
      <c r="Q70" s="164">
        <f>'AEO T27 Chemicals 2022 Raw'!T57</f>
        <v>9.6089999999999995E-3</v>
      </c>
      <c r="R70" s="164">
        <f>'AEO T27 Chemicals 2022 Raw'!U57</f>
        <v>9.6089999999999995E-3</v>
      </c>
      <c r="S70" s="164">
        <f>'AEO T27 Chemicals 2022 Raw'!V57</f>
        <v>9.6089999999999995E-3</v>
      </c>
      <c r="T70" s="164">
        <f>'AEO T27 Chemicals 2022 Raw'!W57</f>
        <v>9.6089999999999995E-3</v>
      </c>
      <c r="U70" s="164">
        <f>'AEO T27 Chemicals 2022 Raw'!X57</f>
        <v>9.6089999999999995E-3</v>
      </c>
      <c r="V70" s="164">
        <f>'AEO T27 Chemicals 2022 Raw'!Y57</f>
        <v>9.6089999999999995E-3</v>
      </c>
      <c r="W70" s="164">
        <f>'AEO T27 Chemicals 2022 Raw'!Z57</f>
        <v>9.6089999999999995E-3</v>
      </c>
      <c r="X70" s="164">
        <f>'AEO T27 Chemicals 2022 Raw'!AA57</f>
        <v>9.6089999999999995E-3</v>
      </c>
      <c r="Y70" s="164">
        <f>'AEO T27 Chemicals 2022 Raw'!AB57</f>
        <v>9.6089999999999995E-3</v>
      </c>
      <c r="Z70" s="164">
        <f>'AEO T27 Chemicals 2022 Raw'!AC57</f>
        <v>9.6089999999999995E-3</v>
      </c>
      <c r="AA70" s="164">
        <f>'AEO T27 Chemicals 2022 Raw'!AD57</f>
        <v>9.6089999999999995E-3</v>
      </c>
      <c r="AB70" s="164">
        <f>'AEO T27 Chemicals 2022 Raw'!AE57</f>
        <v>9.6089999999999995E-3</v>
      </c>
      <c r="AC70" s="164">
        <f>'AEO T27 Chemicals 2022 Raw'!AF57</f>
        <v>9.6089999999999995E-3</v>
      </c>
      <c r="AD70" s="164">
        <f>'AEO T27 Chemicals 2022 Raw'!AG57</f>
        <v>9.6089999999999995E-3</v>
      </c>
      <c r="AE70" s="164">
        <f>'AEO T27 Chemicals 2022 Raw'!AH57</f>
        <v>9.6089999999999995E-3</v>
      </c>
      <c r="AF70" s="164">
        <f>'AEO T27 Chemicals 2022 Raw'!AI57</f>
        <v>9.6089999999999995E-3</v>
      </c>
      <c r="AG70" s="256">
        <f>'AEO T27 Chemicals 2022 Raw'!AJ57</f>
        <v>0</v>
      </c>
    </row>
    <row r="71" spans="1:34" ht="15" customHeight="1" x14ac:dyDescent="0.25">
      <c r="A71" s="38" t="s">
        <v>572</v>
      </c>
      <c r="B71" s="163" t="s">
        <v>21</v>
      </c>
      <c r="C71" s="164">
        <f>'AEO T27 Chemicals 2022 Raw'!F58</f>
        <v>54.875968999999998</v>
      </c>
      <c r="D71" s="164">
        <f>'AEO T27 Chemicals 2022 Raw'!G58</f>
        <v>55.875256</v>
      </c>
      <c r="E71" s="164">
        <f>'AEO T27 Chemicals 2022 Raw'!H58</f>
        <v>56.770564999999998</v>
      </c>
      <c r="F71" s="164">
        <f>'AEO T27 Chemicals 2022 Raw'!I58</f>
        <v>57.544373</v>
      </c>
      <c r="G71" s="164">
        <f>'AEO T27 Chemicals 2022 Raw'!J58</f>
        <v>58.302157999999999</v>
      </c>
      <c r="H71" s="164">
        <f>'AEO T27 Chemicals 2022 Raw'!K58</f>
        <v>59.050438</v>
      </c>
      <c r="I71" s="164">
        <f>'AEO T27 Chemicals 2022 Raw'!L58</f>
        <v>59.804507999999998</v>
      </c>
      <c r="J71" s="164">
        <f>'AEO T27 Chemicals 2022 Raw'!M58</f>
        <v>60.554577000000002</v>
      </c>
      <c r="K71" s="164">
        <f>'AEO T27 Chemicals 2022 Raw'!N58</f>
        <v>61.301659000000001</v>
      </c>
      <c r="L71" s="164">
        <f>'AEO T27 Chemicals 2022 Raw'!O58</f>
        <v>62.046703000000001</v>
      </c>
      <c r="M71" s="164">
        <f>'AEO T27 Chemicals 2022 Raw'!P58</f>
        <v>62.803046999999999</v>
      </c>
      <c r="N71" s="164">
        <f>'AEO T27 Chemicals 2022 Raw'!Q58</f>
        <v>63.483176999999998</v>
      </c>
      <c r="O71" s="164">
        <f>'AEO T27 Chemicals 2022 Raw'!R58</f>
        <v>64.176781000000005</v>
      </c>
      <c r="P71" s="164">
        <f>'AEO T27 Chemicals 2022 Raw'!S58</f>
        <v>64.879051000000004</v>
      </c>
      <c r="Q71" s="164">
        <f>'AEO T27 Chemicals 2022 Raw'!T58</f>
        <v>65.582206999999997</v>
      </c>
      <c r="R71" s="164">
        <f>'AEO T27 Chemicals 2022 Raw'!U58</f>
        <v>66.296608000000006</v>
      </c>
      <c r="S71" s="164">
        <f>'AEO T27 Chemicals 2022 Raw'!V58</f>
        <v>67.024223000000006</v>
      </c>
      <c r="T71" s="164">
        <f>'AEO T27 Chemicals 2022 Raw'!W58</f>
        <v>67.763489000000007</v>
      </c>
      <c r="U71" s="164">
        <f>'AEO T27 Chemicals 2022 Raw'!X58</f>
        <v>68.504058999999998</v>
      </c>
      <c r="V71" s="164">
        <f>'AEO T27 Chemicals 2022 Raw'!Y58</f>
        <v>69.262848000000005</v>
      </c>
      <c r="W71" s="164">
        <f>'AEO T27 Chemicals 2022 Raw'!Z58</f>
        <v>70.028008</v>
      </c>
      <c r="X71" s="164">
        <f>'AEO T27 Chemicals 2022 Raw'!AA58</f>
        <v>70.810669000000004</v>
      </c>
      <c r="Y71" s="164">
        <f>'AEO T27 Chemicals 2022 Raw'!AB58</f>
        <v>71.619338999999997</v>
      </c>
      <c r="Z71" s="164">
        <f>'AEO T27 Chemicals 2022 Raw'!AC58</f>
        <v>72.442322000000004</v>
      </c>
      <c r="AA71" s="164">
        <f>'AEO T27 Chemicals 2022 Raw'!AD58</f>
        <v>73.282516000000001</v>
      </c>
      <c r="AB71" s="164">
        <f>'AEO T27 Chemicals 2022 Raw'!AE58</f>
        <v>74.154555999999999</v>
      </c>
      <c r="AC71" s="164">
        <f>'AEO T27 Chemicals 2022 Raw'!AF58</f>
        <v>75.054282999999998</v>
      </c>
      <c r="AD71" s="164">
        <f>'AEO T27 Chemicals 2022 Raw'!AG58</f>
        <v>75.963431999999997</v>
      </c>
      <c r="AE71" s="164">
        <f>'AEO T27 Chemicals 2022 Raw'!AH58</f>
        <v>76.891563000000005</v>
      </c>
      <c r="AF71" s="164">
        <f>'AEO T27 Chemicals 2022 Raw'!AI58</f>
        <v>77.860496999999995</v>
      </c>
      <c r="AG71" s="256">
        <f>'AEO T27 Chemicals 2022 Raw'!AJ58</f>
        <v>1.2E-2</v>
      </c>
    </row>
    <row r="72" spans="1:34" ht="15" customHeight="1" x14ac:dyDescent="0.25">
      <c r="A72" s="38" t="s">
        <v>571</v>
      </c>
      <c r="B72" s="163" t="s">
        <v>489</v>
      </c>
      <c r="C72" s="164">
        <f>'AEO T27 Chemicals 2022 Raw'!F59</f>
        <v>0.84921400000000002</v>
      </c>
      <c r="D72" s="164">
        <f>'AEO T27 Chemicals 2022 Raw'!G59</f>
        <v>0.84921400000000002</v>
      </c>
      <c r="E72" s="164">
        <f>'AEO T27 Chemicals 2022 Raw'!H59</f>
        <v>0.84921400000000002</v>
      </c>
      <c r="F72" s="164">
        <f>'AEO T27 Chemicals 2022 Raw'!I59</f>
        <v>0.84921400000000002</v>
      </c>
      <c r="G72" s="164">
        <f>'AEO T27 Chemicals 2022 Raw'!J59</f>
        <v>0.84921400000000002</v>
      </c>
      <c r="H72" s="164">
        <f>'AEO T27 Chemicals 2022 Raw'!K59</f>
        <v>0.84921400000000002</v>
      </c>
      <c r="I72" s="164">
        <f>'AEO T27 Chemicals 2022 Raw'!L59</f>
        <v>0.84921400000000002</v>
      </c>
      <c r="J72" s="164">
        <f>'AEO T27 Chemicals 2022 Raw'!M59</f>
        <v>0.84921400000000002</v>
      </c>
      <c r="K72" s="164">
        <f>'AEO T27 Chemicals 2022 Raw'!N59</f>
        <v>0.84921400000000002</v>
      </c>
      <c r="L72" s="164">
        <f>'AEO T27 Chemicals 2022 Raw'!O59</f>
        <v>0.84921400000000002</v>
      </c>
      <c r="M72" s="164">
        <f>'AEO T27 Chemicals 2022 Raw'!P59</f>
        <v>0.84921400000000002</v>
      </c>
      <c r="N72" s="164">
        <f>'AEO T27 Chemicals 2022 Raw'!Q59</f>
        <v>0.84921400000000002</v>
      </c>
      <c r="O72" s="164">
        <f>'AEO T27 Chemicals 2022 Raw'!R59</f>
        <v>0.84921400000000002</v>
      </c>
      <c r="P72" s="164">
        <f>'AEO T27 Chemicals 2022 Raw'!S59</f>
        <v>0.84921400000000002</v>
      </c>
      <c r="Q72" s="164">
        <f>'AEO T27 Chemicals 2022 Raw'!T59</f>
        <v>0.84921400000000002</v>
      </c>
      <c r="R72" s="164">
        <f>'AEO T27 Chemicals 2022 Raw'!U59</f>
        <v>0.84921400000000002</v>
      </c>
      <c r="S72" s="164">
        <f>'AEO T27 Chemicals 2022 Raw'!V59</f>
        <v>0.84921400000000002</v>
      </c>
      <c r="T72" s="164">
        <f>'AEO T27 Chemicals 2022 Raw'!W59</f>
        <v>0.84921400000000002</v>
      </c>
      <c r="U72" s="164">
        <f>'AEO T27 Chemicals 2022 Raw'!X59</f>
        <v>0.84921400000000002</v>
      </c>
      <c r="V72" s="164">
        <f>'AEO T27 Chemicals 2022 Raw'!Y59</f>
        <v>0.84921400000000002</v>
      </c>
      <c r="W72" s="164">
        <f>'AEO T27 Chemicals 2022 Raw'!Z59</f>
        <v>0.84921400000000002</v>
      </c>
      <c r="X72" s="164">
        <f>'AEO T27 Chemicals 2022 Raw'!AA59</f>
        <v>0.84921400000000002</v>
      </c>
      <c r="Y72" s="164">
        <f>'AEO T27 Chemicals 2022 Raw'!AB59</f>
        <v>0.84921400000000002</v>
      </c>
      <c r="Z72" s="164">
        <f>'AEO T27 Chemicals 2022 Raw'!AC59</f>
        <v>0.84921400000000002</v>
      </c>
      <c r="AA72" s="164">
        <f>'AEO T27 Chemicals 2022 Raw'!AD59</f>
        <v>0.84921400000000002</v>
      </c>
      <c r="AB72" s="164">
        <f>'AEO T27 Chemicals 2022 Raw'!AE59</f>
        <v>0.84921400000000002</v>
      </c>
      <c r="AC72" s="164">
        <f>'AEO T27 Chemicals 2022 Raw'!AF59</f>
        <v>0.84921400000000002</v>
      </c>
      <c r="AD72" s="164">
        <f>'AEO T27 Chemicals 2022 Raw'!AG59</f>
        <v>0.84921400000000002</v>
      </c>
      <c r="AE72" s="164">
        <f>'AEO T27 Chemicals 2022 Raw'!AH59</f>
        <v>0.84921400000000002</v>
      </c>
      <c r="AF72" s="164">
        <f>'AEO T27 Chemicals 2022 Raw'!AI59</f>
        <v>0.84921400000000002</v>
      </c>
      <c r="AG72" s="256">
        <f>'AEO T27 Chemicals 2022 Raw'!AJ59</f>
        <v>0</v>
      </c>
    </row>
    <row r="73" spans="1:34" ht="15" customHeight="1" x14ac:dyDescent="0.25">
      <c r="A73" s="38" t="s">
        <v>570</v>
      </c>
      <c r="B73" s="163" t="s">
        <v>569</v>
      </c>
      <c r="C73" s="164">
        <f>'AEO T27 Chemicals 2022 Raw'!F60</f>
        <v>3.464804</v>
      </c>
      <c r="D73" s="164">
        <f>'AEO T27 Chemicals 2022 Raw'!G60</f>
        <v>3.464804</v>
      </c>
      <c r="E73" s="164">
        <f>'AEO T27 Chemicals 2022 Raw'!H60</f>
        <v>3.8891740000000001</v>
      </c>
      <c r="F73" s="164">
        <f>'AEO T27 Chemicals 2022 Raw'!I60</f>
        <v>3.8891740000000001</v>
      </c>
      <c r="G73" s="164">
        <f>'AEO T27 Chemicals 2022 Raw'!J60</f>
        <v>3.8891740000000001</v>
      </c>
      <c r="H73" s="164">
        <f>'AEO T27 Chemicals 2022 Raw'!K60</f>
        <v>3.8891740000000001</v>
      </c>
      <c r="I73" s="164">
        <f>'AEO T27 Chemicals 2022 Raw'!L60</f>
        <v>3.8891740000000001</v>
      </c>
      <c r="J73" s="164">
        <f>'AEO T27 Chemicals 2022 Raw'!M60</f>
        <v>3.8891740000000001</v>
      </c>
      <c r="K73" s="164">
        <f>'AEO T27 Chemicals 2022 Raw'!N60</f>
        <v>3.8891740000000001</v>
      </c>
      <c r="L73" s="164">
        <f>'AEO T27 Chemicals 2022 Raw'!O60</f>
        <v>3.8891740000000001</v>
      </c>
      <c r="M73" s="164">
        <f>'AEO T27 Chemicals 2022 Raw'!P60</f>
        <v>3.8891740000000001</v>
      </c>
      <c r="N73" s="164">
        <f>'AEO T27 Chemicals 2022 Raw'!Q60</f>
        <v>3.8891740000000001</v>
      </c>
      <c r="O73" s="164">
        <f>'AEO T27 Chemicals 2022 Raw'!R60</f>
        <v>3.8891740000000001</v>
      </c>
      <c r="P73" s="164">
        <f>'AEO T27 Chemicals 2022 Raw'!S60</f>
        <v>3.8891740000000001</v>
      </c>
      <c r="Q73" s="164">
        <f>'AEO T27 Chemicals 2022 Raw'!T60</f>
        <v>3.8891740000000001</v>
      </c>
      <c r="R73" s="164">
        <f>'AEO T27 Chemicals 2022 Raw'!U60</f>
        <v>3.8891740000000001</v>
      </c>
      <c r="S73" s="164">
        <f>'AEO T27 Chemicals 2022 Raw'!V60</f>
        <v>3.8891740000000001</v>
      </c>
      <c r="T73" s="164">
        <f>'AEO T27 Chemicals 2022 Raw'!W60</f>
        <v>3.8891740000000001</v>
      </c>
      <c r="U73" s="164">
        <f>'AEO T27 Chemicals 2022 Raw'!X60</f>
        <v>3.8891740000000001</v>
      </c>
      <c r="V73" s="164">
        <f>'AEO T27 Chemicals 2022 Raw'!Y60</f>
        <v>3.8891740000000001</v>
      </c>
      <c r="W73" s="164">
        <f>'AEO T27 Chemicals 2022 Raw'!Z60</f>
        <v>3.8891740000000001</v>
      </c>
      <c r="X73" s="164">
        <f>'AEO T27 Chemicals 2022 Raw'!AA60</f>
        <v>3.8891740000000001</v>
      </c>
      <c r="Y73" s="164">
        <f>'AEO T27 Chemicals 2022 Raw'!AB60</f>
        <v>3.8891740000000001</v>
      </c>
      <c r="Z73" s="164">
        <f>'AEO T27 Chemicals 2022 Raw'!AC60</f>
        <v>3.8891740000000001</v>
      </c>
      <c r="AA73" s="164">
        <f>'AEO T27 Chemicals 2022 Raw'!AD60</f>
        <v>3.8891740000000001</v>
      </c>
      <c r="AB73" s="164">
        <f>'AEO T27 Chemicals 2022 Raw'!AE60</f>
        <v>3.8891740000000001</v>
      </c>
      <c r="AC73" s="164">
        <f>'AEO T27 Chemicals 2022 Raw'!AF60</f>
        <v>3.8891740000000001</v>
      </c>
      <c r="AD73" s="164">
        <f>'AEO T27 Chemicals 2022 Raw'!AG60</f>
        <v>3.8891740000000001</v>
      </c>
      <c r="AE73" s="164">
        <f>'AEO T27 Chemicals 2022 Raw'!AH60</f>
        <v>3.8891740000000001</v>
      </c>
      <c r="AF73" s="164">
        <f>'AEO T27 Chemicals 2022 Raw'!AI60</f>
        <v>3.8891740000000001</v>
      </c>
      <c r="AG73" s="256">
        <f>'AEO T27 Chemicals 2022 Raw'!AJ60</f>
        <v>4.0000000000000001E-3</v>
      </c>
    </row>
    <row r="74" spans="1:34" ht="12" customHeight="1" x14ac:dyDescent="0.25">
      <c r="A74" s="38" t="s">
        <v>568</v>
      </c>
      <c r="B74" s="162" t="s">
        <v>224</v>
      </c>
      <c r="C74" s="166">
        <f>'AEO T27 Chemicals 2022 Raw'!F61</f>
        <v>59.199593</v>
      </c>
      <c r="D74" s="166">
        <f>'AEO T27 Chemicals 2022 Raw'!G61</f>
        <v>60.198891000000003</v>
      </c>
      <c r="E74" s="166">
        <f>'AEO T27 Chemicals 2022 Raw'!H61</f>
        <v>61.518559000000003</v>
      </c>
      <c r="F74" s="166">
        <f>'AEO T27 Chemicals 2022 Raw'!I61</f>
        <v>62.292369999999998</v>
      </c>
      <c r="G74" s="166">
        <f>'AEO T27 Chemicals 2022 Raw'!J61</f>
        <v>63.050151999999997</v>
      </c>
      <c r="H74" s="166">
        <f>'AEO T27 Chemicals 2022 Raw'!K61</f>
        <v>63.798431000000001</v>
      </c>
      <c r="I74" s="166">
        <f>'AEO T27 Chemicals 2022 Raw'!L61</f>
        <v>64.552504999999996</v>
      </c>
      <c r="J74" s="166">
        <f>'AEO T27 Chemicals 2022 Raw'!M61</f>
        <v>65.302574000000007</v>
      </c>
      <c r="K74" s="166">
        <f>'AEO T27 Chemicals 2022 Raw'!N61</f>
        <v>66.049660000000003</v>
      </c>
      <c r="L74" s="166">
        <f>'AEO T27 Chemicals 2022 Raw'!O61</f>
        <v>66.794701000000003</v>
      </c>
      <c r="M74" s="166">
        <f>'AEO T27 Chemicals 2022 Raw'!P61</f>
        <v>67.551040999999998</v>
      </c>
      <c r="N74" s="166">
        <f>'AEO T27 Chemicals 2022 Raw'!Q61</f>
        <v>68.231178</v>
      </c>
      <c r="O74" s="166">
        <f>'AEO T27 Chemicals 2022 Raw'!R61</f>
        <v>68.924773999999999</v>
      </c>
      <c r="P74" s="166">
        <f>'AEO T27 Chemicals 2022 Raw'!S61</f>
        <v>69.627052000000006</v>
      </c>
      <c r="Q74" s="166">
        <f>'AEO T27 Chemicals 2022 Raw'!T61</f>
        <v>70.330200000000005</v>
      </c>
      <c r="R74" s="166">
        <f>'AEO T27 Chemicals 2022 Raw'!U61</f>
        <v>71.044585999999995</v>
      </c>
      <c r="S74" s="166">
        <f>'AEO T27 Chemicals 2022 Raw'!V61</f>
        <v>71.772223999999994</v>
      </c>
      <c r="T74" s="166">
        <f>'AEO T27 Chemicals 2022 Raw'!W61</f>
        <v>72.511489999999995</v>
      </c>
      <c r="U74" s="166">
        <f>'AEO T27 Chemicals 2022 Raw'!X61</f>
        <v>73.252052000000006</v>
      </c>
      <c r="V74" s="166">
        <f>'AEO T27 Chemicals 2022 Raw'!Y61</f>
        <v>74.010848999999993</v>
      </c>
      <c r="W74" s="166">
        <f>'AEO T27 Chemicals 2022 Raw'!Z61</f>
        <v>74.776009000000002</v>
      </c>
      <c r="X74" s="166">
        <f>'AEO T27 Chemicals 2022 Raw'!AA61</f>
        <v>75.558661999999998</v>
      </c>
      <c r="Y74" s="166">
        <f>'AEO T27 Chemicals 2022 Raw'!AB61</f>
        <v>76.367332000000005</v>
      </c>
      <c r="Z74" s="166">
        <f>'AEO T27 Chemicals 2022 Raw'!AC61</f>
        <v>77.190314999999998</v>
      </c>
      <c r="AA74" s="166">
        <f>'AEO T27 Chemicals 2022 Raw'!AD61</f>
        <v>78.030518000000001</v>
      </c>
      <c r="AB74" s="166">
        <f>'AEO T27 Chemicals 2022 Raw'!AE61</f>
        <v>78.902564999999996</v>
      </c>
      <c r="AC74" s="166">
        <f>'AEO T27 Chemicals 2022 Raw'!AF61</f>
        <v>79.802277000000004</v>
      </c>
      <c r="AD74" s="166">
        <f>'AEO T27 Chemicals 2022 Raw'!AG61</f>
        <v>80.711417999999995</v>
      </c>
      <c r="AE74" s="166">
        <f>'AEO T27 Chemicals 2022 Raw'!AH61</f>
        <v>81.639565000000005</v>
      </c>
      <c r="AF74" s="166">
        <f>'AEO T27 Chemicals 2022 Raw'!AI61</f>
        <v>82.608490000000003</v>
      </c>
      <c r="AG74" s="254">
        <f>'AEO T27 Chemicals 2022 Raw'!AJ61</f>
        <v>1.2E-2</v>
      </c>
    </row>
    <row r="75" spans="1:34" ht="15" customHeight="1" x14ac:dyDescent="0.25">
      <c r="B75" s="162" t="s">
        <v>233</v>
      </c>
      <c r="C75" s="248"/>
      <c r="D75" s="248"/>
      <c r="E75" s="248"/>
      <c r="F75" s="248"/>
      <c r="G75" s="248"/>
      <c r="H75" s="248"/>
      <c r="I75" s="248"/>
      <c r="J75" s="248"/>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126"/>
    </row>
    <row r="76" spans="1:34" ht="15" customHeight="1" x14ac:dyDescent="0.25">
      <c r="A76" s="38" t="s">
        <v>567</v>
      </c>
      <c r="B76" s="163" t="s">
        <v>234</v>
      </c>
      <c r="C76" s="164">
        <f>'AEO T27 Chemicals 2022 Raw'!F63</f>
        <v>21.777591999999999</v>
      </c>
      <c r="D76" s="164">
        <f>'AEO T27 Chemicals 2022 Raw'!G63</f>
        <v>22.042704000000001</v>
      </c>
      <c r="E76" s="164">
        <f>'AEO T27 Chemicals 2022 Raw'!H63</f>
        <v>22.333991999999999</v>
      </c>
      <c r="F76" s="164">
        <f>'AEO T27 Chemicals 2022 Raw'!I63</f>
        <v>22.539286000000001</v>
      </c>
      <c r="G76" s="164">
        <f>'AEO T27 Chemicals 2022 Raw'!J63</f>
        <v>22.740321999999999</v>
      </c>
      <c r="H76" s="164">
        <f>'AEO T27 Chemicals 2022 Raw'!K63</f>
        <v>22.938842999999999</v>
      </c>
      <c r="I76" s="164">
        <f>'AEO T27 Chemicals 2022 Raw'!L63</f>
        <v>23.138898999999999</v>
      </c>
      <c r="J76" s="164">
        <f>'AEO T27 Chemicals 2022 Raw'!M63</f>
        <v>23.337890999999999</v>
      </c>
      <c r="K76" s="164">
        <f>'AEO T27 Chemicals 2022 Raw'!N63</f>
        <v>23.536089</v>
      </c>
      <c r="L76" s="164">
        <f>'AEO T27 Chemicals 2022 Raw'!O63</f>
        <v>23.733751000000002</v>
      </c>
      <c r="M76" s="164">
        <f>'AEO T27 Chemicals 2022 Raw'!P63</f>
        <v>23.934405999999999</v>
      </c>
      <c r="N76" s="164">
        <f>'AEO T27 Chemicals 2022 Raw'!Q63</f>
        <v>24.114847000000001</v>
      </c>
      <c r="O76" s="164">
        <f>'AEO T27 Chemicals 2022 Raw'!R63</f>
        <v>24.298862</v>
      </c>
      <c r="P76" s="164">
        <f>'AEO T27 Chemicals 2022 Raw'!S63</f>
        <v>24.485174000000001</v>
      </c>
      <c r="Q76" s="164">
        <f>'AEO T27 Chemicals 2022 Raw'!T63</f>
        <v>24.671719</v>
      </c>
      <c r="R76" s="164">
        <f>'AEO T27 Chemicals 2022 Raw'!U63</f>
        <v>24.861246000000001</v>
      </c>
      <c r="S76" s="164">
        <f>'AEO T27 Chemicals 2022 Raw'!V63</f>
        <v>25.054285</v>
      </c>
      <c r="T76" s="164">
        <f>'AEO T27 Chemicals 2022 Raw'!W63</f>
        <v>25.250409999999999</v>
      </c>
      <c r="U76" s="164">
        <f>'AEO T27 Chemicals 2022 Raw'!X63</f>
        <v>25.446884000000001</v>
      </c>
      <c r="V76" s="164">
        <f>'AEO T27 Chemicals 2022 Raw'!Y63</f>
        <v>25.648192999999999</v>
      </c>
      <c r="W76" s="164">
        <f>'AEO T27 Chemicals 2022 Raw'!Z63</f>
        <v>25.851191</v>
      </c>
      <c r="X76" s="164">
        <f>'AEO T27 Chemicals 2022 Raw'!AA63</f>
        <v>26.058827999999998</v>
      </c>
      <c r="Y76" s="164">
        <f>'AEO T27 Chemicals 2022 Raw'!AB63</f>
        <v>26.273368999999999</v>
      </c>
      <c r="Z76" s="164">
        <f>'AEO T27 Chemicals 2022 Raw'!AC63</f>
        <v>26.491707000000002</v>
      </c>
      <c r="AA76" s="164">
        <f>'AEO T27 Chemicals 2022 Raw'!AD63</f>
        <v>26.714611000000001</v>
      </c>
      <c r="AB76" s="164">
        <f>'AEO T27 Chemicals 2022 Raw'!AE63</f>
        <v>26.945969000000002</v>
      </c>
      <c r="AC76" s="164">
        <f>'AEO T27 Chemicals 2022 Raw'!AF63</f>
        <v>27.184660000000001</v>
      </c>
      <c r="AD76" s="164">
        <f>'AEO T27 Chemicals 2022 Raw'!AG63</f>
        <v>27.425858000000002</v>
      </c>
      <c r="AE76" s="164">
        <f>'AEO T27 Chemicals 2022 Raw'!AH63</f>
        <v>27.672091000000002</v>
      </c>
      <c r="AF76" s="164">
        <f>'AEO T27 Chemicals 2022 Raw'!AI63</f>
        <v>27.92915</v>
      </c>
      <c r="AG76" s="256">
        <f>'AEO T27 Chemicals 2022 Raw'!AJ63</f>
        <v>8.9999999999999993E-3</v>
      </c>
    </row>
    <row r="77" spans="1:34" ht="15" customHeight="1" x14ac:dyDescent="0.25">
      <c r="A77" s="38" t="s">
        <v>566</v>
      </c>
      <c r="B77" s="163" t="s">
        <v>235</v>
      </c>
      <c r="C77" s="164">
        <f>'AEO T27 Chemicals 2022 Raw'!F64</f>
        <v>37.422001000000002</v>
      </c>
      <c r="D77" s="164">
        <f>'AEO T27 Chemicals 2022 Raw'!G64</f>
        <v>38.156185000000001</v>
      </c>
      <c r="E77" s="164">
        <f>'AEO T27 Chemicals 2022 Raw'!H64</f>
        <v>39.184565999999997</v>
      </c>
      <c r="F77" s="164">
        <f>'AEO T27 Chemicals 2022 Raw'!I64</f>
        <v>39.753086000000003</v>
      </c>
      <c r="G77" s="164">
        <f>'AEO T27 Chemicals 2022 Raw'!J64</f>
        <v>40.309829999999998</v>
      </c>
      <c r="H77" s="164">
        <f>'AEO T27 Chemicals 2022 Raw'!K64</f>
        <v>40.859591999999999</v>
      </c>
      <c r="I77" s="164">
        <f>'AEO T27 Chemicals 2022 Raw'!L64</f>
        <v>41.413604999999997</v>
      </c>
      <c r="J77" s="164">
        <f>'AEO T27 Chemicals 2022 Raw'!M64</f>
        <v>41.964683999999998</v>
      </c>
      <c r="K77" s="164">
        <f>'AEO T27 Chemicals 2022 Raw'!N64</f>
        <v>42.513568999999997</v>
      </c>
      <c r="L77" s="164">
        <f>'AEO T27 Chemicals 2022 Raw'!O64</f>
        <v>43.060946999999999</v>
      </c>
      <c r="M77" s="164">
        <f>'AEO T27 Chemicals 2022 Raw'!P64</f>
        <v>43.616633999999998</v>
      </c>
      <c r="N77" s="164">
        <f>'AEO T27 Chemicals 2022 Raw'!Q64</f>
        <v>44.116329</v>
      </c>
      <c r="O77" s="164">
        <f>'AEO T27 Chemicals 2022 Raw'!R64</f>
        <v>44.625912</v>
      </c>
      <c r="P77" s="164">
        <f>'AEO T27 Chemicals 2022 Raw'!S64</f>
        <v>45.141876000000003</v>
      </c>
      <c r="Q77" s="164">
        <f>'AEO T27 Chemicals 2022 Raw'!T64</f>
        <v>45.658481999999999</v>
      </c>
      <c r="R77" s="164">
        <f>'AEO T27 Chemicals 2022 Raw'!U64</f>
        <v>46.183342000000003</v>
      </c>
      <c r="S77" s="164">
        <f>'AEO T27 Chemicals 2022 Raw'!V64</f>
        <v>46.717941000000003</v>
      </c>
      <c r="T77" s="164">
        <f>'AEO T27 Chemicals 2022 Raw'!W64</f>
        <v>47.261082000000002</v>
      </c>
      <c r="U77" s="164">
        <f>'AEO T27 Chemicals 2022 Raw'!X64</f>
        <v>47.805163999999998</v>
      </c>
      <c r="V77" s="164">
        <f>'AEO T27 Chemicals 2022 Raw'!Y64</f>
        <v>48.362656000000001</v>
      </c>
      <c r="W77" s="164">
        <f>'AEO T27 Chemicals 2022 Raw'!Z64</f>
        <v>48.924816</v>
      </c>
      <c r="X77" s="164">
        <f>'AEO T27 Chemicals 2022 Raw'!AA64</f>
        <v>49.499836000000002</v>
      </c>
      <c r="Y77" s="164">
        <f>'AEO T27 Chemicals 2022 Raw'!AB64</f>
        <v>50.093964</v>
      </c>
      <c r="Z77" s="164">
        <f>'AEO T27 Chemicals 2022 Raw'!AC64</f>
        <v>50.698611999999997</v>
      </c>
      <c r="AA77" s="164">
        <f>'AEO T27 Chemicals 2022 Raw'!AD64</f>
        <v>51.315902999999999</v>
      </c>
      <c r="AB77" s="164">
        <f>'AEO T27 Chemicals 2022 Raw'!AE64</f>
        <v>51.956595999999998</v>
      </c>
      <c r="AC77" s="164">
        <f>'AEO T27 Chemicals 2022 Raw'!AF64</f>
        <v>52.617615000000001</v>
      </c>
      <c r="AD77" s="164">
        <f>'AEO T27 Chemicals 2022 Raw'!AG64</f>
        <v>53.285564000000001</v>
      </c>
      <c r="AE77" s="164">
        <f>'AEO T27 Chemicals 2022 Raw'!AH64</f>
        <v>53.967472000000001</v>
      </c>
      <c r="AF77" s="164">
        <f>'AEO T27 Chemicals 2022 Raw'!AI64</f>
        <v>54.679340000000003</v>
      </c>
      <c r="AG77" s="256">
        <f>'AEO T27 Chemicals 2022 Raw'!AJ64</f>
        <v>1.2999999999999999E-2</v>
      </c>
    </row>
    <row r="78" spans="1:34" ht="15" customHeight="1" thickBot="1" x14ac:dyDescent="0.3">
      <c r="C78" s="248"/>
      <c r="D78" s="248"/>
      <c r="E78" s="248"/>
      <c r="F78" s="248"/>
      <c r="G78" s="248"/>
      <c r="H78" s="248"/>
      <c r="I78" s="248"/>
      <c r="J78" s="248"/>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126"/>
    </row>
    <row r="79" spans="1:34" ht="15" customHeight="1" x14ac:dyDescent="0.25">
      <c r="B79" s="261" t="s">
        <v>2136</v>
      </c>
      <c r="C79" s="262"/>
      <c r="D79" s="262"/>
      <c r="E79" s="262"/>
      <c r="F79" s="262"/>
      <c r="G79" s="262"/>
      <c r="H79" s="262"/>
      <c r="I79" s="262"/>
      <c r="J79" s="262"/>
      <c r="K79" s="262"/>
      <c r="L79" s="262"/>
      <c r="M79" s="262"/>
      <c r="N79" s="262"/>
      <c r="O79" s="262"/>
      <c r="P79" s="262"/>
      <c r="Q79" s="262"/>
      <c r="R79" s="262"/>
      <c r="S79" s="262"/>
      <c r="T79" s="262"/>
      <c r="U79" s="262"/>
      <c r="V79" s="262"/>
      <c r="W79" s="262"/>
      <c r="X79" s="262"/>
      <c r="Y79" s="262"/>
      <c r="Z79" s="262"/>
      <c r="AA79" s="262"/>
      <c r="AB79" s="262"/>
      <c r="AC79" s="262"/>
      <c r="AD79" s="262"/>
      <c r="AE79" s="262"/>
      <c r="AF79" s="262"/>
      <c r="AG79" s="262"/>
      <c r="AH79" s="223"/>
    </row>
    <row r="80" spans="1:34" ht="12" customHeight="1" x14ac:dyDescent="0.25">
      <c r="B80" s="32" t="s">
        <v>2137</v>
      </c>
    </row>
    <row r="81" spans="2:2" ht="15" customHeight="1" x14ac:dyDescent="0.25">
      <c r="B81" s="32" t="s">
        <v>2144</v>
      </c>
    </row>
    <row r="82" spans="2:2" ht="15" customHeight="1" x14ac:dyDescent="0.25">
      <c r="B82" s="32" t="s">
        <v>2145</v>
      </c>
    </row>
    <row r="83" spans="2:2" ht="15" customHeight="1" x14ac:dyDescent="0.25">
      <c r="B83" s="32" t="s">
        <v>2123</v>
      </c>
    </row>
    <row r="84" spans="2:2" ht="15" customHeight="1" x14ac:dyDescent="0.25">
      <c r="B84" s="32" t="s">
        <v>2146</v>
      </c>
    </row>
    <row r="85" spans="2:2" ht="12" customHeight="1" x14ac:dyDescent="0.25">
      <c r="B85" s="32" t="s">
        <v>2147</v>
      </c>
    </row>
    <row r="86" spans="2:2" ht="15" customHeight="1" x14ac:dyDescent="0.25">
      <c r="B86" s="32" t="s">
        <v>2125</v>
      </c>
    </row>
    <row r="87" spans="2:2" ht="15" customHeight="1" x14ac:dyDescent="0.25">
      <c r="B87" s="32" t="s">
        <v>2013</v>
      </c>
    </row>
    <row r="88" spans="2:2" ht="15" customHeight="1" x14ac:dyDescent="0.25">
      <c r="B88" s="32" t="s">
        <v>2126</v>
      </c>
    </row>
    <row r="89" spans="2:2" ht="12" customHeight="1" x14ac:dyDescent="0.25">
      <c r="B89" s="32" t="s">
        <v>2127</v>
      </c>
    </row>
    <row r="90" spans="2:2" ht="15" customHeight="1" x14ac:dyDescent="0.25">
      <c r="B90" s="32" t="s">
        <v>2141</v>
      </c>
    </row>
    <row r="91" spans="2:2" ht="15" customHeight="1" x14ac:dyDescent="0.25">
      <c r="B91" s="32" t="s">
        <v>2142</v>
      </c>
    </row>
    <row r="92" spans="2:2" ht="15" customHeight="1" x14ac:dyDescent="0.25"/>
    <row r="93" spans="2:2" ht="15" customHeight="1" x14ac:dyDescent="0.25"/>
    <row r="94" spans="2:2" ht="15" customHeight="1" x14ac:dyDescent="0.25"/>
    <row r="95" spans="2:2" ht="15" customHeight="1" x14ac:dyDescent="0.25"/>
    <row r="96" spans="2:2"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2" customHeight="1" x14ac:dyDescent="0.25"/>
    <row r="105" ht="15" customHeight="1" x14ac:dyDescent="0.25"/>
    <row r="106" ht="15" customHeight="1" x14ac:dyDescent="0.25"/>
    <row r="107" ht="15" customHeight="1" x14ac:dyDescent="0.25"/>
    <row r="108" ht="15" customHeight="1" x14ac:dyDescent="0.25"/>
    <row r="109" ht="15" customHeight="1" x14ac:dyDescent="0.25"/>
    <row r="110" ht="12" customHeight="1" x14ac:dyDescent="0.25"/>
    <row r="111" ht="15" customHeight="1" x14ac:dyDescent="0.25"/>
    <row r="112" ht="15" customHeight="1" x14ac:dyDescent="0.25"/>
    <row r="113" ht="15" customHeight="1" x14ac:dyDescent="0.25"/>
    <row r="114" ht="12" customHeight="1" x14ac:dyDescent="0.25"/>
    <row r="115" ht="15" customHeight="1" x14ac:dyDescent="0.25"/>
    <row r="116" ht="15" customHeight="1" x14ac:dyDescent="0.25"/>
    <row r="117" ht="15" customHeight="1" x14ac:dyDescent="0.25"/>
    <row r="118" ht="15" customHeight="1" x14ac:dyDescent="0.25"/>
    <row r="119" ht="15" customHeight="1" x14ac:dyDescent="0.25"/>
    <row r="120" ht="12" customHeight="1" x14ac:dyDescent="0.25"/>
    <row r="121" ht="15" customHeight="1" x14ac:dyDescent="0.25"/>
    <row r="122" ht="15" customHeight="1" x14ac:dyDescent="0.25"/>
    <row r="123" ht="15" customHeight="1" x14ac:dyDescent="0.25"/>
    <row r="124" ht="15" customHeight="1" x14ac:dyDescent="0.25"/>
    <row r="125" ht="12"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spans="2:33" ht="15" customHeight="1" x14ac:dyDescent="0.25"/>
    <row r="146" spans="2:33" ht="15" customHeight="1" x14ac:dyDescent="0.25"/>
    <row r="147" spans="2:33" ht="15" customHeight="1" x14ac:dyDescent="0.25">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row>
    <row r="148" spans="2:33" ht="15" customHeight="1" x14ac:dyDescent="0.25"/>
    <row r="149" spans="2:33" ht="15" customHeight="1" x14ac:dyDescent="0.25"/>
    <row r="150" spans="2:33" ht="15" customHeight="1" x14ac:dyDescent="0.25"/>
    <row r="151" spans="2:33" ht="15" customHeight="1" x14ac:dyDescent="0.25"/>
    <row r="152" spans="2:33" ht="15" customHeight="1" x14ac:dyDescent="0.25"/>
    <row r="153" spans="2:33" ht="15" customHeight="1" x14ac:dyDescent="0.25"/>
    <row r="154" spans="2:33" ht="15" customHeight="1" x14ac:dyDescent="0.25"/>
    <row r="155" spans="2:33" ht="15" customHeight="1" x14ac:dyDescent="0.25"/>
    <row r="156" spans="2:33" ht="15" customHeight="1" x14ac:dyDescent="0.25"/>
    <row r="157" spans="2:33" ht="15" customHeight="1" x14ac:dyDescent="0.25"/>
    <row r="158" spans="2:33" ht="15" customHeight="1" x14ac:dyDescent="0.25"/>
    <row r="159" spans="2:33" ht="15" customHeight="1" x14ac:dyDescent="0.25"/>
    <row r="160" spans="2:33"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2"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2" customHeight="1" x14ac:dyDescent="0.25"/>
    <row r="226" ht="15" customHeight="1" x14ac:dyDescent="0.25"/>
    <row r="227" ht="12" customHeight="1" x14ac:dyDescent="0.25"/>
    <row r="228" ht="15" customHeight="1" x14ac:dyDescent="0.25"/>
    <row r="229" ht="15" customHeight="1" x14ac:dyDescent="0.25"/>
    <row r="230" ht="15" customHeight="1" x14ac:dyDescent="0.25"/>
    <row r="231" ht="15" customHeight="1" x14ac:dyDescent="0.25"/>
    <row r="232" ht="12" customHeight="1" x14ac:dyDescent="0.25"/>
    <row r="233" ht="15" customHeight="1" x14ac:dyDescent="0.25"/>
    <row r="234" ht="15" customHeight="1" x14ac:dyDescent="0.25"/>
    <row r="235" ht="15" customHeight="1" x14ac:dyDescent="0.25"/>
    <row r="236" ht="12" customHeight="1" x14ac:dyDescent="0.25"/>
    <row r="237" ht="15" customHeight="1" x14ac:dyDescent="0.25"/>
    <row r="238" ht="15" customHeight="1" x14ac:dyDescent="0.25"/>
    <row r="239" ht="15" customHeight="1" x14ac:dyDescent="0.25"/>
    <row r="240" ht="15" customHeight="1" x14ac:dyDescent="0.25"/>
    <row r="241" ht="12" customHeight="1" x14ac:dyDescent="0.25"/>
    <row r="242" ht="15" customHeight="1" x14ac:dyDescent="0.25"/>
    <row r="243" ht="15" customHeight="1" x14ac:dyDescent="0.25"/>
    <row r="244" ht="12"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spans="2:33" ht="15" customHeight="1" x14ac:dyDescent="0.25"/>
    <row r="274" spans="2:33" ht="15" customHeight="1" x14ac:dyDescent="0.25"/>
    <row r="275" spans="2:33" ht="15" customHeight="1" x14ac:dyDescent="0.25"/>
    <row r="276" spans="2:33" ht="15" customHeight="1" x14ac:dyDescent="0.25"/>
    <row r="277" spans="2:33" ht="15" customHeight="1" x14ac:dyDescent="0.25"/>
    <row r="278" spans="2:33" ht="15" customHeight="1" x14ac:dyDescent="0.25"/>
    <row r="279" spans="2:33" ht="15" customHeight="1" x14ac:dyDescent="0.25"/>
    <row r="280" spans="2:33" ht="15" customHeight="1" x14ac:dyDescent="0.25"/>
    <row r="281" spans="2:33" ht="15" customHeight="1" x14ac:dyDescent="0.25"/>
    <row r="282" spans="2:33" ht="15" customHeight="1" x14ac:dyDescent="0.25"/>
    <row r="283" spans="2:33"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row>
    <row r="284" spans="2:33" ht="15" customHeight="1" x14ac:dyDescent="0.25"/>
    <row r="285" spans="2:33" ht="15" customHeight="1" x14ac:dyDescent="0.25"/>
    <row r="286" spans="2:33" ht="15" customHeight="1" x14ac:dyDescent="0.25"/>
    <row r="287" spans="2:33" ht="15" customHeight="1" x14ac:dyDescent="0.25"/>
    <row r="288" spans="2:3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2" customHeight="1" x14ac:dyDescent="0.25"/>
    <row r="323" ht="15" customHeight="1" x14ac:dyDescent="0.25"/>
    <row r="324" ht="12" customHeight="1" x14ac:dyDescent="0.25"/>
    <row r="325" ht="15" customHeight="1" x14ac:dyDescent="0.25"/>
    <row r="326" ht="12" customHeight="1" x14ac:dyDescent="0.25"/>
    <row r="327" ht="15" customHeight="1" x14ac:dyDescent="0.25"/>
    <row r="328" ht="15" customHeight="1" x14ac:dyDescent="0.25"/>
    <row r="329" ht="15" customHeight="1" x14ac:dyDescent="0.25"/>
    <row r="330" ht="15" customHeight="1" x14ac:dyDescent="0.25"/>
    <row r="331" ht="12"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2:33" ht="15" customHeight="1" x14ac:dyDescent="0.25"/>
    <row r="354" spans="2:33" ht="15" customHeight="1" x14ac:dyDescent="0.25"/>
    <row r="355" spans="2:33" ht="15" customHeight="1" x14ac:dyDescent="0.25"/>
    <row r="356" spans="2:33" ht="15" customHeight="1" x14ac:dyDescent="0.25"/>
    <row r="357" spans="2:33" ht="15" customHeight="1" x14ac:dyDescent="0.25"/>
    <row r="358" spans="2:33" ht="15" customHeight="1" x14ac:dyDescent="0.25"/>
    <row r="359" spans="2:33" ht="15" customHeight="1" x14ac:dyDescent="0.25"/>
    <row r="360" spans="2:33" ht="15" customHeight="1" x14ac:dyDescent="0.25"/>
    <row r="361" spans="2:33" ht="15" customHeight="1" x14ac:dyDescent="0.25"/>
    <row r="362" spans="2:33" ht="15" customHeight="1" x14ac:dyDescent="0.25"/>
    <row r="363" spans="2:33" ht="15" customHeight="1" x14ac:dyDescent="0.25"/>
    <row r="364" spans="2:33" ht="15" customHeight="1" x14ac:dyDescent="0.25"/>
    <row r="365" spans="2:33" ht="12" customHeight="1" x14ac:dyDescent="0.25"/>
    <row r="366" spans="2:33" ht="15" customHeight="1" x14ac:dyDescent="0.25"/>
    <row r="367" spans="2:33" ht="15" customHeight="1" x14ac:dyDescent="0.25"/>
    <row r="368" spans="2:33"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row>
    <row r="369" ht="15" customHeight="1" x14ac:dyDescent="0.25"/>
    <row r="370" ht="15"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2"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2" customHeight="1" x14ac:dyDescent="0.25"/>
    <row r="492" ht="15" customHeight="1" x14ac:dyDescent="0.25"/>
    <row r="493" ht="15" customHeight="1" x14ac:dyDescent="0.25"/>
    <row r="494" ht="12"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2" customHeight="1" x14ac:dyDescent="0.25"/>
    <row r="509" ht="15" customHeight="1" x14ac:dyDescent="0.25"/>
    <row r="510" ht="15" customHeight="1" x14ac:dyDescent="0.25"/>
    <row r="511" ht="12" customHeight="1" x14ac:dyDescent="0.25"/>
    <row r="512" ht="12"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2"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2"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row>
    <row r="552" spans="2:33" ht="15" customHeight="1" x14ac:dyDescent="0.25"/>
    <row r="553" spans="2:33" ht="15" customHeight="1" x14ac:dyDescent="0.25"/>
    <row r="554" spans="2:33" ht="15" customHeight="1" x14ac:dyDescent="0.25"/>
    <row r="555" spans="2:33" ht="15" customHeight="1" x14ac:dyDescent="0.25"/>
    <row r="556" spans="2:33" ht="15" customHeight="1" x14ac:dyDescent="0.25"/>
    <row r="557" spans="2:33" ht="15" customHeight="1" x14ac:dyDescent="0.25"/>
    <row r="558" spans="2:33" ht="15" customHeight="1" x14ac:dyDescent="0.25"/>
    <row r="559" spans="2:33" ht="15" customHeight="1" x14ac:dyDescent="0.25"/>
    <row r="560" spans="2:33"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2"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2"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2" customHeight="1" x14ac:dyDescent="0.25"/>
    <row r="623" ht="15" customHeight="1" x14ac:dyDescent="0.25"/>
    <row r="624" ht="15" customHeight="1" x14ac:dyDescent="0.25"/>
    <row r="625" ht="12"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spans="2:33" ht="15" customHeight="1" x14ac:dyDescent="0.25"/>
    <row r="642" spans="2:33" ht="15" customHeight="1" x14ac:dyDescent="0.25"/>
    <row r="643" spans="2:33"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row>
    <row r="644" spans="2:33" ht="15" customHeight="1" x14ac:dyDescent="0.25"/>
    <row r="645" spans="2:33" ht="15" customHeight="1" x14ac:dyDescent="0.25"/>
    <row r="646" spans="2:33" ht="15" customHeight="1" x14ac:dyDescent="0.25"/>
    <row r="647" spans="2:33" ht="15" customHeight="1" x14ac:dyDescent="0.25"/>
    <row r="648" spans="2:33" ht="15" customHeight="1" x14ac:dyDescent="0.25"/>
    <row r="649" spans="2:33" ht="15" customHeight="1" x14ac:dyDescent="0.25"/>
    <row r="650" spans="2:33" ht="15" customHeight="1" x14ac:dyDescent="0.25"/>
    <row r="651" spans="2:33" ht="15" customHeight="1" x14ac:dyDescent="0.25"/>
    <row r="652" spans="2:33" ht="15" customHeight="1" x14ac:dyDescent="0.25"/>
    <row r="653" spans="2:33" ht="15" customHeight="1" x14ac:dyDescent="0.25"/>
    <row r="654" spans="2:33" ht="15" customHeight="1" x14ac:dyDescent="0.25"/>
    <row r="655" spans="2:33" ht="12" customHeight="1" x14ac:dyDescent="0.25"/>
    <row r="656" spans="2:3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2"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2"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2" customHeight="1" x14ac:dyDescent="0.25"/>
    <row r="700" ht="15" customHeight="1" x14ac:dyDescent="0.25"/>
    <row r="701" ht="15" customHeight="1" x14ac:dyDescent="0.25"/>
    <row r="702" ht="12"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row>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2"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2" customHeight="1" x14ac:dyDescent="0.25"/>
    <row r="790" ht="15" customHeight="1" x14ac:dyDescent="0.25"/>
    <row r="791" ht="15" customHeight="1" x14ac:dyDescent="0.25"/>
    <row r="792" ht="12"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spans="2:33" ht="15" customHeight="1" x14ac:dyDescent="0.25"/>
    <row r="802" spans="2:33" ht="15" customHeight="1" x14ac:dyDescent="0.25"/>
    <row r="803" spans="2:33" ht="15" customHeight="1" x14ac:dyDescent="0.25"/>
    <row r="804" spans="2:33" ht="15" customHeight="1" x14ac:dyDescent="0.25"/>
    <row r="805" spans="2:33" ht="15" customHeight="1" x14ac:dyDescent="0.25"/>
    <row r="806" spans="2:33" ht="15" customHeight="1" x14ac:dyDescent="0.25"/>
    <row r="807" spans="2:33" ht="15" customHeight="1" x14ac:dyDescent="0.25"/>
    <row r="808" spans="2:33" ht="15" customHeight="1" x14ac:dyDescent="0.25"/>
    <row r="809" spans="2:33" ht="15" customHeight="1" x14ac:dyDescent="0.25"/>
    <row r="810" spans="2:33"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row>
    <row r="811" spans="2:33" ht="15" customHeight="1" x14ac:dyDescent="0.25"/>
    <row r="812" spans="2:33" ht="15" customHeight="1" x14ac:dyDescent="0.25"/>
    <row r="813" spans="2:33" ht="15" customHeight="1" x14ac:dyDescent="0.25"/>
    <row r="814" spans="2:33" ht="15" customHeight="1" x14ac:dyDescent="0.25"/>
    <row r="815" spans="2:33" ht="15" customHeight="1" x14ac:dyDescent="0.25"/>
    <row r="816" spans="2:33"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2"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2" customHeight="1" x14ac:dyDescent="0.25"/>
    <row r="869" ht="15" customHeight="1" x14ac:dyDescent="0.25"/>
    <row r="870" ht="15" customHeight="1" x14ac:dyDescent="0.25"/>
    <row r="871" ht="12"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row>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2"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2"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2"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row r="970" spans="2:33" ht="15" customHeight="1" x14ac:dyDescent="0.25"/>
    <row r="971" spans="2:33" ht="15" customHeight="1" x14ac:dyDescent="0.25"/>
    <row r="972" spans="2:33" ht="15" customHeight="1" x14ac:dyDescent="0.25"/>
    <row r="973" spans="2:33"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row>
    <row r="974" spans="2:33" ht="15" customHeight="1" x14ac:dyDescent="0.25"/>
    <row r="975" spans="2:33" ht="15" customHeight="1" x14ac:dyDescent="0.25"/>
    <row r="976" spans="2:33"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2"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2"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spans="2:33" ht="15" customHeight="1" x14ac:dyDescent="0.25">
      <c r="B1073" s="259"/>
      <c r="C1073" s="259"/>
      <c r="D1073" s="259"/>
      <c r="E1073" s="259"/>
      <c r="F1073" s="259"/>
      <c r="G1073" s="259"/>
      <c r="H1073" s="259"/>
      <c r="I1073" s="259"/>
      <c r="J1073" s="259"/>
      <c r="K1073" s="259"/>
      <c r="L1073" s="259"/>
      <c r="M1073" s="259"/>
      <c r="N1073" s="259"/>
      <c r="O1073" s="259"/>
      <c r="P1073" s="259"/>
      <c r="Q1073" s="259"/>
      <c r="R1073" s="259"/>
      <c r="S1073" s="259"/>
      <c r="T1073" s="259"/>
      <c r="U1073" s="259"/>
      <c r="V1073" s="259"/>
      <c r="W1073" s="259"/>
      <c r="X1073" s="259"/>
      <c r="Y1073" s="259"/>
      <c r="Z1073" s="259"/>
      <c r="AA1073" s="259"/>
      <c r="AB1073" s="259"/>
      <c r="AC1073" s="259"/>
      <c r="AD1073" s="259"/>
      <c r="AE1073" s="259"/>
      <c r="AF1073" s="259"/>
      <c r="AG1073" s="259"/>
    </row>
    <row r="1074" spans="2:33" ht="15" customHeight="1" x14ac:dyDescent="0.25"/>
    <row r="1075" spans="2:33" ht="15" customHeight="1" x14ac:dyDescent="0.25"/>
    <row r="1076" spans="2:33" ht="15" customHeight="1" x14ac:dyDescent="0.25"/>
    <row r="1077" spans="2:33" ht="15" customHeight="1" x14ac:dyDescent="0.25"/>
    <row r="1078" spans="2:33" ht="15" customHeight="1" x14ac:dyDescent="0.25"/>
    <row r="1079" spans="2:33" ht="15" customHeight="1" x14ac:dyDescent="0.25"/>
    <row r="1080" spans="2:33" ht="15" customHeight="1" x14ac:dyDescent="0.25"/>
    <row r="1081" spans="2:33" ht="15" customHeight="1" x14ac:dyDescent="0.25"/>
    <row r="1082" spans="2:33" ht="15" customHeight="1" x14ac:dyDescent="0.25"/>
    <row r="1083" spans="2:33" ht="15" customHeight="1" x14ac:dyDescent="0.25"/>
    <row r="1084" spans="2:33" ht="15" customHeight="1" x14ac:dyDescent="0.25"/>
    <row r="1085" spans="2:33" ht="12" customHeight="1" x14ac:dyDescent="0.25"/>
    <row r="1086" spans="2:33" ht="12" customHeight="1" x14ac:dyDescent="0.25"/>
    <row r="1087" spans="2:33" ht="12" customHeight="1" x14ac:dyDescent="0.25"/>
    <row r="1088" spans="2:33" ht="12" customHeight="1" x14ac:dyDescent="0.25"/>
    <row r="1089" ht="12" customHeight="1" x14ac:dyDescent="0.25"/>
    <row r="1090" ht="12"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2"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2" customHeight="1" x14ac:dyDescent="0.25"/>
    <row r="1125" ht="15" customHeight="1" x14ac:dyDescent="0.25"/>
    <row r="1126" ht="15" customHeight="1" x14ac:dyDescent="0.25"/>
    <row r="1127" ht="12" customHeight="1" x14ac:dyDescent="0.25"/>
    <row r="1128" ht="12"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spans="2:33" ht="15" customHeight="1" x14ac:dyDescent="0.25"/>
    <row r="1138" spans="2:33" ht="15" customHeight="1" x14ac:dyDescent="0.25"/>
    <row r="1139" spans="2:33" ht="15" customHeight="1" x14ac:dyDescent="0.25"/>
    <row r="1140" spans="2:33" ht="15" customHeight="1" x14ac:dyDescent="0.25"/>
    <row r="1141" spans="2:33" ht="15" customHeight="1" x14ac:dyDescent="0.25"/>
    <row r="1142" spans="2:33" ht="15" customHeight="1" x14ac:dyDescent="0.25"/>
    <row r="1143" spans="2:33" ht="15" customHeight="1" x14ac:dyDescent="0.25"/>
    <row r="1144" spans="2:33" ht="15" customHeight="1" x14ac:dyDescent="0.25"/>
    <row r="1145" spans="2:33" ht="15" customHeight="1" x14ac:dyDescent="0.25">
      <c r="B1145" s="259"/>
      <c r="C1145" s="259"/>
      <c r="D1145" s="259"/>
      <c r="E1145" s="259"/>
      <c r="F1145" s="259"/>
      <c r="G1145" s="259"/>
      <c r="H1145" s="259"/>
      <c r="I1145" s="259"/>
      <c r="J1145" s="259"/>
      <c r="K1145" s="259"/>
      <c r="L1145" s="259"/>
      <c r="M1145" s="259"/>
      <c r="N1145" s="259"/>
      <c r="O1145" s="259"/>
      <c r="P1145" s="259"/>
      <c r="Q1145" s="259"/>
      <c r="R1145" s="259"/>
      <c r="S1145" s="259"/>
      <c r="T1145" s="259"/>
      <c r="U1145" s="259"/>
      <c r="V1145" s="259"/>
      <c r="W1145" s="259"/>
      <c r="X1145" s="259"/>
      <c r="Y1145" s="259"/>
      <c r="Z1145" s="259"/>
      <c r="AA1145" s="259"/>
      <c r="AB1145" s="259"/>
      <c r="AC1145" s="259"/>
      <c r="AD1145" s="259"/>
      <c r="AE1145" s="259"/>
      <c r="AF1145" s="259"/>
      <c r="AG1145" s="259"/>
    </row>
    <row r="1146" spans="2:33" ht="15" customHeight="1" x14ac:dyDescent="0.25"/>
    <row r="1147" spans="2:33" ht="15" customHeight="1" x14ac:dyDescent="0.25"/>
    <row r="1148" spans="2:33" ht="15" customHeight="1" x14ac:dyDescent="0.25"/>
    <row r="1149" spans="2:33" ht="15" customHeight="1" x14ac:dyDescent="0.25"/>
    <row r="1150" spans="2:33" ht="15" customHeight="1" x14ac:dyDescent="0.25"/>
    <row r="1151" spans="2:33" ht="15" customHeight="1" x14ac:dyDescent="0.25"/>
    <row r="1152" spans="2:33"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2"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2"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2"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2" customHeight="1" x14ac:dyDescent="0.25"/>
    <row r="1221" ht="12"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2"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2"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2"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2" customHeight="1" x14ac:dyDescent="0.25"/>
    <row r="1257" ht="12" customHeight="1" x14ac:dyDescent="0.25"/>
    <row r="1258" ht="15" customHeight="1" x14ac:dyDescent="0.25"/>
    <row r="1259" ht="15" customHeight="1" x14ac:dyDescent="0.25"/>
    <row r="1260" ht="15" customHeight="1" x14ac:dyDescent="0.25"/>
    <row r="1261" ht="12"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5" customHeight="1" x14ac:dyDescent="0.25"/>
    <row r="1276" spans="2:33" ht="15" customHeight="1" x14ac:dyDescent="0.25"/>
    <row r="1277" spans="2:33" ht="15" customHeight="1" x14ac:dyDescent="0.25"/>
    <row r="1278" spans="2:33" ht="15" customHeight="1" x14ac:dyDescent="0.25"/>
    <row r="1279" spans="2:33" ht="15" customHeight="1" x14ac:dyDescent="0.25">
      <c r="B1279" s="259"/>
      <c r="C1279" s="259"/>
      <c r="D1279" s="259"/>
      <c r="E1279" s="259"/>
      <c r="F1279" s="259"/>
      <c r="G1279" s="259"/>
      <c r="H1279" s="259"/>
      <c r="I1279" s="259"/>
      <c r="J1279" s="259"/>
      <c r="K1279" s="259"/>
      <c r="L1279" s="259"/>
      <c r="M1279" s="259"/>
      <c r="N1279" s="259"/>
      <c r="O1279" s="259"/>
      <c r="P1279" s="259"/>
      <c r="Q1279" s="259"/>
      <c r="R1279" s="259"/>
      <c r="S1279" s="259"/>
      <c r="T1279" s="259"/>
      <c r="U1279" s="259"/>
      <c r="V1279" s="259"/>
      <c r="W1279" s="259"/>
      <c r="X1279" s="259"/>
      <c r="Y1279" s="259"/>
      <c r="Z1279" s="259"/>
      <c r="AA1279" s="259"/>
      <c r="AB1279" s="259"/>
      <c r="AC1279" s="259"/>
      <c r="AD1279" s="259"/>
      <c r="AE1279" s="259"/>
      <c r="AF1279" s="259"/>
      <c r="AG1279" s="259"/>
    </row>
    <row r="1280" spans="2:33"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2"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2" customHeight="1" x14ac:dyDescent="0.25"/>
    <row r="1360" ht="12" customHeight="1" x14ac:dyDescent="0.25"/>
    <row r="1361" ht="15" customHeight="1" x14ac:dyDescent="0.25"/>
    <row r="1362" ht="15" customHeight="1" x14ac:dyDescent="0.25"/>
    <row r="1363" ht="15" customHeight="1" x14ac:dyDescent="0.25"/>
    <row r="1364" ht="15" customHeight="1" x14ac:dyDescent="0.25"/>
    <row r="1365" ht="12"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2"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2" customHeight="1" x14ac:dyDescent="0.25"/>
    <row r="1378" ht="12"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spans="2:33" ht="15" customHeight="1" x14ac:dyDescent="0.25"/>
    <row r="1394" spans="2:33" ht="15" customHeight="1" x14ac:dyDescent="0.25"/>
    <row r="1395" spans="2:33" ht="15" customHeight="1" x14ac:dyDescent="0.25"/>
    <row r="1396" spans="2:33" ht="15" customHeight="1" x14ac:dyDescent="0.25"/>
    <row r="1397" spans="2:33" ht="15" customHeight="1" x14ac:dyDescent="0.25">
      <c r="B1397" s="259"/>
      <c r="C1397" s="259"/>
      <c r="D1397" s="259"/>
      <c r="E1397" s="259"/>
      <c r="F1397" s="259"/>
      <c r="G1397" s="259"/>
      <c r="H1397" s="259"/>
      <c r="I1397" s="259"/>
      <c r="J1397" s="259"/>
      <c r="K1397" s="259"/>
      <c r="L1397" s="259"/>
      <c r="M1397" s="259"/>
      <c r="N1397" s="259"/>
      <c r="O1397" s="259"/>
      <c r="P1397" s="259"/>
      <c r="Q1397" s="259"/>
      <c r="R1397" s="259"/>
      <c r="S1397" s="259"/>
      <c r="T1397" s="259"/>
      <c r="U1397" s="259"/>
      <c r="V1397" s="259"/>
      <c r="W1397" s="259"/>
      <c r="X1397" s="259"/>
      <c r="Y1397" s="259"/>
      <c r="Z1397" s="259"/>
      <c r="AA1397" s="259"/>
      <c r="AB1397" s="259"/>
      <c r="AC1397" s="259"/>
      <c r="AD1397" s="259"/>
      <c r="AE1397" s="259"/>
      <c r="AF1397" s="259"/>
      <c r="AG1397" s="259"/>
    </row>
    <row r="1398" spans="2:33" ht="15" customHeight="1" x14ac:dyDescent="0.25"/>
    <row r="1399" spans="2:33" ht="15" customHeight="1" x14ac:dyDescent="0.25"/>
    <row r="1400" spans="2:33" ht="15" customHeight="1" x14ac:dyDescent="0.25"/>
    <row r="1401" spans="2:33" ht="15" customHeight="1" x14ac:dyDescent="0.25"/>
    <row r="1402" spans="2:33" ht="15" customHeight="1" x14ac:dyDescent="0.25"/>
    <row r="1403" spans="2:33" ht="15" customHeight="1" x14ac:dyDescent="0.25"/>
    <row r="1404" spans="2:33" ht="15" customHeight="1" x14ac:dyDescent="0.25"/>
    <row r="1405" spans="2:33" ht="15" customHeight="1" x14ac:dyDescent="0.25"/>
    <row r="1406" spans="2:33" ht="15" customHeight="1" x14ac:dyDescent="0.25"/>
    <row r="1407" spans="2:33" ht="15" customHeight="1" x14ac:dyDescent="0.25"/>
    <row r="1408" spans="2:33" ht="15"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2"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2"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2" customHeight="1" x14ac:dyDescent="0.25"/>
    <row r="1460" ht="15" customHeight="1" x14ac:dyDescent="0.25"/>
    <row r="1461" ht="12" customHeight="1" x14ac:dyDescent="0.25"/>
    <row r="1462" ht="12" customHeight="1" x14ac:dyDescent="0.25"/>
    <row r="1463" ht="15" customHeight="1" x14ac:dyDescent="0.25"/>
    <row r="1464" ht="15" customHeight="1" x14ac:dyDescent="0.25"/>
    <row r="1465" ht="15" customHeight="1" x14ac:dyDescent="0.25"/>
    <row r="1466" ht="15" customHeight="1" x14ac:dyDescent="0.25"/>
    <row r="1467" ht="12"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2"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2" customHeight="1" x14ac:dyDescent="0.25"/>
    <row r="1481" ht="12" customHeight="1" x14ac:dyDescent="0.25"/>
    <row r="1482" ht="15" customHeight="1" x14ac:dyDescent="0.25"/>
    <row r="1483" ht="12"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c r="B1501" s="259"/>
      <c r="C1501" s="259"/>
      <c r="D1501" s="259"/>
      <c r="E1501" s="259"/>
      <c r="F1501" s="259"/>
      <c r="G1501" s="259"/>
      <c r="H1501" s="259"/>
      <c r="I1501" s="259"/>
      <c r="J1501" s="259"/>
      <c r="K1501" s="259"/>
      <c r="L1501" s="259"/>
      <c r="M1501" s="259"/>
      <c r="N1501" s="259"/>
      <c r="O1501" s="259"/>
      <c r="P1501" s="259"/>
      <c r="Q1501" s="259"/>
      <c r="R1501" s="259"/>
      <c r="S1501" s="259"/>
      <c r="T1501" s="259"/>
      <c r="U1501" s="259"/>
      <c r="V1501" s="259"/>
      <c r="W1501" s="259"/>
      <c r="X1501" s="259"/>
      <c r="Y1501" s="259"/>
      <c r="Z1501" s="259"/>
      <c r="AA1501" s="259"/>
      <c r="AB1501" s="259"/>
      <c r="AC1501" s="259"/>
      <c r="AD1501" s="259"/>
      <c r="AE1501" s="259"/>
      <c r="AF1501" s="259"/>
      <c r="AG1501" s="259"/>
    </row>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sheetData>
  <mergeCells count="15">
    <mergeCell ref="B1279:AG1279"/>
    <mergeCell ref="B1397:AG1397"/>
    <mergeCell ref="B1501:AG1501"/>
    <mergeCell ref="B719:AG719"/>
    <mergeCell ref="B810:AG810"/>
    <mergeCell ref="B888:AG888"/>
    <mergeCell ref="B973:AG973"/>
    <mergeCell ref="B1073:AG1073"/>
    <mergeCell ref="B1145:AG1145"/>
    <mergeCell ref="B643:AG643"/>
    <mergeCell ref="B79:AG79"/>
    <mergeCell ref="B147:AG147"/>
    <mergeCell ref="B283:AG283"/>
    <mergeCell ref="B368:AG368"/>
    <mergeCell ref="B551:AG55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1B450-6CCD-476A-8EFC-44121D4FF676}">
  <dimension ref="A1:AJ1476"/>
  <sheetViews>
    <sheetView topLeftCell="B10" workbookViewId="0">
      <selection activeCell="R23" sqref="A23:XFD23"/>
    </sheetView>
  </sheetViews>
  <sheetFormatPr defaultColWidth="8.7109375" defaultRowHeight="15" customHeight="1" x14ac:dyDescent="0.25"/>
  <cols>
    <col min="1" max="1" width="21.42578125" style="226" hidden="1" customWidth="1"/>
    <col min="2" max="2" width="46.7109375" style="226" customWidth="1"/>
    <col min="3" max="33" width="8.7109375" style="226"/>
    <col min="34" max="34" width="8.7109375" style="226" bestFit="1"/>
    <col min="35" max="16384" width="8.7109375" style="226"/>
  </cols>
  <sheetData>
    <row r="1" spans="1:36" ht="15" customHeight="1" thickBot="1" x14ac:dyDescent="0.3">
      <c r="B1" s="155" t="s">
        <v>2173</v>
      </c>
      <c r="C1" s="156">
        <v>2020</v>
      </c>
      <c r="D1" s="156">
        <v>2021</v>
      </c>
      <c r="E1" s="156">
        <v>2022</v>
      </c>
      <c r="F1" s="156">
        <v>2023</v>
      </c>
      <c r="G1" s="156">
        <v>2024</v>
      </c>
      <c r="H1" s="156">
        <v>2025</v>
      </c>
      <c r="I1" s="156">
        <v>2026</v>
      </c>
      <c r="J1" s="156">
        <v>2027</v>
      </c>
      <c r="K1" s="156">
        <v>2028</v>
      </c>
      <c r="L1" s="156">
        <v>2029</v>
      </c>
      <c r="M1" s="156">
        <v>2030</v>
      </c>
      <c r="N1" s="156">
        <v>2031</v>
      </c>
      <c r="O1" s="156">
        <v>2032</v>
      </c>
      <c r="P1" s="156">
        <v>2033</v>
      </c>
      <c r="Q1" s="156">
        <v>2034</v>
      </c>
      <c r="R1" s="156">
        <v>2035</v>
      </c>
      <c r="S1" s="156">
        <v>2036</v>
      </c>
      <c r="T1" s="156">
        <v>2037</v>
      </c>
      <c r="U1" s="156">
        <v>2038</v>
      </c>
      <c r="V1" s="156">
        <v>2039</v>
      </c>
      <c r="W1" s="156">
        <v>2040</v>
      </c>
      <c r="X1" s="156">
        <v>2041</v>
      </c>
      <c r="Y1" s="156">
        <v>2042</v>
      </c>
      <c r="Z1" s="156">
        <v>2043</v>
      </c>
      <c r="AA1" s="156">
        <v>2044</v>
      </c>
      <c r="AB1" s="156">
        <v>2045</v>
      </c>
      <c r="AC1" s="156">
        <v>2046</v>
      </c>
      <c r="AD1" s="156">
        <v>2047</v>
      </c>
      <c r="AE1" s="156">
        <v>2048</v>
      </c>
      <c r="AF1" s="156">
        <v>2049</v>
      </c>
      <c r="AG1" s="156">
        <v>2050</v>
      </c>
      <c r="AJ1" s="246" t="s">
        <v>2195</v>
      </c>
    </row>
    <row r="2" spans="1:36" ht="15" customHeight="1" thickTop="1" x14ac:dyDescent="0.25"/>
    <row r="3" spans="1:36" ht="15" customHeight="1" x14ac:dyDescent="0.25">
      <c r="C3" s="157" t="s">
        <v>85</v>
      </c>
      <c r="D3" s="157" t="s">
        <v>1985</v>
      </c>
    </row>
    <row r="4" spans="1:36" ht="15" customHeight="1" x14ac:dyDescent="0.25">
      <c r="C4" s="157" t="s">
        <v>86</v>
      </c>
      <c r="D4" s="157" t="s">
        <v>1986</v>
      </c>
      <c r="G4" s="157" t="s">
        <v>87</v>
      </c>
    </row>
    <row r="5" spans="1:36" ht="15" customHeight="1" x14ac:dyDescent="0.25">
      <c r="C5" s="157" t="s">
        <v>88</v>
      </c>
      <c r="D5" s="157" t="s">
        <v>1987</v>
      </c>
    </row>
    <row r="6" spans="1:36" ht="15" customHeight="1" x14ac:dyDescent="0.25">
      <c r="C6" s="157" t="s">
        <v>89</v>
      </c>
      <c r="E6" s="157" t="s">
        <v>1988</v>
      </c>
    </row>
    <row r="7" spans="1:36" x14ac:dyDescent="0.25"/>
    <row r="8" spans="1:36" x14ac:dyDescent="0.25"/>
    <row r="9" spans="1:36" x14ac:dyDescent="0.25"/>
    <row r="10" spans="1:36" ht="15" customHeight="1" x14ac:dyDescent="0.25">
      <c r="A10" s="38" t="s">
        <v>619</v>
      </c>
      <c r="B10" s="159" t="s">
        <v>618</v>
      </c>
      <c r="AH10" s="160" t="s">
        <v>1989</v>
      </c>
    </row>
    <row r="11" spans="1:36" ht="15" customHeight="1" x14ac:dyDescent="0.25">
      <c r="B11" s="155"/>
      <c r="AH11" s="160" t="s">
        <v>1990</v>
      </c>
    </row>
    <row r="12" spans="1:36"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160" t="s">
        <v>1991</v>
      </c>
    </row>
    <row r="13" spans="1:36" ht="15" customHeight="1" thickBot="1" x14ac:dyDescent="0.3">
      <c r="B13" s="156" t="s">
        <v>215</v>
      </c>
      <c r="C13" s="156">
        <v>2020</v>
      </c>
      <c r="D13" s="156">
        <v>2021</v>
      </c>
      <c r="E13" s="156">
        <v>2022</v>
      </c>
      <c r="F13" s="156">
        <v>2023</v>
      </c>
      <c r="G13" s="156">
        <v>2024</v>
      </c>
      <c r="H13" s="156">
        <v>2025</v>
      </c>
      <c r="I13" s="156">
        <v>2026</v>
      </c>
      <c r="J13" s="156">
        <v>2027</v>
      </c>
      <c r="K13" s="156">
        <v>2028</v>
      </c>
      <c r="L13" s="156">
        <v>2029</v>
      </c>
      <c r="M13" s="156">
        <v>2030</v>
      </c>
      <c r="N13" s="156">
        <v>2031</v>
      </c>
      <c r="O13" s="156">
        <v>2032</v>
      </c>
      <c r="P13" s="156">
        <v>2033</v>
      </c>
      <c r="Q13" s="156">
        <v>2034</v>
      </c>
      <c r="R13" s="156">
        <v>2035</v>
      </c>
      <c r="S13" s="156">
        <v>2036</v>
      </c>
      <c r="T13" s="156">
        <v>2037</v>
      </c>
      <c r="U13" s="156">
        <v>2038</v>
      </c>
      <c r="V13" s="156">
        <v>2039</v>
      </c>
      <c r="W13" s="156">
        <v>2040</v>
      </c>
      <c r="X13" s="156">
        <v>2041</v>
      </c>
      <c r="Y13" s="156">
        <v>2042</v>
      </c>
      <c r="Z13" s="156">
        <v>2043</v>
      </c>
      <c r="AA13" s="156">
        <v>2044</v>
      </c>
      <c r="AB13" s="156">
        <v>2045</v>
      </c>
      <c r="AC13" s="156">
        <v>2046</v>
      </c>
      <c r="AD13" s="156">
        <v>2047</v>
      </c>
      <c r="AE13" s="156">
        <v>2048</v>
      </c>
      <c r="AF13" s="156">
        <v>2049</v>
      </c>
      <c r="AG13" s="156">
        <v>2050</v>
      </c>
      <c r="AH13" s="161" t="s">
        <v>1992</v>
      </c>
    </row>
    <row r="14" spans="1:36" ht="15" customHeight="1" thickTop="1" x14ac:dyDescent="0.25"/>
    <row r="15" spans="1:36" ht="15" customHeight="1" x14ac:dyDescent="0.25">
      <c r="A15" s="38" t="s">
        <v>617</v>
      </c>
      <c r="B15" s="162" t="s">
        <v>411</v>
      </c>
      <c r="C15" s="232">
        <v>425.08126800000002</v>
      </c>
      <c r="D15" s="232">
        <v>429.78829999999999</v>
      </c>
      <c r="E15" s="232">
        <v>443.50964399999998</v>
      </c>
      <c r="F15" s="232">
        <v>448.96856700000001</v>
      </c>
      <c r="G15" s="232">
        <v>462.48129299999999</v>
      </c>
      <c r="H15" s="232">
        <v>473.76867700000003</v>
      </c>
      <c r="I15" s="232">
        <v>481.39621</v>
      </c>
      <c r="J15" s="232">
        <v>486.87219199999998</v>
      </c>
      <c r="K15" s="232">
        <v>493.37176499999998</v>
      </c>
      <c r="L15" s="232">
        <v>500.31109600000002</v>
      </c>
      <c r="M15" s="232">
        <v>509.05465700000002</v>
      </c>
      <c r="N15" s="232">
        <v>517.13470500000005</v>
      </c>
      <c r="O15" s="232">
        <v>522.73278800000003</v>
      </c>
      <c r="P15" s="232">
        <v>529.192993</v>
      </c>
      <c r="Q15" s="232">
        <v>536.62341300000003</v>
      </c>
      <c r="R15" s="232">
        <v>543.766479</v>
      </c>
      <c r="S15" s="232">
        <v>548.04644800000005</v>
      </c>
      <c r="T15" s="232">
        <v>553.44372599999997</v>
      </c>
      <c r="U15" s="232">
        <v>558.61645499999997</v>
      </c>
      <c r="V15" s="232">
        <v>561.15515100000005</v>
      </c>
      <c r="W15" s="232">
        <v>561.61755400000004</v>
      </c>
      <c r="X15" s="232">
        <v>564.06994599999996</v>
      </c>
      <c r="Y15" s="232">
        <v>569.74700900000005</v>
      </c>
      <c r="Z15" s="232">
        <v>574.54510500000004</v>
      </c>
      <c r="AA15" s="232">
        <v>576.98657200000002</v>
      </c>
      <c r="AB15" s="232">
        <v>580.66882299999997</v>
      </c>
      <c r="AC15" s="232">
        <v>583.59155299999998</v>
      </c>
      <c r="AD15" s="232">
        <v>586.82238800000005</v>
      </c>
      <c r="AE15" s="232">
        <v>590.16747999999995</v>
      </c>
      <c r="AF15" s="232">
        <v>596.97375499999998</v>
      </c>
      <c r="AG15" s="232">
        <v>602.77648899999997</v>
      </c>
      <c r="AH15" s="167">
        <v>1.171E-2</v>
      </c>
    </row>
    <row r="16" spans="1:36" ht="15" customHeight="1" x14ac:dyDescent="0.25">
      <c r="AJ16" s="226" t="e">
        <f>C16/D16</f>
        <v>#DIV/0!</v>
      </c>
    </row>
    <row r="17" spans="1:36" ht="15" customHeight="1" x14ac:dyDescent="0.25">
      <c r="B17" s="162" t="s">
        <v>523</v>
      </c>
      <c r="AJ17" s="226" t="e">
        <f t="shared" ref="AJ17:AJ80" si="0">C17/D17</f>
        <v>#DIV/0!</v>
      </c>
    </row>
    <row r="18" spans="1:36" ht="15" customHeight="1" x14ac:dyDescent="0.25">
      <c r="B18" s="162" t="s">
        <v>599</v>
      </c>
      <c r="AJ18" s="226" t="e">
        <f t="shared" si="0"/>
        <v>#DIV/0!</v>
      </c>
    </row>
    <row r="19" spans="1:36" ht="15" customHeight="1" x14ac:dyDescent="0.25">
      <c r="A19" s="38" t="s">
        <v>616</v>
      </c>
      <c r="B19" s="163" t="s">
        <v>17</v>
      </c>
      <c r="C19" s="168">
        <v>2.5104679999999999</v>
      </c>
      <c r="D19" s="168">
        <v>2.9761880000000001</v>
      </c>
      <c r="E19" s="168">
        <v>3.0370710000000001</v>
      </c>
      <c r="F19" s="168">
        <v>2.8263889999999998</v>
      </c>
      <c r="G19" s="168">
        <v>2.6501570000000001</v>
      </c>
      <c r="H19" s="168">
        <v>2.5831789999999999</v>
      </c>
      <c r="I19" s="168">
        <v>2.5336889999999999</v>
      </c>
      <c r="J19" s="168">
        <v>2.5998760000000001</v>
      </c>
      <c r="K19" s="168">
        <v>2.6371060000000002</v>
      </c>
      <c r="L19" s="168">
        <v>2.7121780000000002</v>
      </c>
      <c r="M19" s="168">
        <v>2.7520009999999999</v>
      </c>
      <c r="N19" s="168">
        <v>2.7949090000000001</v>
      </c>
      <c r="O19" s="168">
        <v>2.7978420000000002</v>
      </c>
      <c r="P19" s="168">
        <v>2.8395299999999999</v>
      </c>
      <c r="Q19" s="168">
        <v>2.869964</v>
      </c>
      <c r="R19" s="168">
        <v>2.886117</v>
      </c>
      <c r="S19" s="168">
        <v>2.8944079999999999</v>
      </c>
      <c r="T19" s="168">
        <v>2.9152930000000001</v>
      </c>
      <c r="U19" s="168">
        <v>2.9021309999999998</v>
      </c>
      <c r="V19" s="168">
        <v>2.9003860000000001</v>
      </c>
      <c r="W19" s="168">
        <v>2.7719909999999999</v>
      </c>
      <c r="X19" s="168">
        <v>2.735446</v>
      </c>
      <c r="Y19" s="168">
        <v>2.7204030000000001</v>
      </c>
      <c r="Z19" s="168">
        <v>2.7039230000000001</v>
      </c>
      <c r="AA19" s="168">
        <v>2.6838190000000002</v>
      </c>
      <c r="AB19" s="168">
        <v>2.6837469999999999</v>
      </c>
      <c r="AC19" s="168">
        <v>2.661635</v>
      </c>
      <c r="AD19" s="168">
        <v>2.6565159999999999</v>
      </c>
      <c r="AE19" s="168">
        <v>2.6659600000000001</v>
      </c>
      <c r="AF19" s="168">
        <v>2.693794</v>
      </c>
      <c r="AG19" s="168">
        <v>2.7114150000000001</v>
      </c>
      <c r="AH19" s="165">
        <v>2.5699999999999998E-3</v>
      </c>
      <c r="AJ19" s="226">
        <f t="shared" si="0"/>
        <v>0.84351794980693418</v>
      </c>
    </row>
    <row r="20" spans="1:36" ht="15" customHeight="1" x14ac:dyDescent="0.25">
      <c r="A20" s="38" t="s">
        <v>615</v>
      </c>
      <c r="B20" s="163" t="s">
        <v>18</v>
      </c>
      <c r="C20" s="168">
        <v>43.789634999999997</v>
      </c>
      <c r="D20" s="168">
        <v>47.272778000000002</v>
      </c>
      <c r="E20" s="168">
        <v>49.509467999999998</v>
      </c>
      <c r="F20" s="168">
        <v>50.040191999999998</v>
      </c>
      <c r="G20" s="168">
        <v>51.737068000000001</v>
      </c>
      <c r="H20" s="168">
        <v>53.656857000000002</v>
      </c>
      <c r="I20" s="168">
        <v>55.333495999999997</v>
      </c>
      <c r="J20" s="168">
        <v>56.706535000000002</v>
      </c>
      <c r="K20" s="168">
        <v>58.259459999999997</v>
      </c>
      <c r="L20" s="168">
        <v>59.863033000000001</v>
      </c>
      <c r="M20" s="168">
        <v>61.745475999999996</v>
      </c>
      <c r="N20" s="168">
        <v>63.498565999999997</v>
      </c>
      <c r="O20" s="168">
        <v>64.967506</v>
      </c>
      <c r="P20" s="168">
        <v>66.741844</v>
      </c>
      <c r="Q20" s="168">
        <v>68.856819000000002</v>
      </c>
      <c r="R20" s="168">
        <v>70.999542000000005</v>
      </c>
      <c r="S20" s="168">
        <v>72.797295000000005</v>
      </c>
      <c r="T20" s="168">
        <v>74.613418999999993</v>
      </c>
      <c r="U20" s="168">
        <v>76.543007000000003</v>
      </c>
      <c r="V20" s="168">
        <v>78.148444999999995</v>
      </c>
      <c r="W20" s="168">
        <v>79.290801999999999</v>
      </c>
      <c r="X20" s="168">
        <v>80.916900999999996</v>
      </c>
      <c r="Y20" s="168">
        <v>83.090591000000003</v>
      </c>
      <c r="Z20" s="168">
        <v>85.137634000000006</v>
      </c>
      <c r="AA20" s="168">
        <v>86.875304999999997</v>
      </c>
      <c r="AB20" s="168">
        <v>88.892159000000007</v>
      </c>
      <c r="AC20" s="168">
        <v>90.769699000000003</v>
      </c>
      <c r="AD20" s="168">
        <v>92.745948999999996</v>
      </c>
      <c r="AE20" s="168">
        <v>94.814789000000005</v>
      </c>
      <c r="AF20" s="168">
        <v>97.631957999999997</v>
      </c>
      <c r="AG20" s="168">
        <v>100.238922</v>
      </c>
      <c r="AH20" s="165">
        <v>2.7990000000000001E-2</v>
      </c>
      <c r="AJ20" s="226">
        <f t="shared" si="0"/>
        <v>0.92631820791238451</v>
      </c>
    </row>
    <row r="21" spans="1:36" ht="15" customHeight="1" x14ac:dyDescent="0.25">
      <c r="A21" s="38" t="s">
        <v>614</v>
      </c>
      <c r="B21" s="163" t="s">
        <v>60</v>
      </c>
      <c r="C21" s="168">
        <v>9.6479169999999996</v>
      </c>
      <c r="D21" s="168">
        <v>8.5474049999999995</v>
      </c>
      <c r="E21" s="168">
        <v>11.152493</v>
      </c>
      <c r="F21" s="168">
        <v>10.292954999999999</v>
      </c>
      <c r="G21" s="168">
        <v>9.7608890000000006</v>
      </c>
      <c r="H21" s="168">
        <v>9.5179299999999998</v>
      </c>
      <c r="I21" s="168">
        <v>9.3191970000000008</v>
      </c>
      <c r="J21" s="168">
        <v>9.3299430000000001</v>
      </c>
      <c r="K21" s="168">
        <v>9.2913969999999999</v>
      </c>
      <c r="L21" s="168">
        <v>9.3574920000000006</v>
      </c>
      <c r="M21" s="168">
        <v>9.4188770000000002</v>
      </c>
      <c r="N21" s="168">
        <v>9.4304369999999995</v>
      </c>
      <c r="O21" s="168">
        <v>9.4183059999999994</v>
      </c>
      <c r="P21" s="168">
        <v>9.4923999999999999</v>
      </c>
      <c r="Q21" s="168">
        <v>9.5608710000000006</v>
      </c>
      <c r="R21" s="168">
        <v>9.6074640000000002</v>
      </c>
      <c r="S21" s="168">
        <v>9.6156140000000008</v>
      </c>
      <c r="T21" s="168">
        <v>9.6551899999999993</v>
      </c>
      <c r="U21" s="168">
        <v>9.6400380000000006</v>
      </c>
      <c r="V21" s="168">
        <v>9.6303830000000001</v>
      </c>
      <c r="W21" s="168">
        <v>9.3941590000000001</v>
      </c>
      <c r="X21" s="168">
        <v>9.3321729999999992</v>
      </c>
      <c r="Y21" s="168">
        <v>9.3512920000000008</v>
      </c>
      <c r="Z21" s="168">
        <v>9.3650149999999996</v>
      </c>
      <c r="AA21" s="168">
        <v>9.3518810000000006</v>
      </c>
      <c r="AB21" s="168">
        <v>9.3866440000000004</v>
      </c>
      <c r="AC21" s="168">
        <v>9.3502220000000005</v>
      </c>
      <c r="AD21" s="168">
        <v>9.3433209999999995</v>
      </c>
      <c r="AE21" s="168">
        <v>9.3659649999999992</v>
      </c>
      <c r="AF21" s="168">
        <v>9.4449009999999998</v>
      </c>
      <c r="AG21" s="168">
        <v>9.5025860000000009</v>
      </c>
      <c r="AH21" s="165">
        <v>-5.0600000000000005E-4</v>
      </c>
      <c r="AJ21" s="226">
        <f t="shared" si="0"/>
        <v>1.1287539317488759</v>
      </c>
    </row>
    <row r="22" spans="1:36" ht="15" customHeight="1" x14ac:dyDescent="0.25">
      <c r="A22" s="38" t="s">
        <v>613</v>
      </c>
      <c r="B22" s="163" t="s">
        <v>19</v>
      </c>
      <c r="C22" s="168">
        <v>18.558219999999999</v>
      </c>
      <c r="D22" s="168">
        <v>21.061857</v>
      </c>
      <c r="E22" s="168">
        <v>26.840551000000001</v>
      </c>
      <c r="F22" s="168">
        <v>28.701619999999998</v>
      </c>
      <c r="G22" s="168">
        <v>28.040904999999999</v>
      </c>
      <c r="H22" s="168">
        <v>28.745018000000002</v>
      </c>
      <c r="I22" s="168">
        <v>29.596782999999999</v>
      </c>
      <c r="J22" s="168">
        <v>31.998884</v>
      </c>
      <c r="K22" s="168">
        <v>33.162914000000001</v>
      </c>
      <c r="L22" s="168">
        <v>34.956242000000003</v>
      </c>
      <c r="M22" s="168">
        <v>36.525547000000003</v>
      </c>
      <c r="N22" s="168">
        <v>37.750782000000001</v>
      </c>
      <c r="O22" s="168">
        <v>37.787266000000002</v>
      </c>
      <c r="P22" s="168">
        <v>38.416428000000003</v>
      </c>
      <c r="Q22" s="168">
        <v>38.821102000000003</v>
      </c>
      <c r="R22" s="168">
        <v>39.024101000000002</v>
      </c>
      <c r="S22" s="168">
        <v>39.116528000000002</v>
      </c>
      <c r="T22" s="168">
        <v>39.391295999999997</v>
      </c>
      <c r="U22" s="168">
        <v>39.177925000000002</v>
      </c>
      <c r="V22" s="168">
        <v>39.159759999999999</v>
      </c>
      <c r="W22" s="168">
        <v>37.116554000000001</v>
      </c>
      <c r="X22" s="168">
        <v>36.567711000000003</v>
      </c>
      <c r="Y22" s="168">
        <v>36.416533999999999</v>
      </c>
      <c r="Z22" s="168">
        <v>36.249640999999997</v>
      </c>
      <c r="AA22" s="168">
        <v>36.021560999999998</v>
      </c>
      <c r="AB22" s="168">
        <v>36.080596999999997</v>
      </c>
      <c r="AC22" s="168">
        <v>35.745327000000003</v>
      </c>
      <c r="AD22" s="168">
        <v>35.695991999999997</v>
      </c>
      <c r="AE22" s="168">
        <v>35.871634999999998</v>
      </c>
      <c r="AF22" s="168">
        <v>36.374332000000003</v>
      </c>
      <c r="AG22" s="168">
        <v>36.692794999999997</v>
      </c>
      <c r="AH22" s="165">
        <v>2.2981999999999999E-2</v>
      </c>
      <c r="AJ22" s="226">
        <f t="shared" si="0"/>
        <v>0.8811293325180205</v>
      </c>
    </row>
    <row r="23" spans="1:36" ht="15" customHeight="1" x14ac:dyDescent="0.25">
      <c r="A23" s="38" t="s">
        <v>612</v>
      </c>
      <c r="B23" s="163" t="s">
        <v>20</v>
      </c>
      <c r="C23" s="168">
        <v>251.108307</v>
      </c>
      <c r="D23" s="168">
        <v>207.362076</v>
      </c>
      <c r="E23" s="168">
        <v>213.418961</v>
      </c>
      <c r="F23" s="168">
        <v>199.31864899999999</v>
      </c>
      <c r="G23" s="168">
        <v>186.38656599999999</v>
      </c>
      <c r="H23" s="168">
        <v>181.43774400000001</v>
      </c>
      <c r="I23" s="168">
        <v>177.95017999999999</v>
      </c>
      <c r="J23" s="168">
        <v>183.249786</v>
      </c>
      <c r="K23" s="168">
        <v>186.39762899999999</v>
      </c>
      <c r="L23" s="168">
        <v>192.34664900000001</v>
      </c>
      <c r="M23" s="168">
        <v>195.86998</v>
      </c>
      <c r="N23" s="168">
        <v>199.11019899999999</v>
      </c>
      <c r="O23" s="168">
        <v>199.51911899999999</v>
      </c>
      <c r="P23" s="168">
        <v>202.68962099999999</v>
      </c>
      <c r="Q23" s="168">
        <v>204.90356399999999</v>
      </c>
      <c r="R23" s="168">
        <v>206.08818099999999</v>
      </c>
      <c r="S23" s="168">
        <v>206.668915</v>
      </c>
      <c r="T23" s="168">
        <v>208.14030500000001</v>
      </c>
      <c r="U23" s="168">
        <v>207.11968999999999</v>
      </c>
      <c r="V23" s="168">
        <v>207.02191199999999</v>
      </c>
      <c r="W23" s="168">
        <v>197.365646</v>
      </c>
      <c r="X23" s="168">
        <v>194.634872</v>
      </c>
      <c r="Y23" s="168">
        <v>193.41764800000001</v>
      </c>
      <c r="Z23" s="168">
        <v>191.98277300000001</v>
      </c>
      <c r="AA23" s="168">
        <v>190.54745500000001</v>
      </c>
      <c r="AB23" s="168">
        <v>190.571518</v>
      </c>
      <c r="AC23" s="168">
        <v>188.820618</v>
      </c>
      <c r="AD23" s="168">
        <v>188.45578</v>
      </c>
      <c r="AE23" s="168">
        <v>189.24981700000001</v>
      </c>
      <c r="AF23" s="168">
        <v>191.51142899999999</v>
      </c>
      <c r="AG23" s="168">
        <v>192.910492</v>
      </c>
      <c r="AH23" s="165">
        <v>-8.7500000000000008E-3</v>
      </c>
      <c r="AJ23" s="226">
        <f t="shared" si="0"/>
        <v>1.2109654370937142</v>
      </c>
    </row>
    <row r="24" spans="1:36" ht="15" customHeight="1" x14ac:dyDescent="0.25">
      <c r="A24" s="38" t="s">
        <v>611</v>
      </c>
      <c r="B24" s="163" t="s">
        <v>61</v>
      </c>
      <c r="C24" s="168">
        <v>325.61456299999998</v>
      </c>
      <c r="D24" s="168">
        <v>287.22030599999999</v>
      </c>
      <c r="E24" s="168">
        <v>303.95855699999998</v>
      </c>
      <c r="F24" s="168">
        <v>291.17980999999997</v>
      </c>
      <c r="G24" s="168">
        <v>278.57559199999997</v>
      </c>
      <c r="H24" s="168">
        <v>275.94073500000002</v>
      </c>
      <c r="I24" s="168">
        <v>274.73333700000001</v>
      </c>
      <c r="J24" s="168">
        <v>283.88501000000002</v>
      </c>
      <c r="K24" s="168">
        <v>289.74850500000002</v>
      </c>
      <c r="L24" s="168">
        <v>299.23559599999999</v>
      </c>
      <c r="M24" s="168">
        <v>306.31189000000001</v>
      </c>
      <c r="N24" s="168">
        <v>312.5849</v>
      </c>
      <c r="O24" s="168">
        <v>314.49005099999999</v>
      </c>
      <c r="P24" s="168">
        <v>320.17980999999997</v>
      </c>
      <c r="Q24" s="168">
        <v>325.01232900000002</v>
      </c>
      <c r="R24" s="168">
        <v>328.60540800000001</v>
      </c>
      <c r="S24" s="168">
        <v>331.09277300000002</v>
      </c>
      <c r="T24" s="168">
        <v>334.71551499999998</v>
      </c>
      <c r="U24" s="168">
        <v>335.38278200000002</v>
      </c>
      <c r="V24" s="168">
        <v>336.86090100000001</v>
      </c>
      <c r="W24" s="168">
        <v>325.93914799999999</v>
      </c>
      <c r="X24" s="168">
        <v>324.18710299999998</v>
      </c>
      <c r="Y24" s="168">
        <v>324.99646000000001</v>
      </c>
      <c r="Z24" s="168">
        <v>325.438965</v>
      </c>
      <c r="AA24" s="168">
        <v>325.48004200000003</v>
      </c>
      <c r="AB24" s="168">
        <v>327.61468500000001</v>
      </c>
      <c r="AC24" s="168">
        <v>327.34750400000001</v>
      </c>
      <c r="AD24" s="168">
        <v>328.89755200000002</v>
      </c>
      <c r="AE24" s="168">
        <v>331.96816999999999</v>
      </c>
      <c r="AF24" s="168">
        <v>337.65643299999999</v>
      </c>
      <c r="AG24" s="168">
        <v>342.05621300000001</v>
      </c>
      <c r="AH24" s="165">
        <v>1.6429999999999999E-3</v>
      </c>
      <c r="AJ24" s="226">
        <f t="shared" si="0"/>
        <v>1.1336752875682821</v>
      </c>
    </row>
    <row r="25" spans="1:36" x14ac:dyDescent="0.25">
      <c r="A25" s="38" t="s">
        <v>610</v>
      </c>
      <c r="B25" s="163" t="s">
        <v>21</v>
      </c>
      <c r="C25" s="168">
        <v>2421.0520019999999</v>
      </c>
      <c r="D25" s="168">
        <v>2347.6435550000001</v>
      </c>
      <c r="E25" s="168">
        <v>2446.8935550000001</v>
      </c>
      <c r="F25" s="168">
        <v>2568.9633789999998</v>
      </c>
      <c r="G25" s="168">
        <v>2720.0981449999999</v>
      </c>
      <c r="H25" s="168">
        <v>2822.6362300000001</v>
      </c>
      <c r="I25" s="168">
        <v>2896.703125</v>
      </c>
      <c r="J25" s="168">
        <v>2923.5466310000002</v>
      </c>
      <c r="K25" s="168">
        <v>2960.6997070000002</v>
      </c>
      <c r="L25" s="168">
        <v>2990.2136230000001</v>
      </c>
      <c r="M25" s="168">
        <v>3039.741943</v>
      </c>
      <c r="N25" s="168">
        <v>3087.4521479999999</v>
      </c>
      <c r="O25" s="168">
        <v>3126.4672850000002</v>
      </c>
      <c r="P25" s="168">
        <v>3161.350586</v>
      </c>
      <c r="Q25" s="168">
        <v>3205.0659179999998</v>
      </c>
      <c r="R25" s="168">
        <v>3254.0009770000001</v>
      </c>
      <c r="S25" s="168">
        <v>3286.1401369999999</v>
      </c>
      <c r="T25" s="168">
        <v>3323.6457519999999</v>
      </c>
      <c r="U25" s="168">
        <v>3366.7006839999999</v>
      </c>
      <c r="V25" s="168">
        <v>3391.6796880000002</v>
      </c>
      <c r="W25" s="168">
        <v>3438.7905270000001</v>
      </c>
      <c r="X25" s="168">
        <v>3474.6877439999998</v>
      </c>
      <c r="Y25" s="168">
        <v>3527.0239259999998</v>
      </c>
      <c r="Z25" s="168">
        <v>3576.3747560000002</v>
      </c>
      <c r="AA25" s="168">
        <v>3612.0058589999999</v>
      </c>
      <c r="AB25" s="168">
        <v>3650.4228520000001</v>
      </c>
      <c r="AC25" s="168">
        <v>3692.517578</v>
      </c>
      <c r="AD25" s="168">
        <v>3732.5473630000001</v>
      </c>
      <c r="AE25" s="168">
        <v>3770.9545899999998</v>
      </c>
      <c r="AF25" s="168">
        <v>3830.631836</v>
      </c>
      <c r="AG25" s="168">
        <v>3890.2978520000001</v>
      </c>
      <c r="AH25" s="165">
        <v>1.5935000000000001E-2</v>
      </c>
      <c r="AJ25" s="226">
        <f t="shared" si="0"/>
        <v>1.0312689917699196</v>
      </c>
    </row>
    <row r="26" spans="1:36" x14ac:dyDescent="0.25">
      <c r="A26" s="38" t="s">
        <v>609</v>
      </c>
      <c r="B26" s="163" t="s">
        <v>22</v>
      </c>
      <c r="C26" s="168">
        <v>48.054546000000002</v>
      </c>
      <c r="D26" s="168">
        <v>48.491562000000002</v>
      </c>
      <c r="E26" s="168">
        <v>49.480643999999998</v>
      </c>
      <c r="F26" s="168">
        <v>50.232536000000003</v>
      </c>
      <c r="G26" s="168">
        <v>50.796089000000002</v>
      </c>
      <c r="H26" s="168">
        <v>51.357551999999998</v>
      </c>
      <c r="I26" s="168">
        <v>51.800339000000001</v>
      </c>
      <c r="J26" s="168">
        <v>52.214638000000001</v>
      </c>
      <c r="K26" s="168">
        <v>52.492741000000002</v>
      </c>
      <c r="L26" s="168">
        <v>52.751072000000001</v>
      </c>
      <c r="M26" s="168">
        <v>53.064155999999997</v>
      </c>
      <c r="N26" s="168">
        <v>53.351128000000003</v>
      </c>
      <c r="O26" s="168">
        <v>53.402617999999997</v>
      </c>
      <c r="P26" s="168">
        <v>53.479382000000001</v>
      </c>
      <c r="Q26" s="168">
        <v>53.575809</v>
      </c>
      <c r="R26" s="168">
        <v>53.734878999999999</v>
      </c>
      <c r="S26" s="168">
        <v>53.778937999999997</v>
      </c>
      <c r="T26" s="168">
        <v>53.859721999999998</v>
      </c>
      <c r="U26" s="168">
        <v>53.931263000000001</v>
      </c>
      <c r="V26" s="168">
        <v>53.918250999999998</v>
      </c>
      <c r="W26" s="168">
        <v>53.897820000000003</v>
      </c>
      <c r="X26" s="168">
        <v>53.900345000000002</v>
      </c>
      <c r="Y26" s="168">
        <v>53.997104999999998</v>
      </c>
      <c r="Z26" s="168">
        <v>54.035682999999999</v>
      </c>
      <c r="AA26" s="168">
        <v>54.022354</v>
      </c>
      <c r="AB26" s="168">
        <v>54.037551999999998</v>
      </c>
      <c r="AC26" s="168">
        <v>54.051246999999996</v>
      </c>
      <c r="AD26" s="168">
        <v>54.028477000000002</v>
      </c>
      <c r="AE26" s="168">
        <v>54.013793999999997</v>
      </c>
      <c r="AF26" s="168">
        <v>54.123382999999997</v>
      </c>
      <c r="AG26" s="168">
        <v>54.159424000000001</v>
      </c>
      <c r="AH26" s="165">
        <v>3.9940000000000002E-3</v>
      </c>
      <c r="AJ26" s="226">
        <f t="shared" si="0"/>
        <v>0.99098779288652328</v>
      </c>
    </row>
    <row r="27" spans="1:36" x14ac:dyDescent="0.25">
      <c r="A27" s="38" t="s">
        <v>608</v>
      </c>
      <c r="B27" s="163" t="s">
        <v>23</v>
      </c>
      <c r="C27" s="168">
        <v>2.9253000000000001E-2</v>
      </c>
      <c r="D27" s="168">
        <v>2.8680000000000001E-2</v>
      </c>
      <c r="E27" s="168">
        <v>2.8604999999999998E-2</v>
      </c>
      <c r="F27" s="168">
        <v>2.8531000000000001E-2</v>
      </c>
      <c r="G27" s="168">
        <v>2.8493999999999998E-2</v>
      </c>
      <c r="H27" s="168">
        <v>2.8457E-2</v>
      </c>
      <c r="I27" s="168">
        <v>2.8419E-2</v>
      </c>
      <c r="J27" s="168">
        <v>2.8382000000000001E-2</v>
      </c>
      <c r="K27" s="168">
        <v>2.8364E-2</v>
      </c>
      <c r="L27" s="168">
        <v>2.8344999999999999E-2</v>
      </c>
      <c r="M27" s="168">
        <v>2.8326E-2</v>
      </c>
      <c r="N27" s="168">
        <v>2.8308E-2</v>
      </c>
      <c r="O27" s="168">
        <v>2.8308E-2</v>
      </c>
      <c r="P27" s="168">
        <v>2.8308E-2</v>
      </c>
      <c r="Q27" s="168">
        <v>2.8308E-2</v>
      </c>
      <c r="R27" s="168">
        <v>2.8308E-2</v>
      </c>
      <c r="S27" s="168">
        <v>2.8308E-2</v>
      </c>
      <c r="T27" s="168">
        <v>2.8308E-2</v>
      </c>
      <c r="U27" s="168">
        <v>2.8308E-2</v>
      </c>
      <c r="V27" s="168">
        <v>2.8308E-2</v>
      </c>
      <c r="W27" s="168">
        <v>2.8308E-2</v>
      </c>
      <c r="X27" s="168">
        <v>2.8308E-2</v>
      </c>
      <c r="Y27" s="168">
        <v>2.8308E-2</v>
      </c>
      <c r="Z27" s="168">
        <v>2.8308E-2</v>
      </c>
      <c r="AA27" s="168">
        <v>2.8308E-2</v>
      </c>
      <c r="AB27" s="168">
        <v>2.8308E-2</v>
      </c>
      <c r="AC27" s="168">
        <v>2.8308E-2</v>
      </c>
      <c r="AD27" s="168">
        <v>2.8308E-2</v>
      </c>
      <c r="AE27" s="168">
        <v>2.8308E-2</v>
      </c>
      <c r="AF27" s="168">
        <v>2.8308E-2</v>
      </c>
      <c r="AG27" s="168">
        <v>2.8308E-2</v>
      </c>
      <c r="AH27" s="165">
        <v>-1.0950000000000001E-3</v>
      </c>
      <c r="AJ27" s="226">
        <f t="shared" si="0"/>
        <v>1.019979079497908</v>
      </c>
    </row>
    <row r="28" spans="1:36" x14ac:dyDescent="0.25">
      <c r="A28" s="38" t="s">
        <v>607</v>
      </c>
      <c r="B28" s="163" t="s">
        <v>24</v>
      </c>
      <c r="C28" s="168">
        <v>412.50750699999998</v>
      </c>
      <c r="D28" s="168">
        <v>404.45712300000002</v>
      </c>
      <c r="E28" s="168">
        <v>421.452606</v>
      </c>
      <c r="F28" s="168">
        <v>429.54467799999998</v>
      </c>
      <c r="G28" s="168">
        <v>443.28323399999999</v>
      </c>
      <c r="H28" s="168">
        <v>453.42938199999998</v>
      </c>
      <c r="I28" s="168">
        <v>459.16244499999999</v>
      </c>
      <c r="J28" s="168">
        <v>462.30514499999998</v>
      </c>
      <c r="K28" s="168">
        <v>464.98562600000002</v>
      </c>
      <c r="L28" s="168">
        <v>467.924103</v>
      </c>
      <c r="M28" s="168">
        <v>472.92669699999999</v>
      </c>
      <c r="N28" s="168">
        <v>477.083191</v>
      </c>
      <c r="O28" s="168">
        <v>476.96963499999998</v>
      </c>
      <c r="P28" s="168">
        <v>477.73013300000002</v>
      </c>
      <c r="Q28" s="168">
        <v>479.50741599999998</v>
      </c>
      <c r="R28" s="168">
        <v>480.82135</v>
      </c>
      <c r="S28" s="168">
        <v>478.88159200000001</v>
      </c>
      <c r="T28" s="168">
        <v>478.10040300000003</v>
      </c>
      <c r="U28" s="168">
        <v>476.78521699999999</v>
      </c>
      <c r="V28" s="168">
        <v>472.62530500000003</v>
      </c>
      <c r="W28" s="168">
        <v>465.95639</v>
      </c>
      <c r="X28" s="168">
        <v>461.38146999999998</v>
      </c>
      <c r="Y28" s="168">
        <v>460.18255599999998</v>
      </c>
      <c r="Z28" s="168">
        <v>457.83749399999999</v>
      </c>
      <c r="AA28" s="168">
        <v>452.32312000000002</v>
      </c>
      <c r="AB28" s="168">
        <v>447.51825000000002</v>
      </c>
      <c r="AC28" s="168">
        <v>441.10238600000002</v>
      </c>
      <c r="AD28" s="168">
        <v>434.26309199999997</v>
      </c>
      <c r="AE28" s="168">
        <v>426.73785400000003</v>
      </c>
      <c r="AF28" s="168">
        <v>422.164917</v>
      </c>
      <c r="AG28" s="168">
        <v>415.36413599999997</v>
      </c>
      <c r="AH28" s="165">
        <v>2.3000000000000001E-4</v>
      </c>
      <c r="AJ28" s="226">
        <f t="shared" si="0"/>
        <v>1.0199041716468915</v>
      </c>
    </row>
    <row r="29" spans="1:36" x14ac:dyDescent="0.25">
      <c r="A29" s="38" t="s">
        <v>606</v>
      </c>
      <c r="B29" s="163" t="s">
        <v>25</v>
      </c>
      <c r="C29" s="168">
        <v>3207.2578119999998</v>
      </c>
      <c r="D29" s="168">
        <v>3087.8408199999999</v>
      </c>
      <c r="E29" s="168">
        <v>3221.8139649999998</v>
      </c>
      <c r="F29" s="168">
        <v>3339.9487300000001</v>
      </c>
      <c r="G29" s="168">
        <v>3492.7817380000001</v>
      </c>
      <c r="H29" s="168">
        <v>3603.392578</v>
      </c>
      <c r="I29" s="168">
        <v>3682.42749</v>
      </c>
      <c r="J29" s="168">
        <v>3721.9797359999998</v>
      </c>
      <c r="K29" s="168">
        <v>3767.9548340000001</v>
      </c>
      <c r="L29" s="168">
        <v>3810.1525879999999</v>
      </c>
      <c r="M29" s="168">
        <v>3872.0729980000001</v>
      </c>
      <c r="N29" s="168">
        <v>3930.4997560000002</v>
      </c>
      <c r="O29" s="168">
        <v>3971.3579100000002</v>
      </c>
      <c r="P29" s="168">
        <v>4012.7683109999998</v>
      </c>
      <c r="Q29" s="168">
        <v>4063.1896969999998</v>
      </c>
      <c r="R29" s="168">
        <v>4117.1909180000002</v>
      </c>
      <c r="S29" s="168">
        <v>4149.921875</v>
      </c>
      <c r="T29" s="168">
        <v>4190.3496089999999</v>
      </c>
      <c r="U29" s="168">
        <v>4232.828125</v>
      </c>
      <c r="V29" s="168">
        <v>4255.1123049999997</v>
      </c>
      <c r="W29" s="168">
        <v>4284.6123049999997</v>
      </c>
      <c r="X29" s="168">
        <v>4314.1850590000004</v>
      </c>
      <c r="Y29" s="168">
        <v>4366.2285160000001</v>
      </c>
      <c r="Z29" s="168">
        <v>4413.7153319999998</v>
      </c>
      <c r="AA29" s="168">
        <v>4443.8598629999997</v>
      </c>
      <c r="AB29" s="168">
        <v>4479.6215819999998</v>
      </c>
      <c r="AC29" s="168">
        <v>4515.046875</v>
      </c>
      <c r="AD29" s="168">
        <v>4549.7646480000003</v>
      </c>
      <c r="AE29" s="168">
        <v>4583.7026370000003</v>
      </c>
      <c r="AF29" s="168">
        <v>4644.6049800000001</v>
      </c>
      <c r="AG29" s="168">
        <v>4701.90625</v>
      </c>
      <c r="AH29" s="165">
        <v>1.2833000000000001E-2</v>
      </c>
      <c r="AJ29" s="226">
        <f t="shared" si="0"/>
        <v>1.0386732992279051</v>
      </c>
    </row>
    <row r="30" spans="1:36" x14ac:dyDescent="0.25">
      <c r="B30" s="162" t="s">
        <v>587</v>
      </c>
      <c r="AJ30" s="226" t="e">
        <f t="shared" si="0"/>
        <v>#DIV/0!</v>
      </c>
    </row>
    <row r="31" spans="1:36" x14ac:dyDescent="0.25">
      <c r="A31" s="38" t="s">
        <v>605</v>
      </c>
      <c r="B31" s="163" t="s">
        <v>2143</v>
      </c>
      <c r="C31" s="168">
        <v>2971.9001459999999</v>
      </c>
      <c r="D31" s="168">
        <v>3248.5</v>
      </c>
      <c r="E31" s="168">
        <v>3514.1000979999999</v>
      </c>
      <c r="F31" s="168">
        <v>3538.9316410000001</v>
      </c>
      <c r="G31" s="168">
        <v>3622.9179690000001</v>
      </c>
      <c r="H31" s="168">
        <v>3689.8015140000002</v>
      </c>
      <c r="I31" s="168">
        <v>3727.5903320000002</v>
      </c>
      <c r="J31" s="168">
        <v>3751.2138669999999</v>
      </c>
      <c r="K31" s="168">
        <v>3783.1538089999999</v>
      </c>
      <c r="L31" s="168">
        <v>3819.352539</v>
      </c>
      <c r="M31" s="168">
        <v>3867.461182</v>
      </c>
      <c r="N31" s="168">
        <v>3911.045654</v>
      </c>
      <c r="O31" s="168">
        <v>3937.6982419999999</v>
      </c>
      <c r="P31" s="168">
        <v>3970.2795409999999</v>
      </c>
      <c r="Q31" s="168">
        <v>4009.6333009999998</v>
      </c>
      <c r="R31" s="168">
        <v>4046.8322750000002</v>
      </c>
      <c r="S31" s="168">
        <v>4064.7524410000001</v>
      </c>
      <c r="T31" s="168">
        <v>4091.0378420000002</v>
      </c>
      <c r="U31" s="168">
        <v>4113.6665039999998</v>
      </c>
      <c r="V31" s="168">
        <v>4119.1293949999999</v>
      </c>
      <c r="W31" s="168">
        <v>4110.3315430000002</v>
      </c>
      <c r="X31" s="168">
        <v>4113.736328</v>
      </c>
      <c r="Y31" s="168">
        <v>4137.4130859999996</v>
      </c>
      <c r="Z31" s="168">
        <v>4153.7871089999999</v>
      </c>
      <c r="AA31" s="168">
        <v>4154.6796880000002</v>
      </c>
      <c r="AB31" s="168">
        <v>4165.6845700000003</v>
      </c>
      <c r="AC31" s="168">
        <v>4172.7622069999998</v>
      </c>
      <c r="AD31" s="168">
        <v>4182.3251950000003</v>
      </c>
      <c r="AE31" s="168">
        <v>4192.1938479999999</v>
      </c>
      <c r="AF31" s="168">
        <v>4224.0683589999999</v>
      </c>
      <c r="AG31" s="168">
        <v>4249.5278319999998</v>
      </c>
      <c r="AH31" s="165">
        <v>1.1991999999999999E-2</v>
      </c>
      <c r="AJ31" s="226">
        <f t="shared" si="0"/>
        <v>0.91485305402493455</v>
      </c>
    </row>
    <row r="32" spans="1:36" x14ac:dyDescent="0.25">
      <c r="A32" s="38" t="s">
        <v>604</v>
      </c>
      <c r="B32" s="163" t="s">
        <v>422</v>
      </c>
      <c r="C32" s="168">
        <v>425</v>
      </c>
      <c r="D32" s="168">
        <v>423.89996300000001</v>
      </c>
      <c r="E32" s="168">
        <v>423.89996300000001</v>
      </c>
      <c r="F32" s="168">
        <v>422.73202500000002</v>
      </c>
      <c r="G32" s="168">
        <v>422.73202500000002</v>
      </c>
      <c r="H32" s="168">
        <v>422.73202500000002</v>
      </c>
      <c r="I32" s="168">
        <v>422.73202500000002</v>
      </c>
      <c r="J32" s="168">
        <v>422.73202500000002</v>
      </c>
      <c r="K32" s="168">
        <v>422.73202500000002</v>
      </c>
      <c r="L32" s="168">
        <v>422.73202500000002</v>
      </c>
      <c r="M32" s="168">
        <v>422.73202500000002</v>
      </c>
      <c r="N32" s="168">
        <v>422.73202500000002</v>
      </c>
      <c r="O32" s="168">
        <v>422.73202500000002</v>
      </c>
      <c r="P32" s="168">
        <v>422.73202500000002</v>
      </c>
      <c r="Q32" s="168">
        <v>422.73202500000002</v>
      </c>
      <c r="R32" s="168">
        <v>422.73202500000002</v>
      </c>
      <c r="S32" s="168">
        <v>422.73202500000002</v>
      </c>
      <c r="T32" s="168">
        <v>422.73202500000002</v>
      </c>
      <c r="U32" s="168">
        <v>422.73202500000002</v>
      </c>
      <c r="V32" s="168">
        <v>422.73202500000002</v>
      </c>
      <c r="W32" s="168">
        <v>422.73202500000002</v>
      </c>
      <c r="X32" s="168">
        <v>422.73202500000002</v>
      </c>
      <c r="Y32" s="168">
        <v>422.73202500000002</v>
      </c>
      <c r="Z32" s="168">
        <v>422.73202500000002</v>
      </c>
      <c r="AA32" s="168">
        <v>422.73202500000002</v>
      </c>
      <c r="AB32" s="168">
        <v>422.73202500000002</v>
      </c>
      <c r="AC32" s="168">
        <v>422.73202500000002</v>
      </c>
      <c r="AD32" s="168">
        <v>422.73202500000002</v>
      </c>
      <c r="AE32" s="168">
        <v>422.73202500000002</v>
      </c>
      <c r="AF32" s="168">
        <v>422.73202500000002</v>
      </c>
      <c r="AG32" s="168">
        <v>422.73202500000002</v>
      </c>
      <c r="AH32" s="165">
        <v>-1.7799999999999999E-4</v>
      </c>
      <c r="AJ32" s="226">
        <f t="shared" si="0"/>
        <v>1.0025950391507819</v>
      </c>
    </row>
    <row r="33" spans="1:36" x14ac:dyDescent="0.25">
      <c r="A33" s="38" t="s">
        <v>603</v>
      </c>
      <c r="B33" s="163" t="s">
        <v>76</v>
      </c>
      <c r="C33" s="168">
        <v>0.58092500000000002</v>
      </c>
      <c r="D33" s="168">
        <v>0.60737300000000005</v>
      </c>
      <c r="E33" s="168">
        <v>0.64119300000000001</v>
      </c>
      <c r="F33" s="168">
        <v>0.64207400000000003</v>
      </c>
      <c r="G33" s="168">
        <v>0.64420200000000005</v>
      </c>
      <c r="H33" s="168">
        <v>0.64595999999999998</v>
      </c>
      <c r="I33" s="168">
        <v>0.64704899999999999</v>
      </c>
      <c r="J33" s="168">
        <v>0.64783100000000005</v>
      </c>
      <c r="K33" s="168">
        <v>0.64876900000000004</v>
      </c>
      <c r="L33" s="168">
        <v>0.64976400000000001</v>
      </c>
      <c r="M33" s="168">
        <v>0.65099600000000002</v>
      </c>
      <c r="N33" s="168">
        <v>0.65211300000000005</v>
      </c>
      <c r="O33" s="168">
        <v>0.65287300000000004</v>
      </c>
      <c r="P33" s="168">
        <v>0.65375799999999995</v>
      </c>
      <c r="Q33" s="168">
        <v>0.65477099999999999</v>
      </c>
      <c r="R33" s="168">
        <v>0.65575600000000001</v>
      </c>
      <c r="S33" s="168">
        <v>0.65636799999999995</v>
      </c>
      <c r="T33" s="168">
        <v>0.65710500000000005</v>
      </c>
      <c r="U33" s="168">
        <v>0.65780099999999997</v>
      </c>
      <c r="V33" s="168">
        <v>0.65814600000000001</v>
      </c>
      <c r="W33" s="168">
        <v>0.65824199999999999</v>
      </c>
      <c r="X33" s="168">
        <v>0.658551</v>
      </c>
      <c r="Y33" s="168">
        <v>0.65925299999999998</v>
      </c>
      <c r="Z33" s="168">
        <v>0.65980399999999995</v>
      </c>
      <c r="AA33" s="168">
        <v>0.66007499999999997</v>
      </c>
      <c r="AB33" s="168">
        <v>0.66052699999999998</v>
      </c>
      <c r="AC33" s="168">
        <v>0.660914</v>
      </c>
      <c r="AD33" s="168">
        <v>0.66132500000000005</v>
      </c>
      <c r="AE33" s="168">
        <v>0.661748</v>
      </c>
      <c r="AF33" s="168">
        <v>0.662582</v>
      </c>
      <c r="AG33" s="168">
        <v>0.66327400000000003</v>
      </c>
      <c r="AH33" s="165">
        <v>4.4289999999999998E-3</v>
      </c>
      <c r="AJ33" s="226">
        <f t="shared" si="0"/>
        <v>0.95645509431601339</v>
      </c>
    </row>
    <row r="34" spans="1:36" x14ac:dyDescent="0.25">
      <c r="A34" s="38" t="s">
        <v>602</v>
      </c>
      <c r="B34" s="163" t="s">
        <v>21</v>
      </c>
      <c r="C34" s="168">
        <v>570.79998799999998</v>
      </c>
      <c r="D34" s="168">
        <v>609.79998799999998</v>
      </c>
      <c r="E34" s="168">
        <v>628.40002400000003</v>
      </c>
      <c r="F34" s="168">
        <v>632.84051499999998</v>
      </c>
      <c r="G34" s="168">
        <v>645.66516100000001</v>
      </c>
      <c r="H34" s="168">
        <v>655.88177499999995</v>
      </c>
      <c r="I34" s="168">
        <v>664.81329300000004</v>
      </c>
      <c r="J34" s="168">
        <v>670.93402100000003</v>
      </c>
      <c r="K34" s="168">
        <v>677.08538799999997</v>
      </c>
      <c r="L34" s="168">
        <v>684.98803699999996</v>
      </c>
      <c r="M34" s="168">
        <v>694.30505400000004</v>
      </c>
      <c r="N34" s="168">
        <v>703.42718500000001</v>
      </c>
      <c r="O34" s="168">
        <v>715.18420400000002</v>
      </c>
      <c r="P34" s="168">
        <v>720.30334500000004</v>
      </c>
      <c r="Q34" s="168">
        <v>727.16296399999999</v>
      </c>
      <c r="R34" s="168">
        <v>732.65557899999999</v>
      </c>
      <c r="S34" s="168">
        <v>736.03832999999997</v>
      </c>
      <c r="T34" s="168">
        <v>741.58288600000003</v>
      </c>
      <c r="U34" s="168">
        <v>747.22161900000003</v>
      </c>
      <c r="V34" s="168">
        <v>749.95715299999995</v>
      </c>
      <c r="W34" s="168">
        <v>749.65423599999997</v>
      </c>
      <c r="X34" s="168">
        <v>751.23071300000004</v>
      </c>
      <c r="Y34" s="168">
        <v>756.31518600000004</v>
      </c>
      <c r="Z34" s="168">
        <v>761.46893299999999</v>
      </c>
      <c r="AA34" s="168">
        <v>763.63342299999999</v>
      </c>
      <c r="AB34" s="168">
        <v>766.46008300000005</v>
      </c>
      <c r="AC34" s="168">
        <v>767.79779099999996</v>
      </c>
      <c r="AD34" s="168">
        <v>769.91369599999996</v>
      </c>
      <c r="AE34" s="168">
        <v>772.29400599999997</v>
      </c>
      <c r="AF34" s="168">
        <v>777.88140899999996</v>
      </c>
      <c r="AG34" s="168">
        <v>782.947632</v>
      </c>
      <c r="AH34" s="165">
        <v>1.059E-2</v>
      </c>
      <c r="AJ34" s="226">
        <f t="shared" si="0"/>
        <v>0.9360446035299036</v>
      </c>
    </row>
    <row r="35" spans="1:36" x14ac:dyDescent="0.25">
      <c r="A35" s="38" t="s">
        <v>601</v>
      </c>
      <c r="B35" s="163" t="s">
        <v>77</v>
      </c>
      <c r="C35" s="168">
        <v>3543.2810060000002</v>
      </c>
      <c r="D35" s="168">
        <v>3858.907471</v>
      </c>
      <c r="E35" s="168">
        <v>4143.1411129999997</v>
      </c>
      <c r="F35" s="168">
        <v>4172.4140619999998</v>
      </c>
      <c r="G35" s="168">
        <v>4269.2275390000004</v>
      </c>
      <c r="H35" s="168">
        <v>4346.3291019999997</v>
      </c>
      <c r="I35" s="168">
        <v>4393.0507809999999</v>
      </c>
      <c r="J35" s="168">
        <v>4422.7958980000003</v>
      </c>
      <c r="K35" s="168">
        <v>4460.8876950000003</v>
      </c>
      <c r="L35" s="168">
        <v>4504.9902339999999</v>
      </c>
      <c r="M35" s="168">
        <v>4562.4169920000004</v>
      </c>
      <c r="N35" s="168">
        <v>4615.125</v>
      </c>
      <c r="O35" s="168">
        <v>4653.5351559999999</v>
      </c>
      <c r="P35" s="168">
        <v>4691.2368159999996</v>
      </c>
      <c r="Q35" s="168">
        <v>4737.451172</v>
      </c>
      <c r="R35" s="168">
        <v>4780.1435549999997</v>
      </c>
      <c r="S35" s="168">
        <v>4801.4472660000001</v>
      </c>
      <c r="T35" s="168">
        <v>4833.2778319999998</v>
      </c>
      <c r="U35" s="168">
        <v>4861.5458980000003</v>
      </c>
      <c r="V35" s="168">
        <v>4869.7446289999998</v>
      </c>
      <c r="W35" s="168">
        <v>4860.6440430000002</v>
      </c>
      <c r="X35" s="168">
        <v>4865.6259769999997</v>
      </c>
      <c r="Y35" s="168">
        <v>4894.3876950000003</v>
      </c>
      <c r="Z35" s="168">
        <v>4915.9155270000001</v>
      </c>
      <c r="AA35" s="168">
        <v>4918.9731449999999</v>
      </c>
      <c r="AB35" s="168">
        <v>4932.8051759999998</v>
      </c>
      <c r="AC35" s="168">
        <v>4941.2211909999996</v>
      </c>
      <c r="AD35" s="168">
        <v>4952.8999020000001</v>
      </c>
      <c r="AE35" s="168">
        <v>4965.1494140000004</v>
      </c>
      <c r="AF35" s="168">
        <v>5002.6123049999997</v>
      </c>
      <c r="AG35" s="168">
        <v>5033.138672</v>
      </c>
      <c r="AH35" s="165">
        <v>1.1768000000000001E-2</v>
      </c>
      <c r="AJ35" s="226">
        <f t="shared" si="0"/>
        <v>0.91820833555301384</v>
      </c>
    </row>
    <row r="36" spans="1:36" x14ac:dyDescent="0.25">
      <c r="A36" s="38" t="s">
        <v>600</v>
      </c>
      <c r="B36" s="162" t="s">
        <v>581</v>
      </c>
      <c r="C36" s="233">
        <v>6750.5390619999998</v>
      </c>
      <c r="D36" s="233">
        <v>6946.748047</v>
      </c>
      <c r="E36" s="233">
        <v>7364.955078</v>
      </c>
      <c r="F36" s="233">
        <v>7512.3627930000002</v>
      </c>
      <c r="G36" s="233">
        <v>7762.0092770000001</v>
      </c>
      <c r="H36" s="233">
        <v>7949.7216799999997</v>
      </c>
      <c r="I36" s="233">
        <v>8075.4785160000001</v>
      </c>
      <c r="J36" s="233">
        <v>8144.7753910000001</v>
      </c>
      <c r="K36" s="233">
        <v>8228.8427730000003</v>
      </c>
      <c r="L36" s="233">
        <v>8315.1425780000009</v>
      </c>
      <c r="M36" s="233">
        <v>8434.4902340000008</v>
      </c>
      <c r="N36" s="233">
        <v>8545.625</v>
      </c>
      <c r="O36" s="233">
        <v>8624.8925780000009</v>
      </c>
      <c r="P36" s="233">
        <v>8704.0048829999996</v>
      </c>
      <c r="Q36" s="233">
        <v>8800.640625</v>
      </c>
      <c r="R36" s="233">
        <v>8897.3339840000008</v>
      </c>
      <c r="S36" s="233">
        <v>8951.3691409999992</v>
      </c>
      <c r="T36" s="233">
        <v>9023.6269530000009</v>
      </c>
      <c r="U36" s="233">
        <v>9094.3740230000003</v>
      </c>
      <c r="V36" s="233">
        <v>9124.8574219999991</v>
      </c>
      <c r="W36" s="233">
        <v>9145.2558590000008</v>
      </c>
      <c r="X36" s="233">
        <v>9179.8105469999991</v>
      </c>
      <c r="Y36" s="233">
        <v>9260.6162110000005</v>
      </c>
      <c r="Z36" s="233">
        <v>9329.6308590000008</v>
      </c>
      <c r="AA36" s="233">
        <v>9362.8330079999996</v>
      </c>
      <c r="AB36" s="233">
        <v>9412.4267579999996</v>
      </c>
      <c r="AC36" s="233">
        <v>9456.2675780000009</v>
      </c>
      <c r="AD36" s="233">
        <v>9502.6640619999998</v>
      </c>
      <c r="AE36" s="233">
        <v>9548.8515619999998</v>
      </c>
      <c r="AF36" s="233">
        <v>9647.2167969999991</v>
      </c>
      <c r="AG36" s="233">
        <v>9735.0449219999991</v>
      </c>
      <c r="AH36" s="167">
        <v>1.2278000000000001E-2</v>
      </c>
      <c r="AJ36" s="226">
        <f t="shared" si="0"/>
        <v>0.97175527546522511</v>
      </c>
    </row>
    <row r="37" spans="1:36" x14ac:dyDescent="0.25">
      <c r="AJ37" s="226" t="e">
        <f t="shared" si="0"/>
        <v>#DIV/0!</v>
      </c>
    </row>
    <row r="38" spans="1:36" x14ac:dyDescent="0.25">
      <c r="B38" s="162" t="s">
        <v>2135</v>
      </c>
      <c r="AJ38" s="226" t="e">
        <f t="shared" si="0"/>
        <v>#DIV/0!</v>
      </c>
    </row>
    <row r="39" spans="1:36" x14ac:dyDescent="0.25">
      <c r="B39" s="162" t="s">
        <v>511</v>
      </c>
      <c r="AJ39" s="226" t="e">
        <f t="shared" si="0"/>
        <v>#DIV/0!</v>
      </c>
    </row>
    <row r="40" spans="1:36" x14ac:dyDescent="0.25">
      <c r="B40" s="162" t="s">
        <v>599</v>
      </c>
      <c r="AJ40" s="226" t="e">
        <f t="shared" si="0"/>
        <v>#DIV/0!</v>
      </c>
    </row>
    <row r="41" spans="1:36" ht="15" customHeight="1" x14ac:dyDescent="0.25">
      <c r="A41" s="38" t="s">
        <v>598</v>
      </c>
      <c r="B41" s="163" t="s">
        <v>17</v>
      </c>
      <c r="C41" s="164">
        <v>5.9059999999999998E-3</v>
      </c>
      <c r="D41" s="164">
        <v>6.9249999999999997E-3</v>
      </c>
      <c r="E41" s="164">
        <v>6.8479999999999999E-3</v>
      </c>
      <c r="F41" s="164">
        <v>6.2950000000000002E-3</v>
      </c>
      <c r="G41" s="164">
        <v>5.7299999999999999E-3</v>
      </c>
      <c r="H41" s="164">
        <v>5.4520000000000002E-3</v>
      </c>
      <c r="I41" s="164">
        <v>5.2630000000000003E-3</v>
      </c>
      <c r="J41" s="164">
        <v>5.3400000000000001E-3</v>
      </c>
      <c r="K41" s="164">
        <v>5.3449999999999999E-3</v>
      </c>
      <c r="L41" s="164">
        <v>5.4209999999999996E-3</v>
      </c>
      <c r="M41" s="164">
        <v>5.4060000000000002E-3</v>
      </c>
      <c r="N41" s="164">
        <v>5.4050000000000001E-3</v>
      </c>
      <c r="O41" s="164">
        <v>5.352E-3</v>
      </c>
      <c r="P41" s="164">
        <v>5.3660000000000001E-3</v>
      </c>
      <c r="Q41" s="164">
        <v>5.3480000000000003E-3</v>
      </c>
      <c r="R41" s="164">
        <v>5.3080000000000002E-3</v>
      </c>
      <c r="S41" s="164">
        <v>5.2810000000000001E-3</v>
      </c>
      <c r="T41" s="164">
        <v>5.2680000000000001E-3</v>
      </c>
      <c r="U41" s="164">
        <v>5.195E-3</v>
      </c>
      <c r="V41" s="164">
        <v>5.169E-3</v>
      </c>
      <c r="W41" s="164">
        <v>4.9360000000000003E-3</v>
      </c>
      <c r="X41" s="164">
        <v>4.849E-3</v>
      </c>
      <c r="Y41" s="164">
        <v>4.7749999999999997E-3</v>
      </c>
      <c r="Z41" s="164">
        <v>4.7060000000000001E-3</v>
      </c>
      <c r="AA41" s="164">
        <v>4.6509999999999998E-3</v>
      </c>
      <c r="AB41" s="164">
        <v>4.6220000000000002E-3</v>
      </c>
      <c r="AC41" s="164">
        <v>4.561E-3</v>
      </c>
      <c r="AD41" s="164">
        <v>4.5269999999999998E-3</v>
      </c>
      <c r="AE41" s="164">
        <v>4.5170000000000002E-3</v>
      </c>
      <c r="AF41" s="164">
        <v>4.5120000000000004E-3</v>
      </c>
      <c r="AG41" s="164">
        <v>4.4980000000000003E-3</v>
      </c>
      <c r="AH41" s="165">
        <v>-9.0340000000000004E-3</v>
      </c>
      <c r="AJ41" s="226">
        <f t="shared" si="0"/>
        <v>0.85285198555956676</v>
      </c>
    </row>
    <row r="42" spans="1:36" ht="15" customHeight="1" x14ac:dyDescent="0.25">
      <c r="A42" s="38" t="s">
        <v>597</v>
      </c>
      <c r="B42" s="163" t="s">
        <v>18</v>
      </c>
      <c r="C42" s="164">
        <v>0.103015</v>
      </c>
      <c r="D42" s="164">
        <v>0.10999100000000001</v>
      </c>
      <c r="E42" s="164">
        <v>0.11163099999999999</v>
      </c>
      <c r="F42" s="164">
        <v>0.111456</v>
      </c>
      <c r="G42" s="164">
        <v>0.111868</v>
      </c>
      <c r="H42" s="164">
        <v>0.11325499999999999</v>
      </c>
      <c r="I42" s="164">
        <v>0.114944</v>
      </c>
      <c r="J42" s="164">
        <v>0.11647100000000001</v>
      </c>
      <c r="K42" s="164">
        <v>0.11808399999999999</v>
      </c>
      <c r="L42" s="164">
        <v>0.11965199999999999</v>
      </c>
      <c r="M42" s="164">
        <v>0.121294</v>
      </c>
      <c r="N42" s="164">
        <v>0.122789</v>
      </c>
      <c r="O42" s="164">
        <v>0.12428400000000001</v>
      </c>
      <c r="P42" s="164">
        <v>0.12612000000000001</v>
      </c>
      <c r="Q42" s="164">
        <v>0.12831500000000001</v>
      </c>
      <c r="R42" s="164">
        <v>0.13056999999999999</v>
      </c>
      <c r="S42" s="164">
        <v>0.132831</v>
      </c>
      <c r="T42" s="164">
        <v>0.13481699999999999</v>
      </c>
      <c r="U42" s="164">
        <v>0.137022</v>
      </c>
      <c r="V42" s="164">
        <v>0.139264</v>
      </c>
      <c r="W42" s="164">
        <v>0.141183</v>
      </c>
      <c r="X42" s="164">
        <v>0.143452</v>
      </c>
      <c r="Y42" s="164">
        <v>0.145838</v>
      </c>
      <c r="Z42" s="164">
        <v>0.14818300000000001</v>
      </c>
      <c r="AA42" s="164">
        <v>0.15056700000000001</v>
      </c>
      <c r="AB42" s="164">
        <v>0.153086</v>
      </c>
      <c r="AC42" s="164">
        <v>0.15553600000000001</v>
      </c>
      <c r="AD42" s="164">
        <v>0.15804799999999999</v>
      </c>
      <c r="AE42" s="164">
        <v>0.16065699999999999</v>
      </c>
      <c r="AF42" s="164">
        <v>0.163545</v>
      </c>
      <c r="AG42" s="164">
        <v>0.166295</v>
      </c>
      <c r="AH42" s="165">
        <v>1.6091000000000001E-2</v>
      </c>
      <c r="AJ42" s="226">
        <f t="shared" si="0"/>
        <v>0.93657662899691785</v>
      </c>
    </row>
    <row r="43" spans="1:36" ht="15" customHeight="1" x14ac:dyDescent="0.25">
      <c r="A43" s="38" t="s">
        <v>596</v>
      </c>
      <c r="B43" s="163" t="s">
        <v>60</v>
      </c>
      <c r="C43" s="164">
        <v>2.2696999999999998E-2</v>
      </c>
      <c r="D43" s="164">
        <v>1.9886999999999998E-2</v>
      </c>
      <c r="E43" s="164">
        <v>2.5146000000000002E-2</v>
      </c>
      <c r="F43" s="164">
        <v>2.2925999999999998E-2</v>
      </c>
      <c r="G43" s="164">
        <v>2.1104999999999999E-2</v>
      </c>
      <c r="H43" s="164">
        <v>2.009E-2</v>
      </c>
      <c r="I43" s="164">
        <v>1.9359000000000001E-2</v>
      </c>
      <c r="J43" s="164">
        <v>1.9162999999999999E-2</v>
      </c>
      <c r="K43" s="164">
        <v>1.8832000000000002E-2</v>
      </c>
      <c r="L43" s="164">
        <v>1.8703000000000001E-2</v>
      </c>
      <c r="M43" s="164">
        <v>1.8502999999999999E-2</v>
      </c>
      <c r="N43" s="164">
        <v>1.8235999999999999E-2</v>
      </c>
      <c r="O43" s="164">
        <v>1.8016999999999998E-2</v>
      </c>
      <c r="P43" s="164">
        <v>1.7937999999999999E-2</v>
      </c>
      <c r="Q43" s="164">
        <v>1.7817E-2</v>
      </c>
      <c r="R43" s="164">
        <v>1.7668E-2</v>
      </c>
      <c r="S43" s="164">
        <v>1.7545000000000002E-2</v>
      </c>
      <c r="T43" s="164">
        <v>1.7446E-2</v>
      </c>
      <c r="U43" s="164">
        <v>1.7257000000000002E-2</v>
      </c>
      <c r="V43" s="164">
        <v>1.7162E-2</v>
      </c>
      <c r="W43" s="164">
        <v>1.6726999999999999E-2</v>
      </c>
      <c r="X43" s="164">
        <v>1.6544E-2</v>
      </c>
      <c r="Y43" s="164">
        <v>1.6413000000000001E-2</v>
      </c>
      <c r="Z43" s="164">
        <v>1.6299999999999999E-2</v>
      </c>
      <c r="AA43" s="164">
        <v>1.6208E-2</v>
      </c>
      <c r="AB43" s="164">
        <v>1.6164999999999999E-2</v>
      </c>
      <c r="AC43" s="164">
        <v>1.6022000000000002E-2</v>
      </c>
      <c r="AD43" s="164">
        <v>1.5921999999999999E-2</v>
      </c>
      <c r="AE43" s="164">
        <v>1.5869999999999999E-2</v>
      </c>
      <c r="AF43" s="164">
        <v>1.5821000000000002E-2</v>
      </c>
      <c r="AG43" s="164">
        <v>1.5765000000000001E-2</v>
      </c>
      <c r="AH43" s="165">
        <v>-1.2075000000000001E-2</v>
      </c>
      <c r="AJ43" s="226">
        <f t="shared" si="0"/>
        <v>1.1412983355961182</v>
      </c>
    </row>
    <row r="44" spans="1:36" ht="15" customHeight="1" x14ac:dyDescent="0.25">
      <c r="A44" s="38" t="s">
        <v>595</v>
      </c>
      <c r="B44" s="163" t="s">
        <v>19</v>
      </c>
      <c r="C44" s="164">
        <v>4.3658000000000002E-2</v>
      </c>
      <c r="D44" s="164">
        <v>4.9005E-2</v>
      </c>
      <c r="E44" s="164">
        <v>6.0519000000000003E-2</v>
      </c>
      <c r="F44" s="164">
        <v>6.3927999999999999E-2</v>
      </c>
      <c r="G44" s="164">
        <v>6.0630999999999997E-2</v>
      </c>
      <c r="H44" s="164">
        <v>6.0672999999999998E-2</v>
      </c>
      <c r="I44" s="164">
        <v>6.1481000000000001E-2</v>
      </c>
      <c r="J44" s="164">
        <v>6.5723000000000004E-2</v>
      </c>
      <c r="K44" s="164">
        <v>6.7216999999999999E-2</v>
      </c>
      <c r="L44" s="164">
        <v>6.9869000000000001E-2</v>
      </c>
      <c r="M44" s="164">
        <v>7.1751999999999996E-2</v>
      </c>
      <c r="N44" s="164">
        <v>7.2999999999999995E-2</v>
      </c>
      <c r="O44" s="164">
        <v>7.2288000000000005E-2</v>
      </c>
      <c r="P44" s="164">
        <v>7.2594000000000006E-2</v>
      </c>
      <c r="Q44" s="164">
        <v>7.2343000000000005E-2</v>
      </c>
      <c r="R44" s="164">
        <v>7.1765999999999996E-2</v>
      </c>
      <c r="S44" s="164">
        <v>7.1374000000000007E-2</v>
      </c>
      <c r="T44" s="164">
        <v>7.1175000000000002E-2</v>
      </c>
      <c r="U44" s="164">
        <v>7.0134000000000002E-2</v>
      </c>
      <c r="V44" s="164">
        <v>6.9783999999999999E-2</v>
      </c>
      <c r="W44" s="164">
        <v>6.6088999999999995E-2</v>
      </c>
      <c r="X44" s="164">
        <v>6.4827999999999997E-2</v>
      </c>
      <c r="Y44" s="164">
        <v>6.3917000000000002E-2</v>
      </c>
      <c r="Z44" s="164">
        <v>6.3092999999999996E-2</v>
      </c>
      <c r="AA44" s="164">
        <v>6.2431E-2</v>
      </c>
      <c r="AB44" s="164">
        <v>6.2135999999999997E-2</v>
      </c>
      <c r="AC44" s="164">
        <v>6.1251E-2</v>
      </c>
      <c r="AD44" s="164">
        <v>6.0829000000000001E-2</v>
      </c>
      <c r="AE44" s="164">
        <v>6.0782000000000003E-2</v>
      </c>
      <c r="AF44" s="164">
        <v>6.0930999999999999E-2</v>
      </c>
      <c r="AG44" s="164">
        <v>6.0872999999999997E-2</v>
      </c>
      <c r="AH44" s="165">
        <v>1.1142000000000001E-2</v>
      </c>
      <c r="AJ44" s="226">
        <f t="shared" si="0"/>
        <v>0.89088868482807881</v>
      </c>
    </row>
    <row r="45" spans="1:36" ht="15" customHeight="1" x14ac:dyDescent="0.25">
      <c r="A45" s="38" t="s">
        <v>594</v>
      </c>
      <c r="B45" s="163" t="s">
        <v>20</v>
      </c>
      <c r="C45" s="164">
        <v>0.59072999999999998</v>
      </c>
      <c r="D45" s="164">
        <v>0.48247499999999999</v>
      </c>
      <c r="E45" s="164">
        <v>0.48120499999999999</v>
      </c>
      <c r="F45" s="164">
        <v>0.44394800000000001</v>
      </c>
      <c r="G45" s="164">
        <v>0.40301399999999998</v>
      </c>
      <c r="H45" s="164">
        <v>0.382967</v>
      </c>
      <c r="I45" s="164">
        <v>0.36965399999999998</v>
      </c>
      <c r="J45" s="164">
        <v>0.37638199999999999</v>
      </c>
      <c r="K45" s="164">
        <v>0.37780399999999997</v>
      </c>
      <c r="L45" s="164">
        <v>0.38445400000000002</v>
      </c>
      <c r="M45" s="164">
        <v>0.384772</v>
      </c>
      <c r="N45" s="164">
        <v>0.38502599999999998</v>
      </c>
      <c r="O45" s="164">
        <v>0.381685</v>
      </c>
      <c r="P45" s="164">
        <v>0.38301600000000002</v>
      </c>
      <c r="Q45" s="164">
        <v>0.38183899999999998</v>
      </c>
      <c r="R45" s="164">
        <v>0.37900099999999998</v>
      </c>
      <c r="S45" s="164">
        <v>0.37710100000000002</v>
      </c>
      <c r="T45" s="164">
        <v>0.37608200000000003</v>
      </c>
      <c r="U45" s="164">
        <v>0.37077300000000002</v>
      </c>
      <c r="V45" s="164">
        <v>0.368921</v>
      </c>
      <c r="W45" s="164">
        <v>0.35142400000000001</v>
      </c>
      <c r="X45" s="164">
        <v>0.345055</v>
      </c>
      <c r="Y45" s="164">
        <v>0.33948</v>
      </c>
      <c r="Z45" s="164">
        <v>0.33414700000000003</v>
      </c>
      <c r="AA45" s="164">
        <v>0.33024599999999998</v>
      </c>
      <c r="AB45" s="164">
        <v>0.32819300000000001</v>
      </c>
      <c r="AC45" s="164">
        <v>0.32354899999999998</v>
      </c>
      <c r="AD45" s="164">
        <v>0.32114599999999999</v>
      </c>
      <c r="AE45" s="164">
        <v>0.32067099999999998</v>
      </c>
      <c r="AF45" s="164">
        <v>0.32080399999999998</v>
      </c>
      <c r="AG45" s="164">
        <v>0.32003700000000002</v>
      </c>
      <c r="AH45" s="165">
        <v>-2.0223000000000001E-2</v>
      </c>
      <c r="AJ45" s="226">
        <f t="shared" si="0"/>
        <v>1.2243743199129489</v>
      </c>
    </row>
    <row r="46" spans="1:36" ht="15" customHeight="1" x14ac:dyDescent="0.25">
      <c r="A46" s="38" t="s">
        <v>593</v>
      </c>
      <c r="B46" s="163" t="s">
        <v>61</v>
      </c>
      <c r="C46" s="164">
        <v>0.76600500000000005</v>
      </c>
      <c r="D46" s="164">
        <v>0.66828299999999996</v>
      </c>
      <c r="E46" s="164">
        <v>0.68534799999999996</v>
      </c>
      <c r="F46" s="164">
        <v>0.64855300000000005</v>
      </c>
      <c r="G46" s="164">
        <v>0.60235000000000005</v>
      </c>
      <c r="H46" s="164">
        <v>0.58243800000000001</v>
      </c>
      <c r="I46" s="164">
        <v>0.57070100000000001</v>
      </c>
      <c r="J46" s="164">
        <v>0.58307900000000001</v>
      </c>
      <c r="K46" s="164">
        <v>0.58728199999999997</v>
      </c>
      <c r="L46" s="164">
        <v>0.59809900000000005</v>
      </c>
      <c r="M46" s="164">
        <v>0.60172700000000001</v>
      </c>
      <c r="N46" s="164">
        <v>0.60445499999999996</v>
      </c>
      <c r="O46" s="164">
        <v>0.60162700000000002</v>
      </c>
      <c r="P46" s="164">
        <v>0.60503399999999996</v>
      </c>
      <c r="Q46" s="164">
        <v>0.60566200000000003</v>
      </c>
      <c r="R46" s="164">
        <v>0.60431299999999999</v>
      </c>
      <c r="S46" s="164">
        <v>0.60413300000000003</v>
      </c>
      <c r="T46" s="164">
        <v>0.60478699999999996</v>
      </c>
      <c r="U46" s="164">
        <v>0.60038100000000005</v>
      </c>
      <c r="V46" s="164">
        <v>0.60029900000000003</v>
      </c>
      <c r="W46" s="164">
        <v>0.58035800000000004</v>
      </c>
      <c r="X46" s="164">
        <v>0.57472900000000005</v>
      </c>
      <c r="Y46" s="164">
        <v>0.57042199999999998</v>
      </c>
      <c r="Z46" s="164">
        <v>0.56642899999999996</v>
      </c>
      <c r="AA46" s="164">
        <v>0.56410300000000002</v>
      </c>
      <c r="AB46" s="164">
        <v>0.56420199999999998</v>
      </c>
      <c r="AC46" s="164">
        <v>0.56091899999999995</v>
      </c>
      <c r="AD46" s="164">
        <v>0.56047199999999997</v>
      </c>
      <c r="AE46" s="164">
        <v>0.56249800000000005</v>
      </c>
      <c r="AF46" s="164">
        <v>0.56561399999999995</v>
      </c>
      <c r="AG46" s="164">
        <v>0.56746799999999997</v>
      </c>
      <c r="AH46" s="165">
        <v>-9.9500000000000005E-3</v>
      </c>
      <c r="AJ46" s="226">
        <f t="shared" si="0"/>
        <v>1.1462284690767237</v>
      </c>
    </row>
    <row r="47" spans="1:36" ht="15" customHeight="1" x14ac:dyDescent="0.25">
      <c r="A47" s="38" t="s">
        <v>592</v>
      </c>
      <c r="B47" s="163" t="s">
        <v>21</v>
      </c>
      <c r="C47" s="164">
        <v>5.6955039999999997</v>
      </c>
      <c r="D47" s="164">
        <v>5.462326</v>
      </c>
      <c r="E47" s="164">
        <v>5.5171150000000004</v>
      </c>
      <c r="F47" s="164">
        <v>5.7219220000000002</v>
      </c>
      <c r="G47" s="164">
        <v>5.8815309999999998</v>
      </c>
      <c r="H47" s="164">
        <v>5.9578360000000004</v>
      </c>
      <c r="I47" s="164">
        <v>6.0172949999999998</v>
      </c>
      <c r="J47" s="164">
        <v>6.0047519999999999</v>
      </c>
      <c r="K47" s="164">
        <v>6.0009509999999997</v>
      </c>
      <c r="L47" s="164">
        <v>5.9767080000000004</v>
      </c>
      <c r="M47" s="164">
        <v>5.9713469999999997</v>
      </c>
      <c r="N47" s="164">
        <v>5.9703049999999998</v>
      </c>
      <c r="O47" s="164">
        <v>5.9810049999999997</v>
      </c>
      <c r="P47" s="164">
        <v>5.9739079999999998</v>
      </c>
      <c r="Q47" s="164">
        <v>5.9726540000000004</v>
      </c>
      <c r="R47" s="164">
        <v>5.9841879999999996</v>
      </c>
      <c r="S47" s="164">
        <v>5.9960979999999999</v>
      </c>
      <c r="T47" s="164">
        <v>6.0053910000000004</v>
      </c>
      <c r="U47" s="164">
        <v>6.0268550000000003</v>
      </c>
      <c r="V47" s="164">
        <v>6.0441029999999998</v>
      </c>
      <c r="W47" s="164">
        <v>6.123011</v>
      </c>
      <c r="X47" s="164">
        <v>6.1600299999999999</v>
      </c>
      <c r="Y47" s="164">
        <v>6.1905089999999996</v>
      </c>
      <c r="Z47" s="164">
        <v>6.2247070000000004</v>
      </c>
      <c r="AA47" s="164">
        <v>6.2601209999999998</v>
      </c>
      <c r="AB47" s="164">
        <v>6.2865830000000003</v>
      </c>
      <c r="AC47" s="164">
        <v>6.327229</v>
      </c>
      <c r="AD47" s="164">
        <v>6.360608</v>
      </c>
      <c r="AE47" s="164">
        <v>6.3896350000000002</v>
      </c>
      <c r="AF47" s="164">
        <v>6.4167509999999996</v>
      </c>
      <c r="AG47" s="164">
        <v>6.453964</v>
      </c>
      <c r="AH47" s="165">
        <v>4.176E-3</v>
      </c>
      <c r="AJ47" s="226">
        <f t="shared" si="0"/>
        <v>1.0426884078321212</v>
      </c>
    </row>
    <row r="48" spans="1:36" ht="15" customHeight="1" x14ac:dyDescent="0.25">
      <c r="A48" s="38" t="s">
        <v>591</v>
      </c>
      <c r="B48" s="163" t="s">
        <v>22</v>
      </c>
      <c r="C48" s="164">
        <v>0.113048</v>
      </c>
      <c r="D48" s="164">
        <v>0.112827</v>
      </c>
      <c r="E48" s="164">
        <v>0.111566</v>
      </c>
      <c r="F48" s="164">
        <v>0.111884</v>
      </c>
      <c r="G48" s="164">
        <v>0.109834</v>
      </c>
      <c r="H48" s="164">
        <v>0.108402</v>
      </c>
      <c r="I48" s="164">
        <v>0.10760400000000001</v>
      </c>
      <c r="J48" s="164">
        <v>0.10724499999999999</v>
      </c>
      <c r="K48" s="164">
        <v>0.106396</v>
      </c>
      <c r="L48" s="164">
        <v>0.105437</v>
      </c>
      <c r="M48" s="164">
        <v>0.104241</v>
      </c>
      <c r="N48" s="164">
        <v>0.10316699999999999</v>
      </c>
      <c r="O48" s="164">
        <v>0.10216</v>
      </c>
      <c r="P48" s="164">
        <v>0.101058</v>
      </c>
      <c r="Q48" s="164">
        <v>9.9838999999999997E-2</v>
      </c>
      <c r="R48" s="164">
        <v>9.8820000000000005E-2</v>
      </c>
      <c r="S48" s="164">
        <v>9.8128000000000007E-2</v>
      </c>
      <c r="T48" s="164">
        <v>9.7317000000000001E-2</v>
      </c>
      <c r="U48" s="164">
        <v>9.6544000000000005E-2</v>
      </c>
      <c r="V48" s="164">
        <v>9.6084000000000003E-2</v>
      </c>
      <c r="W48" s="164">
        <v>9.5968999999999999E-2</v>
      </c>
      <c r="X48" s="164">
        <v>9.5556000000000002E-2</v>
      </c>
      <c r="Y48" s="164">
        <v>9.4773999999999997E-2</v>
      </c>
      <c r="Z48" s="164">
        <v>9.4049999999999995E-2</v>
      </c>
      <c r="AA48" s="164">
        <v>9.3628000000000003E-2</v>
      </c>
      <c r="AB48" s="164">
        <v>9.3061000000000005E-2</v>
      </c>
      <c r="AC48" s="164">
        <v>9.2618000000000006E-2</v>
      </c>
      <c r="AD48" s="164">
        <v>9.2069999999999999E-2</v>
      </c>
      <c r="AE48" s="164">
        <v>9.1522999999999993E-2</v>
      </c>
      <c r="AF48" s="164">
        <v>9.0662999999999994E-2</v>
      </c>
      <c r="AG48" s="164">
        <v>8.9849999999999999E-2</v>
      </c>
      <c r="AH48" s="165">
        <v>-7.626E-3</v>
      </c>
      <c r="AJ48" s="226">
        <f t="shared" si="0"/>
        <v>1.0019587510081807</v>
      </c>
    </row>
    <row r="49" spans="1:36" ht="15" customHeight="1" x14ac:dyDescent="0.25">
      <c r="A49" s="38" t="s">
        <v>590</v>
      </c>
      <c r="B49" s="163" t="s">
        <v>23</v>
      </c>
      <c r="C49" s="164">
        <v>6.8999999999999997E-5</v>
      </c>
      <c r="D49" s="164">
        <v>6.7000000000000002E-5</v>
      </c>
      <c r="E49" s="164">
        <v>6.3999999999999997E-5</v>
      </c>
      <c r="F49" s="164">
        <v>6.3999999999999997E-5</v>
      </c>
      <c r="G49" s="164">
        <v>6.2000000000000003E-5</v>
      </c>
      <c r="H49" s="164">
        <v>6.0000000000000002E-5</v>
      </c>
      <c r="I49" s="164">
        <v>5.8999999999999998E-5</v>
      </c>
      <c r="J49" s="164">
        <v>5.8E-5</v>
      </c>
      <c r="K49" s="164">
        <v>5.7000000000000003E-5</v>
      </c>
      <c r="L49" s="164">
        <v>5.7000000000000003E-5</v>
      </c>
      <c r="M49" s="164">
        <v>5.5999999999999999E-5</v>
      </c>
      <c r="N49" s="164">
        <v>5.5000000000000002E-5</v>
      </c>
      <c r="O49" s="164">
        <v>5.3999999999999998E-5</v>
      </c>
      <c r="P49" s="164">
        <v>5.3000000000000001E-5</v>
      </c>
      <c r="Q49" s="164">
        <v>5.3000000000000001E-5</v>
      </c>
      <c r="R49" s="164">
        <v>5.1999999999999997E-5</v>
      </c>
      <c r="S49" s="164">
        <v>5.1999999999999997E-5</v>
      </c>
      <c r="T49" s="164">
        <v>5.1E-5</v>
      </c>
      <c r="U49" s="164">
        <v>5.1E-5</v>
      </c>
      <c r="V49" s="164">
        <v>5.0000000000000002E-5</v>
      </c>
      <c r="W49" s="164">
        <v>5.0000000000000002E-5</v>
      </c>
      <c r="X49" s="164">
        <v>5.0000000000000002E-5</v>
      </c>
      <c r="Y49" s="164">
        <v>5.0000000000000002E-5</v>
      </c>
      <c r="Z49" s="164">
        <v>4.8999999999999998E-5</v>
      </c>
      <c r="AA49" s="164">
        <v>4.8999999999999998E-5</v>
      </c>
      <c r="AB49" s="164">
        <v>4.8999999999999998E-5</v>
      </c>
      <c r="AC49" s="164">
        <v>4.8999999999999998E-5</v>
      </c>
      <c r="AD49" s="164">
        <v>4.8000000000000001E-5</v>
      </c>
      <c r="AE49" s="164">
        <v>4.8000000000000001E-5</v>
      </c>
      <c r="AF49" s="164">
        <v>4.6999999999999997E-5</v>
      </c>
      <c r="AG49" s="164">
        <v>4.6999999999999997E-5</v>
      </c>
      <c r="AH49" s="165">
        <v>-1.2657E-2</v>
      </c>
      <c r="AJ49" s="226">
        <f t="shared" si="0"/>
        <v>1.0298507462686566</v>
      </c>
    </row>
    <row r="50" spans="1:36" ht="15" customHeight="1" x14ac:dyDescent="0.25">
      <c r="A50" s="38" t="s">
        <v>589</v>
      </c>
      <c r="B50" s="163" t="s">
        <v>24</v>
      </c>
      <c r="C50" s="164">
        <v>0.97041999999999995</v>
      </c>
      <c r="D50" s="164">
        <v>0.94106100000000004</v>
      </c>
      <c r="E50" s="164">
        <v>0.95026699999999997</v>
      </c>
      <c r="F50" s="164">
        <v>0.95673699999999995</v>
      </c>
      <c r="G50" s="164">
        <v>0.95848900000000004</v>
      </c>
      <c r="H50" s="164">
        <v>0.95706899999999995</v>
      </c>
      <c r="I50" s="164">
        <v>0.95381400000000005</v>
      </c>
      <c r="J50" s="164">
        <v>0.94954099999999997</v>
      </c>
      <c r="K50" s="164">
        <v>0.942465</v>
      </c>
      <c r="L50" s="164">
        <v>0.93526600000000004</v>
      </c>
      <c r="M50" s="164">
        <v>0.92902899999999999</v>
      </c>
      <c r="N50" s="164">
        <v>0.92255100000000001</v>
      </c>
      <c r="O50" s="164">
        <v>0.91245399999999999</v>
      </c>
      <c r="P50" s="164">
        <v>0.902752</v>
      </c>
      <c r="Q50" s="164">
        <v>0.89356400000000002</v>
      </c>
      <c r="R50" s="164">
        <v>0.88424199999999997</v>
      </c>
      <c r="S50" s="164">
        <v>0.87379700000000005</v>
      </c>
      <c r="T50" s="164">
        <v>0.86386499999999999</v>
      </c>
      <c r="U50" s="164">
        <v>0.85351100000000002</v>
      </c>
      <c r="V50" s="164">
        <v>0.84223599999999998</v>
      </c>
      <c r="W50" s="164">
        <v>0.82966899999999999</v>
      </c>
      <c r="X50" s="164">
        <v>0.81795099999999998</v>
      </c>
      <c r="Y50" s="164">
        <v>0.80769599999999997</v>
      </c>
      <c r="Z50" s="164">
        <v>0.79686999999999997</v>
      </c>
      <c r="AA50" s="164">
        <v>0.78393999999999997</v>
      </c>
      <c r="AB50" s="164">
        <v>0.77069399999999999</v>
      </c>
      <c r="AC50" s="164">
        <v>0.75584099999999999</v>
      </c>
      <c r="AD50" s="164">
        <v>0.74002500000000004</v>
      </c>
      <c r="AE50" s="164">
        <v>0.72307900000000003</v>
      </c>
      <c r="AF50" s="164">
        <v>0.707175</v>
      </c>
      <c r="AG50" s="164">
        <v>0.68908499999999995</v>
      </c>
      <c r="AH50" s="165">
        <v>-1.1346999999999999E-2</v>
      </c>
      <c r="AJ50" s="226">
        <f t="shared" si="0"/>
        <v>1.0311977650758026</v>
      </c>
    </row>
    <row r="51" spans="1:36" ht="15" customHeight="1" x14ac:dyDescent="0.25">
      <c r="A51" s="38" t="s">
        <v>588</v>
      </c>
      <c r="B51" s="163" t="s">
        <v>25</v>
      </c>
      <c r="C51" s="164">
        <v>7.5450460000000001</v>
      </c>
      <c r="D51" s="164">
        <v>7.184564</v>
      </c>
      <c r="E51" s="164">
        <v>7.2643599999999999</v>
      </c>
      <c r="F51" s="164">
        <v>7.4391590000000001</v>
      </c>
      <c r="G51" s="164">
        <v>7.5522650000000002</v>
      </c>
      <c r="H51" s="164">
        <v>7.6058050000000001</v>
      </c>
      <c r="I51" s="164">
        <v>7.6494739999999997</v>
      </c>
      <c r="J51" s="164">
        <v>7.6446750000000003</v>
      </c>
      <c r="K51" s="164">
        <v>7.6371510000000002</v>
      </c>
      <c r="L51" s="164">
        <v>7.6155670000000004</v>
      </c>
      <c r="M51" s="164">
        <v>7.6063999999999998</v>
      </c>
      <c r="N51" s="164">
        <v>7.6005330000000004</v>
      </c>
      <c r="O51" s="164">
        <v>7.5973009999999999</v>
      </c>
      <c r="P51" s="164">
        <v>7.5828069999999999</v>
      </c>
      <c r="Q51" s="164">
        <v>7.5717720000000002</v>
      </c>
      <c r="R51" s="164">
        <v>7.5716159999999997</v>
      </c>
      <c r="S51" s="164">
        <v>7.5722079999999998</v>
      </c>
      <c r="T51" s="164">
        <v>7.5714100000000002</v>
      </c>
      <c r="U51" s="164">
        <v>7.5773419999999998</v>
      </c>
      <c r="V51" s="164">
        <v>7.5827739999999997</v>
      </c>
      <c r="W51" s="164">
        <v>7.6290570000000004</v>
      </c>
      <c r="X51" s="164">
        <v>7.6483150000000002</v>
      </c>
      <c r="Y51" s="164">
        <v>7.6634510000000002</v>
      </c>
      <c r="Z51" s="164">
        <v>7.6821039999999998</v>
      </c>
      <c r="AA51" s="164">
        <v>7.7018420000000001</v>
      </c>
      <c r="AB51" s="164">
        <v>7.7145890000000001</v>
      </c>
      <c r="AC51" s="164">
        <v>7.736656</v>
      </c>
      <c r="AD51" s="164">
        <v>7.7532220000000001</v>
      </c>
      <c r="AE51" s="164">
        <v>7.7667830000000002</v>
      </c>
      <c r="AF51" s="164">
        <v>7.7802499999999997</v>
      </c>
      <c r="AG51" s="164">
        <v>7.800414</v>
      </c>
      <c r="AH51" s="165">
        <v>1.1100000000000001E-3</v>
      </c>
      <c r="AJ51" s="226">
        <f t="shared" si="0"/>
        <v>1.0501745130254252</v>
      </c>
    </row>
    <row r="52" spans="1:36" ht="15" customHeight="1" x14ac:dyDescent="0.25">
      <c r="B52" s="162" t="s">
        <v>587</v>
      </c>
      <c r="AJ52" s="226" t="e">
        <f t="shared" si="0"/>
        <v>#DIV/0!</v>
      </c>
    </row>
    <row r="53" spans="1:36" ht="15" customHeight="1" x14ac:dyDescent="0.25">
      <c r="A53" s="38" t="s">
        <v>586</v>
      </c>
      <c r="B53" s="163" t="s">
        <v>2143</v>
      </c>
      <c r="C53" s="164">
        <v>6.9913689999999997</v>
      </c>
      <c r="D53" s="164">
        <v>7.5583720000000003</v>
      </c>
      <c r="E53" s="164">
        <v>7.9233900000000004</v>
      </c>
      <c r="F53" s="164">
        <v>7.8823600000000003</v>
      </c>
      <c r="G53" s="164">
        <v>7.833653</v>
      </c>
      <c r="H53" s="164">
        <v>7.7881919999999996</v>
      </c>
      <c r="I53" s="164">
        <v>7.74329</v>
      </c>
      <c r="J53" s="164">
        <v>7.70472</v>
      </c>
      <c r="K53" s="164">
        <v>7.6679579999999996</v>
      </c>
      <c r="L53" s="164">
        <v>7.6339550000000003</v>
      </c>
      <c r="M53" s="164">
        <v>7.59734</v>
      </c>
      <c r="N53" s="164">
        <v>7.5629150000000003</v>
      </c>
      <c r="O53" s="164">
        <v>7.5329079999999999</v>
      </c>
      <c r="P53" s="164">
        <v>7.5025170000000001</v>
      </c>
      <c r="Q53" s="164">
        <v>7.4719689999999996</v>
      </c>
      <c r="R53" s="164">
        <v>7.4422249999999996</v>
      </c>
      <c r="S53" s="164">
        <v>7.4168029999999998</v>
      </c>
      <c r="T53" s="164">
        <v>7.3919670000000002</v>
      </c>
      <c r="U53" s="164">
        <v>7.3640270000000001</v>
      </c>
      <c r="V53" s="164">
        <v>7.340446</v>
      </c>
      <c r="W53" s="164">
        <v>7.3187379999999997</v>
      </c>
      <c r="X53" s="164">
        <v>7.2929539999999999</v>
      </c>
      <c r="Y53" s="164">
        <v>7.2618429999999998</v>
      </c>
      <c r="Z53" s="164">
        <v>7.2296969999999998</v>
      </c>
      <c r="AA53" s="164">
        <v>7.2006519999999998</v>
      </c>
      <c r="AB53" s="164">
        <v>7.1739420000000003</v>
      </c>
      <c r="AC53" s="164">
        <v>7.1501419999999998</v>
      </c>
      <c r="AD53" s="164">
        <v>7.1270720000000001</v>
      </c>
      <c r="AE53" s="164">
        <v>7.1033970000000002</v>
      </c>
      <c r="AF53" s="164">
        <v>7.0758020000000004</v>
      </c>
      <c r="AG53" s="164">
        <v>7.0499229999999997</v>
      </c>
      <c r="AH53" s="165">
        <v>2.7799999999999998E-4</v>
      </c>
      <c r="AJ53" s="226">
        <f t="shared" si="0"/>
        <v>0.92498344881675565</v>
      </c>
    </row>
    <row r="54" spans="1:36" ht="15" customHeight="1" x14ac:dyDescent="0.25">
      <c r="A54" s="38" t="s">
        <v>585</v>
      </c>
      <c r="B54" s="163" t="s">
        <v>76</v>
      </c>
      <c r="C54" s="164">
        <v>1.366622</v>
      </c>
      <c r="D54" s="164">
        <v>1.4131910000000001</v>
      </c>
      <c r="E54" s="164">
        <v>1.4457249999999999</v>
      </c>
      <c r="F54" s="164">
        <v>0</v>
      </c>
      <c r="G54" s="164">
        <v>0</v>
      </c>
      <c r="H54" s="164">
        <v>0</v>
      </c>
      <c r="I54" s="164">
        <v>0</v>
      </c>
      <c r="J54" s="164">
        <v>0</v>
      </c>
      <c r="K54" s="164">
        <v>0</v>
      </c>
      <c r="L54" s="164">
        <v>0</v>
      </c>
      <c r="M54" s="164">
        <v>0</v>
      </c>
      <c r="N54" s="164">
        <v>0</v>
      </c>
      <c r="O54" s="164">
        <v>0</v>
      </c>
      <c r="P54" s="164">
        <v>0</v>
      </c>
      <c r="Q54" s="164">
        <v>0</v>
      </c>
      <c r="R54" s="164">
        <v>0</v>
      </c>
      <c r="S54" s="164">
        <v>0</v>
      </c>
      <c r="T54" s="164">
        <v>0</v>
      </c>
      <c r="U54" s="164">
        <v>0</v>
      </c>
      <c r="V54" s="164">
        <v>0</v>
      </c>
      <c r="W54" s="164">
        <v>0</v>
      </c>
      <c r="X54" s="164">
        <v>0</v>
      </c>
      <c r="Y54" s="164">
        <v>0</v>
      </c>
      <c r="Z54" s="164">
        <v>0</v>
      </c>
      <c r="AA54" s="164">
        <v>0</v>
      </c>
      <c r="AB54" s="164">
        <v>0</v>
      </c>
      <c r="AC54" s="164">
        <v>0</v>
      </c>
      <c r="AD54" s="164">
        <v>0</v>
      </c>
      <c r="AE54" s="164">
        <v>0</v>
      </c>
      <c r="AF54" s="164">
        <v>0</v>
      </c>
      <c r="AG54" s="164">
        <v>0</v>
      </c>
      <c r="AH54" s="165" t="s">
        <v>2017</v>
      </c>
      <c r="AJ54" s="226">
        <f t="shared" si="0"/>
        <v>0.96704691722491853</v>
      </c>
    </row>
    <row r="55" spans="1:36" ht="15" customHeight="1" x14ac:dyDescent="0.25">
      <c r="A55" s="38" t="s">
        <v>584</v>
      </c>
      <c r="B55" s="163" t="s">
        <v>21</v>
      </c>
      <c r="C55" s="164">
        <v>1.3428020000000001</v>
      </c>
      <c r="D55" s="164">
        <v>1.418838</v>
      </c>
      <c r="E55" s="164">
        <v>1.4168799999999999</v>
      </c>
      <c r="F55" s="164">
        <v>1.409543</v>
      </c>
      <c r="G55" s="164">
        <v>1.3960889999999999</v>
      </c>
      <c r="H55" s="164">
        <v>1.3843920000000001</v>
      </c>
      <c r="I55" s="164">
        <v>1.381011</v>
      </c>
      <c r="J55" s="164">
        <v>1.37805</v>
      </c>
      <c r="K55" s="164">
        <v>1.372363</v>
      </c>
      <c r="L55" s="164">
        <v>1.369124</v>
      </c>
      <c r="M55" s="164">
        <v>1.3639110000000001</v>
      </c>
      <c r="N55" s="164">
        <v>1.3602399999999999</v>
      </c>
      <c r="O55" s="164">
        <v>1.3681639999999999</v>
      </c>
      <c r="P55" s="164">
        <v>1.361135</v>
      </c>
      <c r="Q55" s="164">
        <v>1.3550709999999999</v>
      </c>
      <c r="R55" s="164">
        <v>1.347372</v>
      </c>
      <c r="S55" s="164">
        <v>1.3430219999999999</v>
      </c>
      <c r="T55" s="164">
        <v>1.3399430000000001</v>
      </c>
      <c r="U55" s="164">
        <v>1.337629</v>
      </c>
      <c r="V55" s="164">
        <v>1.336452</v>
      </c>
      <c r="W55" s="164">
        <v>1.334813</v>
      </c>
      <c r="X55" s="164">
        <v>1.331804</v>
      </c>
      <c r="Y55" s="164">
        <v>1.327458</v>
      </c>
      <c r="Z55" s="164">
        <v>1.325342</v>
      </c>
      <c r="AA55" s="164">
        <v>1.3234859999999999</v>
      </c>
      <c r="AB55" s="164">
        <v>1.3199609999999999</v>
      </c>
      <c r="AC55" s="164">
        <v>1.315642</v>
      </c>
      <c r="AD55" s="164">
        <v>1.3120050000000001</v>
      </c>
      <c r="AE55" s="164">
        <v>1.3086009999999999</v>
      </c>
      <c r="AF55" s="164">
        <v>1.3030409999999999</v>
      </c>
      <c r="AG55" s="164">
        <v>1.298902</v>
      </c>
      <c r="AH55" s="165">
        <v>-1.1069999999999999E-3</v>
      </c>
      <c r="AJ55" s="226">
        <f t="shared" si="0"/>
        <v>0.94640966762942635</v>
      </c>
    </row>
    <row r="56" spans="1:36" ht="15" customHeight="1" x14ac:dyDescent="0.25">
      <c r="A56" s="38" t="s">
        <v>583</v>
      </c>
      <c r="B56" s="163" t="s">
        <v>77</v>
      </c>
      <c r="C56" s="164">
        <v>9.7007930000000009</v>
      </c>
      <c r="D56" s="164">
        <v>10.390402</v>
      </c>
      <c r="E56" s="164">
        <v>10.785995</v>
      </c>
      <c r="F56" s="164">
        <v>9.2919029999999996</v>
      </c>
      <c r="G56" s="164">
        <v>9.2297419999999999</v>
      </c>
      <c r="H56" s="164">
        <v>9.1725849999999998</v>
      </c>
      <c r="I56" s="164">
        <v>9.1243010000000009</v>
      </c>
      <c r="J56" s="164">
        <v>9.0827690000000008</v>
      </c>
      <c r="K56" s="164">
        <v>9.0403210000000005</v>
      </c>
      <c r="L56" s="164">
        <v>9.0030789999999996</v>
      </c>
      <c r="M56" s="164">
        <v>8.9612499999999997</v>
      </c>
      <c r="N56" s="164">
        <v>8.9231549999999995</v>
      </c>
      <c r="O56" s="164">
        <v>8.9010730000000002</v>
      </c>
      <c r="P56" s="164">
        <v>8.8636529999999993</v>
      </c>
      <c r="Q56" s="164">
        <v>8.8270400000000002</v>
      </c>
      <c r="R56" s="164">
        <v>8.7895970000000005</v>
      </c>
      <c r="S56" s="164">
        <v>8.7598249999999993</v>
      </c>
      <c r="T56" s="164">
        <v>8.7319099999999992</v>
      </c>
      <c r="U56" s="164">
        <v>8.7016550000000006</v>
      </c>
      <c r="V56" s="164">
        <v>8.6768990000000006</v>
      </c>
      <c r="W56" s="164">
        <v>8.6535499999999992</v>
      </c>
      <c r="X56" s="164">
        <v>8.6247589999999992</v>
      </c>
      <c r="Y56" s="164">
        <v>8.5892999999999997</v>
      </c>
      <c r="Z56" s="164">
        <v>8.5550390000000007</v>
      </c>
      <c r="AA56" s="164">
        <v>8.5241369999999996</v>
      </c>
      <c r="AB56" s="164">
        <v>8.4939029999999995</v>
      </c>
      <c r="AC56" s="164">
        <v>8.4657839999999993</v>
      </c>
      <c r="AD56" s="164">
        <v>8.439076</v>
      </c>
      <c r="AE56" s="164">
        <v>8.4119989999999998</v>
      </c>
      <c r="AF56" s="164">
        <v>8.3788429999999998</v>
      </c>
      <c r="AG56" s="164">
        <v>8.3488249999999997</v>
      </c>
      <c r="AH56" s="165">
        <v>-4.9899999999999996E-3</v>
      </c>
      <c r="AJ56" s="226">
        <f t="shared" si="0"/>
        <v>0.93363019063170039</v>
      </c>
    </row>
    <row r="57" spans="1:36" ht="15" customHeight="1" x14ac:dyDescent="0.25">
      <c r="A57" s="38" t="s">
        <v>582</v>
      </c>
      <c r="B57" s="162" t="s">
        <v>581</v>
      </c>
      <c r="C57" s="166">
        <v>17.245840000000001</v>
      </c>
      <c r="D57" s="166">
        <v>17.574966</v>
      </c>
      <c r="E57" s="166">
        <v>18.050356000000001</v>
      </c>
      <c r="F57" s="166">
        <v>16.731062000000001</v>
      </c>
      <c r="G57" s="166">
        <v>16.782007</v>
      </c>
      <c r="H57" s="166">
        <v>16.778389000000001</v>
      </c>
      <c r="I57" s="166">
        <v>16.773775000000001</v>
      </c>
      <c r="J57" s="166">
        <v>16.727443999999998</v>
      </c>
      <c r="K57" s="166">
        <v>16.677472999999999</v>
      </c>
      <c r="L57" s="166">
        <v>16.618646999999999</v>
      </c>
      <c r="M57" s="166">
        <v>16.56765</v>
      </c>
      <c r="N57" s="166">
        <v>16.523689000000001</v>
      </c>
      <c r="O57" s="166">
        <v>16.498373000000001</v>
      </c>
      <c r="P57" s="166">
        <v>16.446460999999999</v>
      </c>
      <c r="Q57" s="166">
        <v>16.398810999999998</v>
      </c>
      <c r="R57" s="166">
        <v>16.361211999999998</v>
      </c>
      <c r="S57" s="166">
        <v>16.332032999999999</v>
      </c>
      <c r="T57" s="166">
        <v>16.303319999999999</v>
      </c>
      <c r="U57" s="166">
        <v>16.278997</v>
      </c>
      <c r="V57" s="166">
        <v>16.259671999999998</v>
      </c>
      <c r="W57" s="166">
        <v>16.282608</v>
      </c>
      <c r="X57" s="166">
        <v>16.273074999999999</v>
      </c>
      <c r="Y57" s="166">
        <v>16.252749999999999</v>
      </c>
      <c r="Z57" s="166">
        <v>16.237143</v>
      </c>
      <c r="AA57" s="166">
        <v>16.225978999999999</v>
      </c>
      <c r="AB57" s="166">
        <v>16.208492</v>
      </c>
      <c r="AC57" s="166">
        <v>16.202439999999999</v>
      </c>
      <c r="AD57" s="166">
        <v>16.192298999999998</v>
      </c>
      <c r="AE57" s="166">
        <v>16.178782000000002</v>
      </c>
      <c r="AF57" s="166">
        <v>16.159094</v>
      </c>
      <c r="AG57" s="166">
        <v>16.149239000000001</v>
      </c>
      <c r="AH57" s="167">
        <v>-2.1879999999999998E-3</v>
      </c>
      <c r="AJ57" s="226">
        <f t="shared" si="0"/>
        <v>0.98127302209290201</v>
      </c>
    </row>
    <row r="58" spans="1:36" x14ac:dyDescent="0.25">
      <c r="AJ58" s="226" t="e">
        <f t="shared" si="0"/>
        <v>#DIV/0!</v>
      </c>
    </row>
    <row r="59" spans="1:36" ht="15" customHeight="1" x14ac:dyDescent="0.25">
      <c r="B59" s="162" t="s">
        <v>219</v>
      </c>
      <c r="AJ59" s="226" t="e">
        <f t="shared" si="0"/>
        <v>#DIV/0!</v>
      </c>
    </row>
    <row r="60" spans="1:36" ht="15" customHeight="1" x14ac:dyDescent="0.25">
      <c r="A60" s="38" t="s">
        <v>580</v>
      </c>
      <c r="B60" s="162" t="s">
        <v>220</v>
      </c>
      <c r="C60" s="232">
        <v>274.055115</v>
      </c>
      <c r="D60" s="232">
        <v>273.22607399999998</v>
      </c>
      <c r="E60" s="232">
        <v>287.83407599999998</v>
      </c>
      <c r="F60" s="232">
        <v>271.28033399999998</v>
      </c>
      <c r="G60" s="232">
        <v>277.35867300000001</v>
      </c>
      <c r="H60" s="232">
        <v>281.49627700000002</v>
      </c>
      <c r="I60" s="232">
        <v>287.37924199999998</v>
      </c>
      <c r="J60" s="232">
        <v>289.08364899999998</v>
      </c>
      <c r="K60" s="232">
        <v>291.98559599999999</v>
      </c>
      <c r="L60" s="232">
        <v>295.08017000000001</v>
      </c>
      <c r="M60" s="232">
        <v>298.62469499999997</v>
      </c>
      <c r="N60" s="232">
        <v>302.26589999999999</v>
      </c>
      <c r="O60" s="232">
        <v>304.41748000000001</v>
      </c>
      <c r="P60" s="232">
        <v>307.01284800000002</v>
      </c>
      <c r="Q60" s="232">
        <v>310.13983200000001</v>
      </c>
      <c r="R60" s="232">
        <v>312.73834199999999</v>
      </c>
      <c r="S60" s="232">
        <v>314.46933000000001</v>
      </c>
      <c r="T60" s="232">
        <v>316.698395</v>
      </c>
      <c r="U60" s="232">
        <v>318.66934199999997</v>
      </c>
      <c r="V60" s="232">
        <v>319.64822400000003</v>
      </c>
      <c r="W60" s="232">
        <v>320.49014299999999</v>
      </c>
      <c r="X60" s="232">
        <v>321.61831699999999</v>
      </c>
      <c r="Y60" s="232">
        <v>324.64001500000001</v>
      </c>
      <c r="Z60" s="232">
        <v>327.09045400000002</v>
      </c>
      <c r="AA60" s="232">
        <v>328.312073</v>
      </c>
      <c r="AB60" s="232">
        <v>329.79299900000001</v>
      </c>
      <c r="AC60" s="232">
        <v>331.21896400000003</v>
      </c>
      <c r="AD60" s="232">
        <v>332.78866599999998</v>
      </c>
      <c r="AE60" s="232">
        <v>334.50640900000002</v>
      </c>
      <c r="AF60" s="232">
        <v>338.123627</v>
      </c>
      <c r="AG60" s="232">
        <v>341.30886800000002</v>
      </c>
      <c r="AH60" s="167">
        <v>7.3419999999999996E-3</v>
      </c>
      <c r="AJ60" s="226">
        <f t="shared" si="0"/>
        <v>1.0030342675128436</v>
      </c>
    </row>
    <row r="61" spans="1:36" ht="15" customHeight="1" x14ac:dyDescent="0.25">
      <c r="AJ61" s="226" t="e">
        <f t="shared" si="0"/>
        <v>#DIV/0!</v>
      </c>
    </row>
    <row r="62" spans="1:36" ht="15" customHeight="1" x14ac:dyDescent="0.25">
      <c r="B62" s="162" t="s">
        <v>579</v>
      </c>
      <c r="AJ62" s="226" t="e">
        <f t="shared" si="0"/>
        <v>#DIV/0!</v>
      </c>
    </row>
    <row r="63" spans="1:36" ht="15" customHeight="1" x14ac:dyDescent="0.25">
      <c r="B63" s="162" t="s">
        <v>229</v>
      </c>
      <c r="AJ63" s="226" t="e">
        <f t="shared" si="0"/>
        <v>#DIV/0!</v>
      </c>
    </row>
    <row r="64" spans="1:36" ht="15" customHeight="1" x14ac:dyDescent="0.25">
      <c r="A64" s="38" t="s">
        <v>578</v>
      </c>
      <c r="B64" s="163" t="s">
        <v>230</v>
      </c>
      <c r="C64" s="164">
        <v>2.4299999999999999E-2</v>
      </c>
      <c r="D64" s="164">
        <v>2.4299999999999999E-2</v>
      </c>
      <c r="E64" s="164">
        <v>2.4299999999999999E-2</v>
      </c>
      <c r="F64" s="164">
        <v>2.4299999999999999E-2</v>
      </c>
      <c r="G64" s="164">
        <v>2.4299999999999999E-2</v>
      </c>
      <c r="H64" s="164">
        <v>2.4299999999999999E-2</v>
      </c>
      <c r="I64" s="164">
        <v>2.4299999999999999E-2</v>
      </c>
      <c r="J64" s="164">
        <v>2.4299999999999999E-2</v>
      </c>
      <c r="K64" s="164">
        <v>2.4299999999999999E-2</v>
      </c>
      <c r="L64" s="164">
        <v>2.4299999999999999E-2</v>
      </c>
      <c r="M64" s="164">
        <v>2.4299999999999999E-2</v>
      </c>
      <c r="N64" s="164">
        <v>2.4299999999999999E-2</v>
      </c>
      <c r="O64" s="164">
        <v>2.4299999999999999E-2</v>
      </c>
      <c r="P64" s="164">
        <v>2.4299999999999999E-2</v>
      </c>
      <c r="Q64" s="164">
        <v>2.4299999999999999E-2</v>
      </c>
      <c r="R64" s="164">
        <v>2.4299999999999999E-2</v>
      </c>
      <c r="S64" s="164">
        <v>2.4299999999999999E-2</v>
      </c>
      <c r="T64" s="164">
        <v>2.4299999999999999E-2</v>
      </c>
      <c r="U64" s="164">
        <v>2.4299999999999999E-2</v>
      </c>
      <c r="V64" s="164">
        <v>2.4299999999999999E-2</v>
      </c>
      <c r="W64" s="164">
        <v>2.4299999999999999E-2</v>
      </c>
      <c r="X64" s="164">
        <v>2.4299999999999999E-2</v>
      </c>
      <c r="Y64" s="164">
        <v>2.4299999999999999E-2</v>
      </c>
      <c r="Z64" s="164">
        <v>2.4299999999999999E-2</v>
      </c>
      <c r="AA64" s="164">
        <v>2.4299999999999999E-2</v>
      </c>
      <c r="AB64" s="164">
        <v>2.4299999999999999E-2</v>
      </c>
      <c r="AC64" s="164">
        <v>2.4299999999999999E-2</v>
      </c>
      <c r="AD64" s="164">
        <v>2.4299999999999999E-2</v>
      </c>
      <c r="AE64" s="164">
        <v>2.4299999999999999E-2</v>
      </c>
      <c r="AF64" s="164">
        <v>2.4299999999999999E-2</v>
      </c>
      <c r="AG64" s="164">
        <v>2.4299999999999999E-2</v>
      </c>
      <c r="AH64" s="165">
        <v>0</v>
      </c>
      <c r="AJ64" s="226">
        <f t="shared" si="0"/>
        <v>1</v>
      </c>
    </row>
    <row r="65" spans="1:36" ht="15" customHeight="1" x14ac:dyDescent="0.25">
      <c r="A65" s="38" t="s">
        <v>577</v>
      </c>
      <c r="B65" s="163" t="s">
        <v>21</v>
      </c>
      <c r="C65" s="164">
        <v>8.9742390000000007</v>
      </c>
      <c r="D65" s="164">
        <v>9.43262</v>
      </c>
      <c r="E65" s="164">
        <v>9.6339640000000006</v>
      </c>
      <c r="F65" s="164">
        <v>9.8320290000000004</v>
      </c>
      <c r="G65" s="164">
        <v>10.045116999999999</v>
      </c>
      <c r="H65" s="164">
        <v>10.271539000000001</v>
      </c>
      <c r="I65" s="164">
        <v>10.505108</v>
      </c>
      <c r="J65" s="164">
        <v>10.740050999999999</v>
      </c>
      <c r="K65" s="164">
        <v>10.976229999999999</v>
      </c>
      <c r="L65" s="164">
        <v>11.213017000000001</v>
      </c>
      <c r="M65" s="164">
        <v>11.451238999999999</v>
      </c>
      <c r="N65" s="164">
        <v>11.693077000000001</v>
      </c>
      <c r="O65" s="164">
        <v>11.938784999999999</v>
      </c>
      <c r="P65" s="164">
        <v>12.190308999999999</v>
      </c>
      <c r="Q65" s="164">
        <v>12.449674</v>
      </c>
      <c r="R65" s="164">
        <v>12.718182000000001</v>
      </c>
      <c r="S65" s="164">
        <v>12.993193</v>
      </c>
      <c r="T65" s="164">
        <v>13.275798</v>
      </c>
      <c r="U65" s="164">
        <v>13.567525</v>
      </c>
      <c r="V65" s="164">
        <v>13.865347</v>
      </c>
      <c r="W65" s="164">
        <v>14.170774</v>
      </c>
      <c r="X65" s="164">
        <v>14.492112000000001</v>
      </c>
      <c r="Y65" s="164">
        <v>14.834842999999999</v>
      </c>
      <c r="Z65" s="164">
        <v>15.206816999999999</v>
      </c>
      <c r="AA65" s="164">
        <v>15.610666999999999</v>
      </c>
      <c r="AB65" s="164">
        <v>16.044678000000001</v>
      </c>
      <c r="AC65" s="164">
        <v>16.521173000000001</v>
      </c>
      <c r="AD65" s="164">
        <v>17.039307000000001</v>
      </c>
      <c r="AE65" s="164">
        <v>17.602905</v>
      </c>
      <c r="AF65" s="164">
        <v>18.235337999999999</v>
      </c>
      <c r="AG65" s="164">
        <v>18.949392</v>
      </c>
      <c r="AH65" s="165">
        <v>2.5226999999999999E-2</v>
      </c>
      <c r="AJ65" s="226">
        <f t="shared" si="0"/>
        <v>0.95140469986069631</v>
      </c>
    </row>
    <row r="66" spans="1:36" x14ac:dyDescent="0.25">
      <c r="A66" s="38" t="s">
        <v>576</v>
      </c>
      <c r="B66" s="163" t="s">
        <v>489</v>
      </c>
      <c r="C66" s="164">
        <v>0.21829999999999999</v>
      </c>
      <c r="D66" s="164">
        <v>0.21829999999999999</v>
      </c>
      <c r="E66" s="164">
        <v>0.21829999999999999</v>
      </c>
      <c r="F66" s="164">
        <v>0.21829999999999999</v>
      </c>
      <c r="G66" s="164">
        <v>0.21829999999999999</v>
      </c>
      <c r="H66" s="164">
        <v>0.21829999999999999</v>
      </c>
      <c r="I66" s="164">
        <v>0.21829999999999999</v>
      </c>
      <c r="J66" s="164">
        <v>0.21829999999999999</v>
      </c>
      <c r="K66" s="164">
        <v>0.21829999999999999</v>
      </c>
      <c r="L66" s="164">
        <v>0.21829999999999999</v>
      </c>
      <c r="M66" s="164">
        <v>0.21829999999999999</v>
      </c>
      <c r="N66" s="164">
        <v>0.21829999999999999</v>
      </c>
      <c r="O66" s="164">
        <v>0.21829999999999999</v>
      </c>
      <c r="P66" s="164">
        <v>0.21829999999999999</v>
      </c>
      <c r="Q66" s="164">
        <v>0.21829999999999999</v>
      </c>
      <c r="R66" s="164">
        <v>0.21829999999999999</v>
      </c>
      <c r="S66" s="164">
        <v>0.21829999999999999</v>
      </c>
      <c r="T66" s="164">
        <v>0.21829999999999999</v>
      </c>
      <c r="U66" s="164">
        <v>0.21829999999999999</v>
      </c>
      <c r="V66" s="164">
        <v>0.21829999999999999</v>
      </c>
      <c r="W66" s="164">
        <v>0.21829999999999999</v>
      </c>
      <c r="X66" s="164">
        <v>0.21829999999999999</v>
      </c>
      <c r="Y66" s="164">
        <v>0.21829999999999999</v>
      </c>
      <c r="Z66" s="164">
        <v>0.21829999999999999</v>
      </c>
      <c r="AA66" s="164">
        <v>0.21829999999999999</v>
      </c>
      <c r="AB66" s="164">
        <v>0.21829999999999999</v>
      </c>
      <c r="AC66" s="164">
        <v>0.21829999999999999</v>
      </c>
      <c r="AD66" s="164">
        <v>0.21829999999999999</v>
      </c>
      <c r="AE66" s="164">
        <v>0.21829999999999999</v>
      </c>
      <c r="AF66" s="164">
        <v>0.21829999999999999</v>
      </c>
      <c r="AG66" s="164">
        <v>0.21829999999999999</v>
      </c>
      <c r="AH66" s="165">
        <v>0</v>
      </c>
      <c r="AJ66" s="226">
        <f t="shared" si="0"/>
        <v>1</v>
      </c>
    </row>
    <row r="67" spans="1:36" ht="15" customHeight="1" x14ac:dyDescent="0.25">
      <c r="A67" s="38" t="s">
        <v>575</v>
      </c>
      <c r="B67" s="163" t="s">
        <v>569</v>
      </c>
      <c r="C67" s="164">
        <v>0.95199999999999996</v>
      </c>
      <c r="D67" s="164">
        <v>0.97540000000000004</v>
      </c>
      <c r="E67" s="164">
        <v>1.0254000000000001</v>
      </c>
      <c r="F67" s="164">
        <v>1.0254000000000001</v>
      </c>
      <c r="G67" s="164">
        <v>1.0254000000000001</v>
      </c>
      <c r="H67" s="164">
        <v>1.0254000000000001</v>
      </c>
      <c r="I67" s="164">
        <v>1.0254000000000001</v>
      </c>
      <c r="J67" s="164">
        <v>1.0254000000000001</v>
      </c>
      <c r="K67" s="164">
        <v>1.0254000000000001</v>
      </c>
      <c r="L67" s="164">
        <v>1.0254000000000001</v>
      </c>
      <c r="M67" s="164">
        <v>1.0254000000000001</v>
      </c>
      <c r="N67" s="164">
        <v>1.0254000000000001</v>
      </c>
      <c r="O67" s="164">
        <v>1.0254000000000001</v>
      </c>
      <c r="P67" s="164">
        <v>1.0254000000000001</v>
      </c>
      <c r="Q67" s="164">
        <v>1.0254000000000001</v>
      </c>
      <c r="R67" s="164">
        <v>1.0254000000000001</v>
      </c>
      <c r="S67" s="164">
        <v>1.0254000000000001</v>
      </c>
      <c r="T67" s="164">
        <v>1.0254000000000001</v>
      </c>
      <c r="U67" s="164">
        <v>1.0254000000000001</v>
      </c>
      <c r="V67" s="164">
        <v>1.0254000000000001</v>
      </c>
      <c r="W67" s="164">
        <v>1.0254000000000001</v>
      </c>
      <c r="X67" s="164">
        <v>1.0254000000000001</v>
      </c>
      <c r="Y67" s="164">
        <v>1.0254000000000001</v>
      </c>
      <c r="Z67" s="164">
        <v>1.0254000000000001</v>
      </c>
      <c r="AA67" s="164">
        <v>1.0254000000000001</v>
      </c>
      <c r="AB67" s="164">
        <v>1.0254000000000001</v>
      </c>
      <c r="AC67" s="164">
        <v>1.0254000000000001</v>
      </c>
      <c r="AD67" s="164">
        <v>1.0254000000000001</v>
      </c>
      <c r="AE67" s="164">
        <v>1.0254000000000001</v>
      </c>
      <c r="AF67" s="164">
        <v>1.0254000000000001</v>
      </c>
      <c r="AG67" s="164">
        <v>1.0254000000000001</v>
      </c>
      <c r="AH67" s="165">
        <v>2.4789999999999999E-3</v>
      </c>
      <c r="AJ67" s="226">
        <f t="shared" si="0"/>
        <v>0.9760098421160549</v>
      </c>
    </row>
    <row r="68" spans="1:36" ht="15" customHeight="1" x14ac:dyDescent="0.25">
      <c r="A68" s="38" t="s">
        <v>574</v>
      </c>
      <c r="B68" s="162" t="s">
        <v>224</v>
      </c>
      <c r="C68" s="166">
        <v>10.168839999999999</v>
      </c>
      <c r="D68" s="166">
        <v>10.650619000000001</v>
      </c>
      <c r="E68" s="166">
        <v>10.901964</v>
      </c>
      <c r="F68" s="166">
        <v>11.10003</v>
      </c>
      <c r="G68" s="166">
        <v>11.313117999999999</v>
      </c>
      <c r="H68" s="166">
        <v>11.539538</v>
      </c>
      <c r="I68" s="166">
        <v>11.773108000000001</v>
      </c>
      <c r="J68" s="166">
        <v>12.008051</v>
      </c>
      <c r="K68" s="166">
        <v>12.24423</v>
      </c>
      <c r="L68" s="166">
        <v>12.481014999999999</v>
      </c>
      <c r="M68" s="166">
        <v>12.719238000000001</v>
      </c>
      <c r="N68" s="166">
        <v>12.961077</v>
      </c>
      <c r="O68" s="166">
        <v>13.206785</v>
      </c>
      <c r="P68" s="166">
        <v>13.458308000000001</v>
      </c>
      <c r="Q68" s="166">
        <v>13.717670999999999</v>
      </c>
      <c r="R68" s="166">
        <v>13.986181</v>
      </c>
      <c r="S68" s="166">
        <v>14.261191999999999</v>
      </c>
      <c r="T68" s="166">
        <v>14.543797</v>
      </c>
      <c r="U68" s="166">
        <v>14.835526</v>
      </c>
      <c r="V68" s="166">
        <v>15.133348</v>
      </c>
      <c r="W68" s="166">
        <v>15.438772</v>
      </c>
      <c r="X68" s="166">
        <v>15.760111999999999</v>
      </c>
      <c r="Y68" s="166">
        <v>16.102841999999999</v>
      </c>
      <c r="Z68" s="166">
        <v>16.474817000000002</v>
      </c>
      <c r="AA68" s="166">
        <v>16.878664000000001</v>
      </c>
      <c r="AB68" s="166">
        <v>17.312677000000001</v>
      </c>
      <c r="AC68" s="166">
        <v>17.789173000000002</v>
      </c>
      <c r="AD68" s="166">
        <v>18.307306000000001</v>
      </c>
      <c r="AE68" s="166">
        <v>18.870901</v>
      </c>
      <c r="AF68" s="166">
        <v>19.503336000000001</v>
      </c>
      <c r="AG68" s="166">
        <v>20.217390000000002</v>
      </c>
      <c r="AH68" s="167">
        <v>2.3172000000000002E-2</v>
      </c>
      <c r="AJ68" s="226">
        <f t="shared" si="0"/>
        <v>0.95476516435335812</v>
      </c>
    </row>
    <row r="69" spans="1:36" ht="15" customHeight="1" x14ac:dyDescent="0.25">
      <c r="B69" s="162" t="s">
        <v>232</v>
      </c>
      <c r="AJ69" s="226" t="e">
        <f t="shared" si="0"/>
        <v>#DIV/0!</v>
      </c>
    </row>
    <row r="70" spans="1:36" ht="15" customHeight="1" x14ac:dyDescent="0.25">
      <c r="A70" s="38" t="s">
        <v>573</v>
      </c>
      <c r="B70" s="163" t="s">
        <v>230</v>
      </c>
      <c r="C70" s="164">
        <v>1.2175E-2</v>
      </c>
      <c r="D70" s="164">
        <v>1.2175E-2</v>
      </c>
      <c r="E70" s="164">
        <v>1.2175E-2</v>
      </c>
      <c r="F70" s="164">
        <v>1.2175E-2</v>
      </c>
      <c r="G70" s="164">
        <v>1.2175E-2</v>
      </c>
      <c r="H70" s="164">
        <v>1.2175E-2</v>
      </c>
      <c r="I70" s="164">
        <v>1.2175E-2</v>
      </c>
      <c r="J70" s="164">
        <v>1.2175E-2</v>
      </c>
      <c r="K70" s="164">
        <v>1.2175E-2</v>
      </c>
      <c r="L70" s="164">
        <v>1.2175E-2</v>
      </c>
      <c r="M70" s="164">
        <v>1.2175E-2</v>
      </c>
      <c r="N70" s="164">
        <v>1.2175E-2</v>
      </c>
      <c r="O70" s="164">
        <v>1.2175E-2</v>
      </c>
      <c r="P70" s="164">
        <v>1.2175E-2</v>
      </c>
      <c r="Q70" s="164">
        <v>1.2175E-2</v>
      </c>
      <c r="R70" s="164">
        <v>1.2175E-2</v>
      </c>
      <c r="S70" s="164">
        <v>1.2175E-2</v>
      </c>
      <c r="T70" s="164">
        <v>1.2175E-2</v>
      </c>
      <c r="U70" s="164">
        <v>1.2175E-2</v>
      </c>
      <c r="V70" s="164">
        <v>1.2175E-2</v>
      </c>
      <c r="W70" s="164">
        <v>1.2175E-2</v>
      </c>
      <c r="X70" s="164">
        <v>1.2175E-2</v>
      </c>
      <c r="Y70" s="164">
        <v>1.2175E-2</v>
      </c>
      <c r="Z70" s="164">
        <v>1.2175E-2</v>
      </c>
      <c r="AA70" s="164">
        <v>1.2175E-2</v>
      </c>
      <c r="AB70" s="164">
        <v>1.2175E-2</v>
      </c>
      <c r="AC70" s="164">
        <v>1.2175E-2</v>
      </c>
      <c r="AD70" s="164">
        <v>1.2175E-2</v>
      </c>
      <c r="AE70" s="164">
        <v>1.2175E-2</v>
      </c>
      <c r="AF70" s="164">
        <v>1.2175E-2</v>
      </c>
      <c r="AG70" s="164">
        <v>1.2175E-2</v>
      </c>
      <c r="AH70" s="165">
        <v>0</v>
      </c>
      <c r="AJ70" s="226">
        <f t="shared" si="0"/>
        <v>1</v>
      </c>
    </row>
    <row r="71" spans="1:36" ht="15" customHeight="1" x14ac:dyDescent="0.25">
      <c r="A71" s="38" t="s">
        <v>572</v>
      </c>
      <c r="B71" s="163" t="s">
        <v>21</v>
      </c>
      <c r="C71" s="164">
        <v>57.319884999999999</v>
      </c>
      <c r="D71" s="164">
        <v>59.895663999999996</v>
      </c>
      <c r="E71" s="164">
        <v>60.978892999999999</v>
      </c>
      <c r="F71" s="164">
        <v>62.047375000000002</v>
      </c>
      <c r="G71" s="164">
        <v>63.200310000000002</v>
      </c>
      <c r="H71" s="164">
        <v>64.428543000000005</v>
      </c>
      <c r="I71" s="164">
        <v>65.699744999999993</v>
      </c>
      <c r="J71" s="164">
        <v>66.981514000000004</v>
      </c>
      <c r="K71" s="164">
        <v>68.272994999999995</v>
      </c>
      <c r="L71" s="164">
        <v>69.571029999999993</v>
      </c>
      <c r="M71" s="164">
        <v>70.880889999999994</v>
      </c>
      <c r="N71" s="164">
        <v>72.212479000000002</v>
      </c>
      <c r="O71" s="164">
        <v>73.567466999999994</v>
      </c>
      <c r="P71" s="164">
        <v>74.956778999999997</v>
      </c>
      <c r="Q71" s="164">
        <v>76.391434000000004</v>
      </c>
      <c r="R71" s="164">
        <v>77.878212000000005</v>
      </c>
      <c r="S71" s="164">
        <v>79.403037999999995</v>
      </c>
      <c r="T71" s="164">
        <v>80.971832000000006</v>
      </c>
      <c r="U71" s="164">
        <v>82.592949000000004</v>
      </c>
      <c r="V71" s="164">
        <v>84.249763000000002</v>
      </c>
      <c r="W71" s="164">
        <v>85.950134000000006</v>
      </c>
      <c r="X71" s="164">
        <v>87.741355999999996</v>
      </c>
      <c r="Y71" s="164">
        <v>89.652077000000006</v>
      </c>
      <c r="Z71" s="164">
        <v>91.728133999999997</v>
      </c>
      <c r="AA71" s="164">
        <v>93.987517999999994</v>
      </c>
      <c r="AB71" s="164">
        <v>96.419739000000007</v>
      </c>
      <c r="AC71" s="164">
        <v>99.096847999999994</v>
      </c>
      <c r="AD71" s="164">
        <v>102.016479</v>
      </c>
      <c r="AE71" s="164">
        <v>105.19987500000001</v>
      </c>
      <c r="AF71" s="164">
        <v>108.783325</v>
      </c>
      <c r="AG71" s="164">
        <v>112.840576</v>
      </c>
      <c r="AH71" s="165">
        <v>2.2834E-2</v>
      </c>
      <c r="AJ71" s="226">
        <f t="shared" si="0"/>
        <v>0.95699556815999243</v>
      </c>
    </row>
    <row r="72" spans="1:36" ht="15" customHeight="1" x14ac:dyDescent="0.25">
      <c r="A72" s="38" t="s">
        <v>571</v>
      </c>
      <c r="B72" s="163" t="s">
        <v>489</v>
      </c>
      <c r="C72" s="164">
        <v>0.87428600000000001</v>
      </c>
      <c r="D72" s="164">
        <v>0.87428600000000001</v>
      </c>
      <c r="E72" s="164">
        <v>0.87428600000000001</v>
      </c>
      <c r="F72" s="164">
        <v>0.87428600000000001</v>
      </c>
      <c r="G72" s="164">
        <v>0.87428600000000001</v>
      </c>
      <c r="H72" s="164">
        <v>0.87428600000000001</v>
      </c>
      <c r="I72" s="164">
        <v>0.87428600000000001</v>
      </c>
      <c r="J72" s="164">
        <v>0.87428600000000001</v>
      </c>
      <c r="K72" s="164">
        <v>0.87428600000000001</v>
      </c>
      <c r="L72" s="164">
        <v>0.87428600000000001</v>
      </c>
      <c r="M72" s="164">
        <v>0.87428600000000001</v>
      </c>
      <c r="N72" s="164">
        <v>0.87428600000000001</v>
      </c>
      <c r="O72" s="164">
        <v>0.87428600000000001</v>
      </c>
      <c r="P72" s="164">
        <v>0.87428600000000001</v>
      </c>
      <c r="Q72" s="164">
        <v>0.87428600000000001</v>
      </c>
      <c r="R72" s="164">
        <v>0.87428600000000001</v>
      </c>
      <c r="S72" s="164">
        <v>0.87428600000000001</v>
      </c>
      <c r="T72" s="164">
        <v>0.87428600000000001</v>
      </c>
      <c r="U72" s="164">
        <v>0.87428600000000001</v>
      </c>
      <c r="V72" s="164">
        <v>0.87428600000000001</v>
      </c>
      <c r="W72" s="164">
        <v>0.87428600000000001</v>
      </c>
      <c r="X72" s="164">
        <v>0.87428600000000001</v>
      </c>
      <c r="Y72" s="164">
        <v>0.87428600000000001</v>
      </c>
      <c r="Z72" s="164">
        <v>0.87428600000000001</v>
      </c>
      <c r="AA72" s="164">
        <v>0.87428600000000001</v>
      </c>
      <c r="AB72" s="164">
        <v>0.87428600000000001</v>
      </c>
      <c r="AC72" s="164">
        <v>0.87428600000000001</v>
      </c>
      <c r="AD72" s="164">
        <v>0.87428600000000001</v>
      </c>
      <c r="AE72" s="164">
        <v>0.87428600000000001</v>
      </c>
      <c r="AF72" s="164">
        <v>0.87428600000000001</v>
      </c>
      <c r="AG72" s="164">
        <v>0.87428600000000001</v>
      </c>
      <c r="AH72" s="165">
        <v>0</v>
      </c>
      <c r="AJ72" s="226">
        <f t="shared" si="0"/>
        <v>1</v>
      </c>
    </row>
    <row r="73" spans="1:36" ht="15" customHeight="1" x14ac:dyDescent="0.25">
      <c r="A73" s="38" t="s">
        <v>570</v>
      </c>
      <c r="B73" s="163" t="s">
        <v>569</v>
      </c>
      <c r="C73" s="164">
        <v>3.8288129999999998</v>
      </c>
      <c r="D73" s="164">
        <v>3.964102</v>
      </c>
      <c r="E73" s="164">
        <v>4.2531819999999998</v>
      </c>
      <c r="F73" s="164">
        <v>4.2531819999999998</v>
      </c>
      <c r="G73" s="164">
        <v>4.2531819999999998</v>
      </c>
      <c r="H73" s="164">
        <v>4.2531819999999998</v>
      </c>
      <c r="I73" s="164">
        <v>4.2531819999999998</v>
      </c>
      <c r="J73" s="164">
        <v>4.2531819999999998</v>
      </c>
      <c r="K73" s="164">
        <v>4.2531819999999998</v>
      </c>
      <c r="L73" s="164">
        <v>4.2531819999999998</v>
      </c>
      <c r="M73" s="164">
        <v>4.2531819999999998</v>
      </c>
      <c r="N73" s="164">
        <v>4.2531819999999998</v>
      </c>
      <c r="O73" s="164">
        <v>4.2531819999999998</v>
      </c>
      <c r="P73" s="164">
        <v>4.2531819999999998</v>
      </c>
      <c r="Q73" s="164">
        <v>4.2531819999999998</v>
      </c>
      <c r="R73" s="164">
        <v>4.2531819999999998</v>
      </c>
      <c r="S73" s="164">
        <v>4.2531819999999998</v>
      </c>
      <c r="T73" s="164">
        <v>4.2531819999999998</v>
      </c>
      <c r="U73" s="164">
        <v>4.2531819999999998</v>
      </c>
      <c r="V73" s="164">
        <v>4.2531819999999998</v>
      </c>
      <c r="W73" s="164">
        <v>4.2531819999999998</v>
      </c>
      <c r="X73" s="164">
        <v>4.2531819999999998</v>
      </c>
      <c r="Y73" s="164">
        <v>4.2531819999999998</v>
      </c>
      <c r="Z73" s="164">
        <v>4.2531819999999998</v>
      </c>
      <c r="AA73" s="164">
        <v>4.2531819999999998</v>
      </c>
      <c r="AB73" s="164">
        <v>4.2531819999999998</v>
      </c>
      <c r="AC73" s="164">
        <v>4.2531819999999998</v>
      </c>
      <c r="AD73" s="164">
        <v>4.2531819999999998</v>
      </c>
      <c r="AE73" s="164">
        <v>4.2531819999999998</v>
      </c>
      <c r="AF73" s="164">
        <v>4.2531819999999998</v>
      </c>
      <c r="AG73" s="164">
        <v>4.2531819999999998</v>
      </c>
      <c r="AH73" s="165">
        <v>3.5100000000000001E-3</v>
      </c>
      <c r="AJ73" s="226">
        <f t="shared" si="0"/>
        <v>0.96587146344872044</v>
      </c>
    </row>
    <row r="74" spans="1:36" x14ac:dyDescent="0.25">
      <c r="A74" s="38" t="s">
        <v>568</v>
      </c>
      <c r="B74" s="162" t="s">
        <v>224</v>
      </c>
      <c r="C74" s="166">
        <v>62.035156000000001</v>
      </c>
      <c r="D74" s="166">
        <v>64.746223000000001</v>
      </c>
      <c r="E74" s="166">
        <v>66.118538000000001</v>
      </c>
      <c r="F74" s="166">
        <v>67.187011999999996</v>
      </c>
      <c r="G74" s="166">
        <v>68.339950999999999</v>
      </c>
      <c r="H74" s="166">
        <v>69.568184000000002</v>
      </c>
      <c r="I74" s="166">
        <v>70.839386000000005</v>
      </c>
      <c r="J74" s="166">
        <v>72.121146999999993</v>
      </c>
      <c r="K74" s="166">
        <v>73.412627999999998</v>
      </c>
      <c r="L74" s="166">
        <v>74.710669999999993</v>
      </c>
      <c r="M74" s="166">
        <v>76.020538000000002</v>
      </c>
      <c r="N74" s="166">
        <v>77.352119000000002</v>
      </c>
      <c r="O74" s="166">
        <v>78.707099999999997</v>
      </c>
      <c r="P74" s="166">
        <v>80.096428000000003</v>
      </c>
      <c r="Q74" s="166">
        <v>81.531081999999998</v>
      </c>
      <c r="R74" s="166">
        <v>83.017859999999999</v>
      </c>
      <c r="S74" s="166">
        <v>84.542679000000007</v>
      </c>
      <c r="T74" s="166">
        <v>86.111464999999995</v>
      </c>
      <c r="U74" s="166">
        <v>87.732596999999998</v>
      </c>
      <c r="V74" s="166">
        <v>89.389397000000002</v>
      </c>
      <c r="W74" s="166">
        <v>91.089775000000003</v>
      </c>
      <c r="X74" s="166">
        <v>92.881004000000004</v>
      </c>
      <c r="Y74" s="166">
        <v>94.791725</v>
      </c>
      <c r="Z74" s="166">
        <v>96.867774999999995</v>
      </c>
      <c r="AA74" s="166">
        <v>99.127159000000006</v>
      </c>
      <c r="AB74" s="166">
        <v>101.55938</v>
      </c>
      <c r="AC74" s="166">
        <v>104.236496</v>
      </c>
      <c r="AD74" s="166">
        <v>107.15612</v>
      </c>
      <c r="AE74" s="166">
        <v>110.339508</v>
      </c>
      <c r="AF74" s="166">
        <v>113.922974</v>
      </c>
      <c r="AG74" s="166">
        <v>117.980225</v>
      </c>
      <c r="AH74" s="167">
        <v>2.1658E-2</v>
      </c>
      <c r="AJ74" s="226">
        <f t="shared" si="0"/>
        <v>0.95812779689094763</v>
      </c>
    </row>
    <row r="75" spans="1:36" ht="15" customHeight="1" x14ac:dyDescent="0.25">
      <c r="B75" s="162" t="s">
        <v>233</v>
      </c>
      <c r="AJ75" s="226" t="e">
        <f t="shared" si="0"/>
        <v>#DIV/0!</v>
      </c>
    </row>
    <row r="76" spans="1:36" ht="15" customHeight="1" x14ac:dyDescent="0.25">
      <c r="A76" s="38" t="s">
        <v>567</v>
      </c>
      <c r="B76" s="163" t="s">
        <v>234</v>
      </c>
      <c r="C76" s="164">
        <v>21.172021999999998</v>
      </c>
      <c r="D76" s="164">
        <v>21.801428000000001</v>
      </c>
      <c r="E76" s="164">
        <v>22.088809999999999</v>
      </c>
      <c r="F76" s="164">
        <v>22.37228</v>
      </c>
      <c r="G76" s="164">
        <v>22.678149999999999</v>
      </c>
      <c r="H76" s="164">
        <v>23.004000000000001</v>
      </c>
      <c r="I76" s="164">
        <v>23.341251</v>
      </c>
      <c r="J76" s="164">
        <v>23.681303</v>
      </c>
      <c r="K76" s="164">
        <v>24.023931999999999</v>
      </c>
      <c r="L76" s="164">
        <v>24.368300999999999</v>
      </c>
      <c r="M76" s="164">
        <v>24.715809</v>
      </c>
      <c r="N76" s="164">
        <v>25.069078000000001</v>
      </c>
      <c r="O76" s="164">
        <v>25.428556</v>
      </c>
      <c r="P76" s="164">
        <v>25.797143999999999</v>
      </c>
      <c r="Q76" s="164">
        <v>26.177757</v>
      </c>
      <c r="R76" s="164">
        <v>26.572199000000001</v>
      </c>
      <c r="S76" s="164">
        <v>26.976734</v>
      </c>
      <c r="T76" s="164">
        <v>27.392935000000001</v>
      </c>
      <c r="U76" s="164">
        <v>27.823017</v>
      </c>
      <c r="V76" s="164">
        <v>28.262571000000001</v>
      </c>
      <c r="W76" s="164">
        <v>28.71368</v>
      </c>
      <c r="X76" s="164">
        <v>29.188890000000001</v>
      </c>
      <c r="Y76" s="164">
        <v>29.695803000000002</v>
      </c>
      <c r="Z76" s="164">
        <v>30.246583999999999</v>
      </c>
      <c r="AA76" s="164">
        <v>30.845997000000001</v>
      </c>
      <c r="AB76" s="164">
        <v>31.491264000000001</v>
      </c>
      <c r="AC76" s="164">
        <v>32.201504</v>
      </c>
      <c r="AD76" s="164">
        <v>32.976086000000002</v>
      </c>
      <c r="AE76" s="164">
        <v>33.820636999999998</v>
      </c>
      <c r="AF76" s="164">
        <v>34.771327999999997</v>
      </c>
      <c r="AG76" s="164">
        <v>35.847712999999999</v>
      </c>
      <c r="AH76" s="165">
        <v>1.7708000000000002E-2</v>
      </c>
      <c r="AJ76" s="226">
        <f t="shared" si="0"/>
        <v>0.97113005625136106</v>
      </c>
    </row>
    <row r="77" spans="1:36" ht="15" customHeight="1" x14ac:dyDescent="0.25">
      <c r="A77" s="38" t="s">
        <v>566</v>
      </c>
      <c r="B77" s="163" t="s">
        <v>235</v>
      </c>
      <c r="C77" s="164">
        <v>40.863132</v>
      </c>
      <c r="D77" s="164">
        <v>42.944794000000002</v>
      </c>
      <c r="E77" s="164">
        <v>44.029727999999999</v>
      </c>
      <c r="F77" s="164">
        <v>44.814734999999999</v>
      </c>
      <c r="G77" s="164">
        <v>45.661799999999999</v>
      </c>
      <c r="H77" s="164">
        <v>46.564185999999999</v>
      </c>
      <c r="I77" s="164">
        <v>47.498131000000001</v>
      </c>
      <c r="J77" s="164">
        <v>48.439846000000003</v>
      </c>
      <c r="K77" s="164">
        <v>49.388694999999998</v>
      </c>
      <c r="L77" s="164">
        <v>50.342368999999998</v>
      </c>
      <c r="M77" s="164">
        <v>51.304729000000002</v>
      </c>
      <c r="N77" s="164">
        <v>52.283042999999999</v>
      </c>
      <c r="O77" s="164">
        <v>53.278545000000001</v>
      </c>
      <c r="P77" s="164">
        <v>54.299286000000002</v>
      </c>
      <c r="Q77" s="164">
        <v>55.353329000000002</v>
      </c>
      <c r="R77" s="164">
        <v>56.445659999999997</v>
      </c>
      <c r="S77" s="164">
        <v>57.565944999999999</v>
      </c>
      <c r="T77" s="164">
        <v>58.718528999999997</v>
      </c>
      <c r="U77" s="164">
        <v>59.909579999999998</v>
      </c>
      <c r="V77" s="164">
        <v>61.126823000000002</v>
      </c>
      <c r="W77" s="164">
        <v>62.376099000000004</v>
      </c>
      <c r="X77" s="164">
        <v>63.692115999999999</v>
      </c>
      <c r="Y77" s="164">
        <v>65.095923999999997</v>
      </c>
      <c r="Z77" s="164">
        <v>66.621193000000005</v>
      </c>
      <c r="AA77" s="164">
        <v>68.281158000000005</v>
      </c>
      <c r="AB77" s="164">
        <v>70.068115000000006</v>
      </c>
      <c r="AC77" s="164">
        <v>72.034996000000007</v>
      </c>
      <c r="AD77" s="164">
        <v>74.180037999999996</v>
      </c>
      <c r="AE77" s="164">
        <v>76.518874999999994</v>
      </c>
      <c r="AF77" s="164">
        <v>79.151649000000006</v>
      </c>
      <c r="AG77" s="164">
        <v>82.132507000000004</v>
      </c>
      <c r="AH77" s="165">
        <v>2.3543000000000001E-2</v>
      </c>
      <c r="AJ77" s="226">
        <f t="shared" si="0"/>
        <v>0.95152702327551042</v>
      </c>
    </row>
    <row r="78" spans="1:36" ht="15" customHeight="1" thickBot="1" x14ac:dyDescent="0.3">
      <c r="AJ78" s="226" t="e">
        <f t="shared" si="0"/>
        <v>#DIV/0!</v>
      </c>
    </row>
    <row r="79" spans="1:36" ht="15" customHeight="1" x14ac:dyDescent="0.25">
      <c r="B79" s="261" t="s">
        <v>2136</v>
      </c>
      <c r="C79" s="262"/>
      <c r="D79" s="262"/>
      <c r="E79" s="262"/>
      <c r="F79" s="262"/>
      <c r="G79" s="262"/>
      <c r="H79" s="262"/>
      <c r="I79" s="262"/>
      <c r="J79" s="262"/>
      <c r="K79" s="262"/>
      <c r="L79" s="262"/>
      <c r="M79" s="262"/>
      <c r="N79" s="262"/>
      <c r="O79" s="262"/>
      <c r="P79" s="262"/>
      <c r="Q79" s="262"/>
      <c r="R79" s="262"/>
      <c r="S79" s="262"/>
      <c r="T79" s="262"/>
      <c r="U79" s="262"/>
      <c r="V79" s="262"/>
      <c r="W79" s="262"/>
      <c r="X79" s="262"/>
      <c r="Y79" s="262"/>
      <c r="Z79" s="262"/>
      <c r="AA79" s="262"/>
      <c r="AB79" s="262"/>
      <c r="AC79" s="262"/>
      <c r="AD79" s="262"/>
      <c r="AE79" s="262"/>
      <c r="AF79" s="262"/>
      <c r="AG79" s="262"/>
      <c r="AH79" s="227"/>
      <c r="AJ79" s="226" t="e">
        <f t="shared" si="0"/>
        <v>#DIV/0!</v>
      </c>
    </row>
    <row r="80" spans="1:36" x14ac:dyDescent="0.25">
      <c r="B80" s="32" t="s">
        <v>2137</v>
      </c>
      <c r="AJ80" s="226" t="e">
        <f t="shared" si="0"/>
        <v>#DIV/0!</v>
      </c>
    </row>
    <row r="81" spans="2:36" ht="15" customHeight="1" x14ac:dyDescent="0.25">
      <c r="B81" s="32" t="s">
        <v>2144</v>
      </c>
      <c r="AJ81" s="226" t="e">
        <f t="shared" ref="AJ81:AJ144" si="1">C81/D81</f>
        <v>#DIV/0!</v>
      </c>
    </row>
    <row r="82" spans="2:36" ht="15" customHeight="1" x14ac:dyDescent="0.25">
      <c r="B82" s="32" t="s">
        <v>2183</v>
      </c>
      <c r="AJ82" s="226" t="e">
        <f t="shared" si="1"/>
        <v>#DIV/0!</v>
      </c>
    </row>
    <row r="83" spans="2:36" ht="15" customHeight="1" x14ac:dyDescent="0.25">
      <c r="B83" s="32" t="s">
        <v>2146</v>
      </c>
      <c r="AJ83" s="226" t="e">
        <f t="shared" si="1"/>
        <v>#DIV/0!</v>
      </c>
    </row>
    <row r="84" spans="2:36" ht="15" customHeight="1" x14ac:dyDescent="0.25">
      <c r="B84" s="32" t="s">
        <v>2147</v>
      </c>
      <c r="AJ84" s="226" t="e">
        <f t="shared" si="1"/>
        <v>#DIV/0!</v>
      </c>
    </row>
    <row r="85" spans="2:36" x14ac:dyDescent="0.25">
      <c r="B85" s="32" t="s">
        <v>2125</v>
      </c>
      <c r="AJ85" s="226" t="e">
        <f t="shared" si="1"/>
        <v>#DIV/0!</v>
      </c>
    </row>
    <row r="86" spans="2:36" ht="15" customHeight="1" x14ac:dyDescent="0.25">
      <c r="B86" s="32" t="s">
        <v>2013</v>
      </c>
      <c r="AJ86" s="226" t="e">
        <f t="shared" si="1"/>
        <v>#DIV/0!</v>
      </c>
    </row>
    <row r="87" spans="2:36" ht="15" customHeight="1" x14ac:dyDescent="0.25">
      <c r="B87" s="32" t="s">
        <v>2126</v>
      </c>
      <c r="AJ87" s="226" t="e">
        <f t="shared" si="1"/>
        <v>#DIV/0!</v>
      </c>
    </row>
    <row r="88" spans="2:36" ht="15" customHeight="1" x14ac:dyDescent="0.25">
      <c r="B88" s="32" t="s">
        <v>2177</v>
      </c>
      <c r="AJ88" s="226" t="e">
        <f t="shared" si="1"/>
        <v>#DIV/0!</v>
      </c>
    </row>
    <row r="89" spans="2:36" x14ac:dyDescent="0.25">
      <c r="B89" s="32" t="s">
        <v>2181</v>
      </c>
      <c r="AJ89" s="226" t="e">
        <f t="shared" si="1"/>
        <v>#DIV/0!</v>
      </c>
    </row>
    <row r="90" spans="2:36" ht="15" customHeight="1" x14ac:dyDescent="0.25">
      <c r="B90" s="32" t="s">
        <v>2182</v>
      </c>
      <c r="AJ90" s="226" t="e">
        <f t="shared" si="1"/>
        <v>#DIV/0!</v>
      </c>
    </row>
    <row r="91" spans="2:36" ht="15" customHeight="1" x14ac:dyDescent="0.25">
      <c r="AJ91" s="226" t="e">
        <f t="shared" si="1"/>
        <v>#DIV/0!</v>
      </c>
    </row>
    <row r="92" spans="2:36" ht="15" customHeight="1" x14ac:dyDescent="0.25">
      <c r="AJ92" s="226" t="e">
        <f t="shared" si="1"/>
        <v>#DIV/0!</v>
      </c>
    </row>
    <row r="93" spans="2:36" ht="15" customHeight="1" x14ac:dyDescent="0.25">
      <c r="AJ93" s="226" t="e">
        <f t="shared" si="1"/>
        <v>#DIV/0!</v>
      </c>
    </row>
    <row r="94" spans="2:36" ht="15" customHeight="1" x14ac:dyDescent="0.25">
      <c r="AJ94" s="226" t="e">
        <f t="shared" si="1"/>
        <v>#DIV/0!</v>
      </c>
    </row>
    <row r="95" spans="2:36" ht="15" customHeight="1" x14ac:dyDescent="0.25">
      <c r="AJ95" s="226" t="e">
        <f t="shared" si="1"/>
        <v>#DIV/0!</v>
      </c>
    </row>
    <row r="96" spans="2:36" ht="15" customHeight="1" x14ac:dyDescent="0.25">
      <c r="AJ96" s="226" t="e">
        <f t="shared" si="1"/>
        <v>#DIV/0!</v>
      </c>
    </row>
    <row r="97" spans="36:36" x14ac:dyDescent="0.25">
      <c r="AJ97" s="226" t="e">
        <f t="shared" si="1"/>
        <v>#DIV/0!</v>
      </c>
    </row>
    <row r="98" spans="36:36" ht="15" customHeight="1" x14ac:dyDescent="0.25">
      <c r="AJ98" s="226" t="e">
        <f t="shared" si="1"/>
        <v>#DIV/0!</v>
      </c>
    </row>
    <row r="99" spans="36:36" ht="15" customHeight="1" x14ac:dyDescent="0.25">
      <c r="AJ99" s="226" t="e">
        <f t="shared" si="1"/>
        <v>#DIV/0!</v>
      </c>
    </row>
    <row r="100" spans="36:36" ht="15" customHeight="1" x14ac:dyDescent="0.25">
      <c r="AJ100" s="226" t="e">
        <f t="shared" si="1"/>
        <v>#DIV/0!</v>
      </c>
    </row>
    <row r="101" spans="36:36" ht="15" customHeight="1" x14ac:dyDescent="0.25">
      <c r="AJ101" s="226" t="e">
        <f t="shared" si="1"/>
        <v>#DIV/0!</v>
      </c>
    </row>
    <row r="102" spans="36:36" ht="15" customHeight="1" x14ac:dyDescent="0.25">
      <c r="AJ102" s="226" t="e">
        <f t="shared" si="1"/>
        <v>#DIV/0!</v>
      </c>
    </row>
    <row r="103" spans="36:36" ht="15" customHeight="1" x14ac:dyDescent="0.25">
      <c r="AJ103" s="226" t="e">
        <f t="shared" si="1"/>
        <v>#DIV/0!</v>
      </c>
    </row>
    <row r="104" spans="36:36" x14ac:dyDescent="0.25">
      <c r="AJ104" s="226" t="e">
        <f t="shared" si="1"/>
        <v>#DIV/0!</v>
      </c>
    </row>
    <row r="105" spans="36:36" ht="15" customHeight="1" x14ac:dyDescent="0.25">
      <c r="AJ105" s="226" t="e">
        <f t="shared" si="1"/>
        <v>#DIV/0!</v>
      </c>
    </row>
    <row r="106" spans="36:36" ht="15" customHeight="1" x14ac:dyDescent="0.25">
      <c r="AJ106" s="226" t="e">
        <f t="shared" si="1"/>
        <v>#DIV/0!</v>
      </c>
    </row>
    <row r="107" spans="36:36" ht="15" customHeight="1" x14ac:dyDescent="0.25">
      <c r="AJ107" s="226" t="e">
        <f t="shared" si="1"/>
        <v>#DIV/0!</v>
      </c>
    </row>
    <row r="108" spans="36:36" ht="15" customHeight="1" x14ac:dyDescent="0.25">
      <c r="AJ108" s="226" t="e">
        <f t="shared" si="1"/>
        <v>#DIV/0!</v>
      </c>
    </row>
    <row r="109" spans="36:36" ht="15" customHeight="1" x14ac:dyDescent="0.25">
      <c r="AJ109" s="226" t="e">
        <f t="shared" si="1"/>
        <v>#DIV/0!</v>
      </c>
    </row>
    <row r="110" spans="36:36" ht="15" customHeight="1" x14ac:dyDescent="0.25">
      <c r="AJ110" s="226" t="e">
        <f t="shared" si="1"/>
        <v>#DIV/0!</v>
      </c>
    </row>
    <row r="111" spans="36:36" ht="15" customHeight="1" x14ac:dyDescent="0.25">
      <c r="AJ111" s="226" t="e">
        <f t="shared" si="1"/>
        <v>#DIV/0!</v>
      </c>
    </row>
    <row r="112" spans="36:36" ht="15" customHeight="1" x14ac:dyDescent="0.25">
      <c r="AJ112" s="226" t="e">
        <f t="shared" si="1"/>
        <v>#DIV/0!</v>
      </c>
    </row>
    <row r="113" spans="36:36" ht="15" customHeight="1" x14ac:dyDescent="0.25">
      <c r="AJ113" s="226" t="e">
        <f t="shared" si="1"/>
        <v>#DIV/0!</v>
      </c>
    </row>
    <row r="114" spans="36:36" ht="15" customHeight="1" x14ac:dyDescent="0.25">
      <c r="AJ114" s="226" t="e">
        <f t="shared" si="1"/>
        <v>#DIV/0!</v>
      </c>
    </row>
    <row r="115" spans="36:36" ht="15" customHeight="1" x14ac:dyDescent="0.25">
      <c r="AJ115" s="226" t="e">
        <f t="shared" si="1"/>
        <v>#DIV/0!</v>
      </c>
    </row>
    <row r="116" spans="36:36" ht="15" customHeight="1" x14ac:dyDescent="0.25">
      <c r="AJ116" s="226" t="e">
        <f t="shared" si="1"/>
        <v>#DIV/0!</v>
      </c>
    </row>
    <row r="117" spans="36:36" ht="15" customHeight="1" x14ac:dyDescent="0.25">
      <c r="AJ117" s="226" t="e">
        <f t="shared" si="1"/>
        <v>#DIV/0!</v>
      </c>
    </row>
    <row r="118" spans="36:36" ht="15" customHeight="1" x14ac:dyDescent="0.25">
      <c r="AJ118" s="226" t="e">
        <f t="shared" si="1"/>
        <v>#DIV/0!</v>
      </c>
    </row>
    <row r="119" spans="36:36" ht="15" customHeight="1" x14ac:dyDescent="0.25">
      <c r="AJ119" s="226" t="e">
        <f t="shared" si="1"/>
        <v>#DIV/0!</v>
      </c>
    </row>
    <row r="120" spans="36:36" ht="15" customHeight="1" x14ac:dyDescent="0.25">
      <c r="AJ120" s="226" t="e">
        <f t="shared" si="1"/>
        <v>#DIV/0!</v>
      </c>
    </row>
    <row r="121" spans="36:36" ht="15" customHeight="1" x14ac:dyDescent="0.25">
      <c r="AJ121" s="226" t="e">
        <f t="shared" si="1"/>
        <v>#DIV/0!</v>
      </c>
    </row>
    <row r="122" spans="36:36" ht="15" customHeight="1" x14ac:dyDescent="0.25">
      <c r="AJ122" s="226" t="e">
        <f t="shared" si="1"/>
        <v>#DIV/0!</v>
      </c>
    </row>
    <row r="123" spans="36:36" ht="15" customHeight="1" x14ac:dyDescent="0.25">
      <c r="AJ123" s="226" t="e">
        <f t="shared" si="1"/>
        <v>#DIV/0!</v>
      </c>
    </row>
    <row r="124" spans="36:36" ht="15" customHeight="1" x14ac:dyDescent="0.25">
      <c r="AJ124" s="226" t="e">
        <f t="shared" si="1"/>
        <v>#DIV/0!</v>
      </c>
    </row>
    <row r="125" spans="36:36" ht="15" customHeight="1" x14ac:dyDescent="0.25">
      <c r="AJ125" s="226" t="e">
        <f t="shared" si="1"/>
        <v>#DIV/0!</v>
      </c>
    </row>
    <row r="126" spans="36:36" ht="15" customHeight="1" x14ac:dyDescent="0.25">
      <c r="AJ126" s="226" t="e">
        <f t="shared" si="1"/>
        <v>#DIV/0!</v>
      </c>
    </row>
    <row r="127" spans="36:36" ht="15" customHeight="1" x14ac:dyDescent="0.25">
      <c r="AJ127" s="226" t="e">
        <f t="shared" si="1"/>
        <v>#DIV/0!</v>
      </c>
    </row>
    <row r="128" spans="36:36" ht="15" customHeight="1" x14ac:dyDescent="0.25">
      <c r="AJ128" s="226" t="e">
        <f t="shared" si="1"/>
        <v>#DIV/0!</v>
      </c>
    </row>
    <row r="129" spans="36:36" ht="15" customHeight="1" x14ac:dyDescent="0.25">
      <c r="AJ129" s="226" t="e">
        <f t="shared" si="1"/>
        <v>#DIV/0!</v>
      </c>
    </row>
    <row r="130" spans="36:36" ht="15" customHeight="1" x14ac:dyDescent="0.25">
      <c r="AJ130" s="226" t="e">
        <f t="shared" si="1"/>
        <v>#DIV/0!</v>
      </c>
    </row>
    <row r="131" spans="36:36" ht="15" customHeight="1" x14ac:dyDescent="0.25">
      <c r="AJ131" s="226" t="e">
        <f t="shared" si="1"/>
        <v>#DIV/0!</v>
      </c>
    </row>
    <row r="132" spans="36:36" ht="15" customHeight="1" x14ac:dyDescent="0.25">
      <c r="AJ132" s="226" t="e">
        <f t="shared" si="1"/>
        <v>#DIV/0!</v>
      </c>
    </row>
    <row r="133" spans="36:36" ht="15" customHeight="1" x14ac:dyDescent="0.25">
      <c r="AJ133" s="226" t="e">
        <f t="shared" si="1"/>
        <v>#DIV/0!</v>
      </c>
    </row>
    <row r="134" spans="36:36" ht="15" customHeight="1" x14ac:dyDescent="0.25">
      <c r="AJ134" s="226" t="e">
        <f t="shared" si="1"/>
        <v>#DIV/0!</v>
      </c>
    </row>
    <row r="135" spans="36:36" ht="15" customHeight="1" x14ac:dyDescent="0.25">
      <c r="AJ135" s="226" t="e">
        <f t="shared" si="1"/>
        <v>#DIV/0!</v>
      </c>
    </row>
    <row r="136" spans="36:36" ht="15" customHeight="1" x14ac:dyDescent="0.25">
      <c r="AJ136" s="226" t="e">
        <f t="shared" si="1"/>
        <v>#DIV/0!</v>
      </c>
    </row>
    <row r="137" spans="36:36" ht="15" customHeight="1" x14ac:dyDescent="0.25">
      <c r="AJ137" s="226" t="e">
        <f t="shared" si="1"/>
        <v>#DIV/0!</v>
      </c>
    </row>
    <row r="138" spans="36:36" ht="15" customHeight="1" x14ac:dyDescent="0.25">
      <c r="AJ138" s="226" t="e">
        <f t="shared" si="1"/>
        <v>#DIV/0!</v>
      </c>
    </row>
    <row r="139" spans="36:36" ht="15" customHeight="1" x14ac:dyDescent="0.25">
      <c r="AJ139" s="226" t="e">
        <f t="shared" si="1"/>
        <v>#DIV/0!</v>
      </c>
    </row>
    <row r="140" spans="36:36" ht="15" customHeight="1" x14ac:dyDescent="0.25">
      <c r="AJ140" s="226" t="e">
        <f t="shared" si="1"/>
        <v>#DIV/0!</v>
      </c>
    </row>
    <row r="141" spans="36:36" ht="15" customHeight="1" x14ac:dyDescent="0.25">
      <c r="AJ141" s="226" t="e">
        <f t="shared" si="1"/>
        <v>#DIV/0!</v>
      </c>
    </row>
    <row r="142" spans="36:36" ht="15" customHeight="1" x14ac:dyDescent="0.25">
      <c r="AJ142" s="226" t="e">
        <f t="shared" si="1"/>
        <v>#DIV/0!</v>
      </c>
    </row>
    <row r="143" spans="36:36" ht="15" customHeight="1" x14ac:dyDescent="0.25">
      <c r="AJ143" s="226" t="e">
        <f t="shared" si="1"/>
        <v>#DIV/0!</v>
      </c>
    </row>
    <row r="144" spans="36:36" ht="15" customHeight="1" x14ac:dyDescent="0.25">
      <c r="AJ144" s="226" t="e">
        <f t="shared" si="1"/>
        <v>#DIV/0!</v>
      </c>
    </row>
    <row r="145" spans="2:36" ht="15" customHeight="1" x14ac:dyDescent="0.25">
      <c r="AJ145" s="226" t="e">
        <f t="shared" ref="AJ145:AJ190" si="2">C145/D145</f>
        <v>#DIV/0!</v>
      </c>
    </row>
    <row r="146" spans="2:36" ht="15" customHeight="1" x14ac:dyDescent="0.25">
      <c r="AJ146" s="226" t="e">
        <f t="shared" si="2"/>
        <v>#DIV/0!</v>
      </c>
    </row>
    <row r="147" spans="2:36" s="2" customFormat="1" ht="15" customHeight="1" x14ac:dyDescent="0.25">
      <c r="B147" s="26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c r="AA147" s="263"/>
      <c r="AB147" s="263"/>
      <c r="AC147" s="263"/>
      <c r="AD147" s="263"/>
      <c r="AE147" s="263"/>
      <c r="AF147" s="263"/>
      <c r="AG147" s="263"/>
      <c r="AH147" s="263"/>
      <c r="AJ147" s="226" t="e">
        <f t="shared" si="2"/>
        <v>#DIV/0!</v>
      </c>
    </row>
    <row r="148" spans="2:36" s="2" customFormat="1" ht="15" customHeight="1" x14ac:dyDescent="0.25">
      <c r="AJ148" s="226" t="e">
        <f t="shared" si="2"/>
        <v>#DIV/0!</v>
      </c>
    </row>
    <row r="149" spans="2:36" s="2" customFormat="1" ht="15" customHeight="1" x14ac:dyDescent="0.25">
      <c r="AJ149" s="226" t="e">
        <f t="shared" si="2"/>
        <v>#DIV/0!</v>
      </c>
    </row>
    <row r="150" spans="2:36" s="242" customFormat="1" ht="15" customHeight="1" x14ac:dyDescent="0.25">
      <c r="AJ150" s="226" t="e">
        <f t="shared" si="2"/>
        <v>#DIV/0!</v>
      </c>
    </row>
    <row r="151" spans="2:36" s="242" customFormat="1" ht="15" customHeight="1" x14ac:dyDescent="0.25">
      <c r="AJ151" s="226" t="e">
        <f t="shared" si="2"/>
        <v>#DIV/0!</v>
      </c>
    </row>
    <row r="152" spans="2:36" s="242" customFormat="1" ht="15" customHeight="1" x14ac:dyDescent="0.25">
      <c r="AJ152" s="226" t="e">
        <f t="shared" si="2"/>
        <v>#DIV/0!</v>
      </c>
    </row>
    <row r="153" spans="2:36" s="242" customFormat="1" ht="15" customHeight="1" x14ac:dyDescent="0.25">
      <c r="AJ153" s="226" t="e">
        <f t="shared" si="2"/>
        <v>#DIV/0!</v>
      </c>
    </row>
    <row r="154" spans="2:36" s="242" customFormat="1" ht="15" customHeight="1" x14ac:dyDescent="0.25">
      <c r="AJ154" s="226" t="e">
        <f t="shared" si="2"/>
        <v>#DIV/0!</v>
      </c>
    </row>
    <row r="155" spans="2:36" s="2" customFormat="1" ht="15" customHeight="1" x14ac:dyDescent="0.25">
      <c r="AJ155" s="226" t="e">
        <f t="shared" si="2"/>
        <v>#DIV/0!</v>
      </c>
    </row>
    <row r="156" spans="2:36" s="242" customFormat="1" ht="15" customHeight="1" x14ac:dyDescent="0.25">
      <c r="AJ156" s="226" t="e">
        <f t="shared" si="2"/>
        <v>#DIV/0!</v>
      </c>
    </row>
    <row r="157" spans="2:36" s="2" customFormat="1" ht="15" customHeight="1" x14ac:dyDescent="0.25">
      <c r="AJ157" s="226" t="e">
        <f t="shared" si="2"/>
        <v>#DIV/0!</v>
      </c>
    </row>
    <row r="158" spans="2:36" s="242" customFormat="1" ht="15" customHeight="1" x14ac:dyDescent="0.25">
      <c r="AJ158" s="226" t="e">
        <f t="shared" si="2"/>
        <v>#DIV/0!</v>
      </c>
    </row>
    <row r="159" spans="2:36" ht="15" customHeight="1" x14ac:dyDescent="0.25">
      <c r="AJ159" s="226" t="e">
        <f t="shared" si="2"/>
        <v>#DIV/0!</v>
      </c>
    </row>
    <row r="160" spans="2:36" s="242" customFormat="1" ht="15" customHeight="1" x14ac:dyDescent="0.25">
      <c r="AJ160" s="226" t="e">
        <f t="shared" si="2"/>
        <v>#DIV/0!</v>
      </c>
    </row>
    <row r="161" spans="36:36" ht="15" customHeight="1" x14ac:dyDescent="0.25">
      <c r="AJ161" s="226" t="e">
        <f t="shared" si="2"/>
        <v>#DIV/0!</v>
      </c>
    </row>
    <row r="162" spans="36:36" s="242" customFormat="1" ht="15" customHeight="1" x14ac:dyDescent="0.25">
      <c r="AJ162" s="226" t="e">
        <f t="shared" si="2"/>
        <v>#DIV/0!</v>
      </c>
    </row>
    <row r="163" spans="36:36" ht="15" customHeight="1" x14ac:dyDescent="0.25">
      <c r="AJ163" s="226" t="e">
        <f t="shared" si="2"/>
        <v>#DIV/0!</v>
      </c>
    </row>
    <row r="164" spans="36:36" s="242" customFormat="1" ht="15" customHeight="1" x14ac:dyDescent="0.25">
      <c r="AJ164" s="226" t="e">
        <f t="shared" si="2"/>
        <v>#DIV/0!</v>
      </c>
    </row>
    <row r="165" spans="36:36" s="242" customFormat="1" ht="15" customHeight="1" x14ac:dyDescent="0.25">
      <c r="AJ165" s="226" t="e">
        <f t="shared" si="2"/>
        <v>#DIV/0!</v>
      </c>
    </row>
    <row r="166" spans="36:36" ht="15" customHeight="1" x14ac:dyDescent="0.25">
      <c r="AJ166" s="226" t="e">
        <f t="shared" si="2"/>
        <v>#DIV/0!</v>
      </c>
    </row>
    <row r="167" spans="36:36" s="242" customFormat="1" ht="15" customHeight="1" x14ac:dyDescent="0.25">
      <c r="AJ167" s="226" t="e">
        <f t="shared" si="2"/>
        <v>#DIV/0!</v>
      </c>
    </row>
    <row r="168" spans="36:36" ht="15" customHeight="1" x14ac:dyDescent="0.25">
      <c r="AJ168" s="226" t="e">
        <f t="shared" si="2"/>
        <v>#DIV/0!</v>
      </c>
    </row>
    <row r="169" spans="36:36" s="242" customFormat="1" ht="15" customHeight="1" x14ac:dyDescent="0.25">
      <c r="AJ169" s="226" t="e">
        <f t="shared" si="2"/>
        <v>#DIV/0!</v>
      </c>
    </row>
    <row r="170" spans="36:36" ht="15" customHeight="1" x14ac:dyDescent="0.25">
      <c r="AJ170" s="226" t="e">
        <f t="shared" si="2"/>
        <v>#DIV/0!</v>
      </c>
    </row>
    <row r="171" spans="36:36" ht="15" customHeight="1" x14ac:dyDescent="0.25">
      <c r="AJ171" s="226" t="e">
        <f t="shared" si="2"/>
        <v>#DIV/0!</v>
      </c>
    </row>
    <row r="172" spans="36:36" ht="15" customHeight="1" x14ac:dyDescent="0.25">
      <c r="AJ172" s="226" t="e">
        <f t="shared" si="2"/>
        <v>#DIV/0!</v>
      </c>
    </row>
    <row r="173" spans="36:36" ht="15" customHeight="1" x14ac:dyDescent="0.25">
      <c r="AJ173" s="226" t="e">
        <f t="shared" si="2"/>
        <v>#DIV/0!</v>
      </c>
    </row>
    <row r="174" spans="36:36" s="242" customFormat="1" ht="15" customHeight="1" x14ac:dyDescent="0.25">
      <c r="AJ174" s="226" t="e">
        <f t="shared" si="2"/>
        <v>#DIV/0!</v>
      </c>
    </row>
    <row r="175" spans="36:36" ht="15" customHeight="1" x14ac:dyDescent="0.25">
      <c r="AJ175" s="226" t="e">
        <f t="shared" si="2"/>
        <v>#DIV/0!</v>
      </c>
    </row>
    <row r="176" spans="36:36" ht="15" customHeight="1" x14ac:dyDescent="0.25">
      <c r="AJ176" s="226" t="e">
        <f t="shared" si="2"/>
        <v>#DIV/0!</v>
      </c>
    </row>
    <row r="177" spans="36:36" ht="15" customHeight="1" x14ac:dyDescent="0.25">
      <c r="AJ177" s="226" t="e">
        <f t="shared" si="2"/>
        <v>#DIV/0!</v>
      </c>
    </row>
    <row r="178" spans="36:36" ht="15" customHeight="1" x14ac:dyDescent="0.25">
      <c r="AJ178" s="226" t="e">
        <f t="shared" si="2"/>
        <v>#DIV/0!</v>
      </c>
    </row>
    <row r="179" spans="36:36" ht="15" customHeight="1" x14ac:dyDescent="0.25">
      <c r="AJ179" s="226" t="e">
        <f t="shared" si="2"/>
        <v>#DIV/0!</v>
      </c>
    </row>
    <row r="180" spans="36:36" ht="15" customHeight="1" x14ac:dyDescent="0.25">
      <c r="AJ180" s="226" t="e">
        <f t="shared" si="2"/>
        <v>#DIV/0!</v>
      </c>
    </row>
    <row r="181" spans="36:36" ht="15" customHeight="1" x14ac:dyDescent="0.25">
      <c r="AJ181" s="226" t="e">
        <f t="shared" si="2"/>
        <v>#DIV/0!</v>
      </c>
    </row>
    <row r="182" spans="36:36" ht="15" customHeight="1" x14ac:dyDescent="0.25">
      <c r="AJ182" s="226" t="e">
        <f t="shared" si="2"/>
        <v>#DIV/0!</v>
      </c>
    </row>
    <row r="183" spans="36:36" ht="15" customHeight="1" x14ac:dyDescent="0.25">
      <c r="AJ183" s="226" t="e">
        <f t="shared" si="2"/>
        <v>#DIV/0!</v>
      </c>
    </row>
    <row r="184" spans="36:36" ht="15" customHeight="1" x14ac:dyDescent="0.25">
      <c r="AJ184" s="226" t="e">
        <f t="shared" si="2"/>
        <v>#DIV/0!</v>
      </c>
    </row>
    <row r="185" spans="36:36" ht="15" customHeight="1" x14ac:dyDescent="0.25">
      <c r="AJ185" s="226" t="e">
        <f t="shared" si="2"/>
        <v>#DIV/0!</v>
      </c>
    </row>
    <row r="186" spans="36:36" ht="15" customHeight="1" x14ac:dyDescent="0.25">
      <c r="AJ186" s="226" t="e">
        <f t="shared" si="2"/>
        <v>#DIV/0!</v>
      </c>
    </row>
    <row r="187" spans="36:36" ht="15" customHeight="1" x14ac:dyDescent="0.25">
      <c r="AJ187" s="226" t="e">
        <f t="shared" si="2"/>
        <v>#DIV/0!</v>
      </c>
    </row>
    <row r="188" spans="36:36" ht="15" customHeight="1" x14ac:dyDescent="0.25">
      <c r="AJ188" s="226" t="e">
        <f t="shared" si="2"/>
        <v>#DIV/0!</v>
      </c>
    </row>
    <row r="189" spans="36:36" ht="15" customHeight="1" x14ac:dyDescent="0.25">
      <c r="AJ189" s="226" t="e">
        <f t="shared" si="2"/>
        <v>#DIV/0!</v>
      </c>
    </row>
    <row r="190" spans="36:36" ht="15" customHeight="1" x14ac:dyDescent="0.25">
      <c r="AJ190" s="226" t="e">
        <f t="shared" si="2"/>
        <v>#DIV/0!</v>
      </c>
    </row>
    <row r="283" spans="2:34"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c r="AH283" s="259"/>
    </row>
    <row r="368" spans="2:34"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c r="AH368" s="259"/>
    </row>
    <row r="551" spans="2:34"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c r="AH551" s="259"/>
    </row>
    <row r="643" spans="2:34"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c r="AH643" s="259"/>
    </row>
    <row r="719" spans="2:34"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c r="AH719" s="259"/>
    </row>
    <row r="810" spans="2:34"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c r="AH810" s="259"/>
    </row>
    <row r="888" spans="2:34"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c r="AH888" s="259"/>
    </row>
    <row r="973" spans="2:34"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c r="AH973" s="259"/>
    </row>
    <row r="1048" spans="2:34" ht="15" customHeight="1" x14ac:dyDescent="0.25">
      <c r="B1048" s="259"/>
      <c r="C1048" s="259"/>
      <c r="D1048" s="259"/>
      <c r="E1048" s="259"/>
      <c r="F1048" s="259"/>
      <c r="G1048" s="259"/>
      <c r="H1048" s="259"/>
      <c r="I1048" s="259"/>
      <c r="J1048" s="259"/>
      <c r="K1048" s="259"/>
      <c r="L1048" s="259"/>
      <c r="M1048" s="259"/>
      <c r="N1048" s="259"/>
      <c r="O1048" s="259"/>
      <c r="P1048" s="259"/>
      <c r="Q1048" s="259"/>
      <c r="R1048" s="259"/>
      <c r="S1048" s="259"/>
      <c r="T1048" s="259"/>
      <c r="U1048" s="259"/>
      <c r="V1048" s="259"/>
      <c r="W1048" s="259"/>
      <c r="X1048" s="259"/>
      <c r="Y1048" s="259"/>
      <c r="Z1048" s="259"/>
      <c r="AA1048" s="259"/>
      <c r="AB1048" s="259"/>
      <c r="AC1048" s="259"/>
      <c r="AD1048" s="259"/>
      <c r="AE1048" s="259"/>
      <c r="AF1048" s="259"/>
      <c r="AG1048" s="259"/>
      <c r="AH1048" s="259"/>
    </row>
    <row r="1120" spans="2:34" ht="15" customHeight="1" x14ac:dyDescent="0.25">
      <c r="B1120" s="259"/>
      <c r="C1120" s="259"/>
      <c r="D1120" s="259"/>
      <c r="E1120" s="259"/>
      <c r="F1120" s="259"/>
      <c r="G1120" s="259"/>
      <c r="H1120" s="259"/>
      <c r="I1120" s="259"/>
      <c r="J1120" s="259"/>
      <c r="K1120" s="259"/>
      <c r="L1120" s="259"/>
      <c r="M1120" s="259"/>
      <c r="N1120" s="259"/>
      <c r="O1120" s="259"/>
      <c r="P1120" s="259"/>
      <c r="Q1120" s="259"/>
      <c r="R1120" s="259"/>
      <c r="S1120" s="259"/>
      <c r="T1120" s="259"/>
      <c r="U1120" s="259"/>
      <c r="V1120" s="259"/>
      <c r="W1120" s="259"/>
      <c r="X1120" s="259"/>
      <c r="Y1120" s="259"/>
      <c r="Z1120" s="259"/>
      <c r="AA1120" s="259"/>
      <c r="AB1120" s="259"/>
      <c r="AC1120" s="259"/>
      <c r="AD1120" s="259"/>
      <c r="AE1120" s="259"/>
      <c r="AF1120" s="259"/>
      <c r="AG1120" s="259"/>
      <c r="AH1120" s="259"/>
    </row>
    <row r="1254" spans="2:34" ht="15" customHeight="1" x14ac:dyDescent="0.25">
      <c r="B1254" s="259"/>
      <c r="C1254" s="259"/>
      <c r="D1254" s="259"/>
      <c r="E1254" s="259"/>
      <c r="F1254" s="259"/>
      <c r="G1254" s="259"/>
      <c r="H1254" s="259"/>
      <c r="I1254" s="259"/>
      <c r="J1254" s="259"/>
      <c r="K1254" s="259"/>
      <c r="L1254" s="259"/>
      <c r="M1254" s="259"/>
      <c r="N1254" s="259"/>
      <c r="O1254" s="259"/>
      <c r="P1254" s="259"/>
      <c r="Q1254" s="259"/>
      <c r="R1254" s="259"/>
      <c r="S1254" s="259"/>
      <c r="T1254" s="259"/>
      <c r="U1254" s="259"/>
      <c r="V1254" s="259"/>
      <c r="W1254" s="259"/>
      <c r="X1254" s="259"/>
      <c r="Y1254" s="259"/>
      <c r="Z1254" s="259"/>
      <c r="AA1254" s="259"/>
      <c r="AB1254" s="259"/>
      <c r="AC1254" s="259"/>
      <c r="AD1254" s="259"/>
      <c r="AE1254" s="259"/>
      <c r="AF1254" s="259"/>
      <c r="AG1254" s="259"/>
      <c r="AH1254" s="259"/>
    </row>
    <row r="1372" spans="2:34" ht="15" customHeight="1" x14ac:dyDescent="0.25">
      <c r="B1372" s="259"/>
      <c r="C1372" s="259"/>
      <c r="D1372" s="259"/>
      <c r="E1372" s="259"/>
      <c r="F1372" s="259"/>
      <c r="G1372" s="259"/>
      <c r="H1372" s="259"/>
      <c r="I1372" s="259"/>
      <c r="J1372" s="259"/>
      <c r="K1372" s="259"/>
      <c r="L1372" s="259"/>
      <c r="M1372" s="259"/>
      <c r="N1372" s="259"/>
      <c r="O1372" s="259"/>
      <c r="P1372" s="259"/>
      <c r="Q1372" s="259"/>
      <c r="R1372" s="259"/>
      <c r="S1372" s="259"/>
      <c r="T1372" s="259"/>
      <c r="U1372" s="259"/>
      <c r="V1372" s="259"/>
      <c r="W1372" s="259"/>
      <c r="X1372" s="259"/>
      <c r="Y1372" s="259"/>
      <c r="Z1372" s="259"/>
      <c r="AA1372" s="259"/>
      <c r="AB1372" s="259"/>
      <c r="AC1372" s="259"/>
      <c r="AD1372" s="259"/>
      <c r="AE1372" s="259"/>
      <c r="AF1372" s="259"/>
      <c r="AG1372" s="259"/>
      <c r="AH1372" s="259"/>
    </row>
    <row r="1476" spans="2:34" ht="15" customHeight="1" x14ac:dyDescent="0.25">
      <c r="B1476" s="259"/>
      <c r="C1476" s="259"/>
      <c r="D1476" s="259"/>
      <c r="E1476" s="259"/>
      <c r="F1476" s="259"/>
      <c r="G1476" s="259"/>
      <c r="H1476" s="259"/>
      <c r="I1476" s="259"/>
      <c r="J1476" s="259"/>
      <c r="K1476" s="259"/>
      <c r="L1476" s="259"/>
      <c r="M1476" s="259"/>
      <c r="N1476" s="259"/>
      <c r="O1476" s="259"/>
      <c r="P1476" s="259"/>
      <c r="Q1476" s="259"/>
      <c r="R1476" s="259"/>
      <c r="S1476" s="259"/>
      <c r="T1476" s="259"/>
      <c r="U1476" s="259"/>
      <c r="V1476" s="259"/>
      <c r="W1476" s="259"/>
      <c r="X1476" s="259"/>
      <c r="Y1476" s="259"/>
      <c r="Z1476" s="259"/>
      <c r="AA1476" s="259"/>
      <c r="AB1476" s="259"/>
      <c r="AC1476" s="259"/>
      <c r="AD1476" s="259"/>
      <c r="AE1476" s="259"/>
      <c r="AF1476" s="259"/>
      <c r="AG1476" s="259"/>
      <c r="AH1476" s="259"/>
    </row>
  </sheetData>
  <mergeCells count="15">
    <mergeCell ref="B79:AG79"/>
    <mergeCell ref="B147:AH147"/>
    <mergeCell ref="B283:AH283"/>
    <mergeCell ref="B368:AH368"/>
    <mergeCell ref="B551:AH551"/>
    <mergeCell ref="B643:AH643"/>
    <mergeCell ref="B719:AH719"/>
    <mergeCell ref="B810:AH810"/>
    <mergeCell ref="B888:AH888"/>
    <mergeCell ref="B1476:AH1476"/>
    <mergeCell ref="B973:AH973"/>
    <mergeCell ref="B1048:AH1048"/>
    <mergeCell ref="B1120:AH1120"/>
    <mergeCell ref="B1254:AH1254"/>
    <mergeCell ref="B1372:AH1372"/>
  </mergeCells>
  <pageMargins left="0.75" right="0.75" top="1" bottom="1"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F27C8-F500-4F26-B560-2A64D11AB929}">
  <dimension ref="A1:AJ43"/>
  <sheetViews>
    <sheetView workbookViewId="0">
      <selection sqref="A1:XFD1048576"/>
    </sheetView>
  </sheetViews>
  <sheetFormatPr defaultRowHeight="15" x14ac:dyDescent="0.25"/>
  <cols>
    <col min="1" max="16384" width="9.140625" style="248"/>
  </cols>
  <sheetData>
    <row r="1" spans="1:36" x14ac:dyDescent="0.25">
      <c r="A1" s="248" t="s">
        <v>2896</v>
      </c>
    </row>
    <row r="2" spans="1:36" x14ac:dyDescent="0.25">
      <c r="A2" s="248" t="s">
        <v>2897</v>
      </c>
    </row>
    <row r="3" spans="1:36" x14ac:dyDescent="0.25">
      <c r="A3" s="248" t="s">
        <v>2898</v>
      </c>
    </row>
    <row r="4" spans="1:36" x14ac:dyDescent="0.25">
      <c r="A4" s="248" t="s">
        <v>2454</v>
      </c>
    </row>
    <row r="5" spans="1:36" x14ac:dyDescent="0.25">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411</v>
      </c>
      <c r="B6" s="248" t="s">
        <v>2899</v>
      </c>
      <c r="C6" s="248" t="s">
        <v>2900</v>
      </c>
      <c r="D6" s="248" t="s">
        <v>2461</v>
      </c>
      <c r="F6" s="248">
        <v>23.465088000000002</v>
      </c>
      <c r="G6" s="248">
        <v>21.783059999999999</v>
      </c>
      <c r="H6" s="248">
        <v>21.384214</v>
      </c>
      <c r="I6" s="248">
        <v>20.878117</v>
      </c>
      <c r="J6" s="248">
        <v>20.782543</v>
      </c>
      <c r="K6" s="248">
        <v>20.692644000000001</v>
      </c>
      <c r="L6" s="248">
        <v>20.512906999999998</v>
      </c>
      <c r="M6" s="248">
        <v>20.323284000000001</v>
      </c>
      <c r="N6" s="248">
        <v>20.166574000000001</v>
      </c>
      <c r="O6" s="248">
        <v>20.228386</v>
      </c>
      <c r="P6" s="248">
        <v>20.307383000000002</v>
      </c>
      <c r="Q6" s="248">
        <v>20.425203</v>
      </c>
      <c r="R6" s="248">
        <v>20.499140000000001</v>
      </c>
      <c r="S6" s="248">
        <v>20.438977999999999</v>
      </c>
      <c r="T6" s="248">
        <v>20.404790999999999</v>
      </c>
      <c r="U6" s="248">
        <v>20.316797000000001</v>
      </c>
      <c r="V6" s="248">
        <v>20.171747</v>
      </c>
      <c r="W6" s="248">
        <v>20.004017000000001</v>
      </c>
      <c r="X6" s="248">
        <v>19.919577</v>
      </c>
      <c r="Y6" s="248">
        <v>19.699514000000001</v>
      </c>
      <c r="Z6" s="248">
        <v>19.535419000000001</v>
      </c>
      <c r="AA6" s="248">
        <v>19.386906</v>
      </c>
      <c r="AB6" s="248">
        <v>19.263349999999999</v>
      </c>
      <c r="AC6" s="248">
        <v>19.142690999999999</v>
      </c>
      <c r="AD6" s="248">
        <v>18.977442</v>
      </c>
      <c r="AE6" s="248">
        <v>18.848768</v>
      </c>
      <c r="AF6" s="248">
        <v>18.691172000000002</v>
      </c>
      <c r="AG6" s="248">
        <v>18.550405999999999</v>
      </c>
      <c r="AH6" s="248">
        <v>18.279713000000001</v>
      </c>
      <c r="AI6" s="248">
        <v>18.123037</v>
      </c>
      <c r="AJ6" s="251">
        <v>-8.9999999999999993E-3</v>
      </c>
    </row>
    <row r="7" spans="1:36" x14ac:dyDescent="0.25">
      <c r="A7" s="248" t="s">
        <v>873</v>
      </c>
      <c r="C7" s="248" t="s">
        <v>2901</v>
      </c>
    </row>
    <row r="8" spans="1:36" x14ac:dyDescent="0.25">
      <c r="A8" s="248" t="s">
        <v>1976</v>
      </c>
      <c r="B8" s="248" t="s">
        <v>2902</v>
      </c>
      <c r="C8" s="248" t="s">
        <v>2903</v>
      </c>
      <c r="D8" s="248" t="s">
        <v>2470</v>
      </c>
      <c r="F8" s="248">
        <v>0</v>
      </c>
      <c r="G8" s="248">
        <v>0</v>
      </c>
      <c r="H8" s="248">
        <v>0</v>
      </c>
      <c r="I8" s="248">
        <v>0</v>
      </c>
      <c r="J8" s="248">
        <v>0</v>
      </c>
      <c r="K8" s="248">
        <v>0</v>
      </c>
      <c r="L8" s="248">
        <v>0</v>
      </c>
      <c r="M8" s="248">
        <v>0</v>
      </c>
      <c r="N8" s="248">
        <v>0</v>
      </c>
      <c r="O8" s="248">
        <v>0</v>
      </c>
      <c r="P8" s="248">
        <v>0</v>
      </c>
      <c r="Q8" s="248">
        <v>0</v>
      </c>
      <c r="R8" s="248">
        <v>0</v>
      </c>
      <c r="S8" s="248">
        <v>0</v>
      </c>
      <c r="T8" s="248">
        <v>0</v>
      </c>
      <c r="U8" s="248">
        <v>0</v>
      </c>
      <c r="V8" s="248">
        <v>0</v>
      </c>
      <c r="W8" s="248">
        <v>0</v>
      </c>
      <c r="X8" s="248">
        <v>0</v>
      </c>
      <c r="Y8" s="248">
        <v>0</v>
      </c>
      <c r="Z8" s="248">
        <v>0</v>
      </c>
      <c r="AA8" s="248">
        <v>0</v>
      </c>
      <c r="AB8" s="248">
        <v>0</v>
      </c>
      <c r="AC8" s="248">
        <v>0</v>
      </c>
      <c r="AD8" s="248">
        <v>0</v>
      </c>
      <c r="AE8" s="248">
        <v>0</v>
      </c>
      <c r="AF8" s="248">
        <v>0</v>
      </c>
      <c r="AG8" s="248">
        <v>0</v>
      </c>
      <c r="AH8" s="248">
        <v>0</v>
      </c>
      <c r="AI8" s="248">
        <v>0</v>
      </c>
      <c r="AJ8" s="248" t="s">
        <v>102</v>
      </c>
    </row>
    <row r="9" spans="1:36" x14ac:dyDescent="0.25">
      <c r="A9" s="248" t="s">
        <v>1975</v>
      </c>
      <c r="B9" s="248" t="s">
        <v>2904</v>
      </c>
      <c r="C9" s="248" t="s">
        <v>2905</v>
      </c>
      <c r="D9" s="248" t="s">
        <v>2470</v>
      </c>
      <c r="F9" s="248">
        <v>0</v>
      </c>
      <c r="G9" s="248">
        <v>0</v>
      </c>
      <c r="H9" s="248">
        <v>0</v>
      </c>
      <c r="I9" s="248">
        <v>0</v>
      </c>
      <c r="J9" s="248">
        <v>0</v>
      </c>
      <c r="K9" s="248">
        <v>0</v>
      </c>
      <c r="L9" s="248">
        <v>0</v>
      </c>
      <c r="M9" s="248">
        <v>0</v>
      </c>
      <c r="N9" s="248">
        <v>0</v>
      </c>
      <c r="O9" s="248">
        <v>0</v>
      </c>
      <c r="P9" s="248">
        <v>0</v>
      </c>
      <c r="Q9" s="248">
        <v>0</v>
      </c>
      <c r="R9" s="248">
        <v>0</v>
      </c>
      <c r="S9" s="248">
        <v>0</v>
      </c>
      <c r="T9" s="248">
        <v>0</v>
      </c>
      <c r="U9" s="248">
        <v>0</v>
      </c>
      <c r="V9" s="248">
        <v>0</v>
      </c>
      <c r="W9" s="248">
        <v>0</v>
      </c>
      <c r="X9" s="248">
        <v>0</v>
      </c>
      <c r="Y9" s="248">
        <v>0</v>
      </c>
      <c r="Z9" s="248">
        <v>0</v>
      </c>
      <c r="AA9" s="248">
        <v>0</v>
      </c>
      <c r="AB9" s="248">
        <v>0</v>
      </c>
      <c r="AC9" s="248">
        <v>0</v>
      </c>
      <c r="AD9" s="248">
        <v>0</v>
      </c>
      <c r="AE9" s="248">
        <v>0</v>
      </c>
      <c r="AF9" s="248">
        <v>0</v>
      </c>
      <c r="AG9" s="248">
        <v>0</v>
      </c>
      <c r="AH9" s="248">
        <v>0</v>
      </c>
      <c r="AI9" s="248">
        <v>0</v>
      </c>
      <c r="AJ9" s="248" t="s">
        <v>102</v>
      </c>
    </row>
    <row r="10" spans="1:36" x14ac:dyDescent="0.25">
      <c r="A10" s="248" t="s">
        <v>2626</v>
      </c>
      <c r="B10" s="248" t="s">
        <v>2906</v>
      </c>
      <c r="C10" s="248" t="s">
        <v>2907</v>
      </c>
      <c r="D10" s="248" t="s">
        <v>2470</v>
      </c>
      <c r="F10" s="248">
        <v>0</v>
      </c>
      <c r="G10" s="248">
        <v>0</v>
      </c>
      <c r="H10" s="248">
        <v>0</v>
      </c>
      <c r="I10" s="248">
        <v>0</v>
      </c>
      <c r="J10" s="248">
        <v>0</v>
      </c>
      <c r="K10" s="248">
        <v>0</v>
      </c>
      <c r="L10" s="248">
        <v>0</v>
      </c>
      <c r="M10" s="248">
        <v>0</v>
      </c>
      <c r="N10" s="248">
        <v>0</v>
      </c>
      <c r="O10" s="248">
        <v>0</v>
      </c>
      <c r="P10" s="248">
        <v>0</v>
      </c>
      <c r="Q10" s="248">
        <v>0</v>
      </c>
      <c r="R10" s="248">
        <v>0</v>
      </c>
      <c r="S10" s="248">
        <v>0</v>
      </c>
      <c r="T10" s="248">
        <v>0</v>
      </c>
      <c r="U10" s="248">
        <v>0</v>
      </c>
      <c r="V10" s="248">
        <v>0</v>
      </c>
      <c r="W10" s="248">
        <v>0</v>
      </c>
      <c r="X10" s="248">
        <v>0</v>
      </c>
      <c r="Y10" s="248">
        <v>0</v>
      </c>
      <c r="Z10" s="248">
        <v>0</v>
      </c>
      <c r="AA10" s="248">
        <v>0</v>
      </c>
      <c r="AB10" s="248">
        <v>0</v>
      </c>
      <c r="AC10" s="248">
        <v>0</v>
      </c>
      <c r="AD10" s="248">
        <v>0</v>
      </c>
      <c r="AE10" s="248">
        <v>0</v>
      </c>
      <c r="AF10" s="248">
        <v>0</v>
      </c>
      <c r="AG10" s="248">
        <v>0</v>
      </c>
      <c r="AH10" s="248">
        <v>0</v>
      </c>
      <c r="AI10" s="248">
        <v>0</v>
      </c>
      <c r="AJ10" s="248" t="s">
        <v>102</v>
      </c>
    </row>
    <row r="11" spans="1:36" x14ac:dyDescent="0.25">
      <c r="A11" s="248" t="s">
        <v>2484</v>
      </c>
      <c r="B11" s="248" t="s">
        <v>2908</v>
      </c>
      <c r="C11" s="248" t="s">
        <v>2909</v>
      </c>
      <c r="D11" s="248" t="s">
        <v>2470</v>
      </c>
      <c r="F11" s="248">
        <v>0</v>
      </c>
      <c r="G11" s="248">
        <v>0</v>
      </c>
      <c r="H11" s="248">
        <v>0</v>
      </c>
      <c r="I11" s="248">
        <v>0</v>
      </c>
      <c r="J11" s="248">
        <v>0</v>
      </c>
      <c r="K11" s="248">
        <v>0</v>
      </c>
      <c r="L11" s="248">
        <v>0</v>
      </c>
      <c r="M11" s="248">
        <v>0</v>
      </c>
      <c r="N11" s="248">
        <v>0</v>
      </c>
      <c r="O11" s="248">
        <v>0</v>
      </c>
      <c r="P11" s="248">
        <v>0</v>
      </c>
      <c r="Q11" s="248">
        <v>0</v>
      </c>
      <c r="R11" s="248">
        <v>0</v>
      </c>
      <c r="S11" s="248">
        <v>0</v>
      </c>
      <c r="T11" s="248">
        <v>0</v>
      </c>
      <c r="U11" s="248">
        <v>0</v>
      </c>
      <c r="V11" s="248">
        <v>0</v>
      </c>
      <c r="W11" s="248">
        <v>0</v>
      </c>
      <c r="X11" s="248">
        <v>0</v>
      </c>
      <c r="Y11" s="248">
        <v>0</v>
      </c>
      <c r="Z11" s="248">
        <v>0</v>
      </c>
      <c r="AA11" s="248">
        <v>0</v>
      </c>
      <c r="AB11" s="248">
        <v>0</v>
      </c>
      <c r="AC11" s="248">
        <v>0</v>
      </c>
      <c r="AD11" s="248">
        <v>0</v>
      </c>
      <c r="AE11" s="248">
        <v>0</v>
      </c>
      <c r="AF11" s="248">
        <v>0</v>
      </c>
      <c r="AG11" s="248">
        <v>0</v>
      </c>
      <c r="AH11" s="248">
        <v>0</v>
      </c>
      <c r="AI11" s="248">
        <v>0</v>
      </c>
      <c r="AJ11" s="248" t="s">
        <v>102</v>
      </c>
    </row>
    <row r="12" spans="1:36" x14ac:dyDescent="0.25">
      <c r="A12" s="248" t="s">
        <v>2437</v>
      </c>
      <c r="B12" s="248" t="s">
        <v>2910</v>
      </c>
      <c r="C12" s="248" t="s">
        <v>2911</v>
      </c>
      <c r="D12" s="248" t="s">
        <v>2470</v>
      </c>
      <c r="F12" s="248">
        <v>107.861153</v>
      </c>
      <c r="G12" s="248">
        <v>100.32549299999999</v>
      </c>
      <c r="H12" s="248">
        <v>99.184203999999994</v>
      </c>
      <c r="I12" s="248">
        <v>95.778899999999993</v>
      </c>
      <c r="J12" s="248">
        <v>93.413062999999994</v>
      </c>
      <c r="K12" s="248">
        <v>90.659462000000005</v>
      </c>
      <c r="L12" s="248">
        <v>87.118553000000006</v>
      </c>
      <c r="M12" s="248">
        <v>83.245209000000003</v>
      </c>
      <c r="N12" s="248">
        <v>79.732299999999995</v>
      </c>
      <c r="O12" s="248">
        <v>77.399437000000006</v>
      </c>
      <c r="P12" s="248">
        <v>75.521095000000003</v>
      </c>
      <c r="Q12" s="248">
        <v>74.381912</v>
      </c>
      <c r="R12" s="248">
        <v>73.002426</v>
      </c>
      <c r="S12" s="248">
        <v>71.529572000000002</v>
      </c>
      <c r="T12" s="248">
        <v>70.275565999999998</v>
      </c>
      <c r="U12" s="248">
        <v>68.911597999999998</v>
      </c>
      <c r="V12" s="248">
        <v>67.438316</v>
      </c>
      <c r="W12" s="248">
        <v>66.048278999999994</v>
      </c>
      <c r="X12" s="248">
        <v>65.047820999999999</v>
      </c>
      <c r="Y12" s="248">
        <v>63.682445999999999</v>
      </c>
      <c r="Z12" s="248">
        <v>62.442965999999998</v>
      </c>
      <c r="AA12" s="248">
        <v>61.358947999999998</v>
      </c>
      <c r="AB12" s="248">
        <v>60.416229000000001</v>
      </c>
      <c r="AC12" s="248">
        <v>59.493366000000002</v>
      </c>
      <c r="AD12" s="248">
        <v>58.628483000000003</v>
      </c>
      <c r="AE12" s="248">
        <v>57.743355000000001</v>
      </c>
      <c r="AF12" s="248">
        <v>56.793564000000003</v>
      </c>
      <c r="AG12" s="248">
        <v>55.860401000000003</v>
      </c>
      <c r="AH12" s="248">
        <v>54.587021</v>
      </c>
      <c r="AI12" s="248">
        <v>53.561988999999997</v>
      </c>
      <c r="AJ12" s="251">
        <v>-2.4E-2</v>
      </c>
    </row>
    <row r="13" spans="1:36" x14ac:dyDescent="0.25">
      <c r="A13" s="248" t="s">
        <v>2498</v>
      </c>
      <c r="B13" s="248" t="s">
        <v>2912</v>
      </c>
      <c r="C13" s="248" t="s">
        <v>2913</v>
      </c>
      <c r="D13" s="248" t="s">
        <v>2470</v>
      </c>
      <c r="F13" s="248">
        <v>0</v>
      </c>
      <c r="G13" s="248">
        <v>0</v>
      </c>
      <c r="H13" s="248">
        <v>0</v>
      </c>
      <c r="I13" s="248">
        <v>0</v>
      </c>
      <c r="J13" s="248">
        <v>0</v>
      </c>
      <c r="K13" s="248">
        <v>0</v>
      </c>
      <c r="L13" s="248">
        <v>0</v>
      </c>
      <c r="M13" s="248">
        <v>0</v>
      </c>
      <c r="N13" s="248">
        <v>0</v>
      </c>
      <c r="O13" s="248">
        <v>0</v>
      </c>
      <c r="P13" s="248">
        <v>0</v>
      </c>
      <c r="Q13" s="248">
        <v>0</v>
      </c>
      <c r="R13" s="248">
        <v>0</v>
      </c>
      <c r="S13" s="248">
        <v>0</v>
      </c>
      <c r="T13" s="248">
        <v>0</v>
      </c>
      <c r="U13" s="248">
        <v>0</v>
      </c>
      <c r="V13" s="248">
        <v>0</v>
      </c>
      <c r="W13" s="248">
        <v>0</v>
      </c>
      <c r="X13" s="248">
        <v>0</v>
      </c>
      <c r="Y13" s="248">
        <v>0</v>
      </c>
      <c r="Z13" s="248">
        <v>0</v>
      </c>
      <c r="AA13" s="248">
        <v>0</v>
      </c>
      <c r="AB13" s="248">
        <v>0</v>
      </c>
      <c r="AC13" s="248">
        <v>0</v>
      </c>
      <c r="AD13" s="248">
        <v>0</v>
      </c>
      <c r="AE13" s="248">
        <v>0</v>
      </c>
      <c r="AF13" s="248">
        <v>0</v>
      </c>
      <c r="AG13" s="248">
        <v>0</v>
      </c>
      <c r="AH13" s="248">
        <v>0</v>
      </c>
      <c r="AI13" s="248">
        <v>0</v>
      </c>
      <c r="AJ13" s="248" t="s">
        <v>102</v>
      </c>
    </row>
    <row r="14" spans="1:36" x14ac:dyDescent="0.25">
      <c r="A14" s="248" t="s">
        <v>2504</v>
      </c>
      <c r="B14" s="248" t="s">
        <v>2914</v>
      </c>
      <c r="C14" s="248" t="s">
        <v>2915</v>
      </c>
      <c r="D14" s="248" t="s">
        <v>2470</v>
      </c>
      <c r="F14" s="248">
        <v>46.062057000000003</v>
      </c>
      <c r="G14" s="248">
        <v>43.111499999999999</v>
      </c>
      <c r="H14" s="248">
        <v>42.833098999999997</v>
      </c>
      <c r="I14" s="248">
        <v>41.782623000000001</v>
      </c>
      <c r="J14" s="248">
        <v>41.243651999999997</v>
      </c>
      <c r="K14" s="248">
        <v>40.702567999999999</v>
      </c>
      <c r="L14" s="248">
        <v>39.999771000000003</v>
      </c>
      <c r="M14" s="248">
        <v>39.332363000000001</v>
      </c>
      <c r="N14" s="248">
        <v>38.751666999999998</v>
      </c>
      <c r="O14" s="248">
        <v>38.551346000000002</v>
      </c>
      <c r="P14" s="248">
        <v>38.396434999999997</v>
      </c>
      <c r="Q14" s="248">
        <v>38.324741000000003</v>
      </c>
      <c r="R14" s="248">
        <v>38.269444</v>
      </c>
      <c r="S14" s="248">
        <v>37.899742000000003</v>
      </c>
      <c r="T14" s="248">
        <v>37.609431999999998</v>
      </c>
      <c r="U14" s="248">
        <v>37.240639000000002</v>
      </c>
      <c r="V14" s="248">
        <v>36.894924000000003</v>
      </c>
      <c r="W14" s="248">
        <v>36.511687999999999</v>
      </c>
      <c r="X14" s="248">
        <v>36.291389000000002</v>
      </c>
      <c r="Y14" s="248">
        <v>35.776764</v>
      </c>
      <c r="Z14" s="248">
        <v>35.386260999999998</v>
      </c>
      <c r="AA14" s="248">
        <v>34.983615999999998</v>
      </c>
      <c r="AB14" s="248">
        <v>34.577942</v>
      </c>
      <c r="AC14" s="248">
        <v>34.189526000000001</v>
      </c>
      <c r="AD14" s="248">
        <v>33.742165</v>
      </c>
      <c r="AE14" s="248">
        <v>33.42239</v>
      </c>
      <c r="AF14" s="248">
        <v>33.011372000000001</v>
      </c>
      <c r="AG14" s="248">
        <v>32.649470999999998</v>
      </c>
      <c r="AH14" s="248">
        <v>32.103580000000001</v>
      </c>
      <c r="AI14" s="248">
        <v>31.714867000000002</v>
      </c>
      <c r="AJ14" s="251">
        <v>-1.2999999999999999E-2</v>
      </c>
    </row>
    <row r="15" spans="1:36" x14ac:dyDescent="0.25">
      <c r="A15" s="248" t="s">
        <v>2507</v>
      </c>
      <c r="B15" s="248" t="s">
        <v>2916</v>
      </c>
      <c r="C15" s="248" t="s">
        <v>2917</v>
      </c>
      <c r="D15" s="248" t="s">
        <v>2470</v>
      </c>
      <c r="F15" s="248">
        <v>153.92321799999999</v>
      </c>
      <c r="G15" s="248">
        <v>143.43699599999999</v>
      </c>
      <c r="H15" s="248">
        <v>142.017303</v>
      </c>
      <c r="I15" s="248">
        <v>137.56152299999999</v>
      </c>
      <c r="J15" s="248">
        <v>134.65670800000001</v>
      </c>
      <c r="K15" s="248">
        <v>131.36203</v>
      </c>
      <c r="L15" s="248">
        <v>127.118324</v>
      </c>
      <c r="M15" s="248">
        <v>122.57757599999999</v>
      </c>
      <c r="N15" s="248">
        <v>118.483963</v>
      </c>
      <c r="O15" s="248">
        <v>115.950783</v>
      </c>
      <c r="P15" s="248">
        <v>113.917526</v>
      </c>
      <c r="Q15" s="248">
        <v>112.70665</v>
      </c>
      <c r="R15" s="248">
        <v>111.271866</v>
      </c>
      <c r="S15" s="248">
        <v>109.42931400000001</v>
      </c>
      <c r="T15" s="248">
        <v>107.884995</v>
      </c>
      <c r="U15" s="248">
        <v>106.152237</v>
      </c>
      <c r="V15" s="248">
        <v>104.333237</v>
      </c>
      <c r="W15" s="248">
        <v>102.559967</v>
      </c>
      <c r="X15" s="248">
        <v>101.33921100000001</v>
      </c>
      <c r="Y15" s="248">
        <v>99.459213000000005</v>
      </c>
      <c r="Z15" s="248">
        <v>97.829223999999996</v>
      </c>
      <c r="AA15" s="248">
        <v>96.342560000000006</v>
      </c>
      <c r="AB15" s="248">
        <v>94.994170999999994</v>
      </c>
      <c r="AC15" s="248">
        <v>93.682891999999995</v>
      </c>
      <c r="AD15" s="248">
        <v>92.370650999999995</v>
      </c>
      <c r="AE15" s="248">
        <v>91.165740999999997</v>
      </c>
      <c r="AF15" s="248">
        <v>89.804931999999994</v>
      </c>
      <c r="AG15" s="248">
        <v>88.509872000000001</v>
      </c>
      <c r="AH15" s="248">
        <v>86.690597999999994</v>
      </c>
      <c r="AI15" s="248">
        <v>85.276854999999998</v>
      </c>
      <c r="AJ15" s="251">
        <v>-0.02</v>
      </c>
    </row>
    <row r="16" spans="1:36" x14ac:dyDescent="0.25">
      <c r="A16" s="248" t="s">
        <v>512</v>
      </c>
      <c r="C16" s="248" t="s">
        <v>2918</v>
      </c>
    </row>
    <row r="17" spans="1:36" x14ac:dyDescent="0.25">
      <c r="A17" s="248" t="s">
        <v>511</v>
      </c>
      <c r="C17" s="248" t="s">
        <v>2919</v>
      </c>
    </row>
    <row r="18" spans="1:36" x14ac:dyDescent="0.25">
      <c r="A18" s="248" t="s">
        <v>1976</v>
      </c>
      <c r="B18" s="248" t="s">
        <v>2920</v>
      </c>
      <c r="C18" s="248" t="s">
        <v>2921</v>
      </c>
      <c r="D18" s="248" t="s">
        <v>2648</v>
      </c>
      <c r="F18" s="248">
        <v>0</v>
      </c>
      <c r="G18" s="248">
        <v>0</v>
      </c>
      <c r="H18" s="248">
        <v>0</v>
      </c>
      <c r="I18" s="248">
        <v>0</v>
      </c>
      <c r="J18" s="248">
        <v>0</v>
      </c>
      <c r="K18" s="248">
        <v>0</v>
      </c>
      <c r="L18" s="248">
        <v>0</v>
      </c>
      <c r="M18" s="248">
        <v>0</v>
      </c>
      <c r="N18" s="248">
        <v>0</v>
      </c>
      <c r="O18" s="248">
        <v>0</v>
      </c>
      <c r="P18" s="248">
        <v>0</v>
      </c>
      <c r="Q18" s="248">
        <v>0</v>
      </c>
      <c r="R18" s="248">
        <v>0</v>
      </c>
      <c r="S18" s="248">
        <v>0</v>
      </c>
      <c r="T18" s="248">
        <v>0</v>
      </c>
      <c r="U18" s="248">
        <v>0</v>
      </c>
      <c r="V18" s="248">
        <v>0</v>
      </c>
      <c r="W18" s="248">
        <v>0</v>
      </c>
      <c r="X18" s="248">
        <v>0</v>
      </c>
      <c r="Y18" s="248">
        <v>0</v>
      </c>
      <c r="Z18" s="248">
        <v>0</v>
      </c>
      <c r="AA18" s="248">
        <v>0</v>
      </c>
      <c r="AB18" s="248">
        <v>0</v>
      </c>
      <c r="AC18" s="248">
        <v>0</v>
      </c>
      <c r="AD18" s="248">
        <v>0</v>
      </c>
      <c r="AE18" s="248">
        <v>0</v>
      </c>
      <c r="AF18" s="248">
        <v>0</v>
      </c>
      <c r="AG18" s="248">
        <v>0</v>
      </c>
      <c r="AH18" s="248">
        <v>0</v>
      </c>
      <c r="AI18" s="248">
        <v>0</v>
      </c>
      <c r="AJ18" s="248" t="s">
        <v>102</v>
      </c>
    </row>
    <row r="19" spans="1:36" x14ac:dyDescent="0.25">
      <c r="A19" s="248" t="s">
        <v>1975</v>
      </c>
      <c r="B19" s="248" t="s">
        <v>2922</v>
      </c>
      <c r="C19" s="248" t="s">
        <v>2923</v>
      </c>
      <c r="D19" s="248" t="s">
        <v>2648</v>
      </c>
      <c r="F19" s="248">
        <v>0</v>
      </c>
      <c r="G19" s="248">
        <v>0</v>
      </c>
      <c r="H19" s="248">
        <v>0</v>
      </c>
      <c r="I19" s="248">
        <v>0</v>
      </c>
      <c r="J19" s="248">
        <v>0</v>
      </c>
      <c r="K19" s="248">
        <v>0</v>
      </c>
      <c r="L19" s="248">
        <v>0</v>
      </c>
      <c r="M19" s="248">
        <v>0</v>
      </c>
      <c r="N19" s="248">
        <v>0</v>
      </c>
      <c r="O19" s="248">
        <v>0</v>
      </c>
      <c r="P19" s="248">
        <v>0</v>
      </c>
      <c r="Q19" s="248">
        <v>0</v>
      </c>
      <c r="R19" s="248">
        <v>0</v>
      </c>
      <c r="S19" s="248">
        <v>0</v>
      </c>
      <c r="T19" s="248">
        <v>0</v>
      </c>
      <c r="U19" s="248">
        <v>0</v>
      </c>
      <c r="V19" s="248">
        <v>0</v>
      </c>
      <c r="W19" s="248">
        <v>0</v>
      </c>
      <c r="X19" s="248">
        <v>0</v>
      </c>
      <c r="Y19" s="248">
        <v>0</v>
      </c>
      <c r="Z19" s="248">
        <v>0</v>
      </c>
      <c r="AA19" s="248">
        <v>0</v>
      </c>
      <c r="AB19" s="248">
        <v>0</v>
      </c>
      <c r="AC19" s="248">
        <v>0</v>
      </c>
      <c r="AD19" s="248">
        <v>0</v>
      </c>
      <c r="AE19" s="248">
        <v>0</v>
      </c>
      <c r="AF19" s="248">
        <v>0</v>
      </c>
      <c r="AG19" s="248">
        <v>0</v>
      </c>
      <c r="AH19" s="248">
        <v>0</v>
      </c>
      <c r="AI19" s="248">
        <v>0</v>
      </c>
      <c r="AJ19" s="248" t="s">
        <v>102</v>
      </c>
    </row>
    <row r="20" spans="1:36" x14ac:dyDescent="0.25">
      <c r="A20" s="248" t="s">
        <v>2626</v>
      </c>
      <c r="B20" s="248" t="s">
        <v>2924</v>
      </c>
      <c r="C20" s="248" t="s">
        <v>2925</v>
      </c>
      <c r="D20" s="248" t="s">
        <v>2648</v>
      </c>
      <c r="F20" s="248">
        <v>0</v>
      </c>
      <c r="G20" s="248">
        <v>0</v>
      </c>
      <c r="H20" s="248">
        <v>0</v>
      </c>
      <c r="I20" s="248">
        <v>0</v>
      </c>
      <c r="J20" s="248">
        <v>0</v>
      </c>
      <c r="K20" s="248">
        <v>0</v>
      </c>
      <c r="L20" s="248">
        <v>0</v>
      </c>
      <c r="M20" s="248">
        <v>0</v>
      </c>
      <c r="N20" s="248">
        <v>0</v>
      </c>
      <c r="O20" s="248">
        <v>0</v>
      </c>
      <c r="P20" s="248">
        <v>0</v>
      </c>
      <c r="Q20" s="248">
        <v>0</v>
      </c>
      <c r="R20" s="248">
        <v>0</v>
      </c>
      <c r="S20" s="248">
        <v>0</v>
      </c>
      <c r="T20" s="248">
        <v>0</v>
      </c>
      <c r="U20" s="248">
        <v>0</v>
      </c>
      <c r="V20" s="248">
        <v>0</v>
      </c>
      <c r="W20" s="248">
        <v>0</v>
      </c>
      <c r="X20" s="248">
        <v>0</v>
      </c>
      <c r="Y20" s="248">
        <v>0</v>
      </c>
      <c r="Z20" s="248">
        <v>0</v>
      </c>
      <c r="AA20" s="248">
        <v>0</v>
      </c>
      <c r="AB20" s="248">
        <v>0</v>
      </c>
      <c r="AC20" s="248">
        <v>0</v>
      </c>
      <c r="AD20" s="248">
        <v>0</v>
      </c>
      <c r="AE20" s="248">
        <v>0</v>
      </c>
      <c r="AF20" s="248">
        <v>0</v>
      </c>
      <c r="AG20" s="248">
        <v>0</v>
      </c>
      <c r="AH20" s="248">
        <v>0</v>
      </c>
      <c r="AI20" s="248">
        <v>0</v>
      </c>
      <c r="AJ20" s="248" t="s">
        <v>102</v>
      </c>
    </row>
    <row r="21" spans="1:36" x14ac:dyDescent="0.25">
      <c r="A21" s="248" t="s">
        <v>2484</v>
      </c>
      <c r="B21" s="248" t="s">
        <v>2926</v>
      </c>
      <c r="C21" s="248" t="s">
        <v>2927</v>
      </c>
      <c r="D21" s="248" t="s">
        <v>2648</v>
      </c>
      <c r="F21" s="248">
        <v>0</v>
      </c>
      <c r="G21" s="248">
        <v>0</v>
      </c>
      <c r="H21" s="248">
        <v>0</v>
      </c>
      <c r="I21" s="248">
        <v>0</v>
      </c>
      <c r="J21" s="248">
        <v>0</v>
      </c>
      <c r="K21" s="248">
        <v>0</v>
      </c>
      <c r="L21" s="248">
        <v>0</v>
      </c>
      <c r="M21" s="248">
        <v>0</v>
      </c>
      <c r="N21" s="248">
        <v>0</v>
      </c>
      <c r="O21" s="248">
        <v>0</v>
      </c>
      <c r="P21" s="248">
        <v>0</v>
      </c>
      <c r="Q21" s="248">
        <v>0</v>
      </c>
      <c r="R21" s="248">
        <v>0</v>
      </c>
      <c r="S21" s="248">
        <v>0</v>
      </c>
      <c r="T21" s="248">
        <v>0</v>
      </c>
      <c r="U21" s="248">
        <v>0</v>
      </c>
      <c r="V21" s="248">
        <v>0</v>
      </c>
      <c r="W21" s="248">
        <v>0</v>
      </c>
      <c r="X21" s="248">
        <v>0</v>
      </c>
      <c r="Y21" s="248">
        <v>0</v>
      </c>
      <c r="Z21" s="248">
        <v>0</v>
      </c>
      <c r="AA21" s="248">
        <v>0</v>
      </c>
      <c r="AB21" s="248">
        <v>0</v>
      </c>
      <c r="AC21" s="248">
        <v>0</v>
      </c>
      <c r="AD21" s="248">
        <v>0</v>
      </c>
      <c r="AE21" s="248">
        <v>0</v>
      </c>
      <c r="AF21" s="248">
        <v>0</v>
      </c>
      <c r="AG21" s="248">
        <v>0</v>
      </c>
      <c r="AH21" s="248">
        <v>0</v>
      </c>
      <c r="AI21" s="248">
        <v>0</v>
      </c>
      <c r="AJ21" s="248" t="s">
        <v>102</v>
      </c>
    </row>
    <row r="22" spans="1:36" x14ac:dyDescent="0.25">
      <c r="A22" s="248" t="s">
        <v>2437</v>
      </c>
      <c r="B22" s="248" t="s">
        <v>2928</v>
      </c>
      <c r="C22" s="248" t="s">
        <v>2929</v>
      </c>
      <c r="D22" s="248" t="s">
        <v>2648</v>
      </c>
      <c r="F22" s="248">
        <v>4.5966649999999998</v>
      </c>
      <c r="G22" s="248">
        <v>4.6056660000000003</v>
      </c>
      <c r="H22" s="248">
        <v>4.6381969999999999</v>
      </c>
      <c r="I22" s="248">
        <v>4.5875260000000004</v>
      </c>
      <c r="J22" s="248">
        <v>4.4947850000000003</v>
      </c>
      <c r="K22" s="248">
        <v>4.3812410000000002</v>
      </c>
      <c r="L22" s="248">
        <v>4.2470119999999998</v>
      </c>
      <c r="M22" s="248">
        <v>4.0960510000000001</v>
      </c>
      <c r="N22" s="248">
        <v>3.9536859999999998</v>
      </c>
      <c r="O22" s="248">
        <v>3.8262779999999998</v>
      </c>
      <c r="P22" s="248">
        <v>3.718899</v>
      </c>
      <c r="Q22" s="248">
        <v>3.6416729999999999</v>
      </c>
      <c r="R22" s="248">
        <v>3.5612430000000002</v>
      </c>
      <c r="S22" s="248">
        <v>3.4996649999999998</v>
      </c>
      <c r="T22" s="248">
        <v>3.4440719999999998</v>
      </c>
      <c r="U22" s="248">
        <v>3.3918529999999998</v>
      </c>
      <c r="V22" s="248">
        <v>3.3432059999999999</v>
      </c>
      <c r="W22" s="248">
        <v>3.3017509999999999</v>
      </c>
      <c r="X22" s="248">
        <v>3.2655219999999998</v>
      </c>
      <c r="Y22" s="248">
        <v>3.232691</v>
      </c>
      <c r="Z22" s="248">
        <v>3.1963979999999999</v>
      </c>
      <c r="AA22" s="248">
        <v>3.164968</v>
      </c>
      <c r="AB22" s="248">
        <v>3.1363300000000001</v>
      </c>
      <c r="AC22" s="248">
        <v>3.1078890000000001</v>
      </c>
      <c r="AD22" s="248">
        <v>3.089378</v>
      </c>
      <c r="AE22" s="248">
        <v>3.0635080000000001</v>
      </c>
      <c r="AF22" s="248">
        <v>3.0385230000000001</v>
      </c>
      <c r="AG22" s="248">
        <v>3.0112760000000001</v>
      </c>
      <c r="AH22" s="248">
        <v>2.986208</v>
      </c>
      <c r="AI22" s="248">
        <v>2.9554640000000001</v>
      </c>
      <c r="AJ22" s="251">
        <v>-1.4999999999999999E-2</v>
      </c>
    </row>
    <row r="23" spans="1:36" x14ac:dyDescent="0.25">
      <c r="A23" s="248" t="s">
        <v>2498</v>
      </c>
      <c r="B23" s="248" t="s">
        <v>2930</v>
      </c>
      <c r="C23" s="248" t="s">
        <v>2931</v>
      </c>
      <c r="D23" s="248" t="s">
        <v>2648</v>
      </c>
      <c r="F23" s="248">
        <v>0</v>
      </c>
      <c r="G23" s="248">
        <v>0</v>
      </c>
      <c r="H23" s="248">
        <v>0</v>
      </c>
      <c r="I23" s="248">
        <v>0</v>
      </c>
      <c r="J23" s="248">
        <v>0</v>
      </c>
      <c r="K23" s="248">
        <v>0</v>
      </c>
      <c r="L23" s="248">
        <v>0</v>
      </c>
      <c r="M23" s="248">
        <v>0</v>
      </c>
      <c r="N23" s="248">
        <v>0</v>
      </c>
      <c r="O23" s="248">
        <v>0</v>
      </c>
      <c r="P23" s="248">
        <v>0</v>
      </c>
      <c r="Q23" s="248">
        <v>0</v>
      </c>
      <c r="R23" s="248">
        <v>0</v>
      </c>
      <c r="S23" s="248">
        <v>0</v>
      </c>
      <c r="T23" s="248">
        <v>0</v>
      </c>
      <c r="U23" s="248">
        <v>0</v>
      </c>
      <c r="V23" s="248">
        <v>0</v>
      </c>
      <c r="W23" s="248">
        <v>0</v>
      </c>
      <c r="X23" s="248">
        <v>0</v>
      </c>
      <c r="Y23" s="248">
        <v>0</v>
      </c>
      <c r="Z23" s="248">
        <v>0</v>
      </c>
      <c r="AA23" s="248">
        <v>0</v>
      </c>
      <c r="AB23" s="248">
        <v>0</v>
      </c>
      <c r="AC23" s="248">
        <v>0</v>
      </c>
      <c r="AD23" s="248">
        <v>0</v>
      </c>
      <c r="AE23" s="248">
        <v>0</v>
      </c>
      <c r="AF23" s="248">
        <v>0</v>
      </c>
      <c r="AG23" s="248">
        <v>0</v>
      </c>
      <c r="AH23" s="248">
        <v>0</v>
      </c>
      <c r="AI23" s="248">
        <v>0</v>
      </c>
      <c r="AJ23" s="248" t="s">
        <v>102</v>
      </c>
    </row>
    <row r="24" spans="1:36" x14ac:dyDescent="0.25">
      <c r="A24" s="248" t="s">
        <v>2504</v>
      </c>
      <c r="B24" s="248" t="s">
        <v>2932</v>
      </c>
      <c r="C24" s="248" t="s">
        <v>2933</v>
      </c>
      <c r="D24" s="248" t="s">
        <v>2648</v>
      </c>
      <c r="F24" s="248">
        <v>1.963004</v>
      </c>
      <c r="G24" s="248">
        <v>1.9791300000000001</v>
      </c>
      <c r="H24" s="248">
        <v>2.0030239999999999</v>
      </c>
      <c r="I24" s="248">
        <v>2.0012639999999999</v>
      </c>
      <c r="J24" s="248">
        <v>1.9845330000000001</v>
      </c>
      <c r="K24" s="248">
        <v>1.9670069999999999</v>
      </c>
      <c r="L24" s="248">
        <v>1.949981</v>
      </c>
      <c r="M24" s="248">
        <v>1.935335</v>
      </c>
      <c r="N24" s="248">
        <v>1.9215789999999999</v>
      </c>
      <c r="O24" s="248">
        <v>1.9058040000000001</v>
      </c>
      <c r="P24" s="248">
        <v>1.8907620000000001</v>
      </c>
      <c r="Q24" s="248">
        <v>1.8763460000000001</v>
      </c>
      <c r="R24" s="248">
        <v>1.8668800000000001</v>
      </c>
      <c r="S24" s="248">
        <v>1.8542879999999999</v>
      </c>
      <c r="T24" s="248">
        <v>1.843167</v>
      </c>
      <c r="U24" s="248">
        <v>1.8329979999999999</v>
      </c>
      <c r="V24" s="248">
        <v>1.82904</v>
      </c>
      <c r="W24" s="248">
        <v>1.825218</v>
      </c>
      <c r="X24" s="248">
        <v>1.821896</v>
      </c>
      <c r="Y24" s="248">
        <v>1.8161240000000001</v>
      </c>
      <c r="Z24" s="248">
        <v>1.8113900000000001</v>
      </c>
      <c r="AA24" s="248">
        <v>1.804497</v>
      </c>
      <c r="AB24" s="248">
        <v>1.7950120000000001</v>
      </c>
      <c r="AC24" s="248">
        <v>1.786036</v>
      </c>
      <c r="AD24" s="248">
        <v>1.778014</v>
      </c>
      <c r="AE24" s="248">
        <v>1.7731870000000001</v>
      </c>
      <c r="AF24" s="248">
        <v>1.7661480000000001</v>
      </c>
      <c r="AG24" s="248">
        <v>1.760041</v>
      </c>
      <c r="AH24" s="248">
        <v>1.7562409999999999</v>
      </c>
      <c r="AI24" s="248">
        <v>1.7499750000000001</v>
      </c>
      <c r="AJ24" s="251">
        <v>-4.0000000000000001E-3</v>
      </c>
    </row>
    <row r="25" spans="1:36" x14ac:dyDescent="0.25">
      <c r="A25" s="248" t="s">
        <v>2507</v>
      </c>
      <c r="B25" s="248" t="s">
        <v>2934</v>
      </c>
      <c r="C25" s="248" t="s">
        <v>2935</v>
      </c>
      <c r="D25" s="248" t="s">
        <v>2648</v>
      </c>
      <c r="F25" s="248">
        <v>6.5596690000000004</v>
      </c>
      <c r="G25" s="248">
        <v>6.5847949999999997</v>
      </c>
      <c r="H25" s="248">
        <v>6.641222</v>
      </c>
      <c r="I25" s="248">
        <v>6.5887900000000004</v>
      </c>
      <c r="J25" s="248">
        <v>6.4793180000000001</v>
      </c>
      <c r="K25" s="248">
        <v>6.3482479999999999</v>
      </c>
      <c r="L25" s="248">
        <v>6.1969919999999998</v>
      </c>
      <c r="M25" s="248">
        <v>6.0313860000000004</v>
      </c>
      <c r="N25" s="248">
        <v>5.8752649999999997</v>
      </c>
      <c r="O25" s="248">
        <v>5.7320830000000003</v>
      </c>
      <c r="P25" s="248">
        <v>5.609661</v>
      </c>
      <c r="Q25" s="248">
        <v>5.5180189999999998</v>
      </c>
      <c r="R25" s="248">
        <v>5.4281230000000003</v>
      </c>
      <c r="S25" s="248">
        <v>5.3539519999999996</v>
      </c>
      <c r="T25" s="248">
        <v>5.2872389999999996</v>
      </c>
      <c r="U25" s="248">
        <v>5.2248510000000001</v>
      </c>
      <c r="V25" s="248">
        <v>5.1722460000000003</v>
      </c>
      <c r="W25" s="248">
        <v>5.1269689999999999</v>
      </c>
      <c r="X25" s="248">
        <v>5.0874180000000004</v>
      </c>
      <c r="Y25" s="248">
        <v>5.0488150000000003</v>
      </c>
      <c r="Z25" s="248">
        <v>5.0077879999999997</v>
      </c>
      <c r="AA25" s="248">
        <v>4.9694659999999997</v>
      </c>
      <c r="AB25" s="248">
        <v>4.9313419999999999</v>
      </c>
      <c r="AC25" s="248">
        <v>4.8939250000000003</v>
      </c>
      <c r="AD25" s="248">
        <v>4.8673919999999997</v>
      </c>
      <c r="AE25" s="248">
        <v>4.8366949999999997</v>
      </c>
      <c r="AF25" s="248">
        <v>4.8046709999999999</v>
      </c>
      <c r="AG25" s="248">
        <v>4.7713169999999998</v>
      </c>
      <c r="AH25" s="248">
        <v>4.7424489999999997</v>
      </c>
      <c r="AI25" s="248">
        <v>4.7054400000000003</v>
      </c>
      <c r="AJ25" s="251">
        <v>-1.0999999999999999E-2</v>
      </c>
    </row>
    <row r="26" spans="1:36" x14ac:dyDescent="0.25">
      <c r="A26" s="248" t="s">
        <v>2510</v>
      </c>
      <c r="C26" s="248" t="s">
        <v>2936</v>
      </c>
    </row>
    <row r="27" spans="1:36" x14ac:dyDescent="0.25">
      <c r="A27" s="248" t="s">
        <v>220</v>
      </c>
      <c r="B27" s="248" t="s">
        <v>2937</v>
      </c>
      <c r="C27" s="248" t="s">
        <v>2938</v>
      </c>
      <c r="D27" s="248" t="s">
        <v>2514</v>
      </c>
      <c r="F27" s="248">
        <v>11.419121000000001</v>
      </c>
      <c r="G27" s="248">
        <v>10.467813</v>
      </c>
      <c r="H27" s="248">
        <v>10.134834</v>
      </c>
      <c r="I27" s="248">
        <v>9.3672199999999997</v>
      </c>
      <c r="J27" s="248">
        <v>9.0139899999999997</v>
      </c>
      <c r="K27" s="248">
        <v>8.7321000000000009</v>
      </c>
      <c r="L27" s="248">
        <v>8.3515979999999992</v>
      </c>
      <c r="M27" s="248">
        <v>8.09422</v>
      </c>
      <c r="N27" s="248">
        <v>7.8097110000000001</v>
      </c>
      <c r="O27" s="248">
        <v>7.5826840000000004</v>
      </c>
      <c r="P27" s="248">
        <v>7.4140540000000001</v>
      </c>
      <c r="Q27" s="248">
        <v>7.2870780000000002</v>
      </c>
      <c r="R27" s="248">
        <v>7.2434349999999998</v>
      </c>
      <c r="S27" s="248">
        <v>7.0023910000000003</v>
      </c>
      <c r="T27" s="248">
        <v>6.7837310000000004</v>
      </c>
      <c r="U27" s="248">
        <v>6.6118119999999996</v>
      </c>
      <c r="V27" s="248">
        <v>6.475447</v>
      </c>
      <c r="W27" s="248">
        <v>6.3671870000000004</v>
      </c>
      <c r="X27" s="248">
        <v>6.2947040000000003</v>
      </c>
      <c r="Y27" s="248">
        <v>6.1631470000000004</v>
      </c>
      <c r="Z27" s="248">
        <v>6.0558630000000004</v>
      </c>
      <c r="AA27" s="248">
        <v>5.951829</v>
      </c>
      <c r="AB27" s="248">
        <v>5.849729</v>
      </c>
      <c r="AC27" s="248">
        <v>5.74899</v>
      </c>
      <c r="AD27" s="248">
        <v>5.6356719999999996</v>
      </c>
      <c r="AE27" s="248">
        <v>5.5506219999999997</v>
      </c>
      <c r="AF27" s="248">
        <v>5.4485999999999999</v>
      </c>
      <c r="AG27" s="248">
        <v>5.3524399999999996</v>
      </c>
      <c r="AH27" s="248">
        <v>5.2323310000000003</v>
      </c>
      <c r="AI27" s="248">
        <v>5.1574609999999996</v>
      </c>
      <c r="AJ27" s="251">
        <v>-2.7E-2</v>
      </c>
    </row>
    <row r="28" spans="1:36" x14ac:dyDescent="0.25">
      <c r="A28" s="248" t="s">
        <v>228</v>
      </c>
      <c r="C28" s="248" t="s">
        <v>2939</v>
      </c>
    </row>
    <row r="29" spans="1:36" x14ac:dyDescent="0.25">
      <c r="A29" s="248" t="s">
        <v>2571</v>
      </c>
      <c r="C29" s="248" t="s">
        <v>2940</v>
      </c>
    </row>
    <row r="30" spans="1:36" x14ac:dyDescent="0.25">
      <c r="A30" s="248" t="s">
        <v>2573</v>
      </c>
      <c r="B30" s="248" t="s">
        <v>2941</v>
      </c>
      <c r="C30" s="248" t="s">
        <v>2942</v>
      </c>
      <c r="D30" s="248" t="s">
        <v>2576</v>
      </c>
      <c r="F30" s="248">
        <v>0</v>
      </c>
      <c r="G30" s="248">
        <v>0</v>
      </c>
      <c r="H30" s="248">
        <v>0</v>
      </c>
      <c r="I30" s="248">
        <v>0</v>
      </c>
      <c r="J30" s="248">
        <v>0</v>
      </c>
      <c r="K30" s="248">
        <v>0</v>
      </c>
      <c r="L30" s="248">
        <v>0</v>
      </c>
      <c r="M30" s="248">
        <v>0</v>
      </c>
      <c r="N30" s="248">
        <v>0</v>
      </c>
      <c r="O30" s="248">
        <v>0</v>
      </c>
      <c r="P30" s="248">
        <v>0</v>
      </c>
      <c r="Q30" s="248">
        <v>0</v>
      </c>
      <c r="R30" s="248">
        <v>0</v>
      </c>
      <c r="S30" s="248">
        <v>0</v>
      </c>
      <c r="T30" s="248">
        <v>0</v>
      </c>
      <c r="U30" s="248">
        <v>0</v>
      </c>
      <c r="V30" s="248">
        <v>0</v>
      </c>
      <c r="W30" s="248">
        <v>0</v>
      </c>
      <c r="X30" s="248">
        <v>0</v>
      </c>
      <c r="Y30" s="248">
        <v>0</v>
      </c>
      <c r="Z30" s="248">
        <v>0</v>
      </c>
      <c r="AA30" s="248">
        <v>0</v>
      </c>
      <c r="AB30" s="248">
        <v>0</v>
      </c>
      <c r="AC30" s="248">
        <v>0</v>
      </c>
      <c r="AD30" s="248">
        <v>0</v>
      </c>
      <c r="AE30" s="248">
        <v>0</v>
      </c>
      <c r="AF30" s="248">
        <v>0</v>
      </c>
      <c r="AG30" s="248">
        <v>0</v>
      </c>
      <c r="AH30" s="248">
        <v>0</v>
      </c>
      <c r="AI30" s="248">
        <v>0</v>
      </c>
      <c r="AJ30" s="248" t="s">
        <v>102</v>
      </c>
    </row>
    <row r="31" spans="1:36" x14ac:dyDescent="0.25">
      <c r="A31" s="248" t="s">
        <v>2437</v>
      </c>
      <c r="B31" s="248" t="s">
        <v>2943</v>
      </c>
      <c r="C31" s="248" t="s">
        <v>2944</v>
      </c>
      <c r="D31" s="248" t="s">
        <v>2576</v>
      </c>
      <c r="F31" s="248">
        <v>0</v>
      </c>
      <c r="G31" s="248">
        <v>0</v>
      </c>
      <c r="H31" s="248">
        <v>0</v>
      </c>
      <c r="I31" s="248">
        <v>0</v>
      </c>
      <c r="J31" s="248">
        <v>0</v>
      </c>
      <c r="K31" s="248">
        <v>0</v>
      </c>
      <c r="L31" s="248">
        <v>0</v>
      </c>
      <c r="M31" s="248">
        <v>0</v>
      </c>
      <c r="N31" s="248">
        <v>0</v>
      </c>
      <c r="O31" s="248">
        <v>0</v>
      </c>
      <c r="P31" s="248">
        <v>0</v>
      </c>
      <c r="Q31" s="248">
        <v>0</v>
      </c>
      <c r="R31" s="248">
        <v>0</v>
      </c>
      <c r="S31" s="248">
        <v>0</v>
      </c>
      <c r="T31" s="248">
        <v>0</v>
      </c>
      <c r="U31" s="248">
        <v>0</v>
      </c>
      <c r="V31" s="248">
        <v>0</v>
      </c>
      <c r="W31" s="248">
        <v>0</v>
      </c>
      <c r="X31" s="248">
        <v>0</v>
      </c>
      <c r="Y31" s="248">
        <v>0</v>
      </c>
      <c r="Z31" s="248">
        <v>0</v>
      </c>
      <c r="AA31" s="248">
        <v>0</v>
      </c>
      <c r="AB31" s="248">
        <v>0</v>
      </c>
      <c r="AC31" s="248">
        <v>0</v>
      </c>
      <c r="AD31" s="248">
        <v>0</v>
      </c>
      <c r="AE31" s="248">
        <v>0</v>
      </c>
      <c r="AF31" s="248">
        <v>0</v>
      </c>
      <c r="AG31" s="248">
        <v>0</v>
      </c>
      <c r="AH31" s="248">
        <v>0</v>
      </c>
      <c r="AI31" s="248">
        <v>0</v>
      </c>
      <c r="AJ31" s="248" t="s">
        <v>102</v>
      </c>
    </row>
    <row r="32" spans="1:36" x14ac:dyDescent="0.25">
      <c r="A32" s="248" t="s">
        <v>2439</v>
      </c>
      <c r="B32" s="248" t="s">
        <v>2945</v>
      </c>
      <c r="C32" s="248" t="s">
        <v>2946</v>
      </c>
      <c r="D32" s="248" t="s">
        <v>2576</v>
      </c>
      <c r="F32" s="248">
        <v>0</v>
      </c>
      <c r="G32" s="248">
        <v>0</v>
      </c>
      <c r="H32" s="248">
        <v>0</v>
      </c>
      <c r="I32" s="248">
        <v>0</v>
      </c>
      <c r="J32" s="248">
        <v>0</v>
      </c>
      <c r="K32" s="248">
        <v>0</v>
      </c>
      <c r="L32" s="248">
        <v>0</v>
      </c>
      <c r="M32" s="248">
        <v>0</v>
      </c>
      <c r="N32" s="248">
        <v>0</v>
      </c>
      <c r="O32" s="248">
        <v>0</v>
      </c>
      <c r="P32" s="248">
        <v>0</v>
      </c>
      <c r="Q32" s="248">
        <v>0</v>
      </c>
      <c r="R32" s="248">
        <v>0</v>
      </c>
      <c r="S32" s="248">
        <v>0</v>
      </c>
      <c r="T32" s="248">
        <v>0</v>
      </c>
      <c r="U32" s="248">
        <v>0</v>
      </c>
      <c r="V32" s="248">
        <v>0</v>
      </c>
      <c r="W32" s="248">
        <v>0</v>
      </c>
      <c r="X32" s="248">
        <v>0</v>
      </c>
      <c r="Y32" s="248">
        <v>0</v>
      </c>
      <c r="Z32" s="248">
        <v>0</v>
      </c>
      <c r="AA32" s="248">
        <v>0</v>
      </c>
      <c r="AB32" s="248">
        <v>0</v>
      </c>
      <c r="AC32" s="248">
        <v>0</v>
      </c>
      <c r="AD32" s="248">
        <v>0</v>
      </c>
      <c r="AE32" s="248">
        <v>0</v>
      </c>
      <c r="AF32" s="248">
        <v>0</v>
      </c>
      <c r="AG32" s="248">
        <v>0</v>
      </c>
      <c r="AH32" s="248">
        <v>0</v>
      </c>
      <c r="AI32" s="248">
        <v>0</v>
      </c>
      <c r="AJ32" s="248" t="s">
        <v>102</v>
      </c>
    </row>
    <row r="33" spans="1:36" x14ac:dyDescent="0.25">
      <c r="A33" s="248" t="s">
        <v>2042</v>
      </c>
      <c r="B33" s="248" t="s">
        <v>2947</v>
      </c>
      <c r="C33" s="248" t="s">
        <v>2948</v>
      </c>
      <c r="D33" s="248" t="s">
        <v>2576</v>
      </c>
      <c r="F33" s="248">
        <v>0</v>
      </c>
      <c r="G33" s="248">
        <v>0</v>
      </c>
      <c r="H33" s="248">
        <v>0</v>
      </c>
      <c r="I33" s="248">
        <v>0</v>
      </c>
      <c r="J33" s="248">
        <v>0</v>
      </c>
      <c r="K33" s="248">
        <v>0</v>
      </c>
      <c r="L33" s="248">
        <v>0</v>
      </c>
      <c r="M33" s="248">
        <v>0</v>
      </c>
      <c r="N33" s="248">
        <v>0</v>
      </c>
      <c r="O33" s="248">
        <v>0</v>
      </c>
      <c r="P33" s="248">
        <v>0</v>
      </c>
      <c r="Q33" s="248">
        <v>0</v>
      </c>
      <c r="R33" s="248">
        <v>0</v>
      </c>
      <c r="S33" s="248">
        <v>0</v>
      </c>
      <c r="T33" s="248">
        <v>0</v>
      </c>
      <c r="U33" s="248">
        <v>0</v>
      </c>
      <c r="V33" s="248">
        <v>0</v>
      </c>
      <c r="W33" s="248">
        <v>0</v>
      </c>
      <c r="X33" s="248">
        <v>0</v>
      </c>
      <c r="Y33" s="248">
        <v>0</v>
      </c>
      <c r="Z33" s="248">
        <v>0</v>
      </c>
      <c r="AA33" s="248">
        <v>0</v>
      </c>
      <c r="AB33" s="248">
        <v>0</v>
      </c>
      <c r="AC33" s="248">
        <v>0</v>
      </c>
      <c r="AD33" s="248">
        <v>0</v>
      </c>
      <c r="AE33" s="248">
        <v>0</v>
      </c>
      <c r="AF33" s="248">
        <v>0</v>
      </c>
      <c r="AG33" s="248">
        <v>0</v>
      </c>
      <c r="AH33" s="248">
        <v>0</v>
      </c>
      <c r="AI33" s="248">
        <v>0</v>
      </c>
      <c r="AJ33" s="248" t="s">
        <v>102</v>
      </c>
    </row>
    <row r="34" spans="1:36" x14ac:dyDescent="0.25">
      <c r="A34" s="248" t="s">
        <v>2507</v>
      </c>
      <c r="B34" s="248" t="s">
        <v>2949</v>
      </c>
      <c r="C34" s="248" t="s">
        <v>2950</v>
      </c>
      <c r="D34" s="248" t="s">
        <v>2576</v>
      </c>
      <c r="F34" s="248">
        <v>0</v>
      </c>
      <c r="G34" s="248">
        <v>0</v>
      </c>
      <c r="H34" s="248">
        <v>0</v>
      </c>
      <c r="I34" s="248">
        <v>0</v>
      </c>
      <c r="J34" s="248">
        <v>0</v>
      </c>
      <c r="K34" s="248">
        <v>0</v>
      </c>
      <c r="L34" s="248">
        <v>0</v>
      </c>
      <c r="M34" s="248">
        <v>0</v>
      </c>
      <c r="N34" s="248">
        <v>0</v>
      </c>
      <c r="O34" s="248">
        <v>0</v>
      </c>
      <c r="P34" s="248">
        <v>0</v>
      </c>
      <c r="Q34" s="248">
        <v>0</v>
      </c>
      <c r="R34" s="248">
        <v>0</v>
      </c>
      <c r="S34" s="248">
        <v>0</v>
      </c>
      <c r="T34" s="248">
        <v>0</v>
      </c>
      <c r="U34" s="248">
        <v>0</v>
      </c>
      <c r="V34" s="248">
        <v>0</v>
      </c>
      <c r="W34" s="248">
        <v>0</v>
      </c>
      <c r="X34" s="248">
        <v>0</v>
      </c>
      <c r="Y34" s="248">
        <v>0</v>
      </c>
      <c r="Z34" s="248">
        <v>0</v>
      </c>
      <c r="AA34" s="248">
        <v>0</v>
      </c>
      <c r="AB34" s="248">
        <v>0</v>
      </c>
      <c r="AC34" s="248">
        <v>0</v>
      </c>
      <c r="AD34" s="248">
        <v>0</v>
      </c>
      <c r="AE34" s="248">
        <v>0</v>
      </c>
      <c r="AF34" s="248">
        <v>0</v>
      </c>
      <c r="AG34" s="248">
        <v>0</v>
      </c>
      <c r="AH34" s="248">
        <v>0</v>
      </c>
      <c r="AI34" s="248">
        <v>0</v>
      </c>
      <c r="AJ34" s="248" t="s">
        <v>102</v>
      </c>
    </row>
    <row r="35" spans="1:36" x14ac:dyDescent="0.25">
      <c r="A35" s="248" t="s">
        <v>2585</v>
      </c>
      <c r="C35" s="248" t="s">
        <v>2951</v>
      </c>
    </row>
    <row r="36" spans="1:36" x14ac:dyDescent="0.25">
      <c r="A36" s="248" t="s">
        <v>2573</v>
      </c>
      <c r="B36" s="248" t="s">
        <v>2952</v>
      </c>
      <c r="C36" s="248" t="s">
        <v>2953</v>
      </c>
      <c r="D36" s="248" t="s">
        <v>2589</v>
      </c>
      <c r="F36" s="248">
        <v>0</v>
      </c>
      <c r="G36" s="248">
        <v>0</v>
      </c>
      <c r="H36" s="248">
        <v>0</v>
      </c>
      <c r="I36" s="248">
        <v>0</v>
      </c>
      <c r="J36" s="248">
        <v>0</v>
      </c>
      <c r="K36" s="248">
        <v>0</v>
      </c>
      <c r="L36" s="248">
        <v>0</v>
      </c>
      <c r="M36" s="248">
        <v>0</v>
      </c>
      <c r="N36" s="248">
        <v>0</v>
      </c>
      <c r="O36" s="248">
        <v>0</v>
      </c>
      <c r="P36" s="248">
        <v>0</v>
      </c>
      <c r="Q36" s="248">
        <v>0</v>
      </c>
      <c r="R36" s="248">
        <v>0</v>
      </c>
      <c r="S36" s="248">
        <v>0</v>
      </c>
      <c r="T36" s="248">
        <v>0</v>
      </c>
      <c r="U36" s="248">
        <v>0</v>
      </c>
      <c r="V36" s="248">
        <v>0</v>
      </c>
      <c r="W36" s="248">
        <v>0</v>
      </c>
      <c r="X36" s="248">
        <v>0</v>
      </c>
      <c r="Y36" s="248">
        <v>0</v>
      </c>
      <c r="Z36" s="248">
        <v>0</v>
      </c>
      <c r="AA36" s="248">
        <v>0</v>
      </c>
      <c r="AB36" s="248">
        <v>0</v>
      </c>
      <c r="AC36" s="248">
        <v>0</v>
      </c>
      <c r="AD36" s="248">
        <v>0</v>
      </c>
      <c r="AE36" s="248">
        <v>0</v>
      </c>
      <c r="AF36" s="248">
        <v>0</v>
      </c>
      <c r="AG36" s="248">
        <v>0</v>
      </c>
      <c r="AH36" s="248">
        <v>0</v>
      </c>
      <c r="AI36" s="248">
        <v>0</v>
      </c>
      <c r="AJ36" s="248" t="s">
        <v>102</v>
      </c>
    </row>
    <row r="37" spans="1:36" x14ac:dyDescent="0.25">
      <c r="A37" s="248" t="s">
        <v>2437</v>
      </c>
      <c r="B37" s="248" t="s">
        <v>2954</v>
      </c>
      <c r="C37" s="248" t="s">
        <v>2955</v>
      </c>
      <c r="D37" s="248" t="s">
        <v>2589</v>
      </c>
      <c r="F37" s="248">
        <v>0</v>
      </c>
      <c r="G37" s="248">
        <v>0</v>
      </c>
      <c r="H37" s="248">
        <v>0</v>
      </c>
      <c r="I37" s="248">
        <v>0</v>
      </c>
      <c r="J37" s="248">
        <v>0</v>
      </c>
      <c r="K37" s="248">
        <v>0</v>
      </c>
      <c r="L37" s="248">
        <v>0</v>
      </c>
      <c r="M37" s="248">
        <v>0</v>
      </c>
      <c r="N37" s="248">
        <v>0</v>
      </c>
      <c r="O37" s="248">
        <v>0</v>
      </c>
      <c r="P37" s="248">
        <v>0</v>
      </c>
      <c r="Q37" s="248">
        <v>0</v>
      </c>
      <c r="R37" s="248">
        <v>0</v>
      </c>
      <c r="S37" s="248">
        <v>0</v>
      </c>
      <c r="T37" s="248">
        <v>0</v>
      </c>
      <c r="U37" s="248">
        <v>0</v>
      </c>
      <c r="V37" s="248">
        <v>0</v>
      </c>
      <c r="W37" s="248">
        <v>0</v>
      </c>
      <c r="X37" s="248">
        <v>0</v>
      </c>
      <c r="Y37" s="248">
        <v>0</v>
      </c>
      <c r="Z37" s="248">
        <v>0</v>
      </c>
      <c r="AA37" s="248">
        <v>0</v>
      </c>
      <c r="AB37" s="248">
        <v>0</v>
      </c>
      <c r="AC37" s="248">
        <v>0</v>
      </c>
      <c r="AD37" s="248">
        <v>0</v>
      </c>
      <c r="AE37" s="248">
        <v>0</v>
      </c>
      <c r="AF37" s="248">
        <v>0</v>
      </c>
      <c r="AG37" s="248">
        <v>0</v>
      </c>
      <c r="AH37" s="248">
        <v>0</v>
      </c>
      <c r="AI37" s="248">
        <v>0</v>
      </c>
      <c r="AJ37" s="248" t="s">
        <v>102</v>
      </c>
    </row>
    <row r="38" spans="1:36" x14ac:dyDescent="0.25">
      <c r="A38" s="248" t="s">
        <v>2439</v>
      </c>
      <c r="B38" s="248" t="s">
        <v>2956</v>
      </c>
      <c r="C38" s="248" t="s">
        <v>2957</v>
      </c>
      <c r="D38" s="248" t="s">
        <v>2589</v>
      </c>
      <c r="F38" s="248">
        <v>0</v>
      </c>
      <c r="G38" s="248">
        <v>0</v>
      </c>
      <c r="H38" s="248">
        <v>0</v>
      </c>
      <c r="I38" s="248">
        <v>0</v>
      </c>
      <c r="J38" s="248">
        <v>0</v>
      </c>
      <c r="K38" s="248">
        <v>0</v>
      </c>
      <c r="L38" s="248">
        <v>0</v>
      </c>
      <c r="M38" s="248">
        <v>0</v>
      </c>
      <c r="N38" s="248">
        <v>0</v>
      </c>
      <c r="O38" s="248">
        <v>0</v>
      </c>
      <c r="P38" s="248">
        <v>0</v>
      </c>
      <c r="Q38" s="248">
        <v>0</v>
      </c>
      <c r="R38" s="248">
        <v>0</v>
      </c>
      <c r="S38" s="248">
        <v>0</v>
      </c>
      <c r="T38" s="248">
        <v>0</v>
      </c>
      <c r="U38" s="248">
        <v>0</v>
      </c>
      <c r="V38" s="248">
        <v>0</v>
      </c>
      <c r="W38" s="248">
        <v>0</v>
      </c>
      <c r="X38" s="248">
        <v>0</v>
      </c>
      <c r="Y38" s="248">
        <v>0</v>
      </c>
      <c r="Z38" s="248">
        <v>0</v>
      </c>
      <c r="AA38" s="248">
        <v>0</v>
      </c>
      <c r="AB38" s="248">
        <v>0</v>
      </c>
      <c r="AC38" s="248">
        <v>0</v>
      </c>
      <c r="AD38" s="248">
        <v>0</v>
      </c>
      <c r="AE38" s="248">
        <v>0</v>
      </c>
      <c r="AF38" s="248">
        <v>0</v>
      </c>
      <c r="AG38" s="248">
        <v>0</v>
      </c>
      <c r="AH38" s="248">
        <v>0</v>
      </c>
      <c r="AI38" s="248">
        <v>0</v>
      </c>
      <c r="AJ38" s="248" t="s">
        <v>102</v>
      </c>
    </row>
    <row r="39" spans="1:36" x14ac:dyDescent="0.25">
      <c r="A39" s="248" t="s">
        <v>2042</v>
      </c>
      <c r="B39" s="248" t="s">
        <v>2958</v>
      </c>
      <c r="C39" s="248" t="s">
        <v>2959</v>
      </c>
      <c r="D39" s="248" t="s">
        <v>2589</v>
      </c>
      <c r="F39" s="248">
        <v>0</v>
      </c>
      <c r="G39" s="248">
        <v>0</v>
      </c>
      <c r="H39" s="248">
        <v>0</v>
      </c>
      <c r="I39" s="248">
        <v>0</v>
      </c>
      <c r="J39" s="248">
        <v>0</v>
      </c>
      <c r="K39" s="248">
        <v>0</v>
      </c>
      <c r="L39" s="248">
        <v>0</v>
      </c>
      <c r="M39" s="248">
        <v>0</v>
      </c>
      <c r="N39" s="248">
        <v>0</v>
      </c>
      <c r="O39" s="248">
        <v>0</v>
      </c>
      <c r="P39" s="248">
        <v>0</v>
      </c>
      <c r="Q39" s="248">
        <v>0</v>
      </c>
      <c r="R39" s="248">
        <v>0</v>
      </c>
      <c r="S39" s="248">
        <v>0</v>
      </c>
      <c r="T39" s="248">
        <v>0</v>
      </c>
      <c r="U39" s="248">
        <v>0</v>
      </c>
      <c r="V39" s="248">
        <v>0</v>
      </c>
      <c r="W39" s="248">
        <v>0</v>
      </c>
      <c r="X39" s="248">
        <v>0</v>
      </c>
      <c r="Y39" s="248">
        <v>0</v>
      </c>
      <c r="Z39" s="248">
        <v>0</v>
      </c>
      <c r="AA39" s="248">
        <v>0</v>
      </c>
      <c r="AB39" s="248">
        <v>0</v>
      </c>
      <c r="AC39" s="248">
        <v>0</v>
      </c>
      <c r="AD39" s="248">
        <v>0</v>
      </c>
      <c r="AE39" s="248">
        <v>0</v>
      </c>
      <c r="AF39" s="248">
        <v>0</v>
      </c>
      <c r="AG39" s="248">
        <v>0</v>
      </c>
      <c r="AH39" s="248">
        <v>0</v>
      </c>
      <c r="AI39" s="248">
        <v>0</v>
      </c>
      <c r="AJ39" s="248" t="s">
        <v>102</v>
      </c>
    </row>
    <row r="40" spans="1:36" x14ac:dyDescent="0.25">
      <c r="A40" s="248" t="s">
        <v>2507</v>
      </c>
      <c r="B40" s="248" t="s">
        <v>2960</v>
      </c>
      <c r="C40" s="248" t="s">
        <v>2961</v>
      </c>
      <c r="D40" s="248" t="s">
        <v>2589</v>
      </c>
      <c r="F40" s="248">
        <v>0</v>
      </c>
      <c r="G40" s="248">
        <v>0</v>
      </c>
      <c r="H40" s="248">
        <v>0</v>
      </c>
      <c r="I40" s="248">
        <v>0</v>
      </c>
      <c r="J40" s="248">
        <v>0</v>
      </c>
      <c r="K40" s="248">
        <v>0</v>
      </c>
      <c r="L40" s="248">
        <v>0</v>
      </c>
      <c r="M40" s="248">
        <v>0</v>
      </c>
      <c r="N40" s="248">
        <v>0</v>
      </c>
      <c r="O40" s="248">
        <v>0</v>
      </c>
      <c r="P40" s="248">
        <v>0</v>
      </c>
      <c r="Q40" s="248">
        <v>0</v>
      </c>
      <c r="R40" s="248">
        <v>0</v>
      </c>
      <c r="S40" s="248">
        <v>0</v>
      </c>
      <c r="T40" s="248">
        <v>0</v>
      </c>
      <c r="U40" s="248">
        <v>0</v>
      </c>
      <c r="V40" s="248">
        <v>0</v>
      </c>
      <c r="W40" s="248">
        <v>0</v>
      </c>
      <c r="X40" s="248">
        <v>0</v>
      </c>
      <c r="Y40" s="248">
        <v>0</v>
      </c>
      <c r="Z40" s="248">
        <v>0</v>
      </c>
      <c r="AA40" s="248">
        <v>0</v>
      </c>
      <c r="AB40" s="248">
        <v>0</v>
      </c>
      <c r="AC40" s="248">
        <v>0</v>
      </c>
      <c r="AD40" s="248">
        <v>0</v>
      </c>
      <c r="AE40" s="248">
        <v>0</v>
      </c>
      <c r="AF40" s="248">
        <v>0</v>
      </c>
      <c r="AG40" s="248">
        <v>0</v>
      </c>
      <c r="AH40" s="248">
        <v>0</v>
      </c>
      <c r="AI40" s="248">
        <v>0</v>
      </c>
      <c r="AJ40" s="248" t="s">
        <v>102</v>
      </c>
    </row>
    <row r="41" spans="1:36" x14ac:dyDescent="0.25">
      <c r="A41" s="248" t="s">
        <v>2598</v>
      </c>
      <c r="C41" s="248" t="s">
        <v>2962</v>
      </c>
    </row>
    <row r="42" spans="1:36" x14ac:dyDescent="0.25">
      <c r="A42" s="248" t="s">
        <v>2600</v>
      </c>
      <c r="B42" s="248" t="s">
        <v>2963</v>
      </c>
      <c r="C42" s="248" t="s">
        <v>2964</v>
      </c>
      <c r="D42" s="248" t="s">
        <v>2589</v>
      </c>
      <c r="F42" s="248">
        <v>0</v>
      </c>
      <c r="G42" s="248">
        <v>0</v>
      </c>
      <c r="H42" s="248">
        <v>0</v>
      </c>
      <c r="I42" s="248">
        <v>0</v>
      </c>
      <c r="J42" s="248">
        <v>0</v>
      </c>
      <c r="K42" s="248">
        <v>0</v>
      </c>
      <c r="L42" s="248">
        <v>0</v>
      </c>
      <c r="M42" s="248">
        <v>0</v>
      </c>
      <c r="N42" s="248">
        <v>0</v>
      </c>
      <c r="O42" s="248">
        <v>0</v>
      </c>
      <c r="P42" s="248">
        <v>0</v>
      </c>
      <c r="Q42" s="248">
        <v>0</v>
      </c>
      <c r="R42" s="248">
        <v>0</v>
      </c>
      <c r="S42" s="248">
        <v>0</v>
      </c>
      <c r="T42" s="248">
        <v>0</v>
      </c>
      <c r="U42" s="248">
        <v>0</v>
      </c>
      <c r="V42" s="248">
        <v>0</v>
      </c>
      <c r="W42" s="248">
        <v>0</v>
      </c>
      <c r="X42" s="248">
        <v>0</v>
      </c>
      <c r="Y42" s="248">
        <v>0</v>
      </c>
      <c r="Z42" s="248">
        <v>0</v>
      </c>
      <c r="AA42" s="248">
        <v>0</v>
      </c>
      <c r="AB42" s="248">
        <v>0</v>
      </c>
      <c r="AC42" s="248">
        <v>0</v>
      </c>
      <c r="AD42" s="248">
        <v>0</v>
      </c>
      <c r="AE42" s="248">
        <v>0</v>
      </c>
      <c r="AF42" s="248">
        <v>0</v>
      </c>
      <c r="AG42" s="248">
        <v>0</v>
      </c>
      <c r="AH42" s="248">
        <v>0</v>
      </c>
      <c r="AI42" s="248">
        <v>0</v>
      </c>
      <c r="AJ42" s="248" t="s">
        <v>102</v>
      </c>
    </row>
    <row r="43" spans="1:36" x14ac:dyDescent="0.25">
      <c r="A43" s="248" t="s">
        <v>2603</v>
      </c>
      <c r="B43" s="248" t="s">
        <v>2965</v>
      </c>
      <c r="C43" s="248" t="s">
        <v>2966</v>
      </c>
      <c r="D43" s="248" t="s">
        <v>2589</v>
      </c>
      <c r="F43" s="248">
        <v>0</v>
      </c>
      <c r="G43" s="248">
        <v>0</v>
      </c>
      <c r="H43" s="248">
        <v>0</v>
      </c>
      <c r="I43" s="248">
        <v>0</v>
      </c>
      <c r="J43" s="248">
        <v>0</v>
      </c>
      <c r="K43" s="248">
        <v>0</v>
      </c>
      <c r="L43" s="248">
        <v>0</v>
      </c>
      <c r="M43" s="248">
        <v>0</v>
      </c>
      <c r="N43" s="248">
        <v>0</v>
      </c>
      <c r="O43" s="248">
        <v>0</v>
      </c>
      <c r="P43" s="248">
        <v>0</v>
      </c>
      <c r="Q43" s="248">
        <v>0</v>
      </c>
      <c r="R43" s="248">
        <v>0</v>
      </c>
      <c r="S43" s="248">
        <v>0</v>
      </c>
      <c r="T43" s="248">
        <v>0</v>
      </c>
      <c r="U43" s="248">
        <v>0</v>
      </c>
      <c r="V43" s="248">
        <v>0</v>
      </c>
      <c r="W43" s="248">
        <v>0</v>
      </c>
      <c r="X43" s="248">
        <v>0</v>
      </c>
      <c r="Y43" s="248">
        <v>0</v>
      </c>
      <c r="Z43" s="248">
        <v>0</v>
      </c>
      <c r="AA43" s="248">
        <v>0</v>
      </c>
      <c r="AB43" s="248">
        <v>0</v>
      </c>
      <c r="AC43" s="248">
        <v>0</v>
      </c>
      <c r="AD43" s="248">
        <v>0</v>
      </c>
      <c r="AE43" s="248">
        <v>0</v>
      </c>
      <c r="AF43" s="248">
        <v>0</v>
      </c>
      <c r="AG43" s="248">
        <v>0</v>
      </c>
      <c r="AH43" s="248">
        <v>0</v>
      </c>
      <c r="AI43" s="248">
        <v>0</v>
      </c>
      <c r="AJ43" s="248" t="s">
        <v>102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99449-B339-4267-80E1-84E2E2A28827}">
  <dimension ref="A1:AH1513"/>
  <sheetViews>
    <sheetView topLeftCell="B1" workbookViewId="0">
      <selection activeCell="O34" sqref="O34"/>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thickBot="1" x14ac:dyDescent="0.3">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3" spans="1:33" ht="15" customHeight="1" x14ac:dyDescent="0.25">
      <c r="C3" s="157" t="s">
        <v>85</v>
      </c>
      <c r="D3" s="157" t="s">
        <v>2091</v>
      </c>
      <c r="E3" s="37"/>
      <c r="F3" s="37"/>
      <c r="G3" s="37"/>
    </row>
    <row r="4" spans="1:33" ht="15" customHeight="1" x14ac:dyDescent="0.25">
      <c r="C4" s="157" t="s">
        <v>86</v>
      </c>
      <c r="D4" s="157" t="s">
        <v>2092</v>
      </c>
      <c r="E4" s="37"/>
      <c r="F4" s="37"/>
      <c r="G4" s="157" t="s">
        <v>2093</v>
      </c>
    </row>
    <row r="5" spans="1:33" ht="15" customHeight="1" x14ac:dyDescent="0.25">
      <c r="C5" s="157" t="s">
        <v>88</v>
      </c>
      <c r="D5" s="157" t="s">
        <v>2094</v>
      </c>
      <c r="E5" s="37"/>
      <c r="F5" s="37"/>
      <c r="G5" s="37"/>
    </row>
    <row r="6" spans="1:33" ht="15" customHeight="1" x14ac:dyDescent="0.25">
      <c r="C6" s="157" t="s">
        <v>89</v>
      </c>
      <c r="D6" s="37"/>
      <c r="E6" s="157" t="s">
        <v>2095</v>
      </c>
      <c r="F6" s="37"/>
      <c r="G6" s="37"/>
    </row>
    <row r="7" spans="1:33" ht="12" customHeight="1" x14ac:dyDescent="0.25"/>
    <row r="8" spans="1:33" ht="12" customHeight="1" x14ac:dyDescent="0.25"/>
    <row r="9" spans="1:33" ht="12" customHeight="1" x14ac:dyDescent="0.25"/>
    <row r="10" spans="1:33" ht="15" customHeight="1" x14ac:dyDescent="0.25">
      <c r="A10" s="38" t="s">
        <v>654</v>
      </c>
      <c r="B10" s="159" t="s">
        <v>653</v>
      </c>
      <c r="AG10" s="228" t="s">
        <v>2096</v>
      </c>
    </row>
    <row r="11" spans="1:33" ht="15" customHeight="1" x14ac:dyDescent="0.25">
      <c r="B11" s="155"/>
      <c r="AG11" s="228" t="s">
        <v>2097</v>
      </c>
    </row>
    <row r="12" spans="1:33"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28" t="s">
        <v>2098</v>
      </c>
    </row>
    <row r="13" spans="1:33" ht="15" customHeight="1" thickBot="1" x14ac:dyDescent="0.3">
      <c r="B13" s="156" t="s">
        <v>215</v>
      </c>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230" t="s">
        <v>2099</v>
      </c>
    </row>
    <row r="14" spans="1:33" ht="15" customHeight="1" thickTop="1" x14ac:dyDescent="0.25">
      <c r="C14" s="248"/>
      <c r="AG14" s="231"/>
    </row>
    <row r="15" spans="1:33" ht="15" customHeight="1" x14ac:dyDescent="0.25">
      <c r="A15" s="38" t="s">
        <v>652</v>
      </c>
      <c r="B15" s="162" t="s">
        <v>411</v>
      </c>
      <c r="C15" s="232">
        <f>'AEO T28 Glass 2022 Raw'!F6</f>
        <v>23.465088000000002</v>
      </c>
      <c r="D15" s="232">
        <f>'AEO T28 Glass 2022 Raw'!G6</f>
        <v>21.783059999999999</v>
      </c>
      <c r="E15" s="232">
        <f>'AEO T28 Glass 2022 Raw'!H6</f>
        <v>21.384214</v>
      </c>
      <c r="F15" s="232">
        <f>'AEO T28 Glass 2022 Raw'!I6</f>
        <v>20.878117</v>
      </c>
      <c r="G15" s="232">
        <f>'AEO T28 Glass 2022 Raw'!J6</f>
        <v>20.782543</v>
      </c>
      <c r="H15" s="232">
        <f>'AEO T28 Glass 2022 Raw'!K6</f>
        <v>20.692644000000001</v>
      </c>
      <c r="I15" s="232">
        <f>'AEO T28 Glass 2022 Raw'!L6</f>
        <v>20.512906999999998</v>
      </c>
      <c r="J15" s="232">
        <f>'AEO T28 Glass 2022 Raw'!M6</f>
        <v>20.323284000000001</v>
      </c>
      <c r="K15" s="232">
        <f>'AEO T28 Glass 2022 Raw'!N6</f>
        <v>20.166574000000001</v>
      </c>
      <c r="L15" s="232">
        <f>'AEO T28 Glass 2022 Raw'!O6</f>
        <v>20.228386</v>
      </c>
      <c r="M15" s="232">
        <f>'AEO T28 Glass 2022 Raw'!P6</f>
        <v>20.307383000000002</v>
      </c>
      <c r="N15" s="232">
        <f>'AEO T28 Glass 2022 Raw'!Q6</f>
        <v>20.425203</v>
      </c>
      <c r="O15" s="232">
        <f>'AEO T28 Glass 2022 Raw'!R6</f>
        <v>20.499140000000001</v>
      </c>
      <c r="P15" s="232">
        <f>'AEO T28 Glass 2022 Raw'!S6</f>
        <v>20.438977999999999</v>
      </c>
      <c r="Q15" s="232">
        <f>'AEO T28 Glass 2022 Raw'!T6</f>
        <v>20.404790999999999</v>
      </c>
      <c r="R15" s="232">
        <f>'AEO T28 Glass 2022 Raw'!U6</f>
        <v>20.316797000000001</v>
      </c>
      <c r="S15" s="232">
        <f>'AEO T28 Glass 2022 Raw'!V6</f>
        <v>20.171747</v>
      </c>
      <c r="T15" s="232">
        <f>'AEO T28 Glass 2022 Raw'!W6</f>
        <v>20.004017000000001</v>
      </c>
      <c r="U15" s="232">
        <f>'AEO T28 Glass 2022 Raw'!X6</f>
        <v>19.919577</v>
      </c>
      <c r="V15" s="232">
        <f>'AEO T28 Glass 2022 Raw'!Y6</f>
        <v>19.699514000000001</v>
      </c>
      <c r="W15" s="232">
        <f>'AEO T28 Glass 2022 Raw'!Z6</f>
        <v>19.535419000000001</v>
      </c>
      <c r="X15" s="232">
        <f>'AEO T28 Glass 2022 Raw'!AA6</f>
        <v>19.386906</v>
      </c>
      <c r="Y15" s="232">
        <f>'AEO T28 Glass 2022 Raw'!AB6</f>
        <v>19.263349999999999</v>
      </c>
      <c r="Z15" s="232">
        <f>'AEO T28 Glass 2022 Raw'!AC6</f>
        <v>19.142690999999999</v>
      </c>
      <c r="AA15" s="232">
        <f>'AEO T28 Glass 2022 Raw'!AD6</f>
        <v>18.977442</v>
      </c>
      <c r="AB15" s="232">
        <f>'AEO T28 Glass 2022 Raw'!AE6</f>
        <v>18.848768</v>
      </c>
      <c r="AC15" s="232">
        <f>'AEO T28 Glass 2022 Raw'!AF6</f>
        <v>18.691172000000002</v>
      </c>
      <c r="AD15" s="232">
        <f>'AEO T28 Glass 2022 Raw'!AG6</f>
        <v>18.550405999999999</v>
      </c>
      <c r="AE15" s="232">
        <f>'AEO T28 Glass 2022 Raw'!AH6</f>
        <v>18.279713000000001</v>
      </c>
      <c r="AF15" s="232">
        <f>'AEO T28 Glass 2022 Raw'!AI6</f>
        <v>18.123037</v>
      </c>
      <c r="AG15" s="254">
        <f>'AEO T28 Glass 2022 Raw'!AJ6</f>
        <v>-8.9999999999999993E-3</v>
      </c>
    </row>
    <row r="16" spans="1:33" ht="15" customHeight="1" x14ac:dyDescent="0.25">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126"/>
    </row>
    <row r="17" spans="1:33" ht="15" customHeight="1" x14ac:dyDescent="0.25">
      <c r="B17" s="162" t="s">
        <v>523</v>
      </c>
      <c r="C17" s="248"/>
      <c r="D17" s="248"/>
      <c r="E17" s="248"/>
      <c r="F17" s="248"/>
      <c r="G17" s="248"/>
      <c r="H17" s="248"/>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126"/>
    </row>
    <row r="18" spans="1:33" ht="15" customHeight="1" x14ac:dyDescent="0.25">
      <c r="A18" s="38" t="s">
        <v>651</v>
      </c>
      <c r="B18" s="163" t="s">
        <v>3</v>
      </c>
      <c r="C18" s="168">
        <f>'AEO T28 Glass 2022 Raw'!F8</f>
        <v>0</v>
      </c>
      <c r="D18" s="168">
        <f>'AEO T28 Glass 2022 Raw'!G8</f>
        <v>0</v>
      </c>
      <c r="E18" s="168">
        <f>'AEO T28 Glass 2022 Raw'!H8</f>
        <v>0</v>
      </c>
      <c r="F18" s="168">
        <f>'AEO T28 Glass 2022 Raw'!I8</f>
        <v>0</v>
      </c>
      <c r="G18" s="168">
        <f>'AEO T28 Glass 2022 Raw'!J8</f>
        <v>0</v>
      </c>
      <c r="H18" s="168">
        <f>'AEO T28 Glass 2022 Raw'!K8</f>
        <v>0</v>
      </c>
      <c r="I18" s="168">
        <f>'AEO T28 Glass 2022 Raw'!L8</f>
        <v>0</v>
      </c>
      <c r="J18" s="168">
        <f>'AEO T28 Glass 2022 Raw'!M8</f>
        <v>0</v>
      </c>
      <c r="K18" s="168">
        <f>'AEO T28 Glass 2022 Raw'!N8</f>
        <v>0</v>
      </c>
      <c r="L18" s="168">
        <f>'AEO T28 Glass 2022 Raw'!O8</f>
        <v>0</v>
      </c>
      <c r="M18" s="168">
        <f>'AEO T28 Glass 2022 Raw'!P8</f>
        <v>0</v>
      </c>
      <c r="N18" s="168">
        <f>'AEO T28 Glass 2022 Raw'!Q8</f>
        <v>0</v>
      </c>
      <c r="O18" s="168">
        <f>'AEO T28 Glass 2022 Raw'!R8</f>
        <v>0</v>
      </c>
      <c r="P18" s="168">
        <f>'AEO T28 Glass 2022 Raw'!S8</f>
        <v>0</v>
      </c>
      <c r="Q18" s="168">
        <f>'AEO T28 Glass 2022 Raw'!T8</f>
        <v>0</v>
      </c>
      <c r="R18" s="168">
        <f>'AEO T28 Glass 2022 Raw'!U8</f>
        <v>0</v>
      </c>
      <c r="S18" s="168">
        <f>'AEO T28 Glass 2022 Raw'!V8</f>
        <v>0</v>
      </c>
      <c r="T18" s="168">
        <f>'AEO T28 Glass 2022 Raw'!W8</f>
        <v>0</v>
      </c>
      <c r="U18" s="168">
        <f>'AEO T28 Glass 2022 Raw'!X8</f>
        <v>0</v>
      </c>
      <c r="V18" s="168">
        <f>'AEO T28 Glass 2022 Raw'!Y8</f>
        <v>0</v>
      </c>
      <c r="W18" s="168">
        <f>'AEO T28 Glass 2022 Raw'!Z8</f>
        <v>0</v>
      </c>
      <c r="X18" s="168">
        <f>'AEO T28 Glass 2022 Raw'!AA8</f>
        <v>0</v>
      </c>
      <c r="Y18" s="168">
        <f>'AEO T28 Glass 2022 Raw'!AB8</f>
        <v>0</v>
      </c>
      <c r="Z18" s="168">
        <f>'AEO T28 Glass 2022 Raw'!AC8</f>
        <v>0</v>
      </c>
      <c r="AA18" s="168">
        <f>'AEO T28 Glass 2022 Raw'!AD8</f>
        <v>0</v>
      </c>
      <c r="AB18" s="168">
        <f>'AEO T28 Glass 2022 Raw'!AE8</f>
        <v>0</v>
      </c>
      <c r="AC18" s="168">
        <f>'AEO T28 Glass 2022 Raw'!AF8</f>
        <v>0</v>
      </c>
      <c r="AD18" s="168">
        <f>'AEO T28 Glass 2022 Raw'!AG8</f>
        <v>0</v>
      </c>
      <c r="AE18" s="168">
        <f>'AEO T28 Glass 2022 Raw'!AH8</f>
        <v>0</v>
      </c>
      <c r="AF18" s="168">
        <f>'AEO T28 Glass 2022 Raw'!AI8</f>
        <v>0</v>
      </c>
      <c r="AG18" s="256" t="str">
        <f>'AEO T28 Glass 2022 Raw'!AJ8</f>
        <v>- -</v>
      </c>
    </row>
    <row r="19" spans="1:33" ht="15" customHeight="1" x14ac:dyDescent="0.25">
      <c r="A19" s="38" t="s">
        <v>650</v>
      </c>
      <c r="B19" s="163" t="s">
        <v>2</v>
      </c>
      <c r="C19" s="168">
        <f>'AEO T28 Glass 2022 Raw'!F9</f>
        <v>0</v>
      </c>
      <c r="D19" s="168">
        <f>'AEO T28 Glass 2022 Raw'!G9</f>
        <v>0</v>
      </c>
      <c r="E19" s="168">
        <f>'AEO T28 Glass 2022 Raw'!H9</f>
        <v>0</v>
      </c>
      <c r="F19" s="168">
        <f>'AEO T28 Glass 2022 Raw'!I9</f>
        <v>0</v>
      </c>
      <c r="G19" s="168">
        <f>'AEO T28 Glass 2022 Raw'!J9</f>
        <v>0</v>
      </c>
      <c r="H19" s="168">
        <f>'AEO T28 Glass 2022 Raw'!K9</f>
        <v>0</v>
      </c>
      <c r="I19" s="168">
        <f>'AEO T28 Glass 2022 Raw'!L9</f>
        <v>0</v>
      </c>
      <c r="J19" s="168">
        <f>'AEO T28 Glass 2022 Raw'!M9</f>
        <v>0</v>
      </c>
      <c r="K19" s="168">
        <f>'AEO T28 Glass 2022 Raw'!N9</f>
        <v>0</v>
      </c>
      <c r="L19" s="168">
        <f>'AEO T28 Glass 2022 Raw'!O9</f>
        <v>0</v>
      </c>
      <c r="M19" s="168">
        <f>'AEO T28 Glass 2022 Raw'!P9</f>
        <v>0</v>
      </c>
      <c r="N19" s="168">
        <f>'AEO T28 Glass 2022 Raw'!Q9</f>
        <v>0</v>
      </c>
      <c r="O19" s="168">
        <f>'AEO T28 Glass 2022 Raw'!R9</f>
        <v>0</v>
      </c>
      <c r="P19" s="168">
        <f>'AEO T28 Glass 2022 Raw'!S9</f>
        <v>0</v>
      </c>
      <c r="Q19" s="168">
        <f>'AEO T28 Glass 2022 Raw'!T9</f>
        <v>0</v>
      </c>
      <c r="R19" s="168">
        <f>'AEO T28 Glass 2022 Raw'!U9</f>
        <v>0</v>
      </c>
      <c r="S19" s="168">
        <f>'AEO T28 Glass 2022 Raw'!V9</f>
        <v>0</v>
      </c>
      <c r="T19" s="168">
        <f>'AEO T28 Glass 2022 Raw'!W9</f>
        <v>0</v>
      </c>
      <c r="U19" s="168">
        <f>'AEO T28 Glass 2022 Raw'!X9</f>
        <v>0</v>
      </c>
      <c r="V19" s="168">
        <f>'AEO T28 Glass 2022 Raw'!Y9</f>
        <v>0</v>
      </c>
      <c r="W19" s="168">
        <f>'AEO T28 Glass 2022 Raw'!Z9</f>
        <v>0</v>
      </c>
      <c r="X19" s="168">
        <f>'AEO T28 Glass 2022 Raw'!AA9</f>
        <v>0</v>
      </c>
      <c r="Y19" s="168">
        <f>'AEO T28 Glass 2022 Raw'!AB9</f>
        <v>0</v>
      </c>
      <c r="Z19" s="168">
        <f>'AEO T28 Glass 2022 Raw'!AC9</f>
        <v>0</v>
      </c>
      <c r="AA19" s="168">
        <f>'AEO T28 Glass 2022 Raw'!AD9</f>
        <v>0</v>
      </c>
      <c r="AB19" s="168">
        <f>'AEO T28 Glass 2022 Raw'!AE9</f>
        <v>0</v>
      </c>
      <c r="AC19" s="168">
        <f>'AEO T28 Glass 2022 Raw'!AF9</f>
        <v>0</v>
      </c>
      <c r="AD19" s="168">
        <f>'AEO T28 Glass 2022 Raw'!AG9</f>
        <v>0</v>
      </c>
      <c r="AE19" s="168">
        <f>'AEO T28 Glass 2022 Raw'!AH9</f>
        <v>0</v>
      </c>
      <c r="AF19" s="168">
        <f>'AEO T28 Glass 2022 Raw'!AI9</f>
        <v>0</v>
      </c>
      <c r="AG19" s="256" t="str">
        <f>'AEO T28 Glass 2022 Raw'!AJ9</f>
        <v>- -</v>
      </c>
    </row>
    <row r="20" spans="1:33" ht="15" customHeight="1" x14ac:dyDescent="0.25">
      <c r="A20" s="38" t="s">
        <v>649</v>
      </c>
      <c r="B20" s="163" t="s">
        <v>58</v>
      </c>
      <c r="C20" s="168">
        <f>'AEO T28 Glass 2022 Raw'!F10</f>
        <v>0</v>
      </c>
      <c r="D20" s="168">
        <f>'AEO T28 Glass 2022 Raw'!G10</f>
        <v>0</v>
      </c>
      <c r="E20" s="168">
        <f>'AEO T28 Glass 2022 Raw'!H10</f>
        <v>0</v>
      </c>
      <c r="F20" s="168">
        <f>'AEO T28 Glass 2022 Raw'!I10</f>
        <v>0</v>
      </c>
      <c r="G20" s="168">
        <f>'AEO T28 Glass 2022 Raw'!J10</f>
        <v>0</v>
      </c>
      <c r="H20" s="168">
        <f>'AEO T28 Glass 2022 Raw'!K10</f>
        <v>0</v>
      </c>
      <c r="I20" s="168">
        <f>'AEO T28 Glass 2022 Raw'!L10</f>
        <v>0</v>
      </c>
      <c r="J20" s="168">
        <f>'AEO T28 Glass 2022 Raw'!M10</f>
        <v>0</v>
      </c>
      <c r="K20" s="168">
        <f>'AEO T28 Glass 2022 Raw'!N10</f>
        <v>0</v>
      </c>
      <c r="L20" s="168">
        <f>'AEO T28 Glass 2022 Raw'!O10</f>
        <v>0</v>
      </c>
      <c r="M20" s="168">
        <f>'AEO T28 Glass 2022 Raw'!P10</f>
        <v>0</v>
      </c>
      <c r="N20" s="168">
        <f>'AEO T28 Glass 2022 Raw'!Q10</f>
        <v>0</v>
      </c>
      <c r="O20" s="168">
        <f>'AEO T28 Glass 2022 Raw'!R10</f>
        <v>0</v>
      </c>
      <c r="P20" s="168">
        <f>'AEO T28 Glass 2022 Raw'!S10</f>
        <v>0</v>
      </c>
      <c r="Q20" s="168">
        <f>'AEO T28 Glass 2022 Raw'!T10</f>
        <v>0</v>
      </c>
      <c r="R20" s="168">
        <f>'AEO T28 Glass 2022 Raw'!U10</f>
        <v>0</v>
      </c>
      <c r="S20" s="168">
        <f>'AEO T28 Glass 2022 Raw'!V10</f>
        <v>0</v>
      </c>
      <c r="T20" s="168">
        <f>'AEO T28 Glass 2022 Raw'!W10</f>
        <v>0</v>
      </c>
      <c r="U20" s="168">
        <f>'AEO T28 Glass 2022 Raw'!X10</f>
        <v>0</v>
      </c>
      <c r="V20" s="168">
        <f>'AEO T28 Glass 2022 Raw'!Y10</f>
        <v>0</v>
      </c>
      <c r="W20" s="168">
        <f>'AEO T28 Glass 2022 Raw'!Z10</f>
        <v>0</v>
      </c>
      <c r="X20" s="168">
        <f>'AEO T28 Glass 2022 Raw'!AA10</f>
        <v>0</v>
      </c>
      <c r="Y20" s="168">
        <f>'AEO T28 Glass 2022 Raw'!AB10</f>
        <v>0</v>
      </c>
      <c r="Z20" s="168">
        <f>'AEO T28 Glass 2022 Raw'!AC10</f>
        <v>0</v>
      </c>
      <c r="AA20" s="168">
        <f>'AEO T28 Glass 2022 Raw'!AD10</f>
        <v>0</v>
      </c>
      <c r="AB20" s="168">
        <f>'AEO T28 Glass 2022 Raw'!AE10</f>
        <v>0</v>
      </c>
      <c r="AC20" s="168">
        <f>'AEO T28 Glass 2022 Raw'!AF10</f>
        <v>0</v>
      </c>
      <c r="AD20" s="168">
        <f>'AEO T28 Glass 2022 Raw'!AG10</f>
        <v>0</v>
      </c>
      <c r="AE20" s="168">
        <f>'AEO T28 Glass 2022 Raw'!AH10</f>
        <v>0</v>
      </c>
      <c r="AF20" s="168">
        <f>'AEO T28 Glass 2022 Raw'!AI10</f>
        <v>0</v>
      </c>
      <c r="AG20" s="256" t="str">
        <f>'AEO T28 Glass 2022 Raw'!AJ10</f>
        <v>- -</v>
      </c>
    </row>
    <row r="21" spans="1:33" ht="15" customHeight="1" x14ac:dyDescent="0.25">
      <c r="A21" s="38" t="s">
        <v>648</v>
      </c>
      <c r="B21" s="163" t="s">
        <v>59</v>
      </c>
      <c r="C21" s="168">
        <f>'AEO T28 Glass 2022 Raw'!F11</f>
        <v>0</v>
      </c>
      <c r="D21" s="168">
        <f>'AEO T28 Glass 2022 Raw'!G11</f>
        <v>0</v>
      </c>
      <c r="E21" s="168">
        <f>'AEO T28 Glass 2022 Raw'!H11</f>
        <v>0</v>
      </c>
      <c r="F21" s="168">
        <f>'AEO T28 Glass 2022 Raw'!I11</f>
        <v>0</v>
      </c>
      <c r="G21" s="168">
        <f>'AEO T28 Glass 2022 Raw'!J11</f>
        <v>0</v>
      </c>
      <c r="H21" s="168">
        <f>'AEO T28 Glass 2022 Raw'!K11</f>
        <v>0</v>
      </c>
      <c r="I21" s="168">
        <f>'AEO T28 Glass 2022 Raw'!L11</f>
        <v>0</v>
      </c>
      <c r="J21" s="168">
        <f>'AEO T28 Glass 2022 Raw'!M11</f>
        <v>0</v>
      </c>
      <c r="K21" s="168">
        <f>'AEO T28 Glass 2022 Raw'!N11</f>
        <v>0</v>
      </c>
      <c r="L21" s="168">
        <f>'AEO T28 Glass 2022 Raw'!O11</f>
        <v>0</v>
      </c>
      <c r="M21" s="168">
        <f>'AEO T28 Glass 2022 Raw'!P11</f>
        <v>0</v>
      </c>
      <c r="N21" s="168">
        <f>'AEO T28 Glass 2022 Raw'!Q11</f>
        <v>0</v>
      </c>
      <c r="O21" s="168">
        <f>'AEO T28 Glass 2022 Raw'!R11</f>
        <v>0</v>
      </c>
      <c r="P21" s="168">
        <f>'AEO T28 Glass 2022 Raw'!S11</f>
        <v>0</v>
      </c>
      <c r="Q21" s="168">
        <f>'AEO T28 Glass 2022 Raw'!T11</f>
        <v>0</v>
      </c>
      <c r="R21" s="168">
        <f>'AEO T28 Glass 2022 Raw'!U11</f>
        <v>0</v>
      </c>
      <c r="S21" s="168">
        <f>'AEO T28 Glass 2022 Raw'!V11</f>
        <v>0</v>
      </c>
      <c r="T21" s="168">
        <f>'AEO T28 Glass 2022 Raw'!W11</f>
        <v>0</v>
      </c>
      <c r="U21" s="168">
        <f>'AEO T28 Glass 2022 Raw'!X11</f>
        <v>0</v>
      </c>
      <c r="V21" s="168">
        <f>'AEO T28 Glass 2022 Raw'!Y11</f>
        <v>0</v>
      </c>
      <c r="W21" s="168">
        <f>'AEO T28 Glass 2022 Raw'!Z11</f>
        <v>0</v>
      </c>
      <c r="X21" s="168">
        <f>'AEO T28 Glass 2022 Raw'!AA11</f>
        <v>0</v>
      </c>
      <c r="Y21" s="168">
        <f>'AEO T28 Glass 2022 Raw'!AB11</f>
        <v>0</v>
      </c>
      <c r="Z21" s="168">
        <f>'AEO T28 Glass 2022 Raw'!AC11</f>
        <v>0</v>
      </c>
      <c r="AA21" s="168">
        <f>'AEO T28 Glass 2022 Raw'!AD11</f>
        <v>0</v>
      </c>
      <c r="AB21" s="168">
        <f>'AEO T28 Glass 2022 Raw'!AE11</f>
        <v>0</v>
      </c>
      <c r="AC21" s="168">
        <f>'AEO T28 Glass 2022 Raw'!AF11</f>
        <v>0</v>
      </c>
      <c r="AD21" s="168">
        <f>'AEO T28 Glass 2022 Raw'!AG11</f>
        <v>0</v>
      </c>
      <c r="AE21" s="168">
        <f>'AEO T28 Glass 2022 Raw'!AH11</f>
        <v>0</v>
      </c>
      <c r="AF21" s="168">
        <f>'AEO T28 Glass 2022 Raw'!AI11</f>
        <v>0</v>
      </c>
      <c r="AG21" s="256" t="str">
        <f>'AEO T28 Glass 2022 Raw'!AJ11</f>
        <v>- -</v>
      </c>
    </row>
    <row r="22" spans="1:33" ht="15" customHeight="1" x14ac:dyDescent="0.25">
      <c r="A22" s="38" t="s">
        <v>647</v>
      </c>
      <c r="B22" s="163" t="s">
        <v>6</v>
      </c>
      <c r="C22" s="168">
        <f>'AEO T28 Glass 2022 Raw'!F12</f>
        <v>107.861153</v>
      </c>
      <c r="D22" s="168">
        <f>'AEO T28 Glass 2022 Raw'!G12</f>
        <v>100.32549299999999</v>
      </c>
      <c r="E22" s="168">
        <f>'AEO T28 Glass 2022 Raw'!H12</f>
        <v>99.184203999999994</v>
      </c>
      <c r="F22" s="168">
        <f>'AEO T28 Glass 2022 Raw'!I12</f>
        <v>95.778899999999993</v>
      </c>
      <c r="G22" s="168">
        <f>'AEO T28 Glass 2022 Raw'!J12</f>
        <v>93.413062999999994</v>
      </c>
      <c r="H22" s="168">
        <f>'AEO T28 Glass 2022 Raw'!K12</f>
        <v>90.659462000000005</v>
      </c>
      <c r="I22" s="168">
        <f>'AEO T28 Glass 2022 Raw'!L12</f>
        <v>87.118553000000006</v>
      </c>
      <c r="J22" s="168">
        <f>'AEO T28 Glass 2022 Raw'!M12</f>
        <v>83.245209000000003</v>
      </c>
      <c r="K22" s="168">
        <f>'AEO T28 Glass 2022 Raw'!N12</f>
        <v>79.732299999999995</v>
      </c>
      <c r="L22" s="168">
        <f>'AEO T28 Glass 2022 Raw'!O12</f>
        <v>77.399437000000006</v>
      </c>
      <c r="M22" s="168">
        <f>'AEO T28 Glass 2022 Raw'!P12</f>
        <v>75.521095000000003</v>
      </c>
      <c r="N22" s="168">
        <f>'AEO T28 Glass 2022 Raw'!Q12</f>
        <v>74.381912</v>
      </c>
      <c r="O22" s="168">
        <f>'AEO T28 Glass 2022 Raw'!R12</f>
        <v>73.002426</v>
      </c>
      <c r="P22" s="168">
        <f>'AEO T28 Glass 2022 Raw'!S12</f>
        <v>71.529572000000002</v>
      </c>
      <c r="Q22" s="168">
        <f>'AEO T28 Glass 2022 Raw'!T12</f>
        <v>70.275565999999998</v>
      </c>
      <c r="R22" s="168">
        <f>'AEO T28 Glass 2022 Raw'!U12</f>
        <v>68.911597999999998</v>
      </c>
      <c r="S22" s="168">
        <f>'AEO T28 Glass 2022 Raw'!V12</f>
        <v>67.438316</v>
      </c>
      <c r="T22" s="168">
        <f>'AEO T28 Glass 2022 Raw'!W12</f>
        <v>66.048278999999994</v>
      </c>
      <c r="U22" s="168">
        <f>'AEO T28 Glass 2022 Raw'!X12</f>
        <v>65.047820999999999</v>
      </c>
      <c r="V22" s="168">
        <f>'AEO T28 Glass 2022 Raw'!Y12</f>
        <v>63.682445999999999</v>
      </c>
      <c r="W22" s="168">
        <f>'AEO T28 Glass 2022 Raw'!Z12</f>
        <v>62.442965999999998</v>
      </c>
      <c r="X22" s="168">
        <f>'AEO T28 Glass 2022 Raw'!AA12</f>
        <v>61.358947999999998</v>
      </c>
      <c r="Y22" s="168">
        <f>'AEO T28 Glass 2022 Raw'!AB12</f>
        <v>60.416229000000001</v>
      </c>
      <c r="Z22" s="168">
        <f>'AEO T28 Glass 2022 Raw'!AC12</f>
        <v>59.493366000000002</v>
      </c>
      <c r="AA22" s="168">
        <f>'AEO T28 Glass 2022 Raw'!AD12</f>
        <v>58.628483000000003</v>
      </c>
      <c r="AB22" s="168">
        <f>'AEO T28 Glass 2022 Raw'!AE12</f>
        <v>57.743355000000001</v>
      </c>
      <c r="AC22" s="168">
        <f>'AEO T28 Glass 2022 Raw'!AF12</f>
        <v>56.793564000000003</v>
      </c>
      <c r="AD22" s="168">
        <f>'AEO T28 Glass 2022 Raw'!AG12</f>
        <v>55.860401000000003</v>
      </c>
      <c r="AE22" s="168">
        <f>'AEO T28 Glass 2022 Raw'!AH12</f>
        <v>54.587021</v>
      </c>
      <c r="AF22" s="168">
        <f>'AEO T28 Glass 2022 Raw'!AI12</f>
        <v>53.561988999999997</v>
      </c>
      <c r="AG22" s="256">
        <f>'AEO T28 Glass 2022 Raw'!AJ12</f>
        <v>-2.4E-2</v>
      </c>
    </row>
    <row r="23" spans="1:33" ht="15" customHeight="1" x14ac:dyDescent="0.25">
      <c r="A23" s="38" t="s">
        <v>646</v>
      </c>
      <c r="B23" s="163" t="s">
        <v>7</v>
      </c>
      <c r="C23" s="168">
        <f>'AEO T28 Glass 2022 Raw'!F13</f>
        <v>0</v>
      </c>
      <c r="D23" s="168">
        <f>'AEO T28 Glass 2022 Raw'!G13</f>
        <v>0</v>
      </c>
      <c r="E23" s="168">
        <f>'AEO T28 Glass 2022 Raw'!H13</f>
        <v>0</v>
      </c>
      <c r="F23" s="168">
        <f>'AEO T28 Glass 2022 Raw'!I13</f>
        <v>0</v>
      </c>
      <c r="G23" s="168">
        <f>'AEO T28 Glass 2022 Raw'!J13</f>
        <v>0</v>
      </c>
      <c r="H23" s="168">
        <f>'AEO T28 Glass 2022 Raw'!K13</f>
        <v>0</v>
      </c>
      <c r="I23" s="168">
        <f>'AEO T28 Glass 2022 Raw'!L13</f>
        <v>0</v>
      </c>
      <c r="J23" s="168">
        <f>'AEO T28 Glass 2022 Raw'!M13</f>
        <v>0</v>
      </c>
      <c r="K23" s="168">
        <f>'AEO T28 Glass 2022 Raw'!N13</f>
        <v>0</v>
      </c>
      <c r="L23" s="168">
        <f>'AEO T28 Glass 2022 Raw'!O13</f>
        <v>0</v>
      </c>
      <c r="M23" s="168">
        <f>'AEO T28 Glass 2022 Raw'!P13</f>
        <v>0</v>
      </c>
      <c r="N23" s="168">
        <f>'AEO T28 Glass 2022 Raw'!Q13</f>
        <v>0</v>
      </c>
      <c r="O23" s="168">
        <f>'AEO T28 Glass 2022 Raw'!R13</f>
        <v>0</v>
      </c>
      <c r="P23" s="168">
        <f>'AEO T28 Glass 2022 Raw'!S13</f>
        <v>0</v>
      </c>
      <c r="Q23" s="168">
        <f>'AEO T28 Glass 2022 Raw'!T13</f>
        <v>0</v>
      </c>
      <c r="R23" s="168">
        <f>'AEO T28 Glass 2022 Raw'!U13</f>
        <v>0</v>
      </c>
      <c r="S23" s="168">
        <f>'AEO T28 Glass 2022 Raw'!V13</f>
        <v>0</v>
      </c>
      <c r="T23" s="168">
        <f>'AEO T28 Glass 2022 Raw'!W13</f>
        <v>0</v>
      </c>
      <c r="U23" s="168">
        <f>'AEO T28 Glass 2022 Raw'!X13</f>
        <v>0</v>
      </c>
      <c r="V23" s="168">
        <f>'AEO T28 Glass 2022 Raw'!Y13</f>
        <v>0</v>
      </c>
      <c r="W23" s="168">
        <f>'AEO T28 Glass 2022 Raw'!Z13</f>
        <v>0</v>
      </c>
      <c r="X23" s="168">
        <f>'AEO T28 Glass 2022 Raw'!AA13</f>
        <v>0</v>
      </c>
      <c r="Y23" s="168">
        <f>'AEO T28 Glass 2022 Raw'!AB13</f>
        <v>0</v>
      </c>
      <c r="Z23" s="168">
        <f>'AEO T28 Glass 2022 Raw'!AC13</f>
        <v>0</v>
      </c>
      <c r="AA23" s="168">
        <f>'AEO T28 Glass 2022 Raw'!AD13</f>
        <v>0</v>
      </c>
      <c r="AB23" s="168">
        <f>'AEO T28 Glass 2022 Raw'!AE13</f>
        <v>0</v>
      </c>
      <c r="AC23" s="168">
        <f>'AEO T28 Glass 2022 Raw'!AF13</f>
        <v>0</v>
      </c>
      <c r="AD23" s="168">
        <f>'AEO T28 Glass 2022 Raw'!AG13</f>
        <v>0</v>
      </c>
      <c r="AE23" s="168">
        <f>'AEO T28 Glass 2022 Raw'!AH13</f>
        <v>0</v>
      </c>
      <c r="AF23" s="168">
        <f>'AEO T28 Glass 2022 Raw'!AI13</f>
        <v>0</v>
      </c>
      <c r="AG23" s="256" t="str">
        <f>'AEO T28 Glass 2022 Raw'!AJ13</f>
        <v>- -</v>
      </c>
    </row>
    <row r="24" spans="1:33" ht="15" customHeight="1" x14ac:dyDescent="0.25">
      <c r="A24" s="38" t="s">
        <v>645</v>
      </c>
      <c r="B24" s="163" t="s">
        <v>11</v>
      </c>
      <c r="C24" s="168">
        <f>'AEO T28 Glass 2022 Raw'!F14</f>
        <v>46.062057000000003</v>
      </c>
      <c r="D24" s="168">
        <f>'AEO T28 Glass 2022 Raw'!G14</f>
        <v>43.111499999999999</v>
      </c>
      <c r="E24" s="168">
        <f>'AEO T28 Glass 2022 Raw'!H14</f>
        <v>42.833098999999997</v>
      </c>
      <c r="F24" s="168">
        <f>'AEO T28 Glass 2022 Raw'!I14</f>
        <v>41.782623000000001</v>
      </c>
      <c r="G24" s="168">
        <f>'AEO T28 Glass 2022 Raw'!J14</f>
        <v>41.243651999999997</v>
      </c>
      <c r="H24" s="168">
        <f>'AEO T28 Glass 2022 Raw'!K14</f>
        <v>40.702567999999999</v>
      </c>
      <c r="I24" s="168">
        <f>'AEO T28 Glass 2022 Raw'!L14</f>
        <v>39.999771000000003</v>
      </c>
      <c r="J24" s="168">
        <f>'AEO T28 Glass 2022 Raw'!M14</f>
        <v>39.332363000000001</v>
      </c>
      <c r="K24" s="168">
        <f>'AEO T28 Glass 2022 Raw'!N14</f>
        <v>38.751666999999998</v>
      </c>
      <c r="L24" s="168">
        <f>'AEO T28 Glass 2022 Raw'!O14</f>
        <v>38.551346000000002</v>
      </c>
      <c r="M24" s="168">
        <f>'AEO T28 Glass 2022 Raw'!P14</f>
        <v>38.396434999999997</v>
      </c>
      <c r="N24" s="168">
        <f>'AEO T28 Glass 2022 Raw'!Q14</f>
        <v>38.324741000000003</v>
      </c>
      <c r="O24" s="168">
        <f>'AEO T28 Glass 2022 Raw'!R14</f>
        <v>38.269444</v>
      </c>
      <c r="P24" s="168">
        <f>'AEO T28 Glass 2022 Raw'!S14</f>
        <v>37.899742000000003</v>
      </c>
      <c r="Q24" s="168">
        <f>'AEO T28 Glass 2022 Raw'!T14</f>
        <v>37.609431999999998</v>
      </c>
      <c r="R24" s="168">
        <f>'AEO T28 Glass 2022 Raw'!U14</f>
        <v>37.240639000000002</v>
      </c>
      <c r="S24" s="168">
        <f>'AEO T28 Glass 2022 Raw'!V14</f>
        <v>36.894924000000003</v>
      </c>
      <c r="T24" s="168">
        <f>'AEO T28 Glass 2022 Raw'!W14</f>
        <v>36.511687999999999</v>
      </c>
      <c r="U24" s="168">
        <f>'AEO T28 Glass 2022 Raw'!X14</f>
        <v>36.291389000000002</v>
      </c>
      <c r="V24" s="168">
        <f>'AEO T28 Glass 2022 Raw'!Y14</f>
        <v>35.776764</v>
      </c>
      <c r="W24" s="168">
        <f>'AEO T28 Glass 2022 Raw'!Z14</f>
        <v>35.386260999999998</v>
      </c>
      <c r="X24" s="168">
        <f>'AEO T28 Glass 2022 Raw'!AA14</f>
        <v>34.983615999999998</v>
      </c>
      <c r="Y24" s="168">
        <f>'AEO T28 Glass 2022 Raw'!AB14</f>
        <v>34.577942</v>
      </c>
      <c r="Z24" s="168">
        <f>'AEO T28 Glass 2022 Raw'!AC14</f>
        <v>34.189526000000001</v>
      </c>
      <c r="AA24" s="168">
        <f>'AEO T28 Glass 2022 Raw'!AD14</f>
        <v>33.742165</v>
      </c>
      <c r="AB24" s="168">
        <f>'AEO T28 Glass 2022 Raw'!AE14</f>
        <v>33.42239</v>
      </c>
      <c r="AC24" s="168">
        <f>'AEO T28 Glass 2022 Raw'!AF14</f>
        <v>33.011372000000001</v>
      </c>
      <c r="AD24" s="168">
        <f>'AEO T28 Glass 2022 Raw'!AG14</f>
        <v>32.649470999999998</v>
      </c>
      <c r="AE24" s="168">
        <f>'AEO T28 Glass 2022 Raw'!AH14</f>
        <v>32.103580000000001</v>
      </c>
      <c r="AF24" s="168">
        <f>'AEO T28 Glass 2022 Raw'!AI14</f>
        <v>31.714867000000002</v>
      </c>
      <c r="AG24" s="256">
        <f>'AEO T28 Glass 2022 Raw'!AJ14</f>
        <v>-1.2999999999999999E-2</v>
      </c>
    </row>
    <row r="25" spans="1:33" ht="12" customHeight="1" x14ac:dyDescent="0.25">
      <c r="A25" s="38" t="s">
        <v>644</v>
      </c>
      <c r="B25" s="162" t="s">
        <v>0</v>
      </c>
      <c r="C25" s="233">
        <f>'AEO T28 Glass 2022 Raw'!F15</f>
        <v>153.92321799999999</v>
      </c>
      <c r="D25" s="233">
        <f>'AEO T28 Glass 2022 Raw'!G15</f>
        <v>143.43699599999999</v>
      </c>
      <c r="E25" s="233">
        <f>'AEO T28 Glass 2022 Raw'!H15</f>
        <v>142.017303</v>
      </c>
      <c r="F25" s="233">
        <f>'AEO T28 Glass 2022 Raw'!I15</f>
        <v>137.56152299999999</v>
      </c>
      <c r="G25" s="233">
        <f>'AEO T28 Glass 2022 Raw'!J15</f>
        <v>134.65670800000001</v>
      </c>
      <c r="H25" s="233">
        <f>'AEO T28 Glass 2022 Raw'!K15</f>
        <v>131.36203</v>
      </c>
      <c r="I25" s="233">
        <f>'AEO T28 Glass 2022 Raw'!L15</f>
        <v>127.118324</v>
      </c>
      <c r="J25" s="233">
        <f>'AEO T28 Glass 2022 Raw'!M15</f>
        <v>122.57757599999999</v>
      </c>
      <c r="K25" s="233">
        <f>'AEO T28 Glass 2022 Raw'!N15</f>
        <v>118.483963</v>
      </c>
      <c r="L25" s="233">
        <f>'AEO T28 Glass 2022 Raw'!O15</f>
        <v>115.950783</v>
      </c>
      <c r="M25" s="233">
        <f>'AEO T28 Glass 2022 Raw'!P15</f>
        <v>113.917526</v>
      </c>
      <c r="N25" s="233">
        <f>'AEO T28 Glass 2022 Raw'!Q15</f>
        <v>112.70665</v>
      </c>
      <c r="O25" s="233">
        <f>'AEO T28 Glass 2022 Raw'!R15</f>
        <v>111.271866</v>
      </c>
      <c r="P25" s="233">
        <f>'AEO T28 Glass 2022 Raw'!S15</f>
        <v>109.42931400000001</v>
      </c>
      <c r="Q25" s="233">
        <f>'AEO T28 Glass 2022 Raw'!T15</f>
        <v>107.884995</v>
      </c>
      <c r="R25" s="233">
        <f>'AEO T28 Glass 2022 Raw'!U15</f>
        <v>106.152237</v>
      </c>
      <c r="S25" s="233">
        <f>'AEO T28 Glass 2022 Raw'!V15</f>
        <v>104.333237</v>
      </c>
      <c r="T25" s="233">
        <f>'AEO T28 Glass 2022 Raw'!W15</f>
        <v>102.559967</v>
      </c>
      <c r="U25" s="233">
        <f>'AEO T28 Glass 2022 Raw'!X15</f>
        <v>101.33921100000001</v>
      </c>
      <c r="V25" s="233">
        <f>'AEO T28 Glass 2022 Raw'!Y15</f>
        <v>99.459213000000005</v>
      </c>
      <c r="W25" s="233">
        <f>'AEO T28 Glass 2022 Raw'!Z15</f>
        <v>97.829223999999996</v>
      </c>
      <c r="X25" s="233">
        <f>'AEO T28 Glass 2022 Raw'!AA15</f>
        <v>96.342560000000006</v>
      </c>
      <c r="Y25" s="233">
        <f>'AEO T28 Glass 2022 Raw'!AB15</f>
        <v>94.994170999999994</v>
      </c>
      <c r="Z25" s="233">
        <f>'AEO T28 Glass 2022 Raw'!AC15</f>
        <v>93.682891999999995</v>
      </c>
      <c r="AA25" s="233">
        <f>'AEO T28 Glass 2022 Raw'!AD15</f>
        <v>92.370650999999995</v>
      </c>
      <c r="AB25" s="233">
        <f>'AEO T28 Glass 2022 Raw'!AE15</f>
        <v>91.165740999999997</v>
      </c>
      <c r="AC25" s="233">
        <f>'AEO T28 Glass 2022 Raw'!AF15</f>
        <v>89.804931999999994</v>
      </c>
      <c r="AD25" s="233">
        <f>'AEO T28 Glass 2022 Raw'!AG15</f>
        <v>88.509872000000001</v>
      </c>
      <c r="AE25" s="233">
        <f>'AEO T28 Glass 2022 Raw'!AH15</f>
        <v>86.690597999999994</v>
      </c>
      <c r="AF25" s="233">
        <f>'AEO T28 Glass 2022 Raw'!AI15</f>
        <v>85.276854999999998</v>
      </c>
      <c r="AG25" s="254">
        <f>'AEO T28 Glass 2022 Raw'!AJ15</f>
        <v>-0.02</v>
      </c>
    </row>
    <row r="26" spans="1:33" ht="12" customHeight="1" x14ac:dyDescent="0.25">
      <c r="C26" s="248"/>
      <c r="D26" s="248"/>
      <c r="E26" s="248"/>
      <c r="F26" s="248"/>
      <c r="G26" s="248"/>
      <c r="H26" s="248"/>
      <c r="I26" s="248"/>
      <c r="J26" s="248"/>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126"/>
    </row>
    <row r="27" spans="1:33" ht="12" customHeight="1" x14ac:dyDescent="0.25">
      <c r="B27" s="162" t="s">
        <v>2135</v>
      </c>
      <c r="C27" s="248"/>
      <c r="D27" s="248"/>
      <c r="E27" s="248"/>
      <c r="F27" s="248"/>
      <c r="G27" s="248"/>
      <c r="H27" s="248"/>
      <c r="I27" s="248"/>
      <c r="J27" s="248"/>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126"/>
    </row>
    <row r="28" spans="1:33" ht="12" customHeight="1" x14ac:dyDescent="0.25">
      <c r="B28" s="162" t="s">
        <v>511</v>
      </c>
      <c r="C28" s="248"/>
      <c r="D28" s="248"/>
      <c r="E28" s="248"/>
      <c r="F28" s="248"/>
      <c r="G28" s="248"/>
      <c r="H28" s="248"/>
      <c r="I28" s="248"/>
      <c r="J28" s="248"/>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126"/>
    </row>
    <row r="29" spans="1:33" ht="12" customHeight="1" x14ac:dyDescent="0.25">
      <c r="A29" s="38" t="s">
        <v>643</v>
      </c>
      <c r="B29" s="163" t="s">
        <v>3</v>
      </c>
      <c r="C29" s="164">
        <f>'AEO T28 Glass 2022 Raw'!F18</f>
        <v>0</v>
      </c>
      <c r="D29" s="164">
        <f>'AEO T28 Glass 2022 Raw'!G18</f>
        <v>0</v>
      </c>
      <c r="E29" s="164">
        <f>'AEO T28 Glass 2022 Raw'!H18</f>
        <v>0</v>
      </c>
      <c r="F29" s="164">
        <f>'AEO T28 Glass 2022 Raw'!I18</f>
        <v>0</v>
      </c>
      <c r="G29" s="164">
        <f>'AEO T28 Glass 2022 Raw'!J18</f>
        <v>0</v>
      </c>
      <c r="H29" s="164">
        <f>'AEO T28 Glass 2022 Raw'!K18</f>
        <v>0</v>
      </c>
      <c r="I29" s="164">
        <f>'AEO T28 Glass 2022 Raw'!L18</f>
        <v>0</v>
      </c>
      <c r="J29" s="164">
        <f>'AEO T28 Glass 2022 Raw'!M18</f>
        <v>0</v>
      </c>
      <c r="K29" s="164">
        <f>'AEO T28 Glass 2022 Raw'!N18</f>
        <v>0</v>
      </c>
      <c r="L29" s="164">
        <f>'AEO T28 Glass 2022 Raw'!O18</f>
        <v>0</v>
      </c>
      <c r="M29" s="164">
        <f>'AEO T28 Glass 2022 Raw'!P18</f>
        <v>0</v>
      </c>
      <c r="N29" s="164">
        <f>'AEO T28 Glass 2022 Raw'!Q18</f>
        <v>0</v>
      </c>
      <c r="O29" s="164">
        <f>'AEO T28 Glass 2022 Raw'!R18</f>
        <v>0</v>
      </c>
      <c r="P29" s="164">
        <f>'AEO T28 Glass 2022 Raw'!S18</f>
        <v>0</v>
      </c>
      <c r="Q29" s="164">
        <f>'AEO T28 Glass 2022 Raw'!T18</f>
        <v>0</v>
      </c>
      <c r="R29" s="164">
        <f>'AEO T28 Glass 2022 Raw'!U18</f>
        <v>0</v>
      </c>
      <c r="S29" s="164">
        <f>'AEO T28 Glass 2022 Raw'!V18</f>
        <v>0</v>
      </c>
      <c r="T29" s="164">
        <f>'AEO T28 Glass 2022 Raw'!W18</f>
        <v>0</v>
      </c>
      <c r="U29" s="164">
        <f>'AEO T28 Glass 2022 Raw'!X18</f>
        <v>0</v>
      </c>
      <c r="V29" s="164">
        <f>'AEO T28 Glass 2022 Raw'!Y18</f>
        <v>0</v>
      </c>
      <c r="W29" s="164">
        <f>'AEO T28 Glass 2022 Raw'!Z18</f>
        <v>0</v>
      </c>
      <c r="X29" s="164">
        <f>'AEO T28 Glass 2022 Raw'!AA18</f>
        <v>0</v>
      </c>
      <c r="Y29" s="164">
        <f>'AEO T28 Glass 2022 Raw'!AB18</f>
        <v>0</v>
      </c>
      <c r="Z29" s="164">
        <f>'AEO T28 Glass 2022 Raw'!AC18</f>
        <v>0</v>
      </c>
      <c r="AA29" s="164">
        <f>'AEO T28 Glass 2022 Raw'!AD18</f>
        <v>0</v>
      </c>
      <c r="AB29" s="164">
        <f>'AEO T28 Glass 2022 Raw'!AE18</f>
        <v>0</v>
      </c>
      <c r="AC29" s="164">
        <f>'AEO T28 Glass 2022 Raw'!AF18</f>
        <v>0</v>
      </c>
      <c r="AD29" s="164">
        <f>'AEO T28 Glass 2022 Raw'!AG18</f>
        <v>0</v>
      </c>
      <c r="AE29" s="164">
        <f>'AEO T28 Glass 2022 Raw'!AH18</f>
        <v>0</v>
      </c>
      <c r="AF29" s="164">
        <f>'AEO T28 Glass 2022 Raw'!AI18</f>
        <v>0</v>
      </c>
      <c r="AG29" s="256" t="str">
        <f>'AEO T28 Glass 2022 Raw'!AJ18</f>
        <v>- -</v>
      </c>
    </row>
    <row r="30" spans="1:33" ht="12" customHeight="1" x14ac:dyDescent="0.25">
      <c r="A30" s="38" t="s">
        <v>642</v>
      </c>
      <c r="B30" s="163" t="s">
        <v>2</v>
      </c>
      <c r="C30" s="164">
        <f>'AEO T28 Glass 2022 Raw'!F19</f>
        <v>0</v>
      </c>
      <c r="D30" s="164">
        <f>'AEO T28 Glass 2022 Raw'!G19</f>
        <v>0</v>
      </c>
      <c r="E30" s="164">
        <f>'AEO T28 Glass 2022 Raw'!H19</f>
        <v>0</v>
      </c>
      <c r="F30" s="164">
        <f>'AEO T28 Glass 2022 Raw'!I19</f>
        <v>0</v>
      </c>
      <c r="G30" s="164">
        <f>'AEO T28 Glass 2022 Raw'!J19</f>
        <v>0</v>
      </c>
      <c r="H30" s="164">
        <f>'AEO T28 Glass 2022 Raw'!K19</f>
        <v>0</v>
      </c>
      <c r="I30" s="164">
        <f>'AEO T28 Glass 2022 Raw'!L19</f>
        <v>0</v>
      </c>
      <c r="J30" s="164">
        <f>'AEO T28 Glass 2022 Raw'!M19</f>
        <v>0</v>
      </c>
      <c r="K30" s="164">
        <f>'AEO T28 Glass 2022 Raw'!N19</f>
        <v>0</v>
      </c>
      <c r="L30" s="164">
        <f>'AEO T28 Glass 2022 Raw'!O19</f>
        <v>0</v>
      </c>
      <c r="M30" s="164">
        <f>'AEO T28 Glass 2022 Raw'!P19</f>
        <v>0</v>
      </c>
      <c r="N30" s="164">
        <f>'AEO T28 Glass 2022 Raw'!Q19</f>
        <v>0</v>
      </c>
      <c r="O30" s="164">
        <f>'AEO T28 Glass 2022 Raw'!R19</f>
        <v>0</v>
      </c>
      <c r="P30" s="164">
        <f>'AEO T28 Glass 2022 Raw'!S19</f>
        <v>0</v>
      </c>
      <c r="Q30" s="164">
        <f>'AEO T28 Glass 2022 Raw'!T19</f>
        <v>0</v>
      </c>
      <c r="R30" s="164">
        <f>'AEO T28 Glass 2022 Raw'!U19</f>
        <v>0</v>
      </c>
      <c r="S30" s="164">
        <f>'AEO T28 Glass 2022 Raw'!V19</f>
        <v>0</v>
      </c>
      <c r="T30" s="164">
        <f>'AEO T28 Glass 2022 Raw'!W19</f>
        <v>0</v>
      </c>
      <c r="U30" s="164">
        <f>'AEO T28 Glass 2022 Raw'!X19</f>
        <v>0</v>
      </c>
      <c r="V30" s="164">
        <f>'AEO T28 Glass 2022 Raw'!Y19</f>
        <v>0</v>
      </c>
      <c r="W30" s="164">
        <f>'AEO T28 Glass 2022 Raw'!Z19</f>
        <v>0</v>
      </c>
      <c r="X30" s="164">
        <f>'AEO T28 Glass 2022 Raw'!AA19</f>
        <v>0</v>
      </c>
      <c r="Y30" s="164">
        <f>'AEO T28 Glass 2022 Raw'!AB19</f>
        <v>0</v>
      </c>
      <c r="Z30" s="164">
        <f>'AEO T28 Glass 2022 Raw'!AC19</f>
        <v>0</v>
      </c>
      <c r="AA30" s="164">
        <f>'AEO T28 Glass 2022 Raw'!AD19</f>
        <v>0</v>
      </c>
      <c r="AB30" s="164">
        <f>'AEO T28 Glass 2022 Raw'!AE19</f>
        <v>0</v>
      </c>
      <c r="AC30" s="164">
        <f>'AEO T28 Glass 2022 Raw'!AF19</f>
        <v>0</v>
      </c>
      <c r="AD30" s="164">
        <f>'AEO T28 Glass 2022 Raw'!AG19</f>
        <v>0</v>
      </c>
      <c r="AE30" s="164">
        <f>'AEO T28 Glass 2022 Raw'!AH19</f>
        <v>0</v>
      </c>
      <c r="AF30" s="164">
        <f>'AEO T28 Glass 2022 Raw'!AI19</f>
        <v>0</v>
      </c>
      <c r="AG30" s="256" t="str">
        <f>'AEO T28 Glass 2022 Raw'!AJ19</f>
        <v>- -</v>
      </c>
    </row>
    <row r="31" spans="1:33" ht="12" customHeight="1" x14ac:dyDescent="0.25">
      <c r="A31" s="38" t="s">
        <v>641</v>
      </c>
      <c r="B31" s="163" t="s">
        <v>58</v>
      </c>
      <c r="C31" s="164">
        <f>'AEO T28 Glass 2022 Raw'!F20</f>
        <v>0</v>
      </c>
      <c r="D31" s="164">
        <f>'AEO T28 Glass 2022 Raw'!G20</f>
        <v>0</v>
      </c>
      <c r="E31" s="164">
        <f>'AEO T28 Glass 2022 Raw'!H20</f>
        <v>0</v>
      </c>
      <c r="F31" s="164">
        <f>'AEO T28 Glass 2022 Raw'!I20</f>
        <v>0</v>
      </c>
      <c r="G31" s="164">
        <f>'AEO T28 Glass 2022 Raw'!J20</f>
        <v>0</v>
      </c>
      <c r="H31" s="164">
        <f>'AEO T28 Glass 2022 Raw'!K20</f>
        <v>0</v>
      </c>
      <c r="I31" s="164">
        <f>'AEO T28 Glass 2022 Raw'!L20</f>
        <v>0</v>
      </c>
      <c r="J31" s="164">
        <f>'AEO T28 Glass 2022 Raw'!M20</f>
        <v>0</v>
      </c>
      <c r="K31" s="164">
        <f>'AEO T28 Glass 2022 Raw'!N20</f>
        <v>0</v>
      </c>
      <c r="L31" s="164">
        <f>'AEO T28 Glass 2022 Raw'!O20</f>
        <v>0</v>
      </c>
      <c r="M31" s="164">
        <f>'AEO T28 Glass 2022 Raw'!P20</f>
        <v>0</v>
      </c>
      <c r="N31" s="164">
        <f>'AEO T28 Glass 2022 Raw'!Q20</f>
        <v>0</v>
      </c>
      <c r="O31" s="164">
        <f>'AEO T28 Glass 2022 Raw'!R20</f>
        <v>0</v>
      </c>
      <c r="P31" s="164">
        <f>'AEO T28 Glass 2022 Raw'!S20</f>
        <v>0</v>
      </c>
      <c r="Q31" s="164">
        <f>'AEO T28 Glass 2022 Raw'!T20</f>
        <v>0</v>
      </c>
      <c r="R31" s="164">
        <f>'AEO T28 Glass 2022 Raw'!U20</f>
        <v>0</v>
      </c>
      <c r="S31" s="164">
        <f>'AEO T28 Glass 2022 Raw'!V20</f>
        <v>0</v>
      </c>
      <c r="T31" s="164">
        <f>'AEO T28 Glass 2022 Raw'!W20</f>
        <v>0</v>
      </c>
      <c r="U31" s="164">
        <f>'AEO T28 Glass 2022 Raw'!X20</f>
        <v>0</v>
      </c>
      <c r="V31" s="164">
        <f>'AEO T28 Glass 2022 Raw'!Y20</f>
        <v>0</v>
      </c>
      <c r="W31" s="164">
        <f>'AEO T28 Glass 2022 Raw'!Z20</f>
        <v>0</v>
      </c>
      <c r="X31" s="164">
        <f>'AEO T28 Glass 2022 Raw'!AA20</f>
        <v>0</v>
      </c>
      <c r="Y31" s="164">
        <f>'AEO T28 Glass 2022 Raw'!AB20</f>
        <v>0</v>
      </c>
      <c r="Z31" s="164">
        <f>'AEO T28 Glass 2022 Raw'!AC20</f>
        <v>0</v>
      </c>
      <c r="AA31" s="164">
        <f>'AEO T28 Glass 2022 Raw'!AD20</f>
        <v>0</v>
      </c>
      <c r="AB31" s="164">
        <f>'AEO T28 Glass 2022 Raw'!AE20</f>
        <v>0</v>
      </c>
      <c r="AC31" s="164">
        <f>'AEO T28 Glass 2022 Raw'!AF20</f>
        <v>0</v>
      </c>
      <c r="AD31" s="164">
        <f>'AEO T28 Glass 2022 Raw'!AG20</f>
        <v>0</v>
      </c>
      <c r="AE31" s="164">
        <f>'AEO T28 Glass 2022 Raw'!AH20</f>
        <v>0</v>
      </c>
      <c r="AF31" s="164">
        <f>'AEO T28 Glass 2022 Raw'!AI20</f>
        <v>0</v>
      </c>
      <c r="AG31" s="256" t="str">
        <f>'AEO T28 Glass 2022 Raw'!AJ20</f>
        <v>- -</v>
      </c>
    </row>
    <row r="32" spans="1:33" ht="12" customHeight="1" x14ac:dyDescent="0.25">
      <c r="A32" s="38" t="s">
        <v>640</v>
      </c>
      <c r="B32" s="163" t="s">
        <v>59</v>
      </c>
      <c r="C32" s="164">
        <f>'AEO T28 Glass 2022 Raw'!F21</f>
        <v>0</v>
      </c>
      <c r="D32" s="164">
        <f>'AEO T28 Glass 2022 Raw'!G21</f>
        <v>0</v>
      </c>
      <c r="E32" s="164">
        <f>'AEO T28 Glass 2022 Raw'!H21</f>
        <v>0</v>
      </c>
      <c r="F32" s="164">
        <f>'AEO T28 Glass 2022 Raw'!I21</f>
        <v>0</v>
      </c>
      <c r="G32" s="164">
        <f>'AEO T28 Glass 2022 Raw'!J21</f>
        <v>0</v>
      </c>
      <c r="H32" s="164">
        <f>'AEO T28 Glass 2022 Raw'!K21</f>
        <v>0</v>
      </c>
      <c r="I32" s="164">
        <f>'AEO T28 Glass 2022 Raw'!L21</f>
        <v>0</v>
      </c>
      <c r="J32" s="164">
        <f>'AEO T28 Glass 2022 Raw'!M21</f>
        <v>0</v>
      </c>
      <c r="K32" s="164">
        <f>'AEO T28 Glass 2022 Raw'!N21</f>
        <v>0</v>
      </c>
      <c r="L32" s="164">
        <f>'AEO T28 Glass 2022 Raw'!O21</f>
        <v>0</v>
      </c>
      <c r="M32" s="164">
        <f>'AEO T28 Glass 2022 Raw'!P21</f>
        <v>0</v>
      </c>
      <c r="N32" s="164">
        <f>'AEO T28 Glass 2022 Raw'!Q21</f>
        <v>0</v>
      </c>
      <c r="O32" s="164">
        <f>'AEO T28 Glass 2022 Raw'!R21</f>
        <v>0</v>
      </c>
      <c r="P32" s="164">
        <f>'AEO T28 Glass 2022 Raw'!S21</f>
        <v>0</v>
      </c>
      <c r="Q32" s="164">
        <f>'AEO T28 Glass 2022 Raw'!T21</f>
        <v>0</v>
      </c>
      <c r="R32" s="164">
        <f>'AEO T28 Glass 2022 Raw'!U21</f>
        <v>0</v>
      </c>
      <c r="S32" s="164">
        <f>'AEO T28 Glass 2022 Raw'!V21</f>
        <v>0</v>
      </c>
      <c r="T32" s="164">
        <f>'AEO T28 Glass 2022 Raw'!W21</f>
        <v>0</v>
      </c>
      <c r="U32" s="164">
        <f>'AEO T28 Glass 2022 Raw'!X21</f>
        <v>0</v>
      </c>
      <c r="V32" s="164">
        <f>'AEO T28 Glass 2022 Raw'!Y21</f>
        <v>0</v>
      </c>
      <c r="W32" s="164">
        <f>'AEO T28 Glass 2022 Raw'!Z21</f>
        <v>0</v>
      </c>
      <c r="X32" s="164">
        <f>'AEO T28 Glass 2022 Raw'!AA21</f>
        <v>0</v>
      </c>
      <c r="Y32" s="164">
        <f>'AEO T28 Glass 2022 Raw'!AB21</f>
        <v>0</v>
      </c>
      <c r="Z32" s="164">
        <f>'AEO T28 Glass 2022 Raw'!AC21</f>
        <v>0</v>
      </c>
      <c r="AA32" s="164">
        <f>'AEO T28 Glass 2022 Raw'!AD21</f>
        <v>0</v>
      </c>
      <c r="AB32" s="164">
        <f>'AEO T28 Glass 2022 Raw'!AE21</f>
        <v>0</v>
      </c>
      <c r="AC32" s="164">
        <f>'AEO T28 Glass 2022 Raw'!AF21</f>
        <v>0</v>
      </c>
      <c r="AD32" s="164">
        <f>'AEO T28 Glass 2022 Raw'!AG21</f>
        <v>0</v>
      </c>
      <c r="AE32" s="164">
        <f>'AEO T28 Glass 2022 Raw'!AH21</f>
        <v>0</v>
      </c>
      <c r="AF32" s="164">
        <f>'AEO T28 Glass 2022 Raw'!AI21</f>
        <v>0</v>
      </c>
      <c r="AG32" s="256" t="str">
        <f>'AEO T28 Glass 2022 Raw'!AJ21</f>
        <v>- -</v>
      </c>
    </row>
    <row r="33" spans="1:33" ht="12" customHeight="1" x14ac:dyDescent="0.25">
      <c r="A33" s="38" t="s">
        <v>639</v>
      </c>
      <c r="B33" s="163" t="s">
        <v>6</v>
      </c>
      <c r="C33" s="164">
        <f>'AEO T28 Glass 2022 Raw'!F22</f>
        <v>4.5966649999999998</v>
      </c>
      <c r="D33" s="164">
        <f>'AEO T28 Glass 2022 Raw'!G22</f>
        <v>4.6056660000000003</v>
      </c>
      <c r="E33" s="164">
        <f>'AEO T28 Glass 2022 Raw'!H22</f>
        <v>4.6381969999999999</v>
      </c>
      <c r="F33" s="164">
        <f>'AEO T28 Glass 2022 Raw'!I22</f>
        <v>4.5875260000000004</v>
      </c>
      <c r="G33" s="164">
        <f>'AEO T28 Glass 2022 Raw'!J22</f>
        <v>4.4947850000000003</v>
      </c>
      <c r="H33" s="164">
        <f>'AEO T28 Glass 2022 Raw'!K22</f>
        <v>4.3812410000000002</v>
      </c>
      <c r="I33" s="164">
        <f>'AEO T28 Glass 2022 Raw'!L22</f>
        <v>4.2470119999999998</v>
      </c>
      <c r="J33" s="164">
        <f>'AEO T28 Glass 2022 Raw'!M22</f>
        <v>4.0960510000000001</v>
      </c>
      <c r="K33" s="164">
        <f>'AEO T28 Glass 2022 Raw'!N22</f>
        <v>3.9536859999999998</v>
      </c>
      <c r="L33" s="164">
        <f>'AEO T28 Glass 2022 Raw'!O22</f>
        <v>3.8262779999999998</v>
      </c>
      <c r="M33" s="164">
        <f>'AEO T28 Glass 2022 Raw'!P22</f>
        <v>3.718899</v>
      </c>
      <c r="N33" s="164">
        <f>'AEO T28 Glass 2022 Raw'!Q22</f>
        <v>3.6416729999999999</v>
      </c>
      <c r="O33" s="164">
        <f>'AEO T28 Glass 2022 Raw'!R22</f>
        <v>3.5612430000000002</v>
      </c>
      <c r="P33" s="164">
        <f>'AEO T28 Glass 2022 Raw'!S22</f>
        <v>3.4996649999999998</v>
      </c>
      <c r="Q33" s="164">
        <f>'AEO T28 Glass 2022 Raw'!T22</f>
        <v>3.4440719999999998</v>
      </c>
      <c r="R33" s="164">
        <f>'AEO T28 Glass 2022 Raw'!U22</f>
        <v>3.3918529999999998</v>
      </c>
      <c r="S33" s="164">
        <f>'AEO T28 Glass 2022 Raw'!V22</f>
        <v>3.3432059999999999</v>
      </c>
      <c r="T33" s="164">
        <f>'AEO T28 Glass 2022 Raw'!W22</f>
        <v>3.3017509999999999</v>
      </c>
      <c r="U33" s="164">
        <f>'AEO T28 Glass 2022 Raw'!X22</f>
        <v>3.2655219999999998</v>
      </c>
      <c r="V33" s="164">
        <f>'AEO T28 Glass 2022 Raw'!Y22</f>
        <v>3.232691</v>
      </c>
      <c r="W33" s="164">
        <f>'AEO T28 Glass 2022 Raw'!Z22</f>
        <v>3.1963979999999999</v>
      </c>
      <c r="X33" s="164">
        <f>'AEO T28 Glass 2022 Raw'!AA22</f>
        <v>3.164968</v>
      </c>
      <c r="Y33" s="164">
        <f>'AEO T28 Glass 2022 Raw'!AB22</f>
        <v>3.1363300000000001</v>
      </c>
      <c r="Z33" s="164">
        <f>'AEO T28 Glass 2022 Raw'!AC22</f>
        <v>3.1078890000000001</v>
      </c>
      <c r="AA33" s="164">
        <f>'AEO T28 Glass 2022 Raw'!AD22</f>
        <v>3.089378</v>
      </c>
      <c r="AB33" s="164">
        <f>'AEO T28 Glass 2022 Raw'!AE22</f>
        <v>3.0635080000000001</v>
      </c>
      <c r="AC33" s="164">
        <f>'AEO T28 Glass 2022 Raw'!AF22</f>
        <v>3.0385230000000001</v>
      </c>
      <c r="AD33" s="164">
        <f>'AEO T28 Glass 2022 Raw'!AG22</f>
        <v>3.0112760000000001</v>
      </c>
      <c r="AE33" s="164">
        <f>'AEO T28 Glass 2022 Raw'!AH22</f>
        <v>2.986208</v>
      </c>
      <c r="AF33" s="164">
        <f>'AEO T28 Glass 2022 Raw'!AI22</f>
        <v>2.9554640000000001</v>
      </c>
      <c r="AG33" s="256">
        <f>'AEO T28 Glass 2022 Raw'!AJ22</f>
        <v>-1.4999999999999999E-2</v>
      </c>
    </row>
    <row r="34" spans="1:33" ht="12" customHeight="1" x14ac:dyDescent="0.25">
      <c r="A34" s="38" t="s">
        <v>638</v>
      </c>
      <c r="B34" s="163" t="s">
        <v>7</v>
      </c>
      <c r="C34" s="164">
        <f>'AEO T28 Glass 2022 Raw'!F23</f>
        <v>0</v>
      </c>
      <c r="D34" s="164">
        <f>'AEO T28 Glass 2022 Raw'!G23</f>
        <v>0</v>
      </c>
      <c r="E34" s="164">
        <f>'AEO T28 Glass 2022 Raw'!H23</f>
        <v>0</v>
      </c>
      <c r="F34" s="164">
        <f>'AEO T28 Glass 2022 Raw'!I23</f>
        <v>0</v>
      </c>
      <c r="G34" s="164">
        <f>'AEO T28 Glass 2022 Raw'!J23</f>
        <v>0</v>
      </c>
      <c r="H34" s="164">
        <f>'AEO T28 Glass 2022 Raw'!K23</f>
        <v>0</v>
      </c>
      <c r="I34" s="164">
        <f>'AEO T28 Glass 2022 Raw'!L23</f>
        <v>0</v>
      </c>
      <c r="J34" s="164">
        <f>'AEO T28 Glass 2022 Raw'!M23</f>
        <v>0</v>
      </c>
      <c r="K34" s="164">
        <f>'AEO T28 Glass 2022 Raw'!N23</f>
        <v>0</v>
      </c>
      <c r="L34" s="164">
        <f>'AEO T28 Glass 2022 Raw'!O23</f>
        <v>0</v>
      </c>
      <c r="M34" s="164">
        <f>'AEO T28 Glass 2022 Raw'!P23</f>
        <v>0</v>
      </c>
      <c r="N34" s="164">
        <f>'AEO T28 Glass 2022 Raw'!Q23</f>
        <v>0</v>
      </c>
      <c r="O34" s="164">
        <f>'AEO T28 Glass 2022 Raw'!R23</f>
        <v>0</v>
      </c>
      <c r="P34" s="164">
        <f>'AEO T28 Glass 2022 Raw'!S23</f>
        <v>0</v>
      </c>
      <c r="Q34" s="164">
        <f>'AEO T28 Glass 2022 Raw'!T23</f>
        <v>0</v>
      </c>
      <c r="R34" s="164">
        <f>'AEO T28 Glass 2022 Raw'!U23</f>
        <v>0</v>
      </c>
      <c r="S34" s="164">
        <f>'AEO T28 Glass 2022 Raw'!V23</f>
        <v>0</v>
      </c>
      <c r="T34" s="164">
        <f>'AEO T28 Glass 2022 Raw'!W23</f>
        <v>0</v>
      </c>
      <c r="U34" s="164">
        <f>'AEO T28 Glass 2022 Raw'!X23</f>
        <v>0</v>
      </c>
      <c r="V34" s="164">
        <f>'AEO T28 Glass 2022 Raw'!Y23</f>
        <v>0</v>
      </c>
      <c r="W34" s="164">
        <f>'AEO T28 Glass 2022 Raw'!Z23</f>
        <v>0</v>
      </c>
      <c r="X34" s="164">
        <f>'AEO T28 Glass 2022 Raw'!AA23</f>
        <v>0</v>
      </c>
      <c r="Y34" s="164">
        <f>'AEO T28 Glass 2022 Raw'!AB23</f>
        <v>0</v>
      </c>
      <c r="Z34" s="164">
        <f>'AEO T28 Glass 2022 Raw'!AC23</f>
        <v>0</v>
      </c>
      <c r="AA34" s="164">
        <f>'AEO T28 Glass 2022 Raw'!AD23</f>
        <v>0</v>
      </c>
      <c r="AB34" s="164">
        <f>'AEO T28 Glass 2022 Raw'!AE23</f>
        <v>0</v>
      </c>
      <c r="AC34" s="164">
        <f>'AEO T28 Glass 2022 Raw'!AF23</f>
        <v>0</v>
      </c>
      <c r="AD34" s="164">
        <f>'AEO T28 Glass 2022 Raw'!AG23</f>
        <v>0</v>
      </c>
      <c r="AE34" s="164">
        <f>'AEO T28 Glass 2022 Raw'!AH23</f>
        <v>0</v>
      </c>
      <c r="AF34" s="164">
        <f>'AEO T28 Glass 2022 Raw'!AI23</f>
        <v>0</v>
      </c>
      <c r="AG34" s="256" t="str">
        <f>'AEO T28 Glass 2022 Raw'!AJ23</f>
        <v>- -</v>
      </c>
    </row>
    <row r="35" spans="1:33" ht="12" customHeight="1" x14ac:dyDescent="0.25">
      <c r="A35" s="38" t="s">
        <v>637</v>
      </c>
      <c r="B35" s="163" t="s">
        <v>11</v>
      </c>
      <c r="C35" s="164">
        <f>'AEO T28 Glass 2022 Raw'!F24</f>
        <v>1.963004</v>
      </c>
      <c r="D35" s="164">
        <f>'AEO T28 Glass 2022 Raw'!G24</f>
        <v>1.9791300000000001</v>
      </c>
      <c r="E35" s="164">
        <f>'AEO T28 Glass 2022 Raw'!H24</f>
        <v>2.0030239999999999</v>
      </c>
      <c r="F35" s="164">
        <f>'AEO T28 Glass 2022 Raw'!I24</f>
        <v>2.0012639999999999</v>
      </c>
      <c r="G35" s="164">
        <f>'AEO T28 Glass 2022 Raw'!J24</f>
        <v>1.9845330000000001</v>
      </c>
      <c r="H35" s="164">
        <f>'AEO T28 Glass 2022 Raw'!K24</f>
        <v>1.9670069999999999</v>
      </c>
      <c r="I35" s="164">
        <f>'AEO T28 Glass 2022 Raw'!L24</f>
        <v>1.949981</v>
      </c>
      <c r="J35" s="164">
        <f>'AEO T28 Glass 2022 Raw'!M24</f>
        <v>1.935335</v>
      </c>
      <c r="K35" s="164">
        <f>'AEO T28 Glass 2022 Raw'!N24</f>
        <v>1.9215789999999999</v>
      </c>
      <c r="L35" s="164">
        <f>'AEO T28 Glass 2022 Raw'!O24</f>
        <v>1.9058040000000001</v>
      </c>
      <c r="M35" s="164">
        <f>'AEO T28 Glass 2022 Raw'!P24</f>
        <v>1.8907620000000001</v>
      </c>
      <c r="N35" s="164">
        <f>'AEO T28 Glass 2022 Raw'!Q24</f>
        <v>1.8763460000000001</v>
      </c>
      <c r="O35" s="164">
        <f>'AEO T28 Glass 2022 Raw'!R24</f>
        <v>1.8668800000000001</v>
      </c>
      <c r="P35" s="164">
        <f>'AEO T28 Glass 2022 Raw'!S24</f>
        <v>1.8542879999999999</v>
      </c>
      <c r="Q35" s="164">
        <f>'AEO T28 Glass 2022 Raw'!T24</f>
        <v>1.843167</v>
      </c>
      <c r="R35" s="164">
        <f>'AEO T28 Glass 2022 Raw'!U24</f>
        <v>1.8329979999999999</v>
      </c>
      <c r="S35" s="164">
        <f>'AEO T28 Glass 2022 Raw'!V24</f>
        <v>1.82904</v>
      </c>
      <c r="T35" s="164">
        <f>'AEO T28 Glass 2022 Raw'!W24</f>
        <v>1.825218</v>
      </c>
      <c r="U35" s="164">
        <f>'AEO T28 Glass 2022 Raw'!X24</f>
        <v>1.821896</v>
      </c>
      <c r="V35" s="164">
        <f>'AEO T28 Glass 2022 Raw'!Y24</f>
        <v>1.8161240000000001</v>
      </c>
      <c r="W35" s="164">
        <f>'AEO T28 Glass 2022 Raw'!Z24</f>
        <v>1.8113900000000001</v>
      </c>
      <c r="X35" s="164">
        <f>'AEO T28 Glass 2022 Raw'!AA24</f>
        <v>1.804497</v>
      </c>
      <c r="Y35" s="164">
        <f>'AEO T28 Glass 2022 Raw'!AB24</f>
        <v>1.7950120000000001</v>
      </c>
      <c r="Z35" s="164">
        <f>'AEO T28 Glass 2022 Raw'!AC24</f>
        <v>1.786036</v>
      </c>
      <c r="AA35" s="164">
        <f>'AEO T28 Glass 2022 Raw'!AD24</f>
        <v>1.778014</v>
      </c>
      <c r="AB35" s="164">
        <f>'AEO T28 Glass 2022 Raw'!AE24</f>
        <v>1.7731870000000001</v>
      </c>
      <c r="AC35" s="164">
        <f>'AEO T28 Glass 2022 Raw'!AF24</f>
        <v>1.7661480000000001</v>
      </c>
      <c r="AD35" s="164">
        <f>'AEO T28 Glass 2022 Raw'!AG24</f>
        <v>1.760041</v>
      </c>
      <c r="AE35" s="164">
        <f>'AEO T28 Glass 2022 Raw'!AH24</f>
        <v>1.7562409999999999</v>
      </c>
      <c r="AF35" s="164">
        <f>'AEO T28 Glass 2022 Raw'!AI24</f>
        <v>1.7499750000000001</v>
      </c>
      <c r="AG35" s="256">
        <f>'AEO T28 Glass 2022 Raw'!AJ24</f>
        <v>-4.0000000000000001E-3</v>
      </c>
    </row>
    <row r="36" spans="1:33" ht="12" customHeight="1" x14ac:dyDescent="0.25">
      <c r="A36" s="38" t="s">
        <v>636</v>
      </c>
      <c r="B36" s="162" t="s">
        <v>0</v>
      </c>
      <c r="C36" s="166">
        <f>'AEO T28 Glass 2022 Raw'!F25</f>
        <v>6.5596690000000004</v>
      </c>
      <c r="D36" s="166">
        <f>'AEO T28 Glass 2022 Raw'!G25</f>
        <v>6.5847949999999997</v>
      </c>
      <c r="E36" s="166">
        <f>'AEO T28 Glass 2022 Raw'!H25</f>
        <v>6.641222</v>
      </c>
      <c r="F36" s="166">
        <f>'AEO T28 Glass 2022 Raw'!I25</f>
        <v>6.5887900000000004</v>
      </c>
      <c r="G36" s="166">
        <f>'AEO T28 Glass 2022 Raw'!J25</f>
        <v>6.4793180000000001</v>
      </c>
      <c r="H36" s="166">
        <f>'AEO T28 Glass 2022 Raw'!K25</f>
        <v>6.3482479999999999</v>
      </c>
      <c r="I36" s="166">
        <f>'AEO T28 Glass 2022 Raw'!L25</f>
        <v>6.1969919999999998</v>
      </c>
      <c r="J36" s="166">
        <f>'AEO T28 Glass 2022 Raw'!M25</f>
        <v>6.0313860000000004</v>
      </c>
      <c r="K36" s="166">
        <f>'AEO T28 Glass 2022 Raw'!N25</f>
        <v>5.8752649999999997</v>
      </c>
      <c r="L36" s="166">
        <f>'AEO T28 Glass 2022 Raw'!O25</f>
        <v>5.7320830000000003</v>
      </c>
      <c r="M36" s="166">
        <f>'AEO T28 Glass 2022 Raw'!P25</f>
        <v>5.609661</v>
      </c>
      <c r="N36" s="166">
        <f>'AEO T28 Glass 2022 Raw'!Q25</f>
        <v>5.5180189999999998</v>
      </c>
      <c r="O36" s="166">
        <f>'AEO T28 Glass 2022 Raw'!R25</f>
        <v>5.4281230000000003</v>
      </c>
      <c r="P36" s="166">
        <f>'AEO T28 Glass 2022 Raw'!S25</f>
        <v>5.3539519999999996</v>
      </c>
      <c r="Q36" s="166">
        <f>'AEO T28 Glass 2022 Raw'!T25</f>
        <v>5.2872389999999996</v>
      </c>
      <c r="R36" s="166">
        <f>'AEO T28 Glass 2022 Raw'!U25</f>
        <v>5.2248510000000001</v>
      </c>
      <c r="S36" s="166">
        <f>'AEO T28 Glass 2022 Raw'!V25</f>
        <v>5.1722460000000003</v>
      </c>
      <c r="T36" s="166">
        <f>'AEO T28 Glass 2022 Raw'!W25</f>
        <v>5.1269689999999999</v>
      </c>
      <c r="U36" s="166">
        <f>'AEO T28 Glass 2022 Raw'!X25</f>
        <v>5.0874180000000004</v>
      </c>
      <c r="V36" s="166">
        <f>'AEO T28 Glass 2022 Raw'!Y25</f>
        <v>5.0488150000000003</v>
      </c>
      <c r="W36" s="166">
        <f>'AEO T28 Glass 2022 Raw'!Z25</f>
        <v>5.0077879999999997</v>
      </c>
      <c r="X36" s="166">
        <f>'AEO T28 Glass 2022 Raw'!AA25</f>
        <v>4.9694659999999997</v>
      </c>
      <c r="Y36" s="166">
        <f>'AEO T28 Glass 2022 Raw'!AB25</f>
        <v>4.9313419999999999</v>
      </c>
      <c r="Z36" s="166">
        <f>'AEO T28 Glass 2022 Raw'!AC25</f>
        <v>4.8939250000000003</v>
      </c>
      <c r="AA36" s="166">
        <f>'AEO T28 Glass 2022 Raw'!AD25</f>
        <v>4.8673919999999997</v>
      </c>
      <c r="AB36" s="166">
        <f>'AEO T28 Glass 2022 Raw'!AE25</f>
        <v>4.8366949999999997</v>
      </c>
      <c r="AC36" s="166">
        <f>'AEO T28 Glass 2022 Raw'!AF25</f>
        <v>4.8046709999999999</v>
      </c>
      <c r="AD36" s="166">
        <f>'AEO T28 Glass 2022 Raw'!AG25</f>
        <v>4.7713169999999998</v>
      </c>
      <c r="AE36" s="166">
        <f>'AEO T28 Glass 2022 Raw'!AH25</f>
        <v>4.7424489999999997</v>
      </c>
      <c r="AF36" s="166">
        <f>'AEO T28 Glass 2022 Raw'!AI25</f>
        <v>4.7054400000000003</v>
      </c>
      <c r="AG36" s="254">
        <f>'AEO T28 Glass 2022 Raw'!AJ25</f>
        <v>-1.0999999999999999E-2</v>
      </c>
    </row>
    <row r="37" spans="1:33" ht="12" customHeight="1" x14ac:dyDescent="0.25">
      <c r="C37" s="248"/>
      <c r="D37" s="248"/>
      <c r="E37" s="248"/>
      <c r="F37" s="248"/>
      <c r="G37" s="248"/>
      <c r="H37" s="248"/>
      <c r="I37" s="248"/>
      <c r="J37" s="248"/>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126"/>
    </row>
    <row r="38" spans="1:33" ht="12" customHeight="1" x14ac:dyDescent="0.25">
      <c r="B38" s="162" t="s">
        <v>635</v>
      </c>
      <c r="C38" s="248"/>
      <c r="D38" s="248"/>
      <c r="E38" s="248"/>
      <c r="F38" s="248"/>
      <c r="G38" s="248"/>
      <c r="H38" s="248"/>
      <c r="I38" s="248"/>
      <c r="J38" s="248"/>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126"/>
    </row>
    <row r="39" spans="1:33" ht="12" customHeight="1" x14ac:dyDescent="0.25">
      <c r="A39" s="38" t="s">
        <v>634</v>
      </c>
      <c r="B39" s="162" t="s">
        <v>220</v>
      </c>
      <c r="C39" s="232">
        <f>'AEO T28 Glass 2022 Raw'!F27</f>
        <v>11.419121000000001</v>
      </c>
      <c r="D39" s="232">
        <f>'AEO T28 Glass 2022 Raw'!G27</f>
        <v>10.467813</v>
      </c>
      <c r="E39" s="232">
        <f>'AEO T28 Glass 2022 Raw'!H27</f>
        <v>10.134834</v>
      </c>
      <c r="F39" s="232">
        <f>'AEO T28 Glass 2022 Raw'!I27</f>
        <v>9.3672199999999997</v>
      </c>
      <c r="G39" s="232">
        <f>'AEO T28 Glass 2022 Raw'!J27</f>
        <v>9.0139899999999997</v>
      </c>
      <c r="H39" s="232">
        <f>'AEO T28 Glass 2022 Raw'!K27</f>
        <v>8.7321000000000009</v>
      </c>
      <c r="I39" s="232">
        <f>'AEO T28 Glass 2022 Raw'!L27</f>
        <v>8.3515979999999992</v>
      </c>
      <c r="J39" s="232">
        <f>'AEO T28 Glass 2022 Raw'!M27</f>
        <v>8.09422</v>
      </c>
      <c r="K39" s="232">
        <f>'AEO T28 Glass 2022 Raw'!N27</f>
        <v>7.8097110000000001</v>
      </c>
      <c r="L39" s="232">
        <f>'AEO T28 Glass 2022 Raw'!O27</f>
        <v>7.5826840000000004</v>
      </c>
      <c r="M39" s="232">
        <f>'AEO T28 Glass 2022 Raw'!P27</f>
        <v>7.4140540000000001</v>
      </c>
      <c r="N39" s="232">
        <f>'AEO T28 Glass 2022 Raw'!Q27</f>
        <v>7.2870780000000002</v>
      </c>
      <c r="O39" s="232">
        <f>'AEO T28 Glass 2022 Raw'!R27</f>
        <v>7.2434349999999998</v>
      </c>
      <c r="P39" s="232">
        <f>'AEO T28 Glass 2022 Raw'!S27</f>
        <v>7.0023910000000003</v>
      </c>
      <c r="Q39" s="232">
        <f>'AEO T28 Glass 2022 Raw'!T27</f>
        <v>6.7837310000000004</v>
      </c>
      <c r="R39" s="232">
        <f>'AEO T28 Glass 2022 Raw'!U27</f>
        <v>6.6118119999999996</v>
      </c>
      <c r="S39" s="232">
        <f>'AEO T28 Glass 2022 Raw'!V27</f>
        <v>6.475447</v>
      </c>
      <c r="T39" s="232">
        <f>'AEO T28 Glass 2022 Raw'!W27</f>
        <v>6.3671870000000004</v>
      </c>
      <c r="U39" s="232">
        <f>'AEO T28 Glass 2022 Raw'!X27</f>
        <v>6.2947040000000003</v>
      </c>
      <c r="V39" s="232">
        <f>'AEO T28 Glass 2022 Raw'!Y27</f>
        <v>6.1631470000000004</v>
      </c>
      <c r="W39" s="232">
        <f>'AEO T28 Glass 2022 Raw'!Z27</f>
        <v>6.0558630000000004</v>
      </c>
      <c r="X39" s="232">
        <f>'AEO T28 Glass 2022 Raw'!AA27</f>
        <v>5.951829</v>
      </c>
      <c r="Y39" s="232">
        <f>'AEO T28 Glass 2022 Raw'!AB27</f>
        <v>5.849729</v>
      </c>
      <c r="Z39" s="232">
        <f>'AEO T28 Glass 2022 Raw'!AC27</f>
        <v>5.74899</v>
      </c>
      <c r="AA39" s="232">
        <f>'AEO T28 Glass 2022 Raw'!AD27</f>
        <v>5.6356719999999996</v>
      </c>
      <c r="AB39" s="232">
        <f>'AEO T28 Glass 2022 Raw'!AE27</f>
        <v>5.5506219999999997</v>
      </c>
      <c r="AC39" s="232">
        <f>'AEO T28 Glass 2022 Raw'!AF27</f>
        <v>5.4485999999999999</v>
      </c>
      <c r="AD39" s="232">
        <f>'AEO T28 Glass 2022 Raw'!AG27</f>
        <v>5.3524399999999996</v>
      </c>
      <c r="AE39" s="232">
        <f>'AEO T28 Glass 2022 Raw'!AH27</f>
        <v>5.2323310000000003</v>
      </c>
      <c r="AF39" s="232">
        <f>'AEO T28 Glass 2022 Raw'!AI27</f>
        <v>5.1574609999999996</v>
      </c>
      <c r="AG39" s="254">
        <f>'AEO T28 Glass 2022 Raw'!AJ27</f>
        <v>-2.7E-2</v>
      </c>
    </row>
    <row r="40" spans="1:33" ht="12" customHeight="1" x14ac:dyDescent="0.25">
      <c r="C40" s="248"/>
      <c r="D40" s="248"/>
      <c r="E40" s="248"/>
      <c r="F40" s="248"/>
      <c r="G40" s="248"/>
      <c r="H40" s="248"/>
      <c r="I40" s="248"/>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126"/>
    </row>
    <row r="41" spans="1:33" ht="15" customHeight="1" x14ac:dyDescent="0.25">
      <c r="B41" s="162" t="s">
        <v>633</v>
      </c>
      <c r="C41" s="248"/>
      <c r="D41" s="248"/>
      <c r="E41" s="248"/>
      <c r="F41" s="248"/>
      <c r="G41" s="248"/>
      <c r="H41" s="248"/>
      <c r="I41" s="248"/>
      <c r="J41" s="248"/>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126"/>
    </row>
    <row r="42" spans="1:33" ht="15" customHeight="1" x14ac:dyDescent="0.25">
      <c r="B42" s="162" t="s">
        <v>229</v>
      </c>
      <c r="C42" s="248"/>
      <c r="D42" s="248"/>
      <c r="E42" s="248"/>
      <c r="F42" s="248"/>
      <c r="G42" s="248"/>
      <c r="H42" s="248"/>
      <c r="I42" s="248"/>
      <c r="J42" s="248"/>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126"/>
    </row>
    <row r="43" spans="1:33" ht="15" customHeight="1" x14ac:dyDescent="0.25">
      <c r="A43" s="38" t="s">
        <v>632</v>
      </c>
      <c r="B43" s="163" t="s">
        <v>230</v>
      </c>
      <c r="C43" s="164">
        <f>'AEO T28 Glass 2022 Raw'!F30</f>
        <v>0</v>
      </c>
      <c r="D43" s="164">
        <f>'AEO T28 Glass 2022 Raw'!G30</f>
        <v>0</v>
      </c>
      <c r="E43" s="164">
        <f>'AEO T28 Glass 2022 Raw'!H30</f>
        <v>0</v>
      </c>
      <c r="F43" s="164">
        <f>'AEO T28 Glass 2022 Raw'!I30</f>
        <v>0</v>
      </c>
      <c r="G43" s="164">
        <f>'AEO T28 Glass 2022 Raw'!J30</f>
        <v>0</v>
      </c>
      <c r="H43" s="164">
        <f>'AEO T28 Glass 2022 Raw'!K30</f>
        <v>0</v>
      </c>
      <c r="I43" s="164">
        <f>'AEO T28 Glass 2022 Raw'!L30</f>
        <v>0</v>
      </c>
      <c r="J43" s="164">
        <f>'AEO T28 Glass 2022 Raw'!M30</f>
        <v>0</v>
      </c>
      <c r="K43" s="164">
        <f>'AEO T28 Glass 2022 Raw'!N30</f>
        <v>0</v>
      </c>
      <c r="L43" s="164">
        <f>'AEO T28 Glass 2022 Raw'!O30</f>
        <v>0</v>
      </c>
      <c r="M43" s="164">
        <f>'AEO T28 Glass 2022 Raw'!P30</f>
        <v>0</v>
      </c>
      <c r="N43" s="164">
        <f>'AEO T28 Glass 2022 Raw'!Q30</f>
        <v>0</v>
      </c>
      <c r="O43" s="164">
        <f>'AEO T28 Glass 2022 Raw'!R30</f>
        <v>0</v>
      </c>
      <c r="P43" s="164">
        <f>'AEO T28 Glass 2022 Raw'!S30</f>
        <v>0</v>
      </c>
      <c r="Q43" s="164">
        <f>'AEO T28 Glass 2022 Raw'!T30</f>
        <v>0</v>
      </c>
      <c r="R43" s="164">
        <f>'AEO T28 Glass 2022 Raw'!U30</f>
        <v>0</v>
      </c>
      <c r="S43" s="164">
        <f>'AEO T28 Glass 2022 Raw'!V30</f>
        <v>0</v>
      </c>
      <c r="T43" s="164">
        <f>'AEO T28 Glass 2022 Raw'!W30</f>
        <v>0</v>
      </c>
      <c r="U43" s="164">
        <f>'AEO T28 Glass 2022 Raw'!X30</f>
        <v>0</v>
      </c>
      <c r="V43" s="164">
        <f>'AEO T28 Glass 2022 Raw'!Y30</f>
        <v>0</v>
      </c>
      <c r="W43" s="164">
        <f>'AEO T28 Glass 2022 Raw'!Z30</f>
        <v>0</v>
      </c>
      <c r="X43" s="164">
        <f>'AEO T28 Glass 2022 Raw'!AA30</f>
        <v>0</v>
      </c>
      <c r="Y43" s="164">
        <f>'AEO T28 Glass 2022 Raw'!AB30</f>
        <v>0</v>
      </c>
      <c r="Z43" s="164">
        <f>'AEO T28 Glass 2022 Raw'!AC30</f>
        <v>0</v>
      </c>
      <c r="AA43" s="164">
        <f>'AEO T28 Glass 2022 Raw'!AD30</f>
        <v>0</v>
      </c>
      <c r="AB43" s="164">
        <f>'AEO T28 Glass 2022 Raw'!AE30</f>
        <v>0</v>
      </c>
      <c r="AC43" s="164">
        <f>'AEO T28 Glass 2022 Raw'!AF30</f>
        <v>0</v>
      </c>
      <c r="AD43" s="164">
        <f>'AEO T28 Glass 2022 Raw'!AG30</f>
        <v>0</v>
      </c>
      <c r="AE43" s="164">
        <f>'AEO T28 Glass 2022 Raw'!AH30</f>
        <v>0</v>
      </c>
      <c r="AF43" s="164">
        <f>'AEO T28 Glass 2022 Raw'!AI30</f>
        <v>0</v>
      </c>
      <c r="AG43" s="256" t="str">
        <f>'AEO T28 Glass 2022 Raw'!AJ30</f>
        <v>- -</v>
      </c>
    </row>
    <row r="44" spans="1:33" ht="15" customHeight="1" x14ac:dyDescent="0.25">
      <c r="A44" s="38" t="s">
        <v>631</v>
      </c>
      <c r="B44" s="163" t="s">
        <v>21</v>
      </c>
      <c r="C44" s="164">
        <f>'AEO T28 Glass 2022 Raw'!F31</f>
        <v>0</v>
      </c>
      <c r="D44" s="164">
        <f>'AEO T28 Glass 2022 Raw'!G31</f>
        <v>0</v>
      </c>
      <c r="E44" s="164">
        <f>'AEO T28 Glass 2022 Raw'!H31</f>
        <v>0</v>
      </c>
      <c r="F44" s="164">
        <f>'AEO T28 Glass 2022 Raw'!I31</f>
        <v>0</v>
      </c>
      <c r="G44" s="164">
        <f>'AEO T28 Glass 2022 Raw'!J31</f>
        <v>0</v>
      </c>
      <c r="H44" s="164">
        <f>'AEO T28 Glass 2022 Raw'!K31</f>
        <v>0</v>
      </c>
      <c r="I44" s="164">
        <f>'AEO T28 Glass 2022 Raw'!L31</f>
        <v>0</v>
      </c>
      <c r="J44" s="164">
        <f>'AEO T28 Glass 2022 Raw'!M31</f>
        <v>0</v>
      </c>
      <c r="K44" s="164">
        <f>'AEO T28 Glass 2022 Raw'!N31</f>
        <v>0</v>
      </c>
      <c r="L44" s="164">
        <f>'AEO T28 Glass 2022 Raw'!O31</f>
        <v>0</v>
      </c>
      <c r="M44" s="164">
        <f>'AEO T28 Glass 2022 Raw'!P31</f>
        <v>0</v>
      </c>
      <c r="N44" s="164">
        <f>'AEO T28 Glass 2022 Raw'!Q31</f>
        <v>0</v>
      </c>
      <c r="O44" s="164">
        <f>'AEO T28 Glass 2022 Raw'!R31</f>
        <v>0</v>
      </c>
      <c r="P44" s="164">
        <f>'AEO T28 Glass 2022 Raw'!S31</f>
        <v>0</v>
      </c>
      <c r="Q44" s="164">
        <f>'AEO T28 Glass 2022 Raw'!T31</f>
        <v>0</v>
      </c>
      <c r="R44" s="164">
        <f>'AEO T28 Glass 2022 Raw'!U31</f>
        <v>0</v>
      </c>
      <c r="S44" s="164">
        <f>'AEO T28 Glass 2022 Raw'!V31</f>
        <v>0</v>
      </c>
      <c r="T44" s="164">
        <f>'AEO T28 Glass 2022 Raw'!W31</f>
        <v>0</v>
      </c>
      <c r="U44" s="164">
        <f>'AEO T28 Glass 2022 Raw'!X31</f>
        <v>0</v>
      </c>
      <c r="V44" s="164">
        <f>'AEO T28 Glass 2022 Raw'!Y31</f>
        <v>0</v>
      </c>
      <c r="W44" s="164">
        <f>'AEO T28 Glass 2022 Raw'!Z31</f>
        <v>0</v>
      </c>
      <c r="X44" s="164">
        <f>'AEO T28 Glass 2022 Raw'!AA31</f>
        <v>0</v>
      </c>
      <c r="Y44" s="164">
        <f>'AEO T28 Glass 2022 Raw'!AB31</f>
        <v>0</v>
      </c>
      <c r="Z44" s="164">
        <f>'AEO T28 Glass 2022 Raw'!AC31</f>
        <v>0</v>
      </c>
      <c r="AA44" s="164">
        <f>'AEO T28 Glass 2022 Raw'!AD31</f>
        <v>0</v>
      </c>
      <c r="AB44" s="164">
        <f>'AEO T28 Glass 2022 Raw'!AE31</f>
        <v>0</v>
      </c>
      <c r="AC44" s="164">
        <f>'AEO T28 Glass 2022 Raw'!AF31</f>
        <v>0</v>
      </c>
      <c r="AD44" s="164">
        <f>'AEO T28 Glass 2022 Raw'!AG31</f>
        <v>0</v>
      </c>
      <c r="AE44" s="164">
        <f>'AEO T28 Glass 2022 Raw'!AH31</f>
        <v>0</v>
      </c>
      <c r="AF44" s="164">
        <f>'AEO T28 Glass 2022 Raw'!AI31</f>
        <v>0</v>
      </c>
      <c r="AG44" s="256" t="str">
        <f>'AEO T28 Glass 2022 Raw'!AJ31</f>
        <v>- -</v>
      </c>
    </row>
    <row r="45" spans="1:33" ht="15" customHeight="1" x14ac:dyDescent="0.25">
      <c r="A45" s="38" t="s">
        <v>630</v>
      </c>
      <c r="B45" s="163" t="s">
        <v>489</v>
      </c>
      <c r="C45" s="164">
        <f>'AEO T28 Glass 2022 Raw'!F32</f>
        <v>0</v>
      </c>
      <c r="D45" s="164">
        <f>'AEO T28 Glass 2022 Raw'!G32</f>
        <v>0</v>
      </c>
      <c r="E45" s="164">
        <f>'AEO T28 Glass 2022 Raw'!H32</f>
        <v>0</v>
      </c>
      <c r="F45" s="164">
        <f>'AEO T28 Glass 2022 Raw'!I32</f>
        <v>0</v>
      </c>
      <c r="G45" s="164">
        <f>'AEO T28 Glass 2022 Raw'!J32</f>
        <v>0</v>
      </c>
      <c r="H45" s="164">
        <f>'AEO T28 Glass 2022 Raw'!K32</f>
        <v>0</v>
      </c>
      <c r="I45" s="164">
        <f>'AEO T28 Glass 2022 Raw'!L32</f>
        <v>0</v>
      </c>
      <c r="J45" s="164">
        <f>'AEO T28 Glass 2022 Raw'!M32</f>
        <v>0</v>
      </c>
      <c r="K45" s="164">
        <f>'AEO T28 Glass 2022 Raw'!N32</f>
        <v>0</v>
      </c>
      <c r="L45" s="164">
        <f>'AEO T28 Glass 2022 Raw'!O32</f>
        <v>0</v>
      </c>
      <c r="M45" s="164">
        <f>'AEO T28 Glass 2022 Raw'!P32</f>
        <v>0</v>
      </c>
      <c r="N45" s="164">
        <f>'AEO T28 Glass 2022 Raw'!Q32</f>
        <v>0</v>
      </c>
      <c r="O45" s="164">
        <f>'AEO T28 Glass 2022 Raw'!R32</f>
        <v>0</v>
      </c>
      <c r="P45" s="164">
        <f>'AEO T28 Glass 2022 Raw'!S32</f>
        <v>0</v>
      </c>
      <c r="Q45" s="164">
        <f>'AEO T28 Glass 2022 Raw'!T32</f>
        <v>0</v>
      </c>
      <c r="R45" s="164">
        <f>'AEO T28 Glass 2022 Raw'!U32</f>
        <v>0</v>
      </c>
      <c r="S45" s="164">
        <f>'AEO T28 Glass 2022 Raw'!V32</f>
        <v>0</v>
      </c>
      <c r="T45" s="164">
        <f>'AEO T28 Glass 2022 Raw'!W32</f>
        <v>0</v>
      </c>
      <c r="U45" s="164">
        <f>'AEO T28 Glass 2022 Raw'!X32</f>
        <v>0</v>
      </c>
      <c r="V45" s="164">
        <f>'AEO T28 Glass 2022 Raw'!Y32</f>
        <v>0</v>
      </c>
      <c r="W45" s="164">
        <f>'AEO T28 Glass 2022 Raw'!Z32</f>
        <v>0</v>
      </c>
      <c r="X45" s="164">
        <f>'AEO T28 Glass 2022 Raw'!AA32</f>
        <v>0</v>
      </c>
      <c r="Y45" s="164">
        <f>'AEO T28 Glass 2022 Raw'!AB32</f>
        <v>0</v>
      </c>
      <c r="Z45" s="164">
        <f>'AEO T28 Glass 2022 Raw'!AC32</f>
        <v>0</v>
      </c>
      <c r="AA45" s="164">
        <f>'AEO T28 Glass 2022 Raw'!AD32</f>
        <v>0</v>
      </c>
      <c r="AB45" s="164">
        <f>'AEO T28 Glass 2022 Raw'!AE32</f>
        <v>0</v>
      </c>
      <c r="AC45" s="164">
        <f>'AEO T28 Glass 2022 Raw'!AF32</f>
        <v>0</v>
      </c>
      <c r="AD45" s="164">
        <f>'AEO T28 Glass 2022 Raw'!AG32</f>
        <v>0</v>
      </c>
      <c r="AE45" s="164">
        <f>'AEO T28 Glass 2022 Raw'!AH32</f>
        <v>0</v>
      </c>
      <c r="AF45" s="164">
        <f>'AEO T28 Glass 2022 Raw'!AI32</f>
        <v>0</v>
      </c>
      <c r="AG45" s="256" t="str">
        <f>'AEO T28 Glass 2022 Raw'!AJ32</f>
        <v>- -</v>
      </c>
    </row>
    <row r="46" spans="1:33" ht="15" customHeight="1" x14ac:dyDescent="0.25">
      <c r="A46" s="38" t="s">
        <v>629</v>
      </c>
      <c r="B46" s="163" t="s">
        <v>623</v>
      </c>
      <c r="C46" s="164">
        <f>'AEO T28 Glass 2022 Raw'!F33</f>
        <v>0</v>
      </c>
      <c r="D46" s="164">
        <f>'AEO T28 Glass 2022 Raw'!G33</f>
        <v>0</v>
      </c>
      <c r="E46" s="164">
        <f>'AEO T28 Glass 2022 Raw'!H33</f>
        <v>0</v>
      </c>
      <c r="F46" s="164">
        <f>'AEO T28 Glass 2022 Raw'!I33</f>
        <v>0</v>
      </c>
      <c r="G46" s="164">
        <f>'AEO T28 Glass 2022 Raw'!J33</f>
        <v>0</v>
      </c>
      <c r="H46" s="164">
        <f>'AEO T28 Glass 2022 Raw'!K33</f>
        <v>0</v>
      </c>
      <c r="I46" s="164">
        <f>'AEO T28 Glass 2022 Raw'!L33</f>
        <v>0</v>
      </c>
      <c r="J46" s="164">
        <f>'AEO T28 Glass 2022 Raw'!M33</f>
        <v>0</v>
      </c>
      <c r="K46" s="164">
        <f>'AEO T28 Glass 2022 Raw'!N33</f>
        <v>0</v>
      </c>
      <c r="L46" s="164">
        <f>'AEO T28 Glass 2022 Raw'!O33</f>
        <v>0</v>
      </c>
      <c r="M46" s="164">
        <f>'AEO T28 Glass 2022 Raw'!P33</f>
        <v>0</v>
      </c>
      <c r="N46" s="164">
        <f>'AEO T28 Glass 2022 Raw'!Q33</f>
        <v>0</v>
      </c>
      <c r="O46" s="164">
        <f>'AEO T28 Glass 2022 Raw'!R33</f>
        <v>0</v>
      </c>
      <c r="P46" s="164">
        <f>'AEO T28 Glass 2022 Raw'!S33</f>
        <v>0</v>
      </c>
      <c r="Q46" s="164">
        <f>'AEO T28 Glass 2022 Raw'!T33</f>
        <v>0</v>
      </c>
      <c r="R46" s="164">
        <f>'AEO T28 Glass 2022 Raw'!U33</f>
        <v>0</v>
      </c>
      <c r="S46" s="164">
        <f>'AEO T28 Glass 2022 Raw'!V33</f>
        <v>0</v>
      </c>
      <c r="T46" s="164">
        <f>'AEO T28 Glass 2022 Raw'!W33</f>
        <v>0</v>
      </c>
      <c r="U46" s="164">
        <f>'AEO T28 Glass 2022 Raw'!X33</f>
        <v>0</v>
      </c>
      <c r="V46" s="164">
        <f>'AEO T28 Glass 2022 Raw'!Y33</f>
        <v>0</v>
      </c>
      <c r="W46" s="164">
        <f>'AEO T28 Glass 2022 Raw'!Z33</f>
        <v>0</v>
      </c>
      <c r="X46" s="164">
        <f>'AEO T28 Glass 2022 Raw'!AA33</f>
        <v>0</v>
      </c>
      <c r="Y46" s="164">
        <f>'AEO T28 Glass 2022 Raw'!AB33</f>
        <v>0</v>
      </c>
      <c r="Z46" s="164">
        <f>'AEO T28 Glass 2022 Raw'!AC33</f>
        <v>0</v>
      </c>
      <c r="AA46" s="164">
        <f>'AEO T28 Glass 2022 Raw'!AD33</f>
        <v>0</v>
      </c>
      <c r="AB46" s="164">
        <f>'AEO T28 Glass 2022 Raw'!AE33</f>
        <v>0</v>
      </c>
      <c r="AC46" s="164">
        <f>'AEO T28 Glass 2022 Raw'!AF33</f>
        <v>0</v>
      </c>
      <c r="AD46" s="164">
        <f>'AEO T28 Glass 2022 Raw'!AG33</f>
        <v>0</v>
      </c>
      <c r="AE46" s="164">
        <f>'AEO T28 Glass 2022 Raw'!AH33</f>
        <v>0</v>
      </c>
      <c r="AF46" s="164">
        <f>'AEO T28 Glass 2022 Raw'!AI33</f>
        <v>0</v>
      </c>
      <c r="AG46" s="256" t="str">
        <f>'AEO T28 Glass 2022 Raw'!AJ33</f>
        <v>- -</v>
      </c>
    </row>
    <row r="47" spans="1:33" ht="15" customHeight="1" x14ac:dyDescent="0.25">
      <c r="A47" s="38" t="s">
        <v>628</v>
      </c>
      <c r="B47" s="162" t="s">
        <v>224</v>
      </c>
      <c r="C47" s="166">
        <f>'AEO T28 Glass 2022 Raw'!F34</f>
        <v>0</v>
      </c>
      <c r="D47" s="166">
        <f>'AEO T28 Glass 2022 Raw'!G34</f>
        <v>0</v>
      </c>
      <c r="E47" s="166">
        <f>'AEO T28 Glass 2022 Raw'!H34</f>
        <v>0</v>
      </c>
      <c r="F47" s="166">
        <f>'AEO T28 Glass 2022 Raw'!I34</f>
        <v>0</v>
      </c>
      <c r="G47" s="166">
        <f>'AEO T28 Glass 2022 Raw'!J34</f>
        <v>0</v>
      </c>
      <c r="H47" s="166">
        <f>'AEO T28 Glass 2022 Raw'!K34</f>
        <v>0</v>
      </c>
      <c r="I47" s="166">
        <f>'AEO T28 Glass 2022 Raw'!L34</f>
        <v>0</v>
      </c>
      <c r="J47" s="166">
        <f>'AEO T28 Glass 2022 Raw'!M34</f>
        <v>0</v>
      </c>
      <c r="K47" s="166">
        <f>'AEO T28 Glass 2022 Raw'!N34</f>
        <v>0</v>
      </c>
      <c r="L47" s="166">
        <f>'AEO T28 Glass 2022 Raw'!O34</f>
        <v>0</v>
      </c>
      <c r="M47" s="166">
        <f>'AEO T28 Glass 2022 Raw'!P34</f>
        <v>0</v>
      </c>
      <c r="N47" s="166">
        <f>'AEO T28 Glass 2022 Raw'!Q34</f>
        <v>0</v>
      </c>
      <c r="O47" s="166">
        <f>'AEO T28 Glass 2022 Raw'!R34</f>
        <v>0</v>
      </c>
      <c r="P47" s="166">
        <f>'AEO T28 Glass 2022 Raw'!S34</f>
        <v>0</v>
      </c>
      <c r="Q47" s="166">
        <f>'AEO T28 Glass 2022 Raw'!T34</f>
        <v>0</v>
      </c>
      <c r="R47" s="166">
        <f>'AEO T28 Glass 2022 Raw'!U34</f>
        <v>0</v>
      </c>
      <c r="S47" s="166">
        <f>'AEO T28 Glass 2022 Raw'!V34</f>
        <v>0</v>
      </c>
      <c r="T47" s="166">
        <f>'AEO T28 Glass 2022 Raw'!W34</f>
        <v>0</v>
      </c>
      <c r="U47" s="166">
        <f>'AEO T28 Glass 2022 Raw'!X34</f>
        <v>0</v>
      </c>
      <c r="V47" s="166">
        <f>'AEO T28 Glass 2022 Raw'!Y34</f>
        <v>0</v>
      </c>
      <c r="W47" s="166">
        <f>'AEO T28 Glass 2022 Raw'!Z34</f>
        <v>0</v>
      </c>
      <c r="X47" s="166">
        <f>'AEO T28 Glass 2022 Raw'!AA34</f>
        <v>0</v>
      </c>
      <c r="Y47" s="166">
        <f>'AEO T28 Glass 2022 Raw'!AB34</f>
        <v>0</v>
      </c>
      <c r="Z47" s="166">
        <f>'AEO T28 Glass 2022 Raw'!AC34</f>
        <v>0</v>
      </c>
      <c r="AA47" s="166">
        <f>'AEO T28 Glass 2022 Raw'!AD34</f>
        <v>0</v>
      </c>
      <c r="AB47" s="166">
        <f>'AEO T28 Glass 2022 Raw'!AE34</f>
        <v>0</v>
      </c>
      <c r="AC47" s="166">
        <f>'AEO T28 Glass 2022 Raw'!AF34</f>
        <v>0</v>
      </c>
      <c r="AD47" s="166">
        <f>'AEO T28 Glass 2022 Raw'!AG34</f>
        <v>0</v>
      </c>
      <c r="AE47" s="166">
        <f>'AEO T28 Glass 2022 Raw'!AH34</f>
        <v>0</v>
      </c>
      <c r="AF47" s="166">
        <f>'AEO T28 Glass 2022 Raw'!AI34</f>
        <v>0</v>
      </c>
      <c r="AG47" s="254" t="str">
        <f>'AEO T28 Glass 2022 Raw'!AJ34</f>
        <v>- -</v>
      </c>
    </row>
    <row r="48" spans="1:33" ht="15" customHeight="1" x14ac:dyDescent="0.25">
      <c r="B48" s="162" t="s">
        <v>232</v>
      </c>
      <c r="C48" s="248"/>
      <c r="D48" s="248"/>
      <c r="E48" s="248"/>
      <c r="F48" s="248"/>
      <c r="G48" s="248"/>
      <c r="H48" s="248"/>
      <c r="I48" s="248"/>
      <c r="J48" s="248"/>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126"/>
    </row>
    <row r="49" spans="1:34" ht="15" customHeight="1" x14ac:dyDescent="0.25">
      <c r="A49" s="38" t="s">
        <v>627</v>
      </c>
      <c r="B49" s="163" t="s">
        <v>230</v>
      </c>
      <c r="C49" s="164">
        <f>'AEO T28 Glass 2022 Raw'!F36</f>
        <v>0</v>
      </c>
      <c r="D49" s="164">
        <f>'AEO T28 Glass 2022 Raw'!G36</f>
        <v>0</v>
      </c>
      <c r="E49" s="164">
        <f>'AEO T28 Glass 2022 Raw'!H36</f>
        <v>0</v>
      </c>
      <c r="F49" s="164">
        <f>'AEO T28 Glass 2022 Raw'!I36</f>
        <v>0</v>
      </c>
      <c r="G49" s="164">
        <f>'AEO T28 Glass 2022 Raw'!J36</f>
        <v>0</v>
      </c>
      <c r="H49" s="164">
        <f>'AEO T28 Glass 2022 Raw'!K36</f>
        <v>0</v>
      </c>
      <c r="I49" s="164">
        <f>'AEO T28 Glass 2022 Raw'!L36</f>
        <v>0</v>
      </c>
      <c r="J49" s="164">
        <f>'AEO T28 Glass 2022 Raw'!M36</f>
        <v>0</v>
      </c>
      <c r="K49" s="164">
        <f>'AEO T28 Glass 2022 Raw'!N36</f>
        <v>0</v>
      </c>
      <c r="L49" s="164">
        <f>'AEO T28 Glass 2022 Raw'!O36</f>
        <v>0</v>
      </c>
      <c r="M49" s="164">
        <f>'AEO T28 Glass 2022 Raw'!P36</f>
        <v>0</v>
      </c>
      <c r="N49" s="164">
        <f>'AEO T28 Glass 2022 Raw'!Q36</f>
        <v>0</v>
      </c>
      <c r="O49" s="164">
        <f>'AEO T28 Glass 2022 Raw'!R36</f>
        <v>0</v>
      </c>
      <c r="P49" s="164">
        <f>'AEO T28 Glass 2022 Raw'!S36</f>
        <v>0</v>
      </c>
      <c r="Q49" s="164">
        <f>'AEO T28 Glass 2022 Raw'!T36</f>
        <v>0</v>
      </c>
      <c r="R49" s="164">
        <f>'AEO T28 Glass 2022 Raw'!U36</f>
        <v>0</v>
      </c>
      <c r="S49" s="164">
        <f>'AEO T28 Glass 2022 Raw'!V36</f>
        <v>0</v>
      </c>
      <c r="T49" s="164">
        <f>'AEO T28 Glass 2022 Raw'!W36</f>
        <v>0</v>
      </c>
      <c r="U49" s="164">
        <f>'AEO T28 Glass 2022 Raw'!X36</f>
        <v>0</v>
      </c>
      <c r="V49" s="164">
        <f>'AEO T28 Glass 2022 Raw'!Y36</f>
        <v>0</v>
      </c>
      <c r="W49" s="164">
        <f>'AEO T28 Glass 2022 Raw'!Z36</f>
        <v>0</v>
      </c>
      <c r="X49" s="164">
        <f>'AEO T28 Glass 2022 Raw'!AA36</f>
        <v>0</v>
      </c>
      <c r="Y49" s="164">
        <f>'AEO T28 Glass 2022 Raw'!AB36</f>
        <v>0</v>
      </c>
      <c r="Z49" s="164">
        <f>'AEO T28 Glass 2022 Raw'!AC36</f>
        <v>0</v>
      </c>
      <c r="AA49" s="164">
        <f>'AEO T28 Glass 2022 Raw'!AD36</f>
        <v>0</v>
      </c>
      <c r="AB49" s="164">
        <f>'AEO T28 Glass 2022 Raw'!AE36</f>
        <v>0</v>
      </c>
      <c r="AC49" s="164">
        <f>'AEO T28 Glass 2022 Raw'!AF36</f>
        <v>0</v>
      </c>
      <c r="AD49" s="164">
        <f>'AEO T28 Glass 2022 Raw'!AG36</f>
        <v>0</v>
      </c>
      <c r="AE49" s="164">
        <f>'AEO T28 Glass 2022 Raw'!AH36</f>
        <v>0</v>
      </c>
      <c r="AF49" s="164">
        <f>'AEO T28 Glass 2022 Raw'!AI36</f>
        <v>0</v>
      </c>
      <c r="AG49" s="256" t="str">
        <f>'AEO T28 Glass 2022 Raw'!AJ36</f>
        <v>- -</v>
      </c>
    </row>
    <row r="50" spans="1:34" ht="15" customHeight="1" x14ac:dyDescent="0.25">
      <c r="A50" s="38" t="s">
        <v>626</v>
      </c>
      <c r="B50" s="163" t="s">
        <v>21</v>
      </c>
      <c r="C50" s="164">
        <f>'AEO T28 Glass 2022 Raw'!F37</f>
        <v>0</v>
      </c>
      <c r="D50" s="164">
        <f>'AEO T28 Glass 2022 Raw'!G37</f>
        <v>0</v>
      </c>
      <c r="E50" s="164">
        <f>'AEO T28 Glass 2022 Raw'!H37</f>
        <v>0</v>
      </c>
      <c r="F50" s="164">
        <f>'AEO T28 Glass 2022 Raw'!I37</f>
        <v>0</v>
      </c>
      <c r="G50" s="164">
        <f>'AEO T28 Glass 2022 Raw'!J37</f>
        <v>0</v>
      </c>
      <c r="H50" s="164">
        <f>'AEO T28 Glass 2022 Raw'!K37</f>
        <v>0</v>
      </c>
      <c r="I50" s="164">
        <f>'AEO T28 Glass 2022 Raw'!L37</f>
        <v>0</v>
      </c>
      <c r="J50" s="164">
        <f>'AEO T28 Glass 2022 Raw'!M37</f>
        <v>0</v>
      </c>
      <c r="K50" s="164">
        <f>'AEO T28 Glass 2022 Raw'!N37</f>
        <v>0</v>
      </c>
      <c r="L50" s="164">
        <f>'AEO T28 Glass 2022 Raw'!O37</f>
        <v>0</v>
      </c>
      <c r="M50" s="164">
        <f>'AEO T28 Glass 2022 Raw'!P37</f>
        <v>0</v>
      </c>
      <c r="N50" s="164">
        <f>'AEO T28 Glass 2022 Raw'!Q37</f>
        <v>0</v>
      </c>
      <c r="O50" s="164">
        <f>'AEO T28 Glass 2022 Raw'!R37</f>
        <v>0</v>
      </c>
      <c r="P50" s="164">
        <f>'AEO T28 Glass 2022 Raw'!S37</f>
        <v>0</v>
      </c>
      <c r="Q50" s="164">
        <f>'AEO T28 Glass 2022 Raw'!T37</f>
        <v>0</v>
      </c>
      <c r="R50" s="164">
        <f>'AEO T28 Glass 2022 Raw'!U37</f>
        <v>0</v>
      </c>
      <c r="S50" s="164">
        <f>'AEO T28 Glass 2022 Raw'!V37</f>
        <v>0</v>
      </c>
      <c r="T50" s="164">
        <f>'AEO T28 Glass 2022 Raw'!W37</f>
        <v>0</v>
      </c>
      <c r="U50" s="164">
        <f>'AEO T28 Glass 2022 Raw'!X37</f>
        <v>0</v>
      </c>
      <c r="V50" s="164">
        <f>'AEO T28 Glass 2022 Raw'!Y37</f>
        <v>0</v>
      </c>
      <c r="W50" s="164">
        <f>'AEO T28 Glass 2022 Raw'!Z37</f>
        <v>0</v>
      </c>
      <c r="X50" s="164">
        <f>'AEO T28 Glass 2022 Raw'!AA37</f>
        <v>0</v>
      </c>
      <c r="Y50" s="164">
        <f>'AEO T28 Glass 2022 Raw'!AB37</f>
        <v>0</v>
      </c>
      <c r="Z50" s="164">
        <f>'AEO T28 Glass 2022 Raw'!AC37</f>
        <v>0</v>
      </c>
      <c r="AA50" s="164">
        <f>'AEO T28 Glass 2022 Raw'!AD37</f>
        <v>0</v>
      </c>
      <c r="AB50" s="164">
        <f>'AEO T28 Glass 2022 Raw'!AE37</f>
        <v>0</v>
      </c>
      <c r="AC50" s="164">
        <f>'AEO T28 Glass 2022 Raw'!AF37</f>
        <v>0</v>
      </c>
      <c r="AD50" s="164">
        <f>'AEO T28 Glass 2022 Raw'!AG37</f>
        <v>0</v>
      </c>
      <c r="AE50" s="164">
        <f>'AEO T28 Glass 2022 Raw'!AH37</f>
        <v>0</v>
      </c>
      <c r="AF50" s="164">
        <f>'AEO T28 Glass 2022 Raw'!AI37</f>
        <v>0</v>
      </c>
      <c r="AG50" s="256" t="str">
        <f>'AEO T28 Glass 2022 Raw'!AJ37</f>
        <v>- -</v>
      </c>
    </row>
    <row r="51" spans="1:34" ht="15" customHeight="1" x14ac:dyDescent="0.25">
      <c r="A51" s="38" t="s">
        <v>625</v>
      </c>
      <c r="B51" s="163" t="s">
        <v>489</v>
      </c>
      <c r="C51" s="164">
        <f>'AEO T28 Glass 2022 Raw'!F38</f>
        <v>0</v>
      </c>
      <c r="D51" s="164">
        <f>'AEO T28 Glass 2022 Raw'!G38</f>
        <v>0</v>
      </c>
      <c r="E51" s="164">
        <f>'AEO T28 Glass 2022 Raw'!H38</f>
        <v>0</v>
      </c>
      <c r="F51" s="164">
        <f>'AEO T28 Glass 2022 Raw'!I38</f>
        <v>0</v>
      </c>
      <c r="G51" s="164">
        <f>'AEO T28 Glass 2022 Raw'!J38</f>
        <v>0</v>
      </c>
      <c r="H51" s="164">
        <f>'AEO T28 Glass 2022 Raw'!K38</f>
        <v>0</v>
      </c>
      <c r="I51" s="164">
        <f>'AEO T28 Glass 2022 Raw'!L38</f>
        <v>0</v>
      </c>
      <c r="J51" s="164">
        <f>'AEO T28 Glass 2022 Raw'!M38</f>
        <v>0</v>
      </c>
      <c r="K51" s="164">
        <f>'AEO T28 Glass 2022 Raw'!N38</f>
        <v>0</v>
      </c>
      <c r="L51" s="164">
        <f>'AEO T28 Glass 2022 Raw'!O38</f>
        <v>0</v>
      </c>
      <c r="M51" s="164">
        <f>'AEO T28 Glass 2022 Raw'!P38</f>
        <v>0</v>
      </c>
      <c r="N51" s="164">
        <f>'AEO T28 Glass 2022 Raw'!Q38</f>
        <v>0</v>
      </c>
      <c r="O51" s="164">
        <f>'AEO T28 Glass 2022 Raw'!R38</f>
        <v>0</v>
      </c>
      <c r="P51" s="164">
        <f>'AEO T28 Glass 2022 Raw'!S38</f>
        <v>0</v>
      </c>
      <c r="Q51" s="164">
        <f>'AEO T28 Glass 2022 Raw'!T38</f>
        <v>0</v>
      </c>
      <c r="R51" s="164">
        <f>'AEO T28 Glass 2022 Raw'!U38</f>
        <v>0</v>
      </c>
      <c r="S51" s="164">
        <f>'AEO T28 Glass 2022 Raw'!V38</f>
        <v>0</v>
      </c>
      <c r="T51" s="164">
        <f>'AEO T28 Glass 2022 Raw'!W38</f>
        <v>0</v>
      </c>
      <c r="U51" s="164">
        <f>'AEO T28 Glass 2022 Raw'!X38</f>
        <v>0</v>
      </c>
      <c r="V51" s="164">
        <f>'AEO T28 Glass 2022 Raw'!Y38</f>
        <v>0</v>
      </c>
      <c r="W51" s="164">
        <f>'AEO T28 Glass 2022 Raw'!Z38</f>
        <v>0</v>
      </c>
      <c r="X51" s="164">
        <f>'AEO T28 Glass 2022 Raw'!AA38</f>
        <v>0</v>
      </c>
      <c r="Y51" s="164">
        <f>'AEO T28 Glass 2022 Raw'!AB38</f>
        <v>0</v>
      </c>
      <c r="Z51" s="164">
        <f>'AEO T28 Glass 2022 Raw'!AC38</f>
        <v>0</v>
      </c>
      <c r="AA51" s="164">
        <f>'AEO T28 Glass 2022 Raw'!AD38</f>
        <v>0</v>
      </c>
      <c r="AB51" s="164">
        <f>'AEO T28 Glass 2022 Raw'!AE38</f>
        <v>0</v>
      </c>
      <c r="AC51" s="164">
        <f>'AEO T28 Glass 2022 Raw'!AF38</f>
        <v>0</v>
      </c>
      <c r="AD51" s="164">
        <f>'AEO T28 Glass 2022 Raw'!AG38</f>
        <v>0</v>
      </c>
      <c r="AE51" s="164">
        <f>'AEO T28 Glass 2022 Raw'!AH38</f>
        <v>0</v>
      </c>
      <c r="AF51" s="164">
        <f>'AEO T28 Glass 2022 Raw'!AI38</f>
        <v>0</v>
      </c>
      <c r="AG51" s="256" t="str">
        <f>'AEO T28 Glass 2022 Raw'!AJ38</f>
        <v>- -</v>
      </c>
    </row>
    <row r="52" spans="1:34" ht="15" customHeight="1" x14ac:dyDescent="0.25">
      <c r="A52" s="38" t="s">
        <v>624</v>
      </c>
      <c r="B52" s="163" t="s">
        <v>623</v>
      </c>
      <c r="C52" s="164">
        <f>'AEO T28 Glass 2022 Raw'!F39</f>
        <v>0</v>
      </c>
      <c r="D52" s="164">
        <f>'AEO T28 Glass 2022 Raw'!G39</f>
        <v>0</v>
      </c>
      <c r="E52" s="164">
        <f>'AEO T28 Glass 2022 Raw'!H39</f>
        <v>0</v>
      </c>
      <c r="F52" s="164">
        <f>'AEO T28 Glass 2022 Raw'!I39</f>
        <v>0</v>
      </c>
      <c r="G52" s="164">
        <f>'AEO T28 Glass 2022 Raw'!J39</f>
        <v>0</v>
      </c>
      <c r="H52" s="164">
        <f>'AEO T28 Glass 2022 Raw'!K39</f>
        <v>0</v>
      </c>
      <c r="I52" s="164">
        <f>'AEO T28 Glass 2022 Raw'!L39</f>
        <v>0</v>
      </c>
      <c r="J52" s="164">
        <f>'AEO T28 Glass 2022 Raw'!M39</f>
        <v>0</v>
      </c>
      <c r="K52" s="164">
        <f>'AEO T28 Glass 2022 Raw'!N39</f>
        <v>0</v>
      </c>
      <c r="L52" s="164">
        <f>'AEO T28 Glass 2022 Raw'!O39</f>
        <v>0</v>
      </c>
      <c r="M52" s="164">
        <f>'AEO T28 Glass 2022 Raw'!P39</f>
        <v>0</v>
      </c>
      <c r="N52" s="164">
        <f>'AEO T28 Glass 2022 Raw'!Q39</f>
        <v>0</v>
      </c>
      <c r="O52" s="164">
        <f>'AEO T28 Glass 2022 Raw'!R39</f>
        <v>0</v>
      </c>
      <c r="P52" s="164">
        <f>'AEO T28 Glass 2022 Raw'!S39</f>
        <v>0</v>
      </c>
      <c r="Q52" s="164">
        <f>'AEO T28 Glass 2022 Raw'!T39</f>
        <v>0</v>
      </c>
      <c r="R52" s="164">
        <f>'AEO T28 Glass 2022 Raw'!U39</f>
        <v>0</v>
      </c>
      <c r="S52" s="164">
        <f>'AEO T28 Glass 2022 Raw'!V39</f>
        <v>0</v>
      </c>
      <c r="T52" s="164">
        <f>'AEO T28 Glass 2022 Raw'!W39</f>
        <v>0</v>
      </c>
      <c r="U52" s="164">
        <f>'AEO T28 Glass 2022 Raw'!X39</f>
        <v>0</v>
      </c>
      <c r="V52" s="164">
        <f>'AEO T28 Glass 2022 Raw'!Y39</f>
        <v>0</v>
      </c>
      <c r="W52" s="164">
        <f>'AEO T28 Glass 2022 Raw'!Z39</f>
        <v>0</v>
      </c>
      <c r="X52" s="164">
        <f>'AEO T28 Glass 2022 Raw'!AA39</f>
        <v>0</v>
      </c>
      <c r="Y52" s="164">
        <f>'AEO T28 Glass 2022 Raw'!AB39</f>
        <v>0</v>
      </c>
      <c r="Z52" s="164">
        <f>'AEO T28 Glass 2022 Raw'!AC39</f>
        <v>0</v>
      </c>
      <c r="AA52" s="164">
        <f>'AEO T28 Glass 2022 Raw'!AD39</f>
        <v>0</v>
      </c>
      <c r="AB52" s="164">
        <f>'AEO T28 Glass 2022 Raw'!AE39</f>
        <v>0</v>
      </c>
      <c r="AC52" s="164">
        <f>'AEO T28 Glass 2022 Raw'!AF39</f>
        <v>0</v>
      </c>
      <c r="AD52" s="164">
        <f>'AEO T28 Glass 2022 Raw'!AG39</f>
        <v>0</v>
      </c>
      <c r="AE52" s="164">
        <f>'AEO T28 Glass 2022 Raw'!AH39</f>
        <v>0</v>
      </c>
      <c r="AF52" s="164">
        <f>'AEO T28 Glass 2022 Raw'!AI39</f>
        <v>0</v>
      </c>
      <c r="AG52" s="256" t="str">
        <f>'AEO T28 Glass 2022 Raw'!AJ39</f>
        <v>- -</v>
      </c>
    </row>
    <row r="53" spans="1:34" ht="15" customHeight="1" x14ac:dyDescent="0.25">
      <c r="A53" s="38" t="s">
        <v>622</v>
      </c>
      <c r="B53" s="162" t="s">
        <v>224</v>
      </c>
      <c r="C53" s="166">
        <f>'AEO T28 Glass 2022 Raw'!F40</f>
        <v>0</v>
      </c>
      <c r="D53" s="166">
        <f>'AEO T28 Glass 2022 Raw'!G40</f>
        <v>0</v>
      </c>
      <c r="E53" s="166">
        <f>'AEO T28 Glass 2022 Raw'!H40</f>
        <v>0</v>
      </c>
      <c r="F53" s="166">
        <f>'AEO T28 Glass 2022 Raw'!I40</f>
        <v>0</v>
      </c>
      <c r="G53" s="166">
        <f>'AEO T28 Glass 2022 Raw'!J40</f>
        <v>0</v>
      </c>
      <c r="H53" s="166">
        <f>'AEO T28 Glass 2022 Raw'!K40</f>
        <v>0</v>
      </c>
      <c r="I53" s="166">
        <f>'AEO T28 Glass 2022 Raw'!L40</f>
        <v>0</v>
      </c>
      <c r="J53" s="166">
        <f>'AEO T28 Glass 2022 Raw'!M40</f>
        <v>0</v>
      </c>
      <c r="K53" s="166">
        <f>'AEO T28 Glass 2022 Raw'!N40</f>
        <v>0</v>
      </c>
      <c r="L53" s="166">
        <f>'AEO T28 Glass 2022 Raw'!O40</f>
        <v>0</v>
      </c>
      <c r="M53" s="166">
        <f>'AEO T28 Glass 2022 Raw'!P40</f>
        <v>0</v>
      </c>
      <c r="N53" s="166">
        <f>'AEO T28 Glass 2022 Raw'!Q40</f>
        <v>0</v>
      </c>
      <c r="O53" s="166">
        <f>'AEO T28 Glass 2022 Raw'!R40</f>
        <v>0</v>
      </c>
      <c r="P53" s="166">
        <f>'AEO T28 Glass 2022 Raw'!S40</f>
        <v>0</v>
      </c>
      <c r="Q53" s="166">
        <f>'AEO T28 Glass 2022 Raw'!T40</f>
        <v>0</v>
      </c>
      <c r="R53" s="166">
        <f>'AEO T28 Glass 2022 Raw'!U40</f>
        <v>0</v>
      </c>
      <c r="S53" s="166">
        <f>'AEO T28 Glass 2022 Raw'!V40</f>
        <v>0</v>
      </c>
      <c r="T53" s="166">
        <f>'AEO T28 Glass 2022 Raw'!W40</f>
        <v>0</v>
      </c>
      <c r="U53" s="166">
        <f>'AEO T28 Glass 2022 Raw'!X40</f>
        <v>0</v>
      </c>
      <c r="V53" s="166">
        <f>'AEO T28 Glass 2022 Raw'!Y40</f>
        <v>0</v>
      </c>
      <c r="W53" s="166">
        <f>'AEO T28 Glass 2022 Raw'!Z40</f>
        <v>0</v>
      </c>
      <c r="X53" s="166">
        <f>'AEO T28 Glass 2022 Raw'!AA40</f>
        <v>0</v>
      </c>
      <c r="Y53" s="166">
        <f>'AEO T28 Glass 2022 Raw'!AB40</f>
        <v>0</v>
      </c>
      <c r="Z53" s="166">
        <f>'AEO T28 Glass 2022 Raw'!AC40</f>
        <v>0</v>
      </c>
      <c r="AA53" s="166">
        <f>'AEO T28 Glass 2022 Raw'!AD40</f>
        <v>0</v>
      </c>
      <c r="AB53" s="166">
        <f>'AEO T28 Glass 2022 Raw'!AE40</f>
        <v>0</v>
      </c>
      <c r="AC53" s="166">
        <f>'AEO T28 Glass 2022 Raw'!AF40</f>
        <v>0</v>
      </c>
      <c r="AD53" s="166">
        <f>'AEO T28 Glass 2022 Raw'!AG40</f>
        <v>0</v>
      </c>
      <c r="AE53" s="166">
        <f>'AEO T28 Glass 2022 Raw'!AH40</f>
        <v>0</v>
      </c>
      <c r="AF53" s="166">
        <f>'AEO T28 Glass 2022 Raw'!AI40</f>
        <v>0</v>
      </c>
      <c r="AG53" s="254" t="str">
        <f>'AEO T28 Glass 2022 Raw'!AJ40</f>
        <v>- -</v>
      </c>
    </row>
    <row r="54" spans="1:34" ht="15" customHeight="1" x14ac:dyDescent="0.25">
      <c r="B54" s="162" t="s">
        <v>233</v>
      </c>
      <c r="C54" s="248"/>
      <c r="D54" s="248"/>
      <c r="E54" s="248"/>
      <c r="F54" s="248"/>
      <c r="G54" s="248"/>
      <c r="H54" s="248"/>
      <c r="I54" s="248"/>
      <c r="J54" s="248"/>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126"/>
    </row>
    <row r="55" spans="1:34" ht="15" customHeight="1" x14ac:dyDescent="0.25">
      <c r="A55" s="38" t="s">
        <v>621</v>
      </c>
      <c r="B55" s="163" t="s">
        <v>234</v>
      </c>
      <c r="C55" s="164">
        <f>'AEO T28 Glass 2022 Raw'!F42</f>
        <v>0</v>
      </c>
      <c r="D55" s="164">
        <f>'AEO T28 Glass 2022 Raw'!G42</f>
        <v>0</v>
      </c>
      <c r="E55" s="164">
        <f>'AEO T28 Glass 2022 Raw'!H42</f>
        <v>0</v>
      </c>
      <c r="F55" s="164">
        <f>'AEO T28 Glass 2022 Raw'!I42</f>
        <v>0</v>
      </c>
      <c r="G55" s="164">
        <f>'AEO T28 Glass 2022 Raw'!J42</f>
        <v>0</v>
      </c>
      <c r="H55" s="164">
        <f>'AEO T28 Glass 2022 Raw'!K42</f>
        <v>0</v>
      </c>
      <c r="I55" s="164">
        <f>'AEO T28 Glass 2022 Raw'!L42</f>
        <v>0</v>
      </c>
      <c r="J55" s="164">
        <f>'AEO T28 Glass 2022 Raw'!M42</f>
        <v>0</v>
      </c>
      <c r="K55" s="164">
        <f>'AEO T28 Glass 2022 Raw'!N42</f>
        <v>0</v>
      </c>
      <c r="L55" s="164">
        <f>'AEO T28 Glass 2022 Raw'!O42</f>
        <v>0</v>
      </c>
      <c r="M55" s="164">
        <f>'AEO T28 Glass 2022 Raw'!P42</f>
        <v>0</v>
      </c>
      <c r="N55" s="164">
        <f>'AEO T28 Glass 2022 Raw'!Q42</f>
        <v>0</v>
      </c>
      <c r="O55" s="164">
        <f>'AEO T28 Glass 2022 Raw'!R42</f>
        <v>0</v>
      </c>
      <c r="P55" s="164">
        <f>'AEO T28 Glass 2022 Raw'!S42</f>
        <v>0</v>
      </c>
      <c r="Q55" s="164">
        <f>'AEO T28 Glass 2022 Raw'!T42</f>
        <v>0</v>
      </c>
      <c r="R55" s="164">
        <f>'AEO T28 Glass 2022 Raw'!U42</f>
        <v>0</v>
      </c>
      <c r="S55" s="164">
        <f>'AEO T28 Glass 2022 Raw'!V42</f>
        <v>0</v>
      </c>
      <c r="T55" s="164">
        <f>'AEO T28 Glass 2022 Raw'!W42</f>
        <v>0</v>
      </c>
      <c r="U55" s="164">
        <f>'AEO T28 Glass 2022 Raw'!X42</f>
        <v>0</v>
      </c>
      <c r="V55" s="164">
        <f>'AEO T28 Glass 2022 Raw'!Y42</f>
        <v>0</v>
      </c>
      <c r="W55" s="164">
        <f>'AEO T28 Glass 2022 Raw'!Z42</f>
        <v>0</v>
      </c>
      <c r="X55" s="164">
        <f>'AEO T28 Glass 2022 Raw'!AA42</f>
        <v>0</v>
      </c>
      <c r="Y55" s="164">
        <f>'AEO T28 Glass 2022 Raw'!AB42</f>
        <v>0</v>
      </c>
      <c r="Z55" s="164">
        <f>'AEO T28 Glass 2022 Raw'!AC42</f>
        <v>0</v>
      </c>
      <c r="AA55" s="164">
        <f>'AEO T28 Glass 2022 Raw'!AD42</f>
        <v>0</v>
      </c>
      <c r="AB55" s="164">
        <f>'AEO T28 Glass 2022 Raw'!AE42</f>
        <v>0</v>
      </c>
      <c r="AC55" s="164">
        <f>'AEO T28 Glass 2022 Raw'!AF42</f>
        <v>0</v>
      </c>
      <c r="AD55" s="164">
        <f>'AEO T28 Glass 2022 Raw'!AG42</f>
        <v>0</v>
      </c>
      <c r="AE55" s="164">
        <f>'AEO T28 Glass 2022 Raw'!AH42</f>
        <v>0</v>
      </c>
      <c r="AF55" s="164">
        <f>'AEO T28 Glass 2022 Raw'!AI42</f>
        <v>0</v>
      </c>
      <c r="AG55" s="256" t="str">
        <f>'AEO T28 Glass 2022 Raw'!AJ42</f>
        <v>- -</v>
      </c>
    </row>
    <row r="56" spans="1:34" ht="15" customHeight="1" thickBot="1" x14ac:dyDescent="0.3">
      <c r="A56" s="38" t="s">
        <v>620</v>
      </c>
      <c r="B56" s="163" t="s">
        <v>235</v>
      </c>
      <c r="C56" s="164">
        <f>'AEO T28 Glass 2022 Raw'!F43</f>
        <v>0</v>
      </c>
      <c r="D56" s="164">
        <f>'AEO T28 Glass 2022 Raw'!G43</f>
        <v>0</v>
      </c>
      <c r="E56" s="164">
        <f>'AEO T28 Glass 2022 Raw'!H43</f>
        <v>0</v>
      </c>
      <c r="F56" s="164">
        <f>'AEO T28 Glass 2022 Raw'!I43</f>
        <v>0</v>
      </c>
      <c r="G56" s="164">
        <f>'AEO T28 Glass 2022 Raw'!J43</f>
        <v>0</v>
      </c>
      <c r="H56" s="164">
        <f>'AEO T28 Glass 2022 Raw'!K43</f>
        <v>0</v>
      </c>
      <c r="I56" s="164">
        <f>'AEO T28 Glass 2022 Raw'!L43</f>
        <v>0</v>
      </c>
      <c r="J56" s="164">
        <f>'AEO T28 Glass 2022 Raw'!M43</f>
        <v>0</v>
      </c>
      <c r="K56" s="164">
        <f>'AEO T28 Glass 2022 Raw'!N43</f>
        <v>0</v>
      </c>
      <c r="L56" s="164">
        <f>'AEO T28 Glass 2022 Raw'!O43</f>
        <v>0</v>
      </c>
      <c r="M56" s="164">
        <f>'AEO T28 Glass 2022 Raw'!P43</f>
        <v>0</v>
      </c>
      <c r="N56" s="164">
        <f>'AEO T28 Glass 2022 Raw'!Q43</f>
        <v>0</v>
      </c>
      <c r="O56" s="164">
        <f>'AEO T28 Glass 2022 Raw'!R43</f>
        <v>0</v>
      </c>
      <c r="P56" s="164">
        <f>'AEO T28 Glass 2022 Raw'!S43</f>
        <v>0</v>
      </c>
      <c r="Q56" s="164">
        <f>'AEO T28 Glass 2022 Raw'!T43</f>
        <v>0</v>
      </c>
      <c r="R56" s="164">
        <f>'AEO T28 Glass 2022 Raw'!U43</f>
        <v>0</v>
      </c>
      <c r="S56" s="164">
        <f>'AEO T28 Glass 2022 Raw'!V43</f>
        <v>0</v>
      </c>
      <c r="T56" s="164">
        <f>'AEO T28 Glass 2022 Raw'!W43</f>
        <v>0</v>
      </c>
      <c r="U56" s="164">
        <f>'AEO T28 Glass 2022 Raw'!X43</f>
        <v>0</v>
      </c>
      <c r="V56" s="164">
        <f>'AEO T28 Glass 2022 Raw'!Y43</f>
        <v>0</v>
      </c>
      <c r="W56" s="164">
        <f>'AEO T28 Glass 2022 Raw'!Z43</f>
        <v>0</v>
      </c>
      <c r="X56" s="164">
        <f>'AEO T28 Glass 2022 Raw'!AA43</f>
        <v>0</v>
      </c>
      <c r="Y56" s="164">
        <f>'AEO T28 Glass 2022 Raw'!AB43</f>
        <v>0</v>
      </c>
      <c r="Z56" s="164">
        <f>'AEO T28 Glass 2022 Raw'!AC43</f>
        <v>0</v>
      </c>
      <c r="AA56" s="164">
        <f>'AEO T28 Glass 2022 Raw'!AD43</f>
        <v>0</v>
      </c>
      <c r="AB56" s="164">
        <f>'AEO T28 Glass 2022 Raw'!AE43</f>
        <v>0</v>
      </c>
      <c r="AC56" s="164">
        <f>'AEO T28 Glass 2022 Raw'!AF43</f>
        <v>0</v>
      </c>
      <c r="AD56" s="164">
        <f>'AEO T28 Glass 2022 Raw'!AG43</f>
        <v>0</v>
      </c>
      <c r="AE56" s="164">
        <f>'AEO T28 Glass 2022 Raw'!AH43</f>
        <v>0</v>
      </c>
      <c r="AF56" s="164">
        <f>'AEO T28 Glass 2022 Raw'!AI43</f>
        <v>0</v>
      </c>
      <c r="AG56" s="256" t="str">
        <f>'AEO T28 Glass 2022 Raw'!AJ43</f>
        <v>- -</v>
      </c>
    </row>
    <row r="57" spans="1:34" ht="15" customHeight="1" x14ac:dyDescent="0.25">
      <c r="B57" s="261" t="s">
        <v>2136</v>
      </c>
      <c r="C57" s="262"/>
      <c r="D57" s="262"/>
      <c r="E57" s="262"/>
      <c r="F57" s="262"/>
      <c r="G57" s="262"/>
      <c r="H57" s="262"/>
      <c r="I57" s="262"/>
      <c r="J57" s="262"/>
      <c r="K57" s="262"/>
      <c r="L57" s="262"/>
      <c r="M57" s="262"/>
      <c r="N57" s="262"/>
      <c r="O57" s="262"/>
      <c r="P57" s="262"/>
      <c r="Q57" s="262"/>
      <c r="R57" s="262"/>
      <c r="S57" s="262"/>
      <c r="T57" s="262"/>
      <c r="U57" s="262"/>
      <c r="V57" s="262"/>
      <c r="W57" s="262"/>
      <c r="X57" s="262"/>
      <c r="Y57" s="262"/>
      <c r="Z57" s="262"/>
      <c r="AA57" s="262"/>
      <c r="AB57" s="262"/>
      <c r="AC57" s="262"/>
      <c r="AD57" s="262"/>
      <c r="AE57" s="262"/>
      <c r="AF57" s="262"/>
      <c r="AG57" s="262"/>
      <c r="AH57" s="223"/>
    </row>
    <row r="58" spans="1:34" ht="12" customHeight="1" x14ac:dyDescent="0.25">
      <c r="B58" s="32" t="s">
        <v>2148</v>
      </c>
    </row>
    <row r="59" spans="1:34" ht="15" customHeight="1" x14ac:dyDescent="0.25">
      <c r="B59" s="32" t="s">
        <v>2123</v>
      </c>
    </row>
    <row r="60" spans="1:34" ht="15" customHeight="1" x14ac:dyDescent="0.25">
      <c r="B60" s="32" t="s">
        <v>2149</v>
      </c>
    </row>
    <row r="61" spans="1:34" ht="15" customHeight="1" x14ac:dyDescent="0.25">
      <c r="B61" s="32" t="s">
        <v>2150</v>
      </c>
    </row>
    <row r="62" spans="1:34" ht="15" customHeight="1" x14ac:dyDescent="0.25">
      <c r="B62" s="32" t="s">
        <v>2125</v>
      </c>
    </row>
    <row r="63" spans="1:34" ht="15" customHeight="1" x14ac:dyDescent="0.25">
      <c r="B63" s="32" t="s">
        <v>2013</v>
      </c>
    </row>
    <row r="64" spans="1:34" ht="15" customHeight="1" x14ac:dyDescent="0.25">
      <c r="B64" s="32" t="s">
        <v>2126</v>
      </c>
    </row>
    <row r="65" spans="2:2" ht="15" customHeight="1" x14ac:dyDescent="0.25">
      <c r="B65" s="32" t="s">
        <v>2127</v>
      </c>
    </row>
    <row r="66" spans="2:2" ht="12" customHeight="1" x14ac:dyDescent="0.25">
      <c r="B66" s="32" t="s">
        <v>2141</v>
      </c>
    </row>
    <row r="67" spans="2:2" ht="15" customHeight="1" x14ac:dyDescent="0.25">
      <c r="B67" s="32" t="s">
        <v>2142</v>
      </c>
    </row>
    <row r="68" spans="2:2" ht="15" customHeight="1" x14ac:dyDescent="0.25"/>
    <row r="69" spans="2:2" ht="15" customHeight="1" x14ac:dyDescent="0.25"/>
    <row r="70" spans="2:2" ht="15" customHeight="1" x14ac:dyDescent="0.25"/>
    <row r="71" spans="2:2" ht="15" customHeight="1" x14ac:dyDescent="0.25"/>
    <row r="72" spans="2:2" ht="15" customHeight="1" x14ac:dyDescent="0.25"/>
    <row r="73" spans="2:2" ht="15" customHeight="1" x14ac:dyDescent="0.25"/>
    <row r="74" spans="2:2" ht="12" customHeight="1" x14ac:dyDescent="0.25"/>
    <row r="75" spans="2:2" ht="15" customHeight="1" x14ac:dyDescent="0.25"/>
    <row r="76" spans="2:2" ht="15" customHeight="1" x14ac:dyDescent="0.25"/>
    <row r="77" spans="2:2" ht="15" customHeight="1" x14ac:dyDescent="0.25"/>
    <row r="78" spans="2:2" ht="15" customHeight="1" x14ac:dyDescent="0.25"/>
    <row r="79" spans="2:2" ht="15" customHeight="1" x14ac:dyDescent="0.25"/>
    <row r="80" spans="2:2" ht="12" customHeight="1" x14ac:dyDescent="0.25"/>
    <row r="81" ht="15" customHeight="1" x14ac:dyDescent="0.25"/>
    <row r="82" ht="15" customHeight="1" x14ac:dyDescent="0.25"/>
    <row r="83" ht="15" customHeight="1" x14ac:dyDescent="0.25"/>
    <row r="84" ht="15" customHeight="1" x14ac:dyDescent="0.25"/>
    <row r="85" ht="12" customHeight="1" x14ac:dyDescent="0.25"/>
    <row r="86" ht="15" customHeight="1" x14ac:dyDescent="0.25"/>
    <row r="87" ht="15" customHeight="1" x14ac:dyDescent="0.25"/>
    <row r="88" ht="15" customHeight="1" x14ac:dyDescent="0.25"/>
    <row r="89" ht="12"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2" customHeight="1" x14ac:dyDescent="0.25"/>
    <row r="105" ht="15" customHeight="1" x14ac:dyDescent="0.25"/>
    <row r="106" ht="15" customHeight="1" x14ac:dyDescent="0.25"/>
    <row r="107" ht="15" customHeight="1" x14ac:dyDescent="0.25"/>
    <row r="108" ht="15" customHeight="1" x14ac:dyDescent="0.25"/>
    <row r="109" ht="15" customHeight="1" x14ac:dyDescent="0.25"/>
    <row r="110" ht="12" customHeight="1" x14ac:dyDescent="0.25"/>
    <row r="111" ht="15" customHeight="1" x14ac:dyDescent="0.25"/>
    <row r="112" ht="15" customHeight="1" x14ac:dyDescent="0.25"/>
    <row r="113" ht="15" customHeight="1" x14ac:dyDescent="0.25"/>
    <row r="114" ht="12" customHeight="1" x14ac:dyDescent="0.25"/>
    <row r="115" ht="15" customHeight="1" x14ac:dyDescent="0.25"/>
    <row r="116" ht="15" customHeight="1" x14ac:dyDescent="0.25"/>
    <row r="117" ht="15" customHeight="1" x14ac:dyDescent="0.25"/>
    <row r="118" ht="15" customHeight="1" x14ac:dyDescent="0.25"/>
    <row r="119" ht="15" customHeight="1" x14ac:dyDescent="0.25"/>
    <row r="120" ht="12" customHeight="1" x14ac:dyDescent="0.25"/>
    <row r="121" ht="15" customHeight="1" x14ac:dyDescent="0.25"/>
    <row r="122" ht="15" customHeight="1" x14ac:dyDescent="0.25"/>
    <row r="123" ht="15" customHeight="1" x14ac:dyDescent="0.25"/>
    <row r="124" ht="15" customHeight="1" x14ac:dyDescent="0.25"/>
    <row r="125" ht="12"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spans="2:33" ht="15" customHeight="1" x14ac:dyDescent="0.25"/>
    <row r="146" spans="2:33" ht="15" customHeight="1" x14ac:dyDescent="0.25"/>
    <row r="147" spans="2:33" ht="15" customHeight="1" x14ac:dyDescent="0.25">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row>
    <row r="148" spans="2:33" ht="15" customHeight="1" x14ac:dyDescent="0.25"/>
    <row r="149" spans="2:33" ht="15" customHeight="1" x14ac:dyDescent="0.25"/>
    <row r="150" spans="2:33" ht="15" customHeight="1" x14ac:dyDescent="0.25"/>
    <row r="151" spans="2:33" ht="15" customHeight="1" x14ac:dyDescent="0.25"/>
    <row r="152" spans="2:33" ht="15" customHeight="1" x14ac:dyDescent="0.25"/>
    <row r="153" spans="2:33" ht="15" customHeight="1" x14ac:dyDescent="0.25"/>
    <row r="154" spans="2:33" ht="15" customHeight="1" x14ac:dyDescent="0.25"/>
    <row r="155" spans="2:33" ht="15" customHeight="1" x14ac:dyDescent="0.25"/>
    <row r="156" spans="2:33" ht="15" customHeight="1" x14ac:dyDescent="0.25"/>
    <row r="157" spans="2:33" ht="15" customHeight="1" x14ac:dyDescent="0.25"/>
    <row r="158" spans="2:33" ht="15" customHeight="1" x14ac:dyDescent="0.25"/>
    <row r="159" spans="2:33" ht="15" customHeight="1" x14ac:dyDescent="0.25"/>
    <row r="160" spans="2:33"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2"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2" customHeight="1" x14ac:dyDescent="0.25"/>
    <row r="226" ht="15" customHeight="1" x14ac:dyDescent="0.25"/>
    <row r="227" ht="12" customHeight="1" x14ac:dyDescent="0.25"/>
    <row r="228" ht="15" customHeight="1" x14ac:dyDescent="0.25"/>
    <row r="229" ht="15" customHeight="1" x14ac:dyDescent="0.25"/>
    <row r="230" ht="15" customHeight="1" x14ac:dyDescent="0.25"/>
    <row r="231" ht="15" customHeight="1" x14ac:dyDescent="0.25"/>
    <row r="232" ht="12" customHeight="1" x14ac:dyDescent="0.25"/>
    <row r="233" ht="15" customHeight="1" x14ac:dyDescent="0.25"/>
    <row r="234" ht="15" customHeight="1" x14ac:dyDescent="0.25"/>
    <row r="235" ht="15" customHeight="1" x14ac:dyDescent="0.25"/>
    <row r="236" ht="12" customHeight="1" x14ac:dyDescent="0.25"/>
    <row r="237" ht="15" customHeight="1" x14ac:dyDescent="0.25"/>
    <row r="238" ht="15" customHeight="1" x14ac:dyDescent="0.25"/>
    <row r="239" ht="15" customHeight="1" x14ac:dyDescent="0.25"/>
    <row r="240" ht="15" customHeight="1" x14ac:dyDescent="0.25"/>
    <row r="241" ht="12" customHeight="1" x14ac:dyDescent="0.25"/>
    <row r="242" ht="15" customHeight="1" x14ac:dyDescent="0.25"/>
    <row r="243" ht="15" customHeight="1" x14ac:dyDescent="0.25"/>
    <row r="244" ht="12"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spans="2:33" ht="15" customHeight="1" x14ac:dyDescent="0.25"/>
    <row r="274" spans="2:33" ht="15" customHeight="1" x14ac:dyDescent="0.25"/>
    <row r="275" spans="2:33" ht="15" customHeight="1" x14ac:dyDescent="0.25"/>
    <row r="276" spans="2:33" ht="15" customHeight="1" x14ac:dyDescent="0.25"/>
    <row r="277" spans="2:33" ht="15" customHeight="1" x14ac:dyDescent="0.25"/>
    <row r="278" spans="2:33" ht="15" customHeight="1" x14ac:dyDescent="0.25"/>
    <row r="279" spans="2:33" ht="15" customHeight="1" x14ac:dyDescent="0.25"/>
    <row r="280" spans="2:33" ht="15" customHeight="1" x14ac:dyDescent="0.25"/>
    <row r="281" spans="2:33" ht="15" customHeight="1" x14ac:dyDescent="0.25"/>
    <row r="282" spans="2:33" ht="15" customHeight="1" x14ac:dyDescent="0.25"/>
    <row r="283" spans="2:33"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row>
    <row r="284" spans="2:33" ht="15" customHeight="1" x14ac:dyDescent="0.25"/>
    <row r="285" spans="2:33" ht="15" customHeight="1" x14ac:dyDescent="0.25"/>
    <row r="286" spans="2:33" ht="15" customHeight="1" x14ac:dyDescent="0.25"/>
    <row r="287" spans="2:33" ht="15" customHeight="1" x14ac:dyDescent="0.25"/>
    <row r="288" spans="2:3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2" customHeight="1" x14ac:dyDescent="0.25"/>
    <row r="323" ht="15" customHeight="1" x14ac:dyDescent="0.25"/>
    <row r="324" ht="12" customHeight="1" x14ac:dyDescent="0.25"/>
    <row r="325" ht="15" customHeight="1" x14ac:dyDescent="0.25"/>
    <row r="326" ht="12" customHeight="1" x14ac:dyDescent="0.25"/>
    <row r="327" ht="15" customHeight="1" x14ac:dyDescent="0.25"/>
    <row r="328" ht="15" customHeight="1" x14ac:dyDescent="0.25"/>
    <row r="329" ht="15" customHeight="1" x14ac:dyDescent="0.25"/>
    <row r="330" ht="15" customHeight="1" x14ac:dyDescent="0.25"/>
    <row r="331" ht="12"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2:33" ht="15" customHeight="1" x14ac:dyDescent="0.25"/>
    <row r="354" spans="2:33" ht="15" customHeight="1" x14ac:dyDescent="0.25"/>
    <row r="355" spans="2:33" ht="15" customHeight="1" x14ac:dyDescent="0.25"/>
    <row r="356" spans="2:33" ht="15" customHeight="1" x14ac:dyDescent="0.25"/>
    <row r="357" spans="2:33" ht="15" customHeight="1" x14ac:dyDescent="0.25"/>
    <row r="358" spans="2:33" ht="15" customHeight="1" x14ac:dyDescent="0.25"/>
    <row r="359" spans="2:33" ht="15" customHeight="1" x14ac:dyDescent="0.25"/>
    <row r="360" spans="2:33" ht="15" customHeight="1" x14ac:dyDescent="0.25"/>
    <row r="361" spans="2:33" ht="15" customHeight="1" x14ac:dyDescent="0.25"/>
    <row r="362" spans="2:33" ht="15" customHeight="1" x14ac:dyDescent="0.25"/>
    <row r="363" spans="2:33" ht="15" customHeight="1" x14ac:dyDescent="0.25"/>
    <row r="364" spans="2:33" ht="15" customHeight="1" x14ac:dyDescent="0.25"/>
    <row r="365" spans="2:33" ht="12" customHeight="1" x14ac:dyDescent="0.25"/>
    <row r="366" spans="2:33" ht="15" customHeight="1" x14ac:dyDescent="0.25"/>
    <row r="367" spans="2:33" ht="15" customHeight="1" x14ac:dyDescent="0.25"/>
    <row r="368" spans="2:33"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row>
    <row r="369" ht="15" customHeight="1" x14ac:dyDescent="0.25"/>
    <row r="370" ht="15"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2"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2" customHeight="1" x14ac:dyDescent="0.25"/>
    <row r="492" ht="15" customHeight="1" x14ac:dyDescent="0.25"/>
    <row r="493" ht="15" customHeight="1" x14ac:dyDescent="0.25"/>
    <row r="494" ht="12"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2" customHeight="1" x14ac:dyDescent="0.25"/>
    <row r="509" ht="15" customHeight="1" x14ac:dyDescent="0.25"/>
    <row r="510" ht="15" customHeight="1" x14ac:dyDescent="0.25"/>
    <row r="511" ht="12" customHeight="1" x14ac:dyDescent="0.25"/>
    <row r="512" ht="12"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2"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2"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row>
    <row r="552" spans="2:33" ht="15" customHeight="1" x14ac:dyDescent="0.25"/>
    <row r="553" spans="2:33" ht="15" customHeight="1" x14ac:dyDescent="0.25"/>
    <row r="554" spans="2:33" ht="15" customHeight="1" x14ac:dyDescent="0.25"/>
    <row r="555" spans="2:33" ht="15" customHeight="1" x14ac:dyDescent="0.25"/>
    <row r="556" spans="2:33" ht="15" customHeight="1" x14ac:dyDescent="0.25"/>
    <row r="557" spans="2:33" ht="15" customHeight="1" x14ac:dyDescent="0.25"/>
    <row r="558" spans="2:33" ht="15" customHeight="1" x14ac:dyDescent="0.25"/>
    <row r="559" spans="2:33" ht="15" customHeight="1" x14ac:dyDescent="0.25"/>
    <row r="560" spans="2:33"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2"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2"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2" customHeight="1" x14ac:dyDescent="0.25"/>
    <row r="623" ht="15" customHeight="1" x14ac:dyDescent="0.25"/>
    <row r="624" ht="15" customHeight="1" x14ac:dyDescent="0.25"/>
    <row r="625" ht="12"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spans="2:33" ht="15" customHeight="1" x14ac:dyDescent="0.25"/>
    <row r="642" spans="2:33" ht="15" customHeight="1" x14ac:dyDescent="0.25"/>
    <row r="643" spans="2:33"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row>
    <row r="644" spans="2:33" ht="15" customHeight="1" x14ac:dyDescent="0.25"/>
    <row r="645" spans="2:33" ht="15" customHeight="1" x14ac:dyDescent="0.25"/>
    <row r="646" spans="2:33" ht="15" customHeight="1" x14ac:dyDescent="0.25"/>
    <row r="647" spans="2:33" ht="15" customHeight="1" x14ac:dyDescent="0.25"/>
    <row r="648" spans="2:33" ht="15" customHeight="1" x14ac:dyDescent="0.25"/>
    <row r="649" spans="2:33" ht="15" customHeight="1" x14ac:dyDescent="0.25"/>
    <row r="650" spans="2:33" ht="15" customHeight="1" x14ac:dyDescent="0.25"/>
    <row r="651" spans="2:33" ht="15" customHeight="1" x14ac:dyDescent="0.25"/>
    <row r="652" spans="2:33" ht="15" customHeight="1" x14ac:dyDescent="0.25"/>
    <row r="653" spans="2:33" ht="15" customHeight="1" x14ac:dyDescent="0.25"/>
    <row r="654" spans="2:33" ht="15" customHeight="1" x14ac:dyDescent="0.25"/>
    <row r="655" spans="2:33" ht="12" customHeight="1" x14ac:dyDescent="0.25"/>
    <row r="656" spans="2:3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2"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2"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2" customHeight="1" x14ac:dyDescent="0.25"/>
    <row r="700" ht="15" customHeight="1" x14ac:dyDescent="0.25"/>
    <row r="701" ht="15" customHeight="1" x14ac:dyDescent="0.25"/>
    <row r="702" ht="12"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row>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2"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2" customHeight="1" x14ac:dyDescent="0.25"/>
    <row r="790" ht="15" customHeight="1" x14ac:dyDescent="0.25"/>
    <row r="791" ht="15" customHeight="1" x14ac:dyDescent="0.25"/>
    <row r="792" ht="12"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spans="2:33" ht="15" customHeight="1" x14ac:dyDescent="0.25"/>
    <row r="802" spans="2:33" ht="15" customHeight="1" x14ac:dyDescent="0.25"/>
    <row r="803" spans="2:33" ht="15" customHeight="1" x14ac:dyDescent="0.25"/>
    <row r="804" spans="2:33" ht="15" customHeight="1" x14ac:dyDescent="0.25"/>
    <row r="805" spans="2:33" ht="15" customHeight="1" x14ac:dyDescent="0.25"/>
    <row r="806" spans="2:33" ht="15" customHeight="1" x14ac:dyDescent="0.25"/>
    <row r="807" spans="2:33" ht="15" customHeight="1" x14ac:dyDescent="0.25"/>
    <row r="808" spans="2:33" ht="15" customHeight="1" x14ac:dyDescent="0.25"/>
    <row r="809" spans="2:33" ht="15" customHeight="1" x14ac:dyDescent="0.25"/>
    <row r="810" spans="2:33"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row>
    <row r="811" spans="2:33" ht="15" customHeight="1" x14ac:dyDescent="0.25"/>
    <row r="812" spans="2:33" ht="15" customHeight="1" x14ac:dyDescent="0.25"/>
    <row r="813" spans="2:33" ht="15" customHeight="1" x14ac:dyDescent="0.25"/>
    <row r="814" spans="2:33" ht="15" customHeight="1" x14ac:dyDescent="0.25"/>
    <row r="815" spans="2:33" ht="15" customHeight="1" x14ac:dyDescent="0.25"/>
    <row r="816" spans="2:33"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2"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2" customHeight="1" x14ac:dyDescent="0.25"/>
    <row r="869" ht="15" customHeight="1" x14ac:dyDescent="0.25"/>
    <row r="870" ht="15" customHeight="1" x14ac:dyDescent="0.25"/>
    <row r="871" ht="12"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row>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2"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2"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2"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row r="970" spans="2:33" ht="15" customHeight="1" x14ac:dyDescent="0.25"/>
    <row r="971" spans="2:33" ht="15" customHeight="1" x14ac:dyDescent="0.25"/>
    <row r="972" spans="2:33" ht="15" customHeight="1" x14ac:dyDescent="0.25"/>
    <row r="973" spans="2:33"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row>
    <row r="974" spans="2:33" ht="15" customHeight="1" x14ac:dyDescent="0.25"/>
    <row r="975" spans="2:33" ht="15" customHeight="1" x14ac:dyDescent="0.25"/>
    <row r="976" spans="2:33"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2"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2"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spans="2:33" ht="15" customHeight="1" x14ac:dyDescent="0.25">
      <c r="B1073" s="259"/>
      <c r="C1073" s="259"/>
      <c r="D1073" s="259"/>
      <c r="E1073" s="259"/>
      <c r="F1073" s="259"/>
      <c r="G1073" s="259"/>
      <c r="H1073" s="259"/>
      <c r="I1073" s="259"/>
      <c r="J1073" s="259"/>
      <c r="K1073" s="259"/>
      <c r="L1073" s="259"/>
      <c r="M1073" s="259"/>
      <c r="N1073" s="259"/>
      <c r="O1073" s="259"/>
      <c r="P1073" s="259"/>
      <c r="Q1073" s="259"/>
      <c r="R1073" s="259"/>
      <c r="S1073" s="259"/>
      <c r="T1073" s="259"/>
      <c r="U1073" s="259"/>
      <c r="V1073" s="259"/>
      <c r="W1073" s="259"/>
      <c r="X1073" s="259"/>
      <c r="Y1073" s="259"/>
      <c r="Z1073" s="259"/>
      <c r="AA1073" s="259"/>
      <c r="AB1073" s="259"/>
      <c r="AC1073" s="259"/>
      <c r="AD1073" s="259"/>
      <c r="AE1073" s="259"/>
      <c r="AF1073" s="259"/>
      <c r="AG1073" s="259"/>
    </row>
    <row r="1074" spans="2:33" ht="15" customHeight="1" x14ac:dyDescent="0.25"/>
    <row r="1075" spans="2:33" ht="15" customHeight="1" x14ac:dyDescent="0.25"/>
    <row r="1076" spans="2:33" ht="15" customHeight="1" x14ac:dyDescent="0.25"/>
    <row r="1077" spans="2:33" ht="15" customHeight="1" x14ac:dyDescent="0.25"/>
    <row r="1078" spans="2:33" ht="15" customHeight="1" x14ac:dyDescent="0.25"/>
    <row r="1079" spans="2:33" ht="15" customHeight="1" x14ac:dyDescent="0.25"/>
    <row r="1080" spans="2:33" ht="15" customHeight="1" x14ac:dyDescent="0.25"/>
    <row r="1081" spans="2:33" ht="15" customHeight="1" x14ac:dyDescent="0.25"/>
    <row r="1082" spans="2:33" ht="15" customHeight="1" x14ac:dyDescent="0.25"/>
    <row r="1083" spans="2:33" ht="15" customHeight="1" x14ac:dyDescent="0.25"/>
    <row r="1084" spans="2:33" ht="15" customHeight="1" x14ac:dyDescent="0.25"/>
    <row r="1085" spans="2:33" ht="12" customHeight="1" x14ac:dyDescent="0.25"/>
    <row r="1086" spans="2:33" ht="12" customHeight="1" x14ac:dyDescent="0.25"/>
    <row r="1087" spans="2:33" ht="12" customHeight="1" x14ac:dyDescent="0.25"/>
    <row r="1088" spans="2:33" ht="12" customHeight="1" x14ac:dyDescent="0.25"/>
    <row r="1089" ht="12" customHeight="1" x14ac:dyDescent="0.25"/>
    <row r="1090" ht="12"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2"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2" customHeight="1" x14ac:dyDescent="0.25"/>
    <row r="1125" ht="15" customHeight="1" x14ac:dyDescent="0.25"/>
    <row r="1126" ht="15" customHeight="1" x14ac:dyDescent="0.25"/>
    <row r="1127" ht="12" customHeight="1" x14ac:dyDescent="0.25"/>
    <row r="1128" ht="12"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spans="2:33" ht="15" customHeight="1" x14ac:dyDescent="0.25"/>
    <row r="1138" spans="2:33" ht="15" customHeight="1" x14ac:dyDescent="0.25"/>
    <row r="1139" spans="2:33" ht="15" customHeight="1" x14ac:dyDescent="0.25"/>
    <row r="1140" spans="2:33" ht="15" customHeight="1" x14ac:dyDescent="0.25"/>
    <row r="1141" spans="2:33" ht="15" customHeight="1" x14ac:dyDescent="0.25"/>
    <row r="1142" spans="2:33" ht="15" customHeight="1" x14ac:dyDescent="0.25"/>
    <row r="1143" spans="2:33" ht="15" customHeight="1" x14ac:dyDescent="0.25"/>
    <row r="1144" spans="2:33" ht="15" customHeight="1" x14ac:dyDescent="0.25"/>
    <row r="1145" spans="2:33" ht="15" customHeight="1" x14ac:dyDescent="0.25">
      <c r="B1145" s="259"/>
      <c r="C1145" s="259"/>
      <c r="D1145" s="259"/>
      <c r="E1145" s="259"/>
      <c r="F1145" s="259"/>
      <c r="G1145" s="259"/>
      <c r="H1145" s="259"/>
      <c r="I1145" s="259"/>
      <c r="J1145" s="259"/>
      <c r="K1145" s="259"/>
      <c r="L1145" s="259"/>
      <c r="M1145" s="259"/>
      <c r="N1145" s="259"/>
      <c r="O1145" s="259"/>
      <c r="P1145" s="259"/>
      <c r="Q1145" s="259"/>
      <c r="R1145" s="259"/>
      <c r="S1145" s="259"/>
      <c r="T1145" s="259"/>
      <c r="U1145" s="259"/>
      <c r="V1145" s="259"/>
      <c r="W1145" s="259"/>
      <c r="X1145" s="259"/>
      <c r="Y1145" s="259"/>
      <c r="Z1145" s="259"/>
      <c r="AA1145" s="259"/>
      <c r="AB1145" s="259"/>
      <c r="AC1145" s="259"/>
      <c r="AD1145" s="259"/>
      <c r="AE1145" s="259"/>
      <c r="AF1145" s="259"/>
      <c r="AG1145" s="259"/>
    </row>
    <row r="1146" spans="2:33" ht="15" customHeight="1" x14ac:dyDescent="0.25"/>
    <row r="1147" spans="2:33" ht="15" customHeight="1" x14ac:dyDescent="0.25"/>
    <row r="1148" spans="2:33" ht="15" customHeight="1" x14ac:dyDescent="0.25"/>
    <row r="1149" spans="2:33" ht="15" customHeight="1" x14ac:dyDescent="0.25"/>
    <row r="1150" spans="2:33" ht="15" customHeight="1" x14ac:dyDescent="0.25"/>
    <row r="1151" spans="2:33" ht="15" customHeight="1" x14ac:dyDescent="0.25"/>
    <row r="1152" spans="2:33"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2"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2"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2"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2" customHeight="1" x14ac:dyDescent="0.25"/>
    <row r="1221" ht="12"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2"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2"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2"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2" customHeight="1" x14ac:dyDescent="0.25"/>
    <row r="1257" ht="12" customHeight="1" x14ac:dyDescent="0.25"/>
    <row r="1258" ht="15" customHeight="1" x14ac:dyDescent="0.25"/>
    <row r="1259" ht="15" customHeight="1" x14ac:dyDescent="0.25"/>
    <row r="1260" ht="15" customHeight="1" x14ac:dyDescent="0.25"/>
    <row r="1261" ht="12"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5" customHeight="1" x14ac:dyDescent="0.25"/>
    <row r="1276" spans="2:33" ht="15" customHeight="1" x14ac:dyDescent="0.25"/>
    <row r="1277" spans="2:33" ht="15" customHeight="1" x14ac:dyDescent="0.25"/>
    <row r="1278" spans="2:33" ht="15" customHeight="1" x14ac:dyDescent="0.25"/>
    <row r="1279" spans="2:33" ht="15" customHeight="1" x14ac:dyDescent="0.25">
      <c r="B1279" s="259"/>
      <c r="C1279" s="259"/>
      <c r="D1279" s="259"/>
      <c r="E1279" s="259"/>
      <c r="F1279" s="259"/>
      <c r="G1279" s="259"/>
      <c r="H1279" s="259"/>
      <c r="I1279" s="259"/>
      <c r="J1279" s="259"/>
      <c r="K1279" s="259"/>
      <c r="L1279" s="259"/>
      <c r="M1279" s="259"/>
      <c r="N1279" s="259"/>
      <c r="O1279" s="259"/>
      <c r="P1279" s="259"/>
      <c r="Q1279" s="259"/>
      <c r="R1279" s="259"/>
      <c r="S1279" s="259"/>
      <c r="T1279" s="259"/>
      <c r="U1279" s="259"/>
      <c r="V1279" s="259"/>
      <c r="W1279" s="259"/>
      <c r="X1279" s="259"/>
      <c r="Y1279" s="259"/>
      <c r="Z1279" s="259"/>
      <c r="AA1279" s="259"/>
      <c r="AB1279" s="259"/>
      <c r="AC1279" s="259"/>
      <c r="AD1279" s="259"/>
      <c r="AE1279" s="259"/>
      <c r="AF1279" s="259"/>
      <c r="AG1279" s="259"/>
    </row>
    <row r="1280" spans="2:33"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2"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2" customHeight="1" x14ac:dyDescent="0.25"/>
    <row r="1360" ht="12" customHeight="1" x14ac:dyDescent="0.25"/>
    <row r="1361" ht="15" customHeight="1" x14ac:dyDescent="0.25"/>
    <row r="1362" ht="15" customHeight="1" x14ac:dyDescent="0.25"/>
    <row r="1363" ht="15" customHeight="1" x14ac:dyDescent="0.25"/>
    <row r="1364" ht="15" customHeight="1" x14ac:dyDescent="0.25"/>
    <row r="1365" ht="12"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2"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2" customHeight="1" x14ac:dyDescent="0.25"/>
    <row r="1378" ht="12"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spans="2:33" ht="15" customHeight="1" x14ac:dyDescent="0.25"/>
    <row r="1394" spans="2:33" ht="15" customHeight="1" x14ac:dyDescent="0.25"/>
    <row r="1395" spans="2:33" ht="15" customHeight="1" x14ac:dyDescent="0.25"/>
    <row r="1396" spans="2:33" ht="15" customHeight="1" x14ac:dyDescent="0.25"/>
    <row r="1397" spans="2:33" ht="15" customHeight="1" x14ac:dyDescent="0.25">
      <c r="B1397" s="259"/>
      <c r="C1397" s="259"/>
      <c r="D1397" s="259"/>
      <c r="E1397" s="259"/>
      <c r="F1397" s="259"/>
      <c r="G1397" s="259"/>
      <c r="H1397" s="259"/>
      <c r="I1397" s="259"/>
      <c r="J1397" s="259"/>
      <c r="K1397" s="259"/>
      <c r="L1397" s="259"/>
      <c r="M1397" s="259"/>
      <c r="N1397" s="259"/>
      <c r="O1397" s="259"/>
      <c r="P1397" s="259"/>
      <c r="Q1397" s="259"/>
      <c r="R1397" s="259"/>
      <c r="S1397" s="259"/>
      <c r="T1397" s="259"/>
      <c r="U1397" s="259"/>
      <c r="V1397" s="259"/>
      <c r="W1397" s="259"/>
      <c r="X1397" s="259"/>
      <c r="Y1397" s="259"/>
      <c r="Z1397" s="259"/>
      <c r="AA1397" s="259"/>
      <c r="AB1397" s="259"/>
      <c r="AC1397" s="259"/>
      <c r="AD1397" s="259"/>
      <c r="AE1397" s="259"/>
      <c r="AF1397" s="259"/>
      <c r="AG1397" s="259"/>
    </row>
    <row r="1398" spans="2:33" ht="15" customHeight="1" x14ac:dyDescent="0.25"/>
    <row r="1399" spans="2:33" ht="15" customHeight="1" x14ac:dyDescent="0.25"/>
    <row r="1400" spans="2:33" ht="15" customHeight="1" x14ac:dyDescent="0.25"/>
    <row r="1401" spans="2:33" ht="15" customHeight="1" x14ac:dyDescent="0.25"/>
    <row r="1402" spans="2:33" ht="15" customHeight="1" x14ac:dyDescent="0.25"/>
    <row r="1403" spans="2:33" ht="15" customHeight="1" x14ac:dyDescent="0.25"/>
    <row r="1404" spans="2:33" ht="15" customHeight="1" x14ac:dyDescent="0.25"/>
    <row r="1405" spans="2:33" ht="15" customHeight="1" x14ac:dyDescent="0.25"/>
    <row r="1406" spans="2:33" ht="15" customHeight="1" x14ac:dyDescent="0.25"/>
    <row r="1407" spans="2:33" ht="15" customHeight="1" x14ac:dyDescent="0.25"/>
    <row r="1408" spans="2:33" ht="15"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2"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2"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2" customHeight="1" x14ac:dyDescent="0.25"/>
    <row r="1460" ht="15" customHeight="1" x14ac:dyDescent="0.25"/>
    <row r="1461" ht="12" customHeight="1" x14ac:dyDescent="0.25"/>
    <row r="1462" ht="12" customHeight="1" x14ac:dyDescent="0.25"/>
    <row r="1463" ht="15" customHeight="1" x14ac:dyDescent="0.25"/>
    <row r="1464" ht="15" customHeight="1" x14ac:dyDescent="0.25"/>
    <row r="1465" ht="15" customHeight="1" x14ac:dyDescent="0.25"/>
    <row r="1466" ht="15" customHeight="1" x14ac:dyDescent="0.25"/>
    <row r="1467" ht="12"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2"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2" customHeight="1" x14ac:dyDescent="0.25"/>
    <row r="1481" ht="12" customHeight="1" x14ac:dyDescent="0.25"/>
    <row r="1482" ht="15" customHeight="1" x14ac:dyDescent="0.25"/>
    <row r="1483" ht="12"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c r="B1501" s="259"/>
      <c r="C1501" s="259"/>
      <c r="D1501" s="259"/>
      <c r="E1501" s="259"/>
      <c r="F1501" s="259"/>
      <c r="G1501" s="259"/>
      <c r="H1501" s="259"/>
      <c r="I1501" s="259"/>
      <c r="J1501" s="259"/>
      <c r="K1501" s="259"/>
      <c r="L1501" s="259"/>
      <c r="M1501" s="259"/>
      <c r="N1501" s="259"/>
      <c r="O1501" s="259"/>
      <c r="P1501" s="259"/>
      <c r="Q1501" s="259"/>
      <c r="R1501" s="259"/>
      <c r="S1501" s="259"/>
      <c r="T1501" s="259"/>
      <c r="U1501" s="259"/>
      <c r="V1501" s="259"/>
      <c r="W1501" s="259"/>
      <c r="X1501" s="259"/>
      <c r="Y1501" s="259"/>
      <c r="Z1501" s="259"/>
      <c r="AA1501" s="259"/>
      <c r="AB1501" s="259"/>
      <c r="AC1501" s="259"/>
      <c r="AD1501" s="259"/>
      <c r="AE1501" s="259"/>
      <c r="AF1501" s="259"/>
      <c r="AG1501" s="259"/>
    </row>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sheetData>
  <mergeCells count="15">
    <mergeCell ref="B1279:AG1279"/>
    <mergeCell ref="B1397:AG1397"/>
    <mergeCell ref="B1501:AG1501"/>
    <mergeCell ref="B719:AG719"/>
    <mergeCell ref="B810:AG810"/>
    <mergeCell ref="B888:AG888"/>
    <mergeCell ref="B973:AG973"/>
    <mergeCell ref="B1073:AG1073"/>
    <mergeCell ref="B1145:AG1145"/>
    <mergeCell ref="B643:AG643"/>
    <mergeCell ref="B57:AG57"/>
    <mergeCell ref="B147:AG147"/>
    <mergeCell ref="B283:AG283"/>
    <mergeCell ref="B368:AG368"/>
    <mergeCell ref="B551:AG55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E1479-A5AD-4247-A907-85224ECF791B}">
  <dimension ref="A1:AJ53"/>
  <sheetViews>
    <sheetView workbookViewId="0">
      <selection activeCell="F23" sqref="F23"/>
    </sheetView>
  </sheetViews>
  <sheetFormatPr defaultRowHeight="15" x14ac:dyDescent="0.25"/>
  <cols>
    <col min="1" max="16384" width="9.140625" style="248"/>
  </cols>
  <sheetData>
    <row r="1" spans="1:36" x14ac:dyDescent="0.25">
      <c r="A1" s="248" t="s">
        <v>2967</v>
      </c>
    </row>
    <row r="2" spans="1:36" x14ac:dyDescent="0.25">
      <c r="A2" s="248" t="s">
        <v>2968</v>
      </c>
    </row>
    <row r="3" spans="1:36" x14ac:dyDescent="0.25">
      <c r="A3" s="248" t="s">
        <v>2969</v>
      </c>
    </row>
    <row r="4" spans="1:36" x14ac:dyDescent="0.25">
      <c r="A4" s="248" t="s">
        <v>2454</v>
      </c>
    </row>
    <row r="5" spans="1:36" x14ac:dyDescent="0.25">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411</v>
      </c>
      <c r="B6" s="248" t="s">
        <v>2970</v>
      </c>
      <c r="C6" s="248" t="s">
        <v>2971</v>
      </c>
      <c r="D6" s="248" t="s">
        <v>2461</v>
      </c>
      <c r="F6" s="248">
        <v>13.972248</v>
      </c>
      <c r="G6" s="248">
        <v>14.708410000000001</v>
      </c>
      <c r="H6" s="248">
        <v>14.789883</v>
      </c>
      <c r="I6" s="248">
        <v>15.090622</v>
      </c>
      <c r="J6" s="248">
        <v>15.311078999999999</v>
      </c>
      <c r="K6" s="248">
        <v>15.412535</v>
      </c>
      <c r="L6" s="248">
        <v>15.460963</v>
      </c>
      <c r="M6" s="248">
        <v>15.52693</v>
      </c>
      <c r="N6" s="248">
        <v>15.640758999999999</v>
      </c>
      <c r="O6" s="248">
        <v>15.860227999999999</v>
      </c>
      <c r="P6" s="248">
        <v>16.10014</v>
      </c>
      <c r="Q6" s="248">
        <v>16.290489000000001</v>
      </c>
      <c r="R6" s="248">
        <v>16.472929000000001</v>
      </c>
      <c r="S6" s="248">
        <v>16.664034000000001</v>
      </c>
      <c r="T6" s="248">
        <v>16.890529999999998</v>
      </c>
      <c r="U6" s="248">
        <v>17.055897000000002</v>
      </c>
      <c r="V6" s="248">
        <v>17.196073999999999</v>
      </c>
      <c r="W6" s="248">
        <v>17.328506000000001</v>
      </c>
      <c r="X6" s="248">
        <v>17.456821000000001</v>
      </c>
      <c r="Y6" s="248">
        <v>17.659683000000001</v>
      </c>
      <c r="Z6" s="248">
        <v>17.887958999999999</v>
      </c>
      <c r="AA6" s="248">
        <v>18.065276999999998</v>
      </c>
      <c r="AB6" s="248">
        <v>18.146941999999999</v>
      </c>
      <c r="AC6" s="248">
        <v>18.263258</v>
      </c>
      <c r="AD6" s="248">
        <v>18.386185000000001</v>
      </c>
      <c r="AE6" s="248">
        <v>18.506488999999998</v>
      </c>
      <c r="AF6" s="248">
        <v>18.638000000000002</v>
      </c>
      <c r="AG6" s="248">
        <v>18.651053999999998</v>
      </c>
      <c r="AH6" s="248">
        <v>18.658252999999998</v>
      </c>
      <c r="AI6" s="248">
        <v>18.717762</v>
      </c>
      <c r="AJ6" s="251">
        <v>0.01</v>
      </c>
    </row>
    <row r="7" spans="1:36" x14ac:dyDescent="0.25">
      <c r="A7" s="248" t="s">
        <v>873</v>
      </c>
      <c r="C7" s="248" t="s">
        <v>2972</v>
      </c>
    </row>
    <row r="8" spans="1:36" x14ac:dyDescent="0.25">
      <c r="A8" s="248" t="s">
        <v>1975</v>
      </c>
      <c r="B8" s="248" t="s">
        <v>2973</v>
      </c>
      <c r="C8" s="248" t="s">
        <v>2974</v>
      </c>
      <c r="D8" s="248" t="s">
        <v>2470</v>
      </c>
      <c r="F8" s="248">
        <v>1.7664420000000001</v>
      </c>
      <c r="G8" s="248">
        <v>1.7738959999999999</v>
      </c>
      <c r="H8" s="248">
        <v>1.7062200000000001</v>
      </c>
      <c r="I8" s="248">
        <v>1.669119</v>
      </c>
      <c r="J8" s="248">
        <v>1.618409</v>
      </c>
      <c r="K8" s="248">
        <v>1.5554570000000001</v>
      </c>
      <c r="L8" s="248">
        <v>1.4939929999999999</v>
      </c>
      <c r="M8" s="248">
        <v>1.4249240000000001</v>
      </c>
      <c r="N8" s="248">
        <v>1.363086</v>
      </c>
      <c r="O8" s="248">
        <v>1.311056</v>
      </c>
      <c r="P8" s="248">
        <v>1.2635700000000001</v>
      </c>
      <c r="Q8" s="248">
        <v>1.2168380000000001</v>
      </c>
      <c r="R8" s="248">
        <v>1.172153</v>
      </c>
      <c r="S8" s="248">
        <v>1.130681</v>
      </c>
      <c r="T8" s="248">
        <v>1.094398</v>
      </c>
      <c r="U8" s="248">
        <v>1.061177</v>
      </c>
      <c r="V8" s="248">
        <v>1.0275829999999999</v>
      </c>
      <c r="W8" s="248">
        <v>0.99722699999999997</v>
      </c>
      <c r="X8" s="248">
        <v>0.96836299999999997</v>
      </c>
      <c r="Y8" s="248">
        <v>0.95455599999999996</v>
      </c>
      <c r="Z8" s="248">
        <v>0.94196500000000005</v>
      </c>
      <c r="AA8" s="248">
        <v>0.92688800000000005</v>
      </c>
      <c r="AB8" s="248">
        <v>0.90959699999999999</v>
      </c>
      <c r="AC8" s="248">
        <v>0.89523200000000003</v>
      </c>
      <c r="AD8" s="248">
        <v>0.88102899999999995</v>
      </c>
      <c r="AE8" s="248">
        <v>0.86858000000000002</v>
      </c>
      <c r="AF8" s="248">
        <v>0.85848400000000002</v>
      </c>
      <c r="AG8" s="248">
        <v>0.84514500000000004</v>
      </c>
      <c r="AH8" s="248">
        <v>0.83276700000000003</v>
      </c>
      <c r="AI8" s="248">
        <v>0.823932</v>
      </c>
      <c r="AJ8" s="251">
        <v>-2.5999999999999999E-2</v>
      </c>
    </row>
    <row r="9" spans="1:36" x14ac:dyDescent="0.25">
      <c r="A9" s="248" t="s">
        <v>1976</v>
      </c>
      <c r="B9" s="248" t="s">
        <v>2975</v>
      </c>
      <c r="C9" s="248" t="s">
        <v>2976</v>
      </c>
      <c r="D9" s="248" t="s">
        <v>2470</v>
      </c>
      <c r="F9" s="248">
        <v>0</v>
      </c>
      <c r="G9" s="248">
        <v>0</v>
      </c>
      <c r="H9" s="248">
        <v>0</v>
      </c>
      <c r="I9" s="248">
        <v>0</v>
      </c>
      <c r="J9" s="248">
        <v>0</v>
      </c>
      <c r="K9" s="248">
        <v>0</v>
      </c>
      <c r="L9" s="248">
        <v>0</v>
      </c>
      <c r="M9" s="248">
        <v>0</v>
      </c>
      <c r="N9" s="248">
        <v>0</v>
      </c>
      <c r="O9" s="248">
        <v>0</v>
      </c>
      <c r="P9" s="248">
        <v>0</v>
      </c>
      <c r="Q9" s="248">
        <v>0</v>
      </c>
      <c r="R9" s="248">
        <v>0</v>
      </c>
      <c r="S9" s="248">
        <v>0</v>
      </c>
      <c r="T9" s="248">
        <v>0</v>
      </c>
      <c r="U9" s="248">
        <v>0</v>
      </c>
      <c r="V9" s="248">
        <v>0</v>
      </c>
      <c r="W9" s="248">
        <v>0</v>
      </c>
      <c r="X9" s="248">
        <v>0</v>
      </c>
      <c r="Y9" s="248">
        <v>0</v>
      </c>
      <c r="Z9" s="248">
        <v>0</v>
      </c>
      <c r="AA9" s="248">
        <v>0</v>
      </c>
      <c r="AB9" s="248">
        <v>0</v>
      </c>
      <c r="AC9" s="248">
        <v>0</v>
      </c>
      <c r="AD9" s="248">
        <v>0</v>
      </c>
      <c r="AE9" s="248">
        <v>0</v>
      </c>
      <c r="AF9" s="248">
        <v>0</v>
      </c>
      <c r="AG9" s="248">
        <v>0</v>
      </c>
      <c r="AH9" s="248">
        <v>0</v>
      </c>
      <c r="AI9" s="248">
        <v>0</v>
      </c>
      <c r="AJ9" s="248" t="s">
        <v>102</v>
      </c>
    </row>
    <row r="10" spans="1:36" x14ac:dyDescent="0.25">
      <c r="A10" s="248" t="s">
        <v>2626</v>
      </c>
      <c r="B10" s="248" t="s">
        <v>2977</v>
      </c>
      <c r="C10" s="248" t="s">
        <v>2978</v>
      </c>
      <c r="D10" s="248" t="s">
        <v>2470</v>
      </c>
      <c r="F10" s="248">
        <v>0</v>
      </c>
      <c r="G10" s="248">
        <v>0</v>
      </c>
      <c r="H10" s="248">
        <v>0</v>
      </c>
      <c r="I10" s="248">
        <v>0</v>
      </c>
      <c r="J10" s="248">
        <v>0</v>
      </c>
      <c r="K10" s="248">
        <v>0</v>
      </c>
      <c r="L10" s="248">
        <v>0</v>
      </c>
      <c r="M10" s="248">
        <v>0</v>
      </c>
      <c r="N10" s="248">
        <v>0</v>
      </c>
      <c r="O10" s="248">
        <v>0</v>
      </c>
      <c r="P10" s="248">
        <v>0</v>
      </c>
      <c r="Q10" s="248">
        <v>0</v>
      </c>
      <c r="R10" s="248">
        <v>0</v>
      </c>
      <c r="S10" s="248">
        <v>0</v>
      </c>
      <c r="T10" s="248">
        <v>0</v>
      </c>
      <c r="U10" s="248">
        <v>0</v>
      </c>
      <c r="V10" s="248">
        <v>0</v>
      </c>
      <c r="W10" s="248">
        <v>0</v>
      </c>
      <c r="X10" s="248">
        <v>0</v>
      </c>
      <c r="Y10" s="248">
        <v>0</v>
      </c>
      <c r="Z10" s="248">
        <v>0</v>
      </c>
      <c r="AA10" s="248">
        <v>0</v>
      </c>
      <c r="AB10" s="248">
        <v>0</v>
      </c>
      <c r="AC10" s="248">
        <v>0</v>
      </c>
      <c r="AD10" s="248">
        <v>0</v>
      </c>
      <c r="AE10" s="248">
        <v>0</v>
      </c>
      <c r="AF10" s="248">
        <v>0</v>
      </c>
      <c r="AG10" s="248">
        <v>0</v>
      </c>
      <c r="AH10" s="248">
        <v>0</v>
      </c>
      <c r="AI10" s="248">
        <v>0</v>
      </c>
      <c r="AJ10" s="248" t="s">
        <v>102</v>
      </c>
    </row>
    <row r="11" spans="1:36" x14ac:dyDescent="0.25">
      <c r="A11" s="248" t="s">
        <v>1978</v>
      </c>
      <c r="B11" s="248" t="s">
        <v>2979</v>
      </c>
      <c r="C11" s="248" t="s">
        <v>2980</v>
      </c>
      <c r="D11" s="248" t="s">
        <v>2470</v>
      </c>
      <c r="F11" s="248">
        <v>19.894757999999999</v>
      </c>
      <c r="G11" s="248">
        <v>22.627699</v>
      </c>
      <c r="H11" s="248">
        <v>25.303522000000001</v>
      </c>
      <c r="I11" s="248">
        <v>27.890412999999999</v>
      </c>
      <c r="J11" s="248">
        <v>30.334144999999999</v>
      </c>
      <c r="K11" s="248">
        <v>32.594535999999998</v>
      </c>
      <c r="L11" s="248">
        <v>34.635544000000003</v>
      </c>
      <c r="M11" s="248">
        <v>36.421515999999997</v>
      </c>
      <c r="N11" s="248">
        <v>37.923366999999999</v>
      </c>
      <c r="O11" s="248">
        <v>39.116070000000001</v>
      </c>
      <c r="P11" s="248">
        <v>39.978560999999999</v>
      </c>
      <c r="Q11" s="248">
        <v>40.496834</v>
      </c>
      <c r="R11" s="248">
        <v>40.661082999999998</v>
      </c>
      <c r="S11" s="248">
        <v>40.647202</v>
      </c>
      <c r="T11" s="248">
        <v>40.635677000000001</v>
      </c>
      <c r="U11" s="248">
        <v>40.625579999999999</v>
      </c>
      <c r="V11" s="248">
        <v>40.616523999999998</v>
      </c>
      <c r="W11" s="248">
        <v>40.608314999999997</v>
      </c>
      <c r="X11" s="248">
        <v>40.600718999999998</v>
      </c>
      <c r="Y11" s="248">
        <v>40.594726999999999</v>
      </c>
      <c r="Z11" s="248">
        <v>40.589202999999998</v>
      </c>
      <c r="AA11" s="248">
        <v>40.583866</v>
      </c>
      <c r="AB11" s="248">
        <v>40.578628999999999</v>
      </c>
      <c r="AC11" s="248">
        <v>40.574145999999999</v>
      </c>
      <c r="AD11" s="248">
        <v>40.570132999999998</v>
      </c>
      <c r="AE11" s="248">
        <v>40.566715000000002</v>
      </c>
      <c r="AF11" s="248">
        <v>40.563586999999998</v>
      </c>
      <c r="AG11" s="248">
        <v>40.560417000000001</v>
      </c>
      <c r="AH11" s="248">
        <v>40.557583000000001</v>
      </c>
      <c r="AI11" s="248">
        <v>40.555058000000002</v>
      </c>
      <c r="AJ11" s="251">
        <v>2.5000000000000001E-2</v>
      </c>
    </row>
    <row r="12" spans="1:36" x14ac:dyDescent="0.25">
      <c r="A12" s="248" t="s">
        <v>2481</v>
      </c>
      <c r="B12" s="248" t="s">
        <v>2981</v>
      </c>
      <c r="C12" s="248" t="s">
        <v>2982</v>
      </c>
      <c r="D12" s="248" t="s">
        <v>2470</v>
      </c>
      <c r="F12" s="248">
        <v>0</v>
      </c>
      <c r="G12" s="248">
        <v>0</v>
      </c>
      <c r="H12" s="248">
        <v>0</v>
      </c>
      <c r="I12" s="248">
        <v>0</v>
      </c>
      <c r="J12" s="248">
        <v>0</v>
      </c>
      <c r="K12" s="248">
        <v>0</v>
      </c>
      <c r="L12" s="248">
        <v>0</v>
      </c>
      <c r="M12" s="248">
        <v>0</v>
      </c>
      <c r="N12" s="248">
        <v>0</v>
      </c>
      <c r="O12" s="248">
        <v>0</v>
      </c>
      <c r="P12" s="248">
        <v>0</v>
      </c>
      <c r="Q12" s="248">
        <v>0</v>
      </c>
      <c r="R12" s="248">
        <v>0</v>
      </c>
      <c r="S12" s="248">
        <v>0</v>
      </c>
      <c r="T12" s="248">
        <v>0</v>
      </c>
      <c r="U12" s="248">
        <v>0</v>
      </c>
      <c r="V12" s="248">
        <v>0</v>
      </c>
      <c r="W12" s="248">
        <v>0</v>
      </c>
      <c r="X12" s="248">
        <v>0</v>
      </c>
      <c r="Y12" s="248">
        <v>0</v>
      </c>
      <c r="Z12" s="248">
        <v>0</v>
      </c>
      <c r="AA12" s="248">
        <v>0</v>
      </c>
      <c r="AB12" s="248">
        <v>0</v>
      </c>
      <c r="AC12" s="248">
        <v>0</v>
      </c>
      <c r="AD12" s="248">
        <v>0</v>
      </c>
      <c r="AE12" s="248">
        <v>0</v>
      </c>
      <c r="AF12" s="248">
        <v>0</v>
      </c>
      <c r="AG12" s="248">
        <v>0</v>
      </c>
      <c r="AH12" s="248">
        <v>0</v>
      </c>
      <c r="AI12" s="248">
        <v>0</v>
      </c>
      <c r="AJ12" s="248" t="s">
        <v>102</v>
      </c>
    </row>
    <row r="13" spans="1:36" x14ac:dyDescent="0.25">
      <c r="A13" s="248" t="s">
        <v>2484</v>
      </c>
      <c r="B13" s="248" t="s">
        <v>2983</v>
      </c>
      <c r="C13" s="248" t="s">
        <v>2984</v>
      </c>
      <c r="D13" s="248" t="s">
        <v>2470</v>
      </c>
      <c r="F13" s="248">
        <v>21.661200000000001</v>
      </c>
      <c r="G13" s="248">
        <v>24.401593999999999</v>
      </c>
      <c r="H13" s="248">
        <v>27.009743</v>
      </c>
      <c r="I13" s="248">
        <v>29.559532000000001</v>
      </c>
      <c r="J13" s="248">
        <v>31.952553000000002</v>
      </c>
      <c r="K13" s="248">
        <v>34.149994</v>
      </c>
      <c r="L13" s="248">
        <v>36.129536000000002</v>
      </c>
      <c r="M13" s="248">
        <v>37.846438999999997</v>
      </c>
      <c r="N13" s="248">
        <v>39.286453000000002</v>
      </c>
      <c r="O13" s="248">
        <v>40.427128000000003</v>
      </c>
      <c r="P13" s="248">
        <v>41.242130000000003</v>
      </c>
      <c r="Q13" s="248">
        <v>41.713673</v>
      </c>
      <c r="R13" s="248">
        <v>41.833236999999997</v>
      </c>
      <c r="S13" s="248">
        <v>41.777881999999998</v>
      </c>
      <c r="T13" s="248">
        <v>41.730075999999997</v>
      </c>
      <c r="U13" s="248">
        <v>41.686756000000003</v>
      </c>
      <c r="V13" s="248">
        <v>41.644108000000003</v>
      </c>
      <c r="W13" s="248">
        <v>41.605541000000002</v>
      </c>
      <c r="X13" s="248">
        <v>41.569083999999997</v>
      </c>
      <c r="Y13" s="248">
        <v>41.549281999999998</v>
      </c>
      <c r="Z13" s="248">
        <v>41.531170000000003</v>
      </c>
      <c r="AA13" s="248">
        <v>41.510753999999999</v>
      </c>
      <c r="AB13" s="248">
        <v>41.488224000000002</v>
      </c>
      <c r="AC13" s="248">
        <v>41.469379000000004</v>
      </c>
      <c r="AD13" s="248">
        <v>41.451160000000002</v>
      </c>
      <c r="AE13" s="248">
        <v>41.435295000000004</v>
      </c>
      <c r="AF13" s="248">
        <v>41.422072999999997</v>
      </c>
      <c r="AG13" s="248">
        <v>41.405563000000001</v>
      </c>
      <c r="AH13" s="248">
        <v>41.390349999999998</v>
      </c>
      <c r="AI13" s="248">
        <v>41.378990000000002</v>
      </c>
      <c r="AJ13" s="251">
        <v>2.3E-2</v>
      </c>
    </row>
    <row r="14" spans="1:36" x14ac:dyDescent="0.25">
      <c r="A14" s="248" t="s">
        <v>2437</v>
      </c>
      <c r="B14" s="248" t="s">
        <v>2985</v>
      </c>
      <c r="C14" s="248" t="s">
        <v>2986</v>
      </c>
      <c r="D14" s="248" t="s">
        <v>2470</v>
      </c>
      <c r="F14" s="248">
        <v>81.988365000000002</v>
      </c>
      <c r="G14" s="248">
        <v>87.627135999999993</v>
      </c>
      <c r="H14" s="248">
        <v>90.222747999999996</v>
      </c>
      <c r="I14" s="248">
        <v>94.601050999999998</v>
      </c>
      <c r="J14" s="248">
        <v>96.540108000000004</v>
      </c>
      <c r="K14" s="248">
        <v>96.867339999999999</v>
      </c>
      <c r="L14" s="248">
        <v>96.268501000000001</v>
      </c>
      <c r="M14" s="248">
        <v>94.551727</v>
      </c>
      <c r="N14" s="248">
        <v>92.487976000000003</v>
      </c>
      <c r="O14" s="248">
        <v>90.577713000000003</v>
      </c>
      <c r="P14" s="248">
        <v>88.343338000000003</v>
      </c>
      <c r="Q14" s="248">
        <v>86.073020999999997</v>
      </c>
      <c r="R14" s="248">
        <v>83.243904000000001</v>
      </c>
      <c r="S14" s="248">
        <v>80.295753000000005</v>
      </c>
      <c r="T14" s="248">
        <v>77.839316999999994</v>
      </c>
      <c r="U14" s="248">
        <v>75.357330000000005</v>
      </c>
      <c r="V14" s="248">
        <v>72.927886999999998</v>
      </c>
      <c r="W14" s="248">
        <v>70.534797999999995</v>
      </c>
      <c r="X14" s="248">
        <v>68.189223999999996</v>
      </c>
      <c r="Y14" s="248">
        <v>66.323470999999998</v>
      </c>
      <c r="Z14" s="248">
        <v>64.451796999999999</v>
      </c>
      <c r="AA14" s="248">
        <v>62.540573000000002</v>
      </c>
      <c r="AB14" s="248">
        <v>60.559952000000003</v>
      </c>
      <c r="AC14" s="248">
        <v>58.817656999999997</v>
      </c>
      <c r="AD14" s="248">
        <v>57.232253999999998</v>
      </c>
      <c r="AE14" s="248">
        <v>55.813423</v>
      </c>
      <c r="AF14" s="248">
        <v>54.439213000000002</v>
      </c>
      <c r="AG14" s="248">
        <v>52.868575999999997</v>
      </c>
      <c r="AH14" s="248">
        <v>51.407744999999998</v>
      </c>
      <c r="AI14" s="248">
        <v>50.108246000000001</v>
      </c>
      <c r="AJ14" s="251">
        <v>-1.7000000000000001E-2</v>
      </c>
    </row>
    <row r="15" spans="1:36" x14ac:dyDescent="0.25">
      <c r="A15" s="248" t="s">
        <v>2498</v>
      </c>
      <c r="B15" s="248" t="s">
        <v>2987</v>
      </c>
      <c r="C15" s="248" t="s">
        <v>2988</v>
      </c>
      <c r="D15" s="248" t="s">
        <v>2470</v>
      </c>
      <c r="F15" s="248">
        <v>172.88128699999999</v>
      </c>
      <c r="G15" s="248">
        <v>174.332367</v>
      </c>
      <c r="H15" s="248">
        <v>175.758759</v>
      </c>
      <c r="I15" s="248">
        <v>177.135864</v>
      </c>
      <c r="J15" s="248">
        <v>178.44018600000001</v>
      </c>
      <c r="K15" s="248">
        <v>179.649429</v>
      </c>
      <c r="L15" s="248">
        <v>180.74285900000001</v>
      </c>
      <c r="M15" s="248">
        <v>181.70176699999999</v>
      </c>
      <c r="N15" s="248">
        <v>182.509705</v>
      </c>
      <c r="O15" s="248">
        <v>183.15292400000001</v>
      </c>
      <c r="P15" s="248">
        <v>183.620361</v>
      </c>
      <c r="Q15" s="248">
        <v>183.904022</v>
      </c>
      <c r="R15" s="248">
        <v>183.99908400000001</v>
      </c>
      <c r="S15" s="248">
        <v>183.99902299999999</v>
      </c>
      <c r="T15" s="248">
        <v>183.99897799999999</v>
      </c>
      <c r="U15" s="248">
        <v>183.99891700000001</v>
      </c>
      <c r="V15" s="248">
        <v>183.998886</v>
      </c>
      <c r="W15" s="248">
        <v>183.99885599999999</v>
      </c>
      <c r="X15" s="248">
        <v>183.998795</v>
      </c>
      <c r="Y15" s="248">
        <v>183.998749</v>
      </c>
      <c r="Z15" s="248">
        <v>183.99868799999999</v>
      </c>
      <c r="AA15" s="248">
        <v>183.99864199999999</v>
      </c>
      <c r="AB15" s="248">
        <v>183.99859599999999</v>
      </c>
      <c r="AC15" s="248">
        <v>183.99854999999999</v>
      </c>
      <c r="AD15" s="248">
        <v>183.99848900000001</v>
      </c>
      <c r="AE15" s="248">
        <v>183.99847399999999</v>
      </c>
      <c r="AF15" s="248">
        <v>183.99842799999999</v>
      </c>
      <c r="AG15" s="248">
        <v>183.99839800000001</v>
      </c>
      <c r="AH15" s="248">
        <v>183.998367</v>
      </c>
      <c r="AI15" s="248">
        <v>183.99835200000001</v>
      </c>
      <c r="AJ15" s="251">
        <v>2E-3</v>
      </c>
    </row>
    <row r="16" spans="1:36" x14ac:dyDescent="0.25">
      <c r="A16" s="248" t="s">
        <v>2989</v>
      </c>
      <c r="B16" s="248" t="s">
        <v>2990</v>
      </c>
      <c r="C16" s="248" t="s">
        <v>2991</v>
      </c>
      <c r="D16" s="248" t="s">
        <v>2470</v>
      </c>
      <c r="F16" s="248">
        <v>0</v>
      </c>
      <c r="G16" s="248">
        <v>0</v>
      </c>
      <c r="H16" s="248">
        <v>0</v>
      </c>
      <c r="I16" s="248">
        <v>0</v>
      </c>
      <c r="J16" s="248">
        <v>0</v>
      </c>
      <c r="K16" s="248">
        <v>0</v>
      </c>
      <c r="L16" s="248">
        <v>0</v>
      </c>
      <c r="M16" s="248">
        <v>0</v>
      </c>
      <c r="N16" s="248">
        <v>0</v>
      </c>
      <c r="O16" s="248">
        <v>0</v>
      </c>
      <c r="P16" s="248">
        <v>0</v>
      </c>
      <c r="Q16" s="248">
        <v>0</v>
      </c>
      <c r="R16" s="248">
        <v>0</v>
      </c>
      <c r="S16" s="248">
        <v>0</v>
      </c>
      <c r="T16" s="248">
        <v>0</v>
      </c>
      <c r="U16" s="248">
        <v>0</v>
      </c>
      <c r="V16" s="248">
        <v>0</v>
      </c>
      <c r="W16" s="248">
        <v>0</v>
      </c>
      <c r="X16" s="248">
        <v>0</v>
      </c>
      <c r="Y16" s="248">
        <v>0</v>
      </c>
      <c r="Z16" s="248">
        <v>0</v>
      </c>
      <c r="AA16" s="248">
        <v>0</v>
      </c>
      <c r="AB16" s="248">
        <v>0</v>
      </c>
      <c r="AC16" s="248">
        <v>0</v>
      </c>
      <c r="AD16" s="248">
        <v>0</v>
      </c>
      <c r="AE16" s="248">
        <v>0</v>
      </c>
      <c r="AF16" s="248">
        <v>0</v>
      </c>
      <c r="AG16" s="248">
        <v>0</v>
      </c>
      <c r="AH16" s="248">
        <v>0</v>
      </c>
      <c r="AI16" s="248">
        <v>0</v>
      </c>
      <c r="AJ16" s="248" t="s">
        <v>102</v>
      </c>
    </row>
    <row r="17" spans="1:36" x14ac:dyDescent="0.25">
      <c r="A17" s="248" t="s">
        <v>2992</v>
      </c>
      <c r="B17" s="248" t="s">
        <v>2993</v>
      </c>
      <c r="C17" s="248" t="s">
        <v>2994</v>
      </c>
      <c r="D17" s="248" t="s">
        <v>2470</v>
      </c>
      <c r="F17" s="248">
        <v>172.88128699999999</v>
      </c>
      <c r="G17" s="248">
        <v>174.332367</v>
      </c>
      <c r="H17" s="248">
        <v>175.758759</v>
      </c>
      <c r="I17" s="248">
        <v>177.135864</v>
      </c>
      <c r="J17" s="248">
        <v>178.44018600000001</v>
      </c>
      <c r="K17" s="248">
        <v>179.649429</v>
      </c>
      <c r="L17" s="248">
        <v>180.74285900000001</v>
      </c>
      <c r="M17" s="248">
        <v>181.70176699999999</v>
      </c>
      <c r="N17" s="248">
        <v>182.509705</v>
      </c>
      <c r="O17" s="248">
        <v>183.15292400000001</v>
      </c>
      <c r="P17" s="248">
        <v>183.620361</v>
      </c>
      <c r="Q17" s="248">
        <v>183.904022</v>
      </c>
      <c r="R17" s="248">
        <v>183.99908400000001</v>
      </c>
      <c r="S17" s="248">
        <v>183.99902299999999</v>
      </c>
      <c r="T17" s="248">
        <v>183.99897799999999</v>
      </c>
      <c r="U17" s="248">
        <v>183.99891700000001</v>
      </c>
      <c r="V17" s="248">
        <v>183.998886</v>
      </c>
      <c r="W17" s="248">
        <v>183.99885599999999</v>
      </c>
      <c r="X17" s="248">
        <v>183.998795</v>
      </c>
      <c r="Y17" s="248">
        <v>183.998749</v>
      </c>
      <c r="Z17" s="248">
        <v>183.99868799999999</v>
      </c>
      <c r="AA17" s="248">
        <v>183.99864199999999</v>
      </c>
      <c r="AB17" s="248">
        <v>183.99859599999999</v>
      </c>
      <c r="AC17" s="248">
        <v>183.99854999999999</v>
      </c>
      <c r="AD17" s="248">
        <v>183.99848900000001</v>
      </c>
      <c r="AE17" s="248">
        <v>183.99847399999999</v>
      </c>
      <c r="AF17" s="248">
        <v>183.99842799999999</v>
      </c>
      <c r="AG17" s="248">
        <v>183.99839800000001</v>
      </c>
      <c r="AH17" s="248">
        <v>183.998367</v>
      </c>
      <c r="AI17" s="248">
        <v>183.99835200000001</v>
      </c>
      <c r="AJ17" s="251">
        <v>2E-3</v>
      </c>
    </row>
    <row r="18" spans="1:36" x14ac:dyDescent="0.25">
      <c r="A18" s="248" t="s">
        <v>2637</v>
      </c>
      <c r="B18" s="248" t="s">
        <v>2995</v>
      </c>
      <c r="C18" s="248" t="s">
        <v>2996</v>
      </c>
      <c r="D18" s="248" t="s">
        <v>2470</v>
      </c>
      <c r="F18" s="248">
        <v>73.072181999999998</v>
      </c>
      <c r="G18" s="248">
        <v>77.172652999999997</v>
      </c>
      <c r="H18" s="248">
        <v>76.86515</v>
      </c>
      <c r="I18" s="248">
        <v>77.806442000000004</v>
      </c>
      <c r="J18" s="248">
        <v>78.055954</v>
      </c>
      <c r="K18" s="248">
        <v>77.528694000000002</v>
      </c>
      <c r="L18" s="248">
        <v>76.928237999999993</v>
      </c>
      <c r="M18" s="248">
        <v>75.702393000000001</v>
      </c>
      <c r="N18" s="248">
        <v>74.719498000000002</v>
      </c>
      <c r="O18" s="248">
        <v>74.352920999999995</v>
      </c>
      <c r="P18" s="248">
        <v>74.053580999999994</v>
      </c>
      <c r="Q18" s="248">
        <v>73.408355999999998</v>
      </c>
      <c r="R18" s="248">
        <v>73.001022000000006</v>
      </c>
      <c r="S18" s="248">
        <v>72.754112000000006</v>
      </c>
      <c r="T18" s="248">
        <v>72.334907999999999</v>
      </c>
      <c r="U18" s="248">
        <v>71.755791000000002</v>
      </c>
      <c r="V18" s="248">
        <v>71.03698</v>
      </c>
      <c r="W18" s="248">
        <v>70.456183999999993</v>
      </c>
      <c r="X18" s="248">
        <v>70.007126</v>
      </c>
      <c r="Y18" s="248">
        <v>70.463509000000002</v>
      </c>
      <c r="Z18" s="248">
        <v>70.927429000000004</v>
      </c>
      <c r="AA18" s="248">
        <v>71.146682999999996</v>
      </c>
      <c r="AB18" s="248">
        <v>71.206397999999993</v>
      </c>
      <c r="AC18" s="248">
        <v>71.415298000000007</v>
      </c>
      <c r="AD18" s="248">
        <v>71.389922999999996</v>
      </c>
      <c r="AE18" s="248">
        <v>71.437163999999996</v>
      </c>
      <c r="AF18" s="248">
        <v>71.529342999999997</v>
      </c>
      <c r="AG18" s="248">
        <v>71.279449</v>
      </c>
      <c r="AH18" s="248">
        <v>71.104965000000007</v>
      </c>
      <c r="AI18" s="248">
        <v>71.134688999999995</v>
      </c>
      <c r="AJ18" s="251">
        <v>-1E-3</v>
      </c>
    </row>
    <row r="19" spans="1:36" x14ac:dyDescent="0.25">
      <c r="A19" s="248" t="s">
        <v>2504</v>
      </c>
      <c r="B19" s="248" t="s">
        <v>2997</v>
      </c>
      <c r="C19" s="248" t="s">
        <v>2998</v>
      </c>
      <c r="D19" s="248" t="s">
        <v>2470</v>
      </c>
      <c r="F19" s="248">
        <v>45.886864000000003</v>
      </c>
      <c r="G19" s="248">
        <v>48.861668000000002</v>
      </c>
      <c r="H19" s="248">
        <v>49.298141000000001</v>
      </c>
      <c r="I19" s="248">
        <v>49.423447000000003</v>
      </c>
      <c r="J19" s="248">
        <v>49.727862999999999</v>
      </c>
      <c r="K19" s="248">
        <v>49.498077000000002</v>
      </c>
      <c r="L19" s="248">
        <v>49.024566999999998</v>
      </c>
      <c r="M19" s="248">
        <v>48.410224999999997</v>
      </c>
      <c r="N19" s="248">
        <v>47.940753999999998</v>
      </c>
      <c r="O19" s="248">
        <v>47.592545000000001</v>
      </c>
      <c r="P19" s="248">
        <v>47.239071000000003</v>
      </c>
      <c r="Q19" s="248">
        <v>46.628413999999999</v>
      </c>
      <c r="R19" s="248">
        <v>46.116787000000002</v>
      </c>
      <c r="S19" s="248">
        <v>45.757477000000002</v>
      </c>
      <c r="T19" s="248">
        <v>45.438201999999997</v>
      </c>
      <c r="U19" s="248">
        <v>45.010024999999999</v>
      </c>
      <c r="V19" s="248">
        <v>44.538680999999997</v>
      </c>
      <c r="W19" s="248">
        <v>44.145091999999998</v>
      </c>
      <c r="X19" s="248">
        <v>43.829624000000003</v>
      </c>
      <c r="Y19" s="248">
        <v>43.796024000000003</v>
      </c>
      <c r="Z19" s="248">
        <v>43.863337999999999</v>
      </c>
      <c r="AA19" s="248">
        <v>43.877239000000003</v>
      </c>
      <c r="AB19" s="248">
        <v>43.800128999999998</v>
      </c>
      <c r="AC19" s="248">
        <v>43.777424000000003</v>
      </c>
      <c r="AD19" s="248">
        <v>43.745818999999997</v>
      </c>
      <c r="AE19" s="248">
        <v>43.692390000000003</v>
      </c>
      <c r="AF19" s="248">
        <v>43.690322999999999</v>
      </c>
      <c r="AG19" s="248">
        <v>43.517769000000001</v>
      </c>
      <c r="AH19" s="248">
        <v>43.342236</v>
      </c>
      <c r="AI19" s="248">
        <v>43.315224000000001</v>
      </c>
      <c r="AJ19" s="251">
        <v>-2E-3</v>
      </c>
    </row>
    <row r="20" spans="1:36" x14ac:dyDescent="0.25">
      <c r="A20" s="248" t="s">
        <v>2507</v>
      </c>
      <c r="B20" s="248" t="s">
        <v>2999</v>
      </c>
      <c r="C20" s="248" t="s">
        <v>3000</v>
      </c>
      <c r="D20" s="248" t="s">
        <v>2470</v>
      </c>
      <c r="F20" s="248">
        <v>395.48989899999998</v>
      </c>
      <c r="G20" s="248">
        <v>412.39538599999997</v>
      </c>
      <c r="H20" s="248">
        <v>419.15451000000002</v>
      </c>
      <c r="I20" s="248">
        <v>428.52636699999999</v>
      </c>
      <c r="J20" s="248">
        <v>434.71667500000001</v>
      </c>
      <c r="K20" s="248">
        <v>437.693512</v>
      </c>
      <c r="L20" s="248">
        <v>439.09368899999998</v>
      </c>
      <c r="M20" s="248">
        <v>438.21252399999997</v>
      </c>
      <c r="N20" s="248">
        <v>436.94439699999998</v>
      </c>
      <c r="O20" s="248">
        <v>436.10320999999999</v>
      </c>
      <c r="P20" s="248">
        <v>434.49847399999999</v>
      </c>
      <c r="Q20" s="248">
        <v>431.727509</v>
      </c>
      <c r="R20" s="248">
        <v>428.194031</v>
      </c>
      <c r="S20" s="248">
        <v>424.58425899999997</v>
      </c>
      <c r="T20" s="248">
        <v>421.34146099999998</v>
      </c>
      <c r="U20" s="248">
        <v>417.80883799999998</v>
      </c>
      <c r="V20" s="248">
        <v>414.146545</v>
      </c>
      <c r="W20" s="248">
        <v>410.74044800000001</v>
      </c>
      <c r="X20" s="248">
        <v>407.59387199999998</v>
      </c>
      <c r="Y20" s="248">
        <v>406.13104199999998</v>
      </c>
      <c r="Z20" s="248">
        <v>404.77242999999999</v>
      </c>
      <c r="AA20" s="248">
        <v>403.073914</v>
      </c>
      <c r="AB20" s="248">
        <v>401.05328400000002</v>
      </c>
      <c r="AC20" s="248">
        <v>399.47833300000002</v>
      </c>
      <c r="AD20" s="248">
        <v>397.81762700000002</v>
      </c>
      <c r="AE20" s="248">
        <v>396.37673999999998</v>
      </c>
      <c r="AF20" s="248">
        <v>395.079407</v>
      </c>
      <c r="AG20" s="248">
        <v>393.06973299999999</v>
      </c>
      <c r="AH20" s="248">
        <v>391.243652</v>
      </c>
      <c r="AI20" s="248">
        <v>389.93548600000003</v>
      </c>
      <c r="AJ20" s="251">
        <v>0</v>
      </c>
    </row>
    <row r="21" spans="1:36" x14ac:dyDescent="0.25">
      <c r="A21" s="248" t="s">
        <v>512</v>
      </c>
      <c r="C21" s="248" t="s">
        <v>3001</v>
      </c>
    </row>
    <row r="22" spans="1:36" x14ac:dyDescent="0.25">
      <c r="A22" s="248" t="s">
        <v>511</v>
      </c>
      <c r="C22" s="248" t="s">
        <v>3002</v>
      </c>
    </row>
    <row r="23" spans="1:36" x14ac:dyDescent="0.25">
      <c r="A23" s="248" t="s">
        <v>1975</v>
      </c>
      <c r="B23" s="248" t="s">
        <v>3003</v>
      </c>
      <c r="C23" s="248" t="s">
        <v>3004</v>
      </c>
      <c r="D23" s="248" t="s">
        <v>2648</v>
      </c>
      <c r="F23" s="248">
        <v>0.12642500000000001</v>
      </c>
      <c r="G23" s="248">
        <v>0.120604</v>
      </c>
      <c r="H23" s="248">
        <v>0.11536399999999999</v>
      </c>
      <c r="I23" s="248">
        <v>0.110606</v>
      </c>
      <c r="J23" s="248">
        <v>0.105702</v>
      </c>
      <c r="K23" s="248">
        <v>0.100922</v>
      </c>
      <c r="L23" s="248">
        <v>9.6629999999999994E-2</v>
      </c>
      <c r="M23" s="248">
        <v>9.1771000000000005E-2</v>
      </c>
      <c r="N23" s="248">
        <v>8.7150000000000005E-2</v>
      </c>
      <c r="O23" s="248">
        <v>8.2663E-2</v>
      </c>
      <c r="P23" s="248">
        <v>7.8481999999999996E-2</v>
      </c>
      <c r="Q23" s="248">
        <v>7.4695999999999999E-2</v>
      </c>
      <c r="R23" s="248">
        <v>7.1155999999999997E-2</v>
      </c>
      <c r="S23" s="248">
        <v>6.7851999999999996E-2</v>
      </c>
      <c r="T23" s="248">
        <v>6.4794000000000004E-2</v>
      </c>
      <c r="U23" s="248">
        <v>6.2218000000000002E-2</v>
      </c>
      <c r="V23" s="248">
        <v>5.9756999999999998E-2</v>
      </c>
      <c r="W23" s="248">
        <v>5.7548000000000002E-2</v>
      </c>
      <c r="X23" s="248">
        <v>5.5472E-2</v>
      </c>
      <c r="Y23" s="248">
        <v>5.4052999999999997E-2</v>
      </c>
      <c r="Z23" s="248">
        <v>5.2658999999999997E-2</v>
      </c>
      <c r="AA23" s="248">
        <v>5.1307999999999999E-2</v>
      </c>
      <c r="AB23" s="248">
        <v>5.0124000000000002E-2</v>
      </c>
      <c r="AC23" s="248">
        <v>4.9017999999999999E-2</v>
      </c>
      <c r="AD23" s="248">
        <v>4.7918000000000002E-2</v>
      </c>
      <c r="AE23" s="248">
        <v>4.6933999999999997E-2</v>
      </c>
      <c r="AF23" s="248">
        <v>4.6060999999999998E-2</v>
      </c>
      <c r="AG23" s="248">
        <v>4.5314E-2</v>
      </c>
      <c r="AH23" s="248">
        <v>4.4632999999999999E-2</v>
      </c>
      <c r="AI23" s="248">
        <v>4.4019000000000003E-2</v>
      </c>
      <c r="AJ23" s="251">
        <v>-3.5999999999999997E-2</v>
      </c>
    </row>
    <row r="24" spans="1:36" x14ac:dyDescent="0.25">
      <c r="A24" s="248" t="s">
        <v>1976</v>
      </c>
      <c r="B24" s="248" t="s">
        <v>3005</v>
      </c>
      <c r="C24" s="248" t="s">
        <v>3006</v>
      </c>
      <c r="D24" s="248" t="s">
        <v>2648</v>
      </c>
      <c r="F24" s="248">
        <v>0</v>
      </c>
      <c r="G24" s="248">
        <v>0</v>
      </c>
      <c r="H24" s="248">
        <v>0</v>
      </c>
      <c r="I24" s="248">
        <v>0</v>
      </c>
      <c r="J24" s="248">
        <v>0</v>
      </c>
      <c r="K24" s="248">
        <v>0</v>
      </c>
      <c r="L24" s="248">
        <v>0</v>
      </c>
      <c r="M24" s="248">
        <v>0</v>
      </c>
      <c r="N24" s="248">
        <v>0</v>
      </c>
      <c r="O24" s="248">
        <v>0</v>
      </c>
      <c r="P24" s="248">
        <v>0</v>
      </c>
      <c r="Q24" s="248">
        <v>0</v>
      </c>
      <c r="R24" s="248">
        <v>0</v>
      </c>
      <c r="S24" s="248">
        <v>0</v>
      </c>
      <c r="T24" s="248">
        <v>0</v>
      </c>
      <c r="U24" s="248">
        <v>0</v>
      </c>
      <c r="V24" s="248">
        <v>0</v>
      </c>
      <c r="W24" s="248">
        <v>0</v>
      </c>
      <c r="X24" s="248">
        <v>0</v>
      </c>
      <c r="Y24" s="248">
        <v>0</v>
      </c>
      <c r="Z24" s="248">
        <v>0</v>
      </c>
      <c r="AA24" s="248">
        <v>0</v>
      </c>
      <c r="AB24" s="248">
        <v>0</v>
      </c>
      <c r="AC24" s="248">
        <v>0</v>
      </c>
      <c r="AD24" s="248">
        <v>0</v>
      </c>
      <c r="AE24" s="248">
        <v>0</v>
      </c>
      <c r="AF24" s="248">
        <v>0</v>
      </c>
      <c r="AG24" s="248">
        <v>0</v>
      </c>
      <c r="AH24" s="248">
        <v>0</v>
      </c>
      <c r="AI24" s="248">
        <v>0</v>
      </c>
      <c r="AJ24" s="248" t="s">
        <v>102</v>
      </c>
    </row>
    <row r="25" spans="1:36" x14ac:dyDescent="0.25">
      <c r="A25" s="248" t="s">
        <v>2626</v>
      </c>
      <c r="B25" s="248" t="s">
        <v>3007</v>
      </c>
      <c r="C25" s="248" t="s">
        <v>3008</v>
      </c>
      <c r="D25" s="248" t="s">
        <v>2648</v>
      </c>
      <c r="F25" s="248">
        <v>0</v>
      </c>
      <c r="G25" s="248">
        <v>0</v>
      </c>
      <c r="H25" s="248">
        <v>0</v>
      </c>
      <c r="I25" s="248">
        <v>0</v>
      </c>
      <c r="J25" s="248">
        <v>0</v>
      </c>
      <c r="K25" s="248">
        <v>0</v>
      </c>
      <c r="L25" s="248">
        <v>0</v>
      </c>
      <c r="M25" s="248">
        <v>0</v>
      </c>
      <c r="N25" s="248">
        <v>0</v>
      </c>
      <c r="O25" s="248">
        <v>0</v>
      </c>
      <c r="P25" s="248">
        <v>0</v>
      </c>
      <c r="Q25" s="248">
        <v>0</v>
      </c>
      <c r="R25" s="248">
        <v>0</v>
      </c>
      <c r="S25" s="248">
        <v>0</v>
      </c>
      <c r="T25" s="248">
        <v>0</v>
      </c>
      <c r="U25" s="248">
        <v>0</v>
      </c>
      <c r="V25" s="248">
        <v>0</v>
      </c>
      <c r="W25" s="248">
        <v>0</v>
      </c>
      <c r="X25" s="248">
        <v>0</v>
      </c>
      <c r="Y25" s="248">
        <v>0</v>
      </c>
      <c r="Z25" s="248">
        <v>0</v>
      </c>
      <c r="AA25" s="248">
        <v>0</v>
      </c>
      <c r="AB25" s="248">
        <v>0</v>
      </c>
      <c r="AC25" s="248">
        <v>0</v>
      </c>
      <c r="AD25" s="248">
        <v>0</v>
      </c>
      <c r="AE25" s="248">
        <v>0</v>
      </c>
      <c r="AF25" s="248">
        <v>0</v>
      </c>
      <c r="AG25" s="248">
        <v>0</v>
      </c>
      <c r="AH25" s="248">
        <v>0</v>
      </c>
      <c r="AI25" s="248">
        <v>0</v>
      </c>
      <c r="AJ25" s="248" t="s">
        <v>102</v>
      </c>
    </row>
    <row r="26" spans="1:36" x14ac:dyDescent="0.25">
      <c r="A26" s="248" t="s">
        <v>1978</v>
      </c>
      <c r="B26" s="248" t="s">
        <v>3009</v>
      </c>
      <c r="C26" s="248" t="s">
        <v>3010</v>
      </c>
      <c r="D26" s="248" t="s">
        <v>2648</v>
      </c>
      <c r="F26" s="248">
        <v>1.4238770000000001</v>
      </c>
      <c r="G26" s="248">
        <v>1.538419</v>
      </c>
      <c r="H26" s="248">
        <v>1.7108669999999999</v>
      </c>
      <c r="I26" s="248">
        <v>1.848195</v>
      </c>
      <c r="J26" s="248">
        <v>1.9811890000000001</v>
      </c>
      <c r="K26" s="248">
        <v>2.1148069999999999</v>
      </c>
      <c r="L26" s="248">
        <v>2.2401930000000001</v>
      </c>
      <c r="M26" s="248">
        <v>2.3456999999999999</v>
      </c>
      <c r="N26" s="248">
        <v>2.4246500000000002</v>
      </c>
      <c r="O26" s="248">
        <v>2.4662989999999998</v>
      </c>
      <c r="P26" s="248">
        <v>2.4831189999999999</v>
      </c>
      <c r="Q26" s="248">
        <v>2.485919</v>
      </c>
      <c r="R26" s="248">
        <v>2.4683579999999998</v>
      </c>
      <c r="S26" s="248">
        <v>2.4392170000000002</v>
      </c>
      <c r="T26" s="248">
        <v>2.4058259999999998</v>
      </c>
      <c r="U26" s="248">
        <v>2.3819080000000001</v>
      </c>
      <c r="V26" s="248">
        <v>2.3619650000000001</v>
      </c>
      <c r="W26" s="248">
        <v>2.3434400000000002</v>
      </c>
      <c r="X26" s="248">
        <v>2.32578</v>
      </c>
      <c r="Y26" s="248">
        <v>2.2987229999999998</v>
      </c>
      <c r="Z26" s="248">
        <v>2.2690800000000002</v>
      </c>
      <c r="AA26" s="248">
        <v>2.2465120000000001</v>
      </c>
      <c r="AB26" s="248">
        <v>2.2361140000000002</v>
      </c>
      <c r="AC26" s="248">
        <v>2.2216269999999998</v>
      </c>
      <c r="AD26" s="248">
        <v>2.2065549999999998</v>
      </c>
      <c r="AE26" s="248">
        <v>2.1920269999999999</v>
      </c>
      <c r="AF26" s="248">
        <v>2.1763919999999999</v>
      </c>
      <c r="AG26" s="248">
        <v>2.1746979999999998</v>
      </c>
      <c r="AH26" s="248">
        <v>2.1737069999999998</v>
      </c>
      <c r="AI26" s="248">
        <v>2.1666620000000001</v>
      </c>
      <c r="AJ26" s="251">
        <v>1.4999999999999999E-2</v>
      </c>
    </row>
    <row r="27" spans="1:36" x14ac:dyDescent="0.25">
      <c r="A27" s="248" t="s">
        <v>2481</v>
      </c>
      <c r="B27" s="248" t="s">
        <v>3011</v>
      </c>
      <c r="C27" s="248" t="s">
        <v>3012</v>
      </c>
      <c r="D27" s="248" t="s">
        <v>2648</v>
      </c>
      <c r="F27" s="248">
        <v>0</v>
      </c>
      <c r="G27" s="248">
        <v>0</v>
      </c>
      <c r="H27" s="248">
        <v>0</v>
      </c>
      <c r="I27" s="248">
        <v>0</v>
      </c>
      <c r="J27" s="248">
        <v>0</v>
      </c>
      <c r="K27" s="248">
        <v>0</v>
      </c>
      <c r="L27" s="248">
        <v>0</v>
      </c>
      <c r="M27" s="248">
        <v>0</v>
      </c>
      <c r="N27" s="248">
        <v>0</v>
      </c>
      <c r="O27" s="248">
        <v>0</v>
      </c>
      <c r="P27" s="248">
        <v>0</v>
      </c>
      <c r="Q27" s="248">
        <v>0</v>
      </c>
      <c r="R27" s="248">
        <v>0</v>
      </c>
      <c r="S27" s="248">
        <v>0</v>
      </c>
      <c r="T27" s="248">
        <v>0</v>
      </c>
      <c r="U27" s="248">
        <v>0</v>
      </c>
      <c r="V27" s="248">
        <v>0</v>
      </c>
      <c r="W27" s="248">
        <v>0</v>
      </c>
      <c r="X27" s="248">
        <v>0</v>
      </c>
      <c r="Y27" s="248">
        <v>0</v>
      </c>
      <c r="Z27" s="248">
        <v>0</v>
      </c>
      <c r="AA27" s="248">
        <v>0</v>
      </c>
      <c r="AB27" s="248">
        <v>0</v>
      </c>
      <c r="AC27" s="248">
        <v>0</v>
      </c>
      <c r="AD27" s="248">
        <v>0</v>
      </c>
      <c r="AE27" s="248">
        <v>0</v>
      </c>
      <c r="AF27" s="248">
        <v>0</v>
      </c>
      <c r="AG27" s="248">
        <v>0</v>
      </c>
      <c r="AH27" s="248">
        <v>0</v>
      </c>
      <c r="AI27" s="248">
        <v>0</v>
      </c>
      <c r="AJ27" s="248" t="s">
        <v>102</v>
      </c>
    </row>
    <row r="28" spans="1:36" x14ac:dyDescent="0.25">
      <c r="A28" s="248" t="s">
        <v>2484</v>
      </c>
      <c r="B28" s="248" t="s">
        <v>3013</v>
      </c>
      <c r="C28" s="248" t="s">
        <v>3014</v>
      </c>
      <c r="D28" s="248" t="s">
        <v>2648</v>
      </c>
      <c r="F28" s="248">
        <v>1.5503020000000001</v>
      </c>
      <c r="G28" s="248">
        <v>1.6590229999999999</v>
      </c>
      <c r="H28" s="248">
        <v>1.8262309999999999</v>
      </c>
      <c r="I28" s="248">
        <v>1.9588019999999999</v>
      </c>
      <c r="J28" s="248">
        <v>2.0868910000000001</v>
      </c>
      <c r="K28" s="248">
        <v>2.2157290000000001</v>
      </c>
      <c r="L28" s="248">
        <v>2.3368229999999999</v>
      </c>
      <c r="M28" s="248">
        <v>2.4374709999999999</v>
      </c>
      <c r="N28" s="248">
        <v>2.5118</v>
      </c>
      <c r="O28" s="248">
        <v>2.548962</v>
      </c>
      <c r="P28" s="248">
        <v>2.561601</v>
      </c>
      <c r="Q28" s="248">
        <v>2.5606149999999999</v>
      </c>
      <c r="R28" s="248">
        <v>2.539514</v>
      </c>
      <c r="S28" s="248">
        <v>2.507069</v>
      </c>
      <c r="T28" s="248">
        <v>2.4706199999999998</v>
      </c>
      <c r="U28" s="248">
        <v>2.4441259999999998</v>
      </c>
      <c r="V28" s="248">
        <v>2.4217219999999999</v>
      </c>
      <c r="W28" s="248">
        <v>2.4009879999999999</v>
      </c>
      <c r="X28" s="248">
        <v>2.3812519999999999</v>
      </c>
      <c r="Y28" s="248">
        <v>2.352776</v>
      </c>
      <c r="Z28" s="248">
        <v>2.321739</v>
      </c>
      <c r="AA28" s="248">
        <v>2.2978200000000002</v>
      </c>
      <c r="AB28" s="248">
        <v>2.286238</v>
      </c>
      <c r="AC28" s="248">
        <v>2.270645</v>
      </c>
      <c r="AD28" s="248">
        <v>2.2544729999999999</v>
      </c>
      <c r="AE28" s="248">
        <v>2.2389610000000002</v>
      </c>
      <c r="AF28" s="248">
        <v>2.2224529999999998</v>
      </c>
      <c r="AG28" s="248">
        <v>2.2200120000000001</v>
      </c>
      <c r="AH28" s="248">
        <v>2.21834</v>
      </c>
      <c r="AI28" s="248">
        <v>2.21068</v>
      </c>
      <c r="AJ28" s="251">
        <v>1.2E-2</v>
      </c>
    </row>
    <row r="29" spans="1:36" x14ac:dyDescent="0.25">
      <c r="A29" s="248" t="s">
        <v>2437</v>
      </c>
      <c r="B29" s="248" t="s">
        <v>3015</v>
      </c>
      <c r="C29" s="248" t="s">
        <v>3016</v>
      </c>
      <c r="D29" s="248" t="s">
        <v>2648</v>
      </c>
      <c r="F29" s="248">
        <v>5.8679439999999996</v>
      </c>
      <c r="G29" s="248">
        <v>5.9576209999999996</v>
      </c>
      <c r="H29" s="248">
        <v>6.1003020000000001</v>
      </c>
      <c r="I29" s="248">
        <v>6.2688639999999998</v>
      </c>
      <c r="J29" s="248">
        <v>6.3052450000000002</v>
      </c>
      <c r="K29" s="248">
        <v>6.2849709999999996</v>
      </c>
      <c r="L29" s="248">
        <v>6.2265519999999999</v>
      </c>
      <c r="M29" s="248">
        <v>6.089531</v>
      </c>
      <c r="N29" s="248">
        <v>5.9132670000000003</v>
      </c>
      <c r="O29" s="248">
        <v>5.7109969999999999</v>
      </c>
      <c r="P29" s="248">
        <v>5.4871160000000003</v>
      </c>
      <c r="Q29" s="248">
        <v>5.2836369999999997</v>
      </c>
      <c r="R29" s="248">
        <v>5.0533760000000001</v>
      </c>
      <c r="S29" s="248">
        <v>4.8185060000000002</v>
      </c>
      <c r="T29" s="248">
        <v>4.6084589999999999</v>
      </c>
      <c r="U29" s="248">
        <v>4.4182569999999997</v>
      </c>
      <c r="V29" s="248">
        <v>4.2409619999999997</v>
      </c>
      <c r="W29" s="248">
        <v>4.070449</v>
      </c>
      <c r="X29" s="248">
        <v>3.9061650000000001</v>
      </c>
      <c r="Y29" s="248">
        <v>3.7556430000000001</v>
      </c>
      <c r="Z29" s="248">
        <v>3.6030829999999998</v>
      </c>
      <c r="AA29" s="248">
        <v>3.4619219999999999</v>
      </c>
      <c r="AB29" s="248">
        <v>3.337199</v>
      </c>
      <c r="AC29" s="248">
        <v>3.2205460000000001</v>
      </c>
      <c r="AD29" s="248">
        <v>3.1127859999999998</v>
      </c>
      <c r="AE29" s="248">
        <v>3.0158839999999998</v>
      </c>
      <c r="AF29" s="248">
        <v>2.9208720000000001</v>
      </c>
      <c r="AG29" s="248">
        <v>2.834616</v>
      </c>
      <c r="AH29" s="248">
        <v>2.7552279999999998</v>
      </c>
      <c r="AI29" s="248">
        <v>2.6770420000000001</v>
      </c>
      <c r="AJ29" s="251">
        <v>-2.7E-2</v>
      </c>
    </row>
    <row r="30" spans="1:36" x14ac:dyDescent="0.25">
      <c r="A30" s="248" t="s">
        <v>2498</v>
      </c>
      <c r="B30" s="248" t="s">
        <v>3017</v>
      </c>
      <c r="C30" s="248" t="s">
        <v>3018</v>
      </c>
      <c r="D30" s="248" t="s">
        <v>2648</v>
      </c>
      <c r="F30" s="248">
        <v>12.373191</v>
      </c>
      <c r="G30" s="248">
        <v>11.852563999999999</v>
      </c>
      <c r="H30" s="248">
        <v>11.883716</v>
      </c>
      <c r="I30" s="248">
        <v>11.738142</v>
      </c>
      <c r="J30" s="248">
        <v>11.654318</v>
      </c>
      <c r="K30" s="248">
        <v>11.65606</v>
      </c>
      <c r="L30" s="248">
        <v>11.690270999999999</v>
      </c>
      <c r="M30" s="248">
        <v>11.702363</v>
      </c>
      <c r="N30" s="248">
        <v>11.668853</v>
      </c>
      <c r="O30" s="248">
        <v>11.547938</v>
      </c>
      <c r="P30" s="248">
        <v>11.404893</v>
      </c>
      <c r="Q30" s="248">
        <v>11.289042</v>
      </c>
      <c r="R30" s="248">
        <v>11.169784999999999</v>
      </c>
      <c r="S30" s="248">
        <v>11.041686</v>
      </c>
      <c r="T30" s="248">
        <v>10.893618</v>
      </c>
      <c r="U30" s="248">
        <v>10.787993999999999</v>
      </c>
      <c r="V30" s="248">
        <v>10.700051999999999</v>
      </c>
      <c r="W30" s="248">
        <v>10.618276</v>
      </c>
      <c r="X30" s="248">
        <v>10.540222999999999</v>
      </c>
      <c r="Y30" s="248">
        <v>10.419142000000001</v>
      </c>
      <c r="Z30" s="248">
        <v>10.286175999999999</v>
      </c>
      <c r="AA30" s="248">
        <v>10.18521</v>
      </c>
      <c r="AB30" s="248">
        <v>10.139372</v>
      </c>
      <c r="AC30" s="248">
        <v>10.074794000000001</v>
      </c>
      <c r="AD30" s="248">
        <v>10.007432</v>
      </c>
      <c r="AE30" s="248">
        <v>9.9423759999999994</v>
      </c>
      <c r="AF30" s="248">
        <v>9.8722189999999994</v>
      </c>
      <c r="AG30" s="248">
        <v>9.8653080000000006</v>
      </c>
      <c r="AH30" s="248">
        <v>9.8615010000000005</v>
      </c>
      <c r="AI30" s="248">
        <v>9.8301470000000002</v>
      </c>
      <c r="AJ30" s="251">
        <v>-8.0000000000000002E-3</v>
      </c>
    </row>
    <row r="31" spans="1:36" x14ac:dyDescent="0.25">
      <c r="A31" s="248" t="s">
        <v>2989</v>
      </c>
      <c r="B31" s="248" t="s">
        <v>3019</v>
      </c>
      <c r="C31" s="248" t="s">
        <v>3020</v>
      </c>
      <c r="D31" s="248" t="s">
        <v>2648</v>
      </c>
      <c r="F31" s="248">
        <v>0</v>
      </c>
      <c r="G31" s="248">
        <v>0</v>
      </c>
      <c r="H31" s="248">
        <v>0</v>
      </c>
      <c r="I31" s="248">
        <v>0</v>
      </c>
      <c r="J31" s="248">
        <v>0</v>
      </c>
      <c r="K31" s="248">
        <v>0</v>
      </c>
      <c r="L31" s="248">
        <v>0</v>
      </c>
      <c r="M31" s="248">
        <v>0</v>
      </c>
      <c r="N31" s="248">
        <v>0</v>
      </c>
      <c r="O31" s="248">
        <v>0</v>
      </c>
      <c r="P31" s="248">
        <v>0</v>
      </c>
      <c r="Q31" s="248">
        <v>0</v>
      </c>
      <c r="R31" s="248">
        <v>0</v>
      </c>
      <c r="S31" s="248">
        <v>0</v>
      </c>
      <c r="T31" s="248">
        <v>0</v>
      </c>
      <c r="U31" s="248">
        <v>0</v>
      </c>
      <c r="V31" s="248">
        <v>0</v>
      </c>
      <c r="W31" s="248">
        <v>0</v>
      </c>
      <c r="X31" s="248">
        <v>0</v>
      </c>
      <c r="Y31" s="248">
        <v>0</v>
      </c>
      <c r="Z31" s="248">
        <v>0</v>
      </c>
      <c r="AA31" s="248">
        <v>0</v>
      </c>
      <c r="AB31" s="248">
        <v>0</v>
      </c>
      <c r="AC31" s="248">
        <v>0</v>
      </c>
      <c r="AD31" s="248">
        <v>0</v>
      </c>
      <c r="AE31" s="248">
        <v>0</v>
      </c>
      <c r="AF31" s="248">
        <v>0</v>
      </c>
      <c r="AG31" s="248">
        <v>0</v>
      </c>
      <c r="AH31" s="248">
        <v>0</v>
      </c>
      <c r="AI31" s="248">
        <v>0</v>
      </c>
      <c r="AJ31" s="248" t="s">
        <v>102</v>
      </c>
    </row>
    <row r="32" spans="1:36" x14ac:dyDescent="0.25">
      <c r="A32" s="248" t="s">
        <v>2992</v>
      </c>
      <c r="B32" s="248" t="s">
        <v>3021</v>
      </c>
      <c r="C32" s="248" t="s">
        <v>3022</v>
      </c>
      <c r="D32" s="248" t="s">
        <v>2648</v>
      </c>
      <c r="F32" s="248">
        <v>12.373191</v>
      </c>
      <c r="G32" s="248">
        <v>11.852563999999999</v>
      </c>
      <c r="H32" s="248">
        <v>11.883716</v>
      </c>
      <c r="I32" s="248">
        <v>11.738142</v>
      </c>
      <c r="J32" s="248">
        <v>11.654318</v>
      </c>
      <c r="K32" s="248">
        <v>11.65606</v>
      </c>
      <c r="L32" s="248">
        <v>11.690270999999999</v>
      </c>
      <c r="M32" s="248">
        <v>11.702363</v>
      </c>
      <c r="N32" s="248">
        <v>11.668853</v>
      </c>
      <c r="O32" s="248">
        <v>11.547938</v>
      </c>
      <c r="P32" s="248">
        <v>11.404893</v>
      </c>
      <c r="Q32" s="248">
        <v>11.289042</v>
      </c>
      <c r="R32" s="248">
        <v>11.169784999999999</v>
      </c>
      <c r="S32" s="248">
        <v>11.041686</v>
      </c>
      <c r="T32" s="248">
        <v>10.893618</v>
      </c>
      <c r="U32" s="248">
        <v>10.787993999999999</v>
      </c>
      <c r="V32" s="248">
        <v>10.700051999999999</v>
      </c>
      <c r="W32" s="248">
        <v>10.618276</v>
      </c>
      <c r="X32" s="248">
        <v>10.540222999999999</v>
      </c>
      <c r="Y32" s="248">
        <v>10.419142000000001</v>
      </c>
      <c r="Z32" s="248">
        <v>10.286175999999999</v>
      </c>
      <c r="AA32" s="248">
        <v>10.18521</v>
      </c>
      <c r="AB32" s="248">
        <v>10.139372</v>
      </c>
      <c r="AC32" s="248">
        <v>10.074794000000001</v>
      </c>
      <c r="AD32" s="248">
        <v>10.007432</v>
      </c>
      <c r="AE32" s="248">
        <v>9.9423759999999994</v>
      </c>
      <c r="AF32" s="248">
        <v>9.8722189999999994</v>
      </c>
      <c r="AG32" s="248">
        <v>9.8653080000000006</v>
      </c>
      <c r="AH32" s="248">
        <v>9.8615010000000005</v>
      </c>
      <c r="AI32" s="248">
        <v>9.8301470000000002</v>
      </c>
      <c r="AJ32" s="251">
        <v>-8.0000000000000002E-3</v>
      </c>
    </row>
    <row r="33" spans="1:36" x14ac:dyDescent="0.25">
      <c r="A33" s="248" t="s">
        <v>2637</v>
      </c>
      <c r="B33" s="248" t="s">
        <v>3023</v>
      </c>
      <c r="C33" s="248" t="s">
        <v>3024</v>
      </c>
      <c r="D33" s="248" t="s">
        <v>2648</v>
      </c>
      <c r="F33" s="248">
        <v>5.2298080000000002</v>
      </c>
      <c r="G33" s="248">
        <v>5.2468389999999996</v>
      </c>
      <c r="H33" s="248">
        <v>5.1971439999999998</v>
      </c>
      <c r="I33" s="248">
        <v>5.1559470000000003</v>
      </c>
      <c r="J33" s="248">
        <v>5.0980049999999997</v>
      </c>
      <c r="K33" s="248">
        <v>5.0302360000000004</v>
      </c>
      <c r="L33" s="248">
        <v>4.9756429999999998</v>
      </c>
      <c r="M33" s="248">
        <v>4.8755550000000003</v>
      </c>
      <c r="N33" s="248">
        <v>4.7772300000000003</v>
      </c>
      <c r="O33" s="248">
        <v>4.6880110000000004</v>
      </c>
      <c r="P33" s="248">
        <v>4.5995609999999996</v>
      </c>
      <c r="Q33" s="248">
        <v>4.5062090000000001</v>
      </c>
      <c r="R33" s="248">
        <v>4.4315749999999996</v>
      </c>
      <c r="S33" s="248">
        <v>4.3659359999999996</v>
      </c>
      <c r="T33" s="248">
        <v>4.282572</v>
      </c>
      <c r="U33" s="248">
        <v>4.2070959999999999</v>
      </c>
      <c r="V33" s="248">
        <v>4.1310000000000002</v>
      </c>
      <c r="W33" s="248">
        <v>4.065912</v>
      </c>
      <c r="X33" s="248">
        <v>4.0103020000000003</v>
      </c>
      <c r="Y33" s="248">
        <v>3.990078</v>
      </c>
      <c r="Z33" s="248">
        <v>3.9650940000000001</v>
      </c>
      <c r="AA33" s="248">
        <v>3.9383110000000001</v>
      </c>
      <c r="AB33" s="248">
        <v>3.9238789999999999</v>
      </c>
      <c r="AC33" s="248">
        <v>3.910326</v>
      </c>
      <c r="AD33" s="248">
        <v>3.8828019999999999</v>
      </c>
      <c r="AE33" s="248">
        <v>3.8601139999999998</v>
      </c>
      <c r="AF33" s="248">
        <v>3.8378230000000002</v>
      </c>
      <c r="AG33" s="248">
        <v>3.8217379999999999</v>
      </c>
      <c r="AH33" s="248">
        <v>3.8109120000000001</v>
      </c>
      <c r="AI33" s="248">
        <v>3.8003840000000002</v>
      </c>
      <c r="AJ33" s="251">
        <v>-1.0999999999999999E-2</v>
      </c>
    </row>
    <row r="34" spans="1:36" x14ac:dyDescent="0.25">
      <c r="A34" s="248" t="s">
        <v>2504</v>
      </c>
      <c r="B34" s="248" t="s">
        <v>3025</v>
      </c>
      <c r="C34" s="248" t="s">
        <v>3026</v>
      </c>
      <c r="D34" s="248" t="s">
        <v>2648</v>
      </c>
      <c r="F34" s="248">
        <v>3.2841429999999998</v>
      </c>
      <c r="G34" s="248">
        <v>3.322022</v>
      </c>
      <c r="H34" s="248">
        <v>3.333234</v>
      </c>
      <c r="I34" s="248">
        <v>3.2751100000000002</v>
      </c>
      <c r="J34" s="248">
        <v>3.2478349999999998</v>
      </c>
      <c r="K34" s="248">
        <v>3.2115469999999999</v>
      </c>
      <c r="L34" s="248">
        <v>3.1708609999999999</v>
      </c>
      <c r="M34" s="248">
        <v>3.117823</v>
      </c>
      <c r="N34" s="248">
        <v>3.0651169999999999</v>
      </c>
      <c r="O34" s="248">
        <v>3.0007480000000002</v>
      </c>
      <c r="P34" s="248">
        <v>2.934078</v>
      </c>
      <c r="Q34" s="248">
        <v>2.8623090000000002</v>
      </c>
      <c r="R34" s="248">
        <v>2.79955</v>
      </c>
      <c r="S34" s="248">
        <v>2.7458819999999999</v>
      </c>
      <c r="T34" s="248">
        <v>2.690159</v>
      </c>
      <c r="U34" s="248">
        <v>2.6389719999999999</v>
      </c>
      <c r="V34" s="248">
        <v>2.5900500000000002</v>
      </c>
      <c r="W34" s="248">
        <v>2.547542</v>
      </c>
      <c r="X34" s="248">
        <v>2.510745</v>
      </c>
      <c r="Y34" s="248">
        <v>2.48</v>
      </c>
      <c r="Z34" s="248">
        <v>2.452115</v>
      </c>
      <c r="AA34" s="248">
        <v>2.4288159999999999</v>
      </c>
      <c r="AB34" s="248">
        <v>2.413637</v>
      </c>
      <c r="AC34" s="248">
        <v>2.3970220000000002</v>
      </c>
      <c r="AD34" s="248">
        <v>2.3792770000000001</v>
      </c>
      <c r="AE34" s="248">
        <v>2.3609230000000001</v>
      </c>
      <c r="AF34" s="248">
        <v>2.3441529999999999</v>
      </c>
      <c r="AG34" s="248">
        <v>2.3332609999999998</v>
      </c>
      <c r="AH34" s="248">
        <v>2.322953</v>
      </c>
      <c r="AI34" s="248">
        <v>2.3141240000000001</v>
      </c>
      <c r="AJ34" s="251">
        <v>-1.2E-2</v>
      </c>
    </row>
    <row r="35" spans="1:36" x14ac:dyDescent="0.25">
      <c r="A35" s="248" t="s">
        <v>2507</v>
      </c>
      <c r="B35" s="248" t="s">
        <v>3027</v>
      </c>
      <c r="C35" s="248" t="s">
        <v>3028</v>
      </c>
      <c r="D35" s="248" t="s">
        <v>2648</v>
      </c>
      <c r="F35" s="248">
        <v>28.305387</v>
      </c>
      <c r="G35" s="248">
        <v>28.038067000000002</v>
      </c>
      <c r="H35" s="248">
        <v>28.340627999999999</v>
      </c>
      <c r="I35" s="248">
        <v>28.396864000000001</v>
      </c>
      <c r="J35" s="248">
        <v>28.392296000000002</v>
      </c>
      <c r="K35" s="248">
        <v>28.398544000000001</v>
      </c>
      <c r="L35" s="248">
        <v>28.40015</v>
      </c>
      <c r="M35" s="248">
        <v>28.222743999999999</v>
      </c>
      <c r="N35" s="248">
        <v>27.936264000000001</v>
      </c>
      <c r="O35" s="248">
        <v>27.496656000000002</v>
      </c>
      <c r="P35" s="248">
        <v>26.987248999999998</v>
      </c>
      <c r="Q35" s="248">
        <v>26.501812000000001</v>
      </c>
      <c r="R35" s="248">
        <v>25.993801000000001</v>
      </c>
      <c r="S35" s="248">
        <v>25.479078000000001</v>
      </c>
      <c r="T35" s="248">
        <v>24.945426999999999</v>
      </c>
      <c r="U35" s="248">
        <v>24.496445000000001</v>
      </c>
      <c r="V35" s="248">
        <v>24.083786</v>
      </c>
      <c r="W35" s="248">
        <v>23.703168999999999</v>
      </c>
      <c r="X35" s="248">
        <v>23.348686000000001</v>
      </c>
      <c r="Y35" s="248">
        <v>22.997638999999999</v>
      </c>
      <c r="Z35" s="248">
        <v>22.628208000000001</v>
      </c>
      <c r="AA35" s="248">
        <v>22.312078</v>
      </c>
      <c r="AB35" s="248">
        <v>22.100322999999999</v>
      </c>
      <c r="AC35" s="248">
        <v>21.873332999999999</v>
      </c>
      <c r="AD35" s="248">
        <v>21.636769999999999</v>
      </c>
      <c r="AE35" s="248">
        <v>21.418258999999999</v>
      </c>
      <c r="AF35" s="248">
        <v>21.197519</v>
      </c>
      <c r="AG35" s="248">
        <v>21.074936000000001</v>
      </c>
      <c r="AH35" s="248">
        <v>20.968934999999998</v>
      </c>
      <c r="AI35" s="248">
        <v>20.832377999999999</v>
      </c>
      <c r="AJ35" s="251">
        <v>-1.0999999999999999E-2</v>
      </c>
    </row>
    <row r="36" spans="1:36" x14ac:dyDescent="0.25">
      <c r="A36" s="248" t="s">
        <v>2510</v>
      </c>
      <c r="C36" s="248" t="s">
        <v>3029</v>
      </c>
    </row>
    <row r="37" spans="1:36" x14ac:dyDescent="0.25">
      <c r="A37" s="248" t="s">
        <v>220</v>
      </c>
      <c r="B37" s="248" t="s">
        <v>3030</v>
      </c>
      <c r="C37" s="248" t="s">
        <v>3031</v>
      </c>
      <c r="D37" s="248" t="s">
        <v>2514</v>
      </c>
      <c r="F37" s="248">
        <v>28.655331</v>
      </c>
      <c r="G37" s="248">
        <v>29.526461000000001</v>
      </c>
      <c r="H37" s="248">
        <v>29.840191000000001</v>
      </c>
      <c r="I37" s="248">
        <v>29.918659000000002</v>
      </c>
      <c r="J37" s="248">
        <v>30.21847</v>
      </c>
      <c r="K37" s="248">
        <v>30.455490000000001</v>
      </c>
      <c r="L37" s="248">
        <v>30.521747999999999</v>
      </c>
      <c r="M37" s="248">
        <v>30.651281000000001</v>
      </c>
      <c r="N37" s="248">
        <v>30.667351</v>
      </c>
      <c r="O37" s="248">
        <v>30.607637</v>
      </c>
      <c r="P37" s="248">
        <v>30.519673999999998</v>
      </c>
      <c r="Q37" s="248">
        <v>30.356017999999999</v>
      </c>
      <c r="R37" s="248">
        <v>30.237915000000001</v>
      </c>
      <c r="S37" s="248">
        <v>29.885014999999999</v>
      </c>
      <c r="T37" s="248">
        <v>29.563203999999999</v>
      </c>
      <c r="U37" s="248">
        <v>29.310026000000001</v>
      </c>
      <c r="V37" s="248">
        <v>29.103987</v>
      </c>
      <c r="W37" s="248">
        <v>28.938912999999999</v>
      </c>
      <c r="X37" s="248">
        <v>28.784412</v>
      </c>
      <c r="Y37" s="248">
        <v>28.658965999999999</v>
      </c>
      <c r="Z37" s="248">
        <v>28.553180999999999</v>
      </c>
      <c r="AA37" s="248">
        <v>28.436427999999999</v>
      </c>
      <c r="AB37" s="248">
        <v>28.302778</v>
      </c>
      <c r="AC37" s="248">
        <v>28.187925</v>
      </c>
      <c r="AD37" s="248">
        <v>28.061219999999999</v>
      </c>
      <c r="AE37" s="248">
        <v>27.964206999999998</v>
      </c>
      <c r="AF37" s="248">
        <v>27.866904999999999</v>
      </c>
      <c r="AG37" s="248">
        <v>27.744871</v>
      </c>
      <c r="AH37" s="248">
        <v>27.640411</v>
      </c>
      <c r="AI37" s="248">
        <v>27.583300000000001</v>
      </c>
      <c r="AJ37" s="251">
        <v>-1E-3</v>
      </c>
    </row>
    <row r="38" spans="1:36" x14ac:dyDescent="0.25">
      <c r="A38" s="248" t="s">
        <v>228</v>
      </c>
      <c r="C38" s="248" t="s">
        <v>3032</v>
      </c>
    </row>
    <row r="39" spans="1:36" x14ac:dyDescent="0.25">
      <c r="A39" s="248" t="s">
        <v>2571</v>
      </c>
      <c r="C39" s="248" t="s">
        <v>3033</v>
      </c>
    </row>
    <row r="40" spans="1:36" x14ac:dyDescent="0.25">
      <c r="A40" s="248" t="s">
        <v>2573</v>
      </c>
      <c r="B40" s="248" t="s">
        <v>3034</v>
      </c>
      <c r="C40" s="248" t="s">
        <v>3035</v>
      </c>
      <c r="D40" s="248" t="s">
        <v>2576</v>
      </c>
      <c r="F40" s="248">
        <v>6.7599999999999993E-2</v>
      </c>
      <c r="G40" s="248">
        <v>6.7599999999999993E-2</v>
      </c>
      <c r="H40" s="248">
        <v>6.7599999999999993E-2</v>
      </c>
      <c r="I40" s="248">
        <v>6.7599999999999993E-2</v>
      </c>
      <c r="J40" s="248">
        <v>6.7599999999999993E-2</v>
      </c>
      <c r="K40" s="248">
        <v>6.7599999999999993E-2</v>
      </c>
      <c r="L40" s="248">
        <v>6.7599999999999993E-2</v>
      </c>
      <c r="M40" s="248">
        <v>6.7599999999999993E-2</v>
      </c>
      <c r="N40" s="248">
        <v>6.7599999999999993E-2</v>
      </c>
      <c r="O40" s="248">
        <v>6.7599999999999993E-2</v>
      </c>
      <c r="P40" s="248">
        <v>6.7599999999999993E-2</v>
      </c>
      <c r="Q40" s="248">
        <v>6.7599999999999993E-2</v>
      </c>
      <c r="R40" s="248">
        <v>6.7599999999999993E-2</v>
      </c>
      <c r="S40" s="248">
        <v>6.7599999999999993E-2</v>
      </c>
      <c r="T40" s="248">
        <v>6.7599999999999993E-2</v>
      </c>
      <c r="U40" s="248">
        <v>6.7599999999999993E-2</v>
      </c>
      <c r="V40" s="248">
        <v>6.7599999999999993E-2</v>
      </c>
      <c r="W40" s="248">
        <v>6.7599999999999993E-2</v>
      </c>
      <c r="X40" s="248">
        <v>6.7599999999999993E-2</v>
      </c>
      <c r="Y40" s="248">
        <v>6.7599999999999993E-2</v>
      </c>
      <c r="Z40" s="248">
        <v>6.7599999999999993E-2</v>
      </c>
      <c r="AA40" s="248">
        <v>6.7599999999999993E-2</v>
      </c>
      <c r="AB40" s="248">
        <v>6.7599999999999993E-2</v>
      </c>
      <c r="AC40" s="248">
        <v>6.7599999999999993E-2</v>
      </c>
      <c r="AD40" s="248">
        <v>6.7599999999999993E-2</v>
      </c>
      <c r="AE40" s="248">
        <v>6.7599999999999993E-2</v>
      </c>
      <c r="AF40" s="248">
        <v>6.7599999999999993E-2</v>
      </c>
      <c r="AG40" s="248">
        <v>6.7599999999999993E-2</v>
      </c>
      <c r="AH40" s="248">
        <v>6.7599999999999993E-2</v>
      </c>
      <c r="AI40" s="248">
        <v>6.7599999999999993E-2</v>
      </c>
      <c r="AJ40" s="251">
        <v>0</v>
      </c>
    </row>
    <row r="41" spans="1:36" x14ac:dyDescent="0.25">
      <c r="A41" s="248" t="s">
        <v>2437</v>
      </c>
      <c r="B41" s="248" t="s">
        <v>3036</v>
      </c>
      <c r="C41" s="248" t="s">
        <v>3037</v>
      </c>
      <c r="D41" s="248" t="s">
        <v>2576</v>
      </c>
      <c r="F41" s="248">
        <v>8.3000000000000001E-3</v>
      </c>
      <c r="G41" s="248">
        <v>8.3000000000000001E-3</v>
      </c>
      <c r="H41" s="248">
        <v>8.3000000000000001E-3</v>
      </c>
      <c r="I41" s="248">
        <v>8.3000000000000001E-3</v>
      </c>
      <c r="J41" s="248">
        <v>8.3009999999999994E-3</v>
      </c>
      <c r="K41" s="248">
        <v>8.3009999999999994E-3</v>
      </c>
      <c r="L41" s="248">
        <v>8.3009999999999994E-3</v>
      </c>
      <c r="M41" s="248">
        <v>8.3009999999999994E-3</v>
      </c>
      <c r="N41" s="248">
        <v>8.3009999999999994E-3</v>
      </c>
      <c r="O41" s="248">
        <v>8.3009999999999994E-3</v>
      </c>
      <c r="P41" s="248">
        <v>8.3009999999999994E-3</v>
      </c>
      <c r="Q41" s="248">
        <v>8.3009999999999994E-3</v>
      </c>
      <c r="R41" s="248">
        <v>8.3009999999999994E-3</v>
      </c>
      <c r="S41" s="248">
        <v>8.3020000000000004E-3</v>
      </c>
      <c r="T41" s="248">
        <v>8.3020000000000004E-3</v>
      </c>
      <c r="U41" s="248">
        <v>8.3020000000000004E-3</v>
      </c>
      <c r="V41" s="248">
        <v>8.3029999999999996E-3</v>
      </c>
      <c r="W41" s="248">
        <v>8.3040000000000006E-3</v>
      </c>
      <c r="X41" s="248">
        <v>8.3049999999999999E-3</v>
      </c>
      <c r="Y41" s="248">
        <v>8.3059999999999991E-3</v>
      </c>
      <c r="Z41" s="248">
        <v>8.3070000000000001E-3</v>
      </c>
      <c r="AA41" s="248">
        <v>8.3079999999999994E-3</v>
      </c>
      <c r="AB41" s="248">
        <v>8.3079999999999994E-3</v>
      </c>
      <c r="AC41" s="248">
        <v>8.3090000000000004E-3</v>
      </c>
      <c r="AD41" s="248">
        <v>8.3099999999999997E-3</v>
      </c>
      <c r="AE41" s="248">
        <v>8.3099999999999997E-3</v>
      </c>
      <c r="AF41" s="248">
        <v>8.3110000000000007E-3</v>
      </c>
      <c r="AG41" s="248">
        <v>8.3119999999999999E-3</v>
      </c>
      <c r="AH41" s="248">
        <v>8.3119999999999999E-3</v>
      </c>
      <c r="AI41" s="248">
        <v>8.3129999999999992E-3</v>
      </c>
      <c r="AJ41" s="251">
        <v>0</v>
      </c>
    </row>
    <row r="42" spans="1:36" x14ac:dyDescent="0.25">
      <c r="A42" s="248" t="s">
        <v>2439</v>
      </c>
      <c r="B42" s="248" t="s">
        <v>3038</v>
      </c>
      <c r="C42" s="248" t="s">
        <v>3039</v>
      </c>
      <c r="D42" s="248" t="s">
        <v>2576</v>
      </c>
      <c r="F42" s="248">
        <v>0</v>
      </c>
      <c r="G42" s="248">
        <v>0</v>
      </c>
      <c r="H42" s="248">
        <v>0</v>
      </c>
      <c r="I42" s="248">
        <v>0</v>
      </c>
      <c r="J42" s="248">
        <v>0</v>
      </c>
      <c r="K42" s="248">
        <v>0</v>
      </c>
      <c r="L42" s="248">
        <v>0</v>
      </c>
      <c r="M42" s="248">
        <v>0</v>
      </c>
      <c r="N42" s="248">
        <v>0</v>
      </c>
      <c r="O42" s="248">
        <v>0</v>
      </c>
      <c r="P42" s="248">
        <v>0</v>
      </c>
      <c r="Q42" s="248">
        <v>0</v>
      </c>
      <c r="R42" s="248">
        <v>0</v>
      </c>
      <c r="S42" s="248">
        <v>0</v>
      </c>
      <c r="T42" s="248">
        <v>0</v>
      </c>
      <c r="U42" s="248">
        <v>0</v>
      </c>
      <c r="V42" s="248">
        <v>0</v>
      </c>
      <c r="W42" s="248">
        <v>0</v>
      </c>
      <c r="X42" s="248">
        <v>0</v>
      </c>
      <c r="Y42" s="248">
        <v>0</v>
      </c>
      <c r="Z42" s="248">
        <v>0</v>
      </c>
      <c r="AA42" s="248">
        <v>0</v>
      </c>
      <c r="AB42" s="248">
        <v>0</v>
      </c>
      <c r="AC42" s="248">
        <v>0</v>
      </c>
      <c r="AD42" s="248">
        <v>0</v>
      </c>
      <c r="AE42" s="248">
        <v>0</v>
      </c>
      <c r="AF42" s="248">
        <v>0</v>
      </c>
      <c r="AG42" s="248">
        <v>0</v>
      </c>
      <c r="AH42" s="248">
        <v>0</v>
      </c>
      <c r="AI42" s="248">
        <v>0</v>
      </c>
      <c r="AJ42" s="248" t="s">
        <v>102</v>
      </c>
    </row>
    <row r="43" spans="1:36" x14ac:dyDescent="0.25">
      <c r="A43" s="248" t="s">
        <v>2042</v>
      </c>
      <c r="B43" s="248" t="s">
        <v>3040</v>
      </c>
      <c r="C43" s="248" t="s">
        <v>3041</v>
      </c>
      <c r="D43" s="248" t="s">
        <v>2576</v>
      </c>
      <c r="F43" s="248">
        <v>4.4999999999999997E-3</v>
      </c>
      <c r="G43" s="248">
        <v>4.4999999999999997E-3</v>
      </c>
      <c r="H43" s="248">
        <v>4.4999999999999997E-3</v>
      </c>
      <c r="I43" s="248">
        <v>2.46E-2</v>
      </c>
      <c r="J43" s="248">
        <v>2.46E-2</v>
      </c>
      <c r="K43" s="248">
        <v>2.46E-2</v>
      </c>
      <c r="L43" s="248">
        <v>2.46E-2</v>
      </c>
      <c r="M43" s="248">
        <v>2.46E-2</v>
      </c>
      <c r="N43" s="248">
        <v>2.46E-2</v>
      </c>
      <c r="O43" s="248">
        <v>2.46E-2</v>
      </c>
      <c r="P43" s="248">
        <v>2.46E-2</v>
      </c>
      <c r="Q43" s="248">
        <v>2.46E-2</v>
      </c>
      <c r="R43" s="248">
        <v>2.46E-2</v>
      </c>
      <c r="S43" s="248">
        <v>2.46E-2</v>
      </c>
      <c r="T43" s="248">
        <v>2.46E-2</v>
      </c>
      <c r="U43" s="248">
        <v>2.46E-2</v>
      </c>
      <c r="V43" s="248">
        <v>2.46E-2</v>
      </c>
      <c r="W43" s="248">
        <v>2.46E-2</v>
      </c>
      <c r="X43" s="248">
        <v>2.46E-2</v>
      </c>
      <c r="Y43" s="248">
        <v>2.46E-2</v>
      </c>
      <c r="Z43" s="248">
        <v>2.46E-2</v>
      </c>
      <c r="AA43" s="248">
        <v>2.46E-2</v>
      </c>
      <c r="AB43" s="248">
        <v>2.46E-2</v>
      </c>
      <c r="AC43" s="248">
        <v>2.46E-2</v>
      </c>
      <c r="AD43" s="248">
        <v>2.46E-2</v>
      </c>
      <c r="AE43" s="248">
        <v>2.46E-2</v>
      </c>
      <c r="AF43" s="248">
        <v>2.46E-2</v>
      </c>
      <c r="AG43" s="248">
        <v>2.46E-2</v>
      </c>
      <c r="AH43" s="248">
        <v>2.46E-2</v>
      </c>
      <c r="AI43" s="248">
        <v>2.46E-2</v>
      </c>
      <c r="AJ43" s="251">
        <v>0.06</v>
      </c>
    </row>
    <row r="44" spans="1:36" x14ac:dyDescent="0.25">
      <c r="A44" s="248" t="s">
        <v>2507</v>
      </c>
      <c r="B44" s="248" t="s">
        <v>3042</v>
      </c>
      <c r="C44" s="248" t="s">
        <v>3043</v>
      </c>
      <c r="D44" s="248" t="s">
        <v>2576</v>
      </c>
      <c r="F44" s="248">
        <v>8.0399999999999999E-2</v>
      </c>
      <c r="G44" s="248">
        <v>8.0399999999999999E-2</v>
      </c>
      <c r="H44" s="248">
        <v>8.0399999999999999E-2</v>
      </c>
      <c r="I44" s="248">
        <v>0.10050000000000001</v>
      </c>
      <c r="J44" s="248">
        <v>0.10050099999999999</v>
      </c>
      <c r="K44" s="248">
        <v>0.10050099999999999</v>
      </c>
      <c r="L44" s="248">
        <v>0.10050099999999999</v>
      </c>
      <c r="M44" s="248">
        <v>0.10050099999999999</v>
      </c>
      <c r="N44" s="248">
        <v>0.10050099999999999</v>
      </c>
      <c r="O44" s="248">
        <v>0.10050099999999999</v>
      </c>
      <c r="P44" s="248">
        <v>0.10050099999999999</v>
      </c>
      <c r="Q44" s="248">
        <v>0.10050099999999999</v>
      </c>
      <c r="R44" s="248">
        <v>0.10050099999999999</v>
      </c>
      <c r="S44" s="248">
        <v>0.10050199999999999</v>
      </c>
      <c r="T44" s="248">
        <v>0.10050199999999999</v>
      </c>
      <c r="U44" s="248">
        <v>0.10050199999999999</v>
      </c>
      <c r="V44" s="248">
        <v>0.100503</v>
      </c>
      <c r="W44" s="248">
        <v>0.100504</v>
      </c>
      <c r="X44" s="248">
        <v>0.100505</v>
      </c>
      <c r="Y44" s="248">
        <v>0.100506</v>
      </c>
      <c r="Z44" s="248">
        <v>0.100507</v>
      </c>
      <c r="AA44" s="248">
        <v>0.100508</v>
      </c>
      <c r="AB44" s="248">
        <v>0.100508</v>
      </c>
      <c r="AC44" s="248">
        <v>0.100509</v>
      </c>
      <c r="AD44" s="248">
        <v>0.10051</v>
      </c>
      <c r="AE44" s="248">
        <v>0.10051</v>
      </c>
      <c r="AF44" s="248">
        <v>0.100511</v>
      </c>
      <c r="AG44" s="248">
        <v>0.100512</v>
      </c>
      <c r="AH44" s="248">
        <v>0.100512</v>
      </c>
      <c r="AI44" s="248">
        <v>0.10051300000000001</v>
      </c>
      <c r="AJ44" s="251">
        <v>8.0000000000000002E-3</v>
      </c>
    </row>
    <row r="45" spans="1:36" x14ac:dyDescent="0.25">
      <c r="A45" s="248" t="s">
        <v>2585</v>
      </c>
      <c r="C45" s="248" t="s">
        <v>3044</v>
      </c>
    </row>
    <row r="46" spans="1:36" x14ac:dyDescent="0.25">
      <c r="A46" s="248" t="s">
        <v>2573</v>
      </c>
      <c r="B46" s="248" t="s">
        <v>3045</v>
      </c>
      <c r="C46" s="248" t="s">
        <v>3046</v>
      </c>
      <c r="D46" s="248" t="s">
        <v>2589</v>
      </c>
      <c r="F46" s="248">
        <v>0.16221099999999999</v>
      </c>
      <c r="G46" s="248">
        <v>0.16221099999999999</v>
      </c>
      <c r="H46" s="248">
        <v>0.16221099999999999</v>
      </c>
      <c r="I46" s="248">
        <v>0.16221099999999999</v>
      </c>
      <c r="J46" s="248">
        <v>0.16221099999999999</v>
      </c>
      <c r="K46" s="248">
        <v>0.16221099999999999</v>
      </c>
      <c r="L46" s="248">
        <v>0.16221099999999999</v>
      </c>
      <c r="M46" s="248">
        <v>0.16221099999999999</v>
      </c>
      <c r="N46" s="248">
        <v>0.16221099999999999</v>
      </c>
      <c r="O46" s="248">
        <v>0.16221099999999999</v>
      </c>
      <c r="P46" s="248">
        <v>0.16221099999999999</v>
      </c>
      <c r="Q46" s="248">
        <v>0.16221099999999999</v>
      </c>
      <c r="R46" s="248">
        <v>0.16221099999999999</v>
      </c>
      <c r="S46" s="248">
        <v>0.16221099999999999</v>
      </c>
      <c r="T46" s="248">
        <v>0.16221099999999999</v>
      </c>
      <c r="U46" s="248">
        <v>0.16221099999999999</v>
      </c>
      <c r="V46" s="248">
        <v>0.16221099999999999</v>
      </c>
      <c r="W46" s="248">
        <v>0.16221099999999999</v>
      </c>
      <c r="X46" s="248">
        <v>0.16221099999999999</v>
      </c>
      <c r="Y46" s="248">
        <v>0.16221099999999999</v>
      </c>
      <c r="Z46" s="248">
        <v>0.16221099999999999</v>
      </c>
      <c r="AA46" s="248">
        <v>0.16221099999999999</v>
      </c>
      <c r="AB46" s="248">
        <v>0.16221099999999999</v>
      </c>
      <c r="AC46" s="248">
        <v>0.16221099999999999</v>
      </c>
      <c r="AD46" s="248">
        <v>0.16221099999999999</v>
      </c>
      <c r="AE46" s="248">
        <v>0.16221099999999999</v>
      </c>
      <c r="AF46" s="248">
        <v>0.16221099999999999</v>
      </c>
      <c r="AG46" s="248">
        <v>0.16221099999999999</v>
      </c>
      <c r="AH46" s="248">
        <v>0.16221099999999999</v>
      </c>
      <c r="AI46" s="248">
        <v>0.16221099999999999</v>
      </c>
      <c r="AJ46" s="251">
        <v>0</v>
      </c>
    </row>
    <row r="47" spans="1:36" x14ac:dyDescent="0.25">
      <c r="A47" s="248" t="s">
        <v>2437</v>
      </c>
      <c r="B47" s="248" t="s">
        <v>3047</v>
      </c>
      <c r="C47" s="248" t="s">
        <v>3048</v>
      </c>
      <c r="D47" s="248" t="s">
        <v>2589</v>
      </c>
      <c r="F47" s="248">
        <v>6.6184999999999994E-2</v>
      </c>
      <c r="G47" s="248">
        <v>6.6184999999999994E-2</v>
      </c>
      <c r="H47" s="248">
        <v>6.6184999999999994E-2</v>
      </c>
      <c r="I47" s="248">
        <v>6.6185999999999995E-2</v>
      </c>
      <c r="J47" s="248">
        <v>6.6185999999999995E-2</v>
      </c>
      <c r="K47" s="248">
        <v>6.6186999999999996E-2</v>
      </c>
      <c r="L47" s="248">
        <v>6.6186999999999996E-2</v>
      </c>
      <c r="M47" s="248">
        <v>6.6186999999999996E-2</v>
      </c>
      <c r="N47" s="248">
        <v>6.6186999999999996E-2</v>
      </c>
      <c r="O47" s="248">
        <v>6.6186999999999996E-2</v>
      </c>
      <c r="P47" s="248">
        <v>6.6187999999999997E-2</v>
      </c>
      <c r="Q47" s="248">
        <v>6.6188999999999998E-2</v>
      </c>
      <c r="R47" s="248">
        <v>6.6189999999999999E-2</v>
      </c>
      <c r="S47" s="248">
        <v>6.6191E-2</v>
      </c>
      <c r="T47" s="248">
        <v>6.6192000000000001E-2</v>
      </c>
      <c r="U47" s="248">
        <v>6.6193000000000002E-2</v>
      </c>
      <c r="V47" s="248">
        <v>6.6195000000000004E-2</v>
      </c>
      <c r="W47" s="248">
        <v>6.6198000000000007E-2</v>
      </c>
      <c r="X47" s="248">
        <v>6.6201999999999997E-2</v>
      </c>
      <c r="Y47" s="248">
        <v>6.6206000000000001E-2</v>
      </c>
      <c r="Z47" s="248">
        <v>6.6209000000000004E-2</v>
      </c>
      <c r="AA47" s="248">
        <v>6.6212999999999994E-2</v>
      </c>
      <c r="AB47" s="248">
        <v>6.6214999999999996E-2</v>
      </c>
      <c r="AC47" s="248">
        <v>6.6216999999999998E-2</v>
      </c>
      <c r="AD47" s="248">
        <v>6.6219E-2</v>
      </c>
      <c r="AE47" s="248">
        <v>6.6222000000000003E-2</v>
      </c>
      <c r="AF47" s="248">
        <v>6.6224000000000005E-2</v>
      </c>
      <c r="AG47" s="248">
        <v>6.6226999999999994E-2</v>
      </c>
      <c r="AH47" s="248">
        <v>6.6228999999999996E-2</v>
      </c>
      <c r="AI47" s="248">
        <v>6.6231999999999999E-2</v>
      </c>
      <c r="AJ47" s="251">
        <v>0</v>
      </c>
    </row>
    <row r="48" spans="1:36" x14ac:dyDescent="0.25">
      <c r="A48" s="248" t="s">
        <v>2439</v>
      </c>
      <c r="B48" s="248" t="s">
        <v>3049</v>
      </c>
      <c r="C48" s="248" t="s">
        <v>3050</v>
      </c>
      <c r="D48" s="248" t="s">
        <v>2589</v>
      </c>
      <c r="F48" s="248">
        <v>0</v>
      </c>
      <c r="G48" s="248">
        <v>0</v>
      </c>
      <c r="H48" s="248">
        <v>0</v>
      </c>
      <c r="I48" s="248">
        <v>0</v>
      </c>
      <c r="J48" s="248">
        <v>0</v>
      </c>
      <c r="K48" s="248">
        <v>0</v>
      </c>
      <c r="L48" s="248">
        <v>0</v>
      </c>
      <c r="M48" s="248">
        <v>0</v>
      </c>
      <c r="N48" s="248">
        <v>0</v>
      </c>
      <c r="O48" s="248">
        <v>0</v>
      </c>
      <c r="P48" s="248">
        <v>0</v>
      </c>
      <c r="Q48" s="248">
        <v>0</v>
      </c>
      <c r="R48" s="248">
        <v>0</v>
      </c>
      <c r="S48" s="248">
        <v>0</v>
      </c>
      <c r="T48" s="248">
        <v>0</v>
      </c>
      <c r="U48" s="248">
        <v>0</v>
      </c>
      <c r="V48" s="248">
        <v>0</v>
      </c>
      <c r="W48" s="248">
        <v>0</v>
      </c>
      <c r="X48" s="248">
        <v>0</v>
      </c>
      <c r="Y48" s="248">
        <v>0</v>
      </c>
      <c r="Z48" s="248">
        <v>0</v>
      </c>
      <c r="AA48" s="248">
        <v>0</v>
      </c>
      <c r="AB48" s="248">
        <v>0</v>
      </c>
      <c r="AC48" s="248">
        <v>0</v>
      </c>
      <c r="AD48" s="248">
        <v>0</v>
      </c>
      <c r="AE48" s="248">
        <v>0</v>
      </c>
      <c r="AF48" s="248">
        <v>0</v>
      </c>
      <c r="AG48" s="248">
        <v>0</v>
      </c>
      <c r="AH48" s="248">
        <v>0</v>
      </c>
      <c r="AI48" s="248">
        <v>0</v>
      </c>
      <c r="AJ48" s="248" t="s">
        <v>102</v>
      </c>
    </row>
    <row r="49" spans="1:36" x14ac:dyDescent="0.25">
      <c r="A49" s="248" t="s">
        <v>2042</v>
      </c>
      <c r="B49" s="248" t="s">
        <v>3051</v>
      </c>
      <c r="C49" s="248" t="s">
        <v>3052</v>
      </c>
      <c r="D49" s="248" t="s">
        <v>2589</v>
      </c>
      <c r="F49" s="248">
        <v>4.6969999999999998E-3</v>
      </c>
      <c r="G49" s="248">
        <v>4.6969999999999998E-3</v>
      </c>
      <c r="H49" s="248">
        <v>4.6969999999999998E-3</v>
      </c>
      <c r="I49" s="248">
        <v>0.120907</v>
      </c>
      <c r="J49" s="248">
        <v>0.120907</v>
      </c>
      <c r="K49" s="248">
        <v>0.120907</v>
      </c>
      <c r="L49" s="248">
        <v>0.120907</v>
      </c>
      <c r="M49" s="248">
        <v>0.120907</v>
      </c>
      <c r="N49" s="248">
        <v>0.120907</v>
      </c>
      <c r="O49" s="248">
        <v>0.120907</v>
      </c>
      <c r="P49" s="248">
        <v>0.120907</v>
      </c>
      <c r="Q49" s="248">
        <v>0.120907</v>
      </c>
      <c r="R49" s="248">
        <v>0.120907</v>
      </c>
      <c r="S49" s="248">
        <v>0.120907</v>
      </c>
      <c r="T49" s="248">
        <v>0.120907</v>
      </c>
      <c r="U49" s="248">
        <v>0.120907</v>
      </c>
      <c r="V49" s="248">
        <v>0.120907</v>
      </c>
      <c r="W49" s="248">
        <v>0.120907</v>
      </c>
      <c r="X49" s="248">
        <v>0.120907</v>
      </c>
      <c r="Y49" s="248">
        <v>0.120907</v>
      </c>
      <c r="Z49" s="248">
        <v>0.120907</v>
      </c>
      <c r="AA49" s="248">
        <v>0.120907</v>
      </c>
      <c r="AB49" s="248">
        <v>0.120907</v>
      </c>
      <c r="AC49" s="248">
        <v>0.120907</v>
      </c>
      <c r="AD49" s="248">
        <v>0.120907</v>
      </c>
      <c r="AE49" s="248">
        <v>0.120907</v>
      </c>
      <c r="AF49" s="248">
        <v>0.120907</v>
      </c>
      <c r="AG49" s="248">
        <v>0.120907</v>
      </c>
      <c r="AH49" s="248">
        <v>0.120907</v>
      </c>
      <c r="AI49" s="248">
        <v>0.120907</v>
      </c>
      <c r="AJ49" s="251">
        <v>0.11899999999999999</v>
      </c>
    </row>
    <row r="50" spans="1:36" x14ac:dyDescent="0.25">
      <c r="A50" s="248" t="s">
        <v>2507</v>
      </c>
      <c r="B50" s="248" t="s">
        <v>3053</v>
      </c>
      <c r="C50" s="248" t="s">
        <v>3054</v>
      </c>
      <c r="D50" s="248" t="s">
        <v>2589</v>
      </c>
      <c r="F50" s="248">
        <v>0.23309299999999999</v>
      </c>
      <c r="G50" s="248">
        <v>0.23309299999999999</v>
      </c>
      <c r="H50" s="248">
        <v>0.23309299999999999</v>
      </c>
      <c r="I50" s="248">
        <v>0.349304</v>
      </c>
      <c r="J50" s="248">
        <v>0.34930499999999998</v>
      </c>
      <c r="K50" s="248">
        <v>0.34930499999999998</v>
      </c>
      <c r="L50" s="248">
        <v>0.34930499999999998</v>
      </c>
      <c r="M50" s="248">
        <v>0.34930499999999998</v>
      </c>
      <c r="N50" s="248">
        <v>0.34930499999999998</v>
      </c>
      <c r="O50" s="248">
        <v>0.34930600000000001</v>
      </c>
      <c r="P50" s="248">
        <v>0.34930600000000001</v>
      </c>
      <c r="Q50" s="248">
        <v>0.34930699999999998</v>
      </c>
      <c r="R50" s="248">
        <v>0.34930800000000001</v>
      </c>
      <c r="S50" s="248">
        <v>0.34930899999999998</v>
      </c>
      <c r="T50" s="248">
        <v>0.34931000000000001</v>
      </c>
      <c r="U50" s="248">
        <v>0.34931099999999998</v>
      </c>
      <c r="V50" s="248">
        <v>0.34931299999999998</v>
      </c>
      <c r="W50" s="248">
        <v>0.34931600000000002</v>
      </c>
      <c r="X50" s="248">
        <v>0.34932000000000002</v>
      </c>
      <c r="Y50" s="248">
        <v>0.34932400000000002</v>
      </c>
      <c r="Z50" s="248">
        <v>0.349327</v>
      </c>
      <c r="AA50" s="248">
        <v>0.349331</v>
      </c>
      <c r="AB50" s="248">
        <v>0.349333</v>
      </c>
      <c r="AC50" s="248">
        <v>0.34933500000000001</v>
      </c>
      <c r="AD50" s="248">
        <v>0.34933799999999998</v>
      </c>
      <c r="AE50" s="248">
        <v>0.34933999999999998</v>
      </c>
      <c r="AF50" s="248">
        <v>0.34934300000000001</v>
      </c>
      <c r="AG50" s="248">
        <v>0.34934500000000002</v>
      </c>
      <c r="AH50" s="248">
        <v>0.34934799999999999</v>
      </c>
      <c r="AI50" s="248">
        <v>0.34934999999999999</v>
      </c>
      <c r="AJ50" s="251">
        <v>1.4E-2</v>
      </c>
    </row>
    <row r="51" spans="1:36" x14ac:dyDescent="0.25">
      <c r="A51" s="248" t="s">
        <v>2598</v>
      </c>
      <c r="C51" s="248" t="s">
        <v>3055</v>
      </c>
    </row>
    <row r="52" spans="1:36" x14ac:dyDescent="0.25">
      <c r="A52" s="248" t="s">
        <v>2600</v>
      </c>
      <c r="B52" s="248" t="s">
        <v>3056</v>
      </c>
      <c r="C52" s="248" t="s">
        <v>3057</v>
      </c>
      <c r="D52" s="248" t="s">
        <v>2589</v>
      </c>
      <c r="F52" s="248">
        <v>5.5919000000000003E-2</v>
      </c>
      <c r="G52" s="248">
        <v>5.5919000000000003E-2</v>
      </c>
      <c r="H52" s="248">
        <v>5.5919000000000003E-2</v>
      </c>
      <c r="I52" s="248">
        <v>5.5919000000000003E-2</v>
      </c>
      <c r="J52" s="248">
        <v>5.5919000000000003E-2</v>
      </c>
      <c r="K52" s="248">
        <v>5.5919000000000003E-2</v>
      </c>
      <c r="L52" s="248">
        <v>5.5919000000000003E-2</v>
      </c>
      <c r="M52" s="248">
        <v>5.5919000000000003E-2</v>
      </c>
      <c r="N52" s="248">
        <v>5.5919000000000003E-2</v>
      </c>
      <c r="O52" s="248">
        <v>5.5919000000000003E-2</v>
      </c>
      <c r="P52" s="248">
        <v>5.5919000000000003E-2</v>
      </c>
      <c r="Q52" s="248">
        <v>5.5919000000000003E-2</v>
      </c>
      <c r="R52" s="248">
        <v>5.5919000000000003E-2</v>
      </c>
      <c r="S52" s="248">
        <v>5.5919000000000003E-2</v>
      </c>
      <c r="T52" s="248">
        <v>5.5919000000000003E-2</v>
      </c>
      <c r="U52" s="248">
        <v>5.5919000000000003E-2</v>
      </c>
      <c r="V52" s="248">
        <v>5.5919000000000003E-2</v>
      </c>
      <c r="W52" s="248">
        <v>5.5919000000000003E-2</v>
      </c>
      <c r="X52" s="248">
        <v>5.5919000000000003E-2</v>
      </c>
      <c r="Y52" s="248">
        <v>5.5919000000000003E-2</v>
      </c>
      <c r="Z52" s="248">
        <v>5.5919000000000003E-2</v>
      </c>
      <c r="AA52" s="248">
        <v>5.5919000000000003E-2</v>
      </c>
      <c r="AB52" s="248">
        <v>5.5919000000000003E-2</v>
      </c>
      <c r="AC52" s="248">
        <v>5.5919000000000003E-2</v>
      </c>
      <c r="AD52" s="248">
        <v>5.5919000000000003E-2</v>
      </c>
      <c r="AE52" s="248">
        <v>5.5919000000000003E-2</v>
      </c>
      <c r="AF52" s="248">
        <v>5.5919000000000003E-2</v>
      </c>
      <c r="AG52" s="248">
        <v>5.5919000000000003E-2</v>
      </c>
      <c r="AH52" s="248">
        <v>5.5919000000000003E-2</v>
      </c>
      <c r="AI52" s="248">
        <v>5.5919999999999997E-2</v>
      </c>
      <c r="AJ52" s="251">
        <v>0</v>
      </c>
    </row>
    <row r="53" spans="1:36" x14ac:dyDescent="0.25">
      <c r="A53" s="248" t="s">
        <v>2603</v>
      </c>
      <c r="B53" s="248" t="s">
        <v>3058</v>
      </c>
      <c r="C53" s="248" t="s">
        <v>3059</v>
      </c>
      <c r="D53" s="248" t="s">
        <v>2589</v>
      </c>
      <c r="F53" s="248">
        <v>0.177174</v>
      </c>
      <c r="G53" s="248">
        <v>0.177174</v>
      </c>
      <c r="H53" s="248">
        <v>0.177174</v>
      </c>
      <c r="I53" s="248">
        <v>0.29338500000000001</v>
      </c>
      <c r="J53" s="248">
        <v>0.29338599999999998</v>
      </c>
      <c r="K53" s="248">
        <v>0.29338599999999998</v>
      </c>
      <c r="L53" s="248">
        <v>0.29338599999999998</v>
      </c>
      <c r="M53" s="248">
        <v>0.29338599999999998</v>
      </c>
      <c r="N53" s="248">
        <v>0.29338599999999998</v>
      </c>
      <c r="O53" s="248">
        <v>0.29338700000000001</v>
      </c>
      <c r="P53" s="248">
        <v>0.29338700000000001</v>
      </c>
      <c r="Q53" s="248">
        <v>0.29338799999999998</v>
      </c>
      <c r="R53" s="248">
        <v>0.29338900000000001</v>
      </c>
      <c r="S53" s="248">
        <v>0.29338999999999998</v>
      </c>
      <c r="T53" s="248">
        <v>0.29339100000000001</v>
      </c>
      <c r="U53" s="248">
        <v>0.29339199999999999</v>
      </c>
      <c r="V53" s="248">
        <v>0.29339399999999999</v>
      </c>
      <c r="W53" s="248">
        <v>0.29339700000000002</v>
      </c>
      <c r="X53" s="248">
        <v>0.29340100000000002</v>
      </c>
      <c r="Y53" s="248">
        <v>0.29340500000000003</v>
      </c>
      <c r="Z53" s="248">
        <v>0.293408</v>
      </c>
      <c r="AA53" s="248">
        <v>0.29341099999999998</v>
      </c>
      <c r="AB53" s="248">
        <v>0.29341400000000001</v>
      </c>
      <c r="AC53" s="248">
        <v>0.29341600000000001</v>
      </c>
      <c r="AD53" s="248">
        <v>0.29341800000000001</v>
      </c>
      <c r="AE53" s="248">
        <v>0.29342099999999999</v>
      </c>
      <c r="AF53" s="248">
        <v>0.29342299999999999</v>
      </c>
      <c r="AG53" s="248">
        <v>0.29342600000000002</v>
      </c>
      <c r="AH53" s="248">
        <v>0.29342800000000002</v>
      </c>
      <c r="AI53" s="248">
        <v>0.293431</v>
      </c>
      <c r="AJ53" s="251">
        <v>1.7999999999999999E-2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639A1-1F3C-445D-841A-813543AEECF5}">
  <dimension ref="A1:AH1513"/>
  <sheetViews>
    <sheetView topLeftCell="B7" workbookViewId="0">
      <selection activeCell="AN38" sqref="AN38"/>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thickBot="1" x14ac:dyDescent="0.3">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3" spans="1:33" ht="15" customHeight="1" x14ac:dyDescent="0.25">
      <c r="C3" s="157" t="s">
        <v>85</v>
      </c>
      <c r="D3" s="157" t="s">
        <v>2091</v>
      </c>
      <c r="E3" s="37"/>
      <c r="F3" s="37"/>
      <c r="G3" s="37"/>
    </row>
    <row r="4" spans="1:33" ht="15" customHeight="1" x14ac:dyDescent="0.25">
      <c r="C4" s="157" t="s">
        <v>86</v>
      </c>
      <c r="D4" s="157" t="s">
        <v>2092</v>
      </c>
      <c r="E4" s="37"/>
      <c r="F4" s="37"/>
      <c r="G4" s="157" t="s">
        <v>2093</v>
      </c>
    </row>
    <row r="5" spans="1:33" ht="15" customHeight="1" x14ac:dyDescent="0.25">
      <c r="C5" s="157" t="s">
        <v>88</v>
      </c>
      <c r="D5" s="157" t="s">
        <v>2094</v>
      </c>
      <c r="E5" s="37"/>
      <c r="F5" s="37"/>
      <c r="G5" s="37"/>
    </row>
    <row r="6" spans="1:33" ht="15" customHeight="1" x14ac:dyDescent="0.25">
      <c r="C6" s="157" t="s">
        <v>89</v>
      </c>
      <c r="D6" s="37"/>
      <c r="E6" s="157" t="s">
        <v>2095</v>
      </c>
      <c r="F6" s="37"/>
      <c r="G6" s="37"/>
    </row>
    <row r="7" spans="1:33" ht="12" customHeight="1" x14ac:dyDescent="0.25"/>
    <row r="8" spans="1:33" ht="12" customHeight="1" x14ac:dyDescent="0.25"/>
    <row r="9" spans="1:33" ht="12" customHeight="1" x14ac:dyDescent="0.25"/>
    <row r="10" spans="1:33" ht="15" customHeight="1" x14ac:dyDescent="0.25">
      <c r="A10" s="38" t="s">
        <v>696</v>
      </c>
      <c r="B10" s="159" t="s">
        <v>695</v>
      </c>
      <c r="AG10" s="228" t="s">
        <v>2096</v>
      </c>
    </row>
    <row r="11" spans="1:33" ht="15" customHeight="1" x14ac:dyDescent="0.25">
      <c r="B11" s="155"/>
      <c r="AG11" s="228" t="s">
        <v>2097</v>
      </c>
    </row>
    <row r="12" spans="1:33"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28" t="s">
        <v>2098</v>
      </c>
    </row>
    <row r="13" spans="1:33" ht="15" customHeight="1" thickBot="1" x14ac:dyDescent="0.3">
      <c r="B13" s="156" t="s">
        <v>215</v>
      </c>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230" t="s">
        <v>2099</v>
      </c>
    </row>
    <row r="14" spans="1:33" ht="15" customHeight="1" thickTop="1" x14ac:dyDescent="0.25">
      <c r="C14" s="248"/>
      <c r="D14" s="248"/>
      <c r="E14" s="248"/>
      <c r="F14" s="248"/>
      <c r="G14" s="248"/>
      <c r="H14" s="248"/>
      <c r="I14" s="248"/>
      <c r="J14" s="248"/>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31"/>
    </row>
    <row r="15" spans="1:33" ht="15" customHeight="1" x14ac:dyDescent="0.25">
      <c r="A15" s="38" t="s">
        <v>694</v>
      </c>
      <c r="B15" s="162" t="s">
        <v>411</v>
      </c>
      <c r="C15" s="232">
        <f>'AEO T29 Cement 2022 Raw'!F6</f>
        <v>13.972248</v>
      </c>
      <c r="D15" s="232">
        <f>'AEO T29 Cement 2022 Raw'!G6</f>
        <v>14.708410000000001</v>
      </c>
      <c r="E15" s="232">
        <f>'AEO T29 Cement 2022 Raw'!H6</f>
        <v>14.789883</v>
      </c>
      <c r="F15" s="232">
        <f>'AEO T29 Cement 2022 Raw'!I6</f>
        <v>15.090622</v>
      </c>
      <c r="G15" s="232">
        <f>'AEO T29 Cement 2022 Raw'!J6</f>
        <v>15.311078999999999</v>
      </c>
      <c r="H15" s="232">
        <f>'AEO T29 Cement 2022 Raw'!K6</f>
        <v>15.412535</v>
      </c>
      <c r="I15" s="232">
        <f>'AEO T29 Cement 2022 Raw'!L6</f>
        <v>15.460963</v>
      </c>
      <c r="J15" s="232">
        <f>'AEO T29 Cement 2022 Raw'!M6</f>
        <v>15.52693</v>
      </c>
      <c r="K15" s="232">
        <f>'AEO T29 Cement 2022 Raw'!N6</f>
        <v>15.640758999999999</v>
      </c>
      <c r="L15" s="232">
        <f>'AEO T29 Cement 2022 Raw'!O6</f>
        <v>15.860227999999999</v>
      </c>
      <c r="M15" s="232">
        <f>'AEO T29 Cement 2022 Raw'!P6</f>
        <v>16.10014</v>
      </c>
      <c r="N15" s="232">
        <f>'AEO T29 Cement 2022 Raw'!Q6</f>
        <v>16.290489000000001</v>
      </c>
      <c r="O15" s="232">
        <f>'AEO T29 Cement 2022 Raw'!R6</f>
        <v>16.472929000000001</v>
      </c>
      <c r="P15" s="232">
        <f>'AEO T29 Cement 2022 Raw'!S6</f>
        <v>16.664034000000001</v>
      </c>
      <c r="Q15" s="232">
        <f>'AEO T29 Cement 2022 Raw'!T6</f>
        <v>16.890529999999998</v>
      </c>
      <c r="R15" s="232">
        <f>'AEO T29 Cement 2022 Raw'!U6</f>
        <v>17.055897000000002</v>
      </c>
      <c r="S15" s="232">
        <f>'AEO T29 Cement 2022 Raw'!V6</f>
        <v>17.196073999999999</v>
      </c>
      <c r="T15" s="232">
        <f>'AEO T29 Cement 2022 Raw'!W6</f>
        <v>17.328506000000001</v>
      </c>
      <c r="U15" s="232">
        <f>'AEO T29 Cement 2022 Raw'!X6</f>
        <v>17.456821000000001</v>
      </c>
      <c r="V15" s="232">
        <f>'AEO T29 Cement 2022 Raw'!Y6</f>
        <v>17.659683000000001</v>
      </c>
      <c r="W15" s="232">
        <f>'AEO T29 Cement 2022 Raw'!Z6</f>
        <v>17.887958999999999</v>
      </c>
      <c r="X15" s="232">
        <f>'AEO T29 Cement 2022 Raw'!AA6</f>
        <v>18.065276999999998</v>
      </c>
      <c r="Y15" s="232">
        <f>'AEO T29 Cement 2022 Raw'!AB6</f>
        <v>18.146941999999999</v>
      </c>
      <c r="Z15" s="232">
        <f>'AEO T29 Cement 2022 Raw'!AC6</f>
        <v>18.263258</v>
      </c>
      <c r="AA15" s="232">
        <f>'AEO T29 Cement 2022 Raw'!AD6</f>
        <v>18.386185000000001</v>
      </c>
      <c r="AB15" s="232">
        <f>'AEO T29 Cement 2022 Raw'!AE6</f>
        <v>18.506488999999998</v>
      </c>
      <c r="AC15" s="232">
        <f>'AEO T29 Cement 2022 Raw'!AF6</f>
        <v>18.638000000000002</v>
      </c>
      <c r="AD15" s="232">
        <f>'AEO T29 Cement 2022 Raw'!AG6</f>
        <v>18.651053999999998</v>
      </c>
      <c r="AE15" s="232">
        <f>'AEO T29 Cement 2022 Raw'!AH6</f>
        <v>18.658252999999998</v>
      </c>
      <c r="AF15" s="232">
        <f>'AEO T29 Cement 2022 Raw'!AI6</f>
        <v>18.717762</v>
      </c>
      <c r="AG15" s="254">
        <f>'AEO T29 Cement 2022 Raw'!AJ6</f>
        <v>0.01</v>
      </c>
    </row>
    <row r="16" spans="1:33" ht="15" customHeight="1" x14ac:dyDescent="0.25">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126"/>
    </row>
    <row r="17" spans="1:33" ht="15" customHeight="1" x14ac:dyDescent="0.25">
      <c r="B17" s="162" t="s">
        <v>523</v>
      </c>
      <c r="C17" s="248"/>
      <c r="D17" s="248"/>
      <c r="E17" s="248"/>
      <c r="F17" s="248"/>
      <c r="G17" s="248"/>
      <c r="H17" s="248"/>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126"/>
    </row>
    <row r="18" spans="1:33" ht="15" customHeight="1" x14ac:dyDescent="0.25">
      <c r="A18" s="38" t="s">
        <v>693</v>
      </c>
      <c r="B18" s="163" t="s">
        <v>2</v>
      </c>
      <c r="C18" s="168">
        <f>'AEO T29 Cement 2022 Raw'!F8</f>
        <v>1.7664420000000001</v>
      </c>
      <c r="D18" s="168">
        <f>'AEO T29 Cement 2022 Raw'!G8</f>
        <v>1.7738959999999999</v>
      </c>
      <c r="E18" s="168">
        <f>'AEO T29 Cement 2022 Raw'!H8</f>
        <v>1.7062200000000001</v>
      </c>
      <c r="F18" s="168">
        <f>'AEO T29 Cement 2022 Raw'!I8</f>
        <v>1.669119</v>
      </c>
      <c r="G18" s="168">
        <f>'AEO T29 Cement 2022 Raw'!J8</f>
        <v>1.618409</v>
      </c>
      <c r="H18" s="168">
        <f>'AEO T29 Cement 2022 Raw'!K8</f>
        <v>1.5554570000000001</v>
      </c>
      <c r="I18" s="168">
        <f>'AEO T29 Cement 2022 Raw'!L8</f>
        <v>1.4939929999999999</v>
      </c>
      <c r="J18" s="168">
        <f>'AEO T29 Cement 2022 Raw'!M8</f>
        <v>1.4249240000000001</v>
      </c>
      <c r="K18" s="168">
        <f>'AEO T29 Cement 2022 Raw'!N8</f>
        <v>1.363086</v>
      </c>
      <c r="L18" s="168">
        <f>'AEO T29 Cement 2022 Raw'!O8</f>
        <v>1.311056</v>
      </c>
      <c r="M18" s="168">
        <f>'AEO T29 Cement 2022 Raw'!P8</f>
        <v>1.2635700000000001</v>
      </c>
      <c r="N18" s="168">
        <f>'AEO T29 Cement 2022 Raw'!Q8</f>
        <v>1.2168380000000001</v>
      </c>
      <c r="O18" s="168">
        <f>'AEO T29 Cement 2022 Raw'!R8</f>
        <v>1.172153</v>
      </c>
      <c r="P18" s="168">
        <f>'AEO T29 Cement 2022 Raw'!S8</f>
        <v>1.130681</v>
      </c>
      <c r="Q18" s="168">
        <f>'AEO T29 Cement 2022 Raw'!T8</f>
        <v>1.094398</v>
      </c>
      <c r="R18" s="168">
        <f>'AEO T29 Cement 2022 Raw'!U8</f>
        <v>1.061177</v>
      </c>
      <c r="S18" s="168">
        <f>'AEO T29 Cement 2022 Raw'!V8</f>
        <v>1.0275829999999999</v>
      </c>
      <c r="T18" s="168">
        <f>'AEO T29 Cement 2022 Raw'!W8</f>
        <v>0.99722699999999997</v>
      </c>
      <c r="U18" s="168">
        <f>'AEO T29 Cement 2022 Raw'!X8</f>
        <v>0.96836299999999997</v>
      </c>
      <c r="V18" s="168">
        <f>'AEO T29 Cement 2022 Raw'!Y8</f>
        <v>0.95455599999999996</v>
      </c>
      <c r="W18" s="168">
        <f>'AEO T29 Cement 2022 Raw'!Z8</f>
        <v>0.94196500000000005</v>
      </c>
      <c r="X18" s="168">
        <f>'AEO T29 Cement 2022 Raw'!AA8</f>
        <v>0.92688800000000005</v>
      </c>
      <c r="Y18" s="168">
        <f>'AEO T29 Cement 2022 Raw'!AB8</f>
        <v>0.90959699999999999</v>
      </c>
      <c r="Z18" s="168">
        <f>'AEO T29 Cement 2022 Raw'!AC8</f>
        <v>0.89523200000000003</v>
      </c>
      <c r="AA18" s="168">
        <f>'AEO T29 Cement 2022 Raw'!AD8</f>
        <v>0.88102899999999995</v>
      </c>
      <c r="AB18" s="168">
        <f>'AEO T29 Cement 2022 Raw'!AE8</f>
        <v>0.86858000000000002</v>
      </c>
      <c r="AC18" s="168">
        <f>'AEO T29 Cement 2022 Raw'!AF8</f>
        <v>0.85848400000000002</v>
      </c>
      <c r="AD18" s="168">
        <f>'AEO T29 Cement 2022 Raw'!AG8</f>
        <v>0.84514500000000004</v>
      </c>
      <c r="AE18" s="168">
        <f>'AEO T29 Cement 2022 Raw'!AH8</f>
        <v>0.83276700000000003</v>
      </c>
      <c r="AF18" s="168">
        <f>'AEO T29 Cement 2022 Raw'!AI8</f>
        <v>0.823932</v>
      </c>
      <c r="AG18" s="256">
        <f>'AEO T29 Cement 2022 Raw'!AJ8</f>
        <v>-2.5999999999999999E-2</v>
      </c>
    </row>
    <row r="19" spans="1:33" ht="15" customHeight="1" x14ac:dyDescent="0.25">
      <c r="A19" s="38" t="s">
        <v>692</v>
      </c>
      <c r="B19" s="163" t="s">
        <v>3</v>
      </c>
      <c r="C19" s="168">
        <f>'AEO T29 Cement 2022 Raw'!F9</f>
        <v>0</v>
      </c>
      <c r="D19" s="168">
        <f>'AEO T29 Cement 2022 Raw'!G9</f>
        <v>0</v>
      </c>
      <c r="E19" s="168">
        <f>'AEO T29 Cement 2022 Raw'!H9</f>
        <v>0</v>
      </c>
      <c r="F19" s="168">
        <f>'AEO T29 Cement 2022 Raw'!I9</f>
        <v>0</v>
      </c>
      <c r="G19" s="168">
        <f>'AEO T29 Cement 2022 Raw'!J9</f>
        <v>0</v>
      </c>
      <c r="H19" s="168">
        <f>'AEO T29 Cement 2022 Raw'!K9</f>
        <v>0</v>
      </c>
      <c r="I19" s="168">
        <f>'AEO T29 Cement 2022 Raw'!L9</f>
        <v>0</v>
      </c>
      <c r="J19" s="168">
        <f>'AEO T29 Cement 2022 Raw'!M9</f>
        <v>0</v>
      </c>
      <c r="K19" s="168">
        <f>'AEO T29 Cement 2022 Raw'!N9</f>
        <v>0</v>
      </c>
      <c r="L19" s="168">
        <f>'AEO T29 Cement 2022 Raw'!O9</f>
        <v>0</v>
      </c>
      <c r="M19" s="168">
        <f>'AEO T29 Cement 2022 Raw'!P9</f>
        <v>0</v>
      </c>
      <c r="N19" s="168">
        <f>'AEO T29 Cement 2022 Raw'!Q9</f>
        <v>0</v>
      </c>
      <c r="O19" s="168">
        <f>'AEO T29 Cement 2022 Raw'!R9</f>
        <v>0</v>
      </c>
      <c r="P19" s="168">
        <f>'AEO T29 Cement 2022 Raw'!S9</f>
        <v>0</v>
      </c>
      <c r="Q19" s="168">
        <f>'AEO T29 Cement 2022 Raw'!T9</f>
        <v>0</v>
      </c>
      <c r="R19" s="168">
        <f>'AEO T29 Cement 2022 Raw'!U9</f>
        <v>0</v>
      </c>
      <c r="S19" s="168">
        <f>'AEO T29 Cement 2022 Raw'!V9</f>
        <v>0</v>
      </c>
      <c r="T19" s="168">
        <f>'AEO T29 Cement 2022 Raw'!W9</f>
        <v>0</v>
      </c>
      <c r="U19" s="168">
        <f>'AEO T29 Cement 2022 Raw'!X9</f>
        <v>0</v>
      </c>
      <c r="V19" s="168">
        <f>'AEO T29 Cement 2022 Raw'!Y9</f>
        <v>0</v>
      </c>
      <c r="W19" s="168">
        <f>'AEO T29 Cement 2022 Raw'!Z9</f>
        <v>0</v>
      </c>
      <c r="X19" s="168">
        <f>'AEO T29 Cement 2022 Raw'!AA9</f>
        <v>0</v>
      </c>
      <c r="Y19" s="168">
        <f>'AEO T29 Cement 2022 Raw'!AB9</f>
        <v>0</v>
      </c>
      <c r="Z19" s="168">
        <f>'AEO T29 Cement 2022 Raw'!AC9</f>
        <v>0</v>
      </c>
      <c r="AA19" s="168">
        <f>'AEO T29 Cement 2022 Raw'!AD9</f>
        <v>0</v>
      </c>
      <c r="AB19" s="168">
        <f>'AEO T29 Cement 2022 Raw'!AE9</f>
        <v>0</v>
      </c>
      <c r="AC19" s="168">
        <f>'AEO T29 Cement 2022 Raw'!AF9</f>
        <v>0</v>
      </c>
      <c r="AD19" s="168">
        <f>'AEO T29 Cement 2022 Raw'!AG9</f>
        <v>0</v>
      </c>
      <c r="AE19" s="168">
        <f>'AEO T29 Cement 2022 Raw'!AH9</f>
        <v>0</v>
      </c>
      <c r="AF19" s="168">
        <f>'AEO T29 Cement 2022 Raw'!AI9</f>
        <v>0</v>
      </c>
      <c r="AG19" s="256" t="str">
        <f>'AEO T29 Cement 2022 Raw'!AJ9</f>
        <v>- -</v>
      </c>
    </row>
    <row r="20" spans="1:33" ht="15" customHeight="1" x14ac:dyDescent="0.25">
      <c r="A20" s="38" t="s">
        <v>691</v>
      </c>
      <c r="B20" s="163" t="s">
        <v>58</v>
      </c>
      <c r="C20" s="168">
        <f>'AEO T29 Cement 2022 Raw'!F10</f>
        <v>0</v>
      </c>
      <c r="D20" s="168">
        <f>'AEO T29 Cement 2022 Raw'!G10</f>
        <v>0</v>
      </c>
      <c r="E20" s="168">
        <f>'AEO T29 Cement 2022 Raw'!H10</f>
        <v>0</v>
      </c>
      <c r="F20" s="168">
        <f>'AEO T29 Cement 2022 Raw'!I10</f>
        <v>0</v>
      </c>
      <c r="G20" s="168">
        <f>'AEO T29 Cement 2022 Raw'!J10</f>
        <v>0</v>
      </c>
      <c r="H20" s="168">
        <f>'AEO T29 Cement 2022 Raw'!K10</f>
        <v>0</v>
      </c>
      <c r="I20" s="168">
        <f>'AEO T29 Cement 2022 Raw'!L10</f>
        <v>0</v>
      </c>
      <c r="J20" s="168">
        <f>'AEO T29 Cement 2022 Raw'!M10</f>
        <v>0</v>
      </c>
      <c r="K20" s="168">
        <f>'AEO T29 Cement 2022 Raw'!N10</f>
        <v>0</v>
      </c>
      <c r="L20" s="168">
        <f>'AEO T29 Cement 2022 Raw'!O10</f>
        <v>0</v>
      </c>
      <c r="M20" s="168">
        <f>'AEO T29 Cement 2022 Raw'!P10</f>
        <v>0</v>
      </c>
      <c r="N20" s="168">
        <f>'AEO T29 Cement 2022 Raw'!Q10</f>
        <v>0</v>
      </c>
      <c r="O20" s="168">
        <f>'AEO T29 Cement 2022 Raw'!R10</f>
        <v>0</v>
      </c>
      <c r="P20" s="168">
        <f>'AEO T29 Cement 2022 Raw'!S10</f>
        <v>0</v>
      </c>
      <c r="Q20" s="168">
        <f>'AEO T29 Cement 2022 Raw'!T10</f>
        <v>0</v>
      </c>
      <c r="R20" s="168">
        <f>'AEO T29 Cement 2022 Raw'!U10</f>
        <v>0</v>
      </c>
      <c r="S20" s="168">
        <f>'AEO T29 Cement 2022 Raw'!V10</f>
        <v>0</v>
      </c>
      <c r="T20" s="168">
        <f>'AEO T29 Cement 2022 Raw'!W10</f>
        <v>0</v>
      </c>
      <c r="U20" s="168">
        <f>'AEO T29 Cement 2022 Raw'!X10</f>
        <v>0</v>
      </c>
      <c r="V20" s="168">
        <f>'AEO T29 Cement 2022 Raw'!Y10</f>
        <v>0</v>
      </c>
      <c r="W20" s="168">
        <f>'AEO T29 Cement 2022 Raw'!Z10</f>
        <v>0</v>
      </c>
      <c r="X20" s="168">
        <f>'AEO T29 Cement 2022 Raw'!AA10</f>
        <v>0</v>
      </c>
      <c r="Y20" s="168">
        <f>'AEO T29 Cement 2022 Raw'!AB10</f>
        <v>0</v>
      </c>
      <c r="Z20" s="168">
        <f>'AEO T29 Cement 2022 Raw'!AC10</f>
        <v>0</v>
      </c>
      <c r="AA20" s="168">
        <f>'AEO T29 Cement 2022 Raw'!AD10</f>
        <v>0</v>
      </c>
      <c r="AB20" s="168">
        <f>'AEO T29 Cement 2022 Raw'!AE10</f>
        <v>0</v>
      </c>
      <c r="AC20" s="168">
        <f>'AEO T29 Cement 2022 Raw'!AF10</f>
        <v>0</v>
      </c>
      <c r="AD20" s="168">
        <f>'AEO T29 Cement 2022 Raw'!AG10</f>
        <v>0</v>
      </c>
      <c r="AE20" s="168">
        <f>'AEO T29 Cement 2022 Raw'!AH10</f>
        <v>0</v>
      </c>
      <c r="AF20" s="168">
        <f>'AEO T29 Cement 2022 Raw'!AI10</f>
        <v>0</v>
      </c>
      <c r="AG20" s="256" t="str">
        <f>'AEO T29 Cement 2022 Raw'!AJ10</f>
        <v>- -</v>
      </c>
    </row>
    <row r="21" spans="1:33" ht="15" customHeight="1" x14ac:dyDescent="0.25">
      <c r="A21" s="38" t="s">
        <v>690</v>
      </c>
      <c r="B21" s="163" t="s">
        <v>4</v>
      </c>
      <c r="C21" s="168">
        <f>'AEO T29 Cement 2022 Raw'!F11</f>
        <v>19.894757999999999</v>
      </c>
      <c r="D21" s="168">
        <f>'AEO T29 Cement 2022 Raw'!G11</f>
        <v>22.627699</v>
      </c>
      <c r="E21" s="168">
        <f>'AEO T29 Cement 2022 Raw'!H11</f>
        <v>25.303522000000001</v>
      </c>
      <c r="F21" s="168">
        <f>'AEO T29 Cement 2022 Raw'!I11</f>
        <v>27.890412999999999</v>
      </c>
      <c r="G21" s="168">
        <f>'AEO T29 Cement 2022 Raw'!J11</f>
        <v>30.334144999999999</v>
      </c>
      <c r="H21" s="168">
        <f>'AEO T29 Cement 2022 Raw'!K11</f>
        <v>32.594535999999998</v>
      </c>
      <c r="I21" s="168">
        <f>'AEO T29 Cement 2022 Raw'!L11</f>
        <v>34.635544000000003</v>
      </c>
      <c r="J21" s="168">
        <f>'AEO T29 Cement 2022 Raw'!M11</f>
        <v>36.421515999999997</v>
      </c>
      <c r="K21" s="168">
        <f>'AEO T29 Cement 2022 Raw'!N11</f>
        <v>37.923366999999999</v>
      </c>
      <c r="L21" s="168">
        <f>'AEO T29 Cement 2022 Raw'!O11</f>
        <v>39.116070000000001</v>
      </c>
      <c r="M21" s="168">
        <f>'AEO T29 Cement 2022 Raw'!P11</f>
        <v>39.978560999999999</v>
      </c>
      <c r="N21" s="168">
        <f>'AEO T29 Cement 2022 Raw'!Q11</f>
        <v>40.496834</v>
      </c>
      <c r="O21" s="168">
        <f>'AEO T29 Cement 2022 Raw'!R11</f>
        <v>40.661082999999998</v>
      </c>
      <c r="P21" s="168">
        <f>'AEO T29 Cement 2022 Raw'!S11</f>
        <v>40.647202</v>
      </c>
      <c r="Q21" s="168">
        <f>'AEO T29 Cement 2022 Raw'!T11</f>
        <v>40.635677000000001</v>
      </c>
      <c r="R21" s="168">
        <f>'AEO T29 Cement 2022 Raw'!U11</f>
        <v>40.625579999999999</v>
      </c>
      <c r="S21" s="168">
        <f>'AEO T29 Cement 2022 Raw'!V11</f>
        <v>40.616523999999998</v>
      </c>
      <c r="T21" s="168">
        <f>'AEO T29 Cement 2022 Raw'!W11</f>
        <v>40.608314999999997</v>
      </c>
      <c r="U21" s="168">
        <f>'AEO T29 Cement 2022 Raw'!X11</f>
        <v>40.600718999999998</v>
      </c>
      <c r="V21" s="168">
        <f>'AEO T29 Cement 2022 Raw'!Y11</f>
        <v>40.594726999999999</v>
      </c>
      <c r="W21" s="168">
        <f>'AEO T29 Cement 2022 Raw'!Z11</f>
        <v>40.589202999999998</v>
      </c>
      <c r="X21" s="168">
        <f>'AEO T29 Cement 2022 Raw'!AA11</f>
        <v>40.583866</v>
      </c>
      <c r="Y21" s="168">
        <f>'AEO T29 Cement 2022 Raw'!AB11</f>
        <v>40.578628999999999</v>
      </c>
      <c r="Z21" s="168">
        <f>'AEO T29 Cement 2022 Raw'!AC11</f>
        <v>40.574145999999999</v>
      </c>
      <c r="AA21" s="168">
        <f>'AEO T29 Cement 2022 Raw'!AD11</f>
        <v>40.570132999999998</v>
      </c>
      <c r="AB21" s="168">
        <f>'AEO T29 Cement 2022 Raw'!AE11</f>
        <v>40.566715000000002</v>
      </c>
      <c r="AC21" s="168">
        <f>'AEO T29 Cement 2022 Raw'!AF11</f>
        <v>40.563586999999998</v>
      </c>
      <c r="AD21" s="168">
        <f>'AEO T29 Cement 2022 Raw'!AG11</f>
        <v>40.560417000000001</v>
      </c>
      <c r="AE21" s="168">
        <f>'AEO T29 Cement 2022 Raw'!AH11</f>
        <v>40.557583000000001</v>
      </c>
      <c r="AF21" s="168">
        <f>'AEO T29 Cement 2022 Raw'!AI11</f>
        <v>40.555058000000002</v>
      </c>
      <c r="AG21" s="256">
        <f>'AEO T29 Cement 2022 Raw'!AJ11</f>
        <v>2.5000000000000001E-2</v>
      </c>
    </row>
    <row r="22" spans="1:33" ht="15" customHeight="1" x14ac:dyDescent="0.25">
      <c r="A22" s="38" t="s">
        <v>689</v>
      </c>
      <c r="B22" s="163" t="s">
        <v>5</v>
      </c>
      <c r="C22" s="168">
        <f>'AEO T29 Cement 2022 Raw'!F12</f>
        <v>0</v>
      </c>
      <c r="D22" s="168">
        <f>'AEO T29 Cement 2022 Raw'!G12</f>
        <v>0</v>
      </c>
      <c r="E22" s="168">
        <f>'AEO T29 Cement 2022 Raw'!H12</f>
        <v>0</v>
      </c>
      <c r="F22" s="168">
        <f>'AEO T29 Cement 2022 Raw'!I12</f>
        <v>0</v>
      </c>
      <c r="G22" s="168">
        <f>'AEO T29 Cement 2022 Raw'!J12</f>
        <v>0</v>
      </c>
      <c r="H22" s="168">
        <f>'AEO T29 Cement 2022 Raw'!K12</f>
        <v>0</v>
      </c>
      <c r="I22" s="168">
        <f>'AEO T29 Cement 2022 Raw'!L12</f>
        <v>0</v>
      </c>
      <c r="J22" s="168">
        <f>'AEO T29 Cement 2022 Raw'!M12</f>
        <v>0</v>
      </c>
      <c r="K22" s="168">
        <f>'AEO T29 Cement 2022 Raw'!N12</f>
        <v>0</v>
      </c>
      <c r="L22" s="168">
        <f>'AEO T29 Cement 2022 Raw'!O12</f>
        <v>0</v>
      </c>
      <c r="M22" s="168">
        <f>'AEO T29 Cement 2022 Raw'!P12</f>
        <v>0</v>
      </c>
      <c r="N22" s="168">
        <f>'AEO T29 Cement 2022 Raw'!Q12</f>
        <v>0</v>
      </c>
      <c r="O22" s="168">
        <f>'AEO T29 Cement 2022 Raw'!R12</f>
        <v>0</v>
      </c>
      <c r="P22" s="168">
        <f>'AEO T29 Cement 2022 Raw'!S12</f>
        <v>0</v>
      </c>
      <c r="Q22" s="168">
        <f>'AEO T29 Cement 2022 Raw'!T12</f>
        <v>0</v>
      </c>
      <c r="R22" s="168">
        <f>'AEO T29 Cement 2022 Raw'!U12</f>
        <v>0</v>
      </c>
      <c r="S22" s="168">
        <f>'AEO T29 Cement 2022 Raw'!V12</f>
        <v>0</v>
      </c>
      <c r="T22" s="168">
        <f>'AEO T29 Cement 2022 Raw'!W12</f>
        <v>0</v>
      </c>
      <c r="U22" s="168">
        <f>'AEO T29 Cement 2022 Raw'!X12</f>
        <v>0</v>
      </c>
      <c r="V22" s="168">
        <f>'AEO T29 Cement 2022 Raw'!Y12</f>
        <v>0</v>
      </c>
      <c r="W22" s="168">
        <f>'AEO T29 Cement 2022 Raw'!Z12</f>
        <v>0</v>
      </c>
      <c r="X22" s="168">
        <f>'AEO T29 Cement 2022 Raw'!AA12</f>
        <v>0</v>
      </c>
      <c r="Y22" s="168">
        <f>'AEO T29 Cement 2022 Raw'!AB12</f>
        <v>0</v>
      </c>
      <c r="Z22" s="168">
        <f>'AEO T29 Cement 2022 Raw'!AC12</f>
        <v>0</v>
      </c>
      <c r="AA22" s="168">
        <f>'AEO T29 Cement 2022 Raw'!AD12</f>
        <v>0</v>
      </c>
      <c r="AB22" s="168">
        <f>'AEO T29 Cement 2022 Raw'!AE12</f>
        <v>0</v>
      </c>
      <c r="AC22" s="168">
        <f>'AEO T29 Cement 2022 Raw'!AF12</f>
        <v>0</v>
      </c>
      <c r="AD22" s="168">
        <f>'AEO T29 Cement 2022 Raw'!AG12</f>
        <v>0</v>
      </c>
      <c r="AE22" s="168">
        <f>'AEO T29 Cement 2022 Raw'!AH12</f>
        <v>0</v>
      </c>
      <c r="AF22" s="168">
        <f>'AEO T29 Cement 2022 Raw'!AI12</f>
        <v>0</v>
      </c>
      <c r="AG22" s="256" t="str">
        <f>'AEO T29 Cement 2022 Raw'!AJ12</f>
        <v>- -</v>
      </c>
    </row>
    <row r="23" spans="1:33" ht="15" customHeight="1" x14ac:dyDescent="0.25">
      <c r="A23" s="38" t="s">
        <v>688</v>
      </c>
      <c r="B23" s="163" t="s">
        <v>59</v>
      </c>
      <c r="C23" s="168">
        <f>'AEO T29 Cement 2022 Raw'!F13</f>
        <v>21.661200000000001</v>
      </c>
      <c r="D23" s="168">
        <f>'AEO T29 Cement 2022 Raw'!G13</f>
        <v>24.401593999999999</v>
      </c>
      <c r="E23" s="168">
        <f>'AEO T29 Cement 2022 Raw'!H13</f>
        <v>27.009743</v>
      </c>
      <c r="F23" s="168">
        <f>'AEO T29 Cement 2022 Raw'!I13</f>
        <v>29.559532000000001</v>
      </c>
      <c r="G23" s="168">
        <f>'AEO T29 Cement 2022 Raw'!J13</f>
        <v>31.952553000000002</v>
      </c>
      <c r="H23" s="168">
        <f>'AEO T29 Cement 2022 Raw'!K13</f>
        <v>34.149994</v>
      </c>
      <c r="I23" s="168">
        <f>'AEO T29 Cement 2022 Raw'!L13</f>
        <v>36.129536000000002</v>
      </c>
      <c r="J23" s="168">
        <f>'AEO T29 Cement 2022 Raw'!M13</f>
        <v>37.846438999999997</v>
      </c>
      <c r="K23" s="168">
        <f>'AEO T29 Cement 2022 Raw'!N13</f>
        <v>39.286453000000002</v>
      </c>
      <c r="L23" s="168">
        <f>'AEO T29 Cement 2022 Raw'!O13</f>
        <v>40.427128000000003</v>
      </c>
      <c r="M23" s="168">
        <f>'AEO T29 Cement 2022 Raw'!P13</f>
        <v>41.242130000000003</v>
      </c>
      <c r="N23" s="168">
        <f>'AEO T29 Cement 2022 Raw'!Q13</f>
        <v>41.713673</v>
      </c>
      <c r="O23" s="168">
        <f>'AEO T29 Cement 2022 Raw'!R13</f>
        <v>41.833236999999997</v>
      </c>
      <c r="P23" s="168">
        <f>'AEO T29 Cement 2022 Raw'!S13</f>
        <v>41.777881999999998</v>
      </c>
      <c r="Q23" s="168">
        <f>'AEO T29 Cement 2022 Raw'!T13</f>
        <v>41.730075999999997</v>
      </c>
      <c r="R23" s="168">
        <f>'AEO T29 Cement 2022 Raw'!U13</f>
        <v>41.686756000000003</v>
      </c>
      <c r="S23" s="168">
        <f>'AEO T29 Cement 2022 Raw'!V13</f>
        <v>41.644108000000003</v>
      </c>
      <c r="T23" s="168">
        <f>'AEO T29 Cement 2022 Raw'!W13</f>
        <v>41.605541000000002</v>
      </c>
      <c r="U23" s="168">
        <f>'AEO T29 Cement 2022 Raw'!X13</f>
        <v>41.569083999999997</v>
      </c>
      <c r="V23" s="168">
        <f>'AEO T29 Cement 2022 Raw'!Y13</f>
        <v>41.549281999999998</v>
      </c>
      <c r="W23" s="168">
        <f>'AEO T29 Cement 2022 Raw'!Z13</f>
        <v>41.531170000000003</v>
      </c>
      <c r="X23" s="168">
        <f>'AEO T29 Cement 2022 Raw'!AA13</f>
        <v>41.510753999999999</v>
      </c>
      <c r="Y23" s="168">
        <f>'AEO T29 Cement 2022 Raw'!AB13</f>
        <v>41.488224000000002</v>
      </c>
      <c r="Z23" s="168">
        <f>'AEO T29 Cement 2022 Raw'!AC13</f>
        <v>41.469379000000004</v>
      </c>
      <c r="AA23" s="168">
        <f>'AEO T29 Cement 2022 Raw'!AD13</f>
        <v>41.451160000000002</v>
      </c>
      <c r="AB23" s="168">
        <f>'AEO T29 Cement 2022 Raw'!AE13</f>
        <v>41.435295000000004</v>
      </c>
      <c r="AC23" s="168">
        <f>'AEO T29 Cement 2022 Raw'!AF13</f>
        <v>41.422072999999997</v>
      </c>
      <c r="AD23" s="168">
        <f>'AEO T29 Cement 2022 Raw'!AG13</f>
        <v>41.405563000000001</v>
      </c>
      <c r="AE23" s="168">
        <f>'AEO T29 Cement 2022 Raw'!AH13</f>
        <v>41.390349999999998</v>
      </c>
      <c r="AF23" s="168">
        <f>'AEO T29 Cement 2022 Raw'!AI13</f>
        <v>41.378990000000002</v>
      </c>
      <c r="AG23" s="256">
        <f>'AEO T29 Cement 2022 Raw'!AJ13</f>
        <v>2.3E-2</v>
      </c>
    </row>
    <row r="24" spans="1:33" ht="15" customHeight="1" x14ac:dyDescent="0.25">
      <c r="A24" s="38" t="s">
        <v>687</v>
      </c>
      <c r="B24" s="163" t="s">
        <v>6</v>
      </c>
      <c r="C24" s="168">
        <f>'AEO T29 Cement 2022 Raw'!F14</f>
        <v>81.988365000000002</v>
      </c>
      <c r="D24" s="168">
        <f>'AEO T29 Cement 2022 Raw'!G14</f>
        <v>87.627135999999993</v>
      </c>
      <c r="E24" s="168">
        <f>'AEO T29 Cement 2022 Raw'!H14</f>
        <v>90.222747999999996</v>
      </c>
      <c r="F24" s="168">
        <f>'AEO T29 Cement 2022 Raw'!I14</f>
        <v>94.601050999999998</v>
      </c>
      <c r="G24" s="168">
        <f>'AEO T29 Cement 2022 Raw'!J14</f>
        <v>96.540108000000004</v>
      </c>
      <c r="H24" s="168">
        <f>'AEO T29 Cement 2022 Raw'!K14</f>
        <v>96.867339999999999</v>
      </c>
      <c r="I24" s="168">
        <f>'AEO T29 Cement 2022 Raw'!L14</f>
        <v>96.268501000000001</v>
      </c>
      <c r="J24" s="168">
        <f>'AEO T29 Cement 2022 Raw'!M14</f>
        <v>94.551727</v>
      </c>
      <c r="K24" s="168">
        <f>'AEO T29 Cement 2022 Raw'!N14</f>
        <v>92.487976000000003</v>
      </c>
      <c r="L24" s="168">
        <f>'AEO T29 Cement 2022 Raw'!O14</f>
        <v>90.577713000000003</v>
      </c>
      <c r="M24" s="168">
        <f>'AEO T29 Cement 2022 Raw'!P14</f>
        <v>88.343338000000003</v>
      </c>
      <c r="N24" s="168">
        <f>'AEO T29 Cement 2022 Raw'!Q14</f>
        <v>86.073020999999997</v>
      </c>
      <c r="O24" s="168">
        <f>'AEO T29 Cement 2022 Raw'!R14</f>
        <v>83.243904000000001</v>
      </c>
      <c r="P24" s="168">
        <f>'AEO T29 Cement 2022 Raw'!S14</f>
        <v>80.295753000000005</v>
      </c>
      <c r="Q24" s="168">
        <f>'AEO T29 Cement 2022 Raw'!T14</f>
        <v>77.839316999999994</v>
      </c>
      <c r="R24" s="168">
        <f>'AEO T29 Cement 2022 Raw'!U14</f>
        <v>75.357330000000005</v>
      </c>
      <c r="S24" s="168">
        <f>'AEO T29 Cement 2022 Raw'!V14</f>
        <v>72.927886999999998</v>
      </c>
      <c r="T24" s="168">
        <f>'AEO T29 Cement 2022 Raw'!W14</f>
        <v>70.534797999999995</v>
      </c>
      <c r="U24" s="168">
        <f>'AEO T29 Cement 2022 Raw'!X14</f>
        <v>68.189223999999996</v>
      </c>
      <c r="V24" s="168">
        <f>'AEO T29 Cement 2022 Raw'!Y14</f>
        <v>66.323470999999998</v>
      </c>
      <c r="W24" s="168">
        <f>'AEO T29 Cement 2022 Raw'!Z14</f>
        <v>64.451796999999999</v>
      </c>
      <c r="X24" s="168">
        <f>'AEO T29 Cement 2022 Raw'!AA14</f>
        <v>62.540573000000002</v>
      </c>
      <c r="Y24" s="168">
        <f>'AEO T29 Cement 2022 Raw'!AB14</f>
        <v>60.559952000000003</v>
      </c>
      <c r="Z24" s="168">
        <f>'AEO T29 Cement 2022 Raw'!AC14</f>
        <v>58.817656999999997</v>
      </c>
      <c r="AA24" s="168">
        <f>'AEO T29 Cement 2022 Raw'!AD14</f>
        <v>57.232253999999998</v>
      </c>
      <c r="AB24" s="168">
        <f>'AEO T29 Cement 2022 Raw'!AE14</f>
        <v>55.813423</v>
      </c>
      <c r="AC24" s="168">
        <f>'AEO T29 Cement 2022 Raw'!AF14</f>
        <v>54.439213000000002</v>
      </c>
      <c r="AD24" s="168">
        <f>'AEO T29 Cement 2022 Raw'!AG14</f>
        <v>52.868575999999997</v>
      </c>
      <c r="AE24" s="168">
        <f>'AEO T29 Cement 2022 Raw'!AH14</f>
        <v>51.407744999999998</v>
      </c>
      <c r="AF24" s="168">
        <f>'AEO T29 Cement 2022 Raw'!AI14</f>
        <v>50.108246000000001</v>
      </c>
      <c r="AG24" s="256">
        <f>'AEO T29 Cement 2022 Raw'!AJ14</f>
        <v>-1.7000000000000001E-2</v>
      </c>
    </row>
    <row r="25" spans="1:33" ht="12" customHeight="1" x14ac:dyDescent="0.25">
      <c r="A25" s="38" t="s">
        <v>686</v>
      </c>
      <c r="B25" s="163" t="s">
        <v>7</v>
      </c>
      <c r="C25" s="168">
        <f>'AEO T29 Cement 2022 Raw'!F15</f>
        <v>172.88128699999999</v>
      </c>
      <c r="D25" s="168">
        <f>'AEO T29 Cement 2022 Raw'!G15</f>
        <v>174.332367</v>
      </c>
      <c r="E25" s="168">
        <f>'AEO T29 Cement 2022 Raw'!H15</f>
        <v>175.758759</v>
      </c>
      <c r="F25" s="168">
        <f>'AEO T29 Cement 2022 Raw'!I15</f>
        <v>177.135864</v>
      </c>
      <c r="G25" s="168">
        <f>'AEO T29 Cement 2022 Raw'!J15</f>
        <v>178.44018600000001</v>
      </c>
      <c r="H25" s="168">
        <f>'AEO T29 Cement 2022 Raw'!K15</f>
        <v>179.649429</v>
      </c>
      <c r="I25" s="168">
        <f>'AEO T29 Cement 2022 Raw'!L15</f>
        <v>180.74285900000001</v>
      </c>
      <c r="J25" s="168">
        <f>'AEO T29 Cement 2022 Raw'!M15</f>
        <v>181.70176699999999</v>
      </c>
      <c r="K25" s="168">
        <f>'AEO T29 Cement 2022 Raw'!N15</f>
        <v>182.509705</v>
      </c>
      <c r="L25" s="168">
        <f>'AEO T29 Cement 2022 Raw'!O15</f>
        <v>183.15292400000001</v>
      </c>
      <c r="M25" s="168">
        <f>'AEO T29 Cement 2022 Raw'!P15</f>
        <v>183.620361</v>
      </c>
      <c r="N25" s="168">
        <f>'AEO T29 Cement 2022 Raw'!Q15</f>
        <v>183.904022</v>
      </c>
      <c r="O25" s="168">
        <f>'AEO T29 Cement 2022 Raw'!R15</f>
        <v>183.99908400000001</v>
      </c>
      <c r="P25" s="168">
        <f>'AEO T29 Cement 2022 Raw'!S15</f>
        <v>183.99902299999999</v>
      </c>
      <c r="Q25" s="168">
        <f>'AEO T29 Cement 2022 Raw'!T15</f>
        <v>183.99897799999999</v>
      </c>
      <c r="R25" s="168">
        <f>'AEO T29 Cement 2022 Raw'!U15</f>
        <v>183.99891700000001</v>
      </c>
      <c r="S25" s="168">
        <f>'AEO T29 Cement 2022 Raw'!V15</f>
        <v>183.998886</v>
      </c>
      <c r="T25" s="168">
        <f>'AEO T29 Cement 2022 Raw'!W15</f>
        <v>183.99885599999999</v>
      </c>
      <c r="U25" s="168">
        <f>'AEO T29 Cement 2022 Raw'!X15</f>
        <v>183.998795</v>
      </c>
      <c r="V25" s="168">
        <f>'AEO T29 Cement 2022 Raw'!Y15</f>
        <v>183.998749</v>
      </c>
      <c r="W25" s="168">
        <f>'AEO T29 Cement 2022 Raw'!Z15</f>
        <v>183.99868799999999</v>
      </c>
      <c r="X25" s="168">
        <f>'AEO T29 Cement 2022 Raw'!AA15</f>
        <v>183.99864199999999</v>
      </c>
      <c r="Y25" s="168">
        <f>'AEO T29 Cement 2022 Raw'!AB15</f>
        <v>183.99859599999999</v>
      </c>
      <c r="Z25" s="168">
        <f>'AEO T29 Cement 2022 Raw'!AC15</f>
        <v>183.99854999999999</v>
      </c>
      <c r="AA25" s="168">
        <f>'AEO T29 Cement 2022 Raw'!AD15</f>
        <v>183.99848900000001</v>
      </c>
      <c r="AB25" s="168">
        <f>'AEO T29 Cement 2022 Raw'!AE15</f>
        <v>183.99847399999999</v>
      </c>
      <c r="AC25" s="168">
        <f>'AEO T29 Cement 2022 Raw'!AF15</f>
        <v>183.99842799999999</v>
      </c>
      <c r="AD25" s="168">
        <f>'AEO T29 Cement 2022 Raw'!AG15</f>
        <v>183.99839800000001</v>
      </c>
      <c r="AE25" s="168">
        <f>'AEO T29 Cement 2022 Raw'!AH15</f>
        <v>183.998367</v>
      </c>
      <c r="AF25" s="168">
        <f>'AEO T29 Cement 2022 Raw'!AI15</f>
        <v>183.99835200000001</v>
      </c>
      <c r="AG25" s="256">
        <f>'AEO T29 Cement 2022 Raw'!AJ15</f>
        <v>2E-3</v>
      </c>
    </row>
    <row r="26" spans="1:33" ht="12" customHeight="1" x14ac:dyDescent="0.25">
      <c r="A26" s="38" t="s">
        <v>685</v>
      </c>
      <c r="B26" s="163" t="s">
        <v>8</v>
      </c>
      <c r="C26" s="168">
        <f>'AEO T29 Cement 2022 Raw'!F16</f>
        <v>0</v>
      </c>
      <c r="D26" s="168">
        <f>'AEO T29 Cement 2022 Raw'!G16</f>
        <v>0</v>
      </c>
      <c r="E26" s="168">
        <f>'AEO T29 Cement 2022 Raw'!H16</f>
        <v>0</v>
      </c>
      <c r="F26" s="168">
        <f>'AEO T29 Cement 2022 Raw'!I16</f>
        <v>0</v>
      </c>
      <c r="G26" s="168">
        <f>'AEO T29 Cement 2022 Raw'!J16</f>
        <v>0</v>
      </c>
      <c r="H26" s="168">
        <f>'AEO T29 Cement 2022 Raw'!K16</f>
        <v>0</v>
      </c>
      <c r="I26" s="168">
        <f>'AEO T29 Cement 2022 Raw'!L16</f>
        <v>0</v>
      </c>
      <c r="J26" s="168">
        <f>'AEO T29 Cement 2022 Raw'!M16</f>
        <v>0</v>
      </c>
      <c r="K26" s="168">
        <f>'AEO T29 Cement 2022 Raw'!N16</f>
        <v>0</v>
      </c>
      <c r="L26" s="168">
        <f>'AEO T29 Cement 2022 Raw'!O16</f>
        <v>0</v>
      </c>
      <c r="M26" s="168">
        <f>'AEO T29 Cement 2022 Raw'!P16</f>
        <v>0</v>
      </c>
      <c r="N26" s="168">
        <f>'AEO T29 Cement 2022 Raw'!Q16</f>
        <v>0</v>
      </c>
      <c r="O26" s="168">
        <f>'AEO T29 Cement 2022 Raw'!R16</f>
        <v>0</v>
      </c>
      <c r="P26" s="168">
        <f>'AEO T29 Cement 2022 Raw'!S16</f>
        <v>0</v>
      </c>
      <c r="Q26" s="168">
        <f>'AEO T29 Cement 2022 Raw'!T16</f>
        <v>0</v>
      </c>
      <c r="R26" s="168">
        <f>'AEO T29 Cement 2022 Raw'!U16</f>
        <v>0</v>
      </c>
      <c r="S26" s="168">
        <f>'AEO T29 Cement 2022 Raw'!V16</f>
        <v>0</v>
      </c>
      <c r="T26" s="168">
        <f>'AEO T29 Cement 2022 Raw'!W16</f>
        <v>0</v>
      </c>
      <c r="U26" s="168">
        <f>'AEO T29 Cement 2022 Raw'!X16</f>
        <v>0</v>
      </c>
      <c r="V26" s="168">
        <f>'AEO T29 Cement 2022 Raw'!Y16</f>
        <v>0</v>
      </c>
      <c r="W26" s="168">
        <f>'AEO T29 Cement 2022 Raw'!Z16</f>
        <v>0</v>
      </c>
      <c r="X26" s="168">
        <f>'AEO T29 Cement 2022 Raw'!AA16</f>
        <v>0</v>
      </c>
      <c r="Y26" s="168">
        <f>'AEO T29 Cement 2022 Raw'!AB16</f>
        <v>0</v>
      </c>
      <c r="Z26" s="168">
        <f>'AEO T29 Cement 2022 Raw'!AC16</f>
        <v>0</v>
      </c>
      <c r="AA26" s="168">
        <f>'AEO T29 Cement 2022 Raw'!AD16</f>
        <v>0</v>
      </c>
      <c r="AB26" s="168">
        <f>'AEO T29 Cement 2022 Raw'!AE16</f>
        <v>0</v>
      </c>
      <c r="AC26" s="168">
        <f>'AEO T29 Cement 2022 Raw'!AF16</f>
        <v>0</v>
      </c>
      <c r="AD26" s="168">
        <f>'AEO T29 Cement 2022 Raw'!AG16</f>
        <v>0</v>
      </c>
      <c r="AE26" s="168">
        <f>'AEO T29 Cement 2022 Raw'!AH16</f>
        <v>0</v>
      </c>
      <c r="AF26" s="168">
        <f>'AEO T29 Cement 2022 Raw'!AI16</f>
        <v>0</v>
      </c>
      <c r="AG26" s="256" t="str">
        <f>'AEO T29 Cement 2022 Raw'!AJ16</f>
        <v>- -</v>
      </c>
    </row>
    <row r="27" spans="1:33" ht="12" customHeight="1" x14ac:dyDescent="0.25">
      <c r="A27" s="38" t="s">
        <v>684</v>
      </c>
      <c r="B27" s="163" t="s">
        <v>9</v>
      </c>
      <c r="C27" s="168">
        <f>'AEO T29 Cement 2022 Raw'!F17</f>
        <v>172.88128699999999</v>
      </c>
      <c r="D27" s="168">
        <f>'AEO T29 Cement 2022 Raw'!G17</f>
        <v>174.332367</v>
      </c>
      <c r="E27" s="168">
        <f>'AEO T29 Cement 2022 Raw'!H17</f>
        <v>175.758759</v>
      </c>
      <c r="F27" s="168">
        <f>'AEO T29 Cement 2022 Raw'!I17</f>
        <v>177.135864</v>
      </c>
      <c r="G27" s="168">
        <f>'AEO T29 Cement 2022 Raw'!J17</f>
        <v>178.44018600000001</v>
      </c>
      <c r="H27" s="168">
        <f>'AEO T29 Cement 2022 Raw'!K17</f>
        <v>179.649429</v>
      </c>
      <c r="I27" s="168">
        <f>'AEO T29 Cement 2022 Raw'!L17</f>
        <v>180.74285900000001</v>
      </c>
      <c r="J27" s="168">
        <f>'AEO T29 Cement 2022 Raw'!M17</f>
        <v>181.70176699999999</v>
      </c>
      <c r="K27" s="168">
        <f>'AEO T29 Cement 2022 Raw'!N17</f>
        <v>182.509705</v>
      </c>
      <c r="L27" s="168">
        <f>'AEO T29 Cement 2022 Raw'!O17</f>
        <v>183.15292400000001</v>
      </c>
      <c r="M27" s="168">
        <f>'AEO T29 Cement 2022 Raw'!P17</f>
        <v>183.620361</v>
      </c>
      <c r="N27" s="168">
        <f>'AEO T29 Cement 2022 Raw'!Q17</f>
        <v>183.904022</v>
      </c>
      <c r="O27" s="168">
        <f>'AEO T29 Cement 2022 Raw'!R17</f>
        <v>183.99908400000001</v>
      </c>
      <c r="P27" s="168">
        <f>'AEO T29 Cement 2022 Raw'!S17</f>
        <v>183.99902299999999</v>
      </c>
      <c r="Q27" s="168">
        <f>'AEO T29 Cement 2022 Raw'!T17</f>
        <v>183.99897799999999</v>
      </c>
      <c r="R27" s="168">
        <f>'AEO T29 Cement 2022 Raw'!U17</f>
        <v>183.99891700000001</v>
      </c>
      <c r="S27" s="168">
        <f>'AEO T29 Cement 2022 Raw'!V17</f>
        <v>183.998886</v>
      </c>
      <c r="T27" s="168">
        <f>'AEO T29 Cement 2022 Raw'!W17</f>
        <v>183.99885599999999</v>
      </c>
      <c r="U27" s="168">
        <f>'AEO T29 Cement 2022 Raw'!X17</f>
        <v>183.998795</v>
      </c>
      <c r="V27" s="168">
        <f>'AEO T29 Cement 2022 Raw'!Y17</f>
        <v>183.998749</v>
      </c>
      <c r="W27" s="168">
        <f>'AEO T29 Cement 2022 Raw'!Z17</f>
        <v>183.99868799999999</v>
      </c>
      <c r="X27" s="168">
        <f>'AEO T29 Cement 2022 Raw'!AA17</f>
        <v>183.99864199999999</v>
      </c>
      <c r="Y27" s="168">
        <f>'AEO T29 Cement 2022 Raw'!AB17</f>
        <v>183.99859599999999</v>
      </c>
      <c r="Z27" s="168">
        <f>'AEO T29 Cement 2022 Raw'!AC17</f>
        <v>183.99854999999999</v>
      </c>
      <c r="AA27" s="168">
        <f>'AEO T29 Cement 2022 Raw'!AD17</f>
        <v>183.99848900000001</v>
      </c>
      <c r="AB27" s="168">
        <f>'AEO T29 Cement 2022 Raw'!AE17</f>
        <v>183.99847399999999</v>
      </c>
      <c r="AC27" s="168">
        <f>'AEO T29 Cement 2022 Raw'!AF17</f>
        <v>183.99842799999999</v>
      </c>
      <c r="AD27" s="168">
        <f>'AEO T29 Cement 2022 Raw'!AG17</f>
        <v>183.99839800000001</v>
      </c>
      <c r="AE27" s="168">
        <f>'AEO T29 Cement 2022 Raw'!AH17</f>
        <v>183.998367</v>
      </c>
      <c r="AF27" s="168">
        <f>'AEO T29 Cement 2022 Raw'!AI17</f>
        <v>183.99835200000001</v>
      </c>
      <c r="AG27" s="256">
        <f>'AEO T29 Cement 2022 Raw'!AJ17</f>
        <v>2E-3</v>
      </c>
    </row>
    <row r="28" spans="1:33" ht="12" customHeight="1" x14ac:dyDescent="0.25">
      <c r="A28" s="38" t="s">
        <v>683</v>
      </c>
      <c r="B28" s="163" t="s">
        <v>10</v>
      </c>
      <c r="C28" s="168">
        <f>'AEO T29 Cement 2022 Raw'!F18</f>
        <v>73.072181999999998</v>
      </c>
      <c r="D28" s="168">
        <f>'AEO T29 Cement 2022 Raw'!G18</f>
        <v>77.172652999999997</v>
      </c>
      <c r="E28" s="168">
        <f>'AEO T29 Cement 2022 Raw'!H18</f>
        <v>76.86515</v>
      </c>
      <c r="F28" s="168">
        <f>'AEO T29 Cement 2022 Raw'!I18</f>
        <v>77.806442000000004</v>
      </c>
      <c r="G28" s="168">
        <f>'AEO T29 Cement 2022 Raw'!J18</f>
        <v>78.055954</v>
      </c>
      <c r="H28" s="168">
        <f>'AEO T29 Cement 2022 Raw'!K18</f>
        <v>77.528694000000002</v>
      </c>
      <c r="I28" s="168">
        <f>'AEO T29 Cement 2022 Raw'!L18</f>
        <v>76.928237999999993</v>
      </c>
      <c r="J28" s="168">
        <f>'AEO T29 Cement 2022 Raw'!M18</f>
        <v>75.702393000000001</v>
      </c>
      <c r="K28" s="168">
        <f>'AEO T29 Cement 2022 Raw'!N18</f>
        <v>74.719498000000002</v>
      </c>
      <c r="L28" s="168">
        <f>'AEO T29 Cement 2022 Raw'!O18</f>
        <v>74.352920999999995</v>
      </c>
      <c r="M28" s="168">
        <f>'AEO T29 Cement 2022 Raw'!P18</f>
        <v>74.053580999999994</v>
      </c>
      <c r="N28" s="168">
        <f>'AEO T29 Cement 2022 Raw'!Q18</f>
        <v>73.408355999999998</v>
      </c>
      <c r="O28" s="168">
        <f>'AEO T29 Cement 2022 Raw'!R18</f>
        <v>73.001022000000006</v>
      </c>
      <c r="P28" s="168">
        <f>'AEO T29 Cement 2022 Raw'!S18</f>
        <v>72.754112000000006</v>
      </c>
      <c r="Q28" s="168">
        <f>'AEO T29 Cement 2022 Raw'!T18</f>
        <v>72.334907999999999</v>
      </c>
      <c r="R28" s="168">
        <f>'AEO T29 Cement 2022 Raw'!U18</f>
        <v>71.755791000000002</v>
      </c>
      <c r="S28" s="168">
        <f>'AEO T29 Cement 2022 Raw'!V18</f>
        <v>71.03698</v>
      </c>
      <c r="T28" s="168">
        <f>'AEO T29 Cement 2022 Raw'!W18</f>
        <v>70.456183999999993</v>
      </c>
      <c r="U28" s="168">
        <f>'AEO T29 Cement 2022 Raw'!X18</f>
        <v>70.007126</v>
      </c>
      <c r="V28" s="168">
        <f>'AEO T29 Cement 2022 Raw'!Y18</f>
        <v>70.463509000000002</v>
      </c>
      <c r="W28" s="168">
        <f>'AEO T29 Cement 2022 Raw'!Z18</f>
        <v>70.927429000000004</v>
      </c>
      <c r="X28" s="168">
        <f>'AEO T29 Cement 2022 Raw'!AA18</f>
        <v>71.146682999999996</v>
      </c>
      <c r="Y28" s="168">
        <f>'AEO T29 Cement 2022 Raw'!AB18</f>
        <v>71.206397999999993</v>
      </c>
      <c r="Z28" s="168">
        <f>'AEO T29 Cement 2022 Raw'!AC18</f>
        <v>71.415298000000007</v>
      </c>
      <c r="AA28" s="168">
        <f>'AEO T29 Cement 2022 Raw'!AD18</f>
        <v>71.389922999999996</v>
      </c>
      <c r="AB28" s="168">
        <f>'AEO T29 Cement 2022 Raw'!AE18</f>
        <v>71.437163999999996</v>
      </c>
      <c r="AC28" s="168">
        <f>'AEO T29 Cement 2022 Raw'!AF18</f>
        <v>71.529342999999997</v>
      </c>
      <c r="AD28" s="168">
        <f>'AEO T29 Cement 2022 Raw'!AG18</f>
        <v>71.279449</v>
      </c>
      <c r="AE28" s="168">
        <f>'AEO T29 Cement 2022 Raw'!AH18</f>
        <v>71.104965000000007</v>
      </c>
      <c r="AF28" s="168">
        <f>'AEO T29 Cement 2022 Raw'!AI18</f>
        <v>71.134688999999995</v>
      </c>
      <c r="AG28" s="256">
        <f>'AEO T29 Cement 2022 Raw'!AJ18</f>
        <v>-1E-3</v>
      </c>
    </row>
    <row r="29" spans="1:33" ht="12" customHeight="1" x14ac:dyDescent="0.25">
      <c r="A29" s="38" t="s">
        <v>682</v>
      </c>
      <c r="B29" s="163" t="s">
        <v>11</v>
      </c>
      <c r="C29" s="168">
        <f>'AEO T29 Cement 2022 Raw'!F19</f>
        <v>45.886864000000003</v>
      </c>
      <c r="D29" s="168">
        <f>'AEO T29 Cement 2022 Raw'!G19</f>
        <v>48.861668000000002</v>
      </c>
      <c r="E29" s="168">
        <f>'AEO T29 Cement 2022 Raw'!H19</f>
        <v>49.298141000000001</v>
      </c>
      <c r="F29" s="168">
        <f>'AEO T29 Cement 2022 Raw'!I19</f>
        <v>49.423447000000003</v>
      </c>
      <c r="G29" s="168">
        <f>'AEO T29 Cement 2022 Raw'!J19</f>
        <v>49.727862999999999</v>
      </c>
      <c r="H29" s="168">
        <f>'AEO T29 Cement 2022 Raw'!K19</f>
        <v>49.498077000000002</v>
      </c>
      <c r="I29" s="168">
        <f>'AEO T29 Cement 2022 Raw'!L19</f>
        <v>49.024566999999998</v>
      </c>
      <c r="J29" s="168">
        <f>'AEO T29 Cement 2022 Raw'!M19</f>
        <v>48.410224999999997</v>
      </c>
      <c r="K29" s="168">
        <f>'AEO T29 Cement 2022 Raw'!N19</f>
        <v>47.940753999999998</v>
      </c>
      <c r="L29" s="168">
        <f>'AEO T29 Cement 2022 Raw'!O19</f>
        <v>47.592545000000001</v>
      </c>
      <c r="M29" s="168">
        <f>'AEO T29 Cement 2022 Raw'!P19</f>
        <v>47.239071000000003</v>
      </c>
      <c r="N29" s="168">
        <f>'AEO T29 Cement 2022 Raw'!Q19</f>
        <v>46.628413999999999</v>
      </c>
      <c r="O29" s="168">
        <f>'AEO T29 Cement 2022 Raw'!R19</f>
        <v>46.116787000000002</v>
      </c>
      <c r="P29" s="168">
        <f>'AEO T29 Cement 2022 Raw'!S19</f>
        <v>45.757477000000002</v>
      </c>
      <c r="Q29" s="168">
        <f>'AEO T29 Cement 2022 Raw'!T19</f>
        <v>45.438201999999997</v>
      </c>
      <c r="R29" s="168">
        <f>'AEO T29 Cement 2022 Raw'!U19</f>
        <v>45.010024999999999</v>
      </c>
      <c r="S29" s="168">
        <f>'AEO T29 Cement 2022 Raw'!V19</f>
        <v>44.538680999999997</v>
      </c>
      <c r="T29" s="168">
        <f>'AEO T29 Cement 2022 Raw'!W19</f>
        <v>44.145091999999998</v>
      </c>
      <c r="U29" s="168">
        <f>'AEO T29 Cement 2022 Raw'!X19</f>
        <v>43.829624000000003</v>
      </c>
      <c r="V29" s="168">
        <f>'AEO T29 Cement 2022 Raw'!Y19</f>
        <v>43.796024000000003</v>
      </c>
      <c r="W29" s="168">
        <f>'AEO T29 Cement 2022 Raw'!Z19</f>
        <v>43.863337999999999</v>
      </c>
      <c r="X29" s="168">
        <f>'AEO T29 Cement 2022 Raw'!AA19</f>
        <v>43.877239000000003</v>
      </c>
      <c r="Y29" s="168">
        <f>'AEO T29 Cement 2022 Raw'!AB19</f>
        <v>43.800128999999998</v>
      </c>
      <c r="Z29" s="168">
        <f>'AEO T29 Cement 2022 Raw'!AC19</f>
        <v>43.777424000000003</v>
      </c>
      <c r="AA29" s="168">
        <f>'AEO T29 Cement 2022 Raw'!AD19</f>
        <v>43.745818999999997</v>
      </c>
      <c r="AB29" s="168">
        <f>'AEO T29 Cement 2022 Raw'!AE19</f>
        <v>43.692390000000003</v>
      </c>
      <c r="AC29" s="168">
        <f>'AEO T29 Cement 2022 Raw'!AF19</f>
        <v>43.690322999999999</v>
      </c>
      <c r="AD29" s="168">
        <f>'AEO T29 Cement 2022 Raw'!AG19</f>
        <v>43.517769000000001</v>
      </c>
      <c r="AE29" s="168">
        <f>'AEO T29 Cement 2022 Raw'!AH19</f>
        <v>43.342236</v>
      </c>
      <c r="AF29" s="168">
        <f>'AEO T29 Cement 2022 Raw'!AI19</f>
        <v>43.315224000000001</v>
      </c>
      <c r="AG29" s="256">
        <f>'AEO T29 Cement 2022 Raw'!AJ19</f>
        <v>-2E-3</v>
      </c>
    </row>
    <row r="30" spans="1:33" ht="12" customHeight="1" x14ac:dyDescent="0.25">
      <c r="A30" s="38" t="s">
        <v>681</v>
      </c>
      <c r="B30" s="162" t="s">
        <v>0</v>
      </c>
      <c r="C30" s="233">
        <f>'AEO T29 Cement 2022 Raw'!F20</f>
        <v>395.48989899999998</v>
      </c>
      <c r="D30" s="233">
        <f>'AEO T29 Cement 2022 Raw'!G20</f>
        <v>412.39538599999997</v>
      </c>
      <c r="E30" s="233">
        <f>'AEO T29 Cement 2022 Raw'!H20</f>
        <v>419.15451000000002</v>
      </c>
      <c r="F30" s="233">
        <f>'AEO T29 Cement 2022 Raw'!I20</f>
        <v>428.52636699999999</v>
      </c>
      <c r="G30" s="233">
        <f>'AEO T29 Cement 2022 Raw'!J20</f>
        <v>434.71667500000001</v>
      </c>
      <c r="H30" s="233">
        <f>'AEO T29 Cement 2022 Raw'!K20</f>
        <v>437.693512</v>
      </c>
      <c r="I30" s="233">
        <f>'AEO T29 Cement 2022 Raw'!L20</f>
        <v>439.09368899999998</v>
      </c>
      <c r="J30" s="233">
        <f>'AEO T29 Cement 2022 Raw'!M20</f>
        <v>438.21252399999997</v>
      </c>
      <c r="K30" s="233">
        <f>'AEO T29 Cement 2022 Raw'!N20</f>
        <v>436.94439699999998</v>
      </c>
      <c r="L30" s="233">
        <f>'AEO T29 Cement 2022 Raw'!O20</f>
        <v>436.10320999999999</v>
      </c>
      <c r="M30" s="233">
        <f>'AEO T29 Cement 2022 Raw'!P20</f>
        <v>434.49847399999999</v>
      </c>
      <c r="N30" s="233">
        <f>'AEO T29 Cement 2022 Raw'!Q20</f>
        <v>431.727509</v>
      </c>
      <c r="O30" s="233">
        <f>'AEO T29 Cement 2022 Raw'!R20</f>
        <v>428.194031</v>
      </c>
      <c r="P30" s="233">
        <f>'AEO T29 Cement 2022 Raw'!S20</f>
        <v>424.58425899999997</v>
      </c>
      <c r="Q30" s="233">
        <f>'AEO T29 Cement 2022 Raw'!T20</f>
        <v>421.34146099999998</v>
      </c>
      <c r="R30" s="233">
        <f>'AEO T29 Cement 2022 Raw'!U20</f>
        <v>417.80883799999998</v>
      </c>
      <c r="S30" s="233">
        <f>'AEO T29 Cement 2022 Raw'!V20</f>
        <v>414.146545</v>
      </c>
      <c r="T30" s="233">
        <f>'AEO T29 Cement 2022 Raw'!W20</f>
        <v>410.74044800000001</v>
      </c>
      <c r="U30" s="233">
        <f>'AEO T29 Cement 2022 Raw'!X20</f>
        <v>407.59387199999998</v>
      </c>
      <c r="V30" s="233">
        <f>'AEO T29 Cement 2022 Raw'!Y20</f>
        <v>406.13104199999998</v>
      </c>
      <c r="W30" s="233">
        <f>'AEO T29 Cement 2022 Raw'!Z20</f>
        <v>404.77242999999999</v>
      </c>
      <c r="X30" s="233">
        <f>'AEO T29 Cement 2022 Raw'!AA20</f>
        <v>403.073914</v>
      </c>
      <c r="Y30" s="233">
        <f>'AEO T29 Cement 2022 Raw'!AB20</f>
        <v>401.05328400000002</v>
      </c>
      <c r="Z30" s="233">
        <f>'AEO T29 Cement 2022 Raw'!AC20</f>
        <v>399.47833300000002</v>
      </c>
      <c r="AA30" s="233">
        <f>'AEO T29 Cement 2022 Raw'!AD20</f>
        <v>397.81762700000002</v>
      </c>
      <c r="AB30" s="233">
        <f>'AEO T29 Cement 2022 Raw'!AE20</f>
        <v>396.37673999999998</v>
      </c>
      <c r="AC30" s="233">
        <f>'AEO T29 Cement 2022 Raw'!AF20</f>
        <v>395.079407</v>
      </c>
      <c r="AD30" s="233">
        <f>'AEO T29 Cement 2022 Raw'!AG20</f>
        <v>393.06973299999999</v>
      </c>
      <c r="AE30" s="233">
        <f>'AEO T29 Cement 2022 Raw'!AH20</f>
        <v>391.243652</v>
      </c>
      <c r="AF30" s="233">
        <f>'AEO T29 Cement 2022 Raw'!AI20</f>
        <v>389.93548600000003</v>
      </c>
      <c r="AG30" s="254">
        <f>'AEO T29 Cement 2022 Raw'!AJ20</f>
        <v>0</v>
      </c>
    </row>
    <row r="31" spans="1:33" ht="12" customHeight="1" x14ac:dyDescent="0.25">
      <c r="C31" s="248"/>
      <c r="D31" s="248"/>
      <c r="E31" s="248"/>
      <c r="F31" s="248"/>
      <c r="G31" s="248"/>
      <c r="H31" s="248"/>
      <c r="I31" s="248"/>
      <c r="J31" s="248"/>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126"/>
    </row>
    <row r="32" spans="1:33" ht="12" customHeight="1" x14ac:dyDescent="0.25">
      <c r="B32" s="162" t="s">
        <v>2135</v>
      </c>
      <c r="C32" s="248"/>
      <c r="D32" s="248"/>
      <c r="E32" s="248"/>
      <c r="F32" s="248"/>
      <c r="G32" s="248"/>
      <c r="H32" s="248"/>
      <c r="I32" s="248"/>
      <c r="J32" s="248"/>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126"/>
    </row>
    <row r="33" spans="1:33" ht="12" customHeight="1" x14ac:dyDescent="0.25">
      <c r="B33" s="162" t="s">
        <v>511</v>
      </c>
      <c r="C33" s="248"/>
      <c r="D33" s="248"/>
      <c r="E33" s="248"/>
      <c r="F33" s="248"/>
      <c r="G33" s="248"/>
      <c r="H33" s="248"/>
      <c r="I33" s="248"/>
      <c r="J33" s="248"/>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126"/>
    </row>
    <row r="34" spans="1:33" ht="12" customHeight="1" x14ac:dyDescent="0.25">
      <c r="A34" s="38" t="s">
        <v>680</v>
      </c>
      <c r="B34" s="163" t="s">
        <v>2</v>
      </c>
      <c r="C34" s="164">
        <f>'AEO T29 Cement 2022 Raw'!F23</f>
        <v>0.12642500000000001</v>
      </c>
      <c r="D34" s="164">
        <f>'AEO T29 Cement 2022 Raw'!G23</f>
        <v>0.120604</v>
      </c>
      <c r="E34" s="164">
        <f>'AEO T29 Cement 2022 Raw'!H23</f>
        <v>0.11536399999999999</v>
      </c>
      <c r="F34" s="164">
        <f>'AEO T29 Cement 2022 Raw'!I23</f>
        <v>0.110606</v>
      </c>
      <c r="G34" s="164">
        <f>'AEO T29 Cement 2022 Raw'!J23</f>
        <v>0.105702</v>
      </c>
      <c r="H34" s="164">
        <f>'AEO T29 Cement 2022 Raw'!K23</f>
        <v>0.100922</v>
      </c>
      <c r="I34" s="164">
        <f>'AEO T29 Cement 2022 Raw'!L23</f>
        <v>9.6629999999999994E-2</v>
      </c>
      <c r="J34" s="164">
        <f>'AEO T29 Cement 2022 Raw'!M23</f>
        <v>9.1771000000000005E-2</v>
      </c>
      <c r="K34" s="164">
        <f>'AEO T29 Cement 2022 Raw'!N23</f>
        <v>8.7150000000000005E-2</v>
      </c>
      <c r="L34" s="164">
        <f>'AEO T29 Cement 2022 Raw'!O23</f>
        <v>8.2663E-2</v>
      </c>
      <c r="M34" s="164">
        <f>'AEO T29 Cement 2022 Raw'!P23</f>
        <v>7.8481999999999996E-2</v>
      </c>
      <c r="N34" s="164">
        <f>'AEO T29 Cement 2022 Raw'!Q23</f>
        <v>7.4695999999999999E-2</v>
      </c>
      <c r="O34" s="164">
        <f>'AEO T29 Cement 2022 Raw'!R23</f>
        <v>7.1155999999999997E-2</v>
      </c>
      <c r="P34" s="164">
        <f>'AEO T29 Cement 2022 Raw'!S23</f>
        <v>6.7851999999999996E-2</v>
      </c>
      <c r="Q34" s="164">
        <f>'AEO T29 Cement 2022 Raw'!T23</f>
        <v>6.4794000000000004E-2</v>
      </c>
      <c r="R34" s="164">
        <f>'AEO T29 Cement 2022 Raw'!U23</f>
        <v>6.2218000000000002E-2</v>
      </c>
      <c r="S34" s="164">
        <f>'AEO T29 Cement 2022 Raw'!V23</f>
        <v>5.9756999999999998E-2</v>
      </c>
      <c r="T34" s="164">
        <f>'AEO T29 Cement 2022 Raw'!W23</f>
        <v>5.7548000000000002E-2</v>
      </c>
      <c r="U34" s="164">
        <f>'AEO T29 Cement 2022 Raw'!X23</f>
        <v>5.5472E-2</v>
      </c>
      <c r="V34" s="164">
        <f>'AEO T29 Cement 2022 Raw'!Y23</f>
        <v>5.4052999999999997E-2</v>
      </c>
      <c r="W34" s="164">
        <f>'AEO T29 Cement 2022 Raw'!Z23</f>
        <v>5.2658999999999997E-2</v>
      </c>
      <c r="X34" s="164">
        <f>'AEO T29 Cement 2022 Raw'!AA23</f>
        <v>5.1307999999999999E-2</v>
      </c>
      <c r="Y34" s="164">
        <f>'AEO T29 Cement 2022 Raw'!AB23</f>
        <v>5.0124000000000002E-2</v>
      </c>
      <c r="Z34" s="164">
        <f>'AEO T29 Cement 2022 Raw'!AC23</f>
        <v>4.9017999999999999E-2</v>
      </c>
      <c r="AA34" s="164">
        <f>'AEO T29 Cement 2022 Raw'!AD23</f>
        <v>4.7918000000000002E-2</v>
      </c>
      <c r="AB34" s="164">
        <f>'AEO T29 Cement 2022 Raw'!AE23</f>
        <v>4.6933999999999997E-2</v>
      </c>
      <c r="AC34" s="164">
        <f>'AEO T29 Cement 2022 Raw'!AF23</f>
        <v>4.6060999999999998E-2</v>
      </c>
      <c r="AD34" s="164">
        <f>'AEO T29 Cement 2022 Raw'!AG23</f>
        <v>4.5314E-2</v>
      </c>
      <c r="AE34" s="164">
        <f>'AEO T29 Cement 2022 Raw'!AH23</f>
        <v>4.4632999999999999E-2</v>
      </c>
      <c r="AF34" s="164">
        <f>'AEO T29 Cement 2022 Raw'!AI23</f>
        <v>4.4019000000000003E-2</v>
      </c>
      <c r="AG34" s="256">
        <f>'AEO T29 Cement 2022 Raw'!AJ23</f>
        <v>-3.5999999999999997E-2</v>
      </c>
    </row>
    <row r="35" spans="1:33" ht="12" customHeight="1" x14ac:dyDescent="0.25">
      <c r="A35" s="38" t="s">
        <v>679</v>
      </c>
      <c r="B35" s="163" t="s">
        <v>3</v>
      </c>
      <c r="C35" s="164">
        <f>'AEO T29 Cement 2022 Raw'!F24</f>
        <v>0</v>
      </c>
      <c r="D35" s="164">
        <f>'AEO T29 Cement 2022 Raw'!G24</f>
        <v>0</v>
      </c>
      <c r="E35" s="164">
        <f>'AEO T29 Cement 2022 Raw'!H24</f>
        <v>0</v>
      </c>
      <c r="F35" s="164">
        <f>'AEO T29 Cement 2022 Raw'!I24</f>
        <v>0</v>
      </c>
      <c r="G35" s="164">
        <f>'AEO T29 Cement 2022 Raw'!J24</f>
        <v>0</v>
      </c>
      <c r="H35" s="164">
        <f>'AEO T29 Cement 2022 Raw'!K24</f>
        <v>0</v>
      </c>
      <c r="I35" s="164">
        <f>'AEO T29 Cement 2022 Raw'!L24</f>
        <v>0</v>
      </c>
      <c r="J35" s="164">
        <f>'AEO T29 Cement 2022 Raw'!M24</f>
        <v>0</v>
      </c>
      <c r="K35" s="164">
        <f>'AEO T29 Cement 2022 Raw'!N24</f>
        <v>0</v>
      </c>
      <c r="L35" s="164">
        <f>'AEO T29 Cement 2022 Raw'!O24</f>
        <v>0</v>
      </c>
      <c r="M35" s="164">
        <f>'AEO T29 Cement 2022 Raw'!P24</f>
        <v>0</v>
      </c>
      <c r="N35" s="164">
        <f>'AEO T29 Cement 2022 Raw'!Q24</f>
        <v>0</v>
      </c>
      <c r="O35" s="164">
        <f>'AEO T29 Cement 2022 Raw'!R24</f>
        <v>0</v>
      </c>
      <c r="P35" s="164">
        <f>'AEO T29 Cement 2022 Raw'!S24</f>
        <v>0</v>
      </c>
      <c r="Q35" s="164">
        <f>'AEO T29 Cement 2022 Raw'!T24</f>
        <v>0</v>
      </c>
      <c r="R35" s="164">
        <f>'AEO T29 Cement 2022 Raw'!U24</f>
        <v>0</v>
      </c>
      <c r="S35" s="164">
        <f>'AEO T29 Cement 2022 Raw'!V24</f>
        <v>0</v>
      </c>
      <c r="T35" s="164">
        <f>'AEO T29 Cement 2022 Raw'!W24</f>
        <v>0</v>
      </c>
      <c r="U35" s="164">
        <f>'AEO T29 Cement 2022 Raw'!X24</f>
        <v>0</v>
      </c>
      <c r="V35" s="164">
        <f>'AEO T29 Cement 2022 Raw'!Y24</f>
        <v>0</v>
      </c>
      <c r="W35" s="164">
        <f>'AEO T29 Cement 2022 Raw'!Z24</f>
        <v>0</v>
      </c>
      <c r="X35" s="164">
        <f>'AEO T29 Cement 2022 Raw'!AA24</f>
        <v>0</v>
      </c>
      <c r="Y35" s="164">
        <f>'AEO T29 Cement 2022 Raw'!AB24</f>
        <v>0</v>
      </c>
      <c r="Z35" s="164">
        <f>'AEO T29 Cement 2022 Raw'!AC24</f>
        <v>0</v>
      </c>
      <c r="AA35" s="164">
        <f>'AEO T29 Cement 2022 Raw'!AD24</f>
        <v>0</v>
      </c>
      <c r="AB35" s="164">
        <f>'AEO T29 Cement 2022 Raw'!AE24</f>
        <v>0</v>
      </c>
      <c r="AC35" s="164">
        <f>'AEO T29 Cement 2022 Raw'!AF24</f>
        <v>0</v>
      </c>
      <c r="AD35" s="164">
        <f>'AEO T29 Cement 2022 Raw'!AG24</f>
        <v>0</v>
      </c>
      <c r="AE35" s="164">
        <f>'AEO T29 Cement 2022 Raw'!AH24</f>
        <v>0</v>
      </c>
      <c r="AF35" s="164">
        <f>'AEO T29 Cement 2022 Raw'!AI24</f>
        <v>0</v>
      </c>
      <c r="AG35" s="256" t="str">
        <f>'AEO T29 Cement 2022 Raw'!AJ24</f>
        <v>- -</v>
      </c>
    </row>
    <row r="36" spans="1:33" ht="12" customHeight="1" x14ac:dyDescent="0.25">
      <c r="A36" s="38" t="s">
        <v>678</v>
      </c>
      <c r="B36" s="163" t="s">
        <v>58</v>
      </c>
      <c r="C36" s="164">
        <f>'AEO T29 Cement 2022 Raw'!F25</f>
        <v>0</v>
      </c>
      <c r="D36" s="164">
        <f>'AEO T29 Cement 2022 Raw'!G25</f>
        <v>0</v>
      </c>
      <c r="E36" s="164">
        <f>'AEO T29 Cement 2022 Raw'!H25</f>
        <v>0</v>
      </c>
      <c r="F36" s="164">
        <f>'AEO T29 Cement 2022 Raw'!I25</f>
        <v>0</v>
      </c>
      <c r="G36" s="164">
        <f>'AEO T29 Cement 2022 Raw'!J25</f>
        <v>0</v>
      </c>
      <c r="H36" s="164">
        <f>'AEO T29 Cement 2022 Raw'!K25</f>
        <v>0</v>
      </c>
      <c r="I36" s="164">
        <f>'AEO T29 Cement 2022 Raw'!L25</f>
        <v>0</v>
      </c>
      <c r="J36" s="164">
        <f>'AEO T29 Cement 2022 Raw'!M25</f>
        <v>0</v>
      </c>
      <c r="K36" s="164">
        <f>'AEO T29 Cement 2022 Raw'!N25</f>
        <v>0</v>
      </c>
      <c r="L36" s="164">
        <f>'AEO T29 Cement 2022 Raw'!O25</f>
        <v>0</v>
      </c>
      <c r="M36" s="164">
        <f>'AEO T29 Cement 2022 Raw'!P25</f>
        <v>0</v>
      </c>
      <c r="N36" s="164">
        <f>'AEO T29 Cement 2022 Raw'!Q25</f>
        <v>0</v>
      </c>
      <c r="O36" s="164">
        <f>'AEO T29 Cement 2022 Raw'!R25</f>
        <v>0</v>
      </c>
      <c r="P36" s="164">
        <f>'AEO T29 Cement 2022 Raw'!S25</f>
        <v>0</v>
      </c>
      <c r="Q36" s="164">
        <f>'AEO T29 Cement 2022 Raw'!T25</f>
        <v>0</v>
      </c>
      <c r="R36" s="164">
        <f>'AEO T29 Cement 2022 Raw'!U25</f>
        <v>0</v>
      </c>
      <c r="S36" s="164">
        <f>'AEO T29 Cement 2022 Raw'!V25</f>
        <v>0</v>
      </c>
      <c r="T36" s="164">
        <f>'AEO T29 Cement 2022 Raw'!W25</f>
        <v>0</v>
      </c>
      <c r="U36" s="164">
        <f>'AEO T29 Cement 2022 Raw'!X25</f>
        <v>0</v>
      </c>
      <c r="V36" s="164">
        <f>'AEO T29 Cement 2022 Raw'!Y25</f>
        <v>0</v>
      </c>
      <c r="W36" s="164">
        <f>'AEO T29 Cement 2022 Raw'!Z25</f>
        <v>0</v>
      </c>
      <c r="X36" s="164">
        <f>'AEO T29 Cement 2022 Raw'!AA25</f>
        <v>0</v>
      </c>
      <c r="Y36" s="164">
        <f>'AEO T29 Cement 2022 Raw'!AB25</f>
        <v>0</v>
      </c>
      <c r="Z36" s="164">
        <f>'AEO T29 Cement 2022 Raw'!AC25</f>
        <v>0</v>
      </c>
      <c r="AA36" s="164">
        <f>'AEO T29 Cement 2022 Raw'!AD25</f>
        <v>0</v>
      </c>
      <c r="AB36" s="164">
        <f>'AEO T29 Cement 2022 Raw'!AE25</f>
        <v>0</v>
      </c>
      <c r="AC36" s="164">
        <f>'AEO T29 Cement 2022 Raw'!AF25</f>
        <v>0</v>
      </c>
      <c r="AD36" s="164">
        <f>'AEO T29 Cement 2022 Raw'!AG25</f>
        <v>0</v>
      </c>
      <c r="AE36" s="164">
        <f>'AEO T29 Cement 2022 Raw'!AH25</f>
        <v>0</v>
      </c>
      <c r="AF36" s="164">
        <f>'AEO T29 Cement 2022 Raw'!AI25</f>
        <v>0</v>
      </c>
      <c r="AG36" s="256" t="str">
        <f>'AEO T29 Cement 2022 Raw'!AJ25</f>
        <v>- -</v>
      </c>
    </row>
    <row r="37" spans="1:33" ht="12" customHeight="1" x14ac:dyDescent="0.25">
      <c r="A37" s="38" t="s">
        <v>677</v>
      </c>
      <c r="B37" s="163" t="s">
        <v>4</v>
      </c>
      <c r="C37" s="164">
        <f>'AEO T29 Cement 2022 Raw'!F26</f>
        <v>1.4238770000000001</v>
      </c>
      <c r="D37" s="164">
        <f>'AEO T29 Cement 2022 Raw'!G26</f>
        <v>1.538419</v>
      </c>
      <c r="E37" s="164">
        <f>'AEO T29 Cement 2022 Raw'!H26</f>
        <v>1.7108669999999999</v>
      </c>
      <c r="F37" s="164">
        <f>'AEO T29 Cement 2022 Raw'!I26</f>
        <v>1.848195</v>
      </c>
      <c r="G37" s="164">
        <f>'AEO T29 Cement 2022 Raw'!J26</f>
        <v>1.9811890000000001</v>
      </c>
      <c r="H37" s="164">
        <f>'AEO T29 Cement 2022 Raw'!K26</f>
        <v>2.1148069999999999</v>
      </c>
      <c r="I37" s="164">
        <f>'AEO T29 Cement 2022 Raw'!L26</f>
        <v>2.2401930000000001</v>
      </c>
      <c r="J37" s="164">
        <f>'AEO T29 Cement 2022 Raw'!M26</f>
        <v>2.3456999999999999</v>
      </c>
      <c r="K37" s="164">
        <f>'AEO T29 Cement 2022 Raw'!N26</f>
        <v>2.4246500000000002</v>
      </c>
      <c r="L37" s="164">
        <f>'AEO T29 Cement 2022 Raw'!O26</f>
        <v>2.4662989999999998</v>
      </c>
      <c r="M37" s="164">
        <f>'AEO T29 Cement 2022 Raw'!P26</f>
        <v>2.4831189999999999</v>
      </c>
      <c r="N37" s="164">
        <f>'AEO T29 Cement 2022 Raw'!Q26</f>
        <v>2.485919</v>
      </c>
      <c r="O37" s="164">
        <f>'AEO T29 Cement 2022 Raw'!R26</f>
        <v>2.4683579999999998</v>
      </c>
      <c r="P37" s="164">
        <f>'AEO T29 Cement 2022 Raw'!S26</f>
        <v>2.4392170000000002</v>
      </c>
      <c r="Q37" s="164">
        <f>'AEO T29 Cement 2022 Raw'!T26</f>
        <v>2.4058259999999998</v>
      </c>
      <c r="R37" s="164">
        <f>'AEO T29 Cement 2022 Raw'!U26</f>
        <v>2.3819080000000001</v>
      </c>
      <c r="S37" s="164">
        <f>'AEO T29 Cement 2022 Raw'!V26</f>
        <v>2.3619650000000001</v>
      </c>
      <c r="T37" s="164">
        <f>'AEO T29 Cement 2022 Raw'!W26</f>
        <v>2.3434400000000002</v>
      </c>
      <c r="U37" s="164">
        <f>'AEO T29 Cement 2022 Raw'!X26</f>
        <v>2.32578</v>
      </c>
      <c r="V37" s="164">
        <f>'AEO T29 Cement 2022 Raw'!Y26</f>
        <v>2.2987229999999998</v>
      </c>
      <c r="W37" s="164">
        <f>'AEO T29 Cement 2022 Raw'!Z26</f>
        <v>2.2690800000000002</v>
      </c>
      <c r="X37" s="164">
        <f>'AEO T29 Cement 2022 Raw'!AA26</f>
        <v>2.2465120000000001</v>
      </c>
      <c r="Y37" s="164">
        <f>'AEO T29 Cement 2022 Raw'!AB26</f>
        <v>2.2361140000000002</v>
      </c>
      <c r="Z37" s="164">
        <f>'AEO T29 Cement 2022 Raw'!AC26</f>
        <v>2.2216269999999998</v>
      </c>
      <c r="AA37" s="164">
        <f>'AEO T29 Cement 2022 Raw'!AD26</f>
        <v>2.2065549999999998</v>
      </c>
      <c r="AB37" s="164">
        <f>'AEO T29 Cement 2022 Raw'!AE26</f>
        <v>2.1920269999999999</v>
      </c>
      <c r="AC37" s="164">
        <f>'AEO T29 Cement 2022 Raw'!AF26</f>
        <v>2.1763919999999999</v>
      </c>
      <c r="AD37" s="164">
        <f>'AEO T29 Cement 2022 Raw'!AG26</f>
        <v>2.1746979999999998</v>
      </c>
      <c r="AE37" s="164">
        <f>'AEO T29 Cement 2022 Raw'!AH26</f>
        <v>2.1737069999999998</v>
      </c>
      <c r="AF37" s="164">
        <f>'AEO T29 Cement 2022 Raw'!AI26</f>
        <v>2.1666620000000001</v>
      </c>
      <c r="AG37" s="256">
        <f>'AEO T29 Cement 2022 Raw'!AJ26</f>
        <v>1.4999999999999999E-2</v>
      </c>
    </row>
    <row r="38" spans="1:33" ht="12" customHeight="1" x14ac:dyDescent="0.25">
      <c r="A38" s="38" t="s">
        <v>676</v>
      </c>
      <c r="B38" s="163" t="s">
        <v>5</v>
      </c>
      <c r="C38" s="164">
        <f>'AEO T29 Cement 2022 Raw'!F27</f>
        <v>0</v>
      </c>
      <c r="D38" s="164">
        <f>'AEO T29 Cement 2022 Raw'!G27</f>
        <v>0</v>
      </c>
      <c r="E38" s="164">
        <f>'AEO T29 Cement 2022 Raw'!H27</f>
        <v>0</v>
      </c>
      <c r="F38" s="164">
        <f>'AEO T29 Cement 2022 Raw'!I27</f>
        <v>0</v>
      </c>
      <c r="G38" s="164">
        <f>'AEO T29 Cement 2022 Raw'!J27</f>
        <v>0</v>
      </c>
      <c r="H38" s="164">
        <f>'AEO T29 Cement 2022 Raw'!K27</f>
        <v>0</v>
      </c>
      <c r="I38" s="164">
        <f>'AEO T29 Cement 2022 Raw'!L27</f>
        <v>0</v>
      </c>
      <c r="J38" s="164">
        <f>'AEO T29 Cement 2022 Raw'!M27</f>
        <v>0</v>
      </c>
      <c r="K38" s="164">
        <f>'AEO T29 Cement 2022 Raw'!N27</f>
        <v>0</v>
      </c>
      <c r="L38" s="164">
        <f>'AEO T29 Cement 2022 Raw'!O27</f>
        <v>0</v>
      </c>
      <c r="M38" s="164">
        <f>'AEO T29 Cement 2022 Raw'!P27</f>
        <v>0</v>
      </c>
      <c r="N38" s="164">
        <f>'AEO T29 Cement 2022 Raw'!Q27</f>
        <v>0</v>
      </c>
      <c r="O38" s="164">
        <f>'AEO T29 Cement 2022 Raw'!R27</f>
        <v>0</v>
      </c>
      <c r="P38" s="164">
        <f>'AEO T29 Cement 2022 Raw'!S27</f>
        <v>0</v>
      </c>
      <c r="Q38" s="164">
        <f>'AEO T29 Cement 2022 Raw'!T27</f>
        <v>0</v>
      </c>
      <c r="R38" s="164">
        <f>'AEO T29 Cement 2022 Raw'!U27</f>
        <v>0</v>
      </c>
      <c r="S38" s="164">
        <f>'AEO T29 Cement 2022 Raw'!V27</f>
        <v>0</v>
      </c>
      <c r="T38" s="164">
        <f>'AEO T29 Cement 2022 Raw'!W27</f>
        <v>0</v>
      </c>
      <c r="U38" s="164">
        <f>'AEO T29 Cement 2022 Raw'!X27</f>
        <v>0</v>
      </c>
      <c r="V38" s="164">
        <f>'AEO T29 Cement 2022 Raw'!Y27</f>
        <v>0</v>
      </c>
      <c r="W38" s="164">
        <f>'AEO T29 Cement 2022 Raw'!Z27</f>
        <v>0</v>
      </c>
      <c r="X38" s="164">
        <f>'AEO T29 Cement 2022 Raw'!AA27</f>
        <v>0</v>
      </c>
      <c r="Y38" s="164">
        <f>'AEO T29 Cement 2022 Raw'!AB27</f>
        <v>0</v>
      </c>
      <c r="Z38" s="164">
        <f>'AEO T29 Cement 2022 Raw'!AC27</f>
        <v>0</v>
      </c>
      <c r="AA38" s="164">
        <f>'AEO T29 Cement 2022 Raw'!AD27</f>
        <v>0</v>
      </c>
      <c r="AB38" s="164">
        <f>'AEO T29 Cement 2022 Raw'!AE27</f>
        <v>0</v>
      </c>
      <c r="AC38" s="164">
        <f>'AEO T29 Cement 2022 Raw'!AF27</f>
        <v>0</v>
      </c>
      <c r="AD38" s="164">
        <f>'AEO T29 Cement 2022 Raw'!AG27</f>
        <v>0</v>
      </c>
      <c r="AE38" s="164">
        <f>'AEO T29 Cement 2022 Raw'!AH27</f>
        <v>0</v>
      </c>
      <c r="AF38" s="164">
        <f>'AEO T29 Cement 2022 Raw'!AI27</f>
        <v>0</v>
      </c>
      <c r="AG38" s="256" t="str">
        <f>'AEO T29 Cement 2022 Raw'!AJ27</f>
        <v>- -</v>
      </c>
    </row>
    <row r="39" spans="1:33" ht="12" customHeight="1" x14ac:dyDescent="0.25">
      <c r="A39" s="38" t="s">
        <v>675</v>
      </c>
      <c r="B39" s="163" t="s">
        <v>59</v>
      </c>
      <c r="C39" s="164">
        <f>'AEO T29 Cement 2022 Raw'!F28</f>
        <v>1.5503020000000001</v>
      </c>
      <c r="D39" s="164">
        <f>'AEO T29 Cement 2022 Raw'!G28</f>
        <v>1.6590229999999999</v>
      </c>
      <c r="E39" s="164">
        <f>'AEO T29 Cement 2022 Raw'!H28</f>
        <v>1.8262309999999999</v>
      </c>
      <c r="F39" s="164">
        <f>'AEO T29 Cement 2022 Raw'!I28</f>
        <v>1.9588019999999999</v>
      </c>
      <c r="G39" s="164">
        <f>'AEO T29 Cement 2022 Raw'!J28</f>
        <v>2.0868910000000001</v>
      </c>
      <c r="H39" s="164">
        <f>'AEO T29 Cement 2022 Raw'!K28</f>
        <v>2.2157290000000001</v>
      </c>
      <c r="I39" s="164">
        <f>'AEO T29 Cement 2022 Raw'!L28</f>
        <v>2.3368229999999999</v>
      </c>
      <c r="J39" s="164">
        <f>'AEO T29 Cement 2022 Raw'!M28</f>
        <v>2.4374709999999999</v>
      </c>
      <c r="K39" s="164">
        <f>'AEO T29 Cement 2022 Raw'!N28</f>
        <v>2.5118</v>
      </c>
      <c r="L39" s="164">
        <f>'AEO T29 Cement 2022 Raw'!O28</f>
        <v>2.548962</v>
      </c>
      <c r="M39" s="164">
        <f>'AEO T29 Cement 2022 Raw'!P28</f>
        <v>2.561601</v>
      </c>
      <c r="N39" s="164">
        <f>'AEO T29 Cement 2022 Raw'!Q28</f>
        <v>2.5606149999999999</v>
      </c>
      <c r="O39" s="164">
        <f>'AEO T29 Cement 2022 Raw'!R28</f>
        <v>2.539514</v>
      </c>
      <c r="P39" s="164">
        <f>'AEO T29 Cement 2022 Raw'!S28</f>
        <v>2.507069</v>
      </c>
      <c r="Q39" s="164">
        <f>'AEO T29 Cement 2022 Raw'!T28</f>
        <v>2.4706199999999998</v>
      </c>
      <c r="R39" s="164">
        <f>'AEO T29 Cement 2022 Raw'!U28</f>
        <v>2.4441259999999998</v>
      </c>
      <c r="S39" s="164">
        <f>'AEO T29 Cement 2022 Raw'!V28</f>
        <v>2.4217219999999999</v>
      </c>
      <c r="T39" s="164">
        <f>'AEO T29 Cement 2022 Raw'!W28</f>
        <v>2.4009879999999999</v>
      </c>
      <c r="U39" s="164">
        <f>'AEO T29 Cement 2022 Raw'!X28</f>
        <v>2.3812519999999999</v>
      </c>
      <c r="V39" s="164">
        <f>'AEO T29 Cement 2022 Raw'!Y28</f>
        <v>2.352776</v>
      </c>
      <c r="W39" s="164">
        <f>'AEO T29 Cement 2022 Raw'!Z28</f>
        <v>2.321739</v>
      </c>
      <c r="X39" s="164">
        <f>'AEO T29 Cement 2022 Raw'!AA28</f>
        <v>2.2978200000000002</v>
      </c>
      <c r="Y39" s="164">
        <f>'AEO T29 Cement 2022 Raw'!AB28</f>
        <v>2.286238</v>
      </c>
      <c r="Z39" s="164">
        <f>'AEO T29 Cement 2022 Raw'!AC28</f>
        <v>2.270645</v>
      </c>
      <c r="AA39" s="164">
        <f>'AEO T29 Cement 2022 Raw'!AD28</f>
        <v>2.2544729999999999</v>
      </c>
      <c r="AB39" s="164">
        <f>'AEO T29 Cement 2022 Raw'!AE28</f>
        <v>2.2389610000000002</v>
      </c>
      <c r="AC39" s="164">
        <f>'AEO T29 Cement 2022 Raw'!AF28</f>
        <v>2.2224529999999998</v>
      </c>
      <c r="AD39" s="164">
        <f>'AEO T29 Cement 2022 Raw'!AG28</f>
        <v>2.2200120000000001</v>
      </c>
      <c r="AE39" s="164">
        <f>'AEO T29 Cement 2022 Raw'!AH28</f>
        <v>2.21834</v>
      </c>
      <c r="AF39" s="164">
        <f>'AEO T29 Cement 2022 Raw'!AI28</f>
        <v>2.21068</v>
      </c>
      <c r="AG39" s="256">
        <f>'AEO T29 Cement 2022 Raw'!AJ28</f>
        <v>1.2E-2</v>
      </c>
    </row>
    <row r="40" spans="1:33" ht="12" customHeight="1" x14ac:dyDescent="0.25">
      <c r="A40" s="38" t="s">
        <v>674</v>
      </c>
      <c r="B40" s="163" t="s">
        <v>6</v>
      </c>
      <c r="C40" s="164">
        <f>'AEO T29 Cement 2022 Raw'!F29</f>
        <v>5.8679439999999996</v>
      </c>
      <c r="D40" s="164">
        <f>'AEO T29 Cement 2022 Raw'!G29</f>
        <v>5.9576209999999996</v>
      </c>
      <c r="E40" s="164">
        <f>'AEO T29 Cement 2022 Raw'!H29</f>
        <v>6.1003020000000001</v>
      </c>
      <c r="F40" s="164">
        <f>'AEO T29 Cement 2022 Raw'!I29</f>
        <v>6.2688639999999998</v>
      </c>
      <c r="G40" s="164">
        <f>'AEO T29 Cement 2022 Raw'!J29</f>
        <v>6.3052450000000002</v>
      </c>
      <c r="H40" s="164">
        <f>'AEO T29 Cement 2022 Raw'!K29</f>
        <v>6.2849709999999996</v>
      </c>
      <c r="I40" s="164">
        <f>'AEO T29 Cement 2022 Raw'!L29</f>
        <v>6.2265519999999999</v>
      </c>
      <c r="J40" s="164">
        <f>'AEO T29 Cement 2022 Raw'!M29</f>
        <v>6.089531</v>
      </c>
      <c r="K40" s="164">
        <f>'AEO T29 Cement 2022 Raw'!N29</f>
        <v>5.9132670000000003</v>
      </c>
      <c r="L40" s="164">
        <f>'AEO T29 Cement 2022 Raw'!O29</f>
        <v>5.7109969999999999</v>
      </c>
      <c r="M40" s="164">
        <f>'AEO T29 Cement 2022 Raw'!P29</f>
        <v>5.4871160000000003</v>
      </c>
      <c r="N40" s="164">
        <f>'AEO T29 Cement 2022 Raw'!Q29</f>
        <v>5.2836369999999997</v>
      </c>
      <c r="O40" s="164">
        <f>'AEO T29 Cement 2022 Raw'!R29</f>
        <v>5.0533760000000001</v>
      </c>
      <c r="P40" s="164">
        <f>'AEO T29 Cement 2022 Raw'!S29</f>
        <v>4.8185060000000002</v>
      </c>
      <c r="Q40" s="164">
        <f>'AEO T29 Cement 2022 Raw'!T29</f>
        <v>4.6084589999999999</v>
      </c>
      <c r="R40" s="164">
        <f>'AEO T29 Cement 2022 Raw'!U29</f>
        <v>4.4182569999999997</v>
      </c>
      <c r="S40" s="164">
        <f>'AEO T29 Cement 2022 Raw'!V29</f>
        <v>4.2409619999999997</v>
      </c>
      <c r="T40" s="164">
        <f>'AEO T29 Cement 2022 Raw'!W29</f>
        <v>4.070449</v>
      </c>
      <c r="U40" s="164">
        <f>'AEO T29 Cement 2022 Raw'!X29</f>
        <v>3.9061650000000001</v>
      </c>
      <c r="V40" s="164">
        <f>'AEO T29 Cement 2022 Raw'!Y29</f>
        <v>3.7556430000000001</v>
      </c>
      <c r="W40" s="164">
        <f>'AEO T29 Cement 2022 Raw'!Z29</f>
        <v>3.6030829999999998</v>
      </c>
      <c r="X40" s="164">
        <f>'AEO T29 Cement 2022 Raw'!AA29</f>
        <v>3.4619219999999999</v>
      </c>
      <c r="Y40" s="164">
        <f>'AEO T29 Cement 2022 Raw'!AB29</f>
        <v>3.337199</v>
      </c>
      <c r="Z40" s="164">
        <f>'AEO T29 Cement 2022 Raw'!AC29</f>
        <v>3.2205460000000001</v>
      </c>
      <c r="AA40" s="164">
        <f>'AEO T29 Cement 2022 Raw'!AD29</f>
        <v>3.1127859999999998</v>
      </c>
      <c r="AB40" s="164">
        <f>'AEO T29 Cement 2022 Raw'!AE29</f>
        <v>3.0158839999999998</v>
      </c>
      <c r="AC40" s="164">
        <f>'AEO T29 Cement 2022 Raw'!AF29</f>
        <v>2.9208720000000001</v>
      </c>
      <c r="AD40" s="164">
        <f>'AEO T29 Cement 2022 Raw'!AG29</f>
        <v>2.834616</v>
      </c>
      <c r="AE40" s="164">
        <f>'AEO T29 Cement 2022 Raw'!AH29</f>
        <v>2.7552279999999998</v>
      </c>
      <c r="AF40" s="164">
        <f>'AEO T29 Cement 2022 Raw'!AI29</f>
        <v>2.6770420000000001</v>
      </c>
      <c r="AG40" s="256">
        <f>'AEO T29 Cement 2022 Raw'!AJ29</f>
        <v>-2.7E-2</v>
      </c>
    </row>
    <row r="41" spans="1:33" ht="15" customHeight="1" x14ac:dyDescent="0.25">
      <c r="A41" s="38" t="s">
        <v>673</v>
      </c>
      <c r="B41" s="163" t="s">
        <v>7</v>
      </c>
      <c r="C41" s="164">
        <f>'AEO T29 Cement 2022 Raw'!F30</f>
        <v>12.373191</v>
      </c>
      <c r="D41" s="164">
        <f>'AEO T29 Cement 2022 Raw'!G30</f>
        <v>11.852563999999999</v>
      </c>
      <c r="E41" s="164">
        <f>'AEO T29 Cement 2022 Raw'!H30</f>
        <v>11.883716</v>
      </c>
      <c r="F41" s="164">
        <f>'AEO T29 Cement 2022 Raw'!I30</f>
        <v>11.738142</v>
      </c>
      <c r="G41" s="164">
        <f>'AEO T29 Cement 2022 Raw'!J30</f>
        <v>11.654318</v>
      </c>
      <c r="H41" s="164">
        <f>'AEO T29 Cement 2022 Raw'!K30</f>
        <v>11.65606</v>
      </c>
      <c r="I41" s="164">
        <f>'AEO T29 Cement 2022 Raw'!L30</f>
        <v>11.690270999999999</v>
      </c>
      <c r="J41" s="164">
        <f>'AEO T29 Cement 2022 Raw'!M30</f>
        <v>11.702363</v>
      </c>
      <c r="K41" s="164">
        <f>'AEO T29 Cement 2022 Raw'!N30</f>
        <v>11.668853</v>
      </c>
      <c r="L41" s="164">
        <f>'AEO T29 Cement 2022 Raw'!O30</f>
        <v>11.547938</v>
      </c>
      <c r="M41" s="164">
        <f>'AEO T29 Cement 2022 Raw'!P30</f>
        <v>11.404893</v>
      </c>
      <c r="N41" s="164">
        <f>'AEO T29 Cement 2022 Raw'!Q30</f>
        <v>11.289042</v>
      </c>
      <c r="O41" s="164">
        <f>'AEO T29 Cement 2022 Raw'!R30</f>
        <v>11.169784999999999</v>
      </c>
      <c r="P41" s="164">
        <f>'AEO T29 Cement 2022 Raw'!S30</f>
        <v>11.041686</v>
      </c>
      <c r="Q41" s="164">
        <f>'AEO T29 Cement 2022 Raw'!T30</f>
        <v>10.893618</v>
      </c>
      <c r="R41" s="164">
        <f>'AEO T29 Cement 2022 Raw'!U30</f>
        <v>10.787993999999999</v>
      </c>
      <c r="S41" s="164">
        <f>'AEO T29 Cement 2022 Raw'!V30</f>
        <v>10.700051999999999</v>
      </c>
      <c r="T41" s="164">
        <f>'AEO T29 Cement 2022 Raw'!W30</f>
        <v>10.618276</v>
      </c>
      <c r="U41" s="164">
        <f>'AEO T29 Cement 2022 Raw'!X30</f>
        <v>10.540222999999999</v>
      </c>
      <c r="V41" s="164">
        <f>'AEO T29 Cement 2022 Raw'!Y30</f>
        <v>10.419142000000001</v>
      </c>
      <c r="W41" s="164">
        <f>'AEO T29 Cement 2022 Raw'!Z30</f>
        <v>10.286175999999999</v>
      </c>
      <c r="X41" s="164">
        <f>'AEO T29 Cement 2022 Raw'!AA30</f>
        <v>10.18521</v>
      </c>
      <c r="Y41" s="164">
        <f>'AEO T29 Cement 2022 Raw'!AB30</f>
        <v>10.139372</v>
      </c>
      <c r="Z41" s="164">
        <f>'AEO T29 Cement 2022 Raw'!AC30</f>
        <v>10.074794000000001</v>
      </c>
      <c r="AA41" s="164">
        <f>'AEO T29 Cement 2022 Raw'!AD30</f>
        <v>10.007432</v>
      </c>
      <c r="AB41" s="164">
        <f>'AEO T29 Cement 2022 Raw'!AE30</f>
        <v>9.9423759999999994</v>
      </c>
      <c r="AC41" s="164">
        <f>'AEO T29 Cement 2022 Raw'!AF30</f>
        <v>9.8722189999999994</v>
      </c>
      <c r="AD41" s="164">
        <f>'AEO T29 Cement 2022 Raw'!AG30</f>
        <v>9.8653080000000006</v>
      </c>
      <c r="AE41" s="164">
        <f>'AEO T29 Cement 2022 Raw'!AH30</f>
        <v>9.8615010000000005</v>
      </c>
      <c r="AF41" s="164">
        <f>'AEO T29 Cement 2022 Raw'!AI30</f>
        <v>9.8301470000000002</v>
      </c>
      <c r="AG41" s="256">
        <f>'AEO T29 Cement 2022 Raw'!AJ30</f>
        <v>-8.0000000000000002E-3</v>
      </c>
    </row>
    <row r="42" spans="1:33" ht="15" customHeight="1" x14ac:dyDescent="0.25">
      <c r="A42" s="38" t="s">
        <v>672</v>
      </c>
      <c r="B42" s="163" t="s">
        <v>8</v>
      </c>
      <c r="C42" s="164">
        <f>'AEO T29 Cement 2022 Raw'!F31</f>
        <v>0</v>
      </c>
      <c r="D42" s="164">
        <f>'AEO T29 Cement 2022 Raw'!G31</f>
        <v>0</v>
      </c>
      <c r="E42" s="164">
        <f>'AEO T29 Cement 2022 Raw'!H31</f>
        <v>0</v>
      </c>
      <c r="F42" s="164">
        <f>'AEO T29 Cement 2022 Raw'!I31</f>
        <v>0</v>
      </c>
      <c r="G42" s="164">
        <f>'AEO T29 Cement 2022 Raw'!J31</f>
        <v>0</v>
      </c>
      <c r="H42" s="164">
        <f>'AEO T29 Cement 2022 Raw'!K31</f>
        <v>0</v>
      </c>
      <c r="I42" s="164">
        <f>'AEO T29 Cement 2022 Raw'!L31</f>
        <v>0</v>
      </c>
      <c r="J42" s="164">
        <f>'AEO T29 Cement 2022 Raw'!M31</f>
        <v>0</v>
      </c>
      <c r="K42" s="164">
        <f>'AEO T29 Cement 2022 Raw'!N31</f>
        <v>0</v>
      </c>
      <c r="L42" s="164">
        <f>'AEO T29 Cement 2022 Raw'!O31</f>
        <v>0</v>
      </c>
      <c r="M42" s="164">
        <f>'AEO T29 Cement 2022 Raw'!P31</f>
        <v>0</v>
      </c>
      <c r="N42" s="164">
        <f>'AEO T29 Cement 2022 Raw'!Q31</f>
        <v>0</v>
      </c>
      <c r="O42" s="164">
        <f>'AEO T29 Cement 2022 Raw'!R31</f>
        <v>0</v>
      </c>
      <c r="P42" s="164">
        <f>'AEO T29 Cement 2022 Raw'!S31</f>
        <v>0</v>
      </c>
      <c r="Q42" s="164">
        <f>'AEO T29 Cement 2022 Raw'!T31</f>
        <v>0</v>
      </c>
      <c r="R42" s="164">
        <f>'AEO T29 Cement 2022 Raw'!U31</f>
        <v>0</v>
      </c>
      <c r="S42" s="164">
        <f>'AEO T29 Cement 2022 Raw'!V31</f>
        <v>0</v>
      </c>
      <c r="T42" s="164">
        <f>'AEO T29 Cement 2022 Raw'!W31</f>
        <v>0</v>
      </c>
      <c r="U42" s="164">
        <f>'AEO T29 Cement 2022 Raw'!X31</f>
        <v>0</v>
      </c>
      <c r="V42" s="164">
        <f>'AEO T29 Cement 2022 Raw'!Y31</f>
        <v>0</v>
      </c>
      <c r="W42" s="164">
        <f>'AEO T29 Cement 2022 Raw'!Z31</f>
        <v>0</v>
      </c>
      <c r="X42" s="164">
        <f>'AEO T29 Cement 2022 Raw'!AA31</f>
        <v>0</v>
      </c>
      <c r="Y42" s="164">
        <f>'AEO T29 Cement 2022 Raw'!AB31</f>
        <v>0</v>
      </c>
      <c r="Z42" s="164">
        <f>'AEO T29 Cement 2022 Raw'!AC31</f>
        <v>0</v>
      </c>
      <c r="AA42" s="164">
        <f>'AEO T29 Cement 2022 Raw'!AD31</f>
        <v>0</v>
      </c>
      <c r="AB42" s="164">
        <f>'AEO T29 Cement 2022 Raw'!AE31</f>
        <v>0</v>
      </c>
      <c r="AC42" s="164">
        <f>'AEO T29 Cement 2022 Raw'!AF31</f>
        <v>0</v>
      </c>
      <c r="AD42" s="164">
        <f>'AEO T29 Cement 2022 Raw'!AG31</f>
        <v>0</v>
      </c>
      <c r="AE42" s="164">
        <f>'AEO T29 Cement 2022 Raw'!AH31</f>
        <v>0</v>
      </c>
      <c r="AF42" s="164">
        <f>'AEO T29 Cement 2022 Raw'!AI31</f>
        <v>0</v>
      </c>
      <c r="AG42" s="256" t="str">
        <f>'AEO T29 Cement 2022 Raw'!AJ31</f>
        <v>- -</v>
      </c>
    </row>
    <row r="43" spans="1:33" ht="15" customHeight="1" x14ac:dyDescent="0.25">
      <c r="A43" s="38" t="s">
        <v>671</v>
      </c>
      <c r="B43" s="163" t="s">
        <v>9</v>
      </c>
      <c r="C43" s="164">
        <f>'AEO T29 Cement 2022 Raw'!F32</f>
        <v>12.373191</v>
      </c>
      <c r="D43" s="164">
        <f>'AEO T29 Cement 2022 Raw'!G32</f>
        <v>11.852563999999999</v>
      </c>
      <c r="E43" s="164">
        <f>'AEO T29 Cement 2022 Raw'!H32</f>
        <v>11.883716</v>
      </c>
      <c r="F43" s="164">
        <f>'AEO T29 Cement 2022 Raw'!I32</f>
        <v>11.738142</v>
      </c>
      <c r="G43" s="164">
        <f>'AEO T29 Cement 2022 Raw'!J32</f>
        <v>11.654318</v>
      </c>
      <c r="H43" s="164">
        <f>'AEO T29 Cement 2022 Raw'!K32</f>
        <v>11.65606</v>
      </c>
      <c r="I43" s="164">
        <f>'AEO T29 Cement 2022 Raw'!L32</f>
        <v>11.690270999999999</v>
      </c>
      <c r="J43" s="164">
        <f>'AEO T29 Cement 2022 Raw'!M32</f>
        <v>11.702363</v>
      </c>
      <c r="K43" s="164">
        <f>'AEO T29 Cement 2022 Raw'!N32</f>
        <v>11.668853</v>
      </c>
      <c r="L43" s="164">
        <f>'AEO T29 Cement 2022 Raw'!O32</f>
        <v>11.547938</v>
      </c>
      <c r="M43" s="164">
        <f>'AEO T29 Cement 2022 Raw'!P32</f>
        <v>11.404893</v>
      </c>
      <c r="N43" s="164">
        <f>'AEO T29 Cement 2022 Raw'!Q32</f>
        <v>11.289042</v>
      </c>
      <c r="O43" s="164">
        <f>'AEO T29 Cement 2022 Raw'!R32</f>
        <v>11.169784999999999</v>
      </c>
      <c r="P43" s="164">
        <f>'AEO T29 Cement 2022 Raw'!S32</f>
        <v>11.041686</v>
      </c>
      <c r="Q43" s="164">
        <f>'AEO T29 Cement 2022 Raw'!T32</f>
        <v>10.893618</v>
      </c>
      <c r="R43" s="164">
        <f>'AEO T29 Cement 2022 Raw'!U32</f>
        <v>10.787993999999999</v>
      </c>
      <c r="S43" s="164">
        <f>'AEO T29 Cement 2022 Raw'!V32</f>
        <v>10.700051999999999</v>
      </c>
      <c r="T43" s="164">
        <f>'AEO T29 Cement 2022 Raw'!W32</f>
        <v>10.618276</v>
      </c>
      <c r="U43" s="164">
        <f>'AEO T29 Cement 2022 Raw'!X32</f>
        <v>10.540222999999999</v>
      </c>
      <c r="V43" s="164">
        <f>'AEO T29 Cement 2022 Raw'!Y32</f>
        <v>10.419142000000001</v>
      </c>
      <c r="W43" s="164">
        <f>'AEO T29 Cement 2022 Raw'!Z32</f>
        <v>10.286175999999999</v>
      </c>
      <c r="X43" s="164">
        <f>'AEO T29 Cement 2022 Raw'!AA32</f>
        <v>10.18521</v>
      </c>
      <c r="Y43" s="164">
        <f>'AEO T29 Cement 2022 Raw'!AB32</f>
        <v>10.139372</v>
      </c>
      <c r="Z43" s="164">
        <f>'AEO T29 Cement 2022 Raw'!AC32</f>
        <v>10.074794000000001</v>
      </c>
      <c r="AA43" s="164">
        <f>'AEO T29 Cement 2022 Raw'!AD32</f>
        <v>10.007432</v>
      </c>
      <c r="AB43" s="164">
        <f>'AEO T29 Cement 2022 Raw'!AE32</f>
        <v>9.9423759999999994</v>
      </c>
      <c r="AC43" s="164">
        <f>'AEO T29 Cement 2022 Raw'!AF32</f>
        <v>9.8722189999999994</v>
      </c>
      <c r="AD43" s="164">
        <f>'AEO T29 Cement 2022 Raw'!AG32</f>
        <v>9.8653080000000006</v>
      </c>
      <c r="AE43" s="164">
        <f>'AEO T29 Cement 2022 Raw'!AH32</f>
        <v>9.8615010000000005</v>
      </c>
      <c r="AF43" s="164">
        <f>'AEO T29 Cement 2022 Raw'!AI32</f>
        <v>9.8301470000000002</v>
      </c>
      <c r="AG43" s="256">
        <f>'AEO T29 Cement 2022 Raw'!AJ32</f>
        <v>-8.0000000000000002E-3</v>
      </c>
    </row>
    <row r="44" spans="1:33" ht="15" customHeight="1" x14ac:dyDescent="0.25">
      <c r="A44" s="38" t="s">
        <v>670</v>
      </c>
      <c r="B44" s="163" t="s">
        <v>10</v>
      </c>
      <c r="C44" s="164">
        <f>'AEO T29 Cement 2022 Raw'!F33</f>
        <v>5.2298080000000002</v>
      </c>
      <c r="D44" s="164">
        <f>'AEO T29 Cement 2022 Raw'!G33</f>
        <v>5.2468389999999996</v>
      </c>
      <c r="E44" s="164">
        <f>'AEO T29 Cement 2022 Raw'!H33</f>
        <v>5.1971439999999998</v>
      </c>
      <c r="F44" s="164">
        <f>'AEO T29 Cement 2022 Raw'!I33</f>
        <v>5.1559470000000003</v>
      </c>
      <c r="G44" s="164">
        <f>'AEO T29 Cement 2022 Raw'!J33</f>
        <v>5.0980049999999997</v>
      </c>
      <c r="H44" s="164">
        <f>'AEO T29 Cement 2022 Raw'!K33</f>
        <v>5.0302360000000004</v>
      </c>
      <c r="I44" s="164">
        <f>'AEO T29 Cement 2022 Raw'!L33</f>
        <v>4.9756429999999998</v>
      </c>
      <c r="J44" s="164">
        <f>'AEO T29 Cement 2022 Raw'!M33</f>
        <v>4.8755550000000003</v>
      </c>
      <c r="K44" s="164">
        <f>'AEO T29 Cement 2022 Raw'!N33</f>
        <v>4.7772300000000003</v>
      </c>
      <c r="L44" s="164">
        <f>'AEO T29 Cement 2022 Raw'!O33</f>
        <v>4.6880110000000004</v>
      </c>
      <c r="M44" s="164">
        <f>'AEO T29 Cement 2022 Raw'!P33</f>
        <v>4.5995609999999996</v>
      </c>
      <c r="N44" s="164">
        <f>'AEO T29 Cement 2022 Raw'!Q33</f>
        <v>4.5062090000000001</v>
      </c>
      <c r="O44" s="164">
        <f>'AEO T29 Cement 2022 Raw'!R33</f>
        <v>4.4315749999999996</v>
      </c>
      <c r="P44" s="164">
        <f>'AEO T29 Cement 2022 Raw'!S33</f>
        <v>4.3659359999999996</v>
      </c>
      <c r="Q44" s="164">
        <f>'AEO T29 Cement 2022 Raw'!T33</f>
        <v>4.282572</v>
      </c>
      <c r="R44" s="164">
        <f>'AEO T29 Cement 2022 Raw'!U33</f>
        <v>4.2070959999999999</v>
      </c>
      <c r="S44" s="164">
        <f>'AEO T29 Cement 2022 Raw'!V33</f>
        <v>4.1310000000000002</v>
      </c>
      <c r="T44" s="164">
        <f>'AEO T29 Cement 2022 Raw'!W33</f>
        <v>4.065912</v>
      </c>
      <c r="U44" s="164">
        <f>'AEO T29 Cement 2022 Raw'!X33</f>
        <v>4.0103020000000003</v>
      </c>
      <c r="V44" s="164">
        <f>'AEO T29 Cement 2022 Raw'!Y33</f>
        <v>3.990078</v>
      </c>
      <c r="W44" s="164">
        <f>'AEO T29 Cement 2022 Raw'!Z33</f>
        <v>3.9650940000000001</v>
      </c>
      <c r="X44" s="164">
        <f>'AEO T29 Cement 2022 Raw'!AA33</f>
        <v>3.9383110000000001</v>
      </c>
      <c r="Y44" s="164">
        <f>'AEO T29 Cement 2022 Raw'!AB33</f>
        <v>3.9238789999999999</v>
      </c>
      <c r="Z44" s="164">
        <f>'AEO T29 Cement 2022 Raw'!AC33</f>
        <v>3.910326</v>
      </c>
      <c r="AA44" s="164">
        <f>'AEO T29 Cement 2022 Raw'!AD33</f>
        <v>3.8828019999999999</v>
      </c>
      <c r="AB44" s="164">
        <f>'AEO T29 Cement 2022 Raw'!AE33</f>
        <v>3.8601139999999998</v>
      </c>
      <c r="AC44" s="164">
        <f>'AEO T29 Cement 2022 Raw'!AF33</f>
        <v>3.8378230000000002</v>
      </c>
      <c r="AD44" s="164">
        <f>'AEO T29 Cement 2022 Raw'!AG33</f>
        <v>3.8217379999999999</v>
      </c>
      <c r="AE44" s="164">
        <f>'AEO T29 Cement 2022 Raw'!AH33</f>
        <v>3.8109120000000001</v>
      </c>
      <c r="AF44" s="164">
        <f>'AEO T29 Cement 2022 Raw'!AI33</f>
        <v>3.8003840000000002</v>
      </c>
      <c r="AG44" s="256">
        <f>'AEO T29 Cement 2022 Raw'!AJ33</f>
        <v>-1.0999999999999999E-2</v>
      </c>
    </row>
    <row r="45" spans="1:33" ht="15" customHeight="1" x14ac:dyDescent="0.25">
      <c r="A45" s="38" t="s">
        <v>669</v>
      </c>
      <c r="B45" s="163" t="s">
        <v>11</v>
      </c>
      <c r="C45" s="164">
        <f>'AEO T29 Cement 2022 Raw'!F34</f>
        <v>3.2841429999999998</v>
      </c>
      <c r="D45" s="164">
        <f>'AEO T29 Cement 2022 Raw'!G34</f>
        <v>3.322022</v>
      </c>
      <c r="E45" s="164">
        <f>'AEO T29 Cement 2022 Raw'!H34</f>
        <v>3.333234</v>
      </c>
      <c r="F45" s="164">
        <f>'AEO T29 Cement 2022 Raw'!I34</f>
        <v>3.2751100000000002</v>
      </c>
      <c r="G45" s="164">
        <f>'AEO T29 Cement 2022 Raw'!J34</f>
        <v>3.2478349999999998</v>
      </c>
      <c r="H45" s="164">
        <f>'AEO T29 Cement 2022 Raw'!K34</f>
        <v>3.2115469999999999</v>
      </c>
      <c r="I45" s="164">
        <f>'AEO T29 Cement 2022 Raw'!L34</f>
        <v>3.1708609999999999</v>
      </c>
      <c r="J45" s="164">
        <f>'AEO T29 Cement 2022 Raw'!M34</f>
        <v>3.117823</v>
      </c>
      <c r="K45" s="164">
        <f>'AEO T29 Cement 2022 Raw'!N34</f>
        <v>3.0651169999999999</v>
      </c>
      <c r="L45" s="164">
        <f>'AEO T29 Cement 2022 Raw'!O34</f>
        <v>3.0007480000000002</v>
      </c>
      <c r="M45" s="164">
        <f>'AEO T29 Cement 2022 Raw'!P34</f>
        <v>2.934078</v>
      </c>
      <c r="N45" s="164">
        <f>'AEO T29 Cement 2022 Raw'!Q34</f>
        <v>2.8623090000000002</v>
      </c>
      <c r="O45" s="164">
        <f>'AEO T29 Cement 2022 Raw'!R34</f>
        <v>2.79955</v>
      </c>
      <c r="P45" s="164">
        <f>'AEO T29 Cement 2022 Raw'!S34</f>
        <v>2.7458819999999999</v>
      </c>
      <c r="Q45" s="164">
        <f>'AEO T29 Cement 2022 Raw'!T34</f>
        <v>2.690159</v>
      </c>
      <c r="R45" s="164">
        <f>'AEO T29 Cement 2022 Raw'!U34</f>
        <v>2.6389719999999999</v>
      </c>
      <c r="S45" s="164">
        <f>'AEO T29 Cement 2022 Raw'!V34</f>
        <v>2.5900500000000002</v>
      </c>
      <c r="T45" s="164">
        <f>'AEO T29 Cement 2022 Raw'!W34</f>
        <v>2.547542</v>
      </c>
      <c r="U45" s="164">
        <f>'AEO T29 Cement 2022 Raw'!X34</f>
        <v>2.510745</v>
      </c>
      <c r="V45" s="164">
        <f>'AEO T29 Cement 2022 Raw'!Y34</f>
        <v>2.48</v>
      </c>
      <c r="W45" s="164">
        <f>'AEO T29 Cement 2022 Raw'!Z34</f>
        <v>2.452115</v>
      </c>
      <c r="X45" s="164">
        <f>'AEO T29 Cement 2022 Raw'!AA34</f>
        <v>2.4288159999999999</v>
      </c>
      <c r="Y45" s="164">
        <f>'AEO T29 Cement 2022 Raw'!AB34</f>
        <v>2.413637</v>
      </c>
      <c r="Z45" s="164">
        <f>'AEO T29 Cement 2022 Raw'!AC34</f>
        <v>2.3970220000000002</v>
      </c>
      <c r="AA45" s="164">
        <f>'AEO T29 Cement 2022 Raw'!AD34</f>
        <v>2.3792770000000001</v>
      </c>
      <c r="AB45" s="164">
        <f>'AEO T29 Cement 2022 Raw'!AE34</f>
        <v>2.3609230000000001</v>
      </c>
      <c r="AC45" s="164">
        <f>'AEO T29 Cement 2022 Raw'!AF34</f>
        <v>2.3441529999999999</v>
      </c>
      <c r="AD45" s="164">
        <f>'AEO T29 Cement 2022 Raw'!AG34</f>
        <v>2.3332609999999998</v>
      </c>
      <c r="AE45" s="164">
        <f>'AEO T29 Cement 2022 Raw'!AH34</f>
        <v>2.322953</v>
      </c>
      <c r="AF45" s="164">
        <f>'AEO T29 Cement 2022 Raw'!AI34</f>
        <v>2.3141240000000001</v>
      </c>
      <c r="AG45" s="256">
        <f>'AEO T29 Cement 2022 Raw'!AJ34</f>
        <v>-1.2E-2</v>
      </c>
    </row>
    <row r="46" spans="1:33" ht="15" customHeight="1" x14ac:dyDescent="0.25">
      <c r="A46" s="38" t="s">
        <v>668</v>
      </c>
      <c r="B46" s="162" t="s">
        <v>0</v>
      </c>
      <c r="C46" s="166">
        <f>'AEO T29 Cement 2022 Raw'!F35</f>
        <v>28.305387</v>
      </c>
      <c r="D46" s="166">
        <f>'AEO T29 Cement 2022 Raw'!G35</f>
        <v>28.038067000000002</v>
      </c>
      <c r="E46" s="166">
        <f>'AEO T29 Cement 2022 Raw'!H35</f>
        <v>28.340627999999999</v>
      </c>
      <c r="F46" s="166">
        <f>'AEO T29 Cement 2022 Raw'!I35</f>
        <v>28.396864000000001</v>
      </c>
      <c r="G46" s="166">
        <f>'AEO T29 Cement 2022 Raw'!J35</f>
        <v>28.392296000000002</v>
      </c>
      <c r="H46" s="166">
        <f>'AEO T29 Cement 2022 Raw'!K35</f>
        <v>28.398544000000001</v>
      </c>
      <c r="I46" s="166">
        <f>'AEO T29 Cement 2022 Raw'!L35</f>
        <v>28.40015</v>
      </c>
      <c r="J46" s="166">
        <f>'AEO T29 Cement 2022 Raw'!M35</f>
        <v>28.222743999999999</v>
      </c>
      <c r="K46" s="166">
        <f>'AEO T29 Cement 2022 Raw'!N35</f>
        <v>27.936264000000001</v>
      </c>
      <c r="L46" s="166">
        <f>'AEO T29 Cement 2022 Raw'!O35</f>
        <v>27.496656000000002</v>
      </c>
      <c r="M46" s="166">
        <f>'AEO T29 Cement 2022 Raw'!P35</f>
        <v>26.987248999999998</v>
      </c>
      <c r="N46" s="166">
        <f>'AEO T29 Cement 2022 Raw'!Q35</f>
        <v>26.501812000000001</v>
      </c>
      <c r="O46" s="166">
        <f>'AEO T29 Cement 2022 Raw'!R35</f>
        <v>25.993801000000001</v>
      </c>
      <c r="P46" s="166">
        <f>'AEO T29 Cement 2022 Raw'!S35</f>
        <v>25.479078000000001</v>
      </c>
      <c r="Q46" s="166">
        <f>'AEO T29 Cement 2022 Raw'!T35</f>
        <v>24.945426999999999</v>
      </c>
      <c r="R46" s="166">
        <f>'AEO T29 Cement 2022 Raw'!U35</f>
        <v>24.496445000000001</v>
      </c>
      <c r="S46" s="166">
        <f>'AEO T29 Cement 2022 Raw'!V35</f>
        <v>24.083786</v>
      </c>
      <c r="T46" s="166">
        <f>'AEO T29 Cement 2022 Raw'!W35</f>
        <v>23.703168999999999</v>
      </c>
      <c r="U46" s="166">
        <f>'AEO T29 Cement 2022 Raw'!X35</f>
        <v>23.348686000000001</v>
      </c>
      <c r="V46" s="166">
        <f>'AEO T29 Cement 2022 Raw'!Y35</f>
        <v>22.997638999999999</v>
      </c>
      <c r="W46" s="166">
        <f>'AEO T29 Cement 2022 Raw'!Z35</f>
        <v>22.628208000000001</v>
      </c>
      <c r="X46" s="166">
        <f>'AEO T29 Cement 2022 Raw'!AA35</f>
        <v>22.312078</v>
      </c>
      <c r="Y46" s="166">
        <f>'AEO T29 Cement 2022 Raw'!AB35</f>
        <v>22.100322999999999</v>
      </c>
      <c r="Z46" s="166">
        <f>'AEO T29 Cement 2022 Raw'!AC35</f>
        <v>21.873332999999999</v>
      </c>
      <c r="AA46" s="166">
        <f>'AEO T29 Cement 2022 Raw'!AD35</f>
        <v>21.636769999999999</v>
      </c>
      <c r="AB46" s="166">
        <f>'AEO T29 Cement 2022 Raw'!AE35</f>
        <v>21.418258999999999</v>
      </c>
      <c r="AC46" s="166">
        <f>'AEO T29 Cement 2022 Raw'!AF35</f>
        <v>21.197519</v>
      </c>
      <c r="AD46" s="166">
        <f>'AEO T29 Cement 2022 Raw'!AG35</f>
        <v>21.074936000000001</v>
      </c>
      <c r="AE46" s="166">
        <f>'AEO T29 Cement 2022 Raw'!AH35</f>
        <v>20.968934999999998</v>
      </c>
      <c r="AF46" s="166">
        <f>'AEO T29 Cement 2022 Raw'!AI35</f>
        <v>20.832377999999999</v>
      </c>
      <c r="AG46" s="254">
        <f>'AEO T29 Cement 2022 Raw'!AJ35</f>
        <v>-1.0999999999999999E-2</v>
      </c>
    </row>
    <row r="47" spans="1:33" ht="15" customHeight="1" x14ac:dyDescent="0.25">
      <c r="C47" s="248">
        <f>'AEO T29 Cement 2022 Raw'!F36</f>
        <v>0</v>
      </c>
      <c r="D47" s="248">
        <f>'AEO T29 Cement 2022 Raw'!G36</f>
        <v>0</v>
      </c>
      <c r="E47" s="248">
        <f>'AEO T29 Cement 2022 Raw'!H36</f>
        <v>0</v>
      </c>
      <c r="F47" s="248">
        <f>'AEO T29 Cement 2022 Raw'!I36</f>
        <v>0</v>
      </c>
      <c r="G47" s="248">
        <f>'AEO T29 Cement 2022 Raw'!J36</f>
        <v>0</v>
      </c>
      <c r="H47" s="248">
        <f>'AEO T29 Cement 2022 Raw'!K36</f>
        <v>0</v>
      </c>
      <c r="I47" s="248">
        <f>'AEO T29 Cement 2022 Raw'!L36</f>
        <v>0</v>
      </c>
      <c r="J47" s="248">
        <f>'AEO T29 Cement 2022 Raw'!M36</f>
        <v>0</v>
      </c>
      <c r="K47" s="248">
        <f>'AEO T29 Cement 2022 Raw'!N36</f>
        <v>0</v>
      </c>
      <c r="L47" s="248">
        <f>'AEO T29 Cement 2022 Raw'!O36</f>
        <v>0</v>
      </c>
      <c r="M47" s="248">
        <f>'AEO T29 Cement 2022 Raw'!P36</f>
        <v>0</v>
      </c>
      <c r="N47" s="248">
        <f>'AEO T29 Cement 2022 Raw'!Q36</f>
        <v>0</v>
      </c>
      <c r="O47" s="248">
        <f>'AEO T29 Cement 2022 Raw'!R36</f>
        <v>0</v>
      </c>
      <c r="P47" s="248">
        <f>'AEO T29 Cement 2022 Raw'!S36</f>
        <v>0</v>
      </c>
      <c r="Q47" s="248">
        <f>'AEO T29 Cement 2022 Raw'!T36</f>
        <v>0</v>
      </c>
      <c r="R47" s="248">
        <f>'AEO T29 Cement 2022 Raw'!U36</f>
        <v>0</v>
      </c>
      <c r="S47" s="248">
        <f>'AEO T29 Cement 2022 Raw'!V36</f>
        <v>0</v>
      </c>
      <c r="T47" s="248">
        <f>'AEO T29 Cement 2022 Raw'!W36</f>
        <v>0</v>
      </c>
      <c r="U47" s="248">
        <f>'AEO T29 Cement 2022 Raw'!X36</f>
        <v>0</v>
      </c>
      <c r="V47" s="248">
        <f>'AEO T29 Cement 2022 Raw'!Y36</f>
        <v>0</v>
      </c>
      <c r="W47" s="248">
        <f>'AEO T29 Cement 2022 Raw'!Z36</f>
        <v>0</v>
      </c>
      <c r="X47" s="248">
        <f>'AEO T29 Cement 2022 Raw'!AA36</f>
        <v>0</v>
      </c>
      <c r="Y47" s="248">
        <f>'AEO T29 Cement 2022 Raw'!AB36</f>
        <v>0</v>
      </c>
      <c r="Z47" s="248">
        <f>'AEO T29 Cement 2022 Raw'!AC36</f>
        <v>0</v>
      </c>
      <c r="AA47" s="248">
        <f>'AEO T29 Cement 2022 Raw'!AD36</f>
        <v>0</v>
      </c>
      <c r="AB47" s="248">
        <f>'AEO T29 Cement 2022 Raw'!AE36</f>
        <v>0</v>
      </c>
      <c r="AC47" s="248">
        <f>'AEO T29 Cement 2022 Raw'!AF36</f>
        <v>0</v>
      </c>
      <c r="AD47" s="248">
        <f>'AEO T29 Cement 2022 Raw'!AG36</f>
        <v>0</v>
      </c>
      <c r="AE47" s="248">
        <f>'AEO T29 Cement 2022 Raw'!AH36</f>
        <v>0</v>
      </c>
      <c r="AF47" s="248">
        <f>'AEO T29 Cement 2022 Raw'!AI36</f>
        <v>0</v>
      </c>
      <c r="AG47" s="126">
        <f>'AEO T29 Cement 2022 Raw'!AJ36</f>
        <v>0</v>
      </c>
    </row>
    <row r="48" spans="1:33" ht="15" customHeight="1" x14ac:dyDescent="0.25">
      <c r="B48" s="162" t="s">
        <v>500</v>
      </c>
      <c r="C48" s="248"/>
      <c r="D48" s="248"/>
      <c r="E48" s="248"/>
      <c r="F48" s="248"/>
      <c r="G48" s="248"/>
      <c r="H48" s="248"/>
      <c r="I48" s="248"/>
      <c r="J48" s="248"/>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126"/>
    </row>
    <row r="49" spans="1:33" ht="15" customHeight="1" x14ac:dyDescent="0.25">
      <c r="A49" s="38" t="s">
        <v>667</v>
      </c>
      <c r="B49" s="162" t="s">
        <v>220</v>
      </c>
      <c r="C49" s="232">
        <f>'AEO T29 Cement 2022 Raw'!F37</f>
        <v>28.655331</v>
      </c>
      <c r="D49" s="232">
        <f>'AEO T29 Cement 2022 Raw'!G37</f>
        <v>29.526461000000001</v>
      </c>
      <c r="E49" s="232">
        <f>'AEO T29 Cement 2022 Raw'!H37</f>
        <v>29.840191000000001</v>
      </c>
      <c r="F49" s="232">
        <f>'AEO T29 Cement 2022 Raw'!I37</f>
        <v>29.918659000000002</v>
      </c>
      <c r="G49" s="232">
        <f>'AEO T29 Cement 2022 Raw'!J37</f>
        <v>30.21847</v>
      </c>
      <c r="H49" s="232">
        <f>'AEO T29 Cement 2022 Raw'!K37</f>
        <v>30.455490000000001</v>
      </c>
      <c r="I49" s="232">
        <f>'AEO T29 Cement 2022 Raw'!L37</f>
        <v>30.521747999999999</v>
      </c>
      <c r="J49" s="232">
        <f>'AEO T29 Cement 2022 Raw'!M37</f>
        <v>30.651281000000001</v>
      </c>
      <c r="K49" s="232">
        <f>'AEO T29 Cement 2022 Raw'!N37</f>
        <v>30.667351</v>
      </c>
      <c r="L49" s="232">
        <f>'AEO T29 Cement 2022 Raw'!O37</f>
        <v>30.607637</v>
      </c>
      <c r="M49" s="232">
        <f>'AEO T29 Cement 2022 Raw'!P37</f>
        <v>30.519673999999998</v>
      </c>
      <c r="N49" s="232">
        <f>'AEO T29 Cement 2022 Raw'!Q37</f>
        <v>30.356017999999999</v>
      </c>
      <c r="O49" s="232">
        <f>'AEO T29 Cement 2022 Raw'!R37</f>
        <v>30.237915000000001</v>
      </c>
      <c r="P49" s="232">
        <f>'AEO T29 Cement 2022 Raw'!S37</f>
        <v>29.885014999999999</v>
      </c>
      <c r="Q49" s="232">
        <f>'AEO T29 Cement 2022 Raw'!T37</f>
        <v>29.563203999999999</v>
      </c>
      <c r="R49" s="232">
        <f>'AEO T29 Cement 2022 Raw'!U37</f>
        <v>29.310026000000001</v>
      </c>
      <c r="S49" s="232">
        <f>'AEO T29 Cement 2022 Raw'!V37</f>
        <v>29.103987</v>
      </c>
      <c r="T49" s="232">
        <f>'AEO T29 Cement 2022 Raw'!W37</f>
        <v>28.938912999999999</v>
      </c>
      <c r="U49" s="232">
        <f>'AEO T29 Cement 2022 Raw'!X37</f>
        <v>28.784412</v>
      </c>
      <c r="V49" s="232">
        <f>'AEO T29 Cement 2022 Raw'!Y37</f>
        <v>28.658965999999999</v>
      </c>
      <c r="W49" s="232">
        <f>'AEO T29 Cement 2022 Raw'!Z37</f>
        <v>28.553180999999999</v>
      </c>
      <c r="X49" s="232">
        <f>'AEO T29 Cement 2022 Raw'!AA37</f>
        <v>28.436427999999999</v>
      </c>
      <c r="Y49" s="232">
        <f>'AEO T29 Cement 2022 Raw'!AB37</f>
        <v>28.302778</v>
      </c>
      <c r="Z49" s="232">
        <f>'AEO T29 Cement 2022 Raw'!AC37</f>
        <v>28.187925</v>
      </c>
      <c r="AA49" s="232">
        <f>'AEO T29 Cement 2022 Raw'!AD37</f>
        <v>28.061219999999999</v>
      </c>
      <c r="AB49" s="232">
        <f>'AEO T29 Cement 2022 Raw'!AE37</f>
        <v>27.964206999999998</v>
      </c>
      <c r="AC49" s="232">
        <f>'AEO T29 Cement 2022 Raw'!AF37</f>
        <v>27.866904999999999</v>
      </c>
      <c r="AD49" s="232">
        <f>'AEO T29 Cement 2022 Raw'!AG37</f>
        <v>27.744871</v>
      </c>
      <c r="AE49" s="232">
        <f>'AEO T29 Cement 2022 Raw'!AH37</f>
        <v>27.640411</v>
      </c>
      <c r="AF49" s="232">
        <f>'AEO T29 Cement 2022 Raw'!AI37</f>
        <v>27.583300000000001</v>
      </c>
      <c r="AG49" s="254">
        <f>'AEO T29 Cement 2022 Raw'!AJ37</f>
        <v>-1E-3</v>
      </c>
    </row>
    <row r="50" spans="1:33" ht="15" customHeight="1" x14ac:dyDescent="0.25">
      <c r="C50" s="248"/>
      <c r="D50" s="248"/>
      <c r="E50" s="248"/>
      <c r="F50" s="248"/>
      <c r="G50" s="248"/>
      <c r="H50" s="248"/>
      <c r="I50" s="248"/>
      <c r="J50" s="248"/>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126"/>
    </row>
    <row r="51" spans="1:33" ht="15" customHeight="1" x14ac:dyDescent="0.25">
      <c r="B51" s="162" t="s">
        <v>498</v>
      </c>
      <c r="C51" s="248"/>
      <c r="D51" s="248"/>
      <c r="E51" s="248"/>
      <c r="F51" s="248"/>
      <c r="G51" s="248"/>
      <c r="H51" s="248"/>
      <c r="I51" s="248"/>
      <c r="J51" s="248"/>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126"/>
    </row>
    <row r="52" spans="1:33" ht="15" customHeight="1" x14ac:dyDescent="0.25">
      <c r="B52" s="162" t="s">
        <v>229</v>
      </c>
      <c r="C52" s="248"/>
      <c r="D52" s="248"/>
      <c r="E52" s="248"/>
      <c r="F52" s="248"/>
      <c r="G52" s="248"/>
      <c r="H52" s="248"/>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126"/>
    </row>
    <row r="53" spans="1:33" ht="15" customHeight="1" x14ac:dyDescent="0.25">
      <c r="A53" s="38" t="s">
        <v>666</v>
      </c>
      <c r="B53" s="163" t="s">
        <v>230</v>
      </c>
      <c r="C53" s="164">
        <f>'AEO T29 Cement 2022 Raw'!F40</f>
        <v>6.7599999999999993E-2</v>
      </c>
      <c r="D53" s="164">
        <f>'AEO T29 Cement 2022 Raw'!G40</f>
        <v>6.7599999999999993E-2</v>
      </c>
      <c r="E53" s="164">
        <f>'AEO T29 Cement 2022 Raw'!H40</f>
        <v>6.7599999999999993E-2</v>
      </c>
      <c r="F53" s="164">
        <f>'AEO T29 Cement 2022 Raw'!I40</f>
        <v>6.7599999999999993E-2</v>
      </c>
      <c r="G53" s="164">
        <f>'AEO T29 Cement 2022 Raw'!J40</f>
        <v>6.7599999999999993E-2</v>
      </c>
      <c r="H53" s="164">
        <f>'AEO T29 Cement 2022 Raw'!K40</f>
        <v>6.7599999999999993E-2</v>
      </c>
      <c r="I53" s="164">
        <f>'AEO T29 Cement 2022 Raw'!L40</f>
        <v>6.7599999999999993E-2</v>
      </c>
      <c r="J53" s="164">
        <f>'AEO T29 Cement 2022 Raw'!M40</f>
        <v>6.7599999999999993E-2</v>
      </c>
      <c r="K53" s="164">
        <f>'AEO T29 Cement 2022 Raw'!N40</f>
        <v>6.7599999999999993E-2</v>
      </c>
      <c r="L53" s="164">
        <f>'AEO T29 Cement 2022 Raw'!O40</f>
        <v>6.7599999999999993E-2</v>
      </c>
      <c r="M53" s="164">
        <f>'AEO T29 Cement 2022 Raw'!P40</f>
        <v>6.7599999999999993E-2</v>
      </c>
      <c r="N53" s="164">
        <f>'AEO T29 Cement 2022 Raw'!Q40</f>
        <v>6.7599999999999993E-2</v>
      </c>
      <c r="O53" s="164">
        <f>'AEO T29 Cement 2022 Raw'!R40</f>
        <v>6.7599999999999993E-2</v>
      </c>
      <c r="P53" s="164">
        <f>'AEO T29 Cement 2022 Raw'!S40</f>
        <v>6.7599999999999993E-2</v>
      </c>
      <c r="Q53" s="164">
        <f>'AEO T29 Cement 2022 Raw'!T40</f>
        <v>6.7599999999999993E-2</v>
      </c>
      <c r="R53" s="164">
        <f>'AEO T29 Cement 2022 Raw'!U40</f>
        <v>6.7599999999999993E-2</v>
      </c>
      <c r="S53" s="164">
        <f>'AEO T29 Cement 2022 Raw'!V40</f>
        <v>6.7599999999999993E-2</v>
      </c>
      <c r="T53" s="164">
        <f>'AEO T29 Cement 2022 Raw'!W40</f>
        <v>6.7599999999999993E-2</v>
      </c>
      <c r="U53" s="164">
        <f>'AEO T29 Cement 2022 Raw'!X40</f>
        <v>6.7599999999999993E-2</v>
      </c>
      <c r="V53" s="164">
        <f>'AEO T29 Cement 2022 Raw'!Y40</f>
        <v>6.7599999999999993E-2</v>
      </c>
      <c r="W53" s="164">
        <f>'AEO T29 Cement 2022 Raw'!Z40</f>
        <v>6.7599999999999993E-2</v>
      </c>
      <c r="X53" s="164">
        <f>'AEO T29 Cement 2022 Raw'!AA40</f>
        <v>6.7599999999999993E-2</v>
      </c>
      <c r="Y53" s="164">
        <f>'AEO T29 Cement 2022 Raw'!AB40</f>
        <v>6.7599999999999993E-2</v>
      </c>
      <c r="Z53" s="164">
        <f>'AEO T29 Cement 2022 Raw'!AC40</f>
        <v>6.7599999999999993E-2</v>
      </c>
      <c r="AA53" s="164">
        <f>'AEO T29 Cement 2022 Raw'!AD40</f>
        <v>6.7599999999999993E-2</v>
      </c>
      <c r="AB53" s="164">
        <f>'AEO T29 Cement 2022 Raw'!AE40</f>
        <v>6.7599999999999993E-2</v>
      </c>
      <c r="AC53" s="164">
        <f>'AEO T29 Cement 2022 Raw'!AF40</f>
        <v>6.7599999999999993E-2</v>
      </c>
      <c r="AD53" s="164">
        <f>'AEO T29 Cement 2022 Raw'!AG40</f>
        <v>6.7599999999999993E-2</v>
      </c>
      <c r="AE53" s="164">
        <f>'AEO T29 Cement 2022 Raw'!AH40</f>
        <v>6.7599999999999993E-2</v>
      </c>
      <c r="AF53" s="164">
        <f>'AEO T29 Cement 2022 Raw'!AI40</f>
        <v>6.7599999999999993E-2</v>
      </c>
      <c r="AG53" s="256">
        <f>'AEO T29 Cement 2022 Raw'!AJ40</f>
        <v>0</v>
      </c>
    </row>
    <row r="54" spans="1:33" ht="15" customHeight="1" x14ac:dyDescent="0.25">
      <c r="A54" s="38" t="s">
        <v>665</v>
      </c>
      <c r="B54" s="163" t="s">
        <v>21</v>
      </c>
      <c r="C54" s="164">
        <f>'AEO T29 Cement 2022 Raw'!F41</f>
        <v>8.3000000000000001E-3</v>
      </c>
      <c r="D54" s="164">
        <f>'AEO T29 Cement 2022 Raw'!G41</f>
        <v>8.3000000000000001E-3</v>
      </c>
      <c r="E54" s="164">
        <f>'AEO T29 Cement 2022 Raw'!H41</f>
        <v>8.3000000000000001E-3</v>
      </c>
      <c r="F54" s="164">
        <f>'AEO T29 Cement 2022 Raw'!I41</f>
        <v>8.3000000000000001E-3</v>
      </c>
      <c r="G54" s="164">
        <f>'AEO T29 Cement 2022 Raw'!J41</f>
        <v>8.3009999999999994E-3</v>
      </c>
      <c r="H54" s="164">
        <f>'AEO T29 Cement 2022 Raw'!K41</f>
        <v>8.3009999999999994E-3</v>
      </c>
      <c r="I54" s="164">
        <f>'AEO T29 Cement 2022 Raw'!L41</f>
        <v>8.3009999999999994E-3</v>
      </c>
      <c r="J54" s="164">
        <f>'AEO T29 Cement 2022 Raw'!M41</f>
        <v>8.3009999999999994E-3</v>
      </c>
      <c r="K54" s="164">
        <f>'AEO T29 Cement 2022 Raw'!N41</f>
        <v>8.3009999999999994E-3</v>
      </c>
      <c r="L54" s="164">
        <f>'AEO T29 Cement 2022 Raw'!O41</f>
        <v>8.3009999999999994E-3</v>
      </c>
      <c r="M54" s="164">
        <f>'AEO T29 Cement 2022 Raw'!P41</f>
        <v>8.3009999999999994E-3</v>
      </c>
      <c r="N54" s="164">
        <f>'AEO T29 Cement 2022 Raw'!Q41</f>
        <v>8.3009999999999994E-3</v>
      </c>
      <c r="O54" s="164">
        <f>'AEO T29 Cement 2022 Raw'!R41</f>
        <v>8.3009999999999994E-3</v>
      </c>
      <c r="P54" s="164">
        <f>'AEO T29 Cement 2022 Raw'!S41</f>
        <v>8.3020000000000004E-3</v>
      </c>
      <c r="Q54" s="164">
        <f>'AEO T29 Cement 2022 Raw'!T41</f>
        <v>8.3020000000000004E-3</v>
      </c>
      <c r="R54" s="164">
        <f>'AEO T29 Cement 2022 Raw'!U41</f>
        <v>8.3020000000000004E-3</v>
      </c>
      <c r="S54" s="164">
        <f>'AEO T29 Cement 2022 Raw'!V41</f>
        <v>8.3029999999999996E-3</v>
      </c>
      <c r="T54" s="164">
        <f>'AEO T29 Cement 2022 Raw'!W41</f>
        <v>8.3040000000000006E-3</v>
      </c>
      <c r="U54" s="164">
        <f>'AEO T29 Cement 2022 Raw'!X41</f>
        <v>8.3049999999999999E-3</v>
      </c>
      <c r="V54" s="164">
        <f>'AEO T29 Cement 2022 Raw'!Y41</f>
        <v>8.3059999999999991E-3</v>
      </c>
      <c r="W54" s="164">
        <f>'AEO T29 Cement 2022 Raw'!Z41</f>
        <v>8.3070000000000001E-3</v>
      </c>
      <c r="X54" s="164">
        <f>'AEO T29 Cement 2022 Raw'!AA41</f>
        <v>8.3079999999999994E-3</v>
      </c>
      <c r="Y54" s="164">
        <f>'AEO T29 Cement 2022 Raw'!AB41</f>
        <v>8.3079999999999994E-3</v>
      </c>
      <c r="Z54" s="164">
        <f>'AEO T29 Cement 2022 Raw'!AC41</f>
        <v>8.3090000000000004E-3</v>
      </c>
      <c r="AA54" s="164">
        <f>'AEO T29 Cement 2022 Raw'!AD41</f>
        <v>8.3099999999999997E-3</v>
      </c>
      <c r="AB54" s="164">
        <f>'AEO T29 Cement 2022 Raw'!AE41</f>
        <v>8.3099999999999997E-3</v>
      </c>
      <c r="AC54" s="164">
        <f>'AEO T29 Cement 2022 Raw'!AF41</f>
        <v>8.3110000000000007E-3</v>
      </c>
      <c r="AD54" s="164">
        <f>'AEO T29 Cement 2022 Raw'!AG41</f>
        <v>8.3119999999999999E-3</v>
      </c>
      <c r="AE54" s="164">
        <f>'AEO T29 Cement 2022 Raw'!AH41</f>
        <v>8.3119999999999999E-3</v>
      </c>
      <c r="AF54" s="164">
        <f>'AEO T29 Cement 2022 Raw'!AI41</f>
        <v>8.3129999999999992E-3</v>
      </c>
      <c r="AG54" s="256">
        <f>'AEO T29 Cement 2022 Raw'!AJ41</f>
        <v>0</v>
      </c>
    </row>
    <row r="55" spans="1:33" ht="15" customHeight="1" x14ac:dyDescent="0.25">
      <c r="A55" s="38" t="s">
        <v>664</v>
      </c>
      <c r="B55" s="163" t="s">
        <v>489</v>
      </c>
      <c r="C55" s="164">
        <f>'AEO T29 Cement 2022 Raw'!F42</f>
        <v>0</v>
      </c>
      <c r="D55" s="164">
        <f>'AEO T29 Cement 2022 Raw'!G42</f>
        <v>0</v>
      </c>
      <c r="E55" s="164">
        <f>'AEO T29 Cement 2022 Raw'!H42</f>
        <v>0</v>
      </c>
      <c r="F55" s="164">
        <f>'AEO T29 Cement 2022 Raw'!I42</f>
        <v>0</v>
      </c>
      <c r="G55" s="164">
        <f>'AEO T29 Cement 2022 Raw'!J42</f>
        <v>0</v>
      </c>
      <c r="H55" s="164">
        <f>'AEO T29 Cement 2022 Raw'!K42</f>
        <v>0</v>
      </c>
      <c r="I55" s="164">
        <f>'AEO T29 Cement 2022 Raw'!L42</f>
        <v>0</v>
      </c>
      <c r="J55" s="164">
        <f>'AEO T29 Cement 2022 Raw'!M42</f>
        <v>0</v>
      </c>
      <c r="K55" s="164">
        <f>'AEO T29 Cement 2022 Raw'!N42</f>
        <v>0</v>
      </c>
      <c r="L55" s="164">
        <f>'AEO T29 Cement 2022 Raw'!O42</f>
        <v>0</v>
      </c>
      <c r="M55" s="164">
        <f>'AEO T29 Cement 2022 Raw'!P42</f>
        <v>0</v>
      </c>
      <c r="N55" s="164">
        <f>'AEO T29 Cement 2022 Raw'!Q42</f>
        <v>0</v>
      </c>
      <c r="O55" s="164">
        <f>'AEO T29 Cement 2022 Raw'!R42</f>
        <v>0</v>
      </c>
      <c r="P55" s="164">
        <f>'AEO T29 Cement 2022 Raw'!S42</f>
        <v>0</v>
      </c>
      <c r="Q55" s="164">
        <f>'AEO T29 Cement 2022 Raw'!T42</f>
        <v>0</v>
      </c>
      <c r="R55" s="164">
        <f>'AEO T29 Cement 2022 Raw'!U42</f>
        <v>0</v>
      </c>
      <c r="S55" s="164">
        <f>'AEO T29 Cement 2022 Raw'!V42</f>
        <v>0</v>
      </c>
      <c r="T55" s="164">
        <f>'AEO T29 Cement 2022 Raw'!W42</f>
        <v>0</v>
      </c>
      <c r="U55" s="164">
        <f>'AEO T29 Cement 2022 Raw'!X42</f>
        <v>0</v>
      </c>
      <c r="V55" s="164">
        <f>'AEO T29 Cement 2022 Raw'!Y42</f>
        <v>0</v>
      </c>
      <c r="W55" s="164">
        <f>'AEO T29 Cement 2022 Raw'!Z42</f>
        <v>0</v>
      </c>
      <c r="X55" s="164">
        <f>'AEO T29 Cement 2022 Raw'!AA42</f>
        <v>0</v>
      </c>
      <c r="Y55" s="164">
        <f>'AEO T29 Cement 2022 Raw'!AB42</f>
        <v>0</v>
      </c>
      <c r="Z55" s="164">
        <f>'AEO T29 Cement 2022 Raw'!AC42</f>
        <v>0</v>
      </c>
      <c r="AA55" s="164">
        <f>'AEO T29 Cement 2022 Raw'!AD42</f>
        <v>0</v>
      </c>
      <c r="AB55" s="164">
        <f>'AEO T29 Cement 2022 Raw'!AE42</f>
        <v>0</v>
      </c>
      <c r="AC55" s="164">
        <f>'AEO T29 Cement 2022 Raw'!AF42</f>
        <v>0</v>
      </c>
      <c r="AD55" s="164">
        <f>'AEO T29 Cement 2022 Raw'!AG42</f>
        <v>0</v>
      </c>
      <c r="AE55" s="164">
        <f>'AEO T29 Cement 2022 Raw'!AH42</f>
        <v>0</v>
      </c>
      <c r="AF55" s="164">
        <f>'AEO T29 Cement 2022 Raw'!AI42</f>
        <v>0</v>
      </c>
      <c r="AG55" s="256" t="str">
        <f>'AEO T29 Cement 2022 Raw'!AJ42</f>
        <v>- -</v>
      </c>
    </row>
    <row r="56" spans="1:33" ht="15" customHeight="1" x14ac:dyDescent="0.25">
      <c r="A56" s="38" t="s">
        <v>663</v>
      </c>
      <c r="B56" s="163" t="s">
        <v>231</v>
      </c>
      <c r="C56" s="164">
        <f>'AEO T29 Cement 2022 Raw'!F43</f>
        <v>4.4999999999999997E-3</v>
      </c>
      <c r="D56" s="164">
        <f>'AEO T29 Cement 2022 Raw'!G43</f>
        <v>4.4999999999999997E-3</v>
      </c>
      <c r="E56" s="164">
        <f>'AEO T29 Cement 2022 Raw'!H43</f>
        <v>4.4999999999999997E-3</v>
      </c>
      <c r="F56" s="164">
        <f>'AEO T29 Cement 2022 Raw'!I43</f>
        <v>2.46E-2</v>
      </c>
      <c r="G56" s="164">
        <f>'AEO T29 Cement 2022 Raw'!J43</f>
        <v>2.46E-2</v>
      </c>
      <c r="H56" s="164">
        <f>'AEO T29 Cement 2022 Raw'!K43</f>
        <v>2.46E-2</v>
      </c>
      <c r="I56" s="164">
        <f>'AEO T29 Cement 2022 Raw'!L43</f>
        <v>2.46E-2</v>
      </c>
      <c r="J56" s="164">
        <f>'AEO T29 Cement 2022 Raw'!M43</f>
        <v>2.46E-2</v>
      </c>
      <c r="K56" s="164">
        <f>'AEO T29 Cement 2022 Raw'!N43</f>
        <v>2.46E-2</v>
      </c>
      <c r="L56" s="164">
        <f>'AEO T29 Cement 2022 Raw'!O43</f>
        <v>2.46E-2</v>
      </c>
      <c r="M56" s="164">
        <f>'AEO T29 Cement 2022 Raw'!P43</f>
        <v>2.46E-2</v>
      </c>
      <c r="N56" s="164">
        <f>'AEO T29 Cement 2022 Raw'!Q43</f>
        <v>2.46E-2</v>
      </c>
      <c r="O56" s="164">
        <f>'AEO T29 Cement 2022 Raw'!R43</f>
        <v>2.46E-2</v>
      </c>
      <c r="P56" s="164">
        <f>'AEO T29 Cement 2022 Raw'!S43</f>
        <v>2.46E-2</v>
      </c>
      <c r="Q56" s="164">
        <f>'AEO T29 Cement 2022 Raw'!T43</f>
        <v>2.46E-2</v>
      </c>
      <c r="R56" s="164">
        <f>'AEO T29 Cement 2022 Raw'!U43</f>
        <v>2.46E-2</v>
      </c>
      <c r="S56" s="164">
        <f>'AEO T29 Cement 2022 Raw'!V43</f>
        <v>2.46E-2</v>
      </c>
      <c r="T56" s="164">
        <f>'AEO T29 Cement 2022 Raw'!W43</f>
        <v>2.46E-2</v>
      </c>
      <c r="U56" s="164">
        <f>'AEO T29 Cement 2022 Raw'!X43</f>
        <v>2.46E-2</v>
      </c>
      <c r="V56" s="164">
        <f>'AEO T29 Cement 2022 Raw'!Y43</f>
        <v>2.46E-2</v>
      </c>
      <c r="W56" s="164">
        <f>'AEO T29 Cement 2022 Raw'!Z43</f>
        <v>2.46E-2</v>
      </c>
      <c r="X56" s="164">
        <f>'AEO T29 Cement 2022 Raw'!AA43</f>
        <v>2.46E-2</v>
      </c>
      <c r="Y56" s="164">
        <f>'AEO T29 Cement 2022 Raw'!AB43</f>
        <v>2.46E-2</v>
      </c>
      <c r="Z56" s="164">
        <f>'AEO T29 Cement 2022 Raw'!AC43</f>
        <v>2.46E-2</v>
      </c>
      <c r="AA56" s="164">
        <f>'AEO T29 Cement 2022 Raw'!AD43</f>
        <v>2.46E-2</v>
      </c>
      <c r="AB56" s="164">
        <f>'AEO T29 Cement 2022 Raw'!AE43</f>
        <v>2.46E-2</v>
      </c>
      <c r="AC56" s="164">
        <f>'AEO T29 Cement 2022 Raw'!AF43</f>
        <v>2.46E-2</v>
      </c>
      <c r="AD56" s="164">
        <f>'AEO T29 Cement 2022 Raw'!AG43</f>
        <v>2.46E-2</v>
      </c>
      <c r="AE56" s="164">
        <f>'AEO T29 Cement 2022 Raw'!AH43</f>
        <v>2.46E-2</v>
      </c>
      <c r="AF56" s="164">
        <f>'AEO T29 Cement 2022 Raw'!AI43</f>
        <v>2.46E-2</v>
      </c>
      <c r="AG56" s="256">
        <f>'AEO T29 Cement 2022 Raw'!AJ43</f>
        <v>0.06</v>
      </c>
    </row>
    <row r="57" spans="1:33" ht="15" customHeight="1" x14ac:dyDescent="0.25">
      <c r="A57" s="38" t="s">
        <v>662</v>
      </c>
      <c r="B57" s="162" t="s">
        <v>224</v>
      </c>
      <c r="C57" s="166">
        <f>'AEO T29 Cement 2022 Raw'!F44</f>
        <v>8.0399999999999999E-2</v>
      </c>
      <c r="D57" s="166">
        <f>'AEO T29 Cement 2022 Raw'!G44</f>
        <v>8.0399999999999999E-2</v>
      </c>
      <c r="E57" s="166">
        <f>'AEO T29 Cement 2022 Raw'!H44</f>
        <v>8.0399999999999999E-2</v>
      </c>
      <c r="F57" s="166">
        <f>'AEO T29 Cement 2022 Raw'!I44</f>
        <v>0.10050000000000001</v>
      </c>
      <c r="G57" s="166">
        <f>'AEO T29 Cement 2022 Raw'!J44</f>
        <v>0.10050099999999999</v>
      </c>
      <c r="H57" s="166">
        <f>'AEO T29 Cement 2022 Raw'!K44</f>
        <v>0.10050099999999999</v>
      </c>
      <c r="I57" s="166">
        <f>'AEO T29 Cement 2022 Raw'!L44</f>
        <v>0.10050099999999999</v>
      </c>
      <c r="J57" s="166">
        <f>'AEO T29 Cement 2022 Raw'!M44</f>
        <v>0.10050099999999999</v>
      </c>
      <c r="K57" s="166">
        <f>'AEO T29 Cement 2022 Raw'!N44</f>
        <v>0.10050099999999999</v>
      </c>
      <c r="L57" s="166">
        <f>'AEO T29 Cement 2022 Raw'!O44</f>
        <v>0.10050099999999999</v>
      </c>
      <c r="M57" s="166">
        <f>'AEO T29 Cement 2022 Raw'!P44</f>
        <v>0.10050099999999999</v>
      </c>
      <c r="N57" s="166">
        <f>'AEO T29 Cement 2022 Raw'!Q44</f>
        <v>0.10050099999999999</v>
      </c>
      <c r="O57" s="166">
        <f>'AEO T29 Cement 2022 Raw'!R44</f>
        <v>0.10050099999999999</v>
      </c>
      <c r="P57" s="166">
        <f>'AEO T29 Cement 2022 Raw'!S44</f>
        <v>0.10050199999999999</v>
      </c>
      <c r="Q57" s="166">
        <f>'AEO T29 Cement 2022 Raw'!T44</f>
        <v>0.10050199999999999</v>
      </c>
      <c r="R57" s="166">
        <f>'AEO T29 Cement 2022 Raw'!U44</f>
        <v>0.10050199999999999</v>
      </c>
      <c r="S57" s="166">
        <f>'AEO T29 Cement 2022 Raw'!V44</f>
        <v>0.100503</v>
      </c>
      <c r="T57" s="166">
        <f>'AEO T29 Cement 2022 Raw'!W44</f>
        <v>0.100504</v>
      </c>
      <c r="U57" s="166">
        <f>'AEO T29 Cement 2022 Raw'!X44</f>
        <v>0.100505</v>
      </c>
      <c r="V57" s="166">
        <f>'AEO T29 Cement 2022 Raw'!Y44</f>
        <v>0.100506</v>
      </c>
      <c r="W57" s="166">
        <f>'AEO T29 Cement 2022 Raw'!Z44</f>
        <v>0.100507</v>
      </c>
      <c r="X57" s="166">
        <f>'AEO T29 Cement 2022 Raw'!AA44</f>
        <v>0.100508</v>
      </c>
      <c r="Y57" s="166">
        <f>'AEO T29 Cement 2022 Raw'!AB44</f>
        <v>0.100508</v>
      </c>
      <c r="Z57" s="166">
        <f>'AEO T29 Cement 2022 Raw'!AC44</f>
        <v>0.100509</v>
      </c>
      <c r="AA57" s="166">
        <f>'AEO T29 Cement 2022 Raw'!AD44</f>
        <v>0.10051</v>
      </c>
      <c r="AB57" s="166">
        <f>'AEO T29 Cement 2022 Raw'!AE44</f>
        <v>0.10051</v>
      </c>
      <c r="AC57" s="166">
        <f>'AEO T29 Cement 2022 Raw'!AF44</f>
        <v>0.100511</v>
      </c>
      <c r="AD57" s="166">
        <f>'AEO T29 Cement 2022 Raw'!AG44</f>
        <v>0.100512</v>
      </c>
      <c r="AE57" s="166">
        <f>'AEO T29 Cement 2022 Raw'!AH44</f>
        <v>0.100512</v>
      </c>
      <c r="AF57" s="166">
        <f>'AEO T29 Cement 2022 Raw'!AI44</f>
        <v>0.10051300000000001</v>
      </c>
      <c r="AG57" s="254">
        <f>'AEO T29 Cement 2022 Raw'!AJ44</f>
        <v>8.0000000000000002E-3</v>
      </c>
    </row>
    <row r="58" spans="1:33" ht="12" customHeight="1" x14ac:dyDescent="0.25">
      <c r="B58" s="162" t="s">
        <v>232</v>
      </c>
      <c r="C58" s="248"/>
      <c r="D58" s="248"/>
      <c r="E58" s="248"/>
      <c r="F58" s="248"/>
      <c r="G58" s="248"/>
      <c r="H58" s="248"/>
      <c r="I58" s="248"/>
      <c r="J58" s="248"/>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126"/>
    </row>
    <row r="59" spans="1:33" ht="15" customHeight="1" x14ac:dyDescent="0.25">
      <c r="A59" s="38" t="s">
        <v>661</v>
      </c>
      <c r="B59" s="163" t="s">
        <v>230</v>
      </c>
      <c r="C59" s="164">
        <f>'AEO T29 Cement 2022 Raw'!F46</f>
        <v>0.16221099999999999</v>
      </c>
      <c r="D59" s="164">
        <f>'AEO T29 Cement 2022 Raw'!G46</f>
        <v>0.16221099999999999</v>
      </c>
      <c r="E59" s="164">
        <f>'AEO T29 Cement 2022 Raw'!H46</f>
        <v>0.16221099999999999</v>
      </c>
      <c r="F59" s="164">
        <f>'AEO T29 Cement 2022 Raw'!I46</f>
        <v>0.16221099999999999</v>
      </c>
      <c r="G59" s="164">
        <f>'AEO T29 Cement 2022 Raw'!J46</f>
        <v>0.16221099999999999</v>
      </c>
      <c r="H59" s="164">
        <f>'AEO T29 Cement 2022 Raw'!K46</f>
        <v>0.16221099999999999</v>
      </c>
      <c r="I59" s="164">
        <f>'AEO T29 Cement 2022 Raw'!L46</f>
        <v>0.16221099999999999</v>
      </c>
      <c r="J59" s="164">
        <f>'AEO T29 Cement 2022 Raw'!M46</f>
        <v>0.16221099999999999</v>
      </c>
      <c r="K59" s="164">
        <f>'AEO T29 Cement 2022 Raw'!N46</f>
        <v>0.16221099999999999</v>
      </c>
      <c r="L59" s="164">
        <f>'AEO T29 Cement 2022 Raw'!O46</f>
        <v>0.16221099999999999</v>
      </c>
      <c r="M59" s="164">
        <f>'AEO T29 Cement 2022 Raw'!P46</f>
        <v>0.16221099999999999</v>
      </c>
      <c r="N59" s="164">
        <f>'AEO T29 Cement 2022 Raw'!Q46</f>
        <v>0.16221099999999999</v>
      </c>
      <c r="O59" s="164">
        <f>'AEO T29 Cement 2022 Raw'!R46</f>
        <v>0.16221099999999999</v>
      </c>
      <c r="P59" s="164">
        <f>'AEO T29 Cement 2022 Raw'!S46</f>
        <v>0.16221099999999999</v>
      </c>
      <c r="Q59" s="164">
        <f>'AEO T29 Cement 2022 Raw'!T46</f>
        <v>0.16221099999999999</v>
      </c>
      <c r="R59" s="164">
        <f>'AEO T29 Cement 2022 Raw'!U46</f>
        <v>0.16221099999999999</v>
      </c>
      <c r="S59" s="164">
        <f>'AEO T29 Cement 2022 Raw'!V46</f>
        <v>0.16221099999999999</v>
      </c>
      <c r="T59" s="164">
        <f>'AEO T29 Cement 2022 Raw'!W46</f>
        <v>0.16221099999999999</v>
      </c>
      <c r="U59" s="164">
        <f>'AEO T29 Cement 2022 Raw'!X46</f>
        <v>0.16221099999999999</v>
      </c>
      <c r="V59" s="164">
        <f>'AEO T29 Cement 2022 Raw'!Y46</f>
        <v>0.16221099999999999</v>
      </c>
      <c r="W59" s="164">
        <f>'AEO T29 Cement 2022 Raw'!Z46</f>
        <v>0.16221099999999999</v>
      </c>
      <c r="X59" s="164">
        <f>'AEO T29 Cement 2022 Raw'!AA46</f>
        <v>0.16221099999999999</v>
      </c>
      <c r="Y59" s="164">
        <f>'AEO T29 Cement 2022 Raw'!AB46</f>
        <v>0.16221099999999999</v>
      </c>
      <c r="Z59" s="164">
        <f>'AEO T29 Cement 2022 Raw'!AC46</f>
        <v>0.16221099999999999</v>
      </c>
      <c r="AA59" s="164">
        <f>'AEO T29 Cement 2022 Raw'!AD46</f>
        <v>0.16221099999999999</v>
      </c>
      <c r="AB59" s="164">
        <f>'AEO T29 Cement 2022 Raw'!AE46</f>
        <v>0.16221099999999999</v>
      </c>
      <c r="AC59" s="164">
        <f>'AEO T29 Cement 2022 Raw'!AF46</f>
        <v>0.16221099999999999</v>
      </c>
      <c r="AD59" s="164">
        <f>'AEO T29 Cement 2022 Raw'!AG46</f>
        <v>0.16221099999999999</v>
      </c>
      <c r="AE59" s="164">
        <f>'AEO T29 Cement 2022 Raw'!AH46</f>
        <v>0.16221099999999999</v>
      </c>
      <c r="AF59" s="164">
        <f>'AEO T29 Cement 2022 Raw'!AI46</f>
        <v>0.16221099999999999</v>
      </c>
      <c r="AG59" s="256">
        <f>'AEO T29 Cement 2022 Raw'!AJ46</f>
        <v>0</v>
      </c>
    </row>
    <row r="60" spans="1:33" ht="15" customHeight="1" x14ac:dyDescent="0.25">
      <c r="A60" s="38" t="s">
        <v>660</v>
      </c>
      <c r="B60" s="163" t="s">
        <v>21</v>
      </c>
      <c r="C60" s="164">
        <f>'AEO T29 Cement 2022 Raw'!F47</f>
        <v>6.6184999999999994E-2</v>
      </c>
      <c r="D60" s="164">
        <f>'AEO T29 Cement 2022 Raw'!G47</f>
        <v>6.6184999999999994E-2</v>
      </c>
      <c r="E60" s="164">
        <f>'AEO T29 Cement 2022 Raw'!H47</f>
        <v>6.6184999999999994E-2</v>
      </c>
      <c r="F60" s="164">
        <f>'AEO T29 Cement 2022 Raw'!I47</f>
        <v>6.6185999999999995E-2</v>
      </c>
      <c r="G60" s="164">
        <f>'AEO T29 Cement 2022 Raw'!J47</f>
        <v>6.6185999999999995E-2</v>
      </c>
      <c r="H60" s="164">
        <f>'AEO T29 Cement 2022 Raw'!K47</f>
        <v>6.6186999999999996E-2</v>
      </c>
      <c r="I60" s="164">
        <f>'AEO T29 Cement 2022 Raw'!L47</f>
        <v>6.6186999999999996E-2</v>
      </c>
      <c r="J60" s="164">
        <f>'AEO T29 Cement 2022 Raw'!M47</f>
        <v>6.6186999999999996E-2</v>
      </c>
      <c r="K60" s="164">
        <f>'AEO T29 Cement 2022 Raw'!N47</f>
        <v>6.6186999999999996E-2</v>
      </c>
      <c r="L60" s="164">
        <f>'AEO T29 Cement 2022 Raw'!O47</f>
        <v>6.6186999999999996E-2</v>
      </c>
      <c r="M60" s="164">
        <f>'AEO T29 Cement 2022 Raw'!P47</f>
        <v>6.6187999999999997E-2</v>
      </c>
      <c r="N60" s="164">
        <f>'AEO T29 Cement 2022 Raw'!Q47</f>
        <v>6.6188999999999998E-2</v>
      </c>
      <c r="O60" s="164">
        <f>'AEO T29 Cement 2022 Raw'!R47</f>
        <v>6.6189999999999999E-2</v>
      </c>
      <c r="P60" s="164">
        <f>'AEO T29 Cement 2022 Raw'!S47</f>
        <v>6.6191E-2</v>
      </c>
      <c r="Q60" s="164">
        <f>'AEO T29 Cement 2022 Raw'!T47</f>
        <v>6.6192000000000001E-2</v>
      </c>
      <c r="R60" s="164">
        <f>'AEO T29 Cement 2022 Raw'!U47</f>
        <v>6.6193000000000002E-2</v>
      </c>
      <c r="S60" s="164">
        <f>'AEO T29 Cement 2022 Raw'!V47</f>
        <v>6.6195000000000004E-2</v>
      </c>
      <c r="T60" s="164">
        <f>'AEO T29 Cement 2022 Raw'!W47</f>
        <v>6.6198000000000007E-2</v>
      </c>
      <c r="U60" s="164">
        <f>'AEO T29 Cement 2022 Raw'!X47</f>
        <v>6.6201999999999997E-2</v>
      </c>
      <c r="V60" s="164">
        <f>'AEO T29 Cement 2022 Raw'!Y47</f>
        <v>6.6206000000000001E-2</v>
      </c>
      <c r="W60" s="164">
        <f>'AEO T29 Cement 2022 Raw'!Z47</f>
        <v>6.6209000000000004E-2</v>
      </c>
      <c r="X60" s="164">
        <f>'AEO T29 Cement 2022 Raw'!AA47</f>
        <v>6.6212999999999994E-2</v>
      </c>
      <c r="Y60" s="164">
        <f>'AEO T29 Cement 2022 Raw'!AB47</f>
        <v>6.6214999999999996E-2</v>
      </c>
      <c r="Z60" s="164">
        <f>'AEO T29 Cement 2022 Raw'!AC47</f>
        <v>6.6216999999999998E-2</v>
      </c>
      <c r="AA60" s="164">
        <f>'AEO T29 Cement 2022 Raw'!AD47</f>
        <v>6.6219E-2</v>
      </c>
      <c r="AB60" s="164">
        <f>'AEO T29 Cement 2022 Raw'!AE47</f>
        <v>6.6222000000000003E-2</v>
      </c>
      <c r="AC60" s="164">
        <f>'AEO T29 Cement 2022 Raw'!AF47</f>
        <v>6.6224000000000005E-2</v>
      </c>
      <c r="AD60" s="164">
        <f>'AEO T29 Cement 2022 Raw'!AG47</f>
        <v>6.6226999999999994E-2</v>
      </c>
      <c r="AE60" s="164">
        <f>'AEO T29 Cement 2022 Raw'!AH47</f>
        <v>6.6228999999999996E-2</v>
      </c>
      <c r="AF60" s="164">
        <f>'AEO T29 Cement 2022 Raw'!AI47</f>
        <v>6.6231999999999999E-2</v>
      </c>
      <c r="AG60" s="256">
        <f>'AEO T29 Cement 2022 Raw'!AJ47</f>
        <v>0</v>
      </c>
    </row>
    <row r="61" spans="1:33" ht="15" customHeight="1" x14ac:dyDescent="0.25">
      <c r="A61" s="38" t="s">
        <v>659</v>
      </c>
      <c r="B61" s="163" t="s">
        <v>489</v>
      </c>
      <c r="C61" s="164">
        <f>'AEO T29 Cement 2022 Raw'!F48</f>
        <v>0</v>
      </c>
      <c r="D61" s="164">
        <f>'AEO T29 Cement 2022 Raw'!G48</f>
        <v>0</v>
      </c>
      <c r="E61" s="164">
        <f>'AEO T29 Cement 2022 Raw'!H48</f>
        <v>0</v>
      </c>
      <c r="F61" s="164">
        <f>'AEO T29 Cement 2022 Raw'!I48</f>
        <v>0</v>
      </c>
      <c r="G61" s="164">
        <f>'AEO T29 Cement 2022 Raw'!J48</f>
        <v>0</v>
      </c>
      <c r="H61" s="164">
        <f>'AEO T29 Cement 2022 Raw'!K48</f>
        <v>0</v>
      </c>
      <c r="I61" s="164">
        <f>'AEO T29 Cement 2022 Raw'!L48</f>
        <v>0</v>
      </c>
      <c r="J61" s="164">
        <f>'AEO T29 Cement 2022 Raw'!M48</f>
        <v>0</v>
      </c>
      <c r="K61" s="164">
        <f>'AEO T29 Cement 2022 Raw'!N48</f>
        <v>0</v>
      </c>
      <c r="L61" s="164">
        <f>'AEO T29 Cement 2022 Raw'!O48</f>
        <v>0</v>
      </c>
      <c r="M61" s="164">
        <f>'AEO T29 Cement 2022 Raw'!P48</f>
        <v>0</v>
      </c>
      <c r="N61" s="164">
        <f>'AEO T29 Cement 2022 Raw'!Q48</f>
        <v>0</v>
      </c>
      <c r="O61" s="164">
        <f>'AEO T29 Cement 2022 Raw'!R48</f>
        <v>0</v>
      </c>
      <c r="P61" s="164">
        <f>'AEO T29 Cement 2022 Raw'!S48</f>
        <v>0</v>
      </c>
      <c r="Q61" s="164">
        <f>'AEO T29 Cement 2022 Raw'!T48</f>
        <v>0</v>
      </c>
      <c r="R61" s="164">
        <f>'AEO T29 Cement 2022 Raw'!U48</f>
        <v>0</v>
      </c>
      <c r="S61" s="164">
        <f>'AEO T29 Cement 2022 Raw'!V48</f>
        <v>0</v>
      </c>
      <c r="T61" s="164">
        <f>'AEO T29 Cement 2022 Raw'!W48</f>
        <v>0</v>
      </c>
      <c r="U61" s="164">
        <f>'AEO T29 Cement 2022 Raw'!X48</f>
        <v>0</v>
      </c>
      <c r="V61" s="164">
        <f>'AEO T29 Cement 2022 Raw'!Y48</f>
        <v>0</v>
      </c>
      <c r="W61" s="164">
        <f>'AEO T29 Cement 2022 Raw'!Z48</f>
        <v>0</v>
      </c>
      <c r="X61" s="164">
        <f>'AEO T29 Cement 2022 Raw'!AA48</f>
        <v>0</v>
      </c>
      <c r="Y61" s="164">
        <f>'AEO T29 Cement 2022 Raw'!AB48</f>
        <v>0</v>
      </c>
      <c r="Z61" s="164">
        <f>'AEO T29 Cement 2022 Raw'!AC48</f>
        <v>0</v>
      </c>
      <c r="AA61" s="164">
        <f>'AEO T29 Cement 2022 Raw'!AD48</f>
        <v>0</v>
      </c>
      <c r="AB61" s="164">
        <f>'AEO T29 Cement 2022 Raw'!AE48</f>
        <v>0</v>
      </c>
      <c r="AC61" s="164">
        <f>'AEO T29 Cement 2022 Raw'!AF48</f>
        <v>0</v>
      </c>
      <c r="AD61" s="164">
        <f>'AEO T29 Cement 2022 Raw'!AG48</f>
        <v>0</v>
      </c>
      <c r="AE61" s="164">
        <f>'AEO T29 Cement 2022 Raw'!AH48</f>
        <v>0</v>
      </c>
      <c r="AF61" s="164">
        <f>'AEO T29 Cement 2022 Raw'!AI48</f>
        <v>0</v>
      </c>
      <c r="AG61" s="256" t="str">
        <f>'AEO T29 Cement 2022 Raw'!AJ48</f>
        <v>- -</v>
      </c>
    </row>
    <row r="62" spans="1:33" ht="15" customHeight="1" x14ac:dyDescent="0.25">
      <c r="A62" s="38" t="s">
        <v>658</v>
      </c>
      <c r="B62" s="163" t="s">
        <v>231</v>
      </c>
      <c r="C62" s="164">
        <f>'AEO T29 Cement 2022 Raw'!F49</f>
        <v>4.6969999999999998E-3</v>
      </c>
      <c r="D62" s="164">
        <f>'AEO T29 Cement 2022 Raw'!G49</f>
        <v>4.6969999999999998E-3</v>
      </c>
      <c r="E62" s="164">
        <f>'AEO T29 Cement 2022 Raw'!H49</f>
        <v>4.6969999999999998E-3</v>
      </c>
      <c r="F62" s="164">
        <f>'AEO T29 Cement 2022 Raw'!I49</f>
        <v>0.120907</v>
      </c>
      <c r="G62" s="164">
        <f>'AEO T29 Cement 2022 Raw'!J49</f>
        <v>0.120907</v>
      </c>
      <c r="H62" s="164">
        <f>'AEO T29 Cement 2022 Raw'!K49</f>
        <v>0.120907</v>
      </c>
      <c r="I62" s="164">
        <f>'AEO T29 Cement 2022 Raw'!L49</f>
        <v>0.120907</v>
      </c>
      <c r="J62" s="164">
        <f>'AEO T29 Cement 2022 Raw'!M49</f>
        <v>0.120907</v>
      </c>
      <c r="K62" s="164">
        <f>'AEO T29 Cement 2022 Raw'!N49</f>
        <v>0.120907</v>
      </c>
      <c r="L62" s="164">
        <f>'AEO T29 Cement 2022 Raw'!O49</f>
        <v>0.120907</v>
      </c>
      <c r="M62" s="164">
        <f>'AEO T29 Cement 2022 Raw'!P49</f>
        <v>0.120907</v>
      </c>
      <c r="N62" s="164">
        <f>'AEO T29 Cement 2022 Raw'!Q49</f>
        <v>0.120907</v>
      </c>
      <c r="O62" s="164">
        <f>'AEO T29 Cement 2022 Raw'!R49</f>
        <v>0.120907</v>
      </c>
      <c r="P62" s="164">
        <f>'AEO T29 Cement 2022 Raw'!S49</f>
        <v>0.120907</v>
      </c>
      <c r="Q62" s="164">
        <f>'AEO T29 Cement 2022 Raw'!T49</f>
        <v>0.120907</v>
      </c>
      <c r="R62" s="164">
        <f>'AEO T29 Cement 2022 Raw'!U49</f>
        <v>0.120907</v>
      </c>
      <c r="S62" s="164">
        <f>'AEO T29 Cement 2022 Raw'!V49</f>
        <v>0.120907</v>
      </c>
      <c r="T62" s="164">
        <f>'AEO T29 Cement 2022 Raw'!W49</f>
        <v>0.120907</v>
      </c>
      <c r="U62" s="164">
        <f>'AEO T29 Cement 2022 Raw'!X49</f>
        <v>0.120907</v>
      </c>
      <c r="V62" s="164">
        <f>'AEO T29 Cement 2022 Raw'!Y49</f>
        <v>0.120907</v>
      </c>
      <c r="W62" s="164">
        <f>'AEO T29 Cement 2022 Raw'!Z49</f>
        <v>0.120907</v>
      </c>
      <c r="X62" s="164">
        <f>'AEO T29 Cement 2022 Raw'!AA49</f>
        <v>0.120907</v>
      </c>
      <c r="Y62" s="164">
        <f>'AEO T29 Cement 2022 Raw'!AB49</f>
        <v>0.120907</v>
      </c>
      <c r="Z62" s="164">
        <f>'AEO T29 Cement 2022 Raw'!AC49</f>
        <v>0.120907</v>
      </c>
      <c r="AA62" s="164">
        <f>'AEO T29 Cement 2022 Raw'!AD49</f>
        <v>0.120907</v>
      </c>
      <c r="AB62" s="164">
        <f>'AEO T29 Cement 2022 Raw'!AE49</f>
        <v>0.120907</v>
      </c>
      <c r="AC62" s="164">
        <f>'AEO T29 Cement 2022 Raw'!AF49</f>
        <v>0.120907</v>
      </c>
      <c r="AD62" s="164">
        <f>'AEO T29 Cement 2022 Raw'!AG49</f>
        <v>0.120907</v>
      </c>
      <c r="AE62" s="164">
        <f>'AEO T29 Cement 2022 Raw'!AH49</f>
        <v>0.120907</v>
      </c>
      <c r="AF62" s="164">
        <f>'AEO T29 Cement 2022 Raw'!AI49</f>
        <v>0.120907</v>
      </c>
      <c r="AG62" s="256">
        <f>'AEO T29 Cement 2022 Raw'!AJ49</f>
        <v>0.11899999999999999</v>
      </c>
    </row>
    <row r="63" spans="1:33" ht="15" customHeight="1" x14ac:dyDescent="0.25">
      <c r="A63" s="38" t="s">
        <v>657</v>
      </c>
      <c r="B63" s="162" t="s">
        <v>224</v>
      </c>
      <c r="C63" s="166">
        <f>'AEO T29 Cement 2022 Raw'!F50</f>
        <v>0.23309299999999999</v>
      </c>
      <c r="D63" s="166">
        <f>'AEO T29 Cement 2022 Raw'!G50</f>
        <v>0.23309299999999999</v>
      </c>
      <c r="E63" s="166">
        <f>'AEO T29 Cement 2022 Raw'!H50</f>
        <v>0.23309299999999999</v>
      </c>
      <c r="F63" s="166">
        <f>'AEO T29 Cement 2022 Raw'!I50</f>
        <v>0.349304</v>
      </c>
      <c r="G63" s="166">
        <f>'AEO T29 Cement 2022 Raw'!J50</f>
        <v>0.34930499999999998</v>
      </c>
      <c r="H63" s="166">
        <f>'AEO T29 Cement 2022 Raw'!K50</f>
        <v>0.34930499999999998</v>
      </c>
      <c r="I63" s="166">
        <f>'AEO T29 Cement 2022 Raw'!L50</f>
        <v>0.34930499999999998</v>
      </c>
      <c r="J63" s="166">
        <f>'AEO T29 Cement 2022 Raw'!M50</f>
        <v>0.34930499999999998</v>
      </c>
      <c r="K63" s="166">
        <f>'AEO T29 Cement 2022 Raw'!N50</f>
        <v>0.34930499999999998</v>
      </c>
      <c r="L63" s="166">
        <f>'AEO T29 Cement 2022 Raw'!O50</f>
        <v>0.34930600000000001</v>
      </c>
      <c r="M63" s="166">
        <f>'AEO T29 Cement 2022 Raw'!P50</f>
        <v>0.34930600000000001</v>
      </c>
      <c r="N63" s="166">
        <f>'AEO T29 Cement 2022 Raw'!Q50</f>
        <v>0.34930699999999998</v>
      </c>
      <c r="O63" s="166">
        <f>'AEO T29 Cement 2022 Raw'!R50</f>
        <v>0.34930800000000001</v>
      </c>
      <c r="P63" s="166">
        <f>'AEO T29 Cement 2022 Raw'!S50</f>
        <v>0.34930899999999998</v>
      </c>
      <c r="Q63" s="166">
        <f>'AEO T29 Cement 2022 Raw'!T50</f>
        <v>0.34931000000000001</v>
      </c>
      <c r="R63" s="166">
        <f>'AEO T29 Cement 2022 Raw'!U50</f>
        <v>0.34931099999999998</v>
      </c>
      <c r="S63" s="166">
        <f>'AEO T29 Cement 2022 Raw'!V50</f>
        <v>0.34931299999999998</v>
      </c>
      <c r="T63" s="166">
        <f>'AEO T29 Cement 2022 Raw'!W50</f>
        <v>0.34931600000000002</v>
      </c>
      <c r="U63" s="166">
        <f>'AEO T29 Cement 2022 Raw'!X50</f>
        <v>0.34932000000000002</v>
      </c>
      <c r="V63" s="166">
        <f>'AEO T29 Cement 2022 Raw'!Y50</f>
        <v>0.34932400000000002</v>
      </c>
      <c r="W63" s="166">
        <f>'AEO T29 Cement 2022 Raw'!Z50</f>
        <v>0.349327</v>
      </c>
      <c r="X63" s="166">
        <f>'AEO T29 Cement 2022 Raw'!AA50</f>
        <v>0.349331</v>
      </c>
      <c r="Y63" s="166">
        <f>'AEO T29 Cement 2022 Raw'!AB50</f>
        <v>0.349333</v>
      </c>
      <c r="Z63" s="166">
        <f>'AEO T29 Cement 2022 Raw'!AC50</f>
        <v>0.34933500000000001</v>
      </c>
      <c r="AA63" s="166">
        <f>'AEO T29 Cement 2022 Raw'!AD50</f>
        <v>0.34933799999999998</v>
      </c>
      <c r="AB63" s="166">
        <f>'AEO T29 Cement 2022 Raw'!AE50</f>
        <v>0.34933999999999998</v>
      </c>
      <c r="AC63" s="166">
        <f>'AEO T29 Cement 2022 Raw'!AF50</f>
        <v>0.34934300000000001</v>
      </c>
      <c r="AD63" s="166">
        <f>'AEO T29 Cement 2022 Raw'!AG50</f>
        <v>0.34934500000000002</v>
      </c>
      <c r="AE63" s="166">
        <f>'AEO T29 Cement 2022 Raw'!AH50</f>
        <v>0.34934799999999999</v>
      </c>
      <c r="AF63" s="166">
        <f>'AEO T29 Cement 2022 Raw'!AI50</f>
        <v>0.34934999999999999</v>
      </c>
      <c r="AG63" s="254">
        <f>'AEO T29 Cement 2022 Raw'!AJ50</f>
        <v>1.4E-2</v>
      </c>
    </row>
    <row r="64" spans="1:33" ht="15" customHeight="1" x14ac:dyDescent="0.25">
      <c r="B64" s="162" t="s">
        <v>233</v>
      </c>
      <c r="C64" s="248"/>
      <c r="D64" s="248"/>
      <c r="E64" s="248"/>
      <c r="F64" s="248"/>
      <c r="G64" s="248"/>
      <c r="H64" s="248"/>
      <c r="I64" s="248"/>
      <c r="J64" s="248"/>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126"/>
    </row>
    <row r="65" spans="1:34" ht="15" customHeight="1" x14ac:dyDescent="0.25">
      <c r="A65" s="38" t="s">
        <v>656</v>
      </c>
      <c r="B65" s="163" t="s">
        <v>234</v>
      </c>
      <c r="C65" s="164">
        <f>'AEO T29 Cement 2022 Raw'!F52</f>
        <v>5.5919000000000003E-2</v>
      </c>
      <c r="D65" s="164">
        <f>'AEO T29 Cement 2022 Raw'!G52</f>
        <v>5.5919000000000003E-2</v>
      </c>
      <c r="E65" s="164">
        <f>'AEO T29 Cement 2022 Raw'!H52</f>
        <v>5.5919000000000003E-2</v>
      </c>
      <c r="F65" s="164">
        <f>'AEO T29 Cement 2022 Raw'!I52</f>
        <v>5.5919000000000003E-2</v>
      </c>
      <c r="G65" s="164">
        <f>'AEO T29 Cement 2022 Raw'!J52</f>
        <v>5.5919000000000003E-2</v>
      </c>
      <c r="H65" s="164">
        <f>'AEO T29 Cement 2022 Raw'!K52</f>
        <v>5.5919000000000003E-2</v>
      </c>
      <c r="I65" s="164">
        <f>'AEO T29 Cement 2022 Raw'!L52</f>
        <v>5.5919000000000003E-2</v>
      </c>
      <c r="J65" s="164">
        <f>'AEO T29 Cement 2022 Raw'!M52</f>
        <v>5.5919000000000003E-2</v>
      </c>
      <c r="K65" s="164">
        <f>'AEO T29 Cement 2022 Raw'!N52</f>
        <v>5.5919000000000003E-2</v>
      </c>
      <c r="L65" s="164">
        <f>'AEO T29 Cement 2022 Raw'!O52</f>
        <v>5.5919000000000003E-2</v>
      </c>
      <c r="M65" s="164">
        <f>'AEO T29 Cement 2022 Raw'!P52</f>
        <v>5.5919000000000003E-2</v>
      </c>
      <c r="N65" s="164">
        <f>'AEO T29 Cement 2022 Raw'!Q52</f>
        <v>5.5919000000000003E-2</v>
      </c>
      <c r="O65" s="164">
        <f>'AEO T29 Cement 2022 Raw'!R52</f>
        <v>5.5919000000000003E-2</v>
      </c>
      <c r="P65" s="164">
        <f>'AEO T29 Cement 2022 Raw'!S52</f>
        <v>5.5919000000000003E-2</v>
      </c>
      <c r="Q65" s="164">
        <f>'AEO T29 Cement 2022 Raw'!T52</f>
        <v>5.5919000000000003E-2</v>
      </c>
      <c r="R65" s="164">
        <f>'AEO T29 Cement 2022 Raw'!U52</f>
        <v>5.5919000000000003E-2</v>
      </c>
      <c r="S65" s="164">
        <f>'AEO T29 Cement 2022 Raw'!V52</f>
        <v>5.5919000000000003E-2</v>
      </c>
      <c r="T65" s="164">
        <f>'AEO T29 Cement 2022 Raw'!W52</f>
        <v>5.5919000000000003E-2</v>
      </c>
      <c r="U65" s="164">
        <f>'AEO T29 Cement 2022 Raw'!X52</f>
        <v>5.5919000000000003E-2</v>
      </c>
      <c r="V65" s="164">
        <f>'AEO T29 Cement 2022 Raw'!Y52</f>
        <v>5.5919000000000003E-2</v>
      </c>
      <c r="W65" s="164">
        <f>'AEO T29 Cement 2022 Raw'!Z52</f>
        <v>5.5919000000000003E-2</v>
      </c>
      <c r="X65" s="164">
        <f>'AEO T29 Cement 2022 Raw'!AA52</f>
        <v>5.5919000000000003E-2</v>
      </c>
      <c r="Y65" s="164">
        <f>'AEO T29 Cement 2022 Raw'!AB52</f>
        <v>5.5919000000000003E-2</v>
      </c>
      <c r="Z65" s="164">
        <f>'AEO T29 Cement 2022 Raw'!AC52</f>
        <v>5.5919000000000003E-2</v>
      </c>
      <c r="AA65" s="164">
        <f>'AEO T29 Cement 2022 Raw'!AD52</f>
        <v>5.5919000000000003E-2</v>
      </c>
      <c r="AB65" s="164">
        <f>'AEO T29 Cement 2022 Raw'!AE52</f>
        <v>5.5919000000000003E-2</v>
      </c>
      <c r="AC65" s="164">
        <f>'AEO T29 Cement 2022 Raw'!AF52</f>
        <v>5.5919000000000003E-2</v>
      </c>
      <c r="AD65" s="164">
        <f>'AEO T29 Cement 2022 Raw'!AG52</f>
        <v>5.5919000000000003E-2</v>
      </c>
      <c r="AE65" s="164">
        <f>'AEO T29 Cement 2022 Raw'!AH52</f>
        <v>5.5919000000000003E-2</v>
      </c>
      <c r="AF65" s="164">
        <f>'AEO T29 Cement 2022 Raw'!AI52</f>
        <v>5.5919999999999997E-2</v>
      </c>
      <c r="AG65" s="256">
        <f>'AEO T29 Cement 2022 Raw'!AJ52</f>
        <v>0</v>
      </c>
    </row>
    <row r="66" spans="1:34" ht="12" customHeight="1" thickBot="1" x14ac:dyDescent="0.3">
      <c r="A66" s="38" t="s">
        <v>655</v>
      </c>
      <c r="B66" s="163" t="s">
        <v>235</v>
      </c>
      <c r="C66" s="164">
        <f>'AEO T29 Cement 2022 Raw'!F53</f>
        <v>0.177174</v>
      </c>
      <c r="D66" s="164">
        <f>'AEO T29 Cement 2022 Raw'!G53</f>
        <v>0.177174</v>
      </c>
      <c r="E66" s="164">
        <f>'AEO T29 Cement 2022 Raw'!H53</f>
        <v>0.177174</v>
      </c>
      <c r="F66" s="164">
        <f>'AEO T29 Cement 2022 Raw'!I53</f>
        <v>0.29338500000000001</v>
      </c>
      <c r="G66" s="164">
        <f>'AEO T29 Cement 2022 Raw'!J53</f>
        <v>0.29338599999999998</v>
      </c>
      <c r="H66" s="164">
        <f>'AEO T29 Cement 2022 Raw'!K53</f>
        <v>0.29338599999999998</v>
      </c>
      <c r="I66" s="164">
        <f>'AEO T29 Cement 2022 Raw'!L53</f>
        <v>0.29338599999999998</v>
      </c>
      <c r="J66" s="164">
        <f>'AEO T29 Cement 2022 Raw'!M53</f>
        <v>0.29338599999999998</v>
      </c>
      <c r="K66" s="164">
        <f>'AEO T29 Cement 2022 Raw'!N53</f>
        <v>0.29338599999999998</v>
      </c>
      <c r="L66" s="164">
        <f>'AEO T29 Cement 2022 Raw'!O53</f>
        <v>0.29338700000000001</v>
      </c>
      <c r="M66" s="164">
        <f>'AEO T29 Cement 2022 Raw'!P53</f>
        <v>0.29338700000000001</v>
      </c>
      <c r="N66" s="164">
        <f>'AEO T29 Cement 2022 Raw'!Q53</f>
        <v>0.29338799999999998</v>
      </c>
      <c r="O66" s="164">
        <f>'AEO T29 Cement 2022 Raw'!R53</f>
        <v>0.29338900000000001</v>
      </c>
      <c r="P66" s="164">
        <f>'AEO T29 Cement 2022 Raw'!S53</f>
        <v>0.29338999999999998</v>
      </c>
      <c r="Q66" s="164">
        <f>'AEO T29 Cement 2022 Raw'!T53</f>
        <v>0.29339100000000001</v>
      </c>
      <c r="R66" s="164">
        <f>'AEO T29 Cement 2022 Raw'!U53</f>
        <v>0.29339199999999999</v>
      </c>
      <c r="S66" s="164">
        <f>'AEO T29 Cement 2022 Raw'!V53</f>
        <v>0.29339399999999999</v>
      </c>
      <c r="T66" s="164">
        <f>'AEO T29 Cement 2022 Raw'!W53</f>
        <v>0.29339700000000002</v>
      </c>
      <c r="U66" s="164">
        <f>'AEO T29 Cement 2022 Raw'!X53</f>
        <v>0.29340100000000002</v>
      </c>
      <c r="V66" s="164">
        <f>'AEO T29 Cement 2022 Raw'!Y53</f>
        <v>0.29340500000000003</v>
      </c>
      <c r="W66" s="164">
        <f>'AEO T29 Cement 2022 Raw'!Z53</f>
        <v>0.293408</v>
      </c>
      <c r="X66" s="164">
        <f>'AEO T29 Cement 2022 Raw'!AA53</f>
        <v>0.29341099999999998</v>
      </c>
      <c r="Y66" s="164">
        <f>'AEO T29 Cement 2022 Raw'!AB53</f>
        <v>0.29341400000000001</v>
      </c>
      <c r="Z66" s="164">
        <f>'AEO T29 Cement 2022 Raw'!AC53</f>
        <v>0.29341600000000001</v>
      </c>
      <c r="AA66" s="164">
        <f>'AEO T29 Cement 2022 Raw'!AD53</f>
        <v>0.29341800000000001</v>
      </c>
      <c r="AB66" s="164">
        <f>'AEO T29 Cement 2022 Raw'!AE53</f>
        <v>0.29342099999999999</v>
      </c>
      <c r="AC66" s="164">
        <f>'AEO T29 Cement 2022 Raw'!AF53</f>
        <v>0.29342299999999999</v>
      </c>
      <c r="AD66" s="164">
        <f>'AEO T29 Cement 2022 Raw'!AG53</f>
        <v>0.29342600000000002</v>
      </c>
      <c r="AE66" s="164">
        <f>'AEO T29 Cement 2022 Raw'!AH53</f>
        <v>0.29342800000000002</v>
      </c>
      <c r="AF66" s="164">
        <f>'AEO T29 Cement 2022 Raw'!AI53</f>
        <v>0.293431</v>
      </c>
      <c r="AG66" s="256">
        <f>'AEO T29 Cement 2022 Raw'!AJ53</f>
        <v>1.7999999999999999E-2</v>
      </c>
    </row>
    <row r="67" spans="1:34" ht="15" customHeight="1" x14ac:dyDescent="0.25">
      <c r="B67" s="261" t="s">
        <v>2136</v>
      </c>
      <c r="C67" s="262"/>
      <c r="D67" s="262"/>
      <c r="E67" s="262"/>
      <c r="F67" s="262"/>
      <c r="G67" s="262"/>
      <c r="H67" s="262"/>
      <c r="I67" s="262"/>
      <c r="J67" s="262"/>
      <c r="K67" s="262"/>
      <c r="L67" s="262"/>
      <c r="M67" s="262"/>
      <c r="N67" s="262"/>
      <c r="O67" s="262"/>
      <c r="P67" s="262"/>
      <c r="Q67" s="262"/>
      <c r="R67" s="262"/>
      <c r="S67" s="262"/>
      <c r="T67" s="262"/>
      <c r="U67" s="262"/>
      <c r="V67" s="262"/>
      <c r="W67" s="262"/>
      <c r="X67" s="262"/>
      <c r="Y67" s="262"/>
      <c r="Z67" s="262"/>
      <c r="AA67" s="262"/>
      <c r="AB67" s="262"/>
      <c r="AC67" s="262"/>
      <c r="AD67" s="262"/>
      <c r="AE67" s="262"/>
      <c r="AF67" s="262"/>
      <c r="AG67" s="262"/>
      <c r="AH67" s="223"/>
    </row>
    <row r="68" spans="1:34" ht="15" customHeight="1" x14ac:dyDescent="0.25">
      <c r="B68" s="32" t="s">
        <v>2137</v>
      </c>
    </row>
    <row r="69" spans="1:34" ht="15" customHeight="1" x14ac:dyDescent="0.25">
      <c r="B69" s="32" t="s">
        <v>2138</v>
      </c>
    </row>
    <row r="70" spans="1:34" ht="15" customHeight="1" x14ac:dyDescent="0.25">
      <c r="B70" s="32" t="s">
        <v>2123</v>
      </c>
    </row>
    <row r="71" spans="1:34" ht="15" customHeight="1" x14ac:dyDescent="0.25">
      <c r="B71" s="32" t="s">
        <v>2139</v>
      </c>
    </row>
    <row r="72" spans="1:34" ht="15" customHeight="1" x14ac:dyDescent="0.25">
      <c r="B72" s="32" t="s">
        <v>2140</v>
      </c>
    </row>
    <row r="73" spans="1:34" ht="15" customHeight="1" x14ac:dyDescent="0.25">
      <c r="B73" s="32" t="s">
        <v>2125</v>
      </c>
    </row>
    <row r="74" spans="1:34" ht="12" customHeight="1" x14ac:dyDescent="0.25">
      <c r="B74" s="32" t="s">
        <v>2013</v>
      </c>
    </row>
    <row r="75" spans="1:34" ht="15" customHeight="1" x14ac:dyDescent="0.25">
      <c r="B75" s="32" t="s">
        <v>2126</v>
      </c>
    </row>
    <row r="76" spans="1:34" ht="15" customHeight="1" x14ac:dyDescent="0.25">
      <c r="B76" s="32" t="s">
        <v>2127</v>
      </c>
    </row>
    <row r="77" spans="1:34" ht="15" customHeight="1" x14ac:dyDescent="0.25">
      <c r="B77" s="32" t="s">
        <v>2151</v>
      </c>
    </row>
    <row r="78" spans="1:34" ht="15" customHeight="1" x14ac:dyDescent="0.25">
      <c r="B78" s="32" t="s">
        <v>2152</v>
      </c>
    </row>
    <row r="79" spans="1:34" ht="15" customHeight="1" x14ac:dyDescent="0.25">
      <c r="B79" s="32" t="s">
        <v>2153</v>
      </c>
    </row>
    <row r="80" spans="1:34" ht="12" customHeight="1" x14ac:dyDescent="0.25"/>
    <row r="81" ht="15" customHeight="1" x14ac:dyDescent="0.25"/>
    <row r="82" ht="15" customHeight="1" x14ac:dyDescent="0.25"/>
    <row r="83" ht="15" customHeight="1" x14ac:dyDescent="0.25"/>
    <row r="84" ht="15" customHeight="1" x14ac:dyDescent="0.25"/>
    <row r="85" ht="12" customHeight="1" x14ac:dyDescent="0.25"/>
    <row r="86" ht="15" customHeight="1" x14ac:dyDescent="0.25"/>
    <row r="87" ht="15" customHeight="1" x14ac:dyDescent="0.25"/>
    <row r="88" ht="15" customHeight="1" x14ac:dyDescent="0.25"/>
    <row r="89" ht="12"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2" customHeight="1" x14ac:dyDescent="0.25"/>
    <row r="105" ht="15" customHeight="1" x14ac:dyDescent="0.25"/>
    <row r="106" ht="15" customHeight="1" x14ac:dyDescent="0.25"/>
    <row r="107" ht="15" customHeight="1" x14ac:dyDescent="0.25"/>
    <row r="108" ht="15" customHeight="1" x14ac:dyDescent="0.25"/>
    <row r="109" ht="15" customHeight="1" x14ac:dyDescent="0.25"/>
    <row r="110" ht="12" customHeight="1" x14ac:dyDescent="0.25"/>
    <row r="111" ht="15" customHeight="1" x14ac:dyDescent="0.25"/>
    <row r="112" ht="15" customHeight="1" x14ac:dyDescent="0.25"/>
    <row r="113" ht="15" customHeight="1" x14ac:dyDescent="0.25"/>
    <row r="114" ht="12" customHeight="1" x14ac:dyDescent="0.25"/>
    <row r="115" ht="15" customHeight="1" x14ac:dyDescent="0.25"/>
    <row r="116" ht="15" customHeight="1" x14ac:dyDescent="0.25"/>
    <row r="117" ht="15" customHeight="1" x14ac:dyDescent="0.25"/>
    <row r="118" ht="15" customHeight="1" x14ac:dyDescent="0.25"/>
    <row r="119" ht="15" customHeight="1" x14ac:dyDescent="0.25"/>
    <row r="120" ht="12" customHeight="1" x14ac:dyDescent="0.25"/>
    <row r="121" ht="15" customHeight="1" x14ac:dyDescent="0.25"/>
    <row r="122" ht="15" customHeight="1" x14ac:dyDescent="0.25"/>
    <row r="123" ht="15" customHeight="1" x14ac:dyDescent="0.25"/>
    <row r="124" ht="15" customHeight="1" x14ac:dyDescent="0.25"/>
    <row r="125" ht="12"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spans="2:33" ht="15" customHeight="1" x14ac:dyDescent="0.25"/>
    <row r="146" spans="2:33" ht="15" customHeight="1" x14ac:dyDescent="0.25"/>
    <row r="147" spans="2:33" ht="15" customHeight="1" x14ac:dyDescent="0.25">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row>
    <row r="148" spans="2:33" ht="15" customHeight="1" x14ac:dyDescent="0.25"/>
    <row r="149" spans="2:33" ht="15" customHeight="1" x14ac:dyDescent="0.25"/>
    <row r="150" spans="2:33" ht="15" customHeight="1" x14ac:dyDescent="0.25"/>
    <row r="151" spans="2:33" ht="15" customHeight="1" x14ac:dyDescent="0.25"/>
    <row r="152" spans="2:33" ht="15" customHeight="1" x14ac:dyDescent="0.25"/>
    <row r="153" spans="2:33" ht="15" customHeight="1" x14ac:dyDescent="0.25"/>
    <row r="154" spans="2:33" ht="15" customHeight="1" x14ac:dyDescent="0.25"/>
    <row r="155" spans="2:33" ht="15" customHeight="1" x14ac:dyDescent="0.25"/>
    <row r="156" spans="2:33" ht="15" customHeight="1" x14ac:dyDescent="0.25"/>
    <row r="157" spans="2:33" ht="15" customHeight="1" x14ac:dyDescent="0.25"/>
    <row r="158" spans="2:33" ht="15" customHeight="1" x14ac:dyDescent="0.25"/>
    <row r="159" spans="2:33" ht="15" customHeight="1" x14ac:dyDescent="0.25"/>
    <row r="160" spans="2:33"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2"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2" customHeight="1" x14ac:dyDescent="0.25"/>
    <row r="226" ht="15" customHeight="1" x14ac:dyDescent="0.25"/>
    <row r="227" ht="12" customHeight="1" x14ac:dyDescent="0.25"/>
    <row r="228" ht="15" customHeight="1" x14ac:dyDescent="0.25"/>
    <row r="229" ht="15" customHeight="1" x14ac:dyDescent="0.25"/>
    <row r="230" ht="15" customHeight="1" x14ac:dyDescent="0.25"/>
    <row r="231" ht="15" customHeight="1" x14ac:dyDescent="0.25"/>
    <row r="232" ht="12" customHeight="1" x14ac:dyDescent="0.25"/>
    <row r="233" ht="15" customHeight="1" x14ac:dyDescent="0.25"/>
    <row r="234" ht="15" customHeight="1" x14ac:dyDescent="0.25"/>
    <row r="235" ht="15" customHeight="1" x14ac:dyDescent="0.25"/>
    <row r="236" ht="12" customHeight="1" x14ac:dyDescent="0.25"/>
    <row r="237" ht="15" customHeight="1" x14ac:dyDescent="0.25"/>
    <row r="238" ht="15" customHeight="1" x14ac:dyDescent="0.25"/>
    <row r="239" ht="15" customHeight="1" x14ac:dyDescent="0.25"/>
    <row r="240" ht="15" customHeight="1" x14ac:dyDescent="0.25"/>
    <row r="241" ht="12" customHeight="1" x14ac:dyDescent="0.25"/>
    <row r="242" ht="15" customHeight="1" x14ac:dyDescent="0.25"/>
    <row r="243" ht="15" customHeight="1" x14ac:dyDescent="0.25"/>
    <row r="244" ht="12"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spans="2:33" ht="15" customHeight="1" x14ac:dyDescent="0.25"/>
    <row r="274" spans="2:33" ht="15" customHeight="1" x14ac:dyDescent="0.25"/>
    <row r="275" spans="2:33" ht="15" customHeight="1" x14ac:dyDescent="0.25"/>
    <row r="276" spans="2:33" ht="15" customHeight="1" x14ac:dyDescent="0.25"/>
    <row r="277" spans="2:33" ht="15" customHeight="1" x14ac:dyDescent="0.25"/>
    <row r="278" spans="2:33" ht="15" customHeight="1" x14ac:dyDescent="0.25"/>
    <row r="279" spans="2:33" ht="15" customHeight="1" x14ac:dyDescent="0.25"/>
    <row r="280" spans="2:33" ht="15" customHeight="1" x14ac:dyDescent="0.25"/>
    <row r="281" spans="2:33" ht="15" customHeight="1" x14ac:dyDescent="0.25"/>
    <row r="282" spans="2:33" ht="15" customHeight="1" x14ac:dyDescent="0.25"/>
    <row r="283" spans="2:33"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row>
    <row r="284" spans="2:33" ht="15" customHeight="1" x14ac:dyDescent="0.25"/>
    <row r="285" spans="2:33" ht="15" customHeight="1" x14ac:dyDescent="0.25"/>
    <row r="286" spans="2:33" ht="15" customHeight="1" x14ac:dyDescent="0.25"/>
    <row r="287" spans="2:33" ht="15" customHeight="1" x14ac:dyDescent="0.25"/>
    <row r="288" spans="2:3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2" customHeight="1" x14ac:dyDescent="0.25"/>
    <row r="323" ht="15" customHeight="1" x14ac:dyDescent="0.25"/>
    <row r="324" ht="12" customHeight="1" x14ac:dyDescent="0.25"/>
    <row r="325" ht="15" customHeight="1" x14ac:dyDescent="0.25"/>
    <row r="326" ht="12" customHeight="1" x14ac:dyDescent="0.25"/>
    <row r="327" ht="15" customHeight="1" x14ac:dyDescent="0.25"/>
    <row r="328" ht="15" customHeight="1" x14ac:dyDescent="0.25"/>
    <row r="329" ht="15" customHeight="1" x14ac:dyDescent="0.25"/>
    <row r="330" ht="15" customHeight="1" x14ac:dyDescent="0.25"/>
    <row r="331" ht="12"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2:33" ht="15" customHeight="1" x14ac:dyDescent="0.25"/>
    <row r="354" spans="2:33" ht="15" customHeight="1" x14ac:dyDescent="0.25"/>
    <row r="355" spans="2:33" ht="15" customHeight="1" x14ac:dyDescent="0.25"/>
    <row r="356" spans="2:33" ht="15" customHeight="1" x14ac:dyDescent="0.25"/>
    <row r="357" spans="2:33" ht="15" customHeight="1" x14ac:dyDescent="0.25"/>
    <row r="358" spans="2:33" ht="15" customHeight="1" x14ac:dyDescent="0.25"/>
    <row r="359" spans="2:33" ht="15" customHeight="1" x14ac:dyDescent="0.25"/>
    <row r="360" spans="2:33" ht="15" customHeight="1" x14ac:dyDescent="0.25"/>
    <row r="361" spans="2:33" ht="15" customHeight="1" x14ac:dyDescent="0.25"/>
    <row r="362" spans="2:33" ht="15" customHeight="1" x14ac:dyDescent="0.25"/>
    <row r="363" spans="2:33" ht="15" customHeight="1" x14ac:dyDescent="0.25"/>
    <row r="364" spans="2:33" ht="15" customHeight="1" x14ac:dyDescent="0.25"/>
    <row r="365" spans="2:33" ht="12" customHeight="1" x14ac:dyDescent="0.25"/>
    <row r="366" spans="2:33" ht="15" customHeight="1" x14ac:dyDescent="0.25"/>
    <row r="367" spans="2:33" ht="15" customHeight="1" x14ac:dyDescent="0.25"/>
    <row r="368" spans="2:33"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row>
    <row r="369" ht="15" customHeight="1" x14ac:dyDescent="0.25"/>
    <row r="370" ht="15"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2"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2" customHeight="1" x14ac:dyDescent="0.25"/>
    <row r="492" ht="15" customHeight="1" x14ac:dyDescent="0.25"/>
    <row r="493" ht="15" customHeight="1" x14ac:dyDescent="0.25"/>
    <row r="494" ht="12"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2" customHeight="1" x14ac:dyDescent="0.25"/>
    <row r="509" ht="15" customHeight="1" x14ac:dyDescent="0.25"/>
    <row r="510" ht="15" customHeight="1" x14ac:dyDescent="0.25"/>
    <row r="511" ht="12" customHeight="1" x14ac:dyDescent="0.25"/>
    <row r="512" ht="12"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2"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2"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row>
    <row r="552" spans="2:33" ht="15" customHeight="1" x14ac:dyDescent="0.25"/>
    <row r="553" spans="2:33" ht="15" customHeight="1" x14ac:dyDescent="0.25"/>
    <row r="554" spans="2:33" ht="15" customHeight="1" x14ac:dyDescent="0.25"/>
    <row r="555" spans="2:33" ht="15" customHeight="1" x14ac:dyDescent="0.25"/>
    <row r="556" spans="2:33" ht="15" customHeight="1" x14ac:dyDescent="0.25"/>
    <row r="557" spans="2:33" ht="15" customHeight="1" x14ac:dyDescent="0.25"/>
    <row r="558" spans="2:33" ht="15" customHeight="1" x14ac:dyDescent="0.25"/>
    <row r="559" spans="2:33" ht="15" customHeight="1" x14ac:dyDescent="0.25"/>
    <row r="560" spans="2:33"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2"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2"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2" customHeight="1" x14ac:dyDescent="0.25"/>
    <row r="623" ht="15" customHeight="1" x14ac:dyDescent="0.25"/>
    <row r="624" ht="15" customHeight="1" x14ac:dyDescent="0.25"/>
    <row r="625" ht="12"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spans="2:33" ht="15" customHeight="1" x14ac:dyDescent="0.25"/>
    <row r="642" spans="2:33" ht="15" customHeight="1" x14ac:dyDescent="0.25"/>
    <row r="643" spans="2:33"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row>
    <row r="644" spans="2:33" ht="15" customHeight="1" x14ac:dyDescent="0.25"/>
    <row r="645" spans="2:33" ht="15" customHeight="1" x14ac:dyDescent="0.25"/>
    <row r="646" spans="2:33" ht="15" customHeight="1" x14ac:dyDescent="0.25"/>
    <row r="647" spans="2:33" ht="15" customHeight="1" x14ac:dyDescent="0.25"/>
    <row r="648" spans="2:33" ht="15" customHeight="1" x14ac:dyDescent="0.25"/>
    <row r="649" spans="2:33" ht="15" customHeight="1" x14ac:dyDescent="0.25"/>
    <row r="650" spans="2:33" ht="15" customHeight="1" x14ac:dyDescent="0.25"/>
    <row r="651" spans="2:33" ht="15" customHeight="1" x14ac:dyDescent="0.25"/>
    <row r="652" spans="2:33" ht="15" customHeight="1" x14ac:dyDescent="0.25"/>
    <row r="653" spans="2:33" ht="15" customHeight="1" x14ac:dyDescent="0.25"/>
    <row r="654" spans="2:33" ht="15" customHeight="1" x14ac:dyDescent="0.25"/>
    <row r="655" spans="2:33" ht="12" customHeight="1" x14ac:dyDescent="0.25"/>
    <row r="656" spans="2:3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2"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2"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2" customHeight="1" x14ac:dyDescent="0.25"/>
    <row r="700" ht="15" customHeight="1" x14ac:dyDescent="0.25"/>
    <row r="701" ht="15" customHeight="1" x14ac:dyDescent="0.25"/>
    <row r="702" ht="12"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row>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2"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2" customHeight="1" x14ac:dyDescent="0.25"/>
    <row r="790" ht="15" customHeight="1" x14ac:dyDescent="0.25"/>
    <row r="791" ht="15" customHeight="1" x14ac:dyDescent="0.25"/>
    <row r="792" ht="12"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spans="2:33" ht="15" customHeight="1" x14ac:dyDescent="0.25"/>
    <row r="802" spans="2:33" ht="15" customHeight="1" x14ac:dyDescent="0.25"/>
    <row r="803" spans="2:33" ht="15" customHeight="1" x14ac:dyDescent="0.25"/>
    <row r="804" spans="2:33" ht="15" customHeight="1" x14ac:dyDescent="0.25"/>
    <row r="805" spans="2:33" ht="15" customHeight="1" x14ac:dyDescent="0.25"/>
    <row r="806" spans="2:33" ht="15" customHeight="1" x14ac:dyDescent="0.25"/>
    <row r="807" spans="2:33" ht="15" customHeight="1" x14ac:dyDescent="0.25"/>
    <row r="808" spans="2:33" ht="15" customHeight="1" x14ac:dyDescent="0.25"/>
    <row r="809" spans="2:33" ht="15" customHeight="1" x14ac:dyDescent="0.25"/>
    <row r="810" spans="2:33"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row>
    <row r="811" spans="2:33" ht="15" customHeight="1" x14ac:dyDescent="0.25"/>
    <row r="812" spans="2:33" ht="15" customHeight="1" x14ac:dyDescent="0.25"/>
    <row r="813" spans="2:33" ht="15" customHeight="1" x14ac:dyDescent="0.25"/>
    <row r="814" spans="2:33" ht="15" customHeight="1" x14ac:dyDescent="0.25"/>
    <row r="815" spans="2:33" ht="15" customHeight="1" x14ac:dyDescent="0.25"/>
    <row r="816" spans="2:33"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2"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2" customHeight="1" x14ac:dyDescent="0.25"/>
    <row r="869" ht="15" customHeight="1" x14ac:dyDescent="0.25"/>
    <row r="870" ht="15" customHeight="1" x14ac:dyDescent="0.25"/>
    <row r="871" ht="12"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row>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2"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2"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2"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row r="970" spans="2:33" ht="15" customHeight="1" x14ac:dyDescent="0.25"/>
    <row r="971" spans="2:33" ht="15" customHeight="1" x14ac:dyDescent="0.25"/>
    <row r="972" spans="2:33" ht="15" customHeight="1" x14ac:dyDescent="0.25"/>
    <row r="973" spans="2:33"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row>
    <row r="974" spans="2:33" ht="15" customHeight="1" x14ac:dyDescent="0.25"/>
    <row r="975" spans="2:33" ht="15" customHeight="1" x14ac:dyDescent="0.25"/>
    <row r="976" spans="2:33"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2"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2"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spans="2:33" ht="15" customHeight="1" x14ac:dyDescent="0.25">
      <c r="B1073" s="259"/>
      <c r="C1073" s="259"/>
      <c r="D1073" s="259"/>
      <c r="E1073" s="259"/>
      <c r="F1073" s="259"/>
      <c r="G1073" s="259"/>
      <c r="H1073" s="259"/>
      <c r="I1073" s="259"/>
      <c r="J1073" s="259"/>
      <c r="K1073" s="259"/>
      <c r="L1073" s="259"/>
      <c r="M1073" s="259"/>
      <c r="N1073" s="259"/>
      <c r="O1073" s="259"/>
      <c r="P1073" s="259"/>
      <c r="Q1073" s="259"/>
      <c r="R1073" s="259"/>
      <c r="S1073" s="259"/>
      <c r="T1073" s="259"/>
      <c r="U1073" s="259"/>
      <c r="V1073" s="259"/>
      <c r="W1073" s="259"/>
      <c r="X1073" s="259"/>
      <c r="Y1073" s="259"/>
      <c r="Z1073" s="259"/>
      <c r="AA1073" s="259"/>
      <c r="AB1073" s="259"/>
      <c r="AC1073" s="259"/>
      <c r="AD1073" s="259"/>
      <c r="AE1073" s="259"/>
      <c r="AF1073" s="259"/>
      <c r="AG1073" s="259"/>
    </row>
    <row r="1074" spans="2:33" ht="15" customHeight="1" x14ac:dyDescent="0.25"/>
    <row r="1075" spans="2:33" ht="15" customHeight="1" x14ac:dyDescent="0.25"/>
    <row r="1076" spans="2:33" ht="15" customHeight="1" x14ac:dyDescent="0.25"/>
    <row r="1077" spans="2:33" ht="15" customHeight="1" x14ac:dyDescent="0.25"/>
    <row r="1078" spans="2:33" ht="15" customHeight="1" x14ac:dyDescent="0.25"/>
    <row r="1079" spans="2:33" ht="15" customHeight="1" x14ac:dyDescent="0.25"/>
    <row r="1080" spans="2:33" ht="15" customHeight="1" x14ac:dyDescent="0.25"/>
    <row r="1081" spans="2:33" ht="15" customHeight="1" x14ac:dyDescent="0.25"/>
    <row r="1082" spans="2:33" ht="15" customHeight="1" x14ac:dyDescent="0.25"/>
    <row r="1083" spans="2:33" ht="15" customHeight="1" x14ac:dyDescent="0.25"/>
    <row r="1084" spans="2:33" ht="15" customHeight="1" x14ac:dyDescent="0.25"/>
    <row r="1085" spans="2:33" ht="12" customHeight="1" x14ac:dyDescent="0.25"/>
    <row r="1086" spans="2:33" ht="12" customHeight="1" x14ac:dyDescent="0.25"/>
    <row r="1087" spans="2:33" ht="12" customHeight="1" x14ac:dyDescent="0.25"/>
    <row r="1088" spans="2:33" ht="12" customHeight="1" x14ac:dyDescent="0.25"/>
    <row r="1089" ht="12" customHeight="1" x14ac:dyDescent="0.25"/>
    <row r="1090" ht="12"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2"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2" customHeight="1" x14ac:dyDescent="0.25"/>
    <row r="1125" ht="15" customHeight="1" x14ac:dyDescent="0.25"/>
    <row r="1126" ht="15" customHeight="1" x14ac:dyDescent="0.25"/>
    <row r="1127" ht="12" customHeight="1" x14ac:dyDescent="0.25"/>
    <row r="1128" ht="12"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spans="2:33" ht="15" customHeight="1" x14ac:dyDescent="0.25"/>
    <row r="1138" spans="2:33" ht="15" customHeight="1" x14ac:dyDescent="0.25"/>
    <row r="1139" spans="2:33" ht="15" customHeight="1" x14ac:dyDescent="0.25"/>
    <row r="1140" spans="2:33" ht="15" customHeight="1" x14ac:dyDescent="0.25"/>
    <row r="1141" spans="2:33" ht="15" customHeight="1" x14ac:dyDescent="0.25"/>
    <row r="1142" spans="2:33" ht="15" customHeight="1" x14ac:dyDescent="0.25"/>
    <row r="1143" spans="2:33" ht="15" customHeight="1" x14ac:dyDescent="0.25"/>
    <row r="1144" spans="2:33" ht="15" customHeight="1" x14ac:dyDescent="0.25"/>
    <row r="1145" spans="2:33" ht="15" customHeight="1" x14ac:dyDescent="0.25">
      <c r="B1145" s="259"/>
      <c r="C1145" s="259"/>
      <c r="D1145" s="259"/>
      <c r="E1145" s="259"/>
      <c r="F1145" s="259"/>
      <c r="G1145" s="259"/>
      <c r="H1145" s="259"/>
      <c r="I1145" s="259"/>
      <c r="J1145" s="259"/>
      <c r="K1145" s="259"/>
      <c r="L1145" s="259"/>
      <c r="M1145" s="259"/>
      <c r="N1145" s="259"/>
      <c r="O1145" s="259"/>
      <c r="P1145" s="259"/>
      <c r="Q1145" s="259"/>
      <c r="R1145" s="259"/>
      <c r="S1145" s="259"/>
      <c r="T1145" s="259"/>
      <c r="U1145" s="259"/>
      <c r="V1145" s="259"/>
      <c r="W1145" s="259"/>
      <c r="X1145" s="259"/>
      <c r="Y1145" s="259"/>
      <c r="Z1145" s="259"/>
      <c r="AA1145" s="259"/>
      <c r="AB1145" s="259"/>
      <c r="AC1145" s="259"/>
      <c r="AD1145" s="259"/>
      <c r="AE1145" s="259"/>
      <c r="AF1145" s="259"/>
      <c r="AG1145" s="259"/>
    </row>
    <row r="1146" spans="2:33" ht="15" customHeight="1" x14ac:dyDescent="0.25"/>
    <row r="1147" spans="2:33" ht="15" customHeight="1" x14ac:dyDescent="0.25"/>
    <row r="1148" spans="2:33" ht="15" customHeight="1" x14ac:dyDescent="0.25"/>
    <row r="1149" spans="2:33" ht="15" customHeight="1" x14ac:dyDescent="0.25"/>
    <row r="1150" spans="2:33" ht="15" customHeight="1" x14ac:dyDescent="0.25"/>
    <row r="1151" spans="2:33" ht="15" customHeight="1" x14ac:dyDescent="0.25"/>
    <row r="1152" spans="2:33"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2"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2"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2"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2" customHeight="1" x14ac:dyDescent="0.25"/>
    <row r="1221" ht="12"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2"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2"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2"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2" customHeight="1" x14ac:dyDescent="0.25"/>
    <row r="1257" ht="12" customHeight="1" x14ac:dyDescent="0.25"/>
    <row r="1258" ht="15" customHeight="1" x14ac:dyDescent="0.25"/>
    <row r="1259" ht="15" customHeight="1" x14ac:dyDescent="0.25"/>
    <row r="1260" ht="15" customHeight="1" x14ac:dyDescent="0.25"/>
    <row r="1261" ht="12"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5" customHeight="1" x14ac:dyDescent="0.25"/>
    <row r="1276" spans="2:33" ht="15" customHeight="1" x14ac:dyDescent="0.25"/>
    <row r="1277" spans="2:33" ht="15" customHeight="1" x14ac:dyDescent="0.25"/>
    <row r="1278" spans="2:33" ht="15" customHeight="1" x14ac:dyDescent="0.25"/>
    <row r="1279" spans="2:33" ht="15" customHeight="1" x14ac:dyDescent="0.25">
      <c r="B1279" s="259"/>
      <c r="C1279" s="259"/>
      <c r="D1279" s="259"/>
      <c r="E1279" s="259"/>
      <c r="F1279" s="259"/>
      <c r="G1279" s="259"/>
      <c r="H1279" s="259"/>
      <c r="I1279" s="259"/>
      <c r="J1279" s="259"/>
      <c r="K1279" s="259"/>
      <c r="L1279" s="259"/>
      <c r="M1279" s="259"/>
      <c r="N1279" s="259"/>
      <c r="O1279" s="259"/>
      <c r="P1279" s="259"/>
      <c r="Q1279" s="259"/>
      <c r="R1279" s="259"/>
      <c r="S1279" s="259"/>
      <c r="T1279" s="259"/>
      <c r="U1279" s="259"/>
      <c r="V1279" s="259"/>
      <c r="W1279" s="259"/>
      <c r="X1279" s="259"/>
      <c r="Y1279" s="259"/>
      <c r="Z1279" s="259"/>
      <c r="AA1279" s="259"/>
      <c r="AB1279" s="259"/>
      <c r="AC1279" s="259"/>
      <c r="AD1279" s="259"/>
      <c r="AE1279" s="259"/>
      <c r="AF1279" s="259"/>
      <c r="AG1279" s="259"/>
    </row>
    <row r="1280" spans="2:33"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2"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2" customHeight="1" x14ac:dyDescent="0.25"/>
    <row r="1360" ht="12" customHeight="1" x14ac:dyDescent="0.25"/>
    <row r="1361" ht="15" customHeight="1" x14ac:dyDescent="0.25"/>
    <row r="1362" ht="15" customHeight="1" x14ac:dyDescent="0.25"/>
    <row r="1363" ht="15" customHeight="1" x14ac:dyDescent="0.25"/>
    <row r="1364" ht="15" customHeight="1" x14ac:dyDescent="0.25"/>
    <row r="1365" ht="12"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2"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2" customHeight="1" x14ac:dyDescent="0.25"/>
    <row r="1378" ht="12"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spans="2:33" ht="15" customHeight="1" x14ac:dyDescent="0.25"/>
    <row r="1394" spans="2:33" ht="15" customHeight="1" x14ac:dyDescent="0.25"/>
    <row r="1395" spans="2:33" ht="15" customHeight="1" x14ac:dyDescent="0.25"/>
    <row r="1396" spans="2:33" ht="15" customHeight="1" x14ac:dyDescent="0.25"/>
    <row r="1397" spans="2:33" ht="15" customHeight="1" x14ac:dyDescent="0.25">
      <c r="B1397" s="259"/>
      <c r="C1397" s="259"/>
      <c r="D1397" s="259"/>
      <c r="E1397" s="259"/>
      <c r="F1397" s="259"/>
      <c r="G1397" s="259"/>
      <c r="H1397" s="259"/>
      <c r="I1397" s="259"/>
      <c r="J1397" s="259"/>
      <c r="K1397" s="259"/>
      <c r="L1397" s="259"/>
      <c r="M1397" s="259"/>
      <c r="N1397" s="259"/>
      <c r="O1397" s="259"/>
      <c r="P1397" s="259"/>
      <c r="Q1397" s="259"/>
      <c r="R1397" s="259"/>
      <c r="S1397" s="259"/>
      <c r="T1397" s="259"/>
      <c r="U1397" s="259"/>
      <c r="V1397" s="259"/>
      <c r="W1397" s="259"/>
      <c r="X1397" s="259"/>
      <c r="Y1397" s="259"/>
      <c r="Z1397" s="259"/>
      <c r="AA1397" s="259"/>
      <c r="AB1397" s="259"/>
      <c r="AC1397" s="259"/>
      <c r="AD1397" s="259"/>
      <c r="AE1397" s="259"/>
      <c r="AF1397" s="259"/>
      <c r="AG1397" s="259"/>
    </row>
    <row r="1398" spans="2:33" ht="15" customHeight="1" x14ac:dyDescent="0.25"/>
    <row r="1399" spans="2:33" ht="15" customHeight="1" x14ac:dyDescent="0.25"/>
    <row r="1400" spans="2:33" ht="15" customHeight="1" x14ac:dyDescent="0.25"/>
    <row r="1401" spans="2:33" ht="15" customHeight="1" x14ac:dyDescent="0.25"/>
    <row r="1402" spans="2:33" ht="15" customHeight="1" x14ac:dyDescent="0.25"/>
    <row r="1403" spans="2:33" ht="15" customHeight="1" x14ac:dyDescent="0.25"/>
    <row r="1404" spans="2:33" ht="15" customHeight="1" x14ac:dyDescent="0.25"/>
    <row r="1405" spans="2:33" ht="15" customHeight="1" x14ac:dyDescent="0.25"/>
    <row r="1406" spans="2:33" ht="15" customHeight="1" x14ac:dyDescent="0.25"/>
    <row r="1407" spans="2:33" ht="15" customHeight="1" x14ac:dyDescent="0.25"/>
    <row r="1408" spans="2:33" ht="15"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2"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2"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2" customHeight="1" x14ac:dyDescent="0.25"/>
    <row r="1460" ht="15" customHeight="1" x14ac:dyDescent="0.25"/>
    <row r="1461" ht="12" customHeight="1" x14ac:dyDescent="0.25"/>
    <row r="1462" ht="12" customHeight="1" x14ac:dyDescent="0.25"/>
    <row r="1463" ht="15" customHeight="1" x14ac:dyDescent="0.25"/>
    <row r="1464" ht="15" customHeight="1" x14ac:dyDescent="0.25"/>
    <row r="1465" ht="15" customHeight="1" x14ac:dyDescent="0.25"/>
    <row r="1466" ht="15" customHeight="1" x14ac:dyDescent="0.25"/>
    <row r="1467" ht="12"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2"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2" customHeight="1" x14ac:dyDescent="0.25"/>
    <row r="1481" ht="12" customHeight="1" x14ac:dyDescent="0.25"/>
    <row r="1482" ht="15" customHeight="1" x14ac:dyDescent="0.25"/>
    <row r="1483" ht="12"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c r="B1501" s="259"/>
      <c r="C1501" s="259"/>
      <c r="D1501" s="259"/>
      <c r="E1501" s="259"/>
      <c r="F1501" s="259"/>
      <c r="G1501" s="259"/>
      <c r="H1501" s="259"/>
      <c r="I1501" s="259"/>
      <c r="J1501" s="259"/>
      <c r="K1501" s="259"/>
      <c r="L1501" s="259"/>
      <c r="M1501" s="259"/>
      <c r="N1501" s="259"/>
      <c r="O1501" s="259"/>
      <c r="P1501" s="259"/>
      <c r="Q1501" s="259"/>
      <c r="R1501" s="259"/>
      <c r="S1501" s="259"/>
      <c r="T1501" s="259"/>
      <c r="U1501" s="259"/>
      <c r="V1501" s="259"/>
      <c r="W1501" s="259"/>
      <c r="X1501" s="259"/>
      <c r="Y1501" s="259"/>
      <c r="Z1501" s="259"/>
      <c r="AA1501" s="259"/>
      <c r="AB1501" s="259"/>
      <c r="AC1501" s="259"/>
      <c r="AD1501" s="259"/>
      <c r="AE1501" s="259"/>
      <c r="AF1501" s="259"/>
      <c r="AG1501" s="259"/>
    </row>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sheetData>
  <mergeCells count="15">
    <mergeCell ref="B1279:AG1279"/>
    <mergeCell ref="B1397:AG1397"/>
    <mergeCell ref="B1501:AG1501"/>
    <mergeCell ref="B719:AG719"/>
    <mergeCell ref="B810:AG810"/>
    <mergeCell ref="B888:AG888"/>
    <mergeCell ref="B973:AG973"/>
    <mergeCell ref="B1073:AG1073"/>
    <mergeCell ref="B1145:AG1145"/>
    <mergeCell ref="B643:AG643"/>
    <mergeCell ref="B67:AG67"/>
    <mergeCell ref="B147:AG147"/>
    <mergeCell ref="B283:AG283"/>
    <mergeCell ref="B368:AG368"/>
    <mergeCell ref="B551:AG55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9649-2754-4427-9ABB-DF0D91FC53E4}">
  <dimension ref="A1:AJ53"/>
  <sheetViews>
    <sheetView workbookViewId="0">
      <selection activeCell="R16" sqref="R16"/>
    </sheetView>
  </sheetViews>
  <sheetFormatPr defaultRowHeight="15" x14ac:dyDescent="0.25"/>
  <cols>
    <col min="1" max="16384" width="9.140625" style="248"/>
  </cols>
  <sheetData>
    <row r="1" spans="1:36" x14ac:dyDescent="0.25">
      <c r="A1" s="248" t="s">
        <v>3060</v>
      </c>
    </row>
    <row r="2" spans="1:36" x14ac:dyDescent="0.25">
      <c r="A2" s="248" t="s">
        <v>3061</v>
      </c>
    </row>
    <row r="3" spans="1:36" x14ac:dyDescent="0.25">
      <c r="A3" s="248" t="s">
        <v>3062</v>
      </c>
    </row>
    <row r="4" spans="1:36" x14ac:dyDescent="0.25">
      <c r="A4" s="248" t="s">
        <v>2454</v>
      </c>
    </row>
    <row r="5" spans="1:36" x14ac:dyDescent="0.25">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411</v>
      </c>
      <c r="B6" s="248" t="s">
        <v>3063</v>
      </c>
      <c r="C6" s="248" t="s">
        <v>3064</v>
      </c>
      <c r="D6" s="248" t="s">
        <v>2461</v>
      </c>
      <c r="F6" s="248">
        <v>125.35865</v>
      </c>
      <c r="G6" s="248">
        <v>127.91269699999999</v>
      </c>
      <c r="H6" s="248">
        <v>128.28152499999999</v>
      </c>
      <c r="I6" s="248">
        <v>127.148476</v>
      </c>
      <c r="J6" s="248">
        <v>128.209946</v>
      </c>
      <c r="K6" s="248">
        <v>127.609177</v>
      </c>
      <c r="L6" s="248">
        <v>126.071602</v>
      </c>
      <c r="M6" s="248">
        <v>124.352448</v>
      </c>
      <c r="N6" s="248">
        <v>123.029678</v>
      </c>
      <c r="O6" s="248">
        <v>122.10034899999999</v>
      </c>
      <c r="P6" s="248">
        <v>120.695824</v>
      </c>
      <c r="Q6" s="248">
        <v>119.79025300000001</v>
      </c>
      <c r="R6" s="248">
        <v>118.342522</v>
      </c>
      <c r="S6" s="248">
        <v>117.34465</v>
      </c>
      <c r="T6" s="248">
        <v>116.889847</v>
      </c>
      <c r="U6" s="248">
        <v>116.50052599999999</v>
      </c>
      <c r="V6" s="248">
        <v>115.871872</v>
      </c>
      <c r="W6" s="248">
        <v>115.075523</v>
      </c>
      <c r="X6" s="248">
        <v>113.55774700000001</v>
      </c>
      <c r="Y6" s="248">
        <v>112.112976</v>
      </c>
      <c r="Z6" s="248">
        <v>112.048103</v>
      </c>
      <c r="AA6" s="248">
        <v>112.703903</v>
      </c>
      <c r="AB6" s="248">
        <v>113.546875</v>
      </c>
      <c r="AC6" s="248">
        <v>112.848602</v>
      </c>
      <c r="AD6" s="248">
        <v>112.083946</v>
      </c>
      <c r="AE6" s="248">
        <v>112.853897</v>
      </c>
      <c r="AF6" s="248">
        <v>112.86077899999999</v>
      </c>
      <c r="AG6" s="248">
        <v>110.487877</v>
      </c>
      <c r="AH6" s="248">
        <v>108.78362300000001</v>
      </c>
      <c r="AI6" s="248">
        <v>109.414001</v>
      </c>
      <c r="AJ6" s="251">
        <v>-5.0000000000000001E-3</v>
      </c>
    </row>
    <row r="7" spans="1:36" x14ac:dyDescent="0.25">
      <c r="A7" s="248" t="s">
        <v>873</v>
      </c>
      <c r="C7" s="248" t="s">
        <v>3065</v>
      </c>
    </row>
    <row r="8" spans="1:36" x14ac:dyDescent="0.25">
      <c r="A8" s="248" t="s">
        <v>1975</v>
      </c>
      <c r="B8" s="248" t="s">
        <v>3066</v>
      </c>
      <c r="C8" s="248" t="s">
        <v>3067</v>
      </c>
      <c r="D8" s="248" t="s">
        <v>2470</v>
      </c>
      <c r="F8" s="248">
        <v>4.1212739999999997</v>
      </c>
      <c r="G8" s="248">
        <v>4.2498040000000001</v>
      </c>
      <c r="H8" s="248">
        <v>4.5116709999999998</v>
      </c>
      <c r="I8" s="248">
        <v>4.366886</v>
      </c>
      <c r="J8" s="248">
        <v>4.3865939999999997</v>
      </c>
      <c r="K8" s="248">
        <v>4.41906</v>
      </c>
      <c r="L8" s="248">
        <v>4.4367150000000004</v>
      </c>
      <c r="M8" s="248">
        <v>4.3409040000000001</v>
      </c>
      <c r="N8" s="248">
        <v>4.2528839999999999</v>
      </c>
      <c r="O8" s="248">
        <v>4.1949639999999997</v>
      </c>
      <c r="P8" s="248">
        <v>4.1580349999999999</v>
      </c>
      <c r="Q8" s="248">
        <v>4.0852849999999998</v>
      </c>
      <c r="R8" s="248">
        <v>3.9900090000000001</v>
      </c>
      <c r="S8" s="248">
        <v>3.9283760000000001</v>
      </c>
      <c r="T8" s="248">
        <v>3.8620299999999999</v>
      </c>
      <c r="U8" s="248">
        <v>3.8030040000000001</v>
      </c>
      <c r="V8" s="248">
        <v>3.7233900000000002</v>
      </c>
      <c r="W8" s="248">
        <v>3.6415090000000001</v>
      </c>
      <c r="X8" s="248">
        <v>3.5855809999999999</v>
      </c>
      <c r="Y8" s="248">
        <v>3.509207</v>
      </c>
      <c r="Z8" s="248">
        <v>3.4530820000000002</v>
      </c>
      <c r="AA8" s="248">
        <v>3.439317</v>
      </c>
      <c r="AB8" s="248">
        <v>3.3926910000000001</v>
      </c>
      <c r="AC8" s="248">
        <v>3.3184960000000001</v>
      </c>
      <c r="AD8" s="248">
        <v>3.2845309999999999</v>
      </c>
      <c r="AE8" s="248">
        <v>3.2495790000000002</v>
      </c>
      <c r="AF8" s="248">
        <v>3.2250269999999999</v>
      </c>
      <c r="AG8" s="248">
        <v>3.178058</v>
      </c>
      <c r="AH8" s="248">
        <v>3.1180319999999999</v>
      </c>
      <c r="AI8" s="248">
        <v>3.1008179999999999</v>
      </c>
      <c r="AJ8" s="251">
        <v>-0.01</v>
      </c>
    </row>
    <row r="9" spans="1:36" x14ac:dyDescent="0.25">
      <c r="A9" s="248" t="s">
        <v>1976</v>
      </c>
      <c r="B9" s="248" t="s">
        <v>3068</v>
      </c>
      <c r="C9" s="248" t="s">
        <v>3069</v>
      </c>
      <c r="D9" s="248" t="s">
        <v>2470</v>
      </c>
      <c r="F9" s="248">
        <v>0</v>
      </c>
      <c r="G9" s="248">
        <v>0</v>
      </c>
      <c r="H9" s="248">
        <v>0</v>
      </c>
      <c r="I9" s="248">
        <v>0</v>
      </c>
      <c r="J9" s="248">
        <v>0</v>
      </c>
      <c r="K9" s="248">
        <v>0</v>
      </c>
      <c r="L9" s="248">
        <v>0</v>
      </c>
      <c r="M9" s="248">
        <v>0</v>
      </c>
      <c r="N9" s="248">
        <v>0</v>
      </c>
      <c r="O9" s="248">
        <v>0</v>
      </c>
      <c r="P9" s="248">
        <v>0</v>
      </c>
      <c r="Q9" s="248">
        <v>0</v>
      </c>
      <c r="R9" s="248">
        <v>0</v>
      </c>
      <c r="S9" s="248">
        <v>0</v>
      </c>
      <c r="T9" s="248">
        <v>0</v>
      </c>
      <c r="U9" s="248">
        <v>0</v>
      </c>
      <c r="V9" s="248">
        <v>0</v>
      </c>
      <c r="W9" s="248">
        <v>0</v>
      </c>
      <c r="X9" s="248">
        <v>0</v>
      </c>
      <c r="Y9" s="248">
        <v>0</v>
      </c>
      <c r="Z9" s="248">
        <v>0</v>
      </c>
      <c r="AA9" s="248">
        <v>0</v>
      </c>
      <c r="AB9" s="248">
        <v>0</v>
      </c>
      <c r="AC9" s="248">
        <v>0</v>
      </c>
      <c r="AD9" s="248">
        <v>0</v>
      </c>
      <c r="AE9" s="248">
        <v>0</v>
      </c>
      <c r="AF9" s="248">
        <v>0</v>
      </c>
      <c r="AG9" s="248">
        <v>0</v>
      </c>
      <c r="AH9" s="248">
        <v>0</v>
      </c>
      <c r="AI9" s="248">
        <v>0</v>
      </c>
      <c r="AJ9" s="248" t="s">
        <v>102</v>
      </c>
    </row>
    <row r="10" spans="1:36" x14ac:dyDescent="0.25">
      <c r="A10" s="248" t="s">
        <v>2626</v>
      </c>
      <c r="B10" s="248" t="s">
        <v>3070</v>
      </c>
      <c r="C10" s="248" t="s">
        <v>3071</v>
      </c>
      <c r="D10" s="248" t="s">
        <v>2470</v>
      </c>
      <c r="F10" s="248">
        <v>0</v>
      </c>
      <c r="G10" s="248">
        <v>0</v>
      </c>
      <c r="H10" s="248">
        <v>0</v>
      </c>
      <c r="I10" s="248">
        <v>0</v>
      </c>
      <c r="J10" s="248">
        <v>0</v>
      </c>
      <c r="K10" s="248">
        <v>0</v>
      </c>
      <c r="L10" s="248">
        <v>0</v>
      </c>
      <c r="M10" s="248">
        <v>0</v>
      </c>
      <c r="N10" s="248">
        <v>0</v>
      </c>
      <c r="O10" s="248">
        <v>0</v>
      </c>
      <c r="P10" s="248">
        <v>0</v>
      </c>
      <c r="Q10" s="248">
        <v>0</v>
      </c>
      <c r="R10" s="248">
        <v>0</v>
      </c>
      <c r="S10" s="248">
        <v>0</v>
      </c>
      <c r="T10" s="248">
        <v>0</v>
      </c>
      <c r="U10" s="248">
        <v>0</v>
      </c>
      <c r="V10" s="248">
        <v>0</v>
      </c>
      <c r="W10" s="248">
        <v>0</v>
      </c>
      <c r="X10" s="248">
        <v>0</v>
      </c>
      <c r="Y10" s="248">
        <v>0</v>
      </c>
      <c r="Z10" s="248">
        <v>0</v>
      </c>
      <c r="AA10" s="248">
        <v>0</v>
      </c>
      <c r="AB10" s="248">
        <v>0</v>
      </c>
      <c r="AC10" s="248">
        <v>0</v>
      </c>
      <c r="AD10" s="248">
        <v>0</v>
      </c>
      <c r="AE10" s="248">
        <v>0</v>
      </c>
      <c r="AF10" s="248">
        <v>0</v>
      </c>
      <c r="AG10" s="248">
        <v>0</v>
      </c>
      <c r="AH10" s="248">
        <v>0</v>
      </c>
      <c r="AI10" s="248">
        <v>0</v>
      </c>
      <c r="AJ10" s="248" t="s">
        <v>102</v>
      </c>
    </row>
    <row r="11" spans="1:36" x14ac:dyDescent="0.25">
      <c r="A11" s="248" t="s">
        <v>2481</v>
      </c>
      <c r="B11" s="248" t="s">
        <v>3072</v>
      </c>
      <c r="C11" s="248" t="s">
        <v>3073</v>
      </c>
      <c r="D11" s="248" t="s">
        <v>2470</v>
      </c>
      <c r="F11" s="248">
        <v>0</v>
      </c>
      <c r="G11" s="248">
        <v>0</v>
      </c>
      <c r="H11" s="248">
        <v>0</v>
      </c>
      <c r="I11" s="248">
        <v>0</v>
      </c>
      <c r="J11" s="248">
        <v>0</v>
      </c>
      <c r="K11" s="248">
        <v>0</v>
      </c>
      <c r="L11" s="248">
        <v>0</v>
      </c>
      <c r="M11" s="248">
        <v>0</v>
      </c>
      <c r="N11" s="248">
        <v>0</v>
      </c>
      <c r="O11" s="248">
        <v>0</v>
      </c>
      <c r="P11" s="248">
        <v>0</v>
      </c>
      <c r="Q11" s="248">
        <v>0</v>
      </c>
      <c r="R11" s="248">
        <v>0</v>
      </c>
      <c r="S11" s="248">
        <v>0</v>
      </c>
      <c r="T11" s="248">
        <v>0</v>
      </c>
      <c r="U11" s="248">
        <v>0</v>
      </c>
      <c r="V11" s="248">
        <v>0</v>
      </c>
      <c r="W11" s="248">
        <v>0</v>
      </c>
      <c r="X11" s="248">
        <v>0</v>
      </c>
      <c r="Y11" s="248">
        <v>0</v>
      </c>
      <c r="Z11" s="248">
        <v>0</v>
      </c>
      <c r="AA11" s="248">
        <v>0</v>
      </c>
      <c r="AB11" s="248">
        <v>0</v>
      </c>
      <c r="AC11" s="248">
        <v>0</v>
      </c>
      <c r="AD11" s="248">
        <v>0</v>
      </c>
      <c r="AE11" s="248">
        <v>0</v>
      </c>
      <c r="AF11" s="248">
        <v>0</v>
      </c>
      <c r="AG11" s="248">
        <v>0</v>
      </c>
      <c r="AH11" s="248">
        <v>0</v>
      </c>
      <c r="AI11" s="248">
        <v>0</v>
      </c>
      <c r="AJ11" s="248" t="s">
        <v>102</v>
      </c>
    </row>
    <row r="12" spans="1:36" x14ac:dyDescent="0.25">
      <c r="A12" s="248" t="s">
        <v>2484</v>
      </c>
      <c r="B12" s="248" t="s">
        <v>3074</v>
      </c>
      <c r="C12" s="248" t="s">
        <v>3075</v>
      </c>
      <c r="D12" s="248" t="s">
        <v>2470</v>
      </c>
      <c r="F12" s="248">
        <v>4.1212739999999997</v>
      </c>
      <c r="G12" s="248">
        <v>4.2498040000000001</v>
      </c>
      <c r="H12" s="248">
        <v>4.5116709999999998</v>
      </c>
      <c r="I12" s="248">
        <v>4.366886</v>
      </c>
      <c r="J12" s="248">
        <v>4.3865939999999997</v>
      </c>
      <c r="K12" s="248">
        <v>4.41906</v>
      </c>
      <c r="L12" s="248">
        <v>4.4367150000000004</v>
      </c>
      <c r="M12" s="248">
        <v>4.3409040000000001</v>
      </c>
      <c r="N12" s="248">
        <v>4.2528839999999999</v>
      </c>
      <c r="O12" s="248">
        <v>4.1949639999999997</v>
      </c>
      <c r="P12" s="248">
        <v>4.1580349999999999</v>
      </c>
      <c r="Q12" s="248">
        <v>4.0852849999999998</v>
      </c>
      <c r="R12" s="248">
        <v>3.9900090000000001</v>
      </c>
      <c r="S12" s="248">
        <v>3.9283760000000001</v>
      </c>
      <c r="T12" s="248">
        <v>3.8620299999999999</v>
      </c>
      <c r="U12" s="248">
        <v>3.8030040000000001</v>
      </c>
      <c r="V12" s="248">
        <v>3.7233900000000002</v>
      </c>
      <c r="W12" s="248">
        <v>3.6415090000000001</v>
      </c>
      <c r="X12" s="248">
        <v>3.5855809999999999</v>
      </c>
      <c r="Y12" s="248">
        <v>3.509207</v>
      </c>
      <c r="Z12" s="248">
        <v>3.4530820000000002</v>
      </c>
      <c r="AA12" s="248">
        <v>3.439317</v>
      </c>
      <c r="AB12" s="248">
        <v>3.3926910000000001</v>
      </c>
      <c r="AC12" s="248">
        <v>3.3184960000000001</v>
      </c>
      <c r="AD12" s="248">
        <v>3.2845309999999999</v>
      </c>
      <c r="AE12" s="248">
        <v>3.2495790000000002</v>
      </c>
      <c r="AF12" s="248">
        <v>3.2250269999999999</v>
      </c>
      <c r="AG12" s="248">
        <v>3.178058</v>
      </c>
      <c r="AH12" s="248">
        <v>3.1180319999999999</v>
      </c>
      <c r="AI12" s="248">
        <v>3.1008179999999999</v>
      </c>
      <c r="AJ12" s="251">
        <v>-0.01</v>
      </c>
    </row>
    <row r="13" spans="1:36" x14ac:dyDescent="0.25">
      <c r="A13" s="248" t="s">
        <v>2437</v>
      </c>
      <c r="B13" s="248" t="s">
        <v>3076</v>
      </c>
      <c r="C13" s="248" t="s">
        <v>3077</v>
      </c>
      <c r="D13" s="248" t="s">
        <v>2470</v>
      </c>
      <c r="F13" s="248">
        <v>321.30480999999997</v>
      </c>
      <c r="G13" s="248">
        <v>330.462311</v>
      </c>
      <c r="H13" s="248">
        <v>333.19192500000003</v>
      </c>
      <c r="I13" s="248">
        <v>333.21160900000001</v>
      </c>
      <c r="J13" s="248">
        <v>334.70343000000003</v>
      </c>
      <c r="K13" s="248">
        <v>326.441956</v>
      </c>
      <c r="L13" s="248">
        <v>316.63909899999999</v>
      </c>
      <c r="M13" s="248">
        <v>305.63360599999999</v>
      </c>
      <c r="N13" s="248">
        <v>297.90051299999999</v>
      </c>
      <c r="O13" s="248">
        <v>292.52023300000002</v>
      </c>
      <c r="P13" s="248">
        <v>285.885468</v>
      </c>
      <c r="Q13" s="248">
        <v>280.17834499999998</v>
      </c>
      <c r="R13" s="248">
        <v>273.43579099999999</v>
      </c>
      <c r="S13" s="248">
        <v>269.16522200000003</v>
      </c>
      <c r="T13" s="248">
        <v>267.98455799999999</v>
      </c>
      <c r="U13" s="248">
        <v>266.93853799999999</v>
      </c>
      <c r="V13" s="248">
        <v>265.07324199999999</v>
      </c>
      <c r="W13" s="248">
        <v>262.6474</v>
      </c>
      <c r="X13" s="248">
        <v>259.21701000000002</v>
      </c>
      <c r="Y13" s="248">
        <v>256.01336700000002</v>
      </c>
      <c r="Z13" s="248">
        <v>255.50473</v>
      </c>
      <c r="AA13" s="248">
        <v>256.66760299999999</v>
      </c>
      <c r="AB13" s="248">
        <v>258.50750699999998</v>
      </c>
      <c r="AC13" s="248">
        <v>257.134277</v>
      </c>
      <c r="AD13" s="248">
        <v>256.01550300000002</v>
      </c>
      <c r="AE13" s="248">
        <v>257.76470899999998</v>
      </c>
      <c r="AF13" s="248">
        <v>257.95513899999997</v>
      </c>
      <c r="AG13" s="248">
        <v>253.26795999999999</v>
      </c>
      <c r="AH13" s="248">
        <v>249.81424000000001</v>
      </c>
      <c r="AI13" s="248">
        <v>251.192139</v>
      </c>
      <c r="AJ13" s="251">
        <v>-8.0000000000000002E-3</v>
      </c>
    </row>
    <row r="14" spans="1:36" x14ac:dyDescent="0.25">
      <c r="A14" s="248" t="s">
        <v>2989</v>
      </c>
      <c r="B14" s="248" t="s">
        <v>3078</v>
      </c>
      <c r="C14" s="248" t="s">
        <v>3079</v>
      </c>
      <c r="D14" s="248" t="s">
        <v>2470</v>
      </c>
      <c r="F14" s="248">
        <v>477.97952299999997</v>
      </c>
      <c r="G14" s="248">
        <v>477.42083700000001</v>
      </c>
      <c r="H14" s="248">
        <v>495.44494600000002</v>
      </c>
      <c r="I14" s="248">
        <v>481.28051799999997</v>
      </c>
      <c r="J14" s="248">
        <v>477.81848100000002</v>
      </c>
      <c r="K14" s="248">
        <v>491.97345000000001</v>
      </c>
      <c r="L14" s="248">
        <v>487.907532</v>
      </c>
      <c r="M14" s="248">
        <v>484.22589099999999</v>
      </c>
      <c r="N14" s="248">
        <v>471.011932</v>
      </c>
      <c r="O14" s="248">
        <v>462.35595699999999</v>
      </c>
      <c r="P14" s="248">
        <v>454.04354899999998</v>
      </c>
      <c r="Q14" s="248">
        <v>450.62011699999999</v>
      </c>
      <c r="R14" s="248">
        <v>445.49859600000002</v>
      </c>
      <c r="S14" s="248">
        <v>444.95892300000003</v>
      </c>
      <c r="T14" s="248">
        <v>444.01507600000002</v>
      </c>
      <c r="U14" s="248">
        <v>443.06167599999998</v>
      </c>
      <c r="V14" s="248">
        <v>440.09136999999998</v>
      </c>
      <c r="W14" s="248">
        <v>437.402649</v>
      </c>
      <c r="X14" s="248">
        <v>430.17804000000001</v>
      </c>
      <c r="Y14" s="248">
        <v>425.54879799999998</v>
      </c>
      <c r="Z14" s="248">
        <v>423.09875499999998</v>
      </c>
      <c r="AA14" s="248">
        <v>425.42111199999999</v>
      </c>
      <c r="AB14" s="248">
        <v>429.52514600000001</v>
      </c>
      <c r="AC14" s="248">
        <v>427.21142600000002</v>
      </c>
      <c r="AD14" s="248">
        <v>424.52377300000001</v>
      </c>
      <c r="AE14" s="248">
        <v>427.48937999999998</v>
      </c>
      <c r="AF14" s="248">
        <v>425.762451</v>
      </c>
      <c r="AG14" s="248">
        <v>416.16986100000003</v>
      </c>
      <c r="AH14" s="248">
        <v>409.00442500000003</v>
      </c>
      <c r="AI14" s="248">
        <v>407.86096199999997</v>
      </c>
      <c r="AJ14" s="251">
        <v>-5.0000000000000001E-3</v>
      </c>
    </row>
    <row r="15" spans="1:36" x14ac:dyDescent="0.25">
      <c r="A15" s="248" t="s">
        <v>3080</v>
      </c>
      <c r="B15" s="248" t="s">
        <v>3081</v>
      </c>
      <c r="C15" s="248" t="s">
        <v>3082</v>
      </c>
      <c r="D15" s="248" t="s">
        <v>2470</v>
      </c>
      <c r="F15" s="248">
        <v>-35.228676</v>
      </c>
      <c r="G15" s="248">
        <v>-23.674288000000001</v>
      </c>
      <c r="H15" s="248">
        <v>-27.069462000000001</v>
      </c>
      <c r="I15" s="248">
        <v>-25.73481</v>
      </c>
      <c r="J15" s="248">
        <v>-26.458759000000001</v>
      </c>
      <c r="K15" s="248">
        <v>-26.123472</v>
      </c>
      <c r="L15" s="248">
        <v>-26.431000000000001</v>
      </c>
      <c r="M15" s="248">
        <v>-26.412327000000001</v>
      </c>
      <c r="N15" s="248">
        <v>-26.502780999999999</v>
      </c>
      <c r="O15" s="248">
        <v>-26.543575000000001</v>
      </c>
      <c r="P15" s="248">
        <v>-26.675846</v>
      </c>
      <c r="Q15" s="248">
        <v>-26.707407</v>
      </c>
      <c r="R15" s="248">
        <v>-26.813079999999999</v>
      </c>
      <c r="S15" s="248">
        <v>-26.804283000000002</v>
      </c>
      <c r="T15" s="248">
        <v>-26.705120000000001</v>
      </c>
      <c r="U15" s="248">
        <v>-26.698101000000001</v>
      </c>
      <c r="V15" s="248">
        <v>-26.696857000000001</v>
      </c>
      <c r="W15" s="248">
        <v>-26.649737999999999</v>
      </c>
      <c r="X15" s="248">
        <v>-26.721637999999999</v>
      </c>
      <c r="Y15" s="248">
        <v>-26.781894999999999</v>
      </c>
      <c r="Z15" s="248">
        <v>-26.614253999999999</v>
      </c>
      <c r="AA15" s="248">
        <v>-26.411971999999999</v>
      </c>
      <c r="AB15" s="248">
        <v>-26.200588</v>
      </c>
      <c r="AC15" s="248">
        <v>-26.256896999999999</v>
      </c>
      <c r="AD15" s="248">
        <v>-26.215873999999999</v>
      </c>
      <c r="AE15" s="248">
        <v>-25.939094999999998</v>
      </c>
      <c r="AF15" s="248">
        <v>-25.89986</v>
      </c>
      <c r="AG15" s="248">
        <v>-26.205338000000001</v>
      </c>
      <c r="AH15" s="248">
        <v>-26.248421</v>
      </c>
      <c r="AI15" s="248">
        <v>-25.963771999999999</v>
      </c>
      <c r="AJ15" s="251">
        <v>-0.01</v>
      </c>
    </row>
    <row r="16" spans="1:36" x14ac:dyDescent="0.25">
      <c r="A16" s="248" t="s">
        <v>2498</v>
      </c>
      <c r="B16" s="248" t="s">
        <v>3083</v>
      </c>
      <c r="C16" s="248" t="s">
        <v>3084</v>
      </c>
      <c r="D16" s="248" t="s">
        <v>2470</v>
      </c>
      <c r="F16" s="248">
        <v>36.243729000000002</v>
      </c>
      <c r="G16" s="248">
        <v>36.583519000000003</v>
      </c>
      <c r="H16" s="248">
        <v>36.795326000000003</v>
      </c>
      <c r="I16" s="248">
        <v>35.483123999999997</v>
      </c>
      <c r="J16" s="248">
        <v>35.317810000000001</v>
      </c>
      <c r="K16" s="248">
        <v>35.673157000000003</v>
      </c>
      <c r="L16" s="248">
        <v>34.920830000000002</v>
      </c>
      <c r="M16" s="248">
        <v>34.079009999999997</v>
      </c>
      <c r="N16" s="248">
        <v>32.772582999999997</v>
      </c>
      <c r="O16" s="248">
        <v>31.744671</v>
      </c>
      <c r="P16" s="248">
        <v>30.728110999999998</v>
      </c>
      <c r="Q16" s="248">
        <v>29.935516</v>
      </c>
      <c r="R16" s="248">
        <v>29.047253000000001</v>
      </c>
      <c r="S16" s="248">
        <v>28.322707999999999</v>
      </c>
      <c r="T16" s="248">
        <v>27.711403000000001</v>
      </c>
      <c r="U16" s="248">
        <v>27.092337000000001</v>
      </c>
      <c r="V16" s="248">
        <v>26.364338</v>
      </c>
      <c r="W16" s="248">
        <v>25.678049000000001</v>
      </c>
      <c r="X16" s="248">
        <v>24.777180000000001</v>
      </c>
      <c r="Y16" s="248">
        <v>23.916194999999998</v>
      </c>
      <c r="Z16" s="248">
        <v>23.328265999999999</v>
      </c>
      <c r="AA16" s="248">
        <v>22.971609000000001</v>
      </c>
      <c r="AB16" s="248">
        <v>22.679379000000001</v>
      </c>
      <c r="AC16" s="248">
        <v>22.097785999999999</v>
      </c>
      <c r="AD16" s="248">
        <v>21.535392999999999</v>
      </c>
      <c r="AE16" s="248">
        <v>21.239563</v>
      </c>
      <c r="AF16" s="248">
        <v>20.794069</v>
      </c>
      <c r="AG16" s="248">
        <v>19.910961</v>
      </c>
      <c r="AH16" s="248">
        <v>19.168748999999998</v>
      </c>
      <c r="AI16" s="248">
        <v>18.789024000000001</v>
      </c>
      <c r="AJ16" s="251">
        <v>-2.1999999999999999E-2</v>
      </c>
    </row>
    <row r="17" spans="1:36" x14ac:dyDescent="0.25">
      <c r="A17" s="248" t="s">
        <v>2992</v>
      </c>
      <c r="B17" s="248" t="s">
        <v>3085</v>
      </c>
      <c r="C17" s="248" t="s">
        <v>3086</v>
      </c>
      <c r="D17" s="248" t="s">
        <v>2470</v>
      </c>
      <c r="F17" s="248">
        <v>478.99456800000002</v>
      </c>
      <c r="G17" s="248">
        <v>490.33007800000001</v>
      </c>
      <c r="H17" s="248">
        <v>505.17080700000002</v>
      </c>
      <c r="I17" s="248">
        <v>491.028839</v>
      </c>
      <c r="J17" s="248">
        <v>486.67752100000001</v>
      </c>
      <c r="K17" s="248">
        <v>501.52313199999998</v>
      </c>
      <c r="L17" s="248">
        <v>496.39736900000003</v>
      </c>
      <c r="M17" s="248">
        <v>491.89257800000001</v>
      </c>
      <c r="N17" s="248">
        <v>477.28173800000002</v>
      </c>
      <c r="O17" s="248">
        <v>467.55703699999998</v>
      </c>
      <c r="P17" s="248">
        <v>458.09582499999999</v>
      </c>
      <c r="Q17" s="248">
        <v>453.84823599999999</v>
      </c>
      <c r="R17" s="248">
        <v>447.73275799999999</v>
      </c>
      <c r="S17" s="248">
        <v>446.47735599999999</v>
      </c>
      <c r="T17" s="248">
        <v>445.02136200000001</v>
      </c>
      <c r="U17" s="248">
        <v>443.45593300000002</v>
      </c>
      <c r="V17" s="248">
        <v>439.75885</v>
      </c>
      <c r="W17" s="248">
        <v>436.43093900000002</v>
      </c>
      <c r="X17" s="248">
        <v>428.23358200000001</v>
      </c>
      <c r="Y17" s="248">
        <v>422.68310500000001</v>
      </c>
      <c r="Z17" s="248">
        <v>419.81277499999999</v>
      </c>
      <c r="AA17" s="248">
        <v>421.980774</v>
      </c>
      <c r="AB17" s="248">
        <v>426.00393700000001</v>
      </c>
      <c r="AC17" s="248">
        <v>423.05230699999998</v>
      </c>
      <c r="AD17" s="248">
        <v>419.84329200000002</v>
      </c>
      <c r="AE17" s="248">
        <v>422.78985599999999</v>
      </c>
      <c r="AF17" s="248">
        <v>420.65664700000002</v>
      </c>
      <c r="AG17" s="248">
        <v>409.87548800000002</v>
      </c>
      <c r="AH17" s="248">
        <v>401.92477400000001</v>
      </c>
      <c r="AI17" s="248">
        <v>400.686218</v>
      </c>
      <c r="AJ17" s="251">
        <v>-6.0000000000000001E-3</v>
      </c>
    </row>
    <row r="18" spans="1:36" x14ac:dyDescent="0.25">
      <c r="A18" s="248" t="s">
        <v>2637</v>
      </c>
      <c r="B18" s="248" t="s">
        <v>3087</v>
      </c>
      <c r="C18" s="248" t="s">
        <v>3088</v>
      </c>
      <c r="D18" s="248" t="s">
        <v>2470</v>
      </c>
      <c r="F18" s="248">
        <v>0</v>
      </c>
      <c r="G18" s="248">
        <v>0</v>
      </c>
      <c r="H18" s="248">
        <v>0</v>
      </c>
      <c r="I18" s="248">
        <v>0</v>
      </c>
      <c r="J18" s="248">
        <v>0</v>
      </c>
      <c r="K18" s="248">
        <v>0</v>
      </c>
      <c r="L18" s="248">
        <v>0</v>
      </c>
      <c r="M18" s="248">
        <v>0</v>
      </c>
      <c r="N18" s="248">
        <v>0</v>
      </c>
      <c r="O18" s="248">
        <v>0</v>
      </c>
      <c r="P18" s="248">
        <v>0</v>
      </c>
      <c r="Q18" s="248">
        <v>0</v>
      </c>
      <c r="R18" s="248">
        <v>0</v>
      </c>
      <c r="S18" s="248">
        <v>0</v>
      </c>
      <c r="T18" s="248">
        <v>0</v>
      </c>
      <c r="U18" s="248">
        <v>0</v>
      </c>
      <c r="V18" s="248">
        <v>0</v>
      </c>
      <c r="W18" s="248">
        <v>0</v>
      </c>
      <c r="X18" s="248">
        <v>0</v>
      </c>
      <c r="Y18" s="248">
        <v>0</v>
      </c>
      <c r="Z18" s="248">
        <v>0</v>
      </c>
      <c r="AA18" s="248">
        <v>0</v>
      </c>
      <c r="AB18" s="248">
        <v>0</v>
      </c>
      <c r="AC18" s="248">
        <v>0</v>
      </c>
      <c r="AD18" s="248">
        <v>0</v>
      </c>
      <c r="AE18" s="248">
        <v>0</v>
      </c>
      <c r="AF18" s="248">
        <v>0</v>
      </c>
      <c r="AG18" s="248">
        <v>0</v>
      </c>
      <c r="AH18" s="248">
        <v>0</v>
      </c>
      <c r="AI18" s="248">
        <v>0</v>
      </c>
      <c r="AJ18" s="248" t="s">
        <v>102</v>
      </c>
    </row>
    <row r="19" spans="1:36" x14ac:dyDescent="0.25">
      <c r="A19" s="248" t="s">
        <v>2504</v>
      </c>
      <c r="B19" s="248" t="s">
        <v>3089</v>
      </c>
      <c r="C19" s="248" t="s">
        <v>3090</v>
      </c>
      <c r="D19" s="248" t="s">
        <v>2470</v>
      </c>
      <c r="F19" s="248">
        <v>209.51019299999999</v>
      </c>
      <c r="G19" s="248">
        <v>216.25679</v>
      </c>
      <c r="H19" s="248">
        <v>218.74333200000001</v>
      </c>
      <c r="I19" s="248">
        <v>217.53128100000001</v>
      </c>
      <c r="J19" s="248">
        <v>219.43815599999999</v>
      </c>
      <c r="K19" s="248">
        <v>217.79643200000001</v>
      </c>
      <c r="L19" s="248">
        <v>215.12301600000001</v>
      </c>
      <c r="M19" s="248">
        <v>212.148392</v>
      </c>
      <c r="N19" s="248">
        <v>209.88557399999999</v>
      </c>
      <c r="O19" s="248">
        <v>208.082077</v>
      </c>
      <c r="P19" s="248">
        <v>205.19618199999999</v>
      </c>
      <c r="Q19" s="248">
        <v>202.55023199999999</v>
      </c>
      <c r="R19" s="248">
        <v>199.07203699999999</v>
      </c>
      <c r="S19" s="248">
        <v>196.50250199999999</v>
      </c>
      <c r="T19" s="248">
        <v>194.782974</v>
      </c>
      <c r="U19" s="248">
        <v>193.239487</v>
      </c>
      <c r="V19" s="248">
        <v>191.33815000000001</v>
      </c>
      <c r="W19" s="248">
        <v>189.13021900000001</v>
      </c>
      <c r="X19" s="248">
        <v>186.11705000000001</v>
      </c>
      <c r="Y19" s="248">
        <v>183.29736299999999</v>
      </c>
      <c r="Z19" s="248">
        <v>182.61270099999999</v>
      </c>
      <c r="AA19" s="248">
        <v>183.031723</v>
      </c>
      <c r="AB19" s="248">
        <v>183.69454999999999</v>
      </c>
      <c r="AC19" s="248">
        <v>182.106415</v>
      </c>
      <c r="AD19" s="248">
        <v>180.53595000000001</v>
      </c>
      <c r="AE19" s="248">
        <v>181.31662</v>
      </c>
      <c r="AF19" s="248">
        <v>180.96101400000001</v>
      </c>
      <c r="AG19" s="248">
        <v>177.180466</v>
      </c>
      <c r="AH19" s="248">
        <v>174.376587</v>
      </c>
      <c r="AI19" s="248">
        <v>175.03625500000001</v>
      </c>
      <c r="AJ19" s="251">
        <v>-6.0000000000000001E-3</v>
      </c>
    </row>
    <row r="20" spans="1:36" x14ac:dyDescent="0.25">
      <c r="A20" s="248" t="s">
        <v>2507</v>
      </c>
      <c r="B20" s="248" t="s">
        <v>3091</v>
      </c>
      <c r="C20" s="248" t="s">
        <v>3092</v>
      </c>
      <c r="D20" s="248" t="s">
        <v>2470</v>
      </c>
      <c r="F20" s="248">
        <v>1013.930847</v>
      </c>
      <c r="G20" s="248">
        <v>1041.2989500000001</v>
      </c>
      <c r="H20" s="248">
        <v>1061.6176760000001</v>
      </c>
      <c r="I20" s="248">
        <v>1046.138672</v>
      </c>
      <c r="J20" s="248">
        <v>1045.205688</v>
      </c>
      <c r="K20" s="248">
        <v>1050.180664</v>
      </c>
      <c r="L20" s="248">
        <v>1032.5961910000001</v>
      </c>
      <c r="M20" s="248">
        <v>1014.015503</v>
      </c>
      <c r="N20" s="248">
        <v>989.32067900000004</v>
      </c>
      <c r="O20" s="248">
        <v>972.35430899999994</v>
      </c>
      <c r="P20" s="248">
        <v>953.33551</v>
      </c>
      <c r="Q20" s="248">
        <v>940.66210899999999</v>
      </c>
      <c r="R20" s="248">
        <v>924.230591</v>
      </c>
      <c r="S20" s="248">
        <v>916.073486</v>
      </c>
      <c r="T20" s="248">
        <v>911.65087900000003</v>
      </c>
      <c r="U20" s="248">
        <v>907.43701199999998</v>
      </c>
      <c r="V20" s="248">
        <v>899.89361599999995</v>
      </c>
      <c r="W20" s="248">
        <v>891.850098</v>
      </c>
      <c r="X20" s="248">
        <v>877.15319799999997</v>
      </c>
      <c r="Y20" s="248">
        <v>865.50305200000003</v>
      </c>
      <c r="Z20" s="248">
        <v>861.38330099999996</v>
      </c>
      <c r="AA20" s="248">
        <v>865.11944600000004</v>
      </c>
      <c r="AB20" s="248">
        <v>871.59869400000002</v>
      </c>
      <c r="AC20" s="248">
        <v>865.61144999999999</v>
      </c>
      <c r="AD20" s="248">
        <v>859.67932099999996</v>
      </c>
      <c r="AE20" s="248">
        <v>865.12072799999999</v>
      </c>
      <c r="AF20" s="248">
        <v>862.79785200000003</v>
      </c>
      <c r="AG20" s="248">
        <v>843.50195299999996</v>
      </c>
      <c r="AH20" s="248">
        <v>829.23364300000003</v>
      </c>
      <c r="AI20" s="248">
        <v>830.01544200000001</v>
      </c>
      <c r="AJ20" s="251">
        <v>-7.0000000000000001E-3</v>
      </c>
    </row>
    <row r="21" spans="1:36" x14ac:dyDescent="0.25">
      <c r="A21" s="248" t="s">
        <v>512</v>
      </c>
      <c r="C21" s="248" t="s">
        <v>3093</v>
      </c>
    </row>
    <row r="22" spans="1:36" x14ac:dyDescent="0.25">
      <c r="A22" s="248" t="s">
        <v>511</v>
      </c>
      <c r="C22" s="248" t="s">
        <v>3094</v>
      </c>
    </row>
    <row r="23" spans="1:36" x14ac:dyDescent="0.25">
      <c r="A23" s="248" t="s">
        <v>1975</v>
      </c>
      <c r="B23" s="248" t="s">
        <v>3095</v>
      </c>
      <c r="C23" s="248" t="s">
        <v>3096</v>
      </c>
      <c r="D23" s="248" t="s">
        <v>2648</v>
      </c>
      <c r="F23" s="248">
        <v>3.2876000000000002E-2</v>
      </c>
      <c r="G23" s="248">
        <v>3.3223999999999997E-2</v>
      </c>
      <c r="H23" s="248">
        <v>3.517E-2</v>
      </c>
      <c r="I23" s="248">
        <v>3.4345000000000001E-2</v>
      </c>
      <c r="J23" s="248">
        <v>3.4214000000000001E-2</v>
      </c>
      <c r="K23" s="248">
        <v>3.4630000000000001E-2</v>
      </c>
      <c r="L23" s="248">
        <v>3.5192000000000001E-2</v>
      </c>
      <c r="M23" s="248">
        <v>3.4908000000000002E-2</v>
      </c>
      <c r="N23" s="248">
        <v>3.4568000000000002E-2</v>
      </c>
      <c r="O23" s="248">
        <v>3.4356999999999999E-2</v>
      </c>
      <c r="P23" s="248">
        <v>3.4451000000000002E-2</v>
      </c>
      <c r="Q23" s="248">
        <v>3.4104000000000002E-2</v>
      </c>
      <c r="R23" s="248">
        <v>3.3716000000000003E-2</v>
      </c>
      <c r="S23" s="248">
        <v>3.3477E-2</v>
      </c>
      <c r="T23" s="248">
        <v>3.304E-2</v>
      </c>
      <c r="U23" s="248">
        <v>3.2643999999999999E-2</v>
      </c>
      <c r="V23" s="248">
        <v>3.2134000000000003E-2</v>
      </c>
      <c r="W23" s="248">
        <v>3.1645E-2</v>
      </c>
      <c r="X23" s="248">
        <v>3.1574999999999999E-2</v>
      </c>
      <c r="Y23" s="248">
        <v>3.1301000000000002E-2</v>
      </c>
      <c r="Z23" s="248">
        <v>3.0818000000000002E-2</v>
      </c>
      <c r="AA23" s="248">
        <v>3.0516000000000001E-2</v>
      </c>
      <c r="AB23" s="248">
        <v>2.9878999999999999E-2</v>
      </c>
      <c r="AC23" s="248">
        <v>2.9406999999999999E-2</v>
      </c>
      <c r="AD23" s="248">
        <v>2.9304E-2</v>
      </c>
      <c r="AE23" s="248">
        <v>2.8795000000000001E-2</v>
      </c>
      <c r="AF23" s="248">
        <v>2.8575E-2</v>
      </c>
      <c r="AG23" s="248">
        <v>2.8764000000000001E-2</v>
      </c>
      <c r="AH23" s="248">
        <v>2.8663000000000001E-2</v>
      </c>
      <c r="AI23" s="248">
        <v>2.8340000000000001E-2</v>
      </c>
      <c r="AJ23" s="251">
        <v>-5.0000000000000001E-3</v>
      </c>
    </row>
    <row r="24" spans="1:36" x14ac:dyDescent="0.25">
      <c r="A24" s="248" t="s">
        <v>1976</v>
      </c>
      <c r="B24" s="248" t="s">
        <v>3097</v>
      </c>
      <c r="C24" s="248" t="s">
        <v>3098</v>
      </c>
      <c r="D24" s="248" t="s">
        <v>2648</v>
      </c>
      <c r="F24" s="248">
        <v>0</v>
      </c>
      <c r="G24" s="248">
        <v>0</v>
      </c>
      <c r="H24" s="248">
        <v>0</v>
      </c>
      <c r="I24" s="248">
        <v>0</v>
      </c>
      <c r="J24" s="248">
        <v>0</v>
      </c>
      <c r="K24" s="248">
        <v>0</v>
      </c>
      <c r="L24" s="248">
        <v>0</v>
      </c>
      <c r="M24" s="248">
        <v>0</v>
      </c>
      <c r="N24" s="248">
        <v>0</v>
      </c>
      <c r="O24" s="248">
        <v>0</v>
      </c>
      <c r="P24" s="248">
        <v>0</v>
      </c>
      <c r="Q24" s="248">
        <v>0</v>
      </c>
      <c r="R24" s="248">
        <v>0</v>
      </c>
      <c r="S24" s="248">
        <v>0</v>
      </c>
      <c r="T24" s="248">
        <v>0</v>
      </c>
      <c r="U24" s="248">
        <v>0</v>
      </c>
      <c r="V24" s="248">
        <v>0</v>
      </c>
      <c r="W24" s="248">
        <v>0</v>
      </c>
      <c r="X24" s="248">
        <v>0</v>
      </c>
      <c r="Y24" s="248">
        <v>0</v>
      </c>
      <c r="Z24" s="248">
        <v>0</v>
      </c>
      <c r="AA24" s="248">
        <v>0</v>
      </c>
      <c r="AB24" s="248">
        <v>0</v>
      </c>
      <c r="AC24" s="248">
        <v>0</v>
      </c>
      <c r="AD24" s="248">
        <v>0</v>
      </c>
      <c r="AE24" s="248">
        <v>0</v>
      </c>
      <c r="AF24" s="248">
        <v>0</v>
      </c>
      <c r="AG24" s="248">
        <v>0</v>
      </c>
      <c r="AH24" s="248">
        <v>0</v>
      </c>
      <c r="AI24" s="248">
        <v>0</v>
      </c>
      <c r="AJ24" s="248" t="s">
        <v>102</v>
      </c>
    </row>
    <row r="25" spans="1:36" x14ac:dyDescent="0.25">
      <c r="A25" s="248" t="s">
        <v>2626</v>
      </c>
      <c r="B25" s="248" t="s">
        <v>3099</v>
      </c>
      <c r="C25" s="248" t="s">
        <v>3100</v>
      </c>
      <c r="D25" s="248" t="s">
        <v>2648</v>
      </c>
      <c r="F25" s="248">
        <v>0</v>
      </c>
      <c r="G25" s="248">
        <v>0</v>
      </c>
      <c r="H25" s="248">
        <v>0</v>
      </c>
      <c r="I25" s="248">
        <v>0</v>
      </c>
      <c r="J25" s="248">
        <v>0</v>
      </c>
      <c r="K25" s="248">
        <v>0</v>
      </c>
      <c r="L25" s="248">
        <v>0</v>
      </c>
      <c r="M25" s="248">
        <v>0</v>
      </c>
      <c r="N25" s="248">
        <v>0</v>
      </c>
      <c r="O25" s="248">
        <v>0</v>
      </c>
      <c r="P25" s="248">
        <v>0</v>
      </c>
      <c r="Q25" s="248">
        <v>0</v>
      </c>
      <c r="R25" s="248">
        <v>0</v>
      </c>
      <c r="S25" s="248">
        <v>0</v>
      </c>
      <c r="T25" s="248">
        <v>0</v>
      </c>
      <c r="U25" s="248">
        <v>0</v>
      </c>
      <c r="V25" s="248">
        <v>0</v>
      </c>
      <c r="W25" s="248">
        <v>0</v>
      </c>
      <c r="X25" s="248">
        <v>0</v>
      </c>
      <c r="Y25" s="248">
        <v>0</v>
      </c>
      <c r="Z25" s="248">
        <v>0</v>
      </c>
      <c r="AA25" s="248">
        <v>0</v>
      </c>
      <c r="AB25" s="248">
        <v>0</v>
      </c>
      <c r="AC25" s="248">
        <v>0</v>
      </c>
      <c r="AD25" s="248">
        <v>0</v>
      </c>
      <c r="AE25" s="248">
        <v>0</v>
      </c>
      <c r="AF25" s="248">
        <v>0</v>
      </c>
      <c r="AG25" s="248">
        <v>0</v>
      </c>
      <c r="AH25" s="248">
        <v>0</v>
      </c>
      <c r="AI25" s="248">
        <v>0</v>
      </c>
      <c r="AJ25" s="248" t="s">
        <v>102</v>
      </c>
    </row>
    <row r="26" spans="1:36" x14ac:dyDescent="0.25">
      <c r="A26" s="248" t="s">
        <v>2481</v>
      </c>
      <c r="B26" s="248" t="s">
        <v>3101</v>
      </c>
      <c r="C26" s="248" t="s">
        <v>3102</v>
      </c>
      <c r="D26" s="248" t="s">
        <v>2648</v>
      </c>
      <c r="F26" s="248">
        <v>0</v>
      </c>
      <c r="G26" s="248">
        <v>0</v>
      </c>
      <c r="H26" s="248">
        <v>0</v>
      </c>
      <c r="I26" s="248">
        <v>0</v>
      </c>
      <c r="J26" s="248">
        <v>0</v>
      </c>
      <c r="K26" s="248">
        <v>0</v>
      </c>
      <c r="L26" s="248">
        <v>0</v>
      </c>
      <c r="M26" s="248">
        <v>0</v>
      </c>
      <c r="N26" s="248">
        <v>0</v>
      </c>
      <c r="O26" s="248">
        <v>0</v>
      </c>
      <c r="P26" s="248">
        <v>0</v>
      </c>
      <c r="Q26" s="248">
        <v>0</v>
      </c>
      <c r="R26" s="248">
        <v>0</v>
      </c>
      <c r="S26" s="248">
        <v>0</v>
      </c>
      <c r="T26" s="248">
        <v>0</v>
      </c>
      <c r="U26" s="248">
        <v>0</v>
      </c>
      <c r="V26" s="248">
        <v>0</v>
      </c>
      <c r="W26" s="248">
        <v>0</v>
      </c>
      <c r="X26" s="248">
        <v>0</v>
      </c>
      <c r="Y26" s="248">
        <v>0</v>
      </c>
      <c r="Z26" s="248">
        <v>0</v>
      </c>
      <c r="AA26" s="248">
        <v>0</v>
      </c>
      <c r="AB26" s="248">
        <v>0</v>
      </c>
      <c r="AC26" s="248">
        <v>0</v>
      </c>
      <c r="AD26" s="248">
        <v>0</v>
      </c>
      <c r="AE26" s="248">
        <v>0</v>
      </c>
      <c r="AF26" s="248">
        <v>0</v>
      </c>
      <c r="AG26" s="248">
        <v>0</v>
      </c>
      <c r="AH26" s="248">
        <v>0</v>
      </c>
      <c r="AI26" s="248">
        <v>0</v>
      </c>
      <c r="AJ26" s="248" t="s">
        <v>102</v>
      </c>
    </row>
    <row r="27" spans="1:36" x14ac:dyDescent="0.25">
      <c r="A27" s="248" t="s">
        <v>2484</v>
      </c>
      <c r="B27" s="248" t="s">
        <v>3103</v>
      </c>
      <c r="C27" s="248" t="s">
        <v>3104</v>
      </c>
      <c r="D27" s="248" t="s">
        <v>2648</v>
      </c>
      <c r="F27" s="248">
        <v>3.2876000000000002E-2</v>
      </c>
      <c r="G27" s="248">
        <v>3.3223999999999997E-2</v>
      </c>
      <c r="H27" s="248">
        <v>3.517E-2</v>
      </c>
      <c r="I27" s="248">
        <v>3.4345000000000001E-2</v>
      </c>
      <c r="J27" s="248">
        <v>3.4214000000000001E-2</v>
      </c>
      <c r="K27" s="248">
        <v>3.4630000000000001E-2</v>
      </c>
      <c r="L27" s="248">
        <v>3.5192000000000001E-2</v>
      </c>
      <c r="M27" s="248">
        <v>3.4908000000000002E-2</v>
      </c>
      <c r="N27" s="248">
        <v>3.4568000000000002E-2</v>
      </c>
      <c r="O27" s="248">
        <v>3.4356999999999999E-2</v>
      </c>
      <c r="P27" s="248">
        <v>3.4451000000000002E-2</v>
      </c>
      <c r="Q27" s="248">
        <v>3.4104000000000002E-2</v>
      </c>
      <c r="R27" s="248">
        <v>3.3716000000000003E-2</v>
      </c>
      <c r="S27" s="248">
        <v>3.3477E-2</v>
      </c>
      <c r="T27" s="248">
        <v>3.304E-2</v>
      </c>
      <c r="U27" s="248">
        <v>3.2643999999999999E-2</v>
      </c>
      <c r="V27" s="248">
        <v>3.2134000000000003E-2</v>
      </c>
      <c r="W27" s="248">
        <v>3.1645E-2</v>
      </c>
      <c r="X27" s="248">
        <v>3.1574999999999999E-2</v>
      </c>
      <c r="Y27" s="248">
        <v>3.1301000000000002E-2</v>
      </c>
      <c r="Z27" s="248">
        <v>3.0818000000000002E-2</v>
      </c>
      <c r="AA27" s="248">
        <v>3.0516000000000001E-2</v>
      </c>
      <c r="AB27" s="248">
        <v>2.9878999999999999E-2</v>
      </c>
      <c r="AC27" s="248">
        <v>2.9406999999999999E-2</v>
      </c>
      <c r="AD27" s="248">
        <v>2.9304E-2</v>
      </c>
      <c r="AE27" s="248">
        <v>2.8795000000000001E-2</v>
      </c>
      <c r="AF27" s="248">
        <v>2.8575E-2</v>
      </c>
      <c r="AG27" s="248">
        <v>2.8764000000000001E-2</v>
      </c>
      <c r="AH27" s="248">
        <v>2.8663000000000001E-2</v>
      </c>
      <c r="AI27" s="248">
        <v>2.8340000000000001E-2</v>
      </c>
      <c r="AJ27" s="251">
        <v>-5.0000000000000001E-3</v>
      </c>
    </row>
    <row r="28" spans="1:36" x14ac:dyDescent="0.25">
      <c r="A28" s="248" t="s">
        <v>2437</v>
      </c>
      <c r="B28" s="248" t="s">
        <v>3105</v>
      </c>
      <c r="C28" s="248" t="s">
        <v>3106</v>
      </c>
      <c r="D28" s="248" t="s">
        <v>2648</v>
      </c>
      <c r="F28" s="248">
        <v>2.5630839999999999</v>
      </c>
      <c r="G28" s="248">
        <v>2.5834990000000002</v>
      </c>
      <c r="H28" s="248">
        <v>2.5973489999999999</v>
      </c>
      <c r="I28" s="248">
        <v>2.6206499999999999</v>
      </c>
      <c r="J28" s="248">
        <v>2.610589</v>
      </c>
      <c r="K28" s="248">
        <v>2.5581390000000002</v>
      </c>
      <c r="L28" s="248">
        <v>2.5115810000000001</v>
      </c>
      <c r="M28" s="248">
        <v>2.4578009999999999</v>
      </c>
      <c r="N28" s="248">
        <v>2.4213710000000002</v>
      </c>
      <c r="O28" s="248">
        <v>2.3957359999999999</v>
      </c>
      <c r="P28" s="248">
        <v>2.3686440000000002</v>
      </c>
      <c r="Q28" s="248">
        <v>2.338908</v>
      </c>
      <c r="R28" s="248">
        <v>2.310546</v>
      </c>
      <c r="S28" s="248">
        <v>2.2938010000000002</v>
      </c>
      <c r="T28" s="248">
        <v>2.2926250000000001</v>
      </c>
      <c r="U28" s="248">
        <v>2.2913070000000002</v>
      </c>
      <c r="V28" s="248">
        <v>2.2876409999999998</v>
      </c>
      <c r="W28" s="248">
        <v>2.2823920000000002</v>
      </c>
      <c r="X28" s="248">
        <v>2.282689</v>
      </c>
      <c r="Y28" s="248">
        <v>2.2835299999999998</v>
      </c>
      <c r="Z28" s="248">
        <v>2.280313</v>
      </c>
      <c r="AA28" s="248">
        <v>2.2773620000000001</v>
      </c>
      <c r="AB28" s="248">
        <v>2.276659</v>
      </c>
      <c r="AC28" s="248">
        <v>2.2785769999999999</v>
      </c>
      <c r="AD28" s="248">
        <v>2.284141</v>
      </c>
      <c r="AE28" s="248">
        <v>2.2840569999999998</v>
      </c>
      <c r="AF28" s="248">
        <v>2.2856049999999999</v>
      </c>
      <c r="AG28" s="248">
        <v>2.2922690000000001</v>
      </c>
      <c r="AH28" s="248">
        <v>2.2964319999999998</v>
      </c>
      <c r="AI28" s="248">
        <v>2.295795</v>
      </c>
      <c r="AJ28" s="251">
        <v>-4.0000000000000001E-3</v>
      </c>
    </row>
    <row r="29" spans="1:36" x14ac:dyDescent="0.25">
      <c r="A29" s="248" t="s">
        <v>2989</v>
      </c>
      <c r="B29" s="248" t="s">
        <v>3107</v>
      </c>
      <c r="C29" s="248" t="s">
        <v>3108</v>
      </c>
      <c r="D29" s="248" t="s">
        <v>2648</v>
      </c>
      <c r="F29" s="248">
        <v>3.8128959999999998</v>
      </c>
      <c r="G29" s="248">
        <v>3.732396</v>
      </c>
      <c r="H29" s="248">
        <v>3.8621690000000002</v>
      </c>
      <c r="I29" s="248">
        <v>3.7851849999999998</v>
      </c>
      <c r="J29" s="248">
        <v>3.7268439999999998</v>
      </c>
      <c r="K29" s="248">
        <v>3.8553139999999999</v>
      </c>
      <c r="L29" s="248">
        <v>3.8700830000000002</v>
      </c>
      <c r="M29" s="248">
        <v>3.89398</v>
      </c>
      <c r="N29" s="248">
        <v>3.8284419999999999</v>
      </c>
      <c r="O29" s="248">
        <v>3.7866879999999998</v>
      </c>
      <c r="P29" s="248">
        <v>3.7618830000000001</v>
      </c>
      <c r="Q29" s="248">
        <v>3.7617430000000001</v>
      </c>
      <c r="R29" s="248">
        <v>3.7644850000000001</v>
      </c>
      <c r="S29" s="248">
        <v>3.7918980000000002</v>
      </c>
      <c r="T29" s="248">
        <v>3.7985769999999999</v>
      </c>
      <c r="U29" s="248">
        <v>3.8030870000000001</v>
      </c>
      <c r="V29" s="248">
        <v>3.7980860000000001</v>
      </c>
      <c r="W29" s="248">
        <v>3.801005</v>
      </c>
      <c r="X29" s="248">
        <v>3.7881879999999999</v>
      </c>
      <c r="Y29" s="248">
        <v>3.7957139999999998</v>
      </c>
      <c r="Z29" s="248">
        <v>3.776046</v>
      </c>
      <c r="AA29" s="248">
        <v>3.7746789999999999</v>
      </c>
      <c r="AB29" s="248">
        <v>3.7827999999999999</v>
      </c>
      <c r="AC29" s="248">
        <v>3.785704</v>
      </c>
      <c r="AD29" s="248">
        <v>3.7875519999999998</v>
      </c>
      <c r="AE29" s="248">
        <v>3.7879900000000002</v>
      </c>
      <c r="AF29" s="248">
        <v>3.7724570000000002</v>
      </c>
      <c r="AG29" s="248">
        <v>3.7666559999999998</v>
      </c>
      <c r="AH29" s="248">
        <v>3.759798</v>
      </c>
      <c r="AI29" s="248">
        <v>3.7276850000000001</v>
      </c>
      <c r="AJ29" s="251">
        <v>-1E-3</v>
      </c>
    </row>
    <row r="30" spans="1:36" x14ac:dyDescent="0.25">
      <c r="A30" s="248" t="s">
        <v>3080</v>
      </c>
      <c r="B30" s="248" t="s">
        <v>3109</v>
      </c>
      <c r="C30" s="248" t="s">
        <v>3110</v>
      </c>
      <c r="D30" s="248" t="s">
        <v>2648</v>
      </c>
      <c r="F30" s="248">
        <v>-0.28102300000000002</v>
      </c>
      <c r="G30" s="248">
        <v>-0.185082</v>
      </c>
      <c r="H30" s="248">
        <v>-0.21101600000000001</v>
      </c>
      <c r="I30" s="248">
        <v>-0.2024</v>
      </c>
      <c r="J30" s="248">
        <v>-0.206371</v>
      </c>
      <c r="K30" s="248">
        <v>-0.20471500000000001</v>
      </c>
      <c r="L30" s="248">
        <v>-0.209651</v>
      </c>
      <c r="M30" s="248">
        <v>-0.212399</v>
      </c>
      <c r="N30" s="248">
        <v>-0.215418</v>
      </c>
      <c r="O30" s="248">
        <v>-0.217391</v>
      </c>
      <c r="P30" s="248">
        <v>-0.22101699999999999</v>
      </c>
      <c r="Q30" s="248">
        <v>-0.22295100000000001</v>
      </c>
      <c r="R30" s="248">
        <v>-0.226572</v>
      </c>
      <c r="S30" s="248">
        <v>-0.22842399999999999</v>
      </c>
      <c r="T30" s="248">
        <v>-0.228464</v>
      </c>
      <c r="U30" s="248">
        <v>-0.22916700000000001</v>
      </c>
      <c r="V30" s="248">
        <v>-0.23039999999999999</v>
      </c>
      <c r="W30" s="248">
        <v>-0.23158500000000001</v>
      </c>
      <c r="X30" s="248">
        <v>-0.23531299999999999</v>
      </c>
      <c r="Y30" s="248">
        <v>-0.23888300000000001</v>
      </c>
      <c r="Z30" s="248">
        <v>-0.23752499999999999</v>
      </c>
      <c r="AA30" s="248">
        <v>-0.234348</v>
      </c>
      <c r="AB30" s="248">
        <v>-0.23074700000000001</v>
      </c>
      <c r="AC30" s="248">
        <v>-0.23267399999999999</v>
      </c>
      <c r="AD30" s="248">
        <v>-0.23389499999999999</v>
      </c>
      <c r="AE30" s="248">
        <v>-0.229847</v>
      </c>
      <c r="AF30" s="248">
        <v>-0.22948499999999999</v>
      </c>
      <c r="AG30" s="248">
        <v>-0.237178</v>
      </c>
      <c r="AH30" s="248">
        <v>-0.24129</v>
      </c>
      <c r="AI30" s="248">
        <v>-0.23729800000000001</v>
      </c>
      <c r="AJ30" s="251">
        <v>-6.0000000000000001E-3</v>
      </c>
    </row>
    <row r="31" spans="1:36" x14ac:dyDescent="0.25">
      <c r="A31" s="248" t="s">
        <v>2498</v>
      </c>
      <c r="B31" s="248" t="s">
        <v>3111</v>
      </c>
      <c r="C31" s="248" t="s">
        <v>3112</v>
      </c>
      <c r="D31" s="248" t="s">
        <v>2648</v>
      </c>
      <c r="F31" s="248">
        <v>0.28911999999999999</v>
      </c>
      <c r="G31" s="248">
        <v>0.28600399999999998</v>
      </c>
      <c r="H31" s="248">
        <v>0.286833</v>
      </c>
      <c r="I31" s="248">
        <v>0.27906799999999998</v>
      </c>
      <c r="J31" s="248">
        <v>0.27546900000000002</v>
      </c>
      <c r="K31" s="248">
        <v>0.27955000000000002</v>
      </c>
      <c r="L31" s="248">
        <v>0.27699200000000002</v>
      </c>
      <c r="M31" s="248">
        <v>0.27405200000000002</v>
      </c>
      <c r="N31" s="248">
        <v>0.26637899999999998</v>
      </c>
      <c r="O31" s="248">
        <v>0.259988</v>
      </c>
      <c r="P31" s="248">
        <v>0.25459100000000001</v>
      </c>
      <c r="Q31" s="248">
        <v>0.24989900000000001</v>
      </c>
      <c r="R31" s="248">
        <v>0.245451</v>
      </c>
      <c r="S31" s="248">
        <v>0.24136299999999999</v>
      </c>
      <c r="T31" s="248">
        <v>0.23707300000000001</v>
      </c>
      <c r="U31" s="248">
        <v>0.23255100000000001</v>
      </c>
      <c r="V31" s="248">
        <v>0.22753000000000001</v>
      </c>
      <c r="W31" s="248">
        <v>0.22314100000000001</v>
      </c>
      <c r="X31" s="248">
        <v>0.21819</v>
      </c>
      <c r="Y31" s="248">
        <v>0.21332200000000001</v>
      </c>
      <c r="Z31" s="248">
        <v>0.208199</v>
      </c>
      <c r="AA31" s="248">
        <v>0.203823</v>
      </c>
      <c r="AB31" s="248">
        <v>0.199736</v>
      </c>
      <c r="AC31" s="248">
        <v>0.19581799999999999</v>
      </c>
      <c r="AD31" s="248">
        <v>0.192136</v>
      </c>
      <c r="AE31" s="248">
        <v>0.18820400000000001</v>
      </c>
      <c r="AF31" s="248">
        <v>0.18424499999999999</v>
      </c>
      <c r="AG31" s="248">
        <v>0.18020900000000001</v>
      </c>
      <c r="AH31" s="248">
        <v>0.17621000000000001</v>
      </c>
      <c r="AI31" s="248">
        <v>0.17172399999999999</v>
      </c>
      <c r="AJ31" s="251">
        <v>-1.7999999999999999E-2</v>
      </c>
    </row>
    <row r="32" spans="1:36" x14ac:dyDescent="0.25">
      <c r="A32" s="248" t="s">
        <v>2992</v>
      </c>
      <c r="B32" s="248" t="s">
        <v>3113</v>
      </c>
      <c r="C32" s="248" t="s">
        <v>3114</v>
      </c>
      <c r="D32" s="248" t="s">
        <v>2648</v>
      </c>
      <c r="F32" s="248">
        <v>3.8209930000000001</v>
      </c>
      <c r="G32" s="248">
        <v>3.8333179999999998</v>
      </c>
      <c r="H32" s="248">
        <v>3.937986</v>
      </c>
      <c r="I32" s="248">
        <v>3.8618540000000001</v>
      </c>
      <c r="J32" s="248">
        <v>3.7959420000000001</v>
      </c>
      <c r="K32" s="248">
        <v>3.9301490000000001</v>
      </c>
      <c r="L32" s="248">
        <v>3.937424</v>
      </c>
      <c r="M32" s="248">
        <v>3.955632</v>
      </c>
      <c r="N32" s="248">
        <v>3.8794029999999999</v>
      </c>
      <c r="O32" s="248">
        <v>3.829285</v>
      </c>
      <c r="P32" s="248">
        <v>3.7954569999999999</v>
      </c>
      <c r="Q32" s="248">
        <v>3.788691</v>
      </c>
      <c r="R32" s="248">
        <v>3.7833640000000002</v>
      </c>
      <c r="S32" s="248">
        <v>3.8048380000000002</v>
      </c>
      <c r="T32" s="248">
        <v>3.8071860000000002</v>
      </c>
      <c r="U32" s="248">
        <v>3.8064710000000002</v>
      </c>
      <c r="V32" s="248">
        <v>3.7952170000000001</v>
      </c>
      <c r="W32" s="248">
        <v>3.7925610000000001</v>
      </c>
      <c r="X32" s="248">
        <v>3.7710650000000001</v>
      </c>
      <c r="Y32" s="248">
        <v>3.7701530000000001</v>
      </c>
      <c r="Z32" s="248">
        <v>3.7467190000000001</v>
      </c>
      <c r="AA32" s="248">
        <v>3.744154</v>
      </c>
      <c r="AB32" s="248">
        <v>3.751789</v>
      </c>
      <c r="AC32" s="248">
        <v>3.7488480000000002</v>
      </c>
      <c r="AD32" s="248">
        <v>3.7457929999999999</v>
      </c>
      <c r="AE32" s="248">
        <v>3.7463470000000001</v>
      </c>
      <c r="AF32" s="248">
        <v>3.727217</v>
      </c>
      <c r="AG32" s="248">
        <v>3.7096870000000002</v>
      </c>
      <c r="AH32" s="248">
        <v>3.6947179999999999</v>
      </c>
      <c r="AI32" s="248">
        <v>3.6621109999999999</v>
      </c>
      <c r="AJ32" s="251">
        <v>-1E-3</v>
      </c>
    </row>
    <row r="33" spans="1:36" x14ac:dyDescent="0.25">
      <c r="A33" s="248" t="s">
        <v>2637</v>
      </c>
      <c r="B33" s="248" t="s">
        <v>3115</v>
      </c>
      <c r="C33" s="248" t="s">
        <v>3116</v>
      </c>
      <c r="D33" s="248" t="s">
        <v>2648</v>
      </c>
      <c r="F33" s="248">
        <v>0</v>
      </c>
      <c r="G33" s="248">
        <v>0</v>
      </c>
      <c r="H33" s="248">
        <v>0</v>
      </c>
      <c r="I33" s="248">
        <v>0</v>
      </c>
      <c r="J33" s="248">
        <v>0</v>
      </c>
      <c r="K33" s="248">
        <v>0</v>
      </c>
      <c r="L33" s="248">
        <v>0</v>
      </c>
      <c r="M33" s="248">
        <v>0</v>
      </c>
      <c r="N33" s="248">
        <v>0</v>
      </c>
      <c r="O33" s="248">
        <v>0</v>
      </c>
      <c r="P33" s="248">
        <v>0</v>
      </c>
      <c r="Q33" s="248">
        <v>0</v>
      </c>
      <c r="R33" s="248">
        <v>0</v>
      </c>
      <c r="S33" s="248">
        <v>0</v>
      </c>
      <c r="T33" s="248">
        <v>0</v>
      </c>
      <c r="U33" s="248">
        <v>0</v>
      </c>
      <c r="V33" s="248">
        <v>0</v>
      </c>
      <c r="W33" s="248">
        <v>0</v>
      </c>
      <c r="X33" s="248">
        <v>0</v>
      </c>
      <c r="Y33" s="248">
        <v>0</v>
      </c>
      <c r="Z33" s="248">
        <v>0</v>
      </c>
      <c r="AA33" s="248">
        <v>0</v>
      </c>
      <c r="AB33" s="248">
        <v>0</v>
      </c>
      <c r="AC33" s="248">
        <v>0</v>
      </c>
      <c r="AD33" s="248">
        <v>0</v>
      </c>
      <c r="AE33" s="248">
        <v>0</v>
      </c>
      <c r="AF33" s="248">
        <v>0</v>
      </c>
      <c r="AG33" s="248">
        <v>0</v>
      </c>
      <c r="AH33" s="248">
        <v>0</v>
      </c>
      <c r="AI33" s="248">
        <v>0</v>
      </c>
      <c r="AJ33" s="248" t="s">
        <v>102</v>
      </c>
    </row>
    <row r="34" spans="1:36" x14ac:dyDescent="0.25">
      <c r="A34" s="248" t="s">
        <v>2504</v>
      </c>
      <c r="B34" s="248" t="s">
        <v>3117</v>
      </c>
      <c r="C34" s="248" t="s">
        <v>3118</v>
      </c>
      <c r="D34" s="248" t="s">
        <v>2648</v>
      </c>
      <c r="F34" s="248">
        <v>1.671286</v>
      </c>
      <c r="G34" s="248">
        <v>1.6906589999999999</v>
      </c>
      <c r="H34" s="248">
        <v>1.705182</v>
      </c>
      <c r="I34" s="248">
        <v>1.7108449999999999</v>
      </c>
      <c r="J34" s="248">
        <v>1.7115530000000001</v>
      </c>
      <c r="K34" s="248">
        <v>1.7067460000000001</v>
      </c>
      <c r="L34" s="248">
        <v>1.706356</v>
      </c>
      <c r="M34" s="248">
        <v>1.7060249999999999</v>
      </c>
      <c r="N34" s="248">
        <v>1.705975</v>
      </c>
      <c r="O34" s="248">
        <v>1.704189</v>
      </c>
      <c r="P34" s="248">
        <v>1.70011</v>
      </c>
      <c r="Q34" s="248">
        <v>1.690874</v>
      </c>
      <c r="R34" s="248">
        <v>1.6821680000000001</v>
      </c>
      <c r="S34" s="248">
        <v>1.6745760000000001</v>
      </c>
      <c r="T34" s="248">
        <v>1.6663809999999999</v>
      </c>
      <c r="U34" s="248">
        <v>1.658701</v>
      </c>
      <c r="V34" s="248">
        <v>1.6512910000000001</v>
      </c>
      <c r="W34" s="248">
        <v>1.6435310000000001</v>
      </c>
      <c r="X34" s="248">
        <v>1.6389640000000001</v>
      </c>
      <c r="Y34" s="248">
        <v>1.6349340000000001</v>
      </c>
      <c r="Z34" s="248">
        <v>1.6297710000000001</v>
      </c>
      <c r="AA34" s="248">
        <v>1.6240049999999999</v>
      </c>
      <c r="AB34" s="248">
        <v>1.6177859999999999</v>
      </c>
      <c r="AC34" s="248">
        <v>1.613723</v>
      </c>
      <c r="AD34" s="248">
        <v>1.6107210000000001</v>
      </c>
      <c r="AE34" s="248">
        <v>1.606649</v>
      </c>
      <c r="AF34" s="248">
        <v>1.6033999999999999</v>
      </c>
      <c r="AG34" s="248">
        <v>1.6036189999999999</v>
      </c>
      <c r="AH34" s="248">
        <v>1.602967</v>
      </c>
      <c r="AI34" s="248">
        <v>1.599761</v>
      </c>
      <c r="AJ34" s="251">
        <v>-2E-3</v>
      </c>
    </row>
    <row r="35" spans="1:36" x14ac:dyDescent="0.25">
      <c r="A35" s="248" t="s">
        <v>2507</v>
      </c>
      <c r="B35" s="248" t="s">
        <v>3119</v>
      </c>
      <c r="C35" s="248" t="s">
        <v>3120</v>
      </c>
      <c r="D35" s="248" t="s">
        <v>2648</v>
      </c>
      <c r="F35" s="248">
        <v>8.0882400000000008</v>
      </c>
      <c r="G35" s="248">
        <v>8.1407000000000007</v>
      </c>
      <c r="H35" s="248">
        <v>8.2756860000000003</v>
      </c>
      <c r="I35" s="248">
        <v>8.2276930000000004</v>
      </c>
      <c r="J35" s="248">
        <v>8.152298</v>
      </c>
      <c r="K35" s="248">
        <v>8.2296639999999996</v>
      </c>
      <c r="L35" s="248">
        <v>8.1905540000000006</v>
      </c>
      <c r="M35" s="248">
        <v>8.1543659999999996</v>
      </c>
      <c r="N35" s="248">
        <v>8.0413169999999994</v>
      </c>
      <c r="O35" s="248">
        <v>7.9635670000000003</v>
      </c>
      <c r="P35" s="248">
        <v>7.8986619999999998</v>
      </c>
      <c r="Q35" s="248">
        <v>7.852576</v>
      </c>
      <c r="R35" s="248">
        <v>7.809793</v>
      </c>
      <c r="S35" s="248">
        <v>7.8066909999999998</v>
      </c>
      <c r="T35" s="248">
        <v>7.7992309999999998</v>
      </c>
      <c r="U35" s="248">
        <v>7.789123</v>
      </c>
      <c r="V35" s="248">
        <v>7.7662820000000004</v>
      </c>
      <c r="W35" s="248">
        <v>7.7501290000000003</v>
      </c>
      <c r="X35" s="248">
        <v>7.7242920000000002</v>
      </c>
      <c r="Y35" s="248">
        <v>7.7199179999999998</v>
      </c>
      <c r="Z35" s="248">
        <v>7.6876199999999999</v>
      </c>
      <c r="AA35" s="248">
        <v>7.676037</v>
      </c>
      <c r="AB35" s="248">
        <v>7.676113</v>
      </c>
      <c r="AC35" s="248">
        <v>7.6705560000000004</v>
      </c>
      <c r="AD35" s="248">
        <v>7.6699590000000004</v>
      </c>
      <c r="AE35" s="248">
        <v>7.6658470000000003</v>
      </c>
      <c r="AF35" s="248">
        <v>7.6447979999999998</v>
      </c>
      <c r="AG35" s="248">
        <v>7.6343399999999999</v>
      </c>
      <c r="AH35" s="248">
        <v>7.6227799999999997</v>
      </c>
      <c r="AI35" s="248">
        <v>7.5860070000000004</v>
      </c>
      <c r="AJ35" s="251">
        <v>-2E-3</v>
      </c>
    </row>
    <row r="36" spans="1:36" x14ac:dyDescent="0.25">
      <c r="A36" s="248" t="s">
        <v>2510</v>
      </c>
      <c r="C36" s="248" t="s">
        <v>3121</v>
      </c>
    </row>
    <row r="37" spans="1:36" x14ac:dyDescent="0.25">
      <c r="A37" s="248" t="s">
        <v>220</v>
      </c>
      <c r="B37" s="248" t="s">
        <v>3122</v>
      </c>
      <c r="C37" s="248" t="s">
        <v>3123</v>
      </c>
      <c r="D37" s="248" t="s">
        <v>2514</v>
      </c>
      <c r="F37" s="248">
        <v>88.313559999999995</v>
      </c>
      <c r="G37" s="248">
        <v>89.802504999999996</v>
      </c>
      <c r="H37" s="248">
        <v>90.448493999999997</v>
      </c>
      <c r="I37" s="248">
        <v>86.533767999999995</v>
      </c>
      <c r="J37" s="248">
        <v>85.516341999999995</v>
      </c>
      <c r="K37" s="248">
        <v>85.884711999999993</v>
      </c>
      <c r="L37" s="248">
        <v>83.943718000000004</v>
      </c>
      <c r="M37" s="248">
        <v>82.692481999999998</v>
      </c>
      <c r="N37" s="248">
        <v>80.457633999999999</v>
      </c>
      <c r="O37" s="248">
        <v>78.636016999999995</v>
      </c>
      <c r="P37" s="248">
        <v>76.840880999999996</v>
      </c>
      <c r="Q37" s="248">
        <v>75.601890999999995</v>
      </c>
      <c r="R37" s="248">
        <v>74.560326000000003</v>
      </c>
      <c r="S37" s="248">
        <v>73.292191000000003</v>
      </c>
      <c r="T37" s="248">
        <v>72.250350999999995</v>
      </c>
      <c r="U37" s="248">
        <v>71.546088999999995</v>
      </c>
      <c r="V37" s="248">
        <v>70.772163000000006</v>
      </c>
      <c r="W37" s="248">
        <v>70.117287000000005</v>
      </c>
      <c r="X37" s="248">
        <v>68.896682999999996</v>
      </c>
      <c r="Y37" s="248">
        <v>67.865943999999999</v>
      </c>
      <c r="Z37" s="248">
        <v>67.448111999999995</v>
      </c>
      <c r="AA37" s="248">
        <v>67.662689</v>
      </c>
      <c r="AB37" s="248">
        <v>68.077781999999999</v>
      </c>
      <c r="AC37" s="248">
        <v>67.489486999999997</v>
      </c>
      <c r="AD37" s="248">
        <v>66.821967999999998</v>
      </c>
      <c r="AE37" s="248">
        <v>67.163368000000006</v>
      </c>
      <c r="AF37" s="248">
        <v>66.823997000000006</v>
      </c>
      <c r="AG37" s="248">
        <v>65.163773000000006</v>
      </c>
      <c r="AH37" s="248">
        <v>63.951335999999998</v>
      </c>
      <c r="AI37" s="248">
        <v>63.995415000000001</v>
      </c>
      <c r="AJ37" s="251">
        <v>-1.0999999999999999E-2</v>
      </c>
    </row>
    <row r="38" spans="1:36" x14ac:dyDescent="0.25">
      <c r="A38" s="248" t="s">
        <v>228</v>
      </c>
      <c r="C38" s="248" t="s">
        <v>3124</v>
      </c>
    </row>
    <row r="39" spans="1:36" x14ac:dyDescent="0.25">
      <c r="A39" s="248" t="s">
        <v>2571</v>
      </c>
      <c r="C39" s="248" t="s">
        <v>3125</v>
      </c>
    </row>
    <row r="40" spans="1:36" x14ac:dyDescent="0.25">
      <c r="A40" s="248" t="s">
        <v>2573</v>
      </c>
      <c r="B40" s="248" t="s">
        <v>3126</v>
      </c>
      <c r="C40" s="248" t="s">
        <v>3127</v>
      </c>
      <c r="D40" s="248" t="s">
        <v>2576</v>
      </c>
      <c r="F40" s="248">
        <v>0</v>
      </c>
      <c r="G40" s="248">
        <v>0</v>
      </c>
      <c r="H40" s="248">
        <v>0</v>
      </c>
      <c r="I40" s="248">
        <v>0</v>
      </c>
      <c r="J40" s="248">
        <v>0</v>
      </c>
      <c r="K40" s="248">
        <v>0</v>
      </c>
      <c r="L40" s="248">
        <v>0</v>
      </c>
      <c r="M40" s="248">
        <v>0</v>
      </c>
      <c r="N40" s="248">
        <v>0</v>
      </c>
      <c r="O40" s="248">
        <v>0</v>
      </c>
      <c r="P40" s="248">
        <v>0</v>
      </c>
      <c r="Q40" s="248">
        <v>0</v>
      </c>
      <c r="R40" s="248">
        <v>0</v>
      </c>
      <c r="S40" s="248">
        <v>0</v>
      </c>
      <c r="T40" s="248">
        <v>0</v>
      </c>
      <c r="U40" s="248">
        <v>0</v>
      </c>
      <c r="V40" s="248">
        <v>0</v>
      </c>
      <c r="W40" s="248">
        <v>0</v>
      </c>
      <c r="X40" s="248">
        <v>0</v>
      </c>
      <c r="Y40" s="248">
        <v>0</v>
      </c>
      <c r="Z40" s="248">
        <v>0</v>
      </c>
      <c r="AA40" s="248">
        <v>0</v>
      </c>
      <c r="AB40" s="248">
        <v>0</v>
      </c>
      <c r="AC40" s="248">
        <v>0</v>
      </c>
      <c r="AD40" s="248">
        <v>0</v>
      </c>
      <c r="AE40" s="248">
        <v>0</v>
      </c>
      <c r="AF40" s="248">
        <v>0</v>
      </c>
      <c r="AG40" s="248">
        <v>0</v>
      </c>
      <c r="AH40" s="248">
        <v>0</v>
      </c>
      <c r="AI40" s="248">
        <v>0</v>
      </c>
      <c r="AJ40" s="248" t="s">
        <v>102</v>
      </c>
    </row>
    <row r="41" spans="1:36" x14ac:dyDescent="0.25">
      <c r="A41" s="248" t="s">
        <v>2437</v>
      </c>
      <c r="B41" s="248" t="s">
        <v>3128</v>
      </c>
      <c r="C41" s="248" t="s">
        <v>3129</v>
      </c>
      <c r="D41" s="248" t="s">
        <v>2576</v>
      </c>
      <c r="F41" s="248">
        <v>0.35188900000000001</v>
      </c>
      <c r="G41" s="248">
        <v>0.35772599999999999</v>
      </c>
      <c r="H41" s="248">
        <v>0.363091</v>
      </c>
      <c r="I41" s="248">
        <v>0.355269</v>
      </c>
      <c r="J41" s="248">
        <v>0.34454200000000001</v>
      </c>
      <c r="K41" s="248">
        <v>0.34923100000000001</v>
      </c>
      <c r="L41" s="248">
        <v>0.34579500000000002</v>
      </c>
      <c r="M41" s="248">
        <v>0.34187299999999998</v>
      </c>
      <c r="N41" s="248">
        <v>0.33397399999999999</v>
      </c>
      <c r="O41" s="248">
        <v>0.32833499999999999</v>
      </c>
      <c r="P41" s="248">
        <v>0.32285000000000003</v>
      </c>
      <c r="Q41" s="248">
        <v>0.31959500000000002</v>
      </c>
      <c r="R41" s="248">
        <v>0.31565100000000001</v>
      </c>
      <c r="S41" s="248">
        <v>0.31337900000000002</v>
      </c>
      <c r="T41" s="248">
        <v>0.31191799999999997</v>
      </c>
      <c r="U41" s="248">
        <v>0.31034400000000001</v>
      </c>
      <c r="V41" s="248">
        <v>0.30769099999999999</v>
      </c>
      <c r="W41" s="248">
        <v>0.305448</v>
      </c>
      <c r="X41" s="248">
        <v>0.30115599999999998</v>
      </c>
      <c r="Y41" s="248">
        <v>0.29727399999999998</v>
      </c>
      <c r="Z41" s="248">
        <v>0.29543399999999997</v>
      </c>
      <c r="AA41" s="248">
        <v>0.29605799999999999</v>
      </c>
      <c r="AB41" s="248">
        <v>0.297435</v>
      </c>
      <c r="AC41" s="248">
        <v>0.29544999999999999</v>
      </c>
      <c r="AD41" s="248">
        <v>0.29375000000000001</v>
      </c>
      <c r="AE41" s="248">
        <v>0.29511700000000002</v>
      </c>
      <c r="AF41" s="248">
        <v>0.29465400000000003</v>
      </c>
      <c r="AG41" s="248">
        <v>0.289599</v>
      </c>
      <c r="AH41" s="248">
        <v>0.28508899999999998</v>
      </c>
      <c r="AI41" s="248">
        <v>0.28481899999999999</v>
      </c>
      <c r="AJ41" s="251">
        <v>-7.0000000000000001E-3</v>
      </c>
    </row>
    <row r="42" spans="1:36" x14ac:dyDescent="0.25">
      <c r="A42" s="248" t="s">
        <v>2439</v>
      </c>
      <c r="B42" s="248" t="s">
        <v>3130</v>
      </c>
      <c r="C42" s="248" t="s">
        <v>3131</v>
      </c>
      <c r="D42" s="248" t="s">
        <v>2576</v>
      </c>
      <c r="F42" s="248">
        <v>5.3947000000000002E-2</v>
      </c>
      <c r="G42" s="248">
        <v>5.4376000000000001E-2</v>
      </c>
      <c r="H42" s="248">
        <v>5.4713999999999999E-2</v>
      </c>
      <c r="I42" s="248">
        <v>5.3062999999999999E-2</v>
      </c>
      <c r="J42" s="248">
        <v>5.0998000000000002E-2</v>
      </c>
      <c r="K42" s="248">
        <v>5.1218E-2</v>
      </c>
      <c r="L42" s="248">
        <v>5.024E-2</v>
      </c>
      <c r="M42" s="248">
        <v>4.9196999999999998E-2</v>
      </c>
      <c r="N42" s="248">
        <v>4.7593000000000003E-2</v>
      </c>
      <c r="O42" s="248">
        <v>4.6324999999999998E-2</v>
      </c>
      <c r="P42" s="248">
        <v>4.5088999999999997E-2</v>
      </c>
      <c r="Q42" s="248">
        <v>4.4172999999999997E-2</v>
      </c>
      <c r="R42" s="248">
        <v>4.3166999999999997E-2</v>
      </c>
      <c r="S42" s="248">
        <v>4.2393E-2</v>
      </c>
      <c r="T42" s="248">
        <v>4.1730000000000003E-2</v>
      </c>
      <c r="U42" s="248">
        <v>4.1050999999999997E-2</v>
      </c>
      <c r="V42" s="248">
        <v>4.0231000000000003E-2</v>
      </c>
      <c r="W42" s="248">
        <v>3.9467000000000002E-2</v>
      </c>
      <c r="X42" s="248">
        <v>3.8441999999999997E-2</v>
      </c>
      <c r="Y42" s="248">
        <v>3.7477999999999997E-2</v>
      </c>
      <c r="Z42" s="248">
        <v>3.6775000000000002E-2</v>
      </c>
      <c r="AA42" s="248">
        <v>3.6374999999999998E-2</v>
      </c>
      <c r="AB42" s="248">
        <v>3.6059000000000001E-2</v>
      </c>
      <c r="AC42" s="248">
        <v>3.5331000000000001E-2</v>
      </c>
      <c r="AD42" s="248">
        <v>3.4637000000000001E-2</v>
      </c>
      <c r="AE42" s="248">
        <v>3.4299999999999997E-2</v>
      </c>
      <c r="AF42" s="248">
        <v>3.3743000000000002E-2</v>
      </c>
      <c r="AG42" s="248">
        <v>3.2663999999999999E-2</v>
      </c>
      <c r="AH42" s="248">
        <v>3.1655999999999997E-2</v>
      </c>
      <c r="AI42" s="248">
        <v>3.1123000000000001E-2</v>
      </c>
      <c r="AJ42" s="251">
        <v>-1.9E-2</v>
      </c>
    </row>
    <row r="43" spans="1:36" x14ac:dyDescent="0.25">
      <c r="A43" s="248" t="s">
        <v>2042</v>
      </c>
      <c r="B43" s="248" t="s">
        <v>3132</v>
      </c>
      <c r="C43" s="248" t="s">
        <v>3133</v>
      </c>
      <c r="D43" s="248" t="s">
        <v>2576</v>
      </c>
      <c r="F43" s="248">
        <v>0.97250000000000003</v>
      </c>
      <c r="G43" s="248">
        <v>0.97250000000000003</v>
      </c>
      <c r="H43" s="248">
        <v>0.97250000000000003</v>
      </c>
      <c r="I43" s="248">
        <v>0.97250000000000003</v>
      </c>
      <c r="J43" s="248">
        <v>0.97250000000000003</v>
      </c>
      <c r="K43" s="248">
        <v>0.97250000000000003</v>
      </c>
      <c r="L43" s="248">
        <v>0.97250000000000003</v>
      </c>
      <c r="M43" s="248">
        <v>0.97250000000000003</v>
      </c>
      <c r="N43" s="248">
        <v>0.97250000000000003</v>
      </c>
      <c r="O43" s="248">
        <v>0.97250000000000003</v>
      </c>
      <c r="P43" s="248">
        <v>0.97250000000000003</v>
      </c>
      <c r="Q43" s="248">
        <v>0.97250000000000003</v>
      </c>
      <c r="R43" s="248">
        <v>0.97250000000000003</v>
      </c>
      <c r="S43" s="248">
        <v>0.97250000000000003</v>
      </c>
      <c r="T43" s="248">
        <v>0.97250000000000003</v>
      </c>
      <c r="U43" s="248">
        <v>0.97250000000000003</v>
      </c>
      <c r="V43" s="248">
        <v>0.97250000000000003</v>
      </c>
      <c r="W43" s="248">
        <v>0.97250000000000003</v>
      </c>
      <c r="X43" s="248">
        <v>0.97250000000000003</v>
      </c>
      <c r="Y43" s="248">
        <v>0.97250000000000003</v>
      </c>
      <c r="Z43" s="248">
        <v>0.97250000000000003</v>
      </c>
      <c r="AA43" s="248">
        <v>0.97250000000000003</v>
      </c>
      <c r="AB43" s="248">
        <v>0.97250000000000003</v>
      </c>
      <c r="AC43" s="248">
        <v>0.97250000000000003</v>
      </c>
      <c r="AD43" s="248">
        <v>0.97250000000000003</v>
      </c>
      <c r="AE43" s="248">
        <v>0.97250000000000003</v>
      </c>
      <c r="AF43" s="248">
        <v>0.97250000000000003</v>
      </c>
      <c r="AG43" s="248">
        <v>0.97250000000000003</v>
      </c>
      <c r="AH43" s="248">
        <v>0.97250000000000003</v>
      </c>
      <c r="AI43" s="248">
        <v>0.97250000000000003</v>
      </c>
      <c r="AJ43" s="251">
        <v>0</v>
      </c>
    </row>
    <row r="44" spans="1:36" x14ac:dyDescent="0.25">
      <c r="A44" s="248" t="s">
        <v>2507</v>
      </c>
      <c r="B44" s="248" t="s">
        <v>3134</v>
      </c>
      <c r="C44" s="248" t="s">
        <v>3135</v>
      </c>
      <c r="D44" s="248" t="s">
        <v>2576</v>
      </c>
      <c r="F44" s="248">
        <v>1.378336</v>
      </c>
      <c r="G44" s="248">
        <v>1.3846020000000001</v>
      </c>
      <c r="H44" s="248">
        <v>1.3903049999999999</v>
      </c>
      <c r="I44" s="248">
        <v>1.3808320000000001</v>
      </c>
      <c r="J44" s="248">
        <v>1.3680399999999999</v>
      </c>
      <c r="K44" s="248">
        <v>1.372949</v>
      </c>
      <c r="L44" s="248">
        <v>1.3685350000000001</v>
      </c>
      <c r="M44" s="248">
        <v>1.3635699999999999</v>
      </c>
      <c r="N44" s="248">
        <v>1.354066</v>
      </c>
      <c r="O44" s="248">
        <v>1.3471599999999999</v>
      </c>
      <c r="P44" s="248">
        <v>1.3404389999999999</v>
      </c>
      <c r="Q44" s="248">
        <v>1.336268</v>
      </c>
      <c r="R44" s="248">
        <v>1.3313170000000001</v>
      </c>
      <c r="S44" s="248">
        <v>1.3282719999999999</v>
      </c>
      <c r="T44" s="248">
        <v>1.326149</v>
      </c>
      <c r="U44" s="248">
        <v>1.323895</v>
      </c>
      <c r="V44" s="248">
        <v>1.3204210000000001</v>
      </c>
      <c r="W44" s="248">
        <v>1.3174140000000001</v>
      </c>
      <c r="X44" s="248">
        <v>1.312098</v>
      </c>
      <c r="Y44" s="248">
        <v>1.3072520000000001</v>
      </c>
      <c r="Z44" s="248">
        <v>1.3047089999999999</v>
      </c>
      <c r="AA44" s="248">
        <v>1.3049329999999999</v>
      </c>
      <c r="AB44" s="248">
        <v>1.3059940000000001</v>
      </c>
      <c r="AC44" s="248">
        <v>1.3032809999999999</v>
      </c>
      <c r="AD44" s="248">
        <v>1.3008869999999999</v>
      </c>
      <c r="AE44" s="248">
        <v>1.301917</v>
      </c>
      <c r="AF44" s="248">
        <v>1.3008960000000001</v>
      </c>
      <c r="AG44" s="248">
        <v>1.2947630000000001</v>
      </c>
      <c r="AH44" s="248">
        <v>1.289245</v>
      </c>
      <c r="AI44" s="248">
        <v>1.2884409999999999</v>
      </c>
      <c r="AJ44" s="251">
        <v>-2E-3</v>
      </c>
    </row>
    <row r="45" spans="1:36" x14ac:dyDescent="0.25">
      <c r="A45" s="248" t="s">
        <v>2585</v>
      </c>
      <c r="C45" s="248" t="s">
        <v>3136</v>
      </c>
    </row>
    <row r="46" spans="1:36" x14ac:dyDescent="0.25">
      <c r="A46" s="248" t="s">
        <v>2573</v>
      </c>
      <c r="B46" s="248" t="s">
        <v>3137</v>
      </c>
      <c r="C46" s="248" t="s">
        <v>3138</v>
      </c>
      <c r="D46" s="248" t="s">
        <v>2589</v>
      </c>
      <c r="F46" s="248">
        <v>2.4837000000000001E-2</v>
      </c>
      <c r="G46" s="248">
        <v>2.5378000000000001E-2</v>
      </c>
      <c r="H46" s="248">
        <v>2.589E-2</v>
      </c>
      <c r="I46" s="248">
        <v>2.5463E-2</v>
      </c>
      <c r="J46" s="248">
        <v>2.4820999999999999E-2</v>
      </c>
      <c r="K46" s="248">
        <v>2.529E-2</v>
      </c>
      <c r="L46" s="248">
        <v>2.5172E-2</v>
      </c>
      <c r="M46" s="248">
        <v>2.5017000000000001E-2</v>
      </c>
      <c r="N46" s="248">
        <v>2.4568E-2</v>
      </c>
      <c r="O46" s="248">
        <v>2.4281E-2</v>
      </c>
      <c r="P46" s="248">
        <v>2.4003E-2</v>
      </c>
      <c r="Q46" s="248">
        <v>2.3888E-2</v>
      </c>
      <c r="R46" s="248">
        <v>2.3720999999999999E-2</v>
      </c>
      <c r="S46" s="248">
        <v>2.3678000000000001E-2</v>
      </c>
      <c r="T46" s="248">
        <v>2.3695999999999998E-2</v>
      </c>
      <c r="U46" s="248">
        <v>2.3705E-2</v>
      </c>
      <c r="V46" s="248">
        <v>2.3632E-2</v>
      </c>
      <c r="W46" s="248">
        <v>2.359E-2</v>
      </c>
      <c r="X46" s="248">
        <v>2.3387999999999999E-2</v>
      </c>
      <c r="Y46" s="248">
        <v>2.3216000000000001E-2</v>
      </c>
      <c r="Z46" s="248">
        <v>2.3202E-2</v>
      </c>
      <c r="AA46" s="248">
        <v>2.3383000000000001E-2</v>
      </c>
      <c r="AB46" s="248">
        <v>2.3626000000000001E-2</v>
      </c>
      <c r="AC46" s="248">
        <v>2.3602000000000001E-2</v>
      </c>
      <c r="AD46" s="248">
        <v>2.3602000000000001E-2</v>
      </c>
      <c r="AE46" s="248">
        <v>2.3848999999999999E-2</v>
      </c>
      <c r="AF46" s="248">
        <v>2.3949999999999999E-2</v>
      </c>
      <c r="AG46" s="248">
        <v>2.3678000000000001E-2</v>
      </c>
      <c r="AH46" s="248">
        <v>2.3446000000000002E-2</v>
      </c>
      <c r="AI46" s="248">
        <v>2.3563000000000001E-2</v>
      </c>
      <c r="AJ46" s="251">
        <v>-2E-3</v>
      </c>
    </row>
    <row r="47" spans="1:36" x14ac:dyDescent="0.25">
      <c r="A47" s="248" t="s">
        <v>2437</v>
      </c>
      <c r="B47" s="248" t="s">
        <v>3139</v>
      </c>
      <c r="C47" s="248" t="s">
        <v>3140</v>
      </c>
      <c r="D47" s="248" t="s">
        <v>2589</v>
      </c>
      <c r="F47" s="248">
        <v>2.158849</v>
      </c>
      <c r="G47" s="248">
        <v>2.1946590000000001</v>
      </c>
      <c r="H47" s="248">
        <v>2.2275710000000002</v>
      </c>
      <c r="I47" s="248">
        <v>2.1795840000000002</v>
      </c>
      <c r="J47" s="248">
        <v>2.1137730000000001</v>
      </c>
      <c r="K47" s="248">
        <v>2.1425380000000001</v>
      </c>
      <c r="L47" s="248">
        <v>2.1214580000000001</v>
      </c>
      <c r="M47" s="248">
        <v>2.0973980000000001</v>
      </c>
      <c r="N47" s="248">
        <v>2.0489350000000002</v>
      </c>
      <c r="O47" s="248">
        <v>2.0143430000000002</v>
      </c>
      <c r="P47" s="248">
        <v>1.9806889999999999</v>
      </c>
      <c r="Q47" s="248">
        <v>1.9607209999999999</v>
      </c>
      <c r="R47" s="248">
        <v>1.936523</v>
      </c>
      <c r="S47" s="248">
        <v>1.922587</v>
      </c>
      <c r="T47" s="248">
        <v>1.9136249999999999</v>
      </c>
      <c r="U47" s="248">
        <v>1.903964</v>
      </c>
      <c r="V47" s="248">
        <v>1.887688</v>
      </c>
      <c r="W47" s="248">
        <v>1.873928</v>
      </c>
      <c r="X47" s="248">
        <v>1.847599</v>
      </c>
      <c r="Y47" s="248">
        <v>1.8237810000000001</v>
      </c>
      <c r="Z47" s="248">
        <v>1.812495</v>
      </c>
      <c r="AA47" s="248">
        <v>1.8163229999999999</v>
      </c>
      <c r="AB47" s="248">
        <v>1.8247720000000001</v>
      </c>
      <c r="AC47" s="248">
        <v>1.812595</v>
      </c>
      <c r="AD47" s="248">
        <v>1.8021609999999999</v>
      </c>
      <c r="AE47" s="248">
        <v>1.810548</v>
      </c>
      <c r="AF47" s="248">
        <v>1.807706</v>
      </c>
      <c r="AG47" s="248">
        <v>1.776699</v>
      </c>
      <c r="AH47" s="248">
        <v>1.7490270000000001</v>
      </c>
      <c r="AI47" s="248">
        <v>1.7473700000000001</v>
      </c>
      <c r="AJ47" s="251">
        <v>-7.0000000000000001E-3</v>
      </c>
    </row>
    <row r="48" spans="1:36" x14ac:dyDescent="0.25">
      <c r="A48" s="248" t="s">
        <v>2439</v>
      </c>
      <c r="B48" s="248" t="s">
        <v>3141</v>
      </c>
      <c r="C48" s="248" t="s">
        <v>3142</v>
      </c>
      <c r="D48" s="248" t="s">
        <v>2589</v>
      </c>
      <c r="F48" s="248">
        <v>0.20421800000000001</v>
      </c>
      <c r="G48" s="248">
        <v>0.205843</v>
      </c>
      <c r="H48" s="248">
        <v>0.207121</v>
      </c>
      <c r="I48" s="248">
        <v>0.200872</v>
      </c>
      <c r="J48" s="248">
        <v>0.19305600000000001</v>
      </c>
      <c r="K48" s="248">
        <v>0.19389000000000001</v>
      </c>
      <c r="L48" s="248">
        <v>0.190188</v>
      </c>
      <c r="M48" s="248">
        <v>0.18623799999999999</v>
      </c>
      <c r="N48" s="248">
        <v>0.18016499999999999</v>
      </c>
      <c r="O48" s="248">
        <v>0.17536499999999999</v>
      </c>
      <c r="P48" s="248">
        <v>0.17068800000000001</v>
      </c>
      <c r="Q48" s="248">
        <v>0.16721900000000001</v>
      </c>
      <c r="R48" s="248">
        <v>0.16341</v>
      </c>
      <c r="S48" s="248">
        <v>0.16048200000000001</v>
      </c>
      <c r="T48" s="248">
        <v>0.157972</v>
      </c>
      <c r="U48" s="248">
        <v>0.15540200000000001</v>
      </c>
      <c r="V48" s="248">
        <v>0.15229599999999999</v>
      </c>
      <c r="W48" s="248">
        <v>0.14940200000000001</v>
      </c>
      <c r="X48" s="248">
        <v>0.14552499999999999</v>
      </c>
      <c r="Y48" s="248">
        <v>0.141875</v>
      </c>
      <c r="Z48" s="248">
        <v>0.139213</v>
      </c>
      <c r="AA48" s="248">
        <v>0.13769899999999999</v>
      </c>
      <c r="AB48" s="248">
        <v>0.13650300000000001</v>
      </c>
      <c r="AC48" s="248">
        <v>0.133746</v>
      </c>
      <c r="AD48" s="248">
        <v>0.13112099999999999</v>
      </c>
      <c r="AE48" s="248">
        <v>0.12984499999999999</v>
      </c>
      <c r="AF48" s="248">
        <v>0.12773499999999999</v>
      </c>
      <c r="AG48" s="248">
        <v>0.12365</v>
      </c>
      <c r="AH48" s="248">
        <v>0.119837</v>
      </c>
      <c r="AI48" s="248">
        <v>0.117816</v>
      </c>
      <c r="AJ48" s="251">
        <v>-1.9E-2</v>
      </c>
    </row>
    <row r="49" spans="1:36" x14ac:dyDescent="0.25">
      <c r="A49" s="248" t="s">
        <v>2042</v>
      </c>
      <c r="B49" s="248" t="s">
        <v>3143</v>
      </c>
      <c r="C49" s="248" t="s">
        <v>3144</v>
      </c>
      <c r="D49" s="248" t="s">
        <v>2589</v>
      </c>
      <c r="F49" s="248">
        <v>4.0723380000000002</v>
      </c>
      <c r="G49" s="248">
        <v>4.0723380000000002</v>
      </c>
      <c r="H49" s="248">
        <v>4.0723380000000002</v>
      </c>
      <c r="I49" s="248">
        <v>4.0723380000000002</v>
      </c>
      <c r="J49" s="248">
        <v>4.0723380000000002</v>
      </c>
      <c r="K49" s="248">
        <v>4.0723380000000002</v>
      </c>
      <c r="L49" s="248">
        <v>4.0723380000000002</v>
      </c>
      <c r="M49" s="248">
        <v>4.0723380000000002</v>
      </c>
      <c r="N49" s="248">
        <v>4.0723380000000002</v>
      </c>
      <c r="O49" s="248">
        <v>4.0723380000000002</v>
      </c>
      <c r="P49" s="248">
        <v>4.0723380000000002</v>
      </c>
      <c r="Q49" s="248">
        <v>4.0723380000000002</v>
      </c>
      <c r="R49" s="248">
        <v>4.0723380000000002</v>
      </c>
      <c r="S49" s="248">
        <v>4.0723380000000002</v>
      </c>
      <c r="T49" s="248">
        <v>4.0723380000000002</v>
      </c>
      <c r="U49" s="248">
        <v>4.0723380000000002</v>
      </c>
      <c r="V49" s="248">
        <v>4.0723380000000002</v>
      </c>
      <c r="W49" s="248">
        <v>4.0723380000000002</v>
      </c>
      <c r="X49" s="248">
        <v>4.0723380000000002</v>
      </c>
      <c r="Y49" s="248">
        <v>4.0723380000000002</v>
      </c>
      <c r="Z49" s="248">
        <v>4.0723380000000002</v>
      </c>
      <c r="AA49" s="248">
        <v>4.0723380000000002</v>
      </c>
      <c r="AB49" s="248">
        <v>4.0723380000000002</v>
      </c>
      <c r="AC49" s="248">
        <v>4.0723380000000002</v>
      </c>
      <c r="AD49" s="248">
        <v>4.0723380000000002</v>
      </c>
      <c r="AE49" s="248">
        <v>4.0723380000000002</v>
      </c>
      <c r="AF49" s="248">
        <v>4.0723380000000002</v>
      </c>
      <c r="AG49" s="248">
        <v>4.0723380000000002</v>
      </c>
      <c r="AH49" s="248">
        <v>4.0723380000000002</v>
      </c>
      <c r="AI49" s="248">
        <v>4.0723380000000002</v>
      </c>
      <c r="AJ49" s="251">
        <v>0</v>
      </c>
    </row>
    <row r="50" spans="1:36" x14ac:dyDescent="0.25">
      <c r="A50" s="248" t="s">
        <v>2507</v>
      </c>
      <c r="B50" s="248" t="s">
        <v>3145</v>
      </c>
      <c r="C50" s="248" t="s">
        <v>3146</v>
      </c>
      <c r="D50" s="248" t="s">
        <v>2589</v>
      </c>
      <c r="F50" s="248">
        <v>6.4602440000000003</v>
      </c>
      <c r="G50" s="248">
        <v>6.4982189999999997</v>
      </c>
      <c r="H50" s="248">
        <v>6.532921</v>
      </c>
      <c r="I50" s="248">
        <v>6.4782570000000002</v>
      </c>
      <c r="J50" s="248">
        <v>6.403988</v>
      </c>
      <c r="K50" s="248">
        <v>6.434056</v>
      </c>
      <c r="L50" s="248">
        <v>6.4091560000000003</v>
      </c>
      <c r="M50" s="248">
        <v>6.3809909999999999</v>
      </c>
      <c r="N50" s="248">
        <v>6.3260059999999996</v>
      </c>
      <c r="O50" s="248">
        <v>6.286327</v>
      </c>
      <c r="P50" s="248">
        <v>6.2477179999999999</v>
      </c>
      <c r="Q50" s="248">
        <v>6.2241669999999996</v>
      </c>
      <c r="R50" s="248">
        <v>6.1959920000000004</v>
      </c>
      <c r="S50" s="248">
        <v>6.1790849999999997</v>
      </c>
      <c r="T50" s="248">
        <v>6.1676310000000001</v>
      </c>
      <c r="U50" s="248">
        <v>6.1554099999999998</v>
      </c>
      <c r="V50" s="248">
        <v>6.135955</v>
      </c>
      <c r="W50" s="248">
        <v>6.1192589999999996</v>
      </c>
      <c r="X50" s="248">
        <v>6.0888499999999999</v>
      </c>
      <c r="Y50" s="248">
        <v>6.06121</v>
      </c>
      <c r="Z50" s="248">
        <v>6.0472479999999997</v>
      </c>
      <c r="AA50" s="248">
        <v>6.0497430000000003</v>
      </c>
      <c r="AB50" s="248">
        <v>6.0572400000000002</v>
      </c>
      <c r="AC50" s="248">
        <v>6.0422820000000002</v>
      </c>
      <c r="AD50" s="248">
        <v>6.0292219999999999</v>
      </c>
      <c r="AE50" s="248">
        <v>6.0365799999999998</v>
      </c>
      <c r="AF50" s="248">
        <v>6.0317299999999996</v>
      </c>
      <c r="AG50" s="248">
        <v>5.9963649999999999</v>
      </c>
      <c r="AH50" s="248">
        <v>5.9646489999999996</v>
      </c>
      <c r="AI50" s="248">
        <v>5.961087</v>
      </c>
      <c r="AJ50" s="251">
        <v>-3.0000000000000001E-3</v>
      </c>
    </row>
    <row r="51" spans="1:36" x14ac:dyDescent="0.25">
      <c r="A51" s="248" t="s">
        <v>2598</v>
      </c>
      <c r="C51" s="248" t="s">
        <v>3147</v>
      </c>
    </row>
    <row r="52" spans="1:36" x14ac:dyDescent="0.25">
      <c r="A52" s="248" t="s">
        <v>2600</v>
      </c>
      <c r="B52" s="248" t="s">
        <v>3148</v>
      </c>
      <c r="C52" s="248" t="s">
        <v>3149</v>
      </c>
      <c r="D52" s="248" t="s">
        <v>2589</v>
      </c>
      <c r="F52" s="248">
        <v>1.443784</v>
      </c>
      <c r="G52" s="248">
        <v>1.4497409999999999</v>
      </c>
      <c r="H52" s="248">
        <v>1.4551780000000001</v>
      </c>
      <c r="I52" s="248">
        <v>1.4464619999999999</v>
      </c>
      <c r="J52" s="248">
        <v>1.4346449999999999</v>
      </c>
      <c r="K52" s="248">
        <v>1.439346</v>
      </c>
      <c r="L52" s="248">
        <v>1.4353450000000001</v>
      </c>
      <c r="M52" s="248">
        <v>1.430828</v>
      </c>
      <c r="N52" s="248">
        <v>1.422069</v>
      </c>
      <c r="O52" s="248">
        <v>1.4157329999999999</v>
      </c>
      <c r="P52" s="248">
        <v>1.4095679999999999</v>
      </c>
      <c r="Q52" s="248">
        <v>1.4057850000000001</v>
      </c>
      <c r="R52" s="248">
        <v>1.4012720000000001</v>
      </c>
      <c r="S52" s="248">
        <v>1.398541</v>
      </c>
      <c r="T52" s="248">
        <v>1.396671</v>
      </c>
      <c r="U52" s="248">
        <v>1.3946810000000001</v>
      </c>
      <c r="V52" s="248">
        <v>1.3915470000000001</v>
      </c>
      <c r="W52" s="248">
        <v>1.3888499999999999</v>
      </c>
      <c r="X52" s="248">
        <v>1.3839870000000001</v>
      </c>
      <c r="Y52" s="248">
        <v>1.3795630000000001</v>
      </c>
      <c r="Z52" s="248">
        <v>1.3772990000000001</v>
      </c>
      <c r="AA52" s="248">
        <v>1.377632</v>
      </c>
      <c r="AB52" s="248">
        <v>1.3787529999999999</v>
      </c>
      <c r="AC52" s="248">
        <v>1.376331</v>
      </c>
      <c r="AD52" s="248">
        <v>1.3742080000000001</v>
      </c>
      <c r="AE52" s="248">
        <v>1.375305</v>
      </c>
      <c r="AF52" s="248">
        <v>1.3744769999999999</v>
      </c>
      <c r="AG52" s="248">
        <v>1.3688359999999999</v>
      </c>
      <c r="AH52" s="248">
        <v>1.3637729999999999</v>
      </c>
      <c r="AI52" s="248">
        <v>1.3631470000000001</v>
      </c>
      <c r="AJ52" s="251">
        <v>-2E-3</v>
      </c>
    </row>
    <row r="53" spans="1:36" x14ac:dyDescent="0.25">
      <c r="A53" s="248" t="s">
        <v>2603</v>
      </c>
      <c r="B53" s="248" t="s">
        <v>3150</v>
      </c>
      <c r="C53" s="248" t="s">
        <v>3151</v>
      </c>
      <c r="D53" s="248" t="s">
        <v>2589</v>
      </c>
      <c r="F53" s="248">
        <v>5.0164600000000004</v>
      </c>
      <c r="G53" s="248">
        <v>5.0484770000000001</v>
      </c>
      <c r="H53" s="248">
        <v>5.077744</v>
      </c>
      <c r="I53" s="248">
        <v>5.0317949999999998</v>
      </c>
      <c r="J53" s="248">
        <v>4.9693430000000003</v>
      </c>
      <c r="K53" s="248">
        <v>4.9947109999999997</v>
      </c>
      <c r="L53" s="248">
        <v>4.9738110000000004</v>
      </c>
      <c r="M53" s="248">
        <v>4.9501629999999999</v>
      </c>
      <c r="N53" s="248">
        <v>4.903937</v>
      </c>
      <c r="O53" s="248">
        <v>4.8705949999999998</v>
      </c>
      <c r="P53" s="248">
        <v>4.8381499999999997</v>
      </c>
      <c r="Q53" s="248">
        <v>4.8183819999999997</v>
      </c>
      <c r="R53" s="248">
        <v>4.7947199999999999</v>
      </c>
      <c r="S53" s="248">
        <v>4.7805439999999999</v>
      </c>
      <c r="T53" s="248">
        <v>4.7709599999999996</v>
      </c>
      <c r="U53" s="248">
        <v>4.7607290000000004</v>
      </c>
      <c r="V53" s="248">
        <v>4.744408</v>
      </c>
      <c r="W53" s="248">
        <v>4.7304089999999999</v>
      </c>
      <c r="X53" s="248">
        <v>4.7048629999999996</v>
      </c>
      <c r="Y53" s="248">
        <v>4.6816469999999999</v>
      </c>
      <c r="Z53" s="248">
        <v>4.66995</v>
      </c>
      <c r="AA53" s="248">
        <v>4.6721120000000003</v>
      </c>
      <c r="AB53" s="248">
        <v>4.6784860000000004</v>
      </c>
      <c r="AC53" s="248">
        <v>4.6659509999999997</v>
      </c>
      <c r="AD53" s="248">
        <v>4.6550149999999997</v>
      </c>
      <c r="AE53" s="248">
        <v>4.6612749999999998</v>
      </c>
      <c r="AF53" s="248">
        <v>4.657254</v>
      </c>
      <c r="AG53" s="248">
        <v>4.627529</v>
      </c>
      <c r="AH53" s="248">
        <v>4.6008760000000004</v>
      </c>
      <c r="AI53" s="248">
        <v>4.5979400000000004</v>
      </c>
      <c r="AJ53" s="251">
        <v>-3.0000000000000001E-3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B39FE-768E-4839-87AE-E4863620C907}">
  <dimension ref="A1:AH1513"/>
  <sheetViews>
    <sheetView topLeftCell="B7" workbookViewId="0">
      <selection activeCell="R38" sqref="R38"/>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thickBot="1" x14ac:dyDescent="0.3">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3" spans="1:33" ht="15" customHeight="1" x14ac:dyDescent="0.25">
      <c r="C3" s="157" t="s">
        <v>85</v>
      </c>
      <c r="D3" s="157" t="s">
        <v>2091</v>
      </c>
      <c r="E3" s="37"/>
      <c r="F3" s="37"/>
      <c r="G3" s="37"/>
    </row>
    <row r="4" spans="1:33" ht="15" customHeight="1" x14ac:dyDescent="0.25">
      <c r="C4" s="157" t="s">
        <v>86</v>
      </c>
      <c r="D4" s="157" t="s">
        <v>2092</v>
      </c>
      <c r="E4" s="37"/>
      <c r="F4" s="37"/>
      <c r="G4" s="157" t="s">
        <v>2093</v>
      </c>
    </row>
    <row r="5" spans="1:33" ht="15" customHeight="1" x14ac:dyDescent="0.25">
      <c r="C5" s="157" t="s">
        <v>88</v>
      </c>
      <c r="D5" s="157" t="s">
        <v>2094</v>
      </c>
      <c r="E5" s="37"/>
      <c r="F5" s="37"/>
      <c r="G5" s="37"/>
    </row>
    <row r="6" spans="1:33" ht="15" customHeight="1" x14ac:dyDescent="0.25">
      <c r="C6" s="157" t="s">
        <v>89</v>
      </c>
      <c r="D6" s="37"/>
      <c r="E6" s="157" t="s">
        <v>2095</v>
      </c>
      <c r="F6" s="37"/>
      <c r="G6" s="37"/>
    </row>
    <row r="7" spans="1:33" ht="12" customHeight="1" x14ac:dyDescent="0.25"/>
    <row r="8" spans="1:33" ht="12" customHeight="1" x14ac:dyDescent="0.25"/>
    <row r="9" spans="1:33" ht="12" customHeight="1" x14ac:dyDescent="0.25"/>
    <row r="10" spans="1:33" ht="15" customHeight="1" x14ac:dyDescent="0.25">
      <c r="A10" s="38" t="s">
        <v>738</v>
      </c>
      <c r="B10" s="159" t="s">
        <v>737</v>
      </c>
      <c r="AG10" s="228" t="s">
        <v>2096</v>
      </c>
    </row>
    <row r="11" spans="1:33" ht="15" customHeight="1" x14ac:dyDescent="0.25">
      <c r="B11" s="155"/>
      <c r="AG11" s="228" t="s">
        <v>2097</v>
      </c>
    </row>
    <row r="12" spans="1:33"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28" t="s">
        <v>2098</v>
      </c>
    </row>
    <row r="13" spans="1:33" ht="15" customHeight="1" thickBot="1" x14ac:dyDescent="0.3">
      <c r="B13" s="156" t="s">
        <v>215</v>
      </c>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230" t="s">
        <v>2099</v>
      </c>
    </row>
    <row r="14" spans="1:33" ht="15" customHeight="1" thickTop="1" x14ac:dyDescent="0.25">
      <c r="C14" s="248"/>
      <c r="AG14" s="231"/>
    </row>
    <row r="15" spans="1:33" ht="15" customHeight="1" x14ac:dyDescent="0.25">
      <c r="A15" s="38" t="s">
        <v>736</v>
      </c>
      <c r="B15" s="162" t="s">
        <v>411</v>
      </c>
      <c r="C15" s="232">
        <f>'AEO T30 Steel 2022 Raw'!F6</f>
        <v>125.35865</v>
      </c>
      <c r="D15" s="232">
        <f>'AEO T30 Steel 2022 Raw'!G6</f>
        <v>127.91269699999999</v>
      </c>
      <c r="E15" s="232">
        <f>'AEO T30 Steel 2022 Raw'!H6</f>
        <v>128.28152499999999</v>
      </c>
      <c r="F15" s="232">
        <f>'AEO T30 Steel 2022 Raw'!I6</f>
        <v>127.148476</v>
      </c>
      <c r="G15" s="232">
        <f>'AEO T30 Steel 2022 Raw'!J6</f>
        <v>128.209946</v>
      </c>
      <c r="H15" s="232">
        <f>'AEO T30 Steel 2022 Raw'!K6</f>
        <v>127.609177</v>
      </c>
      <c r="I15" s="232">
        <f>'AEO T30 Steel 2022 Raw'!L6</f>
        <v>126.071602</v>
      </c>
      <c r="J15" s="232">
        <f>'AEO T30 Steel 2022 Raw'!M6</f>
        <v>124.352448</v>
      </c>
      <c r="K15" s="232">
        <f>'AEO T30 Steel 2022 Raw'!N6</f>
        <v>123.029678</v>
      </c>
      <c r="L15" s="232">
        <f>'AEO T30 Steel 2022 Raw'!O6</f>
        <v>122.10034899999999</v>
      </c>
      <c r="M15" s="232">
        <f>'AEO T30 Steel 2022 Raw'!P6</f>
        <v>120.695824</v>
      </c>
      <c r="N15" s="232">
        <f>'AEO T30 Steel 2022 Raw'!Q6</f>
        <v>119.79025300000001</v>
      </c>
      <c r="O15" s="232">
        <f>'AEO T30 Steel 2022 Raw'!R6</f>
        <v>118.342522</v>
      </c>
      <c r="P15" s="232">
        <f>'AEO T30 Steel 2022 Raw'!S6</f>
        <v>117.34465</v>
      </c>
      <c r="Q15" s="232">
        <f>'AEO T30 Steel 2022 Raw'!T6</f>
        <v>116.889847</v>
      </c>
      <c r="R15" s="232">
        <f>'AEO T30 Steel 2022 Raw'!U6</f>
        <v>116.50052599999999</v>
      </c>
      <c r="S15" s="232">
        <f>'AEO T30 Steel 2022 Raw'!V6</f>
        <v>115.871872</v>
      </c>
      <c r="T15" s="232">
        <f>'AEO T30 Steel 2022 Raw'!W6</f>
        <v>115.075523</v>
      </c>
      <c r="U15" s="232">
        <f>'AEO T30 Steel 2022 Raw'!X6</f>
        <v>113.55774700000001</v>
      </c>
      <c r="V15" s="232">
        <f>'AEO T30 Steel 2022 Raw'!Y6</f>
        <v>112.112976</v>
      </c>
      <c r="W15" s="232">
        <f>'AEO T30 Steel 2022 Raw'!Z6</f>
        <v>112.048103</v>
      </c>
      <c r="X15" s="232">
        <f>'AEO T30 Steel 2022 Raw'!AA6</f>
        <v>112.703903</v>
      </c>
      <c r="Y15" s="232">
        <f>'AEO T30 Steel 2022 Raw'!AB6</f>
        <v>113.546875</v>
      </c>
      <c r="Z15" s="232">
        <f>'AEO T30 Steel 2022 Raw'!AC6</f>
        <v>112.848602</v>
      </c>
      <c r="AA15" s="232">
        <f>'AEO T30 Steel 2022 Raw'!AD6</f>
        <v>112.083946</v>
      </c>
      <c r="AB15" s="232">
        <f>'AEO T30 Steel 2022 Raw'!AE6</f>
        <v>112.853897</v>
      </c>
      <c r="AC15" s="232">
        <f>'AEO T30 Steel 2022 Raw'!AF6</f>
        <v>112.86077899999999</v>
      </c>
      <c r="AD15" s="232">
        <f>'AEO T30 Steel 2022 Raw'!AG6</f>
        <v>110.487877</v>
      </c>
      <c r="AE15" s="232">
        <f>'AEO T30 Steel 2022 Raw'!AH6</f>
        <v>108.78362300000001</v>
      </c>
      <c r="AF15" s="232">
        <f>'AEO T30 Steel 2022 Raw'!AI6</f>
        <v>109.414001</v>
      </c>
      <c r="AG15" s="254">
        <f>'AEO T30 Steel 2022 Raw'!AJ6</f>
        <v>-5.0000000000000001E-3</v>
      </c>
    </row>
    <row r="16" spans="1:33" ht="15" customHeight="1" x14ac:dyDescent="0.25">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126"/>
    </row>
    <row r="17" spans="1:33" ht="15" customHeight="1" x14ac:dyDescent="0.25">
      <c r="B17" s="162" t="s">
        <v>523</v>
      </c>
      <c r="C17" s="248"/>
      <c r="D17" s="248"/>
      <c r="E17" s="248"/>
      <c r="F17" s="248"/>
      <c r="G17" s="248"/>
      <c r="H17" s="248"/>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126"/>
    </row>
    <row r="18" spans="1:33" ht="15" customHeight="1" x14ac:dyDescent="0.25">
      <c r="A18" s="38" t="s">
        <v>735</v>
      </c>
      <c r="B18" s="163" t="s">
        <v>2</v>
      </c>
      <c r="C18" s="168">
        <f>'AEO T30 Steel 2022 Raw'!F8</f>
        <v>4.1212739999999997</v>
      </c>
      <c r="D18" s="168">
        <f>'AEO T30 Steel 2022 Raw'!G8</f>
        <v>4.2498040000000001</v>
      </c>
      <c r="E18" s="168">
        <f>'AEO T30 Steel 2022 Raw'!H8</f>
        <v>4.5116709999999998</v>
      </c>
      <c r="F18" s="168">
        <f>'AEO T30 Steel 2022 Raw'!I8</f>
        <v>4.366886</v>
      </c>
      <c r="G18" s="168">
        <f>'AEO T30 Steel 2022 Raw'!J8</f>
        <v>4.3865939999999997</v>
      </c>
      <c r="H18" s="168">
        <f>'AEO T30 Steel 2022 Raw'!K8</f>
        <v>4.41906</v>
      </c>
      <c r="I18" s="168">
        <f>'AEO T30 Steel 2022 Raw'!L8</f>
        <v>4.4367150000000004</v>
      </c>
      <c r="J18" s="168">
        <f>'AEO T30 Steel 2022 Raw'!M8</f>
        <v>4.3409040000000001</v>
      </c>
      <c r="K18" s="168">
        <f>'AEO T30 Steel 2022 Raw'!N8</f>
        <v>4.2528839999999999</v>
      </c>
      <c r="L18" s="168">
        <f>'AEO T30 Steel 2022 Raw'!O8</f>
        <v>4.1949639999999997</v>
      </c>
      <c r="M18" s="168">
        <f>'AEO T30 Steel 2022 Raw'!P8</f>
        <v>4.1580349999999999</v>
      </c>
      <c r="N18" s="168">
        <f>'AEO T30 Steel 2022 Raw'!Q8</f>
        <v>4.0852849999999998</v>
      </c>
      <c r="O18" s="168">
        <f>'AEO T30 Steel 2022 Raw'!R8</f>
        <v>3.9900090000000001</v>
      </c>
      <c r="P18" s="168">
        <f>'AEO T30 Steel 2022 Raw'!S8</f>
        <v>3.9283760000000001</v>
      </c>
      <c r="Q18" s="168">
        <f>'AEO T30 Steel 2022 Raw'!T8</f>
        <v>3.8620299999999999</v>
      </c>
      <c r="R18" s="168">
        <f>'AEO T30 Steel 2022 Raw'!U8</f>
        <v>3.8030040000000001</v>
      </c>
      <c r="S18" s="168">
        <f>'AEO T30 Steel 2022 Raw'!V8</f>
        <v>3.7233900000000002</v>
      </c>
      <c r="T18" s="168">
        <f>'AEO T30 Steel 2022 Raw'!W8</f>
        <v>3.6415090000000001</v>
      </c>
      <c r="U18" s="168">
        <f>'AEO T30 Steel 2022 Raw'!X8</f>
        <v>3.5855809999999999</v>
      </c>
      <c r="V18" s="168">
        <f>'AEO T30 Steel 2022 Raw'!Y8</f>
        <v>3.509207</v>
      </c>
      <c r="W18" s="168">
        <f>'AEO T30 Steel 2022 Raw'!Z8</f>
        <v>3.4530820000000002</v>
      </c>
      <c r="X18" s="168">
        <f>'AEO T30 Steel 2022 Raw'!AA8</f>
        <v>3.439317</v>
      </c>
      <c r="Y18" s="168">
        <f>'AEO T30 Steel 2022 Raw'!AB8</f>
        <v>3.3926910000000001</v>
      </c>
      <c r="Z18" s="168">
        <f>'AEO T30 Steel 2022 Raw'!AC8</f>
        <v>3.3184960000000001</v>
      </c>
      <c r="AA18" s="168">
        <f>'AEO T30 Steel 2022 Raw'!AD8</f>
        <v>3.2845309999999999</v>
      </c>
      <c r="AB18" s="168">
        <f>'AEO T30 Steel 2022 Raw'!AE8</f>
        <v>3.2495790000000002</v>
      </c>
      <c r="AC18" s="168">
        <f>'AEO T30 Steel 2022 Raw'!AF8</f>
        <v>3.2250269999999999</v>
      </c>
      <c r="AD18" s="168">
        <f>'AEO T30 Steel 2022 Raw'!AG8</f>
        <v>3.178058</v>
      </c>
      <c r="AE18" s="168">
        <f>'AEO T30 Steel 2022 Raw'!AH8</f>
        <v>3.1180319999999999</v>
      </c>
      <c r="AF18" s="168">
        <f>'AEO T30 Steel 2022 Raw'!AI8</f>
        <v>3.1008179999999999</v>
      </c>
      <c r="AG18" s="256">
        <f>'AEO T30 Steel 2022 Raw'!AJ8</f>
        <v>-0.01</v>
      </c>
    </row>
    <row r="19" spans="1:33" ht="15" customHeight="1" x14ac:dyDescent="0.25">
      <c r="A19" s="38" t="s">
        <v>734</v>
      </c>
      <c r="B19" s="163" t="s">
        <v>3</v>
      </c>
      <c r="C19" s="168">
        <f>'AEO T30 Steel 2022 Raw'!F9</f>
        <v>0</v>
      </c>
      <c r="D19" s="168">
        <f>'AEO T30 Steel 2022 Raw'!G9</f>
        <v>0</v>
      </c>
      <c r="E19" s="168">
        <f>'AEO T30 Steel 2022 Raw'!H9</f>
        <v>0</v>
      </c>
      <c r="F19" s="168">
        <f>'AEO T30 Steel 2022 Raw'!I9</f>
        <v>0</v>
      </c>
      <c r="G19" s="168">
        <f>'AEO T30 Steel 2022 Raw'!J9</f>
        <v>0</v>
      </c>
      <c r="H19" s="168">
        <f>'AEO T30 Steel 2022 Raw'!K9</f>
        <v>0</v>
      </c>
      <c r="I19" s="168">
        <f>'AEO T30 Steel 2022 Raw'!L9</f>
        <v>0</v>
      </c>
      <c r="J19" s="168">
        <f>'AEO T30 Steel 2022 Raw'!M9</f>
        <v>0</v>
      </c>
      <c r="K19" s="168">
        <f>'AEO T30 Steel 2022 Raw'!N9</f>
        <v>0</v>
      </c>
      <c r="L19" s="168">
        <f>'AEO T30 Steel 2022 Raw'!O9</f>
        <v>0</v>
      </c>
      <c r="M19" s="168">
        <f>'AEO T30 Steel 2022 Raw'!P9</f>
        <v>0</v>
      </c>
      <c r="N19" s="168">
        <f>'AEO T30 Steel 2022 Raw'!Q9</f>
        <v>0</v>
      </c>
      <c r="O19" s="168">
        <f>'AEO T30 Steel 2022 Raw'!R9</f>
        <v>0</v>
      </c>
      <c r="P19" s="168">
        <f>'AEO T30 Steel 2022 Raw'!S9</f>
        <v>0</v>
      </c>
      <c r="Q19" s="168">
        <f>'AEO T30 Steel 2022 Raw'!T9</f>
        <v>0</v>
      </c>
      <c r="R19" s="168">
        <f>'AEO T30 Steel 2022 Raw'!U9</f>
        <v>0</v>
      </c>
      <c r="S19" s="168">
        <f>'AEO T30 Steel 2022 Raw'!V9</f>
        <v>0</v>
      </c>
      <c r="T19" s="168">
        <f>'AEO T30 Steel 2022 Raw'!W9</f>
        <v>0</v>
      </c>
      <c r="U19" s="168">
        <f>'AEO T30 Steel 2022 Raw'!X9</f>
        <v>0</v>
      </c>
      <c r="V19" s="168">
        <f>'AEO T30 Steel 2022 Raw'!Y9</f>
        <v>0</v>
      </c>
      <c r="W19" s="168">
        <f>'AEO T30 Steel 2022 Raw'!Z9</f>
        <v>0</v>
      </c>
      <c r="X19" s="168">
        <f>'AEO T30 Steel 2022 Raw'!AA9</f>
        <v>0</v>
      </c>
      <c r="Y19" s="168">
        <f>'AEO T30 Steel 2022 Raw'!AB9</f>
        <v>0</v>
      </c>
      <c r="Z19" s="168">
        <f>'AEO T30 Steel 2022 Raw'!AC9</f>
        <v>0</v>
      </c>
      <c r="AA19" s="168">
        <f>'AEO T30 Steel 2022 Raw'!AD9</f>
        <v>0</v>
      </c>
      <c r="AB19" s="168">
        <f>'AEO T30 Steel 2022 Raw'!AE9</f>
        <v>0</v>
      </c>
      <c r="AC19" s="168">
        <f>'AEO T30 Steel 2022 Raw'!AF9</f>
        <v>0</v>
      </c>
      <c r="AD19" s="168">
        <f>'AEO T30 Steel 2022 Raw'!AG9</f>
        <v>0</v>
      </c>
      <c r="AE19" s="168">
        <f>'AEO T30 Steel 2022 Raw'!AH9</f>
        <v>0</v>
      </c>
      <c r="AF19" s="168">
        <f>'AEO T30 Steel 2022 Raw'!AI9</f>
        <v>0</v>
      </c>
      <c r="AG19" s="256" t="str">
        <f>'AEO T30 Steel 2022 Raw'!AJ9</f>
        <v>- -</v>
      </c>
    </row>
    <row r="20" spans="1:33" ht="15" customHeight="1" x14ac:dyDescent="0.25">
      <c r="A20" s="38" t="s">
        <v>733</v>
      </c>
      <c r="B20" s="163" t="s">
        <v>58</v>
      </c>
      <c r="C20" s="168">
        <f>'AEO T30 Steel 2022 Raw'!F10</f>
        <v>0</v>
      </c>
      <c r="D20" s="168">
        <f>'AEO T30 Steel 2022 Raw'!G10</f>
        <v>0</v>
      </c>
      <c r="E20" s="168">
        <f>'AEO T30 Steel 2022 Raw'!H10</f>
        <v>0</v>
      </c>
      <c r="F20" s="168">
        <f>'AEO T30 Steel 2022 Raw'!I10</f>
        <v>0</v>
      </c>
      <c r="G20" s="168">
        <f>'AEO T30 Steel 2022 Raw'!J10</f>
        <v>0</v>
      </c>
      <c r="H20" s="168">
        <f>'AEO T30 Steel 2022 Raw'!K10</f>
        <v>0</v>
      </c>
      <c r="I20" s="168">
        <f>'AEO T30 Steel 2022 Raw'!L10</f>
        <v>0</v>
      </c>
      <c r="J20" s="168">
        <f>'AEO T30 Steel 2022 Raw'!M10</f>
        <v>0</v>
      </c>
      <c r="K20" s="168">
        <f>'AEO T30 Steel 2022 Raw'!N10</f>
        <v>0</v>
      </c>
      <c r="L20" s="168">
        <f>'AEO T30 Steel 2022 Raw'!O10</f>
        <v>0</v>
      </c>
      <c r="M20" s="168">
        <f>'AEO T30 Steel 2022 Raw'!P10</f>
        <v>0</v>
      </c>
      <c r="N20" s="168">
        <f>'AEO T30 Steel 2022 Raw'!Q10</f>
        <v>0</v>
      </c>
      <c r="O20" s="168">
        <f>'AEO T30 Steel 2022 Raw'!R10</f>
        <v>0</v>
      </c>
      <c r="P20" s="168">
        <f>'AEO T30 Steel 2022 Raw'!S10</f>
        <v>0</v>
      </c>
      <c r="Q20" s="168">
        <f>'AEO T30 Steel 2022 Raw'!T10</f>
        <v>0</v>
      </c>
      <c r="R20" s="168">
        <f>'AEO T30 Steel 2022 Raw'!U10</f>
        <v>0</v>
      </c>
      <c r="S20" s="168">
        <f>'AEO T30 Steel 2022 Raw'!V10</f>
        <v>0</v>
      </c>
      <c r="T20" s="168">
        <f>'AEO T30 Steel 2022 Raw'!W10</f>
        <v>0</v>
      </c>
      <c r="U20" s="168">
        <f>'AEO T30 Steel 2022 Raw'!X10</f>
        <v>0</v>
      </c>
      <c r="V20" s="168">
        <f>'AEO T30 Steel 2022 Raw'!Y10</f>
        <v>0</v>
      </c>
      <c r="W20" s="168">
        <f>'AEO T30 Steel 2022 Raw'!Z10</f>
        <v>0</v>
      </c>
      <c r="X20" s="168">
        <f>'AEO T30 Steel 2022 Raw'!AA10</f>
        <v>0</v>
      </c>
      <c r="Y20" s="168">
        <f>'AEO T30 Steel 2022 Raw'!AB10</f>
        <v>0</v>
      </c>
      <c r="Z20" s="168">
        <f>'AEO T30 Steel 2022 Raw'!AC10</f>
        <v>0</v>
      </c>
      <c r="AA20" s="168">
        <f>'AEO T30 Steel 2022 Raw'!AD10</f>
        <v>0</v>
      </c>
      <c r="AB20" s="168">
        <f>'AEO T30 Steel 2022 Raw'!AE10</f>
        <v>0</v>
      </c>
      <c r="AC20" s="168">
        <f>'AEO T30 Steel 2022 Raw'!AF10</f>
        <v>0</v>
      </c>
      <c r="AD20" s="168">
        <f>'AEO T30 Steel 2022 Raw'!AG10</f>
        <v>0</v>
      </c>
      <c r="AE20" s="168">
        <f>'AEO T30 Steel 2022 Raw'!AH10</f>
        <v>0</v>
      </c>
      <c r="AF20" s="168">
        <f>'AEO T30 Steel 2022 Raw'!AI10</f>
        <v>0</v>
      </c>
      <c r="AG20" s="256" t="str">
        <f>'AEO T30 Steel 2022 Raw'!AJ10</f>
        <v>- -</v>
      </c>
    </row>
    <row r="21" spans="1:33" ht="15" customHeight="1" x14ac:dyDescent="0.25">
      <c r="A21" s="38" t="s">
        <v>732</v>
      </c>
      <c r="B21" s="163" t="s">
        <v>5</v>
      </c>
      <c r="C21" s="168">
        <f>'AEO T30 Steel 2022 Raw'!F11</f>
        <v>0</v>
      </c>
      <c r="D21" s="168">
        <f>'AEO T30 Steel 2022 Raw'!G11</f>
        <v>0</v>
      </c>
      <c r="E21" s="168">
        <f>'AEO T30 Steel 2022 Raw'!H11</f>
        <v>0</v>
      </c>
      <c r="F21" s="168">
        <f>'AEO T30 Steel 2022 Raw'!I11</f>
        <v>0</v>
      </c>
      <c r="G21" s="168">
        <f>'AEO T30 Steel 2022 Raw'!J11</f>
        <v>0</v>
      </c>
      <c r="H21" s="168">
        <f>'AEO T30 Steel 2022 Raw'!K11</f>
        <v>0</v>
      </c>
      <c r="I21" s="168">
        <f>'AEO T30 Steel 2022 Raw'!L11</f>
        <v>0</v>
      </c>
      <c r="J21" s="168">
        <f>'AEO T30 Steel 2022 Raw'!M11</f>
        <v>0</v>
      </c>
      <c r="K21" s="168">
        <f>'AEO T30 Steel 2022 Raw'!N11</f>
        <v>0</v>
      </c>
      <c r="L21" s="168">
        <f>'AEO T30 Steel 2022 Raw'!O11</f>
        <v>0</v>
      </c>
      <c r="M21" s="168">
        <f>'AEO T30 Steel 2022 Raw'!P11</f>
        <v>0</v>
      </c>
      <c r="N21" s="168">
        <f>'AEO T30 Steel 2022 Raw'!Q11</f>
        <v>0</v>
      </c>
      <c r="O21" s="168">
        <f>'AEO T30 Steel 2022 Raw'!R11</f>
        <v>0</v>
      </c>
      <c r="P21" s="168">
        <f>'AEO T30 Steel 2022 Raw'!S11</f>
        <v>0</v>
      </c>
      <c r="Q21" s="168">
        <f>'AEO T30 Steel 2022 Raw'!T11</f>
        <v>0</v>
      </c>
      <c r="R21" s="168">
        <f>'AEO T30 Steel 2022 Raw'!U11</f>
        <v>0</v>
      </c>
      <c r="S21" s="168">
        <f>'AEO T30 Steel 2022 Raw'!V11</f>
        <v>0</v>
      </c>
      <c r="T21" s="168">
        <f>'AEO T30 Steel 2022 Raw'!W11</f>
        <v>0</v>
      </c>
      <c r="U21" s="168">
        <f>'AEO T30 Steel 2022 Raw'!X11</f>
        <v>0</v>
      </c>
      <c r="V21" s="168">
        <f>'AEO T30 Steel 2022 Raw'!Y11</f>
        <v>0</v>
      </c>
      <c r="W21" s="168">
        <f>'AEO T30 Steel 2022 Raw'!Z11</f>
        <v>0</v>
      </c>
      <c r="X21" s="168">
        <f>'AEO T30 Steel 2022 Raw'!AA11</f>
        <v>0</v>
      </c>
      <c r="Y21" s="168">
        <f>'AEO T30 Steel 2022 Raw'!AB11</f>
        <v>0</v>
      </c>
      <c r="Z21" s="168">
        <f>'AEO T30 Steel 2022 Raw'!AC11</f>
        <v>0</v>
      </c>
      <c r="AA21" s="168">
        <f>'AEO T30 Steel 2022 Raw'!AD11</f>
        <v>0</v>
      </c>
      <c r="AB21" s="168">
        <f>'AEO T30 Steel 2022 Raw'!AE11</f>
        <v>0</v>
      </c>
      <c r="AC21" s="168">
        <f>'AEO T30 Steel 2022 Raw'!AF11</f>
        <v>0</v>
      </c>
      <c r="AD21" s="168">
        <f>'AEO T30 Steel 2022 Raw'!AG11</f>
        <v>0</v>
      </c>
      <c r="AE21" s="168">
        <f>'AEO T30 Steel 2022 Raw'!AH11</f>
        <v>0</v>
      </c>
      <c r="AF21" s="168">
        <f>'AEO T30 Steel 2022 Raw'!AI11</f>
        <v>0</v>
      </c>
      <c r="AG21" s="256" t="str">
        <f>'AEO T30 Steel 2022 Raw'!AJ11</f>
        <v>- -</v>
      </c>
    </row>
    <row r="22" spans="1:33" ht="15" customHeight="1" x14ac:dyDescent="0.25">
      <c r="A22" s="38" t="s">
        <v>731</v>
      </c>
      <c r="B22" s="163" t="s">
        <v>59</v>
      </c>
      <c r="C22" s="168">
        <f>'AEO T30 Steel 2022 Raw'!F12</f>
        <v>4.1212739999999997</v>
      </c>
      <c r="D22" s="168">
        <f>'AEO T30 Steel 2022 Raw'!G12</f>
        <v>4.2498040000000001</v>
      </c>
      <c r="E22" s="168">
        <f>'AEO T30 Steel 2022 Raw'!H12</f>
        <v>4.5116709999999998</v>
      </c>
      <c r="F22" s="168">
        <f>'AEO T30 Steel 2022 Raw'!I12</f>
        <v>4.366886</v>
      </c>
      <c r="G22" s="168">
        <f>'AEO T30 Steel 2022 Raw'!J12</f>
        <v>4.3865939999999997</v>
      </c>
      <c r="H22" s="168">
        <f>'AEO T30 Steel 2022 Raw'!K12</f>
        <v>4.41906</v>
      </c>
      <c r="I22" s="168">
        <f>'AEO T30 Steel 2022 Raw'!L12</f>
        <v>4.4367150000000004</v>
      </c>
      <c r="J22" s="168">
        <f>'AEO T30 Steel 2022 Raw'!M12</f>
        <v>4.3409040000000001</v>
      </c>
      <c r="K22" s="168">
        <f>'AEO T30 Steel 2022 Raw'!N12</f>
        <v>4.2528839999999999</v>
      </c>
      <c r="L22" s="168">
        <f>'AEO T30 Steel 2022 Raw'!O12</f>
        <v>4.1949639999999997</v>
      </c>
      <c r="M22" s="168">
        <f>'AEO T30 Steel 2022 Raw'!P12</f>
        <v>4.1580349999999999</v>
      </c>
      <c r="N22" s="168">
        <f>'AEO T30 Steel 2022 Raw'!Q12</f>
        <v>4.0852849999999998</v>
      </c>
      <c r="O22" s="168">
        <f>'AEO T30 Steel 2022 Raw'!R12</f>
        <v>3.9900090000000001</v>
      </c>
      <c r="P22" s="168">
        <f>'AEO T30 Steel 2022 Raw'!S12</f>
        <v>3.9283760000000001</v>
      </c>
      <c r="Q22" s="168">
        <f>'AEO T30 Steel 2022 Raw'!T12</f>
        <v>3.8620299999999999</v>
      </c>
      <c r="R22" s="168">
        <f>'AEO T30 Steel 2022 Raw'!U12</f>
        <v>3.8030040000000001</v>
      </c>
      <c r="S22" s="168">
        <f>'AEO T30 Steel 2022 Raw'!V12</f>
        <v>3.7233900000000002</v>
      </c>
      <c r="T22" s="168">
        <f>'AEO T30 Steel 2022 Raw'!W12</f>
        <v>3.6415090000000001</v>
      </c>
      <c r="U22" s="168">
        <f>'AEO T30 Steel 2022 Raw'!X12</f>
        <v>3.5855809999999999</v>
      </c>
      <c r="V22" s="168">
        <f>'AEO T30 Steel 2022 Raw'!Y12</f>
        <v>3.509207</v>
      </c>
      <c r="W22" s="168">
        <f>'AEO T30 Steel 2022 Raw'!Z12</f>
        <v>3.4530820000000002</v>
      </c>
      <c r="X22" s="168">
        <f>'AEO T30 Steel 2022 Raw'!AA12</f>
        <v>3.439317</v>
      </c>
      <c r="Y22" s="168">
        <f>'AEO T30 Steel 2022 Raw'!AB12</f>
        <v>3.3926910000000001</v>
      </c>
      <c r="Z22" s="168">
        <f>'AEO T30 Steel 2022 Raw'!AC12</f>
        <v>3.3184960000000001</v>
      </c>
      <c r="AA22" s="168">
        <f>'AEO T30 Steel 2022 Raw'!AD12</f>
        <v>3.2845309999999999</v>
      </c>
      <c r="AB22" s="168">
        <f>'AEO T30 Steel 2022 Raw'!AE12</f>
        <v>3.2495790000000002</v>
      </c>
      <c r="AC22" s="168">
        <f>'AEO T30 Steel 2022 Raw'!AF12</f>
        <v>3.2250269999999999</v>
      </c>
      <c r="AD22" s="168">
        <f>'AEO T30 Steel 2022 Raw'!AG12</f>
        <v>3.178058</v>
      </c>
      <c r="AE22" s="168">
        <f>'AEO T30 Steel 2022 Raw'!AH12</f>
        <v>3.1180319999999999</v>
      </c>
      <c r="AF22" s="168">
        <f>'AEO T30 Steel 2022 Raw'!AI12</f>
        <v>3.1008179999999999</v>
      </c>
      <c r="AG22" s="256">
        <f>'AEO T30 Steel 2022 Raw'!AJ12</f>
        <v>-0.01</v>
      </c>
    </row>
    <row r="23" spans="1:33" ht="15" customHeight="1" x14ac:dyDescent="0.25">
      <c r="A23" s="38" t="s">
        <v>730</v>
      </c>
      <c r="B23" s="163" t="s">
        <v>6</v>
      </c>
      <c r="C23" s="168">
        <f>'AEO T30 Steel 2022 Raw'!F13</f>
        <v>321.30480999999997</v>
      </c>
      <c r="D23" s="168">
        <f>'AEO T30 Steel 2022 Raw'!G13</f>
        <v>330.462311</v>
      </c>
      <c r="E23" s="168">
        <f>'AEO T30 Steel 2022 Raw'!H13</f>
        <v>333.19192500000003</v>
      </c>
      <c r="F23" s="168">
        <f>'AEO T30 Steel 2022 Raw'!I13</f>
        <v>333.21160900000001</v>
      </c>
      <c r="G23" s="168">
        <f>'AEO T30 Steel 2022 Raw'!J13</f>
        <v>334.70343000000003</v>
      </c>
      <c r="H23" s="168">
        <f>'AEO T30 Steel 2022 Raw'!K13</f>
        <v>326.441956</v>
      </c>
      <c r="I23" s="168">
        <f>'AEO T30 Steel 2022 Raw'!L13</f>
        <v>316.63909899999999</v>
      </c>
      <c r="J23" s="168">
        <f>'AEO T30 Steel 2022 Raw'!M13</f>
        <v>305.63360599999999</v>
      </c>
      <c r="K23" s="168">
        <f>'AEO T30 Steel 2022 Raw'!N13</f>
        <v>297.90051299999999</v>
      </c>
      <c r="L23" s="168">
        <f>'AEO T30 Steel 2022 Raw'!O13</f>
        <v>292.52023300000002</v>
      </c>
      <c r="M23" s="168">
        <f>'AEO T30 Steel 2022 Raw'!P13</f>
        <v>285.885468</v>
      </c>
      <c r="N23" s="168">
        <f>'AEO T30 Steel 2022 Raw'!Q13</f>
        <v>280.17834499999998</v>
      </c>
      <c r="O23" s="168">
        <f>'AEO T30 Steel 2022 Raw'!R13</f>
        <v>273.43579099999999</v>
      </c>
      <c r="P23" s="168">
        <f>'AEO T30 Steel 2022 Raw'!S13</f>
        <v>269.16522200000003</v>
      </c>
      <c r="Q23" s="168">
        <f>'AEO T30 Steel 2022 Raw'!T13</f>
        <v>267.98455799999999</v>
      </c>
      <c r="R23" s="168">
        <f>'AEO T30 Steel 2022 Raw'!U13</f>
        <v>266.93853799999999</v>
      </c>
      <c r="S23" s="168">
        <f>'AEO T30 Steel 2022 Raw'!V13</f>
        <v>265.07324199999999</v>
      </c>
      <c r="T23" s="168">
        <f>'AEO T30 Steel 2022 Raw'!W13</f>
        <v>262.6474</v>
      </c>
      <c r="U23" s="168">
        <f>'AEO T30 Steel 2022 Raw'!X13</f>
        <v>259.21701000000002</v>
      </c>
      <c r="V23" s="168">
        <f>'AEO T30 Steel 2022 Raw'!Y13</f>
        <v>256.01336700000002</v>
      </c>
      <c r="W23" s="168">
        <f>'AEO T30 Steel 2022 Raw'!Z13</f>
        <v>255.50473</v>
      </c>
      <c r="X23" s="168">
        <f>'AEO T30 Steel 2022 Raw'!AA13</f>
        <v>256.66760299999999</v>
      </c>
      <c r="Y23" s="168">
        <f>'AEO T30 Steel 2022 Raw'!AB13</f>
        <v>258.50750699999998</v>
      </c>
      <c r="Z23" s="168">
        <f>'AEO T30 Steel 2022 Raw'!AC13</f>
        <v>257.134277</v>
      </c>
      <c r="AA23" s="168">
        <f>'AEO T30 Steel 2022 Raw'!AD13</f>
        <v>256.01550300000002</v>
      </c>
      <c r="AB23" s="168">
        <f>'AEO T30 Steel 2022 Raw'!AE13</f>
        <v>257.76470899999998</v>
      </c>
      <c r="AC23" s="168">
        <f>'AEO T30 Steel 2022 Raw'!AF13</f>
        <v>257.95513899999997</v>
      </c>
      <c r="AD23" s="168">
        <f>'AEO T30 Steel 2022 Raw'!AG13</f>
        <v>253.26795999999999</v>
      </c>
      <c r="AE23" s="168">
        <f>'AEO T30 Steel 2022 Raw'!AH13</f>
        <v>249.81424000000001</v>
      </c>
      <c r="AF23" s="168">
        <f>'AEO T30 Steel 2022 Raw'!AI13</f>
        <v>251.192139</v>
      </c>
      <c r="AG23" s="256">
        <f>'AEO T30 Steel 2022 Raw'!AJ13</f>
        <v>-8.0000000000000002E-3</v>
      </c>
    </row>
    <row r="24" spans="1:33" ht="15" customHeight="1" x14ac:dyDescent="0.25">
      <c r="A24" s="38" t="s">
        <v>729</v>
      </c>
      <c r="B24" s="163" t="s">
        <v>8</v>
      </c>
      <c r="C24" s="168">
        <f>'AEO T30 Steel 2022 Raw'!F14</f>
        <v>477.97952299999997</v>
      </c>
      <c r="D24" s="168">
        <f>'AEO T30 Steel 2022 Raw'!G14</f>
        <v>477.42083700000001</v>
      </c>
      <c r="E24" s="168">
        <f>'AEO T30 Steel 2022 Raw'!H14</f>
        <v>495.44494600000002</v>
      </c>
      <c r="F24" s="168">
        <f>'AEO T30 Steel 2022 Raw'!I14</f>
        <v>481.28051799999997</v>
      </c>
      <c r="G24" s="168">
        <f>'AEO T30 Steel 2022 Raw'!J14</f>
        <v>477.81848100000002</v>
      </c>
      <c r="H24" s="168">
        <f>'AEO T30 Steel 2022 Raw'!K14</f>
        <v>491.97345000000001</v>
      </c>
      <c r="I24" s="168">
        <f>'AEO T30 Steel 2022 Raw'!L14</f>
        <v>487.907532</v>
      </c>
      <c r="J24" s="168">
        <f>'AEO T30 Steel 2022 Raw'!M14</f>
        <v>484.22589099999999</v>
      </c>
      <c r="K24" s="168">
        <f>'AEO T30 Steel 2022 Raw'!N14</f>
        <v>471.011932</v>
      </c>
      <c r="L24" s="168">
        <f>'AEO T30 Steel 2022 Raw'!O14</f>
        <v>462.35595699999999</v>
      </c>
      <c r="M24" s="168">
        <f>'AEO T30 Steel 2022 Raw'!P14</f>
        <v>454.04354899999998</v>
      </c>
      <c r="N24" s="168">
        <f>'AEO T30 Steel 2022 Raw'!Q14</f>
        <v>450.62011699999999</v>
      </c>
      <c r="O24" s="168">
        <f>'AEO T30 Steel 2022 Raw'!R14</f>
        <v>445.49859600000002</v>
      </c>
      <c r="P24" s="168">
        <f>'AEO T30 Steel 2022 Raw'!S14</f>
        <v>444.95892300000003</v>
      </c>
      <c r="Q24" s="168">
        <f>'AEO T30 Steel 2022 Raw'!T14</f>
        <v>444.01507600000002</v>
      </c>
      <c r="R24" s="168">
        <f>'AEO T30 Steel 2022 Raw'!U14</f>
        <v>443.06167599999998</v>
      </c>
      <c r="S24" s="168">
        <f>'AEO T30 Steel 2022 Raw'!V14</f>
        <v>440.09136999999998</v>
      </c>
      <c r="T24" s="168">
        <f>'AEO T30 Steel 2022 Raw'!W14</f>
        <v>437.402649</v>
      </c>
      <c r="U24" s="168">
        <f>'AEO T30 Steel 2022 Raw'!X14</f>
        <v>430.17804000000001</v>
      </c>
      <c r="V24" s="168">
        <f>'AEO T30 Steel 2022 Raw'!Y14</f>
        <v>425.54879799999998</v>
      </c>
      <c r="W24" s="168">
        <f>'AEO T30 Steel 2022 Raw'!Z14</f>
        <v>423.09875499999998</v>
      </c>
      <c r="X24" s="168">
        <f>'AEO T30 Steel 2022 Raw'!AA14</f>
        <v>425.42111199999999</v>
      </c>
      <c r="Y24" s="168">
        <f>'AEO T30 Steel 2022 Raw'!AB14</f>
        <v>429.52514600000001</v>
      </c>
      <c r="Z24" s="168">
        <f>'AEO T30 Steel 2022 Raw'!AC14</f>
        <v>427.21142600000002</v>
      </c>
      <c r="AA24" s="168">
        <f>'AEO T30 Steel 2022 Raw'!AD14</f>
        <v>424.52377300000001</v>
      </c>
      <c r="AB24" s="168">
        <f>'AEO T30 Steel 2022 Raw'!AE14</f>
        <v>427.48937999999998</v>
      </c>
      <c r="AC24" s="168">
        <f>'AEO T30 Steel 2022 Raw'!AF14</f>
        <v>425.762451</v>
      </c>
      <c r="AD24" s="168">
        <f>'AEO T30 Steel 2022 Raw'!AG14</f>
        <v>416.16986100000003</v>
      </c>
      <c r="AE24" s="168">
        <f>'AEO T30 Steel 2022 Raw'!AH14</f>
        <v>409.00442500000003</v>
      </c>
      <c r="AF24" s="168">
        <f>'AEO T30 Steel 2022 Raw'!AI14</f>
        <v>407.86096199999997</v>
      </c>
      <c r="AG24" s="256">
        <f>'AEO T30 Steel 2022 Raw'!AJ14</f>
        <v>-5.0000000000000001E-3</v>
      </c>
    </row>
    <row r="25" spans="1:33" ht="12" customHeight="1" x14ac:dyDescent="0.25">
      <c r="A25" s="38" t="s">
        <v>728</v>
      </c>
      <c r="B25" s="163" t="s">
        <v>16</v>
      </c>
      <c r="C25" s="168">
        <f>'AEO T30 Steel 2022 Raw'!F15</f>
        <v>-35.228676</v>
      </c>
      <c r="D25" s="168">
        <f>'AEO T30 Steel 2022 Raw'!G15</f>
        <v>-23.674288000000001</v>
      </c>
      <c r="E25" s="168">
        <f>'AEO T30 Steel 2022 Raw'!H15</f>
        <v>-27.069462000000001</v>
      </c>
      <c r="F25" s="168">
        <f>'AEO T30 Steel 2022 Raw'!I15</f>
        <v>-25.73481</v>
      </c>
      <c r="G25" s="168">
        <f>'AEO T30 Steel 2022 Raw'!J15</f>
        <v>-26.458759000000001</v>
      </c>
      <c r="H25" s="168">
        <f>'AEO T30 Steel 2022 Raw'!K15</f>
        <v>-26.123472</v>
      </c>
      <c r="I25" s="168">
        <f>'AEO T30 Steel 2022 Raw'!L15</f>
        <v>-26.431000000000001</v>
      </c>
      <c r="J25" s="168">
        <f>'AEO T30 Steel 2022 Raw'!M15</f>
        <v>-26.412327000000001</v>
      </c>
      <c r="K25" s="168">
        <f>'AEO T30 Steel 2022 Raw'!N15</f>
        <v>-26.502780999999999</v>
      </c>
      <c r="L25" s="168">
        <f>'AEO T30 Steel 2022 Raw'!O15</f>
        <v>-26.543575000000001</v>
      </c>
      <c r="M25" s="168">
        <f>'AEO T30 Steel 2022 Raw'!P15</f>
        <v>-26.675846</v>
      </c>
      <c r="N25" s="168">
        <f>'AEO T30 Steel 2022 Raw'!Q15</f>
        <v>-26.707407</v>
      </c>
      <c r="O25" s="168">
        <f>'AEO T30 Steel 2022 Raw'!R15</f>
        <v>-26.813079999999999</v>
      </c>
      <c r="P25" s="168">
        <f>'AEO T30 Steel 2022 Raw'!S15</f>
        <v>-26.804283000000002</v>
      </c>
      <c r="Q25" s="168">
        <f>'AEO T30 Steel 2022 Raw'!T15</f>
        <v>-26.705120000000001</v>
      </c>
      <c r="R25" s="168">
        <f>'AEO T30 Steel 2022 Raw'!U15</f>
        <v>-26.698101000000001</v>
      </c>
      <c r="S25" s="168">
        <f>'AEO T30 Steel 2022 Raw'!V15</f>
        <v>-26.696857000000001</v>
      </c>
      <c r="T25" s="168">
        <f>'AEO T30 Steel 2022 Raw'!W15</f>
        <v>-26.649737999999999</v>
      </c>
      <c r="U25" s="168">
        <f>'AEO T30 Steel 2022 Raw'!X15</f>
        <v>-26.721637999999999</v>
      </c>
      <c r="V25" s="168">
        <f>'AEO T30 Steel 2022 Raw'!Y15</f>
        <v>-26.781894999999999</v>
      </c>
      <c r="W25" s="168">
        <f>'AEO T30 Steel 2022 Raw'!Z15</f>
        <v>-26.614253999999999</v>
      </c>
      <c r="X25" s="168">
        <f>'AEO T30 Steel 2022 Raw'!AA15</f>
        <v>-26.411971999999999</v>
      </c>
      <c r="Y25" s="168">
        <f>'AEO T30 Steel 2022 Raw'!AB15</f>
        <v>-26.200588</v>
      </c>
      <c r="Z25" s="168">
        <f>'AEO T30 Steel 2022 Raw'!AC15</f>
        <v>-26.256896999999999</v>
      </c>
      <c r="AA25" s="168">
        <f>'AEO T30 Steel 2022 Raw'!AD15</f>
        <v>-26.215873999999999</v>
      </c>
      <c r="AB25" s="168">
        <f>'AEO T30 Steel 2022 Raw'!AE15</f>
        <v>-25.939094999999998</v>
      </c>
      <c r="AC25" s="168">
        <f>'AEO T30 Steel 2022 Raw'!AF15</f>
        <v>-25.89986</v>
      </c>
      <c r="AD25" s="168">
        <f>'AEO T30 Steel 2022 Raw'!AG15</f>
        <v>-26.205338000000001</v>
      </c>
      <c r="AE25" s="168">
        <f>'AEO T30 Steel 2022 Raw'!AH15</f>
        <v>-26.248421</v>
      </c>
      <c r="AF25" s="168">
        <f>'AEO T30 Steel 2022 Raw'!AI15</f>
        <v>-25.963771999999999</v>
      </c>
      <c r="AG25" s="256">
        <f>'AEO T30 Steel 2022 Raw'!AJ15</f>
        <v>-0.01</v>
      </c>
    </row>
    <row r="26" spans="1:33" ht="12" customHeight="1" x14ac:dyDescent="0.25">
      <c r="A26" s="38" t="s">
        <v>727</v>
      </c>
      <c r="B26" s="163" t="s">
        <v>7</v>
      </c>
      <c r="C26" s="168">
        <f>'AEO T30 Steel 2022 Raw'!F16</f>
        <v>36.243729000000002</v>
      </c>
      <c r="D26" s="168">
        <f>'AEO T30 Steel 2022 Raw'!G16</f>
        <v>36.583519000000003</v>
      </c>
      <c r="E26" s="168">
        <f>'AEO T30 Steel 2022 Raw'!H16</f>
        <v>36.795326000000003</v>
      </c>
      <c r="F26" s="168">
        <f>'AEO T30 Steel 2022 Raw'!I16</f>
        <v>35.483123999999997</v>
      </c>
      <c r="G26" s="168">
        <f>'AEO T30 Steel 2022 Raw'!J16</f>
        <v>35.317810000000001</v>
      </c>
      <c r="H26" s="168">
        <f>'AEO T30 Steel 2022 Raw'!K16</f>
        <v>35.673157000000003</v>
      </c>
      <c r="I26" s="168">
        <f>'AEO T30 Steel 2022 Raw'!L16</f>
        <v>34.920830000000002</v>
      </c>
      <c r="J26" s="168">
        <f>'AEO T30 Steel 2022 Raw'!M16</f>
        <v>34.079009999999997</v>
      </c>
      <c r="K26" s="168">
        <f>'AEO T30 Steel 2022 Raw'!N16</f>
        <v>32.772582999999997</v>
      </c>
      <c r="L26" s="168">
        <f>'AEO T30 Steel 2022 Raw'!O16</f>
        <v>31.744671</v>
      </c>
      <c r="M26" s="168">
        <f>'AEO T30 Steel 2022 Raw'!P16</f>
        <v>30.728110999999998</v>
      </c>
      <c r="N26" s="168">
        <f>'AEO T30 Steel 2022 Raw'!Q16</f>
        <v>29.935516</v>
      </c>
      <c r="O26" s="168">
        <f>'AEO T30 Steel 2022 Raw'!R16</f>
        <v>29.047253000000001</v>
      </c>
      <c r="P26" s="168">
        <f>'AEO T30 Steel 2022 Raw'!S16</f>
        <v>28.322707999999999</v>
      </c>
      <c r="Q26" s="168">
        <f>'AEO T30 Steel 2022 Raw'!T16</f>
        <v>27.711403000000001</v>
      </c>
      <c r="R26" s="168">
        <f>'AEO T30 Steel 2022 Raw'!U16</f>
        <v>27.092337000000001</v>
      </c>
      <c r="S26" s="168">
        <f>'AEO T30 Steel 2022 Raw'!V16</f>
        <v>26.364338</v>
      </c>
      <c r="T26" s="168">
        <f>'AEO T30 Steel 2022 Raw'!W16</f>
        <v>25.678049000000001</v>
      </c>
      <c r="U26" s="168">
        <f>'AEO T30 Steel 2022 Raw'!X16</f>
        <v>24.777180000000001</v>
      </c>
      <c r="V26" s="168">
        <f>'AEO T30 Steel 2022 Raw'!Y16</f>
        <v>23.916194999999998</v>
      </c>
      <c r="W26" s="168">
        <f>'AEO T30 Steel 2022 Raw'!Z16</f>
        <v>23.328265999999999</v>
      </c>
      <c r="X26" s="168">
        <f>'AEO T30 Steel 2022 Raw'!AA16</f>
        <v>22.971609000000001</v>
      </c>
      <c r="Y26" s="168">
        <f>'AEO T30 Steel 2022 Raw'!AB16</f>
        <v>22.679379000000001</v>
      </c>
      <c r="Z26" s="168">
        <f>'AEO T30 Steel 2022 Raw'!AC16</f>
        <v>22.097785999999999</v>
      </c>
      <c r="AA26" s="168">
        <f>'AEO T30 Steel 2022 Raw'!AD16</f>
        <v>21.535392999999999</v>
      </c>
      <c r="AB26" s="168">
        <f>'AEO T30 Steel 2022 Raw'!AE16</f>
        <v>21.239563</v>
      </c>
      <c r="AC26" s="168">
        <f>'AEO T30 Steel 2022 Raw'!AF16</f>
        <v>20.794069</v>
      </c>
      <c r="AD26" s="168">
        <f>'AEO T30 Steel 2022 Raw'!AG16</f>
        <v>19.910961</v>
      </c>
      <c r="AE26" s="168">
        <f>'AEO T30 Steel 2022 Raw'!AH16</f>
        <v>19.168748999999998</v>
      </c>
      <c r="AF26" s="168">
        <f>'AEO T30 Steel 2022 Raw'!AI16</f>
        <v>18.789024000000001</v>
      </c>
      <c r="AG26" s="256">
        <f>'AEO T30 Steel 2022 Raw'!AJ16</f>
        <v>-2.1999999999999999E-2</v>
      </c>
    </row>
    <row r="27" spans="1:33" ht="12" customHeight="1" x14ac:dyDescent="0.25">
      <c r="A27" s="38" t="s">
        <v>726</v>
      </c>
      <c r="B27" s="163" t="s">
        <v>9</v>
      </c>
      <c r="C27" s="168">
        <f>'AEO T30 Steel 2022 Raw'!F17</f>
        <v>478.99456800000002</v>
      </c>
      <c r="D27" s="168">
        <f>'AEO T30 Steel 2022 Raw'!G17</f>
        <v>490.33007800000001</v>
      </c>
      <c r="E27" s="168">
        <f>'AEO T30 Steel 2022 Raw'!H17</f>
        <v>505.17080700000002</v>
      </c>
      <c r="F27" s="168">
        <f>'AEO T30 Steel 2022 Raw'!I17</f>
        <v>491.028839</v>
      </c>
      <c r="G27" s="168">
        <f>'AEO T30 Steel 2022 Raw'!J17</f>
        <v>486.67752100000001</v>
      </c>
      <c r="H27" s="168">
        <f>'AEO T30 Steel 2022 Raw'!K17</f>
        <v>501.52313199999998</v>
      </c>
      <c r="I27" s="168">
        <f>'AEO T30 Steel 2022 Raw'!L17</f>
        <v>496.39736900000003</v>
      </c>
      <c r="J27" s="168">
        <f>'AEO T30 Steel 2022 Raw'!M17</f>
        <v>491.89257800000001</v>
      </c>
      <c r="K27" s="168">
        <f>'AEO T30 Steel 2022 Raw'!N17</f>
        <v>477.28173800000002</v>
      </c>
      <c r="L27" s="168">
        <f>'AEO T30 Steel 2022 Raw'!O17</f>
        <v>467.55703699999998</v>
      </c>
      <c r="M27" s="168">
        <f>'AEO T30 Steel 2022 Raw'!P17</f>
        <v>458.09582499999999</v>
      </c>
      <c r="N27" s="168">
        <f>'AEO T30 Steel 2022 Raw'!Q17</f>
        <v>453.84823599999999</v>
      </c>
      <c r="O27" s="168">
        <f>'AEO T30 Steel 2022 Raw'!R17</f>
        <v>447.73275799999999</v>
      </c>
      <c r="P27" s="168">
        <f>'AEO T30 Steel 2022 Raw'!S17</f>
        <v>446.47735599999999</v>
      </c>
      <c r="Q27" s="168">
        <f>'AEO T30 Steel 2022 Raw'!T17</f>
        <v>445.02136200000001</v>
      </c>
      <c r="R27" s="168">
        <f>'AEO T30 Steel 2022 Raw'!U17</f>
        <v>443.45593300000002</v>
      </c>
      <c r="S27" s="168">
        <f>'AEO T30 Steel 2022 Raw'!V17</f>
        <v>439.75885</v>
      </c>
      <c r="T27" s="168">
        <f>'AEO T30 Steel 2022 Raw'!W17</f>
        <v>436.43093900000002</v>
      </c>
      <c r="U27" s="168">
        <f>'AEO T30 Steel 2022 Raw'!X17</f>
        <v>428.23358200000001</v>
      </c>
      <c r="V27" s="168">
        <f>'AEO T30 Steel 2022 Raw'!Y17</f>
        <v>422.68310500000001</v>
      </c>
      <c r="W27" s="168">
        <f>'AEO T30 Steel 2022 Raw'!Z17</f>
        <v>419.81277499999999</v>
      </c>
      <c r="X27" s="168">
        <f>'AEO T30 Steel 2022 Raw'!AA17</f>
        <v>421.980774</v>
      </c>
      <c r="Y27" s="168">
        <f>'AEO T30 Steel 2022 Raw'!AB17</f>
        <v>426.00393700000001</v>
      </c>
      <c r="Z27" s="168">
        <f>'AEO T30 Steel 2022 Raw'!AC17</f>
        <v>423.05230699999998</v>
      </c>
      <c r="AA27" s="168">
        <f>'AEO T30 Steel 2022 Raw'!AD17</f>
        <v>419.84329200000002</v>
      </c>
      <c r="AB27" s="168">
        <f>'AEO T30 Steel 2022 Raw'!AE17</f>
        <v>422.78985599999999</v>
      </c>
      <c r="AC27" s="168">
        <f>'AEO T30 Steel 2022 Raw'!AF17</f>
        <v>420.65664700000002</v>
      </c>
      <c r="AD27" s="168">
        <f>'AEO T30 Steel 2022 Raw'!AG17</f>
        <v>409.87548800000002</v>
      </c>
      <c r="AE27" s="168">
        <f>'AEO T30 Steel 2022 Raw'!AH17</f>
        <v>401.92477400000001</v>
      </c>
      <c r="AF27" s="168">
        <f>'AEO T30 Steel 2022 Raw'!AI17</f>
        <v>400.686218</v>
      </c>
      <c r="AG27" s="256">
        <f>'AEO T30 Steel 2022 Raw'!AJ17</f>
        <v>-6.0000000000000001E-3</v>
      </c>
    </row>
    <row r="28" spans="1:33" ht="12" customHeight="1" x14ac:dyDescent="0.25">
      <c r="A28" s="38" t="s">
        <v>725</v>
      </c>
      <c r="B28" s="163" t="s">
        <v>10</v>
      </c>
      <c r="C28" s="168">
        <f>'AEO T30 Steel 2022 Raw'!F18</f>
        <v>0</v>
      </c>
      <c r="D28" s="168">
        <f>'AEO T30 Steel 2022 Raw'!G18</f>
        <v>0</v>
      </c>
      <c r="E28" s="168">
        <f>'AEO T30 Steel 2022 Raw'!H18</f>
        <v>0</v>
      </c>
      <c r="F28" s="168">
        <f>'AEO T30 Steel 2022 Raw'!I18</f>
        <v>0</v>
      </c>
      <c r="G28" s="168">
        <f>'AEO T30 Steel 2022 Raw'!J18</f>
        <v>0</v>
      </c>
      <c r="H28" s="168">
        <f>'AEO T30 Steel 2022 Raw'!K18</f>
        <v>0</v>
      </c>
      <c r="I28" s="168">
        <f>'AEO T30 Steel 2022 Raw'!L18</f>
        <v>0</v>
      </c>
      <c r="J28" s="168">
        <f>'AEO T30 Steel 2022 Raw'!M18</f>
        <v>0</v>
      </c>
      <c r="K28" s="168">
        <f>'AEO T30 Steel 2022 Raw'!N18</f>
        <v>0</v>
      </c>
      <c r="L28" s="168">
        <f>'AEO T30 Steel 2022 Raw'!O18</f>
        <v>0</v>
      </c>
      <c r="M28" s="168">
        <f>'AEO T30 Steel 2022 Raw'!P18</f>
        <v>0</v>
      </c>
      <c r="N28" s="168">
        <f>'AEO T30 Steel 2022 Raw'!Q18</f>
        <v>0</v>
      </c>
      <c r="O28" s="168">
        <f>'AEO T30 Steel 2022 Raw'!R18</f>
        <v>0</v>
      </c>
      <c r="P28" s="168">
        <f>'AEO T30 Steel 2022 Raw'!S18</f>
        <v>0</v>
      </c>
      <c r="Q28" s="168">
        <f>'AEO T30 Steel 2022 Raw'!T18</f>
        <v>0</v>
      </c>
      <c r="R28" s="168">
        <f>'AEO T30 Steel 2022 Raw'!U18</f>
        <v>0</v>
      </c>
      <c r="S28" s="168">
        <f>'AEO T30 Steel 2022 Raw'!V18</f>
        <v>0</v>
      </c>
      <c r="T28" s="168">
        <f>'AEO T30 Steel 2022 Raw'!W18</f>
        <v>0</v>
      </c>
      <c r="U28" s="168">
        <f>'AEO T30 Steel 2022 Raw'!X18</f>
        <v>0</v>
      </c>
      <c r="V28" s="168">
        <f>'AEO T30 Steel 2022 Raw'!Y18</f>
        <v>0</v>
      </c>
      <c r="W28" s="168">
        <f>'AEO T30 Steel 2022 Raw'!Z18</f>
        <v>0</v>
      </c>
      <c r="X28" s="168">
        <f>'AEO T30 Steel 2022 Raw'!AA18</f>
        <v>0</v>
      </c>
      <c r="Y28" s="168">
        <f>'AEO T30 Steel 2022 Raw'!AB18</f>
        <v>0</v>
      </c>
      <c r="Z28" s="168">
        <f>'AEO T30 Steel 2022 Raw'!AC18</f>
        <v>0</v>
      </c>
      <c r="AA28" s="168">
        <f>'AEO T30 Steel 2022 Raw'!AD18</f>
        <v>0</v>
      </c>
      <c r="AB28" s="168">
        <f>'AEO T30 Steel 2022 Raw'!AE18</f>
        <v>0</v>
      </c>
      <c r="AC28" s="168">
        <f>'AEO T30 Steel 2022 Raw'!AF18</f>
        <v>0</v>
      </c>
      <c r="AD28" s="168">
        <f>'AEO T30 Steel 2022 Raw'!AG18</f>
        <v>0</v>
      </c>
      <c r="AE28" s="168">
        <f>'AEO T30 Steel 2022 Raw'!AH18</f>
        <v>0</v>
      </c>
      <c r="AF28" s="168">
        <f>'AEO T30 Steel 2022 Raw'!AI18</f>
        <v>0</v>
      </c>
      <c r="AG28" s="256" t="str">
        <f>'AEO T30 Steel 2022 Raw'!AJ18</f>
        <v>- -</v>
      </c>
    </row>
    <row r="29" spans="1:33" ht="12" customHeight="1" x14ac:dyDescent="0.25">
      <c r="A29" s="38" t="s">
        <v>724</v>
      </c>
      <c r="B29" s="163" t="s">
        <v>11</v>
      </c>
      <c r="C29" s="168">
        <f>'AEO T30 Steel 2022 Raw'!F19</f>
        <v>209.51019299999999</v>
      </c>
      <c r="D29" s="168">
        <f>'AEO T30 Steel 2022 Raw'!G19</f>
        <v>216.25679</v>
      </c>
      <c r="E29" s="168">
        <f>'AEO T30 Steel 2022 Raw'!H19</f>
        <v>218.74333200000001</v>
      </c>
      <c r="F29" s="168">
        <f>'AEO T30 Steel 2022 Raw'!I19</f>
        <v>217.53128100000001</v>
      </c>
      <c r="G29" s="168">
        <f>'AEO T30 Steel 2022 Raw'!J19</f>
        <v>219.43815599999999</v>
      </c>
      <c r="H29" s="168">
        <f>'AEO T30 Steel 2022 Raw'!K19</f>
        <v>217.79643200000001</v>
      </c>
      <c r="I29" s="168">
        <f>'AEO T30 Steel 2022 Raw'!L19</f>
        <v>215.12301600000001</v>
      </c>
      <c r="J29" s="168">
        <f>'AEO T30 Steel 2022 Raw'!M19</f>
        <v>212.148392</v>
      </c>
      <c r="K29" s="168">
        <f>'AEO T30 Steel 2022 Raw'!N19</f>
        <v>209.88557399999999</v>
      </c>
      <c r="L29" s="168">
        <f>'AEO T30 Steel 2022 Raw'!O19</f>
        <v>208.082077</v>
      </c>
      <c r="M29" s="168">
        <f>'AEO T30 Steel 2022 Raw'!P19</f>
        <v>205.19618199999999</v>
      </c>
      <c r="N29" s="168">
        <f>'AEO T30 Steel 2022 Raw'!Q19</f>
        <v>202.55023199999999</v>
      </c>
      <c r="O29" s="168">
        <f>'AEO T30 Steel 2022 Raw'!R19</f>
        <v>199.07203699999999</v>
      </c>
      <c r="P29" s="168">
        <f>'AEO T30 Steel 2022 Raw'!S19</f>
        <v>196.50250199999999</v>
      </c>
      <c r="Q29" s="168">
        <f>'AEO T30 Steel 2022 Raw'!T19</f>
        <v>194.782974</v>
      </c>
      <c r="R29" s="168">
        <f>'AEO T30 Steel 2022 Raw'!U19</f>
        <v>193.239487</v>
      </c>
      <c r="S29" s="168">
        <f>'AEO T30 Steel 2022 Raw'!V19</f>
        <v>191.33815000000001</v>
      </c>
      <c r="T29" s="168">
        <f>'AEO T30 Steel 2022 Raw'!W19</f>
        <v>189.13021900000001</v>
      </c>
      <c r="U29" s="168">
        <f>'AEO T30 Steel 2022 Raw'!X19</f>
        <v>186.11705000000001</v>
      </c>
      <c r="V29" s="168">
        <f>'AEO T30 Steel 2022 Raw'!Y19</f>
        <v>183.29736299999999</v>
      </c>
      <c r="W29" s="168">
        <f>'AEO T30 Steel 2022 Raw'!Z19</f>
        <v>182.61270099999999</v>
      </c>
      <c r="X29" s="168">
        <f>'AEO T30 Steel 2022 Raw'!AA19</f>
        <v>183.031723</v>
      </c>
      <c r="Y29" s="168">
        <f>'AEO T30 Steel 2022 Raw'!AB19</f>
        <v>183.69454999999999</v>
      </c>
      <c r="Z29" s="168">
        <f>'AEO T30 Steel 2022 Raw'!AC19</f>
        <v>182.106415</v>
      </c>
      <c r="AA29" s="168">
        <f>'AEO T30 Steel 2022 Raw'!AD19</f>
        <v>180.53595000000001</v>
      </c>
      <c r="AB29" s="168">
        <f>'AEO T30 Steel 2022 Raw'!AE19</f>
        <v>181.31662</v>
      </c>
      <c r="AC29" s="168">
        <f>'AEO T30 Steel 2022 Raw'!AF19</f>
        <v>180.96101400000001</v>
      </c>
      <c r="AD29" s="168">
        <f>'AEO T30 Steel 2022 Raw'!AG19</f>
        <v>177.180466</v>
      </c>
      <c r="AE29" s="168">
        <f>'AEO T30 Steel 2022 Raw'!AH19</f>
        <v>174.376587</v>
      </c>
      <c r="AF29" s="168">
        <f>'AEO T30 Steel 2022 Raw'!AI19</f>
        <v>175.03625500000001</v>
      </c>
      <c r="AG29" s="256">
        <f>'AEO T30 Steel 2022 Raw'!AJ19</f>
        <v>-6.0000000000000001E-3</v>
      </c>
    </row>
    <row r="30" spans="1:33" ht="12" customHeight="1" x14ac:dyDescent="0.25">
      <c r="A30" s="38" t="s">
        <v>723</v>
      </c>
      <c r="B30" s="162" t="s">
        <v>0</v>
      </c>
      <c r="C30" s="233">
        <f>'AEO T30 Steel 2022 Raw'!F20</f>
        <v>1013.930847</v>
      </c>
      <c r="D30" s="233">
        <f>'AEO T30 Steel 2022 Raw'!G20</f>
        <v>1041.2989500000001</v>
      </c>
      <c r="E30" s="233">
        <f>'AEO T30 Steel 2022 Raw'!H20</f>
        <v>1061.6176760000001</v>
      </c>
      <c r="F30" s="233">
        <f>'AEO T30 Steel 2022 Raw'!I20</f>
        <v>1046.138672</v>
      </c>
      <c r="G30" s="233">
        <f>'AEO T30 Steel 2022 Raw'!J20</f>
        <v>1045.205688</v>
      </c>
      <c r="H30" s="233">
        <f>'AEO T30 Steel 2022 Raw'!K20</f>
        <v>1050.180664</v>
      </c>
      <c r="I30" s="233">
        <f>'AEO T30 Steel 2022 Raw'!L20</f>
        <v>1032.5961910000001</v>
      </c>
      <c r="J30" s="233">
        <f>'AEO T30 Steel 2022 Raw'!M20</f>
        <v>1014.015503</v>
      </c>
      <c r="K30" s="233">
        <f>'AEO T30 Steel 2022 Raw'!N20</f>
        <v>989.32067900000004</v>
      </c>
      <c r="L30" s="233">
        <f>'AEO T30 Steel 2022 Raw'!O20</f>
        <v>972.35430899999994</v>
      </c>
      <c r="M30" s="233">
        <f>'AEO T30 Steel 2022 Raw'!P20</f>
        <v>953.33551</v>
      </c>
      <c r="N30" s="233">
        <f>'AEO T30 Steel 2022 Raw'!Q20</f>
        <v>940.66210899999999</v>
      </c>
      <c r="O30" s="233">
        <f>'AEO T30 Steel 2022 Raw'!R20</f>
        <v>924.230591</v>
      </c>
      <c r="P30" s="233">
        <f>'AEO T30 Steel 2022 Raw'!S20</f>
        <v>916.073486</v>
      </c>
      <c r="Q30" s="233">
        <f>'AEO T30 Steel 2022 Raw'!T20</f>
        <v>911.65087900000003</v>
      </c>
      <c r="R30" s="233">
        <f>'AEO T30 Steel 2022 Raw'!U20</f>
        <v>907.43701199999998</v>
      </c>
      <c r="S30" s="233">
        <f>'AEO T30 Steel 2022 Raw'!V20</f>
        <v>899.89361599999995</v>
      </c>
      <c r="T30" s="233">
        <f>'AEO T30 Steel 2022 Raw'!W20</f>
        <v>891.850098</v>
      </c>
      <c r="U30" s="233">
        <f>'AEO T30 Steel 2022 Raw'!X20</f>
        <v>877.15319799999997</v>
      </c>
      <c r="V30" s="233">
        <f>'AEO T30 Steel 2022 Raw'!Y20</f>
        <v>865.50305200000003</v>
      </c>
      <c r="W30" s="233">
        <f>'AEO T30 Steel 2022 Raw'!Z20</f>
        <v>861.38330099999996</v>
      </c>
      <c r="X30" s="233">
        <f>'AEO T30 Steel 2022 Raw'!AA20</f>
        <v>865.11944600000004</v>
      </c>
      <c r="Y30" s="233">
        <f>'AEO T30 Steel 2022 Raw'!AB20</f>
        <v>871.59869400000002</v>
      </c>
      <c r="Z30" s="233">
        <f>'AEO T30 Steel 2022 Raw'!AC20</f>
        <v>865.61144999999999</v>
      </c>
      <c r="AA30" s="233">
        <f>'AEO T30 Steel 2022 Raw'!AD20</f>
        <v>859.67932099999996</v>
      </c>
      <c r="AB30" s="233">
        <f>'AEO T30 Steel 2022 Raw'!AE20</f>
        <v>865.12072799999999</v>
      </c>
      <c r="AC30" s="233">
        <f>'AEO T30 Steel 2022 Raw'!AF20</f>
        <v>862.79785200000003</v>
      </c>
      <c r="AD30" s="233">
        <f>'AEO T30 Steel 2022 Raw'!AG20</f>
        <v>843.50195299999996</v>
      </c>
      <c r="AE30" s="233">
        <f>'AEO T30 Steel 2022 Raw'!AH20</f>
        <v>829.23364300000003</v>
      </c>
      <c r="AF30" s="233">
        <f>'AEO T30 Steel 2022 Raw'!AI20</f>
        <v>830.01544200000001</v>
      </c>
      <c r="AG30" s="254">
        <f>'AEO T30 Steel 2022 Raw'!AJ20</f>
        <v>-7.0000000000000001E-3</v>
      </c>
    </row>
    <row r="31" spans="1:33" ht="12" customHeight="1" x14ac:dyDescent="0.25">
      <c r="C31" s="248"/>
      <c r="D31" s="248"/>
      <c r="E31" s="248"/>
      <c r="F31" s="248"/>
      <c r="G31" s="248"/>
      <c r="H31" s="248"/>
      <c r="I31" s="248"/>
      <c r="J31" s="248"/>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126"/>
    </row>
    <row r="32" spans="1:33" ht="12" customHeight="1" x14ac:dyDescent="0.25">
      <c r="B32" s="162" t="s">
        <v>2135</v>
      </c>
      <c r="C32" s="248"/>
      <c r="D32" s="248"/>
      <c r="E32" s="248"/>
      <c r="F32" s="248"/>
      <c r="G32" s="248"/>
      <c r="H32" s="248"/>
      <c r="I32" s="248"/>
      <c r="J32" s="248"/>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126"/>
    </row>
    <row r="33" spans="1:33" ht="12" customHeight="1" x14ac:dyDescent="0.25">
      <c r="B33" s="162" t="s">
        <v>511</v>
      </c>
      <c r="C33" s="248"/>
      <c r="D33" s="248"/>
      <c r="E33" s="248"/>
      <c r="F33" s="248"/>
      <c r="G33" s="248"/>
      <c r="H33" s="248"/>
      <c r="I33" s="248"/>
      <c r="J33" s="248"/>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126"/>
    </row>
    <row r="34" spans="1:33" ht="12" customHeight="1" x14ac:dyDescent="0.25">
      <c r="A34" s="38" t="s">
        <v>722</v>
      </c>
      <c r="B34" s="163" t="s">
        <v>2</v>
      </c>
      <c r="C34" s="164">
        <f>'AEO T30 Steel 2022 Raw'!F23</f>
        <v>3.2876000000000002E-2</v>
      </c>
      <c r="D34" s="164">
        <f>'AEO T30 Steel 2022 Raw'!G23</f>
        <v>3.3223999999999997E-2</v>
      </c>
      <c r="E34" s="164">
        <f>'AEO T30 Steel 2022 Raw'!H23</f>
        <v>3.517E-2</v>
      </c>
      <c r="F34" s="164">
        <f>'AEO T30 Steel 2022 Raw'!I23</f>
        <v>3.4345000000000001E-2</v>
      </c>
      <c r="G34" s="164">
        <f>'AEO T30 Steel 2022 Raw'!J23</f>
        <v>3.4214000000000001E-2</v>
      </c>
      <c r="H34" s="164">
        <f>'AEO T30 Steel 2022 Raw'!K23</f>
        <v>3.4630000000000001E-2</v>
      </c>
      <c r="I34" s="164">
        <f>'AEO T30 Steel 2022 Raw'!L23</f>
        <v>3.5192000000000001E-2</v>
      </c>
      <c r="J34" s="164">
        <f>'AEO T30 Steel 2022 Raw'!M23</f>
        <v>3.4908000000000002E-2</v>
      </c>
      <c r="K34" s="164">
        <f>'AEO T30 Steel 2022 Raw'!N23</f>
        <v>3.4568000000000002E-2</v>
      </c>
      <c r="L34" s="164">
        <f>'AEO T30 Steel 2022 Raw'!O23</f>
        <v>3.4356999999999999E-2</v>
      </c>
      <c r="M34" s="164">
        <f>'AEO T30 Steel 2022 Raw'!P23</f>
        <v>3.4451000000000002E-2</v>
      </c>
      <c r="N34" s="164">
        <f>'AEO T30 Steel 2022 Raw'!Q23</f>
        <v>3.4104000000000002E-2</v>
      </c>
      <c r="O34" s="164">
        <f>'AEO T30 Steel 2022 Raw'!R23</f>
        <v>3.3716000000000003E-2</v>
      </c>
      <c r="P34" s="164">
        <f>'AEO T30 Steel 2022 Raw'!S23</f>
        <v>3.3477E-2</v>
      </c>
      <c r="Q34" s="164">
        <f>'AEO T30 Steel 2022 Raw'!T23</f>
        <v>3.304E-2</v>
      </c>
      <c r="R34" s="164">
        <f>'AEO T30 Steel 2022 Raw'!U23</f>
        <v>3.2643999999999999E-2</v>
      </c>
      <c r="S34" s="164">
        <f>'AEO T30 Steel 2022 Raw'!V23</f>
        <v>3.2134000000000003E-2</v>
      </c>
      <c r="T34" s="164">
        <f>'AEO T30 Steel 2022 Raw'!W23</f>
        <v>3.1645E-2</v>
      </c>
      <c r="U34" s="164">
        <f>'AEO T30 Steel 2022 Raw'!X23</f>
        <v>3.1574999999999999E-2</v>
      </c>
      <c r="V34" s="164">
        <f>'AEO T30 Steel 2022 Raw'!Y23</f>
        <v>3.1301000000000002E-2</v>
      </c>
      <c r="W34" s="164">
        <f>'AEO T30 Steel 2022 Raw'!Z23</f>
        <v>3.0818000000000002E-2</v>
      </c>
      <c r="X34" s="164">
        <f>'AEO T30 Steel 2022 Raw'!AA23</f>
        <v>3.0516000000000001E-2</v>
      </c>
      <c r="Y34" s="164">
        <f>'AEO T30 Steel 2022 Raw'!AB23</f>
        <v>2.9878999999999999E-2</v>
      </c>
      <c r="Z34" s="164">
        <f>'AEO T30 Steel 2022 Raw'!AC23</f>
        <v>2.9406999999999999E-2</v>
      </c>
      <c r="AA34" s="164">
        <f>'AEO T30 Steel 2022 Raw'!AD23</f>
        <v>2.9304E-2</v>
      </c>
      <c r="AB34" s="164">
        <f>'AEO T30 Steel 2022 Raw'!AE23</f>
        <v>2.8795000000000001E-2</v>
      </c>
      <c r="AC34" s="164">
        <f>'AEO T30 Steel 2022 Raw'!AF23</f>
        <v>2.8575E-2</v>
      </c>
      <c r="AD34" s="164">
        <f>'AEO T30 Steel 2022 Raw'!AG23</f>
        <v>2.8764000000000001E-2</v>
      </c>
      <c r="AE34" s="164">
        <f>'AEO T30 Steel 2022 Raw'!AH23</f>
        <v>2.8663000000000001E-2</v>
      </c>
      <c r="AF34" s="164">
        <f>'AEO T30 Steel 2022 Raw'!AI23</f>
        <v>2.8340000000000001E-2</v>
      </c>
      <c r="AG34" s="256">
        <f>'AEO T30 Steel 2022 Raw'!AJ23</f>
        <v>-5.0000000000000001E-3</v>
      </c>
    </row>
    <row r="35" spans="1:33" ht="12" customHeight="1" x14ac:dyDescent="0.25">
      <c r="A35" s="38" t="s">
        <v>721</v>
      </c>
      <c r="B35" s="163" t="s">
        <v>3</v>
      </c>
      <c r="C35" s="164">
        <f>'AEO T30 Steel 2022 Raw'!F24</f>
        <v>0</v>
      </c>
      <c r="D35" s="164">
        <f>'AEO T30 Steel 2022 Raw'!G24</f>
        <v>0</v>
      </c>
      <c r="E35" s="164">
        <f>'AEO T30 Steel 2022 Raw'!H24</f>
        <v>0</v>
      </c>
      <c r="F35" s="164">
        <f>'AEO T30 Steel 2022 Raw'!I24</f>
        <v>0</v>
      </c>
      <c r="G35" s="164">
        <f>'AEO T30 Steel 2022 Raw'!J24</f>
        <v>0</v>
      </c>
      <c r="H35" s="164">
        <f>'AEO T30 Steel 2022 Raw'!K24</f>
        <v>0</v>
      </c>
      <c r="I35" s="164">
        <f>'AEO T30 Steel 2022 Raw'!L24</f>
        <v>0</v>
      </c>
      <c r="J35" s="164">
        <f>'AEO T30 Steel 2022 Raw'!M24</f>
        <v>0</v>
      </c>
      <c r="K35" s="164">
        <f>'AEO T30 Steel 2022 Raw'!N24</f>
        <v>0</v>
      </c>
      <c r="L35" s="164">
        <f>'AEO T30 Steel 2022 Raw'!O24</f>
        <v>0</v>
      </c>
      <c r="M35" s="164">
        <f>'AEO T30 Steel 2022 Raw'!P24</f>
        <v>0</v>
      </c>
      <c r="N35" s="164">
        <f>'AEO T30 Steel 2022 Raw'!Q24</f>
        <v>0</v>
      </c>
      <c r="O35" s="164">
        <f>'AEO T30 Steel 2022 Raw'!R24</f>
        <v>0</v>
      </c>
      <c r="P35" s="164">
        <f>'AEO T30 Steel 2022 Raw'!S24</f>
        <v>0</v>
      </c>
      <c r="Q35" s="164">
        <f>'AEO T30 Steel 2022 Raw'!T24</f>
        <v>0</v>
      </c>
      <c r="R35" s="164">
        <f>'AEO T30 Steel 2022 Raw'!U24</f>
        <v>0</v>
      </c>
      <c r="S35" s="164">
        <f>'AEO T30 Steel 2022 Raw'!V24</f>
        <v>0</v>
      </c>
      <c r="T35" s="164">
        <f>'AEO T30 Steel 2022 Raw'!W24</f>
        <v>0</v>
      </c>
      <c r="U35" s="164">
        <f>'AEO T30 Steel 2022 Raw'!X24</f>
        <v>0</v>
      </c>
      <c r="V35" s="164">
        <f>'AEO T30 Steel 2022 Raw'!Y24</f>
        <v>0</v>
      </c>
      <c r="W35" s="164">
        <f>'AEO T30 Steel 2022 Raw'!Z24</f>
        <v>0</v>
      </c>
      <c r="X35" s="164">
        <f>'AEO T30 Steel 2022 Raw'!AA24</f>
        <v>0</v>
      </c>
      <c r="Y35" s="164">
        <f>'AEO T30 Steel 2022 Raw'!AB24</f>
        <v>0</v>
      </c>
      <c r="Z35" s="164">
        <f>'AEO T30 Steel 2022 Raw'!AC24</f>
        <v>0</v>
      </c>
      <c r="AA35" s="164">
        <f>'AEO T30 Steel 2022 Raw'!AD24</f>
        <v>0</v>
      </c>
      <c r="AB35" s="164">
        <f>'AEO T30 Steel 2022 Raw'!AE24</f>
        <v>0</v>
      </c>
      <c r="AC35" s="164">
        <f>'AEO T30 Steel 2022 Raw'!AF24</f>
        <v>0</v>
      </c>
      <c r="AD35" s="164">
        <f>'AEO T30 Steel 2022 Raw'!AG24</f>
        <v>0</v>
      </c>
      <c r="AE35" s="164">
        <f>'AEO T30 Steel 2022 Raw'!AH24</f>
        <v>0</v>
      </c>
      <c r="AF35" s="164">
        <f>'AEO T30 Steel 2022 Raw'!AI24</f>
        <v>0</v>
      </c>
      <c r="AG35" s="256" t="str">
        <f>'AEO T30 Steel 2022 Raw'!AJ24</f>
        <v>- -</v>
      </c>
    </row>
    <row r="36" spans="1:33" ht="12" customHeight="1" x14ac:dyDescent="0.25">
      <c r="A36" s="38" t="s">
        <v>720</v>
      </c>
      <c r="B36" s="163" t="s">
        <v>58</v>
      </c>
      <c r="C36" s="164">
        <f>'AEO T30 Steel 2022 Raw'!F25</f>
        <v>0</v>
      </c>
      <c r="D36" s="164">
        <f>'AEO T30 Steel 2022 Raw'!G25</f>
        <v>0</v>
      </c>
      <c r="E36" s="164">
        <f>'AEO T30 Steel 2022 Raw'!H25</f>
        <v>0</v>
      </c>
      <c r="F36" s="164">
        <f>'AEO T30 Steel 2022 Raw'!I25</f>
        <v>0</v>
      </c>
      <c r="G36" s="164">
        <f>'AEO T30 Steel 2022 Raw'!J25</f>
        <v>0</v>
      </c>
      <c r="H36" s="164">
        <f>'AEO T30 Steel 2022 Raw'!K25</f>
        <v>0</v>
      </c>
      <c r="I36" s="164">
        <f>'AEO T30 Steel 2022 Raw'!L25</f>
        <v>0</v>
      </c>
      <c r="J36" s="164">
        <f>'AEO T30 Steel 2022 Raw'!M25</f>
        <v>0</v>
      </c>
      <c r="K36" s="164">
        <f>'AEO T30 Steel 2022 Raw'!N25</f>
        <v>0</v>
      </c>
      <c r="L36" s="164">
        <f>'AEO T30 Steel 2022 Raw'!O25</f>
        <v>0</v>
      </c>
      <c r="M36" s="164">
        <f>'AEO T30 Steel 2022 Raw'!P25</f>
        <v>0</v>
      </c>
      <c r="N36" s="164">
        <f>'AEO T30 Steel 2022 Raw'!Q25</f>
        <v>0</v>
      </c>
      <c r="O36" s="164">
        <f>'AEO T30 Steel 2022 Raw'!R25</f>
        <v>0</v>
      </c>
      <c r="P36" s="164">
        <f>'AEO T30 Steel 2022 Raw'!S25</f>
        <v>0</v>
      </c>
      <c r="Q36" s="164">
        <f>'AEO T30 Steel 2022 Raw'!T25</f>
        <v>0</v>
      </c>
      <c r="R36" s="164">
        <f>'AEO T30 Steel 2022 Raw'!U25</f>
        <v>0</v>
      </c>
      <c r="S36" s="164">
        <f>'AEO T30 Steel 2022 Raw'!V25</f>
        <v>0</v>
      </c>
      <c r="T36" s="164">
        <f>'AEO T30 Steel 2022 Raw'!W25</f>
        <v>0</v>
      </c>
      <c r="U36" s="164">
        <f>'AEO T30 Steel 2022 Raw'!X25</f>
        <v>0</v>
      </c>
      <c r="V36" s="164">
        <f>'AEO T30 Steel 2022 Raw'!Y25</f>
        <v>0</v>
      </c>
      <c r="W36" s="164">
        <f>'AEO T30 Steel 2022 Raw'!Z25</f>
        <v>0</v>
      </c>
      <c r="X36" s="164">
        <f>'AEO T30 Steel 2022 Raw'!AA25</f>
        <v>0</v>
      </c>
      <c r="Y36" s="164">
        <f>'AEO T30 Steel 2022 Raw'!AB25</f>
        <v>0</v>
      </c>
      <c r="Z36" s="164">
        <f>'AEO T30 Steel 2022 Raw'!AC25</f>
        <v>0</v>
      </c>
      <c r="AA36" s="164">
        <f>'AEO T30 Steel 2022 Raw'!AD25</f>
        <v>0</v>
      </c>
      <c r="AB36" s="164">
        <f>'AEO T30 Steel 2022 Raw'!AE25</f>
        <v>0</v>
      </c>
      <c r="AC36" s="164">
        <f>'AEO T30 Steel 2022 Raw'!AF25</f>
        <v>0</v>
      </c>
      <c r="AD36" s="164">
        <f>'AEO T30 Steel 2022 Raw'!AG25</f>
        <v>0</v>
      </c>
      <c r="AE36" s="164">
        <f>'AEO T30 Steel 2022 Raw'!AH25</f>
        <v>0</v>
      </c>
      <c r="AF36" s="164">
        <f>'AEO T30 Steel 2022 Raw'!AI25</f>
        <v>0</v>
      </c>
      <c r="AG36" s="256" t="str">
        <f>'AEO T30 Steel 2022 Raw'!AJ25</f>
        <v>- -</v>
      </c>
    </row>
    <row r="37" spans="1:33" ht="12" customHeight="1" x14ac:dyDescent="0.25">
      <c r="A37" s="38" t="s">
        <v>719</v>
      </c>
      <c r="B37" s="163" t="s">
        <v>5</v>
      </c>
      <c r="C37" s="164">
        <f>'AEO T30 Steel 2022 Raw'!F26</f>
        <v>0</v>
      </c>
      <c r="D37" s="164">
        <f>'AEO T30 Steel 2022 Raw'!G26</f>
        <v>0</v>
      </c>
      <c r="E37" s="164">
        <f>'AEO T30 Steel 2022 Raw'!H26</f>
        <v>0</v>
      </c>
      <c r="F37" s="164">
        <f>'AEO T30 Steel 2022 Raw'!I26</f>
        <v>0</v>
      </c>
      <c r="G37" s="164">
        <f>'AEO T30 Steel 2022 Raw'!J26</f>
        <v>0</v>
      </c>
      <c r="H37" s="164">
        <f>'AEO T30 Steel 2022 Raw'!K26</f>
        <v>0</v>
      </c>
      <c r="I37" s="164">
        <f>'AEO T30 Steel 2022 Raw'!L26</f>
        <v>0</v>
      </c>
      <c r="J37" s="164">
        <f>'AEO T30 Steel 2022 Raw'!M26</f>
        <v>0</v>
      </c>
      <c r="K37" s="164">
        <f>'AEO T30 Steel 2022 Raw'!N26</f>
        <v>0</v>
      </c>
      <c r="L37" s="164">
        <f>'AEO T30 Steel 2022 Raw'!O26</f>
        <v>0</v>
      </c>
      <c r="M37" s="164">
        <f>'AEO T30 Steel 2022 Raw'!P26</f>
        <v>0</v>
      </c>
      <c r="N37" s="164">
        <f>'AEO T30 Steel 2022 Raw'!Q26</f>
        <v>0</v>
      </c>
      <c r="O37" s="164">
        <f>'AEO T30 Steel 2022 Raw'!R26</f>
        <v>0</v>
      </c>
      <c r="P37" s="164">
        <f>'AEO T30 Steel 2022 Raw'!S26</f>
        <v>0</v>
      </c>
      <c r="Q37" s="164">
        <f>'AEO T30 Steel 2022 Raw'!T26</f>
        <v>0</v>
      </c>
      <c r="R37" s="164">
        <f>'AEO T30 Steel 2022 Raw'!U26</f>
        <v>0</v>
      </c>
      <c r="S37" s="164">
        <f>'AEO T30 Steel 2022 Raw'!V26</f>
        <v>0</v>
      </c>
      <c r="T37" s="164">
        <f>'AEO T30 Steel 2022 Raw'!W26</f>
        <v>0</v>
      </c>
      <c r="U37" s="164">
        <f>'AEO T30 Steel 2022 Raw'!X26</f>
        <v>0</v>
      </c>
      <c r="V37" s="164">
        <f>'AEO T30 Steel 2022 Raw'!Y26</f>
        <v>0</v>
      </c>
      <c r="W37" s="164">
        <f>'AEO T30 Steel 2022 Raw'!Z26</f>
        <v>0</v>
      </c>
      <c r="X37" s="164">
        <f>'AEO T30 Steel 2022 Raw'!AA26</f>
        <v>0</v>
      </c>
      <c r="Y37" s="164">
        <f>'AEO T30 Steel 2022 Raw'!AB26</f>
        <v>0</v>
      </c>
      <c r="Z37" s="164">
        <f>'AEO T30 Steel 2022 Raw'!AC26</f>
        <v>0</v>
      </c>
      <c r="AA37" s="164">
        <f>'AEO T30 Steel 2022 Raw'!AD26</f>
        <v>0</v>
      </c>
      <c r="AB37" s="164">
        <f>'AEO T30 Steel 2022 Raw'!AE26</f>
        <v>0</v>
      </c>
      <c r="AC37" s="164">
        <f>'AEO T30 Steel 2022 Raw'!AF26</f>
        <v>0</v>
      </c>
      <c r="AD37" s="164">
        <f>'AEO T30 Steel 2022 Raw'!AG26</f>
        <v>0</v>
      </c>
      <c r="AE37" s="164">
        <f>'AEO T30 Steel 2022 Raw'!AH26</f>
        <v>0</v>
      </c>
      <c r="AF37" s="164">
        <f>'AEO T30 Steel 2022 Raw'!AI26</f>
        <v>0</v>
      </c>
      <c r="AG37" s="256" t="str">
        <f>'AEO T30 Steel 2022 Raw'!AJ26</f>
        <v>- -</v>
      </c>
    </row>
    <row r="38" spans="1:33" ht="12" customHeight="1" x14ac:dyDescent="0.25">
      <c r="A38" s="38" t="s">
        <v>718</v>
      </c>
      <c r="B38" s="163" t="s">
        <v>59</v>
      </c>
      <c r="C38" s="164">
        <f>'AEO T30 Steel 2022 Raw'!F27</f>
        <v>3.2876000000000002E-2</v>
      </c>
      <c r="D38" s="164">
        <f>'AEO T30 Steel 2022 Raw'!G27</f>
        <v>3.3223999999999997E-2</v>
      </c>
      <c r="E38" s="164">
        <f>'AEO T30 Steel 2022 Raw'!H27</f>
        <v>3.517E-2</v>
      </c>
      <c r="F38" s="164">
        <f>'AEO T30 Steel 2022 Raw'!I27</f>
        <v>3.4345000000000001E-2</v>
      </c>
      <c r="G38" s="164">
        <f>'AEO T30 Steel 2022 Raw'!J27</f>
        <v>3.4214000000000001E-2</v>
      </c>
      <c r="H38" s="164">
        <f>'AEO T30 Steel 2022 Raw'!K27</f>
        <v>3.4630000000000001E-2</v>
      </c>
      <c r="I38" s="164">
        <f>'AEO T30 Steel 2022 Raw'!L27</f>
        <v>3.5192000000000001E-2</v>
      </c>
      <c r="J38" s="164">
        <f>'AEO T30 Steel 2022 Raw'!M27</f>
        <v>3.4908000000000002E-2</v>
      </c>
      <c r="K38" s="164">
        <f>'AEO T30 Steel 2022 Raw'!N27</f>
        <v>3.4568000000000002E-2</v>
      </c>
      <c r="L38" s="164">
        <f>'AEO T30 Steel 2022 Raw'!O27</f>
        <v>3.4356999999999999E-2</v>
      </c>
      <c r="M38" s="164">
        <f>'AEO T30 Steel 2022 Raw'!P27</f>
        <v>3.4451000000000002E-2</v>
      </c>
      <c r="N38" s="164">
        <f>'AEO T30 Steel 2022 Raw'!Q27</f>
        <v>3.4104000000000002E-2</v>
      </c>
      <c r="O38" s="164">
        <f>'AEO T30 Steel 2022 Raw'!R27</f>
        <v>3.3716000000000003E-2</v>
      </c>
      <c r="P38" s="164">
        <f>'AEO T30 Steel 2022 Raw'!S27</f>
        <v>3.3477E-2</v>
      </c>
      <c r="Q38" s="164">
        <f>'AEO T30 Steel 2022 Raw'!T27</f>
        <v>3.304E-2</v>
      </c>
      <c r="R38" s="164">
        <f>'AEO T30 Steel 2022 Raw'!U27</f>
        <v>3.2643999999999999E-2</v>
      </c>
      <c r="S38" s="164">
        <f>'AEO T30 Steel 2022 Raw'!V27</f>
        <v>3.2134000000000003E-2</v>
      </c>
      <c r="T38" s="164">
        <f>'AEO T30 Steel 2022 Raw'!W27</f>
        <v>3.1645E-2</v>
      </c>
      <c r="U38" s="164">
        <f>'AEO T30 Steel 2022 Raw'!X27</f>
        <v>3.1574999999999999E-2</v>
      </c>
      <c r="V38" s="164">
        <f>'AEO T30 Steel 2022 Raw'!Y27</f>
        <v>3.1301000000000002E-2</v>
      </c>
      <c r="W38" s="164">
        <f>'AEO T30 Steel 2022 Raw'!Z27</f>
        <v>3.0818000000000002E-2</v>
      </c>
      <c r="X38" s="164">
        <f>'AEO T30 Steel 2022 Raw'!AA27</f>
        <v>3.0516000000000001E-2</v>
      </c>
      <c r="Y38" s="164">
        <f>'AEO T30 Steel 2022 Raw'!AB27</f>
        <v>2.9878999999999999E-2</v>
      </c>
      <c r="Z38" s="164">
        <f>'AEO T30 Steel 2022 Raw'!AC27</f>
        <v>2.9406999999999999E-2</v>
      </c>
      <c r="AA38" s="164">
        <f>'AEO T30 Steel 2022 Raw'!AD27</f>
        <v>2.9304E-2</v>
      </c>
      <c r="AB38" s="164">
        <f>'AEO T30 Steel 2022 Raw'!AE27</f>
        <v>2.8795000000000001E-2</v>
      </c>
      <c r="AC38" s="164">
        <f>'AEO T30 Steel 2022 Raw'!AF27</f>
        <v>2.8575E-2</v>
      </c>
      <c r="AD38" s="164">
        <f>'AEO T30 Steel 2022 Raw'!AG27</f>
        <v>2.8764000000000001E-2</v>
      </c>
      <c r="AE38" s="164">
        <f>'AEO T30 Steel 2022 Raw'!AH27</f>
        <v>2.8663000000000001E-2</v>
      </c>
      <c r="AF38" s="164">
        <f>'AEO T30 Steel 2022 Raw'!AI27</f>
        <v>2.8340000000000001E-2</v>
      </c>
      <c r="AG38" s="256">
        <f>'AEO T30 Steel 2022 Raw'!AJ27</f>
        <v>-5.0000000000000001E-3</v>
      </c>
    </row>
    <row r="39" spans="1:33" ht="12" customHeight="1" x14ac:dyDescent="0.25">
      <c r="A39" s="38" t="s">
        <v>717</v>
      </c>
      <c r="B39" s="163" t="s">
        <v>6</v>
      </c>
      <c r="C39" s="164">
        <f>'AEO T30 Steel 2022 Raw'!F28</f>
        <v>2.5630839999999999</v>
      </c>
      <c r="D39" s="164">
        <f>'AEO T30 Steel 2022 Raw'!G28</f>
        <v>2.5834990000000002</v>
      </c>
      <c r="E39" s="164">
        <f>'AEO T30 Steel 2022 Raw'!H28</f>
        <v>2.5973489999999999</v>
      </c>
      <c r="F39" s="164">
        <f>'AEO T30 Steel 2022 Raw'!I28</f>
        <v>2.6206499999999999</v>
      </c>
      <c r="G39" s="164">
        <f>'AEO T30 Steel 2022 Raw'!J28</f>
        <v>2.610589</v>
      </c>
      <c r="H39" s="164">
        <f>'AEO T30 Steel 2022 Raw'!K28</f>
        <v>2.5581390000000002</v>
      </c>
      <c r="I39" s="164">
        <f>'AEO T30 Steel 2022 Raw'!L28</f>
        <v>2.5115810000000001</v>
      </c>
      <c r="J39" s="164">
        <f>'AEO T30 Steel 2022 Raw'!M28</f>
        <v>2.4578009999999999</v>
      </c>
      <c r="K39" s="164">
        <f>'AEO T30 Steel 2022 Raw'!N28</f>
        <v>2.4213710000000002</v>
      </c>
      <c r="L39" s="164">
        <f>'AEO T30 Steel 2022 Raw'!O28</f>
        <v>2.3957359999999999</v>
      </c>
      <c r="M39" s="164">
        <f>'AEO T30 Steel 2022 Raw'!P28</f>
        <v>2.3686440000000002</v>
      </c>
      <c r="N39" s="164">
        <f>'AEO T30 Steel 2022 Raw'!Q28</f>
        <v>2.338908</v>
      </c>
      <c r="O39" s="164">
        <f>'AEO T30 Steel 2022 Raw'!R28</f>
        <v>2.310546</v>
      </c>
      <c r="P39" s="164">
        <f>'AEO T30 Steel 2022 Raw'!S28</f>
        <v>2.2938010000000002</v>
      </c>
      <c r="Q39" s="164">
        <f>'AEO T30 Steel 2022 Raw'!T28</f>
        <v>2.2926250000000001</v>
      </c>
      <c r="R39" s="164">
        <f>'AEO T30 Steel 2022 Raw'!U28</f>
        <v>2.2913070000000002</v>
      </c>
      <c r="S39" s="164">
        <f>'AEO T30 Steel 2022 Raw'!V28</f>
        <v>2.2876409999999998</v>
      </c>
      <c r="T39" s="164">
        <f>'AEO T30 Steel 2022 Raw'!W28</f>
        <v>2.2823920000000002</v>
      </c>
      <c r="U39" s="164">
        <f>'AEO T30 Steel 2022 Raw'!X28</f>
        <v>2.282689</v>
      </c>
      <c r="V39" s="164">
        <f>'AEO T30 Steel 2022 Raw'!Y28</f>
        <v>2.2835299999999998</v>
      </c>
      <c r="W39" s="164">
        <f>'AEO T30 Steel 2022 Raw'!Z28</f>
        <v>2.280313</v>
      </c>
      <c r="X39" s="164">
        <f>'AEO T30 Steel 2022 Raw'!AA28</f>
        <v>2.2773620000000001</v>
      </c>
      <c r="Y39" s="164">
        <f>'AEO T30 Steel 2022 Raw'!AB28</f>
        <v>2.276659</v>
      </c>
      <c r="Z39" s="164">
        <f>'AEO T30 Steel 2022 Raw'!AC28</f>
        <v>2.2785769999999999</v>
      </c>
      <c r="AA39" s="164">
        <f>'AEO T30 Steel 2022 Raw'!AD28</f>
        <v>2.284141</v>
      </c>
      <c r="AB39" s="164">
        <f>'AEO T30 Steel 2022 Raw'!AE28</f>
        <v>2.2840569999999998</v>
      </c>
      <c r="AC39" s="164">
        <f>'AEO T30 Steel 2022 Raw'!AF28</f>
        <v>2.2856049999999999</v>
      </c>
      <c r="AD39" s="164">
        <f>'AEO T30 Steel 2022 Raw'!AG28</f>
        <v>2.2922690000000001</v>
      </c>
      <c r="AE39" s="164">
        <f>'AEO T30 Steel 2022 Raw'!AH28</f>
        <v>2.2964319999999998</v>
      </c>
      <c r="AF39" s="164">
        <f>'AEO T30 Steel 2022 Raw'!AI28</f>
        <v>2.295795</v>
      </c>
      <c r="AG39" s="256">
        <f>'AEO T30 Steel 2022 Raw'!AJ28</f>
        <v>-4.0000000000000001E-3</v>
      </c>
    </row>
    <row r="40" spans="1:33" ht="12" customHeight="1" x14ac:dyDescent="0.25">
      <c r="A40" s="38" t="s">
        <v>716</v>
      </c>
      <c r="B40" s="163" t="s">
        <v>8</v>
      </c>
      <c r="C40" s="164">
        <f>'AEO T30 Steel 2022 Raw'!F29</f>
        <v>3.8128959999999998</v>
      </c>
      <c r="D40" s="164">
        <f>'AEO T30 Steel 2022 Raw'!G29</f>
        <v>3.732396</v>
      </c>
      <c r="E40" s="164">
        <f>'AEO T30 Steel 2022 Raw'!H29</f>
        <v>3.8621690000000002</v>
      </c>
      <c r="F40" s="164">
        <f>'AEO T30 Steel 2022 Raw'!I29</f>
        <v>3.7851849999999998</v>
      </c>
      <c r="G40" s="164">
        <f>'AEO T30 Steel 2022 Raw'!J29</f>
        <v>3.7268439999999998</v>
      </c>
      <c r="H40" s="164">
        <f>'AEO T30 Steel 2022 Raw'!K29</f>
        <v>3.8553139999999999</v>
      </c>
      <c r="I40" s="164">
        <f>'AEO T30 Steel 2022 Raw'!L29</f>
        <v>3.8700830000000002</v>
      </c>
      <c r="J40" s="164">
        <f>'AEO T30 Steel 2022 Raw'!M29</f>
        <v>3.89398</v>
      </c>
      <c r="K40" s="164">
        <f>'AEO T30 Steel 2022 Raw'!N29</f>
        <v>3.8284419999999999</v>
      </c>
      <c r="L40" s="164">
        <f>'AEO T30 Steel 2022 Raw'!O29</f>
        <v>3.7866879999999998</v>
      </c>
      <c r="M40" s="164">
        <f>'AEO T30 Steel 2022 Raw'!P29</f>
        <v>3.7618830000000001</v>
      </c>
      <c r="N40" s="164">
        <f>'AEO T30 Steel 2022 Raw'!Q29</f>
        <v>3.7617430000000001</v>
      </c>
      <c r="O40" s="164">
        <f>'AEO T30 Steel 2022 Raw'!R29</f>
        <v>3.7644850000000001</v>
      </c>
      <c r="P40" s="164">
        <f>'AEO T30 Steel 2022 Raw'!S29</f>
        <v>3.7918980000000002</v>
      </c>
      <c r="Q40" s="164">
        <f>'AEO T30 Steel 2022 Raw'!T29</f>
        <v>3.7985769999999999</v>
      </c>
      <c r="R40" s="164">
        <f>'AEO T30 Steel 2022 Raw'!U29</f>
        <v>3.8030870000000001</v>
      </c>
      <c r="S40" s="164">
        <f>'AEO T30 Steel 2022 Raw'!V29</f>
        <v>3.7980860000000001</v>
      </c>
      <c r="T40" s="164">
        <f>'AEO T30 Steel 2022 Raw'!W29</f>
        <v>3.801005</v>
      </c>
      <c r="U40" s="164">
        <f>'AEO T30 Steel 2022 Raw'!X29</f>
        <v>3.7881879999999999</v>
      </c>
      <c r="V40" s="164">
        <f>'AEO T30 Steel 2022 Raw'!Y29</f>
        <v>3.7957139999999998</v>
      </c>
      <c r="W40" s="164">
        <f>'AEO T30 Steel 2022 Raw'!Z29</f>
        <v>3.776046</v>
      </c>
      <c r="X40" s="164">
        <f>'AEO T30 Steel 2022 Raw'!AA29</f>
        <v>3.7746789999999999</v>
      </c>
      <c r="Y40" s="164">
        <f>'AEO T30 Steel 2022 Raw'!AB29</f>
        <v>3.7827999999999999</v>
      </c>
      <c r="Z40" s="164">
        <f>'AEO T30 Steel 2022 Raw'!AC29</f>
        <v>3.785704</v>
      </c>
      <c r="AA40" s="164">
        <f>'AEO T30 Steel 2022 Raw'!AD29</f>
        <v>3.7875519999999998</v>
      </c>
      <c r="AB40" s="164">
        <f>'AEO T30 Steel 2022 Raw'!AE29</f>
        <v>3.7879900000000002</v>
      </c>
      <c r="AC40" s="164">
        <f>'AEO T30 Steel 2022 Raw'!AF29</f>
        <v>3.7724570000000002</v>
      </c>
      <c r="AD40" s="164">
        <f>'AEO T30 Steel 2022 Raw'!AG29</f>
        <v>3.7666559999999998</v>
      </c>
      <c r="AE40" s="164">
        <f>'AEO T30 Steel 2022 Raw'!AH29</f>
        <v>3.759798</v>
      </c>
      <c r="AF40" s="164">
        <f>'AEO T30 Steel 2022 Raw'!AI29</f>
        <v>3.7276850000000001</v>
      </c>
      <c r="AG40" s="256">
        <f>'AEO T30 Steel 2022 Raw'!AJ29</f>
        <v>-1E-3</v>
      </c>
    </row>
    <row r="41" spans="1:33" ht="15" customHeight="1" x14ac:dyDescent="0.25">
      <c r="A41" s="38" t="s">
        <v>715</v>
      </c>
      <c r="B41" s="163" t="s">
        <v>16</v>
      </c>
      <c r="C41" s="164">
        <f>'AEO T30 Steel 2022 Raw'!F30</f>
        <v>-0.28102300000000002</v>
      </c>
      <c r="D41" s="164">
        <f>'AEO T30 Steel 2022 Raw'!G30</f>
        <v>-0.185082</v>
      </c>
      <c r="E41" s="164">
        <f>'AEO T30 Steel 2022 Raw'!H30</f>
        <v>-0.21101600000000001</v>
      </c>
      <c r="F41" s="164">
        <f>'AEO T30 Steel 2022 Raw'!I30</f>
        <v>-0.2024</v>
      </c>
      <c r="G41" s="164">
        <f>'AEO T30 Steel 2022 Raw'!J30</f>
        <v>-0.206371</v>
      </c>
      <c r="H41" s="164">
        <f>'AEO T30 Steel 2022 Raw'!K30</f>
        <v>-0.20471500000000001</v>
      </c>
      <c r="I41" s="164">
        <f>'AEO T30 Steel 2022 Raw'!L30</f>
        <v>-0.209651</v>
      </c>
      <c r="J41" s="164">
        <f>'AEO T30 Steel 2022 Raw'!M30</f>
        <v>-0.212399</v>
      </c>
      <c r="K41" s="164">
        <f>'AEO T30 Steel 2022 Raw'!N30</f>
        <v>-0.215418</v>
      </c>
      <c r="L41" s="164">
        <f>'AEO T30 Steel 2022 Raw'!O30</f>
        <v>-0.217391</v>
      </c>
      <c r="M41" s="164">
        <f>'AEO T30 Steel 2022 Raw'!P30</f>
        <v>-0.22101699999999999</v>
      </c>
      <c r="N41" s="164">
        <f>'AEO T30 Steel 2022 Raw'!Q30</f>
        <v>-0.22295100000000001</v>
      </c>
      <c r="O41" s="164">
        <f>'AEO T30 Steel 2022 Raw'!R30</f>
        <v>-0.226572</v>
      </c>
      <c r="P41" s="164">
        <f>'AEO T30 Steel 2022 Raw'!S30</f>
        <v>-0.22842399999999999</v>
      </c>
      <c r="Q41" s="164">
        <f>'AEO T30 Steel 2022 Raw'!T30</f>
        <v>-0.228464</v>
      </c>
      <c r="R41" s="164">
        <f>'AEO T30 Steel 2022 Raw'!U30</f>
        <v>-0.22916700000000001</v>
      </c>
      <c r="S41" s="164">
        <f>'AEO T30 Steel 2022 Raw'!V30</f>
        <v>-0.23039999999999999</v>
      </c>
      <c r="T41" s="164">
        <f>'AEO T30 Steel 2022 Raw'!W30</f>
        <v>-0.23158500000000001</v>
      </c>
      <c r="U41" s="164">
        <f>'AEO T30 Steel 2022 Raw'!X30</f>
        <v>-0.23531299999999999</v>
      </c>
      <c r="V41" s="164">
        <f>'AEO T30 Steel 2022 Raw'!Y30</f>
        <v>-0.23888300000000001</v>
      </c>
      <c r="W41" s="164">
        <f>'AEO T30 Steel 2022 Raw'!Z30</f>
        <v>-0.23752499999999999</v>
      </c>
      <c r="X41" s="164">
        <f>'AEO T30 Steel 2022 Raw'!AA30</f>
        <v>-0.234348</v>
      </c>
      <c r="Y41" s="164">
        <f>'AEO T30 Steel 2022 Raw'!AB30</f>
        <v>-0.23074700000000001</v>
      </c>
      <c r="Z41" s="164">
        <f>'AEO T30 Steel 2022 Raw'!AC30</f>
        <v>-0.23267399999999999</v>
      </c>
      <c r="AA41" s="164">
        <f>'AEO T30 Steel 2022 Raw'!AD30</f>
        <v>-0.23389499999999999</v>
      </c>
      <c r="AB41" s="164">
        <f>'AEO T30 Steel 2022 Raw'!AE30</f>
        <v>-0.229847</v>
      </c>
      <c r="AC41" s="164">
        <f>'AEO T30 Steel 2022 Raw'!AF30</f>
        <v>-0.22948499999999999</v>
      </c>
      <c r="AD41" s="164">
        <f>'AEO T30 Steel 2022 Raw'!AG30</f>
        <v>-0.237178</v>
      </c>
      <c r="AE41" s="164">
        <f>'AEO T30 Steel 2022 Raw'!AH30</f>
        <v>-0.24129</v>
      </c>
      <c r="AF41" s="164">
        <f>'AEO T30 Steel 2022 Raw'!AI30</f>
        <v>-0.23729800000000001</v>
      </c>
      <c r="AG41" s="256">
        <f>'AEO T30 Steel 2022 Raw'!AJ30</f>
        <v>-6.0000000000000001E-3</v>
      </c>
    </row>
    <row r="42" spans="1:33" ht="15" customHeight="1" x14ac:dyDescent="0.25">
      <c r="A42" s="38" t="s">
        <v>714</v>
      </c>
      <c r="B42" s="163" t="s">
        <v>7</v>
      </c>
      <c r="C42" s="164">
        <f>'AEO T30 Steel 2022 Raw'!F31</f>
        <v>0.28911999999999999</v>
      </c>
      <c r="D42" s="164">
        <f>'AEO T30 Steel 2022 Raw'!G31</f>
        <v>0.28600399999999998</v>
      </c>
      <c r="E42" s="164">
        <f>'AEO T30 Steel 2022 Raw'!H31</f>
        <v>0.286833</v>
      </c>
      <c r="F42" s="164">
        <f>'AEO T30 Steel 2022 Raw'!I31</f>
        <v>0.27906799999999998</v>
      </c>
      <c r="G42" s="164">
        <f>'AEO T30 Steel 2022 Raw'!J31</f>
        <v>0.27546900000000002</v>
      </c>
      <c r="H42" s="164">
        <f>'AEO T30 Steel 2022 Raw'!K31</f>
        <v>0.27955000000000002</v>
      </c>
      <c r="I42" s="164">
        <f>'AEO T30 Steel 2022 Raw'!L31</f>
        <v>0.27699200000000002</v>
      </c>
      <c r="J42" s="164">
        <f>'AEO T30 Steel 2022 Raw'!M31</f>
        <v>0.27405200000000002</v>
      </c>
      <c r="K42" s="164">
        <f>'AEO T30 Steel 2022 Raw'!N31</f>
        <v>0.26637899999999998</v>
      </c>
      <c r="L42" s="164">
        <f>'AEO T30 Steel 2022 Raw'!O31</f>
        <v>0.259988</v>
      </c>
      <c r="M42" s="164">
        <f>'AEO T30 Steel 2022 Raw'!P31</f>
        <v>0.25459100000000001</v>
      </c>
      <c r="N42" s="164">
        <f>'AEO T30 Steel 2022 Raw'!Q31</f>
        <v>0.24989900000000001</v>
      </c>
      <c r="O42" s="164">
        <f>'AEO T30 Steel 2022 Raw'!R31</f>
        <v>0.245451</v>
      </c>
      <c r="P42" s="164">
        <f>'AEO T30 Steel 2022 Raw'!S31</f>
        <v>0.24136299999999999</v>
      </c>
      <c r="Q42" s="164">
        <f>'AEO T30 Steel 2022 Raw'!T31</f>
        <v>0.23707300000000001</v>
      </c>
      <c r="R42" s="164">
        <f>'AEO T30 Steel 2022 Raw'!U31</f>
        <v>0.23255100000000001</v>
      </c>
      <c r="S42" s="164">
        <f>'AEO T30 Steel 2022 Raw'!V31</f>
        <v>0.22753000000000001</v>
      </c>
      <c r="T42" s="164">
        <f>'AEO T30 Steel 2022 Raw'!W31</f>
        <v>0.22314100000000001</v>
      </c>
      <c r="U42" s="164">
        <f>'AEO T30 Steel 2022 Raw'!X31</f>
        <v>0.21819</v>
      </c>
      <c r="V42" s="164">
        <f>'AEO T30 Steel 2022 Raw'!Y31</f>
        <v>0.21332200000000001</v>
      </c>
      <c r="W42" s="164">
        <f>'AEO T30 Steel 2022 Raw'!Z31</f>
        <v>0.208199</v>
      </c>
      <c r="X42" s="164">
        <f>'AEO T30 Steel 2022 Raw'!AA31</f>
        <v>0.203823</v>
      </c>
      <c r="Y42" s="164">
        <f>'AEO T30 Steel 2022 Raw'!AB31</f>
        <v>0.199736</v>
      </c>
      <c r="Z42" s="164">
        <f>'AEO T30 Steel 2022 Raw'!AC31</f>
        <v>0.19581799999999999</v>
      </c>
      <c r="AA42" s="164">
        <f>'AEO T30 Steel 2022 Raw'!AD31</f>
        <v>0.192136</v>
      </c>
      <c r="AB42" s="164">
        <f>'AEO T30 Steel 2022 Raw'!AE31</f>
        <v>0.18820400000000001</v>
      </c>
      <c r="AC42" s="164">
        <f>'AEO T30 Steel 2022 Raw'!AF31</f>
        <v>0.18424499999999999</v>
      </c>
      <c r="AD42" s="164">
        <f>'AEO T30 Steel 2022 Raw'!AG31</f>
        <v>0.18020900000000001</v>
      </c>
      <c r="AE42" s="164">
        <f>'AEO T30 Steel 2022 Raw'!AH31</f>
        <v>0.17621000000000001</v>
      </c>
      <c r="AF42" s="164">
        <f>'AEO T30 Steel 2022 Raw'!AI31</f>
        <v>0.17172399999999999</v>
      </c>
      <c r="AG42" s="256">
        <f>'AEO T30 Steel 2022 Raw'!AJ31</f>
        <v>-1.7999999999999999E-2</v>
      </c>
    </row>
    <row r="43" spans="1:33" ht="15" customHeight="1" x14ac:dyDescent="0.25">
      <c r="A43" s="38" t="s">
        <v>713</v>
      </c>
      <c r="B43" s="163" t="s">
        <v>9</v>
      </c>
      <c r="C43" s="164">
        <f>'AEO T30 Steel 2022 Raw'!F32</f>
        <v>3.8209930000000001</v>
      </c>
      <c r="D43" s="164">
        <f>'AEO T30 Steel 2022 Raw'!G32</f>
        <v>3.8333179999999998</v>
      </c>
      <c r="E43" s="164">
        <f>'AEO T30 Steel 2022 Raw'!H32</f>
        <v>3.937986</v>
      </c>
      <c r="F43" s="164">
        <f>'AEO T30 Steel 2022 Raw'!I32</f>
        <v>3.8618540000000001</v>
      </c>
      <c r="G43" s="164">
        <f>'AEO T30 Steel 2022 Raw'!J32</f>
        <v>3.7959420000000001</v>
      </c>
      <c r="H43" s="164">
        <f>'AEO T30 Steel 2022 Raw'!K32</f>
        <v>3.9301490000000001</v>
      </c>
      <c r="I43" s="164">
        <f>'AEO T30 Steel 2022 Raw'!L32</f>
        <v>3.937424</v>
      </c>
      <c r="J43" s="164">
        <f>'AEO T30 Steel 2022 Raw'!M32</f>
        <v>3.955632</v>
      </c>
      <c r="K43" s="164">
        <f>'AEO T30 Steel 2022 Raw'!N32</f>
        <v>3.8794029999999999</v>
      </c>
      <c r="L43" s="164">
        <f>'AEO T30 Steel 2022 Raw'!O32</f>
        <v>3.829285</v>
      </c>
      <c r="M43" s="164">
        <f>'AEO T30 Steel 2022 Raw'!P32</f>
        <v>3.7954569999999999</v>
      </c>
      <c r="N43" s="164">
        <f>'AEO T30 Steel 2022 Raw'!Q32</f>
        <v>3.788691</v>
      </c>
      <c r="O43" s="164">
        <f>'AEO T30 Steel 2022 Raw'!R32</f>
        <v>3.7833640000000002</v>
      </c>
      <c r="P43" s="164">
        <f>'AEO T30 Steel 2022 Raw'!S32</f>
        <v>3.8048380000000002</v>
      </c>
      <c r="Q43" s="164">
        <f>'AEO T30 Steel 2022 Raw'!T32</f>
        <v>3.8071860000000002</v>
      </c>
      <c r="R43" s="164">
        <f>'AEO T30 Steel 2022 Raw'!U32</f>
        <v>3.8064710000000002</v>
      </c>
      <c r="S43" s="164">
        <f>'AEO T30 Steel 2022 Raw'!V32</f>
        <v>3.7952170000000001</v>
      </c>
      <c r="T43" s="164">
        <f>'AEO T30 Steel 2022 Raw'!W32</f>
        <v>3.7925610000000001</v>
      </c>
      <c r="U43" s="164">
        <f>'AEO T30 Steel 2022 Raw'!X32</f>
        <v>3.7710650000000001</v>
      </c>
      <c r="V43" s="164">
        <f>'AEO T30 Steel 2022 Raw'!Y32</f>
        <v>3.7701530000000001</v>
      </c>
      <c r="W43" s="164">
        <f>'AEO T30 Steel 2022 Raw'!Z32</f>
        <v>3.7467190000000001</v>
      </c>
      <c r="X43" s="164">
        <f>'AEO T30 Steel 2022 Raw'!AA32</f>
        <v>3.744154</v>
      </c>
      <c r="Y43" s="164">
        <f>'AEO T30 Steel 2022 Raw'!AB32</f>
        <v>3.751789</v>
      </c>
      <c r="Z43" s="164">
        <f>'AEO T30 Steel 2022 Raw'!AC32</f>
        <v>3.7488480000000002</v>
      </c>
      <c r="AA43" s="164">
        <f>'AEO T30 Steel 2022 Raw'!AD32</f>
        <v>3.7457929999999999</v>
      </c>
      <c r="AB43" s="164">
        <f>'AEO T30 Steel 2022 Raw'!AE32</f>
        <v>3.7463470000000001</v>
      </c>
      <c r="AC43" s="164">
        <f>'AEO T30 Steel 2022 Raw'!AF32</f>
        <v>3.727217</v>
      </c>
      <c r="AD43" s="164">
        <f>'AEO T30 Steel 2022 Raw'!AG32</f>
        <v>3.7096870000000002</v>
      </c>
      <c r="AE43" s="164">
        <f>'AEO T30 Steel 2022 Raw'!AH32</f>
        <v>3.6947179999999999</v>
      </c>
      <c r="AF43" s="164">
        <f>'AEO T30 Steel 2022 Raw'!AI32</f>
        <v>3.6621109999999999</v>
      </c>
      <c r="AG43" s="256">
        <f>'AEO T30 Steel 2022 Raw'!AJ32</f>
        <v>-1E-3</v>
      </c>
    </row>
    <row r="44" spans="1:33" ht="15" customHeight="1" x14ac:dyDescent="0.25">
      <c r="A44" s="38" t="s">
        <v>712</v>
      </c>
      <c r="B44" s="163" t="s">
        <v>10</v>
      </c>
      <c r="C44" s="164">
        <f>'AEO T30 Steel 2022 Raw'!F33</f>
        <v>0</v>
      </c>
      <c r="D44" s="164">
        <f>'AEO T30 Steel 2022 Raw'!G33</f>
        <v>0</v>
      </c>
      <c r="E44" s="164">
        <f>'AEO T30 Steel 2022 Raw'!H33</f>
        <v>0</v>
      </c>
      <c r="F44" s="164">
        <f>'AEO T30 Steel 2022 Raw'!I33</f>
        <v>0</v>
      </c>
      <c r="G44" s="164">
        <f>'AEO T30 Steel 2022 Raw'!J33</f>
        <v>0</v>
      </c>
      <c r="H44" s="164">
        <f>'AEO T30 Steel 2022 Raw'!K33</f>
        <v>0</v>
      </c>
      <c r="I44" s="164">
        <f>'AEO T30 Steel 2022 Raw'!L33</f>
        <v>0</v>
      </c>
      <c r="J44" s="164">
        <f>'AEO T30 Steel 2022 Raw'!M33</f>
        <v>0</v>
      </c>
      <c r="K44" s="164">
        <f>'AEO T30 Steel 2022 Raw'!N33</f>
        <v>0</v>
      </c>
      <c r="L44" s="164">
        <f>'AEO T30 Steel 2022 Raw'!O33</f>
        <v>0</v>
      </c>
      <c r="M44" s="164">
        <f>'AEO T30 Steel 2022 Raw'!P33</f>
        <v>0</v>
      </c>
      <c r="N44" s="164">
        <f>'AEO T30 Steel 2022 Raw'!Q33</f>
        <v>0</v>
      </c>
      <c r="O44" s="164">
        <f>'AEO T30 Steel 2022 Raw'!R33</f>
        <v>0</v>
      </c>
      <c r="P44" s="164">
        <f>'AEO T30 Steel 2022 Raw'!S33</f>
        <v>0</v>
      </c>
      <c r="Q44" s="164">
        <f>'AEO T30 Steel 2022 Raw'!T33</f>
        <v>0</v>
      </c>
      <c r="R44" s="164">
        <f>'AEO T30 Steel 2022 Raw'!U33</f>
        <v>0</v>
      </c>
      <c r="S44" s="164">
        <f>'AEO T30 Steel 2022 Raw'!V33</f>
        <v>0</v>
      </c>
      <c r="T44" s="164">
        <f>'AEO T30 Steel 2022 Raw'!W33</f>
        <v>0</v>
      </c>
      <c r="U44" s="164">
        <f>'AEO T30 Steel 2022 Raw'!X33</f>
        <v>0</v>
      </c>
      <c r="V44" s="164">
        <f>'AEO T30 Steel 2022 Raw'!Y33</f>
        <v>0</v>
      </c>
      <c r="W44" s="164">
        <f>'AEO T30 Steel 2022 Raw'!Z33</f>
        <v>0</v>
      </c>
      <c r="X44" s="164">
        <f>'AEO T30 Steel 2022 Raw'!AA33</f>
        <v>0</v>
      </c>
      <c r="Y44" s="164">
        <f>'AEO T30 Steel 2022 Raw'!AB33</f>
        <v>0</v>
      </c>
      <c r="Z44" s="164">
        <f>'AEO T30 Steel 2022 Raw'!AC33</f>
        <v>0</v>
      </c>
      <c r="AA44" s="164">
        <f>'AEO T30 Steel 2022 Raw'!AD33</f>
        <v>0</v>
      </c>
      <c r="AB44" s="164">
        <f>'AEO T30 Steel 2022 Raw'!AE33</f>
        <v>0</v>
      </c>
      <c r="AC44" s="164">
        <f>'AEO T30 Steel 2022 Raw'!AF33</f>
        <v>0</v>
      </c>
      <c r="AD44" s="164">
        <f>'AEO T30 Steel 2022 Raw'!AG33</f>
        <v>0</v>
      </c>
      <c r="AE44" s="164">
        <f>'AEO T30 Steel 2022 Raw'!AH33</f>
        <v>0</v>
      </c>
      <c r="AF44" s="164">
        <f>'AEO T30 Steel 2022 Raw'!AI33</f>
        <v>0</v>
      </c>
      <c r="AG44" s="256" t="str">
        <f>'AEO T30 Steel 2022 Raw'!AJ33</f>
        <v>- -</v>
      </c>
    </row>
    <row r="45" spans="1:33" ht="15" customHeight="1" x14ac:dyDescent="0.25">
      <c r="A45" s="38" t="s">
        <v>711</v>
      </c>
      <c r="B45" s="163" t="s">
        <v>11</v>
      </c>
      <c r="C45" s="164">
        <f>'AEO T30 Steel 2022 Raw'!F34</f>
        <v>1.671286</v>
      </c>
      <c r="D45" s="164">
        <f>'AEO T30 Steel 2022 Raw'!G34</f>
        <v>1.6906589999999999</v>
      </c>
      <c r="E45" s="164">
        <f>'AEO T30 Steel 2022 Raw'!H34</f>
        <v>1.705182</v>
      </c>
      <c r="F45" s="164">
        <f>'AEO T30 Steel 2022 Raw'!I34</f>
        <v>1.7108449999999999</v>
      </c>
      <c r="G45" s="164">
        <f>'AEO T30 Steel 2022 Raw'!J34</f>
        <v>1.7115530000000001</v>
      </c>
      <c r="H45" s="164">
        <f>'AEO T30 Steel 2022 Raw'!K34</f>
        <v>1.7067460000000001</v>
      </c>
      <c r="I45" s="164">
        <f>'AEO T30 Steel 2022 Raw'!L34</f>
        <v>1.706356</v>
      </c>
      <c r="J45" s="164">
        <f>'AEO T30 Steel 2022 Raw'!M34</f>
        <v>1.7060249999999999</v>
      </c>
      <c r="K45" s="164">
        <f>'AEO T30 Steel 2022 Raw'!N34</f>
        <v>1.705975</v>
      </c>
      <c r="L45" s="164">
        <f>'AEO T30 Steel 2022 Raw'!O34</f>
        <v>1.704189</v>
      </c>
      <c r="M45" s="164">
        <f>'AEO T30 Steel 2022 Raw'!P34</f>
        <v>1.70011</v>
      </c>
      <c r="N45" s="164">
        <f>'AEO T30 Steel 2022 Raw'!Q34</f>
        <v>1.690874</v>
      </c>
      <c r="O45" s="164">
        <f>'AEO T30 Steel 2022 Raw'!R34</f>
        <v>1.6821680000000001</v>
      </c>
      <c r="P45" s="164">
        <f>'AEO T30 Steel 2022 Raw'!S34</f>
        <v>1.6745760000000001</v>
      </c>
      <c r="Q45" s="164">
        <f>'AEO T30 Steel 2022 Raw'!T34</f>
        <v>1.6663809999999999</v>
      </c>
      <c r="R45" s="164">
        <f>'AEO T30 Steel 2022 Raw'!U34</f>
        <v>1.658701</v>
      </c>
      <c r="S45" s="164">
        <f>'AEO T30 Steel 2022 Raw'!V34</f>
        <v>1.6512910000000001</v>
      </c>
      <c r="T45" s="164">
        <f>'AEO T30 Steel 2022 Raw'!W34</f>
        <v>1.6435310000000001</v>
      </c>
      <c r="U45" s="164">
        <f>'AEO T30 Steel 2022 Raw'!X34</f>
        <v>1.6389640000000001</v>
      </c>
      <c r="V45" s="164">
        <f>'AEO T30 Steel 2022 Raw'!Y34</f>
        <v>1.6349340000000001</v>
      </c>
      <c r="W45" s="164">
        <f>'AEO T30 Steel 2022 Raw'!Z34</f>
        <v>1.6297710000000001</v>
      </c>
      <c r="X45" s="164">
        <f>'AEO T30 Steel 2022 Raw'!AA34</f>
        <v>1.6240049999999999</v>
      </c>
      <c r="Y45" s="164">
        <f>'AEO T30 Steel 2022 Raw'!AB34</f>
        <v>1.6177859999999999</v>
      </c>
      <c r="Z45" s="164">
        <f>'AEO T30 Steel 2022 Raw'!AC34</f>
        <v>1.613723</v>
      </c>
      <c r="AA45" s="164">
        <f>'AEO T30 Steel 2022 Raw'!AD34</f>
        <v>1.6107210000000001</v>
      </c>
      <c r="AB45" s="164">
        <f>'AEO T30 Steel 2022 Raw'!AE34</f>
        <v>1.606649</v>
      </c>
      <c r="AC45" s="164">
        <f>'AEO T30 Steel 2022 Raw'!AF34</f>
        <v>1.6033999999999999</v>
      </c>
      <c r="AD45" s="164">
        <f>'AEO T30 Steel 2022 Raw'!AG34</f>
        <v>1.6036189999999999</v>
      </c>
      <c r="AE45" s="164">
        <f>'AEO T30 Steel 2022 Raw'!AH34</f>
        <v>1.602967</v>
      </c>
      <c r="AF45" s="164">
        <f>'AEO T30 Steel 2022 Raw'!AI34</f>
        <v>1.599761</v>
      </c>
      <c r="AG45" s="256">
        <f>'AEO T30 Steel 2022 Raw'!AJ34</f>
        <v>-2E-3</v>
      </c>
    </row>
    <row r="46" spans="1:33" ht="15" customHeight="1" x14ac:dyDescent="0.25">
      <c r="A46" s="38" t="s">
        <v>710</v>
      </c>
      <c r="B46" s="162" t="s">
        <v>0</v>
      </c>
      <c r="C46" s="166">
        <f>'AEO T30 Steel 2022 Raw'!F35</f>
        <v>8.0882400000000008</v>
      </c>
      <c r="D46" s="166">
        <f>'AEO T30 Steel 2022 Raw'!G35</f>
        <v>8.1407000000000007</v>
      </c>
      <c r="E46" s="166">
        <f>'AEO T30 Steel 2022 Raw'!H35</f>
        <v>8.2756860000000003</v>
      </c>
      <c r="F46" s="166">
        <f>'AEO T30 Steel 2022 Raw'!I35</f>
        <v>8.2276930000000004</v>
      </c>
      <c r="G46" s="166">
        <f>'AEO T30 Steel 2022 Raw'!J35</f>
        <v>8.152298</v>
      </c>
      <c r="H46" s="166">
        <f>'AEO T30 Steel 2022 Raw'!K35</f>
        <v>8.2296639999999996</v>
      </c>
      <c r="I46" s="166">
        <f>'AEO T30 Steel 2022 Raw'!L35</f>
        <v>8.1905540000000006</v>
      </c>
      <c r="J46" s="166">
        <f>'AEO T30 Steel 2022 Raw'!M35</f>
        <v>8.1543659999999996</v>
      </c>
      <c r="K46" s="166">
        <f>'AEO T30 Steel 2022 Raw'!N35</f>
        <v>8.0413169999999994</v>
      </c>
      <c r="L46" s="166">
        <f>'AEO T30 Steel 2022 Raw'!O35</f>
        <v>7.9635670000000003</v>
      </c>
      <c r="M46" s="166">
        <f>'AEO T30 Steel 2022 Raw'!P35</f>
        <v>7.8986619999999998</v>
      </c>
      <c r="N46" s="166">
        <f>'AEO T30 Steel 2022 Raw'!Q35</f>
        <v>7.852576</v>
      </c>
      <c r="O46" s="166">
        <f>'AEO T30 Steel 2022 Raw'!R35</f>
        <v>7.809793</v>
      </c>
      <c r="P46" s="166">
        <f>'AEO T30 Steel 2022 Raw'!S35</f>
        <v>7.8066909999999998</v>
      </c>
      <c r="Q46" s="166">
        <f>'AEO T30 Steel 2022 Raw'!T35</f>
        <v>7.7992309999999998</v>
      </c>
      <c r="R46" s="166">
        <f>'AEO T30 Steel 2022 Raw'!U35</f>
        <v>7.789123</v>
      </c>
      <c r="S46" s="166">
        <f>'AEO T30 Steel 2022 Raw'!V35</f>
        <v>7.7662820000000004</v>
      </c>
      <c r="T46" s="166">
        <f>'AEO T30 Steel 2022 Raw'!W35</f>
        <v>7.7501290000000003</v>
      </c>
      <c r="U46" s="166">
        <f>'AEO T30 Steel 2022 Raw'!X35</f>
        <v>7.7242920000000002</v>
      </c>
      <c r="V46" s="166">
        <f>'AEO T30 Steel 2022 Raw'!Y35</f>
        <v>7.7199179999999998</v>
      </c>
      <c r="W46" s="166">
        <f>'AEO T30 Steel 2022 Raw'!Z35</f>
        <v>7.6876199999999999</v>
      </c>
      <c r="X46" s="166">
        <f>'AEO T30 Steel 2022 Raw'!AA35</f>
        <v>7.676037</v>
      </c>
      <c r="Y46" s="166">
        <f>'AEO T30 Steel 2022 Raw'!AB35</f>
        <v>7.676113</v>
      </c>
      <c r="Z46" s="166">
        <f>'AEO T30 Steel 2022 Raw'!AC35</f>
        <v>7.6705560000000004</v>
      </c>
      <c r="AA46" s="166">
        <f>'AEO T30 Steel 2022 Raw'!AD35</f>
        <v>7.6699590000000004</v>
      </c>
      <c r="AB46" s="166">
        <f>'AEO T30 Steel 2022 Raw'!AE35</f>
        <v>7.6658470000000003</v>
      </c>
      <c r="AC46" s="166">
        <f>'AEO T30 Steel 2022 Raw'!AF35</f>
        <v>7.6447979999999998</v>
      </c>
      <c r="AD46" s="166">
        <f>'AEO T30 Steel 2022 Raw'!AG35</f>
        <v>7.6343399999999999</v>
      </c>
      <c r="AE46" s="166">
        <f>'AEO T30 Steel 2022 Raw'!AH35</f>
        <v>7.6227799999999997</v>
      </c>
      <c r="AF46" s="166">
        <f>'AEO T30 Steel 2022 Raw'!AI35</f>
        <v>7.5860070000000004</v>
      </c>
      <c r="AG46" s="254">
        <f>'AEO T30 Steel 2022 Raw'!AJ35</f>
        <v>-2E-3</v>
      </c>
    </row>
    <row r="47" spans="1:33" ht="15" customHeight="1" x14ac:dyDescent="0.25">
      <c r="C47" s="248"/>
      <c r="D47" s="248"/>
      <c r="E47" s="248"/>
      <c r="F47" s="248"/>
      <c r="G47" s="248"/>
      <c r="H47" s="248"/>
      <c r="I47" s="248"/>
      <c r="J47" s="248"/>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126"/>
    </row>
    <row r="48" spans="1:33" ht="15" customHeight="1" x14ac:dyDescent="0.25">
      <c r="B48" s="162" t="s">
        <v>500</v>
      </c>
      <c r="C48" s="248"/>
      <c r="D48" s="248"/>
      <c r="E48" s="248"/>
      <c r="F48" s="248"/>
      <c r="G48" s="248"/>
      <c r="H48" s="248"/>
      <c r="I48" s="248"/>
      <c r="J48" s="248"/>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126"/>
    </row>
    <row r="49" spans="1:33" ht="15" customHeight="1" x14ac:dyDescent="0.25">
      <c r="A49" s="38" t="s">
        <v>709</v>
      </c>
      <c r="B49" s="162" t="s">
        <v>220</v>
      </c>
      <c r="C49" s="232">
        <f>'AEO T30 Steel 2022 Raw'!F37</f>
        <v>88.313559999999995</v>
      </c>
      <c r="D49" s="232">
        <f>'AEO T30 Steel 2022 Raw'!G37</f>
        <v>89.802504999999996</v>
      </c>
      <c r="E49" s="232">
        <f>'AEO T30 Steel 2022 Raw'!H37</f>
        <v>90.448493999999997</v>
      </c>
      <c r="F49" s="232">
        <f>'AEO T30 Steel 2022 Raw'!I37</f>
        <v>86.533767999999995</v>
      </c>
      <c r="G49" s="232">
        <f>'AEO T30 Steel 2022 Raw'!J37</f>
        <v>85.516341999999995</v>
      </c>
      <c r="H49" s="232">
        <f>'AEO T30 Steel 2022 Raw'!K37</f>
        <v>85.884711999999993</v>
      </c>
      <c r="I49" s="232">
        <f>'AEO T30 Steel 2022 Raw'!L37</f>
        <v>83.943718000000004</v>
      </c>
      <c r="J49" s="232">
        <f>'AEO T30 Steel 2022 Raw'!M37</f>
        <v>82.692481999999998</v>
      </c>
      <c r="K49" s="232">
        <f>'AEO T30 Steel 2022 Raw'!N37</f>
        <v>80.457633999999999</v>
      </c>
      <c r="L49" s="232">
        <f>'AEO T30 Steel 2022 Raw'!O37</f>
        <v>78.636016999999995</v>
      </c>
      <c r="M49" s="232">
        <f>'AEO T30 Steel 2022 Raw'!P37</f>
        <v>76.840880999999996</v>
      </c>
      <c r="N49" s="232">
        <f>'AEO T30 Steel 2022 Raw'!Q37</f>
        <v>75.601890999999995</v>
      </c>
      <c r="O49" s="232">
        <f>'AEO T30 Steel 2022 Raw'!R37</f>
        <v>74.560326000000003</v>
      </c>
      <c r="P49" s="232">
        <f>'AEO T30 Steel 2022 Raw'!S37</f>
        <v>73.292191000000003</v>
      </c>
      <c r="Q49" s="232">
        <f>'AEO T30 Steel 2022 Raw'!T37</f>
        <v>72.250350999999995</v>
      </c>
      <c r="R49" s="232">
        <f>'AEO T30 Steel 2022 Raw'!U37</f>
        <v>71.546088999999995</v>
      </c>
      <c r="S49" s="232">
        <f>'AEO T30 Steel 2022 Raw'!V37</f>
        <v>70.772163000000006</v>
      </c>
      <c r="T49" s="232">
        <f>'AEO T30 Steel 2022 Raw'!W37</f>
        <v>70.117287000000005</v>
      </c>
      <c r="U49" s="232">
        <f>'AEO T30 Steel 2022 Raw'!X37</f>
        <v>68.896682999999996</v>
      </c>
      <c r="V49" s="232">
        <f>'AEO T30 Steel 2022 Raw'!Y37</f>
        <v>67.865943999999999</v>
      </c>
      <c r="W49" s="232">
        <f>'AEO T30 Steel 2022 Raw'!Z37</f>
        <v>67.448111999999995</v>
      </c>
      <c r="X49" s="232">
        <f>'AEO T30 Steel 2022 Raw'!AA37</f>
        <v>67.662689</v>
      </c>
      <c r="Y49" s="232">
        <f>'AEO T30 Steel 2022 Raw'!AB37</f>
        <v>68.077781999999999</v>
      </c>
      <c r="Z49" s="232">
        <f>'AEO T30 Steel 2022 Raw'!AC37</f>
        <v>67.489486999999997</v>
      </c>
      <c r="AA49" s="232">
        <f>'AEO T30 Steel 2022 Raw'!AD37</f>
        <v>66.821967999999998</v>
      </c>
      <c r="AB49" s="232">
        <f>'AEO T30 Steel 2022 Raw'!AE37</f>
        <v>67.163368000000006</v>
      </c>
      <c r="AC49" s="232">
        <f>'AEO T30 Steel 2022 Raw'!AF37</f>
        <v>66.823997000000006</v>
      </c>
      <c r="AD49" s="232">
        <f>'AEO T30 Steel 2022 Raw'!AG37</f>
        <v>65.163773000000006</v>
      </c>
      <c r="AE49" s="232">
        <f>'AEO T30 Steel 2022 Raw'!AH37</f>
        <v>63.951335999999998</v>
      </c>
      <c r="AF49" s="232">
        <f>'AEO T30 Steel 2022 Raw'!AI37</f>
        <v>63.995415000000001</v>
      </c>
      <c r="AG49" s="254">
        <f>'AEO T30 Steel 2022 Raw'!AJ37</f>
        <v>-1.0999999999999999E-2</v>
      </c>
    </row>
    <row r="50" spans="1:33" ht="15" customHeight="1" x14ac:dyDescent="0.25">
      <c r="C50" s="248"/>
      <c r="D50" s="248"/>
      <c r="E50" s="248"/>
      <c r="F50" s="248"/>
      <c r="G50" s="248"/>
      <c r="H50" s="248"/>
      <c r="I50" s="248"/>
      <c r="J50" s="248"/>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126"/>
    </row>
    <row r="51" spans="1:33" ht="15" customHeight="1" x14ac:dyDescent="0.25">
      <c r="B51" s="162" t="s">
        <v>498</v>
      </c>
      <c r="C51" s="248"/>
      <c r="D51" s="248"/>
      <c r="E51" s="248"/>
      <c r="F51" s="248"/>
      <c r="G51" s="248"/>
      <c r="H51" s="248"/>
      <c r="I51" s="248"/>
      <c r="J51" s="248"/>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126"/>
    </row>
    <row r="52" spans="1:33" ht="15" customHeight="1" x14ac:dyDescent="0.25">
      <c r="B52" s="162" t="s">
        <v>229</v>
      </c>
      <c r="C52" s="248"/>
      <c r="D52" s="248"/>
      <c r="E52" s="248"/>
      <c r="F52" s="248"/>
      <c r="G52" s="248"/>
      <c r="H52" s="248"/>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126"/>
    </row>
    <row r="53" spans="1:33" ht="15" customHeight="1" x14ac:dyDescent="0.25">
      <c r="A53" s="38" t="s">
        <v>708</v>
      </c>
      <c r="B53" s="163" t="s">
        <v>230</v>
      </c>
      <c r="C53" s="164">
        <f>'AEO T30 Steel 2022 Raw'!F40</f>
        <v>0</v>
      </c>
      <c r="D53" s="164">
        <f>'AEO T30 Steel 2022 Raw'!G40</f>
        <v>0</v>
      </c>
      <c r="E53" s="164">
        <f>'AEO T30 Steel 2022 Raw'!H40</f>
        <v>0</v>
      </c>
      <c r="F53" s="164">
        <f>'AEO T30 Steel 2022 Raw'!I40</f>
        <v>0</v>
      </c>
      <c r="G53" s="164">
        <f>'AEO T30 Steel 2022 Raw'!J40</f>
        <v>0</v>
      </c>
      <c r="H53" s="164">
        <f>'AEO T30 Steel 2022 Raw'!K40</f>
        <v>0</v>
      </c>
      <c r="I53" s="164">
        <f>'AEO T30 Steel 2022 Raw'!L40</f>
        <v>0</v>
      </c>
      <c r="J53" s="164">
        <f>'AEO T30 Steel 2022 Raw'!M40</f>
        <v>0</v>
      </c>
      <c r="K53" s="164">
        <f>'AEO T30 Steel 2022 Raw'!N40</f>
        <v>0</v>
      </c>
      <c r="L53" s="164">
        <f>'AEO T30 Steel 2022 Raw'!O40</f>
        <v>0</v>
      </c>
      <c r="M53" s="164">
        <f>'AEO T30 Steel 2022 Raw'!P40</f>
        <v>0</v>
      </c>
      <c r="N53" s="164">
        <f>'AEO T30 Steel 2022 Raw'!Q40</f>
        <v>0</v>
      </c>
      <c r="O53" s="164">
        <f>'AEO T30 Steel 2022 Raw'!R40</f>
        <v>0</v>
      </c>
      <c r="P53" s="164">
        <f>'AEO T30 Steel 2022 Raw'!S40</f>
        <v>0</v>
      </c>
      <c r="Q53" s="164">
        <f>'AEO T30 Steel 2022 Raw'!T40</f>
        <v>0</v>
      </c>
      <c r="R53" s="164">
        <f>'AEO T30 Steel 2022 Raw'!U40</f>
        <v>0</v>
      </c>
      <c r="S53" s="164">
        <f>'AEO T30 Steel 2022 Raw'!V40</f>
        <v>0</v>
      </c>
      <c r="T53" s="164">
        <f>'AEO T30 Steel 2022 Raw'!W40</f>
        <v>0</v>
      </c>
      <c r="U53" s="164">
        <f>'AEO T30 Steel 2022 Raw'!X40</f>
        <v>0</v>
      </c>
      <c r="V53" s="164">
        <f>'AEO T30 Steel 2022 Raw'!Y40</f>
        <v>0</v>
      </c>
      <c r="W53" s="164">
        <f>'AEO T30 Steel 2022 Raw'!Z40</f>
        <v>0</v>
      </c>
      <c r="X53" s="164">
        <f>'AEO T30 Steel 2022 Raw'!AA40</f>
        <v>0</v>
      </c>
      <c r="Y53" s="164">
        <f>'AEO T30 Steel 2022 Raw'!AB40</f>
        <v>0</v>
      </c>
      <c r="Z53" s="164">
        <f>'AEO T30 Steel 2022 Raw'!AC40</f>
        <v>0</v>
      </c>
      <c r="AA53" s="164">
        <f>'AEO T30 Steel 2022 Raw'!AD40</f>
        <v>0</v>
      </c>
      <c r="AB53" s="164">
        <f>'AEO T30 Steel 2022 Raw'!AE40</f>
        <v>0</v>
      </c>
      <c r="AC53" s="164">
        <f>'AEO T30 Steel 2022 Raw'!AF40</f>
        <v>0</v>
      </c>
      <c r="AD53" s="164">
        <f>'AEO T30 Steel 2022 Raw'!AG40</f>
        <v>0</v>
      </c>
      <c r="AE53" s="164">
        <f>'AEO T30 Steel 2022 Raw'!AH40</f>
        <v>0</v>
      </c>
      <c r="AF53" s="164">
        <f>'AEO T30 Steel 2022 Raw'!AI40</f>
        <v>0</v>
      </c>
      <c r="AG53" s="256" t="str">
        <f>'AEO T30 Steel 2022 Raw'!AJ40</f>
        <v>- -</v>
      </c>
    </row>
    <row r="54" spans="1:33" ht="15" customHeight="1" x14ac:dyDescent="0.25">
      <c r="A54" s="38" t="s">
        <v>707</v>
      </c>
      <c r="B54" s="163" t="s">
        <v>21</v>
      </c>
      <c r="C54" s="164">
        <f>'AEO T30 Steel 2022 Raw'!F41</f>
        <v>0.35188900000000001</v>
      </c>
      <c r="D54" s="164">
        <f>'AEO T30 Steel 2022 Raw'!G41</f>
        <v>0.35772599999999999</v>
      </c>
      <c r="E54" s="164">
        <f>'AEO T30 Steel 2022 Raw'!H41</f>
        <v>0.363091</v>
      </c>
      <c r="F54" s="164">
        <f>'AEO T30 Steel 2022 Raw'!I41</f>
        <v>0.355269</v>
      </c>
      <c r="G54" s="164">
        <f>'AEO T30 Steel 2022 Raw'!J41</f>
        <v>0.34454200000000001</v>
      </c>
      <c r="H54" s="164">
        <f>'AEO T30 Steel 2022 Raw'!K41</f>
        <v>0.34923100000000001</v>
      </c>
      <c r="I54" s="164">
        <f>'AEO T30 Steel 2022 Raw'!L41</f>
        <v>0.34579500000000002</v>
      </c>
      <c r="J54" s="164">
        <f>'AEO T30 Steel 2022 Raw'!M41</f>
        <v>0.34187299999999998</v>
      </c>
      <c r="K54" s="164">
        <f>'AEO T30 Steel 2022 Raw'!N41</f>
        <v>0.33397399999999999</v>
      </c>
      <c r="L54" s="164">
        <f>'AEO T30 Steel 2022 Raw'!O41</f>
        <v>0.32833499999999999</v>
      </c>
      <c r="M54" s="164">
        <f>'AEO T30 Steel 2022 Raw'!P41</f>
        <v>0.32285000000000003</v>
      </c>
      <c r="N54" s="164">
        <f>'AEO T30 Steel 2022 Raw'!Q41</f>
        <v>0.31959500000000002</v>
      </c>
      <c r="O54" s="164">
        <f>'AEO T30 Steel 2022 Raw'!R41</f>
        <v>0.31565100000000001</v>
      </c>
      <c r="P54" s="164">
        <f>'AEO T30 Steel 2022 Raw'!S41</f>
        <v>0.31337900000000002</v>
      </c>
      <c r="Q54" s="164">
        <f>'AEO T30 Steel 2022 Raw'!T41</f>
        <v>0.31191799999999997</v>
      </c>
      <c r="R54" s="164">
        <f>'AEO T30 Steel 2022 Raw'!U41</f>
        <v>0.31034400000000001</v>
      </c>
      <c r="S54" s="164">
        <f>'AEO T30 Steel 2022 Raw'!V41</f>
        <v>0.30769099999999999</v>
      </c>
      <c r="T54" s="164">
        <f>'AEO T30 Steel 2022 Raw'!W41</f>
        <v>0.305448</v>
      </c>
      <c r="U54" s="164">
        <f>'AEO T30 Steel 2022 Raw'!X41</f>
        <v>0.30115599999999998</v>
      </c>
      <c r="V54" s="164">
        <f>'AEO T30 Steel 2022 Raw'!Y41</f>
        <v>0.29727399999999998</v>
      </c>
      <c r="W54" s="164">
        <f>'AEO T30 Steel 2022 Raw'!Z41</f>
        <v>0.29543399999999997</v>
      </c>
      <c r="X54" s="164">
        <f>'AEO T30 Steel 2022 Raw'!AA41</f>
        <v>0.29605799999999999</v>
      </c>
      <c r="Y54" s="164">
        <f>'AEO T30 Steel 2022 Raw'!AB41</f>
        <v>0.297435</v>
      </c>
      <c r="Z54" s="164">
        <f>'AEO T30 Steel 2022 Raw'!AC41</f>
        <v>0.29544999999999999</v>
      </c>
      <c r="AA54" s="164">
        <f>'AEO T30 Steel 2022 Raw'!AD41</f>
        <v>0.29375000000000001</v>
      </c>
      <c r="AB54" s="164">
        <f>'AEO T30 Steel 2022 Raw'!AE41</f>
        <v>0.29511700000000002</v>
      </c>
      <c r="AC54" s="164">
        <f>'AEO T30 Steel 2022 Raw'!AF41</f>
        <v>0.29465400000000003</v>
      </c>
      <c r="AD54" s="164">
        <f>'AEO T30 Steel 2022 Raw'!AG41</f>
        <v>0.289599</v>
      </c>
      <c r="AE54" s="164">
        <f>'AEO T30 Steel 2022 Raw'!AH41</f>
        <v>0.28508899999999998</v>
      </c>
      <c r="AF54" s="164">
        <f>'AEO T30 Steel 2022 Raw'!AI41</f>
        <v>0.28481899999999999</v>
      </c>
      <c r="AG54" s="256">
        <f>'AEO T30 Steel 2022 Raw'!AJ41</f>
        <v>-7.0000000000000001E-3</v>
      </c>
    </row>
    <row r="55" spans="1:33" ht="15" customHeight="1" x14ac:dyDescent="0.25">
      <c r="A55" s="38" t="s">
        <v>706</v>
      </c>
      <c r="B55" s="163" t="s">
        <v>489</v>
      </c>
      <c r="C55" s="164">
        <f>'AEO T30 Steel 2022 Raw'!F42</f>
        <v>5.3947000000000002E-2</v>
      </c>
      <c r="D55" s="164">
        <f>'AEO T30 Steel 2022 Raw'!G42</f>
        <v>5.4376000000000001E-2</v>
      </c>
      <c r="E55" s="164">
        <f>'AEO T30 Steel 2022 Raw'!H42</f>
        <v>5.4713999999999999E-2</v>
      </c>
      <c r="F55" s="164">
        <f>'AEO T30 Steel 2022 Raw'!I42</f>
        <v>5.3062999999999999E-2</v>
      </c>
      <c r="G55" s="164">
        <f>'AEO T30 Steel 2022 Raw'!J42</f>
        <v>5.0998000000000002E-2</v>
      </c>
      <c r="H55" s="164">
        <f>'AEO T30 Steel 2022 Raw'!K42</f>
        <v>5.1218E-2</v>
      </c>
      <c r="I55" s="164">
        <f>'AEO T30 Steel 2022 Raw'!L42</f>
        <v>5.024E-2</v>
      </c>
      <c r="J55" s="164">
        <f>'AEO T30 Steel 2022 Raw'!M42</f>
        <v>4.9196999999999998E-2</v>
      </c>
      <c r="K55" s="164">
        <f>'AEO T30 Steel 2022 Raw'!N42</f>
        <v>4.7593000000000003E-2</v>
      </c>
      <c r="L55" s="164">
        <f>'AEO T30 Steel 2022 Raw'!O42</f>
        <v>4.6324999999999998E-2</v>
      </c>
      <c r="M55" s="164">
        <f>'AEO T30 Steel 2022 Raw'!P42</f>
        <v>4.5088999999999997E-2</v>
      </c>
      <c r="N55" s="164">
        <f>'AEO T30 Steel 2022 Raw'!Q42</f>
        <v>4.4172999999999997E-2</v>
      </c>
      <c r="O55" s="164">
        <f>'AEO T30 Steel 2022 Raw'!R42</f>
        <v>4.3166999999999997E-2</v>
      </c>
      <c r="P55" s="164">
        <f>'AEO T30 Steel 2022 Raw'!S42</f>
        <v>4.2393E-2</v>
      </c>
      <c r="Q55" s="164">
        <f>'AEO T30 Steel 2022 Raw'!T42</f>
        <v>4.1730000000000003E-2</v>
      </c>
      <c r="R55" s="164">
        <f>'AEO T30 Steel 2022 Raw'!U42</f>
        <v>4.1050999999999997E-2</v>
      </c>
      <c r="S55" s="164">
        <f>'AEO T30 Steel 2022 Raw'!V42</f>
        <v>4.0231000000000003E-2</v>
      </c>
      <c r="T55" s="164">
        <f>'AEO T30 Steel 2022 Raw'!W42</f>
        <v>3.9467000000000002E-2</v>
      </c>
      <c r="U55" s="164">
        <f>'AEO T30 Steel 2022 Raw'!X42</f>
        <v>3.8441999999999997E-2</v>
      </c>
      <c r="V55" s="164">
        <f>'AEO T30 Steel 2022 Raw'!Y42</f>
        <v>3.7477999999999997E-2</v>
      </c>
      <c r="W55" s="164">
        <f>'AEO T30 Steel 2022 Raw'!Z42</f>
        <v>3.6775000000000002E-2</v>
      </c>
      <c r="X55" s="164">
        <f>'AEO T30 Steel 2022 Raw'!AA42</f>
        <v>3.6374999999999998E-2</v>
      </c>
      <c r="Y55" s="164">
        <f>'AEO T30 Steel 2022 Raw'!AB42</f>
        <v>3.6059000000000001E-2</v>
      </c>
      <c r="Z55" s="164">
        <f>'AEO T30 Steel 2022 Raw'!AC42</f>
        <v>3.5331000000000001E-2</v>
      </c>
      <c r="AA55" s="164">
        <f>'AEO T30 Steel 2022 Raw'!AD42</f>
        <v>3.4637000000000001E-2</v>
      </c>
      <c r="AB55" s="164">
        <f>'AEO T30 Steel 2022 Raw'!AE42</f>
        <v>3.4299999999999997E-2</v>
      </c>
      <c r="AC55" s="164">
        <f>'AEO T30 Steel 2022 Raw'!AF42</f>
        <v>3.3743000000000002E-2</v>
      </c>
      <c r="AD55" s="164">
        <f>'AEO T30 Steel 2022 Raw'!AG42</f>
        <v>3.2663999999999999E-2</v>
      </c>
      <c r="AE55" s="164">
        <f>'AEO T30 Steel 2022 Raw'!AH42</f>
        <v>3.1655999999999997E-2</v>
      </c>
      <c r="AF55" s="164">
        <f>'AEO T30 Steel 2022 Raw'!AI42</f>
        <v>3.1123000000000001E-2</v>
      </c>
      <c r="AG55" s="256">
        <f>'AEO T30 Steel 2022 Raw'!AJ42</f>
        <v>-1.9E-2</v>
      </c>
    </row>
    <row r="56" spans="1:33" ht="15" customHeight="1" x14ac:dyDescent="0.25">
      <c r="A56" s="38" t="s">
        <v>705</v>
      </c>
      <c r="B56" s="163" t="s">
        <v>231</v>
      </c>
      <c r="C56" s="164">
        <f>'AEO T30 Steel 2022 Raw'!F43</f>
        <v>0.97250000000000003</v>
      </c>
      <c r="D56" s="164">
        <f>'AEO T30 Steel 2022 Raw'!G43</f>
        <v>0.97250000000000003</v>
      </c>
      <c r="E56" s="164">
        <f>'AEO T30 Steel 2022 Raw'!H43</f>
        <v>0.97250000000000003</v>
      </c>
      <c r="F56" s="164">
        <f>'AEO T30 Steel 2022 Raw'!I43</f>
        <v>0.97250000000000003</v>
      </c>
      <c r="G56" s="164">
        <f>'AEO T30 Steel 2022 Raw'!J43</f>
        <v>0.97250000000000003</v>
      </c>
      <c r="H56" s="164">
        <f>'AEO T30 Steel 2022 Raw'!K43</f>
        <v>0.97250000000000003</v>
      </c>
      <c r="I56" s="164">
        <f>'AEO T30 Steel 2022 Raw'!L43</f>
        <v>0.97250000000000003</v>
      </c>
      <c r="J56" s="164">
        <f>'AEO T30 Steel 2022 Raw'!M43</f>
        <v>0.97250000000000003</v>
      </c>
      <c r="K56" s="164">
        <f>'AEO T30 Steel 2022 Raw'!N43</f>
        <v>0.97250000000000003</v>
      </c>
      <c r="L56" s="164">
        <f>'AEO T30 Steel 2022 Raw'!O43</f>
        <v>0.97250000000000003</v>
      </c>
      <c r="M56" s="164">
        <f>'AEO T30 Steel 2022 Raw'!P43</f>
        <v>0.97250000000000003</v>
      </c>
      <c r="N56" s="164">
        <f>'AEO T30 Steel 2022 Raw'!Q43</f>
        <v>0.97250000000000003</v>
      </c>
      <c r="O56" s="164">
        <f>'AEO T30 Steel 2022 Raw'!R43</f>
        <v>0.97250000000000003</v>
      </c>
      <c r="P56" s="164">
        <f>'AEO T30 Steel 2022 Raw'!S43</f>
        <v>0.97250000000000003</v>
      </c>
      <c r="Q56" s="164">
        <f>'AEO T30 Steel 2022 Raw'!T43</f>
        <v>0.97250000000000003</v>
      </c>
      <c r="R56" s="164">
        <f>'AEO T30 Steel 2022 Raw'!U43</f>
        <v>0.97250000000000003</v>
      </c>
      <c r="S56" s="164">
        <f>'AEO T30 Steel 2022 Raw'!V43</f>
        <v>0.97250000000000003</v>
      </c>
      <c r="T56" s="164">
        <f>'AEO T30 Steel 2022 Raw'!W43</f>
        <v>0.97250000000000003</v>
      </c>
      <c r="U56" s="164">
        <f>'AEO T30 Steel 2022 Raw'!X43</f>
        <v>0.97250000000000003</v>
      </c>
      <c r="V56" s="164">
        <f>'AEO T30 Steel 2022 Raw'!Y43</f>
        <v>0.97250000000000003</v>
      </c>
      <c r="W56" s="164">
        <f>'AEO T30 Steel 2022 Raw'!Z43</f>
        <v>0.97250000000000003</v>
      </c>
      <c r="X56" s="164">
        <f>'AEO T30 Steel 2022 Raw'!AA43</f>
        <v>0.97250000000000003</v>
      </c>
      <c r="Y56" s="164">
        <f>'AEO T30 Steel 2022 Raw'!AB43</f>
        <v>0.97250000000000003</v>
      </c>
      <c r="Z56" s="164">
        <f>'AEO T30 Steel 2022 Raw'!AC43</f>
        <v>0.97250000000000003</v>
      </c>
      <c r="AA56" s="164">
        <f>'AEO T30 Steel 2022 Raw'!AD43</f>
        <v>0.97250000000000003</v>
      </c>
      <c r="AB56" s="164">
        <f>'AEO T30 Steel 2022 Raw'!AE43</f>
        <v>0.97250000000000003</v>
      </c>
      <c r="AC56" s="164">
        <f>'AEO T30 Steel 2022 Raw'!AF43</f>
        <v>0.97250000000000003</v>
      </c>
      <c r="AD56" s="164">
        <f>'AEO T30 Steel 2022 Raw'!AG43</f>
        <v>0.97250000000000003</v>
      </c>
      <c r="AE56" s="164">
        <f>'AEO T30 Steel 2022 Raw'!AH43</f>
        <v>0.97250000000000003</v>
      </c>
      <c r="AF56" s="164">
        <f>'AEO T30 Steel 2022 Raw'!AI43</f>
        <v>0.97250000000000003</v>
      </c>
      <c r="AG56" s="256">
        <f>'AEO T30 Steel 2022 Raw'!AJ43</f>
        <v>0</v>
      </c>
    </row>
    <row r="57" spans="1:33" ht="15" customHeight="1" x14ac:dyDescent="0.25">
      <c r="A57" s="38" t="s">
        <v>704</v>
      </c>
      <c r="B57" s="162" t="s">
        <v>224</v>
      </c>
      <c r="C57" s="166">
        <f>'AEO T30 Steel 2022 Raw'!F44</f>
        <v>1.378336</v>
      </c>
      <c r="D57" s="166">
        <f>'AEO T30 Steel 2022 Raw'!G44</f>
        <v>1.3846020000000001</v>
      </c>
      <c r="E57" s="166">
        <f>'AEO T30 Steel 2022 Raw'!H44</f>
        <v>1.3903049999999999</v>
      </c>
      <c r="F57" s="166">
        <f>'AEO T30 Steel 2022 Raw'!I44</f>
        <v>1.3808320000000001</v>
      </c>
      <c r="G57" s="166">
        <f>'AEO T30 Steel 2022 Raw'!J44</f>
        <v>1.3680399999999999</v>
      </c>
      <c r="H57" s="166">
        <f>'AEO T30 Steel 2022 Raw'!K44</f>
        <v>1.372949</v>
      </c>
      <c r="I57" s="166">
        <f>'AEO T30 Steel 2022 Raw'!L44</f>
        <v>1.3685350000000001</v>
      </c>
      <c r="J57" s="166">
        <f>'AEO T30 Steel 2022 Raw'!M44</f>
        <v>1.3635699999999999</v>
      </c>
      <c r="K57" s="166">
        <f>'AEO T30 Steel 2022 Raw'!N44</f>
        <v>1.354066</v>
      </c>
      <c r="L57" s="166">
        <f>'AEO T30 Steel 2022 Raw'!O44</f>
        <v>1.3471599999999999</v>
      </c>
      <c r="M57" s="166">
        <f>'AEO T30 Steel 2022 Raw'!P44</f>
        <v>1.3404389999999999</v>
      </c>
      <c r="N57" s="166">
        <f>'AEO T30 Steel 2022 Raw'!Q44</f>
        <v>1.336268</v>
      </c>
      <c r="O57" s="166">
        <f>'AEO T30 Steel 2022 Raw'!R44</f>
        <v>1.3313170000000001</v>
      </c>
      <c r="P57" s="166">
        <f>'AEO T30 Steel 2022 Raw'!S44</f>
        <v>1.3282719999999999</v>
      </c>
      <c r="Q57" s="166">
        <f>'AEO T30 Steel 2022 Raw'!T44</f>
        <v>1.326149</v>
      </c>
      <c r="R57" s="166">
        <f>'AEO T30 Steel 2022 Raw'!U44</f>
        <v>1.323895</v>
      </c>
      <c r="S57" s="166">
        <f>'AEO T30 Steel 2022 Raw'!V44</f>
        <v>1.3204210000000001</v>
      </c>
      <c r="T57" s="166">
        <f>'AEO T30 Steel 2022 Raw'!W44</f>
        <v>1.3174140000000001</v>
      </c>
      <c r="U57" s="166">
        <f>'AEO T30 Steel 2022 Raw'!X44</f>
        <v>1.312098</v>
      </c>
      <c r="V57" s="166">
        <f>'AEO T30 Steel 2022 Raw'!Y44</f>
        <v>1.3072520000000001</v>
      </c>
      <c r="W57" s="166">
        <f>'AEO T30 Steel 2022 Raw'!Z44</f>
        <v>1.3047089999999999</v>
      </c>
      <c r="X57" s="166">
        <f>'AEO T30 Steel 2022 Raw'!AA44</f>
        <v>1.3049329999999999</v>
      </c>
      <c r="Y57" s="166">
        <f>'AEO T30 Steel 2022 Raw'!AB44</f>
        <v>1.3059940000000001</v>
      </c>
      <c r="Z57" s="166">
        <f>'AEO T30 Steel 2022 Raw'!AC44</f>
        <v>1.3032809999999999</v>
      </c>
      <c r="AA57" s="166">
        <f>'AEO T30 Steel 2022 Raw'!AD44</f>
        <v>1.3008869999999999</v>
      </c>
      <c r="AB57" s="166">
        <f>'AEO T30 Steel 2022 Raw'!AE44</f>
        <v>1.301917</v>
      </c>
      <c r="AC57" s="166">
        <f>'AEO T30 Steel 2022 Raw'!AF44</f>
        <v>1.3008960000000001</v>
      </c>
      <c r="AD57" s="166">
        <f>'AEO T30 Steel 2022 Raw'!AG44</f>
        <v>1.2947630000000001</v>
      </c>
      <c r="AE57" s="166">
        <f>'AEO T30 Steel 2022 Raw'!AH44</f>
        <v>1.289245</v>
      </c>
      <c r="AF57" s="166">
        <f>'AEO T30 Steel 2022 Raw'!AI44</f>
        <v>1.2884409999999999</v>
      </c>
      <c r="AG57" s="254">
        <f>'AEO T30 Steel 2022 Raw'!AJ44</f>
        <v>-2E-3</v>
      </c>
    </row>
    <row r="58" spans="1:33" ht="12" customHeight="1" x14ac:dyDescent="0.25">
      <c r="B58" s="162" t="s">
        <v>232</v>
      </c>
      <c r="C58" s="248"/>
      <c r="D58" s="248"/>
      <c r="E58" s="248"/>
      <c r="F58" s="248"/>
      <c r="G58" s="248"/>
      <c r="H58" s="248"/>
      <c r="I58" s="248"/>
      <c r="J58" s="248"/>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126"/>
    </row>
    <row r="59" spans="1:33" ht="15" customHeight="1" x14ac:dyDescent="0.25">
      <c r="A59" s="38" t="s">
        <v>703</v>
      </c>
      <c r="B59" s="163" t="s">
        <v>230</v>
      </c>
      <c r="C59" s="164">
        <f>'AEO T30 Steel 2022 Raw'!F46</f>
        <v>2.4837000000000001E-2</v>
      </c>
      <c r="D59" s="164">
        <f>'AEO T30 Steel 2022 Raw'!G46</f>
        <v>2.5378000000000001E-2</v>
      </c>
      <c r="E59" s="164">
        <f>'AEO T30 Steel 2022 Raw'!H46</f>
        <v>2.589E-2</v>
      </c>
      <c r="F59" s="164">
        <f>'AEO T30 Steel 2022 Raw'!I46</f>
        <v>2.5463E-2</v>
      </c>
      <c r="G59" s="164">
        <f>'AEO T30 Steel 2022 Raw'!J46</f>
        <v>2.4820999999999999E-2</v>
      </c>
      <c r="H59" s="164">
        <f>'AEO T30 Steel 2022 Raw'!K46</f>
        <v>2.529E-2</v>
      </c>
      <c r="I59" s="164">
        <f>'AEO T30 Steel 2022 Raw'!L46</f>
        <v>2.5172E-2</v>
      </c>
      <c r="J59" s="164">
        <f>'AEO T30 Steel 2022 Raw'!M46</f>
        <v>2.5017000000000001E-2</v>
      </c>
      <c r="K59" s="164">
        <f>'AEO T30 Steel 2022 Raw'!N46</f>
        <v>2.4568E-2</v>
      </c>
      <c r="L59" s="164">
        <f>'AEO T30 Steel 2022 Raw'!O46</f>
        <v>2.4281E-2</v>
      </c>
      <c r="M59" s="164">
        <f>'AEO T30 Steel 2022 Raw'!P46</f>
        <v>2.4003E-2</v>
      </c>
      <c r="N59" s="164">
        <f>'AEO T30 Steel 2022 Raw'!Q46</f>
        <v>2.3888E-2</v>
      </c>
      <c r="O59" s="164">
        <f>'AEO T30 Steel 2022 Raw'!R46</f>
        <v>2.3720999999999999E-2</v>
      </c>
      <c r="P59" s="164">
        <f>'AEO T30 Steel 2022 Raw'!S46</f>
        <v>2.3678000000000001E-2</v>
      </c>
      <c r="Q59" s="164">
        <f>'AEO T30 Steel 2022 Raw'!T46</f>
        <v>2.3695999999999998E-2</v>
      </c>
      <c r="R59" s="164">
        <f>'AEO T30 Steel 2022 Raw'!U46</f>
        <v>2.3705E-2</v>
      </c>
      <c r="S59" s="164">
        <f>'AEO T30 Steel 2022 Raw'!V46</f>
        <v>2.3632E-2</v>
      </c>
      <c r="T59" s="164">
        <f>'AEO T30 Steel 2022 Raw'!W46</f>
        <v>2.359E-2</v>
      </c>
      <c r="U59" s="164">
        <f>'AEO T30 Steel 2022 Raw'!X46</f>
        <v>2.3387999999999999E-2</v>
      </c>
      <c r="V59" s="164">
        <f>'AEO T30 Steel 2022 Raw'!Y46</f>
        <v>2.3216000000000001E-2</v>
      </c>
      <c r="W59" s="164">
        <f>'AEO T30 Steel 2022 Raw'!Z46</f>
        <v>2.3202E-2</v>
      </c>
      <c r="X59" s="164">
        <f>'AEO T30 Steel 2022 Raw'!AA46</f>
        <v>2.3383000000000001E-2</v>
      </c>
      <c r="Y59" s="164">
        <f>'AEO T30 Steel 2022 Raw'!AB46</f>
        <v>2.3626000000000001E-2</v>
      </c>
      <c r="Z59" s="164">
        <f>'AEO T30 Steel 2022 Raw'!AC46</f>
        <v>2.3602000000000001E-2</v>
      </c>
      <c r="AA59" s="164">
        <f>'AEO T30 Steel 2022 Raw'!AD46</f>
        <v>2.3602000000000001E-2</v>
      </c>
      <c r="AB59" s="164">
        <f>'AEO T30 Steel 2022 Raw'!AE46</f>
        <v>2.3848999999999999E-2</v>
      </c>
      <c r="AC59" s="164">
        <f>'AEO T30 Steel 2022 Raw'!AF46</f>
        <v>2.3949999999999999E-2</v>
      </c>
      <c r="AD59" s="164">
        <f>'AEO T30 Steel 2022 Raw'!AG46</f>
        <v>2.3678000000000001E-2</v>
      </c>
      <c r="AE59" s="164">
        <f>'AEO T30 Steel 2022 Raw'!AH46</f>
        <v>2.3446000000000002E-2</v>
      </c>
      <c r="AF59" s="164">
        <f>'AEO T30 Steel 2022 Raw'!AI46</f>
        <v>2.3563000000000001E-2</v>
      </c>
      <c r="AG59" s="256">
        <f>'AEO T30 Steel 2022 Raw'!AJ46</f>
        <v>-2E-3</v>
      </c>
    </row>
    <row r="60" spans="1:33" ht="15" customHeight="1" x14ac:dyDescent="0.25">
      <c r="A60" s="38" t="s">
        <v>702</v>
      </c>
      <c r="B60" s="163" t="s">
        <v>21</v>
      </c>
      <c r="C60" s="164">
        <f>'AEO T30 Steel 2022 Raw'!F47</f>
        <v>2.158849</v>
      </c>
      <c r="D60" s="164">
        <f>'AEO T30 Steel 2022 Raw'!G47</f>
        <v>2.1946590000000001</v>
      </c>
      <c r="E60" s="164">
        <f>'AEO T30 Steel 2022 Raw'!H47</f>
        <v>2.2275710000000002</v>
      </c>
      <c r="F60" s="164">
        <f>'AEO T30 Steel 2022 Raw'!I47</f>
        <v>2.1795840000000002</v>
      </c>
      <c r="G60" s="164">
        <f>'AEO T30 Steel 2022 Raw'!J47</f>
        <v>2.1137730000000001</v>
      </c>
      <c r="H60" s="164">
        <f>'AEO T30 Steel 2022 Raw'!K47</f>
        <v>2.1425380000000001</v>
      </c>
      <c r="I60" s="164">
        <f>'AEO T30 Steel 2022 Raw'!L47</f>
        <v>2.1214580000000001</v>
      </c>
      <c r="J60" s="164">
        <f>'AEO T30 Steel 2022 Raw'!M47</f>
        <v>2.0973980000000001</v>
      </c>
      <c r="K60" s="164">
        <f>'AEO T30 Steel 2022 Raw'!N47</f>
        <v>2.0489350000000002</v>
      </c>
      <c r="L60" s="164">
        <f>'AEO T30 Steel 2022 Raw'!O47</f>
        <v>2.0143430000000002</v>
      </c>
      <c r="M60" s="164">
        <f>'AEO T30 Steel 2022 Raw'!P47</f>
        <v>1.9806889999999999</v>
      </c>
      <c r="N60" s="164">
        <f>'AEO T30 Steel 2022 Raw'!Q47</f>
        <v>1.9607209999999999</v>
      </c>
      <c r="O60" s="164">
        <f>'AEO T30 Steel 2022 Raw'!R47</f>
        <v>1.936523</v>
      </c>
      <c r="P60" s="164">
        <f>'AEO T30 Steel 2022 Raw'!S47</f>
        <v>1.922587</v>
      </c>
      <c r="Q60" s="164">
        <f>'AEO T30 Steel 2022 Raw'!T47</f>
        <v>1.9136249999999999</v>
      </c>
      <c r="R60" s="164">
        <f>'AEO T30 Steel 2022 Raw'!U47</f>
        <v>1.903964</v>
      </c>
      <c r="S60" s="164">
        <f>'AEO T30 Steel 2022 Raw'!V47</f>
        <v>1.887688</v>
      </c>
      <c r="T60" s="164">
        <f>'AEO T30 Steel 2022 Raw'!W47</f>
        <v>1.873928</v>
      </c>
      <c r="U60" s="164">
        <f>'AEO T30 Steel 2022 Raw'!X47</f>
        <v>1.847599</v>
      </c>
      <c r="V60" s="164">
        <f>'AEO T30 Steel 2022 Raw'!Y47</f>
        <v>1.8237810000000001</v>
      </c>
      <c r="W60" s="164">
        <f>'AEO T30 Steel 2022 Raw'!Z47</f>
        <v>1.812495</v>
      </c>
      <c r="X60" s="164">
        <f>'AEO T30 Steel 2022 Raw'!AA47</f>
        <v>1.8163229999999999</v>
      </c>
      <c r="Y60" s="164">
        <f>'AEO T30 Steel 2022 Raw'!AB47</f>
        <v>1.8247720000000001</v>
      </c>
      <c r="Z60" s="164">
        <f>'AEO T30 Steel 2022 Raw'!AC47</f>
        <v>1.812595</v>
      </c>
      <c r="AA60" s="164">
        <f>'AEO T30 Steel 2022 Raw'!AD47</f>
        <v>1.8021609999999999</v>
      </c>
      <c r="AB60" s="164">
        <f>'AEO T30 Steel 2022 Raw'!AE47</f>
        <v>1.810548</v>
      </c>
      <c r="AC60" s="164">
        <f>'AEO T30 Steel 2022 Raw'!AF47</f>
        <v>1.807706</v>
      </c>
      <c r="AD60" s="164">
        <f>'AEO T30 Steel 2022 Raw'!AG47</f>
        <v>1.776699</v>
      </c>
      <c r="AE60" s="164">
        <f>'AEO T30 Steel 2022 Raw'!AH47</f>
        <v>1.7490270000000001</v>
      </c>
      <c r="AF60" s="164">
        <f>'AEO T30 Steel 2022 Raw'!AI47</f>
        <v>1.7473700000000001</v>
      </c>
      <c r="AG60" s="256">
        <f>'AEO T30 Steel 2022 Raw'!AJ47</f>
        <v>-7.0000000000000001E-3</v>
      </c>
    </row>
    <row r="61" spans="1:33" ht="15" customHeight="1" x14ac:dyDescent="0.25">
      <c r="A61" s="38" t="s">
        <v>701</v>
      </c>
      <c r="B61" s="163" t="s">
        <v>489</v>
      </c>
      <c r="C61" s="164">
        <f>'AEO T30 Steel 2022 Raw'!F48</f>
        <v>0.20421800000000001</v>
      </c>
      <c r="D61" s="164">
        <f>'AEO T30 Steel 2022 Raw'!G48</f>
        <v>0.205843</v>
      </c>
      <c r="E61" s="164">
        <f>'AEO T30 Steel 2022 Raw'!H48</f>
        <v>0.207121</v>
      </c>
      <c r="F61" s="164">
        <f>'AEO T30 Steel 2022 Raw'!I48</f>
        <v>0.200872</v>
      </c>
      <c r="G61" s="164">
        <f>'AEO T30 Steel 2022 Raw'!J48</f>
        <v>0.19305600000000001</v>
      </c>
      <c r="H61" s="164">
        <f>'AEO T30 Steel 2022 Raw'!K48</f>
        <v>0.19389000000000001</v>
      </c>
      <c r="I61" s="164">
        <f>'AEO T30 Steel 2022 Raw'!L48</f>
        <v>0.190188</v>
      </c>
      <c r="J61" s="164">
        <f>'AEO T30 Steel 2022 Raw'!M48</f>
        <v>0.18623799999999999</v>
      </c>
      <c r="K61" s="164">
        <f>'AEO T30 Steel 2022 Raw'!N48</f>
        <v>0.18016499999999999</v>
      </c>
      <c r="L61" s="164">
        <f>'AEO T30 Steel 2022 Raw'!O48</f>
        <v>0.17536499999999999</v>
      </c>
      <c r="M61" s="164">
        <f>'AEO T30 Steel 2022 Raw'!P48</f>
        <v>0.17068800000000001</v>
      </c>
      <c r="N61" s="164">
        <f>'AEO T30 Steel 2022 Raw'!Q48</f>
        <v>0.16721900000000001</v>
      </c>
      <c r="O61" s="164">
        <f>'AEO T30 Steel 2022 Raw'!R48</f>
        <v>0.16341</v>
      </c>
      <c r="P61" s="164">
        <f>'AEO T30 Steel 2022 Raw'!S48</f>
        <v>0.16048200000000001</v>
      </c>
      <c r="Q61" s="164">
        <f>'AEO T30 Steel 2022 Raw'!T48</f>
        <v>0.157972</v>
      </c>
      <c r="R61" s="164">
        <f>'AEO T30 Steel 2022 Raw'!U48</f>
        <v>0.15540200000000001</v>
      </c>
      <c r="S61" s="164">
        <f>'AEO T30 Steel 2022 Raw'!V48</f>
        <v>0.15229599999999999</v>
      </c>
      <c r="T61" s="164">
        <f>'AEO T30 Steel 2022 Raw'!W48</f>
        <v>0.14940200000000001</v>
      </c>
      <c r="U61" s="164">
        <f>'AEO T30 Steel 2022 Raw'!X48</f>
        <v>0.14552499999999999</v>
      </c>
      <c r="V61" s="164">
        <f>'AEO T30 Steel 2022 Raw'!Y48</f>
        <v>0.141875</v>
      </c>
      <c r="W61" s="164">
        <f>'AEO T30 Steel 2022 Raw'!Z48</f>
        <v>0.139213</v>
      </c>
      <c r="X61" s="164">
        <f>'AEO T30 Steel 2022 Raw'!AA48</f>
        <v>0.13769899999999999</v>
      </c>
      <c r="Y61" s="164">
        <f>'AEO T30 Steel 2022 Raw'!AB48</f>
        <v>0.13650300000000001</v>
      </c>
      <c r="Z61" s="164">
        <f>'AEO T30 Steel 2022 Raw'!AC48</f>
        <v>0.133746</v>
      </c>
      <c r="AA61" s="164">
        <f>'AEO T30 Steel 2022 Raw'!AD48</f>
        <v>0.13112099999999999</v>
      </c>
      <c r="AB61" s="164">
        <f>'AEO T30 Steel 2022 Raw'!AE48</f>
        <v>0.12984499999999999</v>
      </c>
      <c r="AC61" s="164">
        <f>'AEO T30 Steel 2022 Raw'!AF48</f>
        <v>0.12773499999999999</v>
      </c>
      <c r="AD61" s="164">
        <f>'AEO T30 Steel 2022 Raw'!AG48</f>
        <v>0.12365</v>
      </c>
      <c r="AE61" s="164">
        <f>'AEO T30 Steel 2022 Raw'!AH48</f>
        <v>0.119837</v>
      </c>
      <c r="AF61" s="164">
        <f>'AEO T30 Steel 2022 Raw'!AI48</f>
        <v>0.117816</v>
      </c>
      <c r="AG61" s="256">
        <f>'AEO T30 Steel 2022 Raw'!AJ48</f>
        <v>-1.9E-2</v>
      </c>
    </row>
    <row r="62" spans="1:33" ht="15" customHeight="1" x14ac:dyDescent="0.25">
      <c r="A62" s="38" t="s">
        <v>700</v>
      </c>
      <c r="B62" s="163" t="s">
        <v>231</v>
      </c>
      <c r="C62" s="164">
        <f>'AEO T30 Steel 2022 Raw'!F49</f>
        <v>4.0723380000000002</v>
      </c>
      <c r="D62" s="164">
        <f>'AEO T30 Steel 2022 Raw'!G49</f>
        <v>4.0723380000000002</v>
      </c>
      <c r="E62" s="164">
        <f>'AEO T30 Steel 2022 Raw'!H49</f>
        <v>4.0723380000000002</v>
      </c>
      <c r="F62" s="164">
        <f>'AEO T30 Steel 2022 Raw'!I49</f>
        <v>4.0723380000000002</v>
      </c>
      <c r="G62" s="164">
        <f>'AEO T30 Steel 2022 Raw'!J49</f>
        <v>4.0723380000000002</v>
      </c>
      <c r="H62" s="164">
        <f>'AEO T30 Steel 2022 Raw'!K49</f>
        <v>4.0723380000000002</v>
      </c>
      <c r="I62" s="164">
        <f>'AEO T30 Steel 2022 Raw'!L49</f>
        <v>4.0723380000000002</v>
      </c>
      <c r="J62" s="164">
        <f>'AEO T30 Steel 2022 Raw'!M49</f>
        <v>4.0723380000000002</v>
      </c>
      <c r="K62" s="164">
        <f>'AEO T30 Steel 2022 Raw'!N49</f>
        <v>4.0723380000000002</v>
      </c>
      <c r="L62" s="164">
        <f>'AEO T30 Steel 2022 Raw'!O49</f>
        <v>4.0723380000000002</v>
      </c>
      <c r="M62" s="164">
        <f>'AEO T30 Steel 2022 Raw'!P49</f>
        <v>4.0723380000000002</v>
      </c>
      <c r="N62" s="164">
        <f>'AEO T30 Steel 2022 Raw'!Q49</f>
        <v>4.0723380000000002</v>
      </c>
      <c r="O62" s="164">
        <f>'AEO T30 Steel 2022 Raw'!R49</f>
        <v>4.0723380000000002</v>
      </c>
      <c r="P62" s="164">
        <f>'AEO T30 Steel 2022 Raw'!S49</f>
        <v>4.0723380000000002</v>
      </c>
      <c r="Q62" s="164">
        <f>'AEO T30 Steel 2022 Raw'!T49</f>
        <v>4.0723380000000002</v>
      </c>
      <c r="R62" s="164">
        <f>'AEO T30 Steel 2022 Raw'!U49</f>
        <v>4.0723380000000002</v>
      </c>
      <c r="S62" s="164">
        <f>'AEO T30 Steel 2022 Raw'!V49</f>
        <v>4.0723380000000002</v>
      </c>
      <c r="T62" s="164">
        <f>'AEO T30 Steel 2022 Raw'!W49</f>
        <v>4.0723380000000002</v>
      </c>
      <c r="U62" s="164">
        <f>'AEO T30 Steel 2022 Raw'!X49</f>
        <v>4.0723380000000002</v>
      </c>
      <c r="V62" s="164">
        <f>'AEO T30 Steel 2022 Raw'!Y49</f>
        <v>4.0723380000000002</v>
      </c>
      <c r="W62" s="164">
        <f>'AEO T30 Steel 2022 Raw'!Z49</f>
        <v>4.0723380000000002</v>
      </c>
      <c r="X62" s="164">
        <f>'AEO T30 Steel 2022 Raw'!AA49</f>
        <v>4.0723380000000002</v>
      </c>
      <c r="Y62" s="164">
        <f>'AEO T30 Steel 2022 Raw'!AB49</f>
        <v>4.0723380000000002</v>
      </c>
      <c r="Z62" s="164">
        <f>'AEO T30 Steel 2022 Raw'!AC49</f>
        <v>4.0723380000000002</v>
      </c>
      <c r="AA62" s="164">
        <f>'AEO T30 Steel 2022 Raw'!AD49</f>
        <v>4.0723380000000002</v>
      </c>
      <c r="AB62" s="164">
        <f>'AEO T30 Steel 2022 Raw'!AE49</f>
        <v>4.0723380000000002</v>
      </c>
      <c r="AC62" s="164">
        <f>'AEO T30 Steel 2022 Raw'!AF49</f>
        <v>4.0723380000000002</v>
      </c>
      <c r="AD62" s="164">
        <f>'AEO T30 Steel 2022 Raw'!AG49</f>
        <v>4.0723380000000002</v>
      </c>
      <c r="AE62" s="164">
        <f>'AEO T30 Steel 2022 Raw'!AH49</f>
        <v>4.0723380000000002</v>
      </c>
      <c r="AF62" s="164">
        <f>'AEO T30 Steel 2022 Raw'!AI49</f>
        <v>4.0723380000000002</v>
      </c>
      <c r="AG62" s="256">
        <f>'AEO T30 Steel 2022 Raw'!AJ49</f>
        <v>0</v>
      </c>
    </row>
    <row r="63" spans="1:33" ht="15" customHeight="1" x14ac:dyDescent="0.25">
      <c r="A63" s="38" t="s">
        <v>699</v>
      </c>
      <c r="B63" s="162" t="s">
        <v>224</v>
      </c>
      <c r="C63" s="166">
        <f>'AEO T30 Steel 2022 Raw'!F50</f>
        <v>6.4602440000000003</v>
      </c>
      <c r="D63" s="166">
        <f>'AEO T30 Steel 2022 Raw'!G50</f>
        <v>6.4982189999999997</v>
      </c>
      <c r="E63" s="166">
        <f>'AEO T30 Steel 2022 Raw'!H50</f>
        <v>6.532921</v>
      </c>
      <c r="F63" s="166">
        <f>'AEO T30 Steel 2022 Raw'!I50</f>
        <v>6.4782570000000002</v>
      </c>
      <c r="G63" s="166">
        <f>'AEO T30 Steel 2022 Raw'!J50</f>
        <v>6.403988</v>
      </c>
      <c r="H63" s="166">
        <f>'AEO T30 Steel 2022 Raw'!K50</f>
        <v>6.434056</v>
      </c>
      <c r="I63" s="166">
        <f>'AEO T30 Steel 2022 Raw'!L50</f>
        <v>6.4091560000000003</v>
      </c>
      <c r="J63" s="166">
        <f>'AEO T30 Steel 2022 Raw'!M50</f>
        <v>6.3809909999999999</v>
      </c>
      <c r="K63" s="166">
        <f>'AEO T30 Steel 2022 Raw'!N50</f>
        <v>6.3260059999999996</v>
      </c>
      <c r="L63" s="166">
        <f>'AEO T30 Steel 2022 Raw'!O50</f>
        <v>6.286327</v>
      </c>
      <c r="M63" s="166">
        <f>'AEO T30 Steel 2022 Raw'!P50</f>
        <v>6.2477179999999999</v>
      </c>
      <c r="N63" s="166">
        <f>'AEO T30 Steel 2022 Raw'!Q50</f>
        <v>6.2241669999999996</v>
      </c>
      <c r="O63" s="166">
        <f>'AEO T30 Steel 2022 Raw'!R50</f>
        <v>6.1959920000000004</v>
      </c>
      <c r="P63" s="166">
        <f>'AEO T30 Steel 2022 Raw'!S50</f>
        <v>6.1790849999999997</v>
      </c>
      <c r="Q63" s="166">
        <f>'AEO T30 Steel 2022 Raw'!T50</f>
        <v>6.1676310000000001</v>
      </c>
      <c r="R63" s="166">
        <f>'AEO T30 Steel 2022 Raw'!U50</f>
        <v>6.1554099999999998</v>
      </c>
      <c r="S63" s="166">
        <f>'AEO T30 Steel 2022 Raw'!V50</f>
        <v>6.135955</v>
      </c>
      <c r="T63" s="166">
        <f>'AEO T30 Steel 2022 Raw'!W50</f>
        <v>6.1192589999999996</v>
      </c>
      <c r="U63" s="166">
        <f>'AEO T30 Steel 2022 Raw'!X50</f>
        <v>6.0888499999999999</v>
      </c>
      <c r="V63" s="166">
        <f>'AEO T30 Steel 2022 Raw'!Y50</f>
        <v>6.06121</v>
      </c>
      <c r="W63" s="166">
        <f>'AEO T30 Steel 2022 Raw'!Z50</f>
        <v>6.0472479999999997</v>
      </c>
      <c r="X63" s="166">
        <f>'AEO T30 Steel 2022 Raw'!AA50</f>
        <v>6.0497430000000003</v>
      </c>
      <c r="Y63" s="166">
        <f>'AEO T30 Steel 2022 Raw'!AB50</f>
        <v>6.0572400000000002</v>
      </c>
      <c r="Z63" s="166">
        <f>'AEO T30 Steel 2022 Raw'!AC50</f>
        <v>6.0422820000000002</v>
      </c>
      <c r="AA63" s="166">
        <f>'AEO T30 Steel 2022 Raw'!AD50</f>
        <v>6.0292219999999999</v>
      </c>
      <c r="AB63" s="166">
        <f>'AEO T30 Steel 2022 Raw'!AE50</f>
        <v>6.0365799999999998</v>
      </c>
      <c r="AC63" s="166">
        <f>'AEO T30 Steel 2022 Raw'!AF50</f>
        <v>6.0317299999999996</v>
      </c>
      <c r="AD63" s="166">
        <f>'AEO T30 Steel 2022 Raw'!AG50</f>
        <v>5.9963649999999999</v>
      </c>
      <c r="AE63" s="166">
        <f>'AEO T30 Steel 2022 Raw'!AH50</f>
        <v>5.9646489999999996</v>
      </c>
      <c r="AF63" s="166">
        <f>'AEO T30 Steel 2022 Raw'!AI50</f>
        <v>5.961087</v>
      </c>
      <c r="AG63" s="254">
        <f>'AEO T30 Steel 2022 Raw'!AJ50</f>
        <v>-3.0000000000000001E-3</v>
      </c>
    </row>
    <row r="64" spans="1:33" ht="15" customHeight="1" x14ac:dyDescent="0.25">
      <c r="B64" s="162" t="s">
        <v>233</v>
      </c>
      <c r="C64" s="248"/>
      <c r="D64" s="248"/>
      <c r="E64" s="248"/>
      <c r="F64" s="248"/>
      <c r="G64" s="248"/>
      <c r="H64" s="248"/>
      <c r="I64" s="248"/>
      <c r="J64" s="248"/>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126"/>
    </row>
    <row r="65" spans="1:34" ht="15" customHeight="1" x14ac:dyDescent="0.25">
      <c r="A65" s="38" t="s">
        <v>698</v>
      </c>
      <c r="B65" s="163" t="s">
        <v>234</v>
      </c>
      <c r="C65" s="164">
        <f>'AEO T30 Steel 2022 Raw'!F52</f>
        <v>1.443784</v>
      </c>
      <c r="D65" s="164">
        <f>'AEO T30 Steel 2022 Raw'!G52</f>
        <v>1.4497409999999999</v>
      </c>
      <c r="E65" s="164">
        <f>'AEO T30 Steel 2022 Raw'!H52</f>
        <v>1.4551780000000001</v>
      </c>
      <c r="F65" s="164">
        <f>'AEO T30 Steel 2022 Raw'!I52</f>
        <v>1.4464619999999999</v>
      </c>
      <c r="G65" s="164">
        <f>'AEO T30 Steel 2022 Raw'!J52</f>
        <v>1.4346449999999999</v>
      </c>
      <c r="H65" s="164">
        <f>'AEO T30 Steel 2022 Raw'!K52</f>
        <v>1.439346</v>
      </c>
      <c r="I65" s="164">
        <f>'AEO T30 Steel 2022 Raw'!L52</f>
        <v>1.4353450000000001</v>
      </c>
      <c r="J65" s="164">
        <f>'AEO T30 Steel 2022 Raw'!M52</f>
        <v>1.430828</v>
      </c>
      <c r="K65" s="164">
        <f>'AEO T30 Steel 2022 Raw'!N52</f>
        <v>1.422069</v>
      </c>
      <c r="L65" s="164">
        <f>'AEO T30 Steel 2022 Raw'!O52</f>
        <v>1.4157329999999999</v>
      </c>
      <c r="M65" s="164">
        <f>'AEO T30 Steel 2022 Raw'!P52</f>
        <v>1.4095679999999999</v>
      </c>
      <c r="N65" s="164">
        <f>'AEO T30 Steel 2022 Raw'!Q52</f>
        <v>1.4057850000000001</v>
      </c>
      <c r="O65" s="164">
        <f>'AEO T30 Steel 2022 Raw'!R52</f>
        <v>1.4012720000000001</v>
      </c>
      <c r="P65" s="164">
        <f>'AEO T30 Steel 2022 Raw'!S52</f>
        <v>1.398541</v>
      </c>
      <c r="Q65" s="164">
        <f>'AEO T30 Steel 2022 Raw'!T52</f>
        <v>1.396671</v>
      </c>
      <c r="R65" s="164">
        <f>'AEO T30 Steel 2022 Raw'!U52</f>
        <v>1.3946810000000001</v>
      </c>
      <c r="S65" s="164">
        <f>'AEO T30 Steel 2022 Raw'!V52</f>
        <v>1.3915470000000001</v>
      </c>
      <c r="T65" s="164">
        <f>'AEO T30 Steel 2022 Raw'!W52</f>
        <v>1.3888499999999999</v>
      </c>
      <c r="U65" s="164">
        <f>'AEO T30 Steel 2022 Raw'!X52</f>
        <v>1.3839870000000001</v>
      </c>
      <c r="V65" s="164">
        <f>'AEO T30 Steel 2022 Raw'!Y52</f>
        <v>1.3795630000000001</v>
      </c>
      <c r="W65" s="164">
        <f>'AEO T30 Steel 2022 Raw'!Z52</f>
        <v>1.3772990000000001</v>
      </c>
      <c r="X65" s="164">
        <f>'AEO T30 Steel 2022 Raw'!AA52</f>
        <v>1.377632</v>
      </c>
      <c r="Y65" s="164">
        <f>'AEO T30 Steel 2022 Raw'!AB52</f>
        <v>1.3787529999999999</v>
      </c>
      <c r="Z65" s="164">
        <f>'AEO T30 Steel 2022 Raw'!AC52</f>
        <v>1.376331</v>
      </c>
      <c r="AA65" s="164">
        <f>'AEO T30 Steel 2022 Raw'!AD52</f>
        <v>1.3742080000000001</v>
      </c>
      <c r="AB65" s="164">
        <f>'AEO T30 Steel 2022 Raw'!AE52</f>
        <v>1.375305</v>
      </c>
      <c r="AC65" s="164">
        <f>'AEO T30 Steel 2022 Raw'!AF52</f>
        <v>1.3744769999999999</v>
      </c>
      <c r="AD65" s="164">
        <f>'AEO T30 Steel 2022 Raw'!AG52</f>
        <v>1.3688359999999999</v>
      </c>
      <c r="AE65" s="164">
        <f>'AEO T30 Steel 2022 Raw'!AH52</f>
        <v>1.3637729999999999</v>
      </c>
      <c r="AF65" s="164">
        <f>'AEO T30 Steel 2022 Raw'!AI52</f>
        <v>1.3631470000000001</v>
      </c>
      <c r="AG65" s="256">
        <f>'AEO T30 Steel 2022 Raw'!AJ52</f>
        <v>-2E-3</v>
      </c>
    </row>
    <row r="66" spans="1:34" ht="12" customHeight="1" thickBot="1" x14ac:dyDescent="0.3">
      <c r="A66" s="38" t="s">
        <v>697</v>
      </c>
      <c r="B66" s="163" t="s">
        <v>235</v>
      </c>
      <c r="C66" s="164">
        <f>'AEO T30 Steel 2022 Raw'!F53</f>
        <v>5.0164600000000004</v>
      </c>
      <c r="D66" s="164">
        <f>'AEO T30 Steel 2022 Raw'!G53</f>
        <v>5.0484770000000001</v>
      </c>
      <c r="E66" s="164">
        <f>'AEO T30 Steel 2022 Raw'!H53</f>
        <v>5.077744</v>
      </c>
      <c r="F66" s="164">
        <f>'AEO T30 Steel 2022 Raw'!I53</f>
        <v>5.0317949999999998</v>
      </c>
      <c r="G66" s="164">
        <f>'AEO T30 Steel 2022 Raw'!J53</f>
        <v>4.9693430000000003</v>
      </c>
      <c r="H66" s="164">
        <f>'AEO T30 Steel 2022 Raw'!K53</f>
        <v>4.9947109999999997</v>
      </c>
      <c r="I66" s="164">
        <f>'AEO T30 Steel 2022 Raw'!L53</f>
        <v>4.9738110000000004</v>
      </c>
      <c r="J66" s="164">
        <f>'AEO T30 Steel 2022 Raw'!M53</f>
        <v>4.9501629999999999</v>
      </c>
      <c r="K66" s="164">
        <f>'AEO T30 Steel 2022 Raw'!N53</f>
        <v>4.903937</v>
      </c>
      <c r="L66" s="164">
        <f>'AEO T30 Steel 2022 Raw'!O53</f>
        <v>4.8705949999999998</v>
      </c>
      <c r="M66" s="164">
        <f>'AEO T30 Steel 2022 Raw'!P53</f>
        <v>4.8381499999999997</v>
      </c>
      <c r="N66" s="164">
        <f>'AEO T30 Steel 2022 Raw'!Q53</f>
        <v>4.8183819999999997</v>
      </c>
      <c r="O66" s="164">
        <f>'AEO T30 Steel 2022 Raw'!R53</f>
        <v>4.7947199999999999</v>
      </c>
      <c r="P66" s="164">
        <f>'AEO T30 Steel 2022 Raw'!S53</f>
        <v>4.7805439999999999</v>
      </c>
      <c r="Q66" s="164">
        <f>'AEO T30 Steel 2022 Raw'!T53</f>
        <v>4.7709599999999996</v>
      </c>
      <c r="R66" s="164">
        <f>'AEO T30 Steel 2022 Raw'!U53</f>
        <v>4.7607290000000004</v>
      </c>
      <c r="S66" s="164">
        <f>'AEO T30 Steel 2022 Raw'!V53</f>
        <v>4.744408</v>
      </c>
      <c r="T66" s="164">
        <f>'AEO T30 Steel 2022 Raw'!W53</f>
        <v>4.7304089999999999</v>
      </c>
      <c r="U66" s="164">
        <f>'AEO T30 Steel 2022 Raw'!X53</f>
        <v>4.7048629999999996</v>
      </c>
      <c r="V66" s="164">
        <f>'AEO T30 Steel 2022 Raw'!Y53</f>
        <v>4.6816469999999999</v>
      </c>
      <c r="W66" s="164">
        <f>'AEO T30 Steel 2022 Raw'!Z53</f>
        <v>4.66995</v>
      </c>
      <c r="X66" s="164">
        <f>'AEO T30 Steel 2022 Raw'!AA53</f>
        <v>4.6721120000000003</v>
      </c>
      <c r="Y66" s="164">
        <f>'AEO T30 Steel 2022 Raw'!AB53</f>
        <v>4.6784860000000004</v>
      </c>
      <c r="Z66" s="164">
        <f>'AEO T30 Steel 2022 Raw'!AC53</f>
        <v>4.6659509999999997</v>
      </c>
      <c r="AA66" s="164">
        <f>'AEO T30 Steel 2022 Raw'!AD53</f>
        <v>4.6550149999999997</v>
      </c>
      <c r="AB66" s="164">
        <f>'AEO T30 Steel 2022 Raw'!AE53</f>
        <v>4.6612749999999998</v>
      </c>
      <c r="AC66" s="164">
        <f>'AEO T30 Steel 2022 Raw'!AF53</f>
        <v>4.657254</v>
      </c>
      <c r="AD66" s="164">
        <f>'AEO T30 Steel 2022 Raw'!AG53</f>
        <v>4.627529</v>
      </c>
      <c r="AE66" s="164">
        <f>'AEO T30 Steel 2022 Raw'!AH53</f>
        <v>4.6008760000000004</v>
      </c>
      <c r="AF66" s="164">
        <f>'AEO T30 Steel 2022 Raw'!AI53</f>
        <v>4.5979400000000004</v>
      </c>
      <c r="AG66" s="256">
        <f>'AEO T30 Steel 2022 Raw'!AJ53</f>
        <v>-3.0000000000000001E-3</v>
      </c>
    </row>
    <row r="67" spans="1:34" ht="15" customHeight="1" x14ac:dyDescent="0.25">
      <c r="B67" s="261" t="s">
        <v>2136</v>
      </c>
      <c r="C67" s="262"/>
      <c r="D67" s="262"/>
      <c r="E67" s="262"/>
      <c r="F67" s="262"/>
      <c r="G67" s="262"/>
      <c r="H67" s="262"/>
      <c r="I67" s="262"/>
      <c r="J67" s="262"/>
      <c r="K67" s="262"/>
      <c r="L67" s="262"/>
      <c r="M67" s="262"/>
      <c r="N67" s="262"/>
      <c r="O67" s="262"/>
      <c r="P67" s="262"/>
      <c r="Q67" s="262"/>
      <c r="R67" s="262"/>
      <c r="S67" s="262"/>
      <c r="T67" s="262"/>
      <c r="U67" s="262"/>
      <c r="V67" s="262"/>
      <c r="W67" s="262"/>
      <c r="X67" s="262"/>
      <c r="Y67" s="262"/>
      <c r="Z67" s="262"/>
      <c r="AA67" s="262"/>
      <c r="AB67" s="262"/>
      <c r="AC67" s="262"/>
      <c r="AD67" s="262"/>
      <c r="AE67" s="262"/>
      <c r="AF67" s="262"/>
      <c r="AG67" s="262"/>
      <c r="AH67" s="223"/>
    </row>
    <row r="68" spans="1:34" ht="15" customHeight="1" x14ac:dyDescent="0.25">
      <c r="B68" s="32" t="s">
        <v>2137</v>
      </c>
    </row>
    <row r="69" spans="1:34" ht="15" customHeight="1" x14ac:dyDescent="0.25">
      <c r="B69" s="32" t="s">
        <v>2138</v>
      </c>
    </row>
    <row r="70" spans="1:34" ht="15" customHeight="1" x14ac:dyDescent="0.25">
      <c r="B70" s="32" t="s">
        <v>2123</v>
      </c>
    </row>
    <row r="71" spans="1:34" ht="15" customHeight="1" x14ac:dyDescent="0.25">
      <c r="B71" s="32" t="s">
        <v>2139</v>
      </c>
    </row>
    <row r="72" spans="1:34" ht="15" customHeight="1" x14ac:dyDescent="0.25">
      <c r="B72" s="32" t="s">
        <v>2140</v>
      </c>
    </row>
    <row r="73" spans="1:34" ht="15" customHeight="1" x14ac:dyDescent="0.25">
      <c r="B73" s="32" t="s">
        <v>2125</v>
      </c>
    </row>
    <row r="74" spans="1:34" ht="12" customHeight="1" x14ac:dyDescent="0.25">
      <c r="B74" s="32" t="s">
        <v>2013</v>
      </c>
    </row>
    <row r="75" spans="1:34" ht="15" customHeight="1" x14ac:dyDescent="0.25">
      <c r="B75" s="32" t="s">
        <v>2126</v>
      </c>
    </row>
    <row r="76" spans="1:34" ht="15" customHeight="1" x14ac:dyDescent="0.25">
      <c r="B76" s="32" t="s">
        <v>2127</v>
      </c>
    </row>
    <row r="77" spans="1:34" ht="15" customHeight="1" x14ac:dyDescent="0.25">
      <c r="B77" s="32" t="s">
        <v>2141</v>
      </c>
    </row>
    <row r="78" spans="1:34" ht="15" customHeight="1" x14ac:dyDescent="0.25">
      <c r="B78" s="32" t="s">
        <v>2142</v>
      </c>
    </row>
    <row r="79" spans="1:34" ht="15" customHeight="1" x14ac:dyDescent="0.25"/>
    <row r="80" spans="1:34" ht="12" customHeight="1" x14ac:dyDescent="0.25"/>
    <row r="81" ht="15" customHeight="1" x14ac:dyDescent="0.25"/>
    <row r="82" ht="15" customHeight="1" x14ac:dyDescent="0.25"/>
    <row r="83" ht="15" customHeight="1" x14ac:dyDescent="0.25"/>
    <row r="84" ht="15" customHeight="1" x14ac:dyDescent="0.25"/>
    <row r="85" ht="12" customHeight="1" x14ac:dyDescent="0.25"/>
    <row r="86" ht="15" customHeight="1" x14ac:dyDescent="0.25"/>
    <row r="87" ht="15" customHeight="1" x14ac:dyDescent="0.25"/>
    <row r="88" ht="15" customHeight="1" x14ac:dyDescent="0.25"/>
    <row r="89" ht="12"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2" customHeight="1" x14ac:dyDescent="0.25"/>
    <row r="105" ht="15" customHeight="1" x14ac:dyDescent="0.25"/>
    <row r="106" ht="15" customHeight="1" x14ac:dyDescent="0.25"/>
    <row r="107" ht="15" customHeight="1" x14ac:dyDescent="0.25"/>
    <row r="108" ht="15" customHeight="1" x14ac:dyDescent="0.25"/>
    <row r="109" ht="15" customHeight="1" x14ac:dyDescent="0.25"/>
    <row r="110" ht="12" customHeight="1" x14ac:dyDescent="0.25"/>
    <row r="111" ht="15" customHeight="1" x14ac:dyDescent="0.25"/>
    <row r="112" ht="15" customHeight="1" x14ac:dyDescent="0.25"/>
    <row r="113" ht="15" customHeight="1" x14ac:dyDescent="0.25"/>
    <row r="114" ht="12" customHeight="1" x14ac:dyDescent="0.25"/>
    <row r="115" ht="15" customHeight="1" x14ac:dyDescent="0.25"/>
    <row r="116" ht="15" customHeight="1" x14ac:dyDescent="0.25"/>
    <row r="117" ht="15" customHeight="1" x14ac:dyDescent="0.25"/>
    <row r="118" ht="15" customHeight="1" x14ac:dyDescent="0.25"/>
    <row r="119" ht="15" customHeight="1" x14ac:dyDescent="0.25"/>
    <row r="120" ht="12" customHeight="1" x14ac:dyDescent="0.25"/>
    <row r="121" ht="15" customHeight="1" x14ac:dyDescent="0.25"/>
    <row r="122" ht="15" customHeight="1" x14ac:dyDescent="0.25"/>
    <row r="123" ht="15" customHeight="1" x14ac:dyDescent="0.25"/>
    <row r="124" ht="15" customHeight="1" x14ac:dyDescent="0.25"/>
    <row r="125" ht="12"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spans="2:33" ht="15" customHeight="1" x14ac:dyDescent="0.25"/>
    <row r="146" spans="2:33" ht="15" customHeight="1" x14ac:dyDescent="0.25"/>
    <row r="147" spans="2:33" ht="15" customHeight="1" x14ac:dyDescent="0.25">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row>
    <row r="148" spans="2:33" ht="15" customHeight="1" x14ac:dyDescent="0.25"/>
    <row r="149" spans="2:33" ht="15" customHeight="1" x14ac:dyDescent="0.25"/>
    <row r="150" spans="2:33" ht="15" customHeight="1" x14ac:dyDescent="0.25"/>
    <row r="151" spans="2:33" ht="15" customHeight="1" x14ac:dyDescent="0.25"/>
    <row r="152" spans="2:33" ht="15" customHeight="1" x14ac:dyDescent="0.25"/>
    <row r="153" spans="2:33" ht="15" customHeight="1" x14ac:dyDescent="0.25"/>
    <row r="154" spans="2:33" ht="15" customHeight="1" x14ac:dyDescent="0.25"/>
    <row r="155" spans="2:33" ht="15" customHeight="1" x14ac:dyDescent="0.25"/>
    <row r="156" spans="2:33" ht="15" customHeight="1" x14ac:dyDescent="0.25"/>
    <row r="157" spans="2:33" ht="15" customHeight="1" x14ac:dyDescent="0.25"/>
    <row r="158" spans="2:33" ht="15" customHeight="1" x14ac:dyDescent="0.25"/>
    <row r="159" spans="2:33" ht="15" customHeight="1" x14ac:dyDescent="0.25"/>
    <row r="160" spans="2:33"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2"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2" customHeight="1" x14ac:dyDescent="0.25"/>
    <row r="226" ht="15" customHeight="1" x14ac:dyDescent="0.25"/>
    <row r="227" ht="12" customHeight="1" x14ac:dyDescent="0.25"/>
    <row r="228" ht="15" customHeight="1" x14ac:dyDescent="0.25"/>
    <row r="229" ht="15" customHeight="1" x14ac:dyDescent="0.25"/>
    <row r="230" ht="15" customHeight="1" x14ac:dyDescent="0.25"/>
    <row r="231" ht="15" customHeight="1" x14ac:dyDescent="0.25"/>
    <row r="232" ht="12" customHeight="1" x14ac:dyDescent="0.25"/>
    <row r="233" ht="15" customHeight="1" x14ac:dyDescent="0.25"/>
    <row r="234" ht="15" customHeight="1" x14ac:dyDescent="0.25"/>
    <row r="235" ht="15" customHeight="1" x14ac:dyDescent="0.25"/>
    <row r="236" ht="12" customHeight="1" x14ac:dyDescent="0.25"/>
    <row r="237" ht="15" customHeight="1" x14ac:dyDescent="0.25"/>
    <row r="238" ht="15" customHeight="1" x14ac:dyDescent="0.25"/>
    <row r="239" ht="15" customHeight="1" x14ac:dyDescent="0.25"/>
    <row r="240" ht="15" customHeight="1" x14ac:dyDescent="0.25"/>
    <row r="241" ht="12" customHeight="1" x14ac:dyDescent="0.25"/>
    <row r="242" ht="15" customHeight="1" x14ac:dyDescent="0.25"/>
    <row r="243" ht="15" customHeight="1" x14ac:dyDescent="0.25"/>
    <row r="244" ht="12"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spans="2:33" ht="15" customHeight="1" x14ac:dyDescent="0.25"/>
    <row r="274" spans="2:33" ht="15" customHeight="1" x14ac:dyDescent="0.25"/>
    <row r="275" spans="2:33" ht="15" customHeight="1" x14ac:dyDescent="0.25"/>
    <row r="276" spans="2:33" ht="15" customHeight="1" x14ac:dyDescent="0.25"/>
    <row r="277" spans="2:33" ht="15" customHeight="1" x14ac:dyDescent="0.25"/>
    <row r="278" spans="2:33" ht="15" customHeight="1" x14ac:dyDescent="0.25"/>
    <row r="279" spans="2:33" ht="15" customHeight="1" x14ac:dyDescent="0.25"/>
    <row r="280" spans="2:33" ht="15" customHeight="1" x14ac:dyDescent="0.25"/>
    <row r="281" spans="2:33" ht="15" customHeight="1" x14ac:dyDescent="0.25"/>
    <row r="282" spans="2:33" ht="15" customHeight="1" x14ac:dyDescent="0.25"/>
    <row r="283" spans="2:33"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row>
    <row r="284" spans="2:33" ht="15" customHeight="1" x14ac:dyDescent="0.25"/>
    <row r="285" spans="2:33" ht="15" customHeight="1" x14ac:dyDescent="0.25"/>
    <row r="286" spans="2:33" ht="15" customHeight="1" x14ac:dyDescent="0.25"/>
    <row r="287" spans="2:33" ht="15" customHeight="1" x14ac:dyDescent="0.25"/>
    <row r="288" spans="2:3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2" customHeight="1" x14ac:dyDescent="0.25"/>
    <row r="323" ht="15" customHeight="1" x14ac:dyDescent="0.25"/>
    <row r="324" ht="12" customHeight="1" x14ac:dyDescent="0.25"/>
    <row r="325" ht="15" customHeight="1" x14ac:dyDescent="0.25"/>
    <row r="326" ht="12" customHeight="1" x14ac:dyDescent="0.25"/>
    <row r="327" ht="15" customHeight="1" x14ac:dyDescent="0.25"/>
    <row r="328" ht="15" customHeight="1" x14ac:dyDescent="0.25"/>
    <row r="329" ht="15" customHeight="1" x14ac:dyDescent="0.25"/>
    <row r="330" ht="15" customHeight="1" x14ac:dyDescent="0.25"/>
    <row r="331" ht="12"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2:33" ht="15" customHeight="1" x14ac:dyDescent="0.25"/>
    <row r="354" spans="2:33" ht="15" customHeight="1" x14ac:dyDescent="0.25"/>
    <row r="355" spans="2:33" ht="15" customHeight="1" x14ac:dyDescent="0.25"/>
    <row r="356" spans="2:33" ht="15" customHeight="1" x14ac:dyDescent="0.25"/>
    <row r="357" spans="2:33" ht="15" customHeight="1" x14ac:dyDescent="0.25"/>
    <row r="358" spans="2:33" ht="15" customHeight="1" x14ac:dyDescent="0.25"/>
    <row r="359" spans="2:33" ht="15" customHeight="1" x14ac:dyDescent="0.25"/>
    <row r="360" spans="2:33" ht="15" customHeight="1" x14ac:dyDescent="0.25"/>
    <row r="361" spans="2:33" ht="15" customHeight="1" x14ac:dyDescent="0.25"/>
    <row r="362" spans="2:33" ht="15" customHeight="1" x14ac:dyDescent="0.25"/>
    <row r="363" spans="2:33" ht="15" customHeight="1" x14ac:dyDescent="0.25"/>
    <row r="364" spans="2:33" ht="15" customHeight="1" x14ac:dyDescent="0.25"/>
    <row r="365" spans="2:33" ht="12" customHeight="1" x14ac:dyDescent="0.25"/>
    <row r="366" spans="2:33" ht="15" customHeight="1" x14ac:dyDescent="0.25"/>
    <row r="367" spans="2:33" ht="15" customHeight="1" x14ac:dyDescent="0.25"/>
    <row r="368" spans="2:33"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row>
    <row r="369" ht="15" customHeight="1" x14ac:dyDescent="0.25"/>
    <row r="370" ht="15"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2"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2" customHeight="1" x14ac:dyDescent="0.25"/>
    <row r="492" ht="15" customHeight="1" x14ac:dyDescent="0.25"/>
    <row r="493" ht="15" customHeight="1" x14ac:dyDescent="0.25"/>
    <row r="494" ht="12"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2" customHeight="1" x14ac:dyDescent="0.25"/>
    <row r="509" ht="15" customHeight="1" x14ac:dyDescent="0.25"/>
    <row r="510" ht="15" customHeight="1" x14ac:dyDescent="0.25"/>
    <row r="511" ht="12" customHeight="1" x14ac:dyDescent="0.25"/>
    <row r="512" ht="12"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2"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2"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row>
    <row r="552" spans="2:33" ht="15" customHeight="1" x14ac:dyDescent="0.25"/>
    <row r="553" spans="2:33" ht="15" customHeight="1" x14ac:dyDescent="0.25"/>
    <row r="554" spans="2:33" ht="15" customHeight="1" x14ac:dyDescent="0.25"/>
    <row r="555" spans="2:33" ht="15" customHeight="1" x14ac:dyDescent="0.25"/>
    <row r="556" spans="2:33" ht="15" customHeight="1" x14ac:dyDescent="0.25"/>
    <row r="557" spans="2:33" ht="15" customHeight="1" x14ac:dyDescent="0.25"/>
    <row r="558" spans="2:33" ht="15" customHeight="1" x14ac:dyDescent="0.25"/>
    <row r="559" spans="2:33" ht="15" customHeight="1" x14ac:dyDescent="0.25"/>
    <row r="560" spans="2:33"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2"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2"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2" customHeight="1" x14ac:dyDescent="0.25"/>
    <row r="623" ht="15" customHeight="1" x14ac:dyDescent="0.25"/>
    <row r="624" ht="15" customHeight="1" x14ac:dyDescent="0.25"/>
    <row r="625" ht="12"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spans="2:33" ht="15" customHeight="1" x14ac:dyDescent="0.25"/>
    <row r="642" spans="2:33" ht="15" customHeight="1" x14ac:dyDescent="0.25"/>
    <row r="643" spans="2:33"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row>
    <row r="644" spans="2:33" ht="15" customHeight="1" x14ac:dyDescent="0.25"/>
    <row r="645" spans="2:33" ht="15" customHeight="1" x14ac:dyDescent="0.25"/>
    <row r="646" spans="2:33" ht="15" customHeight="1" x14ac:dyDescent="0.25"/>
    <row r="647" spans="2:33" ht="15" customHeight="1" x14ac:dyDescent="0.25"/>
    <row r="648" spans="2:33" ht="15" customHeight="1" x14ac:dyDescent="0.25"/>
    <row r="649" spans="2:33" ht="15" customHeight="1" x14ac:dyDescent="0.25"/>
    <row r="650" spans="2:33" ht="15" customHeight="1" x14ac:dyDescent="0.25"/>
    <row r="651" spans="2:33" ht="15" customHeight="1" x14ac:dyDescent="0.25"/>
    <row r="652" spans="2:33" ht="15" customHeight="1" x14ac:dyDescent="0.25"/>
    <row r="653" spans="2:33" ht="15" customHeight="1" x14ac:dyDescent="0.25"/>
    <row r="654" spans="2:33" ht="15" customHeight="1" x14ac:dyDescent="0.25"/>
    <row r="655" spans="2:33" ht="12" customHeight="1" x14ac:dyDescent="0.25"/>
    <row r="656" spans="2:3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2"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2"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2" customHeight="1" x14ac:dyDescent="0.25"/>
    <row r="700" ht="15" customHeight="1" x14ac:dyDescent="0.25"/>
    <row r="701" ht="15" customHeight="1" x14ac:dyDescent="0.25"/>
    <row r="702" ht="12"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row>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2"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2" customHeight="1" x14ac:dyDescent="0.25"/>
    <row r="790" ht="15" customHeight="1" x14ac:dyDescent="0.25"/>
    <row r="791" ht="15" customHeight="1" x14ac:dyDescent="0.25"/>
    <row r="792" ht="12"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spans="2:33" ht="15" customHeight="1" x14ac:dyDescent="0.25"/>
    <row r="802" spans="2:33" ht="15" customHeight="1" x14ac:dyDescent="0.25"/>
    <row r="803" spans="2:33" ht="15" customHeight="1" x14ac:dyDescent="0.25"/>
    <row r="804" spans="2:33" ht="15" customHeight="1" x14ac:dyDescent="0.25"/>
    <row r="805" spans="2:33" ht="15" customHeight="1" x14ac:dyDescent="0.25"/>
    <row r="806" spans="2:33" ht="15" customHeight="1" x14ac:dyDescent="0.25"/>
    <row r="807" spans="2:33" ht="15" customHeight="1" x14ac:dyDescent="0.25"/>
    <row r="808" spans="2:33" ht="15" customHeight="1" x14ac:dyDescent="0.25"/>
    <row r="809" spans="2:33" ht="15" customHeight="1" x14ac:dyDescent="0.25"/>
    <row r="810" spans="2:33"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row>
    <row r="811" spans="2:33" ht="15" customHeight="1" x14ac:dyDescent="0.25"/>
    <row r="812" spans="2:33" ht="15" customHeight="1" x14ac:dyDescent="0.25"/>
    <row r="813" spans="2:33" ht="15" customHeight="1" x14ac:dyDescent="0.25"/>
    <row r="814" spans="2:33" ht="15" customHeight="1" x14ac:dyDescent="0.25"/>
    <row r="815" spans="2:33" ht="15" customHeight="1" x14ac:dyDescent="0.25"/>
    <row r="816" spans="2:33"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2"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2" customHeight="1" x14ac:dyDescent="0.25"/>
    <row r="869" ht="15" customHeight="1" x14ac:dyDescent="0.25"/>
    <row r="870" ht="15" customHeight="1" x14ac:dyDescent="0.25"/>
    <row r="871" ht="12"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row>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2"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2"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2"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row r="970" spans="2:33" ht="15" customHeight="1" x14ac:dyDescent="0.25"/>
    <row r="971" spans="2:33" ht="15" customHeight="1" x14ac:dyDescent="0.25"/>
    <row r="972" spans="2:33" ht="15" customHeight="1" x14ac:dyDescent="0.25"/>
    <row r="973" spans="2:33"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row>
    <row r="974" spans="2:33" ht="15" customHeight="1" x14ac:dyDescent="0.25"/>
    <row r="975" spans="2:33" ht="15" customHeight="1" x14ac:dyDescent="0.25"/>
    <row r="976" spans="2:33"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2"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2"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spans="2:33" ht="15" customHeight="1" x14ac:dyDescent="0.25">
      <c r="B1073" s="259"/>
      <c r="C1073" s="259"/>
      <c r="D1073" s="259"/>
      <c r="E1073" s="259"/>
      <c r="F1073" s="259"/>
      <c r="G1073" s="259"/>
      <c r="H1073" s="259"/>
      <c r="I1073" s="259"/>
      <c r="J1073" s="259"/>
      <c r="K1073" s="259"/>
      <c r="L1073" s="259"/>
      <c r="M1073" s="259"/>
      <c r="N1073" s="259"/>
      <c r="O1073" s="259"/>
      <c r="P1073" s="259"/>
      <c r="Q1073" s="259"/>
      <c r="R1073" s="259"/>
      <c r="S1073" s="259"/>
      <c r="T1073" s="259"/>
      <c r="U1073" s="259"/>
      <c r="V1073" s="259"/>
      <c r="W1073" s="259"/>
      <c r="X1073" s="259"/>
      <c r="Y1073" s="259"/>
      <c r="Z1073" s="259"/>
      <c r="AA1073" s="259"/>
      <c r="AB1073" s="259"/>
      <c r="AC1073" s="259"/>
      <c r="AD1073" s="259"/>
      <c r="AE1073" s="259"/>
      <c r="AF1073" s="259"/>
      <c r="AG1073" s="259"/>
    </row>
    <row r="1074" spans="2:33" ht="15" customHeight="1" x14ac:dyDescent="0.25"/>
    <row r="1075" spans="2:33" ht="15" customHeight="1" x14ac:dyDescent="0.25"/>
    <row r="1076" spans="2:33" ht="15" customHeight="1" x14ac:dyDescent="0.25"/>
    <row r="1077" spans="2:33" ht="15" customHeight="1" x14ac:dyDescent="0.25"/>
    <row r="1078" spans="2:33" ht="15" customHeight="1" x14ac:dyDescent="0.25"/>
    <row r="1079" spans="2:33" ht="15" customHeight="1" x14ac:dyDescent="0.25"/>
    <row r="1080" spans="2:33" ht="15" customHeight="1" x14ac:dyDescent="0.25"/>
    <row r="1081" spans="2:33" ht="15" customHeight="1" x14ac:dyDescent="0.25"/>
    <row r="1082" spans="2:33" ht="15" customHeight="1" x14ac:dyDescent="0.25"/>
    <row r="1083" spans="2:33" ht="15" customHeight="1" x14ac:dyDescent="0.25"/>
    <row r="1084" spans="2:33" ht="15" customHeight="1" x14ac:dyDescent="0.25"/>
    <row r="1085" spans="2:33" ht="12" customHeight="1" x14ac:dyDescent="0.25"/>
    <row r="1086" spans="2:33" ht="12" customHeight="1" x14ac:dyDescent="0.25"/>
    <row r="1087" spans="2:33" ht="12" customHeight="1" x14ac:dyDescent="0.25"/>
    <row r="1088" spans="2:33" ht="12" customHeight="1" x14ac:dyDescent="0.25"/>
    <row r="1089" ht="12" customHeight="1" x14ac:dyDescent="0.25"/>
    <row r="1090" ht="12"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2"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2" customHeight="1" x14ac:dyDescent="0.25"/>
    <row r="1125" ht="15" customHeight="1" x14ac:dyDescent="0.25"/>
    <row r="1126" ht="15" customHeight="1" x14ac:dyDescent="0.25"/>
    <row r="1127" ht="12" customHeight="1" x14ac:dyDescent="0.25"/>
    <row r="1128" ht="12"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spans="2:33" ht="15" customHeight="1" x14ac:dyDescent="0.25"/>
    <row r="1138" spans="2:33" ht="15" customHeight="1" x14ac:dyDescent="0.25"/>
    <row r="1139" spans="2:33" ht="15" customHeight="1" x14ac:dyDescent="0.25"/>
    <row r="1140" spans="2:33" ht="15" customHeight="1" x14ac:dyDescent="0.25"/>
    <row r="1141" spans="2:33" ht="15" customHeight="1" x14ac:dyDescent="0.25"/>
    <row r="1142" spans="2:33" ht="15" customHeight="1" x14ac:dyDescent="0.25"/>
    <row r="1143" spans="2:33" ht="15" customHeight="1" x14ac:dyDescent="0.25"/>
    <row r="1144" spans="2:33" ht="15" customHeight="1" x14ac:dyDescent="0.25"/>
    <row r="1145" spans="2:33" ht="15" customHeight="1" x14ac:dyDescent="0.25">
      <c r="B1145" s="259"/>
      <c r="C1145" s="259"/>
      <c r="D1145" s="259"/>
      <c r="E1145" s="259"/>
      <c r="F1145" s="259"/>
      <c r="G1145" s="259"/>
      <c r="H1145" s="259"/>
      <c r="I1145" s="259"/>
      <c r="J1145" s="259"/>
      <c r="K1145" s="259"/>
      <c r="L1145" s="259"/>
      <c r="M1145" s="259"/>
      <c r="N1145" s="259"/>
      <c r="O1145" s="259"/>
      <c r="P1145" s="259"/>
      <c r="Q1145" s="259"/>
      <c r="R1145" s="259"/>
      <c r="S1145" s="259"/>
      <c r="T1145" s="259"/>
      <c r="U1145" s="259"/>
      <c r="V1145" s="259"/>
      <c r="W1145" s="259"/>
      <c r="X1145" s="259"/>
      <c r="Y1145" s="259"/>
      <c r="Z1145" s="259"/>
      <c r="AA1145" s="259"/>
      <c r="AB1145" s="259"/>
      <c r="AC1145" s="259"/>
      <c r="AD1145" s="259"/>
      <c r="AE1145" s="259"/>
      <c r="AF1145" s="259"/>
      <c r="AG1145" s="259"/>
    </row>
    <row r="1146" spans="2:33" ht="15" customHeight="1" x14ac:dyDescent="0.25"/>
    <row r="1147" spans="2:33" ht="15" customHeight="1" x14ac:dyDescent="0.25"/>
    <row r="1148" spans="2:33" ht="15" customHeight="1" x14ac:dyDescent="0.25"/>
    <row r="1149" spans="2:33" ht="15" customHeight="1" x14ac:dyDescent="0.25"/>
    <row r="1150" spans="2:33" ht="15" customHeight="1" x14ac:dyDescent="0.25"/>
    <row r="1151" spans="2:33" ht="15" customHeight="1" x14ac:dyDescent="0.25"/>
    <row r="1152" spans="2:33"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2"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2"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2"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2" customHeight="1" x14ac:dyDescent="0.25"/>
    <row r="1221" ht="12"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2"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2"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2"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2" customHeight="1" x14ac:dyDescent="0.25"/>
    <row r="1257" ht="12" customHeight="1" x14ac:dyDescent="0.25"/>
    <row r="1258" ht="15" customHeight="1" x14ac:dyDescent="0.25"/>
    <row r="1259" ht="15" customHeight="1" x14ac:dyDescent="0.25"/>
    <row r="1260" ht="15" customHeight="1" x14ac:dyDescent="0.25"/>
    <row r="1261" ht="12"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5" customHeight="1" x14ac:dyDescent="0.25"/>
    <row r="1276" spans="2:33" ht="15" customHeight="1" x14ac:dyDescent="0.25"/>
    <row r="1277" spans="2:33" ht="15" customHeight="1" x14ac:dyDescent="0.25"/>
    <row r="1278" spans="2:33" ht="15" customHeight="1" x14ac:dyDescent="0.25"/>
    <row r="1279" spans="2:33" ht="15" customHeight="1" x14ac:dyDescent="0.25">
      <c r="B1279" s="259"/>
      <c r="C1279" s="259"/>
      <c r="D1279" s="259"/>
      <c r="E1279" s="259"/>
      <c r="F1279" s="259"/>
      <c r="G1279" s="259"/>
      <c r="H1279" s="259"/>
      <c r="I1279" s="259"/>
      <c r="J1279" s="259"/>
      <c r="K1279" s="259"/>
      <c r="L1279" s="259"/>
      <c r="M1279" s="259"/>
      <c r="N1279" s="259"/>
      <c r="O1279" s="259"/>
      <c r="P1279" s="259"/>
      <c r="Q1279" s="259"/>
      <c r="R1279" s="259"/>
      <c r="S1279" s="259"/>
      <c r="T1279" s="259"/>
      <c r="U1279" s="259"/>
      <c r="V1279" s="259"/>
      <c r="W1279" s="259"/>
      <c r="X1279" s="259"/>
      <c r="Y1279" s="259"/>
      <c r="Z1279" s="259"/>
      <c r="AA1279" s="259"/>
      <c r="AB1279" s="259"/>
      <c r="AC1279" s="259"/>
      <c r="AD1279" s="259"/>
      <c r="AE1279" s="259"/>
      <c r="AF1279" s="259"/>
      <c r="AG1279" s="259"/>
    </row>
    <row r="1280" spans="2:33"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2"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2" customHeight="1" x14ac:dyDescent="0.25"/>
    <row r="1360" ht="12" customHeight="1" x14ac:dyDescent="0.25"/>
    <row r="1361" ht="15" customHeight="1" x14ac:dyDescent="0.25"/>
    <row r="1362" ht="15" customHeight="1" x14ac:dyDescent="0.25"/>
    <row r="1363" ht="15" customHeight="1" x14ac:dyDescent="0.25"/>
    <row r="1364" ht="15" customHeight="1" x14ac:dyDescent="0.25"/>
    <row r="1365" ht="12"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2"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2" customHeight="1" x14ac:dyDescent="0.25"/>
    <row r="1378" ht="12"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spans="2:33" ht="15" customHeight="1" x14ac:dyDescent="0.25"/>
    <row r="1394" spans="2:33" ht="15" customHeight="1" x14ac:dyDescent="0.25"/>
    <row r="1395" spans="2:33" ht="15" customHeight="1" x14ac:dyDescent="0.25"/>
    <row r="1396" spans="2:33" ht="15" customHeight="1" x14ac:dyDescent="0.25"/>
    <row r="1397" spans="2:33" ht="15" customHeight="1" x14ac:dyDescent="0.25">
      <c r="B1397" s="259"/>
      <c r="C1397" s="259"/>
      <c r="D1397" s="259"/>
      <c r="E1397" s="259"/>
      <c r="F1397" s="259"/>
      <c r="G1397" s="259"/>
      <c r="H1397" s="259"/>
      <c r="I1397" s="259"/>
      <c r="J1397" s="259"/>
      <c r="K1397" s="259"/>
      <c r="L1397" s="259"/>
      <c r="M1397" s="259"/>
      <c r="N1397" s="259"/>
      <c r="O1397" s="259"/>
      <c r="P1397" s="259"/>
      <c r="Q1397" s="259"/>
      <c r="R1397" s="259"/>
      <c r="S1397" s="259"/>
      <c r="T1397" s="259"/>
      <c r="U1397" s="259"/>
      <c r="V1397" s="259"/>
      <c r="W1397" s="259"/>
      <c r="X1397" s="259"/>
      <c r="Y1397" s="259"/>
      <c r="Z1397" s="259"/>
      <c r="AA1397" s="259"/>
      <c r="AB1397" s="259"/>
      <c r="AC1397" s="259"/>
      <c r="AD1397" s="259"/>
      <c r="AE1397" s="259"/>
      <c r="AF1397" s="259"/>
      <c r="AG1397" s="259"/>
    </row>
    <row r="1398" spans="2:33" ht="15" customHeight="1" x14ac:dyDescent="0.25"/>
    <row r="1399" spans="2:33" ht="15" customHeight="1" x14ac:dyDescent="0.25"/>
    <row r="1400" spans="2:33" ht="15" customHeight="1" x14ac:dyDescent="0.25"/>
    <row r="1401" spans="2:33" ht="15" customHeight="1" x14ac:dyDescent="0.25"/>
    <row r="1402" spans="2:33" ht="15" customHeight="1" x14ac:dyDescent="0.25"/>
    <row r="1403" spans="2:33" ht="15" customHeight="1" x14ac:dyDescent="0.25"/>
    <row r="1404" spans="2:33" ht="15" customHeight="1" x14ac:dyDescent="0.25"/>
    <row r="1405" spans="2:33" ht="15" customHeight="1" x14ac:dyDescent="0.25"/>
    <row r="1406" spans="2:33" ht="15" customHeight="1" x14ac:dyDescent="0.25"/>
    <row r="1407" spans="2:33" ht="15" customHeight="1" x14ac:dyDescent="0.25"/>
    <row r="1408" spans="2:33" ht="15"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2"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2"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2" customHeight="1" x14ac:dyDescent="0.25"/>
    <row r="1460" ht="15" customHeight="1" x14ac:dyDescent="0.25"/>
    <row r="1461" ht="12" customHeight="1" x14ac:dyDescent="0.25"/>
    <row r="1462" ht="12" customHeight="1" x14ac:dyDescent="0.25"/>
    <row r="1463" ht="15" customHeight="1" x14ac:dyDescent="0.25"/>
    <row r="1464" ht="15" customHeight="1" x14ac:dyDescent="0.25"/>
    <row r="1465" ht="15" customHeight="1" x14ac:dyDescent="0.25"/>
    <row r="1466" ht="15" customHeight="1" x14ac:dyDescent="0.25"/>
    <row r="1467" ht="12"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2"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2" customHeight="1" x14ac:dyDescent="0.25"/>
    <row r="1481" ht="12" customHeight="1" x14ac:dyDescent="0.25"/>
    <row r="1482" ht="15" customHeight="1" x14ac:dyDescent="0.25"/>
    <row r="1483" ht="12"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c r="B1501" s="259"/>
      <c r="C1501" s="259"/>
      <c r="D1501" s="259"/>
      <c r="E1501" s="259"/>
      <c r="F1501" s="259"/>
      <c r="G1501" s="259"/>
      <c r="H1501" s="259"/>
      <c r="I1501" s="259"/>
      <c r="J1501" s="259"/>
      <c r="K1501" s="259"/>
      <c r="L1501" s="259"/>
      <c r="M1501" s="259"/>
      <c r="N1501" s="259"/>
      <c r="O1501" s="259"/>
      <c r="P1501" s="259"/>
      <c r="Q1501" s="259"/>
      <c r="R1501" s="259"/>
      <c r="S1501" s="259"/>
      <c r="T1501" s="259"/>
      <c r="U1501" s="259"/>
      <c r="V1501" s="259"/>
      <c r="W1501" s="259"/>
      <c r="X1501" s="259"/>
      <c r="Y1501" s="259"/>
      <c r="Z1501" s="259"/>
      <c r="AA1501" s="259"/>
      <c r="AB1501" s="259"/>
      <c r="AC1501" s="259"/>
      <c r="AD1501" s="259"/>
      <c r="AE1501" s="259"/>
      <c r="AF1501" s="259"/>
      <c r="AG1501" s="259"/>
    </row>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sheetData>
  <mergeCells count="15">
    <mergeCell ref="B1279:AG1279"/>
    <mergeCell ref="B1397:AG1397"/>
    <mergeCell ref="B1501:AG1501"/>
    <mergeCell ref="B719:AG719"/>
    <mergeCell ref="B810:AG810"/>
    <mergeCell ref="B888:AG888"/>
    <mergeCell ref="B973:AG973"/>
    <mergeCell ref="B1073:AG1073"/>
    <mergeCell ref="B1145:AG1145"/>
    <mergeCell ref="B643:AG643"/>
    <mergeCell ref="B67:AG67"/>
    <mergeCell ref="B147:AG147"/>
    <mergeCell ref="B283:AG283"/>
    <mergeCell ref="B368:AG368"/>
    <mergeCell ref="B551:AG55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9953F-33BF-4D4A-8861-7FEAB457AE07}">
  <dimension ref="A1:AJ1476"/>
  <sheetViews>
    <sheetView topLeftCell="B10" workbookViewId="0">
      <selection activeCell="AJ114" sqref="AJ114:AJ190"/>
    </sheetView>
  </sheetViews>
  <sheetFormatPr defaultColWidth="8.7109375" defaultRowHeight="15" customHeight="1" x14ac:dyDescent="0.25"/>
  <cols>
    <col min="1" max="1" width="21.42578125" style="226" hidden="1" customWidth="1"/>
    <col min="2" max="2" width="46.7109375" style="226" customWidth="1"/>
    <col min="3" max="33" width="8.7109375" style="226"/>
    <col min="34" max="34" width="8.7109375" style="226" bestFit="1"/>
    <col min="35" max="16384" width="8.7109375" style="226"/>
  </cols>
  <sheetData>
    <row r="1" spans="1:36" ht="15" customHeight="1" thickBot="1" x14ac:dyDescent="0.3">
      <c r="B1" s="155" t="s">
        <v>2173</v>
      </c>
      <c r="C1" s="156">
        <v>2020</v>
      </c>
      <c r="D1" s="156">
        <v>2021</v>
      </c>
      <c r="E1" s="156">
        <v>2022</v>
      </c>
      <c r="F1" s="156">
        <v>2023</v>
      </c>
      <c r="G1" s="156">
        <v>2024</v>
      </c>
      <c r="H1" s="156">
        <v>2025</v>
      </c>
      <c r="I1" s="156">
        <v>2026</v>
      </c>
      <c r="J1" s="156">
        <v>2027</v>
      </c>
      <c r="K1" s="156">
        <v>2028</v>
      </c>
      <c r="L1" s="156">
        <v>2029</v>
      </c>
      <c r="M1" s="156">
        <v>2030</v>
      </c>
      <c r="N1" s="156">
        <v>2031</v>
      </c>
      <c r="O1" s="156">
        <v>2032</v>
      </c>
      <c r="P1" s="156">
        <v>2033</v>
      </c>
      <c r="Q1" s="156">
        <v>2034</v>
      </c>
      <c r="R1" s="156">
        <v>2035</v>
      </c>
      <c r="S1" s="156">
        <v>2036</v>
      </c>
      <c r="T1" s="156">
        <v>2037</v>
      </c>
      <c r="U1" s="156">
        <v>2038</v>
      </c>
      <c r="V1" s="156">
        <v>2039</v>
      </c>
      <c r="W1" s="156">
        <v>2040</v>
      </c>
      <c r="X1" s="156">
        <v>2041</v>
      </c>
      <c r="Y1" s="156">
        <v>2042</v>
      </c>
      <c r="Z1" s="156">
        <v>2043</v>
      </c>
      <c r="AA1" s="156">
        <v>2044</v>
      </c>
      <c r="AB1" s="156">
        <v>2045</v>
      </c>
      <c r="AC1" s="156">
        <v>2046</v>
      </c>
      <c r="AD1" s="156">
        <v>2047</v>
      </c>
      <c r="AE1" s="156">
        <v>2048</v>
      </c>
      <c r="AF1" s="156">
        <v>2049</v>
      </c>
      <c r="AG1" s="156">
        <v>2050</v>
      </c>
      <c r="AJ1" s="246" t="s">
        <v>2195</v>
      </c>
    </row>
    <row r="2" spans="1:36" ht="15" customHeight="1" thickTop="1" x14ac:dyDescent="0.25"/>
    <row r="3" spans="1:36" ht="15" customHeight="1" x14ac:dyDescent="0.25">
      <c r="C3" s="157" t="s">
        <v>85</v>
      </c>
      <c r="D3" s="157" t="s">
        <v>1985</v>
      </c>
    </row>
    <row r="4" spans="1:36" ht="15" customHeight="1" x14ac:dyDescent="0.25">
      <c r="C4" s="157" t="s">
        <v>86</v>
      </c>
      <c r="D4" s="157" t="s">
        <v>1986</v>
      </c>
      <c r="G4" s="157" t="s">
        <v>87</v>
      </c>
    </row>
    <row r="5" spans="1:36" ht="15" customHeight="1" x14ac:dyDescent="0.25">
      <c r="C5" s="157" t="s">
        <v>88</v>
      </c>
      <c r="D5" s="157" t="s">
        <v>1987</v>
      </c>
    </row>
    <row r="6" spans="1:36" ht="15" customHeight="1" x14ac:dyDescent="0.25">
      <c r="C6" s="157" t="s">
        <v>89</v>
      </c>
      <c r="E6" s="157" t="s">
        <v>1988</v>
      </c>
    </row>
    <row r="7" spans="1:36" x14ac:dyDescent="0.25"/>
    <row r="8" spans="1:36" x14ac:dyDescent="0.25"/>
    <row r="9" spans="1:36" x14ac:dyDescent="0.25"/>
    <row r="10" spans="1:36" ht="15" customHeight="1" x14ac:dyDescent="0.25">
      <c r="A10" s="38" t="s">
        <v>738</v>
      </c>
      <c r="B10" s="159" t="s">
        <v>737</v>
      </c>
      <c r="AH10" s="160" t="s">
        <v>1989</v>
      </c>
    </row>
    <row r="11" spans="1:36" ht="15" customHeight="1" x14ac:dyDescent="0.25">
      <c r="B11" s="155"/>
      <c r="AH11" s="160" t="s">
        <v>1990</v>
      </c>
    </row>
    <row r="12" spans="1:36"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160" t="s">
        <v>1991</v>
      </c>
    </row>
    <row r="13" spans="1:36" ht="15" customHeight="1" thickBot="1" x14ac:dyDescent="0.3">
      <c r="B13" s="156" t="s">
        <v>215</v>
      </c>
      <c r="C13" s="156">
        <v>2020</v>
      </c>
      <c r="D13" s="156">
        <v>2021</v>
      </c>
      <c r="E13" s="156">
        <v>2022</v>
      </c>
      <c r="F13" s="156">
        <v>2023</v>
      </c>
      <c r="G13" s="156">
        <v>2024</v>
      </c>
      <c r="H13" s="156">
        <v>2025</v>
      </c>
      <c r="I13" s="156">
        <v>2026</v>
      </c>
      <c r="J13" s="156">
        <v>2027</v>
      </c>
      <c r="K13" s="156">
        <v>2028</v>
      </c>
      <c r="L13" s="156">
        <v>2029</v>
      </c>
      <c r="M13" s="156">
        <v>2030</v>
      </c>
      <c r="N13" s="156">
        <v>2031</v>
      </c>
      <c r="O13" s="156">
        <v>2032</v>
      </c>
      <c r="P13" s="156">
        <v>2033</v>
      </c>
      <c r="Q13" s="156">
        <v>2034</v>
      </c>
      <c r="R13" s="156">
        <v>2035</v>
      </c>
      <c r="S13" s="156">
        <v>2036</v>
      </c>
      <c r="T13" s="156">
        <v>2037</v>
      </c>
      <c r="U13" s="156">
        <v>2038</v>
      </c>
      <c r="V13" s="156">
        <v>2039</v>
      </c>
      <c r="W13" s="156">
        <v>2040</v>
      </c>
      <c r="X13" s="156">
        <v>2041</v>
      </c>
      <c r="Y13" s="156">
        <v>2042</v>
      </c>
      <c r="Z13" s="156">
        <v>2043</v>
      </c>
      <c r="AA13" s="156">
        <v>2044</v>
      </c>
      <c r="AB13" s="156">
        <v>2045</v>
      </c>
      <c r="AC13" s="156">
        <v>2046</v>
      </c>
      <c r="AD13" s="156">
        <v>2047</v>
      </c>
      <c r="AE13" s="156">
        <v>2048</v>
      </c>
      <c r="AF13" s="156">
        <v>2049</v>
      </c>
      <c r="AG13" s="156">
        <v>2050</v>
      </c>
      <c r="AH13" s="161" t="s">
        <v>1992</v>
      </c>
    </row>
    <row r="14" spans="1:36" ht="15" customHeight="1" thickTop="1" x14ac:dyDescent="0.25"/>
    <row r="15" spans="1:36" ht="15" customHeight="1" x14ac:dyDescent="0.25">
      <c r="A15" s="38" t="s">
        <v>736</v>
      </c>
      <c r="B15" s="162" t="s">
        <v>411</v>
      </c>
      <c r="C15" s="232">
        <v>108.43890399999999</v>
      </c>
      <c r="D15" s="232">
        <v>94.090407999999996</v>
      </c>
      <c r="E15" s="232">
        <v>100.53980300000001</v>
      </c>
      <c r="F15" s="232">
        <v>97.355766000000003</v>
      </c>
      <c r="G15" s="232">
        <v>101.102097</v>
      </c>
      <c r="H15" s="232">
        <v>107.24279799999999</v>
      </c>
      <c r="I15" s="232">
        <v>107.35610200000001</v>
      </c>
      <c r="J15" s="232">
        <v>108.050697</v>
      </c>
      <c r="K15" s="232">
        <v>108.004204</v>
      </c>
      <c r="L15" s="232">
        <v>109.103104</v>
      </c>
      <c r="M15" s="232">
        <v>111.29879800000001</v>
      </c>
      <c r="N15" s="232">
        <v>113.29209899999999</v>
      </c>
      <c r="O15" s="232">
        <v>113.991203</v>
      </c>
      <c r="P15" s="232">
        <v>113.99839799999999</v>
      </c>
      <c r="Q15" s="232">
        <v>113.998001</v>
      </c>
      <c r="R15" s="232">
        <v>114.0895</v>
      </c>
      <c r="S15" s="232">
        <v>113.39510300000001</v>
      </c>
      <c r="T15" s="232">
        <v>113.580597</v>
      </c>
      <c r="U15" s="232">
        <v>114.885498</v>
      </c>
      <c r="V15" s="232">
        <v>115.35279800000001</v>
      </c>
      <c r="W15" s="232">
        <v>113.544899</v>
      </c>
      <c r="X15" s="232">
        <v>113.94349699999999</v>
      </c>
      <c r="Y15" s="232">
        <v>116.520203</v>
      </c>
      <c r="Z15" s="232">
        <v>118.77979999999999</v>
      </c>
      <c r="AA15" s="232">
        <v>117.73690000000001</v>
      </c>
      <c r="AB15" s="232">
        <v>117.84549699999999</v>
      </c>
      <c r="AC15" s="232">
        <v>117.861504</v>
      </c>
      <c r="AD15" s="232">
        <v>117.600403</v>
      </c>
      <c r="AE15" s="232">
        <v>118.305702</v>
      </c>
      <c r="AF15" s="232">
        <v>118.624298</v>
      </c>
      <c r="AG15" s="232">
        <v>120.93440200000001</v>
      </c>
      <c r="AH15" s="167">
        <v>3.6419999999999998E-3</v>
      </c>
    </row>
    <row r="16" spans="1:36" ht="15" customHeight="1" x14ac:dyDescent="0.25">
      <c r="AJ16" s="226" t="e">
        <f>C16/D16</f>
        <v>#DIV/0!</v>
      </c>
    </row>
    <row r="17" spans="1:36" ht="15" customHeight="1" x14ac:dyDescent="0.25">
      <c r="B17" s="162" t="s">
        <v>523</v>
      </c>
      <c r="AJ17" s="226" t="e">
        <f t="shared" ref="AJ17:AJ80" si="0">C17/D17</f>
        <v>#DIV/0!</v>
      </c>
    </row>
    <row r="18" spans="1:36" ht="15" customHeight="1" x14ac:dyDescent="0.25">
      <c r="A18" s="38" t="s">
        <v>735</v>
      </c>
      <c r="B18" s="163" t="s">
        <v>2</v>
      </c>
      <c r="C18" s="168">
        <v>3.9104939999999999</v>
      </c>
      <c r="D18" s="168">
        <v>3.2839559999999999</v>
      </c>
      <c r="E18" s="168">
        <v>3.3766980000000002</v>
      </c>
      <c r="F18" s="168">
        <v>3.2996729999999999</v>
      </c>
      <c r="G18" s="168">
        <v>3.298419</v>
      </c>
      <c r="H18" s="168">
        <v>3.3760970000000001</v>
      </c>
      <c r="I18" s="168">
        <v>3.4031929999999999</v>
      </c>
      <c r="J18" s="168">
        <v>3.3508529999999999</v>
      </c>
      <c r="K18" s="168">
        <v>3.2360250000000002</v>
      </c>
      <c r="L18" s="168">
        <v>3.1524700000000001</v>
      </c>
      <c r="M18" s="168">
        <v>3.0665589999999998</v>
      </c>
      <c r="N18" s="168">
        <v>3.04983</v>
      </c>
      <c r="O18" s="168">
        <v>3.0353979999999998</v>
      </c>
      <c r="P18" s="168">
        <v>3.013058</v>
      </c>
      <c r="Q18" s="168">
        <v>2.9841419999999999</v>
      </c>
      <c r="R18" s="168">
        <v>2.9438469999999999</v>
      </c>
      <c r="S18" s="168">
        <v>2.8989739999999999</v>
      </c>
      <c r="T18" s="168">
        <v>2.8463609999999999</v>
      </c>
      <c r="U18" s="168">
        <v>2.8166380000000002</v>
      </c>
      <c r="V18" s="168">
        <v>2.7980870000000002</v>
      </c>
      <c r="W18" s="168">
        <v>2.7283379999999999</v>
      </c>
      <c r="X18" s="168">
        <v>2.691268</v>
      </c>
      <c r="Y18" s="168">
        <v>2.6890900000000002</v>
      </c>
      <c r="Z18" s="168">
        <v>2.6865860000000001</v>
      </c>
      <c r="AA18" s="168">
        <v>2.6716190000000002</v>
      </c>
      <c r="AB18" s="168">
        <v>2.643999</v>
      </c>
      <c r="AC18" s="168">
        <v>2.6021740000000002</v>
      </c>
      <c r="AD18" s="168">
        <v>2.5637970000000001</v>
      </c>
      <c r="AE18" s="168">
        <v>2.5406170000000001</v>
      </c>
      <c r="AF18" s="168">
        <v>2.513655</v>
      </c>
      <c r="AG18" s="168">
        <v>2.5145019999999998</v>
      </c>
      <c r="AH18" s="165">
        <v>-1.4612E-2</v>
      </c>
      <c r="AJ18" s="226">
        <f t="shared" si="0"/>
        <v>1.1907875744985621</v>
      </c>
    </row>
    <row r="19" spans="1:36" ht="15" customHeight="1" x14ac:dyDescent="0.25">
      <c r="A19" s="38" t="s">
        <v>734</v>
      </c>
      <c r="B19" s="163" t="s">
        <v>3</v>
      </c>
      <c r="C19" s="168">
        <v>0</v>
      </c>
      <c r="D19" s="168">
        <v>0</v>
      </c>
      <c r="E19" s="168">
        <v>0</v>
      </c>
      <c r="F19" s="168">
        <v>0</v>
      </c>
      <c r="G19" s="168">
        <v>0</v>
      </c>
      <c r="H19" s="168">
        <v>0</v>
      </c>
      <c r="I19" s="168">
        <v>0</v>
      </c>
      <c r="J19" s="168">
        <v>0</v>
      </c>
      <c r="K19" s="168">
        <v>0</v>
      </c>
      <c r="L19" s="168">
        <v>0</v>
      </c>
      <c r="M19" s="168">
        <v>0</v>
      </c>
      <c r="N19" s="168">
        <v>0</v>
      </c>
      <c r="O19" s="168">
        <v>0</v>
      </c>
      <c r="P19" s="168">
        <v>0</v>
      </c>
      <c r="Q19" s="168">
        <v>0</v>
      </c>
      <c r="R19" s="168">
        <v>0</v>
      </c>
      <c r="S19" s="168">
        <v>0</v>
      </c>
      <c r="T19" s="168">
        <v>0</v>
      </c>
      <c r="U19" s="168">
        <v>0</v>
      </c>
      <c r="V19" s="168">
        <v>0</v>
      </c>
      <c r="W19" s="168">
        <v>0</v>
      </c>
      <c r="X19" s="168">
        <v>0</v>
      </c>
      <c r="Y19" s="168">
        <v>0</v>
      </c>
      <c r="Z19" s="168">
        <v>0</v>
      </c>
      <c r="AA19" s="168">
        <v>0</v>
      </c>
      <c r="AB19" s="168">
        <v>0</v>
      </c>
      <c r="AC19" s="168">
        <v>0</v>
      </c>
      <c r="AD19" s="168">
        <v>0</v>
      </c>
      <c r="AE19" s="168">
        <v>0</v>
      </c>
      <c r="AF19" s="168">
        <v>0</v>
      </c>
      <c r="AG19" s="168">
        <v>0</v>
      </c>
      <c r="AH19" s="165" t="s">
        <v>2017</v>
      </c>
      <c r="AJ19" s="226" t="e">
        <f t="shared" si="0"/>
        <v>#DIV/0!</v>
      </c>
    </row>
    <row r="20" spans="1:36" ht="15" customHeight="1" x14ac:dyDescent="0.25">
      <c r="A20" s="38" t="s">
        <v>733</v>
      </c>
      <c r="B20" s="163" t="s">
        <v>58</v>
      </c>
      <c r="C20" s="168">
        <v>0.74921899999999997</v>
      </c>
      <c r="D20" s="168">
        <v>0.45809100000000003</v>
      </c>
      <c r="E20" s="168">
        <v>0.48559200000000002</v>
      </c>
      <c r="F20" s="168">
        <v>0.47658600000000001</v>
      </c>
      <c r="G20" s="168">
        <v>0.46750000000000003</v>
      </c>
      <c r="H20" s="168">
        <v>0.46657100000000001</v>
      </c>
      <c r="I20" s="168">
        <v>0.46001599999999998</v>
      </c>
      <c r="J20" s="168">
        <v>0.44868000000000002</v>
      </c>
      <c r="K20" s="168">
        <v>0.42885000000000001</v>
      </c>
      <c r="L20" s="168">
        <v>0.41406900000000002</v>
      </c>
      <c r="M20" s="168">
        <v>0.40016600000000002</v>
      </c>
      <c r="N20" s="168">
        <v>0.394654</v>
      </c>
      <c r="O20" s="168">
        <v>0.39021800000000001</v>
      </c>
      <c r="P20" s="168">
        <v>0.38452799999999998</v>
      </c>
      <c r="Q20" s="168">
        <v>0.37856499999999998</v>
      </c>
      <c r="R20" s="168">
        <v>0.37101200000000001</v>
      </c>
      <c r="S20" s="168">
        <v>0.36226700000000001</v>
      </c>
      <c r="T20" s="168">
        <v>0.35439700000000002</v>
      </c>
      <c r="U20" s="168">
        <v>0.348408</v>
      </c>
      <c r="V20" s="168">
        <v>0.34314</v>
      </c>
      <c r="W20" s="168">
        <v>0.33354099999999998</v>
      </c>
      <c r="X20" s="168">
        <v>0.32689699999999999</v>
      </c>
      <c r="Y20" s="168">
        <v>0.32514599999999999</v>
      </c>
      <c r="Z20" s="168">
        <v>0.32330999999999999</v>
      </c>
      <c r="AA20" s="168">
        <v>0.31911299999999998</v>
      </c>
      <c r="AB20" s="168">
        <v>0.31581799999999999</v>
      </c>
      <c r="AC20" s="168">
        <v>0.30931199999999998</v>
      </c>
      <c r="AD20" s="168">
        <v>0.30268</v>
      </c>
      <c r="AE20" s="168">
        <v>0.297823</v>
      </c>
      <c r="AF20" s="168">
        <v>0.293547</v>
      </c>
      <c r="AG20" s="168">
        <v>0.29155300000000001</v>
      </c>
      <c r="AH20" s="165">
        <v>-3.0970999999999999E-2</v>
      </c>
      <c r="AJ20" s="226">
        <f t="shared" si="0"/>
        <v>1.6355243827099855</v>
      </c>
    </row>
    <row r="21" spans="1:36" ht="15" customHeight="1" x14ac:dyDescent="0.25">
      <c r="A21" s="38" t="s">
        <v>732</v>
      </c>
      <c r="B21" s="163" t="s">
        <v>5</v>
      </c>
      <c r="C21" s="168">
        <v>0</v>
      </c>
      <c r="D21" s="168">
        <v>0</v>
      </c>
      <c r="E21" s="168">
        <v>0</v>
      </c>
      <c r="F21" s="168">
        <v>0</v>
      </c>
      <c r="G21" s="168">
        <v>0</v>
      </c>
      <c r="H21" s="168">
        <v>0</v>
      </c>
      <c r="I21" s="168">
        <v>0</v>
      </c>
      <c r="J21" s="168">
        <v>0</v>
      </c>
      <c r="K21" s="168">
        <v>0</v>
      </c>
      <c r="L21" s="168">
        <v>0</v>
      </c>
      <c r="M21" s="168">
        <v>0</v>
      </c>
      <c r="N21" s="168">
        <v>0</v>
      </c>
      <c r="O21" s="168">
        <v>0</v>
      </c>
      <c r="P21" s="168">
        <v>0</v>
      </c>
      <c r="Q21" s="168">
        <v>0</v>
      </c>
      <c r="R21" s="168">
        <v>0</v>
      </c>
      <c r="S21" s="168">
        <v>0</v>
      </c>
      <c r="T21" s="168">
        <v>0</v>
      </c>
      <c r="U21" s="168">
        <v>0</v>
      </c>
      <c r="V21" s="168">
        <v>0</v>
      </c>
      <c r="W21" s="168">
        <v>0</v>
      </c>
      <c r="X21" s="168">
        <v>0</v>
      </c>
      <c r="Y21" s="168">
        <v>0</v>
      </c>
      <c r="Z21" s="168">
        <v>0</v>
      </c>
      <c r="AA21" s="168">
        <v>0</v>
      </c>
      <c r="AB21" s="168">
        <v>0</v>
      </c>
      <c r="AC21" s="168">
        <v>0</v>
      </c>
      <c r="AD21" s="168">
        <v>0</v>
      </c>
      <c r="AE21" s="168">
        <v>0</v>
      </c>
      <c r="AF21" s="168">
        <v>0</v>
      </c>
      <c r="AG21" s="168">
        <v>0</v>
      </c>
      <c r="AH21" s="165" t="s">
        <v>2017</v>
      </c>
      <c r="AJ21" s="226" t="e">
        <f t="shared" si="0"/>
        <v>#DIV/0!</v>
      </c>
    </row>
    <row r="22" spans="1:36" ht="15" customHeight="1" x14ac:dyDescent="0.25">
      <c r="A22" s="38" t="s">
        <v>731</v>
      </c>
      <c r="B22" s="163" t="s">
        <v>59</v>
      </c>
      <c r="C22" s="168">
        <v>4.659713</v>
      </c>
      <c r="D22" s="168">
        <v>3.7420469999999999</v>
      </c>
      <c r="E22" s="168">
        <v>3.8622890000000001</v>
      </c>
      <c r="F22" s="168">
        <v>3.7762579999999999</v>
      </c>
      <c r="G22" s="168">
        <v>3.7659189999999998</v>
      </c>
      <c r="H22" s="168">
        <v>3.8426680000000002</v>
      </c>
      <c r="I22" s="168">
        <v>3.8632080000000002</v>
      </c>
      <c r="J22" s="168">
        <v>3.7995329999999998</v>
      </c>
      <c r="K22" s="168">
        <v>3.6648749999999999</v>
      </c>
      <c r="L22" s="168">
        <v>3.5665390000000001</v>
      </c>
      <c r="M22" s="168">
        <v>3.4667240000000001</v>
      </c>
      <c r="N22" s="168">
        <v>3.4444849999999998</v>
      </c>
      <c r="O22" s="168">
        <v>3.4256169999999999</v>
      </c>
      <c r="P22" s="168">
        <v>3.3975870000000001</v>
      </c>
      <c r="Q22" s="168">
        <v>3.3627069999999999</v>
      </c>
      <c r="R22" s="168">
        <v>3.3148590000000002</v>
      </c>
      <c r="S22" s="168">
        <v>3.2612420000000002</v>
      </c>
      <c r="T22" s="168">
        <v>3.200758</v>
      </c>
      <c r="U22" s="168">
        <v>3.1650459999999998</v>
      </c>
      <c r="V22" s="168">
        <v>3.1412270000000002</v>
      </c>
      <c r="W22" s="168">
        <v>3.0618789999999998</v>
      </c>
      <c r="X22" s="168">
        <v>3.0181650000000002</v>
      </c>
      <c r="Y22" s="168">
        <v>3.0142359999999999</v>
      </c>
      <c r="Z22" s="168">
        <v>3.0098959999999999</v>
      </c>
      <c r="AA22" s="168">
        <v>2.9907319999999999</v>
      </c>
      <c r="AB22" s="168">
        <v>2.9598170000000001</v>
      </c>
      <c r="AC22" s="168">
        <v>2.9114870000000002</v>
      </c>
      <c r="AD22" s="168">
        <v>2.8664770000000002</v>
      </c>
      <c r="AE22" s="168">
        <v>2.8384390000000002</v>
      </c>
      <c r="AF22" s="168">
        <v>2.8072020000000002</v>
      </c>
      <c r="AG22" s="168">
        <v>2.8060550000000002</v>
      </c>
      <c r="AH22" s="165">
        <v>-1.6764000000000001E-2</v>
      </c>
      <c r="AJ22" s="226">
        <f t="shared" si="0"/>
        <v>1.2452310192790204</v>
      </c>
    </row>
    <row r="23" spans="1:36" ht="15" customHeight="1" x14ac:dyDescent="0.25">
      <c r="A23" s="38" t="s">
        <v>730</v>
      </c>
      <c r="B23" s="163" t="s">
        <v>6</v>
      </c>
      <c r="C23" s="168">
        <v>410.34567299999998</v>
      </c>
      <c r="D23" s="168">
        <v>363.55599999999998</v>
      </c>
      <c r="E23" s="168">
        <v>390.23468000000003</v>
      </c>
      <c r="F23" s="168">
        <v>370.26669299999998</v>
      </c>
      <c r="G23" s="168">
        <v>376.49624599999999</v>
      </c>
      <c r="H23" s="168">
        <v>391.445404</v>
      </c>
      <c r="I23" s="168">
        <v>383.25015300000001</v>
      </c>
      <c r="J23" s="168">
        <v>378.46444700000001</v>
      </c>
      <c r="K23" s="168">
        <v>372.82006799999999</v>
      </c>
      <c r="L23" s="168">
        <v>371.27612299999998</v>
      </c>
      <c r="M23" s="168">
        <v>372.22967499999999</v>
      </c>
      <c r="N23" s="168">
        <v>349.68090799999999</v>
      </c>
      <c r="O23" s="168">
        <v>324.68023699999998</v>
      </c>
      <c r="P23" s="168">
        <v>302.31213400000001</v>
      </c>
      <c r="Q23" s="168">
        <v>287.81866500000001</v>
      </c>
      <c r="R23" s="168">
        <v>279.740723</v>
      </c>
      <c r="S23" s="168">
        <v>273.90850799999998</v>
      </c>
      <c r="T23" s="168">
        <v>271.59411599999999</v>
      </c>
      <c r="U23" s="168">
        <v>272.43661500000002</v>
      </c>
      <c r="V23" s="168">
        <v>271.92932100000002</v>
      </c>
      <c r="W23" s="168">
        <v>266.80578600000001</v>
      </c>
      <c r="X23" s="168">
        <v>266.41043100000002</v>
      </c>
      <c r="Y23" s="168">
        <v>270.61810300000002</v>
      </c>
      <c r="Z23" s="168">
        <v>274.30764799999997</v>
      </c>
      <c r="AA23" s="168">
        <v>271.089111</v>
      </c>
      <c r="AB23" s="168">
        <v>270.29482999999999</v>
      </c>
      <c r="AC23" s="168">
        <v>269.36437999999998</v>
      </c>
      <c r="AD23" s="168">
        <v>267.94229100000001</v>
      </c>
      <c r="AE23" s="168">
        <v>268.51626599999997</v>
      </c>
      <c r="AF23" s="168">
        <v>268.64898699999998</v>
      </c>
      <c r="AG23" s="168">
        <v>272.82446299999998</v>
      </c>
      <c r="AH23" s="165">
        <v>-1.3514E-2</v>
      </c>
      <c r="AJ23" s="226">
        <f t="shared" si="0"/>
        <v>1.1287000434596046</v>
      </c>
    </row>
    <row r="24" spans="1:36" ht="15" customHeight="1" x14ac:dyDescent="0.25">
      <c r="A24" s="38" t="s">
        <v>729</v>
      </c>
      <c r="B24" s="163" t="s">
        <v>8</v>
      </c>
      <c r="C24" s="168">
        <v>472.65130599999998</v>
      </c>
      <c r="D24" s="168">
        <v>396.05276500000002</v>
      </c>
      <c r="E24" s="168">
        <v>409.34207199999997</v>
      </c>
      <c r="F24" s="168">
        <v>497.933899</v>
      </c>
      <c r="G24" s="168">
        <v>487.98260499999998</v>
      </c>
      <c r="H24" s="168">
        <v>459.44439699999998</v>
      </c>
      <c r="I24" s="168">
        <v>456.58013899999997</v>
      </c>
      <c r="J24" s="168">
        <v>445.44607500000001</v>
      </c>
      <c r="K24" s="168">
        <v>427.12136800000002</v>
      </c>
      <c r="L24" s="168">
        <v>410.13845800000001</v>
      </c>
      <c r="M24" s="168">
        <v>409.786316</v>
      </c>
      <c r="N24" s="168">
        <v>409.27813700000002</v>
      </c>
      <c r="O24" s="168">
        <v>403.97860700000001</v>
      </c>
      <c r="P24" s="168">
        <v>397.24157700000001</v>
      </c>
      <c r="Q24" s="168">
        <v>397.94781499999999</v>
      </c>
      <c r="R24" s="168">
        <v>399.241241</v>
      </c>
      <c r="S24" s="168">
        <v>395.988495</v>
      </c>
      <c r="T24" s="168">
        <v>396.254456</v>
      </c>
      <c r="U24" s="168">
        <v>399.367706</v>
      </c>
      <c r="V24" s="168">
        <v>400.63919099999998</v>
      </c>
      <c r="W24" s="168">
        <v>394.74237099999999</v>
      </c>
      <c r="X24" s="168">
        <v>395.869598</v>
      </c>
      <c r="Y24" s="168">
        <v>404.70437600000002</v>
      </c>
      <c r="Z24" s="168">
        <v>411.09652699999998</v>
      </c>
      <c r="AA24" s="168">
        <v>408.08477800000003</v>
      </c>
      <c r="AB24" s="168">
        <v>407.25637799999998</v>
      </c>
      <c r="AC24" s="168">
        <v>406.14236499999998</v>
      </c>
      <c r="AD24" s="168">
        <v>404.23590100000001</v>
      </c>
      <c r="AE24" s="168">
        <v>406.29217499999999</v>
      </c>
      <c r="AF24" s="168">
        <v>404.85836799999998</v>
      </c>
      <c r="AG24" s="168">
        <v>410.49105800000001</v>
      </c>
      <c r="AH24" s="165">
        <v>-4.6889999999999996E-3</v>
      </c>
      <c r="AJ24" s="226">
        <f t="shared" si="0"/>
        <v>1.1934048888662598</v>
      </c>
    </row>
    <row r="25" spans="1:36" x14ac:dyDescent="0.25">
      <c r="A25" s="38" t="s">
        <v>728</v>
      </c>
      <c r="B25" s="163" t="s">
        <v>16</v>
      </c>
      <c r="C25" s="168">
        <v>-24.547255</v>
      </c>
      <c r="D25" s="168">
        <v>-24.834972</v>
      </c>
      <c r="E25" s="168">
        <v>-25.539787</v>
      </c>
      <c r="F25" s="168">
        <v>-31.741879999999998</v>
      </c>
      <c r="G25" s="168">
        <v>-24.374241000000001</v>
      </c>
      <c r="H25" s="168">
        <v>-23.581997000000001</v>
      </c>
      <c r="I25" s="168">
        <v>-23.761374</v>
      </c>
      <c r="J25" s="168">
        <v>-23.547832</v>
      </c>
      <c r="K25" s="168">
        <v>-23.506653</v>
      </c>
      <c r="L25" s="168">
        <v>-23.259727000000002</v>
      </c>
      <c r="M25" s="168">
        <v>-22.972895000000001</v>
      </c>
      <c r="N25" s="168">
        <v>-22.726398</v>
      </c>
      <c r="O25" s="168">
        <v>-22.679064</v>
      </c>
      <c r="P25" s="168">
        <v>-22.605957</v>
      </c>
      <c r="Q25" s="168">
        <v>-22.516563000000001</v>
      </c>
      <c r="R25" s="168">
        <v>-22.371714000000001</v>
      </c>
      <c r="S25" s="168">
        <v>-22.432316</v>
      </c>
      <c r="T25" s="168">
        <v>-22.289932</v>
      </c>
      <c r="U25" s="168">
        <v>-21.984546999999999</v>
      </c>
      <c r="V25" s="168">
        <v>-21.855211000000001</v>
      </c>
      <c r="W25" s="168">
        <v>-22.058776999999999</v>
      </c>
      <c r="X25" s="168">
        <v>-21.781845000000001</v>
      </c>
      <c r="Y25" s="168">
        <v>-21.339306000000001</v>
      </c>
      <c r="Z25" s="168">
        <v>-21.006171999999999</v>
      </c>
      <c r="AA25" s="168">
        <v>-21.162430000000001</v>
      </c>
      <c r="AB25" s="168">
        <v>-20.931576</v>
      </c>
      <c r="AC25" s="168">
        <v>-20.872302999999999</v>
      </c>
      <c r="AD25" s="168">
        <v>-20.800941000000002</v>
      </c>
      <c r="AE25" s="168">
        <v>-20.572165999999999</v>
      </c>
      <c r="AF25" s="168">
        <v>-20.467489</v>
      </c>
      <c r="AG25" s="168">
        <v>-19.971751999999999</v>
      </c>
      <c r="AH25" s="165">
        <v>-6.8519999999999996E-3</v>
      </c>
      <c r="AJ25" s="226">
        <f t="shared" si="0"/>
        <v>0.98841484500163723</v>
      </c>
    </row>
    <row r="26" spans="1:36" x14ac:dyDescent="0.25">
      <c r="A26" s="38" t="s">
        <v>727</v>
      </c>
      <c r="B26" s="163" t="s">
        <v>7</v>
      </c>
      <c r="C26" s="168">
        <v>32.710484000000001</v>
      </c>
      <c r="D26" s="168">
        <v>27.327604000000001</v>
      </c>
      <c r="E26" s="168">
        <v>29.518982000000001</v>
      </c>
      <c r="F26" s="168">
        <v>28.773420000000002</v>
      </c>
      <c r="G26" s="168">
        <v>29.419262</v>
      </c>
      <c r="H26" s="168">
        <v>29.709446</v>
      </c>
      <c r="I26" s="168">
        <v>30.414459000000001</v>
      </c>
      <c r="J26" s="168">
        <v>30.304902999999999</v>
      </c>
      <c r="K26" s="168">
        <v>29.607821999999999</v>
      </c>
      <c r="L26" s="168">
        <v>29.213047</v>
      </c>
      <c r="M26" s="168">
        <v>29.408982999999999</v>
      </c>
      <c r="N26" s="168">
        <v>29.374251999999998</v>
      </c>
      <c r="O26" s="168">
        <v>28.833252000000002</v>
      </c>
      <c r="P26" s="168">
        <v>28.215477</v>
      </c>
      <c r="Q26" s="168">
        <v>27.675407</v>
      </c>
      <c r="R26" s="168">
        <v>27.213145999999998</v>
      </c>
      <c r="S26" s="168">
        <v>26.546538999999999</v>
      </c>
      <c r="T26" s="168">
        <v>26.144745</v>
      </c>
      <c r="U26" s="168">
        <v>25.961694999999999</v>
      </c>
      <c r="V26" s="168">
        <v>25.575748000000001</v>
      </c>
      <c r="W26" s="168">
        <v>24.703764</v>
      </c>
      <c r="X26" s="168">
        <v>24.321182</v>
      </c>
      <c r="Y26" s="168">
        <v>24.388783</v>
      </c>
      <c r="Z26" s="168">
        <v>24.388411999999999</v>
      </c>
      <c r="AA26" s="168">
        <v>23.742896999999999</v>
      </c>
      <c r="AB26" s="168">
        <v>23.312172</v>
      </c>
      <c r="AC26" s="168">
        <v>22.867930999999999</v>
      </c>
      <c r="AD26" s="168">
        <v>22.359634</v>
      </c>
      <c r="AE26" s="168">
        <v>22.028046</v>
      </c>
      <c r="AF26" s="168">
        <v>21.610278999999998</v>
      </c>
      <c r="AG26" s="168">
        <v>21.544658999999999</v>
      </c>
      <c r="AH26" s="165">
        <v>-1.3821999999999999E-2</v>
      </c>
      <c r="AJ26" s="226">
        <f t="shared" si="0"/>
        <v>1.1969759222213554</v>
      </c>
    </row>
    <row r="27" spans="1:36" x14ac:dyDescent="0.25">
      <c r="A27" s="38" t="s">
        <v>726</v>
      </c>
      <c r="B27" s="163" t="s">
        <v>9</v>
      </c>
      <c r="C27" s="168">
        <v>480.81454500000001</v>
      </c>
      <c r="D27" s="168">
        <v>398.54541</v>
      </c>
      <c r="E27" s="168">
        <v>413.321259</v>
      </c>
      <c r="F27" s="168">
        <v>494.96542399999998</v>
      </c>
      <c r="G27" s="168">
        <v>493.02761800000002</v>
      </c>
      <c r="H27" s="168">
        <v>465.57183800000001</v>
      </c>
      <c r="I27" s="168">
        <v>463.23321499999997</v>
      </c>
      <c r="J27" s="168">
        <v>452.20315599999998</v>
      </c>
      <c r="K27" s="168">
        <v>433.222534</v>
      </c>
      <c r="L27" s="168">
        <v>416.09176600000001</v>
      </c>
      <c r="M27" s="168">
        <v>416.22241200000002</v>
      </c>
      <c r="N27" s="168">
        <v>415.92596400000002</v>
      </c>
      <c r="O27" s="168">
        <v>410.13278200000002</v>
      </c>
      <c r="P27" s="168">
        <v>402.85110500000002</v>
      </c>
      <c r="Q27" s="168">
        <v>403.10665899999998</v>
      </c>
      <c r="R27" s="168">
        <v>404.082672</v>
      </c>
      <c r="S27" s="168">
        <v>400.10272200000003</v>
      </c>
      <c r="T27" s="168">
        <v>400.109283</v>
      </c>
      <c r="U27" s="168">
        <v>403.34484900000001</v>
      </c>
      <c r="V27" s="168">
        <v>404.359711</v>
      </c>
      <c r="W27" s="168">
        <v>397.38736</v>
      </c>
      <c r="X27" s="168">
        <v>398.40893599999998</v>
      </c>
      <c r="Y27" s="168">
        <v>407.75387599999999</v>
      </c>
      <c r="Z27" s="168">
        <v>414.47876000000002</v>
      </c>
      <c r="AA27" s="168">
        <v>410.66525300000001</v>
      </c>
      <c r="AB27" s="168">
        <v>409.63696299999998</v>
      </c>
      <c r="AC27" s="168">
        <v>408.13797</v>
      </c>
      <c r="AD27" s="168">
        <v>405.79461700000002</v>
      </c>
      <c r="AE27" s="168">
        <v>407.74804699999999</v>
      </c>
      <c r="AF27" s="168">
        <v>406.00116000000003</v>
      </c>
      <c r="AG27" s="168">
        <v>412.063965</v>
      </c>
      <c r="AH27" s="165">
        <v>-5.13E-3</v>
      </c>
      <c r="AJ27" s="226">
        <f t="shared" si="0"/>
        <v>1.2064234913657643</v>
      </c>
    </row>
    <row r="28" spans="1:36" x14ac:dyDescent="0.25">
      <c r="A28" s="38" t="s">
        <v>725</v>
      </c>
      <c r="B28" s="163" t="s">
        <v>10</v>
      </c>
      <c r="C28" s="168">
        <v>0</v>
      </c>
      <c r="D28" s="168">
        <v>0</v>
      </c>
      <c r="E28" s="168">
        <v>0</v>
      </c>
      <c r="F28" s="168">
        <v>0</v>
      </c>
      <c r="G28" s="168">
        <v>0</v>
      </c>
      <c r="H28" s="168">
        <v>0</v>
      </c>
      <c r="I28" s="168">
        <v>0</v>
      </c>
      <c r="J28" s="168">
        <v>0</v>
      </c>
      <c r="K28" s="168">
        <v>0</v>
      </c>
      <c r="L28" s="168">
        <v>0</v>
      </c>
      <c r="M28" s="168">
        <v>0</v>
      </c>
      <c r="N28" s="168">
        <v>0</v>
      </c>
      <c r="O28" s="168">
        <v>0</v>
      </c>
      <c r="P28" s="168">
        <v>0</v>
      </c>
      <c r="Q28" s="168">
        <v>0</v>
      </c>
      <c r="R28" s="168">
        <v>0</v>
      </c>
      <c r="S28" s="168">
        <v>0</v>
      </c>
      <c r="T28" s="168">
        <v>0</v>
      </c>
      <c r="U28" s="168">
        <v>0</v>
      </c>
      <c r="V28" s="168">
        <v>0</v>
      </c>
      <c r="W28" s="168">
        <v>0</v>
      </c>
      <c r="X28" s="168">
        <v>0</v>
      </c>
      <c r="Y28" s="168">
        <v>0</v>
      </c>
      <c r="Z28" s="168">
        <v>0</v>
      </c>
      <c r="AA28" s="168">
        <v>0</v>
      </c>
      <c r="AB28" s="168">
        <v>0</v>
      </c>
      <c r="AC28" s="168">
        <v>0</v>
      </c>
      <c r="AD28" s="168">
        <v>0</v>
      </c>
      <c r="AE28" s="168">
        <v>0</v>
      </c>
      <c r="AF28" s="168">
        <v>0</v>
      </c>
      <c r="AG28" s="168">
        <v>0</v>
      </c>
      <c r="AH28" s="165" t="s">
        <v>2017</v>
      </c>
      <c r="AJ28" s="226" t="e">
        <f t="shared" si="0"/>
        <v>#DIV/0!</v>
      </c>
    </row>
    <row r="29" spans="1:36" x14ac:dyDescent="0.25">
      <c r="A29" s="38" t="s">
        <v>724</v>
      </c>
      <c r="B29" s="163" t="s">
        <v>11</v>
      </c>
      <c r="C29" s="168">
        <v>183.599625</v>
      </c>
      <c r="D29" s="168">
        <v>158.83682300000001</v>
      </c>
      <c r="E29" s="168">
        <v>173.802628</v>
      </c>
      <c r="F29" s="168">
        <v>170.403412</v>
      </c>
      <c r="G29" s="168">
        <v>176.440369</v>
      </c>
      <c r="H29" s="168">
        <v>186.967804</v>
      </c>
      <c r="I29" s="168">
        <v>186.92082199999999</v>
      </c>
      <c r="J29" s="168">
        <v>188.27340699999999</v>
      </c>
      <c r="K29" s="168">
        <v>187.95588699999999</v>
      </c>
      <c r="L29" s="168">
        <v>189.41861</v>
      </c>
      <c r="M29" s="168">
        <v>192.11570699999999</v>
      </c>
      <c r="N29" s="168">
        <v>193.43457000000001</v>
      </c>
      <c r="O29" s="168">
        <v>192.613495</v>
      </c>
      <c r="P29" s="168">
        <v>190.95378099999999</v>
      </c>
      <c r="Q29" s="168">
        <v>189.75529499999999</v>
      </c>
      <c r="R29" s="168">
        <v>188.964798</v>
      </c>
      <c r="S29" s="168">
        <v>187.31463600000001</v>
      </c>
      <c r="T29" s="168">
        <v>187.010437</v>
      </c>
      <c r="U29" s="168">
        <v>188.423157</v>
      </c>
      <c r="V29" s="168">
        <v>188.717209</v>
      </c>
      <c r="W29" s="168">
        <v>185.65541099999999</v>
      </c>
      <c r="X29" s="168">
        <v>185.861694</v>
      </c>
      <c r="Y29" s="168">
        <v>189.28625500000001</v>
      </c>
      <c r="Z29" s="168">
        <v>192.25196800000001</v>
      </c>
      <c r="AA29" s="168">
        <v>190.41258199999999</v>
      </c>
      <c r="AB29" s="168">
        <v>190.15838600000001</v>
      </c>
      <c r="AC29" s="168">
        <v>189.72546399999999</v>
      </c>
      <c r="AD29" s="168">
        <v>188.82811000000001</v>
      </c>
      <c r="AE29" s="168">
        <v>189.17399599999999</v>
      </c>
      <c r="AF29" s="168">
        <v>188.91398599999999</v>
      </c>
      <c r="AG29" s="168">
        <v>191.37123099999999</v>
      </c>
      <c r="AH29" s="165">
        <v>1.3829999999999999E-3</v>
      </c>
      <c r="AJ29" s="226">
        <f t="shared" si="0"/>
        <v>1.1559008895563216</v>
      </c>
    </row>
    <row r="30" spans="1:36" x14ac:dyDescent="0.25">
      <c r="A30" s="38" t="s">
        <v>723</v>
      </c>
      <c r="B30" s="162" t="s">
        <v>0</v>
      </c>
      <c r="C30" s="233">
        <v>1079.4195560000001</v>
      </c>
      <c r="D30" s="233">
        <v>924.68023700000003</v>
      </c>
      <c r="E30" s="233">
        <v>981.22088599999995</v>
      </c>
      <c r="F30" s="233">
        <v>1039.4117429999999</v>
      </c>
      <c r="G30" s="233">
        <v>1049.730225</v>
      </c>
      <c r="H30" s="233">
        <v>1047.827759</v>
      </c>
      <c r="I30" s="233">
        <v>1037.267456</v>
      </c>
      <c r="J30" s="233">
        <v>1022.74054</v>
      </c>
      <c r="K30" s="233">
        <v>997.66332999999997</v>
      </c>
      <c r="L30" s="233">
        <v>980.353027</v>
      </c>
      <c r="M30" s="233">
        <v>984.03454599999998</v>
      </c>
      <c r="N30" s="233">
        <v>962.48596199999997</v>
      </c>
      <c r="O30" s="233">
        <v>930.85217299999999</v>
      </c>
      <c r="P30" s="233">
        <v>899.51458700000001</v>
      </c>
      <c r="Q30" s="233">
        <v>884.04333499999996</v>
      </c>
      <c r="R30" s="233">
        <v>876.103027</v>
      </c>
      <c r="S30" s="233">
        <v>864.58709699999997</v>
      </c>
      <c r="T30" s="233">
        <v>861.91461200000003</v>
      </c>
      <c r="U30" s="233">
        <v>867.36962900000003</v>
      </c>
      <c r="V30" s="233">
        <v>868.14746100000002</v>
      </c>
      <c r="W30" s="233">
        <v>852.91046100000005</v>
      </c>
      <c r="X30" s="233">
        <v>853.69921899999997</v>
      </c>
      <c r="Y30" s="233">
        <v>870.67248500000005</v>
      </c>
      <c r="Z30" s="233">
        <v>884.04821800000002</v>
      </c>
      <c r="AA30" s="233">
        <v>875.15765399999998</v>
      </c>
      <c r="AB30" s="233">
        <v>873.04998799999998</v>
      </c>
      <c r="AC30" s="233">
        <v>870.13928199999998</v>
      </c>
      <c r="AD30" s="233">
        <v>865.43151899999998</v>
      </c>
      <c r="AE30" s="233">
        <v>868.27673300000004</v>
      </c>
      <c r="AF30" s="233">
        <v>866.37133800000004</v>
      </c>
      <c r="AG30" s="233">
        <v>879.06567399999994</v>
      </c>
      <c r="AH30" s="167">
        <v>-6.8209999999999998E-3</v>
      </c>
      <c r="AJ30" s="226">
        <f t="shared" si="0"/>
        <v>1.1673435992338614</v>
      </c>
    </row>
    <row r="31" spans="1:36" x14ac:dyDescent="0.25">
      <c r="AJ31" s="226" t="e">
        <f t="shared" si="0"/>
        <v>#DIV/0!</v>
      </c>
    </row>
    <row r="32" spans="1:36" x14ac:dyDescent="0.25">
      <c r="B32" s="162" t="s">
        <v>2135</v>
      </c>
      <c r="AJ32" s="226" t="e">
        <f t="shared" si="0"/>
        <v>#DIV/0!</v>
      </c>
    </row>
    <row r="33" spans="1:36" x14ac:dyDescent="0.25">
      <c r="B33" s="162" t="s">
        <v>511</v>
      </c>
      <c r="AJ33" s="226" t="e">
        <f t="shared" si="0"/>
        <v>#DIV/0!</v>
      </c>
    </row>
    <row r="34" spans="1:36" x14ac:dyDescent="0.25">
      <c r="A34" s="38" t="s">
        <v>722</v>
      </c>
      <c r="B34" s="163" t="s">
        <v>2</v>
      </c>
      <c r="C34" s="164">
        <v>3.6061999999999997E-2</v>
      </c>
      <c r="D34" s="164">
        <v>3.4902000000000002E-2</v>
      </c>
      <c r="E34" s="164">
        <v>3.3585999999999998E-2</v>
      </c>
      <c r="F34" s="164">
        <v>3.3893E-2</v>
      </c>
      <c r="G34" s="164">
        <v>3.2625000000000001E-2</v>
      </c>
      <c r="H34" s="164">
        <v>3.1481000000000002E-2</v>
      </c>
      <c r="I34" s="164">
        <v>3.1699999999999999E-2</v>
      </c>
      <c r="J34" s="164">
        <v>3.1012000000000001E-2</v>
      </c>
      <c r="K34" s="164">
        <v>2.9961999999999999E-2</v>
      </c>
      <c r="L34" s="164">
        <v>2.8894E-2</v>
      </c>
      <c r="M34" s="164">
        <v>2.7552E-2</v>
      </c>
      <c r="N34" s="164">
        <v>2.6919999999999999E-2</v>
      </c>
      <c r="O34" s="164">
        <v>2.6627999999999999E-2</v>
      </c>
      <c r="P34" s="164">
        <v>2.6431E-2</v>
      </c>
      <c r="Q34" s="164">
        <v>2.6176999999999999E-2</v>
      </c>
      <c r="R34" s="164">
        <v>2.5803E-2</v>
      </c>
      <c r="S34" s="164">
        <v>2.5565000000000001E-2</v>
      </c>
      <c r="T34" s="164">
        <v>2.5059999999999999E-2</v>
      </c>
      <c r="U34" s="164">
        <v>2.4517000000000001E-2</v>
      </c>
      <c r="V34" s="164">
        <v>2.4257000000000001E-2</v>
      </c>
      <c r="W34" s="164">
        <v>2.4028999999999998E-2</v>
      </c>
      <c r="X34" s="164">
        <v>2.3619000000000001E-2</v>
      </c>
      <c r="Y34" s="164">
        <v>2.3078000000000001E-2</v>
      </c>
      <c r="Z34" s="164">
        <v>2.2617999999999999E-2</v>
      </c>
      <c r="AA34" s="164">
        <v>2.2690999999999999E-2</v>
      </c>
      <c r="AB34" s="164">
        <v>2.2436000000000001E-2</v>
      </c>
      <c r="AC34" s="164">
        <v>2.2078E-2</v>
      </c>
      <c r="AD34" s="164">
        <v>2.1801000000000001E-2</v>
      </c>
      <c r="AE34" s="164">
        <v>2.1475000000000001E-2</v>
      </c>
      <c r="AF34" s="164">
        <v>2.1190000000000001E-2</v>
      </c>
      <c r="AG34" s="164">
        <v>2.0792000000000001E-2</v>
      </c>
      <c r="AH34" s="165">
        <v>-1.8187999999999999E-2</v>
      </c>
      <c r="AJ34" s="226">
        <f t="shared" si="0"/>
        <v>1.0332359177124519</v>
      </c>
    </row>
    <row r="35" spans="1:36" x14ac:dyDescent="0.25">
      <c r="A35" s="38" t="s">
        <v>721</v>
      </c>
      <c r="B35" s="163" t="s">
        <v>3</v>
      </c>
      <c r="C35" s="164">
        <v>0</v>
      </c>
      <c r="D35" s="164">
        <v>0</v>
      </c>
      <c r="E35" s="164">
        <v>0</v>
      </c>
      <c r="F35" s="164">
        <v>0</v>
      </c>
      <c r="G35" s="164">
        <v>0</v>
      </c>
      <c r="H35" s="164">
        <v>0</v>
      </c>
      <c r="I35" s="164">
        <v>0</v>
      </c>
      <c r="J35" s="164">
        <v>0</v>
      </c>
      <c r="K35" s="164">
        <v>0</v>
      </c>
      <c r="L35" s="164">
        <v>0</v>
      </c>
      <c r="M35" s="164">
        <v>0</v>
      </c>
      <c r="N35" s="164">
        <v>0</v>
      </c>
      <c r="O35" s="164">
        <v>0</v>
      </c>
      <c r="P35" s="164">
        <v>0</v>
      </c>
      <c r="Q35" s="164">
        <v>0</v>
      </c>
      <c r="R35" s="164">
        <v>0</v>
      </c>
      <c r="S35" s="164">
        <v>0</v>
      </c>
      <c r="T35" s="164">
        <v>0</v>
      </c>
      <c r="U35" s="164">
        <v>0</v>
      </c>
      <c r="V35" s="164">
        <v>0</v>
      </c>
      <c r="W35" s="164">
        <v>0</v>
      </c>
      <c r="X35" s="164">
        <v>0</v>
      </c>
      <c r="Y35" s="164">
        <v>0</v>
      </c>
      <c r="Z35" s="164">
        <v>0</v>
      </c>
      <c r="AA35" s="164">
        <v>0</v>
      </c>
      <c r="AB35" s="164">
        <v>0</v>
      </c>
      <c r="AC35" s="164">
        <v>0</v>
      </c>
      <c r="AD35" s="164">
        <v>0</v>
      </c>
      <c r="AE35" s="164">
        <v>0</v>
      </c>
      <c r="AF35" s="164">
        <v>0</v>
      </c>
      <c r="AG35" s="164">
        <v>0</v>
      </c>
      <c r="AH35" s="165" t="s">
        <v>2017</v>
      </c>
      <c r="AJ35" s="226" t="e">
        <f t="shared" si="0"/>
        <v>#DIV/0!</v>
      </c>
    </row>
    <row r="36" spans="1:36" x14ac:dyDescent="0.25">
      <c r="A36" s="38" t="s">
        <v>720</v>
      </c>
      <c r="B36" s="163" t="s">
        <v>58</v>
      </c>
      <c r="C36" s="164">
        <v>6.9090000000000002E-3</v>
      </c>
      <c r="D36" s="164">
        <v>4.8690000000000001E-3</v>
      </c>
      <c r="E36" s="164">
        <v>4.8300000000000001E-3</v>
      </c>
      <c r="F36" s="164">
        <v>4.895E-3</v>
      </c>
      <c r="G36" s="164">
        <v>4.6239999999999996E-3</v>
      </c>
      <c r="H36" s="164">
        <v>4.3509999999999998E-3</v>
      </c>
      <c r="I36" s="164">
        <v>4.2849999999999997E-3</v>
      </c>
      <c r="J36" s="164">
        <v>4.1520000000000003E-3</v>
      </c>
      <c r="K36" s="164">
        <v>3.9709999999999997E-3</v>
      </c>
      <c r="L36" s="164">
        <v>3.7950000000000002E-3</v>
      </c>
      <c r="M36" s="164">
        <v>3.5950000000000001E-3</v>
      </c>
      <c r="N36" s="164">
        <v>3.4840000000000001E-3</v>
      </c>
      <c r="O36" s="164">
        <v>3.4229999999999998E-3</v>
      </c>
      <c r="P36" s="164">
        <v>3.3730000000000001E-3</v>
      </c>
      <c r="Q36" s="164">
        <v>3.3210000000000002E-3</v>
      </c>
      <c r="R36" s="164">
        <v>3.2520000000000001E-3</v>
      </c>
      <c r="S36" s="164">
        <v>3.1949999999999999E-3</v>
      </c>
      <c r="T36" s="164">
        <v>3.1199999999999999E-3</v>
      </c>
      <c r="U36" s="164">
        <v>3.0330000000000001E-3</v>
      </c>
      <c r="V36" s="164">
        <v>2.9750000000000002E-3</v>
      </c>
      <c r="W36" s="164">
        <v>2.9380000000000001E-3</v>
      </c>
      <c r="X36" s="164">
        <v>2.869E-3</v>
      </c>
      <c r="Y36" s="164">
        <v>2.7899999999999999E-3</v>
      </c>
      <c r="Z36" s="164">
        <v>2.722E-3</v>
      </c>
      <c r="AA36" s="164">
        <v>2.7100000000000002E-3</v>
      </c>
      <c r="AB36" s="164">
        <v>2.6800000000000001E-3</v>
      </c>
      <c r="AC36" s="164">
        <v>2.624E-3</v>
      </c>
      <c r="AD36" s="164">
        <v>2.5739999999999999E-3</v>
      </c>
      <c r="AE36" s="164">
        <v>2.5170000000000001E-3</v>
      </c>
      <c r="AF36" s="164">
        <v>2.4750000000000002E-3</v>
      </c>
      <c r="AG36" s="164">
        <v>2.4109999999999999E-3</v>
      </c>
      <c r="AH36" s="165">
        <v>-3.4486999999999997E-2</v>
      </c>
      <c r="AJ36" s="226">
        <f t="shared" si="0"/>
        <v>1.418977202711029</v>
      </c>
    </row>
    <row r="37" spans="1:36" x14ac:dyDescent="0.25">
      <c r="A37" s="38" t="s">
        <v>719</v>
      </c>
      <c r="B37" s="163" t="s">
        <v>5</v>
      </c>
      <c r="C37" s="164">
        <v>0</v>
      </c>
      <c r="D37" s="164">
        <v>0</v>
      </c>
      <c r="E37" s="164">
        <v>0</v>
      </c>
      <c r="F37" s="164">
        <v>0</v>
      </c>
      <c r="G37" s="164">
        <v>0</v>
      </c>
      <c r="H37" s="164">
        <v>0</v>
      </c>
      <c r="I37" s="164">
        <v>0</v>
      </c>
      <c r="J37" s="164">
        <v>0</v>
      </c>
      <c r="K37" s="164">
        <v>0</v>
      </c>
      <c r="L37" s="164">
        <v>0</v>
      </c>
      <c r="M37" s="164">
        <v>0</v>
      </c>
      <c r="N37" s="164">
        <v>0</v>
      </c>
      <c r="O37" s="164">
        <v>0</v>
      </c>
      <c r="P37" s="164">
        <v>0</v>
      </c>
      <c r="Q37" s="164">
        <v>0</v>
      </c>
      <c r="R37" s="164">
        <v>0</v>
      </c>
      <c r="S37" s="164">
        <v>0</v>
      </c>
      <c r="T37" s="164">
        <v>0</v>
      </c>
      <c r="U37" s="164">
        <v>0</v>
      </c>
      <c r="V37" s="164">
        <v>0</v>
      </c>
      <c r="W37" s="164">
        <v>0</v>
      </c>
      <c r="X37" s="164">
        <v>0</v>
      </c>
      <c r="Y37" s="164">
        <v>0</v>
      </c>
      <c r="Z37" s="164">
        <v>0</v>
      </c>
      <c r="AA37" s="164">
        <v>0</v>
      </c>
      <c r="AB37" s="164">
        <v>0</v>
      </c>
      <c r="AC37" s="164">
        <v>0</v>
      </c>
      <c r="AD37" s="164">
        <v>0</v>
      </c>
      <c r="AE37" s="164">
        <v>0</v>
      </c>
      <c r="AF37" s="164">
        <v>0</v>
      </c>
      <c r="AG37" s="164">
        <v>0</v>
      </c>
      <c r="AH37" s="165" t="s">
        <v>2017</v>
      </c>
      <c r="AJ37" s="226" t="e">
        <f t="shared" si="0"/>
        <v>#DIV/0!</v>
      </c>
    </row>
    <row r="38" spans="1:36" x14ac:dyDescent="0.25">
      <c r="A38" s="38" t="s">
        <v>718</v>
      </c>
      <c r="B38" s="163" t="s">
        <v>59</v>
      </c>
      <c r="C38" s="164">
        <v>4.2971000000000002E-2</v>
      </c>
      <c r="D38" s="164">
        <v>3.9771000000000001E-2</v>
      </c>
      <c r="E38" s="164">
        <v>3.8415999999999999E-2</v>
      </c>
      <c r="F38" s="164">
        <v>3.8788000000000003E-2</v>
      </c>
      <c r="G38" s="164">
        <v>3.7248999999999997E-2</v>
      </c>
      <c r="H38" s="164">
        <v>3.5831000000000002E-2</v>
      </c>
      <c r="I38" s="164">
        <v>3.5985000000000003E-2</v>
      </c>
      <c r="J38" s="164">
        <v>3.5164000000000001E-2</v>
      </c>
      <c r="K38" s="164">
        <v>3.3932999999999998E-2</v>
      </c>
      <c r="L38" s="164">
        <v>3.2689999999999997E-2</v>
      </c>
      <c r="M38" s="164">
        <v>3.1147999999999999E-2</v>
      </c>
      <c r="N38" s="164">
        <v>3.0404E-2</v>
      </c>
      <c r="O38" s="164">
        <v>3.0051999999999999E-2</v>
      </c>
      <c r="P38" s="164">
        <v>2.9804000000000001E-2</v>
      </c>
      <c r="Q38" s="164">
        <v>2.9498E-2</v>
      </c>
      <c r="R38" s="164">
        <v>2.9055000000000001E-2</v>
      </c>
      <c r="S38" s="164">
        <v>2.8760000000000001E-2</v>
      </c>
      <c r="T38" s="164">
        <v>2.8181000000000001E-2</v>
      </c>
      <c r="U38" s="164">
        <v>2.7550000000000002E-2</v>
      </c>
      <c r="V38" s="164">
        <v>2.7231000000000002E-2</v>
      </c>
      <c r="W38" s="164">
        <v>2.6966E-2</v>
      </c>
      <c r="X38" s="164">
        <v>2.6488000000000001E-2</v>
      </c>
      <c r="Y38" s="164">
        <v>2.5869E-2</v>
      </c>
      <c r="Z38" s="164">
        <v>2.5340000000000001E-2</v>
      </c>
      <c r="AA38" s="164">
        <v>2.5402000000000001E-2</v>
      </c>
      <c r="AB38" s="164">
        <v>2.5115999999999999E-2</v>
      </c>
      <c r="AC38" s="164">
        <v>2.4702999999999999E-2</v>
      </c>
      <c r="AD38" s="164">
        <v>2.4375000000000001E-2</v>
      </c>
      <c r="AE38" s="164">
        <v>2.3991999999999999E-2</v>
      </c>
      <c r="AF38" s="164">
        <v>2.3664999999999999E-2</v>
      </c>
      <c r="AG38" s="164">
        <v>2.3203000000000001E-2</v>
      </c>
      <c r="AH38" s="165">
        <v>-2.0331999999999999E-2</v>
      </c>
      <c r="AJ38" s="226">
        <f t="shared" si="0"/>
        <v>1.0804606371476704</v>
      </c>
    </row>
    <row r="39" spans="1:36" x14ac:dyDescent="0.25">
      <c r="A39" s="38" t="s">
        <v>717</v>
      </c>
      <c r="B39" s="163" t="s">
        <v>6</v>
      </c>
      <c r="C39" s="164">
        <v>3.784119</v>
      </c>
      <c r="D39" s="164">
        <v>3.8639009999999998</v>
      </c>
      <c r="E39" s="164">
        <v>3.8813949999999999</v>
      </c>
      <c r="F39" s="164">
        <v>3.8032330000000001</v>
      </c>
      <c r="G39" s="164">
        <v>3.7239209999999998</v>
      </c>
      <c r="H39" s="164">
        <v>3.6500859999999999</v>
      </c>
      <c r="I39" s="164">
        <v>3.569896</v>
      </c>
      <c r="J39" s="164">
        <v>3.502656</v>
      </c>
      <c r="K39" s="164">
        <v>3.4519030000000002</v>
      </c>
      <c r="L39" s="164">
        <v>3.402984</v>
      </c>
      <c r="M39" s="164">
        <v>3.3444180000000001</v>
      </c>
      <c r="N39" s="164">
        <v>3.0865429999999998</v>
      </c>
      <c r="O39" s="164">
        <v>2.8482919999999998</v>
      </c>
      <c r="P39" s="164">
        <v>2.6518980000000001</v>
      </c>
      <c r="Q39" s="164">
        <v>2.524769</v>
      </c>
      <c r="R39" s="164">
        <v>2.4519410000000001</v>
      </c>
      <c r="S39" s="164">
        <v>2.4155229999999999</v>
      </c>
      <c r="T39" s="164">
        <v>2.3912019999999998</v>
      </c>
      <c r="U39" s="164">
        <v>2.371375</v>
      </c>
      <c r="V39" s="164">
        <v>2.3573710000000001</v>
      </c>
      <c r="W39" s="164">
        <v>2.3497819999999998</v>
      </c>
      <c r="X39" s="164">
        <v>2.3380930000000002</v>
      </c>
      <c r="Y39" s="164">
        <v>2.3224999999999998</v>
      </c>
      <c r="Z39" s="164">
        <v>2.30938</v>
      </c>
      <c r="AA39" s="164">
        <v>2.3024990000000001</v>
      </c>
      <c r="AB39" s="164">
        <v>2.2936369999999999</v>
      </c>
      <c r="AC39" s="164">
        <v>2.285431</v>
      </c>
      <c r="AD39" s="164">
        <v>2.278413</v>
      </c>
      <c r="AE39" s="164">
        <v>2.2696809999999998</v>
      </c>
      <c r="AF39" s="164">
        <v>2.2647040000000001</v>
      </c>
      <c r="AG39" s="164">
        <v>2.2559710000000002</v>
      </c>
      <c r="AH39" s="165">
        <v>-1.7093000000000001E-2</v>
      </c>
      <c r="AJ39" s="226">
        <f t="shared" si="0"/>
        <v>0.97935195544606346</v>
      </c>
    </row>
    <row r="40" spans="1:36" x14ac:dyDescent="0.25">
      <c r="A40" s="38" t="s">
        <v>716</v>
      </c>
      <c r="B40" s="163" t="s">
        <v>8</v>
      </c>
      <c r="C40" s="164">
        <v>4.3586869999999998</v>
      </c>
      <c r="D40" s="164">
        <v>4.2092790000000004</v>
      </c>
      <c r="E40" s="164">
        <v>4.0714430000000004</v>
      </c>
      <c r="F40" s="164">
        <v>5.1145810000000003</v>
      </c>
      <c r="G40" s="164">
        <v>4.826632</v>
      </c>
      <c r="H40" s="164">
        <v>4.2841519999999997</v>
      </c>
      <c r="I40" s="164">
        <v>4.2529500000000002</v>
      </c>
      <c r="J40" s="164">
        <v>4.1225649999999998</v>
      </c>
      <c r="K40" s="164">
        <v>3.9546739999999998</v>
      </c>
      <c r="L40" s="164">
        <v>3.759182</v>
      </c>
      <c r="M40" s="164">
        <v>3.6818580000000001</v>
      </c>
      <c r="N40" s="164">
        <v>3.6125919999999998</v>
      </c>
      <c r="O40" s="164">
        <v>3.543946</v>
      </c>
      <c r="P40" s="164">
        <v>3.4846240000000002</v>
      </c>
      <c r="Q40" s="164">
        <v>3.4908320000000002</v>
      </c>
      <c r="R40" s="164">
        <v>3.4993690000000002</v>
      </c>
      <c r="S40" s="164">
        <v>3.4921129999999998</v>
      </c>
      <c r="T40" s="164">
        <v>3.4887510000000002</v>
      </c>
      <c r="U40" s="164">
        <v>3.4762240000000002</v>
      </c>
      <c r="V40" s="164">
        <v>3.4731640000000001</v>
      </c>
      <c r="W40" s="164">
        <v>3.476531</v>
      </c>
      <c r="X40" s="164">
        <v>3.474262</v>
      </c>
      <c r="Y40" s="164">
        <v>3.473255</v>
      </c>
      <c r="Z40" s="164">
        <v>3.4609969999999999</v>
      </c>
      <c r="AA40" s="164">
        <v>3.4660739999999999</v>
      </c>
      <c r="AB40" s="164">
        <v>3.4558499999999999</v>
      </c>
      <c r="AC40" s="164">
        <v>3.445929</v>
      </c>
      <c r="AD40" s="164">
        <v>3.4373680000000002</v>
      </c>
      <c r="AE40" s="164">
        <v>3.4342570000000001</v>
      </c>
      <c r="AF40" s="164">
        <v>3.4129459999999998</v>
      </c>
      <c r="AG40" s="164">
        <v>3.3943279999999998</v>
      </c>
      <c r="AH40" s="165">
        <v>-8.3009999999999994E-3</v>
      </c>
      <c r="AJ40" s="226">
        <f t="shared" si="0"/>
        <v>1.0354949149248598</v>
      </c>
    </row>
    <row r="41" spans="1:36" ht="15" customHeight="1" x14ac:dyDescent="0.25">
      <c r="A41" s="38" t="s">
        <v>715</v>
      </c>
      <c r="B41" s="163" t="s">
        <v>16</v>
      </c>
      <c r="C41" s="164">
        <v>-0.22636899999999999</v>
      </c>
      <c r="D41" s="164">
        <v>-0.26394800000000002</v>
      </c>
      <c r="E41" s="164">
        <v>-0.254027</v>
      </c>
      <c r="F41" s="164">
        <v>-0.32604</v>
      </c>
      <c r="G41" s="164">
        <v>-0.24108499999999999</v>
      </c>
      <c r="H41" s="164">
        <v>-0.21989400000000001</v>
      </c>
      <c r="I41" s="164">
        <v>-0.221332</v>
      </c>
      <c r="J41" s="164">
        <v>-0.21793299999999999</v>
      </c>
      <c r="K41" s="164">
        <v>-0.21764600000000001</v>
      </c>
      <c r="L41" s="164">
        <v>-0.21318999999999999</v>
      </c>
      <c r="M41" s="164">
        <v>-0.20640700000000001</v>
      </c>
      <c r="N41" s="164">
        <v>-0.2006</v>
      </c>
      <c r="O41" s="164">
        <v>-0.19895499999999999</v>
      </c>
      <c r="P41" s="164">
        <v>-0.19830100000000001</v>
      </c>
      <c r="Q41" s="164">
        <v>-0.197517</v>
      </c>
      <c r="R41" s="164">
        <v>-0.19608900000000001</v>
      </c>
      <c r="S41" s="164">
        <v>-0.197824</v>
      </c>
      <c r="T41" s="164">
        <v>-0.19624800000000001</v>
      </c>
      <c r="U41" s="164">
        <v>-0.191361</v>
      </c>
      <c r="V41" s="164">
        <v>-0.18946399999999999</v>
      </c>
      <c r="W41" s="164">
        <v>-0.194274</v>
      </c>
      <c r="X41" s="164">
        <v>-0.191164</v>
      </c>
      <c r="Y41" s="164">
        <v>-0.183138</v>
      </c>
      <c r="Z41" s="164">
        <v>-0.17685000000000001</v>
      </c>
      <c r="AA41" s="164">
        <v>-0.17974300000000001</v>
      </c>
      <c r="AB41" s="164">
        <v>-0.177619</v>
      </c>
      <c r="AC41" s="164">
        <v>-0.177092</v>
      </c>
      <c r="AD41" s="164">
        <v>-0.17687800000000001</v>
      </c>
      <c r="AE41" s="164">
        <v>-0.17388999999999999</v>
      </c>
      <c r="AF41" s="164">
        <v>-0.17254</v>
      </c>
      <c r="AG41" s="164">
        <v>-0.16514499999999999</v>
      </c>
      <c r="AH41" s="165">
        <v>-1.0456E-2</v>
      </c>
      <c r="AJ41" s="226">
        <f t="shared" si="0"/>
        <v>0.85762725991483157</v>
      </c>
    </row>
    <row r="42" spans="1:36" ht="15" customHeight="1" x14ac:dyDescent="0.25">
      <c r="A42" s="38" t="s">
        <v>714</v>
      </c>
      <c r="B42" s="163" t="s">
        <v>7</v>
      </c>
      <c r="C42" s="164">
        <v>0.301649</v>
      </c>
      <c r="D42" s="164">
        <v>0.29043999999999998</v>
      </c>
      <c r="E42" s="164">
        <v>0.293605</v>
      </c>
      <c r="F42" s="164">
        <v>0.29554900000000001</v>
      </c>
      <c r="G42" s="164">
        <v>0.29098600000000002</v>
      </c>
      <c r="H42" s="164">
        <v>0.27703</v>
      </c>
      <c r="I42" s="164">
        <v>0.283304</v>
      </c>
      <c r="J42" s="164">
        <v>0.28046900000000002</v>
      </c>
      <c r="K42" s="164">
        <v>0.27413599999999999</v>
      </c>
      <c r="L42" s="164">
        <v>0.26775599999999999</v>
      </c>
      <c r="M42" s="164">
        <v>0.264235</v>
      </c>
      <c r="N42" s="164">
        <v>0.25927899999999998</v>
      </c>
      <c r="O42" s="164">
        <v>0.25294299999999997</v>
      </c>
      <c r="P42" s="164">
        <v>0.24750800000000001</v>
      </c>
      <c r="Q42" s="164">
        <v>0.24277099999999999</v>
      </c>
      <c r="R42" s="164">
        <v>0.23852499999999999</v>
      </c>
      <c r="S42" s="164">
        <v>0.23410700000000001</v>
      </c>
      <c r="T42" s="164">
        <v>0.230187</v>
      </c>
      <c r="U42" s="164">
        <v>0.22597900000000001</v>
      </c>
      <c r="V42" s="164">
        <v>0.221718</v>
      </c>
      <c r="W42" s="164">
        <v>0.21756800000000001</v>
      </c>
      <c r="X42" s="164">
        <v>0.213449</v>
      </c>
      <c r="Y42" s="164">
        <v>0.209309</v>
      </c>
      <c r="Z42" s="164">
        <v>0.20532500000000001</v>
      </c>
      <c r="AA42" s="164">
        <v>0.20166100000000001</v>
      </c>
      <c r="AB42" s="164">
        <v>0.19782</v>
      </c>
      <c r="AC42" s="164">
        <v>0.194024</v>
      </c>
      <c r="AD42" s="164">
        <v>0.190132</v>
      </c>
      <c r="AE42" s="164">
        <v>0.186196</v>
      </c>
      <c r="AF42" s="164">
        <v>0.182174</v>
      </c>
      <c r="AG42" s="164">
        <v>0.178152</v>
      </c>
      <c r="AH42" s="165">
        <v>-1.7401E-2</v>
      </c>
      <c r="AJ42" s="226">
        <f t="shared" si="0"/>
        <v>1.0385931689849883</v>
      </c>
    </row>
    <row r="43" spans="1:36" ht="15" customHeight="1" x14ac:dyDescent="0.25">
      <c r="A43" s="38" t="s">
        <v>713</v>
      </c>
      <c r="B43" s="163" t="s">
        <v>9</v>
      </c>
      <c r="C43" s="164">
        <v>4.433967</v>
      </c>
      <c r="D43" s="164">
        <v>4.2357709999999997</v>
      </c>
      <c r="E43" s="164">
        <v>4.1110220000000002</v>
      </c>
      <c r="F43" s="164">
        <v>5.0840899999999998</v>
      </c>
      <c r="G43" s="164">
        <v>4.8765320000000001</v>
      </c>
      <c r="H43" s="164">
        <v>4.3412879999999996</v>
      </c>
      <c r="I43" s="164">
        <v>4.3149220000000001</v>
      </c>
      <c r="J43" s="164">
        <v>4.1851019999999997</v>
      </c>
      <c r="K43" s="164">
        <v>4.011164</v>
      </c>
      <c r="L43" s="164">
        <v>3.8137479999999999</v>
      </c>
      <c r="M43" s="164">
        <v>3.7396850000000001</v>
      </c>
      <c r="N43" s="164">
        <v>3.671271</v>
      </c>
      <c r="O43" s="164">
        <v>3.597934</v>
      </c>
      <c r="P43" s="164">
        <v>3.5338310000000002</v>
      </c>
      <c r="Q43" s="164">
        <v>3.5360849999999999</v>
      </c>
      <c r="R43" s="164">
        <v>3.541804</v>
      </c>
      <c r="S43" s="164">
        <v>3.5283950000000002</v>
      </c>
      <c r="T43" s="164">
        <v>3.5226899999999999</v>
      </c>
      <c r="U43" s="164">
        <v>3.5108419999999998</v>
      </c>
      <c r="V43" s="164">
        <v>3.5054180000000001</v>
      </c>
      <c r="W43" s="164">
        <v>3.499825</v>
      </c>
      <c r="X43" s="164">
        <v>3.4965480000000002</v>
      </c>
      <c r="Y43" s="164">
        <v>3.4994260000000001</v>
      </c>
      <c r="Z43" s="164">
        <v>3.4894720000000001</v>
      </c>
      <c r="AA43" s="164">
        <v>3.4879910000000001</v>
      </c>
      <c r="AB43" s="164">
        <v>3.476051</v>
      </c>
      <c r="AC43" s="164">
        <v>3.4628610000000002</v>
      </c>
      <c r="AD43" s="164">
        <v>3.4506230000000002</v>
      </c>
      <c r="AE43" s="164">
        <v>3.4465629999999998</v>
      </c>
      <c r="AF43" s="164">
        <v>3.42258</v>
      </c>
      <c r="AG43" s="164">
        <v>3.4073349999999998</v>
      </c>
      <c r="AH43" s="165">
        <v>-8.7399999999999995E-3</v>
      </c>
      <c r="AJ43" s="226">
        <f t="shared" si="0"/>
        <v>1.0467910092401125</v>
      </c>
    </row>
    <row r="44" spans="1:36" ht="15" customHeight="1" x14ac:dyDescent="0.25">
      <c r="A44" s="38" t="s">
        <v>712</v>
      </c>
      <c r="B44" s="163" t="s">
        <v>10</v>
      </c>
      <c r="C44" s="164">
        <v>0</v>
      </c>
      <c r="D44" s="164">
        <v>0</v>
      </c>
      <c r="E44" s="164">
        <v>0</v>
      </c>
      <c r="F44" s="164">
        <v>0</v>
      </c>
      <c r="G44" s="164">
        <v>0</v>
      </c>
      <c r="H44" s="164">
        <v>0</v>
      </c>
      <c r="I44" s="164">
        <v>0</v>
      </c>
      <c r="J44" s="164">
        <v>0</v>
      </c>
      <c r="K44" s="164">
        <v>0</v>
      </c>
      <c r="L44" s="164">
        <v>0</v>
      </c>
      <c r="M44" s="164">
        <v>0</v>
      </c>
      <c r="N44" s="164">
        <v>0</v>
      </c>
      <c r="O44" s="164">
        <v>0</v>
      </c>
      <c r="P44" s="164">
        <v>0</v>
      </c>
      <c r="Q44" s="164">
        <v>0</v>
      </c>
      <c r="R44" s="164">
        <v>0</v>
      </c>
      <c r="S44" s="164">
        <v>0</v>
      </c>
      <c r="T44" s="164">
        <v>0</v>
      </c>
      <c r="U44" s="164">
        <v>0</v>
      </c>
      <c r="V44" s="164">
        <v>0</v>
      </c>
      <c r="W44" s="164">
        <v>0</v>
      </c>
      <c r="X44" s="164">
        <v>0</v>
      </c>
      <c r="Y44" s="164">
        <v>0</v>
      </c>
      <c r="Z44" s="164">
        <v>0</v>
      </c>
      <c r="AA44" s="164">
        <v>0</v>
      </c>
      <c r="AB44" s="164">
        <v>0</v>
      </c>
      <c r="AC44" s="164">
        <v>0</v>
      </c>
      <c r="AD44" s="164">
        <v>0</v>
      </c>
      <c r="AE44" s="164">
        <v>0</v>
      </c>
      <c r="AF44" s="164">
        <v>0</v>
      </c>
      <c r="AG44" s="164">
        <v>0</v>
      </c>
      <c r="AH44" s="165" t="s">
        <v>2017</v>
      </c>
      <c r="AJ44" s="226" t="e">
        <f t="shared" si="0"/>
        <v>#DIV/0!</v>
      </c>
    </row>
    <row r="45" spans="1:36" ht="15" customHeight="1" x14ac:dyDescent="0.25">
      <c r="A45" s="38" t="s">
        <v>711</v>
      </c>
      <c r="B45" s="163" t="s">
        <v>11</v>
      </c>
      <c r="C45" s="164">
        <v>1.6931160000000001</v>
      </c>
      <c r="D45" s="164">
        <v>1.6881299999999999</v>
      </c>
      <c r="E45" s="164">
        <v>1.7286950000000001</v>
      </c>
      <c r="F45" s="164">
        <v>1.7503169999999999</v>
      </c>
      <c r="G45" s="164">
        <v>1.7451700000000001</v>
      </c>
      <c r="H45" s="164">
        <v>1.7434069999999999</v>
      </c>
      <c r="I45" s="164">
        <v>1.7411289999999999</v>
      </c>
      <c r="J45" s="164">
        <v>1.7424539999999999</v>
      </c>
      <c r="K45" s="164">
        <v>1.740265</v>
      </c>
      <c r="L45" s="164">
        <v>1.736143</v>
      </c>
      <c r="M45" s="164">
        <v>1.726126</v>
      </c>
      <c r="N45" s="164">
        <v>1.7073970000000001</v>
      </c>
      <c r="O45" s="164">
        <v>1.6897219999999999</v>
      </c>
      <c r="P45" s="164">
        <v>1.675057</v>
      </c>
      <c r="Q45" s="164">
        <v>1.6645490000000001</v>
      </c>
      <c r="R45" s="164">
        <v>1.6562859999999999</v>
      </c>
      <c r="S45" s="164">
        <v>1.6518759999999999</v>
      </c>
      <c r="T45" s="164">
        <v>1.6465000000000001</v>
      </c>
      <c r="U45" s="164">
        <v>1.6400950000000001</v>
      </c>
      <c r="V45" s="164">
        <v>1.6359999999999999</v>
      </c>
      <c r="W45" s="164">
        <v>1.635084</v>
      </c>
      <c r="X45" s="164">
        <v>1.6311739999999999</v>
      </c>
      <c r="Y45" s="164">
        <v>1.624493</v>
      </c>
      <c r="Z45" s="164">
        <v>1.6185579999999999</v>
      </c>
      <c r="AA45" s="164">
        <v>1.617272</v>
      </c>
      <c r="AB45" s="164">
        <v>1.6136250000000001</v>
      </c>
      <c r="AC45" s="164">
        <v>1.6097319999999999</v>
      </c>
      <c r="AD45" s="164">
        <v>1.6056760000000001</v>
      </c>
      <c r="AE45" s="164">
        <v>1.599027</v>
      </c>
      <c r="AF45" s="164">
        <v>1.5925400000000001</v>
      </c>
      <c r="AG45" s="164">
        <v>1.582438</v>
      </c>
      <c r="AH45" s="165">
        <v>-2.251E-3</v>
      </c>
      <c r="AJ45" s="226">
        <f t="shared" si="0"/>
        <v>1.0029535640027725</v>
      </c>
    </row>
    <row r="46" spans="1:36" ht="15" customHeight="1" x14ac:dyDescent="0.25">
      <c r="A46" s="38" t="s">
        <v>710</v>
      </c>
      <c r="B46" s="162" t="s">
        <v>0</v>
      </c>
      <c r="C46" s="166">
        <v>9.9541719999999998</v>
      </c>
      <c r="D46" s="166">
        <v>9.8275729999999992</v>
      </c>
      <c r="E46" s="166">
        <v>9.7595270000000003</v>
      </c>
      <c r="F46" s="166">
        <v>10.676428</v>
      </c>
      <c r="G46" s="166">
        <v>10.382872000000001</v>
      </c>
      <c r="H46" s="166">
        <v>9.7706119999999999</v>
      </c>
      <c r="I46" s="166">
        <v>9.6619320000000002</v>
      </c>
      <c r="J46" s="166">
        <v>9.4653770000000002</v>
      </c>
      <c r="K46" s="166">
        <v>9.2372650000000007</v>
      </c>
      <c r="L46" s="166">
        <v>8.9855649999999994</v>
      </c>
      <c r="M46" s="166">
        <v>8.8413760000000003</v>
      </c>
      <c r="N46" s="166">
        <v>8.4956139999999998</v>
      </c>
      <c r="O46" s="166">
        <v>8.1660000000000004</v>
      </c>
      <c r="P46" s="166">
        <v>7.8905900000000004</v>
      </c>
      <c r="Q46" s="166">
        <v>7.7549020000000004</v>
      </c>
      <c r="R46" s="166">
        <v>7.6790859999999999</v>
      </c>
      <c r="S46" s="166">
        <v>7.6245539999999998</v>
      </c>
      <c r="T46" s="166">
        <v>7.5885730000000002</v>
      </c>
      <c r="U46" s="166">
        <v>7.5498620000000001</v>
      </c>
      <c r="V46" s="166">
        <v>7.5260199999999999</v>
      </c>
      <c r="W46" s="166">
        <v>7.5116579999999997</v>
      </c>
      <c r="X46" s="166">
        <v>7.4923029999999997</v>
      </c>
      <c r="Y46" s="166">
        <v>7.4722879999999998</v>
      </c>
      <c r="Z46" s="166">
        <v>7.4427500000000002</v>
      </c>
      <c r="AA46" s="166">
        <v>7.4331639999999997</v>
      </c>
      <c r="AB46" s="166">
        <v>7.4084289999999999</v>
      </c>
      <c r="AC46" s="166">
        <v>7.382727</v>
      </c>
      <c r="AD46" s="166">
        <v>7.3590859999999996</v>
      </c>
      <c r="AE46" s="166">
        <v>7.3392629999999999</v>
      </c>
      <c r="AF46" s="166">
        <v>7.30349</v>
      </c>
      <c r="AG46" s="166">
        <v>7.2689469999999998</v>
      </c>
      <c r="AH46" s="167">
        <v>-1.0425E-2</v>
      </c>
      <c r="AJ46" s="226">
        <f t="shared" si="0"/>
        <v>1.0128820208203999</v>
      </c>
    </row>
    <row r="47" spans="1:36" ht="15" customHeight="1" x14ac:dyDescent="0.25">
      <c r="AJ47" s="226" t="e">
        <f t="shared" si="0"/>
        <v>#DIV/0!</v>
      </c>
    </row>
    <row r="48" spans="1:36" ht="15" customHeight="1" x14ac:dyDescent="0.25">
      <c r="B48" s="162" t="s">
        <v>500</v>
      </c>
      <c r="AJ48" s="226" t="e">
        <f t="shared" si="0"/>
        <v>#DIV/0!</v>
      </c>
    </row>
    <row r="49" spans="1:36" ht="15" customHeight="1" x14ac:dyDescent="0.25">
      <c r="A49" s="38" t="s">
        <v>709</v>
      </c>
      <c r="B49" s="162" t="s">
        <v>220</v>
      </c>
      <c r="C49" s="232">
        <v>89.595603999999994</v>
      </c>
      <c r="D49" s="232">
        <v>77.026024000000007</v>
      </c>
      <c r="E49" s="232">
        <v>82.233017000000004</v>
      </c>
      <c r="F49" s="232">
        <v>86.321365</v>
      </c>
      <c r="G49" s="232">
        <v>85.596412999999998</v>
      </c>
      <c r="H49" s="232">
        <v>83.606605999999999</v>
      </c>
      <c r="I49" s="232">
        <v>83.278564000000003</v>
      </c>
      <c r="J49" s="232">
        <v>81.589545999999999</v>
      </c>
      <c r="K49" s="232">
        <v>79.309089999999998</v>
      </c>
      <c r="L49" s="232">
        <v>77.714782999999997</v>
      </c>
      <c r="M49" s="232">
        <v>77.631125999999995</v>
      </c>
      <c r="N49" s="232">
        <v>76.324355999999995</v>
      </c>
      <c r="O49" s="232">
        <v>74.131675999999999</v>
      </c>
      <c r="P49" s="232">
        <v>72.017143000000004</v>
      </c>
      <c r="Q49" s="232">
        <v>71.008521999999999</v>
      </c>
      <c r="R49" s="232">
        <v>70.158187999999996</v>
      </c>
      <c r="S49" s="232">
        <v>69.204002000000003</v>
      </c>
      <c r="T49" s="232">
        <v>68.875320000000002</v>
      </c>
      <c r="U49" s="232">
        <v>69.103752</v>
      </c>
      <c r="V49" s="232">
        <v>69.095885999999993</v>
      </c>
      <c r="W49" s="232">
        <v>67.856842</v>
      </c>
      <c r="X49" s="232">
        <v>67.811324999999997</v>
      </c>
      <c r="Y49" s="232">
        <v>69.148109000000005</v>
      </c>
      <c r="Z49" s="232">
        <v>70.097755000000006</v>
      </c>
      <c r="AA49" s="232">
        <v>69.296325999999993</v>
      </c>
      <c r="AB49" s="232">
        <v>68.906684999999996</v>
      </c>
      <c r="AC49" s="232">
        <v>68.509208999999998</v>
      </c>
      <c r="AD49" s="232">
        <v>68.007499999999993</v>
      </c>
      <c r="AE49" s="232">
        <v>68.190635999999998</v>
      </c>
      <c r="AF49" s="232">
        <v>67.934096999999994</v>
      </c>
      <c r="AG49" s="232">
        <v>68.829780999999997</v>
      </c>
      <c r="AH49" s="167">
        <v>-8.7500000000000008E-3</v>
      </c>
      <c r="AJ49" s="226">
        <f t="shared" si="0"/>
        <v>1.1631861460225441</v>
      </c>
    </row>
    <row r="50" spans="1:36" ht="15" customHeight="1" x14ac:dyDescent="0.25">
      <c r="AJ50" s="226" t="e">
        <f t="shared" si="0"/>
        <v>#DIV/0!</v>
      </c>
    </row>
    <row r="51" spans="1:36" ht="15" customHeight="1" x14ac:dyDescent="0.25">
      <c r="B51" s="162" t="s">
        <v>498</v>
      </c>
      <c r="AJ51" s="226" t="e">
        <f t="shared" si="0"/>
        <v>#DIV/0!</v>
      </c>
    </row>
    <row r="52" spans="1:36" ht="15" customHeight="1" x14ac:dyDescent="0.25">
      <c r="B52" s="162" t="s">
        <v>229</v>
      </c>
      <c r="AJ52" s="226" t="e">
        <f t="shared" si="0"/>
        <v>#DIV/0!</v>
      </c>
    </row>
    <row r="53" spans="1:36" ht="15" customHeight="1" x14ac:dyDescent="0.25">
      <c r="A53" s="38" t="s">
        <v>708</v>
      </c>
      <c r="B53" s="163" t="s">
        <v>230</v>
      </c>
      <c r="C53" s="164">
        <v>0</v>
      </c>
      <c r="D53" s="164">
        <v>0</v>
      </c>
      <c r="E53" s="164">
        <v>0</v>
      </c>
      <c r="F53" s="164">
        <v>0</v>
      </c>
      <c r="G53" s="164">
        <v>0</v>
      </c>
      <c r="H53" s="164">
        <v>0</v>
      </c>
      <c r="I53" s="164">
        <v>0</v>
      </c>
      <c r="J53" s="164">
        <v>0</v>
      </c>
      <c r="K53" s="164">
        <v>0</v>
      </c>
      <c r="L53" s="164">
        <v>0</v>
      </c>
      <c r="M53" s="164">
        <v>0</v>
      </c>
      <c r="N53" s="164">
        <v>0</v>
      </c>
      <c r="O53" s="164">
        <v>0</v>
      </c>
      <c r="P53" s="164">
        <v>0</v>
      </c>
      <c r="Q53" s="164">
        <v>0</v>
      </c>
      <c r="R53" s="164">
        <v>0</v>
      </c>
      <c r="S53" s="164">
        <v>0</v>
      </c>
      <c r="T53" s="164">
        <v>0</v>
      </c>
      <c r="U53" s="164">
        <v>0</v>
      </c>
      <c r="V53" s="164">
        <v>0</v>
      </c>
      <c r="W53" s="164">
        <v>0</v>
      </c>
      <c r="X53" s="164">
        <v>0</v>
      </c>
      <c r="Y53" s="164">
        <v>0</v>
      </c>
      <c r="Z53" s="164">
        <v>0</v>
      </c>
      <c r="AA53" s="164">
        <v>0</v>
      </c>
      <c r="AB53" s="164">
        <v>0</v>
      </c>
      <c r="AC53" s="164">
        <v>0</v>
      </c>
      <c r="AD53" s="164">
        <v>0</v>
      </c>
      <c r="AE53" s="164">
        <v>0</v>
      </c>
      <c r="AF53" s="164">
        <v>0</v>
      </c>
      <c r="AG53" s="164">
        <v>0</v>
      </c>
      <c r="AH53" s="165" t="s">
        <v>2017</v>
      </c>
      <c r="AJ53" s="226" t="e">
        <f t="shared" si="0"/>
        <v>#DIV/0!</v>
      </c>
    </row>
    <row r="54" spans="1:36" ht="15" customHeight="1" x14ac:dyDescent="0.25">
      <c r="A54" s="38" t="s">
        <v>707</v>
      </c>
      <c r="B54" s="163" t="s">
        <v>21</v>
      </c>
      <c r="C54" s="164">
        <v>0.15813199999999999</v>
      </c>
      <c r="D54" s="164">
        <v>0.14158200000000001</v>
      </c>
      <c r="E54" s="164">
        <v>0.14885699999999999</v>
      </c>
      <c r="F54" s="164">
        <v>0.14681900000000001</v>
      </c>
      <c r="G54" s="164">
        <v>0.14999199999999999</v>
      </c>
      <c r="H54" s="164">
        <v>0.15093300000000001</v>
      </c>
      <c r="I54" s="164">
        <v>0.15422</v>
      </c>
      <c r="J54" s="164">
        <v>0.15473500000000001</v>
      </c>
      <c r="K54" s="164">
        <v>0.15354499999999999</v>
      </c>
      <c r="L54" s="164">
        <v>0.15310399999999999</v>
      </c>
      <c r="M54" s="164">
        <v>0.15498700000000001</v>
      </c>
      <c r="N54" s="164">
        <v>0.15575900000000001</v>
      </c>
      <c r="O54" s="164">
        <v>0.15506700000000001</v>
      </c>
      <c r="P54" s="164">
        <v>0.15426100000000001</v>
      </c>
      <c r="Q54" s="164">
        <v>0.15392700000000001</v>
      </c>
      <c r="R54" s="164">
        <v>0.15401799999999999</v>
      </c>
      <c r="S54" s="164">
        <v>0.153305</v>
      </c>
      <c r="T54" s="164">
        <v>0.153752</v>
      </c>
      <c r="U54" s="164">
        <v>0.15514800000000001</v>
      </c>
      <c r="V54" s="164">
        <v>0.155885</v>
      </c>
      <c r="W54" s="164">
        <v>0.154615</v>
      </c>
      <c r="X54" s="164">
        <v>0.155389</v>
      </c>
      <c r="Y54" s="164">
        <v>0.15834999999999999</v>
      </c>
      <c r="Z54" s="164">
        <v>0.160994</v>
      </c>
      <c r="AA54" s="164">
        <v>0.16078100000000001</v>
      </c>
      <c r="AB54" s="164">
        <v>0.16140699999999999</v>
      </c>
      <c r="AC54" s="164">
        <v>0.162021</v>
      </c>
      <c r="AD54" s="164">
        <v>0.162519</v>
      </c>
      <c r="AE54" s="164">
        <v>0.16389799999999999</v>
      </c>
      <c r="AF54" s="164">
        <v>0.16473099999999999</v>
      </c>
      <c r="AG54" s="164">
        <v>0.16747899999999999</v>
      </c>
      <c r="AH54" s="165">
        <v>1.916E-3</v>
      </c>
      <c r="AJ54" s="226">
        <f t="shared" si="0"/>
        <v>1.1168933904027347</v>
      </c>
    </row>
    <row r="55" spans="1:36" ht="15" customHeight="1" x14ac:dyDescent="0.25">
      <c r="A55" s="38" t="s">
        <v>706</v>
      </c>
      <c r="B55" s="163" t="s">
        <v>489</v>
      </c>
      <c r="C55" s="164">
        <v>0.24406</v>
      </c>
      <c r="D55" s="164">
        <v>0.214702</v>
      </c>
      <c r="E55" s="164">
        <v>0.22176499999999999</v>
      </c>
      <c r="F55" s="164">
        <v>0.21485399999999999</v>
      </c>
      <c r="G55" s="164">
        <v>0.21558099999999999</v>
      </c>
      <c r="H55" s="164">
        <v>0.213031</v>
      </c>
      <c r="I55" s="164">
        <v>0.213725</v>
      </c>
      <c r="J55" s="164">
        <v>0.21052100000000001</v>
      </c>
      <c r="K55" s="164">
        <v>0.20505300000000001</v>
      </c>
      <c r="L55" s="164">
        <v>0.20066300000000001</v>
      </c>
      <c r="M55" s="164">
        <v>0.199325</v>
      </c>
      <c r="N55" s="164">
        <v>0.19652900000000001</v>
      </c>
      <c r="O55" s="164">
        <v>0.19192100000000001</v>
      </c>
      <c r="P55" s="164">
        <v>0.18724499999999999</v>
      </c>
      <c r="Q55" s="164">
        <v>0.18320600000000001</v>
      </c>
      <c r="R55" s="164">
        <v>0.17971300000000001</v>
      </c>
      <c r="S55" s="164">
        <v>0.17533299999999999</v>
      </c>
      <c r="T55" s="164">
        <v>0.172318</v>
      </c>
      <c r="U55" s="164">
        <v>0.17036000000000001</v>
      </c>
      <c r="V55" s="164">
        <v>0.16766300000000001</v>
      </c>
      <c r="W55" s="164">
        <v>0.162854</v>
      </c>
      <c r="X55" s="164">
        <v>0.16024099999999999</v>
      </c>
      <c r="Y55" s="164">
        <v>0.159834</v>
      </c>
      <c r="Z55" s="164">
        <v>0.15901599999999999</v>
      </c>
      <c r="AA55" s="164">
        <v>0.155358</v>
      </c>
      <c r="AB55" s="164">
        <v>0.152533</v>
      </c>
      <c r="AC55" s="164">
        <v>0.149703</v>
      </c>
      <c r="AD55" s="164">
        <v>0.14677399999999999</v>
      </c>
      <c r="AE55" s="164">
        <v>0.14463200000000001</v>
      </c>
      <c r="AF55" s="164">
        <v>0.14199500000000001</v>
      </c>
      <c r="AG55" s="164">
        <v>0.14096500000000001</v>
      </c>
      <c r="AH55" s="165">
        <v>-1.813E-2</v>
      </c>
      <c r="AJ55" s="226">
        <f t="shared" si="0"/>
        <v>1.1367383629402614</v>
      </c>
    </row>
    <row r="56" spans="1:36" ht="15" customHeight="1" x14ac:dyDescent="0.25">
      <c r="A56" s="38" t="s">
        <v>705</v>
      </c>
      <c r="B56" s="163" t="s">
        <v>231</v>
      </c>
      <c r="C56" s="164">
        <v>0.97350000000000003</v>
      </c>
      <c r="D56" s="164">
        <v>0.97350000000000003</v>
      </c>
      <c r="E56" s="164">
        <v>0.97350000000000003</v>
      </c>
      <c r="F56" s="164">
        <v>0.97350000000000003</v>
      </c>
      <c r="G56" s="164">
        <v>0.97350000000000003</v>
      </c>
      <c r="H56" s="164">
        <v>0.97350000000000003</v>
      </c>
      <c r="I56" s="164">
        <v>0.97350000000000003</v>
      </c>
      <c r="J56" s="164">
        <v>0.97350000000000003</v>
      </c>
      <c r="K56" s="164">
        <v>0.97350000000000003</v>
      </c>
      <c r="L56" s="164">
        <v>0.97350000000000003</v>
      </c>
      <c r="M56" s="164">
        <v>0.97350000000000003</v>
      </c>
      <c r="N56" s="164">
        <v>0.97350000000000003</v>
      </c>
      <c r="O56" s="164">
        <v>0.97350000000000003</v>
      </c>
      <c r="P56" s="164">
        <v>0.97350000000000003</v>
      </c>
      <c r="Q56" s="164">
        <v>0.97350000000000003</v>
      </c>
      <c r="R56" s="164">
        <v>0.97350000000000003</v>
      </c>
      <c r="S56" s="164">
        <v>0.97350000000000003</v>
      </c>
      <c r="T56" s="164">
        <v>0.97350000000000003</v>
      </c>
      <c r="U56" s="164">
        <v>0.97350000000000003</v>
      </c>
      <c r="V56" s="164">
        <v>0.97350000000000003</v>
      </c>
      <c r="W56" s="164">
        <v>0.97350000000000003</v>
      </c>
      <c r="X56" s="164">
        <v>0.97350000000000003</v>
      </c>
      <c r="Y56" s="164">
        <v>0.97350000000000003</v>
      </c>
      <c r="Z56" s="164">
        <v>0.97350000000000003</v>
      </c>
      <c r="AA56" s="164">
        <v>0.97350000000000003</v>
      </c>
      <c r="AB56" s="164">
        <v>0.97350000000000003</v>
      </c>
      <c r="AC56" s="164">
        <v>0.97350000000000003</v>
      </c>
      <c r="AD56" s="164">
        <v>0.97350000000000003</v>
      </c>
      <c r="AE56" s="164">
        <v>0.97350000000000003</v>
      </c>
      <c r="AF56" s="164">
        <v>0.97350000000000003</v>
      </c>
      <c r="AG56" s="164">
        <v>0.97350000000000003</v>
      </c>
      <c r="AH56" s="165">
        <v>0</v>
      </c>
      <c r="AJ56" s="226">
        <f t="shared" si="0"/>
        <v>1</v>
      </c>
    </row>
    <row r="57" spans="1:36" ht="15" customHeight="1" x14ac:dyDescent="0.25">
      <c r="A57" s="38" t="s">
        <v>704</v>
      </c>
      <c r="B57" s="162" t="s">
        <v>224</v>
      </c>
      <c r="C57" s="166">
        <v>1.375691</v>
      </c>
      <c r="D57" s="166">
        <v>1.3297840000000001</v>
      </c>
      <c r="E57" s="166">
        <v>1.344122</v>
      </c>
      <c r="F57" s="166">
        <v>1.3351729999999999</v>
      </c>
      <c r="G57" s="166">
        <v>1.339073</v>
      </c>
      <c r="H57" s="166">
        <v>1.3374630000000001</v>
      </c>
      <c r="I57" s="166">
        <v>1.3414440000000001</v>
      </c>
      <c r="J57" s="166">
        <v>1.3387560000000001</v>
      </c>
      <c r="K57" s="166">
        <v>1.332098</v>
      </c>
      <c r="L57" s="166">
        <v>1.327267</v>
      </c>
      <c r="M57" s="166">
        <v>1.327812</v>
      </c>
      <c r="N57" s="166">
        <v>1.325788</v>
      </c>
      <c r="O57" s="166">
        <v>1.3204880000000001</v>
      </c>
      <c r="P57" s="166">
        <v>1.3150059999999999</v>
      </c>
      <c r="Q57" s="166">
        <v>1.3106329999999999</v>
      </c>
      <c r="R57" s="166">
        <v>1.307231</v>
      </c>
      <c r="S57" s="166">
        <v>1.302138</v>
      </c>
      <c r="T57" s="166">
        <v>1.2995699999999999</v>
      </c>
      <c r="U57" s="166">
        <v>1.2990079999999999</v>
      </c>
      <c r="V57" s="166">
        <v>1.297048</v>
      </c>
      <c r="W57" s="166">
        <v>1.2909679999999999</v>
      </c>
      <c r="X57" s="166">
        <v>1.2891300000000001</v>
      </c>
      <c r="Y57" s="166">
        <v>1.2916840000000001</v>
      </c>
      <c r="Z57" s="166">
        <v>1.2935099999999999</v>
      </c>
      <c r="AA57" s="166">
        <v>1.2896399999999999</v>
      </c>
      <c r="AB57" s="166">
        <v>1.2874399999999999</v>
      </c>
      <c r="AC57" s="166">
        <v>1.2852239999999999</v>
      </c>
      <c r="AD57" s="166">
        <v>1.2827930000000001</v>
      </c>
      <c r="AE57" s="166">
        <v>1.2820309999999999</v>
      </c>
      <c r="AF57" s="166">
        <v>1.2802260000000001</v>
      </c>
      <c r="AG57" s="166">
        <v>1.281944</v>
      </c>
      <c r="AH57" s="167">
        <v>-2.3500000000000001E-3</v>
      </c>
      <c r="AJ57" s="226">
        <f t="shared" si="0"/>
        <v>1.0345221479578637</v>
      </c>
    </row>
    <row r="58" spans="1:36" x14ac:dyDescent="0.25">
      <c r="B58" s="162" t="s">
        <v>232</v>
      </c>
      <c r="AJ58" s="226" t="e">
        <f t="shared" si="0"/>
        <v>#DIV/0!</v>
      </c>
    </row>
    <row r="59" spans="1:36" ht="15" customHeight="1" x14ac:dyDescent="0.25">
      <c r="A59" s="38" t="s">
        <v>703</v>
      </c>
      <c r="B59" s="163" t="s">
        <v>230</v>
      </c>
      <c r="C59" s="164">
        <v>1.3615E-2</v>
      </c>
      <c r="D59" s="164">
        <v>1.2127000000000001E-2</v>
      </c>
      <c r="E59" s="164">
        <v>1.2683E-2</v>
      </c>
      <c r="F59" s="164">
        <v>1.2444999999999999E-2</v>
      </c>
      <c r="G59" s="164">
        <v>1.2648E-2</v>
      </c>
      <c r="H59" s="164">
        <v>1.2662E-2</v>
      </c>
      <c r="I59" s="164">
        <v>1.2871E-2</v>
      </c>
      <c r="J59" s="164">
        <v>1.2848999999999999E-2</v>
      </c>
      <c r="K59" s="164">
        <v>1.2685999999999999E-2</v>
      </c>
      <c r="L59" s="164">
        <v>1.2585000000000001E-2</v>
      </c>
      <c r="M59" s="164">
        <v>1.2676E-2</v>
      </c>
      <c r="N59" s="164">
        <v>1.2676E-2</v>
      </c>
      <c r="O59" s="164">
        <v>1.2557E-2</v>
      </c>
      <c r="P59" s="164">
        <v>1.243E-2</v>
      </c>
      <c r="Q59" s="164">
        <v>1.2343E-2</v>
      </c>
      <c r="R59" s="164">
        <v>1.2290000000000001E-2</v>
      </c>
      <c r="S59" s="164">
        <v>1.2173E-2</v>
      </c>
      <c r="T59" s="164">
        <v>1.2149999999999999E-2</v>
      </c>
      <c r="U59" s="164">
        <v>1.2201E-2</v>
      </c>
      <c r="V59" s="164">
        <v>1.2200000000000001E-2</v>
      </c>
      <c r="W59" s="164">
        <v>1.2043E-2</v>
      </c>
      <c r="X59" s="164">
        <v>1.2045999999999999E-2</v>
      </c>
      <c r="Y59" s="164">
        <v>1.2218E-2</v>
      </c>
      <c r="Z59" s="164">
        <v>1.2363000000000001E-2</v>
      </c>
      <c r="AA59" s="164">
        <v>1.2289E-2</v>
      </c>
      <c r="AB59" s="164">
        <v>1.2279E-2</v>
      </c>
      <c r="AC59" s="164">
        <v>1.2269E-2</v>
      </c>
      <c r="AD59" s="164">
        <v>1.225E-2</v>
      </c>
      <c r="AE59" s="164">
        <v>1.2297000000000001E-2</v>
      </c>
      <c r="AF59" s="164">
        <v>1.2303E-2</v>
      </c>
      <c r="AG59" s="164">
        <v>1.2451E-2</v>
      </c>
      <c r="AH59" s="165">
        <v>-2.9750000000000002E-3</v>
      </c>
      <c r="AJ59" s="226">
        <f t="shared" si="0"/>
        <v>1.1227014100766883</v>
      </c>
    </row>
    <row r="60" spans="1:36" ht="15" customHeight="1" x14ac:dyDescent="0.25">
      <c r="A60" s="38" t="s">
        <v>702</v>
      </c>
      <c r="B60" s="163" t="s">
        <v>21</v>
      </c>
      <c r="C60" s="164">
        <v>0.97014100000000003</v>
      </c>
      <c r="D60" s="164">
        <v>0.86860800000000005</v>
      </c>
      <c r="E60" s="164">
        <v>0.91324099999999997</v>
      </c>
      <c r="F60" s="164">
        <v>0.90073899999999996</v>
      </c>
      <c r="G60" s="164">
        <v>0.92020599999999997</v>
      </c>
      <c r="H60" s="164">
        <v>0.92597499999999999</v>
      </c>
      <c r="I60" s="164">
        <v>0.94614100000000001</v>
      </c>
      <c r="J60" s="164">
        <v>0.94930499999999995</v>
      </c>
      <c r="K60" s="164">
        <v>0.94200300000000003</v>
      </c>
      <c r="L60" s="164">
        <v>0.93929399999999996</v>
      </c>
      <c r="M60" s="164">
        <v>0.95084999999999997</v>
      </c>
      <c r="N60" s="164">
        <v>0.95558399999999999</v>
      </c>
      <c r="O60" s="164">
        <v>0.95133699999999999</v>
      </c>
      <c r="P60" s="164">
        <v>0.94639200000000001</v>
      </c>
      <c r="Q60" s="164">
        <v>0.94434499999999999</v>
      </c>
      <c r="R60" s="164">
        <v>0.94490099999999999</v>
      </c>
      <c r="S60" s="164">
        <v>0.94053100000000001</v>
      </c>
      <c r="T60" s="164">
        <v>0.94327000000000005</v>
      </c>
      <c r="U60" s="164">
        <v>0.95183499999999999</v>
      </c>
      <c r="V60" s="164">
        <v>0.95635700000000001</v>
      </c>
      <c r="W60" s="164">
        <v>0.94856600000000002</v>
      </c>
      <c r="X60" s="164">
        <v>0.95331699999999997</v>
      </c>
      <c r="Y60" s="164">
        <v>0.97148299999999999</v>
      </c>
      <c r="Z60" s="164">
        <v>0.98770000000000002</v>
      </c>
      <c r="AA60" s="164">
        <v>0.98639699999999997</v>
      </c>
      <c r="AB60" s="164">
        <v>0.99023399999999995</v>
      </c>
      <c r="AC60" s="164">
        <v>0.99400200000000005</v>
      </c>
      <c r="AD60" s="164">
        <v>0.99705999999999995</v>
      </c>
      <c r="AE60" s="164">
        <v>1.00552</v>
      </c>
      <c r="AF60" s="164">
        <v>1.0106299999999999</v>
      </c>
      <c r="AG60" s="164">
        <v>1.0274859999999999</v>
      </c>
      <c r="AH60" s="165">
        <v>1.916E-3</v>
      </c>
      <c r="AJ60" s="226">
        <f t="shared" si="0"/>
        <v>1.1168916243000295</v>
      </c>
    </row>
    <row r="61" spans="1:36" ht="15" customHeight="1" x14ac:dyDescent="0.25">
      <c r="A61" s="38" t="s">
        <v>701</v>
      </c>
      <c r="B61" s="163" t="s">
        <v>489</v>
      </c>
      <c r="C61" s="164">
        <v>0.92390000000000005</v>
      </c>
      <c r="D61" s="164">
        <v>0.81276400000000004</v>
      </c>
      <c r="E61" s="164">
        <v>0.83950199999999997</v>
      </c>
      <c r="F61" s="164">
        <v>0.81334200000000001</v>
      </c>
      <c r="G61" s="164">
        <v>0.81609200000000004</v>
      </c>
      <c r="H61" s="164">
        <v>0.80643900000000002</v>
      </c>
      <c r="I61" s="164">
        <v>0.80906500000000003</v>
      </c>
      <c r="J61" s="164">
        <v>0.79693700000000001</v>
      </c>
      <c r="K61" s="164">
        <v>0.77623699999999995</v>
      </c>
      <c r="L61" s="164">
        <v>0.75962099999999999</v>
      </c>
      <c r="M61" s="164">
        <v>0.75455300000000003</v>
      </c>
      <c r="N61" s="164">
        <v>0.74396899999999999</v>
      </c>
      <c r="O61" s="164">
        <v>0.72652600000000001</v>
      </c>
      <c r="P61" s="164">
        <v>0.70882599999999996</v>
      </c>
      <c r="Q61" s="164">
        <v>0.69353500000000001</v>
      </c>
      <c r="R61" s="164">
        <v>0.68031299999999995</v>
      </c>
      <c r="S61" s="164">
        <v>0.66373099999999996</v>
      </c>
      <c r="T61" s="164">
        <v>0.65231899999999998</v>
      </c>
      <c r="U61" s="164">
        <v>0.64490599999999998</v>
      </c>
      <c r="V61" s="164">
        <v>0.63469900000000001</v>
      </c>
      <c r="W61" s="164">
        <v>0.61648999999999998</v>
      </c>
      <c r="X61" s="164">
        <v>0.60660000000000003</v>
      </c>
      <c r="Y61" s="164">
        <v>0.60505799999999998</v>
      </c>
      <c r="Z61" s="164">
        <v>0.60196400000000005</v>
      </c>
      <c r="AA61" s="164">
        <v>0.58811599999999997</v>
      </c>
      <c r="AB61" s="164">
        <v>0.57742099999999996</v>
      </c>
      <c r="AC61" s="164">
        <v>0.56670799999999999</v>
      </c>
      <c r="AD61" s="164">
        <v>0.55562</v>
      </c>
      <c r="AE61" s="164">
        <v>0.54751300000000003</v>
      </c>
      <c r="AF61" s="164">
        <v>0.53752699999999998</v>
      </c>
      <c r="AG61" s="164">
        <v>0.53362900000000002</v>
      </c>
      <c r="AH61" s="165">
        <v>-1.813E-2</v>
      </c>
      <c r="AJ61" s="226">
        <f t="shared" si="0"/>
        <v>1.1367383397886717</v>
      </c>
    </row>
    <row r="62" spans="1:36" ht="15" customHeight="1" x14ac:dyDescent="0.25">
      <c r="A62" s="38" t="s">
        <v>700</v>
      </c>
      <c r="B62" s="163" t="s">
        <v>231</v>
      </c>
      <c r="C62" s="164">
        <v>3.9022610000000002</v>
      </c>
      <c r="D62" s="164">
        <v>3.9022610000000002</v>
      </c>
      <c r="E62" s="164">
        <v>3.9022610000000002</v>
      </c>
      <c r="F62" s="164">
        <v>3.9022610000000002</v>
      </c>
      <c r="G62" s="164">
        <v>3.9022610000000002</v>
      </c>
      <c r="H62" s="164">
        <v>3.9022610000000002</v>
      </c>
      <c r="I62" s="164">
        <v>3.9022610000000002</v>
      </c>
      <c r="J62" s="164">
        <v>3.9022610000000002</v>
      </c>
      <c r="K62" s="164">
        <v>3.9022610000000002</v>
      </c>
      <c r="L62" s="164">
        <v>3.9022610000000002</v>
      </c>
      <c r="M62" s="164">
        <v>3.9022610000000002</v>
      </c>
      <c r="N62" s="164">
        <v>3.9022610000000002</v>
      </c>
      <c r="O62" s="164">
        <v>3.9022610000000002</v>
      </c>
      <c r="P62" s="164">
        <v>3.9022610000000002</v>
      </c>
      <c r="Q62" s="164">
        <v>3.9022610000000002</v>
      </c>
      <c r="R62" s="164">
        <v>3.9022610000000002</v>
      </c>
      <c r="S62" s="164">
        <v>3.9022610000000002</v>
      </c>
      <c r="T62" s="164">
        <v>3.9022610000000002</v>
      </c>
      <c r="U62" s="164">
        <v>3.9022610000000002</v>
      </c>
      <c r="V62" s="164">
        <v>3.9022610000000002</v>
      </c>
      <c r="W62" s="164">
        <v>3.9022610000000002</v>
      </c>
      <c r="X62" s="164">
        <v>3.9022610000000002</v>
      </c>
      <c r="Y62" s="164">
        <v>3.9022610000000002</v>
      </c>
      <c r="Z62" s="164">
        <v>3.9022610000000002</v>
      </c>
      <c r="AA62" s="164">
        <v>3.9022610000000002</v>
      </c>
      <c r="AB62" s="164">
        <v>3.9022610000000002</v>
      </c>
      <c r="AC62" s="164">
        <v>3.9022610000000002</v>
      </c>
      <c r="AD62" s="164">
        <v>3.9022610000000002</v>
      </c>
      <c r="AE62" s="164">
        <v>3.9022610000000002</v>
      </c>
      <c r="AF62" s="164">
        <v>3.9022610000000002</v>
      </c>
      <c r="AG62" s="164">
        <v>3.9022610000000002</v>
      </c>
      <c r="AH62" s="165">
        <v>0</v>
      </c>
      <c r="AJ62" s="226">
        <f t="shared" si="0"/>
        <v>1</v>
      </c>
    </row>
    <row r="63" spans="1:36" ht="15" customHeight="1" x14ac:dyDescent="0.25">
      <c r="A63" s="38" t="s">
        <v>699</v>
      </c>
      <c r="B63" s="162" t="s">
        <v>224</v>
      </c>
      <c r="C63" s="166">
        <v>5.8099170000000004</v>
      </c>
      <c r="D63" s="166">
        <v>5.5957600000000003</v>
      </c>
      <c r="E63" s="166">
        <v>5.6676869999999999</v>
      </c>
      <c r="F63" s="166">
        <v>5.628787</v>
      </c>
      <c r="G63" s="166">
        <v>5.6512070000000003</v>
      </c>
      <c r="H63" s="166">
        <v>5.6473360000000001</v>
      </c>
      <c r="I63" s="166">
        <v>5.6703380000000001</v>
      </c>
      <c r="J63" s="166">
        <v>5.6613509999999998</v>
      </c>
      <c r="K63" s="166">
        <v>5.6331860000000002</v>
      </c>
      <c r="L63" s="166">
        <v>5.6137620000000004</v>
      </c>
      <c r="M63" s="166">
        <v>5.6203409999999998</v>
      </c>
      <c r="N63" s="166">
        <v>5.6144910000000001</v>
      </c>
      <c r="O63" s="166">
        <v>5.5926819999999999</v>
      </c>
      <c r="P63" s="166">
        <v>5.5699100000000001</v>
      </c>
      <c r="Q63" s="166">
        <v>5.5524839999999998</v>
      </c>
      <c r="R63" s="166">
        <v>5.5397639999999999</v>
      </c>
      <c r="S63" s="166">
        <v>5.5186970000000004</v>
      </c>
      <c r="T63" s="166">
        <v>5.5099989999999996</v>
      </c>
      <c r="U63" s="166">
        <v>5.5112030000000001</v>
      </c>
      <c r="V63" s="166">
        <v>5.5055170000000002</v>
      </c>
      <c r="W63" s="166">
        <v>5.4793599999999998</v>
      </c>
      <c r="X63" s="166">
        <v>5.4742249999999997</v>
      </c>
      <c r="Y63" s="166">
        <v>5.4910199999999998</v>
      </c>
      <c r="Z63" s="166">
        <v>5.5042879999999998</v>
      </c>
      <c r="AA63" s="166">
        <v>5.4890629999999998</v>
      </c>
      <c r="AB63" s="166">
        <v>5.4821960000000001</v>
      </c>
      <c r="AC63" s="166">
        <v>5.4752400000000003</v>
      </c>
      <c r="AD63" s="166">
        <v>5.4671909999999997</v>
      </c>
      <c r="AE63" s="166">
        <v>5.4675909999999996</v>
      </c>
      <c r="AF63" s="166">
        <v>5.4627210000000002</v>
      </c>
      <c r="AG63" s="166">
        <v>5.4758269999999998</v>
      </c>
      <c r="AH63" s="167">
        <v>-1.9719999999999998E-3</v>
      </c>
      <c r="AJ63" s="226">
        <f t="shared" si="0"/>
        <v>1.0382712982686892</v>
      </c>
    </row>
    <row r="64" spans="1:36" ht="15" customHeight="1" x14ac:dyDescent="0.25">
      <c r="B64" s="162" t="s">
        <v>233</v>
      </c>
      <c r="AJ64" s="226" t="e">
        <f t="shared" si="0"/>
        <v>#DIV/0!</v>
      </c>
    </row>
    <row r="65" spans="1:36" ht="15" customHeight="1" x14ac:dyDescent="0.25">
      <c r="A65" s="38" t="s">
        <v>698</v>
      </c>
      <c r="B65" s="163" t="s">
        <v>234</v>
      </c>
      <c r="C65" s="164">
        <v>2.1555339999999998</v>
      </c>
      <c r="D65" s="164">
        <v>2.0537939999999999</v>
      </c>
      <c r="E65" s="164">
        <v>2.083364</v>
      </c>
      <c r="F65" s="164">
        <v>2.0622889999999998</v>
      </c>
      <c r="G65" s="164">
        <v>2.06908</v>
      </c>
      <c r="H65" s="164">
        <v>2.06392</v>
      </c>
      <c r="I65" s="164">
        <v>2.0708030000000002</v>
      </c>
      <c r="J65" s="164">
        <v>2.0632899999999998</v>
      </c>
      <c r="K65" s="164">
        <v>2.047266</v>
      </c>
      <c r="L65" s="164">
        <v>2.035199</v>
      </c>
      <c r="M65" s="164">
        <v>2.0346389999999999</v>
      </c>
      <c r="N65" s="164">
        <v>2.028581</v>
      </c>
      <c r="O65" s="164">
        <v>2.0155590000000001</v>
      </c>
      <c r="P65" s="164">
        <v>2.0021849999999999</v>
      </c>
      <c r="Q65" s="164">
        <v>1.9911920000000001</v>
      </c>
      <c r="R65" s="164">
        <v>1.982272</v>
      </c>
      <c r="S65" s="164">
        <v>1.9698089999999999</v>
      </c>
      <c r="T65" s="164">
        <v>1.96268</v>
      </c>
      <c r="U65" s="164">
        <v>1.9597599999999999</v>
      </c>
      <c r="V65" s="164">
        <v>1.9539059999999999</v>
      </c>
      <c r="W65" s="164">
        <v>1.9394659999999999</v>
      </c>
      <c r="X65" s="164">
        <v>1.9338880000000001</v>
      </c>
      <c r="Y65" s="164">
        <v>1.9374100000000001</v>
      </c>
      <c r="Z65" s="164">
        <v>1.9393769999999999</v>
      </c>
      <c r="AA65" s="164">
        <v>1.9295610000000001</v>
      </c>
      <c r="AB65" s="164">
        <v>1.9232</v>
      </c>
      <c r="AC65" s="164">
        <v>1.916809</v>
      </c>
      <c r="AD65" s="164">
        <v>1.909983</v>
      </c>
      <c r="AE65" s="164">
        <v>1.906561</v>
      </c>
      <c r="AF65" s="164">
        <v>1.9010069999999999</v>
      </c>
      <c r="AG65" s="164">
        <v>1.902585</v>
      </c>
      <c r="AH65" s="165">
        <v>-4.1520000000000003E-3</v>
      </c>
      <c r="AJ65" s="226">
        <f t="shared" si="0"/>
        <v>1.0495375875087765</v>
      </c>
    </row>
    <row r="66" spans="1:36" ht="15.75" thickBot="1" x14ac:dyDescent="0.3">
      <c r="A66" s="38" t="s">
        <v>697</v>
      </c>
      <c r="B66" s="163" t="s">
        <v>235</v>
      </c>
      <c r="C66" s="164">
        <v>3.6543830000000002</v>
      </c>
      <c r="D66" s="164">
        <v>3.5419659999999999</v>
      </c>
      <c r="E66" s="164">
        <v>3.5843229999999999</v>
      </c>
      <c r="F66" s="164">
        <v>3.5664980000000002</v>
      </c>
      <c r="G66" s="164">
        <v>3.5821269999999998</v>
      </c>
      <c r="H66" s="164">
        <v>3.5834160000000002</v>
      </c>
      <c r="I66" s="164">
        <v>3.5995349999999999</v>
      </c>
      <c r="J66" s="164">
        <v>3.5980599999999998</v>
      </c>
      <c r="K66" s="164">
        <v>3.5859200000000002</v>
      </c>
      <c r="L66" s="164">
        <v>3.5785629999999999</v>
      </c>
      <c r="M66" s="164">
        <v>3.5857009999999998</v>
      </c>
      <c r="N66" s="164">
        <v>3.5859100000000002</v>
      </c>
      <c r="O66" s="164">
        <v>3.5771229999999998</v>
      </c>
      <c r="P66" s="164">
        <v>3.5677249999999998</v>
      </c>
      <c r="Q66" s="164">
        <v>3.5612919999999999</v>
      </c>
      <c r="R66" s="164">
        <v>3.5574919999999999</v>
      </c>
      <c r="S66" s="164">
        <v>3.5488879999999998</v>
      </c>
      <c r="T66" s="164">
        <v>3.5473180000000002</v>
      </c>
      <c r="U66" s="164">
        <v>3.5514429999999999</v>
      </c>
      <c r="V66" s="164">
        <v>3.5516109999999999</v>
      </c>
      <c r="W66" s="164">
        <v>3.5398939999999999</v>
      </c>
      <c r="X66" s="164">
        <v>3.5403370000000001</v>
      </c>
      <c r="Y66" s="164">
        <v>3.5536099999999999</v>
      </c>
      <c r="Z66" s="164">
        <v>3.5649099999999998</v>
      </c>
      <c r="AA66" s="164">
        <v>3.5595020000000002</v>
      </c>
      <c r="AB66" s="164">
        <v>3.5589949999999999</v>
      </c>
      <c r="AC66" s="164">
        <v>3.55843</v>
      </c>
      <c r="AD66" s="164">
        <v>3.5572080000000001</v>
      </c>
      <c r="AE66" s="164">
        <v>3.5610309999999998</v>
      </c>
      <c r="AF66" s="164">
        <v>3.5617139999999998</v>
      </c>
      <c r="AG66" s="164">
        <v>3.573242</v>
      </c>
      <c r="AH66" s="165">
        <v>-7.4799999999999997E-4</v>
      </c>
      <c r="AJ66" s="226">
        <f t="shared" si="0"/>
        <v>1.0317385881174468</v>
      </c>
    </row>
    <row r="67" spans="1:36" ht="15" customHeight="1" x14ac:dyDescent="0.25">
      <c r="B67" s="261" t="s">
        <v>2136</v>
      </c>
      <c r="C67" s="262"/>
      <c r="D67" s="262"/>
      <c r="E67" s="262"/>
      <c r="F67" s="262"/>
      <c r="G67" s="262"/>
      <c r="H67" s="262"/>
      <c r="I67" s="262"/>
      <c r="J67" s="262"/>
      <c r="K67" s="262"/>
      <c r="L67" s="262"/>
      <c r="M67" s="262"/>
      <c r="N67" s="262"/>
      <c r="O67" s="262"/>
      <c r="P67" s="262"/>
      <c r="Q67" s="262"/>
      <c r="R67" s="262"/>
      <c r="S67" s="262"/>
      <c r="T67" s="262"/>
      <c r="U67" s="262"/>
      <c r="V67" s="262"/>
      <c r="W67" s="262"/>
      <c r="X67" s="262"/>
      <c r="Y67" s="262"/>
      <c r="Z67" s="262"/>
      <c r="AA67" s="262"/>
      <c r="AB67" s="262"/>
      <c r="AC67" s="262"/>
      <c r="AD67" s="262"/>
      <c r="AE67" s="262"/>
      <c r="AF67" s="262"/>
      <c r="AG67" s="262"/>
      <c r="AH67" s="227"/>
      <c r="AJ67" s="226" t="e">
        <f t="shared" si="0"/>
        <v>#DIV/0!</v>
      </c>
    </row>
    <row r="68" spans="1:36" ht="15" customHeight="1" x14ac:dyDescent="0.25">
      <c r="B68" s="32" t="s">
        <v>2137</v>
      </c>
      <c r="AJ68" s="226" t="e">
        <f t="shared" si="0"/>
        <v>#DIV/0!</v>
      </c>
    </row>
    <row r="69" spans="1:36" ht="15" customHeight="1" x14ac:dyDescent="0.25">
      <c r="B69" s="32" t="s">
        <v>2180</v>
      </c>
      <c r="AJ69" s="226" t="e">
        <f t="shared" si="0"/>
        <v>#DIV/0!</v>
      </c>
    </row>
    <row r="70" spans="1:36" ht="15" customHeight="1" x14ac:dyDescent="0.25">
      <c r="B70" s="32" t="s">
        <v>2139</v>
      </c>
      <c r="AJ70" s="226" t="e">
        <f t="shared" si="0"/>
        <v>#DIV/0!</v>
      </c>
    </row>
    <row r="71" spans="1:36" ht="15" customHeight="1" x14ac:dyDescent="0.25">
      <c r="B71" s="32" t="s">
        <v>2140</v>
      </c>
      <c r="AJ71" s="226" t="e">
        <f t="shared" si="0"/>
        <v>#DIV/0!</v>
      </c>
    </row>
    <row r="72" spans="1:36" ht="15" customHeight="1" x14ac:dyDescent="0.25">
      <c r="B72" s="32" t="s">
        <v>2125</v>
      </c>
      <c r="AJ72" s="226" t="e">
        <f t="shared" si="0"/>
        <v>#DIV/0!</v>
      </c>
    </row>
    <row r="73" spans="1:36" ht="15" customHeight="1" x14ac:dyDescent="0.25">
      <c r="B73" s="32" t="s">
        <v>2013</v>
      </c>
      <c r="AJ73" s="226" t="e">
        <f t="shared" si="0"/>
        <v>#DIV/0!</v>
      </c>
    </row>
    <row r="74" spans="1:36" x14ac:dyDescent="0.25">
      <c r="B74" s="32" t="s">
        <v>2126</v>
      </c>
      <c r="AJ74" s="226" t="e">
        <f t="shared" si="0"/>
        <v>#DIV/0!</v>
      </c>
    </row>
    <row r="75" spans="1:36" ht="15" customHeight="1" x14ac:dyDescent="0.25">
      <c r="B75" s="32" t="s">
        <v>2177</v>
      </c>
      <c r="AJ75" s="226" t="e">
        <f t="shared" si="0"/>
        <v>#DIV/0!</v>
      </c>
    </row>
    <row r="76" spans="1:36" ht="15" customHeight="1" x14ac:dyDescent="0.25">
      <c r="B76" s="32" t="s">
        <v>2181</v>
      </c>
      <c r="AJ76" s="226" t="e">
        <f t="shared" si="0"/>
        <v>#DIV/0!</v>
      </c>
    </row>
    <row r="77" spans="1:36" ht="15" customHeight="1" x14ac:dyDescent="0.25">
      <c r="B77" s="32" t="s">
        <v>2182</v>
      </c>
      <c r="AJ77" s="226" t="e">
        <f t="shared" si="0"/>
        <v>#DIV/0!</v>
      </c>
    </row>
    <row r="78" spans="1:36" ht="15" customHeight="1" x14ac:dyDescent="0.25">
      <c r="AJ78" s="226" t="e">
        <f t="shared" si="0"/>
        <v>#DIV/0!</v>
      </c>
    </row>
    <row r="79" spans="1:36" ht="15" customHeight="1" x14ac:dyDescent="0.25">
      <c r="AJ79" s="226" t="e">
        <f t="shared" si="0"/>
        <v>#DIV/0!</v>
      </c>
    </row>
    <row r="80" spans="1:36" x14ac:dyDescent="0.25">
      <c r="AJ80" s="226" t="e">
        <f t="shared" si="0"/>
        <v>#DIV/0!</v>
      </c>
    </row>
    <row r="81" spans="36:36" ht="15" customHeight="1" x14ac:dyDescent="0.25">
      <c r="AJ81" s="226" t="e">
        <f t="shared" ref="AJ81:AJ144" si="1">C81/D81</f>
        <v>#DIV/0!</v>
      </c>
    </row>
    <row r="82" spans="36:36" ht="15" customHeight="1" x14ac:dyDescent="0.25">
      <c r="AJ82" s="226" t="e">
        <f t="shared" si="1"/>
        <v>#DIV/0!</v>
      </c>
    </row>
    <row r="83" spans="36:36" ht="15" customHeight="1" x14ac:dyDescent="0.25">
      <c r="AJ83" s="226" t="e">
        <f t="shared" si="1"/>
        <v>#DIV/0!</v>
      </c>
    </row>
    <row r="84" spans="36:36" ht="15" customHeight="1" x14ac:dyDescent="0.25">
      <c r="AJ84" s="226" t="e">
        <f t="shared" si="1"/>
        <v>#DIV/0!</v>
      </c>
    </row>
    <row r="85" spans="36:36" ht="15" customHeight="1" x14ac:dyDescent="0.25">
      <c r="AJ85" s="226" t="e">
        <f t="shared" si="1"/>
        <v>#DIV/0!</v>
      </c>
    </row>
    <row r="86" spans="36:36" ht="15" customHeight="1" x14ac:dyDescent="0.25">
      <c r="AJ86" s="226" t="e">
        <f t="shared" si="1"/>
        <v>#DIV/0!</v>
      </c>
    </row>
    <row r="87" spans="36:36" ht="15" customHeight="1" x14ac:dyDescent="0.25">
      <c r="AJ87" s="226" t="e">
        <f t="shared" si="1"/>
        <v>#DIV/0!</v>
      </c>
    </row>
    <row r="88" spans="36:36" ht="15" customHeight="1" x14ac:dyDescent="0.25">
      <c r="AJ88" s="226" t="e">
        <f t="shared" si="1"/>
        <v>#DIV/0!</v>
      </c>
    </row>
    <row r="89" spans="36:36" ht="15" customHeight="1" x14ac:dyDescent="0.25">
      <c r="AJ89" s="226" t="e">
        <f t="shared" si="1"/>
        <v>#DIV/0!</v>
      </c>
    </row>
    <row r="90" spans="36:36" ht="15" customHeight="1" x14ac:dyDescent="0.25">
      <c r="AJ90" s="226" t="e">
        <f t="shared" si="1"/>
        <v>#DIV/0!</v>
      </c>
    </row>
    <row r="91" spans="36:36" ht="15" customHeight="1" x14ac:dyDescent="0.25">
      <c r="AJ91" s="226" t="e">
        <f t="shared" si="1"/>
        <v>#DIV/0!</v>
      </c>
    </row>
    <row r="92" spans="36:36" ht="15" customHeight="1" x14ac:dyDescent="0.25">
      <c r="AJ92" s="226" t="e">
        <f t="shared" si="1"/>
        <v>#DIV/0!</v>
      </c>
    </row>
    <row r="93" spans="36:36" ht="15" customHeight="1" x14ac:dyDescent="0.25">
      <c r="AJ93" s="226" t="e">
        <f t="shared" si="1"/>
        <v>#DIV/0!</v>
      </c>
    </row>
    <row r="94" spans="36:36" ht="15" customHeight="1" x14ac:dyDescent="0.25">
      <c r="AJ94" s="226" t="e">
        <f t="shared" si="1"/>
        <v>#DIV/0!</v>
      </c>
    </row>
    <row r="95" spans="36:36" ht="15" customHeight="1" x14ac:dyDescent="0.25">
      <c r="AJ95" s="226" t="e">
        <f t="shared" si="1"/>
        <v>#DIV/0!</v>
      </c>
    </row>
    <row r="96" spans="36:36" ht="15" customHeight="1" x14ac:dyDescent="0.25">
      <c r="AJ96" s="226" t="e">
        <f t="shared" si="1"/>
        <v>#DIV/0!</v>
      </c>
    </row>
    <row r="97" spans="36:36" ht="15" customHeight="1" x14ac:dyDescent="0.25">
      <c r="AJ97" s="226" t="e">
        <f t="shared" si="1"/>
        <v>#DIV/0!</v>
      </c>
    </row>
    <row r="98" spans="36:36" ht="15" customHeight="1" x14ac:dyDescent="0.25">
      <c r="AJ98" s="226" t="e">
        <f t="shared" si="1"/>
        <v>#DIV/0!</v>
      </c>
    </row>
    <row r="99" spans="36:36" ht="15" customHeight="1" x14ac:dyDescent="0.25">
      <c r="AJ99" s="226" t="e">
        <f t="shared" si="1"/>
        <v>#DIV/0!</v>
      </c>
    </row>
    <row r="100" spans="36:36" ht="15" customHeight="1" x14ac:dyDescent="0.25">
      <c r="AJ100" s="226" t="e">
        <f t="shared" si="1"/>
        <v>#DIV/0!</v>
      </c>
    </row>
    <row r="101" spans="36:36" ht="15" customHeight="1" x14ac:dyDescent="0.25">
      <c r="AJ101" s="226" t="e">
        <f t="shared" si="1"/>
        <v>#DIV/0!</v>
      </c>
    </row>
    <row r="102" spans="36:36" ht="15" customHeight="1" x14ac:dyDescent="0.25">
      <c r="AJ102" s="226" t="e">
        <f t="shared" si="1"/>
        <v>#DIV/0!</v>
      </c>
    </row>
    <row r="103" spans="36:36" ht="15" customHeight="1" x14ac:dyDescent="0.25">
      <c r="AJ103" s="226" t="e">
        <f t="shared" si="1"/>
        <v>#DIV/0!</v>
      </c>
    </row>
    <row r="104" spans="36:36" ht="15" customHeight="1" x14ac:dyDescent="0.25">
      <c r="AJ104" s="226" t="e">
        <f t="shared" si="1"/>
        <v>#DIV/0!</v>
      </c>
    </row>
    <row r="105" spans="36:36" ht="15" customHeight="1" x14ac:dyDescent="0.25">
      <c r="AJ105" s="226" t="e">
        <f t="shared" si="1"/>
        <v>#DIV/0!</v>
      </c>
    </row>
    <row r="106" spans="36:36" ht="15" customHeight="1" x14ac:dyDescent="0.25">
      <c r="AJ106" s="226" t="e">
        <f t="shared" si="1"/>
        <v>#DIV/0!</v>
      </c>
    </row>
    <row r="107" spans="36:36" ht="15" customHeight="1" x14ac:dyDescent="0.25">
      <c r="AJ107" s="226" t="e">
        <f t="shared" si="1"/>
        <v>#DIV/0!</v>
      </c>
    </row>
    <row r="108" spans="36:36" ht="15" customHeight="1" x14ac:dyDescent="0.25">
      <c r="AJ108" s="226" t="e">
        <f t="shared" si="1"/>
        <v>#DIV/0!</v>
      </c>
    </row>
    <row r="109" spans="36:36" ht="15" customHeight="1" x14ac:dyDescent="0.25">
      <c r="AJ109" s="226" t="e">
        <f t="shared" si="1"/>
        <v>#DIV/0!</v>
      </c>
    </row>
    <row r="110" spans="36:36" ht="15" customHeight="1" x14ac:dyDescent="0.25">
      <c r="AJ110" s="226" t="e">
        <f t="shared" si="1"/>
        <v>#DIV/0!</v>
      </c>
    </row>
    <row r="111" spans="36:36" ht="15" customHeight="1" x14ac:dyDescent="0.25">
      <c r="AJ111" s="226" t="e">
        <f t="shared" si="1"/>
        <v>#DIV/0!</v>
      </c>
    </row>
    <row r="112" spans="36:36" ht="15" customHeight="1" x14ac:dyDescent="0.25">
      <c r="AJ112" s="226" t="e">
        <f t="shared" si="1"/>
        <v>#DIV/0!</v>
      </c>
    </row>
    <row r="113" spans="36:36" ht="15" customHeight="1" x14ac:dyDescent="0.25">
      <c r="AJ113" s="226" t="e">
        <f t="shared" si="1"/>
        <v>#DIV/0!</v>
      </c>
    </row>
    <row r="114" spans="36:36" ht="15" customHeight="1" x14ac:dyDescent="0.25">
      <c r="AJ114" s="226" t="e">
        <f t="shared" si="1"/>
        <v>#DIV/0!</v>
      </c>
    </row>
    <row r="115" spans="36:36" ht="15" customHeight="1" x14ac:dyDescent="0.25">
      <c r="AJ115" s="226" t="e">
        <f t="shared" si="1"/>
        <v>#DIV/0!</v>
      </c>
    </row>
    <row r="116" spans="36:36" ht="15" customHeight="1" x14ac:dyDescent="0.25">
      <c r="AJ116" s="226" t="e">
        <f t="shared" si="1"/>
        <v>#DIV/0!</v>
      </c>
    </row>
    <row r="117" spans="36:36" ht="15" customHeight="1" x14ac:dyDescent="0.25">
      <c r="AJ117" s="226" t="e">
        <f t="shared" si="1"/>
        <v>#DIV/0!</v>
      </c>
    </row>
    <row r="118" spans="36:36" ht="15" customHeight="1" x14ac:dyDescent="0.25">
      <c r="AJ118" s="226" t="e">
        <f t="shared" si="1"/>
        <v>#DIV/0!</v>
      </c>
    </row>
    <row r="119" spans="36:36" ht="15" customHeight="1" x14ac:dyDescent="0.25">
      <c r="AJ119" s="226" t="e">
        <f t="shared" si="1"/>
        <v>#DIV/0!</v>
      </c>
    </row>
    <row r="120" spans="36:36" ht="15" customHeight="1" x14ac:dyDescent="0.25">
      <c r="AJ120" s="226" t="e">
        <f t="shared" si="1"/>
        <v>#DIV/0!</v>
      </c>
    </row>
    <row r="121" spans="36:36" ht="15" customHeight="1" x14ac:dyDescent="0.25">
      <c r="AJ121" s="226" t="e">
        <f t="shared" si="1"/>
        <v>#DIV/0!</v>
      </c>
    </row>
    <row r="122" spans="36:36" ht="15" customHeight="1" x14ac:dyDescent="0.25">
      <c r="AJ122" s="226" t="e">
        <f t="shared" si="1"/>
        <v>#DIV/0!</v>
      </c>
    </row>
    <row r="123" spans="36:36" ht="15" customHeight="1" x14ac:dyDescent="0.25">
      <c r="AJ123" s="226" t="e">
        <f t="shared" si="1"/>
        <v>#DIV/0!</v>
      </c>
    </row>
    <row r="124" spans="36:36" ht="15" customHeight="1" x14ac:dyDescent="0.25">
      <c r="AJ124" s="226" t="e">
        <f t="shared" si="1"/>
        <v>#DIV/0!</v>
      </c>
    </row>
    <row r="125" spans="36:36" ht="15" customHeight="1" x14ac:dyDescent="0.25">
      <c r="AJ125" s="226" t="e">
        <f t="shared" si="1"/>
        <v>#DIV/0!</v>
      </c>
    </row>
    <row r="126" spans="36:36" ht="15" customHeight="1" x14ac:dyDescent="0.25">
      <c r="AJ126" s="226" t="e">
        <f t="shared" si="1"/>
        <v>#DIV/0!</v>
      </c>
    </row>
    <row r="127" spans="36:36" ht="15" customHeight="1" x14ac:dyDescent="0.25">
      <c r="AJ127" s="226" t="e">
        <f t="shared" si="1"/>
        <v>#DIV/0!</v>
      </c>
    </row>
    <row r="128" spans="36:36" ht="15" customHeight="1" x14ac:dyDescent="0.25">
      <c r="AJ128" s="226" t="e">
        <f t="shared" si="1"/>
        <v>#DIV/0!</v>
      </c>
    </row>
    <row r="129" spans="36:36" ht="15" customHeight="1" x14ac:dyDescent="0.25">
      <c r="AJ129" s="226" t="e">
        <f t="shared" si="1"/>
        <v>#DIV/0!</v>
      </c>
    </row>
    <row r="130" spans="36:36" ht="15" customHeight="1" x14ac:dyDescent="0.25">
      <c r="AJ130" s="226" t="e">
        <f t="shared" si="1"/>
        <v>#DIV/0!</v>
      </c>
    </row>
    <row r="131" spans="36:36" ht="15" customHeight="1" x14ac:dyDescent="0.25">
      <c r="AJ131" s="226" t="e">
        <f t="shared" si="1"/>
        <v>#DIV/0!</v>
      </c>
    </row>
    <row r="132" spans="36:36" ht="15" customHeight="1" x14ac:dyDescent="0.25">
      <c r="AJ132" s="226" t="e">
        <f t="shared" si="1"/>
        <v>#DIV/0!</v>
      </c>
    </row>
    <row r="133" spans="36:36" ht="15" customHeight="1" x14ac:dyDescent="0.25">
      <c r="AJ133" s="226" t="e">
        <f t="shared" si="1"/>
        <v>#DIV/0!</v>
      </c>
    </row>
    <row r="134" spans="36:36" ht="15" customHeight="1" x14ac:dyDescent="0.25">
      <c r="AJ134" s="226" t="e">
        <f t="shared" si="1"/>
        <v>#DIV/0!</v>
      </c>
    </row>
    <row r="135" spans="36:36" ht="15" customHeight="1" x14ac:dyDescent="0.25">
      <c r="AJ135" s="226" t="e">
        <f t="shared" si="1"/>
        <v>#DIV/0!</v>
      </c>
    </row>
    <row r="136" spans="36:36" ht="15" customHeight="1" x14ac:dyDescent="0.25">
      <c r="AJ136" s="226" t="e">
        <f t="shared" si="1"/>
        <v>#DIV/0!</v>
      </c>
    </row>
    <row r="137" spans="36:36" ht="15" customHeight="1" x14ac:dyDescent="0.25">
      <c r="AJ137" s="226" t="e">
        <f t="shared" si="1"/>
        <v>#DIV/0!</v>
      </c>
    </row>
    <row r="138" spans="36:36" ht="15" customHeight="1" x14ac:dyDescent="0.25">
      <c r="AJ138" s="226" t="e">
        <f t="shared" si="1"/>
        <v>#DIV/0!</v>
      </c>
    </row>
    <row r="139" spans="36:36" ht="15" customHeight="1" x14ac:dyDescent="0.25">
      <c r="AJ139" s="226" t="e">
        <f t="shared" si="1"/>
        <v>#DIV/0!</v>
      </c>
    </row>
    <row r="140" spans="36:36" ht="15" customHeight="1" x14ac:dyDescent="0.25">
      <c r="AJ140" s="226" t="e">
        <f t="shared" si="1"/>
        <v>#DIV/0!</v>
      </c>
    </row>
    <row r="141" spans="36:36" ht="15" customHeight="1" x14ac:dyDescent="0.25">
      <c r="AJ141" s="226" t="e">
        <f t="shared" si="1"/>
        <v>#DIV/0!</v>
      </c>
    </row>
    <row r="142" spans="36:36" ht="15" customHeight="1" x14ac:dyDescent="0.25">
      <c r="AJ142" s="226" t="e">
        <f t="shared" si="1"/>
        <v>#DIV/0!</v>
      </c>
    </row>
    <row r="143" spans="36:36" ht="15" customHeight="1" x14ac:dyDescent="0.25">
      <c r="AJ143" s="226" t="e">
        <f t="shared" si="1"/>
        <v>#DIV/0!</v>
      </c>
    </row>
    <row r="144" spans="36:36" ht="15" customHeight="1" x14ac:dyDescent="0.25">
      <c r="AJ144" s="226" t="e">
        <f t="shared" si="1"/>
        <v>#DIV/0!</v>
      </c>
    </row>
    <row r="145" spans="2:36" ht="15" customHeight="1" x14ac:dyDescent="0.25">
      <c r="AJ145" s="226" t="e">
        <f t="shared" ref="AJ145:AJ190" si="2">C145/D145</f>
        <v>#DIV/0!</v>
      </c>
    </row>
    <row r="146" spans="2:36" ht="15" customHeight="1" x14ac:dyDescent="0.25">
      <c r="AJ146" s="226" t="e">
        <f t="shared" si="2"/>
        <v>#DIV/0!</v>
      </c>
    </row>
    <row r="147" spans="2:36" s="2" customFormat="1" ht="15" customHeight="1" x14ac:dyDescent="0.25">
      <c r="B147" s="26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c r="AA147" s="263"/>
      <c r="AB147" s="263"/>
      <c r="AC147" s="263"/>
      <c r="AD147" s="263"/>
      <c r="AE147" s="263"/>
      <c r="AF147" s="263"/>
      <c r="AG147" s="263"/>
      <c r="AH147" s="263"/>
      <c r="AJ147" s="226" t="e">
        <f t="shared" si="2"/>
        <v>#DIV/0!</v>
      </c>
    </row>
    <row r="148" spans="2:36" s="2" customFormat="1" ht="15" customHeight="1" x14ac:dyDescent="0.25">
      <c r="AJ148" s="226" t="e">
        <f t="shared" si="2"/>
        <v>#DIV/0!</v>
      </c>
    </row>
    <row r="149" spans="2:36" s="2" customFormat="1" ht="15" customHeight="1" x14ac:dyDescent="0.25">
      <c r="AJ149" s="226" t="e">
        <f t="shared" si="2"/>
        <v>#DIV/0!</v>
      </c>
    </row>
    <row r="150" spans="2:36" s="242" customFormat="1" ht="15" customHeight="1" x14ac:dyDescent="0.25">
      <c r="AJ150" s="226" t="e">
        <f t="shared" si="2"/>
        <v>#DIV/0!</v>
      </c>
    </row>
    <row r="151" spans="2:36" s="242" customFormat="1" ht="15" customHeight="1" x14ac:dyDescent="0.25">
      <c r="AJ151" s="226" t="e">
        <f t="shared" si="2"/>
        <v>#DIV/0!</v>
      </c>
    </row>
    <row r="152" spans="2:36" s="242" customFormat="1" ht="15" customHeight="1" x14ac:dyDescent="0.25">
      <c r="AJ152" s="226" t="e">
        <f t="shared" si="2"/>
        <v>#DIV/0!</v>
      </c>
    </row>
    <row r="153" spans="2:36" s="242" customFormat="1" ht="15" customHeight="1" x14ac:dyDescent="0.25">
      <c r="AJ153" s="226" t="e">
        <f t="shared" si="2"/>
        <v>#DIV/0!</v>
      </c>
    </row>
    <row r="154" spans="2:36" s="242" customFormat="1" ht="15" customHeight="1" x14ac:dyDescent="0.25">
      <c r="AJ154" s="226" t="e">
        <f t="shared" si="2"/>
        <v>#DIV/0!</v>
      </c>
    </row>
    <row r="155" spans="2:36" s="2" customFormat="1" ht="15" customHeight="1" x14ac:dyDescent="0.25">
      <c r="AJ155" s="226" t="e">
        <f t="shared" si="2"/>
        <v>#DIV/0!</v>
      </c>
    </row>
    <row r="156" spans="2:36" s="242" customFormat="1" ht="15" customHeight="1" x14ac:dyDescent="0.25">
      <c r="AJ156" s="226" t="e">
        <f t="shared" si="2"/>
        <v>#DIV/0!</v>
      </c>
    </row>
    <row r="157" spans="2:36" s="2" customFormat="1" ht="15" customHeight="1" x14ac:dyDescent="0.25">
      <c r="AJ157" s="226" t="e">
        <f t="shared" si="2"/>
        <v>#DIV/0!</v>
      </c>
    </row>
    <row r="158" spans="2:36" s="242" customFormat="1" ht="15" customHeight="1" x14ac:dyDescent="0.25">
      <c r="AJ158" s="226" t="e">
        <f t="shared" si="2"/>
        <v>#DIV/0!</v>
      </c>
    </row>
    <row r="159" spans="2:36" ht="15" customHeight="1" x14ac:dyDescent="0.25">
      <c r="AJ159" s="226" t="e">
        <f t="shared" si="2"/>
        <v>#DIV/0!</v>
      </c>
    </row>
    <row r="160" spans="2:36" s="242" customFormat="1" ht="15" customHeight="1" x14ac:dyDescent="0.25">
      <c r="AJ160" s="226" t="e">
        <f t="shared" si="2"/>
        <v>#DIV/0!</v>
      </c>
    </row>
    <row r="161" spans="36:36" ht="15" customHeight="1" x14ac:dyDescent="0.25">
      <c r="AJ161" s="226" t="e">
        <f t="shared" si="2"/>
        <v>#DIV/0!</v>
      </c>
    </row>
    <row r="162" spans="36:36" s="242" customFormat="1" ht="15" customHeight="1" x14ac:dyDescent="0.25">
      <c r="AJ162" s="226" t="e">
        <f t="shared" si="2"/>
        <v>#DIV/0!</v>
      </c>
    </row>
    <row r="163" spans="36:36" ht="15" customHeight="1" x14ac:dyDescent="0.25">
      <c r="AJ163" s="226" t="e">
        <f t="shared" si="2"/>
        <v>#DIV/0!</v>
      </c>
    </row>
    <row r="164" spans="36:36" s="242" customFormat="1" ht="15" customHeight="1" x14ac:dyDescent="0.25">
      <c r="AJ164" s="226" t="e">
        <f t="shared" si="2"/>
        <v>#DIV/0!</v>
      </c>
    </row>
    <row r="165" spans="36:36" s="242" customFormat="1" ht="15" customHeight="1" x14ac:dyDescent="0.25">
      <c r="AJ165" s="226" t="e">
        <f t="shared" si="2"/>
        <v>#DIV/0!</v>
      </c>
    </row>
    <row r="166" spans="36:36" ht="15" customHeight="1" x14ac:dyDescent="0.25">
      <c r="AJ166" s="226" t="e">
        <f t="shared" si="2"/>
        <v>#DIV/0!</v>
      </c>
    </row>
    <row r="167" spans="36:36" s="242" customFormat="1" ht="15" customHeight="1" x14ac:dyDescent="0.25">
      <c r="AJ167" s="226" t="e">
        <f t="shared" si="2"/>
        <v>#DIV/0!</v>
      </c>
    </row>
    <row r="168" spans="36:36" ht="15" customHeight="1" x14ac:dyDescent="0.25">
      <c r="AJ168" s="226" t="e">
        <f t="shared" si="2"/>
        <v>#DIV/0!</v>
      </c>
    </row>
    <row r="169" spans="36:36" s="242" customFormat="1" ht="15" customHeight="1" x14ac:dyDescent="0.25">
      <c r="AJ169" s="226" t="e">
        <f t="shared" si="2"/>
        <v>#DIV/0!</v>
      </c>
    </row>
    <row r="170" spans="36:36" ht="15" customHeight="1" x14ac:dyDescent="0.25">
      <c r="AJ170" s="226" t="e">
        <f t="shared" si="2"/>
        <v>#DIV/0!</v>
      </c>
    </row>
    <row r="171" spans="36:36" ht="15" customHeight="1" x14ac:dyDescent="0.25">
      <c r="AJ171" s="226" t="e">
        <f t="shared" si="2"/>
        <v>#DIV/0!</v>
      </c>
    </row>
    <row r="172" spans="36:36" ht="15" customHeight="1" x14ac:dyDescent="0.25">
      <c r="AJ172" s="226" t="e">
        <f t="shared" si="2"/>
        <v>#DIV/0!</v>
      </c>
    </row>
    <row r="173" spans="36:36" ht="15" customHeight="1" x14ac:dyDescent="0.25">
      <c r="AJ173" s="226" t="e">
        <f t="shared" si="2"/>
        <v>#DIV/0!</v>
      </c>
    </row>
    <row r="174" spans="36:36" s="242" customFormat="1" ht="15" customHeight="1" x14ac:dyDescent="0.25">
      <c r="AJ174" s="226" t="e">
        <f t="shared" si="2"/>
        <v>#DIV/0!</v>
      </c>
    </row>
    <row r="175" spans="36:36" ht="15" customHeight="1" x14ac:dyDescent="0.25">
      <c r="AJ175" s="226" t="e">
        <f t="shared" si="2"/>
        <v>#DIV/0!</v>
      </c>
    </row>
    <row r="176" spans="36:36" ht="15" customHeight="1" x14ac:dyDescent="0.25">
      <c r="AJ176" s="226" t="e">
        <f t="shared" si="2"/>
        <v>#DIV/0!</v>
      </c>
    </row>
    <row r="177" spans="36:36" ht="15" customHeight="1" x14ac:dyDescent="0.25">
      <c r="AJ177" s="226" t="e">
        <f t="shared" si="2"/>
        <v>#DIV/0!</v>
      </c>
    </row>
    <row r="178" spans="36:36" ht="15" customHeight="1" x14ac:dyDescent="0.25">
      <c r="AJ178" s="226" t="e">
        <f t="shared" si="2"/>
        <v>#DIV/0!</v>
      </c>
    </row>
    <row r="179" spans="36:36" ht="15" customHeight="1" x14ac:dyDescent="0.25">
      <c r="AJ179" s="226" t="e">
        <f t="shared" si="2"/>
        <v>#DIV/0!</v>
      </c>
    </row>
    <row r="180" spans="36:36" ht="15" customHeight="1" x14ac:dyDescent="0.25">
      <c r="AJ180" s="226" t="e">
        <f t="shared" si="2"/>
        <v>#DIV/0!</v>
      </c>
    </row>
    <row r="181" spans="36:36" ht="15" customHeight="1" x14ac:dyDescent="0.25">
      <c r="AJ181" s="226" t="e">
        <f t="shared" si="2"/>
        <v>#DIV/0!</v>
      </c>
    </row>
    <row r="182" spans="36:36" ht="15" customHeight="1" x14ac:dyDescent="0.25">
      <c r="AJ182" s="226" t="e">
        <f t="shared" si="2"/>
        <v>#DIV/0!</v>
      </c>
    </row>
    <row r="183" spans="36:36" ht="15" customHeight="1" x14ac:dyDescent="0.25">
      <c r="AJ183" s="226" t="e">
        <f t="shared" si="2"/>
        <v>#DIV/0!</v>
      </c>
    </row>
    <row r="184" spans="36:36" ht="15" customHeight="1" x14ac:dyDescent="0.25">
      <c r="AJ184" s="226" t="e">
        <f t="shared" si="2"/>
        <v>#DIV/0!</v>
      </c>
    </row>
    <row r="185" spans="36:36" ht="15" customHeight="1" x14ac:dyDescent="0.25">
      <c r="AJ185" s="226" t="e">
        <f t="shared" si="2"/>
        <v>#DIV/0!</v>
      </c>
    </row>
    <row r="186" spans="36:36" ht="15" customHeight="1" x14ac:dyDescent="0.25">
      <c r="AJ186" s="226" t="e">
        <f t="shared" si="2"/>
        <v>#DIV/0!</v>
      </c>
    </row>
    <row r="187" spans="36:36" ht="15" customHeight="1" x14ac:dyDescent="0.25">
      <c r="AJ187" s="226" t="e">
        <f t="shared" si="2"/>
        <v>#DIV/0!</v>
      </c>
    </row>
    <row r="188" spans="36:36" ht="15" customHeight="1" x14ac:dyDescent="0.25">
      <c r="AJ188" s="226" t="e">
        <f t="shared" si="2"/>
        <v>#DIV/0!</v>
      </c>
    </row>
    <row r="189" spans="36:36" ht="15" customHeight="1" x14ac:dyDescent="0.25">
      <c r="AJ189" s="226" t="e">
        <f t="shared" si="2"/>
        <v>#DIV/0!</v>
      </c>
    </row>
    <row r="190" spans="36:36" ht="15" customHeight="1" x14ac:dyDescent="0.25">
      <c r="AJ190" s="226" t="e">
        <f t="shared" si="2"/>
        <v>#DIV/0!</v>
      </c>
    </row>
    <row r="283" spans="2:34"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c r="AH283" s="259"/>
    </row>
    <row r="368" spans="2:34"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c r="AH368" s="259"/>
    </row>
    <row r="551" spans="2:34"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c r="AH551" s="259"/>
    </row>
    <row r="643" spans="2:34"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c r="AH643" s="259"/>
    </row>
    <row r="719" spans="2:34"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c r="AH719" s="259"/>
    </row>
    <row r="810" spans="2:34"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c r="AH810" s="259"/>
    </row>
    <row r="888" spans="2:34"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c r="AH888" s="259"/>
    </row>
    <row r="973" spans="2:34"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c r="AH973" s="259"/>
    </row>
    <row r="1048" spans="2:34" ht="15" customHeight="1" x14ac:dyDescent="0.25">
      <c r="B1048" s="259"/>
      <c r="C1048" s="259"/>
      <c r="D1048" s="259"/>
      <c r="E1048" s="259"/>
      <c r="F1048" s="259"/>
      <c r="G1048" s="259"/>
      <c r="H1048" s="259"/>
      <c r="I1048" s="259"/>
      <c r="J1048" s="259"/>
      <c r="K1048" s="259"/>
      <c r="L1048" s="259"/>
      <c r="M1048" s="259"/>
      <c r="N1048" s="259"/>
      <c r="O1048" s="259"/>
      <c r="P1048" s="259"/>
      <c r="Q1048" s="259"/>
      <c r="R1048" s="259"/>
      <c r="S1048" s="259"/>
      <c r="T1048" s="259"/>
      <c r="U1048" s="259"/>
      <c r="V1048" s="259"/>
      <c r="W1048" s="259"/>
      <c r="X1048" s="259"/>
      <c r="Y1048" s="259"/>
      <c r="Z1048" s="259"/>
      <c r="AA1048" s="259"/>
      <c r="AB1048" s="259"/>
      <c r="AC1048" s="259"/>
      <c r="AD1048" s="259"/>
      <c r="AE1048" s="259"/>
      <c r="AF1048" s="259"/>
      <c r="AG1048" s="259"/>
      <c r="AH1048" s="259"/>
    </row>
    <row r="1120" spans="2:34" ht="15" customHeight="1" x14ac:dyDescent="0.25">
      <c r="B1120" s="259"/>
      <c r="C1120" s="259"/>
      <c r="D1120" s="259"/>
      <c r="E1120" s="259"/>
      <c r="F1120" s="259"/>
      <c r="G1120" s="259"/>
      <c r="H1120" s="259"/>
      <c r="I1120" s="259"/>
      <c r="J1120" s="259"/>
      <c r="K1120" s="259"/>
      <c r="L1120" s="259"/>
      <c r="M1120" s="259"/>
      <c r="N1120" s="259"/>
      <c r="O1120" s="259"/>
      <c r="P1120" s="259"/>
      <c r="Q1120" s="259"/>
      <c r="R1120" s="259"/>
      <c r="S1120" s="259"/>
      <c r="T1120" s="259"/>
      <c r="U1120" s="259"/>
      <c r="V1120" s="259"/>
      <c r="W1120" s="259"/>
      <c r="X1120" s="259"/>
      <c r="Y1120" s="259"/>
      <c r="Z1120" s="259"/>
      <c r="AA1120" s="259"/>
      <c r="AB1120" s="259"/>
      <c r="AC1120" s="259"/>
      <c r="AD1120" s="259"/>
      <c r="AE1120" s="259"/>
      <c r="AF1120" s="259"/>
      <c r="AG1120" s="259"/>
      <c r="AH1120" s="259"/>
    </row>
    <row r="1254" spans="2:34" ht="15" customHeight="1" x14ac:dyDescent="0.25">
      <c r="B1254" s="259"/>
      <c r="C1254" s="259"/>
      <c r="D1254" s="259"/>
      <c r="E1254" s="259"/>
      <c r="F1254" s="259"/>
      <c r="G1254" s="259"/>
      <c r="H1254" s="259"/>
      <c r="I1254" s="259"/>
      <c r="J1254" s="259"/>
      <c r="K1254" s="259"/>
      <c r="L1254" s="259"/>
      <c r="M1254" s="259"/>
      <c r="N1254" s="259"/>
      <c r="O1254" s="259"/>
      <c r="P1254" s="259"/>
      <c r="Q1254" s="259"/>
      <c r="R1254" s="259"/>
      <c r="S1254" s="259"/>
      <c r="T1254" s="259"/>
      <c r="U1254" s="259"/>
      <c r="V1254" s="259"/>
      <c r="W1254" s="259"/>
      <c r="X1254" s="259"/>
      <c r="Y1254" s="259"/>
      <c r="Z1254" s="259"/>
      <c r="AA1254" s="259"/>
      <c r="AB1254" s="259"/>
      <c r="AC1254" s="259"/>
      <c r="AD1254" s="259"/>
      <c r="AE1254" s="259"/>
      <c r="AF1254" s="259"/>
      <c r="AG1254" s="259"/>
      <c r="AH1254" s="259"/>
    </row>
    <row r="1372" spans="2:34" ht="15" customHeight="1" x14ac:dyDescent="0.25">
      <c r="B1372" s="259"/>
      <c r="C1372" s="259"/>
      <c r="D1372" s="259"/>
      <c r="E1372" s="259"/>
      <c r="F1372" s="259"/>
      <c r="G1372" s="259"/>
      <c r="H1372" s="259"/>
      <c r="I1372" s="259"/>
      <c r="J1372" s="259"/>
      <c r="K1372" s="259"/>
      <c r="L1372" s="259"/>
      <c r="M1372" s="259"/>
      <c r="N1372" s="259"/>
      <c r="O1372" s="259"/>
      <c r="P1372" s="259"/>
      <c r="Q1372" s="259"/>
      <c r="R1372" s="259"/>
      <c r="S1372" s="259"/>
      <c r="T1372" s="259"/>
      <c r="U1372" s="259"/>
      <c r="V1372" s="259"/>
      <c r="W1372" s="259"/>
      <c r="X1372" s="259"/>
      <c r="Y1372" s="259"/>
      <c r="Z1372" s="259"/>
      <c r="AA1372" s="259"/>
      <c r="AB1372" s="259"/>
      <c r="AC1372" s="259"/>
      <c r="AD1372" s="259"/>
      <c r="AE1372" s="259"/>
      <c r="AF1372" s="259"/>
      <c r="AG1372" s="259"/>
      <c r="AH1372" s="259"/>
    </row>
    <row r="1476" spans="2:34" ht="15" customHeight="1" x14ac:dyDescent="0.25">
      <c r="B1476" s="259"/>
      <c r="C1476" s="259"/>
      <c r="D1476" s="259"/>
      <c r="E1476" s="259"/>
      <c r="F1476" s="259"/>
      <c r="G1476" s="259"/>
      <c r="H1476" s="259"/>
      <c r="I1476" s="259"/>
      <c r="J1476" s="259"/>
      <c r="K1476" s="259"/>
      <c r="L1476" s="259"/>
      <c r="M1476" s="259"/>
      <c r="N1476" s="259"/>
      <c r="O1476" s="259"/>
      <c r="P1476" s="259"/>
      <c r="Q1476" s="259"/>
      <c r="R1476" s="259"/>
      <c r="S1476" s="259"/>
      <c r="T1476" s="259"/>
      <c r="U1476" s="259"/>
      <c r="V1476" s="259"/>
      <c r="W1476" s="259"/>
      <c r="X1476" s="259"/>
      <c r="Y1476" s="259"/>
      <c r="Z1476" s="259"/>
      <c r="AA1476" s="259"/>
      <c r="AB1476" s="259"/>
      <c r="AC1476" s="259"/>
      <c r="AD1476" s="259"/>
      <c r="AE1476" s="259"/>
      <c r="AF1476" s="259"/>
      <c r="AG1476" s="259"/>
      <c r="AH1476" s="259"/>
    </row>
  </sheetData>
  <mergeCells count="15">
    <mergeCell ref="B643:AH643"/>
    <mergeCell ref="B67:AG67"/>
    <mergeCell ref="B147:AH147"/>
    <mergeCell ref="B283:AH283"/>
    <mergeCell ref="B368:AH368"/>
    <mergeCell ref="B551:AH551"/>
    <mergeCell ref="B1254:AH1254"/>
    <mergeCell ref="B1372:AH1372"/>
    <mergeCell ref="B1476:AH1476"/>
    <mergeCell ref="B719:AH719"/>
    <mergeCell ref="B810:AH810"/>
    <mergeCell ref="B888:AH888"/>
    <mergeCell ref="B973:AH973"/>
    <mergeCell ref="B1048:AH1048"/>
    <mergeCell ref="B1120:AH1120"/>
  </mergeCells>
  <pageMargins left="0.75" right="0.75" top="1" bottom="1"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E3753-33CB-4472-A9B7-03F7ED0AA6EE}">
  <dimension ref="A1:AJ49"/>
  <sheetViews>
    <sheetView workbookViewId="0">
      <selection sqref="A1:XFD1048576"/>
    </sheetView>
  </sheetViews>
  <sheetFormatPr defaultRowHeight="15" x14ac:dyDescent="0.25"/>
  <cols>
    <col min="1" max="16384" width="9.140625" style="248"/>
  </cols>
  <sheetData>
    <row r="1" spans="1:36" x14ac:dyDescent="0.25">
      <c r="A1" s="248" t="s">
        <v>3152</v>
      </c>
    </row>
    <row r="2" spans="1:36" x14ac:dyDescent="0.25">
      <c r="A2" s="248" t="s">
        <v>3153</v>
      </c>
    </row>
    <row r="3" spans="1:36" x14ac:dyDescent="0.25">
      <c r="A3" s="248" t="s">
        <v>3154</v>
      </c>
    </row>
    <row r="4" spans="1:36" x14ac:dyDescent="0.25">
      <c r="A4" s="248" t="s">
        <v>2454</v>
      </c>
    </row>
    <row r="5" spans="1:36" x14ac:dyDescent="0.25">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411</v>
      </c>
      <c r="B6" s="248" t="s">
        <v>3155</v>
      </c>
      <c r="C6" s="248" t="s">
        <v>3156</v>
      </c>
      <c r="D6" s="248" t="s">
        <v>2461</v>
      </c>
      <c r="F6" s="248">
        <v>37.984836999999999</v>
      </c>
      <c r="G6" s="248">
        <v>40.766379999999998</v>
      </c>
      <c r="H6" s="248">
        <v>41.336982999999996</v>
      </c>
      <c r="I6" s="248">
        <v>41.340252</v>
      </c>
      <c r="J6" s="248">
        <v>41.685943999999999</v>
      </c>
      <c r="K6" s="248">
        <v>42.266392000000003</v>
      </c>
      <c r="L6" s="248">
        <v>42.752811000000001</v>
      </c>
      <c r="M6" s="248">
        <v>43.178772000000002</v>
      </c>
      <c r="N6" s="248">
        <v>43.573250000000002</v>
      </c>
      <c r="O6" s="248">
        <v>43.938220999999999</v>
      </c>
      <c r="P6" s="248">
        <v>44.238689000000001</v>
      </c>
      <c r="Q6" s="248">
        <v>44.402591999999999</v>
      </c>
      <c r="R6" s="248">
        <v>44.571877000000001</v>
      </c>
      <c r="S6" s="248">
        <v>44.748257000000002</v>
      </c>
      <c r="T6" s="248">
        <v>44.868228999999999</v>
      </c>
      <c r="U6" s="248">
        <v>44.736099000000003</v>
      </c>
      <c r="V6" s="248">
        <v>44.609898000000001</v>
      </c>
      <c r="W6" s="248">
        <v>44.769489</v>
      </c>
      <c r="X6" s="248">
        <v>44.712195999999999</v>
      </c>
      <c r="Y6" s="248">
        <v>44.451583999999997</v>
      </c>
      <c r="Z6" s="248">
        <v>44.670883000000003</v>
      </c>
      <c r="AA6" s="248">
        <v>45.104655999999999</v>
      </c>
      <c r="AB6" s="248">
        <v>45.442836999999997</v>
      </c>
      <c r="AC6" s="248">
        <v>45.543002999999999</v>
      </c>
      <c r="AD6" s="248">
        <v>45.942951000000001</v>
      </c>
      <c r="AE6" s="248">
        <v>46.439526000000001</v>
      </c>
      <c r="AF6" s="248">
        <v>46.926341999999998</v>
      </c>
      <c r="AG6" s="248">
        <v>47.142417999999999</v>
      </c>
      <c r="AH6" s="248">
        <v>47.268768000000001</v>
      </c>
      <c r="AI6" s="248">
        <v>47.882832000000001</v>
      </c>
      <c r="AJ6" s="251">
        <v>8.0000000000000002E-3</v>
      </c>
    </row>
    <row r="7" spans="1:36" x14ac:dyDescent="0.25">
      <c r="A7" s="248" t="s">
        <v>873</v>
      </c>
      <c r="C7" s="248" t="s">
        <v>3157</v>
      </c>
    </row>
    <row r="8" spans="1:36" x14ac:dyDescent="0.25">
      <c r="A8" s="248" t="s">
        <v>1976</v>
      </c>
      <c r="B8" s="248" t="s">
        <v>3158</v>
      </c>
      <c r="C8" s="248" t="s">
        <v>3159</v>
      </c>
      <c r="D8" s="248" t="s">
        <v>2470</v>
      </c>
      <c r="F8" s="248">
        <v>0</v>
      </c>
      <c r="G8" s="248">
        <v>0</v>
      </c>
      <c r="H8" s="248">
        <v>0</v>
      </c>
      <c r="I8" s="248">
        <v>0</v>
      </c>
      <c r="J8" s="248">
        <v>0</v>
      </c>
      <c r="K8" s="248">
        <v>0</v>
      </c>
      <c r="L8" s="248">
        <v>0</v>
      </c>
      <c r="M8" s="248">
        <v>0</v>
      </c>
      <c r="N8" s="248">
        <v>0</v>
      </c>
      <c r="O8" s="248">
        <v>0</v>
      </c>
      <c r="P8" s="248">
        <v>0</v>
      </c>
      <c r="Q8" s="248">
        <v>0</v>
      </c>
      <c r="R8" s="248">
        <v>0</v>
      </c>
      <c r="S8" s="248">
        <v>0</v>
      </c>
      <c r="T8" s="248">
        <v>0</v>
      </c>
      <c r="U8" s="248">
        <v>0</v>
      </c>
      <c r="V8" s="248">
        <v>0</v>
      </c>
      <c r="W8" s="248">
        <v>0</v>
      </c>
      <c r="X8" s="248">
        <v>0</v>
      </c>
      <c r="Y8" s="248">
        <v>0</v>
      </c>
      <c r="Z8" s="248">
        <v>0</v>
      </c>
      <c r="AA8" s="248">
        <v>0</v>
      </c>
      <c r="AB8" s="248">
        <v>0</v>
      </c>
      <c r="AC8" s="248">
        <v>0</v>
      </c>
      <c r="AD8" s="248">
        <v>0</v>
      </c>
      <c r="AE8" s="248">
        <v>0</v>
      </c>
      <c r="AF8" s="248">
        <v>0</v>
      </c>
      <c r="AG8" s="248">
        <v>0</v>
      </c>
      <c r="AH8" s="248">
        <v>0</v>
      </c>
      <c r="AI8" s="248">
        <v>0</v>
      </c>
      <c r="AJ8" s="248" t="s">
        <v>102</v>
      </c>
    </row>
    <row r="9" spans="1:36" x14ac:dyDescent="0.25">
      <c r="A9" s="248" t="s">
        <v>1975</v>
      </c>
      <c r="B9" s="248" t="s">
        <v>3160</v>
      </c>
      <c r="C9" s="248" t="s">
        <v>3161</v>
      </c>
      <c r="D9" s="248" t="s">
        <v>2470</v>
      </c>
      <c r="F9" s="248">
        <v>1.0261709999999999</v>
      </c>
      <c r="G9" s="248">
        <v>1.07361</v>
      </c>
      <c r="H9" s="248">
        <v>1.142728</v>
      </c>
      <c r="I9" s="248">
        <v>1.1085370000000001</v>
      </c>
      <c r="J9" s="248">
        <v>1.113305</v>
      </c>
      <c r="K9" s="248">
        <v>1.128746</v>
      </c>
      <c r="L9" s="248">
        <v>1.141534</v>
      </c>
      <c r="M9" s="248">
        <v>1.1265940000000001</v>
      </c>
      <c r="N9" s="248">
        <v>1.1110910000000001</v>
      </c>
      <c r="O9" s="248">
        <v>1.1020460000000001</v>
      </c>
      <c r="P9" s="248">
        <v>1.0988329999999999</v>
      </c>
      <c r="Q9" s="248">
        <v>1.084991</v>
      </c>
      <c r="R9" s="248">
        <v>1.0668280000000001</v>
      </c>
      <c r="S9" s="248">
        <v>1.0556559999999999</v>
      </c>
      <c r="T9" s="248">
        <v>1.041655</v>
      </c>
      <c r="U9" s="248">
        <v>1.0264720000000001</v>
      </c>
      <c r="V9" s="248">
        <v>1.0068049999999999</v>
      </c>
      <c r="W9" s="248">
        <v>0.98988500000000001</v>
      </c>
      <c r="X9" s="248">
        <v>0.97926400000000002</v>
      </c>
      <c r="Y9" s="248">
        <v>0.96059899999999998</v>
      </c>
      <c r="Z9" s="248">
        <v>0.94771899999999998</v>
      </c>
      <c r="AA9" s="248">
        <v>0.94595799999999997</v>
      </c>
      <c r="AB9" s="248">
        <v>0.93417499999999998</v>
      </c>
      <c r="AC9" s="248">
        <v>0.91740999999999995</v>
      </c>
      <c r="AD9" s="248">
        <v>0.91381699999999999</v>
      </c>
      <c r="AE9" s="248">
        <v>0.906443</v>
      </c>
      <c r="AF9" s="248">
        <v>0.90397799999999995</v>
      </c>
      <c r="AG9" s="248">
        <v>0.89968000000000004</v>
      </c>
      <c r="AH9" s="248">
        <v>0.88925699999999996</v>
      </c>
      <c r="AI9" s="248">
        <v>0.88834100000000005</v>
      </c>
      <c r="AJ9" s="251">
        <v>-5.0000000000000001E-3</v>
      </c>
    </row>
    <row r="10" spans="1:36" x14ac:dyDescent="0.25">
      <c r="A10" s="248" t="s">
        <v>2626</v>
      </c>
      <c r="B10" s="248" t="s">
        <v>3162</v>
      </c>
      <c r="C10" s="248" t="s">
        <v>3163</v>
      </c>
      <c r="D10" s="248" t="s">
        <v>2470</v>
      </c>
      <c r="F10" s="248">
        <v>0</v>
      </c>
      <c r="G10" s="248">
        <v>0</v>
      </c>
      <c r="H10" s="248">
        <v>0</v>
      </c>
      <c r="I10" s="248">
        <v>0</v>
      </c>
      <c r="J10" s="248">
        <v>0</v>
      </c>
      <c r="K10" s="248">
        <v>0</v>
      </c>
      <c r="L10" s="248">
        <v>0</v>
      </c>
      <c r="M10" s="248">
        <v>0</v>
      </c>
      <c r="N10" s="248">
        <v>0</v>
      </c>
      <c r="O10" s="248">
        <v>0</v>
      </c>
      <c r="P10" s="248">
        <v>0</v>
      </c>
      <c r="Q10" s="248">
        <v>0</v>
      </c>
      <c r="R10" s="248">
        <v>0</v>
      </c>
      <c r="S10" s="248">
        <v>0</v>
      </c>
      <c r="T10" s="248">
        <v>0</v>
      </c>
      <c r="U10" s="248">
        <v>0</v>
      </c>
      <c r="V10" s="248">
        <v>0</v>
      </c>
      <c r="W10" s="248">
        <v>0</v>
      </c>
      <c r="X10" s="248">
        <v>0</v>
      </c>
      <c r="Y10" s="248">
        <v>0</v>
      </c>
      <c r="Z10" s="248">
        <v>0</v>
      </c>
      <c r="AA10" s="248">
        <v>0</v>
      </c>
      <c r="AB10" s="248">
        <v>0</v>
      </c>
      <c r="AC10" s="248">
        <v>0</v>
      </c>
      <c r="AD10" s="248">
        <v>0</v>
      </c>
      <c r="AE10" s="248">
        <v>0</v>
      </c>
      <c r="AF10" s="248">
        <v>0</v>
      </c>
      <c r="AG10" s="248">
        <v>0</v>
      </c>
      <c r="AH10" s="248">
        <v>0</v>
      </c>
      <c r="AI10" s="248">
        <v>0</v>
      </c>
      <c r="AJ10" s="248" t="s">
        <v>102</v>
      </c>
    </row>
    <row r="11" spans="1:36" x14ac:dyDescent="0.25">
      <c r="A11" s="248" t="s">
        <v>1978</v>
      </c>
      <c r="B11" s="248" t="s">
        <v>3164</v>
      </c>
      <c r="C11" s="248" t="s">
        <v>3165</v>
      </c>
      <c r="D11" s="248" t="s">
        <v>2470</v>
      </c>
      <c r="F11" s="248">
        <v>0</v>
      </c>
      <c r="G11" s="248">
        <v>0</v>
      </c>
      <c r="H11" s="248">
        <v>0</v>
      </c>
      <c r="I11" s="248">
        <v>0</v>
      </c>
      <c r="J11" s="248">
        <v>0</v>
      </c>
      <c r="K11" s="248">
        <v>0</v>
      </c>
      <c r="L11" s="248">
        <v>0</v>
      </c>
      <c r="M11" s="248">
        <v>0</v>
      </c>
      <c r="N11" s="248">
        <v>0</v>
      </c>
      <c r="O11" s="248">
        <v>0</v>
      </c>
      <c r="P11" s="248">
        <v>0</v>
      </c>
      <c r="Q11" s="248">
        <v>0</v>
      </c>
      <c r="R11" s="248">
        <v>0</v>
      </c>
      <c r="S11" s="248">
        <v>0</v>
      </c>
      <c r="T11" s="248">
        <v>0</v>
      </c>
      <c r="U11" s="248">
        <v>0</v>
      </c>
      <c r="V11" s="248">
        <v>0</v>
      </c>
      <c r="W11" s="248">
        <v>0</v>
      </c>
      <c r="X11" s="248">
        <v>0</v>
      </c>
      <c r="Y11" s="248">
        <v>0</v>
      </c>
      <c r="Z11" s="248">
        <v>0</v>
      </c>
      <c r="AA11" s="248">
        <v>0</v>
      </c>
      <c r="AB11" s="248">
        <v>0</v>
      </c>
      <c r="AC11" s="248">
        <v>0</v>
      </c>
      <c r="AD11" s="248">
        <v>0</v>
      </c>
      <c r="AE11" s="248">
        <v>0</v>
      </c>
      <c r="AF11" s="248">
        <v>0</v>
      </c>
      <c r="AG11" s="248">
        <v>0</v>
      </c>
      <c r="AH11" s="248">
        <v>0</v>
      </c>
      <c r="AI11" s="248">
        <v>0</v>
      </c>
      <c r="AJ11" s="248" t="s">
        <v>102</v>
      </c>
    </row>
    <row r="12" spans="1:36" x14ac:dyDescent="0.25">
      <c r="A12" s="248" t="s">
        <v>2481</v>
      </c>
      <c r="B12" s="248" t="s">
        <v>3166</v>
      </c>
      <c r="C12" s="248" t="s">
        <v>3167</v>
      </c>
      <c r="D12" s="248" t="s">
        <v>2470</v>
      </c>
      <c r="F12" s="248">
        <v>0</v>
      </c>
      <c r="G12" s="248">
        <v>0</v>
      </c>
      <c r="H12" s="248">
        <v>0</v>
      </c>
      <c r="I12" s="248">
        <v>0</v>
      </c>
      <c r="J12" s="248">
        <v>0</v>
      </c>
      <c r="K12" s="248">
        <v>0</v>
      </c>
      <c r="L12" s="248">
        <v>0</v>
      </c>
      <c r="M12" s="248">
        <v>0</v>
      </c>
      <c r="N12" s="248">
        <v>0</v>
      </c>
      <c r="O12" s="248">
        <v>0</v>
      </c>
      <c r="P12" s="248">
        <v>0</v>
      </c>
      <c r="Q12" s="248">
        <v>0</v>
      </c>
      <c r="R12" s="248">
        <v>0</v>
      </c>
      <c r="S12" s="248">
        <v>0</v>
      </c>
      <c r="T12" s="248">
        <v>0</v>
      </c>
      <c r="U12" s="248">
        <v>0</v>
      </c>
      <c r="V12" s="248">
        <v>0</v>
      </c>
      <c r="W12" s="248">
        <v>0</v>
      </c>
      <c r="X12" s="248">
        <v>0</v>
      </c>
      <c r="Y12" s="248">
        <v>0</v>
      </c>
      <c r="Z12" s="248">
        <v>0</v>
      </c>
      <c r="AA12" s="248">
        <v>0</v>
      </c>
      <c r="AB12" s="248">
        <v>0</v>
      </c>
      <c r="AC12" s="248">
        <v>0</v>
      </c>
      <c r="AD12" s="248">
        <v>0</v>
      </c>
      <c r="AE12" s="248">
        <v>0</v>
      </c>
      <c r="AF12" s="248">
        <v>0</v>
      </c>
      <c r="AG12" s="248">
        <v>0</v>
      </c>
      <c r="AH12" s="248">
        <v>0</v>
      </c>
      <c r="AI12" s="248">
        <v>0</v>
      </c>
      <c r="AJ12" s="248" t="s">
        <v>102</v>
      </c>
    </row>
    <row r="13" spans="1:36" x14ac:dyDescent="0.25">
      <c r="A13" s="248" t="s">
        <v>2484</v>
      </c>
      <c r="B13" s="248" t="s">
        <v>3168</v>
      </c>
      <c r="C13" s="248" t="s">
        <v>3169</v>
      </c>
      <c r="D13" s="248" t="s">
        <v>2470</v>
      </c>
      <c r="F13" s="248">
        <v>1.0261709999999999</v>
      </c>
      <c r="G13" s="248">
        <v>1.07361</v>
      </c>
      <c r="H13" s="248">
        <v>1.142728</v>
      </c>
      <c r="I13" s="248">
        <v>1.1085370000000001</v>
      </c>
      <c r="J13" s="248">
        <v>1.113305</v>
      </c>
      <c r="K13" s="248">
        <v>1.128746</v>
      </c>
      <c r="L13" s="248">
        <v>1.141534</v>
      </c>
      <c r="M13" s="248">
        <v>1.1265940000000001</v>
      </c>
      <c r="N13" s="248">
        <v>1.1110910000000001</v>
      </c>
      <c r="O13" s="248">
        <v>1.1020460000000001</v>
      </c>
      <c r="P13" s="248">
        <v>1.0988329999999999</v>
      </c>
      <c r="Q13" s="248">
        <v>1.084991</v>
      </c>
      <c r="R13" s="248">
        <v>1.0668280000000001</v>
      </c>
      <c r="S13" s="248">
        <v>1.0556559999999999</v>
      </c>
      <c r="T13" s="248">
        <v>1.041655</v>
      </c>
      <c r="U13" s="248">
        <v>1.0264720000000001</v>
      </c>
      <c r="V13" s="248">
        <v>1.0068049999999999</v>
      </c>
      <c r="W13" s="248">
        <v>0.98988500000000001</v>
      </c>
      <c r="X13" s="248">
        <v>0.97926400000000002</v>
      </c>
      <c r="Y13" s="248">
        <v>0.96059899999999998</v>
      </c>
      <c r="Z13" s="248">
        <v>0.94771899999999998</v>
      </c>
      <c r="AA13" s="248">
        <v>0.94595799999999997</v>
      </c>
      <c r="AB13" s="248">
        <v>0.93417499999999998</v>
      </c>
      <c r="AC13" s="248">
        <v>0.91740999999999995</v>
      </c>
      <c r="AD13" s="248">
        <v>0.91381699999999999</v>
      </c>
      <c r="AE13" s="248">
        <v>0.906443</v>
      </c>
      <c r="AF13" s="248">
        <v>0.90397799999999995</v>
      </c>
      <c r="AG13" s="248">
        <v>0.89968000000000004</v>
      </c>
      <c r="AH13" s="248">
        <v>0.88925699999999996</v>
      </c>
      <c r="AI13" s="248">
        <v>0.88834100000000005</v>
      </c>
      <c r="AJ13" s="251">
        <v>-5.0000000000000001E-3</v>
      </c>
    </row>
    <row r="14" spans="1:36" x14ac:dyDescent="0.25">
      <c r="A14" s="248" t="s">
        <v>2437</v>
      </c>
      <c r="B14" s="248" t="s">
        <v>3170</v>
      </c>
      <c r="C14" s="248" t="s">
        <v>3171</v>
      </c>
      <c r="D14" s="248" t="s">
        <v>2470</v>
      </c>
      <c r="F14" s="248">
        <v>101.54950700000001</v>
      </c>
      <c r="G14" s="248">
        <v>106.294556</v>
      </c>
      <c r="H14" s="248">
        <v>107.271782</v>
      </c>
      <c r="I14" s="248">
        <v>106.54935500000001</v>
      </c>
      <c r="J14" s="248">
        <v>106.847229</v>
      </c>
      <c r="K14" s="248">
        <v>107.557884</v>
      </c>
      <c r="L14" s="248">
        <v>107.923683</v>
      </c>
      <c r="M14" s="248">
        <v>107.94918800000001</v>
      </c>
      <c r="N14" s="248">
        <v>107.881866</v>
      </c>
      <c r="O14" s="248">
        <v>108.001373</v>
      </c>
      <c r="P14" s="248">
        <v>108.179581</v>
      </c>
      <c r="Q14" s="248">
        <v>107.72281599999999</v>
      </c>
      <c r="R14" s="248">
        <v>107.284004</v>
      </c>
      <c r="S14" s="248">
        <v>106.91184199999999</v>
      </c>
      <c r="T14" s="248">
        <v>106.825829</v>
      </c>
      <c r="U14" s="248">
        <v>106.153831</v>
      </c>
      <c r="V14" s="248">
        <v>105.426361</v>
      </c>
      <c r="W14" s="248">
        <v>105.185631</v>
      </c>
      <c r="X14" s="248">
        <v>104.55791499999999</v>
      </c>
      <c r="Y14" s="248">
        <v>103.49503300000001</v>
      </c>
      <c r="Z14" s="248">
        <v>103.525223</v>
      </c>
      <c r="AA14" s="248">
        <v>104.18337200000001</v>
      </c>
      <c r="AB14" s="248">
        <v>104.675873</v>
      </c>
      <c r="AC14" s="248">
        <v>104.594742</v>
      </c>
      <c r="AD14" s="248">
        <v>105.27031700000001</v>
      </c>
      <c r="AE14" s="248">
        <v>106.093575</v>
      </c>
      <c r="AF14" s="248">
        <v>106.87505299999999</v>
      </c>
      <c r="AG14" s="248">
        <v>107.089005</v>
      </c>
      <c r="AH14" s="248">
        <v>107.069557</v>
      </c>
      <c r="AI14" s="248">
        <v>108.06568900000001</v>
      </c>
      <c r="AJ14" s="251">
        <v>2E-3</v>
      </c>
    </row>
    <row r="15" spans="1:36" x14ac:dyDescent="0.25">
      <c r="A15" s="248" t="s">
        <v>2498</v>
      </c>
      <c r="B15" s="248" t="s">
        <v>3172</v>
      </c>
      <c r="C15" s="248" t="s">
        <v>3173</v>
      </c>
      <c r="D15" s="248" t="s">
        <v>2470</v>
      </c>
      <c r="F15" s="248">
        <v>0</v>
      </c>
      <c r="G15" s="248">
        <v>0</v>
      </c>
      <c r="H15" s="248">
        <v>0</v>
      </c>
      <c r="I15" s="248">
        <v>0</v>
      </c>
      <c r="J15" s="248">
        <v>0</v>
      </c>
      <c r="K15" s="248">
        <v>0</v>
      </c>
      <c r="L15" s="248">
        <v>0</v>
      </c>
      <c r="M15" s="248">
        <v>0</v>
      </c>
      <c r="N15" s="248">
        <v>0</v>
      </c>
      <c r="O15" s="248">
        <v>0</v>
      </c>
      <c r="P15" s="248">
        <v>0</v>
      </c>
      <c r="Q15" s="248">
        <v>0</v>
      </c>
      <c r="R15" s="248">
        <v>0</v>
      </c>
      <c r="S15" s="248">
        <v>0</v>
      </c>
      <c r="T15" s="248">
        <v>0</v>
      </c>
      <c r="U15" s="248">
        <v>0</v>
      </c>
      <c r="V15" s="248">
        <v>0</v>
      </c>
      <c r="W15" s="248">
        <v>0</v>
      </c>
      <c r="X15" s="248">
        <v>0</v>
      </c>
      <c r="Y15" s="248">
        <v>0</v>
      </c>
      <c r="Z15" s="248">
        <v>0</v>
      </c>
      <c r="AA15" s="248">
        <v>0</v>
      </c>
      <c r="AB15" s="248">
        <v>0</v>
      </c>
      <c r="AC15" s="248">
        <v>0</v>
      </c>
      <c r="AD15" s="248">
        <v>0</v>
      </c>
      <c r="AE15" s="248">
        <v>0</v>
      </c>
      <c r="AF15" s="248">
        <v>0</v>
      </c>
      <c r="AG15" s="248">
        <v>0</v>
      </c>
      <c r="AH15" s="248">
        <v>0</v>
      </c>
      <c r="AI15" s="248">
        <v>0</v>
      </c>
      <c r="AJ15" s="248" t="s">
        <v>102</v>
      </c>
    </row>
    <row r="16" spans="1:36" x14ac:dyDescent="0.25">
      <c r="A16" s="248" t="s">
        <v>2637</v>
      </c>
      <c r="B16" s="248" t="s">
        <v>3174</v>
      </c>
      <c r="C16" s="248" t="s">
        <v>3175</v>
      </c>
      <c r="D16" s="248" t="s">
        <v>2470</v>
      </c>
      <c r="F16" s="248">
        <v>0</v>
      </c>
      <c r="G16" s="248">
        <v>0</v>
      </c>
      <c r="H16" s="248">
        <v>0</v>
      </c>
      <c r="I16" s="248">
        <v>0</v>
      </c>
      <c r="J16" s="248">
        <v>0</v>
      </c>
      <c r="K16" s="248">
        <v>0</v>
      </c>
      <c r="L16" s="248">
        <v>0</v>
      </c>
      <c r="M16" s="248">
        <v>0</v>
      </c>
      <c r="N16" s="248">
        <v>0</v>
      </c>
      <c r="O16" s="248">
        <v>0</v>
      </c>
      <c r="P16" s="248">
        <v>0</v>
      </c>
      <c r="Q16" s="248">
        <v>0</v>
      </c>
      <c r="R16" s="248">
        <v>0</v>
      </c>
      <c r="S16" s="248">
        <v>0</v>
      </c>
      <c r="T16" s="248">
        <v>0</v>
      </c>
      <c r="U16" s="248">
        <v>0</v>
      </c>
      <c r="V16" s="248">
        <v>0</v>
      </c>
      <c r="W16" s="248">
        <v>0</v>
      </c>
      <c r="X16" s="248">
        <v>0</v>
      </c>
      <c r="Y16" s="248">
        <v>0</v>
      </c>
      <c r="Z16" s="248">
        <v>0</v>
      </c>
      <c r="AA16" s="248">
        <v>0</v>
      </c>
      <c r="AB16" s="248">
        <v>0</v>
      </c>
      <c r="AC16" s="248">
        <v>0</v>
      </c>
      <c r="AD16" s="248">
        <v>0</v>
      </c>
      <c r="AE16" s="248">
        <v>0</v>
      </c>
      <c r="AF16" s="248">
        <v>0</v>
      </c>
      <c r="AG16" s="248">
        <v>0</v>
      </c>
      <c r="AH16" s="248">
        <v>0</v>
      </c>
      <c r="AI16" s="248">
        <v>0</v>
      </c>
      <c r="AJ16" s="248" t="s">
        <v>102</v>
      </c>
    </row>
    <row r="17" spans="1:36" x14ac:dyDescent="0.25">
      <c r="A17" s="248" t="s">
        <v>2504</v>
      </c>
      <c r="B17" s="248" t="s">
        <v>3176</v>
      </c>
      <c r="C17" s="248" t="s">
        <v>3177</v>
      </c>
      <c r="D17" s="248" t="s">
        <v>2470</v>
      </c>
      <c r="F17" s="248">
        <v>85.789779999999993</v>
      </c>
      <c r="G17" s="248">
        <v>91.732299999999995</v>
      </c>
      <c r="H17" s="248">
        <v>94.005966000000001</v>
      </c>
      <c r="I17" s="248">
        <v>92.932372999999998</v>
      </c>
      <c r="J17" s="248">
        <v>93.018478000000002</v>
      </c>
      <c r="K17" s="248">
        <v>93.550285000000002</v>
      </c>
      <c r="L17" s="248">
        <v>93.682822999999999</v>
      </c>
      <c r="M17" s="248">
        <v>93.522835000000001</v>
      </c>
      <c r="N17" s="248">
        <v>93.309959000000006</v>
      </c>
      <c r="O17" s="248">
        <v>93.148926000000003</v>
      </c>
      <c r="P17" s="248">
        <v>92.980109999999996</v>
      </c>
      <c r="Q17" s="248">
        <v>92.764221000000006</v>
      </c>
      <c r="R17" s="248">
        <v>91.967421999999999</v>
      </c>
      <c r="S17" s="248">
        <v>90.329086000000004</v>
      </c>
      <c r="T17" s="248">
        <v>90.335898999999998</v>
      </c>
      <c r="U17" s="248">
        <v>89.272446000000002</v>
      </c>
      <c r="V17" s="248">
        <v>88.477417000000003</v>
      </c>
      <c r="W17" s="248">
        <v>87.615416999999994</v>
      </c>
      <c r="X17" s="248">
        <v>86.494300999999993</v>
      </c>
      <c r="Y17" s="248">
        <v>84.378296000000006</v>
      </c>
      <c r="Z17" s="248">
        <v>83.94323</v>
      </c>
      <c r="AA17" s="248">
        <v>84.163223000000002</v>
      </c>
      <c r="AB17" s="248">
        <v>84.379761000000002</v>
      </c>
      <c r="AC17" s="248">
        <v>84.095032000000003</v>
      </c>
      <c r="AD17" s="248">
        <v>84.379043999999993</v>
      </c>
      <c r="AE17" s="248">
        <v>84.942725999999993</v>
      </c>
      <c r="AF17" s="248">
        <v>85.434844999999996</v>
      </c>
      <c r="AG17" s="248">
        <v>85.466988000000001</v>
      </c>
      <c r="AH17" s="248">
        <v>85.359313999999998</v>
      </c>
      <c r="AI17" s="248">
        <v>86.115409999999997</v>
      </c>
      <c r="AJ17" s="251">
        <v>0</v>
      </c>
    </row>
    <row r="18" spans="1:36" x14ac:dyDescent="0.25">
      <c r="A18" s="248" t="s">
        <v>2507</v>
      </c>
      <c r="B18" s="248" t="s">
        <v>3178</v>
      </c>
      <c r="C18" s="248" t="s">
        <v>3179</v>
      </c>
      <c r="D18" s="248" t="s">
        <v>2470</v>
      </c>
      <c r="F18" s="248">
        <v>188.36544799999999</v>
      </c>
      <c r="G18" s="248">
        <v>199.10046399999999</v>
      </c>
      <c r="H18" s="248">
        <v>202.42047099999999</v>
      </c>
      <c r="I18" s="248">
        <v>200.590271</v>
      </c>
      <c r="J18" s="248">
        <v>200.979004</v>
      </c>
      <c r="K18" s="248">
        <v>202.236908</v>
      </c>
      <c r="L18" s="248">
        <v>202.74804700000001</v>
      </c>
      <c r="M18" s="248">
        <v>202.59861799999999</v>
      </c>
      <c r="N18" s="248">
        <v>202.30291700000001</v>
      </c>
      <c r="O18" s="248">
        <v>202.25235000000001</v>
      </c>
      <c r="P18" s="248">
        <v>202.25851399999999</v>
      </c>
      <c r="Q18" s="248">
        <v>201.57202100000001</v>
      </c>
      <c r="R18" s="248">
        <v>200.318253</v>
      </c>
      <c r="S18" s="248">
        <v>198.29658499999999</v>
      </c>
      <c r="T18" s="248">
        <v>198.203384</v>
      </c>
      <c r="U18" s="248">
        <v>196.45275899999999</v>
      </c>
      <c r="V18" s="248">
        <v>194.910583</v>
      </c>
      <c r="W18" s="248">
        <v>193.79092399999999</v>
      </c>
      <c r="X18" s="248">
        <v>192.03147899999999</v>
      </c>
      <c r="Y18" s="248">
        <v>188.833923</v>
      </c>
      <c r="Z18" s="248">
        <v>188.416168</v>
      </c>
      <c r="AA18" s="248">
        <v>189.29255699999999</v>
      </c>
      <c r="AB18" s="248">
        <v>189.98980700000001</v>
      </c>
      <c r="AC18" s="248">
        <v>189.607178</v>
      </c>
      <c r="AD18" s="248">
        <v>190.56317100000001</v>
      </c>
      <c r="AE18" s="248">
        <v>191.94274899999999</v>
      </c>
      <c r="AF18" s="248">
        <v>193.21386699999999</v>
      </c>
      <c r="AG18" s="248">
        <v>193.45567299999999</v>
      </c>
      <c r="AH18" s="248">
        <v>193.31813</v>
      </c>
      <c r="AI18" s="248">
        <v>195.06944300000001</v>
      </c>
      <c r="AJ18" s="251">
        <v>1E-3</v>
      </c>
    </row>
    <row r="19" spans="1:36" x14ac:dyDescent="0.25">
      <c r="A19" s="248" t="s">
        <v>512</v>
      </c>
      <c r="C19" s="248" t="s">
        <v>3180</v>
      </c>
    </row>
    <row r="20" spans="1:36" x14ac:dyDescent="0.25">
      <c r="A20" s="248" t="s">
        <v>511</v>
      </c>
      <c r="C20" s="248" t="s">
        <v>3181</v>
      </c>
    </row>
    <row r="21" spans="1:36" x14ac:dyDescent="0.25">
      <c r="A21" s="248" t="s">
        <v>1976</v>
      </c>
      <c r="B21" s="248" t="s">
        <v>3182</v>
      </c>
      <c r="C21" s="248" t="s">
        <v>3183</v>
      </c>
      <c r="D21" s="248" t="s">
        <v>2648</v>
      </c>
      <c r="F21" s="248">
        <v>0</v>
      </c>
      <c r="G21" s="248">
        <v>0</v>
      </c>
      <c r="H21" s="248">
        <v>0</v>
      </c>
      <c r="I21" s="248">
        <v>0</v>
      </c>
      <c r="J21" s="248">
        <v>0</v>
      </c>
      <c r="K21" s="248">
        <v>0</v>
      </c>
      <c r="L21" s="248">
        <v>0</v>
      </c>
      <c r="M21" s="248">
        <v>0</v>
      </c>
      <c r="N21" s="248">
        <v>0</v>
      </c>
      <c r="O21" s="248">
        <v>0</v>
      </c>
      <c r="P21" s="248">
        <v>0</v>
      </c>
      <c r="Q21" s="248">
        <v>0</v>
      </c>
      <c r="R21" s="248">
        <v>0</v>
      </c>
      <c r="S21" s="248">
        <v>0</v>
      </c>
      <c r="T21" s="248">
        <v>0</v>
      </c>
      <c r="U21" s="248">
        <v>0</v>
      </c>
      <c r="V21" s="248">
        <v>0</v>
      </c>
      <c r="W21" s="248">
        <v>0</v>
      </c>
      <c r="X21" s="248">
        <v>0</v>
      </c>
      <c r="Y21" s="248">
        <v>0</v>
      </c>
      <c r="Z21" s="248">
        <v>0</v>
      </c>
      <c r="AA21" s="248">
        <v>0</v>
      </c>
      <c r="AB21" s="248">
        <v>0</v>
      </c>
      <c r="AC21" s="248">
        <v>0</v>
      </c>
      <c r="AD21" s="248">
        <v>0</v>
      </c>
      <c r="AE21" s="248">
        <v>0</v>
      </c>
      <c r="AF21" s="248">
        <v>0</v>
      </c>
      <c r="AG21" s="248">
        <v>0</v>
      </c>
      <c r="AH21" s="248">
        <v>0</v>
      </c>
      <c r="AI21" s="248">
        <v>0</v>
      </c>
      <c r="AJ21" s="248" t="s">
        <v>102</v>
      </c>
    </row>
    <row r="22" spans="1:36" x14ac:dyDescent="0.25">
      <c r="A22" s="248" t="s">
        <v>1975</v>
      </c>
      <c r="B22" s="248" t="s">
        <v>3184</v>
      </c>
      <c r="C22" s="248" t="s">
        <v>3185</v>
      </c>
      <c r="D22" s="248" t="s">
        <v>2648</v>
      </c>
      <c r="F22" s="248">
        <v>2.7015000000000001E-2</v>
      </c>
      <c r="G22" s="248">
        <v>2.6335999999999998E-2</v>
      </c>
      <c r="H22" s="248">
        <v>2.7643999999999998E-2</v>
      </c>
      <c r="I22" s="248">
        <v>2.6814999999999999E-2</v>
      </c>
      <c r="J22" s="248">
        <v>2.6707000000000002E-2</v>
      </c>
      <c r="K22" s="248">
        <v>2.6706000000000001E-2</v>
      </c>
      <c r="L22" s="248">
        <v>2.6700999999999999E-2</v>
      </c>
      <c r="M22" s="248">
        <v>2.6091E-2</v>
      </c>
      <c r="N22" s="248">
        <v>2.5499000000000001E-2</v>
      </c>
      <c r="O22" s="248">
        <v>2.5082E-2</v>
      </c>
      <c r="P22" s="248">
        <v>2.4839E-2</v>
      </c>
      <c r="Q22" s="248">
        <v>2.4434999999999998E-2</v>
      </c>
      <c r="R22" s="248">
        <v>2.3935000000000001E-2</v>
      </c>
      <c r="S22" s="248">
        <v>2.3591000000000001E-2</v>
      </c>
      <c r="T22" s="248">
        <v>2.3216000000000001E-2</v>
      </c>
      <c r="U22" s="248">
        <v>2.2945E-2</v>
      </c>
      <c r="V22" s="248">
        <v>2.2568999999999999E-2</v>
      </c>
      <c r="W22" s="248">
        <v>2.2110999999999999E-2</v>
      </c>
      <c r="X22" s="248">
        <v>2.1902000000000001E-2</v>
      </c>
      <c r="Y22" s="248">
        <v>2.1610000000000001E-2</v>
      </c>
      <c r="Z22" s="248">
        <v>2.1215999999999999E-2</v>
      </c>
      <c r="AA22" s="248">
        <v>2.0972999999999999E-2</v>
      </c>
      <c r="AB22" s="248">
        <v>2.0556999999999999E-2</v>
      </c>
      <c r="AC22" s="248">
        <v>2.0143999999999999E-2</v>
      </c>
      <c r="AD22" s="248">
        <v>1.9890000000000001E-2</v>
      </c>
      <c r="AE22" s="248">
        <v>1.9519000000000002E-2</v>
      </c>
      <c r="AF22" s="248">
        <v>1.9264E-2</v>
      </c>
      <c r="AG22" s="248">
        <v>1.9084E-2</v>
      </c>
      <c r="AH22" s="248">
        <v>1.8813E-2</v>
      </c>
      <c r="AI22" s="248">
        <v>1.8551999999999999E-2</v>
      </c>
      <c r="AJ22" s="251">
        <v>-1.2999999999999999E-2</v>
      </c>
    </row>
    <row r="23" spans="1:36" x14ac:dyDescent="0.25">
      <c r="A23" s="248" t="s">
        <v>2626</v>
      </c>
      <c r="B23" s="248" t="s">
        <v>3186</v>
      </c>
      <c r="C23" s="248" t="s">
        <v>3187</v>
      </c>
      <c r="D23" s="248" t="s">
        <v>2648</v>
      </c>
      <c r="F23" s="248">
        <v>0</v>
      </c>
      <c r="G23" s="248">
        <v>0</v>
      </c>
      <c r="H23" s="248">
        <v>0</v>
      </c>
      <c r="I23" s="248">
        <v>0</v>
      </c>
      <c r="J23" s="248">
        <v>0</v>
      </c>
      <c r="K23" s="248">
        <v>0</v>
      </c>
      <c r="L23" s="248">
        <v>0</v>
      </c>
      <c r="M23" s="248">
        <v>0</v>
      </c>
      <c r="N23" s="248">
        <v>0</v>
      </c>
      <c r="O23" s="248">
        <v>0</v>
      </c>
      <c r="P23" s="248">
        <v>0</v>
      </c>
      <c r="Q23" s="248">
        <v>0</v>
      </c>
      <c r="R23" s="248">
        <v>0</v>
      </c>
      <c r="S23" s="248">
        <v>0</v>
      </c>
      <c r="T23" s="248">
        <v>0</v>
      </c>
      <c r="U23" s="248">
        <v>0</v>
      </c>
      <c r="V23" s="248">
        <v>0</v>
      </c>
      <c r="W23" s="248">
        <v>0</v>
      </c>
      <c r="X23" s="248">
        <v>0</v>
      </c>
      <c r="Y23" s="248">
        <v>0</v>
      </c>
      <c r="Z23" s="248">
        <v>0</v>
      </c>
      <c r="AA23" s="248">
        <v>0</v>
      </c>
      <c r="AB23" s="248">
        <v>0</v>
      </c>
      <c r="AC23" s="248">
        <v>0</v>
      </c>
      <c r="AD23" s="248">
        <v>0</v>
      </c>
      <c r="AE23" s="248">
        <v>0</v>
      </c>
      <c r="AF23" s="248">
        <v>0</v>
      </c>
      <c r="AG23" s="248">
        <v>0</v>
      </c>
      <c r="AH23" s="248">
        <v>0</v>
      </c>
      <c r="AI23" s="248">
        <v>0</v>
      </c>
      <c r="AJ23" s="248" t="s">
        <v>102</v>
      </c>
    </row>
    <row r="24" spans="1:36" x14ac:dyDescent="0.25">
      <c r="A24" s="248" t="s">
        <v>1978</v>
      </c>
      <c r="B24" s="248" t="s">
        <v>3188</v>
      </c>
      <c r="C24" s="248" t="s">
        <v>3189</v>
      </c>
      <c r="D24" s="248" t="s">
        <v>2648</v>
      </c>
      <c r="F24" s="248">
        <v>0</v>
      </c>
      <c r="G24" s="248">
        <v>0</v>
      </c>
      <c r="H24" s="248">
        <v>0</v>
      </c>
      <c r="I24" s="248">
        <v>0</v>
      </c>
      <c r="J24" s="248">
        <v>0</v>
      </c>
      <c r="K24" s="248">
        <v>0</v>
      </c>
      <c r="L24" s="248">
        <v>0</v>
      </c>
      <c r="M24" s="248">
        <v>0</v>
      </c>
      <c r="N24" s="248">
        <v>0</v>
      </c>
      <c r="O24" s="248">
        <v>0</v>
      </c>
      <c r="P24" s="248">
        <v>0</v>
      </c>
      <c r="Q24" s="248">
        <v>0</v>
      </c>
      <c r="R24" s="248">
        <v>0</v>
      </c>
      <c r="S24" s="248">
        <v>0</v>
      </c>
      <c r="T24" s="248">
        <v>0</v>
      </c>
      <c r="U24" s="248">
        <v>0</v>
      </c>
      <c r="V24" s="248">
        <v>0</v>
      </c>
      <c r="W24" s="248">
        <v>0</v>
      </c>
      <c r="X24" s="248">
        <v>0</v>
      </c>
      <c r="Y24" s="248">
        <v>0</v>
      </c>
      <c r="Z24" s="248">
        <v>0</v>
      </c>
      <c r="AA24" s="248">
        <v>0</v>
      </c>
      <c r="AB24" s="248">
        <v>0</v>
      </c>
      <c r="AC24" s="248">
        <v>0</v>
      </c>
      <c r="AD24" s="248">
        <v>0</v>
      </c>
      <c r="AE24" s="248">
        <v>0</v>
      </c>
      <c r="AF24" s="248">
        <v>0</v>
      </c>
      <c r="AG24" s="248">
        <v>0</v>
      </c>
      <c r="AH24" s="248">
        <v>0</v>
      </c>
      <c r="AI24" s="248">
        <v>0</v>
      </c>
      <c r="AJ24" s="248" t="s">
        <v>102</v>
      </c>
    </row>
    <row r="25" spans="1:36" x14ac:dyDescent="0.25">
      <c r="A25" s="248" t="s">
        <v>2481</v>
      </c>
      <c r="B25" s="248" t="s">
        <v>3190</v>
      </c>
      <c r="C25" s="248" t="s">
        <v>3191</v>
      </c>
      <c r="D25" s="248" t="s">
        <v>2648</v>
      </c>
      <c r="F25" s="248">
        <v>0</v>
      </c>
      <c r="G25" s="248">
        <v>0</v>
      </c>
      <c r="H25" s="248">
        <v>0</v>
      </c>
      <c r="I25" s="248">
        <v>0</v>
      </c>
      <c r="J25" s="248">
        <v>0</v>
      </c>
      <c r="K25" s="248">
        <v>0</v>
      </c>
      <c r="L25" s="248">
        <v>0</v>
      </c>
      <c r="M25" s="248">
        <v>0</v>
      </c>
      <c r="N25" s="248">
        <v>0</v>
      </c>
      <c r="O25" s="248">
        <v>0</v>
      </c>
      <c r="P25" s="248">
        <v>0</v>
      </c>
      <c r="Q25" s="248">
        <v>0</v>
      </c>
      <c r="R25" s="248">
        <v>0</v>
      </c>
      <c r="S25" s="248">
        <v>0</v>
      </c>
      <c r="T25" s="248">
        <v>0</v>
      </c>
      <c r="U25" s="248">
        <v>0</v>
      </c>
      <c r="V25" s="248">
        <v>0</v>
      </c>
      <c r="W25" s="248">
        <v>0</v>
      </c>
      <c r="X25" s="248">
        <v>0</v>
      </c>
      <c r="Y25" s="248">
        <v>0</v>
      </c>
      <c r="Z25" s="248">
        <v>0</v>
      </c>
      <c r="AA25" s="248">
        <v>0</v>
      </c>
      <c r="AB25" s="248">
        <v>0</v>
      </c>
      <c r="AC25" s="248">
        <v>0</v>
      </c>
      <c r="AD25" s="248">
        <v>0</v>
      </c>
      <c r="AE25" s="248">
        <v>0</v>
      </c>
      <c r="AF25" s="248">
        <v>0</v>
      </c>
      <c r="AG25" s="248">
        <v>0</v>
      </c>
      <c r="AH25" s="248">
        <v>0</v>
      </c>
      <c r="AI25" s="248">
        <v>0</v>
      </c>
      <c r="AJ25" s="248" t="s">
        <v>102</v>
      </c>
    </row>
    <row r="26" spans="1:36" x14ac:dyDescent="0.25">
      <c r="A26" s="248" t="s">
        <v>2484</v>
      </c>
      <c r="B26" s="248" t="s">
        <v>3192</v>
      </c>
      <c r="C26" s="248" t="s">
        <v>3193</v>
      </c>
      <c r="D26" s="248" t="s">
        <v>2648</v>
      </c>
      <c r="F26" s="248">
        <v>2.7015000000000001E-2</v>
      </c>
      <c r="G26" s="248">
        <v>2.6335999999999998E-2</v>
      </c>
      <c r="H26" s="248">
        <v>2.7643999999999998E-2</v>
      </c>
      <c r="I26" s="248">
        <v>2.6814999999999999E-2</v>
      </c>
      <c r="J26" s="248">
        <v>2.6707000000000002E-2</v>
      </c>
      <c r="K26" s="248">
        <v>2.6706000000000001E-2</v>
      </c>
      <c r="L26" s="248">
        <v>2.6700999999999999E-2</v>
      </c>
      <c r="M26" s="248">
        <v>2.6091E-2</v>
      </c>
      <c r="N26" s="248">
        <v>2.5499000000000001E-2</v>
      </c>
      <c r="O26" s="248">
        <v>2.5082E-2</v>
      </c>
      <c r="P26" s="248">
        <v>2.4839E-2</v>
      </c>
      <c r="Q26" s="248">
        <v>2.4434999999999998E-2</v>
      </c>
      <c r="R26" s="248">
        <v>2.3935000000000001E-2</v>
      </c>
      <c r="S26" s="248">
        <v>2.3591000000000001E-2</v>
      </c>
      <c r="T26" s="248">
        <v>2.3216000000000001E-2</v>
      </c>
      <c r="U26" s="248">
        <v>2.2945E-2</v>
      </c>
      <c r="V26" s="248">
        <v>2.2568999999999999E-2</v>
      </c>
      <c r="W26" s="248">
        <v>2.2110999999999999E-2</v>
      </c>
      <c r="X26" s="248">
        <v>2.1902000000000001E-2</v>
      </c>
      <c r="Y26" s="248">
        <v>2.1610000000000001E-2</v>
      </c>
      <c r="Z26" s="248">
        <v>2.1215999999999999E-2</v>
      </c>
      <c r="AA26" s="248">
        <v>2.0972999999999999E-2</v>
      </c>
      <c r="AB26" s="248">
        <v>2.0556999999999999E-2</v>
      </c>
      <c r="AC26" s="248">
        <v>2.0143999999999999E-2</v>
      </c>
      <c r="AD26" s="248">
        <v>1.9890000000000001E-2</v>
      </c>
      <c r="AE26" s="248">
        <v>1.9519000000000002E-2</v>
      </c>
      <c r="AF26" s="248">
        <v>1.9264E-2</v>
      </c>
      <c r="AG26" s="248">
        <v>1.9084E-2</v>
      </c>
      <c r="AH26" s="248">
        <v>1.8813E-2</v>
      </c>
      <c r="AI26" s="248">
        <v>1.8551999999999999E-2</v>
      </c>
      <c r="AJ26" s="251">
        <v>-1.2999999999999999E-2</v>
      </c>
    </row>
    <row r="27" spans="1:36" x14ac:dyDescent="0.25">
      <c r="A27" s="248" t="s">
        <v>2437</v>
      </c>
      <c r="B27" s="248" t="s">
        <v>3194</v>
      </c>
      <c r="C27" s="248" t="s">
        <v>3195</v>
      </c>
      <c r="D27" s="248" t="s">
        <v>2648</v>
      </c>
      <c r="F27" s="248">
        <v>2.673422</v>
      </c>
      <c r="G27" s="248">
        <v>2.6074069999999998</v>
      </c>
      <c r="H27" s="248">
        <v>2.595056</v>
      </c>
      <c r="I27" s="248">
        <v>2.5773760000000001</v>
      </c>
      <c r="J27" s="248">
        <v>2.563148</v>
      </c>
      <c r="K27" s="248">
        <v>2.5447609999999998</v>
      </c>
      <c r="L27" s="248">
        <v>2.5243639999999998</v>
      </c>
      <c r="M27" s="248">
        <v>2.5000520000000002</v>
      </c>
      <c r="N27" s="248">
        <v>2.4758740000000001</v>
      </c>
      <c r="O27" s="248">
        <v>2.4580280000000001</v>
      </c>
      <c r="P27" s="248">
        <v>2.4453610000000001</v>
      </c>
      <c r="Q27" s="248">
        <v>2.4260480000000002</v>
      </c>
      <c r="R27" s="248">
        <v>2.4069889999999998</v>
      </c>
      <c r="S27" s="248">
        <v>2.3891840000000002</v>
      </c>
      <c r="T27" s="248">
        <v>2.3808790000000002</v>
      </c>
      <c r="U27" s="248">
        <v>2.3728899999999999</v>
      </c>
      <c r="V27" s="248">
        <v>2.3632949999999999</v>
      </c>
      <c r="W27" s="248">
        <v>2.349494</v>
      </c>
      <c r="X27" s="248">
        <v>2.3384649999999998</v>
      </c>
      <c r="Y27" s="248">
        <v>2.3282639999999999</v>
      </c>
      <c r="Z27" s="248">
        <v>2.31751</v>
      </c>
      <c r="AA27" s="248">
        <v>2.3098139999999998</v>
      </c>
      <c r="AB27" s="248">
        <v>2.3034629999999998</v>
      </c>
      <c r="AC27" s="248">
        <v>2.2966150000000001</v>
      </c>
      <c r="AD27" s="248">
        <v>2.2913269999999999</v>
      </c>
      <c r="AE27" s="248">
        <v>2.2845529999999998</v>
      </c>
      <c r="AF27" s="248">
        <v>2.2775069999999999</v>
      </c>
      <c r="AG27" s="248">
        <v>2.2716059999999998</v>
      </c>
      <c r="AH27" s="248">
        <v>2.265123</v>
      </c>
      <c r="AI27" s="248">
        <v>2.2568779999999999</v>
      </c>
      <c r="AJ27" s="251">
        <v>-6.0000000000000001E-3</v>
      </c>
    </row>
    <row r="28" spans="1:36" x14ac:dyDescent="0.25">
      <c r="A28" s="248" t="s">
        <v>2498</v>
      </c>
      <c r="B28" s="248" t="s">
        <v>3196</v>
      </c>
      <c r="C28" s="248" t="s">
        <v>3197</v>
      </c>
      <c r="D28" s="248" t="s">
        <v>2648</v>
      </c>
      <c r="F28" s="248">
        <v>0</v>
      </c>
      <c r="G28" s="248">
        <v>0</v>
      </c>
      <c r="H28" s="248">
        <v>0</v>
      </c>
      <c r="I28" s="248">
        <v>0</v>
      </c>
      <c r="J28" s="248">
        <v>0</v>
      </c>
      <c r="K28" s="248">
        <v>0</v>
      </c>
      <c r="L28" s="248">
        <v>0</v>
      </c>
      <c r="M28" s="248">
        <v>0</v>
      </c>
      <c r="N28" s="248">
        <v>0</v>
      </c>
      <c r="O28" s="248">
        <v>0</v>
      </c>
      <c r="P28" s="248">
        <v>0</v>
      </c>
      <c r="Q28" s="248">
        <v>0</v>
      </c>
      <c r="R28" s="248">
        <v>0</v>
      </c>
      <c r="S28" s="248">
        <v>0</v>
      </c>
      <c r="T28" s="248">
        <v>0</v>
      </c>
      <c r="U28" s="248">
        <v>0</v>
      </c>
      <c r="V28" s="248">
        <v>0</v>
      </c>
      <c r="W28" s="248">
        <v>0</v>
      </c>
      <c r="X28" s="248">
        <v>0</v>
      </c>
      <c r="Y28" s="248">
        <v>0</v>
      </c>
      <c r="Z28" s="248">
        <v>0</v>
      </c>
      <c r="AA28" s="248">
        <v>0</v>
      </c>
      <c r="AB28" s="248">
        <v>0</v>
      </c>
      <c r="AC28" s="248">
        <v>0</v>
      </c>
      <c r="AD28" s="248">
        <v>0</v>
      </c>
      <c r="AE28" s="248">
        <v>0</v>
      </c>
      <c r="AF28" s="248">
        <v>0</v>
      </c>
      <c r="AG28" s="248">
        <v>0</v>
      </c>
      <c r="AH28" s="248">
        <v>0</v>
      </c>
      <c r="AI28" s="248">
        <v>0</v>
      </c>
      <c r="AJ28" s="248" t="s">
        <v>102</v>
      </c>
    </row>
    <row r="29" spans="1:36" x14ac:dyDescent="0.25">
      <c r="A29" s="248" t="s">
        <v>2637</v>
      </c>
      <c r="B29" s="248" t="s">
        <v>3198</v>
      </c>
      <c r="C29" s="248" t="s">
        <v>3199</v>
      </c>
      <c r="D29" s="248" t="s">
        <v>2648</v>
      </c>
      <c r="F29" s="248">
        <v>0</v>
      </c>
      <c r="G29" s="248">
        <v>0</v>
      </c>
      <c r="H29" s="248">
        <v>0</v>
      </c>
      <c r="I29" s="248">
        <v>0</v>
      </c>
      <c r="J29" s="248">
        <v>0</v>
      </c>
      <c r="K29" s="248">
        <v>0</v>
      </c>
      <c r="L29" s="248">
        <v>0</v>
      </c>
      <c r="M29" s="248">
        <v>0</v>
      </c>
      <c r="N29" s="248">
        <v>0</v>
      </c>
      <c r="O29" s="248">
        <v>0</v>
      </c>
      <c r="P29" s="248">
        <v>0</v>
      </c>
      <c r="Q29" s="248">
        <v>0</v>
      </c>
      <c r="R29" s="248">
        <v>0</v>
      </c>
      <c r="S29" s="248">
        <v>0</v>
      </c>
      <c r="T29" s="248">
        <v>0</v>
      </c>
      <c r="U29" s="248">
        <v>0</v>
      </c>
      <c r="V29" s="248">
        <v>0</v>
      </c>
      <c r="W29" s="248">
        <v>0</v>
      </c>
      <c r="X29" s="248">
        <v>0</v>
      </c>
      <c r="Y29" s="248">
        <v>0</v>
      </c>
      <c r="Z29" s="248">
        <v>0</v>
      </c>
      <c r="AA29" s="248">
        <v>0</v>
      </c>
      <c r="AB29" s="248">
        <v>0</v>
      </c>
      <c r="AC29" s="248">
        <v>0</v>
      </c>
      <c r="AD29" s="248">
        <v>0</v>
      </c>
      <c r="AE29" s="248">
        <v>0</v>
      </c>
      <c r="AF29" s="248">
        <v>0</v>
      </c>
      <c r="AG29" s="248">
        <v>0</v>
      </c>
      <c r="AH29" s="248">
        <v>0</v>
      </c>
      <c r="AI29" s="248">
        <v>0</v>
      </c>
      <c r="AJ29" s="248" t="s">
        <v>102</v>
      </c>
    </row>
    <row r="30" spans="1:36" x14ac:dyDescent="0.25">
      <c r="A30" s="248" t="s">
        <v>2504</v>
      </c>
      <c r="B30" s="248" t="s">
        <v>3200</v>
      </c>
      <c r="C30" s="248" t="s">
        <v>3201</v>
      </c>
      <c r="D30" s="248" t="s">
        <v>2648</v>
      </c>
      <c r="F30" s="248">
        <v>2.258527</v>
      </c>
      <c r="G30" s="248">
        <v>2.2501950000000002</v>
      </c>
      <c r="H30" s="248">
        <v>2.2741370000000001</v>
      </c>
      <c r="I30" s="248">
        <v>2.2479879999999999</v>
      </c>
      <c r="J30" s="248">
        <v>2.231411</v>
      </c>
      <c r="K30" s="248">
        <v>2.213349</v>
      </c>
      <c r="L30" s="248">
        <v>2.1912669999999999</v>
      </c>
      <c r="M30" s="248">
        <v>2.1659449999999998</v>
      </c>
      <c r="N30" s="248">
        <v>2.141451</v>
      </c>
      <c r="O30" s="248">
        <v>2.1199979999999998</v>
      </c>
      <c r="P30" s="248">
        <v>2.1017830000000002</v>
      </c>
      <c r="Q30" s="248">
        <v>2.089162</v>
      </c>
      <c r="R30" s="248">
        <v>2.0633509999999999</v>
      </c>
      <c r="S30" s="248">
        <v>2.0186060000000001</v>
      </c>
      <c r="T30" s="248">
        <v>2.01336</v>
      </c>
      <c r="U30" s="248">
        <v>1.9955350000000001</v>
      </c>
      <c r="V30" s="248">
        <v>1.983358</v>
      </c>
      <c r="W30" s="248">
        <v>1.9570339999999999</v>
      </c>
      <c r="X30" s="248">
        <v>1.9344680000000001</v>
      </c>
      <c r="Y30" s="248">
        <v>1.898207</v>
      </c>
      <c r="Z30" s="248">
        <v>1.879149</v>
      </c>
      <c r="AA30" s="248">
        <v>1.8659539999999999</v>
      </c>
      <c r="AB30" s="248">
        <v>1.856833</v>
      </c>
      <c r="AC30" s="248">
        <v>1.8464970000000001</v>
      </c>
      <c r="AD30" s="248">
        <v>1.836605</v>
      </c>
      <c r="AE30" s="248">
        <v>1.8291040000000001</v>
      </c>
      <c r="AF30" s="248">
        <v>1.820616</v>
      </c>
      <c r="AG30" s="248">
        <v>1.812953</v>
      </c>
      <c r="AH30" s="248">
        <v>1.8058289999999999</v>
      </c>
      <c r="AI30" s="248">
        <v>1.7984610000000001</v>
      </c>
      <c r="AJ30" s="251">
        <v>-8.0000000000000002E-3</v>
      </c>
    </row>
    <row r="31" spans="1:36" x14ac:dyDescent="0.25">
      <c r="A31" s="248" t="s">
        <v>2507</v>
      </c>
      <c r="B31" s="248" t="s">
        <v>3202</v>
      </c>
      <c r="C31" s="248" t="s">
        <v>3203</v>
      </c>
      <c r="D31" s="248" t="s">
        <v>2648</v>
      </c>
      <c r="F31" s="248">
        <v>4.9589639999999999</v>
      </c>
      <c r="G31" s="248">
        <v>4.8839379999999997</v>
      </c>
      <c r="H31" s="248">
        <v>4.8968369999999997</v>
      </c>
      <c r="I31" s="248">
        <v>4.8521780000000003</v>
      </c>
      <c r="J31" s="248">
        <v>4.8212659999999996</v>
      </c>
      <c r="K31" s="248">
        <v>4.7848160000000002</v>
      </c>
      <c r="L31" s="248">
        <v>4.7423320000000002</v>
      </c>
      <c r="M31" s="248">
        <v>4.692088</v>
      </c>
      <c r="N31" s="248">
        <v>4.6428240000000001</v>
      </c>
      <c r="O31" s="248">
        <v>4.6031069999999996</v>
      </c>
      <c r="P31" s="248">
        <v>4.5719820000000002</v>
      </c>
      <c r="Q31" s="248">
        <v>4.5396460000000003</v>
      </c>
      <c r="R31" s="248">
        <v>4.494275</v>
      </c>
      <c r="S31" s="248">
        <v>4.431381</v>
      </c>
      <c r="T31" s="248">
        <v>4.4174550000000004</v>
      </c>
      <c r="U31" s="248">
        <v>4.3913700000000002</v>
      </c>
      <c r="V31" s="248">
        <v>4.3692229999999999</v>
      </c>
      <c r="W31" s="248">
        <v>4.3286389999999999</v>
      </c>
      <c r="X31" s="248">
        <v>4.294835</v>
      </c>
      <c r="Y31" s="248">
        <v>4.248081</v>
      </c>
      <c r="Z31" s="248">
        <v>4.2178750000000003</v>
      </c>
      <c r="AA31" s="248">
        <v>4.1967410000000003</v>
      </c>
      <c r="AB31" s="248">
        <v>4.1808529999999999</v>
      </c>
      <c r="AC31" s="248">
        <v>4.1632559999999996</v>
      </c>
      <c r="AD31" s="248">
        <v>4.1478219999999997</v>
      </c>
      <c r="AE31" s="248">
        <v>4.1331759999999997</v>
      </c>
      <c r="AF31" s="248">
        <v>4.1173859999999998</v>
      </c>
      <c r="AG31" s="248">
        <v>4.1036429999999999</v>
      </c>
      <c r="AH31" s="248">
        <v>4.0897649999999999</v>
      </c>
      <c r="AI31" s="248">
        <v>4.0738909999999997</v>
      </c>
      <c r="AJ31" s="251">
        <v>-7.0000000000000001E-3</v>
      </c>
    </row>
    <row r="32" spans="1:36" x14ac:dyDescent="0.25">
      <c r="A32" s="248" t="s">
        <v>2510</v>
      </c>
      <c r="C32" s="248" t="s">
        <v>3204</v>
      </c>
    </row>
    <row r="33" spans="1:36" x14ac:dyDescent="0.25">
      <c r="A33" s="248" t="s">
        <v>220</v>
      </c>
      <c r="B33" s="248" t="s">
        <v>3205</v>
      </c>
      <c r="C33" s="248" t="s">
        <v>3206</v>
      </c>
      <c r="D33" s="248" t="s">
        <v>2514</v>
      </c>
      <c r="F33" s="248">
        <v>16.040806</v>
      </c>
      <c r="G33" s="248">
        <v>16.630261999999998</v>
      </c>
      <c r="H33" s="248">
        <v>16.363620999999998</v>
      </c>
      <c r="I33" s="248">
        <v>15.119543999999999</v>
      </c>
      <c r="J33" s="248">
        <v>14.73396</v>
      </c>
      <c r="K33" s="248">
        <v>14.621717</v>
      </c>
      <c r="L33" s="248">
        <v>14.364319</v>
      </c>
      <c r="M33" s="248">
        <v>14.354507999999999</v>
      </c>
      <c r="N33" s="248">
        <v>14.216037999999999</v>
      </c>
      <c r="O33" s="248">
        <v>14.004512</v>
      </c>
      <c r="P33" s="248">
        <v>13.870009</v>
      </c>
      <c r="Q33" s="248">
        <v>13.688761</v>
      </c>
      <c r="R33" s="248">
        <v>13.678915</v>
      </c>
      <c r="S33" s="248">
        <v>13.208157999999999</v>
      </c>
      <c r="T33" s="248">
        <v>12.899659</v>
      </c>
      <c r="U33" s="248">
        <v>12.608979</v>
      </c>
      <c r="V33" s="248">
        <v>12.426795</v>
      </c>
      <c r="W33" s="248">
        <v>12.33061</v>
      </c>
      <c r="X33" s="248">
        <v>12.198403000000001</v>
      </c>
      <c r="Y33" s="248">
        <v>11.931870999999999</v>
      </c>
      <c r="Z33" s="248">
        <v>11.873158</v>
      </c>
      <c r="AA33" s="248">
        <v>11.888558</v>
      </c>
      <c r="AB33" s="248">
        <v>11.87757</v>
      </c>
      <c r="AC33" s="248">
        <v>11.791567000000001</v>
      </c>
      <c r="AD33" s="248">
        <v>11.758235000000001</v>
      </c>
      <c r="AE33" s="248">
        <v>11.80484</v>
      </c>
      <c r="AF33" s="248">
        <v>11.820057</v>
      </c>
      <c r="AG33" s="248">
        <v>11.780932999999999</v>
      </c>
      <c r="AH33" s="248">
        <v>11.734954</v>
      </c>
      <c r="AI33" s="248">
        <v>11.857208999999999</v>
      </c>
      <c r="AJ33" s="251">
        <v>-0.01</v>
      </c>
    </row>
    <row r="34" spans="1:36" x14ac:dyDescent="0.25">
      <c r="A34" s="248" t="s">
        <v>228</v>
      </c>
      <c r="C34" s="248" t="s">
        <v>3207</v>
      </c>
    </row>
    <row r="35" spans="1:36" x14ac:dyDescent="0.25">
      <c r="A35" s="248" t="s">
        <v>2571</v>
      </c>
      <c r="C35" s="248" t="s">
        <v>3208</v>
      </c>
    </row>
    <row r="36" spans="1:36" x14ac:dyDescent="0.25">
      <c r="A36" s="248" t="s">
        <v>2573</v>
      </c>
      <c r="B36" s="248" t="s">
        <v>3209</v>
      </c>
      <c r="C36" s="248" t="s">
        <v>3210</v>
      </c>
      <c r="D36" s="248" t="s">
        <v>2576</v>
      </c>
      <c r="F36" s="248">
        <v>0</v>
      </c>
      <c r="G36" s="248">
        <v>0</v>
      </c>
      <c r="H36" s="248">
        <v>0</v>
      </c>
      <c r="I36" s="248">
        <v>0</v>
      </c>
      <c r="J36" s="248">
        <v>0</v>
      </c>
      <c r="K36" s="248">
        <v>0</v>
      </c>
      <c r="L36" s="248">
        <v>0</v>
      </c>
      <c r="M36" s="248">
        <v>0</v>
      </c>
      <c r="N36" s="248">
        <v>0</v>
      </c>
      <c r="O36" s="248">
        <v>0</v>
      </c>
      <c r="P36" s="248">
        <v>0</v>
      </c>
      <c r="Q36" s="248">
        <v>0</v>
      </c>
      <c r="R36" s="248">
        <v>0</v>
      </c>
      <c r="S36" s="248">
        <v>0</v>
      </c>
      <c r="T36" s="248">
        <v>0</v>
      </c>
      <c r="U36" s="248">
        <v>0</v>
      </c>
      <c r="V36" s="248">
        <v>0</v>
      </c>
      <c r="W36" s="248">
        <v>0</v>
      </c>
      <c r="X36" s="248">
        <v>0</v>
      </c>
      <c r="Y36" s="248">
        <v>0</v>
      </c>
      <c r="Z36" s="248">
        <v>0</v>
      </c>
      <c r="AA36" s="248">
        <v>0</v>
      </c>
      <c r="AB36" s="248">
        <v>0</v>
      </c>
      <c r="AC36" s="248">
        <v>0</v>
      </c>
      <c r="AD36" s="248">
        <v>0</v>
      </c>
      <c r="AE36" s="248">
        <v>0</v>
      </c>
      <c r="AF36" s="248">
        <v>0</v>
      </c>
      <c r="AG36" s="248">
        <v>0</v>
      </c>
      <c r="AH36" s="248">
        <v>0</v>
      </c>
      <c r="AI36" s="248">
        <v>0</v>
      </c>
      <c r="AJ36" s="248" t="s">
        <v>102</v>
      </c>
    </row>
    <row r="37" spans="1:36" x14ac:dyDescent="0.25">
      <c r="A37" s="248" t="s">
        <v>2437</v>
      </c>
      <c r="B37" s="248" t="s">
        <v>3211</v>
      </c>
      <c r="C37" s="248" t="s">
        <v>3212</v>
      </c>
      <c r="D37" s="248" t="s">
        <v>2576</v>
      </c>
      <c r="F37" s="248">
        <v>2.4001999999999999E-2</v>
      </c>
      <c r="G37" s="248">
        <v>2.4004000000000001E-2</v>
      </c>
      <c r="H37" s="248">
        <v>2.4007000000000001E-2</v>
      </c>
      <c r="I37" s="248">
        <v>2.4008000000000002E-2</v>
      </c>
      <c r="J37" s="248">
        <v>2.4008999999999999E-2</v>
      </c>
      <c r="K37" s="248">
        <v>2.401E-2</v>
      </c>
      <c r="L37" s="248">
        <v>2.401E-2</v>
      </c>
      <c r="M37" s="248">
        <v>2.4011000000000001E-2</v>
      </c>
      <c r="N37" s="248">
        <v>2.4011000000000001E-2</v>
      </c>
      <c r="O37" s="248">
        <v>2.4011000000000001E-2</v>
      </c>
      <c r="P37" s="248">
        <v>2.4011999999999999E-2</v>
      </c>
      <c r="Q37" s="248">
        <v>2.4011999999999999E-2</v>
      </c>
      <c r="R37" s="248">
        <v>2.4011999999999999E-2</v>
      </c>
      <c r="S37" s="248">
        <v>2.4013E-2</v>
      </c>
      <c r="T37" s="248">
        <v>2.4013E-2</v>
      </c>
      <c r="U37" s="248">
        <v>2.4013E-2</v>
      </c>
      <c r="V37" s="248">
        <v>2.4013E-2</v>
      </c>
      <c r="W37" s="248">
        <v>2.4013E-2</v>
      </c>
      <c r="X37" s="248">
        <v>2.4013E-2</v>
      </c>
      <c r="Y37" s="248">
        <v>2.4013E-2</v>
      </c>
      <c r="Z37" s="248">
        <v>2.4013E-2</v>
      </c>
      <c r="AA37" s="248">
        <v>2.4013E-2</v>
      </c>
      <c r="AB37" s="248">
        <v>2.4013E-2</v>
      </c>
      <c r="AC37" s="248">
        <v>2.4013E-2</v>
      </c>
      <c r="AD37" s="248">
        <v>2.4013E-2</v>
      </c>
      <c r="AE37" s="248">
        <v>2.4013E-2</v>
      </c>
      <c r="AF37" s="248">
        <v>2.4013E-2</v>
      </c>
      <c r="AG37" s="248">
        <v>2.4014000000000001E-2</v>
      </c>
      <c r="AH37" s="248">
        <v>2.4014000000000001E-2</v>
      </c>
      <c r="AI37" s="248">
        <v>2.4014000000000001E-2</v>
      </c>
      <c r="AJ37" s="251">
        <v>0</v>
      </c>
    </row>
    <row r="38" spans="1:36" x14ac:dyDescent="0.25">
      <c r="A38" s="248" t="s">
        <v>2439</v>
      </c>
      <c r="B38" s="248" t="s">
        <v>3213</v>
      </c>
      <c r="C38" s="248" t="s">
        <v>3214</v>
      </c>
      <c r="D38" s="248" t="s">
        <v>2576</v>
      </c>
      <c r="F38" s="248">
        <v>0</v>
      </c>
      <c r="G38" s="248">
        <v>0</v>
      </c>
      <c r="H38" s="248">
        <v>0</v>
      </c>
      <c r="I38" s="248">
        <v>0</v>
      </c>
      <c r="J38" s="248">
        <v>0</v>
      </c>
      <c r="K38" s="248">
        <v>0</v>
      </c>
      <c r="L38" s="248">
        <v>0</v>
      </c>
      <c r="M38" s="248">
        <v>0</v>
      </c>
      <c r="N38" s="248">
        <v>0</v>
      </c>
      <c r="O38" s="248">
        <v>0</v>
      </c>
      <c r="P38" s="248">
        <v>0</v>
      </c>
      <c r="Q38" s="248">
        <v>0</v>
      </c>
      <c r="R38" s="248">
        <v>0</v>
      </c>
      <c r="S38" s="248">
        <v>0</v>
      </c>
      <c r="T38" s="248">
        <v>0</v>
      </c>
      <c r="U38" s="248">
        <v>0</v>
      </c>
      <c r="V38" s="248">
        <v>0</v>
      </c>
      <c r="W38" s="248">
        <v>0</v>
      </c>
      <c r="X38" s="248">
        <v>0</v>
      </c>
      <c r="Y38" s="248">
        <v>0</v>
      </c>
      <c r="Z38" s="248">
        <v>0</v>
      </c>
      <c r="AA38" s="248">
        <v>0</v>
      </c>
      <c r="AB38" s="248">
        <v>0</v>
      </c>
      <c r="AC38" s="248">
        <v>0</v>
      </c>
      <c r="AD38" s="248">
        <v>0</v>
      </c>
      <c r="AE38" s="248">
        <v>0</v>
      </c>
      <c r="AF38" s="248">
        <v>0</v>
      </c>
      <c r="AG38" s="248">
        <v>0</v>
      </c>
      <c r="AH38" s="248">
        <v>0</v>
      </c>
      <c r="AI38" s="248">
        <v>0</v>
      </c>
      <c r="AJ38" s="248" t="s">
        <v>102</v>
      </c>
    </row>
    <row r="39" spans="1:36" x14ac:dyDescent="0.25">
      <c r="A39" s="248" t="s">
        <v>2042</v>
      </c>
      <c r="B39" s="248" t="s">
        <v>3215</v>
      </c>
      <c r="C39" s="248" t="s">
        <v>3216</v>
      </c>
      <c r="D39" s="248" t="s">
        <v>2576</v>
      </c>
      <c r="F39" s="248">
        <v>0</v>
      </c>
      <c r="G39" s="248">
        <v>0</v>
      </c>
      <c r="H39" s="248">
        <v>0</v>
      </c>
      <c r="I39" s="248">
        <v>0</v>
      </c>
      <c r="J39" s="248">
        <v>0</v>
      </c>
      <c r="K39" s="248">
        <v>0</v>
      </c>
      <c r="L39" s="248">
        <v>0</v>
      </c>
      <c r="M39" s="248">
        <v>0</v>
      </c>
      <c r="N39" s="248">
        <v>0</v>
      </c>
      <c r="O39" s="248">
        <v>0</v>
      </c>
      <c r="P39" s="248">
        <v>0</v>
      </c>
      <c r="Q39" s="248">
        <v>0</v>
      </c>
      <c r="R39" s="248">
        <v>0</v>
      </c>
      <c r="S39" s="248">
        <v>0</v>
      </c>
      <c r="T39" s="248">
        <v>0</v>
      </c>
      <c r="U39" s="248">
        <v>0</v>
      </c>
      <c r="V39" s="248">
        <v>0</v>
      </c>
      <c r="W39" s="248">
        <v>0</v>
      </c>
      <c r="X39" s="248">
        <v>0</v>
      </c>
      <c r="Y39" s="248">
        <v>0</v>
      </c>
      <c r="Z39" s="248">
        <v>0</v>
      </c>
      <c r="AA39" s="248">
        <v>0</v>
      </c>
      <c r="AB39" s="248">
        <v>0</v>
      </c>
      <c r="AC39" s="248">
        <v>0</v>
      </c>
      <c r="AD39" s="248">
        <v>0</v>
      </c>
      <c r="AE39" s="248">
        <v>0</v>
      </c>
      <c r="AF39" s="248">
        <v>0</v>
      </c>
      <c r="AG39" s="248">
        <v>0</v>
      </c>
      <c r="AH39" s="248">
        <v>0</v>
      </c>
      <c r="AI39" s="248">
        <v>0</v>
      </c>
      <c r="AJ39" s="248" t="s">
        <v>102</v>
      </c>
    </row>
    <row r="40" spans="1:36" x14ac:dyDescent="0.25">
      <c r="A40" s="248" t="s">
        <v>2507</v>
      </c>
      <c r="B40" s="248" t="s">
        <v>3217</v>
      </c>
      <c r="C40" s="248" t="s">
        <v>3218</v>
      </c>
      <c r="D40" s="248" t="s">
        <v>2576</v>
      </c>
      <c r="F40" s="248">
        <v>2.4001999999999999E-2</v>
      </c>
      <c r="G40" s="248">
        <v>2.4004000000000001E-2</v>
      </c>
      <c r="H40" s="248">
        <v>2.4007000000000001E-2</v>
      </c>
      <c r="I40" s="248">
        <v>2.4008000000000002E-2</v>
      </c>
      <c r="J40" s="248">
        <v>2.4008999999999999E-2</v>
      </c>
      <c r="K40" s="248">
        <v>2.401E-2</v>
      </c>
      <c r="L40" s="248">
        <v>2.401E-2</v>
      </c>
      <c r="M40" s="248">
        <v>2.4011000000000001E-2</v>
      </c>
      <c r="N40" s="248">
        <v>2.4011000000000001E-2</v>
      </c>
      <c r="O40" s="248">
        <v>2.4011000000000001E-2</v>
      </c>
      <c r="P40" s="248">
        <v>2.4011999999999999E-2</v>
      </c>
      <c r="Q40" s="248">
        <v>2.4011999999999999E-2</v>
      </c>
      <c r="R40" s="248">
        <v>2.4011999999999999E-2</v>
      </c>
      <c r="S40" s="248">
        <v>2.4013E-2</v>
      </c>
      <c r="T40" s="248">
        <v>2.4013E-2</v>
      </c>
      <c r="U40" s="248">
        <v>2.4013E-2</v>
      </c>
      <c r="V40" s="248">
        <v>2.4013E-2</v>
      </c>
      <c r="W40" s="248">
        <v>2.4013E-2</v>
      </c>
      <c r="X40" s="248">
        <v>2.4013E-2</v>
      </c>
      <c r="Y40" s="248">
        <v>2.4013E-2</v>
      </c>
      <c r="Z40" s="248">
        <v>2.4013E-2</v>
      </c>
      <c r="AA40" s="248">
        <v>2.4013E-2</v>
      </c>
      <c r="AB40" s="248">
        <v>2.4013E-2</v>
      </c>
      <c r="AC40" s="248">
        <v>2.4013E-2</v>
      </c>
      <c r="AD40" s="248">
        <v>2.4013E-2</v>
      </c>
      <c r="AE40" s="248">
        <v>2.4013E-2</v>
      </c>
      <c r="AF40" s="248">
        <v>2.4013E-2</v>
      </c>
      <c r="AG40" s="248">
        <v>2.4014000000000001E-2</v>
      </c>
      <c r="AH40" s="248">
        <v>2.4014000000000001E-2</v>
      </c>
      <c r="AI40" s="248">
        <v>2.4014000000000001E-2</v>
      </c>
      <c r="AJ40" s="251">
        <v>0</v>
      </c>
    </row>
    <row r="41" spans="1:36" x14ac:dyDescent="0.25">
      <c r="A41" s="248" t="s">
        <v>2585</v>
      </c>
      <c r="C41" s="248" t="s">
        <v>3219</v>
      </c>
    </row>
    <row r="42" spans="1:36" x14ac:dyDescent="0.25">
      <c r="A42" s="248" t="s">
        <v>2573</v>
      </c>
      <c r="B42" s="248" t="s">
        <v>3220</v>
      </c>
      <c r="C42" s="248" t="s">
        <v>3221</v>
      </c>
      <c r="D42" s="248" t="s">
        <v>2589</v>
      </c>
      <c r="F42" s="248">
        <v>0</v>
      </c>
      <c r="G42" s="248">
        <v>0</v>
      </c>
      <c r="H42" s="248">
        <v>0</v>
      </c>
      <c r="I42" s="248">
        <v>0</v>
      </c>
      <c r="J42" s="248">
        <v>0</v>
      </c>
      <c r="K42" s="248">
        <v>0</v>
      </c>
      <c r="L42" s="248">
        <v>0</v>
      </c>
      <c r="M42" s="248">
        <v>0</v>
      </c>
      <c r="N42" s="248">
        <v>0</v>
      </c>
      <c r="O42" s="248">
        <v>0</v>
      </c>
      <c r="P42" s="248">
        <v>0</v>
      </c>
      <c r="Q42" s="248">
        <v>0</v>
      </c>
      <c r="R42" s="248">
        <v>0</v>
      </c>
      <c r="S42" s="248">
        <v>0</v>
      </c>
      <c r="T42" s="248">
        <v>0</v>
      </c>
      <c r="U42" s="248">
        <v>0</v>
      </c>
      <c r="V42" s="248">
        <v>0</v>
      </c>
      <c r="W42" s="248">
        <v>0</v>
      </c>
      <c r="X42" s="248">
        <v>0</v>
      </c>
      <c r="Y42" s="248">
        <v>0</v>
      </c>
      <c r="Z42" s="248">
        <v>0</v>
      </c>
      <c r="AA42" s="248">
        <v>0</v>
      </c>
      <c r="AB42" s="248">
        <v>0</v>
      </c>
      <c r="AC42" s="248">
        <v>0</v>
      </c>
      <c r="AD42" s="248">
        <v>0</v>
      </c>
      <c r="AE42" s="248">
        <v>0</v>
      </c>
      <c r="AF42" s="248">
        <v>0</v>
      </c>
      <c r="AG42" s="248">
        <v>0</v>
      </c>
      <c r="AH42" s="248">
        <v>0</v>
      </c>
      <c r="AI42" s="248">
        <v>0</v>
      </c>
      <c r="AJ42" s="248" t="s">
        <v>102</v>
      </c>
    </row>
    <row r="43" spans="1:36" x14ac:dyDescent="0.25">
      <c r="A43" s="248" t="s">
        <v>2437</v>
      </c>
      <c r="B43" s="248" t="s">
        <v>3222</v>
      </c>
      <c r="C43" s="248" t="s">
        <v>3223</v>
      </c>
      <c r="D43" s="248" t="s">
        <v>2589</v>
      </c>
      <c r="F43" s="248">
        <v>3.5961E-2</v>
      </c>
      <c r="G43" s="248">
        <v>3.5968E-2</v>
      </c>
      <c r="H43" s="248">
        <v>3.5972999999999998E-2</v>
      </c>
      <c r="I43" s="248">
        <v>3.5977000000000002E-2</v>
      </c>
      <c r="J43" s="248">
        <v>3.5978999999999997E-2</v>
      </c>
      <c r="K43" s="248">
        <v>3.5980999999999999E-2</v>
      </c>
      <c r="L43" s="248">
        <v>3.5983000000000001E-2</v>
      </c>
      <c r="M43" s="248">
        <v>3.5985000000000003E-2</v>
      </c>
      <c r="N43" s="248">
        <v>3.5985999999999997E-2</v>
      </c>
      <c r="O43" s="248">
        <v>3.5986999999999998E-2</v>
      </c>
      <c r="P43" s="248">
        <v>3.5987999999999999E-2</v>
      </c>
      <c r="Q43" s="248">
        <v>3.5989E-2</v>
      </c>
      <c r="R43" s="248">
        <v>3.5990000000000001E-2</v>
      </c>
      <c r="S43" s="248">
        <v>3.5991000000000002E-2</v>
      </c>
      <c r="T43" s="248">
        <v>3.5991000000000002E-2</v>
      </c>
      <c r="U43" s="248">
        <v>3.5991000000000002E-2</v>
      </c>
      <c r="V43" s="248">
        <v>3.5991000000000002E-2</v>
      </c>
      <c r="W43" s="248">
        <v>3.5991000000000002E-2</v>
      </c>
      <c r="X43" s="248">
        <v>3.5991000000000002E-2</v>
      </c>
      <c r="Y43" s="248">
        <v>3.5991000000000002E-2</v>
      </c>
      <c r="Z43" s="248">
        <v>3.5991000000000002E-2</v>
      </c>
      <c r="AA43" s="248">
        <v>3.5992000000000003E-2</v>
      </c>
      <c r="AB43" s="248">
        <v>3.5992000000000003E-2</v>
      </c>
      <c r="AC43" s="248">
        <v>3.5992000000000003E-2</v>
      </c>
      <c r="AD43" s="248">
        <v>3.5992000000000003E-2</v>
      </c>
      <c r="AE43" s="248">
        <v>3.5992999999999997E-2</v>
      </c>
      <c r="AF43" s="248">
        <v>3.5993999999999998E-2</v>
      </c>
      <c r="AG43" s="248">
        <v>3.5996E-2</v>
      </c>
      <c r="AH43" s="248">
        <v>3.5997000000000001E-2</v>
      </c>
      <c r="AI43" s="248">
        <v>3.5999000000000003E-2</v>
      </c>
      <c r="AJ43" s="251">
        <v>0</v>
      </c>
    </row>
    <row r="44" spans="1:36" x14ac:dyDescent="0.25">
      <c r="A44" s="248" t="s">
        <v>2439</v>
      </c>
      <c r="B44" s="248" t="s">
        <v>3224</v>
      </c>
      <c r="C44" s="248" t="s">
        <v>3225</v>
      </c>
      <c r="D44" s="248" t="s">
        <v>2589</v>
      </c>
      <c r="F44" s="248">
        <v>0</v>
      </c>
      <c r="G44" s="248">
        <v>0</v>
      </c>
      <c r="H44" s="248">
        <v>0</v>
      </c>
      <c r="I44" s="248">
        <v>0</v>
      </c>
      <c r="J44" s="248">
        <v>0</v>
      </c>
      <c r="K44" s="248">
        <v>0</v>
      </c>
      <c r="L44" s="248">
        <v>0</v>
      </c>
      <c r="M44" s="248">
        <v>0</v>
      </c>
      <c r="N44" s="248">
        <v>0</v>
      </c>
      <c r="O44" s="248">
        <v>0</v>
      </c>
      <c r="P44" s="248">
        <v>0</v>
      </c>
      <c r="Q44" s="248">
        <v>0</v>
      </c>
      <c r="R44" s="248">
        <v>0</v>
      </c>
      <c r="S44" s="248">
        <v>0</v>
      </c>
      <c r="T44" s="248">
        <v>0</v>
      </c>
      <c r="U44" s="248">
        <v>0</v>
      </c>
      <c r="V44" s="248">
        <v>0</v>
      </c>
      <c r="W44" s="248">
        <v>0</v>
      </c>
      <c r="X44" s="248">
        <v>0</v>
      </c>
      <c r="Y44" s="248">
        <v>0</v>
      </c>
      <c r="Z44" s="248">
        <v>0</v>
      </c>
      <c r="AA44" s="248">
        <v>0</v>
      </c>
      <c r="AB44" s="248">
        <v>0</v>
      </c>
      <c r="AC44" s="248">
        <v>0</v>
      </c>
      <c r="AD44" s="248">
        <v>0</v>
      </c>
      <c r="AE44" s="248">
        <v>0</v>
      </c>
      <c r="AF44" s="248">
        <v>0</v>
      </c>
      <c r="AG44" s="248">
        <v>0</v>
      </c>
      <c r="AH44" s="248">
        <v>0</v>
      </c>
      <c r="AI44" s="248">
        <v>0</v>
      </c>
      <c r="AJ44" s="248" t="s">
        <v>102</v>
      </c>
    </row>
    <row r="45" spans="1:36" x14ac:dyDescent="0.25">
      <c r="A45" s="248" t="s">
        <v>2042</v>
      </c>
      <c r="B45" s="248" t="s">
        <v>3226</v>
      </c>
      <c r="C45" s="248" t="s">
        <v>3227</v>
      </c>
      <c r="D45" s="248" t="s">
        <v>2589</v>
      </c>
      <c r="F45" s="248">
        <v>0</v>
      </c>
      <c r="G45" s="248">
        <v>0</v>
      </c>
      <c r="H45" s="248">
        <v>0</v>
      </c>
      <c r="I45" s="248">
        <v>0</v>
      </c>
      <c r="J45" s="248">
        <v>0</v>
      </c>
      <c r="K45" s="248">
        <v>0</v>
      </c>
      <c r="L45" s="248">
        <v>0</v>
      </c>
      <c r="M45" s="248">
        <v>0</v>
      </c>
      <c r="N45" s="248">
        <v>0</v>
      </c>
      <c r="O45" s="248">
        <v>0</v>
      </c>
      <c r="P45" s="248">
        <v>0</v>
      </c>
      <c r="Q45" s="248">
        <v>0</v>
      </c>
      <c r="R45" s="248">
        <v>0</v>
      </c>
      <c r="S45" s="248">
        <v>0</v>
      </c>
      <c r="T45" s="248">
        <v>0</v>
      </c>
      <c r="U45" s="248">
        <v>0</v>
      </c>
      <c r="V45" s="248">
        <v>0</v>
      </c>
      <c r="W45" s="248">
        <v>0</v>
      </c>
      <c r="X45" s="248">
        <v>0</v>
      </c>
      <c r="Y45" s="248">
        <v>0</v>
      </c>
      <c r="Z45" s="248">
        <v>0</v>
      </c>
      <c r="AA45" s="248">
        <v>0</v>
      </c>
      <c r="AB45" s="248">
        <v>0</v>
      </c>
      <c r="AC45" s="248">
        <v>0</v>
      </c>
      <c r="AD45" s="248">
        <v>0</v>
      </c>
      <c r="AE45" s="248">
        <v>0</v>
      </c>
      <c r="AF45" s="248">
        <v>0</v>
      </c>
      <c r="AG45" s="248">
        <v>0</v>
      </c>
      <c r="AH45" s="248">
        <v>0</v>
      </c>
      <c r="AI45" s="248">
        <v>0</v>
      </c>
      <c r="AJ45" s="248" t="s">
        <v>102</v>
      </c>
    </row>
    <row r="46" spans="1:36" x14ac:dyDescent="0.25">
      <c r="A46" s="248" t="s">
        <v>2507</v>
      </c>
      <c r="B46" s="248" t="s">
        <v>3228</v>
      </c>
      <c r="C46" s="248" t="s">
        <v>3229</v>
      </c>
      <c r="D46" s="248" t="s">
        <v>2589</v>
      </c>
      <c r="F46" s="248">
        <v>3.5961E-2</v>
      </c>
      <c r="G46" s="248">
        <v>3.5968E-2</v>
      </c>
      <c r="H46" s="248">
        <v>3.5972999999999998E-2</v>
      </c>
      <c r="I46" s="248">
        <v>3.5977000000000002E-2</v>
      </c>
      <c r="J46" s="248">
        <v>3.5978999999999997E-2</v>
      </c>
      <c r="K46" s="248">
        <v>3.5980999999999999E-2</v>
      </c>
      <c r="L46" s="248">
        <v>3.5983000000000001E-2</v>
      </c>
      <c r="M46" s="248">
        <v>3.5985000000000003E-2</v>
      </c>
      <c r="N46" s="248">
        <v>3.5985999999999997E-2</v>
      </c>
      <c r="O46" s="248">
        <v>3.5986999999999998E-2</v>
      </c>
      <c r="P46" s="248">
        <v>3.5987999999999999E-2</v>
      </c>
      <c r="Q46" s="248">
        <v>3.5989E-2</v>
      </c>
      <c r="R46" s="248">
        <v>3.5990000000000001E-2</v>
      </c>
      <c r="S46" s="248">
        <v>3.5991000000000002E-2</v>
      </c>
      <c r="T46" s="248">
        <v>3.5991000000000002E-2</v>
      </c>
      <c r="U46" s="248">
        <v>3.5991000000000002E-2</v>
      </c>
      <c r="V46" s="248">
        <v>3.5991000000000002E-2</v>
      </c>
      <c r="W46" s="248">
        <v>3.5991000000000002E-2</v>
      </c>
      <c r="X46" s="248">
        <v>3.5991000000000002E-2</v>
      </c>
      <c r="Y46" s="248">
        <v>3.5991000000000002E-2</v>
      </c>
      <c r="Z46" s="248">
        <v>3.5991000000000002E-2</v>
      </c>
      <c r="AA46" s="248">
        <v>3.5992000000000003E-2</v>
      </c>
      <c r="AB46" s="248">
        <v>3.5992000000000003E-2</v>
      </c>
      <c r="AC46" s="248">
        <v>3.5992000000000003E-2</v>
      </c>
      <c r="AD46" s="248">
        <v>3.5992000000000003E-2</v>
      </c>
      <c r="AE46" s="248">
        <v>3.5992999999999997E-2</v>
      </c>
      <c r="AF46" s="248">
        <v>3.5993999999999998E-2</v>
      </c>
      <c r="AG46" s="248">
        <v>3.5996E-2</v>
      </c>
      <c r="AH46" s="248">
        <v>3.5997000000000001E-2</v>
      </c>
      <c r="AI46" s="248">
        <v>3.5999000000000003E-2</v>
      </c>
      <c r="AJ46" s="251">
        <v>0</v>
      </c>
    </row>
    <row r="47" spans="1:36" x14ac:dyDescent="0.25">
      <c r="A47" s="248" t="s">
        <v>2598</v>
      </c>
      <c r="C47" s="248" t="s">
        <v>3230</v>
      </c>
    </row>
    <row r="48" spans="1:36" x14ac:dyDescent="0.25">
      <c r="A48" s="248" t="s">
        <v>2600</v>
      </c>
      <c r="B48" s="248" t="s">
        <v>3231</v>
      </c>
      <c r="C48" s="248" t="s">
        <v>3232</v>
      </c>
      <c r="D48" s="248" t="s">
        <v>2589</v>
      </c>
      <c r="F48" s="248">
        <v>8.6269999999999993E-3</v>
      </c>
      <c r="G48" s="248">
        <v>8.6289999999999995E-3</v>
      </c>
      <c r="H48" s="248">
        <v>8.6309999999999998E-3</v>
      </c>
      <c r="I48" s="248">
        <v>8.6309999999999998E-3</v>
      </c>
      <c r="J48" s="248">
        <v>8.6320000000000008E-3</v>
      </c>
      <c r="K48" s="248">
        <v>8.633E-3</v>
      </c>
      <c r="L48" s="248">
        <v>8.633E-3</v>
      </c>
      <c r="M48" s="248">
        <v>8.6339999999999993E-3</v>
      </c>
      <c r="N48" s="248">
        <v>8.6339999999999993E-3</v>
      </c>
      <c r="O48" s="248">
        <v>8.6339999999999993E-3</v>
      </c>
      <c r="P48" s="248">
        <v>8.6350000000000003E-3</v>
      </c>
      <c r="Q48" s="248">
        <v>8.6350000000000003E-3</v>
      </c>
      <c r="R48" s="248">
        <v>8.6350000000000003E-3</v>
      </c>
      <c r="S48" s="248">
        <v>8.6350000000000003E-3</v>
      </c>
      <c r="T48" s="248">
        <v>8.6350000000000003E-3</v>
      </c>
      <c r="U48" s="248">
        <v>8.6350000000000003E-3</v>
      </c>
      <c r="V48" s="248">
        <v>8.6350000000000003E-3</v>
      </c>
      <c r="W48" s="248">
        <v>8.6350000000000003E-3</v>
      </c>
      <c r="X48" s="248">
        <v>8.6350000000000003E-3</v>
      </c>
      <c r="Y48" s="248">
        <v>8.6350000000000003E-3</v>
      </c>
      <c r="Z48" s="248">
        <v>8.6350000000000003E-3</v>
      </c>
      <c r="AA48" s="248">
        <v>8.6359999999999996E-3</v>
      </c>
      <c r="AB48" s="248">
        <v>8.6359999999999996E-3</v>
      </c>
      <c r="AC48" s="248">
        <v>8.6359999999999996E-3</v>
      </c>
      <c r="AD48" s="248">
        <v>8.6359999999999996E-3</v>
      </c>
      <c r="AE48" s="248">
        <v>8.6359999999999996E-3</v>
      </c>
      <c r="AF48" s="248">
        <v>8.6359999999999996E-3</v>
      </c>
      <c r="AG48" s="248">
        <v>8.6370000000000006E-3</v>
      </c>
      <c r="AH48" s="248">
        <v>8.6370000000000006E-3</v>
      </c>
      <c r="AI48" s="248">
        <v>8.6379999999999998E-3</v>
      </c>
      <c r="AJ48" s="251">
        <v>0</v>
      </c>
    </row>
    <row r="49" spans="1:36" x14ac:dyDescent="0.25">
      <c r="A49" s="248" t="s">
        <v>2603</v>
      </c>
      <c r="B49" s="248" t="s">
        <v>3233</v>
      </c>
      <c r="C49" s="248" t="s">
        <v>3234</v>
      </c>
      <c r="D49" s="248" t="s">
        <v>2589</v>
      </c>
      <c r="F49" s="248">
        <v>2.7334000000000001E-2</v>
      </c>
      <c r="G49" s="248">
        <v>2.7338999999999999E-2</v>
      </c>
      <c r="H49" s="248">
        <v>2.7342999999999999E-2</v>
      </c>
      <c r="I49" s="248">
        <v>2.7345000000000001E-2</v>
      </c>
      <c r="J49" s="248">
        <v>2.7347E-2</v>
      </c>
      <c r="K49" s="248">
        <v>2.7348000000000001E-2</v>
      </c>
      <c r="L49" s="248">
        <v>2.7349999999999999E-2</v>
      </c>
      <c r="M49" s="248">
        <v>2.7351E-2</v>
      </c>
      <c r="N49" s="248">
        <v>2.7352000000000001E-2</v>
      </c>
      <c r="O49" s="248">
        <v>2.7352999999999999E-2</v>
      </c>
      <c r="P49" s="248">
        <v>2.7354E-2</v>
      </c>
      <c r="Q49" s="248">
        <v>2.7354E-2</v>
      </c>
      <c r="R49" s="248">
        <v>2.7355000000000001E-2</v>
      </c>
      <c r="S49" s="248">
        <v>2.7355000000000001E-2</v>
      </c>
      <c r="T49" s="248">
        <v>2.7355999999999998E-2</v>
      </c>
      <c r="U49" s="248">
        <v>2.7355999999999998E-2</v>
      </c>
      <c r="V49" s="248">
        <v>2.7355999999999998E-2</v>
      </c>
      <c r="W49" s="248">
        <v>2.7355999999999998E-2</v>
      </c>
      <c r="X49" s="248">
        <v>2.7355999999999998E-2</v>
      </c>
      <c r="Y49" s="248">
        <v>2.7355999999999998E-2</v>
      </c>
      <c r="Z49" s="248">
        <v>2.7355999999999998E-2</v>
      </c>
      <c r="AA49" s="248">
        <v>2.7355999999999998E-2</v>
      </c>
      <c r="AB49" s="248">
        <v>2.7355999999999998E-2</v>
      </c>
      <c r="AC49" s="248">
        <v>2.7355999999999998E-2</v>
      </c>
      <c r="AD49" s="248">
        <v>2.7356999999999999E-2</v>
      </c>
      <c r="AE49" s="248">
        <v>2.7356999999999999E-2</v>
      </c>
      <c r="AF49" s="248">
        <v>2.7358E-2</v>
      </c>
      <c r="AG49" s="248">
        <v>2.7359000000000001E-2</v>
      </c>
      <c r="AH49" s="248">
        <v>2.7359999999999999E-2</v>
      </c>
      <c r="AI49" s="248">
        <v>2.7362000000000001E-2</v>
      </c>
      <c r="AJ49" s="25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B8A61-F745-4A1F-9999-148B34BE3C12}">
  <dimension ref="A1:AH1513"/>
  <sheetViews>
    <sheetView topLeftCell="B7" workbookViewId="0">
      <selection activeCell="AG13" sqref="AG13"/>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thickBot="1" x14ac:dyDescent="0.3">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3" spans="1:33" ht="15" customHeight="1" x14ac:dyDescent="0.25">
      <c r="C3" s="157" t="s">
        <v>85</v>
      </c>
      <c r="D3" s="157" t="s">
        <v>2091</v>
      </c>
      <c r="E3" s="37"/>
      <c r="F3" s="37"/>
      <c r="G3" s="37"/>
    </row>
    <row r="4" spans="1:33" ht="15" customHeight="1" x14ac:dyDescent="0.25">
      <c r="C4" s="157" t="s">
        <v>86</v>
      </c>
      <c r="D4" s="157" t="s">
        <v>2092</v>
      </c>
      <c r="E4" s="37"/>
      <c r="F4" s="37"/>
      <c r="G4" s="157" t="s">
        <v>2093</v>
      </c>
    </row>
    <row r="5" spans="1:33" ht="15" customHeight="1" x14ac:dyDescent="0.25">
      <c r="C5" s="157" t="s">
        <v>88</v>
      </c>
      <c r="D5" s="157" t="s">
        <v>2094</v>
      </c>
      <c r="E5" s="37"/>
      <c r="F5" s="37"/>
      <c r="G5" s="37"/>
    </row>
    <row r="6" spans="1:33" ht="15" customHeight="1" x14ac:dyDescent="0.25">
      <c r="C6" s="157" t="s">
        <v>89</v>
      </c>
      <c r="D6" s="37"/>
      <c r="E6" s="157" t="s">
        <v>2095</v>
      </c>
      <c r="F6" s="37"/>
      <c r="G6" s="37"/>
    </row>
    <row r="7" spans="1:33" ht="12" customHeight="1" x14ac:dyDescent="0.25"/>
    <row r="8" spans="1:33" ht="12" customHeight="1" x14ac:dyDescent="0.25"/>
    <row r="9" spans="1:33" ht="12" customHeight="1" x14ac:dyDescent="0.25"/>
    <row r="10" spans="1:33" ht="15" customHeight="1" x14ac:dyDescent="0.25">
      <c r="A10" s="38" t="s">
        <v>776</v>
      </c>
      <c r="B10" s="159" t="s">
        <v>775</v>
      </c>
      <c r="AG10" s="228" t="s">
        <v>2096</v>
      </c>
    </row>
    <row r="11" spans="1:33" ht="15" customHeight="1" x14ac:dyDescent="0.25">
      <c r="B11" s="155"/>
      <c r="AG11" s="228" t="s">
        <v>2097</v>
      </c>
    </row>
    <row r="12" spans="1:33"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28" t="s">
        <v>2098</v>
      </c>
    </row>
    <row r="13" spans="1:33" ht="15" customHeight="1" thickBot="1" x14ac:dyDescent="0.3">
      <c r="B13" s="156" t="s">
        <v>215</v>
      </c>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230" t="s">
        <v>2099</v>
      </c>
    </row>
    <row r="14" spans="1:33" ht="15" customHeight="1" thickTop="1" x14ac:dyDescent="0.25">
      <c r="AG14" s="231"/>
    </row>
    <row r="15" spans="1:33" ht="15" customHeight="1" x14ac:dyDescent="0.25">
      <c r="A15" s="38" t="s">
        <v>774</v>
      </c>
      <c r="B15" s="162" t="s">
        <v>411</v>
      </c>
      <c r="C15" s="232">
        <f>'AEO T31 Aluminum 2022 Raw'!F6</f>
        <v>37.984836999999999</v>
      </c>
      <c r="D15" s="232">
        <f>'AEO T31 Aluminum 2022 Raw'!G6</f>
        <v>40.766379999999998</v>
      </c>
      <c r="E15" s="232">
        <f>'AEO T31 Aluminum 2022 Raw'!H6</f>
        <v>41.336982999999996</v>
      </c>
      <c r="F15" s="232">
        <f>'AEO T31 Aluminum 2022 Raw'!I6</f>
        <v>41.340252</v>
      </c>
      <c r="G15" s="232">
        <f>'AEO T31 Aluminum 2022 Raw'!J6</f>
        <v>41.685943999999999</v>
      </c>
      <c r="H15" s="232">
        <f>'AEO T31 Aluminum 2022 Raw'!K6</f>
        <v>42.266392000000003</v>
      </c>
      <c r="I15" s="232">
        <f>'AEO T31 Aluminum 2022 Raw'!L6</f>
        <v>42.752811000000001</v>
      </c>
      <c r="J15" s="232">
        <f>'AEO T31 Aluminum 2022 Raw'!M6</f>
        <v>43.178772000000002</v>
      </c>
      <c r="K15" s="232">
        <f>'AEO T31 Aluminum 2022 Raw'!N6</f>
        <v>43.573250000000002</v>
      </c>
      <c r="L15" s="232">
        <f>'AEO T31 Aluminum 2022 Raw'!O6</f>
        <v>43.938220999999999</v>
      </c>
      <c r="M15" s="232">
        <f>'AEO T31 Aluminum 2022 Raw'!P6</f>
        <v>44.238689000000001</v>
      </c>
      <c r="N15" s="232">
        <f>'AEO T31 Aluminum 2022 Raw'!Q6</f>
        <v>44.402591999999999</v>
      </c>
      <c r="O15" s="232">
        <f>'AEO T31 Aluminum 2022 Raw'!R6</f>
        <v>44.571877000000001</v>
      </c>
      <c r="P15" s="232">
        <f>'AEO T31 Aluminum 2022 Raw'!S6</f>
        <v>44.748257000000002</v>
      </c>
      <c r="Q15" s="232">
        <f>'AEO T31 Aluminum 2022 Raw'!T6</f>
        <v>44.868228999999999</v>
      </c>
      <c r="R15" s="232">
        <f>'AEO T31 Aluminum 2022 Raw'!U6</f>
        <v>44.736099000000003</v>
      </c>
      <c r="S15" s="232">
        <f>'AEO T31 Aluminum 2022 Raw'!V6</f>
        <v>44.609898000000001</v>
      </c>
      <c r="T15" s="232">
        <f>'AEO T31 Aluminum 2022 Raw'!W6</f>
        <v>44.769489</v>
      </c>
      <c r="U15" s="232">
        <f>'AEO T31 Aluminum 2022 Raw'!X6</f>
        <v>44.712195999999999</v>
      </c>
      <c r="V15" s="232">
        <f>'AEO T31 Aluminum 2022 Raw'!Y6</f>
        <v>44.451583999999997</v>
      </c>
      <c r="W15" s="232">
        <f>'AEO T31 Aluminum 2022 Raw'!Z6</f>
        <v>44.670883000000003</v>
      </c>
      <c r="X15" s="232">
        <f>'AEO T31 Aluminum 2022 Raw'!AA6</f>
        <v>45.104655999999999</v>
      </c>
      <c r="Y15" s="232">
        <f>'AEO T31 Aluminum 2022 Raw'!AB6</f>
        <v>45.442836999999997</v>
      </c>
      <c r="Z15" s="232">
        <f>'AEO T31 Aluminum 2022 Raw'!AC6</f>
        <v>45.543002999999999</v>
      </c>
      <c r="AA15" s="232">
        <f>'AEO T31 Aluminum 2022 Raw'!AD6</f>
        <v>45.942951000000001</v>
      </c>
      <c r="AB15" s="232">
        <f>'AEO T31 Aluminum 2022 Raw'!AE6</f>
        <v>46.439526000000001</v>
      </c>
      <c r="AC15" s="232">
        <f>'AEO T31 Aluminum 2022 Raw'!AF6</f>
        <v>46.926341999999998</v>
      </c>
      <c r="AD15" s="232">
        <f>'AEO T31 Aluminum 2022 Raw'!AG6</f>
        <v>47.142417999999999</v>
      </c>
      <c r="AE15" s="232">
        <f>'AEO T31 Aluminum 2022 Raw'!AH6</f>
        <v>47.268768000000001</v>
      </c>
      <c r="AF15" s="232">
        <f>'AEO T31 Aluminum 2022 Raw'!AI6</f>
        <v>47.882832000000001</v>
      </c>
      <c r="AG15" s="254">
        <f>'AEO T31 Aluminum 2022 Raw'!AJ6</f>
        <v>8.0000000000000002E-3</v>
      </c>
    </row>
    <row r="16" spans="1:33" ht="15" customHeight="1" x14ac:dyDescent="0.25">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126"/>
    </row>
    <row r="17" spans="1:33" ht="15" customHeight="1" x14ac:dyDescent="0.25">
      <c r="B17" s="162" t="s">
        <v>523</v>
      </c>
      <c r="D17" s="248"/>
      <c r="E17" s="248"/>
      <c r="F17" s="248"/>
      <c r="G17" s="248"/>
      <c r="H17" s="248"/>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126"/>
    </row>
    <row r="18" spans="1:33" ht="15" customHeight="1" x14ac:dyDescent="0.25">
      <c r="A18" s="38" t="s">
        <v>773</v>
      </c>
      <c r="B18" s="163" t="s">
        <v>3</v>
      </c>
      <c r="C18" s="168">
        <f>'AEO T31 Aluminum 2022 Raw'!F8</f>
        <v>0</v>
      </c>
      <c r="D18" s="168">
        <f>'AEO T31 Aluminum 2022 Raw'!G8</f>
        <v>0</v>
      </c>
      <c r="E18" s="168">
        <f>'AEO T31 Aluminum 2022 Raw'!H8</f>
        <v>0</v>
      </c>
      <c r="F18" s="168">
        <f>'AEO T31 Aluminum 2022 Raw'!I8</f>
        <v>0</v>
      </c>
      <c r="G18" s="168">
        <f>'AEO T31 Aluminum 2022 Raw'!J8</f>
        <v>0</v>
      </c>
      <c r="H18" s="168">
        <f>'AEO T31 Aluminum 2022 Raw'!K8</f>
        <v>0</v>
      </c>
      <c r="I18" s="168">
        <f>'AEO T31 Aluminum 2022 Raw'!L8</f>
        <v>0</v>
      </c>
      <c r="J18" s="168">
        <f>'AEO T31 Aluminum 2022 Raw'!M8</f>
        <v>0</v>
      </c>
      <c r="K18" s="168">
        <f>'AEO T31 Aluminum 2022 Raw'!N8</f>
        <v>0</v>
      </c>
      <c r="L18" s="168">
        <f>'AEO T31 Aluminum 2022 Raw'!O8</f>
        <v>0</v>
      </c>
      <c r="M18" s="168">
        <f>'AEO T31 Aluminum 2022 Raw'!P8</f>
        <v>0</v>
      </c>
      <c r="N18" s="168">
        <f>'AEO T31 Aluminum 2022 Raw'!Q8</f>
        <v>0</v>
      </c>
      <c r="O18" s="168">
        <f>'AEO T31 Aluminum 2022 Raw'!R8</f>
        <v>0</v>
      </c>
      <c r="P18" s="168">
        <f>'AEO T31 Aluminum 2022 Raw'!S8</f>
        <v>0</v>
      </c>
      <c r="Q18" s="168">
        <f>'AEO T31 Aluminum 2022 Raw'!T8</f>
        <v>0</v>
      </c>
      <c r="R18" s="168">
        <f>'AEO T31 Aluminum 2022 Raw'!U8</f>
        <v>0</v>
      </c>
      <c r="S18" s="168">
        <f>'AEO T31 Aluminum 2022 Raw'!V8</f>
        <v>0</v>
      </c>
      <c r="T18" s="168">
        <f>'AEO T31 Aluminum 2022 Raw'!W8</f>
        <v>0</v>
      </c>
      <c r="U18" s="168">
        <f>'AEO T31 Aluminum 2022 Raw'!X8</f>
        <v>0</v>
      </c>
      <c r="V18" s="168">
        <f>'AEO T31 Aluminum 2022 Raw'!Y8</f>
        <v>0</v>
      </c>
      <c r="W18" s="168">
        <f>'AEO T31 Aluminum 2022 Raw'!Z8</f>
        <v>0</v>
      </c>
      <c r="X18" s="168">
        <f>'AEO T31 Aluminum 2022 Raw'!AA8</f>
        <v>0</v>
      </c>
      <c r="Y18" s="168">
        <f>'AEO T31 Aluminum 2022 Raw'!AB8</f>
        <v>0</v>
      </c>
      <c r="Z18" s="168">
        <f>'AEO T31 Aluminum 2022 Raw'!AC8</f>
        <v>0</v>
      </c>
      <c r="AA18" s="168">
        <f>'AEO T31 Aluminum 2022 Raw'!AD8</f>
        <v>0</v>
      </c>
      <c r="AB18" s="168">
        <f>'AEO T31 Aluminum 2022 Raw'!AE8</f>
        <v>0</v>
      </c>
      <c r="AC18" s="168">
        <f>'AEO T31 Aluminum 2022 Raw'!AF8</f>
        <v>0</v>
      </c>
      <c r="AD18" s="168">
        <f>'AEO T31 Aluminum 2022 Raw'!AG8</f>
        <v>0</v>
      </c>
      <c r="AE18" s="168">
        <f>'AEO T31 Aluminum 2022 Raw'!AH8</f>
        <v>0</v>
      </c>
      <c r="AF18" s="168">
        <f>'AEO T31 Aluminum 2022 Raw'!AI8</f>
        <v>0</v>
      </c>
      <c r="AG18" s="256" t="str">
        <f>'AEO T31 Aluminum 2022 Raw'!AJ8</f>
        <v>- -</v>
      </c>
    </row>
    <row r="19" spans="1:33" ht="15" customHeight="1" x14ac:dyDescent="0.25">
      <c r="A19" s="38" t="s">
        <v>772</v>
      </c>
      <c r="B19" s="163" t="s">
        <v>2</v>
      </c>
      <c r="C19" s="168">
        <f>'AEO T31 Aluminum 2022 Raw'!F9</f>
        <v>1.0261709999999999</v>
      </c>
      <c r="D19" s="168">
        <f>'AEO T31 Aluminum 2022 Raw'!G9</f>
        <v>1.07361</v>
      </c>
      <c r="E19" s="168">
        <f>'AEO T31 Aluminum 2022 Raw'!H9</f>
        <v>1.142728</v>
      </c>
      <c r="F19" s="168">
        <f>'AEO T31 Aluminum 2022 Raw'!I9</f>
        <v>1.1085370000000001</v>
      </c>
      <c r="G19" s="168">
        <f>'AEO T31 Aluminum 2022 Raw'!J9</f>
        <v>1.113305</v>
      </c>
      <c r="H19" s="168">
        <f>'AEO T31 Aluminum 2022 Raw'!K9</f>
        <v>1.128746</v>
      </c>
      <c r="I19" s="168">
        <f>'AEO T31 Aluminum 2022 Raw'!L9</f>
        <v>1.141534</v>
      </c>
      <c r="J19" s="168">
        <f>'AEO T31 Aluminum 2022 Raw'!M9</f>
        <v>1.1265940000000001</v>
      </c>
      <c r="K19" s="168">
        <f>'AEO T31 Aluminum 2022 Raw'!N9</f>
        <v>1.1110910000000001</v>
      </c>
      <c r="L19" s="168">
        <f>'AEO T31 Aluminum 2022 Raw'!O9</f>
        <v>1.1020460000000001</v>
      </c>
      <c r="M19" s="168">
        <f>'AEO T31 Aluminum 2022 Raw'!P9</f>
        <v>1.0988329999999999</v>
      </c>
      <c r="N19" s="168">
        <f>'AEO T31 Aluminum 2022 Raw'!Q9</f>
        <v>1.084991</v>
      </c>
      <c r="O19" s="168">
        <f>'AEO T31 Aluminum 2022 Raw'!R9</f>
        <v>1.0668280000000001</v>
      </c>
      <c r="P19" s="168">
        <f>'AEO T31 Aluminum 2022 Raw'!S9</f>
        <v>1.0556559999999999</v>
      </c>
      <c r="Q19" s="168">
        <f>'AEO T31 Aluminum 2022 Raw'!T9</f>
        <v>1.041655</v>
      </c>
      <c r="R19" s="168">
        <f>'AEO T31 Aluminum 2022 Raw'!U9</f>
        <v>1.0264720000000001</v>
      </c>
      <c r="S19" s="168">
        <f>'AEO T31 Aluminum 2022 Raw'!V9</f>
        <v>1.0068049999999999</v>
      </c>
      <c r="T19" s="168">
        <f>'AEO T31 Aluminum 2022 Raw'!W9</f>
        <v>0.98988500000000001</v>
      </c>
      <c r="U19" s="168">
        <f>'AEO T31 Aluminum 2022 Raw'!X9</f>
        <v>0.97926400000000002</v>
      </c>
      <c r="V19" s="168">
        <f>'AEO T31 Aluminum 2022 Raw'!Y9</f>
        <v>0.96059899999999998</v>
      </c>
      <c r="W19" s="168">
        <f>'AEO T31 Aluminum 2022 Raw'!Z9</f>
        <v>0.94771899999999998</v>
      </c>
      <c r="X19" s="168">
        <f>'AEO T31 Aluminum 2022 Raw'!AA9</f>
        <v>0.94595799999999997</v>
      </c>
      <c r="Y19" s="168">
        <f>'AEO T31 Aluminum 2022 Raw'!AB9</f>
        <v>0.93417499999999998</v>
      </c>
      <c r="Z19" s="168">
        <f>'AEO T31 Aluminum 2022 Raw'!AC9</f>
        <v>0.91740999999999995</v>
      </c>
      <c r="AA19" s="168">
        <f>'AEO T31 Aluminum 2022 Raw'!AD9</f>
        <v>0.91381699999999999</v>
      </c>
      <c r="AB19" s="168">
        <f>'AEO T31 Aluminum 2022 Raw'!AE9</f>
        <v>0.906443</v>
      </c>
      <c r="AC19" s="168">
        <f>'AEO T31 Aluminum 2022 Raw'!AF9</f>
        <v>0.90397799999999995</v>
      </c>
      <c r="AD19" s="168">
        <f>'AEO T31 Aluminum 2022 Raw'!AG9</f>
        <v>0.89968000000000004</v>
      </c>
      <c r="AE19" s="168">
        <f>'AEO T31 Aluminum 2022 Raw'!AH9</f>
        <v>0.88925699999999996</v>
      </c>
      <c r="AF19" s="168">
        <f>'AEO T31 Aluminum 2022 Raw'!AI9</f>
        <v>0.88834100000000005</v>
      </c>
      <c r="AG19" s="256">
        <f>'AEO T31 Aluminum 2022 Raw'!AJ9</f>
        <v>-5.0000000000000001E-3</v>
      </c>
    </row>
    <row r="20" spans="1:33" ht="15" customHeight="1" x14ac:dyDescent="0.25">
      <c r="A20" s="38" t="s">
        <v>771</v>
      </c>
      <c r="B20" s="163" t="s">
        <v>58</v>
      </c>
      <c r="C20" s="168">
        <f>'AEO T31 Aluminum 2022 Raw'!F10</f>
        <v>0</v>
      </c>
      <c r="D20" s="168">
        <f>'AEO T31 Aluminum 2022 Raw'!G10</f>
        <v>0</v>
      </c>
      <c r="E20" s="168">
        <f>'AEO T31 Aluminum 2022 Raw'!H10</f>
        <v>0</v>
      </c>
      <c r="F20" s="168">
        <f>'AEO T31 Aluminum 2022 Raw'!I10</f>
        <v>0</v>
      </c>
      <c r="G20" s="168">
        <f>'AEO T31 Aluminum 2022 Raw'!J10</f>
        <v>0</v>
      </c>
      <c r="H20" s="168">
        <f>'AEO T31 Aluminum 2022 Raw'!K10</f>
        <v>0</v>
      </c>
      <c r="I20" s="168">
        <f>'AEO T31 Aluminum 2022 Raw'!L10</f>
        <v>0</v>
      </c>
      <c r="J20" s="168">
        <f>'AEO T31 Aluminum 2022 Raw'!M10</f>
        <v>0</v>
      </c>
      <c r="K20" s="168">
        <f>'AEO T31 Aluminum 2022 Raw'!N10</f>
        <v>0</v>
      </c>
      <c r="L20" s="168">
        <f>'AEO T31 Aluminum 2022 Raw'!O10</f>
        <v>0</v>
      </c>
      <c r="M20" s="168">
        <f>'AEO T31 Aluminum 2022 Raw'!P10</f>
        <v>0</v>
      </c>
      <c r="N20" s="168">
        <f>'AEO T31 Aluminum 2022 Raw'!Q10</f>
        <v>0</v>
      </c>
      <c r="O20" s="168">
        <f>'AEO T31 Aluminum 2022 Raw'!R10</f>
        <v>0</v>
      </c>
      <c r="P20" s="168">
        <f>'AEO T31 Aluminum 2022 Raw'!S10</f>
        <v>0</v>
      </c>
      <c r="Q20" s="168">
        <f>'AEO T31 Aluminum 2022 Raw'!T10</f>
        <v>0</v>
      </c>
      <c r="R20" s="168">
        <f>'AEO T31 Aluminum 2022 Raw'!U10</f>
        <v>0</v>
      </c>
      <c r="S20" s="168">
        <f>'AEO T31 Aluminum 2022 Raw'!V10</f>
        <v>0</v>
      </c>
      <c r="T20" s="168">
        <f>'AEO T31 Aluminum 2022 Raw'!W10</f>
        <v>0</v>
      </c>
      <c r="U20" s="168">
        <f>'AEO T31 Aluminum 2022 Raw'!X10</f>
        <v>0</v>
      </c>
      <c r="V20" s="168">
        <f>'AEO T31 Aluminum 2022 Raw'!Y10</f>
        <v>0</v>
      </c>
      <c r="W20" s="168">
        <f>'AEO T31 Aluminum 2022 Raw'!Z10</f>
        <v>0</v>
      </c>
      <c r="X20" s="168">
        <f>'AEO T31 Aluminum 2022 Raw'!AA10</f>
        <v>0</v>
      </c>
      <c r="Y20" s="168">
        <f>'AEO T31 Aluminum 2022 Raw'!AB10</f>
        <v>0</v>
      </c>
      <c r="Z20" s="168">
        <f>'AEO T31 Aluminum 2022 Raw'!AC10</f>
        <v>0</v>
      </c>
      <c r="AA20" s="168">
        <f>'AEO T31 Aluminum 2022 Raw'!AD10</f>
        <v>0</v>
      </c>
      <c r="AB20" s="168">
        <f>'AEO T31 Aluminum 2022 Raw'!AE10</f>
        <v>0</v>
      </c>
      <c r="AC20" s="168">
        <f>'AEO T31 Aluminum 2022 Raw'!AF10</f>
        <v>0</v>
      </c>
      <c r="AD20" s="168">
        <f>'AEO T31 Aluminum 2022 Raw'!AG10</f>
        <v>0</v>
      </c>
      <c r="AE20" s="168">
        <f>'AEO T31 Aluminum 2022 Raw'!AH10</f>
        <v>0</v>
      </c>
      <c r="AF20" s="168">
        <f>'AEO T31 Aluminum 2022 Raw'!AI10</f>
        <v>0</v>
      </c>
      <c r="AG20" s="256" t="str">
        <f>'AEO T31 Aluminum 2022 Raw'!AJ10</f>
        <v>- -</v>
      </c>
    </row>
    <row r="21" spans="1:33" ht="15" customHeight="1" x14ac:dyDescent="0.25">
      <c r="A21" s="38" t="s">
        <v>770</v>
      </c>
      <c r="B21" s="163" t="s">
        <v>4</v>
      </c>
      <c r="C21" s="168">
        <f>'AEO T31 Aluminum 2022 Raw'!F11</f>
        <v>0</v>
      </c>
      <c r="D21" s="168">
        <f>'AEO T31 Aluminum 2022 Raw'!G11</f>
        <v>0</v>
      </c>
      <c r="E21" s="168">
        <f>'AEO T31 Aluminum 2022 Raw'!H11</f>
        <v>0</v>
      </c>
      <c r="F21" s="168">
        <f>'AEO T31 Aluminum 2022 Raw'!I11</f>
        <v>0</v>
      </c>
      <c r="G21" s="168">
        <f>'AEO T31 Aluminum 2022 Raw'!J11</f>
        <v>0</v>
      </c>
      <c r="H21" s="168">
        <f>'AEO T31 Aluminum 2022 Raw'!K11</f>
        <v>0</v>
      </c>
      <c r="I21" s="168">
        <f>'AEO T31 Aluminum 2022 Raw'!L11</f>
        <v>0</v>
      </c>
      <c r="J21" s="168">
        <f>'AEO T31 Aluminum 2022 Raw'!M11</f>
        <v>0</v>
      </c>
      <c r="K21" s="168">
        <f>'AEO T31 Aluminum 2022 Raw'!N11</f>
        <v>0</v>
      </c>
      <c r="L21" s="168">
        <f>'AEO T31 Aluminum 2022 Raw'!O11</f>
        <v>0</v>
      </c>
      <c r="M21" s="168">
        <f>'AEO T31 Aluminum 2022 Raw'!P11</f>
        <v>0</v>
      </c>
      <c r="N21" s="168">
        <f>'AEO T31 Aluminum 2022 Raw'!Q11</f>
        <v>0</v>
      </c>
      <c r="O21" s="168">
        <f>'AEO T31 Aluminum 2022 Raw'!R11</f>
        <v>0</v>
      </c>
      <c r="P21" s="168">
        <f>'AEO T31 Aluminum 2022 Raw'!S11</f>
        <v>0</v>
      </c>
      <c r="Q21" s="168">
        <f>'AEO T31 Aluminum 2022 Raw'!T11</f>
        <v>0</v>
      </c>
      <c r="R21" s="168">
        <f>'AEO T31 Aluminum 2022 Raw'!U11</f>
        <v>0</v>
      </c>
      <c r="S21" s="168">
        <f>'AEO T31 Aluminum 2022 Raw'!V11</f>
        <v>0</v>
      </c>
      <c r="T21" s="168">
        <f>'AEO T31 Aluminum 2022 Raw'!W11</f>
        <v>0</v>
      </c>
      <c r="U21" s="168">
        <f>'AEO T31 Aluminum 2022 Raw'!X11</f>
        <v>0</v>
      </c>
      <c r="V21" s="168">
        <f>'AEO T31 Aluminum 2022 Raw'!Y11</f>
        <v>0</v>
      </c>
      <c r="W21" s="168">
        <f>'AEO T31 Aluminum 2022 Raw'!Z11</f>
        <v>0</v>
      </c>
      <c r="X21" s="168">
        <f>'AEO T31 Aluminum 2022 Raw'!AA11</f>
        <v>0</v>
      </c>
      <c r="Y21" s="168">
        <f>'AEO T31 Aluminum 2022 Raw'!AB11</f>
        <v>0</v>
      </c>
      <c r="Z21" s="168">
        <f>'AEO T31 Aluminum 2022 Raw'!AC11</f>
        <v>0</v>
      </c>
      <c r="AA21" s="168">
        <f>'AEO T31 Aluminum 2022 Raw'!AD11</f>
        <v>0</v>
      </c>
      <c r="AB21" s="168">
        <f>'AEO T31 Aluminum 2022 Raw'!AE11</f>
        <v>0</v>
      </c>
      <c r="AC21" s="168">
        <f>'AEO T31 Aluminum 2022 Raw'!AF11</f>
        <v>0</v>
      </c>
      <c r="AD21" s="168">
        <f>'AEO T31 Aluminum 2022 Raw'!AG11</f>
        <v>0</v>
      </c>
      <c r="AE21" s="168">
        <f>'AEO T31 Aluminum 2022 Raw'!AH11</f>
        <v>0</v>
      </c>
      <c r="AF21" s="168">
        <f>'AEO T31 Aluminum 2022 Raw'!AI11</f>
        <v>0</v>
      </c>
      <c r="AG21" s="256" t="str">
        <f>'AEO T31 Aluminum 2022 Raw'!AJ11</f>
        <v>- -</v>
      </c>
    </row>
    <row r="22" spans="1:33" ht="15" customHeight="1" x14ac:dyDescent="0.25">
      <c r="A22" s="38" t="s">
        <v>769</v>
      </c>
      <c r="B22" s="163" t="s">
        <v>5</v>
      </c>
      <c r="C22" s="168">
        <f>'AEO T31 Aluminum 2022 Raw'!F12</f>
        <v>0</v>
      </c>
      <c r="D22" s="168">
        <f>'AEO T31 Aluminum 2022 Raw'!G12</f>
        <v>0</v>
      </c>
      <c r="E22" s="168">
        <f>'AEO T31 Aluminum 2022 Raw'!H12</f>
        <v>0</v>
      </c>
      <c r="F22" s="168">
        <f>'AEO T31 Aluminum 2022 Raw'!I12</f>
        <v>0</v>
      </c>
      <c r="G22" s="168">
        <f>'AEO T31 Aluminum 2022 Raw'!J12</f>
        <v>0</v>
      </c>
      <c r="H22" s="168">
        <f>'AEO T31 Aluminum 2022 Raw'!K12</f>
        <v>0</v>
      </c>
      <c r="I22" s="168">
        <f>'AEO T31 Aluminum 2022 Raw'!L12</f>
        <v>0</v>
      </c>
      <c r="J22" s="168">
        <f>'AEO T31 Aluminum 2022 Raw'!M12</f>
        <v>0</v>
      </c>
      <c r="K22" s="168">
        <f>'AEO T31 Aluminum 2022 Raw'!N12</f>
        <v>0</v>
      </c>
      <c r="L22" s="168">
        <f>'AEO T31 Aluminum 2022 Raw'!O12</f>
        <v>0</v>
      </c>
      <c r="M22" s="168">
        <f>'AEO T31 Aluminum 2022 Raw'!P12</f>
        <v>0</v>
      </c>
      <c r="N22" s="168">
        <f>'AEO T31 Aluminum 2022 Raw'!Q12</f>
        <v>0</v>
      </c>
      <c r="O22" s="168">
        <f>'AEO T31 Aluminum 2022 Raw'!R12</f>
        <v>0</v>
      </c>
      <c r="P22" s="168">
        <f>'AEO T31 Aluminum 2022 Raw'!S12</f>
        <v>0</v>
      </c>
      <c r="Q22" s="168">
        <f>'AEO T31 Aluminum 2022 Raw'!T12</f>
        <v>0</v>
      </c>
      <c r="R22" s="168">
        <f>'AEO T31 Aluminum 2022 Raw'!U12</f>
        <v>0</v>
      </c>
      <c r="S22" s="168">
        <f>'AEO T31 Aluminum 2022 Raw'!V12</f>
        <v>0</v>
      </c>
      <c r="T22" s="168">
        <f>'AEO T31 Aluminum 2022 Raw'!W12</f>
        <v>0</v>
      </c>
      <c r="U22" s="168">
        <f>'AEO T31 Aluminum 2022 Raw'!X12</f>
        <v>0</v>
      </c>
      <c r="V22" s="168">
        <f>'AEO T31 Aluminum 2022 Raw'!Y12</f>
        <v>0</v>
      </c>
      <c r="W22" s="168">
        <f>'AEO T31 Aluminum 2022 Raw'!Z12</f>
        <v>0</v>
      </c>
      <c r="X22" s="168">
        <f>'AEO T31 Aluminum 2022 Raw'!AA12</f>
        <v>0</v>
      </c>
      <c r="Y22" s="168">
        <f>'AEO T31 Aluminum 2022 Raw'!AB12</f>
        <v>0</v>
      </c>
      <c r="Z22" s="168">
        <f>'AEO T31 Aluminum 2022 Raw'!AC12</f>
        <v>0</v>
      </c>
      <c r="AA22" s="168">
        <f>'AEO T31 Aluminum 2022 Raw'!AD12</f>
        <v>0</v>
      </c>
      <c r="AB22" s="168">
        <f>'AEO T31 Aluminum 2022 Raw'!AE12</f>
        <v>0</v>
      </c>
      <c r="AC22" s="168">
        <f>'AEO T31 Aluminum 2022 Raw'!AF12</f>
        <v>0</v>
      </c>
      <c r="AD22" s="168">
        <f>'AEO T31 Aluminum 2022 Raw'!AG12</f>
        <v>0</v>
      </c>
      <c r="AE22" s="168">
        <f>'AEO T31 Aluminum 2022 Raw'!AH12</f>
        <v>0</v>
      </c>
      <c r="AF22" s="168">
        <f>'AEO T31 Aluminum 2022 Raw'!AI12</f>
        <v>0</v>
      </c>
      <c r="AG22" s="256" t="str">
        <f>'AEO T31 Aluminum 2022 Raw'!AJ12</f>
        <v>- -</v>
      </c>
    </row>
    <row r="23" spans="1:33" ht="15" customHeight="1" x14ac:dyDescent="0.25">
      <c r="A23" s="38" t="s">
        <v>768</v>
      </c>
      <c r="B23" s="163" t="s">
        <v>59</v>
      </c>
      <c r="C23" s="168">
        <f>'AEO T31 Aluminum 2022 Raw'!F13</f>
        <v>1.0261709999999999</v>
      </c>
      <c r="D23" s="168">
        <f>'AEO T31 Aluminum 2022 Raw'!G13</f>
        <v>1.07361</v>
      </c>
      <c r="E23" s="168">
        <f>'AEO T31 Aluminum 2022 Raw'!H13</f>
        <v>1.142728</v>
      </c>
      <c r="F23" s="168">
        <f>'AEO T31 Aluminum 2022 Raw'!I13</f>
        <v>1.1085370000000001</v>
      </c>
      <c r="G23" s="168">
        <f>'AEO T31 Aluminum 2022 Raw'!J13</f>
        <v>1.113305</v>
      </c>
      <c r="H23" s="168">
        <f>'AEO T31 Aluminum 2022 Raw'!K13</f>
        <v>1.128746</v>
      </c>
      <c r="I23" s="168">
        <f>'AEO T31 Aluminum 2022 Raw'!L13</f>
        <v>1.141534</v>
      </c>
      <c r="J23" s="168">
        <f>'AEO T31 Aluminum 2022 Raw'!M13</f>
        <v>1.1265940000000001</v>
      </c>
      <c r="K23" s="168">
        <f>'AEO T31 Aluminum 2022 Raw'!N13</f>
        <v>1.1110910000000001</v>
      </c>
      <c r="L23" s="168">
        <f>'AEO T31 Aluminum 2022 Raw'!O13</f>
        <v>1.1020460000000001</v>
      </c>
      <c r="M23" s="168">
        <f>'AEO T31 Aluminum 2022 Raw'!P13</f>
        <v>1.0988329999999999</v>
      </c>
      <c r="N23" s="168">
        <f>'AEO T31 Aluminum 2022 Raw'!Q13</f>
        <v>1.084991</v>
      </c>
      <c r="O23" s="168">
        <f>'AEO T31 Aluminum 2022 Raw'!R13</f>
        <v>1.0668280000000001</v>
      </c>
      <c r="P23" s="168">
        <f>'AEO T31 Aluminum 2022 Raw'!S13</f>
        <v>1.0556559999999999</v>
      </c>
      <c r="Q23" s="168">
        <f>'AEO T31 Aluminum 2022 Raw'!T13</f>
        <v>1.041655</v>
      </c>
      <c r="R23" s="168">
        <f>'AEO T31 Aluminum 2022 Raw'!U13</f>
        <v>1.0264720000000001</v>
      </c>
      <c r="S23" s="168">
        <f>'AEO T31 Aluminum 2022 Raw'!V13</f>
        <v>1.0068049999999999</v>
      </c>
      <c r="T23" s="168">
        <f>'AEO T31 Aluminum 2022 Raw'!W13</f>
        <v>0.98988500000000001</v>
      </c>
      <c r="U23" s="168">
        <f>'AEO T31 Aluminum 2022 Raw'!X13</f>
        <v>0.97926400000000002</v>
      </c>
      <c r="V23" s="168">
        <f>'AEO T31 Aluminum 2022 Raw'!Y13</f>
        <v>0.96059899999999998</v>
      </c>
      <c r="W23" s="168">
        <f>'AEO T31 Aluminum 2022 Raw'!Z13</f>
        <v>0.94771899999999998</v>
      </c>
      <c r="X23" s="168">
        <f>'AEO T31 Aluminum 2022 Raw'!AA13</f>
        <v>0.94595799999999997</v>
      </c>
      <c r="Y23" s="168">
        <f>'AEO T31 Aluminum 2022 Raw'!AB13</f>
        <v>0.93417499999999998</v>
      </c>
      <c r="Z23" s="168">
        <f>'AEO T31 Aluminum 2022 Raw'!AC13</f>
        <v>0.91740999999999995</v>
      </c>
      <c r="AA23" s="168">
        <f>'AEO T31 Aluminum 2022 Raw'!AD13</f>
        <v>0.91381699999999999</v>
      </c>
      <c r="AB23" s="168">
        <f>'AEO T31 Aluminum 2022 Raw'!AE13</f>
        <v>0.906443</v>
      </c>
      <c r="AC23" s="168">
        <f>'AEO T31 Aluminum 2022 Raw'!AF13</f>
        <v>0.90397799999999995</v>
      </c>
      <c r="AD23" s="168">
        <f>'AEO T31 Aluminum 2022 Raw'!AG13</f>
        <v>0.89968000000000004</v>
      </c>
      <c r="AE23" s="168">
        <f>'AEO T31 Aluminum 2022 Raw'!AH13</f>
        <v>0.88925699999999996</v>
      </c>
      <c r="AF23" s="168">
        <f>'AEO T31 Aluminum 2022 Raw'!AI13</f>
        <v>0.88834100000000005</v>
      </c>
      <c r="AG23" s="256">
        <f>'AEO T31 Aluminum 2022 Raw'!AJ13</f>
        <v>-5.0000000000000001E-3</v>
      </c>
    </row>
    <row r="24" spans="1:33" ht="15" customHeight="1" x14ac:dyDescent="0.25">
      <c r="A24" s="38" t="s">
        <v>767</v>
      </c>
      <c r="B24" s="163" t="s">
        <v>6</v>
      </c>
      <c r="C24" s="168">
        <f>'AEO T31 Aluminum 2022 Raw'!F14</f>
        <v>101.54950700000001</v>
      </c>
      <c r="D24" s="168">
        <f>'AEO T31 Aluminum 2022 Raw'!G14</f>
        <v>106.294556</v>
      </c>
      <c r="E24" s="168">
        <f>'AEO T31 Aluminum 2022 Raw'!H14</f>
        <v>107.271782</v>
      </c>
      <c r="F24" s="168">
        <f>'AEO T31 Aluminum 2022 Raw'!I14</f>
        <v>106.54935500000001</v>
      </c>
      <c r="G24" s="168">
        <f>'AEO T31 Aluminum 2022 Raw'!J14</f>
        <v>106.847229</v>
      </c>
      <c r="H24" s="168">
        <f>'AEO T31 Aluminum 2022 Raw'!K14</f>
        <v>107.557884</v>
      </c>
      <c r="I24" s="168">
        <f>'AEO T31 Aluminum 2022 Raw'!L14</f>
        <v>107.923683</v>
      </c>
      <c r="J24" s="168">
        <f>'AEO T31 Aluminum 2022 Raw'!M14</f>
        <v>107.94918800000001</v>
      </c>
      <c r="K24" s="168">
        <f>'AEO T31 Aluminum 2022 Raw'!N14</f>
        <v>107.881866</v>
      </c>
      <c r="L24" s="168">
        <f>'AEO T31 Aluminum 2022 Raw'!O14</f>
        <v>108.001373</v>
      </c>
      <c r="M24" s="168">
        <f>'AEO T31 Aluminum 2022 Raw'!P14</f>
        <v>108.179581</v>
      </c>
      <c r="N24" s="168">
        <f>'AEO T31 Aluminum 2022 Raw'!Q14</f>
        <v>107.72281599999999</v>
      </c>
      <c r="O24" s="168">
        <f>'AEO T31 Aluminum 2022 Raw'!R14</f>
        <v>107.284004</v>
      </c>
      <c r="P24" s="168">
        <f>'AEO T31 Aluminum 2022 Raw'!S14</f>
        <v>106.91184199999999</v>
      </c>
      <c r="Q24" s="168">
        <f>'AEO T31 Aluminum 2022 Raw'!T14</f>
        <v>106.825829</v>
      </c>
      <c r="R24" s="168">
        <f>'AEO T31 Aluminum 2022 Raw'!U14</f>
        <v>106.153831</v>
      </c>
      <c r="S24" s="168">
        <f>'AEO T31 Aluminum 2022 Raw'!V14</f>
        <v>105.426361</v>
      </c>
      <c r="T24" s="168">
        <f>'AEO T31 Aluminum 2022 Raw'!W14</f>
        <v>105.185631</v>
      </c>
      <c r="U24" s="168">
        <f>'AEO T31 Aluminum 2022 Raw'!X14</f>
        <v>104.55791499999999</v>
      </c>
      <c r="V24" s="168">
        <f>'AEO T31 Aluminum 2022 Raw'!Y14</f>
        <v>103.49503300000001</v>
      </c>
      <c r="W24" s="168">
        <f>'AEO T31 Aluminum 2022 Raw'!Z14</f>
        <v>103.525223</v>
      </c>
      <c r="X24" s="168">
        <f>'AEO T31 Aluminum 2022 Raw'!AA14</f>
        <v>104.18337200000001</v>
      </c>
      <c r="Y24" s="168">
        <f>'AEO T31 Aluminum 2022 Raw'!AB14</f>
        <v>104.675873</v>
      </c>
      <c r="Z24" s="168">
        <f>'AEO T31 Aluminum 2022 Raw'!AC14</f>
        <v>104.594742</v>
      </c>
      <c r="AA24" s="168">
        <f>'AEO T31 Aluminum 2022 Raw'!AD14</f>
        <v>105.27031700000001</v>
      </c>
      <c r="AB24" s="168">
        <f>'AEO T31 Aluminum 2022 Raw'!AE14</f>
        <v>106.093575</v>
      </c>
      <c r="AC24" s="168">
        <f>'AEO T31 Aluminum 2022 Raw'!AF14</f>
        <v>106.87505299999999</v>
      </c>
      <c r="AD24" s="168">
        <f>'AEO T31 Aluminum 2022 Raw'!AG14</f>
        <v>107.089005</v>
      </c>
      <c r="AE24" s="168">
        <f>'AEO T31 Aluminum 2022 Raw'!AH14</f>
        <v>107.069557</v>
      </c>
      <c r="AF24" s="168">
        <f>'AEO T31 Aluminum 2022 Raw'!AI14</f>
        <v>108.06568900000001</v>
      </c>
      <c r="AG24" s="256">
        <f>'AEO T31 Aluminum 2022 Raw'!AJ14</f>
        <v>2E-3</v>
      </c>
    </row>
    <row r="25" spans="1:33" ht="12" customHeight="1" x14ac:dyDescent="0.25">
      <c r="A25" s="38" t="s">
        <v>766</v>
      </c>
      <c r="B25" s="163" t="s">
        <v>7</v>
      </c>
      <c r="C25" s="168">
        <f>'AEO T31 Aluminum 2022 Raw'!F15</f>
        <v>0</v>
      </c>
      <c r="D25" s="168">
        <f>'AEO T31 Aluminum 2022 Raw'!G15</f>
        <v>0</v>
      </c>
      <c r="E25" s="168">
        <f>'AEO T31 Aluminum 2022 Raw'!H15</f>
        <v>0</v>
      </c>
      <c r="F25" s="168">
        <f>'AEO T31 Aluminum 2022 Raw'!I15</f>
        <v>0</v>
      </c>
      <c r="G25" s="168">
        <f>'AEO T31 Aluminum 2022 Raw'!J15</f>
        <v>0</v>
      </c>
      <c r="H25" s="168">
        <f>'AEO T31 Aluminum 2022 Raw'!K15</f>
        <v>0</v>
      </c>
      <c r="I25" s="168">
        <f>'AEO T31 Aluminum 2022 Raw'!L15</f>
        <v>0</v>
      </c>
      <c r="J25" s="168">
        <f>'AEO T31 Aluminum 2022 Raw'!M15</f>
        <v>0</v>
      </c>
      <c r="K25" s="168">
        <f>'AEO T31 Aluminum 2022 Raw'!N15</f>
        <v>0</v>
      </c>
      <c r="L25" s="168">
        <f>'AEO T31 Aluminum 2022 Raw'!O15</f>
        <v>0</v>
      </c>
      <c r="M25" s="168">
        <f>'AEO T31 Aluminum 2022 Raw'!P15</f>
        <v>0</v>
      </c>
      <c r="N25" s="168">
        <f>'AEO T31 Aluminum 2022 Raw'!Q15</f>
        <v>0</v>
      </c>
      <c r="O25" s="168">
        <f>'AEO T31 Aluminum 2022 Raw'!R15</f>
        <v>0</v>
      </c>
      <c r="P25" s="168">
        <f>'AEO T31 Aluminum 2022 Raw'!S15</f>
        <v>0</v>
      </c>
      <c r="Q25" s="168">
        <f>'AEO T31 Aluminum 2022 Raw'!T15</f>
        <v>0</v>
      </c>
      <c r="R25" s="168">
        <f>'AEO T31 Aluminum 2022 Raw'!U15</f>
        <v>0</v>
      </c>
      <c r="S25" s="168">
        <f>'AEO T31 Aluminum 2022 Raw'!V15</f>
        <v>0</v>
      </c>
      <c r="T25" s="168">
        <f>'AEO T31 Aluminum 2022 Raw'!W15</f>
        <v>0</v>
      </c>
      <c r="U25" s="168">
        <f>'AEO T31 Aluminum 2022 Raw'!X15</f>
        <v>0</v>
      </c>
      <c r="V25" s="168">
        <f>'AEO T31 Aluminum 2022 Raw'!Y15</f>
        <v>0</v>
      </c>
      <c r="W25" s="168">
        <f>'AEO T31 Aluminum 2022 Raw'!Z15</f>
        <v>0</v>
      </c>
      <c r="X25" s="168">
        <f>'AEO T31 Aluminum 2022 Raw'!AA15</f>
        <v>0</v>
      </c>
      <c r="Y25" s="168">
        <f>'AEO T31 Aluminum 2022 Raw'!AB15</f>
        <v>0</v>
      </c>
      <c r="Z25" s="168">
        <f>'AEO T31 Aluminum 2022 Raw'!AC15</f>
        <v>0</v>
      </c>
      <c r="AA25" s="168">
        <f>'AEO T31 Aluminum 2022 Raw'!AD15</f>
        <v>0</v>
      </c>
      <c r="AB25" s="168">
        <f>'AEO T31 Aluminum 2022 Raw'!AE15</f>
        <v>0</v>
      </c>
      <c r="AC25" s="168">
        <f>'AEO T31 Aluminum 2022 Raw'!AF15</f>
        <v>0</v>
      </c>
      <c r="AD25" s="168">
        <f>'AEO T31 Aluminum 2022 Raw'!AG15</f>
        <v>0</v>
      </c>
      <c r="AE25" s="168">
        <f>'AEO T31 Aluminum 2022 Raw'!AH15</f>
        <v>0</v>
      </c>
      <c r="AF25" s="168">
        <f>'AEO T31 Aluminum 2022 Raw'!AI15</f>
        <v>0</v>
      </c>
      <c r="AG25" s="256" t="str">
        <f>'AEO T31 Aluminum 2022 Raw'!AJ15</f>
        <v>- -</v>
      </c>
    </row>
    <row r="26" spans="1:33" ht="12" customHeight="1" x14ac:dyDescent="0.25">
      <c r="A26" s="38" t="s">
        <v>765</v>
      </c>
      <c r="B26" s="163" t="s">
        <v>10</v>
      </c>
      <c r="C26" s="168">
        <f>'AEO T31 Aluminum 2022 Raw'!F16</f>
        <v>0</v>
      </c>
      <c r="D26" s="168">
        <f>'AEO T31 Aluminum 2022 Raw'!G16</f>
        <v>0</v>
      </c>
      <c r="E26" s="168">
        <f>'AEO T31 Aluminum 2022 Raw'!H16</f>
        <v>0</v>
      </c>
      <c r="F26" s="168">
        <f>'AEO T31 Aluminum 2022 Raw'!I16</f>
        <v>0</v>
      </c>
      <c r="G26" s="168">
        <f>'AEO T31 Aluminum 2022 Raw'!J16</f>
        <v>0</v>
      </c>
      <c r="H26" s="168">
        <f>'AEO T31 Aluminum 2022 Raw'!K16</f>
        <v>0</v>
      </c>
      <c r="I26" s="168">
        <f>'AEO T31 Aluminum 2022 Raw'!L16</f>
        <v>0</v>
      </c>
      <c r="J26" s="168">
        <f>'AEO T31 Aluminum 2022 Raw'!M16</f>
        <v>0</v>
      </c>
      <c r="K26" s="168">
        <f>'AEO T31 Aluminum 2022 Raw'!N16</f>
        <v>0</v>
      </c>
      <c r="L26" s="168">
        <f>'AEO T31 Aluminum 2022 Raw'!O16</f>
        <v>0</v>
      </c>
      <c r="M26" s="168">
        <f>'AEO T31 Aluminum 2022 Raw'!P16</f>
        <v>0</v>
      </c>
      <c r="N26" s="168">
        <f>'AEO T31 Aluminum 2022 Raw'!Q16</f>
        <v>0</v>
      </c>
      <c r="O26" s="168">
        <f>'AEO T31 Aluminum 2022 Raw'!R16</f>
        <v>0</v>
      </c>
      <c r="P26" s="168">
        <f>'AEO T31 Aluminum 2022 Raw'!S16</f>
        <v>0</v>
      </c>
      <c r="Q26" s="168">
        <f>'AEO T31 Aluminum 2022 Raw'!T16</f>
        <v>0</v>
      </c>
      <c r="R26" s="168">
        <f>'AEO T31 Aluminum 2022 Raw'!U16</f>
        <v>0</v>
      </c>
      <c r="S26" s="168">
        <f>'AEO T31 Aluminum 2022 Raw'!V16</f>
        <v>0</v>
      </c>
      <c r="T26" s="168">
        <f>'AEO T31 Aluminum 2022 Raw'!W16</f>
        <v>0</v>
      </c>
      <c r="U26" s="168">
        <f>'AEO T31 Aluminum 2022 Raw'!X16</f>
        <v>0</v>
      </c>
      <c r="V26" s="168">
        <f>'AEO T31 Aluminum 2022 Raw'!Y16</f>
        <v>0</v>
      </c>
      <c r="W26" s="168">
        <f>'AEO T31 Aluminum 2022 Raw'!Z16</f>
        <v>0</v>
      </c>
      <c r="X26" s="168">
        <f>'AEO T31 Aluminum 2022 Raw'!AA16</f>
        <v>0</v>
      </c>
      <c r="Y26" s="168">
        <f>'AEO T31 Aluminum 2022 Raw'!AB16</f>
        <v>0</v>
      </c>
      <c r="Z26" s="168">
        <f>'AEO T31 Aluminum 2022 Raw'!AC16</f>
        <v>0</v>
      </c>
      <c r="AA26" s="168">
        <f>'AEO T31 Aluminum 2022 Raw'!AD16</f>
        <v>0</v>
      </c>
      <c r="AB26" s="168">
        <f>'AEO T31 Aluminum 2022 Raw'!AE16</f>
        <v>0</v>
      </c>
      <c r="AC26" s="168">
        <f>'AEO T31 Aluminum 2022 Raw'!AF16</f>
        <v>0</v>
      </c>
      <c r="AD26" s="168">
        <f>'AEO T31 Aluminum 2022 Raw'!AG16</f>
        <v>0</v>
      </c>
      <c r="AE26" s="168">
        <f>'AEO T31 Aluminum 2022 Raw'!AH16</f>
        <v>0</v>
      </c>
      <c r="AF26" s="168">
        <f>'AEO T31 Aluminum 2022 Raw'!AI16</f>
        <v>0</v>
      </c>
      <c r="AG26" s="256" t="str">
        <f>'AEO T31 Aluminum 2022 Raw'!AJ16</f>
        <v>- -</v>
      </c>
    </row>
    <row r="27" spans="1:33" ht="12" customHeight="1" x14ac:dyDescent="0.25">
      <c r="A27" s="38" t="s">
        <v>764</v>
      </c>
      <c r="B27" s="163" t="s">
        <v>11</v>
      </c>
      <c r="C27" s="168">
        <f>'AEO T31 Aluminum 2022 Raw'!F17</f>
        <v>85.789779999999993</v>
      </c>
      <c r="D27" s="168">
        <f>'AEO T31 Aluminum 2022 Raw'!G17</f>
        <v>91.732299999999995</v>
      </c>
      <c r="E27" s="168">
        <f>'AEO T31 Aluminum 2022 Raw'!H17</f>
        <v>94.005966000000001</v>
      </c>
      <c r="F27" s="168">
        <f>'AEO T31 Aluminum 2022 Raw'!I17</f>
        <v>92.932372999999998</v>
      </c>
      <c r="G27" s="168">
        <f>'AEO T31 Aluminum 2022 Raw'!J17</f>
        <v>93.018478000000002</v>
      </c>
      <c r="H27" s="168">
        <f>'AEO T31 Aluminum 2022 Raw'!K17</f>
        <v>93.550285000000002</v>
      </c>
      <c r="I27" s="168">
        <f>'AEO T31 Aluminum 2022 Raw'!L17</f>
        <v>93.682822999999999</v>
      </c>
      <c r="J27" s="168">
        <f>'AEO T31 Aluminum 2022 Raw'!M17</f>
        <v>93.522835000000001</v>
      </c>
      <c r="K27" s="168">
        <f>'AEO T31 Aluminum 2022 Raw'!N17</f>
        <v>93.309959000000006</v>
      </c>
      <c r="L27" s="168">
        <f>'AEO T31 Aluminum 2022 Raw'!O17</f>
        <v>93.148926000000003</v>
      </c>
      <c r="M27" s="168">
        <f>'AEO T31 Aluminum 2022 Raw'!P17</f>
        <v>92.980109999999996</v>
      </c>
      <c r="N27" s="168">
        <f>'AEO T31 Aluminum 2022 Raw'!Q17</f>
        <v>92.764221000000006</v>
      </c>
      <c r="O27" s="168">
        <f>'AEO T31 Aluminum 2022 Raw'!R17</f>
        <v>91.967421999999999</v>
      </c>
      <c r="P27" s="168">
        <f>'AEO T31 Aluminum 2022 Raw'!S17</f>
        <v>90.329086000000004</v>
      </c>
      <c r="Q27" s="168">
        <f>'AEO T31 Aluminum 2022 Raw'!T17</f>
        <v>90.335898999999998</v>
      </c>
      <c r="R27" s="168">
        <f>'AEO T31 Aluminum 2022 Raw'!U17</f>
        <v>89.272446000000002</v>
      </c>
      <c r="S27" s="168">
        <f>'AEO T31 Aluminum 2022 Raw'!V17</f>
        <v>88.477417000000003</v>
      </c>
      <c r="T27" s="168">
        <f>'AEO T31 Aluminum 2022 Raw'!W17</f>
        <v>87.615416999999994</v>
      </c>
      <c r="U27" s="168">
        <f>'AEO T31 Aluminum 2022 Raw'!X17</f>
        <v>86.494300999999993</v>
      </c>
      <c r="V27" s="168">
        <f>'AEO T31 Aluminum 2022 Raw'!Y17</f>
        <v>84.378296000000006</v>
      </c>
      <c r="W27" s="168">
        <f>'AEO T31 Aluminum 2022 Raw'!Z17</f>
        <v>83.94323</v>
      </c>
      <c r="X27" s="168">
        <f>'AEO T31 Aluminum 2022 Raw'!AA17</f>
        <v>84.163223000000002</v>
      </c>
      <c r="Y27" s="168">
        <f>'AEO T31 Aluminum 2022 Raw'!AB17</f>
        <v>84.379761000000002</v>
      </c>
      <c r="Z27" s="168">
        <f>'AEO T31 Aluminum 2022 Raw'!AC17</f>
        <v>84.095032000000003</v>
      </c>
      <c r="AA27" s="168">
        <f>'AEO T31 Aluminum 2022 Raw'!AD17</f>
        <v>84.379043999999993</v>
      </c>
      <c r="AB27" s="168">
        <f>'AEO T31 Aluminum 2022 Raw'!AE17</f>
        <v>84.942725999999993</v>
      </c>
      <c r="AC27" s="168">
        <f>'AEO T31 Aluminum 2022 Raw'!AF17</f>
        <v>85.434844999999996</v>
      </c>
      <c r="AD27" s="168">
        <f>'AEO T31 Aluminum 2022 Raw'!AG17</f>
        <v>85.466988000000001</v>
      </c>
      <c r="AE27" s="168">
        <f>'AEO T31 Aluminum 2022 Raw'!AH17</f>
        <v>85.359313999999998</v>
      </c>
      <c r="AF27" s="168">
        <f>'AEO T31 Aluminum 2022 Raw'!AI17</f>
        <v>86.115409999999997</v>
      </c>
      <c r="AG27" s="256">
        <f>'AEO T31 Aluminum 2022 Raw'!AJ17</f>
        <v>0</v>
      </c>
    </row>
    <row r="28" spans="1:33" ht="12" customHeight="1" x14ac:dyDescent="0.25">
      <c r="A28" s="38" t="s">
        <v>763</v>
      </c>
      <c r="B28" s="162" t="s">
        <v>0</v>
      </c>
      <c r="C28" s="168">
        <f>'AEO T31 Aluminum 2022 Raw'!F18</f>
        <v>188.36544799999999</v>
      </c>
      <c r="D28" s="168">
        <f>'AEO T31 Aluminum 2022 Raw'!G18</f>
        <v>199.10046399999999</v>
      </c>
      <c r="E28" s="168">
        <f>'AEO T31 Aluminum 2022 Raw'!H18</f>
        <v>202.42047099999999</v>
      </c>
      <c r="F28" s="168">
        <f>'AEO T31 Aluminum 2022 Raw'!I18</f>
        <v>200.590271</v>
      </c>
      <c r="G28" s="168">
        <f>'AEO T31 Aluminum 2022 Raw'!J18</f>
        <v>200.979004</v>
      </c>
      <c r="H28" s="168">
        <f>'AEO T31 Aluminum 2022 Raw'!K18</f>
        <v>202.236908</v>
      </c>
      <c r="I28" s="168">
        <f>'AEO T31 Aluminum 2022 Raw'!L18</f>
        <v>202.74804700000001</v>
      </c>
      <c r="J28" s="168">
        <f>'AEO T31 Aluminum 2022 Raw'!M18</f>
        <v>202.59861799999999</v>
      </c>
      <c r="K28" s="168">
        <f>'AEO T31 Aluminum 2022 Raw'!N18</f>
        <v>202.30291700000001</v>
      </c>
      <c r="L28" s="168">
        <f>'AEO T31 Aluminum 2022 Raw'!O18</f>
        <v>202.25235000000001</v>
      </c>
      <c r="M28" s="168">
        <f>'AEO T31 Aluminum 2022 Raw'!P18</f>
        <v>202.25851399999999</v>
      </c>
      <c r="N28" s="168">
        <f>'AEO T31 Aluminum 2022 Raw'!Q18</f>
        <v>201.57202100000001</v>
      </c>
      <c r="O28" s="168">
        <f>'AEO T31 Aluminum 2022 Raw'!R18</f>
        <v>200.318253</v>
      </c>
      <c r="P28" s="168">
        <f>'AEO T31 Aluminum 2022 Raw'!S18</f>
        <v>198.29658499999999</v>
      </c>
      <c r="Q28" s="168">
        <f>'AEO T31 Aluminum 2022 Raw'!T18</f>
        <v>198.203384</v>
      </c>
      <c r="R28" s="168">
        <f>'AEO T31 Aluminum 2022 Raw'!U18</f>
        <v>196.45275899999999</v>
      </c>
      <c r="S28" s="168">
        <f>'AEO T31 Aluminum 2022 Raw'!V18</f>
        <v>194.910583</v>
      </c>
      <c r="T28" s="168">
        <f>'AEO T31 Aluminum 2022 Raw'!W18</f>
        <v>193.79092399999999</v>
      </c>
      <c r="U28" s="168">
        <f>'AEO T31 Aluminum 2022 Raw'!X18</f>
        <v>192.03147899999999</v>
      </c>
      <c r="V28" s="168">
        <f>'AEO T31 Aluminum 2022 Raw'!Y18</f>
        <v>188.833923</v>
      </c>
      <c r="W28" s="168">
        <f>'AEO T31 Aluminum 2022 Raw'!Z18</f>
        <v>188.416168</v>
      </c>
      <c r="X28" s="168">
        <f>'AEO T31 Aluminum 2022 Raw'!AA18</f>
        <v>189.29255699999999</v>
      </c>
      <c r="Y28" s="168">
        <f>'AEO T31 Aluminum 2022 Raw'!AB18</f>
        <v>189.98980700000001</v>
      </c>
      <c r="Z28" s="168">
        <f>'AEO T31 Aluminum 2022 Raw'!AC18</f>
        <v>189.607178</v>
      </c>
      <c r="AA28" s="168">
        <f>'AEO T31 Aluminum 2022 Raw'!AD18</f>
        <v>190.56317100000001</v>
      </c>
      <c r="AB28" s="168">
        <f>'AEO T31 Aluminum 2022 Raw'!AE18</f>
        <v>191.94274899999999</v>
      </c>
      <c r="AC28" s="168">
        <f>'AEO T31 Aluminum 2022 Raw'!AF18</f>
        <v>193.21386699999999</v>
      </c>
      <c r="AD28" s="168">
        <f>'AEO T31 Aluminum 2022 Raw'!AG18</f>
        <v>193.45567299999999</v>
      </c>
      <c r="AE28" s="168">
        <f>'AEO T31 Aluminum 2022 Raw'!AH18</f>
        <v>193.31813</v>
      </c>
      <c r="AF28" s="168">
        <f>'AEO T31 Aluminum 2022 Raw'!AI18</f>
        <v>195.06944300000001</v>
      </c>
      <c r="AG28" s="256">
        <f>'AEO T31 Aluminum 2022 Raw'!AJ18</f>
        <v>1E-3</v>
      </c>
    </row>
    <row r="29" spans="1:33" ht="12" customHeight="1" x14ac:dyDescent="0.25">
      <c r="C29" s="168"/>
      <c r="D29" s="168"/>
      <c r="E29" s="168"/>
      <c r="F29" s="168"/>
      <c r="G29" s="168"/>
      <c r="H29" s="168"/>
      <c r="I29" s="168"/>
      <c r="J29" s="168"/>
      <c r="K29" s="168"/>
      <c r="L29" s="168"/>
      <c r="M29" s="168"/>
      <c r="N29" s="168"/>
      <c r="O29" s="168"/>
      <c r="P29" s="168"/>
      <c r="Q29" s="168"/>
      <c r="R29" s="168"/>
      <c r="S29" s="168"/>
      <c r="T29" s="168"/>
      <c r="U29" s="168"/>
      <c r="V29" s="168"/>
      <c r="W29" s="168"/>
      <c r="X29" s="168"/>
      <c r="Y29" s="168"/>
      <c r="Z29" s="168"/>
      <c r="AA29" s="168"/>
      <c r="AB29" s="168"/>
      <c r="AC29" s="168"/>
      <c r="AD29" s="168"/>
      <c r="AE29" s="168"/>
      <c r="AF29" s="168"/>
      <c r="AG29" s="256"/>
    </row>
    <row r="30" spans="1:33" ht="12" customHeight="1" x14ac:dyDescent="0.25">
      <c r="B30" s="162" t="s">
        <v>2135</v>
      </c>
      <c r="C30" s="168"/>
      <c r="D30" s="168"/>
      <c r="E30" s="168"/>
      <c r="F30" s="168"/>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c r="AD30" s="168"/>
      <c r="AE30" s="168"/>
      <c r="AF30" s="168"/>
      <c r="AG30" s="256"/>
    </row>
    <row r="31" spans="1:33" ht="12" customHeight="1" x14ac:dyDescent="0.25">
      <c r="B31" s="162" t="s">
        <v>511</v>
      </c>
      <c r="C31" s="168"/>
      <c r="D31" s="168"/>
      <c r="E31" s="168"/>
      <c r="F31" s="168"/>
      <c r="G31" s="168"/>
      <c r="H31" s="168"/>
      <c r="I31" s="168"/>
      <c r="J31" s="168"/>
      <c r="K31" s="168"/>
      <c r="L31" s="168"/>
      <c r="M31" s="168"/>
      <c r="N31" s="168"/>
      <c r="O31" s="168"/>
      <c r="P31" s="168"/>
      <c r="Q31" s="168"/>
      <c r="R31" s="168"/>
      <c r="S31" s="168"/>
      <c r="T31" s="168"/>
      <c r="U31" s="168"/>
      <c r="V31" s="168"/>
      <c r="W31" s="168"/>
      <c r="X31" s="168"/>
      <c r="Y31" s="168"/>
      <c r="Z31" s="168"/>
      <c r="AA31" s="168"/>
      <c r="AB31" s="168"/>
      <c r="AC31" s="168"/>
      <c r="AD31" s="168"/>
      <c r="AE31" s="168"/>
      <c r="AF31" s="168"/>
      <c r="AG31" s="256"/>
    </row>
    <row r="32" spans="1:33" ht="12" customHeight="1" x14ac:dyDescent="0.25">
      <c r="A32" s="38" t="s">
        <v>762</v>
      </c>
      <c r="B32" s="163" t="s">
        <v>3</v>
      </c>
      <c r="C32" s="168">
        <f>'AEO T31 Aluminum 2022 Raw'!F21</f>
        <v>0</v>
      </c>
      <c r="D32" s="168">
        <f>'AEO T31 Aluminum 2022 Raw'!G21</f>
        <v>0</v>
      </c>
      <c r="E32" s="168">
        <f>'AEO T31 Aluminum 2022 Raw'!H21</f>
        <v>0</v>
      </c>
      <c r="F32" s="168">
        <f>'AEO T31 Aluminum 2022 Raw'!I21</f>
        <v>0</v>
      </c>
      <c r="G32" s="168">
        <f>'AEO T31 Aluminum 2022 Raw'!J21</f>
        <v>0</v>
      </c>
      <c r="H32" s="168">
        <f>'AEO T31 Aluminum 2022 Raw'!K21</f>
        <v>0</v>
      </c>
      <c r="I32" s="168">
        <f>'AEO T31 Aluminum 2022 Raw'!L21</f>
        <v>0</v>
      </c>
      <c r="J32" s="168">
        <f>'AEO T31 Aluminum 2022 Raw'!M21</f>
        <v>0</v>
      </c>
      <c r="K32" s="168">
        <f>'AEO T31 Aluminum 2022 Raw'!N21</f>
        <v>0</v>
      </c>
      <c r="L32" s="168">
        <f>'AEO T31 Aluminum 2022 Raw'!O21</f>
        <v>0</v>
      </c>
      <c r="M32" s="168">
        <f>'AEO T31 Aluminum 2022 Raw'!P21</f>
        <v>0</v>
      </c>
      <c r="N32" s="168">
        <f>'AEO T31 Aluminum 2022 Raw'!Q21</f>
        <v>0</v>
      </c>
      <c r="O32" s="168">
        <f>'AEO T31 Aluminum 2022 Raw'!R21</f>
        <v>0</v>
      </c>
      <c r="P32" s="168">
        <f>'AEO T31 Aluminum 2022 Raw'!S21</f>
        <v>0</v>
      </c>
      <c r="Q32" s="168">
        <f>'AEO T31 Aluminum 2022 Raw'!T21</f>
        <v>0</v>
      </c>
      <c r="R32" s="168">
        <f>'AEO T31 Aluminum 2022 Raw'!U21</f>
        <v>0</v>
      </c>
      <c r="S32" s="168">
        <f>'AEO T31 Aluminum 2022 Raw'!V21</f>
        <v>0</v>
      </c>
      <c r="T32" s="168">
        <f>'AEO T31 Aluminum 2022 Raw'!W21</f>
        <v>0</v>
      </c>
      <c r="U32" s="168">
        <f>'AEO T31 Aluminum 2022 Raw'!X21</f>
        <v>0</v>
      </c>
      <c r="V32" s="168">
        <f>'AEO T31 Aluminum 2022 Raw'!Y21</f>
        <v>0</v>
      </c>
      <c r="W32" s="168">
        <f>'AEO T31 Aluminum 2022 Raw'!Z21</f>
        <v>0</v>
      </c>
      <c r="X32" s="168">
        <f>'AEO T31 Aluminum 2022 Raw'!AA21</f>
        <v>0</v>
      </c>
      <c r="Y32" s="168">
        <f>'AEO T31 Aluminum 2022 Raw'!AB21</f>
        <v>0</v>
      </c>
      <c r="Z32" s="168">
        <f>'AEO T31 Aluminum 2022 Raw'!AC21</f>
        <v>0</v>
      </c>
      <c r="AA32" s="168">
        <f>'AEO T31 Aluminum 2022 Raw'!AD21</f>
        <v>0</v>
      </c>
      <c r="AB32" s="168">
        <f>'AEO T31 Aluminum 2022 Raw'!AE21</f>
        <v>0</v>
      </c>
      <c r="AC32" s="168">
        <f>'AEO T31 Aluminum 2022 Raw'!AF21</f>
        <v>0</v>
      </c>
      <c r="AD32" s="168">
        <f>'AEO T31 Aluminum 2022 Raw'!AG21</f>
        <v>0</v>
      </c>
      <c r="AE32" s="168">
        <f>'AEO T31 Aluminum 2022 Raw'!AH21</f>
        <v>0</v>
      </c>
      <c r="AF32" s="168">
        <f>'AEO T31 Aluminum 2022 Raw'!AI21</f>
        <v>0</v>
      </c>
      <c r="AG32" s="256" t="str">
        <f>'AEO T31 Aluminum 2022 Raw'!AJ21</f>
        <v>- -</v>
      </c>
    </row>
    <row r="33" spans="1:33" ht="12" customHeight="1" x14ac:dyDescent="0.25">
      <c r="A33" s="38" t="s">
        <v>761</v>
      </c>
      <c r="B33" s="163" t="s">
        <v>2</v>
      </c>
      <c r="C33" s="168">
        <f>'AEO T31 Aluminum 2022 Raw'!F22</f>
        <v>2.7015000000000001E-2</v>
      </c>
      <c r="D33" s="168">
        <f>'AEO T31 Aluminum 2022 Raw'!G22</f>
        <v>2.6335999999999998E-2</v>
      </c>
      <c r="E33" s="168">
        <f>'AEO T31 Aluminum 2022 Raw'!H22</f>
        <v>2.7643999999999998E-2</v>
      </c>
      <c r="F33" s="168">
        <f>'AEO T31 Aluminum 2022 Raw'!I22</f>
        <v>2.6814999999999999E-2</v>
      </c>
      <c r="G33" s="168">
        <f>'AEO T31 Aluminum 2022 Raw'!J22</f>
        <v>2.6707000000000002E-2</v>
      </c>
      <c r="H33" s="168">
        <f>'AEO T31 Aluminum 2022 Raw'!K22</f>
        <v>2.6706000000000001E-2</v>
      </c>
      <c r="I33" s="168">
        <f>'AEO T31 Aluminum 2022 Raw'!L22</f>
        <v>2.6700999999999999E-2</v>
      </c>
      <c r="J33" s="168">
        <f>'AEO T31 Aluminum 2022 Raw'!M22</f>
        <v>2.6091E-2</v>
      </c>
      <c r="K33" s="168">
        <f>'AEO T31 Aluminum 2022 Raw'!N22</f>
        <v>2.5499000000000001E-2</v>
      </c>
      <c r="L33" s="168">
        <f>'AEO T31 Aluminum 2022 Raw'!O22</f>
        <v>2.5082E-2</v>
      </c>
      <c r="M33" s="168">
        <f>'AEO T31 Aluminum 2022 Raw'!P22</f>
        <v>2.4839E-2</v>
      </c>
      <c r="N33" s="168">
        <f>'AEO T31 Aluminum 2022 Raw'!Q22</f>
        <v>2.4434999999999998E-2</v>
      </c>
      <c r="O33" s="168">
        <f>'AEO T31 Aluminum 2022 Raw'!R22</f>
        <v>2.3935000000000001E-2</v>
      </c>
      <c r="P33" s="168">
        <f>'AEO T31 Aluminum 2022 Raw'!S22</f>
        <v>2.3591000000000001E-2</v>
      </c>
      <c r="Q33" s="168">
        <f>'AEO T31 Aluminum 2022 Raw'!T22</f>
        <v>2.3216000000000001E-2</v>
      </c>
      <c r="R33" s="168">
        <f>'AEO T31 Aluminum 2022 Raw'!U22</f>
        <v>2.2945E-2</v>
      </c>
      <c r="S33" s="168">
        <f>'AEO T31 Aluminum 2022 Raw'!V22</f>
        <v>2.2568999999999999E-2</v>
      </c>
      <c r="T33" s="168">
        <f>'AEO T31 Aluminum 2022 Raw'!W22</f>
        <v>2.2110999999999999E-2</v>
      </c>
      <c r="U33" s="168">
        <f>'AEO T31 Aluminum 2022 Raw'!X22</f>
        <v>2.1902000000000001E-2</v>
      </c>
      <c r="V33" s="168">
        <f>'AEO T31 Aluminum 2022 Raw'!Y22</f>
        <v>2.1610000000000001E-2</v>
      </c>
      <c r="W33" s="168">
        <f>'AEO T31 Aluminum 2022 Raw'!Z22</f>
        <v>2.1215999999999999E-2</v>
      </c>
      <c r="X33" s="168">
        <f>'AEO T31 Aluminum 2022 Raw'!AA22</f>
        <v>2.0972999999999999E-2</v>
      </c>
      <c r="Y33" s="168">
        <f>'AEO T31 Aluminum 2022 Raw'!AB22</f>
        <v>2.0556999999999999E-2</v>
      </c>
      <c r="Z33" s="168">
        <f>'AEO T31 Aluminum 2022 Raw'!AC22</f>
        <v>2.0143999999999999E-2</v>
      </c>
      <c r="AA33" s="168">
        <f>'AEO T31 Aluminum 2022 Raw'!AD22</f>
        <v>1.9890000000000001E-2</v>
      </c>
      <c r="AB33" s="168">
        <f>'AEO T31 Aluminum 2022 Raw'!AE22</f>
        <v>1.9519000000000002E-2</v>
      </c>
      <c r="AC33" s="168">
        <f>'AEO T31 Aluminum 2022 Raw'!AF22</f>
        <v>1.9264E-2</v>
      </c>
      <c r="AD33" s="168">
        <f>'AEO T31 Aluminum 2022 Raw'!AG22</f>
        <v>1.9084E-2</v>
      </c>
      <c r="AE33" s="168">
        <f>'AEO T31 Aluminum 2022 Raw'!AH22</f>
        <v>1.8813E-2</v>
      </c>
      <c r="AF33" s="168">
        <f>'AEO T31 Aluminum 2022 Raw'!AI22</f>
        <v>1.8551999999999999E-2</v>
      </c>
      <c r="AG33" s="256">
        <f>'AEO T31 Aluminum 2022 Raw'!AJ22</f>
        <v>-1.2999999999999999E-2</v>
      </c>
    </row>
    <row r="34" spans="1:33" ht="12" customHeight="1" x14ac:dyDescent="0.25">
      <c r="A34" s="38" t="s">
        <v>760</v>
      </c>
      <c r="B34" s="163" t="s">
        <v>58</v>
      </c>
      <c r="C34" s="168">
        <f>'AEO T31 Aluminum 2022 Raw'!F23</f>
        <v>0</v>
      </c>
      <c r="D34" s="168">
        <f>'AEO T31 Aluminum 2022 Raw'!G23</f>
        <v>0</v>
      </c>
      <c r="E34" s="168">
        <f>'AEO T31 Aluminum 2022 Raw'!H23</f>
        <v>0</v>
      </c>
      <c r="F34" s="168">
        <f>'AEO T31 Aluminum 2022 Raw'!I23</f>
        <v>0</v>
      </c>
      <c r="G34" s="168">
        <f>'AEO T31 Aluminum 2022 Raw'!J23</f>
        <v>0</v>
      </c>
      <c r="H34" s="168">
        <f>'AEO T31 Aluminum 2022 Raw'!K23</f>
        <v>0</v>
      </c>
      <c r="I34" s="168">
        <f>'AEO T31 Aluminum 2022 Raw'!L23</f>
        <v>0</v>
      </c>
      <c r="J34" s="168">
        <f>'AEO T31 Aluminum 2022 Raw'!M23</f>
        <v>0</v>
      </c>
      <c r="K34" s="168">
        <f>'AEO T31 Aluminum 2022 Raw'!N23</f>
        <v>0</v>
      </c>
      <c r="L34" s="168">
        <f>'AEO T31 Aluminum 2022 Raw'!O23</f>
        <v>0</v>
      </c>
      <c r="M34" s="168">
        <f>'AEO T31 Aluminum 2022 Raw'!P23</f>
        <v>0</v>
      </c>
      <c r="N34" s="168">
        <f>'AEO T31 Aluminum 2022 Raw'!Q23</f>
        <v>0</v>
      </c>
      <c r="O34" s="168">
        <f>'AEO T31 Aluminum 2022 Raw'!R23</f>
        <v>0</v>
      </c>
      <c r="P34" s="168">
        <f>'AEO T31 Aluminum 2022 Raw'!S23</f>
        <v>0</v>
      </c>
      <c r="Q34" s="168">
        <f>'AEO T31 Aluminum 2022 Raw'!T23</f>
        <v>0</v>
      </c>
      <c r="R34" s="168">
        <f>'AEO T31 Aluminum 2022 Raw'!U23</f>
        <v>0</v>
      </c>
      <c r="S34" s="168">
        <f>'AEO T31 Aluminum 2022 Raw'!V23</f>
        <v>0</v>
      </c>
      <c r="T34" s="168">
        <f>'AEO T31 Aluminum 2022 Raw'!W23</f>
        <v>0</v>
      </c>
      <c r="U34" s="168">
        <f>'AEO T31 Aluminum 2022 Raw'!X23</f>
        <v>0</v>
      </c>
      <c r="V34" s="168">
        <f>'AEO T31 Aluminum 2022 Raw'!Y23</f>
        <v>0</v>
      </c>
      <c r="W34" s="168">
        <f>'AEO T31 Aluminum 2022 Raw'!Z23</f>
        <v>0</v>
      </c>
      <c r="X34" s="168">
        <f>'AEO T31 Aluminum 2022 Raw'!AA23</f>
        <v>0</v>
      </c>
      <c r="Y34" s="168">
        <f>'AEO T31 Aluminum 2022 Raw'!AB23</f>
        <v>0</v>
      </c>
      <c r="Z34" s="168">
        <f>'AEO T31 Aluminum 2022 Raw'!AC23</f>
        <v>0</v>
      </c>
      <c r="AA34" s="168">
        <f>'AEO T31 Aluminum 2022 Raw'!AD23</f>
        <v>0</v>
      </c>
      <c r="AB34" s="168">
        <f>'AEO T31 Aluminum 2022 Raw'!AE23</f>
        <v>0</v>
      </c>
      <c r="AC34" s="168">
        <f>'AEO T31 Aluminum 2022 Raw'!AF23</f>
        <v>0</v>
      </c>
      <c r="AD34" s="168">
        <f>'AEO T31 Aluminum 2022 Raw'!AG23</f>
        <v>0</v>
      </c>
      <c r="AE34" s="168">
        <f>'AEO T31 Aluminum 2022 Raw'!AH23</f>
        <v>0</v>
      </c>
      <c r="AF34" s="168">
        <f>'AEO T31 Aluminum 2022 Raw'!AI23</f>
        <v>0</v>
      </c>
      <c r="AG34" s="256" t="str">
        <f>'AEO T31 Aluminum 2022 Raw'!AJ23</f>
        <v>- -</v>
      </c>
    </row>
    <row r="35" spans="1:33" ht="12" customHeight="1" x14ac:dyDescent="0.25">
      <c r="A35" s="38" t="s">
        <v>759</v>
      </c>
      <c r="B35" s="163" t="s">
        <v>4</v>
      </c>
      <c r="C35" s="168">
        <f>'AEO T31 Aluminum 2022 Raw'!F24</f>
        <v>0</v>
      </c>
      <c r="D35" s="168">
        <f>'AEO T31 Aluminum 2022 Raw'!G24</f>
        <v>0</v>
      </c>
      <c r="E35" s="168">
        <f>'AEO T31 Aluminum 2022 Raw'!H24</f>
        <v>0</v>
      </c>
      <c r="F35" s="168">
        <f>'AEO T31 Aluminum 2022 Raw'!I24</f>
        <v>0</v>
      </c>
      <c r="G35" s="168">
        <f>'AEO T31 Aluminum 2022 Raw'!J24</f>
        <v>0</v>
      </c>
      <c r="H35" s="168">
        <f>'AEO T31 Aluminum 2022 Raw'!K24</f>
        <v>0</v>
      </c>
      <c r="I35" s="168">
        <f>'AEO T31 Aluminum 2022 Raw'!L24</f>
        <v>0</v>
      </c>
      <c r="J35" s="168">
        <f>'AEO T31 Aluminum 2022 Raw'!M24</f>
        <v>0</v>
      </c>
      <c r="K35" s="168">
        <f>'AEO T31 Aluminum 2022 Raw'!N24</f>
        <v>0</v>
      </c>
      <c r="L35" s="168">
        <f>'AEO T31 Aluminum 2022 Raw'!O24</f>
        <v>0</v>
      </c>
      <c r="M35" s="168">
        <f>'AEO T31 Aluminum 2022 Raw'!P24</f>
        <v>0</v>
      </c>
      <c r="N35" s="168">
        <f>'AEO T31 Aluminum 2022 Raw'!Q24</f>
        <v>0</v>
      </c>
      <c r="O35" s="168">
        <f>'AEO T31 Aluminum 2022 Raw'!R24</f>
        <v>0</v>
      </c>
      <c r="P35" s="168">
        <f>'AEO T31 Aluminum 2022 Raw'!S24</f>
        <v>0</v>
      </c>
      <c r="Q35" s="168">
        <f>'AEO T31 Aluminum 2022 Raw'!T24</f>
        <v>0</v>
      </c>
      <c r="R35" s="168">
        <f>'AEO T31 Aluminum 2022 Raw'!U24</f>
        <v>0</v>
      </c>
      <c r="S35" s="168">
        <f>'AEO T31 Aluminum 2022 Raw'!V24</f>
        <v>0</v>
      </c>
      <c r="T35" s="168">
        <f>'AEO T31 Aluminum 2022 Raw'!W24</f>
        <v>0</v>
      </c>
      <c r="U35" s="168">
        <f>'AEO T31 Aluminum 2022 Raw'!X24</f>
        <v>0</v>
      </c>
      <c r="V35" s="168">
        <f>'AEO T31 Aluminum 2022 Raw'!Y24</f>
        <v>0</v>
      </c>
      <c r="W35" s="168">
        <f>'AEO T31 Aluminum 2022 Raw'!Z24</f>
        <v>0</v>
      </c>
      <c r="X35" s="168">
        <f>'AEO T31 Aluminum 2022 Raw'!AA24</f>
        <v>0</v>
      </c>
      <c r="Y35" s="168">
        <f>'AEO T31 Aluminum 2022 Raw'!AB24</f>
        <v>0</v>
      </c>
      <c r="Z35" s="168">
        <f>'AEO T31 Aluminum 2022 Raw'!AC24</f>
        <v>0</v>
      </c>
      <c r="AA35" s="168">
        <f>'AEO T31 Aluminum 2022 Raw'!AD24</f>
        <v>0</v>
      </c>
      <c r="AB35" s="168">
        <f>'AEO T31 Aluminum 2022 Raw'!AE24</f>
        <v>0</v>
      </c>
      <c r="AC35" s="168">
        <f>'AEO T31 Aluminum 2022 Raw'!AF24</f>
        <v>0</v>
      </c>
      <c r="AD35" s="168">
        <f>'AEO T31 Aluminum 2022 Raw'!AG24</f>
        <v>0</v>
      </c>
      <c r="AE35" s="168">
        <f>'AEO T31 Aluminum 2022 Raw'!AH24</f>
        <v>0</v>
      </c>
      <c r="AF35" s="168">
        <f>'AEO T31 Aluminum 2022 Raw'!AI24</f>
        <v>0</v>
      </c>
      <c r="AG35" s="256" t="str">
        <f>'AEO T31 Aluminum 2022 Raw'!AJ24</f>
        <v>- -</v>
      </c>
    </row>
    <row r="36" spans="1:33" ht="12" customHeight="1" x14ac:dyDescent="0.25">
      <c r="A36" s="38" t="s">
        <v>758</v>
      </c>
      <c r="B36" s="163" t="s">
        <v>5</v>
      </c>
      <c r="C36" s="168">
        <f>'AEO T31 Aluminum 2022 Raw'!F25</f>
        <v>0</v>
      </c>
      <c r="D36" s="168">
        <f>'AEO T31 Aluminum 2022 Raw'!G25</f>
        <v>0</v>
      </c>
      <c r="E36" s="168">
        <f>'AEO T31 Aluminum 2022 Raw'!H25</f>
        <v>0</v>
      </c>
      <c r="F36" s="168">
        <f>'AEO T31 Aluminum 2022 Raw'!I25</f>
        <v>0</v>
      </c>
      <c r="G36" s="168">
        <f>'AEO T31 Aluminum 2022 Raw'!J25</f>
        <v>0</v>
      </c>
      <c r="H36" s="168">
        <f>'AEO T31 Aluminum 2022 Raw'!K25</f>
        <v>0</v>
      </c>
      <c r="I36" s="168">
        <f>'AEO T31 Aluminum 2022 Raw'!L25</f>
        <v>0</v>
      </c>
      <c r="J36" s="168">
        <f>'AEO T31 Aluminum 2022 Raw'!M25</f>
        <v>0</v>
      </c>
      <c r="K36" s="168">
        <f>'AEO T31 Aluminum 2022 Raw'!N25</f>
        <v>0</v>
      </c>
      <c r="L36" s="168">
        <f>'AEO T31 Aluminum 2022 Raw'!O25</f>
        <v>0</v>
      </c>
      <c r="M36" s="168">
        <f>'AEO T31 Aluminum 2022 Raw'!P25</f>
        <v>0</v>
      </c>
      <c r="N36" s="168">
        <f>'AEO T31 Aluminum 2022 Raw'!Q25</f>
        <v>0</v>
      </c>
      <c r="O36" s="168">
        <f>'AEO T31 Aluminum 2022 Raw'!R25</f>
        <v>0</v>
      </c>
      <c r="P36" s="168">
        <f>'AEO T31 Aluminum 2022 Raw'!S25</f>
        <v>0</v>
      </c>
      <c r="Q36" s="168">
        <f>'AEO T31 Aluminum 2022 Raw'!T25</f>
        <v>0</v>
      </c>
      <c r="R36" s="168">
        <f>'AEO T31 Aluminum 2022 Raw'!U25</f>
        <v>0</v>
      </c>
      <c r="S36" s="168">
        <f>'AEO T31 Aluminum 2022 Raw'!V25</f>
        <v>0</v>
      </c>
      <c r="T36" s="168">
        <f>'AEO T31 Aluminum 2022 Raw'!W25</f>
        <v>0</v>
      </c>
      <c r="U36" s="168">
        <f>'AEO T31 Aluminum 2022 Raw'!X25</f>
        <v>0</v>
      </c>
      <c r="V36" s="168">
        <f>'AEO T31 Aluminum 2022 Raw'!Y25</f>
        <v>0</v>
      </c>
      <c r="W36" s="168">
        <f>'AEO T31 Aluminum 2022 Raw'!Z25</f>
        <v>0</v>
      </c>
      <c r="X36" s="168">
        <f>'AEO T31 Aluminum 2022 Raw'!AA25</f>
        <v>0</v>
      </c>
      <c r="Y36" s="168">
        <f>'AEO T31 Aluminum 2022 Raw'!AB25</f>
        <v>0</v>
      </c>
      <c r="Z36" s="168">
        <f>'AEO T31 Aluminum 2022 Raw'!AC25</f>
        <v>0</v>
      </c>
      <c r="AA36" s="168">
        <f>'AEO T31 Aluminum 2022 Raw'!AD25</f>
        <v>0</v>
      </c>
      <c r="AB36" s="168">
        <f>'AEO T31 Aluminum 2022 Raw'!AE25</f>
        <v>0</v>
      </c>
      <c r="AC36" s="168">
        <f>'AEO T31 Aluminum 2022 Raw'!AF25</f>
        <v>0</v>
      </c>
      <c r="AD36" s="168">
        <f>'AEO T31 Aluminum 2022 Raw'!AG25</f>
        <v>0</v>
      </c>
      <c r="AE36" s="168">
        <f>'AEO T31 Aluminum 2022 Raw'!AH25</f>
        <v>0</v>
      </c>
      <c r="AF36" s="168">
        <f>'AEO T31 Aluminum 2022 Raw'!AI25</f>
        <v>0</v>
      </c>
      <c r="AG36" s="256" t="str">
        <f>'AEO T31 Aluminum 2022 Raw'!AJ25</f>
        <v>- -</v>
      </c>
    </row>
    <row r="37" spans="1:33" ht="12" customHeight="1" x14ac:dyDescent="0.25">
      <c r="A37" s="38" t="s">
        <v>757</v>
      </c>
      <c r="B37" s="163" t="s">
        <v>59</v>
      </c>
      <c r="C37" s="168">
        <f>'AEO T31 Aluminum 2022 Raw'!F26</f>
        <v>2.7015000000000001E-2</v>
      </c>
      <c r="D37" s="168">
        <f>'AEO T31 Aluminum 2022 Raw'!G26</f>
        <v>2.6335999999999998E-2</v>
      </c>
      <c r="E37" s="168">
        <f>'AEO T31 Aluminum 2022 Raw'!H26</f>
        <v>2.7643999999999998E-2</v>
      </c>
      <c r="F37" s="168">
        <f>'AEO T31 Aluminum 2022 Raw'!I26</f>
        <v>2.6814999999999999E-2</v>
      </c>
      <c r="G37" s="168">
        <f>'AEO T31 Aluminum 2022 Raw'!J26</f>
        <v>2.6707000000000002E-2</v>
      </c>
      <c r="H37" s="168">
        <f>'AEO T31 Aluminum 2022 Raw'!K26</f>
        <v>2.6706000000000001E-2</v>
      </c>
      <c r="I37" s="168">
        <f>'AEO T31 Aluminum 2022 Raw'!L26</f>
        <v>2.6700999999999999E-2</v>
      </c>
      <c r="J37" s="168">
        <f>'AEO T31 Aluminum 2022 Raw'!M26</f>
        <v>2.6091E-2</v>
      </c>
      <c r="K37" s="168">
        <f>'AEO T31 Aluminum 2022 Raw'!N26</f>
        <v>2.5499000000000001E-2</v>
      </c>
      <c r="L37" s="168">
        <f>'AEO T31 Aluminum 2022 Raw'!O26</f>
        <v>2.5082E-2</v>
      </c>
      <c r="M37" s="168">
        <f>'AEO T31 Aluminum 2022 Raw'!P26</f>
        <v>2.4839E-2</v>
      </c>
      <c r="N37" s="168">
        <f>'AEO T31 Aluminum 2022 Raw'!Q26</f>
        <v>2.4434999999999998E-2</v>
      </c>
      <c r="O37" s="168">
        <f>'AEO T31 Aluminum 2022 Raw'!R26</f>
        <v>2.3935000000000001E-2</v>
      </c>
      <c r="P37" s="168">
        <f>'AEO T31 Aluminum 2022 Raw'!S26</f>
        <v>2.3591000000000001E-2</v>
      </c>
      <c r="Q37" s="168">
        <f>'AEO T31 Aluminum 2022 Raw'!T26</f>
        <v>2.3216000000000001E-2</v>
      </c>
      <c r="R37" s="168">
        <f>'AEO T31 Aluminum 2022 Raw'!U26</f>
        <v>2.2945E-2</v>
      </c>
      <c r="S37" s="168">
        <f>'AEO T31 Aluminum 2022 Raw'!V26</f>
        <v>2.2568999999999999E-2</v>
      </c>
      <c r="T37" s="168">
        <f>'AEO T31 Aluminum 2022 Raw'!W26</f>
        <v>2.2110999999999999E-2</v>
      </c>
      <c r="U37" s="168">
        <f>'AEO T31 Aluminum 2022 Raw'!X26</f>
        <v>2.1902000000000001E-2</v>
      </c>
      <c r="V37" s="168">
        <f>'AEO T31 Aluminum 2022 Raw'!Y26</f>
        <v>2.1610000000000001E-2</v>
      </c>
      <c r="W37" s="168">
        <f>'AEO T31 Aluminum 2022 Raw'!Z26</f>
        <v>2.1215999999999999E-2</v>
      </c>
      <c r="X37" s="168">
        <f>'AEO T31 Aluminum 2022 Raw'!AA26</f>
        <v>2.0972999999999999E-2</v>
      </c>
      <c r="Y37" s="168">
        <f>'AEO T31 Aluminum 2022 Raw'!AB26</f>
        <v>2.0556999999999999E-2</v>
      </c>
      <c r="Z37" s="168">
        <f>'AEO T31 Aluminum 2022 Raw'!AC26</f>
        <v>2.0143999999999999E-2</v>
      </c>
      <c r="AA37" s="168">
        <f>'AEO T31 Aluminum 2022 Raw'!AD26</f>
        <v>1.9890000000000001E-2</v>
      </c>
      <c r="AB37" s="168">
        <f>'AEO T31 Aluminum 2022 Raw'!AE26</f>
        <v>1.9519000000000002E-2</v>
      </c>
      <c r="AC37" s="168">
        <f>'AEO T31 Aluminum 2022 Raw'!AF26</f>
        <v>1.9264E-2</v>
      </c>
      <c r="AD37" s="168">
        <f>'AEO T31 Aluminum 2022 Raw'!AG26</f>
        <v>1.9084E-2</v>
      </c>
      <c r="AE37" s="168">
        <f>'AEO T31 Aluminum 2022 Raw'!AH26</f>
        <v>1.8813E-2</v>
      </c>
      <c r="AF37" s="168">
        <f>'AEO T31 Aluminum 2022 Raw'!AI26</f>
        <v>1.8551999999999999E-2</v>
      </c>
      <c r="AG37" s="256">
        <f>'AEO T31 Aluminum 2022 Raw'!AJ26</f>
        <v>-1.2999999999999999E-2</v>
      </c>
    </row>
    <row r="38" spans="1:33" ht="12" customHeight="1" x14ac:dyDescent="0.25">
      <c r="A38" s="38" t="s">
        <v>756</v>
      </c>
      <c r="B38" s="163" t="s">
        <v>6</v>
      </c>
      <c r="C38" s="168">
        <f>'AEO T31 Aluminum 2022 Raw'!F27</f>
        <v>2.673422</v>
      </c>
      <c r="D38" s="168">
        <f>'AEO T31 Aluminum 2022 Raw'!G27</f>
        <v>2.6074069999999998</v>
      </c>
      <c r="E38" s="168">
        <f>'AEO T31 Aluminum 2022 Raw'!H27</f>
        <v>2.595056</v>
      </c>
      <c r="F38" s="168">
        <f>'AEO T31 Aluminum 2022 Raw'!I27</f>
        <v>2.5773760000000001</v>
      </c>
      <c r="G38" s="168">
        <f>'AEO T31 Aluminum 2022 Raw'!J27</f>
        <v>2.563148</v>
      </c>
      <c r="H38" s="168">
        <f>'AEO T31 Aluminum 2022 Raw'!K27</f>
        <v>2.5447609999999998</v>
      </c>
      <c r="I38" s="168">
        <f>'AEO T31 Aluminum 2022 Raw'!L27</f>
        <v>2.5243639999999998</v>
      </c>
      <c r="J38" s="168">
        <f>'AEO T31 Aluminum 2022 Raw'!M27</f>
        <v>2.5000520000000002</v>
      </c>
      <c r="K38" s="168">
        <f>'AEO T31 Aluminum 2022 Raw'!N27</f>
        <v>2.4758740000000001</v>
      </c>
      <c r="L38" s="168">
        <f>'AEO T31 Aluminum 2022 Raw'!O27</f>
        <v>2.4580280000000001</v>
      </c>
      <c r="M38" s="168">
        <f>'AEO T31 Aluminum 2022 Raw'!P27</f>
        <v>2.4453610000000001</v>
      </c>
      <c r="N38" s="168">
        <f>'AEO T31 Aluminum 2022 Raw'!Q27</f>
        <v>2.4260480000000002</v>
      </c>
      <c r="O38" s="168">
        <f>'AEO T31 Aluminum 2022 Raw'!R27</f>
        <v>2.4069889999999998</v>
      </c>
      <c r="P38" s="168">
        <f>'AEO T31 Aluminum 2022 Raw'!S27</f>
        <v>2.3891840000000002</v>
      </c>
      <c r="Q38" s="168">
        <f>'AEO T31 Aluminum 2022 Raw'!T27</f>
        <v>2.3808790000000002</v>
      </c>
      <c r="R38" s="168">
        <f>'AEO T31 Aluminum 2022 Raw'!U27</f>
        <v>2.3728899999999999</v>
      </c>
      <c r="S38" s="168">
        <f>'AEO T31 Aluminum 2022 Raw'!V27</f>
        <v>2.3632949999999999</v>
      </c>
      <c r="T38" s="168">
        <f>'AEO T31 Aluminum 2022 Raw'!W27</f>
        <v>2.349494</v>
      </c>
      <c r="U38" s="168">
        <f>'AEO T31 Aluminum 2022 Raw'!X27</f>
        <v>2.3384649999999998</v>
      </c>
      <c r="V38" s="168">
        <f>'AEO T31 Aluminum 2022 Raw'!Y27</f>
        <v>2.3282639999999999</v>
      </c>
      <c r="W38" s="168">
        <f>'AEO T31 Aluminum 2022 Raw'!Z27</f>
        <v>2.31751</v>
      </c>
      <c r="X38" s="168">
        <f>'AEO T31 Aluminum 2022 Raw'!AA27</f>
        <v>2.3098139999999998</v>
      </c>
      <c r="Y38" s="168">
        <f>'AEO T31 Aluminum 2022 Raw'!AB27</f>
        <v>2.3034629999999998</v>
      </c>
      <c r="Z38" s="168">
        <f>'AEO T31 Aluminum 2022 Raw'!AC27</f>
        <v>2.2966150000000001</v>
      </c>
      <c r="AA38" s="168">
        <f>'AEO T31 Aluminum 2022 Raw'!AD27</f>
        <v>2.2913269999999999</v>
      </c>
      <c r="AB38" s="168">
        <f>'AEO T31 Aluminum 2022 Raw'!AE27</f>
        <v>2.2845529999999998</v>
      </c>
      <c r="AC38" s="168">
        <f>'AEO T31 Aluminum 2022 Raw'!AF27</f>
        <v>2.2775069999999999</v>
      </c>
      <c r="AD38" s="168">
        <f>'AEO T31 Aluminum 2022 Raw'!AG27</f>
        <v>2.2716059999999998</v>
      </c>
      <c r="AE38" s="168">
        <f>'AEO T31 Aluminum 2022 Raw'!AH27</f>
        <v>2.265123</v>
      </c>
      <c r="AF38" s="168">
        <f>'AEO T31 Aluminum 2022 Raw'!AI27</f>
        <v>2.2568779999999999</v>
      </c>
      <c r="AG38" s="256">
        <f>'AEO T31 Aluminum 2022 Raw'!AJ27</f>
        <v>-6.0000000000000001E-3</v>
      </c>
    </row>
    <row r="39" spans="1:33" ht="12" customHeight="1" x14ac:dyDescent="0.25">
      <c r="A39" s="38" t="s">
        <v>755</v>
      </c>
      <c r="B39" s="163" t="s">
        <v>7</v>
      </c>
      <c r="C39" s="168">
        <f>'AEO T31 Aluminum 2022 Raw'!F28</f>
        <v>0</v>
      </c>
      <c r="D39" s="168">
        <f>'AEO T31 Aluminum 2022 Raw'!G28</f>
        <v>0</v>
      </c>
      <c r="E39" s="168">
        <f>'AEO T31 Aluminum 2022 Raw'!H28</f>
        <v>0</v>
      </c>
      <c r="F39" s="168">
        <f>'AEO T31 Aluminum 2022 Raw'!I28</f>
        <v>0</v>
      </c>
      <c r="G39" s="168">
        <f>'AEO T31 Aluminum 2022 Raw'!J28</f>
        <v>0</v>
      </c>
      <c r="H39" s="168">
        <f>'AEO T31 Aluminum 2022 Raw'!K28</f>
        <v>0</v>
      </c>
      <c r="I39" s="168">
        <f>'AEO T31 Aluminum 2022 Raw'!L28</f>
        <v>0</v>
      </c>
      <c r="J39" s="168">
        <f>'AEO T31 Aluminum 2022 Raw'!M28</f>
        <v>0</v>
      </c>
      <c r="K39" s="168">
        <f>'AEO T31 Aluminum 2022 Raw'!N28</f>
        <v>0</v>
      </c>
      <c r="L39" s="168">
        <f>'AEO T31 Aluminum 2022 Raw'!O28</f>
        <v>0</v>
      </c>
      <c r="M39" s="168">
        <f>'AEO T31 Aluminum 2022 Raw'!P28</f>
        <v>0</v>
      </c>
      <c r="N39" s="168">
        <f>'AEO T31 Aluminum 2022 Raw'!Q28</f>
        <v>0</v>
      </c>
      <c r="O39" s="168">
        <f>'AEO T31 Aluminum 2022 Raw'!R28</f>
        <v>0</v>
      </c>
      <c r="P39" s="168">
        <f>'AEO T31 Aluminum 2022 Raw'!S28</f>
        <v>0</v>
      </c>
      <c r="Q39" s="168">
        <f>'AEO T31 Aluminum 2022 Raw'!T28</f>
        <v>0</v>
      </c>
      <c r="R39" s="168">
        <f>'AEO T31 Aluminum 2022 Raw'!U28</f>
        <v>0</v>
      </c>
      <c r="S39" s="168">
        <f>'AEO T31 Aluminum 2022 Raw'!V28</f>
        <v>0</v>
      </c>
      <c r="T39" s="168">
        <f>'AEO T31 Aluminum 2022 Raw'!W28</f>
        <v>0</v>
      </c>
      <c r="U39" s="168">
        <f>'AEO T31 Aluminum 2022 Raw'!X28</f>
        <v>0</v>
      </c>
      <c r="V39" s="168">
        <f>'AEO T31 Aluminum 2022 Raw'!Y28</f>
        <v>0</v>
      </c>
      <c r="W39" s="168">
        <f>'AEO T31 Aluminum 2022 Raw'!Z28</f>
        <v>0</v>
      </c>
      <c r="X39" s="168">
        <f>'AEO T31 Aluminum 2022 Raw'!AA28</f>
        <v>0</v>
      </c>
      <c r="Y39" s="168">
        <f>'AEO T31 Aluminum 2022 Raw'!AB28</f>
        <v>0</v>
      </c>
      <c r="Z39" s="168">
        <f>'AEO T31 Aluminum 2022 Raw'!AC28</f>
        <v>0</v>
      </c>
      <c r="AA39" s="168">
        <f>'AEO T31 Aluminum 2022 Raw'!AD28</f>
        <v>0</v>
      </c>
      <c r="AB39" s="168">
        <f>'AEO T31 Aluminum 2022 Raw'!AE28</f>
        <v>0</v>
      </c>
      <c r="AC39" s="168">
        <f>'AEO T31 Aluminum 2022 Raw'!AF28</f>
        <v>0</v>
      </c>
      <c r="AD39" s="168">
        <f>'AEO T31 Aluminum 2022 Raw'!AG28</f>
        <v>0</v>
      </c>
      <c r="AE39" s="168">
        <f>'AEO T31 Aluminum 2022 Raw'!AH28</f>
        <v>0</v>
      </c>
      <c r="AF39" s="168">
        <f>'AEO T31 Aluminum 2022 Raw'!AI28</f>
        <v>0</v>
      </c>
      <c r="AG39" s="256" t="str">
        <f>'AEO T31 Aluminum 2022 Raw'!AJ28</f>
        <v>- -</v>
      </c>
    </row>
    <row r="40" spans="1:33" ht="12" customHeight="1" x14ac:dyDescent="0.25">
      <c r="A40" s="38" t="s">
        <v>754</v>
      </c>
      <c r="B40" s="163" t="s">
        <v>10</v>
      </c>
      <c r="C40" s="168">
        <f>'AEO T31 Aluminum 2022 Raw'!F29</f>
        <v>0</v>
      </c>
      <c r="D40" s="168">
        <f>'AEO T31 Aluminum 2022 Raw'!G29</f>
        <v>0</v>
      </c>
      <c r="E40" s="168">
        <f>'AEO T31 Aluminum 2022 Raw'!H29</f>
        <v>0</v>
      </c>
      <c r="F40" s="168">
        <f>'AEO T31 Aluminum 2022 Raw'!I29</f>
        <v>0</v>
      </c>
      <c r="G40" s="168">
        <f>'AEO T31 Aluminum 2022 Raw'!J29</f>
        <v>0</v>
      </c>
      <c r="H40" s="168">
        <f>'AEO T31 Aluminum 2022 Raw'!K29</f>
        <v>0</v>
      </c>
      <c r="I40" s="168">
        <f>'AEO T31 Aluminum 2022 Raw'!L29</f>
        <v>0</v>
      </c>
      <c r="J40" s="168">
        <f>'AEO T31 Aluminum 2022 Raw'!M29</f>
        <v>0</v>
      </c>
      <c r="K40" s="168">
        <f>'AEO T31 Aluminum 2022 Raw'!N29</f>
        <v>0</v>
      </c>
      <c r="L40" s="168">
        <f>'AEO T31 Aluminum 2022 Raw'!O29</f>
        <v>0</v>
      </c>
      <c r="M40" s="168">
        <f>'AEO T31 Aluminum 2022 Raw'!P29</f>
        <v>0</v>
      </c>
      <c r="N40" s="168">
        <f>'AEO T31 Aluminum 2022 Raw'!Q29</f>
        <v>0</v>
      </c>
      <c r="O40" s="168">
        <f>'AEO T31 Aluminum 2022 Raw'!R29</f>
        <v>0</v>
      </c>
      <c r="P40" s="168">
        <f>'AEO T31 Aluminum 2022 Raw'!S29</f>
        <v>0</v>
      </c>
      <c r="Q40" s="168">
        <f>'AEO T31 Aluminum 2022 Raw'!T29</f>
        <v>0</v>
      </c>
      <c r="R40" s="168">
        <f>'AEO T31 Aluminum 2022 Raw'!U29</f>
        <v>0</v>
      </c>
      <c r="S40" s="168">
        <f>'AEO T31 Aluminum 2022 Raw'!V29</f>
        <v>0</v>
      </c>
      <c r="T40" s="168">
        <f>'AEO T31 Aluminum 2022 Raw'!W29</f>
        <v>0</v>
      </c>
      <c r="U40" s="168">
        <f>'AEO T31 Aluminum 2022 Raw'!X29</f>
        <v>0</v>
      </c>
      <c r="V40" s="168">
        <f>'AEO T31 Aluminum 2022 Raw'!Y29</f>
        <v>0</v>
      </c>
      <c r="W40" s="168">
        <f>'AEO T31 Aluminum 2022 Raw'!Z29</f>
        <v>0</v>
      </c>
      <c r="X40" s="168">
        <f>'AEO T31 Aluminum 2022 Raw'!AA29</f>
        <v>0</v>
      </c>
      <c r="Y40" s="168">
        <f>'AEO T31 Aluminum 2022 Raw'!AB29</f>
        <v>0</v>
      </c>
      <c r="Z40" s="168">
        <f>'AEO T31 Aluminum 2022 Raw'!AC29</f>
        <v>0</v>
      </c>
      <c r="AA40" s="168">
        <f>'AEO T31 Aluminum 2022 Raw'!AD29</f>
        <v>0</v>
      </c>
      <c r="AB40" s="168">
        <f>'AEO T31 Aluminum 2022 Raw'!AE29</f>
        <v>0</v>
      </c>
      <c r="AC40" s="168">
        <f>'AEO T31 Aluminum 2022 Raw'!AF29</f>
        <v>0</v>
      </c>
      <c r="AD40" s="168">
        <f>'AEO T31 Aluminum 2022 Raw'!AG29</f>
        <v>0</v>
      </c>
      <c r="AE40" s="168">
        <f>'AEO T31 Aluminum 2022 Raw'!AH29</f>
        <v>0</v>
      </c>
      <c r="AF40" s="168">
        <f>'AEO T31 Aluminum 2022 Raw'!AI29</f>
        <v>0</v>
      </c>
      <c r="AG40" s="256" t="str">
        <f>'AEO T31 Aluminum 2022 Raw'!AJ29</f>
        <v>- -</v>
      </c>
    </row>
    <row r="41" spans="1:33" ht="15" customHeight="1" x14ac:dyDescent="0.25">
      <c r="A41" s="38" t="s">
        <v>753</v>
      </c>
      <c r="B41" s="163" t="s">
        <v>11</v>
      </c>
      <c r="C41" s="168">
        <f>'AEO T31 Aluminum 2022 Raw'!F30</f>
        <v>2.258527</v>
      </c>
      <c r="D41" s="168">
        <f>'AEO T31 Aluminum 2022 Raw'!G30</f>
        <v>2.2501950000000002</v>
      </c>
      <c r="E41" s="168">
        <f>'AEO T31 Aluminum 2022 Raw'!H30</f>
        <v>2.2741370000000001</v>
      </c>
      <c r="F41" s="168">
        <f>'AEO T31 Aluminum 2022 Raw'!I30</f>
        <v>2.2479879999999999</v>
      </c>
      <c r="G41" s="168">
        <f>'AEO T31 Aluminum 2022 Raw'!J30</f>
        <v>2.231411</v>
      </c>
      <c r="H41" s="168">
        <f>'AEO T31 Aluminum 2022 Raw'!K30</f>
        <v>2.213349</v>
      </c>
      <c r="I41" s="168">
        <f>'AEO T31 Aluminum 2022 Raw'!L30</f>
        <v>2.1912669999999999</v>
      </c>
      <c r="J41" s="168">
        <f>'AEO T31 Aluminum 2022 Raw'!M30</f>
        <v>2.1659449999999998</v>
      </c>
      <c r="K41" s="168">
        <f>'AEO T31 Aluminum 2022 Raw'!N30</f>
        <v>2.141451</v>
      </c>
      <c r="L41" s="168">
        <f>'AEO T31 Aluminum 2022 Raw'!O30</f>
        <v>2.1199979999999998</v>
      </c>
      <c r="M41" s="168">
        <f>'AEO T31 Aluminum 2022 Raw'!P30</f>
        <v>2.1017830000000002</v>
      </c>
      <c r="N41" s="168">
        <f>'AEO T31 Aluminum 2022 Raw'!Q30</f>
        <v>2.089162</v>
      </c>
      <c r="O41" s="168">
        <f>'AEO T31 Aluminum 2022 Raw'!R30</f>
        <v>2.0633509999999999</v>
      </c>
      <c r="P41" s="168">
        <f>'AEO T31 Aluminum 2022 Raw'!S30</f>
        <v>2.0186060000000001</v>
      </c>
      <c r="Q41" s="168">
        <f>'AEO T31 Aluminum 2022 Raw'!T30</f>
        <v>2.01336</v>
      </c>
      <c r="R41" s="168">
        <f>'AEO T31 Aluminum 2022 Raw'!U30</f>
        <v>1.9955350000000001</v>
      </c>
      <c r="S41" s="168">
        <f>'AEO T31 Aluminum 2022 Raw'!V30</f>
        <v>1.983358</v>
      </c>
      <c r="T41" s="168">
        <f>'AEO T31 Aluminum 2022 Raw'!W30</f>
        <v>1.9570339999999999</v>
      </c>
      <c r="U41" s="168">
        <f>'AEO T31 Aluminum 2022 Raw'!X30</f>
        <v>1.9344680000000001</v>
      </c>
      <c r="V41" s="168">
        <f>'AEO T31 Aluminum 2022 Raw'!Y30</f>
        <v>1.898207</v>
      </c>
      <c r="W41" s="168">
        <f>'AEO T31 Aluminum 2022 Raw'!Z30</f>
        <v>1.879149</v>
      </c>
      <c r="X41" s="168">
        <f>'AEO T31 Aluminum 2022 Raw'!AA30</f>
        <v>1.8659539999999999</v>
      </c>
      <c r="Y41" s="168">
        <f>'AEO T31 Aluminum 2022 Raw'!AB30</f>
        <v>1.856833</v>
      </c>
      <c r="Z41" s="168">
        <f>'AEO T31 Aluminum 2022 Raw'!AC30</f>
        <v>1.8464970000000001</v>
      </c>
      <c r="AA41" s="168">
        <f>'AEO T31 Aluminum 2022 Raw'!AD30</f>
        <v>1.836605</v>
      </c>
      <c r="AB41" s="168">
        <f>'AEO T31 Aluminum 2022 Raw'!AE30</f>
        <v>1.8291040000000001</v>
      </c>
      <c r="AC41" s="168">
        <f>'AEO T31 Aluminum 2022 Raw'!AF30</f>
        <v>1.820616</v>
      </c>
      <c r="AD41" s="168">
        <f>'AEO T31 Aluminum 2022 Raw'!AG30</f>
        <v>1.812953</v>
      </c>
      <c r="AE41" s="168">
        <f>'AEO T31 Aluminum 2022 Raw'!AH30</f>
        <v>1.8058289999999999</v>
      </c>
      <c r="AF41" s="168">
        <f>'AEO T31 Aluminum 2022 Raw'!AI30</f>
        <v>1.7984610000000001</v>
      </c>
      <c r="AG41" s="256">
        <f>'AEO T31 Aluminum 2022 Raw'!AJ30</f>
        <v>-8.0000000000000002E-3</v>
      </c>
    </row>
    <row r="42" spans="1:33" ht="15" customHeight="1" x14ac:dyDescent="0.25">
      <c r="A42" s="38" t="s">
        <v>752</v>
      </c>
      <c r="B42" s="162" t="s">
        <v>0</v>
      </c>
      <c r="C42" s="168">
        <f>'AEO T31 Aluminum 2022 Raw'!F31</f>
        <v>4.9589639999999999</v>
      </c>
      <c r="D42" s="168">
        <f>'AEO T31 Aluminum 2022 Raw'!G31</f>
        <v>4.8839379999999997</v>
      </c>
      <c r="E42" s="168">
        <f>'AEO T31 Aluminum 2022 Raw'!H31</f>
        <v>4.8968369999999997</v>
      </c>
      <c r="F42" s="168">
        <f>'AEO T31 Aluminum 2022 Raw'!I31</f>
        <v>4.8521780000000003</v>
      </c>
      <c r="G42" s="168">
        <f>'AEO T31 Aluminum 2022 Raw'!J31</f>
        <v>4.8212659999999996</v>
      </c>
      <c r="H42" s="168">
        <f>'AEO T31 Aluminum 2022 Raw'!K31</f>
        <v>4.7848160000000002</v>
      </c>
      <c r="I42" s="168">
        <f>'AEO T31 Aluminum 2022 Raw'!L31</f>
        <v>4.7423320000000002</v>
      </c>
      <c r="J42" s="168">
        <f>'AEO T31 Aluminum 2022 Raw'!M31</f>
        <v>4.692088</v>
      </c>
      <c r="K42" s="168">
        <f>'AEO T31 Aluminum 2022 Raw'!N31</f>
        <v>4.6428240000000001</v>
      </c>
      <c r="L42" s="168">
        <f>'AEO T31 Aluminum 2022 Raw'!O31</f>
        <v>4.6031069999999996</v>
      </c>
      <c r="M42" s="168">
        <f>'AEO T31 Aluminum 2022 Raw'!P31</f>
        <v>4.5719820000000002</v>
      </c>
      <c r="N42" s="168">
        <f>'AEO T31 Aluminum 2022 Raw'!Q31</f>
        <v>4.5396460000000003</v>
      </c>
      <c r="O42" s="168">
        <f>'AEO T31 Aluminum 2022 Raw'!R31</f>
        <v>4.494275</v>
      </c>
      <c r="P42" s="168">
        <f>'AEO T31 Aluminum 2022 Raw'!S31</f>
        <v>4.431381</v>
      </c>
      <c r="Q42" s="168">
        <f>'AEO T31 Aluminum 2022 Raw'!T31</f>
        <v>4.4174550000000004</v>
      </c>
      <c r="R42" s="168">
        <f>'AEO T31 Aluminum 2022 Raw'!U31</f>
        <v>4.3913700000000002</v>
      </c>
      <c r="S42" s="168">
        <f>'AEO T31 Aluminum 2022 Raw'!V31</f>
        <v>4.3692229999999999</v>
      </c>
      <c r="T42" s="168">
        <f>'AEO T31 Aluminum 2022 Raw'!W31</f>
        <v>4.3286389999999999</v>
      </c>
      <c r="U42" s="168">
        <f>'AEO T31 Aluminum 2022 Raw'!X31</f>
        <v>4.294835</v>
      </c>
      <c r="V42" s="168">
        <f>'AEO T31 Aluminum 2022 Raw'!Y31</f>
        <v>4.248081</v>
      </c>
      <c r="W42" s="168">
        <f>'AEO T31 Aluminum 2022 Raw'!Z31</f>
        <v>4.2178750000000003</v>
      </c>
      <c r="X42" s="168">
        <f>'AEO T31 Aluminum 2022 Raw'!AA31</f>
        <v>4.1967410000000003</v>
      </c>
      <c r="Y42" s="168">
        <f>'AEO T31 Aluminum 2022 Raw'!AB31</f>
        <v>4.1808529999999999</v>
      </c>
      <c r="Z42" s="168">
        <f>'AEO T31 Aluminum 2022 Raw'!AC31</f>
        <v>4.1632559999999996</v>
      </c>
      <c r="AA42" s="168">
        <f>'AEO T31 Aluminum 2022 Raw'!AD31</f>
        <v>4.1478219999999997</v>
      </c>
      <c r="AB42" s="168">
        <f>'AEO T31 Aluminum 2022 Raw'!AE31</f>
        <v>4.1331759999999997</v>
      </c>
      <c r="AC42" s="168">
        <f>'AEO T31 Aluminum 2022 Raw'!AF31</f>
        <v>4.1173859999999998</v>
      </c>
      <c r="AD42" s="168">
        <f>'AEO T31 Aluminum 2022 Raw'!AG31</f>
        <v>4.1036429999999999</v>
      </c>
      <c r="AE42" s="168">
        <f>'AEO T31 Aluminum 2022 Raw'!AH31</f>
        <v>4.0897649999999999</v>
      </c>
      <c r="AF42" s="168">
        <f>'AEO T31 Aluminum 2022 Raw'!AI31</f>
        <v>4.0738909999999997</v>
      </c>
      <c r="AG42" s="256">
        <f>'AEO T31 Aluminum 2022 Raw'!AJ31</f>
        <v>-7.0000000000000001E-3</v>
      </c>
    </row>
    <row r="43" spans="1:33" ht="15" customHeight="1" x14ac:dyDescent="0.25">
      <c r="C43" s="168"/>
      <c r="D43" s="168"/>
      <c r="E43" s="168"/>
      <c r="F43" s="168"/>
      <c r="G43" s="168"/>
      <c r="H43" s="168"/>
      <c r="I43" s="168"/>
      <c r="J43" s="168"/>
      <c r="K43" s="168"/>
      <c r="L43" s="168"/>
      <c r="M43" s="168"/>
      <c r="N43" s="168"/>
      <c r="O43" s="168"/>
      <c r="P43" s="168"/>
      <c r="Q43" s="168"/>
      <c r="R43" s="168"/>
      <c r="S43" s="168"/>
      <c r="T43" s="168"/>
      <c r="U43" s="168"/>
      <c r="V43" s="168"/>
      <c r="W43" s="168"/>
      <c r="X43" s="168"/>
      <c r="Y43" s="168"/>
      <c r="Z43" s="168"/>
      <c r="AA43" s="168"/>
      <c r="AB43" s="168"/>
      <c r="AC43" s="168"/>
      <c r="AD43" s="168"/>
      <c r="AE43" s="168"/>
      <c r="AF43" s="168"/>
      <c r="AG43" s="256"/>
    </row>
    <row r="44" spans="1:33" ht="15" customHeight="1" x14ac:dyDescent="0.25">
      <c r="B44" s="162" t="s">
        <v>500</v>
      </c>
      <c r="C44" s="168"/>
      <c r="D44" s="168"/>
      <c r="E44" s="168"/>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256"/>
    </row>
    <row r="45" spans="1:33" ht="15" customHeight="1" x14ac:dyDescent="0.25">
      <c r="A45" s="38" t="s">
        <v>751</v>
      </c>
      <c r="B45" s="162" t="s">
        <v>220</v>
      </c>
      <c r="C45" s="164">
        <f>'AEO T31 Aluminum 2022 Raw'!F33</f>
        <v>16.040806</v>
      </c>
      <c r="D45" s="164">
        <f>'AEO T31 Aluminum 2022 Raw'!G33</f>
        <v>16.630261999999998</v>
      </c>
      <c r="E45" s="164">
        <f>'AEO T31 Aluminum 2022 Raw'!H33</f>
        <v>16.363620999999998</v>
      </c>
      <c r="F45" s="164">
        <f>'AEO T31 Aluminum 2022 Raw'!I33</f>
        <v>15.119543999999999</v>
      </c>
      <c r="G45" s="164">
        <f>'AEO T31 Aluminum 2022 Raw'!J33</f>
        <v>14.73396</v>
      </c>
      <c r="H45" s="164">
        <f>'AEO T31 Aluminum 2022 Raw'!K33</f>
        <v>14.621717</v>
      </c>
      <c r="I45" s="164">
        <f>'AEO T31 Aluminum 2022 Raw'!L33</f>
        <v>14.364319</v>
      </c>
      <c r="J45" s="164">
        <f>'AEO T31 Aluminum 2022 Raw'!M33</f>
        <v>14.354507999999999</v>
      </c>
      <c r="K45" s="164">
        <f>'AEO T31 Aluminum 2022 Raw'!N33</f>
        <v>14.216037999999999</v>
      </c>
      <c r="L45" s="164">
        <f>'AEO T31 Aluminum 2022 Raw'!O33</f>
        <v>14.004512</v>
      </c>
      <c r="M45" s="164">
        <f>'AEO T31 Aluminum 2022 Raw'!P33</f>
        <v>13.870009</v>
      </c>
      <c r="N45" s="164">
        <f>'AEO T31 Aluminum 2022 Raw'!Q33</f>
        <v>13.688761</v>
      </c>
      <c r="O45" s="164">
        <f>'AEO T31 Aluminum 2022 Raw'!R33</f>
        <v>13.678915</v>
      </c>
      <c r="P45" s="164">
        <f>'AEO T31 Aluminum 2022 Raw'!S33</f>
        <v>13.208157999999999</v>
      </c>
      <c r="Q45" s="164">
        <f>'AEO T31 Aluminum 2022 Raw'!T33</f>
        <v>12.899659</v>
      </c>
      <c r="R45" s="164">
        <f>'AEO T31 Aluminum 2022 Raw'!U33</f>
        <v>12.608979</v>
      </c>
      <c r="S45" s="164">
        <f>'AEO T31 Aluminum 2022 Raw'!V33</f>
        <v>12.426795</v>
      </c>
      <c r="T45" s="164">
        <f>'AEO T31 Aluminum 2022 Raw'!W33</f>
        <v>12.33061</v>
      </c>
      <c r="U45" s="164">
        <f>'AEO T31 Aluminum 2022 Raw'!X33</f>
        <v>12.198403000000001</v>
      </c>
      <c r="V45" s="164">
        <f>'AEO T31 Aluminum 2022 Raw'!Y33</f>
        <v>11.931870999999999</v>
      </c>
      <c r="W45" s="164">
        <f>'AEO T31 Aluminum 2022 Raw'!Z33</f>
        <v>11.873158</v>
      </c>
      <c r="X45" s="164">
        <f>'AEO T31 Aluminum 2022 Raw'!AA33</f>
        <v>11.888558</v>
      </c>
      <c r="Y45" s="164">
        <f>'AEO T31 Aluminum 2022 Raw'!AB33</f>
        <v>11.87757</v>
      </c>
      <c r="Z45" s="164">
        <f>'AEO T31 Aluminum 2022 Raw'!AC33</f>
        <v>11.791567000000001</v>
      </c>
      <c r="AA45" s="164">
        <f>'AEO T31 Aluminum 2022 Raw'!AD33</f>
        <v>11.758235000000001</v>
      </c>
      <c r="AB45" s="164">
        <f>'AEO T31 Aluminum 2022 Raw'!AE33</f>
        <v>11.80484</v>
      </c>
      <c r="AC45" s="164">
        <f>'AEO T31 Aluminum 2022 Raw'!AF33</f>
        <v>11.820057</v>
      </c>
      <c r="AD45" s="164">
        <f>'AEO T31 Aluminum 2022 Raw'!AG33</f>
        <v>11.780932999999999</v>
      </c>
      <c r="AE45" s="164">
        <f>'AEO T31 Aluminum 2022 Raw'!AH33</f>
        <v>11.734954</v>
      </c>
      <c r="AF45" s="164">
        <f>'AEO T31 Aluminum 2022 Raw'!AI33</f>
        <v>11.857208999999999</v>
      </c>
      <c r="AG45" s="256">
        <f>'AEO T31 Aluminum 2022 Raw'!AJ33</f>
        <v>-0.01</v>
      </c>
    </row>
    <row r="46" spans="1:33" ht="15" customHeight="1" x14ac:dyDescent="0.25">
      <c r="C46" s="164"/>
      <c r="D46" s="164"/>
      <c r="E46" s="164"/>
      <c r="F46" s="164"/>
      <c r="G46" s="164"/>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c r="AG46" s="256"/>
    </row>
    <row r="47" spans="1:33" ht="15" customHeight="1" x14ac:dyDescent="0.25">
      <c r="C47" s="164"/>
      <c r="D47" s="164"/>
      <c r="E47" s="164"/>
      <c r="F47" s="164"/>
      <c r="G47" s="164"/>
      <c r="H47" s="164"/>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c r="AG47" s="256"/>
    </row>
    <row r="48" spans="1:33" ht="15" customHeight="1" x14ac:dyDescent="0.25">
      <c r="B48" s="162" t="s">
        <v>498</v>
      </c>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c r="AG48" s="256"/>
    </row>
    <row r="49" spans="1:34" ht="15" customHeight="1" x14ac:dyDescent="0.25">
      <c r="B49" s="162" t="s">
        <v>229</v>
      </c>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c r="AA49" s="164"/>
      <c r="AB49" s="164"/>
      <c r="AC49" s="164"/>
      <c r="AD49" s="164"/>
      <c r="AE49" s="164"/>
      <c r="AF49" s="164"/>
      <c r="AG49" s="256"/>
    </row>
    <row r="50" spans="1:34" ht="15" customHeight="1" x14ac:dyDescent="0.25">
      <c r="A50" s="38" t="s">
        <v>750</v>
      </c>
      <c r="B50" s="163" t="s">
        <v>230</v>
      </c>
      <c r="C50" s="164">
        <f>'AEO T31 Aluminum 2022 Raw'!F36</f>
        <v>0</v>
      </c>
      <c r="D50" s="164">
        <f>'AEO T31 Aluminum 2022 Raw'!G36</f>
        <v>0</v>
      </c>
      <c r="E50" s="164">
        <f>'AEO T31 Aluminum 2022 Raw'!H36</f>
        <v>0</v>
      </c>
      <c r="F50" s="164">
        <f>'AEO T31 Aluminum 2022 Raw'!I36</f>
        <v>0</v>
      </c>
      <c r="G50" s="164">
        <f>'AEO T31 Aluminum 2022 Raw'!J36</f>
        <v>0</v>
      </c>
      <c r="H50" s="164">
        <f>'AEO T31 Aluminum 2022 Raw'!K36</f>
        <v>0</v>
      </c>
      <c r="I50" s="164">
        <f>'AEO T31 Aluminum 2022 Raw'!L36</f>
        <v>0</v>
      </c>
      <c r="J50" s="164">
        <f>'AEO T31 Aluminum 2022 Raw'!M36</f>
        <v>0</v>
      </c>
      <c r="K50" s="164">
        <f>'AEO T31 Aluminum 2022 Raw'!N36</f>
        <v>0</v>
      </c>
      <c r="L50" s="164">
        <f>'AEO T31 Aluminum 2022 Raw'!O36</f>
        <v>0</v>
      </c>
      <c r="M50" s="164">
        <f>'AEO T31 Aluminum 2022 Raw'!P36</f>
        <v>0</v>
      </c>
      <c r="N50" s="164">
        <f>'AEO T31 Aluminum 2022 Raw'!Q36</f>
        <v>0</v>
      </c>
      <c r="O50" s="164">
        <f>'AEO T31 Aluminum 2022 Raw'!R36</f>
        <v>0</v>
      </c>
      <c r="P50" s="164">
        <f>'AEO T31 Aluminum 2022 Raw'!S36</f>
        <v>0</v>
      </c>
      <c r="Q50" s="164">
        <f>'AEO T31 Aluminum 2022 Raw'!T36</f>
        <v>0</v>
      </c>
      <c r="R50" s="164">
        <f>'AEO T31 Aluminum 2022 Raw'!U36</f>
        <v>0</v>
      </c>
      <c r="S50" s="164">
        <f>'AEO T31 Aluminum 2022 Raw'!V36</f>
        <v>0</v>
      </c>
      <c r="T50" s="164">
        <f>'AEO T31 Aluminum 2022 Raw'!W36</f>
        <v>0</v>
      </c>
      <c r="U50" s="164">
        <f>'AEO T31 Aluminum 2022 Raw'!X36</f>
        <v>0</v>
      </c>
      <c r="V50" s="164">
        <f>'AEO T31 Aluminum 2022 Raw'!Y36</f>
        <v>0</v>
      </c>
      <c r="W50" s="164">
        <f>'AEO T31 Aluminum 2022 Raw'!Z36</f>
        <v>0</v>
      </c>
      <c r="X50" s="164">
        <f>'AEO T31 Aluminum 2022 Raw'!AA36</f>
        <v>0</v>
      </c>
      <c r="Y50" s="164">
        <f>'AEO T31 Aluminum 2022 Raw'!AB36</f>
        <v>0</v>
      </c>
      <c r="Z50" s="164">
        <f>'AEO T31 Aluminum 2022 Raw'!AC36</f>
        <v>0</v>
      </c>
      <c r="AA50" s="164">
        <f>'AEO T31 Aluminum 2022 Raw'!AD36</f>
        <v>0</v>
      </c>
      <c r="AB50" s="164">
        <f>'AEO T31 Aluminum 2022 Raw'!AE36</f>
        <v>0</v>
      </c>
      <c r="AC50" s="164">
        <f>'AEO T31 Aluminum 2022 Raw'!AF36</f>
        <v>0</v>
      </c>
      <c r="AD50" s="164">
        <f>'AEO T31 Aluminum 2022 Raw'!AG36</f>
        <v>0</v>
      </c>
      <c r="AE50" s="164">
        <f>'AEO T31 Aluminum 2022 Raw'!AH36</f>
        <v>0</v>
      </c>
      <c r="AF50" s="164">
        <f>'AEO T31 Aluminum 2022 Raw'!AI36</f>
        <v>0</v>
      </c>
      <c r="AG50" s="256" t="str">
        <f>'AEO T31 Aluminum 2022 Raw'!AJ36</f>
        <v>- -</v>
      </c>
    </row>
    <row r="51" spans="1:34" ht="15" customHeight="1" x14ac:dyDescent="0.25">
      <c r="A51" s="38" t="s">
        <v>749</v>
      </c>
      <c r="B51" s="163" t="s">
        <v>21</v>
      </c>
      <c r="C51" s="164">
        <f>'AEO T31 Aluminum 2022 Raw'!F37</f>
        <v>2.4001999999999999E-2</v>
      </c>
      <c r="D51" s="164">
        <f>'AEO T31 Aluminum 2022 Raw'!G37</f>
        <v>2.4004000000000001E-2</v>
      </c>
      <c r="E51" s="164">
        <f>'AEO T31 Aluminum 2022 Raw'!H37</f>
        <v>2.4007000000000001E-2</v>
      </c>
      <c r="F51" s="164">
        <f>'AEO T31 Aluminum 2022 Raw'!I37</f>
        <v>2.4008000000000002E-2</v>
      </c>
      <c r="G51" s="164">
        <f>'AEO T31 Aluminum 2022 Raw'!J37</f>
        <v>2.4008999999999999E-2</v>
      </c>
      <c r="H51" s="164">
        <f>'AEO T31 Aluminum 2022 Raw'!K37</f>
        <v>2.401E-2</v>
      </c>
      <c r="I51" s="164">
        <f>'AEO T31 Aluminum 2022 Raw'!L37</f>
        <v>2.401E-2</v>
      </c>
      <c r="J51" s="164">
        <f>'AEO T31 Aluminum 2022 Raw'!M37</f>
        <v>2.4011000000000001E-2</v>
      </c>
      <c r="K51" s="164">
        <f>'AEO T31 Aluminum 2022 Raw'!N37</f>
        <v>2.4011000000000001E-2</v>
      </c>
      <c r="L51" s="164">
        <f>'AEO T31 Aluminum 2022 Raw'!O37</f>
        <v>2.4011000000000001E-2</v>
      </c>
      <c r="M51" s="164">
        <f>'AEO T31 Aluminum 2022 Raw'!P37</f>
        <v>2.4011999999999999E-2</v>
      </c>
      <c r="N51" s="164">
        <f>'AEO T31 Aluminum 2022 Raw'!Q37</f>
        <v>2.4011999999999999E-2</v>
      </c>
      <c r="O51" s="164">
        <f>'AEO T31 Aluminum 2022 Raw'!R37</f>
        <v>2.4011999999999999E-2</v>
      </c>
      <c r="P51" s="164">
        <f>'AEO T31 Aluminum 2022 Raw'!S37</f>
        <v>2.4013E-2</v>
      </c>
      <c r="Q51" s="164">
        <f>'AEO T31 Aluminum 2022 Raw'!T37</f>
        <v>2.4013E-2</v>
      </c>
      <c r="R51" s="164">
        <f>'AEO T31 Aluminum 2022 Raw'!U37</f>
        <v>2.4013E-2</v>
      </c>
      <c r="S51" s="164">
        <f>'AEO T31 Aluminum 2022 Raw'!V37</f>
        <v>2.4013E-2</v>
      </c>
      <c r="T51" s="164">
        <f>'AEO T31 Aluminum 2022 Raw'!W37</f>
        <v>2.4013E-2</v>
      </c>
      <c r="U51" s="164">
        <f>'AEO T31 Aluminum 2022 Raw'!X37</f>
        <v>2.4013E-2</v>
      </c>
      <c r="V51" s="164">
        <f>'AEO T31 Aluminum 2022 Raw'!Y37</f>
        <v>2.4013E-2</v>
      </c>
      <c r="W51" s="164">
        <f>'AEO T31 Aluminum 2022 Raw'!Z37</f>
        <v>2.4013E-2</v>
      </c>
      <c r="X51" s="164">
        <f>'AEO T31 Aluminum 2022 Raw'!AA37</f>
        <v>2.4013E-2</v>
      </c>
      <c r="Y51" s="164">
        <f>'AEO T31 Aluminum 2022 Raw'!AB37</f>
        <v>2.4013E-2</v>
      </c>
      <c r="Z51" s="164">
        <f>'AEO T31 Aluminum 2022 Raw'!AC37</f>
        <v>2.4013E-2</v>
      </c>
      <c r="AA51" s="164">
        <f>'AEO T31 Aluminum 2022 Raw'!AD37</f>
        <v>2.4013E-2</v>
      </c>
      <c r="AB51" s="164">
        <f>'AEO T31 Aluminum 2022 Raw'!AE37</f>
        <v>2.4013E-2</v>
      </c>
      <c r="AC51" s="164">
        <f>'AEO T31 Aluminum 2022 Raw'!AF37</f>
        <v>2.4013E-2</v>
      </c>
      <c r="AD51" s="164">
        <f>'AEO T31 Aluminum 2022 Raw'!AG37</f>
        <v>2.4014000000000001E-2</v>
      </c>
      <c r="AE51" s="164">
        <f>'AEO T31 Aluminum 2022 Raw'!AH37</f>
        <v>2.4014000000000001E-2</v>
      </c>
      <c r="AF51" s="164">
        <f>'AEO T31 Aluminum 2022 Raw'!AI37</f>
        <v>2.4014000000000001E-2</v>
      </c>
      <c r="AG51" s="256">
        <f>'AEO T31 Aluminum 2022 Raw'!AJ37</f>
        <v>0</v>
      </c>
    </row>
    <row r="52" spans="1:34" ht="15" customHeight="1" x14ac:dyDescent="0.25">
      <c r="A52" s="38" t="s">
        <v>748</v>
      </c>
      <c r="B52" s="163" t="s">
        <v>489</v>
      </c>
      <c r="C52" s="164">
        <f>'AEO T31 Aluminum 2022 Raw'!F38</f>
        <v>0</v>
      </c>
      <c r="D52" s="164">
        <f>'AEO T31 Aluminum 2022 Raw'!G38</f>
        <v>0</v>
      </c>
      <c r="E52" s="164">
        <f>'AEO T31 Aluminum 2022 Raw'!H38</f>
        <v>0</v>
      </c>
      <c r="F52" s="164">
        <f>'AEO T31 Aluminum 2022 Raw'!I38</f>
        <v>0</v>
      </c>
      <c r="G52" s="164">
        <f>'AEO T31 Aluminum 2022 Raw'!J38</f>
        <v>0</v>
      </c>
      <c r="H52" s="164">
        <f>'AEO T31 Aluminum 2022 Raw'!K38</f>
        <v>0</v>
      </c>
      <c r="I52" s="164">
        <f>'AEO T31 Aluminum 2022 Raw'!L38</f>
        <v>0</v>
      </c>
      <c r="J52" s="164">
        <f>'AEO T31 Aluminum 2022 Raw'!M38</f>
        <v>0</v>
      </c>
      <c r="K52" s="164">
        <f>'AEO T31 Aluminum 2022 Raw'!N38</f>
        <v>0</v>
      </c>
      <c r="L52" s="164">
        <f>'AEO T31 Aluminum 2022 Raw'!O38</f>
        <v>0</v>
      </c>
      <c r="M52" s="164">
        <f>'AEO T31 Aluminum 2022 Raw'!P38</f>
        <v>0</v>
      </c>
      <c r="N52" s="164">
        <f>'AEO T31 Aluminum 2022 Raw'!Q38</f>
        <v>0</v>
      </c>
      <c r="O52" s="164">
        <f>'AEO T31 Aluminum 2022 Raw'!R38</f>
        <v>0</v>
      </c>
      <c r="P52" s="164">
        <f>'AEO T31 Aluminum 2022 Raw'!S38</f>
        <v>0</v>
      </c>
      <c r="Q52" s="164">
        <f>'AEO T31 Aluminum 2022 Raw'!T38</f>
        <v>0</v>
      </c>
      <c r="R52" s="164">
        <f>'AEO T31 Aluminum 2022 Raw'!U38</f>
        <v>0</v>
      </c>
      <c r="S52" s="164">
        <f>'AEO T31 Aluminum 2022 Raw'!V38</f>
        <v>0</v>
      </c>
      <c r="T52" s="164">
        <f>'AEO T31 Aluminum 2022 Raw'!W38</f>
        <v>0</v>
      </c>
      <c r="U52" s="164">
        <f>'AEO T31 Aluminum 2022 Raw'!X38</f>
        <v>0</v>
      </c>
      <c r="V52" s="164">
        <f>'AEO T31 Aluminum 2022 Raw'!Y38</f>
        <v>0</v>
      </c>
      <c r="W52" s="164">
        <f>'AEO T31 Aluminum 2022 Raw'!Z38</f>
        <v>0</v>
      </c>
      <c r="X52" s="164">
        <f>'AEO T31 Aluminum 2022 Raw'!AA38</f>
        <v>0</v>
      </c>
      <c r="Y52" s="164">
        <f>'AEO T31 Aluminum 2022 Raw'!AB38</f>
        <v>0</v>
      </c>
      <c r="Z52" s="164">
        <f>'AEO T31 Aluminum 2022 Raw'!AC38</f>
        <v>0</v>
      </c>
      <c r="AA52" s="164">
        <f>'AEO T31 Aluminum 2022 Raw'!AD38</f>
        <v>0</v>
      </c>
      <c r="AB52" s="164">
        <f>'AEO T31 Aluminum 2022 Raw'!AE38</f>
        <v>0</v>
      </c>
      <c r="AC52" s="164">
        <f>'AEO T31 Aluminum 2022 Raw'!AF38</f>
        <v>0</v>
      </c>
      <c r="AD52" s="164">
        <f>'AEO T31 Aluminum 2022 Raw'!AG38</f>
        <v>0</v>
      </c>
      <c r="AE52" s="164">
        <f>'AEO T31 Aluminum 2022 Raw'!AH38</f>
        <v>0</v>
      </c>
      <c r="AF52" s="164">
        <f>'AEO T31 Aluminum 2022 Raw'!AI38</f>
        <v>0</v>
      </c>
      <c r="AG52" s="256" t="str">
        <f>'AEO T31 Aluminum 2022 Raw'!AJ38</f>
        <v>- -</v>
      </c>
    </row>
    <row r="53" spans="1:34" ht="15" customHeight="1" x14ac:dyDescent="0.25">
      <c r="A53" s="38" t="s">
        <v>747</v>
      </c>
      <c r="B53" s="163" t="s">
        <v>231</v>
      </c>
      <c r="C53" s="164">
        <f>'AEO T31 Aluminum 2022 Raw'!F39</f>
        <v>0</v>
      </c>
      <c r="D53" s="164">
        <f>'AEO T31 Aluminum 2022 Raw'!G39</f>
        <v>0</v>
      </c>
      <c r="E53" s="164">
        <f>'AEO T31 Aluminum 2022 Raw'!H39</f>
        <v>0</v>
      </c>
      <c r="F53" s="164">
        <f>'AEO T31 Aluminum 2022 Raw'!I39</f>
        <v>0</v>
      </c>
      <c r="G53" s="164">
        <f>'AEO T31 Aluminum 2022 Raw'!J39</f>
        <v>0</v>
      </c>
      <c r="H53" s="164">
        <f>'AEO T31 Aluminum 2022 Raw'!K39</f>
        <v>0</v>
      </c>
      <c r="I53" s="164">
        <f>'AEO T31 Aluminum 2022 Raw'!L39</f>
        <v>0</v>
      </c>
      <c r="J53" s="164">
        <f>'AEO T31 Aluminum 2022 Raw'!M39</f>
        <v>0</v>
      </c>
      <c r="K53" s="164">
        <f>'AEO T31 Aluminum 2022 Raw'!N39</f>
        <v>0</v>
      </c>
      <c r="L53" s="164">
        <f>'AEO T31 Aluminum 2022 Raw'!O39</f>
        <v>0</v>
      </c>
      <c r="M53" s="164">
        <f>'AEO T31 Aluminum 2022 Raw'!P39</f>
        <v>0</v>
      </c>
      <c r="N53" s="164">
        <f>'AEO T31 Aluminum 2022 Raw'!Q39</f>
        <v>0</v>
      </c>
      <c r="O53" s="164">
        <f>'AEO T31 Aluminum 2022 Raw'!R39</f>
        <v>0</v>
      </c>
      <c r="P53" s="164">
        <f>'AEO T31 Aluminum 2022 Raw'!S39</f>
        <v>0</v>
      </c>
      <c r="Q53" s="164">
        <f>'AEO T31 Aluminum 2022 Raw'!T39</f>
        <v>0</v>
      </c>
      <c r="R53" s="164">
        <f>'AEO T31 Aluminum 2022 Raw'!U39</f>
        <v>0</v>
      </c>
      <c r="S53" s="164">
        <f>'AEO T31 Aluminum 2022 Raw'!V39</f>
        <v>0</v>
      </c>
      <c r="T53" s="164">
        <f>'AEO T31 Aluminum 2022 Raw'!W39</f>
        <v>0</v>
      </c>
      <c r="U53" s="164">
        <f>'AEO T31 Aluminum 2022 Raw'!X39</f>
        <v>0</v>
      </c>
      <c r="V53" s="164">
        <f>'AEO T31 Aluminum 2022 Raw'!Y39</f>
        <v>0</v>
      </c>
      <c r="W53" s="164">
        <f>'AEO T31 Aluminum 2022 Raw'!Z39</f>
        <v>0</v>
      </c>
      <c r="X53" s="164">
        <f>'AEO T31 Aluminum 2022 Raw'!AA39</f>
        <v>0</v>
      </c>
      <c r="Y53" s="164">
        <f>'AEO T31 Aluminum 2022 Raw'!AB39</f>
        <v>0</v>
      </c>
      <c r="Z53" s="164">
        <f>'AEO T31 Aluminum 2022 Raw'!AC39</f>
        <v>0</v>
      </c>
      <c r="AA53" s="164">
        <f>'AEO T31 Aluminum 2022 Raw'!AD39</f>
        <v>0</v>
      </c>
      <c r="AB53" s="164">
        <f>'AEO T31 Aluminum 2022 Raw'!AE39</f>
        <v>0</v>
      </c>
      <c r="AC53" s="164">
        <f>'AEO T31 Aluminum 2022 Raw'!AF39</f>
        <v>0</v>
      </c>
      <c r="AD53" s="164">
        <f>'AEO T31 Aluminum 2022 Raw'!AG39</f>
        <v>0</v>
      </c>
      <c r="AE53" s="164">
        <f>'AEO T31 Aluminum 2022 Raw'!AH39</f>
        <v>0</v>
      </c>
      <c r="AF53" s="164">
        <f>'AEO T31 Aluminum 2022 Raw'!AI39</f>
        <v>0</v>
      </c>
      <c r="AG53" s="256" t="str">
        <f>'AEO T31 Aluminum 2022 Raw'!AJ39</f>
        <v>- -</v>
      </c>
    </row>
    <row r="54" spans="1:34" ht="15" customHeight="1" x14ac:dyDescent="0.25">
      <c r="A54" s="38" t="s">
        <v>746</v>
      </c>
      <c r="B54" s="162" t="s">
        <v>224</v>
      </c>
      <c r="C54" s="164">
        <f>'AEO T31 Aluminum 2022 Raw'!F40</f>
        <v>2.4001999999999999E-2</v>
      </c>
      <c r="D54" s="164">
        <f>'AEO T31 Aluminum 2022 Raw'!G40</f>
        <v>2.4004000000000001E-2</v>
      </c>
      <c r="E54" s="164">
        <f>'AEO T31 Aluminum 2022 Raw'!H40</f>
        <v>2.4007000000000001E-2</v>
      </c>
      <c r="F54" s="164">
        <f>'AEO T31 Aluminum 2022 Raw'!I40</f>
        <v>2.4008000000000002E-2</v>
      </c>
      <c r="G54" s="164">
        <f>'AEO T31 Aluminum 2022 Raw'!J40</f>
        <v>2.4008999999999999E-2</v>
      </c>
      <c r="H54" s="164">
        <f>'AEO T31 Aluminum 2022 Raw'!K40</f>
        <v>2.401E-2</v>
      </c>
      <c r="I54" s="164">
        <f>'AEO T31 Aluminum 2022 Raw'!L40</f>
        <v>2.401E-2</v>
      </c>
      <c r="J54" s="164">
        <f>'AEO T31 Aluminum 2022 Raw'!M40</f>
        <v>2.4011000000000001E-2</v>
      </c>
      <c r="K54" s="164">
        <f>'AEO T31 Aluminum 2022 Raw'!N40</f>
        <v>2.4011000000000001E-2</v>
      </c>
      <c r="L54" s="164">
        <f>'AEO T31 Aluminum 2022 Raw'!O40</f>
        <v>2.4011000000000001E-2</v>
      </c>
      <c r="M54" s="164">
        <f>'AEO T31 Aluminum 2022 Raw'!P40</f>
        <v>2.4011999999999999E-2</v>
      </c>
      <c r="N54" s="164">
        <f>'AEO T31 Aluminum 2022 Raw'!Q40</f>
        <v>2.4011999999999999E-2</v>
      </c>
      <c r="O54" s="164">
        <f>'AEO T31 Aluminum 2022 Raw'!R40</f>
        <v>2.4011999999999999E-2</v>
      </c>
      <c r="P54" s="164">
        <f>'AEO T31 Aluminum 2022 Raw'!S40</f>
        <v>2.4013E-2</v>
      </c>
      <c r="Q54" s="164">
        <f>'AEO T31 Aluminum 2022 Raw'!T40</f>
        <v>2.4013E-2</v>
      </c>
      <c r="R54" s="164">
        <f>'AEO T31 Aluminum 2022 Raw'!U40</f>
        <v>2.4013E-2</v>
      </c>
      <c r="S54" s="164">
        <f>'AEO T31 Aluminum 2022 Raw'!V40</f>
        <v>2.4013E-2</v>
      </c>
      <c r="T54" s="164">
        <f>'AEO T31 Aluminum 2022 Raw'!W40</f>
        <v>2.4013E-2</v>
      </c>
      <c r="U54" s="164">
        <f>'AEO T31 Aluminum 2022 Raw'!X40</f>
        <v>2.4013E-2</v>
      </c>
      <c r="V54" s="164">
        <f>'AEO T31 Aluminum 2022 Raw'!Y40</f>
        <v>2.4013E-2</v>
      </c>
      <c r="W54" s="164">
        <f>'AEO T31 Aluminum 2022 Raw'!Z40</f>
        <v>2.4013E-2</v>
      </c>
      <c r="X54" s="164">
        <f>'AEO T31 Aluminum 2022 Raw'!AA40</f>
        <v>2.4013E-2</v>
      </c>
      <c r="Y54" s="164">
        <f>'AEO T31 Aluminum 2022 Raw'!AB40</f>
        <v>2.4013E-2</v>
      </c>
      <c r="Z54" s="164">
        <f>'AEO T31 Aluminum 2022 Raw'!AC40</f>
        <v>2.4013E-2</v>
      </c>
      <c r="AA54" s="164">
        <f>'AEO T31 Aluminum 2022 Raw'!AD40</f>
        <v>2.4013E-2</v>
      </c>
      <c r="AB54" s="164">
        <f>'AEO T31 Aluminum 2022 Raw'!AE40</f>
        <v>2.4013E-2</v>
      </c>
      <c r="AC54" s="164">
        <f>'AEO T31 Aluminum 2022 Raw'!AF40</f>
        <v>2.4013E-2</v>
      </c>
      <c r="AD54" s="164">
        <f>'AEO T31 Aluminum 2022 Raw'!AG40</f>
        <v>2.4014000000000001E-2</v>
      </c>
      <c r="AE54" s="164">
        <f>'AEO T31 Aluminum 2022 Raw'!AH40</f>
        <v>2.4014000000000001E-2</v>
      </c>
      <c r="AF54" s="164">
        <f>'AEO T31 Aluminum 2022 Raw'!AI40</f>
        <v>2.4014000000000001E-2</v>
      </c>
      <c r="AG54" s="256">
        <f>'AEO T31 Aluminum 2022 Raw'!AJ40</f>
        <v>0</v>
      </c>
    </row>
    <row r="55" spans="1:34" ht="15" customHeight="1" x14ac:dyDescent="0.25">
      <c r="B55" s="162" t="s">
        <v>232</v>
      </c>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c r="AG55" s="256"/>
    </row>
    <row r="56" spans="1:34" ht="15" customHeight="1" x14ac:dyDescent="0.25">
      <c r="A56" s="38" t="s">
        <v>745</v>
      </c>
      <c r="B56" s="163" t="s">
        <v>230</v>
      </c>
      <c r="C56" s="164">
        <f>'AEO T31 Aluminum 2022 Raw'!F42</f>
        <v>0</v>
      </c>
      <c r="D56" s="164">
        <f>'AEO T31 Aluminum 2022 Raw'!G42</f>
        <v>0</v>
      </c>
      <c r="E56" s="164">
        <f>'AEO T31 Aluminum 2022 Raw'!H42</f>
        <v>0</v>
      </c>
      <c r="F56" s="164">
        <f>'AEO T31 Aluminum 2022 Raw'!I42</f>
        <v>0</v>
      </c>
      <c r="G56" s="164">
        <f>'AEO T31 Aluminum 2022 Raw'!J42</f>
        <v>0</v>
      </c>
      <c r="H56" s="164">
        <f>'AEO T31 Aluminum 2022 Raw'!K42</f>
        <v>0</v>
      </c>
      <c r="I56" s="164">
        <f>'AEO T31 Aluminum 2022 Raw'!L42</f>
        <v>0</v>
      </c>
      <c r="J56" s="164">
        <f>'AEO T31 Aluminum 2022 Raw'!M42</f>
        <v>0</v>
      </c>
      <c r="K56" s="164">
        <f>'AEO T31 Aluminum 2022 Raw'!N42</f>
        <v>0</v>
      </c>
      <c r="L56" s="164">
        <f>'AEO T31 Aluminum 2022 Raw'!O42</f>
        <v>0</v>
      </c>
      <c r="M56" s="164">
        <f>'AEO T31 Aluminum 2022 Raw'!P42</f>
        <v>0</v>
      </c>
      <c r="N56" s="164">
        <f>'AEO T31 Aluminum 2022 Raw'!Q42</f>
        <v>0</v>
      </c>
      <c r="O56" s="164">
        <f>'AEO T31 Aluminum 2022 Raw'!R42</f>
        <v>0</v>
      </c>
      <c r="P56" s="164">
        <f>'AEO T31 Aluminum 2022 Raw'!S42</f>
        <v>0</v>
      </c>
      <c r="Q56" s="164">
        <f>'AEO T31 Aluminum 2022 Raw'!T42</f>
        <v>0</v>
      </c>
      <c r="R56" s="164">
        <f>'AEO T31 Aluminum 2022 Raw'!U42</f>
        <v>0</v>
      </c>
      <c r="S56" s="164">
        <f>'AEO T31 Aluminum 2022 Raw'!V42</f>
        <v>0</v>
      </c>
      <c r="T56" s="164">
        <f>'AEO T31 Aluminum 2022 Raw'!W42</f>
        <v>0</v>
      </c>
      <c r="U56" s="164">
        <f>'AEO T31 Aluminum 2022 Raw'!X42</f>
        <v>0</v>
      </c>
      <c r="V56" s="164">
        <f>'AEO T31 Aluminum 2022 Raw'!Y42</f>
        <v>0</v>
      </c>
      <c r="W56" s="164">
        <f>'AEO T31 Aluminum 2022 Raw'!Z42</f>
        <v>0</v>
      </c>
      <c r="X56" s="164">
        <f>'AEO T31 Aluminum 2022 Raw'!AA42</f>
        <v>0</v>
      </c>
      <c r="Y56" s="164">
        <f>'AEO T31 Aluminum 2022 Raw'!AB42</f>
        <v>0</v>
      </c>
      <c r="Z56" s="164">
        <f>'AEO T31 Aluminum 2022 Raw'!AC42</f>
        <v>0</v>
      </c>
      <c r="AA56" s="164">
        <f>'AEO T31 Aluminum 2022 Raw'!AD42</f>
        <v>0</v>
      </c>
      <c r="AB56" s="164">
        <f>'AEO T31 Aluminum 2022 Raw'!AE42</f>
        <v>0</v>
      </c>
      <c r="AC56" s="164">
        <f>'AEO T31 Aluminum 2022 Raw'!AF42</f>
        <v>0</v>
      </c>
      <c r="AD56" s="164">
        <f>'AEO T31 Aluminum 2022 Raw'!AG42</f>
        <v>0</v>
      </c>
      <c r="AE56" s="164">
        <f>'AEO T31 Aluminum 2022 Raw'!AH42</f>
        <v>0</v>
      </c>
      <c r="AF56" s="164">
        <f>'AEO T31 Aluminum 2022 Raw'!AI42</f>
        <v>0</v>
      </c>
      <c r="AG56" s="256" t="str">
        <f>'AEO T31 Aluminum 2022 Raw'!AJ42</f>
        <v>- -</v>
      </c>
    </row>
    <row r="57" spans="1:34" ht="15" customHeight="1" x14ac:dyDescent="0.25">
      <c r="A57" s="38" t="s">
        <v>744</v>
      </c>
      <c r="B57" s="163" t="s">
        <v>21</v>
      </c>
      <c r="C57" s="164">
        <f>'AEO T31 Aluminum 2022 Raw'!F43</f>
        <v>3.5961E-2</v>
      </c>
      <c r="D57" s="164">
        <f>'AEO T31 Aluminum 2022 Raw'!G43</f>
        <v>3.5968E-2</v>
      </c>
      <c r="E57" s="164">
        <f>'AEO T31 Aluminum 2022 Raw'!H43</f>
        <v>3.5972999999999998E-2</v>
      </c>
      <c r="F57" s="164">
        <f>'AEO T31 Aluminum 2022 Raw'!I43</f>
        <v>3.5977000000000002E-2</v>
      </c>
      <c r="G57" s="164">
        <f>'AEO T31 Aluminum 2022 Raw'!J43</f>
        <v>3.5978999999999997E-2</v>
      </c>
      <c r="H57" s="164">
        <f>'AEO T31 Aluminum 2022 Raw'!K43</f>
        <v>3.5980999999999999E-2</v>
      </c>
      <c r="I57" s="164">
        <f>'AEO T31 Aluminum 2022 Raw'!L43</f>
        <v>3.5983000000000001E-2</v>
      </c>
      <c r="J57" s="164">
        <f>'AEO T31 Aluminum 2022 Raw'!M43</f>
        <v>3.5985000000000003E-2</v>
      </c>
      <c r="K57" s="164">
        <f>'AEO T31 Aluminum 2022 Raw'!N43</f>
        <v>3.5985999999999997E-2</v>
      </c>
      <c r="L57" s="164">
        <f>'AEO T31 Aluminum 2022 Raw'!O43</f>
        <v>3.5986999999999998E-2</v>
      </c>
      <c r="M57" s="164">
        <f>'AEO T31 Aluminum 2022 Raw'!P43</f>
        <v>3.5987999999999999E-2</v>
      </c>
      <c r="N57" s="164">
        <f>'AEO T31 Aluminum 2022 Raw'!Q43</f>
        <v>3.5989E-2</v>
      </c>
      <c r="O57" s="164">
        <f>'AEO T31 Aluminum 2022 Raw'!R43</f>
        <v>3.5990000000000001E-2</v>
      </c>
      <c r="P57" s="164">
        <f>'AEO T31 Aluminum 2022 Raw'!S43</f>
        <v>3.5991000000000002E-2</v>
      </c>
      <c r="Q57" s="164">
        <f>'AEO T31 Aluminum 2022 Raw'!T43</f>
        <v>3.5991000000000002E-2</v>
      </c>
      <c r="R57" s="164">
        <f>'AEO T31 Aluminum 2022 Raw'!U43</f>
        <v>3.5991000000000002E-2</v>
      </c>
      <c r="S57" s="164">
        <f>'AEO T31 Aluminum 2022 Raw'!V43</f>
        <v>3.5991000000000002E-2</v>
      </c>
      <c r="T57" s="164">
        <f>'AEO T31 Aluminum 2022 Raw'!W43</f>
        <v>3.5991000000000002E-2</v>
      </c>
      <c r="U57" s="164">
        <f>'AEO T31 Aluminum 2022 Raw'!X43</f>
        <v>3.5991000000000002E-2</v>
      </c>
      <c r="V57" s="164">
        <f>'AEO T31 Aluminum 2022 Raw'!Y43</f>
        <v>3.5991000000000002E-2</v>
      </c>
      <c r="W57" s="164">
        <f>'AEO T31 Aluminum 2022 Raw'!Z43</f>
        <v>3.5991000000000002E-2</v>
      </c>
      <c r="X57" s="164">
        <f>'AEO T31 Aluminum 2022 Raw'!AA43</f>
        <v>3.5992000000000003E-2</v>
      </c>
      <c r="Y57" s="164">
        <f>'AEO T31 Aluminum 2022 Raw'!AB43</f>
        <v>3.5992000000000003E-2</v>
      </c>
      <c r="Z57" s="164">
        <f>'AEO T31 Aluminum 2022 Raw'!AC43</f>
        <v>3.5992000000000003E-2</v>
      </c>
      <c r="AA57" s="164">
        <f>'AEO T31 Aluminum 2022 Raw'!AD43</f>
        <v>3.5992000000000003E-2</v>
      </c>
      <c r="AB57" s="164">
        <f>'AEO T31 Aluminum 2022 Raw'!AE43</f>
        <v>3.5992999999999997E-2</v>
      </c>
      <c r="AC57" s="164">
        <f>'AEO T31 Aluminum 2022 Raw'!AF43</f>
        <v>3.5993999999999998E-2</v>
      </c>
      <c r="AD57" s="164">
        <f>'AEO T31 Aluminum 2022 Raw'!AG43</f>
        <v>3.5996E-2</v>
      </c>
      <c r="AE57" s="164">
        <f>'AEO T31 Aluminum 2022 Raw'!AH43</f>
        <v>3.5997000000000001E-2</v>
      </c>
      <c r="AF57" s="164">
        <f>'AEO T31 Aluminum 2022 Raw'!AI43</f>
        <v>3.5999000000000003E-2</v>
      </c>
      <c r="AG57" s="256">
        <f>'AEO T31 Aluminum 2022 Raw'!AJ43</f>
        <v>0</v>
      </c>
    </row>
    <row r="58" spans="1:34" ht="12" customHeight="1" x14ac:dyDescent="0.25">
      <c r="A58" s="38" t="s">
        <v>743</v>
      </c>
      <c r="B58" s="163" t="s">
        <v>489</v>
      </c>
      <c r="C58" s="164">
        <f>'AEO T31 Aluminum 2022 Raw'!F44</f>
        <v>0</v>
      </c>
      <c r="D58" s="164">
        <f>'AEO T31 Aluminum 2022 Raw'!G44</f>
        <v>0</v>
      </c>
      <c r="E58" s="164">
        <f>'AEO T31 Aluminum 2022 Raw'!H44</f>
        <v>0</v>
      </c>
      <c r="F58" s="164">
        <f>'AEO T31 Aluminum 2022 Raw'!I44</f>
        <v>0</v>
      </c>
      <c r="G58" s="164">
        <f>'AEO T31 Aluminum 2022 Raw'!J44</f>
        <v>0</v>
      </c>
      <c r="H58" s="164">
        <f>'AEO T31 Aluminum 2022 Raw'!K44</f>
        <v>0</v>
      </c>
      <c r="I58" s="164">
        <f>'AEO T31 Aluminum 2022 Raw'!L44</f>
        <v>0</v>
      </c>
      <c r="J58" s="164">
        <f>'AEO T31 Aluminum 2022 Raw'!M44</f>
        <v>0</v>
      </c>
      <c r="K58" s="164">
        <f>'AEO T31 Aluminum 2022 Raw'!N44</f>
        <v>0</v>
      </c>
      <c r="L58" s="164">
        <f>'AEO T31 Aluminum 2022 Raw'!O44</f>
        <v>0</v>
      </c>
      <c r="M58" s="164">
        <f>'AEO T31 Aluminum 2022 Raw'!P44</f>
        <v>0</v>
      </c>
      <c r="N58" s="164">
        <f>'AEO T31 Aluminum 2022 Raw'!Q44</f>
        <v>0</v>
      </c>
      <c r="O58" s="164">
        <f>'AEO T31 Aluminum 2022 Raw'!R44</f>
        <v>0</v>
      </c>
      <c r="P58" s="164">
        <f>'AEO T31 Aluminum 2022 Raw'!S44</f>
        <v>0</v>
      </c>
      <c r="Q58" s="164">
        <f>'AEO T31 Aluminum 2022 Raw'!T44</f>
        <v>0</v>
      </c>
      <c r="R58" s="164">
        <f>'AEO T31 Aluminum 2022 Raw'!U44</f>
        <v>0</v>
      </c>
      <c r="S58" s="164">
        <f>'AEO T31 Aluminum 2022 Raw'!V44</f>
        <v>0</v>
      </c>
      <c r="T58" s="164">
        <f>'AEO T31 Aluminum 2022 Raw'!W44</f>
        <v>0</v>
      </c>
      <c r="U58" s="164">
        <f>'AEO T31 Aluminum 2022 Raw'!X44</f>
        <v>0</v>
      </c>
      <c r="V58" s="164">
        <f>'AEO T31 Aluminum 2022 Raw'!Y44</f>
        <v>0</v>
      </c>
      <c r="W58" s="164">
        <f>'AEO T31 Aluminum 2022 Raw'!Z44</f>
        <v>0</v>
      </c>
      <c r="X58" s="164">
        <f>'AEO T31 Aluminum 2022 Raw'!AA44</f>
        <v>0</v>
      </c>
      <c r="Y58" s="164">
        <f>'AEO T31 Aluminum 2022 Raw'!AB44</f>
        <v>0</v>
      </c>
      <c r="Z58" s="164">
        <f>'AEO T31 Aluminum 2022 Raw'!AC44</f>
        <v>0</v>
      </c>
      <c r="AA58" s="164">
        <f>'AEO T31 Aluminum 2022 Raw'!AD44</f>
        <v>0</v>
      </c>
      <c r="AB58" s="164">
        <f>'AEO T31 Aluminum 2022 Raw'!AE44</f>
        <v>0</v>
      </c>
      <c r="AC58" s="164">
        <f>'AEO T31 Aluminum 2022 Raw'!AF44</f>
        <v>0</v>
      </c>
      <c r="AD58" s="164">
        <f>'AEO T31 Aluminum 2022 Raw'!AG44</f>
        <v>0</v>
      </c>
      <c r="AE58" s="164">
        <f>'AEO T31 Aluminum 2022 Raw'!AH44</f>
        <v>0</v>
      </c>
      <c r="AF58" s="164">
        <f>'AEO T31 Aluminum 2022 Raw'!AI44</f>
        <v>0</v>
      </c>
      <c r="AG58" s="256" t="str">
        <f>'AEO T31 Aluminum 2022 Raw'!AJ44</f>
        <v>- -</v>
      </c>
    </row>
    <row r="59" spans="1:34" ht="15" customHeight="1" x14ac:dyDescent="0.25">
      <c r="A59" s="38" t="s">
        <v>742</v>
      </c>
      <c r="B59" s="163" t="s">
        <v>231</v>
      </c>
      <c r="C59" s="164">
        <f>'AEO T31 Aluminum 2022 Raw'!F45</f>
        <v>0</v>
      </c>
      <c r="D59" s="164">
        <f>'AEO T31 Aluminum 2022 Raw'!G45</f>
        <v>0</v>
      </c>
      <c r="E59" s="164">
        <f>'AEO T31 Aluminum 2022 Raw'!H45</f>
        <v>0</v>
      </c>
      <c r="F59" s="164">
        <f>'AEO T31 Aluminum 2022 Raw'!I45</f>
        <v>0</v>
      </c>
      <c r="G59" s="164">
        <f>'AEO T31 Aluminum 2022 Raw'!J45</f>
        <v>0</v>
      </c>
      <c r="H59" s="164">
        <f>'AEO T31 Aluminum 2022 Raw'!K45</f>
        <v>0</v>
      </c>
      <c r="I59" s="164">
        <f>'AEO T31 Aluminum 2022 Raw'!L45</f>
        <v>0</v>
      </c>
      <c r="J59" s="164">
        <f>'AEO T31 Aluminum 2022 Raw'!M45</f>
        <v>0</v>
      </c>
      <c r="K59" s="164">
        <f>'AEO T31 Aluminum 2022 Raw'!N45</f>
        <v>0</v>
      </c>
      <c r="L59" s="164">
        <f>'AEO T31 Aluminum 2022 Raw'!O45</f>
        <v>0</v>
      </c>
      <c r="M59" s="164">
        <f>'AEO T31 Aluminum 2022 Raw'!P45</f>
        <v>0</v>
      </c>
      <c r="N59" s="164">
        <f>'AEO T31 Aluminum 2022 Raw'!Q45</f>
        <v>0</v>
      </c>
      <c r="O59" s="164">
        <f>'AEO T31 Aluminum 2022 Raw'!R45</f>
        <v>0</v>
      </c>
      <c r="P59" s="164">
        <f>'AEO T31 Aluminum 2022 Raw'!S45</f>
        <v>0</v>
      </c>
      <c r="Q59" s="164">
        <f>'AEO T31 Aluminum 2022 Raw'!T45</f>
        <v>0</v>
      </c>
      <c r="R59" s="164">
        <f>'AEO T31 Aluminum 2022 Raw'!U45</f>
        <v>0</v>
      </c>
      <c r="S59" s="164">
        <f>'AEO T31 Aluminum 2022 Raw'!V45</f>
        <v>0</v>
      </c>
      <c r="T59" s="164">
        <f>'AEO T31 Aluminum 2022 Raw'!W45</f>
        <v>0</v>
      </c>
      <c r="U59" s="164">
        <f>'AEO T31 Aluminum 2022 Raw'!X45</f>
        <v>0</v>
      </c>
      <c r="V59" s="164">
        <f>'AEO T31 Aluminum 2022 Raw'!Y45</f>
        <v>0</v>
      </c>
      <c r="W59" s="164">
        <f>'AEO T31 Aluminum 2022 Raw'!Z45</f>
        <v>0</v>
      </c>
      <c r="X59" s="164">
        <f>'AEO T31 Aluminum 2022 Raw'!AA45</f>
        <v>0</v>
      </c>
      <c r="Y59" s="164">
        <f>'AEO T31 Aluminum 2022 Raw'!AB45</f>
        <v>0</v>
      </c>
      <c r="Z59" s="164">
        <f>'AEO T31 Aluminum 2022 Raw'!AC45</f>
        <v>0</v>
      </c>
      <c r="AA59" s="164">
        <f>'AEO T31 Aluminum 2022 Raw'!AD45</f>
        <v>0</v>
      </c>
      <c r="AB59" s="164">
        <f>'AEO T31 Aluminum 2022 Raw'!AE45</f>
        <v>0</v>
      </c>
      <c r="AC59" s="164">
        <f>'AEO T31 Aluminum 2022 Raw'!AF45</f>
        <v>0</v>
      </c>
      <c r="AD59" s="164">
        <f>'AEO T31 Aluminum 2022 Raw'!AG45</f>
        <v>0</v>
      </c>
      <c r="AE59" s="164">
        <f>'AEO T31 Aluminum 2022 Raw'!AH45</f>
        <v>0</v>
      </c>
      <c r="AF59" s="164">
        <f>'AEO T31 Aluminum 2022 Raw'!AI45</f>
        <v>0</v>
      </c>
      <c r="AG59" s="256" t="str">
        <f>'AEO T31 Aluminum 2022 Raw'!AJ45</f>
        <v>- -</v>
      </c>
    </row>
    <row r="60" spans="1:34" ht="15" customHeight="1" x14ac:dyDescent="0.25">
      <c r="A60" s="38" t="s">
        <v>741</v>
      </c>
      <c r="B60" s="162" t="s">
        <v>224</v>
      </c>
      <c r="C60" s="164">
        <f>'AEO T31 Aluminum 2022 Raw'!F46</f>
        <v>3.5961E-2</v>
      </c>
      <c r="D60" s="164">
        <f>'AEO T31 Aluminum 2022 Raw'!G46</f>
        <v>3.5968E-2</v>
      </c>
      <c r="E60" s="164">
        <f>'AEO T31 Aluminum 2022 Raw'!H46</f>
        <v>3.5972999999999998E-2</v>
      </c>
      <c r="F60" s="164">
        <f>'AEO T31 Aluminum 2022 Raw'!I46</f>
        <v>3.5977000000000002E-2</v>
      </c>
      <c r="G60" s="164">
        <f>'AEO T31 Aluminum 2022 Raw'!J46</f>
        <v>3.5978999999999997E-2</v>
      </c>
      <c r="H60" s="164">
        <f>'AEO T31 Aluminum 2022 Raw'!K46</f>
        <v>3.5980999999999999E-2</v>
      </c>
      <c r="I60" s="164">
        <f>'AEO T31 Aluminum 2022 Raw'!L46</f>
        <v>3.5983000000000001E-2</v>
      </c>
      <c r="J60" s="164">
        <f>'AEO T31 Aluminum 2022 Raw'!M46</f>
        <v>3.5985000000000003E-2</v>
      </c>
      <c r="K60" s="164">
        <f>'AEO T31 Aluminum 2022 Raw'!N46</f>
        <v>3.5985999999999997E-2</v>
      </c>
      <c r="L60" s="164">
        <f>'AEO T31 Aluminum 2022 Raw'!O46</f>
        <v>3.5986999999999998E-2</v>
      </c>
      <c r="M60" s="164">
        <f>'AEO T31 Aluminum 2022 Raw'!P46</f>
        <v>3.5987999999999999E-2</v>
      </c>
      <c r="N60" s="164">
        <f>'AEO T31 Aluminum 2022 Raw'!Q46</f>
        <v>3.5989E-2</v>
      </c>
      <c r="O60" s="164">
        <f>'AEO T31 Aluminum 2022 Raw'!R46</f>
        <v>3.5990000000000001E-2</v>
      </c>
      <c r="P60" s="164">
        <f>'AEO T31 Aluminum 2022 Raw'!S46</f>
        <v>3.5991000000000002E-2</v>
      </c>
      <c r="Q60" s="164">
        <f>'AEO T31 Aluminum 2022 Raw'!T46</f>
        <v>3.5991000000000002E-2</v>
      </c>
      <c r="R60" s="164">
        <f>'AEO T31 Aluminum 2022 Raw'!U46</f>
        <v>3.5991000000000002E-2</v>
      </c>
      <c r="S60" s="164">
        <f>'AEO T31 Aluminum 2022 Raw'!V46</f>
        <v>3.5991000000000002E-2</v>
      </c>
      <c r="T60" s="164">
        <f>'AEO T31 Aluminum 2022 Raw'!W46</f>
        <v>3.5991000000000002E-2</v>
      </c>
      <c r="U60" s="164">
        <f>'AEO T31 Aluminum 2022 Raw'!X46</f>
        <v>3.5991000000000002E-2</v>
      </c>
      <c r="V60" s="164">
        <f>'AEO T31 Aluminum 2022 Raw'!Y46</f>
        <v>3.5991000000000002E-2</v>
      </c>
      <c r="W60" s="164">
        <f>'AEO T31 Aluminum 2022 Raw'!Z46</f>
        <v>3.5991000000000002E-2</v>
      </c>
      <c r="X60" s="164">
        <f>'AEO T31 Aluminum 2022 Raw'!AA46</f>
        <v>3.5992000000000003E-2</v>
      </c>
      <c r="Y60" s="164">
        <f>'AEO T31 Aluminum 2022 Raw'!AB46</f>
        <v>3.5992000000000003E-2</v>
      </c>
      <c r="Z60" s="164">
        <f>'AEO T31 Aluminum 2022 Raw'!AC46</f>
        <v>3.5992000000000003E-2</v>
      </c>
      <c r="AA60" s="164">
        <f>'AEO T31 Aluminum 2022 Raw'!AD46</f>
        <v>3.5992000000000003E-2</v>
      </c>
      <c r="AB60" s="164">
        <f>'AEO T31 Aluminum 2022 Raw'!AE46</f>
        <v>3.5992999999999997E-2</v>
      </c>
      <c r="AC60" s="164">
        <f>'AEO T31 Aluminum 2022 Raw'!AF46</f>
        <v>3.5993999999999998E-2</v>
      </c>
      <c r="AD60" s="164">
        <f>'AEO T31 Aluminum 2022 Raw'!AG46</f>
        <v>3.5996E-2</v>
      </c>
      <c r="AE60" s="164">
        <f>'AEO T31 Aluminum 2022 Raw'!AH46</f>
        <v>3.5997000000000001E-2</v>
      </c>
      <c r="AF60" s="164">
        <f>'AEO T31 Aluminum 2022 Raw'!AI46</f>
        <v>3.5999000000000003E-2</v>
      </c>
      <c r="AG60" s="256">
        <f>'AEO T31 Aluminum 2022 Raw'!AJ46</f>
        <v>0</v>
      </c>
    </row>
    <row r="61" spans="1:34" ht="15" customHeight="1" x14ac:dyDescent="0.25">
      <c r="B61" s="162" t="s">
        <v>233</v>
      </c>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256"/>
    </row>
    <row r="62" spans="1:34" ht="15" customHeight="1" x14ac:dyDescent="0.25">
      <c r="A62" s="38" t="s">
        <v>740</v>
      </c>
      <c r="B62" s="163" t="s">
        <v>234</v>
      </c>
      <c r="C62" s="164">
        <f>'AEO T31 Aluminum 2022 Raw'!F48</f>
        <v>8.6269999999999993E-3</v>
      </c>
      <c r="D62" s="164">
        <f>'AEO T31 Aluminum 2022 Raw'!G48</f>
        <v>8.6289999999999995E-3</v>
      </c>
      <c r="E62" s="164">
        <f>'AEO T31 Aluminum 2022 Raw'!H48</f>
        <v>8.6309999999999998E-3</v>
      </c>
      <c r="F62" s="164">
        <f>'AEO T31 Aluminum 2022 Raw'!I48</f>
        <v>8.6309999999999998E-3</v>
      </c>
      <c r="G62" s="164">
        <f>'AEO T31 Aluminum 2022 Raw'!J48</f>
        <v>8.6320000000000008E-3</v>
      </c>
      <c r="H62" s="164">
        <f>'AEO T31 Aluminum 2022 Raw'!K48</f>
        <v>8.633E-3</v>
      </c>
      <c r="I62" s="164">
        <f>'AEO T31 Aluminum 2022 Raw'!L48</f>
        <v>8.633E-3</v>
      </c>
      <c r="J62" s="164">
        <f>'AEO T31 Aluminum 2022 Raw'!M48</f>
        <v>8.6339999999999993E-3</v>
      </c>
      <c r="K62" s="164">
        <f>'AEO T31 Aluminum 2022 Raw'!N48</f>
        <v>8.6339999999999993E-3</v>
      </c>
      <c r="L62" s="164">
        <f>'AEO T31 Aluminum 2022 Raw'!O48</f>
        <v>8.6339999999999993E-3</v>
      </c>
      <c r="M62" s="164">
        <f>'AEO T31 Aluminum 2022 Raw'!P48</f>
        <v>8.6350000000000003E-3</v>
      </c>
      <c r="N62" s="164">
        <f>'AEO T31 Aluminum 2022 Raw'!Q48</f>
        <v>8.6350000000000003E-3</v>
      </c>
      <c r="O62" s="164">
        <f>'AEO T31 Aluminum 2022 Raw'!R48</f>
        <v>8.6350000000000003E-3</v>
      </c>
      <c r="P62" s="164">
        <f>'AEO T31 Aluminum 2022 Raw'!S48</f>
        <v>8.6350000000000003E-3</v>
      </c>
      <c r="Q62" s="164">
        <f>'AEO T31 Aluminum 2022 Raw'!T48</f>
        <v>8.6350000000000003E-3</v>
      </c>
      <c r="R62" s="164">
        <f>'AEO T31 Aluminum 2022 Raw'!U48</f>
        <v>8.6350000000000003E-3</v>
      </c>
      <c r="S62" s="164">
        <f>'AEO T31 Aluminum 2022 Raw'!V48</f>
        <v>8.6350000000000003E-3</v>
      </c>
      <c r="T62" s="164">
        <f>'AEO T31 Aluminum 2022 Raw'!W48</f>
        <v>8.6350000000000003E-3</v>
      </c>
      <c r="U62" s="164">
        <f>'AEO T31 Aluminum 2022 Raw'!X48</f>
        <v>8.6350000000000003E-3</v>
      </c>
      <c r="V62" s="164">
        <f>'AEO T31 Aluminum 2022 Raw'!Y48</f>
        <v>8.6350000000000003E-3</v>
      </c>
      <c r="W62" s="164">
        <f>'AEO T31 Aluminum 2022 Raw'!Z48</f>
        <v>8.6350000000000003E-3</v>
      </c>
      <c r="X62" s="164">
        <f>'AEO T31 Aluminum 2022 Raw'!AA48</f>
        <v>8.6359999999999996E-3</v>
      </c>
      <c r="Y62" s="164">
        <f>'AEO T31 Aluminum 2022 Raw'!AB48</f>
        <v>8.6359999999999996E-3</v>
      </c>
      <c r="Z62" s="164">
        <f>'AEO T31 Aluminum 2022 Raw'!AC48</f>
        <v>8.6359999999999996E-3</v>
      </c>
      <c r="AA62" s="164">
        <f>'AEO T31 Aluminum 2022 Raw'!AD48</f>
        <v>8.6359999999999996E-3</v>
      </c>
      <c r="AB62" s="164">
        <f>'AEO T31 Aluminum 2022 Raw'!AE48</f>
        <v>8.6359999999999996E-3</v>
      </c>
      <c r="AC62" s="164">
        <f>'AEO T31 Aluminum 2022 Raw'!AF48</f>
        <v>8.6359999999999996E-3</v>
      </c>
      <c r="AD62" s="164">
        <f>'AEO T31 Aluminum 2022 Raw'!AG48</f>
        <v>8.6370000000000006E-3</v>
      </c>
      <c r="AE62" s="164">
        <f>'AEO T31 Aluminum 2022 Raw'!AH48</f>
        <v>8.6370000000000006E-3</v>
      </c>
      <c r="AF62" s="164">
        <f>'AEO T31 Aluminum 2022 Raw'!AI48</f>
        <v>8.6379999999999998E-3</v>
      </c>
      <c r="AG62" s="256">
        <f>'AEO T31 Aluminum 2022 Raw'!AJ48</f>
        <v>0</v>
      </c>
    </row>
    <row r="63" spans="1:34" ht="15" customHeight="1" thickBot="1" x14ac:dyDescent="0.3">
      <c r="A63" s="38" t="s">
        <v>739</v>
      </c>
      <c r="B63" s="163" t="s">
        <v>235</v>
      </c>
      <c r="C63" s="164">
        <f>'AEO T31 Aluminum 2022 Raw'!F49</f>
        <v>2.7334000000000001E-2</v>
      </c>
      <c r="D63" s="164">
        <f>'AEO T31 Aluminum 2022 Raw'!G49</f>
        <v>2.7338999999999999E-2</v>
      </c>
      <c r="E63" s="164">
        <f>'AEO T31 Aluminum 2022 Raw'!H49</f>
        <v>2.7342999999999999E-2</v>
      </c>
      <c r="F63" s="164">
        <f>'AEO T31 Aluminum 2022 Raw'!I49</f>
        <v>2.7345000000000001E-2</v>
      </c>
      <c r="G63" s="164">
        <f>'AEO T31 Aluminum 2022 Raw'!J49</f>
        <v>2.7347E-2</v>
      </c>
      <c r="H63" s="164">
        <f>'AEO T31 Aluminum 2022 Raw'!K49</f>
        <v>2.7348000000000001E-2</v>
      </c>
      <c r="I63" s="164">
        <f>'AEO T31 Aluminum 2022 Raw'!L49</f>
        <v>2.7349999999999999E-2</v>
      </c>
      <c r="J63" s="164">
        <f>'AEO T31 Aluminum 2022 Raw'!M49</f>
        <v>2.7351E-2</v>
      </c>
      <c r="K63" s="164">
        <f>'AEO T31 Aluminum 2022 Raw'!N49</f>
        <v>2.7352000000000001E-2</v>
      </c>
      <c r="L63" s="164">
        <f>'AEO T31 Aluminum 2022 Raw'!O49</f>
        <v>2.7352999999999999E-2</v>
      </c>
      <c r="M63" s="164">
        <f>'AEO T31 Aluminum 2022 Raw'!P49</f>
        <v>2.7354E-2</v>
      </c>
      <c r="N63" s="164">
        <f>'AEO T31 Aluminum 2022 Raw'!Q49</f>
        <v>2.7354E-2</v>
      </c>
      <c r="O63" s="164">
        <f>'AEO T31 Aluminum 2022 Raw'!R49</f>
        <v>2.7355000000000001E-2</v>
      </c>
      <c r="P63" s="164">
        <f>'AEO T31 Aluminum 2022 Raw'!S49</f>
        <v>2.7355000000000001E-2</v>
      </c>
      <c r="Q63" s="164">
        <f>'AEO T31 Aluminum 2022 Raw'!T49</f>
        <v>2.7355999999999998E-2</v>
      </c>
      <c r="R63" s="164">
        <f>'AEO T31 Aluminum 2022 Raw'!U49</f>
        <v>2.7355999999999998E-2</v>
      </c>
      <c r="S63" s="164">
        <f>'AEO T31 Aluminum 2022 Raw'!V49</f>
        <v>2.7355999999999998E-2</v>
      </c>
      <c r="T63" s="164">
        <f>'AEO T31 Aluminum 2022 Raw'!W49</f>
        <v>2.7355999999999998E-2</v>
      </c>
      <c r="U63" s="164">
        <f>'AEO T31 Aluminum 2022 Raw'!X49</f>
        <v>2.7355999999999998E-2</v>
      </c>
      <c r="V63" s="164">
        <f>'AEO T31 Aluminum 2022 Raw'!Y49</f>
        <v>2.7355999999999998E-2</v>
      </c>
      <c r="W63" s="164">
        <f>'AEO T31 Aluminum 2022 Raw'!Z49</f>
        <v>2.7355999999999998E-2</v>
      </c>
      <c r="X63" s="164">
        <f>'AEO T31 Aluminum 2022 Raw'!AA49</f>
        <v>2.7355999999999998E-2</v>
      </c>
      <c r="Y63" s="164">
        <f>'AEO T31 Aluminum 2022 Raw'!AB49</f>
        <v>2.7355999999999998E-2</v>
      </c>
      <c r="Z63" s="164">
        <f>'AEO T31 Aluminum 2022 Raw'!AC49</f>
        <v>2.7355999999999998E-2</v>
      </c>
      <c r="AA63" s="164">
        <f>'AEO T31 Aluminum 2022 Raw'!AD49</f>
        <v>2.7356999999999999E-2</v>
      </c>
      <c r="AB63" s="164">
        <f>'AEO T31 Aluminum 2022 Raw'!AE49</f>
        <v>2.7356999999999999E-2</v>
      </c>
      <c r="AC63" s="164">
        <f>'AEO T31 Aluminum 2022 Raw'!AF49</f>
        <v>2.7358E-2</v>
      </c>
      <c r="AD63" s="164">
        <f>'AEO T31 Aluminum 2022 Raw'!AG49</f>
        <v>2.7359000000000001E-2</v>
      </c>
      <c r="AE63" s="164">
        <f>'AEO T31 Aluminum 2022 Raw'!AH49</f>
        <v>2.7359999999999999E-2</v>
      </c>
      <c r="AF63" s="164">
        <f>'AEO T31 Aluminum 2022 Raw'!AI49</f>
        <v>2.7362000000000001E-2</v>
      </c>
      <c r="AG63" s="256">
        <f>'AEO T31 Aluminum 2022 Raw'!AJ49</f>
        <v>0</v>
      </c>
    </row>
    <row r="64" spans="1:34" ht="15" customHeight="1" x14ac:dyDescent="0.25">
      <c r="B64" s="261" t="s">
        <v>2136</v>
      </c>
      <c r="C64" s="262"/>
      <c r="D64" s="262"/>
      <c r="E64" s="262"/>
      <c r="F64" s="262"/>
      <c r="G64" s="262"/>
      <c r="H64" s="262"/>
      <c r="I64" s="262"/>
      <c r="J64" s="262"/>
      <c r="K64" s="262"/>
      <c r="L64" s="262"/>
      <c r="M64" s="262"/>
      <c r="N64" s="262"/>
      <c r="O64" s="262"/>
      <c r="P64" s="262"/>
      <c r="Q64" s="262"/>
      <c r="R64" s="262"/>
      <c r="S64" s="262"/>
      <c r="T64" s="262"/>
      <c r="U64" s="262"/>
      <c r="V64" s="262"/>
      <c r="W64" s="262"/>
      <c r="X64" s="262"/>
      <c r="Y64" s="262"/>
      <c r="Z64" s="262"/>
      <c r="AA64" s="262"/>
      <c r="AB64" s="262"/>
      <c r="AC64" s="262"/>
      <c r="AD64" s="262"/>
      <c r="AE64" s="262"/>
      <c r="AF64" s="262"/>
      <c r="AG64" s="262"/>
      <c r="AH64" s="223"/>
    </row>
    <row r="65" spans="2:2" ht="15" customHeight="1" x14ac:dyDescent="0.25">
      <c r="B65" s="32" t="s">
        <v>2137</v>
      </c>
    </row>
    <row r="66" spans="2:2" ht="12" customHeight="1" x14ac:dyDescent="0.25">
      <c r="B66" s="32" t="s">
        <v>2138</v>
      </c>
    </row>
    <row r="67" spans="2:2" ht="15" customHeight="1" x14ac:dyDescent="0.25">
      <c r="B67" s="32" t="s">
        <v>2123</v>
      </c>
    </row>
    <row r="68" spans="2:2" ht="15" customHeight="1" x14ac:dyDescent="0.25">
      <c r="B68" s="32" t="s">
        <v>2139</v>
      </c>
    </row>
    <row r="69" spans="2:2" ht="15" customHeight="1" x14ac:dyDescent="0.25">
      <c r="B69" s="32" t="s">
        <v>2140</v>
      </c>
    </row>
    <row r="70" spans="2:2" ht="15" customHeight="1" x14ac:dyDescent="0.25">
      <c r="B70" s="32" t="s">
        <v>2125</v>
      </c>
    </row>
    <row r="71" spans="2:2" ht="15" customHeight="1" x14ac:dyDescent="0.25">
      <c r="B71" s="32" t="s">
        <v>2013</v>
      </c>
    </row>
    <row r="72" spans="2:2" ht="15" customHeight="1" x14ac:dyDescent="0.25">
      <c r="B72" s="32" t="s">
        <v>2154</v>
      </c>
    </row>
    <row r="73" spans="2:2" ht="15" customHeight="1" x14ac:dyDescent="0.25">
      <c r="B73" s="32" t="s">
        <v>423</v>
      </c>
    </row>
    <row r="74" spans="2:2" ht="12" customHeight="1" x14ac:dyDescent="0.25">
      <c r="B74" s="32" t="s">
        <v>2127</v>
      </c>
    </row>
    <row r="75" spans="2:2" ht="15" customHeight="1" x14ac:dyDescent="0.25">
      <c r="B75" s="32" t="s">
        <v>2141</v>
      </c>
    </row>
    <row r="76" spans="2:2" ht="15" customHeight="1" x14ac:dyDescent="0.25">
      <c r="B76" s="32" t="s">
        <v>2142</v>
      </c>
    </row>
    <row r="77" spans="2:2" ht="15" customHeight="1" x14ac:dyDescent="0.25"/>
    <row r="78" spans="2:2" ht="15" customHeight="1" x14ac:dyDescent="0.25"/>
    <row r="79" spans="2:2" ht="15" customHeight="1" x14ac:dyDescent="0.25"/>
    <row r="80" spans="2:2" ht="12" customHeight="1" x14ac:dyDescent="0.25"/>
    <row r="81" ht="15" customHeight="1" x14ac:dyDescent="0.25"/>
    <row r="82" ht="15" customHeight="1" x14ac:dyDescent="0.25"/>
    <row r="83" ht="15" customHeight="1" x14ac:dyDescent="0.25"/>
    <row r="84" ht="15" customHeight="1" x14ac:dyDescent="0.25"/>
    <row r="85" ht="12" customHeight="1" x14ac:dyDescent="0.25"/>
    <row r="86" ht="15" customHeight="1" x14ac:dyDescent="0.25"/>
    <row r="87" ht="15" customHeight="1" x14ac:dyDescent="0.25"/>
    <row r="88" ht="15" customHeight="1" x14ac:dyDescent="0.25"/>
    <row r="89" ht="12"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2"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2" customHeight="1" x14ac:dyDescent="0.25"/>
    <row r="105" ht="15" customHeight="1" x14ac:dyDescent="0.25"/>
    <row r="106" ht="15" customHeight="1" x14ac:dyDescent="0.25"/>
    <row r="107" ht="15" customHeight="1" x14ac:dyDescent="0.25"/>
    <row r="108" ht="15" customHeight="1" x14ac:dyDescent="0.25"/>
    <row r="109" ht="15" customHeight="1" x14ac:dyDescent="0.25"/>
    <row r="110" ht="12" customHeight="1" x14ac:dyDescent="0.25"/>
    <row r="111" ht="15" customHeight="1" x14ac:dyDescent="0.25"/>
    <row r="112" ht="15" customHeight="1" x14ac:dyDescent="0.25"/>
    <row r="113" ht="15" customHeight="1" x14ac:dyDescent="0.25"/>
    <row r="114" ht="12" customHeight="1" x14ac:dyDescent="0.25"/>
    <row r="115" ht="15" customHeight="1" x14ac:dyDescent="0.25"/>
    <row r="116" ht="15" customHeight="1" x14ac:dyDescent="0.25"/>
    <row r="117" ht="15" customHeight="1" x14ac:dyDescent="0.25"/>
    <row r="118" ht="15" customHeight="1" x14ac:dyDescent="0.25"/>
    <row r="119" ht="15" customHeight="1" x14ac:dyDescent="0.25"/>
    <row r="120" ht="12" customHeight="1" x14ac:dyDescent="0.25"/>
    <row r="121" ht="15" customHeight="1" x14ac:dyDescent="0.25"/>
    <row r="122" ht="15" customHeight="1" x14ac:dyDescent="0.25"/>
    <row r="123" ht="15" customHeight="1" x14ac:dyDescent="0.25"/>
    <row r="124" ht="15" customHeight="1" x14ac:dyDescent="0.25"/>
    <row r="125" ht="12"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spans="2:33" ht="15" customHeight="1" x14ac:dyDescent="0.25"/>
    <row r="146" spans="2:33" ht="15" customHeight="1" x14ac:dyDescent="0.25"/>
    <row r="147" spans="2:33" ht="15" customHeight="1" x14ac:dyDescent="0.25">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row>
    <row r="148" spans="2:33" ht="15" customHeight="1" x14ac:dyDescent="0.25"/>
    <row r="149" spans="2:33" ht="15" customHeight="1" x14ac:dyDescent="0.25"/>
    <row r="150" spans="2:33" ht="15" customHeight="1" x14ac:dyDescent="0.25"/>
    <row r="151" spans="2:33" ht="15" customHeight="1" x14ac:dyDescent="0.25"/>
    <row r="152" spans="2:33" ht="15" customHeight="1" x14ac:dyDescent="0.25"/>
    <row r="153" spans="2:33" ht="15" customHeight="1" x14ac:dyDescent="0.25"/>
    <row r="154" spans="2:33" ht="15" customHeight="1" x14ac:dyDescent="0.25"/>
    <row r="155" spans="2:33" ht="15" customHeight="1" x14ac:dyDescent="0.25"/>
    <row r="156" spans="2:33" ht="15" customHeight="1" x14ac:dyDescent="0.25"/>
    <row r="157" spans="2:33" ht="15" customHeight="1" x14ac:dyDescent="0.25"/>
    <row r="158" spans="2:33" ht="15" customHeight="1" x14ac:dyDescent="0.25"/>
    <row r="159" spans="2:33" ht="15" customHeight="1" x14ac:dyDescent="0.25"/>
    <row r="160" spans="2:33"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2"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2" customHeight="1" x14ac:dyDescent="0.25"/>
    <row r="226" ht="15" customHeight="1" x14ac:dyDescent="0.25"/>
    <row r="227" ht="12" customHeight="1" x14ac:dyDescent="0.25"/>
    <row r="228" ht="15" customHeight="1" x14ac:dyDescent="0.25"/>
    <row r="229" ht="15" customHeight="1" x14ac:dyDescent="0.25"/>
    <row r="230" ht="15" customHeight="1" x14ac:dyDescent="0.25"/>
    <row r="231" ht="15" customHeight="1" x14ac:dyDescent="0.25"/>
    <row r="232" ht="12" customHeight="1" x14ac:dyDescent="0.25"/>
    <row r="233" ht="15" customHeight="1" x14ac:dyDescent="0.25"/>
    <row r="234" ht="15" customHeight="1" x14ac:dyDescent="0.25"/>
    <row r="235" ht="15" customHeight="1" x14ac:dyDescent="0.25"/>
    <row r="236" ht="12" customHeight="1" x14ac:dyDescent="0.25"/>
    <row r="237" ht="15" customHeight="1" x14ac:dyDescent="0.25"/>
    <row r="238" ht="15" customHeight="1" x14ac:dyDescent="0.25"/>
    <row r="239" ht="15" customHeight="1" x14ac:dyDescent="0.25"/>
    <row r="240" ht="15" customHeight="1" x14ac:dyDescent="0.25"/>
    <row r="241" ht="12" customHeight="1" x14ac:dyDescent="0.25"/>
    <row r="242" ht="15" customHeight="1" x14ac:dyDescent="0.25"/>
    <row r="243" ht="15" customHeight="1" x14ac:dyDescent="0.25"/>
    <row r="244" ht="12"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spans="2:33" ht="15" customHeight="1" x14ac:dyDescent="0.25"/>
    <row r="274" spans="2:33" ht="15" customHeight="1" x14ac:dyDescent="0.25"/>
    <row r="275" spans="2:33" ht="15" customHeight="1" x14ac:dyDescent="0.25"/>
    <row r="276" spans="2:33" ht="15" customHeight="1" x14ac:dyDescent="0.25"/>
    <row r="277" spans="2:33" ht="15" customHeight="1" x14ac:dyDescent="0.25"/>
    <row r="278" spans="2:33" ht="15" customHeight="1" x14ac:dyDescent="0.25"/>
    <row r="279" spans="2:33" ht="15" customHeight="1" x14ac:dyDescent="0.25"/>
    <row r="280" spans="2:33" ht="15" customHeight="1" x14ac:dyDescent="0.25"/>
    <row r="281" spans="2:33" ht="15" customHeight="1" x14ac:dyDescent="0.25"/>
    <row r="282" spans="2:33" ht="15" customHeight="1" x14ac:dyDescent="0.25"/>
    <row r="283" spans="2:33"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row>
    <row r="284" spans="2:33" ht="15" customHeight="1" x14ac:dyDescent="0.25"/>
    <row r="285" spans="2:33" ht="15" customHeight="1" x14ac:dyDescent="0.25"/>
    <row r="286" spans="2:33" ht="15" customHeight="1" x14ac:dyDescent="0.25"/>
    <row r="287" spans="2:33" ht="15" customHeight="1" x14ac:dyDescent="0.25"/>
    <row r="288" spans="2:3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2" customHeight="1" x14ac:dyDescent="0.25"/>
    <row r="323" ht="15" customHeight="1" x14ac:dyDescent="0.25"/>
    <row r="324" ht="12" customHeight="1" x14ac:dyDescent="0.25"/>
    <row r="325" ht="15" customHeight="1" x14ac:dyDescent="0.25"/>
    <row r="326" ht="12" customHeight="1" x14ac:dyDescent="0.25"/>
    <row r="327" ht="15" customHeight="1" x14ac:dyDescent="0.25"/>
    <row r="328" ht="15" customHeight="1" x14ac:dyDescent="0.25"/>
    <row r="329" ht="15" customHeight="1" x14ac:dyDescent="0.25"/>
    <row r="330" ht="15" customHeight="1" x14ac:dyDescent="0.25"/>
    <row r="331" ht="12"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2:33" ht="15" customHeight="1" x14ac:dyDescent="0.25"/>
    <row r="354" spans="2:33" ht="15" customHeight="1" x14ac:dyDescent="0.25"/>
    <row r="355" spans="2:33" ht="15" customHeight="1" x14ac:dyDescent="0.25"/>
    <row r="356" spans="2:33" ht="15" customHeight="1" x14ac:dyDescent="0.25"/>
    <row r="357" spans="2:33" ht="15" customHeight="1" x14ac:dyDescent="0.25"/>
    <row r="358" spans="2:33" ht="15" customHeight="1" x14ac:dyDescent="0.25"/>
    <row r="359" spans="2:33" ht="15" customHeight="1" x14ac:dyDescent="0.25"/>
    <row r="360" spans="2:33" ht="15" customHeight="1" x14ac:dyDescent="0.25"/>
    <row r="361" spans="2:33" ht="15" customHeight="1" x14ac:dyDescent="0.25"/>
    <row r="362" spans="2:33" ht="15" customHeight="1" x14ac:dyDescent="0.25"/>
    <row r="363" spans="2:33" ht="15" customHeight="1" x14ac:dyDescent="0.25"/>
    <row r="364" spans="2:33" ht="15" customHeight="1" x14ac:dyDescent="0.25"/>
    <row r="365" spans="2:33" ht="12" customHeight="1" x14ac:dyDescent="0.25"/>
    <row r="366" spans="2:33" ht="15" customHeight="1" x14ac:dyDescent="0.25"/>
    <row r="367" spans="2:33" ht="15" customHeight="1" x14ac:dyDescent="0.25"/>
    <row r="368" spans="2:33"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row>
    <row r="369" ht="15" customHeight="1" x14ac:dyDescent="0.25"/>
    <row r="370" ht="15"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2"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2" customHeight="1" x14ac:dyDescent="0.25"/>
    <row r="492" ht="15" customHeight="1" x14ac:dyDescent="0.25"/>
    <row r="493" ht="15" customHeight="1" x14ac:dyDescent="0.25"/>
    <row r="494" ht="12"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2" customHeight="1" x14ac:dyDescent="0.25"/>
    <row r="509" ht="15" customHeight="1" x14ac:dyDescent="0.25"/>
    <row r="510" ht="15" customHeight="1" x14ac:dyDescent="0.25"/>
    <row r="511" ht="12" customHeight="1" x14ac:dyDescent="0.25"/>
    <row r="512" ht="12"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2"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2"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row>
    <row r="552" spans="2:33" ht="15" customHeight="1" x14ac:dyDescent="0.25"/>
    <row r="553" spans="2:33" ht="15" customHeight="1" x14ac:dyDescent="0.25"/>
    <row r="554" spans="2:33" ht="15" customHeight="1" x14ac:dyDescent="0.25"/>
    <row r="555" spans="2:33" ht="15" customHeight="1" x14ac:dyDescent="0.25"/>
    <row r="556" spans="2:33" ht="15" customHeight="1" x14ac:dyDescent="0.25"/>
    <row r="557" spans="2:33" ht="15" customHeight="1" x14ac:dyDescent="0.25"/>
    <row r="558" spans="2:33" ht="15" customHeight="1" x14ac:dyDescent="0.25"/>
    <row r="559" spans="2:33" ht="15" customHeight="1" x14ac:dyDescent="0.25"/>
    <row r="560" spans="2:33"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2"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2"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2" customHeight="1" x14ac:dyDescent="0.25"/>
    <row r="623" ht="15" customHeight="1" x14ac:dyDescent="0.25"/>
    <row r="624" ht="15" customHeight="1" x14ac:dyDescent="0.25"/>
    <row r="625" ht="12"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spans="2:33" ht="15" customHeight="1" x14ac:dyDescent="0.25"/>
    <row r="642" spans="2:33" ht="15" customHeight="1" x14ac:dyDescent="0.25"/>
    <row r="643" spans="2:33"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row>
    <row r="644" spans="2:33" ht="15" customHeight="1" x14ac:dyDescent="0.25"/>
    <row r="645" spans="2:33" ht="15" customHeight="1" x14ac:dyDescent="0.25"/>
    <row r="646" spans="2:33" ht="15" customHeight="1" x14ac:dyDescent="0.25"/>
    <row r="647" spans="2:33" ht="15" customHeight="1" x14ac:dyDescent="0.25"/>
    <row r="648" spans="2:33" ht="15" customHeight="1" x14ac:dyDescent="0.25"/>
    <row r="649" spans="2:33" ht="15" customHeight="1" x14ac:dyDescent="0.25"/>
    <row r="650" spans="2:33" ht="15" customHeight="1" x14ac:dyDescent="0.25"/>
    <row r="651" spans="2:33" ht="15" customHeight="1" x14ac:dyDescent="0.25"/>
    <row r="652" spans="2:33" ht="15" customHeight="1" x14ac:dyDescent="0.25"/>
    <row r="653" spans="2:33" ht="15" customHeight="1" x14ac:dyDescent="0.25"/>
    <row r="654" spans="2:33" ht="15" customHeight="1" x14ac:dyDescent="0.25"/>
    <row r="655" spans="2:33" ht="12" customHeight="1" x14ac:dyDescent="0.25"/>
    <row r="656" spans="2:3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2"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2"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2" customHeight="1" x14ac:dyDescent="0.25"/>
    <row r="700" ht="15" customHeight="1" x14ac:dyDescent="0.25"/>
    <row r="701" ht="15" customHeight="1" x14ac:dyDescent="0.25"/>
    <row r="702" ht="12"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row>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2"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2" customHeight="1" x14ac:dyDescent="0.25"/>
    <row r="790" ht="15" customHeight="1" x14ac:dyDescent="0.25"/>
    <row r="791" ht="15" customHeight="1" x14ac:dyDescent="0.25"/>
    <row r="792" ht="12"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spans="2:33" ht="15" customHeight="1" x14ac:dyDescent="0.25"/>
    <row r="802" spans="2:33" ht="15" customHeight="1" x14ac:dyDescent="0.25"/>
    <row r="803" spans="2:33" ht="15" customHeight="1" x14ac:dyDescent="0.25"/>
    <row r="804" spans="2:33" ht="15" customHeight="1" x14ac:dyDescent="0.25"/>
    <row r="805" spans="2:33" ht="15" customHeight="1" x14ac:dyDescent="0.25"/>
    <row r="806" spans="2:33" ht="15" customHeight="1" x14ac:dyDescent="0.25"/>
    <row r="807" spans="2:33" ht="15" customHeight="1" x14ac:dyDescent="0.25"/>
    <row r="808" spans="2:33" ht="15" customHeight="1" x14ac:dyDescent="0.25"/>
    <row r="809" spans="2:33" ht="15" customHeight="1" x14ac:dyDescent="0.25"/>
    <row r="810" spans="2:33"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row>
    <row r="811" spans="2:33" ht="15" customHeight="1" x14ac:dyDescent="0.25"/>
    <row r="812" spans="2:33" ht="15" customHeight="1" x14ac:dyDescent="0.25"/>
    <row r="813" spans="2:33" ht="15" customHeight="1" x14ac:dyDescent="0.25"/>
    <row r="814" spans="2:33" ht="15" customHeight="1" x14ac:dyDescent="0.25"/>
    <row r="815" spans="2:33" ht="15" customHeight="1" x14ac:dyDescent="0.25"/>
    <row r="816" spans="2:33"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2"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2" customHeight="1" x14ac:dyDescent="0.25"/>
    <row r="869" ht="15" customHeight="1" x14ac:dyDescent="0.25"/>
    <row r="870" ht="15" customHeight="1" x14ac:dyDescent="0.25"/>
    <row r="871" ht="12"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row>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2"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2"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2"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row r="970" spans="2:33" ht="15" customHeight="1" x14ac:dyDescent="0.25"/>
    <row r="971" spans="2:33" ht="15" customHeight="1" x14ac:dyDescent="0.25"/>
    <row r="972" spans="2:33" ht="15" customHeight="1" x14ac:dyDescent="0.25"/>
    <row r="973" spans="2:33"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row>
    <row r="974" spans="2:33" ht="15" customHeight="1" x14ac:dyDescent="0.25"/>
    <row r="975" spans="2:33" ht="15" customHeight="1" x14ac:dyDescent="0.25"/>
    <row r="976" spans="2:33"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2"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2"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spans="2:33" ht="15" customHeight="1" x14ac:dyDescent="0.25">
      <c r="B1073" s="259"/>
      <c r="C1073" s="259"/>
      <c r="D1073" s="259"/>
      <c r="E1073" s="259"/>
      <c r="F1073" s="259"/>
      <c r="G1073" s="259"/>
      <c r="H1073" s="259"/>
      <c r="I1073" s="259"/>
      <c r="J1073" s="259"/>
      <c r="K1073" s="259"/>
      <c r="L1073" s="259"/>
      <c r="M1073" s="259"/>
      <c r="N1073" s="259"/>
      <c r="O1073" s="259"/>
      <c r="P1073" s="259"/>
      <c r="Q1073" s="259"/>
      <c r="R1073" s="259"/>
      <c r="S1073" s="259"/>
      <c r="T1073" s="259"/>
      <c r="U1073" s="259"/>
      <c r="V1073" s="259"/>
      <c r="W1073" s="259"/>
      <c r="X1073" s="259"/>
      <c r="Y1073" s="259"/>
      <c r="Z1073" s="259"/>
      <c r="AA1073" s="259"/>
      <c r="AB1073" s="259"/>
      <c r="AC1073" s="259"/>
      <c r="AD1073" s="259"/>
      <c r="AE1073" s="259"/>
      <c r="AF1073" s="259"/>
      <c r="AG1073" s="259"/>
    </row>
    <row r="1074" spans="2:33" ht="15" customHeight="1" x14ac:dyDescent="0.25"/>
    <row r="1075" spans="2:33" ht="15" customHeight="1" x14ac:dyDescent="0.25"/>
    <row r="1076" spans="2:33" ht="15" customHeight="1" x14ac:dyDescent="0.25"/>
    <row r="1077" spans="2:33" ht="15" customHeight="1" x14ac:dyDescent="0.25"/>
    <row r="1078" spans="2:33" ht="15" customHeight="1" x14ac:dyDescent="0.25"/>
    <row r="1079" spans="2:33" ht="15" customHeight="1" x14ac:dyDescent="0.25"/>
    <row r="1080" spans="2:33" ht="15" customHeight="1" x14ac:dyDescent="0.25"/>
    <row r="1081" spans="2:33" ht="15" customHeight="1" x14ac:dyDescent="0.25"/>
    <row r="1082" spans="2:33" ht="15" customHeight="1" x14ac:dyDescent="0.25"/>
    <row r="1083" spans="2:33" ht="15" customHeight="1" x14ac:dyDescent="0.25"/>
    <row r="1084" spans="2:33" ht="15" customHeight="1" x14ac:dyDescent="0.25"/>
    <row r="1085" spans="2:33" ht="12" customHeight="1" x14ac:dyDescent="0.25"/>
    <row r="1086" spans="2:33" ht="12" customHeight="1" x14ac:dyDescent="0.25"/>
    <row r="1087" spans="2:33" ht="12" customHeight="1" x14ac:dyDescent="0.25"/>
    <row r="1088" spans="2:33" ht="12" customHeight="1" x14ac:dyDescent="0.25"/>
    <row r="1089" ht="12" customHeight="1" x14ac:dyDescent="0.25"/>
    <row r="1090" ht="12"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2"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2" customHeight="1" x14ac:dyDescent="0.25"/>
    <row r="1125" ht="15" customHeight="1" x14ac:dyDescent="0.25"/>
    <row r="1126" ht="15" customHeight="1" x14ac:dyDescent="0.25"/>
    <row r="1127" ht="12" customHeight="1" x14ac:dyDescent="0.25"/>
    <row r="1128" ht="12"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spans="2:33" ht="15" customHeight="1" x14ac:dyDescent="0.25"/>
    <row r="1138" spans="2:33" ht="15" customHeight="1" x14ac:dyDescent="0.25"/>
    <row r="1139" spans="2:33" ht="15" customHeight="1" x14ac:dyDescent="0.25"/>
    <row r="1140" spans="2:33" ht="15" customHeight="1" x14ac:dyDescent="0.25"/>
    <row r="1141" spans="2:33" ht="15" customHeight="1" x14ac:dyDescent="0.25"/>
    <row r="1142" spans="2:33" ht="15" customHeight="1" x14ac:dyDescent="0.25"/>
    <row r="1143" spans="2:33" ht="15" customHeight="1" x14ac:dyDescent="0.25"/>
    <row r="1144" spans="2:33" ht="15" customHeight="1" x14ac:dyDescent="0.25"/>
    <row r="1145" spans="2:33" ht="15" customHeight="1" x14ac:dyDescent="0.25">
      <c r="B1145" s="259"/>
      <c r="C1145" s="259"/>
      <c r="D1145" s="259"/>
      <c r="E1145" s="259"/>
      <c r="F1145" s="259"/>
      <c r="G1145" s="259"/>
      <c r="H1145" s="259"/>
      <c r="I1145" s="259"/>
      <c r="J1145" s="259"/>
      <c r="K1145" s="259"/>
      <c r="L1145" s="259"/>
      <c r="M1145" s="259"/>
      <c r="N1145" s="259"/>
      <c r="O1145" s="259"/>
      <c r="P1145" s="259"/>
      <c r="Q1145" s="259"/>
      <c r="R1145" s="259"/>
      <c r="S1145" s="259"/>
      <c r="T1145" s="259"/>
      <c r="U1145" s="259"/>
      <c r="V1145" s="259"/>
      <c r="W1145" s="259"/>
      <c r="X1145" s="259"/>
      <c r="Y1145" s="259"/>
      <c r="Z1145" s="259"/>
      <c r="AA1145" s="259"/>
      <c r="AB1145" s="259"/>
      <c r="AC1145" s="259"/>
      <c r="AD1145" s="259"/>
      <c r="AE1145" s="259"/>
      <c r="AF1145" s="259"/>
      <c r="AG1145" s="259"/>
    </row>
    <row r="1146" spans="2:33" ht="15" customHeight="1" x14ac:dyDescent="0.25"/>
    <row r="1147" spans="2:33" ht="15" customHeight="1" x14ac:dyDescent="0.25"/>
    <row r="1148" spans="2:33" ht="15" customHeight="1" x14ac:dyDescent="0.25"/>
    <row r="1149" spans="2:33" ht="15" customHeight="1" x14ac:dyDescent="0.25"/>
    <row r="1150" spans="2:33" ht="15" customHeight="1" x14ac:dyDescent="0.25"/>
    <row r="1151" spans="2:33" ht="15" customHeight="1" x14ac:dyDescent="0.25"/>
    <row r="1152" spans="2:33"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2"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2"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2"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2" customHeight="1" x14ac:dyDescent="0.25"/>
    <row r="1221" ht="12"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2"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2"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2"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2" customHeight="1" x14ac:dyDescent="0.25"/>
    <row r="1257" ht="12" customHeight="1" x14ac:dyDescent="0.25"/>
    <row r="1258" ht="15" customHeight="1" x14ac:dyDescent="0.25"/>
    <row r="1259" ht="15" customHeight="1" x14ac:dyDescent="0.25"/>
    <row r="1260" ht="15" customHeight="1" x14ac:dyDescent="0.25"/>
    <row r="1261" ht="12"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5" customHeight="1" x14ac:dyDescent="0.25"/>
    <row r="1276" spans="2:33" ht="15" customHeight="1" x14ac:dyDescent="0.25"/>
    <row r="1277" spans="2:33" ht="15" customHeight="1" x14ac:dyDescent="0.25"/>
    <row r="1278" spans="2:33" ht="15" customHeight="1" x14ac:dyDescent="0.25"/>
    <row r="1279" spans="2:33" ht="15" customHeight="1" x14ac:dyDescent="0.25">
      <c r="B1279" s="259"/>
      <c r="C1279" s="259"/>
      <c r="D1279" s="259"/>
      <c r="E1279" s="259"/>
      <c r="F1279" s="259"/>
      <c r="G1279" s="259"/>
      <c r="H1279" s="259"/>
      <c r="I1279" s="259"/>
      <c r="J1279" s="259"/>
      <c r="K1279" s="259"/>
      <c r="L1279" s="259"/>
      <c r="M1279" s="259"/>
      <c r="N1279" s="259"/>
      <c r="O1279" s="259"/>
      <c r="P1279" s="259"/>
      <c r="Q1279" s="259"/>
      <c r="R1279" s="259"/>
      <c r="S1279" s="259"/>
      <c r="T1279" s="259"/>
      <c r="U1279" s="259"/>
      <c r="V1279" s="259"/>
      <c r="W1279" s="259"/>
      <c r="X1279" s="259"/>
      <c r="Y1279" s="259"/>
      <c r="Z1279" s="259"/>
      <c r="AA1279" s="259"/>
      <c r="AB1279" s="259"/>
      <c r="AC1279" s="259"/>
      <c r="AD1279" s="259"/>
      <c r="AE1279" s="259"/>
      <c r="AF1279" s="259"/>
      <c r="AG1279" s="259"/>
    </row>
    <row r="1280" spans="2:33"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2"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2" customHeight="1" x14ac:dyDescent="0.25"/>
    <row r="1360" ht="12" customHeight="1" x14ac:dyDescent="0.25"/>
    <row r="1361" ht="15" customHeight="1" x14ac:dyDescent="0.25"/>
    <row r="1362" ht="15" customHeight="1" x14ac:dyDescent="0.25"/>
    <row r="1363" ht="15" customHeight="1" x14ac:dyDescent="0.25"/>
    <row r="1364" ht="15" customHeight="1" x14ac:dyDescent="0.25"/>
    <row r="1365" ht="12"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2"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2" customHeight="1" x14ac:dyDescent="0.25"/>
    <row r="1378" ht="12"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spans="2:33" ht="15" customHeight="1" x14ac:dyDescent="0.25"/>
    <row r="1394" spans="2:33" ht="15" customHeight="1" x14ac:dyDescent="0.25"/>
    <row r="1395" spans="2:33" ht="15" customHeight="1" x14ac:dyDescent="0.25"/>
    <row r="1396" spans="2:33" ht="15" customHeight="1" x14ac:dyDescent="0.25"/>
    <row r="1397" spans="2:33" ht="15" customHeight="1" x14ac:dyDescent="0.25">
      <c r="B1397" s="259"/>
      <c r="C1397" s="259"/>
      <c r="D1397" s="259"/>
      <c r="E1397" s="259"/>
      <c r="F1397" s="259"/>
      <c r="G1397" s="259"/>
      <c r="H1397" s="259"/>
      <c r="I1397" s="259"/>
      <c r="J1397" s="259"/>
      <c r="K1397" s="259"/>
      <c r="L1397" s="259"/>
      <c r="M1397" s="259"/>
      <c r="N1397" s="259"/>
      <c r="O1397" s="259"/>
      <c r="P1397" s="259"/>
      <c r="Q1397" s="259"/>
      <c r="R1397" s="259"/>
      <c r="S1397" s="259"/>
      <c r="T1397" s="259"/>
      <c r="U1397" s="259"/>
      <c r="V1397" s="259"/>
      <c r="W1397" s="259"/>
      <c r="X1397" s="259"/>
      <c r="Y1397" s="259"/>
      <c r="Z1397" s="259"/>
      <c r="AA1397" s="259"/>
      <c r="AB1397" s="259"/>
      <c r="AC1397" s="259"/>
      <c r="AD1397" s="259"/>
      <c r="AE1397" s="259"/>
      <c r="AF1397" s="259"/>
      <c r="AG1397" s="259"/>
    </row>
    <row r="1398" spans="2:33" ht="15" customHeight="1" x14ac:dyDescent="0.25"/>
    <row r="1399" spans="2:33" ht="15" customHeight="1" x14ac:dyDescent="0.25"/>
    <row r="1400" spans="2:33" ht="15" customHeight="1" x14ac:dyDescent="0.25"/>
    <row r="1401" spans="2:33" ht="15" customHeight="1" x14ac:dyDescent="0.25"/>
    <row r="1402" spans="2:33" ht="15" customHeight="1" x14ac:dyDescent="0.25"/>
    <row r="1403" spans="2:33" ht="15" customHeight="1" x14ac:dyDescent="0.25"/>
    <row r="1404" spans="2:33" ht="15" customHeight="1" x14ac:dyDescent="0.25"/>
    <row r="1405" spans="2:33" ht="15" customHeight="1" x14ac:dyDescent="0.25"/>
    <row r="1406" spans="2:33" ht="15" customHeight="1" x14ac:dyDescent="0.25"/>
    <row r="1407" spans="2:33" ht="15" customHeight="1" x14ac:dyDescent="0.25"/>
    <row r="1408" spans="2:33" ht="15"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2"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2"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2" customHeight="1" x14ac:dyDescent="0.25"/>
    <row r="1460" ht="15" customHeight="1" x14ac:dyDescent="0.25"/>
    <row r="1461" ht="12" customHeight="1" x14ac:dyDescent="0.25"/>
    <row r="1462" ht="12" customHeight="1" x14ac:dyDescent="0.25"/>
    <row r="1463" ht="15" customHeight="1" x14ac:dyDescent="0.25"/>
    <row r="1464" ht="15" customHeight="1" x14ac:dyDescent="0.25"/>
    <row r="1465" ht="15" customHeight="1" x14ac:dyDescent="0.25"/>
    <row r="1466" ht="15" customHeight="1" x14ac:dyDescent="0.25"/>
    <row r="1467" ht="12"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2"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2" customHeight="1" x14ac:dyDescent="0.25"/>
    <row r="1481" ht="12" customHeight="1" x14ac:dyDescent="0.25"/>
    <row r="1482" ht="15" customHeight="1" x14ac:dyDescent="0.25"/>
    <row r="1483" ht="12"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c r="B1501" s="259"/>
      <c r="C1501" s="259"/>
      <c r="D1501" s="259"/>
      <c r="E1501" s="259"/>
      <c r="F1501" s="259"/>
      <c r="G1501" s="259"/>
      <c r="H1501" s="259"/>
      <c r="I1501" s="259"/>
      <c r="J1501" s="259"/>
      <c r="K1501" s="259"/>
      <c r="L1501" s="259"/>
      <c r="M1501" s="259"/>
      <c r="N1501" s="259"/>
      <c r="O1501" s="259"/>
      <c r="P1501" s="259"/>
      <c r="Q1501" s="259"/>
      <c r="R1501" s="259"/>
      <c r="S1501" s="259"/>
      <c r="T1501" s="259"/>
      <c r="U1501" s="259"/>
      <c r="V1501" s="259"/>
      <c r="W1501" s="259"/>
      <c r="X1501" s="259"/>
      <c r="Y1501" s="259"/>
      <c r="Z1501" s="259"/>
      <c r="AA1501" s="259"/>
      <c r="AB1501" s="259"/>
      <c r="AC1501" s="259"/>
      <c r="AD1501" s="259"/>
      <c r="AE1501" s="259"/>
      <c r="AF1501" s="259"/>
      <c r="AG1501" s="259"/>
    </row>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sheetData>
  <mergeCells count="15">
    <mergeCell ref="B1279:AG1279"/>
    <mergeCell ref="B1397:AG1397"/>
    <mergeCell ref="B1501:AG1501"/>
    <mergeCell ref="B719:AG719"/>
    <mergeCell ref="B810:AG810"/>
    <mergeCell ref="B888:AG888"/>
    <mergeCell ref="B973:AG973"/>
    <mergeCell ref="B1073:AG1073"/>
    <mergeCell ref="B1145:AG1145"/>
    <mergeCell ref="B643:AG643"/>
    <mergeCell ref="B64:AG64"/>
    <mergeCell ref="B147:AG147"/>
    <mergeCell ref="B283:AG283"/>
    <mergeCell ref="B368:AG368"/>
    <mergeCell ref="B551:AG55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3458D-2CA0-419A-B5AB-537D932C7E30}">
  <dimension ref="A1:AJ101"/>
  <sheetViews>
    <sheetView workbookViewId="0">
      <selection sqref="A1:XFD1048576"/>
    </sheetView>
  </sheetViews>
  <sheetFormatPr defaultRowHeight="15" x14ac:dyDescent="0.25"/>
  <cols>
    <col min="1" max="16384" width="9.140625" style="248"/>
  </cols>
  <sheetData>
    <row r="1" spans="1:36" x14ac:dyDescent="0.25">
      <c r="A1" s="248" t="s">
        <v>3235</v>
      </c>
    </row>
    <row r="2" spans="1:36" x14ac:dyDescent="0.25">
      <c r="A2" s="248" t="s">
        <v>3236</v>
      </c>
    </row>
    <row r="3" spans="1:36" x14ac:dyDescent="0.25">
      <c r="A3" s="248" t="s">
        <v>3237</v>
      </c>
    </row>
    <row r="4" spans="1:36" x14ac:dyDescent="0.25">
      <c r="A4" s="248" t="s">
        <v>2454</v>
      </c>
    </row>
    <row r="5" spans="1:36" x14ac:dyDescent="0.25">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873</v>
      </c>
      <c r="C6" s="248" t="s">
        <v>3238</v>
      </c>
    </row>
    <row r="7" spans="1:36" x14ac:dyDescent="0.25">
      <c r="A7" s="248" t="s">
        <v>3239</v>
      </c>
      <c r="C7" s="248" t="s">
        <v>3240</v>
      </c>
    </row>
    <row r="8" spans="1:36" x14ac:dyDescent="0.25">
      <c r="A8" s="248" t="s">
        <v>2626</v>
      </c>
      <c r="B8" s="248" t="s">
        <v>3241</v>
      </c>
      <c r="C8" s="248" t="s">
        <v>3242</v>
      </c>
      <c r="D8" s="248" t="s">
        <v>2470</v>
      </c>
      <c r="F8" s="248">
        <v>1.0092270000000001</v>
      </c>
      <c r="G8" s="248">
        <v>1.973689</v>
      </c>
      <c r="H8" s="248">
        <v>2.1260029999999999</v>
      </c>
      <c r="I8" s="248">
        <v>2.13991</v>
      </c>
      <c r="J8" s="248">
        <v>2.1426370000000001</v>
      </c>
      <c r="K8" s="248">
        <v>2.1360480000000002</v>
      </c>
      <c r="L8" s="248">
        <v>2.1243829999999999</v>
      </c>
      <c r="M8" s="248">
        <v>2.0904419999999999</v>
      </c>
      <c r="N8" s="248">
        <v>2.0517449999999999</v>
      </c>
      <c r="O8" s="248">
        <v>2.0269309999999998</v>
      </c>
      <c r="P8" s="248">
        <v>2.0199530000000001</v>
      </c>
      <c r="Q8" s="248">
        <v>2.012175</v>
      </c>
      <c r="R8" s="248">
        <v>1.998618</v>
      </c>
      <c r="S8" s="248">
        <v>2.0142570000000002</v>
      </c>
      <c r="T8" s="248">
        <v>2.0374620000000001</v>
      </c>
      <c r="U8" s="248">
        <v>2.0612330000000001</v>
      </c>
      <c r="V8" s="248">
        <v>2.0709650000000002</v>
      </c>
      <c r="W8" s="248">
        <v>2.0793729999999999</v>
      </c>
      <c r="X8" s="248">
        <v>2.0964130000000001</v>
      </c>
      <c r="Y8" s="248">
        <v>2.0928610000000001</v>
      </c>
      <c r="Z8" s="248">
        <v>2.088622</v>
      </c>
      <c r="AA8" s="248">
        <v>2.093979</v>
      </c>
      <c r="AB8" s="248">
        <v>2.0862829999999999</v>
      </c>
      <c r="AC8" s="248">
        <v>2.0847150000000001</v>
      </c>
      <c r="AD8" s="248">
        <v>2.1059109999999999</v>
      </c>
      <c r="AE8" s="248">
        <v>2.1411120000000001</v>
      </c>
      <c r="AF8" s="248">
        <v>2.1763189999999999</v>
      </c>
      <c r="AG8" s="248">
        <v>2.1887279999999998</v>
      </c>
      <c r="AH8" s="248">
        <v>2.1952530000000001</v>
      </c>
      <c r="AI8" s="248">
        <v>2.2119680000000002</v>
      </c>
      <c r="AJ8" s="251">
        <v>2.7E-2</v>
      </c>
    </row>
    <row r="9" spans="1:36" x14ac:dyDescent="0.25">
      <c r="A9" s="248" t="s">
        <v>1975</v>
      </c>
      <c r="B9" s="248" t="s">
        <v>3243</v>
      </c>
      <c r="C9" s="248" t="s">
        <v>3244</v>
      </c>
      <c r="D9" s="248" t="s">
        <v>2470</v>
      </c>
      <c r="F9" s="248">
        <v>0</v>
      </c>
      <c r="G9" s="248">
        <v>0</v>
      </c>
      <c r="H9" s="248">
        <v>0</v>
      </c>
      <c r="I9" s="248">
        <v>0</v>
      </c>
      <c r="J9" s="248">
        <v>0</v>
      </c>
      <c r="K9" s="248">
        <v>0</v>
      </c>
      <c r="L9" s="248">
        <v>0</v>
      </c>
      <c r="M9" s="248">
        <v>0</v>
      </c>
      <c r="N9" s="248">
        <v>0</v>
      </c>
      <c r="O9" s="248">
        <v>0</v>
      </c>
      <c r="P9" s="248">
        <v>0</v>
      </c>
      <c r="Q9" s="248">
        <v>0</v>
      </c>
      <c r="R9" s="248">
        <v>0</v>
      </c>
      <c r="S9" s="248">
        <v>0</v>
      </c>
      <c r="T9" s="248">
        <v>0</v>
      </c>
      <c r="U9" s="248">
        <v>0</v>
      </c>
      <c r="V9" s="248">
        <v>0</v>
      </c>
      <c r="W9" s="248">
        <v>0</v>
      </c>
      <c r="X9" s="248">
        <v>0</v>
      </c>
      <c r="Y9" s="248">
        <v>0</v>
      </c>
      <c r="Z9" s="248">
        <v>0</v>
      </c>
      <c r="AA9" s="248">
        <v>0</v>
      </c>
      <c r="AB9" s="248">
        <v>0</v>
      </c>
      <c r="AC9" s="248">
        <v>0</v>
      </c>
      <c r="AD9" s="248">
        <v>0</v>
      </c>
      <c r="AE9" s="248">
        <v>0</v>
      </c>
      <c r="AF9" s="248">
        <v>0</v>
      </c>
      <c r="AG9" s="248">
        <v>0</v>
      </c>
      <c r="AH9" s="248">
        <v>0</v>
      </c>
      <c r="AI9" s="248">
        <v>0</v>
      </c>
      <c r="AJ9" s="248" t="s">
        <v>102</v>
      </c>
    </row>
    <row r="10" spans="1:36" x14ac:dyDescent="0.25">
      <c r="A10" s="248" t="s">
        <v>1976</v>
      </c>
      <c r="B10" s="248" t="s">
        <v>3245</v>
      </c>
      <c r="C10" s="248" t="s">
        <v>3246</v>
      </c>
      <c r="D10" s="248" t="s">
        <v>2470</v>
      </c>
      <c r="F10" s="248">
        <v>5.2430000000000003E-3</v>
      </c>
      <c r="G10" s="248">
        <v>5.1130000000000004E-3</v>
      </c>
      <c r="H10" s="248">
        <v>5.1939999999999998E-3</v>
      </c>
      <c r="I10" s="248">
        <v>5.097E-3</v>
      </c>
      <c r="J10" s="248">
        <v>5.1479999999999998E-3</v>
      </c>
      <c r="K10" s="248">
        <v>5.2170000000000003E-3</v>
      </c>
      <c r="L10" s="248">
        <v>5.2830000000000004E-3</v>
      </c>
      <c r="M10" s="248">
        <v>5.3699999999999998E-3</v>
      </c>
      <c r="N10" s="248">
        <v>5.4479999999999997E-3</v>
      </c>
      <c r="O10" s="248">
        <v>5.4990000000000004E-3</v>
      </c>
      <c r="P10" s="248">
        <v>5.5360000000000001E-3</v>
      </c>
      <c r="Q10" s="248">
        <v>5.548E-3</v>
      </c>
      <c r="R10" s="248">
        <v>5.5500000000000002E-3</v>
      </c>
      <c r="S10" s="248">
        <v>5.5360000000000001E-3</v>
      </c>
      <c r="T10" s="248">
        <v>5.522E-3</v>
      </c>
      <c r="U10" s="248">
        <v>5.509E-3</v>
      </c>
      <c r="V10" s="248">
        <v>5.4990000000000004E-3</v>
      </c>
      <c r="W10" s="248">
        <v>5.4879999999999998E-3</v>
      </c>
      <c r="X10" s="248">
        <v>5.4790000000000004E-3</v>
      </c>
      <c r="Y10" s="248">
        <v>5.4660000000000004E-3</v>
      </c>
      <c r="Z10" s="248">
        <v>5.457E-3</v>
      </c>
      <c r="AA10" s="248">
        <v>5.4469999999999996E-3</v>
      </c>
      <c r="AB10" s="248">
        <v>5.4409999999999997E-3</v>
      </c>
      <c r="AC10" s="248">
        <v>5.4409999999999997E-3</v>
      </c>
      <c r="AD10" s="248">
        <v>5.4409999999999997E-3</v>
      </c>
      <c r="AE10" s="248">
        <v>5.4409999999999997E-3</v>
      </c>
      <c r="AF10" s="248">
        <v>5.4409999999999997E-3</v>
      </c>
      <c r="AG10" s="248">
        <v>5.4409999999999997E-3</v>
      </c>
      <c r="AH10" s="248">
        <v>5.4409999999999997E-3</v>
      </c>
      <c r="AI10" s="248">
        <v>5.4409999999999997E-3</v>
      </c>
      <c r="AJ10" s="251">
        <v>1E-3</v>
      </c>
    </row>
    <row r="11" spans="1:36" x14ac:dyDescent="0.25">
      <c r="A11" s="248" t="s">
        <v>1978</v>
      </c>
      <c r="B11" s="248" t="s">
        <v>3247</v>
      </c>
      <c r="C11" s="248" t="s">
        <v>3248</v>
      </c>
      <c r="D11" s="248" t="s">
        <v>2470</v>
      </c>
      <c r="F11" s="248">
        <v>0</v>
      </c>
      <c r="G11" s="248">
        <v>0</v>
      </c>
      <c r="H11" s="248">
        <v>0</v>
      </c>
      <c r="I11" s="248">
        <v>0</v>
      </c>
      <c r="J11" s="248">
        <v>0</v>
      </c>
      <c r="K11" s="248">
        <v>0</v>
      </c>
      <c r="L11" s="248">
        <v>0</v>
      </c>
      <c r="M11" s="248">
        <v>0</v>
      </c>
      <c r="N11" s="248">
        <v>0</v>
      </c>
      <c r="O11" s="248">
        <v>0</v>
      </c>
      <c r="P11" s="248">
        <v>0</v>
      </c>
      <c r="Q11" s="248">
        <v>0</v>
      </c>
      <c r="R11" s="248">
        <v>0</v>
      </c>
      <c r="S11" s="248">
        <v>0</v>
      </c>
      <c r="T11" s="248">
        <v>0</v>
      </c>
      <c r="U11" s="248">
        <v>0</v>
      </c>
      <c r="V11" s="248">
        <v>0</v>
      </c>
      <c r="W11" s="248">
        <v>0</v>
      </c>
      <c r="X11" s="248">
        <v>0</v>
      </c>
      <c r="Y11" s="248">
        <v>0</v>
      </c>
      <c r="Z11" s="248">
        <v>0</v>
      </c>
      <c r="AA11" s="248">
        <v>0</v>
      </c>
      <c r="AB11" s="248">
        <v>0</v>
      </c>
      <c r="AC11" s="248">
        <v>0</v>
      </c>
      <c r="AD11" s="248">
        <v>0</v>
      </c>
      <c r="AE11" s="248">
        <v>0</v>
      </c>
      <c r="AF11" s="248">
        <v>0</v>
      </c>
      <c r="AG11" s="248">
        <v>0</v>
      </c>
      <c r="AH11" s="248">
        <v>0</v>
      </c>
      <c r="AI11" s="248">
        <v>0</v>
      </c>
      <c r="AJ11" s="248" t="s">
        <v>102</v>
      </c>
    </row>
    <row r="12" spans="1:36" x14ac:dyDescent="0.25">
      <c r="A12" s="248" t="s">
        <v>2484</v>
      </c>
      <c r="B12" s="248" t="s">
        <v>3249</v>
      </c>
      <c r="C12" s="248" t="s">
        <v>3250</v>
      </c>
      <c r="D12" s="248" t="s">
        <v>2470</v>
      </c>
      <c r="F12" s="248">
        <v>1.01447</v>
      </c>
      <c r="G12" s="248">
        <v>1.9788019999999999</v>
      </c>
      <c r="H12" s="248">
        <v>2.1311960000000001</v>
      </c>
      <c r="I12" s="248">
        <v>2.1450070000000001</v>
      </c>
      <c r="J12" s="248">
        <v>2.147786</v>
      </c>
      <c r="K12" s="248">
        <v>2.1412650000000002</v>
      </c>
      <c r="L12" s="248">
        <v>2.1296650000000001</v>
      </c>
      <c r="M12" s="248">
        <v>2.0958130000000001</v>
      </c>
      <c r="N12" s="248">
        <v>2.0571929999999998</v>
      </c>
      <c r="O12" s="248">
        <v>2.0324300000000002</v>
      </c>
      <c r="P12" s="248">
        <v>2.0254880000000002</v>
      </c>
      <c r="Q12" s="248">
        <v>2.0177230000000002</v>
      </c>
      <c r="R12" s="248">
        <v>2.0041679999999999</v>
      </c>
      <c r="S12" s="248">
        <v>2.0197929999999999</v>
      </c>
      <c r="T12" s="248">
        <v>2.0429840000000001</v>
      </c>
      <c r="U12" s="248">
        <v>2.0667420000000001</v>
      </c>
      <c r="V12" s="248">
        <v>2.0764629999999999</v>
      </c>
      <c r="W12" s="248">
        <v>2.0848610000000001</v>
      </c>
      <c r="X12" s="248">
        <v>2.1018919999999999</v>
      </c>
      <c r="Y12" s="248">
        <v>2.0983269999999998</v>
      </c>
      <c r="Z12" s="248">
        <v>2.0940789999999998</v>
      </c>
      <c r="AA12" s="248">
        <v>2.0994259999999998</v>
      </c>
      <c r="AB12" s="248">
        <v>2.0917240000000001</v>
      </c>
      <c r="AC12" s="248">
        <v>2.0901559999999999</v>
      </c>
      <c r="AD12" s="248">
        <v>2.1113520000000001</v>
      </c>
      <c r="AE12" s="248">
        <v>2.1465519999999998</v>
      </c>
      <c r="AF12" s="248">
        <v>2.1817600000000001</v>
      </c>
      <c r="AG12" s="248">
        <v>2.194169</v>
      </c>
      <c r="AH12" s="248">
        <v>2.2006939999999999</v>
      </c>
      <c r="AI12" s="248">
        <v>2.217409</v>
      </c>
      <c r="AJ12" s="251">
        <v>2.7E-2</v>
      </c>
    </row>
    <row r="13" spans="1:36" x14ac:dyDescent="0.25">
      <c r="A13" s="248" t="s">
        <v>2437</v>
      </c>
      <c r="B13" s="248" t="s">
        <v>3251</v>
      </c>
      <c r="C13" s="248" t="s">
        <v>3252</v>
      </c>
      <c r="D13" s="248" t="s">
        <v>2470</v>
      </c>
      <c r="F13" s="248">
        <v>110.751907</v>
      </c>
      <c r="G13" s="248">
        <v>111.644363</v>
      </c>
      <c r="H13" s="248">
        <v>113.68678300000001</v>
      </c>
      <c r="I13" s="248">
        <v>115.98850299999999</v>
      </c>
      <c r="J13" s="248">
        <v>117.206749</v>
      </c>
      <c r="K13" s="248">
        <v>117.63932800000001</v>
      </c>
      <c r="L13" s="248">
        <v>117.567993</v>
      </c>
      <c r="M13" s="248">
        <v>116.79602800000001</v>
      </c>
      <c r="N13" s="248">
        <v>116.001442</v>
      </c>
      <c r="O13" s="248">
        <v>115.842094</v>
      </c>
      <c r="P13" s="248">
        <v>116.09936500000001</v>
      </c>
      <c r="Q13" s="248">
        <v>116.17485000000001</v>
      </c>
      <c r="R13" s="248">
        <v>116.358383</v>
      </c>
      <c r="S13" s="248">
        <v>116.98434399999999</v>
      </c>
      <c r="T13" s="248">
        <v>118.14765199999999</v>
      </c>
      <c r="U13" s="248">
        <v>119.453568</v>
      </c>
      <c r="V13" s="248">
        <v>120.714172</v>
      </c>
      <c r="W13" s="248">
        <v>121.644249</v>
      </c>
      <c r="X13" s="248">
        <v>122.643433</v>
      </c>
      <c r="Y13" s="248">
        <v>123.114273</v>
      </c>
      <c r="Z13" s="248">
        <v>123.118591</v>
      </c>
      <c r="AA13" s="248">
        <v>123.961235</v>
      </c>
      <c r="AB13" s="248">
        <v>125.230423</v>
      </c>
      <c r="AC13" s="248">
        <v>125.907776</v>
      </c>
      <c r="AD13" s="248">
        <v>126.808441</v>
      </c>
      <c r="AE13" s="248">
        <v>128.16799900000001</v>
      </c>
      <c r="AF13" s="248">
        <v>129.305542</v>
      </c>
      <c r="AG13" s="248">
        <v>128.95341500000001</v>
      </c>
      <c r="AH13" s="248">
        <v>128.585815</v>
      </c>
      <c r="AI13" s="248">
        <v>129.363327</v>
      </c>
      <c r="AJ13" s="251">
        <v>5.0000000000000001E-3</v>
      </c>
    </row>
    <row r="14" spans="1:36" x14ac:dyDescent="0.25">
      <c r="A14" s="248" t="s">
        <v>2989</v>
      </c>
      <c r="B14" s="248" t="s">
        <v>3253</v>
      </c>
      <c r="C14" s="248" t="s">
        <v>3254</v>
      </c>
      <c r="D14" s="248" t="s">
        <v>2470</v>
      </c>
      <c r="F14" s="248">
        <v>0</v>
      </c>
      <c r="G14" s="248">
        <v>0</v>
      </c>
      <c r="H14" s="248">
        <v>0</v>
      </c>
      <c r="I14" s="248">
        <v>0</v>
      </c>
      <c r="J14" s="248">
        <v>0</v>
      </c>
      <c r="K14" s="248">
        <v>0</v>
      </c>
      <c r="L14" s="248">
        <v>0</v>
      </c>
      <c r="M14" s="248">
        <v>0</v>
      </c>
      <c r="N14" s="248">
        <v>0</v>
      </c>
      <c r="O14" s="248">
        <v>0</v>
      </c>
      <c r="P14" s="248">
        <v>0</v>
      </c>
      <c r="Q14" s="248">
        <v>0</v>
      </c>
      <c r="R14" s="248">
        <v>0</v>
      </c>
      <c r="S14" s="248">
        <v>0</v>
      </c>
      <c r="T14" s="248">
        <v>0</v>
      </c>
      <c r="U14" s="248">
        <v>0</v>
      </c>
      <c r="V14" s="248">
        <v>0</v>
      </c>
      <c r="W14" s="248">
        <v>0</v>
      </c>
      <c r="X14" s="248">
        <v>0</v>
      </c>
      <c r="Y14" s="248">
        <v>0</v>
      </c>
      <c r="Z14" s="248">
        <v>0</v>
      </c>
      <c r="AA14" s="248">
        <v>0</v>
      </c>
      <c r="AB14" s="248">
        <v>0</v>
      </c>
      <c r="AC14" s="248">
        <v>0</v>
      </c>
      <c r="AD14" s="248">
        <v>0</v>
      </c>
      <c r="AE14" s="248">
        <v>0</v>
      </c>
      <c r="AF14" s="248">
        <v>0</v>
      </c>
      <c r="AG14" s="248">
        <v>0</v>
      </c>
      <c r="AH14" s="248">
        <v>0</v>
      </c>
      <c r="AI14" s="248">
        <v>0</v>
      </c>
      <c r="AJ14" s="248" t="s">
        <v>102</v>
      </c>
    </row>
    <row r="15" spans="1:36" x14ac:dyDescent="0.25">
      <c r="A15" s="248" t="s">
        <v>2498</v>
      </c>
      <c r="B15" s="248" t="s">
        <v>3255</v>
      </c>
      <c r="C15" s="248" t="s">
        <v>3256</v>
      </c>
      <c r="D15" s="248" t="s">
        <v>2470</v>
      </c>
      <c r="F15" s="248">
        <v>0</v>
      </c>
      <c r="G15" s="248">
        <v>0</v>
      </c>
      <c r="H15" s="248">
        <v>0</v>
      </c>
      <c r="I15" s="248">
        <v>0</v>
      </c>
      <c r="J15" s="248">
        <v>0</v>
      </c>
      <c r="K15" s="248">
        <v>0</v>
      </c>
      <c r="L15" s="248">
        <v>0</v>
      </c>
      <c r="M15" s="248">
        <v>0</v>
      </c>
      <c r="N15" s="248">
        <v>0</v>
      </c>
      <c r="O15" s="248">
        <v>0</v>
      </c>
      <c r="P15" s="248">
        <v>0</v>
      </c>
      <c r="Q15" s="248">
        <v>0</v>
      </c>
      <c r="R15" s="248">
        <v>0</v>
      </c>
      <c r="S15" s="248">
        <v>0</v>
      </c>
      <c r="T15" s="248">
        <v>0</v>
      </c>
      <c r="U15" s="248">
        <v>0</v>
      </c>
      <c r="V15" s="248">
        <v>0</v>
      </c>
      <c r="W15" s="248">
        <v>0</v>
      </c>
      <c r="X15" s="248">
        <v>0</v>
      </c>
      <c r="Y15" s="248">
        <v>0</v>
      </c>
      <c r="Z15" s="248">
        <v>0</v>
      </c>
      <c r="AA15" s="248">
        <v>0</v>
      </c>
      <c r="AB15" s="248">
        <v>0</v>
      </c>
      <c r="AC15" s="248">
        <v>0</v>
      </c>
      <c r="AD15" s="248">
        <v>0</v>
      </c>
      <c r="AE15" s="248">
        <v>0</v>
      </c>
      <c r="AF15" s="248">
        <v>0</v>
      </c>
      <c r="AG15" s="248">
        <v>0</v>
      </c>
      <c r="AH15" s="248">
        <v>0</v>
      </c>
      <c r="AI15" s="248">
        <v>0</v>
      </c>
      <c r="AJ15" s="248" t="s">
        <v>102</v>
      </c>
    </row>
    <row r="16" spans="1:36" x14ac:dyDescent="0.25">
      <c r="A16" s="248" t="s">
        <v>2637</v>
      </c>
      <c r="B16" s="248" t="s">
        <v>3257</v>
      </c>
      <c r="C16" s="248" t="s">
        <v>3258</v>
      </c>
      <c r="D16" s="248" t="s">
        <v>2470</v>
      </c>
      <c r="F16" s="248">
        <v>0</v>
      </c>
      <c r="G16" s="248">
        <v>0</v>
      </c>
      <c r="H16" s="248">
        <v>0</v>
      </c>
      <c r="I16" s="248">
        <v>0</v>
      </c>
      <c r="J16" s="248">
        <v>0</v>
      </c>
      <c r="K16" s="248">
        <v>0</v>
      </c>
      <c r="L16" s="248">
        <v>0</v>
      </c>
      <c r="M16" s="248">
        <v>0</v>
      </c>
      <c r="N16" s="248">
        <v>0</v>
      </c>
      <c r="O16" s="248">
        <v>0</v>
      </c>
      <c r="P16" s="248">
        <v>0</v>
      </c>
      <c r="Q16" s="248">
        <v>0</v>
      </c>
      <c r="R16" s="248">
        <v>0</v>
      </c>
      <c r="S16" s="248">
        <v>0</v>
      </c>
      <c r="T16" s="248">
        <v>0</v>
      </c>
      <c r="U16" s="248">
        <v>0</v>
      </c>
      <c r="V16" s="248">
        <v>0</v>
      </c>
      <c r="W16" s="248">
        <v>0</v>
      </c>
      <c r="X16" s="248">
        <v>0</v>
      </c>
      <c r="Y16" s="248">
        <v>0</v>
      </c>
      <c r="Z16" s="248">
        <v>0</v>
      </c>
      <c r="AA16" s="248">
        <v>0</v>
      </c>
      <c r="AB16" s="248">
        <v>0</v>
      </c>
      <c r="AC16" s="248">
        <v>0</v>
      </c>
      <c r="AD16" s="248">
        <v>0</v>
      </c>
      <c r="AE16" s="248">
        <v>0</v>
      </c>
      <c r="AF16" s="248">
        <v>0</v>
      </c>
      <c r="AG16" s="248">
        <v>0</v>
      </c>
      <c r="AH16" s="248">
        <v>0</v>
      </c>
      <c r="AI16" s="248">
        <v>0</v>
      </c>
      <c r="AJ16" s="248" t="s">
        <v>102</v>
      </c>
    </row>
    <row r="17" spans="1:36" x14ac:dyDescent="0.25">
      <c r="A17" s="248" t="s">
        <v>2504</v>
      </c>
      <c r="B17" s="248" t="s">
        <v>3259</v>
      </c>
      <c r="C17" s="248" t="s">
        <v>3260</v>
      </c>
      <c r="D17" s="248" t="s">
        <v>2470</v>
      </c>
      <c r="F17" s="248">
        <v>132.67797899999999</v>
      </c>
      <c r="G17" s="248">
        <v>133.64721700000001</v>
      </c>
      <c r="H17" s="248">
        <v>136.04837000000001</v>
      </c>
      <c r="I17" s="248">
        <v>138.315979</v>
      </c>
      <c r="J17" s="248">
        <v>139.539795</v>
      </c>
      <c r="K17" s="248">
        <v>140.22074900000001</v>
      </c>
      <c r="L17" s="248">
        <v>140.62766999999999</v>
      </c>
      <c r="M17" s="248">
        <v>140.72146599999999</v>
      </c>
      <c r="N17" s="248">
        <v>140.575211</v>
      </c>
      <c r="O17" s="248">
        <v>140.87501499999999</v>
      </c>
      <c r="P17" s="248">
        <v>141.492874</v>
      </c>
      <c r="Q17" s="248">
        <v>142.460342</v>
      </c>
      <c r="R17" s="248">
        <v>143.06973300000001</v>
      </c>
      <c r="S17" s="248">
        <v>143.794434</v>
      </c>
      <c r="T17" s="248">
        <v>145.142349</v>
      </c>
      <c r="U17" s="248">
        <v>146.654831</v>
      </c>
      <c r="V17" s="248">
        <v>148.34359699999999</v>
      </c>
      <c r="W17" s="248">
        <v>149.55107100000001</v>
      </c>
      <c r="X17" s="248">
        <v>150.909729</v>
      </c>
      <c r="Y17" s="248">
        <v>151.479996</v>
      </c>
      <c r="Z17" s="248">
        <v>151.66937300000001</v>
      </c>
      <c r="AA17" s="248">
        <v>152.69233700000001</v>
      </c>
      <c r="AB17" s="248">
        <v>154.03001399999999</v>
      </c>
      <c r="AC17" s="248">
        <v>154.661652</v>
      </c>
      <c r="AD17" s="248">
        <v>155.34139999999999</v>
      </c>
      <c r="AE17" s="248">
        <v>156.93901099999999</v>
      </c>
      <c r="AF17" s="248">
        <v>158.15387000000001</v>
      </c>
      <c r="AG17" s="248">
        <v>157.891357</v>
      </c>
      <c r="AH17" s="248">
        <v>157.62271100000001</v>
      </c>
      <c r="AI17" s="248">
        <v>158.546356</v>
      </c>
      <c r="AJ17" s="251">
        <v>6.0000000000000001E-3</v>
      </c>
    </row>
    <row r="18" spans="1:36" x14ac:dyDescent="0.25">
      <c r="A18" s="248" t="s">
        <v>2507</v>
      </c>
      <c r="B18" s="248" t="s">
        <v>3261</v>
      </c>
      <c r="C18" s="248" t="s">
        <v>3262</v>
      </c>
      <c r="D18" s="248" t="s">
        <v>2470</v>
      </c>
      <c r="F18" s="248">
        <v>244.444366</v>
      </c>
      <c r="G18" s="248">
        <v>247.270386</v>
      </c>
      <c r="H18" s="248">
        <v>251.86634799999999</v>
      </c>
      <c r="I18" s="248">
        <v>256.44949300000002</v>
      </c>
      <c r="J18" s="248">
        <v>258.89434799999998</v>
      </c>
      <c r="K18" s="248">
        <v>260.00134300000002</v>
      </c>
      <c r="L18" s="248">
        <v>260.32531699999998</v>
      </c>
      <c r="M18" s="248">
        <v>259.61331200000001</v>
      </c>
      <c r="N18" s="248">
        <v>258.63385</v>
      </c>
      <c r="O18" s="248">
        <v>258.74954200000002</v>
      </c>
      <c r="P18" s="248">
        <v>259.61773699999998</v>
      </c>
      <c r="Q18" s="248">
        <v>260.65292399999998</v>
      </c>
      <c r="R18" s="248">
        <v>261.43228099999999</v>
      </c>
      <c r="S18" s="248">
        <v>262.79858400000001</v>
      </c>
      <c r="T18" s="248">
        <v>265.33297700000003</v>
      </c>
      <c r="U18" s="248">
        <v>268.17514</v>
      </c>
      <c r="V18" s="248">
        <v>271.13421599999998</v>
      </c>
      <c r="W18" s="248">
        <v>273.28018200000002</v>
      </c>
      <c r="X18" s="248">
        <v>275.65505999999999</v>
      </c>
      <c r="Y18" s="248">
        <v>276.69259599999998</v>
      </c>
      <c r="Z18" s="248">
        <v>276.88204999999999</v>
      </c>
      <c r="AA18" s="248">
        <v>278.75299100000001</v>
      </c>
      <c r="AB18" s="248">
        <v>281.35217299999999</v>
      </c>
      <c r="AC18" s="248">
        <v>282.65957600000002</v>
      </c>
      <c r="AD18" s="248">
        <v>284.26119999999997</v>
      </c>
      <c r="AE18" s="248">
        <v>287.25353999999999</v>
      </c>
      <c r="AF18" s="248">
        <v>289.64117399999998</v>
      </c>
      <c r="AG18" s="248">
        <v>289.03894000000003</v>
      </c>
      <c r="AH18" s="248">
        <v>288.40924100000001</v>
      </c>
      <c r="AI18" s="248">
        <v>290.12707499999999</v>
      </c>
      <c r="AJ18" s="251">
        <v>6.0000000000000001E-3</v>
      </c>
    </row>
    <row r="19" spans="1:36" x14ac:dyDescent="0.25">
      <c r="A19" s="248" t="s">
        <v>3263</v>
      </c>
      <c r="C19" s="248" t="s">
        <v>3264</v>
      </c>
    </row>
    <row r="20" spans="1:36" x14ac:dyDescent="0.25">
      <c r="A20" s="248" t="s">
        <v>2626</v>
      </c>
      <c r="B20" s="248" t="s">
        <v>3265</v>
      </c>
      <c r="C20" s="248" t="s">
        <v>3266</v>
      </c>
      <c r="D20" s="248" t="s">
        <v>2470</v>
      </c>
      <c r="F20" s="248">
        <v>0.514239</v>
      </c>
      <c r="G20" s="248">
        <v>1.066322</v>
      </c>
      <c r="H20" s="248">
        <v>1.1331880000000001</v>
      </c>
      <c r="I20" s="248">
        <v>1.1167180000000001</v>
      </c>
      <c r="J20" s="248">
        <v>1.114773</v>
      </c>
      <c r="K20" s="248">
        <v>1.1140600000000001</v>
      </c>
      <c r="L20" s="248">
        <v>1.1129789999999999</v>
      </c>
      <c r="M20" s="248">
        <v>1.0996729999999999</v>
      </c>
      <c r="N20" s="248">
        <v>1.086411</v>
      </c>
      <c r="O20" s="248">
        <v>1.0789120000000001</v>
      </c>
      <c r="P20" s="248">
        <v>1.077007</v>
      </c>
      <c r="Q20" s="248">
        <v>1.0740730000000001</v>
      </c>
      <c r="R20" s="248">
        <v>1.0702670000000001</v>
      </c>
      <c r="S20" s="248">
        <v>1.0736699999999999</v>
      </c>
      <c r="T20" s="248">
        <v>1.0826020000000001</v>
      </c>
      <c r="U20" s="248">
        <v>1.092838</v>
      </c>
      <c r="V20" s="248">
        <v>1.098409</v>
      </c>
      <c r="W20" s="248">
        <v>1.102589</v>
      </c>
      <c r="X20" s="248">
        <v>1.1121970000000001</v>
      </c>
      <c r="Y20" s="248">
        <v>1.1131770000000001</v>
      </c>
      <c r="Z20" s="248">
        <v>1.115772</v>
      </c>
      <c r="AA20" s="248">
        <v>1.123893</v>
      </c>
      <c r="AB20" s="248">
        <v>1.1263540000000001</v>
      </c>
      <c r="AC20" s="248">
        <v>1.130385</v>
      </c>
      <c r="AD20" s="248">
        <v>1.1456740000000001</v>
      </c>
      <c r="AE20" s="248">
        <v>1.1672009999999999</v>
      </c>
      <c r="AF20" s="248">
        <v>1.1871020000000001</v>
      </c>
      <c r="AG20" s="248">
        <v>1.201532</v>
      </c>
      <c r="AH20" s="248">
        <v>1.2121660000000001</v>
      </c>
      <c r="AI20" s="248">
        <v>1.229317</v>
      </c>
      <c r="AJ20" s="251">
        <v>3.1E-2</v>
      </c>
    </row>
    <row r="21" spans="1:36" x14ac:dyDescent="0.25">
      <c r="A21" s="248" t="s">
        <v>1975</v>
      </c>
      <c r="B21" s="248" t="s">
        <v>3267</v>
      </c>
      <c r="C21" s="248" t="s">
        <v>3268</v>
      </c>
      <c r="D21" s="248" t="s">
        <v>2470</v>
      </c>
      <c r="F21" s="248">
        <v>1.146209</v>
      </c>
      <c r="G21" s="248">
        <v>1.180542</v>
      </c>
      <c r="H21" s="248">
        <v>1.1883520000000001</v>
      </c>
      <c r="I21" s="248">
        <v>1.1996659999999999</v>
      </c>
      <c r="J21" s="248">
        <v>1.2147920000000001</v>
      </c>
      <c r="K21" s="248">
        <v>1.2276560000000001</v>
      </c>
      <c r="L21" s="248">
        <v>1.244051</v>
      </c>
      <c r="M21" s="248">
        <v>1.2657480000000001</v>
      </c>
      <c r="N21" s="248">
        <v>1.2864089999999999</v>
      </c>
      <c r="O21" s="248">
        <v>1.3061609999999999</v>
      </c>
      <c r="P21" s="248">
        <v>1.324811</v>
      </c>
      <c r="Q21" s="248">
        <v>1.3457460000000001</v>
      </c>
      <c r="R21" s="248">
        <v>1.3655949999999999</v>
      </c>
      <c r="S21" s="248">
        <v>1.3798870000000001</v>
      </c>
      <c r="T21" s="248">
        <v>1.3986099999999999</v>
      </c>
      <c r="U21" s="248">
        <v>1.4192940000000001</v>
      </c>
      <c r="V21" s="248">
        <v>1.4392590000000001</v>
      </c>
      <c r="W21" s="248">
        <v>1.453816</v>
      </c>
      <c r="X21" s="248">
        <v>1.4693890000000001</v>
      </c>
      <c r="Y21" s="248">
        <v>1.484548</v>
      </c>
      <c r="Z21" s="248">
        <v>1.496329</v>
      </c>
      <c r="AA21" s="248">
        <v>1.51102</v>
      </c>
      <c r="AB21" s="248">
        <v>1.527757</v>
      </c>
      <c r="AC21" s="248">
        <v>1.5392539999999999</v>
      </c>
      <c r="AD21" s="248">
        <v>1.5496920000000001</v>
      </c>
      <c r="AE21" s="248">
        <v>1.5711809999999999</v>
      </c>
      <c r="AF21" s="248">
        <v>1.5885389999999999</v>
      </c>
      <c r="AG21" s="248">
        <v>1.600843</v>
      </c>
      <c r="AH21" s="248">
        <v>1.6152610000000001</v>
      </c>
      <c r="AI21" s="248">
        <v>1.6382129999999999</v>
      </c>
      <c r="AJ21" s="251">
        <v>1.2E-2</v>
      </c>
    </row>
    <row r="22" spans="1:36" x14ac:dyDescent="0.25">
      <c r="A22" s="248" t="s">
        <v>1976</v>
      </c>
      <c r="B22" s="248" t="s">
        <v>3269</v>
      </c>
      <c r="C22" s="248" t="s">
        <v>3270</v>
      </c>
      <c r="D22" s="248" t="s">
        <v>2470</v>
      </c>
      <c r="F22" s="248">
        <v>2.8800000000000001E-4</v>
      </c>
      <c r="G22" s="248">
        <v>2.9799999999999998E-4</v>
      </c>
      <c r="H22" s="248">
        <v>3.0800000000000001E-4</v>
      </c>
      <c r="I22" s="248">
        <v>3.1700000000000001E-4</v>
      </c>
      <c r="J22" s="248">
        <v>3.2600000000000001E-4</v>
      </c>
      <c r="K22" s="248">
        <v>3.3399999999999999E-4</v>
      </c>
      <c r="L22" s="248">
        <v>3.4200000000000002E-4</v>
      </c>
      <c r="M22" s="248">
        <v>3.4900000000000003E-4</v>
      </c>
      <c r="N22" s="248">
        <v>3.5399999999999999E-4</v>
      </c>
      <c r="O22" s="248">
        <v>3.59E-4</v>
      </c>
      <c r="P22" s="248">
        <v>3.6200000000000002E-4</v>
      </c>
      <c r="Q22" s="248">
        <v>3.6400000000000001E-4</v>
      </c>
      <c r="R22" s="248">
        <v>3.6499999999999998E-4</v>
      </c>
      <c r="S22" s="248">
        <v>3.6499999999999998E-4</v>
      </c>
      <c r="T22" s="248">
        <v>3.6499999999999998E-4</v>
      </c>
      <c r="U22" s="248">
        <v>3.6499999999999998E-4</v>
      </c>
      <c r="V22" s="248">
        <v>3.6499999999999998E-4</v>
      </c>
      <c r="W22" s="248">
        <v>3.6499999999999998E-4</v>
      </c>
      <c r="X22" s="248">
        <v>3.6499999999999998E-4</v>
      </c>
      <c r="Y22" s="248">
        <v>3.6499999999999998E-4</v>
      </c>
      <c r="Z22" s="248">
        <v>3.6499999999999998E-4</v>
      </c>
      <c r="AA22" s="248">
        <v>3.6499999999999998E-4</v>
      </c>
      <c r="AB22" s="248">
        <v>3.6499999999999998E-4</v>
      </c>
      <c r="AC22" s="248">
        <v>3.6499999999999998E-4</v>
      </c>
      <c r="AD22" s="248">
        <v>3.6499999999999998E-4</v>
      </c>
      <c r="AE22" s="248">
        <v>3.6499999999999998E-4</v>
      </c>
      <c r="AF22" s="248">
        <v>3.6499999999999998E-4</v>
      </c>
      <c r="AG22" s="248">
        <v>3.6499999999999998E-4</v>
      </c>
      <c r="AH22" s="248">
        <v>3.6499999999999998E-4</v>
      </c>
      <c r="AI22" s="248">
        <v>3.6499999999999998E-4</v>
      </c>
      <c r="AJ22" s="251">
        <v>8.0000000000000002E-3</v>
      </c>
    </row>
    <row r="23" spans="1:36" x14ac:dyDescent="0.25">
      <c r="A23" s="248" t="s">
        <v>1978</v>
      </c>
      <c r="B23" s="248" t="s">
        <v>3271</v>
      </c>
      <c r="C23" s="248" t="s">
        <v>3272</v>
      </c>
      <c r="D23" s="248" t="s">
        <v>2470</v>
      </c>
      <c r="F23" s="248">
        <v>0</v>
      </c>
      <c r="G23" s="248">
        <v>0</v>
      </c>
      <c r="H23" s="248">
        <v>0</v>
      </c>
      <c r="I23" s="248">
        <v>0</v>
      </c>
      <c r="J23" s="248">
        <v>0</v>
      </c>
      <c r="K23" s="248">
        <v>0</v>
      </c>
      <c r="L23" s="248">
        <v>0</v>
      </c>
      <c r="M23" s="248">
        <v>0</v>
      </c>
      <c r="N23" s="248">
        <v>0</v>
      </c>
      <c r="O23" s="248">
        <v>0</v>
      </c>
      <c r="P23" s="248">
        <v>0</v>
      </c>
      <c r="Q23" s="248">
        <v>0</v>
      </c>
      <c r="R23" s="248">
        <v>0</v>
      </c>
      <c r="S23" s="248">
        <v>0</v>
      </c>
      <c r="T23" s="248">
        <v>0</v>
      </c>
      <c r="U23" s="248">
        <v>0</v>
      </c>
      <c r="V23" s="248">
        <v>0</v>
      </c>
      <c r="W23" s="248">
        <v>0</v>
      </c>
      <c r="X23" s="248">
        <v>0</v>
      </c>
      <c r="Y23" s="248">
        <v>0</v>
      </c>
      <c r="Z23" s="248">
        <v>0</v>
      </c>
      <c r="AA23" s="248">
        <v>0</v>
      </c>
      <c r="AB23" s="248">
        <v>0</v>
      </c>
      <c r="AC23" s="248">
        <v>0</v>
      </c>
      <c r="AD23" s="248">
        <v>0</v>
      </c>
      <c r="AE23" s="248">
        <v>0</v>
      </c>
      <c r="AF23" s="248">
        <v>0</v>
      </c>
      <c r="AG23" s="248">
        <v>0</v>
      </c>
      <c r="AH23" s="248">
        <v>0</v>
      </c>
      <c r="AI23" s="248">
        <v>0</v>
      </c>
      <c r="AJ23" s="248" t="s">
        <v>102</v>
      </c>
    </row>
    <row r="24" spans="1:36" x14ac:dyDescent="0.25">
      <c r="A24" s="248" t="s">
        <v>2484</v>
      </c>
      <c r="B24" s="248" t="s">
        <v>3273</v>
      </c>
      <c r="C24" s="248" t="s">
        <v>3274</v>
      </c>
      <c r="D24" s="248" t="s">
        <v>2470</v>
      </c>
      <c r="F24" s="248">
        <v>1.660736</v>
      </c>
      <c r="G24" s="248">
        <v>2.2471619999999999</v>
      </c>
      <c r="H24" s="248">
        <v>2.3218480000000001</v>
      </c>
      <c r="I24" s="248">
        <v>2.3167010000000001</v>
      </c>
      <c r="J24" s="248">
        <v>2.3298909999999999</v>
      </c>
      <c r="K24" s="248">
        <v>2.34205</v>
      </c>
      <c r="L24" s="248">
        <v>2.3573729999999999</v>
      </c>
      <c r="M24" s="248">
        <v>2.3657689999999998</v>
      </c>
      <c r="N24" s="248">
        <v>2.373173</v>
      </c>
      <c r="O24" s="248">
        <v>2.3854320000000002</v>
      </c>
      <c r="P24" s="248">
        <v>2.40218</v>
      </c>
      <c r="Q24" s="248">
        <v>2.4201820000000001</v>
      </c>
      <c r="R24" s="248">
        <v>2.4362270000000001</v>
      </c>
      <c r="S24" s="248">
        <v>2.4539209999999998</v>
      </c>
      <c r="T24" s="248">
        <v>2.4815770000000001</v>
      </c>
      <c r="U24" s="248">
        <v>2.5124960000000001</v>
      </c>
      <c r="V24" s="248">
        <v>2.538033</v>
      </c>
      <c r="W24" s="248">
        <v>2.5567700000000002</v>
      </c>
      <c r="X24" s="248">
        <v>2.5819510000000001</v>
      </c>
      <c r="Y24" s="248">
        <v>2.59809</v>
      </c>
      <c r="Z24" s="248">
        <v>2.612466</v>
      </c>
      <c r="AA24" s="248">
        <v>2.6352769999999999</v>
      </c>
      <c r="AB24" s="248">
        <v>2.6544759999999998</v>
      </c>
      <c r="AC24" s="248">
        <v>2.6700029999999999</v>
      </c>
      <c r="AD24" s="248">
        <v>2.6957300000000002</v>
      </c>
      <c r="AE24" s="248">
        <v>2.738747</v>
      </c>
      <c r="AF24" s="248">
        <v>2.7760050000000001</v>
      </c>
      <c r="AG24" s="248">
        <v>2.8027389999999999</v>
      </c>
      <c r="AH24" s="248">
        <v>2.8277909999999999</v>
      </c>
      <c r="AI24" s="248">
        <v>2.8678949999999999</v>
      </c>
      <c r="AJ24" s="251">
        <v>1.9E-2</v>
      </c>
    </row>
    <row r="25" spans="1:36" x14ac:dyDescent="0.25">
      <c r="A25" s="248" t="s">
        <v>2437</v>
      </c>
      <c r="B25" s="248" t="s">
        <v>3275</v>
      </c>
      <c r="C25" s="248" t="s">
        <v>3276</v>
      </c>
      <c r="D25" s="248" t="s">
        <v>2470</v>
      </c>
      <c r="F25" s="248">
        <v>54.511420999999999</v>
      </c>
      <c r="G25" s="248">
        <v>56.419491000000001</v>
      </c>
      <c r="H25" s="248">
        <v>57.232619999999997</v>
      </c>
      <c r="I25" s="248">
        <v>57.913043999999999</v>
      </c>
      <c r="J25" s="248">
        <v>58.565753999999998</v>
      </c>
      <c r="K25" s="248">
        <v>59.095554</v>
      </c>
      <c r="L25" s="248">
        <v>59.682644000000003</v>
      </c>
      <c r="M25" s="248">
        <v>59.815528999999998</v>
      </c>
      <c r="N25" s="248">
        <v>59.933371999999999</v>
      </c>
      <c r="O25" s="248">
        <v>60.258426999999998</v>
      </c>
      <c r="P25" s="248">
        <v>60.82058</v>
      </c>
      <c r="Q25" s="248">
        <v>60.978329000000002</v>
      </c>
      <c r="R25" s="248">
        <v>61.400902000000002</v>
      </c>
      <c r="S25" s="248">
        <v>62.002051999999999</v>
      </c>
      <c r="T25" s="248">
        <v>62.897362000000001</v>
      </c>
      <c r="U25" s="248">
        <v>63.870308000000001</v>
      </c>
      <c r="V25" s="248">
        <v>64.736435</v>
      </c>
      <c r="W25" s="248">
        <v>65.416106999999997</v>
      </c>
      <c r="X25" s="248">
        <v>66.172141999999994</v>
      </c>
      <c r="Y25" s="248">
        <v>66.871834000000007</v>
      </c>
      <c r="Z25" s="248">
        <v>67.407584999999997</v>
      </c>
      <c r="AA25" s="248">
        <v>68.261429000000007</v>
      </c>
      <c r="AB25" s="248">
        <v>69.346237000000002</v>
      </c>
      <c r="AC25" s="248">
        <v>70.178939999999997</v>
      </c>
      <c r="AD25" s="248">
        <v>71.186867000000007</v>
      </c>
      <c r="AE25" s="248">
        <v>72.385056000000006</v>
      </c>
      <c r="AF25" s="248">
        <v>73.411720000000003</v>
      </c>
      <c r="AG25" s="248">
        <v>74.203979000000004</v>
      </c>
      <c r="AH25" s="248">
        <v>74.942618999999993</v>
      </c>
      <c r="AI25" s="248">
        <v>75.981323000000003</v>
      </c>
      <c r="AJ25" s="251">
        <v>1.2E-2</v>
      </c>
    </row>
    <row r="26" spans="1:36" x14ac:dyDescent="0.25">
      <c r="A26" s="248" t="s">
        <v>2498</v>
      </c>
      <c r="B26" s="248" t="s">
        <v>3277</v>
      </c>
      <c r="C26" s="248" t="s">
        <v>3278</v>
      </c>
      <c r="D26" s="248" t="s">
        <v>2470</v>
      </c>
      <c r="F26" s="248">
        <v>0</v>
      </c>
      <c r="G26" s="248">
        <v>0</v>
      </c>
      <c r="H26" s="248">
        <v>0</v>
      </c>
      <c r="I26" s="248">
        <v>0</v>
      </c>
      <c r="J26" s="248">
        <v>0</v>
      </c>
      <c r="K26" s="248">
        <v>0</v>
      </c>
      <c r="L26" s="248">
        <v>0</v>
      </c>
      <c r="M26" s="248">
        <v>0</v>
      </c>
      <c r="N26" s="248">
        <v>0</v>
      </c>
      <c r="O26" s="248">
        <v>0</v>
      </c>
      <c r="P26" s="248">
        <v>0</v>
      </c>
      <c r="Q26" s="248">
        <v>0</v>
      </c>
      <c r="R26" s="248">
        <v>0</v>
      </c>
      <c r="S26" s="248">
        <v>0</v>
      </c>
      <c r="T26" s="248">
        <v>0</v>
      </c>
      <c r="U26" s="248">
        <v>0</v>
      </c>
      <c r="V26" s="248">
        <v>0</v>
      </c>
      <c r="W26" s="248">
        <v>0</v>
      </c>
      <c r="X26" s="248">
        <v>0</v>
      </c>
      <c r="Y26" s="248">
        <v>0</v>
      </c>
      <c r="Z26" s="248">
        <v>0</v>
      </c>
      <c r="AA26" s="248">
        <v>0</v>
      </c>
      <c r="AB26" s="248">
        <v>0</v>
      </c>
      <c r="AC26" s="248">
        <v>0</v>
      </c>
      <c r="AD26" s="248">
        <v>0</v>
      </c>
      <c r="AE26" s="248">
        <v>0</v>
      </c>
      <c r="AF26" s="248">
        <v>0</v>
      </c>
      <c r="AG26" s="248">
        <v>0</v>
      </c>
      <c r="AH26" s="248">
        <v>0</v>
      </c>
      <c r="AI26" s="248">
        <v>0</v>
      </c>
      <c r="AJ26" s="248" t="s">
        <v>102</v>
      </c>
    </row>
    <row r="27" spans="1:36" x14ac:dyDescent="0.25">
      <c r="A27" s="248" t="s">
        <v>2637</v>
      </c>
      <c r="B27" s="248" t="s">
        <v>3279</v>
      </c>
      <c r="C27" s="248" t="s">
        <v>3280</v>
      </c>
      <c r="D27" s="248" t="s">
        <v>2470</v>
      </c>
      <c r="F27" s="248">
        <v>0</v>
      </c>
      <c r="G27" s="248">
        <v>0</v>
      </c>
      <c r="H27" s="248">
        <v>0</v>
      </c>
      <c r="I27" s="248">
        <v>0</v>
      </c>
      <c r="J27" s="248">
        <v>0</v>
      </c>
      <c r="K27" s="248">
        <v>0</v>
      </c>
      <c r="L27" s="248">
        <v>0</v>
      </c>
      <c r="M27" s="248">
        <v>0</v>
      </c>
      <c r="N27" s="248">
        <v>0</v>
      </c>
      <c r="O27" s="248">
        <v>0</v>
      </c>
      <c r="P27" s="248">
        <v>0</v>
      </c>
      <c r="Q27" s="248">
        <v>0</v>
      </c>
      <c r="R27" s="248">
        <v>0</v>
      </c>
      <c r="S27" s="248">
        <v>0</v>
      </c>
      <c r="T27" s="248">
        <v>0</v>
      </c>
      <c r="U27" s="248">
        <v>0</v>
      </c>
      <c r="V27" s="248">
        <v>0</v>
      </c>
      <c r="W27" s="248">
        <v>0</v>
      </c>
      <c r="X27" s="248">
        <v>0</v>
      </c>
      <c r="Y27" s="248">
        <v>0</v>
      </c>
      <c r="Z27" s="248">
        <v>0</v>
      </c>
      <c r="AA27" s="248">
        <v>0</v>
      </c>
      <c r="AB27" s="248">
        <v>0</v>
      </c>
      <c r="AC27" s="248">
        <v>0</v>
      </c>
      <c r="AD27" s="248">
        <v>0</v>
      </c>
      <c r="AE27" s="248">
        <v>0</v>
      </c>
      <c r="AF27" s="248">
        <v>0</v>
      </c>
      <c r="AG27" s="248">
        <v>0</v>
      </c>
      <c r="AH27" s="248">
        <v>0</v>
      </c>
      <c r="AI27" s="248">
        <v>0</v>
      </c>
      <c r="AJ27" s="248" t="s">
        <v>102</v>
      </c>
    </row>
    <row r="28" spans="1:36" x14ac:dyDescent="0.25">
      <c r="A28" s="248" t="s">
        <v>2504</v>
      </c>
      <c r="B28" s="248" t="s">
        <v>3281</v>
      </c>
      <c r="C28" s="248" t="s">
        <v>3282</v>
      </c>
      <c r="D28" s="248" t="s">
        <v>2470</v>
      </c>
      <c r="F28" s="248">
        <v>75.127540999999994</v>
      </c>
      <c r="G28" s="248">
        <v>77.348488000000003</v>
      </c>
      <c r="H28" s="248">
        <v>78.154831000000001</v>
      </c>
      <c r="I28" s="248">
        <v>78.567352</v>
      </c>
      <c r="J28" s="248">
        <v>79.201201999999995</v>
      </c>
      <c r="K28" s="248">
        <v>79.983306999999996</v>
      </c>
      <c r="L28" s="248">
        <v>81.048569000000001</v>
      </c>
      <c r="M28" s="248">
        <v>82.103370999999996</v>
      </c>
      <c r="N28" s="248">
        <v>83.010513000000003</v>
      </c>
      <c r="O28" s="248">
        <v>83.934760999999995</v>
      </c>
      <c r="P28" s="248">
        <v>84.959594999999993</v>
      </c>
      <c r="Q28" s="248">
        <v>85.969727000000006</v>
      </c>
      <c r="R28" s="248">
        <v>86.953254999999999</v>
      </c>
      <c r="S28" s="248">
        <v>87.747344999999996</v>
      </c>
      <c r="T28" s="248">
        <v>88.893028000000001</v>
      </c>
      <c r="U28" s="248">
        <v>90.134567000000004</v>
      </c>
      <c r="V28" s="248">
        <v>91.428321999999994</v>
      </c>
      <c r="W28" s="248">
        <v>92.418671000000003</v>
      </c>
      <c r="X28" s="248">
        <v>93.529838999999996</v>
      </c>
      <c r="Y28" s="248">
        <v>94.505043000000001</v>
      </c>
      <c r="Z28" s="248">
        <v>95.388626000000002</v>
      </c>
      <c r="AA28" s="248">
        <v>96.507323999999997</v>
      </c>
      <c r="AB28" s="248">
        <v>97.769508000000002</v>
      </c>
      <c r="AC28" s="248">
        <v>98.714721999999995</v>
      </c>
      <c r="AD28" s="248">
        <v>99.659774999999996</v>
      </c>
      <c r="AE28" s="248">
        <v>101.21373</v>
      </c>
      <c r="AF28" s="248">
        <v>102.43053399999999</v>
      </c>
      <c r="AG28" s="248">
        <v>103.428871</v>
      </c>
      <c r="AH28" s="248">
        <v>104.447456</v>
      </c>
      <c r="AI28" s="248">
        <v>105.896973</v>
      </c>
      <c r="AJ28" s="251">
        <v>1.2E-2</v>
      </c>
    </row>
    <row r="29" spans="1:36" x14ac:dyDescent="0.25">
      <c r="A29" s="248" t="s">
        <v>2507</v>
      </c>
      <c r="B29" s="248" t="s">
        <v>3283</v>
      </c>
      <c r="C29" s="248" t="s">
        <v>3284</v>
      </c>
      <c r="D29" s="248" t="s">
        <v>2470</v>
      </c>
      <c r="F29" s="248">
        <v>131.29969800000001</v>
      </c>
      <c r="G29" s="248">
        <v>136.01513700000001</v>
      </c>
      <c r="H29" s="248">
        <v>137.70929000000001</v>
      </c>
      <c r="I29" s="248">
        <v>138.797089</v>
      </c>
      <c r="J29" s="248">
        <v>140.09684799999999</v>
      </c>
      <c r="K29" s="248">
        <v>141.42091400000001</v>
      </c>
      <c r="L29" s="248">
        <v>143.088593</v>
      </c>
      <c r="M29" s="248">
        <v>144.28466800000001</v>
      </c>
      <c r="N29" s="248">
        <v>145.31706199999999</v>
      </c>
      <c r="O29" s="248">
        <v>146.57861299999999</v>
      </c>
      <c r="P29" s="248">
        <v>148.18235799999999</v>
      </c>
      <c r="Q29" s="248">
        <v>149.36823999999999</v>
      </c>
      <c r="R29" s="248">
        <v>150.79037500000001</v>
      </c>
      <c r="S29" s="248">
        <v>152.20330799999999</v>
      </c>
      <c r="T29" s="248">
        <v>154.271973</v>
      </c>
      <c r="U29" s="248">
        <v>156.51736500000001</v>
      </c>
      <c r="V29" s="248">
        <v>158.702789</v>
      </c>
      <c r="W29" s="248">
        <v>160.39154099999999</v>
      </c>
      <c r="X29" s="248">
        <v>162.28393600000001</v>
      </c>
      <c r="Y29" s="248">
        <v>163.974976</v>
      </c>
      <c r="Z29" s="248">
        <v>165.40867600000001</v>
      </c>
      <c r="AA29" s="248">
        <v>167.404022</v>
      </c>
      <c r="AB29" s="248">
        <v>169.77023299999999</v>
      </c>
      <c r="AC29" s="248">
        <v>171.56366</v>
      </c>
      <c r="AD29" s="248">
        <v>173.542374</v>
      </c>
      <c r="AE29" s="248">
        <v>176.337524</v>
      </c>
      <c r="AF29" s="248">
        <v>178.618256</v>
      </c>
      <c r="AG29" s="248">
        <v>180.43559300000001</v>
      </c>
      <c r="AH29" s="248">
        <v>182.21786499999999</v>
      </c>
      <c r="AI29" s="248">
        <v>184.746185</v>
      </c>
      <c r="AJ29" s="251">
        <v>1.2E-2</v>
      </c>
    </row>
    <row r="30" spans="1:36" x14ac:dyDescent="0.25">
      <c r="A30" s="248" t="s">
        <v>3285</v>
      </c>
      <c r="C30" s="248" t="s">
        <v>3286</v>
      </c>
    </row>
    <row r="31" spans="1:36" x14ac:dyDescent="0.25">
      <c r="A31" s="248" t="s">
        <v>2626</v>
      </c>
      <c r="B31" s="248" t="s">
        <v>3287</v>
      </c>
      <c r="C31" s="248" t="s">
        <v>3288</v>
      </c>
      <c r="D31" s="248" t="s">
        <v>2470</v>
      </c>
      <c r="F31" s="248">
        <v>0</v>
      </c>
      <c r="G31" s="248">
        <v>0</v>
      </c>
      <c r="H31" s="248">
        <v>0</v>
      </c>
      <c r="I31" s="248">
        <v>0</v>
      </c>
      <c r="J31" s="248">
        <v>0</v>
      </c>
      <c r="K31" s="248">
        <v>0</v>
      </c>
      <c r="L31" s="248">
        <v>0</v>
      </c>
      <c r="M31" s="248">
        <v>0</v>
      </c>
      <c r="N31" s="248">
        <v>0</v>
      </c>
      <c r="O31" s="248">
        <v>0</v>
      </c>
      <c r="P31" s="248">
        <v>0</v>
      </c>
      <c r="Q31" s="248">
        <v>0</v>
      </c>
      <c r="R31" s="248">
        <v>0</v>
      </c>
      <c r="S31" s="248">
        <v>0</v>
      </c>
      <c r="T31" s="248">
        <v>0</v>
      </c>
      <c r="U31" s="248">
        <v>0</v>
      </c>
      <c r="V31" s="248">
        <v>0</v>
      </c>
      <c r="W31" s="248">
        <v>0</v>
      </c>
      <c r="X31" s="248">
        <v>0</v>
      </c>
      <c r="Y31" s="248">
        <v>0</v>
      </c>
      <c r="Z31" s="248">
        <v>0</v>
      </c>
      <c r="AA31" s="248">
        <v>0</v>
      </c>
      <c r="AB31" s="248">
        <v>0</v>
      </c>
      <c r="AC31" s="248">
        <v>0</v>
      </c>
      <c r="AD31" s="248">
        <v>0</v>
      </c>
      <c r="AE31" s="248">
        <v>0</v>
      </c>
      <c r="AF31" s="248">
        <v>0</v>
      </c>
      <c r="AG31" s="248">
        <v>0</v>
      </c>
      <c r="AH31" s="248">
        <v>0</v>
      </c>
      <c r="AI31" s="248">
        <v>0</v>
      </c>
      <c r="AJ31" s="248" t="s">
        <v>102</v>
      </c>
    </row>
    <row r="32" spans="1:36" x14ac:dyDescent="0.25">
      <c r="A32" s="248" t="s">
        <v>1975</v>
      </c>
      <c r="B32" s="248" t="s">
        <v>3289</v>
      </c>
      <c r="C32" s="248" t="s">
        <v>3290</v>
      </c>
      <c r="D32" s="248" t="s">
        <v>2470</v>
      </c>
      <c r="F32" s="248">
        <v>0</v>
      </c>
      <c r="G32" s="248">
        <v>0</v>
      </c>
      <c r="H32" s="248">
        <v>0</v>
      </c>
      <c r="I32" s="248">
        <v>0</v>
      </c>
      <c r="J32" s="248">
        <v>0</v>
      </c>
      <c r="K32" s="248">
        <v>0</v>
      </c>
      <c r="L32" s="248">
        <v>0</v>
      </c>
      <c r="M32" s="248">
        <v>0</v>
      </c>
      <c r="N32" s="248">
        <v>0</v>
      </c>
      <c r="O32" s="248">
        <v>0</v>
      </c>
      <c r="P32" s="248">
        <v>0</v>
      </c>
      <c r="Q32" s="248">
        <v>0</v>
      </c>
      <c r="R32" s="248">
        <v>0</v>
      </c>
      <c r="S32" s="248">
        <v>0</v>
      </c>
      <c r="T32" s="248">
        <v>0</v>
      </c>
      <c r="U32" s="248">
        <v>0</v>
      </c>
      <c r="V32" s="248">
        <v>0</v>
      </c>
      <c r="W32" s="248">
        <v>0</v>
      </c>
      <c r="X32" s="248">
        <v>0</v>
      </c>
      <c r="Y32" s="248">
        <v>0</v>
      </c>
      <c r="Z32" s="248">
        <v>0</v>
      </c>
      <c r="AA32" s="248">
        <v>0</v>
      </c>
      <c r="AB32" s="248">
        <v>0</v>
      </c>
      <c r="AC32" s="248">
        <v>0</v>
      </c>
      <c r="AD32" s="248">
        <v>0</v>
      </c>
      <c r="AE32" s="248">
        <v>0</v>
      </c>
      <c r="AF32" s="248">
        <v>0</v>
      </c>
      <c r="AG32" s="248">
        <v>0</v>
      </c>
      <c r="AH32" s="248">
        <v>0</v>
      </c>
      <c r="AI32" s="248">
        <v>0</v>
      </c>
      <c r="AJ32" s="248" t="s">
        <v>102</v>
      </c>
    </row>
    <row r="33" spans="1:36" x14ac:dyDescent="0.25">
      <c r="A33" s="248" t="s">
        <v>1976</v>
      </c>
      <c r="B33" s="248" t="s">
        <v>3291</v>
      </c>
      <c r="C33" s="248" t="s">
        <v>3292</v>
      </c>
      <c r="D33" s="248" t="s">
        <v>2470</v>
      </c>
      <c r="F33" s="248">
        <v>4.8999999999999998E-5</v>
      </c>
      <c r="G33" s="248">
        <v>5.1E-5</v>
      </c>
      <c r="H33" s="248">
        <v>5.3000000000000001E-5</v>
      </c>
      <c r="I33" s="248">
        <v>5.3999999999999998E-5</v>
      </c>
      <c r="J33" s="248">
        <v>5.5999999999999999E-5</v>
      </c>
      <c r="K33" s="248">
        <v>5.7000000000000003E-5</v>
      </c>
      <c r="L33" s="248">
        <v>5.8999999999999998E-5</v>
      </c>
      <c r="M33" s="248">
        <v>6.0000000000000002E-5</v>
      </c>
      <c r="N33" s="248">
        <v>6.0999999999999999E-5</v>
      </c>
      <c r="O33" s="248">
        <v>6.2000000000000003E-5</v>
      </c>
      <c r="P33" s="248">
        <v>6.2000000000000003E-5</v>
      </c>
      <c r="Q33" s="248">
        <v>6.3E-5</v>
      </c>
      <c r="R33" s="248">
        <v>6.3E-5</v>
      </c>
      <c r="S33" s="248">
        <v>6.3E-5</v>
      </c>
      <c r="T33" s="248">
        <v>6.3E-5</v>
      </c>
      <c r="U33" s="248">
        <v>6.3E-5</v>
      </c>
      <c r="V33" s="248">
        <v>6.3E-5</v>
      </c>
      <c r="W33" s="248">
        <v>6.3E-5</v>
      </c>
      <c r="X33" s="248">
        <v>6.3E-5</v>
      </c>
      <c r="Y33" s="248">
        <v>6.3E-5</v>
      </c>
      <c r="Z33" s="248">
        <v>6.3E-5</v>
      </c>
      <c r="AA33" s="248">
        <v>6.3E-5</v>
      </c>
      <c r="AB33" s="248">
        <v>6.3E-5</v>
      </c>
      <c r="AC33" s="248">
        <v>6.3E-5</v>
      </c>
      <c r="AD33" s="248">
        <v>6.3E-5</v>
      </c>
      <c r="AE33" s="248">
        <v>6.3E-5</v>
      </c>
      <c r="AF33" s="248">
        <v>6.3E-5</v>
      </c>
      <c r="AG33" s="248">
        <v>6.3E-5</v>
      </c>
      <c r="AH33" s="248">
        <v>6.3E-5</v>
      </c>
      <c r="AI33" s="248">
        <v>6.3E-5</v>
      </c>
      <c r="AJ33" s="251">
        <v>8.0000000000000002E-3</v>
      </c>
    </row>
    <row r="34" spans="1:36" x14ac:dyDescent="0.25">
      <c r="A34" s="248" t="s">
        <v>1978</v>
      </c>
      <c r="B34" s="248" t="s">
        <v>3293</v>
      </c>
      <c r="C34" s="248" t="s">
        <v>3294</v>
      </c>
      <c r="D34" s="248" t="s">
        <v>2470</v>
      </c>
      <c r="F34" s="248">
        <v>0</v>
      </c>
      <c r="G34" s="248">
        <v>0</v>
      </c>
      <c r="H34" s="248">
        <v>0</v>
      </c>
      <c r="I34" s="248">
        <v>0</v>
      </c>
      <c r="J34" s="248">
        <v>0</v>
      </c>
      <c r="K34" s="248">
        <v>0</v>
      </c>
      <c r="L34" s="248">
        <v>0</v>
      </c>
      <c r="M34" s="248">
        <v>0</v>
      </c>
      <c r="N34" s="248">
        <v>0</v>
      </c>
      <c r="O34" s="248">
        <v>0</v>
      </c>
      <c r="P34" s="248">
        <v>0</v>
      </c>
      <c r="Q34" s="248">
        <v>0</v>
      </c>
      <c r="R34" s="248">
        <v>0</v>
      </c>
      <c r="S34" s="248">
        <v>0</v>
      </c>
      <c r="T34" s="248">
        <v>0</v>
      </c>
      <c r="U34" s="248">
        <v>0</v>
      </c>
      <c r="V34" s="248">
        <v>0</v>
      </c>
      <c r="W34" s="248">
        <v>0</v>
      </c>
      <c r="X34" s="248">
        <v>0</v>
      </c>
      <c r="Y34" s="248">
        <v>0</v>
      </c>
      <c r="Z34" s="248">
        <v>0</v>
      </c>
      <c r="AA34" s="248">
        <v>0</v>
      </c>
      <c r="AB34" s="248">
        <v>0</v>
      </c>
      <c r="AC34" s="248">
        <v>0</v>
      </c>
      <c r="AD34" s="248">
        <v>0</v>
      </c>
      <c r="AE34" s="248">
        <v>0</v>
      </c>
      <c r="AF34" s="248">
        <v>0</v>
      </c>
      <c r="AG34" s="248">
        <v>0</v>
      </c>
      <c r="AH34" s="248">
        <v>0</v>
      </c>
      <c r="AI34" s="248">
        <v>0</v>
      </c>
      <c r="AJ34" s="248" t="s">
        <v>102</v>
      </c>
    </row>
    <row r="35" spans="1:36" x14ac:dyDescent="0.25">
      <c r="A35" s="248" t="s">
        <v>2484</v>
      </c>
      <c r="B35" s="248" t="s">
        <v>3295</v>
      </c>
      <c r="C35" s="248" t="s">
        <v>3296</v>
      </c>
      <c r="D35" s="248" t="s">
        <v>2470</v>
      </c>
      <c r="F35" s="248">
        <v>4.8999999999999998E-5</v>
      </c>
      <c r="G35" s="248">
        <v>5.1E-5</v>
      </c>
      <c r="H35" s="248">
        <v>5.3000000000000001E-5</v>
      </c>
      <c r="I35" s="248">
        <v>5.3999999999999998E-5</v>
      </c>
      <c r="J35" s="248">
        <v>5.5999999999999999E-5</v>
      </c>
      <c r="K35" s="248">
        <v>5.7000000000000003E-5</v>
      </c>
      <c r="L35" s="248">
        <v>5.8999999999999998E-5</v>
      </c>
      <c r="M35" s="248">
        <v>6.0000000000000002E-5</v>
      </c>
      <c r="N35" s="248">
        <v>6.0999999999999999E-5</v>
      </c>
      <c r="O35" s="248">
        <v>6.2000000000000003E-5</v>
      </c>
      <c r="P35" s="248">
        <v>6.2000000000000003E-5</v>
      </c>
      <c r="Q35" s="248">
        <v>6.3E-5</v>
      </c>
      <c r="R35" s="248">
        <v>6.3E-5</v>
      </c>
      <c r="S35" s="248">
        <v>6.3E-5</v>
      </c>
      <c r="T35" s="248">
        <v>6.3E-5</v>
      </c>
      <c r="U35" s="248">
        <v>6.3E-5</v>
      </c>
      <c r="V35" s="248">
        <v>6.3E-5</v>
      </c>
      <c r="W35" s="248">
        <v>6.3E-5</v>
      </c>
      <c r="X35" s="248">
        <v>6.3E-5</v>
      </c>
      <c r="Y35" s="248">
        <v>6.3E-5</v>
      </c>
      <c r="Z35" s="248">
        <v>6.3E-5</v>
      </c>
      <c r="AA35" s="248">
        <v>6.3E-5</v>
      </c>
      <c r="AB35" s="248">
        <v>6.3E-5</v>
      </c>
      <c r="AC35" s="248">
        <v>6.3E-5</v>
      </c>
      <c r="AD35" s="248">
        <v>6.3E-5</v>
      </c>
      <c r="AE35" s="248">
        <v>6.3E-5</v>
      </c>
      <c r="AF35" s="248">
        <v>6.3E-5</v>
      </c>
      <c r="AG35" s="248">
        <v>6.3E-5</v>
      </c>
      <c r="AH35" s="248">
        <v>6.3E-5</v>
      </c>
      <c r="AI35" s="248">
        <v>6.3E-5</v>
      </c>
      <c r="AJ35" s="251">
        <v>8.0000000000000002E-3</v>
      </c>
    </row>
    <row r="36" spans="1:36" x14ac:dyDescent="0.25">
      <c r="A36" s="248" t="s">
        <v>2437</v>
      </c>
      <c r="B36" s="248" t="s">
        <v>3297</v>
      </c>
      <c r="C36" s="248" t="s">
        <v>3298</v>
      </c>
      <c r="D36" s="248" t="s">
        <v>2470</v>
      </c>
      <c r="F36" s="248">
        <v>30.868275000000001</v>
      </c>
      <c r="G36" s="248">
        <v>30.805904000000002</v>
      </c>
      <c r="H36" s="248">
        <v>32.037864999999996</v>
      </c>
      <c r="I36" s="248">
        <v>32.696711999999998</v>
      </c>
      <c r="J36" s="248">
        <v>33.381641000000002</v>
      </c>
      <c r="K36" s="248">
        <v>33.657119999999999</v>
      </c>
      <c r="L36" s="248">
        <v>33.735427999999999</v>
      </c>
      <c r="M36" s="248">
        <v>33.586371999999997</v>
      </c>
      <c r="N36" s="248">
        <v>33.332844000000001</v>
      </c>
      <c r="O36" s="248">
        <v>33.179527</v>
      </c>
      <c r="P36" s="248">
        <v>33.227103999999997</v>
      </c>
      <c r="Q36" s="248">
        <v>33.068638</v>
      </c>
      <c r="R36" s="248">
        <v>33.135181000000003</v>
      </c>
      <c r="S36" s="248">
        <v>33.332520000000002</v>
      </c>
      <c r="T36" s="248">
        <v>33.683605</v>
      </c>
      <c r="U36" s="248">
        <v>34.074814000000003</v>
      </c>
      <c r="V36" s="248">
        <v>34.452133000000003</v>
      </c>
      <c r="W36" s="248">
        <v>34.848396000000001</v>
      </c>
      <c r="X36" s="248">
        <v>35.272117999999999</v>
      </c>
      <c r="Y36" s="248">
        <v>35.712764999999997</v>
      </c>
      <c r="Z36" s="248">
        <v>36.080727000000003</v>
      </c>
      <c r="AA36" s="248">
        <v>36.571224000000001</v>
      </c>
      <c r="AB36" s="248">
        <v>37.223323999999998</v>
      </c>
      <c r="AC36" s="248">
        <v>37.834122000000001</v>
      </c>
      <c r="AD36" s="248">
        <v>38.540585</v>
      </c>
      <c r="AE36" s="248">
        <v>39.177227000000002</v>
      </c>
      <c r="AF36" s="248">
        <v>39.789161999999997</v>
      </c>
      <c r="AG36" s="248">
        <v>40.427157999999999</v>
      </c>
      <c r="AH36" s="248">
        <v>41.035477</v>
      </c>
      <c r="AI36" s="248">
        <v>41.619362000000002</v>
      </c>
      <c r="AJ36" s="251">
        <v>0.01</v>
      </c>
    </row>
    <row r="37" spans="1:36" x14ac:dyDescent="0.25">
      <c r="A37" s="248" t="s">
        <v>2498</v>
      </c>
      <c r="B37" s="248" t="s">
        <v>3299</v>
      </c>
      <c r="C37" s="248" t="s">
        <v>3300</v>
      </c>
      <c r="D37" s="248" t="s">
        <v>2470</v>
      </c>
      <c r="F37" s="248">
        <v>0</v>
      </c>
      <c r="G37" s="248">
        <v>0</v>
      </c>
      <c r="H37" s="248">
        <v>0</v>
      </c>
      <c r="I37" s="248">
        <v>0</v>
      </c>
      <c r="J37" s="248">
        <v>0</v>
      </c>
      <c r="K37" s="248">
        <v>0</v>
      </c>
      <c r="L37" s="248">
        <v>0</v>
      </c>
      <c r="M37" s="248">
        <v>0</v>
      </c>
      <c r="N37" s="248">
        <v>0</v>
      </c>
      <c r="O37" s="248">
        <v>0</v>
      </c>
      <c r="P37" s="248">
        <v>0</v>
      </c>
      <c r="Q37" s="248">
        <v>0</v>
      </c>
      <c r="R37" s="248">
        <v>0</v>
      </c>
      <c r="S37" s="248">
        <v>0</v>
      </c>
      <c r="T37" s="248">
        <v>0</v>
      </c>
      <c r="U37" s="248">
        <v>0</v>
      </c>
      <c r="V37" s="248">
        <v>0</v>
      </c>
      <c r="W37" s="248">
        <v>0</v>
      </c>
      <c r="X37" s="248">
        <v>0</v>
      </c>
      <c r="Y37" s="248">
        <v>0</v>
      </c>
      <c r="Z37" s="248">
        <v>0</v>
      </c>
      <c r="AA37" s="248">
        <v>0</v>
      </c>
      <c r="AB37" s="248">
        <v>0</v>
      </c>
      <c r="AC37" s="248">
        <v>0</v>
      </c>
      <c r="AD37" s="248">
        <v>0</v>
      </c>
      <c r="AE37" s="248">
        <v>0</v>
      </c>
      <c r="AF37" s="248">
        <v>0</v>
      </c>
      <c r="AG37" s="248">
        <v>0</v>
      </c>
      <c r="AH37" s="248">
        <v>0</v>
      </c>
      <c r="AI37" s="248">
        <v>0</v>
      </c>
      <c r="AJ37" s="248" t="s">
        <v>102</v>
      </c>
    </row>
    <row r="38" spans="1:36" x14ac:dyDescent="0.25">
      <c r="A38" s="248" t="s">
        <v>2637</v>
      </c>
      <c r="B38" s="248" t="s">
        <v>3301</v>
      </c>
      <c r="C38" s="248" t="s">
        <v>3302</v>
      </c>
      <c r="D38" s="248" t="s">
        <v>2470</v>
      </c>
      <c r="F38" s="248">
        <v>0</v>
      </c>
      <c r="G38" s="248">
        <v>0</v>
      </c>
      <c r="H38" s="248">
        <v>0</v>
      </c>
      <c r="I38" s="248">
        <v>0</v>
      </c>
      <c r="J38" s="248">
        <v>0</v>
      </c>
      <c r="K38" s="248">
        <v>0</v>
      </c>
      <c r="L38" s="248">
        <v>0</v>
      </c>
      <c r="M38" s="248">
        <v>0</v>
      </c>
      <c r="N38" s="248">
        <v>0</v>
      </c>
      <c r="O38" s="248">
        <v>0</v>
      </c>
      <c r="P38" s="248">
        <v>0</v>
      </c>
      <c r="Q38" s="248">
        <v>0</v>
      </c>
      <c r="R38" s="248">
        <v>0</v>
      </c>
      <c r="S38" s="248">
        <v>0</v>
      </c>
      <c r="T38" s="248">
        <v>0</v>
      </c>
      <c r="U38" s="248">
        <v>0</v>
      </c>
      <c r="V38" s="248">
        <v>0</v>
      </c>
      <c r="W38" s="248">
        <v>0</v>
      </c>
      <c r="X38" s="248">
        <v>0</v>
      </c>
      <c r="Y38" s="248">
        <v>0</v>
      </c>
      <c r="Z38" s="248">
        <v>0</v>
      </c>
      <c r="AA38" s="248">
        <v>0</v>
      </c>
      <c r="AB38" s="248">
        <v>0</v>
      </c>
      <c r="AC38" s="248">
        <v>0</v>
      </c>
      <c r="AD38" s="248">
        <v>0</v>
      </c>
      <c r="AE38" s="248">
        <v>0</v>
      </c>
      <c r="AF38" s="248">
        <v>0</v>
      </c>
      <c r="AG38" s="248">
        <v>0</v>
      </c>
      <c r="AH38" s="248">
        <v>0</v>
      </c>
      <c r="AI38" s="248">
        <v>0</v>
      </c>
      <c r="AJ38" s="248" t="s">
        <v>102</v>
      </c>
    </row>
    <row r="39" spans="1:36" x14ac:dyDescent="0.25">
      <c r="A39" s="248" t="s">
        <v>2504</v>
      </c>
      <c r="B39" s="248" t="s">
        <v>3303</v>
      </c>
      <c r="C39" s="248" t="s">
        <v>3304</v>
      </c>
      <c r="D39" s="248" t="s">
        <v>2470</v>
      </c>
      <c r="F39" s="248">
        <v>102.72949199999999</v>
      </c>
      <c r="G39" s="248">
        <v>105.351776</v>
      </c>
      <c r="H39" s="248">
        <v>109.294853</v>
      </c>
      <c r="I39" s="248">
        <v>110.57519499999999</v>
      </c>
      <c r="J39" s="248">
        <v>111.720871</v>
      </c>
      <c r="K39" s="248">
        <v>112.62245900000001</v>
      </c>
      <c r="L39" s="248">
        <v>113.50975</v>
      </c>
      <c r="M39" s="248">
        <v>115.070137</v>
      </c>
      <c r="N39" s="248">
        <v>115.906128</v>
      </c>
      <c r="O39" s="248">
        <v>116.43544</v>
      </c>
      <c r="P39" s="248">
        <v>117.207932</v>
      </c>
      <c r="Q39" s="248">
        <v>118.14598100000001</v>
      </c>
      <c r="R39" s="248">
        <v>119.14756</v>
      </c>
      <c r="S39" s="248">
        <v>119.842499</v>
      </c>
      <c r="T39" s="248">
        <v>120.918999</v>
      </c>
      <c r="U39" s="248">
        <v>122.105743</v>
      </c>
      <c r="V39" s="248">
        <v>123.708679</v>
      </c>
      <c r="W39" s="248">
        <v>125.46099100000001</v>
      </c>
      <c r="X39" s="248">
        <v>127.36357099999999</v>
      </c>
      <c r="Y39" s="248">
        <v>129.24475100000001</v>
      </c>
      <c r="Z39" s="248">
        <v>131.096924</v>
      </c>
      <c r="AA39" s="248">
        <v>133.08358799999999</v>
      </c>
      <c r="AB39" s="248">
        <v>135.19534300000001</v>
      </c>
      <c r="AC39" s="248">
        <v>137.37706</v>
      </c>
      <c r="AD39" s="248">
        <v>139.566406</v>
      </c>
      <c r="AE39" s="248">
        <v>141.97662399999999</v>
      </c>
      <c r="AF39" s="248">
        <v>144.25720200000001</v>
      </c>
      <c r="AG39" s="248">
        <v>146.918091</v>
      </c>
      <c r="AH39" s="248">
        <v>149.781769</v>
      </c>
      <c r="AI39" s="248">
        <v>152.44068899999999</v>
      </c>
      <c r="AJ39" s="251">
        <v>1.4E-2</v>
      </c>
    </row>
    <row r="40" spans="1:36" x14ac:dyDescent="0.25">
      <c r="A40" s="248" t="s">
        <v>2507</v>
      </c>
      <c r="B40" s="248" t="s">
        <v>3305</v>
      </c>
      <c r="C40" s="248" t="s">
        <v>3306</v>
      </c>
      <c r="D40" s="248" t="s">
        <v>2470</v>
      </c>
      <c r="F40" s="248">
        <v>133.59780900000001</v>
      </c>
      <c r="G40" s="248">
        <v>136.15772999999999</v>
      </c>
      <c r="H40" s="248">
        <v>141.332764</v>
      </c>
      <c r="I40" s="248">
        <v>143.27195699999999</v>
      </c>
      <c r="J40" s="248">
        <v>145.10256999999999</v>
      </c>
      <c r="K40" s="248">
        <v>146.27963299999999</v>
      </c>
      <c r="L40" s="248">
        <v>147.245239</v>
      </c>
      <c r="M40" s="248">
        <v>148.65656999999999</v>
      </c>
      <c r="N40" s="248">
        <v>149.23902899999999</v>
      </c>
      <c r="O40" s="248">
        <v>149.61502100000001</v>
      </c>
      <c r="P40" s="248">
        <v>150.435089</v>
      </c>
      <c r="Q40" s="248">
        <v>151.214676</v>
      </c>
      <c r="R40" s="248">
        <v>152.28280599999999</v>
      </c>
      <c r="S40" s="248">
        <v>153.17507900000001</v>
      </c>
      <c r="T40" s="248">
        <v>154.60266100000001</v>
      </c>
      <c r="U40" s="248">
        <v>156.18061800000001</v>
      </c>
      <c r="V40" s="248">
        <v>158.16087300000001</v>
      </c>
      <c r="W40" s="248">
        <v>160.309448</v>
      </c>
      <c r="X40" s="248">
        <v>162.63574199999999</v>
      </c>
      <c r="Y40" s="248">
        <v>164.957581</v>
      </c>
      <c r="Z40" s="248">
        <v>167.17770400000001</v>
      </c>
      <c r="AA40" s="248">
        <v>169.654877</v>
      </c>
      <c r="AB40" s="248">
        <v>172.41873200000001</v>
      </c>
      <c r="AC40" s="248">
        <v>175.211243</v>
      </c>
      <c r="AD40" s="248">
        <v>178.107056</v>
      </c>
      <c r="AE40" s="248">
        <v>181.15391500000001</v>
      </c>
      <c r="AF40" s="248">
        <v>184.04641699999999</v>
      </c>
      <c r="AG40" s="248">
        <v>187.34530599999999</v>
      </c>
      <c r="AH40" s="248">
        <v>190.817307</v>
      </c>
      <c r="AI40" s="248">
        <v>194.06012000000001</v>
      </c>
      <c r="AJ40" s="251">
        <v>1.2999999999999999E-2</v>
      </c>
    </row>
    <row r="41" spans="1:36" x14ac:dyDescent="0.25">
      <c r="A41" s="248" t="s">
        <v>3307</v>
      </c>
      <c r="C41" s="248" t="s">
        <v>3308</v>
      </c>
    </row>
    <row r="42" spans="1:36" x14ac:dyDescent="0.25">
      <c r="A42" s="248" t="s">
        <v>2626</v>
      </c>
      <c r="B42" s="248" t="s">
        <v>3309</v>
      </c>
      <c r="C42" s="248" t="s">
        <v>3310</v>
      </c>
      <c r="D42" s="248" t="s">
        <v>2470</v>
      </c>
      <c r="F42" s="248">
        <v>1.0135160000000001</v>
      </c>
      <c r="G42" s="248">
        <v>2.122182</v>
      </c>
      <c r="H42" s="248">
        <v>2.4195899999999999</v>
      </c>
      <c r="I42" s="248">
        <v>2.3640810000000001</v>
      </c>
      <c r="J42" s="248">
        <v>2.3107820000000001</v>
      </c>
      <c r="K42" s="248">
        <v>2.250591</v>
      </c>
      <c r="L42" s="248">
        <v>2.1973379999999998</v>
      </c>
      <c r="M42" s="248">
        <v>2.1378590000000002</v>
      </c>
      <c r="N42" s="248">
        <v>2.0706630000000001</v>
      </c>
      <c r="O42" s="248">
        <v>2.0150049999999999</v>
      </c>
      <c r="P42" s="248">
        <v>1.9801359999999999</v>
      </c>
      <c r="Q42" s="248">
        <v>1.9436329999999999</v>
      </c>
      <c r="R42" s="248">
        <v>1.900636</v>
      </c>
      <c r="S42" s="248">
        <v>1.8829210000000001</v>
      </c>
      <c r="T42" s="248">
        <v>1.8762270000000001</v>
      </c>
      <c r="U42" s="248">
        <v>1.8713550000000001</v>
      </c>
      <c r="V42" s="248">
        <v>1.861745</v>
      </c>
      <c r="W42" s="248">
        <v>1.853594</v>
      </c>
      <c r="X42" s="248">
        <v>1.854651</v>
      </c>
      <c r="Y42" s="248">
        <v>1.8389690000000001</v>
      </c>
      <c r="Z42" s="248">
        <v>1.816908</v>
      </c>
      <c r="AA42" s="248">
        <v>1.7982469999999999</v>
      </c>
      <c r="AB42" s="248">
        <v>1.7703610000000001</v>
      </c>
      <c r="AC42" s="248">
        <v>1.7443390000000001</v>
      </c>
      <c r="AD42" s="248">
        <v>1.742229</v>
      </c>
      <c r="AE42" s="248">
        <v>1.748102</v>
      </c>
      <c r="AF42" s="248">
        <v>1.7491840000000001</v>
      </c>
      <c r="AG42" s="248">
        <v>1.73753</v>
      </c>
      <c r="AH42" s="248">
        <v>1.717471</v>
      </c>
      <c r="AI42" s="248">
        <v>1.7066749999999999</v>
      </c>
      <c r="AJ42" s="251">
        <v>1.7999999999999999E-2</v>
      </c>
    </row>
    <row r="43" spans="1:36" x14ac:dyDescent="0.25">
      <c r="A43" s="248" t="s">
        <v>1975</v>
      </c>
      <c r="B43" s="248" t="s">
        <v>3311</v>
      </c>
      <c r="C43" s="248" t="s">
        <v>3312</v>
      </c>
      <c r="D43" s="248" t="s">
        <v>2470</v>
      </c>
      <c r="F43" s="248">
        <v>3.4160710000000001</v>
      </c>
      <c r="G43" s="248">
        <v>3.6551130000000001</v>
      </c>
      <c r="H43" s="248">
        <v>3.9198490000000001</v>
      </c>
      <c r="I43" s="248">
        <v>3.8216739999999998</v>
      </c>
      <c r="J43" s="248">
        <v>3.7790819999999998</v>
      </c>
      <c r="K43" s="248">
        <v>3.7552560000000001</v>
      </c>
      <c r="L43" s="248">
        <v>3.7353170000000002</v>
      </c>
      <c r="M43" s="248">
        <v>3.7162670000000002</v>
      </c>
      <c r="N43" s="248">
        <v>3.670887</v>
      </c>
      <c r="O43" s="248">
        <v>3.6377809999999999</v>
      </c>
      <c r="P43" s="248">
        <v>3.6201409999999998</v>
      </c>
      <c r="Q43" s="248">
        <v>3.6169639999999998</v>
      </c>
      <c r="R43" s="248">
        <v>3.612851</v>
      </c>
      <c r="S43" s="248">
        <v>3.61449</v>
      </c>
      <c r="T43" s="248">
        <v>3.6242290000000001</v>
      </c>
      <c r="U43" s="248">
        <v>3.6369120000000001</v>
      </c>
      <c r="V43" s="248">
        <v>3.647745</v>
      </c>
      <c r="W43" s="248">
        <v>3.6654420000000001</v>
      </c>
      <c r="X43" s="248">
        <v>3.6895169999999999</v>
      </c>
      <c r="Y43" s="248">
        <v>3.701911</v>
      </c>
      <c r="Z43" s="248">
        <v>3.7169979999999998</v>
      </c>
      <c r="AA43" s="248">
        <v>3.7382590000000002</v>
      </c>
      <c r="AB43" s="248">
        <v>3.7570649999999999</v>
      </c>
      <c r="AC43" s="248">
        <v>3.7657060000000002</v>
      </c>
      <c r="AD43" s="248">
        <v>3.7965800000000001</v>
      </c>
      <c r="AE43" s="248">
        <v>3.8358729999999999</v>
      </c>
      <c r="AF43" s="248">
        <v>3.8701780000000001</v>
      </c>
      <c r="AG43" s="248">
        <v>3.8796909999999998</v>
      </c>
      <c r="AH43" s="248">
        <v>3.8815659999999998</v>
      </c>
      <c r="AI43" s="248">
        <v>3.903699</v>
      </c>
      <c r="AJ43" s="251">
        <v>5.0000000000000001E-3</v>
      </c>
    </row>
    <row r="44" spans="1:36" x14ac:dyDescent="0.25">
      <c r="A44" s="248" t="s">
        <v>1976</v>
      </c>
      <c r="B44" s="248" t="s">
        <v>3313</v>
      </c>
      <c r="C44" s="248" t="s">
        <v>3314</v>
      </c>
      <c r="D44" s="248" t="s">
        <v>2470</v>
      </c>
      <c r="F44" s="248">
        <v>3.7122540000000002</v>
      </c>
      <c r="G44" s="248">
        <v>2.9711249999999998</v>
      </c>
      <c r="H44" s="248">
        <v>2.8279809999999999</v>
      </c>
      <c r="I44" s="248">
        <v>2.01261</v>
      </c>
      <c r="J44" s="248">
        <v>1.7221550000000001</v>
      </c>
      <c r="K44" s="248">
        <v>1.571696</v>
      </c>
      <c r="L44" s="248">
        <v>1.463479</v>
      </c>
      <c r="M44" s="248">
        <v>1.5541210000000001</v>
      </c>
      <c r="N44" s="248">
        <v>1.624619</v>
      </c>
      <c r="O44" s="248">
        <v>1.667205</v>
      </c>
      <c r="P44" s="248">
        <v>1.703965</v>
      </c>
      <c r="Q44" s="248">
        <v>1.7157910000000001</v>
      </c>
      <c r="R44" s="248">
        <v>1.7709999999999999</v>
      </c>
      <c r="S44" s="248">
        <v>1.777342</v>
      </c>
      <c r="T44" s="248">
        <v>1.757001</v>
      </c>
      <c r="U44" s="248">
        <v>1.754691</v>
      </c>
      <c r="V44" s="248">
        <v>1.7793589999999999</v>
      </c>
      <c r="W44" s="248">
        <v>1.7996399999999999</v>
      </c>
      <c r="X44" s="248">
        <v>1.8475079999999999</v>
      </c>
      <c r="Y44" s="248">
        <v>1.8097479999999999</v>
      </c>
      <c r="Z44" s="248">
        <v>1.8508</v>
      </c>
      <c r="AA44" s="248">
        <v>1.8846719999999999</v>
      </c>
      <c r="AB44" s="248">
        <v>1.855982</v>
      </c>
      <c r="AC44" s="248">
        <v>1.8374090000000001</v>
      </c>
      <c r="AD44" s="248">
        <v>1.8266960000000001</v>
      </c>
      <c r="AE44" s="248">
        <v>1.8306849999999999</v>
      </c>
      <c r="AF44" s="248">
        <v>1.8545689999999999</v>
      </c>
      <c r="AG44" s="248">
        <v>1.8751450000000001</v>
      </c>
      <c r="AH44" s="248">
        <v>1.8906000000000001</v>
      </c>
      <c r="AI44" s="248">
        <v>1.93249</v>
      </c>
      <c r="AJ44" s="251">
        <v>-2.1999999999999999E-2</v>
      </c>
    </row>
    <row r="45" spans="1:36" x14ac:dyDescent="0.25">
      <c r="A45" s="248" t="s">
        <v>1978</v>
      </c>
      <c r="B45" s="248" t="s">
        <v>3315</v>
      </c>
      <c r="C45" s="248" t="s">
        <v>3316</v>
      </c>
      <c r="D45" s="248" t="s">
        <v>2470</v>
      </c>
      <c r="F45" s="248">
        <v>0</v>
      </c>
      <c r="G45" s="248">
        <v>0</v>
      </c>
      <c r="H45" s="248">
        <v>0</v>
      </c>
      <c r="I45" s="248">
        <v>0</v>
      </c>
      <c r="J45" s="248">
        <v>0</v>
      </c>
      <c r="K45" s="248">
        <v>0</v>
      </c>
      <c r="L45" s="248">
        <v>0</v>
      </c>
      <c r="M45" s="248">
        <v>0</v>
      </c>
      <c r="N45" s="248">
        <v>0</v>
      </c>
      <c r="O45" s="248">
        <v>0</v>
      </c>
      <c r="P45" s="248">
        <v>0</v>
      </c>
      <c r="Q45" s="248">
        <v>0</v>
      </c>
      <c r="R45" s="248">
        <v>0</v>
      </c>
      <c r="S45" s="248">
        <v>0</v>
      </c>
      <c r="T45" s="248">
        <v>0</v>
      </c>
      <c r="U45" s="248">
        <v>0</v>
      </c>
      <c r="V45" s="248">
        <v>0</v>
      </c>
      <c r="W45" s="248">
        <v>0</v>
      </c>
      <c r="X45" s="248">
        <v>0</v>
      </c>
      <c r="Y45" s="248">
        <v>0</v>
      </c>
      <c r="Z45" s="248">
        <v>0</v>
      </c>
      <c r="AA45" s="248">
        <v>0</v>
      </c>
      <c r="AB45" s="248">
        <v>0</v>
      </c>
      <c r="AC45" s="248">
        <v>0</v>
      </c>
      <c r="AD45" s="248">
        <v>0</v>
      </c>
      <c r="AE45" s="248">
        <v>0</v>
      </c>
      <c r="AF45" s="248">
        <v>0</v>
      </c>
      <c r="AG45" s="248">
        <v>0</v>
      </c>
      <c r="AH45" s="248">
        <v>0</v>
      </c>
      <c r="AI45" s="248">
        <v>0</v>
      </c>
      <c r="AJ45" s="248" t="s">
        <v>102</v>
      </c>
    </row>
    <row r="46" spans="1:36" x14ac:dyDescent="0.25">
      <c r="A46" s="248" t="s">
        <v>2484</v>
      </c>
      <c r="B46" s="248" t="s">
        <v>3317</v>
      </c>
      <c r="C46" s="248" t="s">
        <v>3318</v>
      </c>
      <c r="D46" s="248" t="s">
        <v>2470</v>
      </c>
      <c r="F46" s="248">
        <v>8.1418420000000005</v>
      </c>
      <c r="G46" s="248">
        <v>8.7484210000000004</v>
      </c>
      <c r="H46" s="248">
        <v>9.1674190000000007</v>
      </c>
      <c r="I46" s="248">
        <v>8.1983650000000008</v>
      </c>
      <c r="J46" s="248">
        <v>7.8120190000000003</v>
      </c>
      <c r="K46" s="248">
        <v>7.5775430000000004</v>
      </c>
      <c r="L46" s="248">
        <v>7.396134</v>
      </c>
      <c r="M46" s="248">
        <v>7.4082470000000002</v>
      </c>
      <c r="N46" s="248">
        <v>7.3661690000000002</v>
      </c>
      <c r="O46" s="248">
        <v>7.3199909999999999</v>
      </c>
      <c r="P46" s="248">
        <v>7.3042420000000003</v>
      </c>
      <c r="Q46" s="248">
        <v>7.2763879999999999</v>
      </c>
      <c r="R46" s="248">
        <v>7.2844870000000004</v>
      </c>
      <c r="S46" s="248">
        <v>7.2747539999999997</v>
      </c>
      <c r="T46" s="248">
        <v>7.2574579999999997</v>
      </c>
      <c r="U46" s="248">
        <v>7.2629580000000002</v>
      </c>
      <c r="V46" s="248">
        <v>7.2888500000000001</v>
      </c>
      <c r="W46" s="248">
        <v>7.318676</v>
      </c>
      <c r="X46" s="248">
        <v>7.3916750000000002</v>
      </c>
      <c r="Y46" s="248">
        <v>7.3506270000000002</v>
      </c>
      <c r="Z46" s="248">
        <v>7.3847060000000004</v>
      </c>
      <c r="AA46" s="248">
        <v>7.4211780000000003</v>
      </c>
      <c r="AB46" s="248">
        <v>7.3834080000000002</v>
      </c>
      <c r="AC46" s="248">
        <v>7.3474539999999999</v>
      </c>
      <c r="AD46" s="248">
        <v>7.3655049999999997</v>
      </c>
      <c r="AE46" s="248">
        <v>7.4146599999999996</v>
      </c>
      <c r="AF46" s="248">
        <v>7.4739300000000002</v>
      </c>
      <c r="AG46" s="248">
        <v>7.4923659999999996</v>
      </c>
      <c r="AH46" s="248">
        <v>7.489636</v>
      </c>
      <c r="AI46" s="248">
        <v>7.5428649999999999</v>
      </c>
      <c r="AJ46" s="251">
        <v>-3.0000000000000001E-3</v>
      </c>
    </row>
    <row r="47" spans="1:36" x14ac:dyDescent="0.25">
      <c r="A47" s="248" t="s">
        <v>2437</v>
      </c>
      <c r="B47" s="248" t="s">
        <v>3319</v>
      </c>
      <c r="C47" s="248" t="s">
        <v>3320</v>
      </c>
      <c r="D47" s="248" t="s">
        <v>2470</v>
      </c>
      <c r="F47" s="248">
        <v>151.69259600000001</v>
      </c>
      <c r="G47" s="248">
        <v>164.988922</v>
      </c>
      <c r="H47" s="248">
        <v>177.91151400000001</v>
      </c>
      <c r="I47" s="248">
        <v>177.433807</v>
      </c>
      <c r="J47" s="248">
        <v>175.845932</v>
      </c>
      <c r="K47" s="248">
        <v>173.99189799999999</v>
      </c>
      <c r="L47" s="248">
        <v>171.91995199999999</v>
      </c>
      <c r="M47" s="248">
        <v>170.21478300000001</v>
      </c>
      <c r="N47" s="248">
        <v>167.609253</v>
      </c>
      <c r="O47" s="248">
        <v>166.03207399999999</v>
      </c>
      <c r="P47" s="248">
        <v>165.69592299999999</v>
      </c>
      <c r="Q47" s="248">
        <v>164.94605999999999</v>
      </c>
      <c r="R47" s="248">
        <v>164.72439600000001</v>
      </c>
      <c r="S47" s="248">
        <v>165.24316400000001</v>
      </c>
      <c r="T47" s="248">
        <v>166.54875200000001</v>
      </c>
      <c r="U47" s="248">
        <v>168.048676</v>
      </c>
      <c r="V47" s="248">
        <v>169.31878699999999</v>
      </c>
      <c r="W47" s="248">
        <v>170.60557600000001</v>
      </c>
      <c r="X47" s="248">
        <v>172.106415</v>
      </c>
      <c r="Y47" s="248">
        <v>173.79884300000001</v>
      </c>
      <c r="Z47" s="248">
        <v>175.28556800000001</v>
      </c>
      <c r="AA47" s="248">
        <v>177.03097500000001</v>
      </c>
      <c r="AB47" s="248">
        <v>179.39503500000001</v>
      </c>
      <c r="AC47" s="248">
        <v>181.078003</v>
      </c>
      <c r="AD47" s="248">
        <v>183.74679599999999</v>
      </c>
      <c r="AE47" s="248">
        <v>186.84951799999999</v>
      </c>
      <c r="AF47" s="248">
        <v>189.357437</v>
      </c>
      <c r="AG47" s="248">
        <v>190.51852400000001</v>
      </c>
      <c r="AH47" s="248">
        <v>191.41593900000001</v>
      </c>
      <c r="AI47" s="248">
        <v>193.03909300000001</v>
      </c>
      <c r="AJ47" s="251">
        <v>8.0000000000000002E-3</v>
      </c>
    </row>
    <row r="48" spans="1:36" x14ac:dyDescent="0.25">
      <c r="A48" s="248" t="s">
        <v>2498</v>
      </c>
      <c r="B48" s="248" t="s">
        <v>3321</v>
      </c>
      <c r="C48" s="248" t="s">
        <v>3322</v>
      </c>
      <c r="D48" s="248" t="s">
        <v>2470</v>
      </c>
      <c r="F48" s="248">
        <v>0</v>
      </c>
      <c r="G48" s="248">
        <v>0</v>
      </c>
      <c r="H48" s="248">
        <v>0</v>
      </c>
      <c r="I48" s="248">
        <v>0</v>
      </c>
      <c r="J48" s="248">
        <v>0</v>
      </c>
      <c r="K48" s="248">
        <v>0</v>
      </c>
      <c r="L48" s="248">
        <v>0</v>
      </c>
      <c r="M48" s="248">
        <v>0</v>
      </c>
      <c r="N48" s="248">
        <v>0</v>
      </c>
      <c r="O48" s="248">
        <v>0</v>
      </c>
      <c r="P48" s="248">
        <v>0</v>
      </c>
      <c r="Q48" s="248">
        <v>0</v>
      </c>
      <c r="R48" s="248">
        <v>0</v>
      </c>
      <c r="S48" s="248">
        <v>0</v>
      </c>
      <c r="T48" s="248">
        <v>0</v>
      </c>
      <c r="U48" s="248">
        <v>0</v>
      </c>
      <c r="V48" s="248">
        <v>0</v>
      </c>
      <c r="W48" s="248">
        <v>0</v>
      </c>
      <c r="X48" s="248">
        <v>0</v>
      </c>
      <c r="Y48" s="248">
        <v>0</v>
      </c>
      <c r="Z48" s="248">
        <v>0</v>
      </c>
      <c r="AA48" s="248">
        <v>0</v>
      </c>
      <c r="AB48" s="248">
        <v>0</v>
      </c>
      <c r="AC48" s="248">
        <v>0</v>
      </c>
      <c r="AD48" s="248">
        <v>0</v>
      </c>
      <c r="AE48" s="248">
        <v>0</v>
      </c>
      <c r="AF48" s="248">
        <v>0</v>
      </c>
      <c r="AG48" s="248">
        <v>0</v>
      </c>
      <c r="AH48" s="248">
        <v>0</v>
      </c>
      <c r="AI48" s="248">
        <v>0</v>
      </c>
      <c r="AJ48" s="248" t="s">
        <v>102</v>
      </c>
    </row>
    <row r="49" spans="1:36" x14ac:dyDescent="0.25">
      <c r="A49" s="248" t="s">
        <v>2637</v>
      </c>
      <c r="B49" s="248" t="s">
        <v>3323</v>
      </c>
      <c r="C49" s="248" t="s">
        <v>3324</v>
      </c>
      <c r="D49" s="248" t="s">
        <v>2470</v>
      </c>
      <c r="F49" s="248">
        <v>0</v>
      </c>
      <c r="G49" s="248">
        <v>0</v>
      </c>
      <c r="H49" s="248">
        <v>0</v>
      </c>
      <c r="I49" s="248">
        <v>0</v>
      </c>
      <c r="J49" s="248">
        <v>0</v>
      </c>
      <c r="K49" s="248">
        <v>0</v>
      </c>
      <c r="L49" s="248">
        <v>0</v>
      </c>
      <c r="M49" s="248">
        <v>0</v>
      </c>
      <c r="N49" s="248">
        <v>0</v>
      </c>
      <c r="O49" s="248">
        <v>0</v>
      </c>
      <c r="P49" s="248">
        <v>0</v>
      </c>
      <c r="Q49" s="248">
        <v>0</v>
      </c>
      <c r="R49" s="248">
        <v>0</v>
      </c>
      <c r="S49" s="248">
        <v>0</v>
      </c>
      <c r="T49" s="248">
        <v>0</v>
      </c>
      <c r="U49" s="248">
        <v>0</v>
      </c>
      <c r="V49" s="248">
        <v>0</v>
      </c>
      <c r="W49" s="248">
        <v>0</v>
      </c>
      <c r="X49" s="248">
        <v>0</v>
      </c>
      <c r="Y49" s="248">
        <v>0</v>
      </c>
      <c r="Z49" s="248">
        <v>0</v>
      </c>
      <c r="AA49" s="248">
        <v>0</v>
      </c>
      <c r="AB49" s="248">
        <v>0</v>
      </c>
      <c r="AC49" s="248">
        <v>0</v>
      </c>
      <c r="AD49" s="248">
        <v>0</v>
      </c>
      <c r="AE49" s="248">
        <v>0</v>
      </c>
      <c r="AF49" s="248">
        <v>0</v>
      </c>
      <c r="AG49" s="248">
        <v>0</v>
      </c>
      <c r="AH49" s="248">
        <v>0</v>
      </c>
      <c r="AI49" s="248">
        <v>0</v>
      </c>
      <c r="AJ49" s="248" t="s">
        <v>102</v>
      </c>
    </row>
    <row r="50" spans="1:36" x14ac:dyDescent="0.25">
      <c r="A50" s="248" t="s">
        <v>2504</v>
      </c>
      <c r="B50" s="248" t="s">
        <v>3325</v>
      </c>
      <c r="C50" s="248" t="s">
        <v>3326</v>
      </c>
      <c r="D50" s="248" t="s">
        <v>2470</v>
      </c>
      <c r="F50" s="248">
        <v>168.76097100000001</v>
      </c>
      <c r="G50" s="248">
        <v>181.68756099999999</v>
      </c>
      <c r="H50" s="248">
        <v>194.54414399999999</v>
      </c>
      <c r="I50" s="248">
        <v>192.707626</v>
      </c>
      <c r="J50" s="248">
        <v>190.410034</v>
      </c>
      <c r="K50" s="248">
        <v>188.49508700000001</v>
      </c>
      <c r="L50" s="248">
        <v>186.93804900000001</v>
      </c>
      <c r="M50" s="248">
        <v>186.17330899999999</v>
      </c>
      <c r="N50" s="248">
        <v>184.20275899999999</v>
      </c>
      <c r="O50" s="248">
        <v>182.660507</v>
      </c>
      <c r="P50" s="248">
        <v>182.11523399999999</v>
      </c>
      <c r="Q50" s="248">
        <v>181.95863299999999</v>
      </c>
      <c r="R50" s="248">
        <v>181.667282</v>
      </c>
      <c r="S50" s="248">
        <v>181.54834</v>
      </c>
      <c r="T50" s="248">
        <v>182.216263</v>
      </c>
      <c r="U50" s="248">
        <v>183.08093299999999</v>
      </c>
      <c r="V50" s="248">
        <v>184.11554000000001</v>
      </c>
      <c r="W50" s="248">
        <v>185.15248099999999</v>
      </c>
      <c r="X50" s="248">
        <v>186.48606899999999</v>
      </c>
      <c r="Y50" s="248">
        <v>187.71331799999999</v>
      </c>
      <c r="Z50" s="248">
        <v>188.93019100000001</v>
      </c>
      <c r="AA50" s="248">
        <v>190.164322</v>
      </c>
      <c r="AB50" s="248">
        <v>191.732056</v>
      </c>
      <c r="AC50" s="248">
        <v>192.62695299999999</v>
      </c>
      <c r="AD50" s="248">
        <v>194.278809</v>
      </c>
      <c r="AE50" s="248">
        <v>196.80754099999999</v>
      </c>
      <c r="AF50" s="248">
        <v>198.54019199999999</v>
      </c>
      <c r="AG50" s="248">
        <v>199.04975899999999</v>
      </c>
      <c r="AH50" s="248">
        <v>199.30888400000001</v>
      </c>
      <c r="AI50" s="248">
        <v>200.308594</v>
      </c>
      <c r="AJ50" s="251">
        <v>6.0000000000000001E-3</v>
      </c>
    </row>
    <row r="51" spans="1:36" x14ac:dyDescent="0.25">
      <c r="A51" s="248" t="s">
        <v>2507</v>
      </c>
      <c r="B51" s="248" t="s">
        <v>3327</v>
      </c>
      <c r="C51" s="248" t="s">
        <v>3328</v>
      </c>
      <c r="D51" s="248" t="s">
        <v>2470</v>
      </c>
      <c r="F51" s="248">
        <v>328.59539799999999</v>
      </c>
      <c r="G51" s="248">
        <v>355.42489599999999</v>
      </c>
      <c r="H51" s="248">
        <v>381.62307700000002</v>
      </c>
      <c r="I51" s="248">
        <v>378.33978300000001</v>
      </c>
      <c r="J51" s="248">
        <v>374.067993</v>
      </c>
      <c r="K51" s="248">
        <v>370.06451399999997</v>
      </c>
      <c r="L51" s="248">
        <v>366.25414999999998</v>
      </c>
      <c r="M51" s="248">
        <v>363.79632600000002</v>
      </c>
      <c r="N51" s="248">
        <v>359.17816199999999</v>
      </c>
      <c r="O51" s="248">
        <v>356.01257299999997</v>
      </c>
      <c r="P51" s="248">
        <v>355.11541699999998</v>
      </c>
      <c r="Q51" s="248">
        <v>354.18109099999998</v>
      </c>
      <c r="R51" s="248">
        <v>353.67614700000001</v>
      </c>
      <c r="S51" s="248">
        <v>354.06625400000001</v>
      </c>
      <c r="T51" s="248">
        <v>356.02246100000002</v>
      </c>
      <c r="U51" s="248">
        <v>358.39257800000001</v>
      </c>
      <c r="V51" s="248">
        <v>360.72317500000003</v>
      </c>
      <c r="W51" s="248">
        <v>363.07672100000002</v>
      </c>
      <c r="X51" s="248">
        <v>365.98416099999997</v>
      </c>
      <c r="Y51" s="248">
        <v>368.86279300000001</v>
      </c>
      <c r="Z51" s="248">
        <v>371.60046399999999</v>
      </c>
      <c r="AA51" s="248">
        <v>374.61645499999997</v>
      </c>
      <c r="AB51" s="248">
        <v>378.51049799999998</v>
      </c>
      <c r="AC51" s="248">
        <v>381.05242900000002</v>
      </c>
      <c r="AD51" s="248">
        <v>385.39111300000002</v>
      </c>
      <c r="AE51" s="248">
        <v>391.07171599999998</v>
      </c>
      <c r="AF51" s="248">
        <v>395.37155200000001</v>
      </c>
      <c r="AG51" s="248">
        <v>397.06066900000002</v>
      </c>
      <c r="AH51" s="248">
        <v>398.21447799999999</v>
      </c>
      <c r="AI51" s="248">
        <v>400.89056399999998</v>
      </c>
      <c r="AJ51" s="251">
        <v>7.0000000000000001E-3</v>
      </c>
    </row>
    <row r="52" spans="1:36" x14ac:dyDescent="0.25">
      <c r="A52" s="248" t="s">
        <v>3329</v>
      </c>
      <c r="C52" s="248" t="s">
        <v>3330</v>
      </c>
    </row>
    <row r="53" spans="1:36" x14ac:dyDescent="0.25">
      <c r="A53" s="248" t="s">
        <v>2626</v>
      </c>
      <c r="B53" s="248" t="s">
        <v>3331</v>
      </c>
      <c r="C53" s="248" t="s">
        <v>3332</v>
      </c>
      <c r="D53" s="248" t="s">
        <v>2470</v>
      </c>
      <c r="F53" s="248">
        <v>0.50264799999999998</v>
      </c>
      <c r="G53" s="248">
        <v>0.99885400000000002</v>
      </c>
      <c r="H53" s="248">
        <v>1.090811</v>
      </c>
      <c r="I53" s="248">
        <v>1.0989100000000001</v>
      </c>
      <c r="J53" s="248">
        <v>1.0910260000000001</v>
      </c>
      <c r="K53" s="248">
        <v>1.074203</v>
      </c>
      <c r="L53" s="248">
        <v>1.056084</v>
      </c>
      <c r="M53" s="248">
        <v>1.0330710000000001</v>
      </c>
      <c r="N53" s="248">
        <v>1.0099089999999999</v>
      </c>
      <c r="O53" s="248">
        <v>0.99332200000000004</v>
      </c>
      <c r="P53" s="248">
        <v>0.97769300000000003</v>
      </c>
      <c r="Q53" s="248">
        <v>0.96448999999999996</v>
      </c>
      <c r="R53" s="248">
        <v>0.95398400000000005</v>
      </c>
      <c r="S53" s="248">
        <v>0.95114799999999999</v>
      </c>
      <c r="T53" s="248">
        <v>0.95230099999999995</v>
      </c>
      <c r="U53" s="248">
        <v>0.95406299999999999</v>
      </c>
      <c r="V53" s="248">
        <v>0.95492200000000005</v>
      </c>
      <c r="W53" s="248">
        <v>0.95766899999999999</v>
      </c>
      <c r="X53" s="248">
        <v>0.96629200000000004</v>
      </c>
      <c r="Y53" s="248">
        <v>0.96916800000000003</v>
      </c>
      <c r="Z53" s="248">
        <v>0.97355899999999995</v>
      </c>
      <c r="AA53" s="248">
        <v>0.98096099999999997</v>
      </c>
      <c r="AB53" s="248">
        <v>0.98506000000000005</v>
      </c>
      <c r="AC53" s="248">
        <v>0.99164399999999997</v>
      </c>
      <c r="AD53" s="248">
        <v>1.008699</v>
      </c>
      <c r="AE53" s="248">
        <v>1.0307120000000001</v>
      </c>
      <c r="AF53" s="248">
        <v>1.0519639999999999</v>
      </c>
      <c r="AG53" s="248">
        <v>1.072354</v>
      </c>
      <c r="AH53" s="248">
        <v>1.091127</v>
      </c>
      <c r="AI53" s="248">
        <v>1.112743</v>
      </c>
      <c r="AJ53" s="251">
        <v>2.8000000000000001E-2</v>
      </c>
    </row>
    <row r="54" spans="1:36" x14ac:dyDescent="0.25">
      <c r="A54" s="248" t="s">
        <v>1975</v>
      </c>
      <c r="B54" s="248" t="s">
        <v>3333</v>
      </c>
      <c r="C54" s="248" t="s">
        <v>3334</v>
      </c>
      <c r="D54" s="248" t="s">
        <v>2470</v>
      </c>
      <c r="F54" s="248">
        <v>0</v>
      </c>
      <c r="G54" s="248">
        <v>0</v>
      </c>
      <c r="H54" s="248">
        <v>0</v>
      </c>
      <c r="I54" s="248">
        <v>0</v>
      </c>
      <c r="J54" s="248">
        <v>0</v>
      </c>
      <c r="K54" s="248">
        <v>0</v>
      </c>
      <c r="L54" s="248">
        <v>0</v>
      </c>
      <c r="M54" s="248">
        <v>0</v>
      </c>
      <c r="N54" s="248">
        <v>0</v>
      </c>
      <c r="O54" s="248">
        <v>0</v>
      </c>
      <c r="P54" s="248">
        <v>0</v>
      </c>
      <c r="Q54" s="248">
        <v>0</v>
      </c>
      <c r="R54" s="248">
        <v>0</v>
      </c>
      <c r="S54" s="248">
        <v>0</v>
      </c>
      <c r="T54" s="248">
        <v>0</v>
      </c>
      <c r="U54" s="248">
        <v>0</v>
      </c>
      <c r="V54" s="248">
        <v>0</v>
      </c>
      <c r="W54" s="248">
        <v>0</v>
      </c>
      <c r="X54" s="248">
        <v>0</v>
      </c>
      <c r="Y54" s="248">
        <v>0</v>
      </c>
      <c r="Z54" s="248">
        <v>0</v>
      </c>
      <c r="AA54" s="248">
        <v>0</v>
      </c>
      <c r="AB54" s="248">
        <v>0</v>
      </c>
      <c r="AC54" s="248">
        <v>0</v>
      </c>
      <c r="AD54" s="248">
        <v>0</v>
      </c>
      <c r="AE54" s="248">
        <v>0</v>
      </c>
      <c r="AF54" s="248">
        <v>0</v>
      </c>
      <c r="AG54" s="248">
        <v>0</v>
      </c>
      <c r="AH54" s="248">
        <v>0</v>
      </c>
      <c r="AI54" s="248">
        <v>0</v>
      </c>
      <c r="AJ54" s="248" t="s">
        <v>102</v>
      </c>
    </row>
    <row r="55" spans="1:36" x14ac:dyDescent="0.25">
      <c r="A55" s="248" t="s">
        <v>1976</v>
      </c>
      <c r="B55" s="248" t="s">
        <v>3335</v>
      </c>
      <c r="C55" s="248" t="s">
        <v>3336</v>
      </c>
      <c r="D55" s="248" t="s">
        <v>2470</v>
      </c>
      <c r="F55" s="248">
        <v>0</v>
      </c>
      <c r="G55" s="248">
        <v>0</v>
      </c>
      <c r="H55" s="248">
        <v>0</v>
      </c>
      <c r="I55" s="248">
        <v>0</v>
      </c>
      <c r="J55" s="248">
        <v>0</v>
      </c>
      <c r="K55" s="248">
        <v>0</v>
      </c>
      <c r="L55" s="248">
        <v>0</v>
      </c>
      <c r="M55" s="248">
        <v>0</v>
      </c>
      <c r="N55" s="248">
        <v>0</v>
      </c>
      <c r="O55" s="248">
        <v>0</v>
      </c>
      <c r="P55" s="248">
        <v>0</v>
      </c>
      <c r="Q55" s="248">
        <v>0</v>
      </c>
      <c r="R55" s="248">
        <v>0</v>
      </c>
      <c r="S55" s="248">
        <v>0</v>
      </c>
      <c r="T55" s="248">
        <v>0</v>
      </c>
      <c r="U55" s="248">
        <v>0</v>
      </c>
      <c r="V55" s="248">
        <v>0</v>
      </c>
      <c r="W55" s="248">
        <v>0</v>
      </c>
      <c r="X55" s="248">
        <v>0</v>
      </c>
      <c r="Y55" s="248">
        <v>0</v>
      </c>
      <c r="Z55" s="248">
        <v>0</v>
      </c>
      <c r="AA55" s="248">
        <v>0</v>
      </c>
      <c r="AB55" s="248">
        <v>0</v>
      </c>
      <c r="AC55" s="248">
        <v>0</v>
      </c>
      <c r="AD55" s="248">
        <v>0</v>
      </c>
      <c r="AE55" s="248">
        <v>0</v>
      </c>
      <c r="AF55" s="248">
        <v>0</v>
      </c>
      <c r="AG55" s="248">
        <v>0</v>
      </c>
      <c r="AH55" s="248">
        <v>0</v>
      </c>
      <c r="AI55" s="248">
        <v>0</v>
      </c>
      <c r="AJ55" s="248" t="s">
        <v>102</v>
      </c>
    </row>
    <row r="56" spans="1:36" x14ac:dyDescent="0.25">
      <c r="A56" s="248" t="s">
        <v>1978</v>
      </c>
      <c r="B56" s="248" t="s">
        <v>3337</v>
      </c>
      <c r="C56" s="248" t="s">
        <v>3338</v>
      </c>
      <c r="D56" s="248" t="s">
        <v>2470</v>
      </c>
      <c r="F56" s="248">
        <v>0</v>
      </c>
      <c r="G56" s="248">
        <v>0</v>
      </c>
      <c r="H56" s="248">
        <v>0</v>
      </c>
      <c r="I56" s="248">
        <v>0</v>
      </c>
      <c r="J56" s="248">
        <v>0</v>
      </c>
      <c r="K56" s="248">
        <v>0</v>
      </c>
      <c r="L56" s="248">
        <v>0</v>
      </c>
      <c r="M56" s="248">
        <v>0</v>
      </c>
      <c r="N56" s="248">
        <v>0</v>
      </c>
      <c r="O56" s="248">
        <v>0</v>
      </c>
      <c r="P56" s="248">
        <v>0</v>
      </c>
      <c r="Q56" s="248">
        <v>0</v>
      </c>
      <c r="R56" s="248">
        <v>0</v>
      </c>
      <c r="S56" s="248">
        <v>0</v>
      </c>
      <c r="T56" s="248">
        <v>0</v>
      </c>
      <c r="U56" s="248">
        <v>0</v>
      </c>
      <c r="V56" s="248">
        <v>0</v>
      </c>
      <c r="W56" s="248">
        <v>0</v>
      </c>
      <c r="X56" s="248">
        <v>0</v>
      </c>
      <c r="Y56" s="248">
        <v>0</v>
      </c>
      <c r="Z56" s="248">
        <v>0</v>
      </c>
      <c r="AA56" s="248">
        <v>0</v>
      </c>
      <c r="AB56" s="248">
        <v>0</v>
      </c>
      <c r="AC56" s="248">
        <v>0</v>
      </c>
      <c r="AD56" s="248">
        <v>0</v>
      </c>
      <c r="AE56" s="248">
        <v>0</v>
      </c>
      <c r="AF56" s="248">
        <v>0</v>
      </c>
      <c r="AG56" s="248">
        <v>0</v>
      </c>
      <c r="AH56" s="248">
        <v>0</v>
      </c>
      <c r="AI56" s="248">
        <v>0</v>
      </c>
      <c r="AJ56" s="248" t="s">
        <v>102</v>
      </c>
    </row>
    <row r="57" spans="1:36" x14ac:dyDescent="0.25">
      <c r="A57" s="248" t="s">
        <v>3339</v>
      </c>
      <c r="B57" s="248" t="s">
        <v>3340</v>
      </c>
      <c r="C57" s="248" t="s">
        <v>3341</v>
      </c>
      <c r="D57" s="248" t="s">
        <v>2470</v>
      </c>
      <c r="F57" s="248">
        <v>0.50264799999999998</v>
      </c>
      <c r="G57" s="248">
        <v>0.99885400000000002</v>
      </c>
      <c r="H57" s="248">
        <v>1.090811</v>
      </c>
      <c r="I57" s="248">
        <v>1.0989100000000001</v>
      </c>
      <c r="J57" s="248">
        <v>1.0910260000000001</v>
      </c>
      <c r="K57" s="248">
        <v>1.074203</v>
      </c>
      <c r="L57" s="248">
        <v>1.056084</v>
      </c>
      <c r="M57" s="248">
        <v>1.0330710000000001</v>
      </c>
      <c r="N57" s="248">
        <v>1.0099089999999999</v>
      </c>
      <c r="O57" s="248">
        <v>0.99332200000000004</v>
      </c>
      <c r="P57" s="248">
        <v>0.97769300000000003</v>
      </c>
      <c r="Q57" s="248">
        <v>0.96448999999999996</v>
      </c>
      <c r="R57" s="248">
        <v>0.95398400000000005</v>
      </c>
      <c r="S57" s="248">
        <v>0.95114799999999999</v>
      </c>
      <c r="T57" s="248">
        <v>0.95230099999999995</v>
      </c>
      <c r="U57" s="248">
        <v>0.95406299999999999</v>
      </c>
      <c r="V57" s="248">
        <v>0.95492200000000005</v>
      </c>
      <c r="W57" s="248">
        <v>0.95766899999999999</v>
      </c>
      <c r="X57" s="248">
        <v>0.96629200000000004</v>
      </c>
      <c r="Y57" s="248">
        <v>0.96916800000000003</v>
      </c>
      <c r="Z57" s="248">
        <v>0.97355899999999995</v>
      </c>
      <c r="AA57" s="248">
        <v>0.98096099999999997</v>
      </c>
      <c r="AB57" s="248">
        <v>0.98506000000000005</v>
      </c>
      <c r="AC57" s="248">
        <v>0.99164399999999997</v>
      </c>
      <c r="AD57" s="248">
        <v>1.008699</v>
      </c>
      <c r="AE57" s="248">
        <v>1.0307120000000001</v>
      </c>
      <c r="AF57" s="248">
        <v>1.0519639999999999</v>
      </c>
      <c r="AG57" s="248">
        <v>1.072354</v>
      </c>
      <c r="AH57" s="248">
        <v>1.091127</v>
      </c>
      <c r="AI57" s="248">
        <v>1.112743</v>
      </c>
      <c r="AJ57" s="251">
        <v>2.8000000000000001E-2</v>
      </c>
    </row>
    <row r="58" spans="1:36" x14ac:dyDescent="0.25">
      <c r="A58" s="248" t="s">
        <v>2437</v>
      </c>
      <c r="B58" s="248" t="s">
        <v>3342</v>
      </c>
      <c r="C58" s="248" t="s">
        <v>3343</v>
      </c>
      <c r="D58" s="248" t="s">
        <v>2470</v>
      </c>
      <c r="F58" s="248">
        <v>31.114488999999999</v>
      </c>
      <c r="G58" s="248">
        <v>31.917287999999999</v>
      </c>
      <c r="H58" s="248">
        <v>32.824375000000003</v>
      </c>
      <c r="I58" s="248">
        <v>33.473174999999998</v>
      </c>
      <c r="J58" s="248">
        <v>33.638480999999999</v>
      </c>
      <c r="K58" s="248">
        <v>33.615906000000003</v>
      </c>
      <c r="L58" s="248">
        <v>33.543655000000001</v>
      </c>
      <c r="M58" s="248">
        <v>33.415748999999998</v>
      </c>
      <c r="N58" s="248">
        <v>33.267181000000001</v>
      </c>
      <c r="O58" s="248">
        <v>33.245918000000003</v>
      </c>
      <c r="P58" s="248">
        <v>33.096522999999998</v>
      </c>
      <c r="Q58" s="248">
        <v>32.969558999999997</v>
      </c>
      <c r="R58" s="248">
        <v>33.130111999999997</v>
      </c>
      <c r="S58" s="248">
        <v>33.401702999999998</v>
      </c>
      <c r="T58" s="248">
        <v>33.771484000000001</v>
      </c>
      <c r="U58" s="248">
        <v>34.182670999999999</v>
      </c>
      <c r="V58" s="248">
        <v>34.670071</v>
      </c>
      <c r="W58" s="248">
        <v>35.226517000000001</v>
      </c>
      <c r="X58" s="248">
        <v>35.889217000000002</v>
      </c>
      <c r="Y58" s="248">
        <v>36.550033999999997</v>
      </c>
      <c r="Z58" s="248">
        <v>37.179431999999998</v>
      </c>
      <c r="AA58" s="248">
        <v>37.930294000000004</v>
      </c>
      <c r="AB58" s="248">
        <v>38.805916000000003</v>
      </c>
      <c r="AC58" s="248">
        <v>39.649344999999997</v>
      </c>
      <c r="AD58" s="248">
        <v>40.633934000000004</v>
      </c>
      <c r="AE58" s="248">
        <v>41.653174999999997</v>
      </c>
      <c r="AF58" s="248">
        <v>42.656283999999999</v>
      </c>
      <c r="AG58" s="248">
        <v>43.745528999999998</v>
      </c>
      <c r="AH58" s="248">
        <v>44.873322000000002</v>
      </c>
      <c r="AI58" s="248">
        <v>46.005702999999997</v>
      </c>
      <c r="AJ58" s="251">
        <v>1.4E-2</v>
      </c>
    </row>
    <row r="59" spans="1:36" x14ac:dyDescent="0.25">
      <c r="A59" s="248" t="s">
        <v>2498</v>
      </c>
      <c r="B59" s="248" t="s">
        <v>3344</v>
      </c>
      <c r="C59" s="248" t="s">
        <v>3345</v>
      </c>
      <c r="D59" s="248" t="s">
        <v>2470</v>
      </c>
      <c r="F59" s="248">
        <v>0</v>
      </c>
      <c r="G59" s="248">
        <v>0</v>
      </c>
      <c r="H59" s="248">
        <v>0</v>
      </c>
      <c r="I59" s="248">
        <v>0</v>
      </c>
      <c r="J59" s="248">
        <v>0</v>
      </c>
      <c r="K59" s="248">
        <v>0</v>
      </c>
      <c r="L59" s="248">
        <v>0</v>
      </c>
      <c r="M59" s="248">
        <v>0</v>
      </c>
      <c r="N59" s="248">
        <v>0</v>
      </c>
      <c r="O59" s="248">
        <v>0</v>
      </c>
      <c r="P59" s="248">
        <v>0</v>
      </c>
      <c r="Q59" s="248">
        <v>0</v>
      </c>
      <c r="R59" s="248">
        <v>0</v>
      </c>
      <c r="S59" s="248">
        <v>0</v>
      </c>
      <c r="T59" s="248">
        <v>0</v>
      </c>
      <c r="U59" s="248">
        <v>0</v>
      </c>
      <c r="V59" s="248">
        <v>0</v>
      </c>
      <c r="W59" s="248">
        <v>0</v>
      </c>
      <c r="X59" s="248">
        <v>0</v>
      </c>
      <c r="Y59" s="248">
        <v>0</v>
      </c>
      <c r="Z59" s="248">
        <v>0</v>
      </c>
      <c r="AA59" s="248">
        <v>0</v>
      </c>
      <c r="AB59" s="248">
        <v>0</v>
      </c>
      <c r="AC59" s="248">
        <v>0</v>
      </c>
      <c r="AD59" s="248">
        <v>0</v>
      </c>
      <c r="AE59" s="248">
        <v>0</v>
      </c>
      <c r="AF59" s="248">
        <v>0</v>
      </c>
      <c r="AG59" s="248">
        <v>0</v>
      </c>
      <c r="AH59" s="248">
        <v>0</v>
      </c>
      <c r="AI59" s="248">
        <v>0</v>
      </c>
      <c r="AJ59" s="248" t="s">
        <v>102</v>
      </c>
    </row>
    <row r="60" spans="1:36" x14ac:dyDescent="0.25">
      <c r="A60" s="248" t="s">
        <v>2637</v>
      </c>
      <c r="B60" s="248" t="s">
        <v>3346</v>
      </c>
      <c r="C60" s="248" t="s">
        <v>3347</v>
      </c>
      <c r="D60" s="248" t="s">
        <v>2470</v>
      </c>
      <c r="F60" s="248">
        <v>0</v>
      </c>
      <c r="G60" s="248">
        <v>0</v>
      </c>
      <c r="H60" s="248">
        <v>0</v>
      </c>
      <c r="I60" s="248">
        <v>0</v>
      </c>
      <c r="J60" s="248">
        <v>0</v>
      </c>
      <c r="K60" s="248">
        <v>0</v>
      </c>
      <c r="L60" s="248">
        <v>0</v>
      </c>
      <c r="M60" s="248">
        <v>0</v>
      </c>
      <c r="N60" s="248">
        <v>0</v>
      </c>
      <c r="O60" s="248">
        <v>0</v>
      </c>
      <c r="P60" s="248">
        <v>0</v>
      </c>
      <c r="Q60" s="248">
        <v>0</v>
      </c>
      <c r="R60" s="248">
        <v>0</v>
      </c>
      <c r="S60" s="248">
        <v>0</v>
      </c>
      <c r="T60" s="248">
        <v>0</v>
      </c>
      <c r="U60" s="248">
        <v>0</v>
      </c>
      <c r="V60" s="248">
        <v>0</v>
      </c>
      <c r="W60" s="248">
        <v>0</v>
      </c>
      <c r="X60" s="248">
        <v>0</v>
      </c>
      <c r="Y60" s="248">
        <v>0</v>
      </c>
      <c r="Z60" s="248">
        <v>0</v>
      </c>
      <c r="AA60" s="248">
        <v>0</v>
      </c>
      <c r="AB60" s="248">
        <v>0</v>
      </c>
      <c r="AC60" s="248">
        <v>0</v>
      </c>
      <c r="AD60" s="248">
        <v>0</v>
      </c>
      <c r="AE60" s="248">
        <v>0</v>
      </c>
      <c r="AF60" s="248">
        <v>0</v>
      </c>
      <c r="AG60" s="248">
        <v>0</v>
      </c>
      <c r="AH60" s="248">
        <v>0</v>
      </c>
      <c r="AI60" s="248">
        <v>0</v>
      </c>
      <c r="AJ60" s="248" t="s">
        <v>102</v>
      </c>
    </row>
    <row r="61" spans="1:36" x14ac:dyDescent="0.25">
      <c r="A61" s="248" t="s">
        <v>2504</v>
      </c>
      <c r="B61" s="248" t="s">
        <v>3348</v>
      </c>
      <c r="C61" s="248" t="s">
        <v>3349</v>
      </c>
      <c r="D61" s="248" t="s">
        <v>2470</v>
      </c>
      <c r="F61" s="248">
        <v>41.765746999999998</v>
      </c>
      <c r="G61" s="248">
        <v>43.107170000000004</v>
      </c>
      <c r="H61" s="248">
        <v>44.511237999999999</v>
      </c>
      <c r="I61" s="248">
        <v>45.344397999999998</v>
      </c>
      <c r="J61" s="248">
        <v>45.590426999999998</v>
      </c>
      <c r="K61" s="248">
        <v>45.734946999999998</v>
      </c>
      <c r="L61" s="248">
        <v>45.898411000000003</v>
      </c>
      <c r="M61" s="248">
        <v>46.191012999999998</v>
      </c>
      <c r="N61" s="248">
        <v>46.382323999999997</v>
      </c>
      <c r="O61" s="248">
        <v>46.659996</v>
      </c>
      <c r="P61" s="248">
        <v>46.632603000000003</v>
      </c>
      <c r="Q61" s="248">
        <v>46.875785999999998</v>
      </c>
      <c r="R61" s="248">
        <v>47.409202999999998</v>
      </c>
      <c r="S61" s="248">
        <v>47.954819000000001</v>
      </c>
      <c r="T61" s="248">
        <v>48.636378999999998</v>
      </c>
      <c r="U61" s="248">
        <v>49.375145000000003</v>
      </c>
      <c r="V61" s="248">
        <v>50.323891000000003</v>
      </c>
      <c r="W61" s="248">
        <v>51.385376000000001</v>
      </c>
      <c r="X61" s="248">
        <v>52.633358000000001</v>
      </c>
      <c r="Y61" s="248">
        <v>53.845734</v>
      </c>
      <c r="Z61" s="248">
        <v>55.070796999999999</v>
      </c>
      <c r="AA61" s="248">
        <v>56.419593999999996</v>
      </c>
      <c r="AB61" s="248">
        <v>57.887936000000003</v>
      </c>
      <c r="AC61" s="248">
        <v>59.323044000000003</v>
      </c>
      <c r="AD61" s="248">
        <v>60.899082</v>
      </c>
      <c r="AE61" s="248">
        <v>62.648636000000003</v>
      </c>
      <c r="AF61" s="248">
        <v>64.340118000000004</v>
      </c>
      <c r="AG61" s="248">
        <v>66.212256999999994</v>
      </c>
      <c r="AH61" s="248">
        <v>68.174453999999997</v>
      </c>
      <c r="AI61" s="248">
        <v>70.144203000000005</v>
      </c>
      <c r="AJ61" s="251">
        <v>1.7999999999999999E-2</v>
      </c>
    </row>
    <row r="62" spans="1:36" x14ac:dyDescent="0.25">
      <c r="A62" s="248" t="s">
        <v>2507</v>
      </c>
      <c r="B62" s="248" t="s">
        <v>3350</v>
      </c>
      <c r="C62" s="248" t="s">
        <v>3351</v>
      </c>
      <c r="D62" s="248" t="s">
        <v>2470</v>
      </c>
      <c r="F62" s="248">
        <v>73.382880999999998</v>
      </c>
      <c r="G62" s="248">
        <v>76.023314999999997</v>
      </c>
      <c r="H62" s="248">
        <v>78.426422000000002</v>
      </c>
      <c r="I62" s="248">
        <v>79.916488999999999</v>
      </c>
      <c r="J62" s="248">
        <v>80.319930999999997</v>
      </c>
      <c r="K62" s="248">
        <v>80.425055999999998</v>
      </c>
      <c r="L62" s="248">
        <v>80.498154</v>
      </c>
      <c r="M62" s="248">
        <v>80.639831999999998</v>
      </c>
      <c r="N62" s="248">
        <v>80.659408999999997</v>
      </c>
      <c r="O62" s="248">
        <v>80.899238999999994</v>
      </c>
      <c r="P62" s="248">
        <v>80.706817999999998</v>
      </c>
      <c r="Q62" s="248">
        <v>80.809830000000005</v>
      </c>
      <c r="R62" s="248">
        <v>81.493301000000002</v>
      </c>
      <c r="S62" s="248">
        <v>82.307670999999999</v>
      </c>
      <c r="T62" s="248">
        <v>83.360168000000002</v>
      </c>
      <c r="U62" s="248">
        <v>84.511878999999993</v>
      </c>
      <c r="V62" s="248">
        <v>85.948882999999995</v>
      </c>
      <c r="W62" s="248">
        <v>87.569564999999997</v>
      </c>
      <c r="X62" s="248">
        <v>89.488868999999994</v>
      </c>
      <c r="Y62" s="248">
        <v>91.364936999999998</v>
      </c>
      <c r="Z62" s="248">
        <v>93.223785000000007</v>
      </c>
      <c r="AA62" s="248">
        <v>95.330849000000001</v>
      </c>
      <c r="AB62" s="248">
        <v>97.678909000000004</v>
      </c>
      <c r="AC62" s="248">
        <v>99.964034999999996</v>
      </c>
      <c r="AD62" s="248">
        <v>102.541718</v>
      </c>
      <c r="AE62" s="248">
        <v>105.33252</v>
      </c>
      <c r="AF62" s="248">
        <v>108.04837000000001</v>
      </c>
      <c r="AG62" s="248">
        <v>111.030136</v>
      </c>
      <c r="AH62" s="248">
        <v>114.138901</v>
      </c>
      <c r="AI62" s="248">
        <v>117.26264999999999</v>
      </c>
      <c r="AJ62" s="251">
        <v>1.6E-2</v>
      </c>
    </row>
    <row r="63" spans="1:36" x14ac:dyDescent="0.25">
      <c r="A63" s="248" t="s">
        <v>411</v>
      </c>
      <c r="C63" s="248" t="s">
        <v>3352</v>
      </c>
    </row>
    <row r="64" spans="1:36" x14ac:dyDescent="0.25">
      <c r="A64" s="248" t="s">
        <v>3353</v>
      </c>
      <c r="B64" s="248" t="s">
        <v>3354</v>
      </c>
      <c r="C64" s="248" t="s">
        <v>3355</v>
      </c>
      <c r="D64" s="248" t="s">
        <v>2461</v>
      </c>
      <c r="F64" s="248">
        <v>356.37753300000003</v>
      </c>
      <c r="G64" s="248">
        <v>359.29522700000001</v>
      </c>
      <c r="H64" s="248">
        <v>363.27825899999999</v>
      </c>
      <c r="I64" s="248">
        <v>368.16574100000003</v>
      </c>
      <c r="J64" s="248">
        <v>371.49911500000002</v>
      </c>
      <c r="K64" s="248">
        <v>372.59030200000001</v>
      </c>
      <c r="L64" s="248">
        <v>372.03076199999998</v>
      </c>
      <c r="M64" s="248">
        <v>371.24575800000002</v>
      </c>
      <c r="N64" s="248">
        <v>370.73941000000002</v>
      </c>
      <c r="O64" s="248">
        <v>372.00726300000002</v>
      </c>
      <c r="P64" s="248">
        <v>373.46173099999999</v>
      </c>
      <c r="Q64" s="248">
        <v>376.92715500000003</v>
      </c>
      <c r="R64" s="248">
        <v>379.464111</v>
      </c>
      <c r="S64" s="248">
        <v>381.31366000000003</v>
      </c>
      <c r="T64" s="248">
        <v>384.96923800000002</v>
      </c>
      <c r="U64" s="248">
        <v>389.304779</v>
      </c>
      <c r="V64" s="248">
        <v>394.42782599999998</v>
      </c>
      <c r="W64" s="248">
        <v>398.19241299999999</v>
      </c>
      <c r="X64" s="248">
        <v>402.32666</v>
      </c>
      <c r="Y64" s="248">
        <v>404.352081</v>
      </c>
      <c r="Z64" s="248">
        <v>404.87933299999997</v>
      </c>
      <c r="AA64" s="248">
        <v>408.22418199999998</v>
      </c>
      <c r="AB64" s="248">
        <v>412.78311200000002</v>
      </c>
      <c r="AC64" s="248">
        <v>414.81549100000001</v>
      </c>
      <c r="AD64" s="248">
        <v>416.70446800000002</v>
      </c>
      <c r="AE64" s="248">
        <v>421.12728900000002</v>
      </c>
      <c r="AF64" s="248">
        <v>424.59088100000002</v>
      </c>
      <c r="AG64" s="248">
        <v>422.18838499999998</v>
      </c>
      <c r="AH64" s="248">
        <v>420.16357399999998</v>
      </c>
      <c r="AI64" s="248">
        <v>423.55367999999999</v>
      </c>
      <c r="AJ64" s="251">
        <v>6.0000000000000001E-3</v>
      </c>
    </row>
    <row r="65" spans="1:36" x14ac:dyDescent="0.25">
      <c r="A65" s="248" t="s">
        <v>3356</v>
      </c>
      <c r="B65" s="248" t="s">
        <v>3357</v>
      </c>
      <c r="C65" s="248" t="s">
        <v>3358</v>
      </c>
      <c r="D65" s="248" t="s">
        <v>2461</v>
      </c>
      <c r="F65" s="248">
        <v>388.79586799999998</v>
      </c>
      <c r="G65" s="248">
        <v>398.37432899999999</v>
      </c>
      <c r="H65" s="248">
        <v>399.22537199999999</v>
      </c>
      <c r="I65" s="248">
        <v>401.57873499999999</v>
      </c>
      <c r="J65" s="248">
        <v>405.31845099999998</v>
      </c>
      <c r="K65" s="248">
        <v>408.47576900000001</v>
      </c>
      <c r="L65" s="248">
        <v>413.05300899999997</v>
      </c>
      <c r="M65" s="248">
        <v>419.558044</v>
      </c>
      <c r="N65" s="248">
        <v>425.84225500000002</v>
      </c>
      <c r="O65" s="248">
        <v>432.07843000000003</v>
      </c>
      <c r="P65" s="248">
        <v>438.235657</v>
      </c>
      <c r="Q65" s="248">
        <v>445.50433299999997</v>
      </c>
      <c r="R65" s="248">
        <v>452.63754299999999</v>
      </c>
      <c r="S65" s="248">
        <v>458.25268599999998</v>
      </c>
      <c r="T65" s="248">
        <v>465.470642</v>
      </c>
      <c r="U65" s="248">
        <v>473.26666299999999</v>
      </c>
      <c r="V65" s="248">
        <v>480.79089399999998</v>
      </c>
      <c r="W65" s="248">
        <v>486.65777600000001</v>
      </c>
      <c r="X65" s="248">
        <v>492.95571899999999</v>
      </c>
      <c r="Y65" s="248">
        <v>499.28601099999997</v>
      </c>
      <c r="Z65" s="248">
        <v>504.48223899999999</v>
      </c>
      <c r="AA65" s="248">
        <v>510.45431500000001</v>
      </c>
      <c r="AB65" s="248">
        <v>517.14227300000005</v>
      </c>
      <c r="AC65" s="248">
        <v>522.069031</v>
      </c>
      <c r="AD65" s="248">
        <v>526.67352300000005</v>
      </c>
      <c r="AE65" s="248">
        <v>535.09979199999998</v>
      </c>
      <c r="AF65" s="248">
        <v>542.12152100000003</v>
      </c>
      <c r="AG65" s="248">
        <v>547.38360599999999</v>
      </c>
      <c r="AH65" s="248">
        <v>553.39324999999997</v>
      </c>
      <c r="AI65" s="248">
        <v>562.37976100000003</v>
      </c>
      <c r="AJ65" s="251">
        <v>1.2999999999999999E-2</v>
      </c>
    </row>
    <row r="66" spans="1:36" x14ac:dyDescent="0.25">
      <c r="A66" s="248" t="s">
        <v>3359</v>
      </c>
      <c r="B66" s="248" t="s">
        <v>3360</v>
      </c>
      <c r="C66" s="248" t="s">
        <v>3361</v>
      </c>
      <c r="D66" s="248" t="s">
        <v>2461</v>
      </c>
      <c r="F66" s="248">
        <v>481.070221</v>
      </c>
      <c r="G66" s="248">
        <v>505.31369000000001</v>
      </c>
      <c r="H66" s="248">
        <v>525.62902799999995</v>
      </c>
      <c r="I66" s="248">
        <v>533.49408000000005</v>
      </c>
      <c r="J66" s="248">
        <v>539.71502699999996</v>
      </c>
      <c r="K66" s="248">
        <v>545.90917999999999</v>
      </c>
      <c r="L66" s="248">
        <v>553.06506300000001</v>
      </c>
      <c r="M66" s="248">
        <v>565.90130599999998</v>
      </c>
      <c r="N66" s="248">
        <v>575.21942100000001</v>
      </c>
      <c r="O66" s="248">
        <v>582.54345699999999</v>
      </c>
      <c r="P66" s="248">
        <v>590.879456</v>
      </c>
      <c r="Q66" s="248">
        <v>600.48510699999997</v>
      </c>
      <c r="R66" s="248">
        <v>610.73120100000006</v>
      </c>
      <c r="S66" s="248">
        <v>619.27539100000001</v>
      </c>
      <c r="T66" s="248">
        <v>629.14562999999998</v>
      </c>
      <c r="U66" s="248">
        <v>639.70922900000005</v>
      </c>
      <c r="V66" s="248">
        <v>652.650757</v>
      </c>
      <c r="W66" s="248">
        <v>667.27392599999996</v>
      </c>
      <c r="X66" s="248">
        <v>682.90515100000005</v>
      </c>
      <c r="Y66" s="248">
        <v>699.01855499999999</v>
      </c>
      <c r="Z66" s="248">
        <v>714.75573699999995</v>
      </c>
      <c r="AA66" s="248">
        <v>731.39123500000005</v>
      </c>
      <c r="AB66" s="248">
        <v>748.01068099999998</v>
      </c>
      <c r="AC66" s="248">
        <v>765.94457999999997</v>
      </c>
      <c r="AD66" s="248">
        <v>784.43158000000005</v>
      </c>
      <c r="AE66" s="248">
        <v>803.51324499999998</v>
      </c>
      <c r="AF66" s="248">
        <v>823.01654099999996</v>
      </c>
      <c r="AG66" s="248">
        <v>845.07055700000001</v>
      </c>
      <c r="AH66" s="248">
        <v>869.23821999999996</v>
      </c>
      <c r="AI66" s="248">
        <v>891.82745399999999</v>
      </c>
      <c r="AJ66" s="251">
        <v>2.1999999999999999E-2</v>
      </c>
    </row>
    <row r="67" spans="1:36" x14ac:dyDescent="0.25">
      <c r="A67" s="248" t="s">
        <v>3362</v>
      </c>
      <c r="B67" s="248" t="s">
        <v>3363</v>
      </c>
      <c r="C67" s="248" t="s">
        <v>3364</v>
      </c>
      <c r="D67" s="248" t="s">
        <v>2461</v>
      </c>
      <c r="F67" s="248">
        <v>1097.1733400000001</v>
      </c>
      <c r="G67" s="248">
        <v>1186.075439</v>
      </c>
      <c r="H67" s="248">
        <v>1256.555298</v>
      </c>
      <c r="I67" s="248">
        <v>1230.367798</v>
      </c>
      <c r="J67" s="248">
        <v>1211.182251</v>
      </c>
      <c r="K67" s="248">
        <v>1197.5460210000001</v>
      </c>
      <c r="L67" s="248">
        <v>1182.4027100000001</v>
      </c>
      <c r="M67" s="248">
        <v>1180.8767089999999</v>
      </c>
      <c r="N67" s="248">
        <v>1171.3919679999999</v>
      </c>
      <c r="O67" s="248">
        <v>1167.7052000000001</v>
      </c>
      <c r="P67" s="248">
        <v>1169.6130370000001</v>
      </c>
      <c r="Q67" s="248">
        <v>1178.7113039999999</v>
      </c>
      <c r="R67" s="248">
        <v>1188.4804690000001</v>
      </c>
      <c r="S67" s="248">
        <v>1195.6717530000001</v>
      </c>
      <c r="T67" s="248">
        <v>1206.940308</v>
      </c>
      <c r="U67" s="248">
        <v>1219.6142580000001</v>
      </c>
      <c r="V67" s="248">
        <v>1230.876953</v>
      </c>
      <c r="W67" s="248">
        <v>1242.948975</v>
      </c>
      <c r="X67" s="248">
        <v>1256.479736</v>
      </c>
      <c r="Y67" s="248">
        <v>1272.7285159999999</v>
      </c>
      <c r="Z67" s="248">
        <v>1292.114746</v>
      </c>
      <c r="AA67" s="248">
        <v>1311.7542719999999</v>
      </c>
      <c r="AB67" s="248">
        <v>1334.029297</v>
      </c>
      <c r="AC67" s="248">
        <v>1351.8857419999999</v>
      </c>
      <c r="AD67" s="248">
        <v>1374.792725</v>
      </c>
      <c r="AE67" s="248">
        <v>1404.3470460000001</v>
      </c>
      <c r="AF67" s="248">
        <v>1429.5639650000001</v>
      </c>
      <c r="AG67" s="248">
        <v>1443.489014</v>
      </c>
      <c r="AH67" s="248">
        <v>1457.2767329999999</v>
      </c>
      <c r="AI67" s="248">
        <v>1477.3979489999999</v>
      </c>
      <c r="AJ67" s="251">
        <v>0.01</v>
      </c>
    </row>
    <row r="68" spans="1:36" x14ac:dyDescent="0.25">
      <c r="A68" s="248" t="s">
        <v>3365</v>
      </c>
      <c r="B68" s="248" t="s">
        <v>3366</v>
      </c>
      <c r="C68" s="248" t="s">
        <v>3367</v>
      </c>
      <c r="D68" s="248" t="s">
        <v>2461</v>
      </c>
      <c r="F68" s="248">
        <v>133.00749200000001</v>
      </c>
      <c r="G68" s="248">
        <v>137.616547</v>
      </c>
      <c r="H68" s="248">
        <v>140.914749</v>
      </c>
      <c r="I68" s="248">
        <v>142.85202000000001</v>
      </c>
      <c r="J68" s="248">
        <v>143.61579900000001</v>
      </c>
      <c r="K68" s="248">
        <v>144.118729</v>
      </c>
      <c r="L68" s="248">
        <v>144.58192399999999</v>
      </c>
      <c r="M68" s="248">
        <v>145.72431900000001</v>
      </c>
      <c r="N68" s="248">
        <v>146.694199</v>
      </c>
      <c r="O68" s="248">
        <v>147.99382</v>
      </c>
      <c r="P68" s="248">
        <v>147.95579499999999</v>
      </c>
      <c r="Q68" s="248">
        <v>149.27063000000001</v>
      </c>
      <c r="R68" s="248">
        <v>151.788025</v>
      </c>
      <c r="S68" s="248">
        <v>154.34442100000001</v>
      </c>
      <c r="T68" s="248">
        <v>157.258499</v>
      </c>
      <c r="U68" s="248">
        <v>160.440979</v>
      </c>
      <c r="V68" s="248">
        <v>164.25590500000001</v>
      </c>
      <c r="W68" s="248">
        <v>168.61090100000001</v>
      </c>
      <c r="X68" s="248">
        <v>173.61320499999999</v>
      </c>
      <c r="Y68" s="248">
        <v>178.562332</v>
      </c>
      <c r="Z68" s="248">
        <v>183.50466900000001</v>
      </c>
      <c r="AA68" s="248">
        <v>188.881821</v>
      </c>
      <c r="AB68" s="248">
        <v>194.57617200000001</v>
      </c>
      <c r="AC68" s="248">
        <v>200.26440400000001</v>
      </c>
      <c r="AD68" s="248">
        <v>206.51586900000001</v>
      </c>
      <c r="AE68" s="248">
        <v>213.24478099999999</v>
      </c>
      <c r="AF68" s="248">
        <v>219.983643</v>
      </c>
      <c r="AG68" s="248">
        <v>227.372131</v>
      </c>
      <c r="AH68" s="248">
        <v>235.171707</v>
      </c>
      <c r="AI68" s="248">
        <v>242.98387099999999</v>
      </c>
      <c r="AJ68" s="251">
        <v>2.1000000000000001E-2</v>
      </c>
    </row>
    <row r="69" spans="1:36" x14ac:dyDescent="0.25">
      <c r="A69" s="248" t="s">
        <v>512</v>
      </c>
      <c r="C69" s="248" t="s">
        <v>3368</v>
      </c>
    </row>
    <row r="70" spans="1:36" x14ac:dyDescent="0.25">
      <c r="A70" s="248" t="s">
        <v>511</v>
      </c>
      <c r="C70" s="248" t="s">
        <v>3369</v>
      </c>
    </row>
    <row r="71" spans="1:36" x14ac:dyDescent="0.25">
      <c r="A71" s="248" t="s">
        <v>3353</v>
      </c>
      <c r="B71" s="248" t="s">
        <v>3370</v>
      </c>
      <c r="C71" s="248" t="s">
        <v>3371</v>
      </c>
      <c r="D71" s="248" t="s">
        <v>2648</v>
      </c>
      <c r="F71" s="248">
        <v>0.68591400000000002</v>
      </c>
      <c r="G71" s="248">
        <v>0.68820899999999996</v>
      </c>
      <c r="H71" s="248">
        <v>0.69331500000000001</v>
      </c>
      <c r="I71" s="248">
        <v>0.69655999999999996</v>
      </c>
      <c r="J71" s="248">
        <v>0.69689100000000004</v>
      </c>
      <c r="K71" s="248">
        <v>0.69782100000000002</v>
      </c>
      <c r="L71" s="248">
        <v>0.69974099999999995</v>
      </c>
      <c r="M71" s="248">
        <v>0.69930300000000001</v>
      </c>
      <c r="N71" s="248">
        <v>0.69761600000000001</v>
      </c>
      <c r="O71" s="248">
        <v>0.69555</v>
      </c>
      <c r="P71" s="248">
        <v>0.69516599999999995</v>
      </c>
      <c r="Q71" s="248">
        <v>0.69152100000000005</v>
      </c>
      <c r="R71" s="248">
        <v>0.68895099999999998</v>
      </c>
      <c r="S71" s="248">
        <v>0.68919299999999994</v>
      </c>
      <c r="T71" s="248">
        <v>0.68923199999999996</v>
      </c>
      <c r="U71" s="248">
        <v>0.68885700000000005</v>
      </c>
      <c r="V71" s="248">
        <v>0.68741099999999999</v>
      </c>
      <c r="W71" s="248">
        <v>0.68630199999999997</v>
      </c>
      <c r="X71" s="248">
        <v>0.68515199999999998</v>
      </c>
      <c r="Y71" s="248">
        <v>0.68428599999999995</v>
      </c>
      <c r="Z71" s="248">
        <v>0.683863</v>
      </c>
      <c r="AA71" s="248">
        <v>0.68284299999999998</v>
      </c>
      <c r="AB71" s="248">
        <v>0.68159800000000004</v>
      </c>
      <c r="AC71" s="248">
        <v>0.68140999999999996</v>
      </c>
      <c r="AD71" s="248">
        <v>0.68216500000000002</v>
      </c>
      <c r="AE71" s="248">
        <v>0.68210599999999999</v>
      </c>
      <c r="AF71" s="248">
        <v>0.68216500000000002</v>
      </c>
      <c r="AG71" s="248">
        <v>0.68462100000000004</v>
      </c>
      <c r="AH71" s="248">
        <v>0.68642099999999995</v>
      </c>
      <c r="AI71" s="248">
        <v>0.68498300000000001</v>
      </c>
      <c r="AJ71" s="251">
        <v>0</v>
      </c>
    </row>
    <row r="72" spans="1:36" x14ac:dyDescent="0.25">
      <c r="A72" s="248" t="s">
        <v>3356</v>
      </c>
      <c r="B72" s="248" t="s">
        <v>3372</v>
      </c>
      <c r="C72" s="248" t="s">
        <v>3373</v>
      </c>
      <c r="D72" s="248" t="s">
        <v>2648</v>
      </c>
      <c r="F72" s="248">
        <v>0.33770899999999998</v>
      </c>
      <c r="G72" s="248">
        <v>0.34142499999999998</v>
      </c>
      <c r="H72" s="248">
        <v>0.344941</v>
      </c>
      <c r="I72" s="248">
        <v>0.34562900000000002</v>
      </c>
      <c r="J72" s="248">
        <v>0.34564600000000001</v>
      </c>
      <c r="K72" s="248">
        <v>0.34621600000000002</v>
      </c>
      <c r="L72" s="248">
        <v>0.34641699999999997</v>
      </c>
      <c r="M72" s="248">
        <v>0.34389700000000001</v>
      </c>
      <c r="N72" s="248">
        <v>0.34124599999999999</v>
      </c>
      <c r="O72" s="248">
        <v>0.33924100000000001</v>
      </c>
      <c r="P72" s="248">
        <v>0.33813399999999999</v>
      </c>
      <c r="Q72" s="248">
        <v>0.33527899999999999</v>
      </c>
      <c r="R72" s="248">
        <v>0.33313700000000002</v>
      </c>
      <c r="S72" s="248">
        <v>0.33213799999999999</v>
      </c>
      <c r="T72" s="248">
        <v>0.331432</v>
      </c>
      <c r="U72" s="248">
        <v>0.33071699999999998</v>
      </c>
      <c r="V72" s="248">
        <v>0.33008700000000002</v>
      </c>
      <c r="W72" s="248">
        <v>0.32957799999999998</v>
      </c>
      <c r="X72" s="248">
        <v>0.329206</v>
      </c>
      <c r="Y72" s="248">
        <v>0.32841900000000002</v>
      </c>
      <c r="Z72" s="248">
        <v>0.327878</v>
      </c>
      <c r="AA72" s="248">
        <v>0.32795099999999999</v>
      </c>
      <c r="AB72" s="248">
        <v>0.32828499999999999</v>
      </c>
      <c r="AC72" s="248">
        <v>0.328623</v>
      </c>
      <c r="AD72" s="248">
        <v>0.32950699999999999</v>
      </c>
      <c r="AE72" s="248">
        <v>0.32954099999999997</v>
      </c>
      <c r="AF72" s="248">
        <v>0.32948</v>
      </c>
      <c r="AG72" s="248">
        <v>0.32963300000000001</v>
      </c>
      <c r="AH72" s="248">
        <v>0.32927400000000001</v>
      </c>
      <c r="AI72" s="248">
        <v>0.32850800000000002</v>
      </c>
      <c r="AJ72" s="251">
        <v>-1E-3</v>
      </c>
    </row>
    <row r="73" spans="1:36" x14ac:dyDescent="0.25">
      <c r="A73" s="248" t="s">
        <v>3359</v>
      </c>
      <c r="B73" s="248" t="s">
        <v>3374</v>
      </c>
      <c r="C73" s="248" t="s">
        <v>3375</v>
      </c>
      <c r="D73" s="248" t="s">
        <v>2648</v>
      </c>
      <c r="F73" s="248">
        <v>0.27771000000000001</v>
      </c>
      <c r="G73" s="248">
        <v>0.26945200000000002</v>
      </c>
      <c r="H73" s="248">
        <v>0.26888299999999998</v>
      </c>
      <c r="I73" s="248">
        <v>0.26855400000000001</v>
      </c>
      <c r="J73" s="248">
        <v>0.26884999999999998</v>
      </c>
      <c r="K73" s="248">
        <v>0.26795600000000003</v>
      </c>
      <c r="L73" s="248">
        <v>0.266235</v>
      </c>
      <c r="M73" s="248">
        <v>0.26268999999999998</v>
      </c>
      <c r="N73" s="248">
        <v>0.25944699999999998</v>
      </c>
      <c r="O73" s="248">
        <v>0.25683099999999998</v>
      </c>
      <c r="P73" s="248">
        <v>0.25459500000000002</v>
      </c>
      <c r="Q73" s="248">
        <v>0.25182100000000002</v>
      </c>
      <c r="R73" s="248">
        <v>0.24934500000000001</v>
      </c>
      <c r="S73" s="248">
        <v>0.24734600000000001</v>
      </c>
      <c r="T73" s="248">
        <v>0.24573400000000001</v>
      </c>
      <c r="U73" s="248">
        <v>0.244143</v>
      </c>
      <c r="V73" s="248">
        <v>0.242336</v>
      </c>
      <c r="W73" s="248">
        <v>0.24024499999999999</v>
      </c>
      <c r="X73" s="248">
        <v>0.238153</v>
      </c>
      <c r="Y73" s="248">
        <v>0.235985</v>
      </c>
      <c r="Z73" s="248">
        <v>0.23389499999999999</v>
      </c>
      <c r="AA73" s="248">
        <v>0.231962</v>
      </c>
      <c r="AB73" s="248">
        <v>0.23050300000000001</v>
      </c>
      <c r="AC73" s="248">
        <v>0.22875200000000001</v>
      </c>
      <c r="AD73" s="248">
        <v>0.227052</v>
      </c>
      <c r="AE73" s="248">
        <v>0.22545200000000001</v>
      </c>
      <c r="AF73" s="248">
        <v>0.22362399999999999</v>
      </c>
      <c r="AG73" s="248">
        <v>0.221692</v>
      </c>
      <c r="AH73" s="248">
        <v>0.21952199999999999</v>
      </c>
      <c r="AI73" s="248">
        <v>0.21759800000000001</v>
      </c>
      <c r="AJ73" s="251">
        <v>-8.0000000000000002E-3</v>
      </c>
    </row>
    <row r="74" spans="1:36" x14ac:dyDescent="0.25">
      <c r="A74" s="248" t="s">
        <v>3362</v>
      </c>
      <c r="B74" s="248" t="s">
        <v>3376</v>
      </c>
      <c r="C74" s="248" t="s">
        <v>3377</v>
      </c>
      <c r="D74" s="248" t="s">
        <v>2648</v>
      </c>
      <c r="F74" s="248">
        <v>0.29949300000000001</v>
      </c>
      <c r="G74" s="248">
        <v>0.29966500000000001</v>
      </c>
      <c r="H74" s="248">
        <v>0.30370599999999998</v>
      </c>
      <c r="I74" s="248">
        <v>0.30750100000000002</v>
      </c>
      <c r="J74" s="248">
        <v>0.30884499999999998</v>
      </c>
      <c r="K74" s="248">
        <v>0.30901899999999999</v>
      </c>
      <c r="L74" s="248">
        <v>0.30975399999999997</v>
      </c>
      <c r="M74" s="248">
        <v>0.30807299999999999</v>
      </c>
      <c r="N74" s="248">
        <v>0.30662499999999998</v>
      </c>
      <c r="O74" s="248">
        <v>0.30488199999999999</v>
      </c>
      <c r="P74" s="248">
        <v>0.303618</v>
      </c>
      <c r="Q74" s="248">
        <v>0.30048200000000003</v>
      </c>
      <c r="R74" s="248">
        <v>0.29758699999999999</v>
      </c>
      <c r="S74" s="248">
        <v>0.29612300000000003</v>
      </c>
      <c r="T74" s="248">
        <v>0.29497899999999999</v>
      </c>
      <c r="U74" s="248">
        <v>0.29385699999999998</v>
      </c>
      <c r="V74" s="248">
        <v>0.29306199999999999</v>
      </c>
      <c r="W74" s="248">
        <v>0.29210900000000001</v>
      </c>
      <c r="X74" s="248">
        <v>0.29127700000000001</v>
      </c>
      <c r="Y74" s="248">
        <v>0.28982000000000002</v>
      </c>
      <c r="Z74" s="248">
        <v>0.28759099999999999</v>
      </c>
      <c r="AA74" s="248">
        <v>0.285584</v>
      </c>
      <c r="AB74" s="248">
        <v>0.28373500000000001</v>
      </c>
      <c r="AC74" s="248">
        <v>0.28186699999999998</v>
      </c>
      <c r="AD74" s="248">
        <v>0.28032699999999999</v>
      </c>
      <c r="AE74" s="248">
        <v>0.278472</v>
      </c>
      <c r="AF74" s="248">
        <v>0.27656799999999998</v>
      </c>
      <c r="AG74" s="248">
        <v>0.27506999999999998</v>
      </c>
      <c r="AH74" s="248">
        <v>0.27325899999999997</v>
      </c>
      <c r="AI74" s="248">
        <v>0.27134900000000001</v>
      </c>
      <c r="AJ74" s="251">
        <v>-3.0000000000000001E-3</v>
      </c>
    </row>
    <row r="75" spans="1:36" x14ac:dyDescent="0.25">
      <c r="A75" s="248" t="s">
        <v>3365</v>
      </c>
      <c r="B75" s="248" t="s">
        <v>3378</v>
      </c>
      <c r="C75" s="248" t="s">
        <v>3379</v>
      </c>
      <c r="D75" s="248" t="s">
        <v>2648</v>
      </c>
      <c r="F75" s="248">
        <v>0.55171999999999999</v>
      </c>
      <c r="G75" s="248">
        <v>0.55242899999999995</v>
      </c>
      <c r="H75" s="248">
        <v>0.55655200000000005</v>
      </c>
      <c r="I75" s="248">
        <v>0.55943500000000002</v>
      </c>
      <c r="J75" s="248">
        <v>0.55926900000000002</v>
      </c>
      <c r="K75" s="248">
        <v>0.55804699999999996</v>
      </c>
      <c r="L75" s="248">
        <v>0.55676499999999995</v>
      </c>
      <c r="M75" s="248">
        <v>0.553373</v>
      </c>
      <c r="N75" s="248">
        <v>0.54984699999999997</v>
      </c>
      <c r="O75" s="248">
        <v>0.54663899999999999</v>
      </c>
      <c r="P75" s="248">
        <v>0.54547900000000005</v>
      </c>
      <c r="Q75" s="248">
        <v>0.54136499999999999</v>
      </c>
      <c r="R75" s="248">
        <v>0.53688899999999995</v>
      </c>
      <c r="S75" s="248">
        <v>0.533273</v>
      </c>
      <c r="T75" s="248">
        <v>0.530084</v>
      </c>
      <c r="U75" s="248">
        <v>0.52674699999999997</v>
      </c>
      <c r="V75" s="248">
        <v>0.523262</v>
      </c>
      <c r="W75" s="248">
        <v>0.51935900000000002</v>
      </c>
      <c r="X75" s="248">
        <v>0.51544999999999996</v>
      </c>
      <c r="Y75" s="248">
        <v>0.51166999999999996</v>
      </c>
      <c r="Z75" s="248">
        <v>0.508019</v>
      </c>
      <c r="AA75" s="248">
        <v>0.50471200000000005</v>
      </c>
      <c r="AB75" s="248">
        <v>0.50200900000000004</v>
      </c>
      <c r="AC75" s="248">
        <v>0.49915999999999999</v>
      </c>
      <c r="AD75" s="248">
        <v>0.49653199999999997</v>
      </c>
      <c r="AE75" s="248">
        <v>0.49395099999999997</v>
      </c>
      <c r="AF75" s="248">
        <v>0.49116500000000002</v>
      </c>
      <c r="AG75" s="248">
        <v>0.488319</v>
      </c>
      <c r="AH75" s="248">
        <v>0.48534300000000002</v>
      </c>
      <c r="AI75" s="248">
        <v>0.48259400000000002</v>
      </c>
      <c r="AJ75" s="251">
        <v>-5.0000000000000001E-3</v>
      </c>
    </row>
    <row r="76" spans="1:36" x14ac:dyDescent="0.25">
      <c r="A76" s="248" t="s">
        <v>3380</v>
      </c>
      <c r="C76" s="248" t="s">
        <v>3381</v>
      </c>
    </row>
    <row r="77" spans="1:36" x14ac:dyDescent="0.25">
      <c r="A77" s="248" t="s">
        <v>3382</v>
      </c>
      <c r="C77" s="248" t="s">
        <v>3383</v>
      </c>
    </row>
    <row r="78" spans="1:36" x14ac:dyDescent="0.25">
      <c r="A78" s="248" t="s">
        <v>3353</v>
      </c>
      <c r="B78" s="248" t="s">
        <v>3384</v>
      </c>
      <c r="C78" s="248" t="s">
        <v>3385</v>
      </c>
      <c r="D78" s="248" t="s">
        <v>2514</v>
      </c>
      <c r="F78" s="248">
        <v>22.632259000000001</v>
      </c>
      <c r="G78" s="248">
        <v>22.338293</v>
      </c>
      <c r="H78" s="248">
        <v>21.992750000000001</v>
      </c>
      <c r="I78" s="248">
        <v>20.803974</v>
      </c>
      <c r="J78" s="248">
        <v>20.458075999999998</v>
      </c>
      <c r="K78" s="248">
        <v>20.311385999999999</v>
      </c>
      <c r="L78" s="248">
        <v>19.907743</v>
      </c>
      <c r="M78" s="248">
        <v>19.909979</v>
      </c>
      <c r="N78" s="248">
        <v>19.696788999999999</v>
      </c>
      <c r="O78" s="248">
        <v>19.422096</v>
      </c>
      <c r="P78" s="248">
        <v>19.295290000000001</v>
      </c>
      <c r="Q78" s="248">
        <v>19.197849000000001</v>
      </c>
      <c r="R78" s="248">
        <v>19.464974999999999</v>
      </c>
      <c r="S78" s="248">
        <v>19.066998000000002</v>
      </c>
      <c r="T78" s="248">
        <v>18.773406999999999</v>
      </c>
      <c r="U78" s="248">
        <v>18.705534</v>
      </c>
      <c r="V78" s="248">
        <v>18.810915000000001</v>
      </c>
      <c r="W78" s="248">
        <v>18.956143999999998</v>
      </c>
      <c r="X78" s="248">
        <v>19.118272999999999</v>
      </c>
      <c r="Y78" s="248">
        <v>19.100552</v>
      </c>
      <c r="Z78" s="248">
        <v>19.074995000000001</v>
      </c>
      <c r="AA78" s="248">
        <v>19.163630999999999</v>
      </c>
      <c r="AB78" s="248">
        <v>19.269559999999998</v>
      </c>
      <c r="AC78" s="248">
        <v>19.294509999999999</v>
      </c>
      <c r="AD78" s="248">
        <v>19.261119999999998</v>
      </c>
      <c r="AE78" s="248">
        <v>19.404181000000001</v>
      </c>
      <c r="AF78" s="248">
        <v>19.482140999999999</v>
      </c>
      <c r="AG78" s="248">
        <v>19.363969999999998</v>
      </c>
      <c r="AH78" s="248">
        <v>19.284873999999999</v>
      </c>
      <c r="AI78" s="248">
        <v>19.440331</v>
      </c>
      <c r="AJ78" s="251">
        <v>-5.0000000000000001E-3</v>
      </c>
    </row>
    <row r="79" spans="1:36" x14ac:dyDescent="0.25">
      <c r="A79" s="248" t="s">
        <v>3356</v>
      </c>
      <c r="B79" s="248" t="s">
        <v>3386</v>
      </c>
      <c r="C79" s="248" t="s">
        <v>3387</v>
      </c>
      <c r="D79" s="248" t="s">
        <v>2514</v>
      </c>
      <c r="F79" s="248">
        <v>12.502394000000001</v>
      </c>
      <c r="G79" s="248">
        <v>12.623131000000001</v>
      </c>
      <c r="H79" s="248">
        <v>12.341768</v>
      </c>
      <c r="I79" s="248">
        <v>11.525888</v>
      </c>
      <c r="J79" s="248">
        <v>11.325294</v>
      </c>
      <c r="K79" s="248">
        <v>11.296537000000001</v>
      </c>
      <c r="L79" s="248">
        <v>11.176417000000001</v>
      </c>
      <c r="M79" s="248">
        <v>11.300008</v>
      </c>
      <c r="N79" s="248">
        <v>11.303288</v>
      </c>
      <c r="O79" s="248">
        <v>11.236162999999999</v>
      </c>
      <c r="P79" s="248">
        <v>11.244965000000001</v>
      </c>
      <c r="Q79" s="248">
        <v>11.239393</v>
      </c>
      <c r="R79" s="248">
        <v>11.484164</v>
      </c>
      <c r="S79" s="248">
        <v>11.282633000000001</v>
      </c>
      <c r="T79" s="248">
        <v>11.13481</v>
      </c>
      <c r="U79" s="248">
        <v>11.127749</v>
      </c>
      <c r="V79" s="248">
        <v>11.21978</v>
      </c>
      <c r="W79" s="248">
        <v>11.334136000000001</v>
      </c>
      <c r="X79" s="248">
        <v>11.463321000000001</v>
      </c>
      <c r="Y79" s="248">
        <v>11.52252</v>
      </c>
      <c r="Z79" s="248">
        <v>11.595999000000001</v>
      </c>
      <c r="AA79" s="248">
        <v>11.707922</v>
      </c>
      <c r="AB79" s="248">
        <v>11.824764</v>
      </c>
      <c r="AC79" s="248">
        <v>11.908388</v>
      </c>
      <c r="AD79" s="248">
        <v>11.949363</v>
      </c>
      <c r="AE79" s="248">
        <v>12.098291</v>
      </c>
      <c r="AF79" s="248">
        <v>12.196880999999999</v>
      </c>
      <c r="AG79" s="248">
        <v>12.262556999999999</v>
      </c>
      <c r="AH79" s="248">
        <v>12.353400000000001</v>
      </c>
      <c r="AI79" s="248">
        <v>12.549524</v>
      </c>
      <c r="AJ79" s="251">
        <v>0</v>
      </c>
    </row>
    <row r="80" spans="1:36" x14ac:dyDescent="0.25">
      <c r="A80" s="248" t="s">
        <v>3359</v>
      </c>
      <c r="B80" s="248" t="s">
        <v>3388</v>
      </c>
      <c r="C80" s="248" t="s">
        <v>3389</v>
      </c>
      <c r="D80" s="248" t="s">
        <v>2514</v>
      </c>
      <c r="F80" s="248">
        <v>14.039664999999999</v>
      </c>
      <c r="G80" s="248">
        <v>13.860659</v>
      </c>
      <c r="H80" s="248">
        <v>13.796609999999999</v>
      </c>
      <c r="I80" s="248">
        <v>12.828523000000001</v>
      </c>
      <c r="J80" s="248">
        <v>12.49593</v>
      </c>
      <c r="K80" s="248">
        <v>12.346684</v>
      </c>
      <c r="L80" s="248">
        <v>12.104053</v>
      </c>
      <c r="M80" s="248">
        <v>12.264754</v>
      </c>
      <c r="N80" s="248">
        <v>12.203453</v>
      </c>
      <c r="O80" s="248">
        <v>11.991201999999999</v>
      </c>
      <c r="P80" s="248">
        <v>11.902619</v>
      </c>
      <c r="Q80" s="248">
        <v>11.795813000000001</v>
      </c>
      <c r="R80" s="248">
        <v>11.982767000000001</v>
      </c>
      <c r="S80" s="248">
        <v>11.662345999999999</v>
      </c>
      <c r="T80" s="248">
        <v>11.375508999999999</v>
      </c>
      <c r="U80" s="248">
        <v>11.279095</v>
      </c>
      <c r="V80" s="248">
        <v>11.328759</v>
      </c>
      <c r="W80" s="248">
        <v>11.479279999999999</v>
      </c>
      <c r="X80" s="248">
        <v>11.643959000000001</v>
      </c>
      <c r="Y80" s="248">
        <v>11.753598999999999</v>
      </c>
      <c r="Z80" s="248">
        <v>11.88189</v>
      </c>
      <c r="AA80" s="248">
        <v>12.009941</v>
      </c>
      <c r="AB80" s="248">
        <v>12.132199999999999</v>
      </c>
      <c r="AC80" s="248">
        <v>12.24652</v>
      </c>
      <c r="AD80" s="248">
        <v>12.31433</v>
      </c>
      <c r="AE80" s="248">
        <v>12.473717000000001</v>
      </c>
      <c r="AF80" s="248">
        <v>12.587854999999999</v>
      </c>
      <c r="AG80" s="248">
        <v>12.738462</v>
      </c>
      <c r="AH80" s="248">
        <v>12.927049</v>
      </c>
      <c r="AI80" s="248">
        <v>13.189106000000001</v>
      </c>
      <c r="AJ80" s="251">
        <v>-2E-3</v>
      </c>
    </row>
    <row r="81" spans="1:36" x14ac:dyDescent="0.25">
      <c r="A81" s="248" t="s">
        <v>3362</v>
      </c>
      <c r="B81" s="248" t="s">
        <v>3390</v>
      </c>
      <c r="C81" s="248" t="s">
        <v>3391</v>
      </c>
      <c r="D81" s="248" t="s">
        <v>2514</v>
      </c>
      <c r="F81" s="248">
        <v>29.930430999999999</v>
      </c>
      <c r="G81" s="248">
        <v>31.565248</v>
      </c>
      <c r="H81" s="248">
        <v>32.682484000000002</v>
      </c>
      <c r="I81" s="248">
        <v>30.164528000000001</v>
      </c>
      <c r="J81" s="248">
        <v>29.067841000000001</v>
      </c>
      <c r="K81" s="248">
        <v>28.452099</v>
      </c>
      <c r="L81" s="248">
        <v>27.604053</v>
      </c>
      <c r="M81" s="248">
        <v>27.499535000000002</v>
      </c>
      <c r="N81" s="248">
        <v>26.960726000000001</v>
      </c>
      <c r="O81" s="248">
        <v>26.334364000000001</v>
      </c>
      <c r="P81" s="248">
        <v>25.997629</v>
      </c>
      <c r="Q81" s="248">
        <v>25.676752</v>
      </c>
      <c r="R81" s="248">
        <v>25.872945999999999</v>
      </c>
      <c r="S81" s="248">
        <v>25.257798999999999</v>
      </c>
      <c r="T81" s="248">
        <v>24.791039999999999</v>
      </c>
      <c r="U81" s="248">
        <v>24.599540999999999</v>
      </c>
      <c r="V81" s="248">
        <v>24.609528000000001</v>
      </c>
      <c r="W81" s="248">
        <v>24.752611000000002</v>
      </c>
      <c r="X81" s="248">
        <v>24.930924999999998</v>
      </c>
      <c r="Y81" s="248">
        <v>24.999275000000001</v>
      </c>
      <c r="Z81" s="248">
        <v>25.111778000000001</v>
      </c>
      <c r="AA81" s="248">
        <v>25.237155999999999</v>
      </c>
      <c r="AB81" s="248">
        <v>25.377448999999999</v>
      </c>
      <c r="AC81" s="248">
        <v>25.428698000000001</v>
      </c>
      <c r="AD81" s="248">
        <v>25.513950000000001</v>
      </c>
      <c r="AE81" s="248">
        <v>25.793261000000001</v>
      </c>
      <c r="AF81" s="248">
        <v>25.944794000000002</v>
      </c>
      <c r="AG81" s="248">
        <v>25.924735999999999</v>
      </c>
      <c r="AH81" s="248">
        <v>25.917200000000001</v>
      </c>
      <c r="AI81" s="248">
        <v>26.123653000000001</v>
      </c>
      <c r="AJ81" s="251">
        <v>-5.0000000000000001E-3</v>
      </c>
    </row>
    <row r="82" spans="1:36" x14ac:dyDescent="0.25">
      <c r="A82" s="248" t="s">
        <v>3365</v>
      </c>
      <c r="B82" s="248" t="s">
        <v>3392</v>
      </c>
      <c r="C82" s="248" t="s">
        <v>3393</v>
      </c>
      <c r="D82" s="248" t="s">
        <v>2514</v>
      </c>
      <c r="F82" s="248">
        <v>6.8566950000000002</v>
      </c>
      <c r="G82" s="248">
        <v>6.9083600000000001</v>
      </c>
      <c r="H82" s="248">
        <v>6.8945869999999996</v>
      </c>
      <c r="I82" s="248">
        <v>6.5107049999999997</v>
      </c>
      <c r="J82" s="248">
        <v>6.365291</v>
      </c>
      <c r="K82" s="248">
        <v>6.2907739999999999</v>
      </c>
      <c r="L82" s="248">
        <v>6.156682</v>
      </c>
      <c r="M82" s="248">
        <v>6.1933100000000003</v>
      </c>
      <c r="N82" s="248">
        <v>6.1548020000000001</v>
      </c>
      <c r="O82" s="248">
        <v>6.0795659999999998</v>
      </c>
      <c r="P82" s="248">
        <v>6.0069270000000001</v>
      </c>
      <c r="Q82" s="248">
        <v>5.9557580000000003</v>
      </c>
      <c r="R82" s="248">
        <v>6.0603949999999998</v>
      </c>
      <c r="S82" s="248">
        <v>5.9556449999999996</v>
      </c>
      <c r="T82" s="248">
        <v>5.8582479999999997</v>
      </c>
      <c r="U82" s="248">
        <v>5.8480889999999999</v>
      </c>
      <c r="V82" s="248">
        <v>5.9066289999999997</v>
      </c>
      <c r="W82" s="248">
        <v>6.0155500000000002</v>
      </c>
      <c r="X82" s="248">
        <v>6.1475179999999998</v>
      </c>
      <c r="Y82" s="248">
        <v>6.250877</v>
      </c>
      <c r="Z82" s="248">
        <v>6.3654419999999998</v>
      </c>
      <c r="AA82" s="248">
        <v>6.4889669999999997</v>
      </c>
      <c r="AB82" s="248">
        <v>6.6199979999999998</v>
      </c>
      <c r="AC82" s="248">
        <v>6.7458520000000002</v>
      </c>
      <c r="AD82" s="248">
        <v>6.8640499999999998</v>
      </c>
      <c r="AE82" s="248">
        <v>7.027183</v>
      </c>
      <c r="AF82" s="248">
        <v>7.17211</v>
      </c>
      <c r="AG82" s="248">
        <v>7.3325699999999996</v>
      </c>
      <c r="AH82" s="248">
        <v>7.5166680000000001</v>
      </c>
      <c r="AI82" s="248">
        <v>7.7470239999999997</v>
      </c>
      <c r="AJ82" s="251">
        <v>4.0000000000000001E-3</v>
      </c>
    </row>
    <row r="83" spans="1:36" x14ac:dyDescent="0.25">
      <c r="A83" s="248" t="s">
        <v>3353</v>
      </c>
      <c r="B83" s="248" t="s">
        <v>3394</v>
      </c>
      <c r="E83" s="248" t="s">
        <v>3395</v>
      </c>
    </row>
    <row r="84" spans="1:36" x14ac:dyDescent="0.25">
      <c r="A84" s="248" t="s">
        <v>3359</v>
      </c>
      <c r="B84" s="248" t="s">
        <v>3396</v>
      </c>
      <c r="E84" s="248" t="s">
        <v>3397</v>
      </c>
    </row>
    <row r="85" spans="1:36" x14ac:dyDescent="0.25">
      <c r="A85" s="248" t="s">
        <v>790</v>
      </c>
      <c r="C85" s="248" t="s">
        <v>3398</v>
      </c>
    </row>
    <row r="86" spans="1:36" x14ac:dyDescent="0.25">
      <c r="A86" s="248" t="s">
        <v>228</v>
      </c>
      <c r="C86" s="248" t="s">
        <v>3399</v>
      </c>
    </row>
    <row r="87" spans="1:36" x14ac:dyDescent="0.25">
      <c r="A87" s="248" t="s">
        <v>2571</v>
      </c>
      <c r="C87" s="248" t="s">
        <v>3400</v>
      </c>
    </row>
    <row r="88" spans="1:36" x14ac:dyDescent="0.25">
      <c r="A88" s="248" t="s">
        <v>2573</v>
      </c>
      <c r="B88" s="248" t="s">
        <v>3401</v>
      </c>
      <c r="C88" s="248" t="s">
        <v>3402</v>
      </c>
      <c r="D88" s="248" t="s">
        <v>2576</v>
      </c>
      <c r="F88" s="248">
        <v>1.7100000000000001E-2</v>
      </c>
      <c r="G88" s="248">
        <v>1.7100000000000001E-2</v>
      </c>
      <c r="H88" s="248">
        <v>1.7100000000000001E-2</v>
      </c>
      <c r="I88" s="248">
        <v>1.7100000000000001E-2</v>
      </c>
      <c r="J88" s="248">
        <v>1.7100000000000001E-2</v>
      </c>
      <c r="K88" s="248">
        <v>1.7100000000000001E-2</v>
      </c>
      <c r="L88" s="248">
        <v>1.7100000000000001E-2</v>
      </c>
      <c r="M88" s="248">
        <v>1.7100000000000001E-2</v>
      </c>
      <c r="N88" s="248">
        <v>1.7100000000000001E-2</v>
      </c>
      <c r="O88" s="248">
        <v>1.7100000000000001E-2</v>
      </c>
      <c r="P88" s="248">
        <v>1.7100000000000001E-2</v>
      </c>
      <c r="Q88" s="248">
        <v>1.7100000000000001E-2</v>
      </c>
      <c r="R88" s="248">
        <v>1.7100000000000001E-2</v>
      </c>
      <c r="S88" s="248">
        <v>1.7100000000000001E-2</v>
      </c>
      <c r="T88" s="248">
        <v>1.7100000000000001E-2</v>
      </c>
      <c r="U88" s="248">
        <v>1.7100000000000001E-2</v>
      </c>
      <c r="V88" s="248">
        <v>1.7100000000000001E-2</v>
      </c>
      <c r="W88" s="248">
        <v>1.7100000000000001E-2</v>
      </c>
      <c r="X88" s="248">
        <v>1.7100000000000001E-2</v>
      </c>
      <c r="Y88" s="248">
        <v>1.7100000000000001E-2</v>
      </c>
      <c r="Z88" s="248">
        <v>1.7100000000000001E-2</v>
      </c>
      <c r="AA88" s="248">
        <v>1.7100000000000001E-2</v>
      </c>
      <c r="AB88" s="248">
        <v>1.7100000000000001E-2</v>
      </c>
      <c r="AC88" s="248">
        <v>1.7100000000000001E-2</v>
      </c>
      <c r="AD88" s="248">
        <v>1.7100000000000001E-2</v>
      </c>
      <c r="AE88" s="248">
        <v>1.7100000000000001E-2</v>
      </c>
      <c r="AF88" s="248">
        <v>1.7100000000000001E-2</v>
      </c>
      <c r="AG88" s="248">
        <v>1.7100000000000001E-2</v>
      </c>
      <c r="AH88" s="248">
        <v>1.7100000000000001E-2</v>
      </c>
      <c r="AI88" s="248">
        <v>1.7100000000000001E-2</v>
      </c>
      <c r="AJ88" s="251">
        <v>0</v>
      </c>
    </row>
    <row r="89" spans="1:36" x14ac:dyDescent="0.25">
      <c r="A89" s="248" t="s">
        <v>2437</v>
      </c>
      <c r="B89" s="248" t="s">
        <v>3403</v>
      </c>
      <c r="C89" s="248" t="s">
        <v>3404</v>
      </c>
      <c r="D89" s="248" t="s">
        <v>2576</v>
      </c>
      <c r="F89" s="248">
        <v>0.105849</v>
      </c>
      <c r="G89" s="248">
        <v>0.108</v>
      </c>
      <c r="H89" s="248">
        <v>0.11008800000000001</v>
      </c>
      <c r="I89" s="248">
        <v>0.11169800000000001</v>
      </c>
      <c r="J89" s="248">
        <v>0.113194</v>
      </c>
      <c r="K89" s="248">
        <v>0.114622</v>
      </c>
      <c r="L89" s="248">
        <v>0.116036</v>
      </c>
      <c r="M89" s="248">
        <v>0.11743000000000001</v>
      </c>
      <c r="N89" s="248">
        <v>0.1188</v>
      </c>
      <c r="O89" s="248">
        <v>0.12015000000000001</v>
      </c>
      <c r="P89" s="248">
        <v>0.121503</v>
      </c>
      <c r="Q89" s="248">
        <v>0.122853</v>
      </c>
      <c r="R89" s="248">
        <v>0.124218</v>
      </c>
      <c r="S89" s="248">
        <v>0.12559100000000001</v>
      </c>
      <c r="T89" s="248">
        <v>0.12699299999999999</v>
      </c>
      <c r="U89" s="248">
        <v>0.12842300000000001</v>
      </c>
      <c r="V89" s="248">
        <v>0.12987099999999999</v>
      </c>
      <c r="W89" s="248">
        <v>0.13134699999999999</v>
      </c>
      <c r="X89" s="248">
        <v>0.132823</v>
      </c>
      <c r="Y89" s="248">
        <v>0.13434599999999999</v>
      </c>
      <c r="Z89" s="248">
        <v>0.13588600000000001</v>
      </c>
      <c r="AA89" s="248">
        <v>0.137464</v>
      </c>
      <c r="AB89" s="248">
        <v>0.1391</v>
      </c>
      <c r="AC89" s="248">
        <v>0.14078299999999999</v>
      </c>
      <c r="AD89" s="248">
        <v>0.14252799999999999</v>
      </c>
      <c r="AE89" s="248">
        <v>0.14433000000000001</v>
      </c>
      <c r="AF89" s="248">
        <v>0.14621500000000001</v>
      </c>
      <c r="AG89" s="248">
        <v>0.148151</v>
      </c>
      <c r="AH89" s="248">
        <v>0.150144</v>
      </c>
      <c r="AI89" s="248">
        <v>0.15221899999999999</v>
      </c>
      <c r="AJ89" s="251">
        <v>1.2999999999999999E-2</v>
      </c>
    </row>
    <row r="90" spans="1:36" x14ac:dyDescent="0.25">
      <c r="A90" s="248" t="s">
        <v>2439</v>
      </c>
      <c r="B90" s="248" t="s">
        <v>3405</v>
      </c>
      <c r="C90" s="248" t="s">
        <v>3406</v>
      </c>
      <c r="D90" s="248" t="s">
        <v>2576</v>
      </c>
      <c r="F90" s="248">
        <v>0</v>
      </c>
      <c r="G90" s="248">
        <v>0</v>
      </c>
      <c r="H90" s="248">
        <v>0</v>
      </c>
      <c r="I90" s="248">
        <v>0</v>
      </c>
      <c r="J90" s="248">
        <v>0</v>
      </c>
      <c r="K90" s="248">
        <v>0</v>
      </c>
      <c r="L90" s="248">
        <v>0</v>
      </c>
      <c r="M90" s="248">
        <v>0</v>
      </c>
      <c r="N90" s="248">
        <v>0</v>
      </c>
      <c r="O90" s="248">
        <v>0</v>
      </c>
      <c r="P90" s="248">
        <v>0</v>
      </c>
      <c r="Q90" s="248">
        <v>0</v>
      </c>
      <c r="R90" s="248">
        <v>0</v>
      </c>
      <c r="S90" s="248">
        <v>0</v>
      </c>
      <c r="T90" s="248">
        <v>0</v>
      </c>
      <c r="U90" s="248">
        <v>0</v>
      </c>
      <c r="V90" s="248">
        <v>0</v>
      </c>
      <c r="W90" s="248">
        <v>0</v>
      </c>
      <c r="X90" s="248">
        <v>0</v>
      </c>
      <c r="Y90" s="248">
        <v>0</v>
      </c>
      <c r="Z90" s="248">
        <v>0</v>
      </c>
      <c r="AA90" s="248">
        <v>0</v>
      </c>
      <c r="AB90" s="248">
        <v>0</v>
      </c>
      <c r="AC90" s="248">
        <v>0</v>
      </c>
      <c r="AD90" s="248">
        <v>0</v>
      </c>
      <c r="AE90" s="248">
        <v>0</v>
      </c>
      <c r="AF90" s="248">
        <v>0</v>
      </c>
      <c r="AG90" s="248">
        <v>0</v>
      </c>
      <c r="AH90" s="248">
        <v>0</v>
      </c>
      <c r="AI90" s="248">
        <v>0</v>
      </c>
      <c r="AJ90" s="248" t="s">
        <v>102</v>
      </c>
    </row>
    <row r="91" spans="1:36" x14ac:dyDescent="0.25">
      <c r="A91" s="248" t="s">
        <v>2042</v>
      </c>
      <c r="B91" s="248" t="s">
        <v>3407</v>
      </c>
      <c r="C91" s="248" t="s">
        <v>3408</v>
      </c>
      <c r="D91" s="248" t="s">
        <v>2576</v>
      </c>
      <c r="F91" s="248">
        <v>7.1300000000000002E-2</v>
      </c>
      <c r="G91" s="248">
        <v>7.1300000000000002E-2</v>
      </c>
      <c r="H91" s="248">
        <v>7.1300000000000002E-2</v>
      </c>
      <c r="I91" s="248">
        <v>7.1300000000000002E-2</v>
      </c>
      <c r="J91" s="248">
        <v>7.1300000000000002E-2</v>
      </c>
      <c r="K91" s="248">
        <v>7.1300000000000002E-2</v>
      </c>
      <c r="L91" s="248">
        <v>7.1300000000000002E-2</v>
      </c>
      <c r="M91" s="248">
        <v>7.1300000000000002E-2</v>
      </c>
      <c r="N91" s="248">
        <v>7.1300000000000002E-2</v>
      </c>
      <c r="O91" s="248">
        <v>7.1300000000000002E-2</v>
      </c>
      <c r="P91" s="248">
        <v>7.1300000000000002E-2</v>
      </c>
      <c r="Q91" s="248">
        <v>7.1300000000000002E-2</v>
      </c>
      <c r="R91" s="248">
        <v>7.1300000000000002E-2</v>
      </c>
      <c r="S91" s="248">
        <v>7.1300000000000002E-2</v>
      </c>
      <c r="T91" s="248">
        <v>7.1300000000000002E-2</v>
      </c>
      <c r="U91" s="248">
        <v>7.1300000000000002E-2</v>
      </c>
      <c r="V91" s="248">
        <v>7.1300000000000002E-2</v>
      </c>
      <c r="W91" s="248">
        <v>7.1300000000000002E-2</v>
      </c>
      <c r="X91" s="248">
        <v>7.1300000000000002E-2</v>
      </c>
      <c r="Y91" s="248">
        <v>7.1300000000000002E-2</v>
      </c>
      <c r="Z91" s="248">
        <v>7.1300000000000002E-2</v>
      </c>
      <c r="AA91" s="248">
        <v>7.1300000000000002E-2</v>
      </c>
      <c r="AB91" s="248">
        <v>7.1300000000000002E-2</v>
      </c>
      <c r="AC91" s="248">
        <v>7.1300000000000002E-2</v>
      </c>
      <c r="AD91" s="248">
        <v>7.1300000000000002E-2</v>
      </c>
      <c r="AE91" s="248">
        <v>7.1300000000000002E-2</v>
      </c>
      <c r="AF91" s="248">
        <v>7.1300000000000002E-2</v>
      </c>
      <c r="AG91" s="248">
        <v>7.1300000000000002E-2</v>
      </c>
      <c r="AH91" s="248">
        <v>7.1300000000000002E-2</v>
      </c>
      <c r="AI91" s="248">
        <v>7.1300000000000002E-2</v>
      </c>
      <c r="AJ91" s="251">
        <v>0</v>
      </c>
    </row>
    <row r="92" spans="1:36" x14ac:dyDescent="0.25">
      <c r="A92" s="248" t="s">
        <v>2507</v>
      </c>
      <c r="B92" s="248" t="s">
        <v>3409</v>
      </c>
      <c r="C92" s="248" t="s">
        <v>3410</v>
      </c>
      <c r="D92" s="248" t="s">
        <v>2576</v>
      </c>
      <c r="F92" s="248">
        <v>0.194249</v>
      </c>
      <c r="G92" s="248">
        <v>0.19639999999999999</v>
      </c>
      <c r="H92" s="248">
        <v>0.198488</v>
      </c>
      <c r="I92" s="248">
        <v>0.200098</v>
      </c>
      <c r="J92" s="248">
        <v>0.201594</v>
      </c>
      <c r="K92" s="248">
        <v>0.20302200000000001</v>
      </c>
      <c r="L92" s="248">
        <v>0.20443600000000001</v>
      </c>
      <c r="M92" s="248">
        <v>0.20583000000000001</v>
      </c>
      <c r="N92" s="248">
        <v>0.2072</v>
      </c>
      <c r="O92" s="248">
        <v>0.20855000000000001</v>
      </c>
      <c r="P92" s="248">
        <v>0.20990300000000001</v>
      </c>
      <c r="Q92" s="248">
        <v>0.211253</v>
      </c>
      <c r="R92" s="248">
        <v>0.212618</v>
      </c>
      <c r="S92" s="248">
        <v>0.21399099999999999</v>
      </c>
      <c r="T92" s="248">
        <v>0.215393</v>
      </c>
      <c r="U92" s="248">
        <v>0.21682299999999999</v>
      </c>
      <c r="V92" s="248">
        <v>0.21827099999999999</v>
      </c>
      <c r="W92" s="248">
        <v>0.219747</v>
      </c>
      <c r="X92" s="248">
        <v>0.221223</v>
      </c>
      <c r="Y92" s="248">
        <v>0.222746</v>
      </c>
      <c r="Z92" s="248">
        <v>0.22428600000000001</v>
      </c>
      <c r="AA92" s="248">
        <v>0.22586400000000001</v>
      </c>
      <c r="AB92" s="248">
        <v>0.22750000000000001</v>
      </c>
      <c r="AC92" s="248">
        <v>0.229183</v>
      </c>
      <c r="AD92" s="248">
        <v>0.23092799999999999</v>
      </c>
      <c r="AE92" s="248">
        <v>0.23272999999999999</v>
      </c>
      <c r="AF92" s="248">
        <v>0.23461499999999999</v>
      </c>
      <c r="AG92" s="248">
        <v>0.23655100000000001</v>
      </c>
      <c r="AH92" s="248">
        <v>0.23854400000000001</v>
      </c>
      <c r="AI92" s="248">
        <v>0.240619</v>
      </c>
      <c r="AJ92" s="251">
        <v>7.0000000000000001E-3</v>
      </c>
    </row>
    <row r="93" spans="1:36" x14ac:dyDescent="0.25">
      <c r="A93" s="248" t="s">
        <v>2585</v>
      </c>
      <c r="C93" s="248" t="s">
        <v>3411</v>
      </c>
    </row>
    <row r="94" spans="1:36" x14ac:dyDescent="0.25">
      <c r="A94" s="248" t="s">
        <v>2573</v>
      </c>
      <c r="B94" s="248" t="s">
        <v>3412</v>
      </c>
      <c r="C94" s="248" t="s">
        <v>3413</v>
      </c>
      <c r="D94" s="248" t="s">
        <v>2589</v>
      </c>
      <c r="F94" s="248">
        <v>3.7889999999999998E-3</v>
      </c>
      <c r="G94" s="248">
        <v>3.7889999999999998E-3</v>
      </c>
      <c r="H94" s="248">
        <v>3.7889999999999998E-3</v>
      </c>
      <c r="I94" s="248">
        <v>3.7889999999999998E-3</v>
      </c>
      <c r="J94" s="248">
        <v>3.7889999999999998E-3</v>
      </c>
      <c r="K94" s="248">
        <v>3.7889999999999998E-3</v>
      </c>
      <c r="L94" s="248">
        <v>3.7889999999999998E-3</v>
      </c>
      <c r="M94" s="248">
        <v>3.7889999999999998E-3</v>
      </c>
      <c r="N94" s="248">
        <v>3.7889999999999998E-3</v>
      </c>
      <c r="O94" s="248">
        <v>3.7889999999999998E-3</v>
      </c>
      <c r="P94" s="248">
        <v>3.7889999999999998E-3</v>
      </c>
      <c r="Q94" s="248">
        <v>3.7889999999999998E-3</v>
      </c>
      <c r="R94" s="248">
        <v>3.7889999999999998E-3</v>
      </c>
      <c r="S94" s="248">
        <v>3.7889999999999998E-3</v>
      </c>
      <c r="T94" s="248">
        <v>3.7889999999999998E-3</v>
      </c>
      <c r="U94" s="248">
        <v>3.7889999999999998E-3</v>
      </c>
      <c r="V94" s="248">
        <v>3.7889999999999998E-3</v>
      </c>
      <c r="W94" s="248">
        <v>3.7889999999999998E-3</v>
      </c>
      <c r="X94" s="248">
        <v>3.7889999999999998E-3</v>
      </c>
      <c r="Y94" s="248">
        <v>3.7889999999999998E-3</v>
      </c>
      <c r="Z94" s="248">
        <v>3.7889999999999998E-3</v>
      </c>
      <c r="AA94" s="248">
        <v>3.7889999999999998E-3</v>
      </c>
      <c r="AB94" s="248">
        <v>3.7889999999999998E-3</v>
      </c>
      <c r="AC94" s="248">
        <v>3.7889999999999998E-3</v>
      </c>
      <c r="AD94" s="248">
        <v>3.7889999999999998E-3</v>
      </c>
      <c r="AE94" s="248">
        <v>3.7889999999999998E-3</v>
      </c>
      <c r="AF94" s="248">
        <v>3.7889999999999998E-3</v>
      </c>
      <c r="AG94" s="248">
        <v>3.7889999999999998E-3</v>
      </c>
      <c r="AH94" s="248">
        <v>3.7889999999999998E-3</v>
      </c>
      <c r="AI94" s="248">
        <v>3.7889999999999998E-3</v>
      </c>
      <c r="AJ94" s="251">
        <v>0</v>
      </c>
    </row>
    <row r="95" spans="1:36" x14ac:dyDescent="0.25">
      <c r="A95" s="248" t="s">
        <v>2437</v>
      </c>
      <c r="B95" s="248" t="s">
        <v>3414</v>
      </c>
      <c r="C95" s="248" t="s">
        <v>3415</v>
      </c>
      <c r="D95" s="248" t="s">
        <v>2589</v>
      </c>
      <c r="F95" s="248">
        <v>0.25941599999999998</v>
      </c>
      <c r="G95" s="248">
        <v>0.26880399999999999</v>
      </c>
      <c r="H95" s="248">
        <v>0.27801599999999999</v>
      </c>
      <c r="I95" s="248">
        <v>0.28517700000000001</v>
      </c>
      <c r="J95" s="248">
        <v>0.29189799999999999</v>
      </c>
      <c r="K95" s="248">
        <v>0.29837200000000003</v>
      </c>
      <c r="L95" s="248">
        <v>0.30484499999999998</v>
      </c>
      <c r="M95" s="248">
        <v>0.311282</v>
      </c>
      <c r="N95" s="248">
        <v>0.31766699999999998</v>
      </c>
      <c r="O95" s="248">
        <v>0.32402300000000001</v>
      </c>
      <c r="P95" s="248">
        <v>0.33044699999999999</v>
      </c>
      <c r="Q95" s="248">
        <v>0.33691100000000002</v>
      </c>
      <c r="R95" s="248">
        <v>0.34349400000000002</v>
      </c>
      <c r="S95" s="248">
        <v>0.35017700000000002</v>
      </c>
      <c r="T95" s="248">
        <v>0.35705799999999999</v>
      </c>
      <c r="U95" s="248">
        <v>0.36412499999999998</v>
      </c>
      <c r="V95" s="248">
        <v>0.37132500000000002</v>
      </c>
      <c r="W95" s="248">
        <v>0.37872299999999998</v>
      </c>
      <c r="X95" s="248">
        <v>0.38616600000000001</v>
      </c>
      <c r="Y95" s="248">
        <v>0.39389999999999997</v>
      </c>
      <c r="Z95" s="248">
        <v>0.40177499999999999</v>
      </c>
      <c r="AA95" s="248">
        <v>0.40990100000000002</v>
      </c>
      <c r="AB95" s="248">
        <v>0.41839500000000002</v>
      </c>
      <c r="AC95" s="248">
        <v>0.42719600000000002</v>
      </c>
      <c r="AD95" s="248">
        <v>0.43639499999999998</v>
      </c>
      <c r="AE95" s="248">
        <v>0.44596799999999998</v>
      </c>
      <c r="AF95" s="248">
        <v>0.456067</v>
      </c>
      <c r="AG95" s="248">
        <v>0.46651799999999999</v>
      </c>
      <c r="AH95" s="248">
        <v>0.47736099999999998</v>
      </c>
      <c r="AI95" s="248">
        <v>0.488736</v>
      </c>
      <c r="AJ95" s="251">
        <v>2.1999999999999999E-2</v>
      </c>
    </row>
    <row r="96" spans="1:36" x14ac:dyDescent="0.25">
      <c r="A96" s="248" t="s">
        <v>2439</v>
      </c>
      <c r="B96" s="248" t="s">
        <v>3416</v>
      </c>
      <c r="C96" s="248" t="s">
        <v>3417</v>
      </c>
      <c r="D96" s="248" t="s">
        <v>2589</v>
      </c>
      <c r="F96" s="248">
        <v>0</v>
      </c>
      <c r="G96" s="248">
        <v>0</v>
      </c>
      <c r="H96" s="248">
        <v>0</v>
      </c>
      <c r="I96" s="248">
        <v>0</v>
      </c>
      <c r="J96" s="248">
        <v>0</v>
      </c>
      <c r="K96" s="248">
        <v>0</v>
      </c>
      <c r="L96" s="248">
        <v>0</v>
      </c>
      <c r="M96" s="248">
        <v>0</v>
      </c>
      <c r="N96" s="248">
        <v>0</v>
      </c>
      <c r="O96" s="248">
        <v>0</v>
      </c>
      <c r="P96" s="248">
        <v>0</v>
      </c>
      <c r="Q96" s="248">
        <v>0</v>
      </c>
      <c r="R96" s="248">
        <v>0</v>
      </c>
      <c r="S96" s="248">
        <v>0</v>
      </c>
      <c r="T96" s="248">
        <v>0</v>
      </c>
      <c r="U96" s="248">
        <v>0</v>
      </c>
      <c r="V96" s="248">
        <v>0</v>
      </c>
      <c r="W96" s="248">
        <v>0</v>
      </c>
      <c r="X96" s="248">
        <v>0</v>
      </c>
      <c r="Y96" s="248">
        <v>0</v>
      </c>
      <c r="Z96" s="248">
        <v>0</v>
      </c>
      <c r="AA96" s="248">
        <v>0</v>
      </c>
      <c r="AB96" s="248">
        <v>0</v>
      </c>
      <c r="AC96" s="248">
        <v>0</v>
      </c>
      <c r="AD96" s="248">
        <v>0</v>
      </c>
      <c r="AE96" s="248">
        <v>0</v>
      </c>
      <c r="AF96" s="248">
        <v>0</v>
      </c>
      <c r="AG96" s="248">
        <v>0</v>
      </c>
      <c r="AH96" s="248">
        <v>0</v>
      </c>
      <c r="AI96" s="248">
        <v>0</v>
      </c>
      <c r="AJ96" s="248" t="s">
        <v>102</v>
      </c>
    </row>
    <row r="97" spans="1:36" x14ac:dyDescent="0.25">
      <c r="A97" s="248" t="s">
        <v>2042</v>
      </c>
      <c r="B97" s="248" t="s">
        <v>3418</v>
      </c>
      <c r="C97" s="248" t="s">
        <v>3419</v>
      </c>
      <c r="D97" s="248" t="s">
        <v>2589</v>
      </c>
      <c r="F97" s="248">
        <v>0.131082</v>
      </c>
      <c r="G97" s="248">
        <v>0.131082</v>
      </c>
      <c r="H97" s="248">
        <v>0.131082</v>
      </c>
      <c r="I97" s="248">
        <v>0.131082</v>
      </c>
      <c r="J97" s="248">
        <v>0.131082</v>
      </c>
      <c r="K97" s="248">
        <v>0.131082</v>
      </c>
      <c r="L97" s="248">
        <v>0.131082</v>
      </c>
      <c r="M97" s="248">
        <v>0.131082</v>
      </c>
      <c r="N97" s="248">
        <v>0.131082</v>
      </c>
      <c r="O97" s="248">
        <v>0.131082</v>
      </c>
      <c r="P97" s="248">
        <v>0.131082</v>
      </c>
      <c r="Q97" s="248">
        <v>0.131082</v>
      </c>
      <c r="R97" s="248">
        <v>0.131082</v>
      </c>
      <c r="S97" s="248">
        <v>0.131082</v>
      </c>
      <c r="T97" s="248">
        <v>0.131082</v>
      </c>
      <c r="U97" s="248">
        <v>0.131082</v>
      </c>
      <c r="V97" s="248">
        <v>0.131082</v>
      </c>
      <c r="W97" s="248">
        <v>0.131082</v>
      </c>
      <c r="X97" s="248">
        <v>0.131082</v>
      </c>
      <c r="Y97" s="248">
        <v>0.131082</v>
      </c>
      <c r="Z97" s="248">
        <v>0.131082</v>
      </c>
      <c r="AA97" s="248">
        <v>0.131082</v>
      </c>
      <c r="AB97" s="248">
        <v>0.131082</v>
      </c>
      <c r="AC97" s="248">
        <v>0.131082</v>
      </c>
      <c r="AD97" s="248">
        <v>0.131082</v>
      </c>
      <c r="AE97" s="248">
        <v>0.131082</v>
      </c>
      <c r="AF97" s="248">
        <v>0.131082</v>
      </c>
      <c r="AG97" s="248">
        <v>0.131082</v>
      </c>
      <c r="AH97" s="248">
        <v>0.131082</v>
      </c>
      <c r="AI97" s="248">
        <v>0.131082</v>
      </c>
      <c r="AJ97" s="251">
        <v>0</v>
      </c>
    </row>
    <row r="98" spans="1:36" x14ac:dyDescent="0.25">
      <c r="A98" s="248" t="s">
        <v>2507</v>
      </c>
      <c r="B98" s="248" t="s">
        <v>3420</v>
      </c>
      <c r="C98" s="248" t="s">
        <v>3421</v>
      </c>
      <c r="D98" s="248" t="s">
        <v>2589</v>
      </c>
      <c r="F98" s="248">
        <v>0.394287</v>
      </c>
      <c r="G98" s="248">
        <v>0.40367500000000001</v>
      </c>
      <c r="H98" s="248">
        <v>0.412887</v>
      </c>
      <c r="I98" s="248">
        <v>0.42004799999999998</v>
      </c>
      <c r="J98" s="248">
        <v>0.42676900000000001</v>
      </c>
      <c r="K98" s="248">
        <v>0.43324299999999999</v>
      </c>
      <c r="L98" s="248">
        <v>0.439716</v>
      </c>
      <c r="M98" s="248">
        <v>0.44615300000000002</v>
      </c>
      <c r="N98" s="248">
        <v>0.45253900000000002</v>
      </c>
      <c r="O98" s="248">
        <v>0.45889400000000002</v>
      </c>
      <c r="P98" s="248">
        <v>0.46531800000000001</v>
      </c>
      <c r="Q98" s="248">
        <v>0.47178199999999998</v>
      </c>
      <c r="R98" s="248">
        <v>0.47836499999999998</v>
      </c>
      <c r="S98" s="248">
        <v>0.48504900000000001</v>
      </c>
      <c r="T98" s="248">
        <v>0.49192900000000001</v>
      </c>
      <c r="U98" s="248">
        <v>0.498996</v>
      </c>
      <c r="V98" s="248">
        <v>0.50619700000000001</v>
      </c>
      <c r="W98" s="248">
        <v>0.51359399999999999</v>
      </c>
      <c r="X98" s="248">
        <v>0.52103699999999997</v>
      </c>
      <c r="Y98" s="248">
        <v>0.52877099999999999</v>
      </c>
      <c r="Z98" s="248">
        <v>0.53664599999999996</v>
      </c>
      <c r="AA98" s="248">
        <v>0.54477200000000003</v>
      </c>
      <c r="AB98" s="248">
        <v>0.55326600000000004</v>
      </c>
      <c r="AC98" s="248">
        <v>0.56206699999999998</v>
      </c>
      <c r="AD98" s="248">
        <v>0.57126600000000005</v>
      </c>
      <c r="AE98" s="248">
        <v>0.58083899999999999</v>
      </c>
      <c r="AF98" s="248">
        <v>0.59093799999999996</v>
      </c>
      <c r="AG98" s="248">
        <v>0.60138999999999998</v>
      </c>
      <c r="AH98" s="248">
        <v>0.612232</v>
      </c>
      <c r="AI98" s="248">
        <v>0.62360800000000005</v>
      </c>
      <c r="AJ98" s="251">
        <v>1.6E-2</v>
      </c>
    </row>
    <row r="99" spans="1:36" x14ac:dyDescent="0.25">
      <c r="A99" s="248" t="s">
        <v>2598</v>
      </c>
      <c r="C99" s="248" t="s">
        <v>3422</v>
      </c>
    </row>
    <row r="100" spans="1:36" x14ac:dyDescent="0.25">
      <c r="A100" s="248" t="s">
        <v>2600</v>
      </c>
      <c r="B100" s="248" t="s">
        <v>3423</v>
      </c>
      <c r="C100" s="248" t="s">
        <v>3424</v>
      </c>
      <c r="D100" s="248" t="s">
        <v>2589</v>
      </c>
      <c r="F100" s="248">
        <v>8.4038000000000002E-2</v>
      </c>
      <c r="G100" s="248">
        <v>8.4775000000000003E-2</v>
      </c>
      <c r="H100" s="248">
        <v>8.5500000000000007E-2</v>
      </c>
      <c r="I100" s="248">
        <v>8.6064000000000002E-2</v>
      </c>
      <c r="J100" s="248">
        <v>8.6594000000000004E-2</v>
      </c>
      <c r="K100" s="248">
        <v>8.7104000000000001E-2</v>
      </c>
      <c r="L100" s="248">
        <v>8.7614999999999998E-2</v>
      </c>
      <c r="M100" s="248">
        <v>8.8124999999999995E-2</v>
      </c>
      <c r="N100" s="248">
        <v>8.8631000000000001E-2</v>
      </c>
      <c r="O100" s="248">
        <v>8.9136000000000007E-2</v>
      </c>
      <c r="P100" s="248">
        <v>8.9646000000000003E-2</v>
      </c>
      <c r="Q100" s="248">
        <v>9.0161000000000005E-2</v>
      </c>
      <c r="R100" s="248">
        <v>9.0687000000000004E-2</v>
      </c>
      <c r="S100" s="248">
        <v>9.1220999999999997E-2</v>
      </c>
      <c r="T100" s="248">
        <v>9.1772000000000006E-2</v>
      </c>
      <c r="U100" s="248">
        <v>9.2338000000000003E-2</v>
      </c>
      <c r="V100" s="248">
        <v>9.2915999999999999E-2</v>
      </c>
      <c r="W100" s="248">
        <v>9.3509999999999996E-2</v>
      </c>
      <c r="X100" s="248">
        <v>9.4108999999999998E-2</v>
      </c>
      <c r="Y100" s="248">
        <v>9.4731999999999997E-2</v>
      </c>
      <c r="Z100" s="248">
        <v>9.5366999999999993E-2</v>
      </c>
      <c r="AA100" s="248">
        <v>9.6022999999999997E-2</v>
      </c>
      <c r="AB100" s="248">
        <v>9.6709000000000003E-2</v>
      </c>
      <c r="AC100" s="248">
        <v>9.7420999999999994E-2</v>
      </c>
      <c r="AD100" s="248">
        <v>9.8166000000000003E-2</v>
      </c>
      <c r="AE100" s="248">
        <v>9.894E-2</v>
      </c>
      <c r="AF100" s="248">
        <v>9.9756999999999998E-2</v>
      </c>
      <c r="AG100" s="248">
        <v>0.100603</v>
      </c>
      <c r="AH100" s="248">
        <v>0.10148</v>
      </c>
      <c r="AI100" s="248">
        <v>0.1024</v>
      </c>
      <c r="AJ100" s="251">
        <v>7.0000000000000001E-3</v>
      </c>
    </row>
    <row r="101" spans="1:36" x14ac:dyDescent="0.25">
      <c r="A101" s="248" t="s">
        <v>2603</v>
      </c>
      <c r="B101" s="248" t="s">
        <v>3425</v>
      </c>
      <c r="C101" s="248" t="s">
        <v>3426</v>
      </c>
      <c r="D101" s="248" t="s">
        <v>2589</v>
      </c>
      <c r="F101" s="248">
        <v>0.310249</v>
      </c>
      <c r="G101" s="248">
        <v>0.31890000000000002</v>
      </c>
      <c r="H101" s="248">
        <v>0.32738699999999998</v>
      </c>
      <c r="I101" s="248">
        <v>0.333984</v>
      </c>
      <c r="J101" s="248">
        <v>0.34017500000000001</v>
      </c>
      <c r="K101" s="248">
        <v>0.34613899999999997</v>
      </c>
      <c r="L101" s="248">
        <v>0.352101</v>
      </c>
      <c r="M101" s="248">
        <v>0.35802800000000001</v>
      </c>
      <c r="N101" s="248">
        <v>0.36390800000000001</v>
      </c>
      <c r="O101" s="248">
        <v>0.369759</v>
      </c>
      <c r="P101" s="248">
        <v>0.37567200000000001</v>
      </c>
      <c r="Q101" s="248">
        <v>0.38162000000000001</v>
      </c>
      <c r="R101" s="248">
        <v>0.387679</v>
      </c>
      <c r="S101" s="248">
        <v>0.39382800000000001</v>
      </c>
      <c r="T101" s="248">
        <v>0.40015800000000001</v>
      </c>
      <c r="U101" s="248">
        <v>0.40665800000000002</v>
      </c>
      <c r="V101" s="248">
        <v>0.41328100000000001</v>
      </c>
      <c r="W101" s="248">
        <v>0.42008400000000001</v>
      </c>
      <c r="X101" s="248">
        <v>0.42692799999999997</v>
      </c>
      <c r="Y101" s="248">
        <v>0.43403999999999998</v>
      </c>
      <c r="Z101" s="248">
        <v>0.44127899999999998</v>
      </c>
      <c r="AA101" s="248">
        <v>0.44874900000000001</v>
      </c>
      <c r="AB101" s="248">
        <v>0.45655699999999999</v>
      </c>
      <c r="AC101" s="248">
        <v>0.464646</v>
      </c>
      <c r="AD101" s="248">
        <v>0.47310000000000002</v>
      </c>
      <c r="AE101" s="248">
        <v>0.48189900000000002</v>
      </c>
      <c r="AF101" s="248">
        <v>0.49118099999999998</v>
      </c>
      <c r="AG101" s="248">
        <v>0.50078699999999998</v>
      </c>
      <c r="AH101" s="248">
        <v>0.51075199999999998</v>
      </c>
      <c r="AI101" s="248">
        <v>0.521208</v>
      </c>
      <c r="AJ101" s="251">
        <v>1.7999999999999999E-2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575FA-8C90-4DCA-A61F-7942AC77E94E}">
  <dimension ref="A1:AH1513"/>
  <sheetViews>
    <sheetView topLeftCell="B1" workbookViewId="0">
      <selection activeCell="AG13" sqref="AG13"/>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thickBot="1" x14ac:dyDescent="0.3">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3" spans="1:33" ht="15" customHeight="1" x14ac:dyDescent="0.25">
      <c r="C3" s="157" t="s">
        <v>85</v>
      </c>
      <c r="D3" s="157" t="s">
        <v>2091</v>
      </c>
      <c r="E3" s="37"/>
      <c r="F3" s="37"/>
      <c r="G3" s="37"/>
    </row>
    <row r="4" spans="1:33" ht="15" customHeight="1" x14ac:dyDescent="0.25">
      <c r="C4" s="157" t="s">
        <v>86</v>
      </c>
      <c r="D4" s="157" t="s">
        <v>2092</v>
      </c>
      <c r="E4" s="37"/>
      <c r="F4" s="37"/>
      <c r="G4" s="157" t="s">
        <v>2093</v>
      </c>
    </row>
    <row r="5" spans="1:33" ht="15" customHeight="1" x14ac:dyDescent="0.25">
      <c r="C5" s="157" t="s">
        <v>88</v>
      </c>
      <c r="D5" s="157" t="s">
        <v>2094</v>
      </c>
      <c r="E5" s="37"/>
      <c r="F5" s="37"/>
      <c r="G5" s="37"/>
    </row>
    <row r="6" spans="1:33" ht="15" customHeight="1" x14ac:dyDescent="0.25">
      <c r="C6" s="157" t="s">
        <v>89</v>
      </c>
      <c r="D6" s="37"/>
      <c r="E6" s="157" t="s">
        <v>2095</v>
      </c>
      <c r="F6" s="37"/>
      <c r="G6" s="37"/>
    </row>
    <row r="7" spans="1:33" ht="12" customHeight="1" x14ac:dyDescent="0.25"/>
    <row r="8" spans="1:33" ht="12" customHeight="1" x14ac:dyDescent="0.25"/>
    <row r="9" spans="1:33" ht="12" customHeight="1" x14ac:dyDescent="0.25"/>
    <row r="10" spans="1:33" ht="15" customHeight="1" x14ac:dyDescent="0.25">
      <c r="A10" s="38" t="s">
        <v>875</v>
      </c>
      <c r="B10" s="159" t="s">
        <v>874</v>
      </c>
      <c r="AG10" s="228" t="s">
        <v>2096</v>
      </c>
    </row>
    <row r="11" spans="1:33" ht="15" customHeight="1" x14ac:dyDescent="0.25">
      <c r="B11" s="155"/>
      <c r="AG11" s="228" t="s">
        <v>2097</v>
      </c>
    </row>
    <row r="12" spans="1:33"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28" t="s">
        <v>2098</v>
      </c>
    </row>
    <row r="13" spans="1:33" ht="15" customHeight="1" thickBot="1" x14ac:dyDescent="0.3">
      <c r="B13" s="156" t="s">
        <v>215</v>
      </c>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230" t="s">
        <v>2099</v>
      </c>
    </row>
    <row r="14" spans="1:33" ht="15" customHeight="1" thickTop="1" x14ac:dyDescent="0.25">
      <c r="C14" s="248"/>
      <c r="D14" s="248"/>
      <c r="E14" s="248"/>
      <c r="F14" s="248"/>
      <c r="G14" s="248"/>
      <c r="H14" s="248"/>
      <c r="I14" s="248"/>
      <c r="J14" s="248"/>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row>
    <row r="15" spans="1:33" ht="15" customHeight="1" x14ac:dyDescent="0.25">
      <c r="B15" s="162" t="s">
        <v>873</v>
      </c>
      <c r="C15" s="248"/>
      <c r="D15" s="248"/>
      <c r="E15" s="248"/>
      <c r="F15" s="248"/>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row>
    <row r="16" spans="1:33" ht="15" customHeight="1" x14ac:dyDescent="0.25">
      <c r="B16" s="162" t="s">
        <v>872</v>
      </c>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row>
    <row r="17" spans="1:33" ht="15" customHeight="1" x14ac:dyDescent="0.25">
      <c r="A17" s="38" t="s">
        <v>871</v>
      </c>
      <c r="B17" s="163" t="s">
        <v>63</v>
      </c>
      <c r="C17" s="168">
        <f>'AEO T32 Metral Prdcts 2022 Raw'!F8</f>
        <v>1.0092270000000001</v>
      </c>
      <c r="D17" s="168">
        <f>'AEO T32 Metral Prdcts 2022 Raw'!G8</f>
        <v>1.973689</v>
      </c>
      <c r="E17" s="168">
        <f>'AEO T32 Metral Prdcts 2022 Raw'!H8</f>
        <v>2.1260029999999999</v>
      </c>
      <c r="F17" s="168">
        <f>'AEO T32 Metral Prdcts 2022 Raw'!I8</f>
        <v>2.13991</v>
      </c>
      <c r="G17" s="168">
        <f>'AEO T32 Metral Prdcts 2022 Raw'!J8</f>
        <v>2.1426370000000001</v>
      </c>
      <c r="H17" s="168">
        <f>'AEO T32 Metral Prdcts 2022 Raw'!K8</f>
        <v>2.1360480000000002</v>
      </c>
      <c r="I17" s="168">
        <f>'AEO T32 Metral Prdcts 2022 Raw'!L8</f>
        <v>2.1243829999999999</v>
      </c>
      <c r="J17" s="168">
        <f>'AEO T32 Metral Prdcts 2022 Raw'!M8</f>
        <v>2.0904419999999999</v>
      </c>
      <c r="K17" s="168">
        <f>'AEO T32 Metral Prdcts 2022 Raw'!N8</f>
        <v>2.0517449999999999</v>
      </c>
      <c r="L17" s="168">
        <f>'AEO T32 Metral Prdcts 2022 Raw'!O8</f>
        <v>2.0269309999999998</v>
      </c>
      <c r="M17" s="168">
        <f>'AEO T32 Metral Prdcts 2022 Raw'!P8</f>
        <v>2.0199530000000001</v>
      </c>
      <c r="N17" s="168">
        <f>'AEO T32 Metral Prdcts 2022 Raw'!Q8</f>
        <v>2.012175</v>
      </c>
      <c r="O17" s="168">
        <f>'AEO T32 Metral Prdcts 2022 Raw'!R8</f>
        <v>1.998618</v>
      </c>
      <c r="P17" s="168">
        <f>'AEO T32 Metral Prdcts 2022 Raw'!S8</f>
        <v>2.0142570000000002</v>
      </c>
      <c r="Q17" s="168">
        <f>'AEO T32 Metral Prdcts 2022 Raw'!T8</f>
        <v>2.0374620000000001</v>
      </c>
      <c r="R17" s="168">
        <f>'AEO T32 Metral Prdcts 2022 Raw'!U8</f>
        <v>2.0612330000000001</v>
      </c>
      <c r="S17" s="168">
        <f>'AEO T32 Metral Prdcts 2022 Raw'!V8</f>
        <v>2.0709650000000002</v>
      </c>
      <c r="T17" s="168">
        <f>'AEO T32 Metral Prdcts 2022 Raw'!W8</f>
        <v>2.0793729999999999</v>
      </c>
      <c r="U17" s="168">
        <f>'AEO T32 Metral Prdcts 2022 Raw'!X8</f>
        <v>2.0964130000000001</v>
      </c>
      <c r="V17" s="168">
        <f>'AEO T32 Metral Prdcts 2022 Raw'!Y8</f>
        <v>2.0928610000000001</v>
      </c>
      <c r="W17" s="168">
        <f>'AEO T32 Metral Prdcts 2022 Raw'!Z8</f>
        <v>2.088622</v>
      </c>
      <c r="X17" s="168">
        <f>'AEO T32 Metral Prdcts 2022 Raw'!AA8</f>
        <v>2.093979</v>
      </c>
      <c r="Y17" s="168">
        <f>'AEO T32 Metral Prdcts 2022 Raw'!AB8</f>
        <v>2.0862829999999999</v>
      </c>
      <c r="Z17" s="168">
        <f>'AEO T32 Metral Prdcts 2022 Raw'!AC8</f>
        <v>2.0847150000000001</v>
      </c>
      <c r="AA17" s="168">
        <f>'AEO T32 Metral Prdcts 2022 Raw'!AD8</f>
        <v>2.1059109999999999</v>
      </c>
      <c r="AB17" s="168">
        <f>'AEO T32 Metral Prdcts 2022 Raw'!AE8</f>
        <v>2.1411120000000001</v>
      </c>
      <c r="AC17" s="168">
        <f>'AEO T32 Metral Prdcts 2022 Raw'!AF8</f>
        <v>2.1763189999999999</v>
      </c>
      <c r="AD17" s="168">
        <f>'AEO T32 Metral Prdcts 2022 Raw'!AG8</f>
        <v>2.1887279999999998</v>
      </c>
      <c r="AE17" s="168">
        <f>'AEO T32 Metral Prdcts 2022 Raw'!AH8</f>
        <v>2.1952530000000001</v>
      </c>
      <c r="AF17" s="168">
        <f>'AEO T32 Metral Prdcts 2022 Raw'!AI8</f>
        <v>2.2119680000000002</v>
      </c>
      <c r="AG17" s="256">
        <f>'AEO T32 Metral Prdcts 2022 Raw'!AJ8</f>
        <v>2.7E-2</v>
      </c>
    </row>
    <row r="18" spans="1:33" ht="15" customHeight="1" x14ac:dyDescent="0.25">
      <c r="A18" s="38" t="s">
        <v>870</v>
      </c>
      <c r="B18" s="163" t="s">
        <v>27</v>
      </c>
      <c r="C18" s="168">
        <f>'AEO T32 Metral Prdcts 2022 Raw'!F9</f>
        <v>0</v>
      </c>
      <c r="D18" s="168">
        <f>'AEO T32 Metral Prdcts 2022 Raw'!G9</f>
        <v>0</v>
      </c>
      <c r="E18" s="168">
        <f>'AEO T32 Metral Prdcts 2022 Raw'!H9</f>
        <v>0</v>
      </c>
      <c r="F18" s="168">
        <f>'AEO T32 Metral Prdcts 2022 Raw'!I9</f>
        <v>0</v>
      </c>
      <c r="G18" s="168">
        <f>'AEO T32 Metral Prdcts 2022 Raw'!J9</f>
        <v>0</v>
      </c>
      <c r="H18" s="168">
        <f>'AEO T32 Metral Prdcts 2022 Raw'!K9</f>
        <v>0</v>
      </c>
      <c r="I18" s="168">
        <f>'AEO T32 Metral Prdcts 2022 Raw'!L9</f>
        <v>0</v>
      </c>
      <c r="J18" s="168">
        <f>'AEO T32 Metral Prdcts 2022 Raw'!M9</f>
        <v>0</v>
      </c>
      <c r="K18" s="168">
        <f>'AEO T32 Metral Prdcts 2022 Raw'!N9</f>
        <v>0</v>
      </c>
      <c r="L18" s="168">
        <f>'AEO T32 Metral Prdcts 2022 Raw'!O9</f>
        <v>0</v>
      </c>
      <c r="M18" s="168">
        <f>'AEO T32 Metral Prdcts 2022 Raw'!P9</f>
        <v>0</v>
      </c>
      <c r="N18" s="168">
        <f>'AEO T32 Metral Prdcts 2022 Raw'!Q9</f>
        <v>0</v>
      </c>
      <c r="O18" s="168">
        <f>'AEO T32 Metral Prdcts 2022 Raw'!R9</f>
        <v>0</v>
      </c>
      <c r="P18" s="168">
        <f>'AEO T32 Metral Prdcts 2022 Raw'!S9</f>
        <v>0</v>
      </c>
      <c r="Q18" s="168">
        <f>'AEO T32 Metral Prdcts 2022 Raw'!T9</f>
        <v>0</v>
      </c>
      <c r="R18" s="168">
        <f>'AEO T32 Metral Prdcts 2022 Raw'!U9</f>
        <v>0</v>
      </c>
      <c r="S18" s="168">
        <f>'AEO T32 Metral Prdcts 2022 Raw'!V9</f>
        <v>0</v>
      </c>
      <c r="T18" s="168">
        <f>'AEO T32 Metral Prdcts 2022 Raw'!W9</f>
        <v>0</v>
      </c>
      <c r="U18" s="168">
        <f>'AEO T32 Metral Prdcts 2022 Raw'!X9</f>
        <v>0</v>
      </c>
      <c r="V18" s="168">
        <f>'AEO T32 Metral Prdcts 2022 Raw'!Y9</f>
        <v>0</v>
      </c>
      <c r="W18" s="168">
        <f>'AEO T32 Metral Prdcts 2022 Raw'!Z9</f>
        <v>0</v>
      </c>
      <c r="X18" s="168">
        <f>'AEO T32 Metral Prdcts 2022 Raw'!AA9</f>
        <v>0</v>
      </c>
      <c r="Y18" s="168">
        <f>'AEO T32 Metral Prdcts 2022 Raw'!AB9</f>
        <v>0</v>
      </c>
      <c r="Z18" s="168">
        <f>'AEO T32 Metral Prdcts 2022 Raw'!AC9</f>
        <v>0</v>
      </c>
      <c r="AA18" s="168">
        <f>'AEO T32 Metral Prdcts 2022 Raw'!AD9</f>
        <v>0</v>
      </c>
      <c r="AB18" s="168">
        <f>'AEO T32 Metral Prdcts 2022 Raw'!AE9</f>
        <v>0</v>
      </c>
      <c r="AC18" s="168">
        <f>'AEO T32 Metral Prdcts 2022 Raw'!AF9</f>
        <v>0</v>
      </c>
      <c r="AD18" s="168">
        <f>'AEO T32 Metral Prdcts 2022 Raw'!AG9</f>
        <v>0</v>
      </c>
      <c r="AE18" s="168">
        <f>'AEO T32 Metral Prdcts 2022 Raw'!AH9</f>
        <v>0</v>
      </c>
      <c r="AF18" s="168">
        <f>'AEO T32 Metral Prdcts 2022 Raw'!AI9</f>
        <v>0</v>
      </c>
      <c r="AG18" s="256" t="str">
        <f>'AEO T32 Metral Prdcts 2022 Raw'!AJ9</f>
        <v>- -</v>
      </c>
    </row>
    <row r="19" spans="1:33" ht="15" customHeight="1" x14ac:dyDescent="0.25">
      <c r="A19" s="38" t="s">
        <v>869</v>
      </c>
      <c r="B19" s="163" t="s">
        <v>26</v>
      </c>
      <c r="C19" s="168">
        <f>'AEO T32 Metral Prdcts 2022 Raw'!F10</f>
        <v>5.2430000000000003E-3</v>
      </c>
      <c r="D19" s="168">
        <f>'AEO T32 Metral Prdcts 2022 Raw'!G10</f>
        <v>5.1130000000000004E-3</v>
      </c>
      <c r="E19" s="168">
        <f>'AEO T32 Metral Prdcts 2022 Raw'!H10</f>
        <v>5.1939999999999998E-3</v>
      </c>
      <c r="F19" s="168">
        <f>'AEO T32 Metral Prdcts 2022 Raw'!I10</f>
        <v>5.097E-3</v>
      </c>
      <c r="G19" s="168">
        <f>'AEO T32 Metral Prdcts 2022 Raw'!J10</f>
        <v>5.1479999999999998E-3</v>
      </c>
      <c r="H19" s="168">
        <f>'AEO T32 Metral Prdcts 2022 Raw'!K10</f>
        <v>5.2170000000000003E-3</v>
      </c>
      <c r="I19" s="168">
        <f>'AEO T32 Metral Prdcts 2022 Raw'!L10</f>
        <v>5.2830000000000004E-3</v>
      </c>
      <c r="J19" s="168">
        <f>'AEO T32 Metral Prdcts 2022 Raw'!M10</f>
        <v>5.3699999999999998E-3</v>
      </c>
      <c r="K19" s="168">
        <f>'AEO T32 Metral Prdcts 2022 Raw'!N10</f>
        <v>5.4479999999999997E-3</v>
      </c>
      <c r="L19" s="168">
        <f>'AEO T32 Metral Prdcts 2022 Raw'!O10</f>
        <v>5.4990000000000004E-3</v>
      </c>
      <c r="M19" s="168">
        <f>'AEO T32 Metral Prdcts 2022 Raw'!P10</f>
        <v>5.5360000000000001E-3</v>
      </c>
      <c r="N19" s="168">
        <f>'AEO T32 Metral Prdcts 2022 Raw'!Q10</f>
        <v>5.548E-3</v>
      </c>
      <c r="O19" s="168">
        <f>'AEO T32 Metral Prdcts 2022 Raw'!R10</f>
        <v>5.5500000000000002E-3</v>
      </c>
      <c r="P19" s="168">
        <f>'AEO T32 Metral Prdcts 2022 Raw'!S10</f>
        <v>5.5360000000000001E-3</v>
      </c>
      <c r="Q19" s="168">
        <f>'AEO T32 Metral Prdcts 2022 Raw'!T10</f>
        <v>5.522E-3</v>
      </c>
      <c r="R19" s="168">
        <f>'AEO T32 Metral Prdcts 2022 Raw'!U10</f>
        <v>5.509E-3</v>
      </c>
      <c r="S19" s="168">
        <f>'AEO T32 Metral Prdcts 2022 Raw'!V10</f>
        <v>5.4990000000000004E-3</v>
      </c>
      <c r="T19" s="168">
        <f>'AEO T32 Metral Prdcts 2022 Raw'!W10</f>
        <v>5.4879999999999998E-3</v>
      </c>
      <c r="U19" s="168">
        <f>'AEO T32 Metral Prdcts 2022 Raw'!X10</f>
        <v>5.4790000000000004E-3</v>
      </c>
      <c r="V19" s="168">
        <f>'AEO T32 Metral Prdcts 2022 Raw'!Y10</f>
        <v>5.4660000000000004E-3</v>
      </c>
      <c r="W19" s="168">
        <f>'AEO T32 Metral Prdcts 2022 Raw'!Z10</f>
        <v>5.457E-3</v>
      </c>
      <c r="X19" s="168">
        <f>'AEO T32 Metral Prdcts 2022 Raw'!AA10</f>
        <v>5.4469999999999996E-3</v>
      </c>
      <c r="Y19" s="168">
        <f>'AEO T32 Metral Prdcts 2022 Raw'!AB10</f>
        <v>5.4409999999999997E-3</v>
      </c>
      <c r="Z19" s="168">
        <f>'AEO T32 Metral Prdcts 2022 Raw'!AC10</f>
        <v>5.4409999999999997E-3</v>
      </c>
      <c r="AA19" s="168">
        <f>'AEO T32 Metral Prdcts 2022 Raw'!AD10</f>
        <v>5.4409999999999997E-3</v>
      </c>
      <c r="AB19" s="168">
        <f>'AEO T32 Metral Prdcts 2022 Raw'!AE10</f>
        <v>5.4409999999999997E-3</v>
      </c>
      <c r="AC19" s="168">
        <f>'AEO T32 Metral Prdcts 2022 Raw'!AF10</f>
        <v>5.4409999999999997E-3</v>
      </c>
      <c r="AD19" s="168">
        <f>'AEO T32 Metral Prdcts 2022 Raw'!AG10</f>
        <v>5.4409999999999997E-3</v>
      </c>
      <c r="AE19" s="168">
        <f>'AEO T32 Metral Prdcts 2022 Raw'!AH10</f>
        <v>5.4409999999999997E-3</v>
      </c>
      <c r="AF19" s="168">
        <f>'AEO T32 Metral Prdcts 2022 Raw'!AI10</f>
        <v>5.4409999999999997E-3</v>
      </c>
      <c r="AG19" s="256">
        <f>'AEO T32 Metral Prdcts 2022 Raw'!AJ10</f>
        <v>1E-3</v>
      </c>
    </row>
    <row r="20" spans="1:33" ht="15" customHeight="1" x14ac:dyDescent="0.25">
      <c r="A20" s="38" t="s">
        <v>868</v>
      </c>
      <c r="B20" s="163" t="s">
        <v>821</v>
      </c>
      <c r="C20" s="168">
        <f>'AEO T32 Metral Prdcts 2022 Raw'!F11</f>
        <v>0</v>
      </c>
      <c r="D20" s="168">
        <f>'AEO T32 Metral Prdcts 2022 Raw'!G11</f>
        <v>0</v>
      </c>
      <c r="E20" s="168">
        <f>'AEO T32 Metral Prdcts 2022 Raw'!H11</f>
        <v>0</v>
      </c>
      <c r="F20" s="168">
        <f>'AEO T32 Metral Prdcts 2022 Raw'!I11</f>
        <v>0</v>
      </c>
      <c r="G20" s="168">
        <f>'AEO T32 Metral Prdcts 2022 Raw'!J11</f>
        <v>0</v>
      </c>
      <c r="H20" s="168">
        <f>'AEO T32 Metral Prdcts 2022 Raw'!K11</f>
        <v>0</v>
      </c>
      <c r="I20" s="168">
        <f>'AEO T32 Metral Prdcts 2022 Raw'!L11</f>
        <v>0</v>
      </c>
      <c r="J20" s="168">
        <f>'AEO T32 Metral Prdcts 2022 Raw'!M11</f>
        <v>0</v>
      </c>
      <c r="K20" s="168">
        <f>'AEO T32 Metral Prdcts 2022 Raw'!N11</f>
        <v>0</v>
      </c>
      <c r="L20" s="168">
        <f>'AEO T32 Metral Prdcts 2022 Raw'!O11</f>
        <v>0</v>
      </c>
      <c r="M20" s="168">
        <f>'AEO T32 Metral Prdcts 2022 Raw'!P11</f>
        <v>0</v>
      </c>
      <c r="N20" s="168">
        <f>'AEO T32 Metral Prdcts 2022 Raw'!Q11</f>
        <v>0</v>
      </c>
      <c r="O20" s="168">
        <f>'AEO T32 Metral Prdcts 2022 Raw'!R11</f>
        <v>0</v>
      </c>
      <c r="P20" s="168">
        <f>'AEO T32 Metral Prdcts 2022 Raw'!S11</f>
        <v>0</v>
      </c>
      <c r="Q20" s="168">
        <f>'AEO T32 Metral Prdcts 2022 Raw'!T11</f>
        <v>0</v>
      </c>
      <c r="R20" s="168">
        <f>'AEO T32 Metral Prdcts 2022 Raw'!U11</f>
        <v>0</v>
      </c>
      <c r="S20" s="168">
        <f>'AEO T32 Metral Prdcts 2022 Raw'!V11</f>
        <v>0</v>
      </c>
      <c r="T20" s="168">
        <f>'AEO T32 Metral Prdcts 2022 Raw'!W11</f>
        <v>0</v>
      </c>
      <c r="U20" s="168">
        <f>'AEO T32 Metral Prdcts 2022 Raw'!X11</f>
        <v>0</v>
      </c>
      <c r="V20" s="168">
        <f>'AEO T32 Metral Prdcts 2022 Raw'!Y11</f>
        <v>0</v>
      </c>
      <c r="W20" s="168">
        <f>'AEO T32 Metral Prdcts 2022 Raw'!Z11</f>
        <v>0</v>
      </c>
      <c r="X20" s="168">
        <f>'AEO T32 Metral Prdcts 2022 Raw'!AA11</f>
        <v>0</v>
      </c>
      <c r="Y20" s="168">
        <f>'AEO T32 Metral Prdcts 2022 Raw'!AB11</f>
        <v>0</v>
      </c>
      <c r="Z20" s="168">
        <f>'AEO T32 Metral Prdcts 2022 Raw'!AC11</f>
        <v>0</v>
      </c>
      <c r="AA20" s="168">
        <f>'AEO T32 Metral Prdcts 2022 Raw'!AD11</f>
        <v>0</v>
      </c>
      <c r="AB20" s="168">
        <f>'AEO T32 Metral Prdcts 2022 Raw'!AE11</f>
        <v>0</v>
      </c>
      <c r="AC20" s="168">
        <f>'AEO T32 Metral Prdcts 2022 Raw'!AF11</f>
        <v>0</v>
      </c>
      <c r="AD20" s="168">
        <f>'AEO T32 Metral Prdcts 2022 Raw'!AG11</f>
        <v>0</v>
      </c>
      <c r="AE20" s="168">
        <f>'AEO T32 Metral Prdcts 2022 Raw'!AH11</f>
        <v>0</v>
      </c>
      <c r="AF20" s="168">
        <f>'AEO T32 Metral Prdcts 2022 Raw'!AI11</f>
        <v>0</v>
      </c>
      <c r="AG20" s="256" t="str">
        <f>'AEO T32 Metral Prdcts 2022 Raw'!AJ11</f>
        <v>- -</v>
      </c>
    </row>
    <row r="21" spans="1:33" ht="15" customHeight="1" x14ac:dyDescent="0.25">
      <c r="A21" s="38" t="s">
        <v>867</v>
      </c>
      <c r="B21" s="163" t="s">
        <v>62</v>
      </c>
      <c r="C21" s="168">
        <f>'AEO T32 Metral Prdcts 2022 Raw'!F12</f>
        <v>1.01447</v>
      </c>
      <c r="D21" s="168">
        <f>'AEO T32 Metral Prdcts 2022 Raw'!G12</f>
        <v>1.9788019999999999</v>
      </c>
      <c r="E21" s="168">
        <f>'AEO T32 Metral Prdcts 2022 Raw'!H12</f>
        <v>2.1311960000000001</v>
      </c>
      <c r="F21" s="168">
        <f>'AEO T32 Metral Prdcts 2022 Raw'!I12</f>
        <v>2.1450070000000001</v>
      </c>
      <c r="G21" s="168">
        <f>'AEO T32 Metral Prdcts 2022 Raw'!J12</f>
        <v>2.147786</v>
      </c>
      <c r="H21" s="168">
        <f>'AEO T32 Metral Prdcts 2022 Raw'!K12</f>
        <v>2.1412650000000002</v>
      </c>
      <c r="I21" s="168">
        <f>'AEO T32 Metral Prdcts 2022 Raw'!L12</f>
        <v>2.1296650000000001</v>
      </c>
      <c r="J21" s="168">
        <f>'AEO T32 Metral Prdcts 2022 Raw'!M12</f>
        <v>2.0958130000000001</v>
      </c>
      <c r="K21" s="168">
        <f>'AEO T32 Metral Prdcts 2022 Raw'!N12</f>
        <v>2.0571929999999998</v>
      </c>
      <c r="L21" s="168">
        <f>'AEO T32 Metral Prdcts 2022 Raw'!O12</f>
        <v>2.0324300000000002</v>
      </c>
      <c r="M21" s="168">
        <f>'AEO T32 Metral Prdcts 2022 Raw'!P12</f>
        <v>2.0254880000000002</v>
      </c>
      <c r="N21" s="168">
        <f>'AEO T32 Metral Prdcts 2022 Raw'!Q12</f>
        <v>2.0177230000000002</v>
      </c>
      <c r="O21" s="168">
        <f>'AEO T32 Metral Prdcts 2022 Raw'!R12</f>
        <v>2.0041679999999999</v>
      </c>
      <c r="P21" s="168">
        <f>'AEO T32 Metral Prdcts 2022 Raw'!S12</f>
        <v>2.0197929999999999</v>
      </c>
      <c r="Q21" s="168">
        <f>'AEO T32 Metral Prdcts 2022 Raw'!T12</f>
        <v>2.0429840000000001</v>
      </c>
      <c r="R21" s="168">
        <f>'AEO T32 Metral Prdcts 2022 Raw'!U12</f>
        <v>2.0667420000000001</v>
      </c>
      <c r="S21" s="168">
        <f>'AEO T32 Metral Prdcts 2022 Raw'!V12</f>
        <v>2.0764629999999999</v>
      </c>
      <c r="T21" s="168">
        <f>'AEO T32 Metral Prdcts 2022 Raw'!W12</f>
        <v>2.0848610000000001</v>
      </c>
      <c r="U21" s="168">
        <f>'AEO T32 Metral Prdcts 2022 Raw'!X12</f>
        <v>2.1018919999999999</v>
      </c>
      <c r="V21" s="168">
        <f>'AEO T32 Metral Prdcts 2022 Raw'!Y12</f>
        <v>2.0983269999999998</v>
      </c>
      <c r="W21" s="168">
        <f>'AEO T32 Metral Prdcts 2022 Raw'!Z12</f>
        <v>2.0940789999999998</v>
      </c>
      <c r="X21" s="168">
        <f>'AEO T32 Metral Prdcts 2022 Raw'!AA12</f>
        <v>2.0994259999999998</v>
      </c>
      <c r="Y21" s="168">
        <f>'AEO T32 Metral Prdcts 2022 Raw'!AB12</f>
        <v>2.0917240000000001</v>
      </c>
      <c r="Z21" s="168">
        <f>'AEO T32 Metral Prdcts 2022 Raw'!AC12</f>
        <v>2.0901559999999999</v>
      </c>
      <c r="AA21" s="168">
        <f>'AEO T32 Metral Prdcts 2022 Raw'!AD12</f>
        <v>2.1113520000000001</v>
      </c>
      <c r="AB21" s="168">
        <f>'AEO T32 Metral Prdcts 2022 Raw'!AE12</f>
        <v>2.1465519999999998</v>
      </c>
      <c r="AC21" s="168">
        <f>'AEO T32 Metral Prdcts 2022 Raw'!AF12</f>
        <v>2.1817600000000001</v>
      </c>
      <c r="AD21" s="168">
        <f>'AEO T32 Metral Prdcts 2022 Raw'!AG12</f>
        <v>2.194169</v>
      </c>
      <c r="AE21" s="168">
        <f>'AEO T32 Metral Prdcts 2022 Raw'!AH12</f>
        <v>2.2006939999999999</v>
      </c>
      <c r="AF21" s="168">
        <f>'AEO T32 Metral Prdcts 2022 Raw'!AI12</f>
        <v>2.217409</v>
      </c>
      <c r="AG21" s="256">
        <f>'AEO T32 Metral Prdcts 2022 Raw'!AJ12</f>
        <v>2.7E-2</v>
      </c>
    </row>
    <row r="22" spans="1:33" ht="15" customHeight="1" x14ac:dyDescent="0.25">
      <c r="A22" s="38" t="s">
        <v>866</v>
      </c>
      <c r="B22" s="163" t="s">
        <v>30</v>
      </c>
      <c r="C22" s="168">
        <f>'AEO T32 Metral Prdcts 2022 Raw'!F13</f>
        <v>110.751907</v>
      </c>
      <c r="D22" s="168">
        <f>'AEO T32 Metral Prdcts 2022 Raw'!G13</f>
        <v>111.644363</v>
      </c>
      <c r="E22" s="168">
        <f>'AEO T32 Metral Prdcts 2022 Raw'!H13</f>
        <v>113.68678300000001</v>
      </c>
      <c r="F22" s="168">
        <f>'AEO T32 Metral Prdcts 2022 Raw'!I13</f>
        <v>115.98850299999999</v>
      </c>
      <c r="G22" s="168">
        <f>'AEO T32 Metral Prdcts 2022 Raw'!J13</f>
        <v>117.206749</v>
      </c>
      <c r="H22" s="168">
        <f>'AEO T32 Metral Prdcts 2022 Raw'!K13</f>
        <v>117.63932800000001</v>
      </c>
      <c r="I22" s="168">
        <f>'AEO T32 Metral Prdcts 2022 Raw'!L13</f>
        <v>117.567993</v>
      </c>
      <c r="J22" s="168">
        <f>'AEO T32 Metral Prdcts 2022 Raw'!M13</f>
        <v>116.79602800000001</v>
      </c>
      <c r="K22" s="168">
        <f>'AEO T32 Metral Prdcts 2022 Raw'!N13</f>
        <v>116.001442</v>
      </c>
      <c r="L22" s="168">
        <f>'AEO T32 Metral Prdcts 2022 Raw'!O13</f>
        <v>115.842094</v>
      </c>
      <c r="M22" s="168">
        <f>'AEO T32 Metral Prdcts 2022 Raw'!P13</f>
        <v>116.09936500000001</v>
      </c>
      <c r="N22" s="168">
        <f>'AEO T32 Metral Prdcts 2022 Raw'!Q13</f>
        <v>116.17485000000001</v>
      </c>
      <c r="O22" s="168">
        <f>'AEO T32 Metral Prdcts 2022 Raw'!R13</f>
        <v>116.358383</v>
      </c>
      <c r="P22" s="168">
        <f>'AEO T32 Metral Prdcts 2022 Raw'!S13</f>
        <v>116.98434399999999</v>
      </c>
      <c r="Q22" s="168">
        <f>'AEO T32 Metral Prdcts 2022 Raw'!T13</f>
        <v>118.14765199999999</v>
      </c>
      <c r="R22" s="168">
        <f>'AEO T32 Metral Prdcts 2022 Raw'!U13</f>
        <v>119.453568</v>
      </c>
      <c r="S22" s="168">
        <f>'AEO T32 Metral Prdcts 2022 Raw'!V13</f>
        <v>120.714172</v>
      </c>
      <c r="T22" s="168">
        <f>'AEO T32 Metral Prdcts 2022 Raw'!W13</f>
        <v>121.644249</v>
      </c>
      <c r="U22" s="168">
        <f>'AEO T32 Metral Prdcts 2022 Raw'!X13</f>
        <v>122.643433</v>
      </c>
      <c r="V22" s="168">
        <f>'AEO T32 Metral Prdcts 2022 Raw'!Y13</f>
        <v>123.114273</v>
      </c>
      <c r="W22" s="168">
        <f>'AEO T32 Metral Prdcts 2022 Raw'!Z13</f>
        <v>123.118591</v>
      </c>
      <c r="X22" s="168">
        <f>'AEO T32 Metral Prdcts 2022 Raw'!AA13</f>
        <v>123.961235</v>
      </c>
      <c r="Y22" s="168">
        <f>'AEO T32 Metral Prdcts 2022 Raw'!AB13</f>
        <v>125.230423</v>
      </c>
      <c r="Z22" s="168">
        <f>'AEO T32 Metral Prdcts 2022 Raw'!AC13</f>
        <v>125.907776</v>
      </c>
      <c r="AA22" s="168">
        <f>'AEO T32 Metral Prdcts 2022 Raw'!AD13</f>
        <v>126.808441</v>
      </c>
      <c r="AB22" s="168">
        <f>'AEO T32 Metral Prdcts 2022 Raw'!AE13</f>
        <v>128.16799900000001</v>
      </c>
      <c r="AC22" s="168">
        <f>'AEO T32 Metral Prdcts 2022 Raw'!AF13</f>
        <v>129.305542</v>
      </c>
      <c r="AD22" s="168">
        <f>'AEO T32 Metral Prdcts 2022 Raw'!AG13</f>
        <v>128.95341500000001</v>
      </c>
      <c r="AE22" s="168">
        <f>'AEO T32 Metral Prdcts 2022 Raw'!AH13</f>
        <v>128.585815</v>
      </c>
      <c r="AF22" s="168">
        <f>'AEO T32 Metral Prdcts 2022 Raw'!AI13</f>
        <v>129.363327</v>
      </c>
      <c r="AG22" s="256">
        <f>'AEO T32 Metral Prdcts 2022 Raw'!AJ13</f>
        <v>5.0000000000000001E-3</v>
      </c>
    </row>
    <row r="23" spans="1:33" ht="15" customHeight="1" x14ac:dyDescent="0.25">
      <c r="A23" s="38" t="s">
        <v>865</v>
      </c>
      <c r="B23" s="163" t="s">
        <v>864</v>
      </c>
      <c r="C23" s="168">
        <f>'AEO T32 Metral Prdcts 2022 Raw'!F14</f>
        <v>0</v>
      </c>
      <c r="D23" s="168">
        <f>'AEO T32 Metral Prdcts 2022 Raw'!G14</f>
        <v>0</v>
      </c>
      <c r="E23" s="168">
        <f>'AEO T32 Metral Prdcts 2022 Raw'!H14</f>
        <v>0</v>
      </c>
      <c r="F23" s="168">
        <f>'AEO T32 Metral Prdcts 2022 Raw'!I14</f>
        <v>0</v>
      </c>
      <c r="G23" s="168">
        <f>'AEO T32 Metral Prdcts 2022 Raw'!J14</f>
        <v>0</v>
      </c>
      <c r="H23" s="168">
        <f>'AEO T32 Metral Prdcts 2022 Raw'!K14</f>
        <v>0</v>
      </c>
      <c r="I23" s="168">
        <f>'AEO T32 Metral Prdcts 2022 Raw'!L14</f>
        <v>0</v>
      </c>
      <c r="J23" s="168">
        <f>'AEO T32 Metral Prdcts 2022 Raw'!M14</f>
        <v>0</v>
      </c>
      <c r="K23" s="168">
        <f>'AEO T32 Metral Prdcts 2022 Raw'!N14</f>
        <v>0</v>
      </c>
      <c r="L23" s="168">
        <f>'AEO T32 Metral Prdcts 2022 Raw'!O14</f>
        <v>0</v>
      </c>
      <c r="M23" s="168">
        <f>'AEO T32 Metral Prdcts 2022 Raw'!P14</f>
        <v>0</v>
      </c>
      <c r="N23" s="168">
        <f>'AEO T32 Metral Prdcts 2022 Raw'!Q14</f>
        <v>0</v>
      </c>
      <c r="O23" s="168">
        <f>'AEO T32 Metral Prdcts 2022 Raw'!R14</f>
        <v>0</v>
      </c>
      <c r="P23" s="168">
        <f>'AEO T32 Metral Prdcts 2022 Raw'!S14</f>
        <v>0</v>
      </c>
      <c r="Q23" s="168">
        <f>'AEO T32 Metral Prdcts 2022 Raw'!T14</f>
        <v>0</v>
      </c>
      <c r="R23" s="168">
        <f>'AEO T32 Metral Prdcts 2022 Raw'!U14</f>
        <v>0</v>
      </c>
      <c r="S23" s="168">
        <f>'AEO T32 Metral Prdcts 2022 Raw'!V14</f>
        <v>0</v>
      </c>
      <c r="T23" s="168">
        <f>'AEO T32 Metral Prdcts 2022 Raw'!W14</f>
        <v>0</v>
      </c>
      <c r="U23" s="168">
        <f>'AEO T32 Metral Prdcts 2022 Raw'!X14</f>
        <v>0</v>
      </c>
      <c r="V23" s="168">
        <f>'AEO T32 Metral Prdcts 2022 Raw'!Y14</f>
        <v>0</v>
      </c>
      <c r="W23" s="168">
        <f>'AEO T32 Metral Prdcts 2022 Raw'!Z14</f>
        <v>0</v>
      </c>
      <c r="X23" s="168">
        <f>'AEO T32 Metral Prdcts 2022 Raw'!AA14</f>
        <v>0</v>
      </c>
      <c r="Y23" s="168">
        <f>'AEO T32 Metral Prdcts 2022 Raw'!AB14</f>
        <v>0</v>
      </c>
      <c r="Z23" s="168">
        <f>'AEO T32 Metral Prdcts 2022 Raw'!AC14</f>
        <v>0</v>
      </c>
      <c r="AA23" s="168">
        <f>'AEO T32 Metral Prdcts 2022 Raw'!AD14</f>
        <v>0</v>
      </c>
      <c r="AB23" s="168">
        <f>'AEO T32 Metral Prdcts 2022 Raw'!AE14</f>
        <v>0</v>
      </c>
      <c r="AC23" s="168">
        <f>'AEO T32 Metral Prdcts 2022 Raw'!AF14</f>
        <v>0</v>
      </c>
      <c r="AD23" s="168">
        <f>'AEO T32 Metral Prdcts 2022 Raw'!AG14</f>
        <v>0</v>
      </c>
      <c r="AE23" s="168">
        <f>'AEO T32 Metral Prdcts 2022 Raw'!AH14</f>
        <v>0</v>
      </c>
      <c r="AF23" s="168">
        <f>'AEO T32 Metral Prdcts 2022 Raw'!AI14</f>
        <v>0</v>
      </c>
      <c r="AG23" s="256" t="str">
        <f>'AEO T32 Metral Prdcts 2022 Raw'!AJ14</f>
        <v>- -</v>
      </c>
    </row>
    <row r="24" spans="1:33" ht="15" customHeight="1" x14ac:dyDescent="0.25">
      <c r="A24" s="38" t="s">
        <v>863</v>
      </c>
      <c r="B24" s="163" t="s">
        <v>31</v>
      </c>
      <c r="C24" s="168">
        <f>'AEO T32 Metral Prdcts 2022 Raw'!F15</f>
        <v>0</v>
      </c>
      <c r="D24" s="168">
        <f>'AEO T32 Metral Prdcts 2022 Raw'!G15</f>
        <v>0</v>
      </c>
      <c r="E24" s="168">
        <f>'AEO T32 Metral Prdcts 2022 Raw'!H15</f>
        <v>0</v>
      </c>
      <c r="F24" s="168">
        <f>'AEO T32 Metral Prdcts 2022 Raw'!I15</f>
        <v>0</v>
      </c>
      <c r="G24" s="168">
        <f>'AEO T32 Metral Prdcts 2022 Raw'!J15</f>
        <v>0</v>
      </c>
      <c r="H24" s="168">
        <f>'AEO T32 Metral Prdcts 2022 Raw'!K15</f>
        <v>0</v>
      </c>
      <c r="I24" s="168">
        <f>'AEO T32 Metral Prdcts 2022 Raw'!L15</f>
        <v>0</v>
      </c>
      <c r="J24" s="168">
        <f>'AEO T32 Metral Prdcts 2022 Raw'!M15</f>
        <v>0</v>
      </c>
      <c r="K24" s="168">
        <f>'AEO T32 Metral Prdcts 2022 Raw'!N15</f>
        <v>0</v>
      </c>
      <c r="L24" s="168">
        <f>'AEO T32 Metral Prdcts 2022 Raw'!O15</f>
        <v>0</v>
      </c>
      <c r="M24" s="168">
        <f>'AEO T32 Metral Prdcts 2022 Raw'!P15</f>
        <v>0</v>
      </c>
      <c r="N24" s="168">
        <f>'AEO T32 Metral Prdcts 2022 Raw'!Q15</f>
        <v>0</v>
      </c>
      <c r="O24" s="168">
        <f>'AEO T32 Metral Prdcts 2022 Raw'!R15</f>
        <v>0</v>
      </c>
      <c r="P24" s="168">
        <f>'AEO T32 Metral Prdcts 2022 Raw'!S15</f>
        <v>0</v>
      </c>
      <c r="Q24" s="168">
        <f>'AEO T32 Metral Prdcts 2022 Raw'!T15</f>
        <v>0</v>
      </c>
      <c r="R24" s="168">
        <f>'AEO T32 Metral Prdcts 2022 Raw'!U15</f>
        <v>0</v>
      </c>
      <c r="S24" s="168">
        <f>'AEO T32 Metral Prdcts 2022 Raw'!V15</f>
        <v>0</v>
      </c>
      <c r="T24" s="168">
        <f>'AEO T32 Metral Prdcts 2022 Raw'!W15</f>
        <v>0</v>
      </c>
      <c r="U24" s="168">
        <f>'AEO T32 Metral Prdcts 2022 Raw'!X15</f>
        <v>0</v>
      </c>
      <c r="V24" s="168">
        <f>'AEO T32 Metral Prdcts 2022 Raw'!Y15</f>
        <v>0</v>
      </c>
      <c r="W24" s="168">
        <f>'AEO T32 Metral Prdcts 2022 Raw'!Z15</f>
        <v>0</v>
      </c>
      <c r="X24" s="168">
        <f>'AEO T32 Metral Prdcts 2022 Raw'!AA15</f>
        <v>0</v>
      </c>
      <c r="Y24" s="168">
        <f>'AEO T32 Metral Prdcts 2022 Raw'!AB15</f>
        <v>0</v>
      </c>
      <c r="Z24" s="168">
        <f>'AEO T32 Metral Prdcts 2022 Raw'!AC15</f>
        <v>0</v>
      </c>
      <c r="AA24" s="168">
        <f>'AEO T32 Metral Prdcts 2022 Raw'!AD15</f>
        <v>0</v>
      </c>
      <c r="AB24" s="168">
        <f>'AEO T32 Metral Prdcts 2022 Raw'!AE15</f>
        <v>0</v>
      </c>
      <c r="AC24" s="168">
        <f>'AEO T32 Metral Prdcts 2022 Raw'!AF15</f>
        <v>0</v>
      </c>
      <c r="AD24" s="168">
        <f>'AEO T32 Metral Prdcts 2022 Raw'!AG15</f>
        <v>0</v>
      </c>
      <c r="AE24" s="168">
        <f>'AEO T32 Metral Prdcts 2022 Raw'!AH15</f>
        <v>0</v>
      </c>
      <c r="AF24" s="168">
        <f>'AEO T32 Metral Prdcts 2022 Raw'!AI15</f>
        <v>0</v>
      </c>
      <c r="AG24" s="256" t="str">
        <f>'AEO T32 Metral Prdcts 2022 Raw'!AJ15</f>
        <v>- -</v>
      </c>
    </row>
    <row r="25" spans="1:33" ht="12" customHeight="1" x14ac:dyDescent="0.25">
      <c r="A25" s="38" t="s">
        <v>862</v>
      </c>
      <c r="B25" s="163" t="s">
        <v>32</v>
      </c>
      <c r="C25" s="168">
        <f>'AEO T32 Metral Prdcts 2022 Raw'!F16</f>
        <v>0</v>
      </c>
      <c r="D25" s="168">
        <f>'AEO T32 Metral Prdcts 2022 Raw'!G16</f>
        <v>0</v>
      </c>
      <c r="E25" s="168">
        <f>'AEO T32 Metral Prdcts 2022 Raw'!H16</f>
        <v>0</v>
      </c>
      <c r="F25" s="168">
        <f>'AEO T32 Metral Prdcts 2022 Raw'!I16</f>
        <v>0</v>
      </c>
      <c r="G25" s="168">
        <f>'AEO T32 Metral Prdcts 2022 Raw'!J16</f>
        <v>0</v>
      </c>
      <c r="H25" s="168">
        <f>'AEO T32 Metral Prdcts 2022 Raw'!K16</f>
        <v>0</v>
      </c>
      <c r="I25" s="168">
        <f>'AEO T32 Metral Prdcts 2022 Raw'!L16</f>
        <v>0</v>
      </c>
      <c r="J25" s="168">
        <f>'AEO T32 Metral Prdcts 2022 Raw'!M16</f>
        <v>0</v>
      </c>
      <c r="K25" s="168">
        <f>'AEO T32 Metral Prdcts 2022 Raw'!N16</f>
        <v>0</v>
      </c>
      <c r="L25" s="168">
        <f>'AEO T32 Metral Prdcts 2022 Raw'!O16</f>
        <v>0</v>
      </c>
      <c r="M25" s="168">
        <f>'AEO T32 Metral Prdcts 2022 Raw'!P16</f>
        <v>0</v>
      </c>
      <c r="N25" s="168">
        <f>'AEO T32 Metral Prdcts 2022 Raw'!Q16</f>
        <v>0</v>
      </c>
      <c r="O25" s="168">
        <f>'AEO T32 Metral Prdcts 2022 Raw'!R16</f>
        <v>0</v>
      </c>
      <c r="P25" s="168">
        <f>'AEO T32 Metral Prdcts 2022 Raw'!S16</f>
        <v>0</v>
      </c>
      <c r="Q25" s="168">
        <f>'AEO T32 Metral Prdcts 2022 Raw'!T16</f>
        <v>0</v>
      </c>
      <c r="R25" s="168">
        <f>'AEO T32 Metral Prdcts 2022 Raw'!U16</f>
        <v>0</v>
      </c>
      <c r="S25" s="168">
        <f>'AEO T32 Metral Prdcts 2022 Raw'!V16</f>
        <v>0</v>
      </c>
      <c r="T25" s="168">
        <f>'AEO T32 Metral Prdcts 2022 Raw'!W16</f>
        <v>0</v>
      </c>
      <c r="U25" s="168">
        <f>'AEO T32 Metral Prdcts 2022 Raw'!X16</f>
        <v>0</v>
      </c>
      <c r="V25" s="168">
        <f>'AEO T32 Metral Prdcts 2022 Raw'!Y16</f>
        <v>0</v>
      </c>
      <c r="W25" s="168">
        <f>'AEO T32 Metral Prdcts 2022 Raw'!Z16</f>
        <v>0</v>
      </c>
      <c r="X25" s="168">
        <f>'AEO T32 Metral Prdcts 2022 Raw'!AA16</f>
        <v>0</v>
      </c>
      <c r="Y25" s="168">
        <f>'AEO T32 Metral Prdcts 2022 Raw'!AB16</f>
        <v>0</v>
      </c>
      <c r="Z25" s="168">
        <f>'AEO T32 Metral Prdcts 2022 Raw'!AC16</f>
        <v>0</v>
      </c>
      <c r="AA25" s="168">
        <f>'AEO T32 Metral Prdcts 2022 Raw'!AD16</f>
        <v>0</v>
      </c>
      <c r="AB25" s="168">
        <f>'AEO T32 Metral Prdcts 2022 Raw'!AE16</f>
        <v>0</v>
      </c>
      <c r="AC25" s="168">
        <f>'AEO T32 Metral Prdcts 2022 Raw'!AF16</f>
        <v>0</v>
      </c>
      <c r="AD25" s="168">
        <f>'AEO T32 Metral Prdcts 2022 Raw'!AG16</f>
        <v>0</v>
      </c>
      <c r="AE25" s="168">
        <f>'AEO T32 Metral Prdcts 2022 Raw'!AH16</f>
        <v>0</v>
      </c>
      <c r="AF25" s="168">
        <f>'AEO T32 Metral Prdcts 2022 Raw'!AI16</f>
        <v>0</v>
      </c>
      <c r="AG25" s="256" t="str">
        <f>'AEO T32 Metral Prdcts 2022 Raw'!AJ16</f>
        <v>- -</v>
      </c>
    </row>
    <row r="26" spans="1:33" ht="12" customHeight="1" x14ac:dyDescent="0.25">
      <c r="A26" s="38" t="s">
        <v>861</v>
      </c>
      <c r="B26" s="163" t="s">
        <v>36</v>
      </c>
      <c r="C26" s="168">
        <f>'AEO T32 Metral Prdcts 2022 Raw'!F17</f>
        <v>132.67797899999999</v>
      </c>
      <c r="D26" s="168">
        <f>'AEO T32 Metral Prdcts 2022 Raw'!G17</f>
        <v>133.64721700000001</v>
      </c>
      <c r="E26" s="168">
        <f>'AEO T32 Metral Prdcts 2022 Raw'!H17</f>
        <v>136.04837000000001</v>
      </c>
      <c r="F26" s="168">
        <f>'AEO T32 Metral Prdcts 2022 Raw'!I17</f>
        <v>138.315979</v>
      </c>
      <c r="G26" s="168">
        <f>'AEO T32 Metral Prdcts 2022 Raw'!J17</f>
        <v>139.539795</v>
      </c>
      <c r="H26" s="168">
        <f>'AEO T32 Metral Prdcts 2022 Raw'!K17</f>
        <v>140.22074900000001</v>
      </c>
      <c r="I26" s="168">
        <f>'AEO T32 Metral Prdcts 2022 Raw'!L17</f>
        <v>140.62766999999999</v>
      </c>
      <c r="J26" s="168">
        <f>'AEO T32 Metral Prdcts 2022 Raw'!M17</f>
        <v>140.72146599999999</v>
      </c>
      <c r="K26" s="168">
        <f>'AEO T32 Metral Prdcts 2022 Raw'!N17</f>
        <v>140.575211</v>
      </c>
      <c r="L26" s="168">
        <f>'AEO T32 Metral Prdcts 2022 Raw'!O17</f>
        <v>140.87501499999999</v>
      </c>
      <c r="M26" s="168">
        <f>'AEO T32 Metral Prdcts 2022 Raw'!P17</f>
        <v>141.492874</v>
      </c>
      <c r="N26" s="168">
        <f>'AEO T32 Metral Prdcts 2022 Raw'!Q17</f>
        <v>142.460342</v>
      </c>
      <c r="O26" s="168">
        <f>'AEO T32 Metral Prdcts 2022 Raw'!R17</f>
        <v>143.06973300000001</v>
      </c>
      <c r="P26" s="168">
        <f>'AEO T32 Metral Prdcts 2022 Raw'!S17</f>
        <v>143.794434</v>
      </c>
      <c r="Q26" s="168">
        <f>'AEO T32 Metral Prdcts 2022 Raw'!T17</f>
        <v>145.142349</v>
      </c>
      <c r="R26" s="168">
        <f>'AEO T32 Metral Prdcts 2022 Raw'!U17</f>
        <v>146.654831</v>
      </c>
      <c r="S26" s="168">
        <f>'AEO T32 Metral Prdcts 2022 Raw'!V17</f>
        <v>148.34359699999999</v>
      </c>
      <c r="T26" s="168">
        <f>'AEO T32 Metral Prdcts 2022 Raw'!W17</f>
        <v>149.55107100000001</v>
      </c>
      <c r="U26" s="168">
        <f>'AEO T32 Metral Prdcts 2022 Raw'!X17</f>
        <v>150.909729</v>
      </c>
      <c r="V26" s="168">
        <f>'AEO T32 Metral Prdcts 2022 Raw'!Y17</f>
        <v>151.479996</v>
      </c>
      <c r="W26" s="168">
        <f>'AEO T32 Metral Prdcts 2022 Raw'!Z17</f>
        <v>151.66937300000001</v>
      </c>
      <c r="X26" s="168">
        <f>'AEO T32 Metral Prdcts 2022 Raw'!AA17</f>
        <v>152.69233700000001</v>
      </c>
      <c r="Y26" s="168">
        <f>'AEO T32 Metral Prdcts 2022 Raw'!AB17</f>
        <v>154.03001399999999</v>
      </c>
      <c r="Z26" s="168">
        <f>'AEO T32 Metral Prdcts 2022 Raw'!AC17</f>
        <v>154.661652</v>
      </c>
      <c r="AA26" s="168">
        <f>'AEO T32 Metral Prdcts 2022 Raw'!AD17</f>
        <v>155.34139999999999</v>
      </c>
      <c r="AB26" s="168">
        <f>'AEO T32 Metral Prdcts 2022 Raw'!AE17</f>
        <v>156.93901099999999</v>
      </c>
      <c r="AC26" s="168">
        <f>'AEO T32 Metral Prdcts 2022 Raw'!AF17</f>
        <v>158.15387000000001</v>
      </c>
      <c r="AD26" s="168">
        <f>'AEO T32 Metral Prdcts 2022 Raw'!AG17</f>
        <v>157.891357</v>
      </c>
      <c r="AE26" s="168">
        <f>'AEO T32 Metral Prdcts 2022 Raw'!AH17</f>
        <v>157.62271100000001</v>
      </c>
      <c r="AF26" s="168">
        <f>'AEO T32 Metral Prdcts 2022 Raw'!AI17</f>
        <v>158.546356</v>
      </c>
      <c r="AG26" s="256">
        <f>'AEO T32 Metral Prdcts 2022 Raw'!AJ17</f>
        <v>6.0000000000000001E-3</v>
      </c>
    </row>
    <row r="27" spans="1:33" ht="12" customHeight="1" x14ac:dyDescent="0.25">
      <c r="A27" s="38" t="s">
        <v>860</v>
      </c>
      <c r="B27" s="162" t="s">
        <v>35</v>
      </c>
      <c r="C27" s="233">
        <f>'AEO T32 Metral Prdcts 2022 Raw'!F18</f>
        <v>244.444366</v>
      </c>
      <c r="D27" s="233">
        <f>'AEO T32 Metral Prdcts 2022 Raw'!G18</f>
        <v>247.270386</v>
      </c>
      <c r="E27" s="233">
        <f>'AEO T32 Metral Prdcts 2022 Raw'!H18</f>
        <v>251.86634799999999</v>
      </c>
      <c r="F27" s="233">
        <f>'AEO T32 Metral Prdcts 2022 Raw'!I18</f>
        <v>256.44949300000002</v>
      </c>
      <c r="G27" s="233">
        <f>'AEO T32 Metral Prdcts 2022 Raw'!J18</f>
        <v>258.89434799999998</v>
      </c>
      <c r="H27" s="233">
        <f>'AEO T32 Metral Prdcts 2022 Raw'!K18</f>
        <v>260.00134300000002</v>
      </c>
      <c r="I27" s="233">
        <f>'AEO T32 Metral Prdcts 2022 Raw'!L18</f>
        <v>260.32531699999998</v>
      </c>
      <c r="J27" s="233">
        <f>'AEO T32 Metral Prdcts 2022 Raw'!M18</f>
        <v>259.61331200000001</v>
      </c>
      <c r="K27" s="233">
        <f>'AEO T32 Metral Prdcts 2022 Raw'!N18</f>
        <v>258.63385</v>
      </c>
      <c r="L27" s="233">
        <f>'AEO T32 Metral Prdcts 2022 Raw'!O18</f>
        <v>258.74954200000002</v>
      </c>
      <c r="M27" s="233">
        <f>'AEO T32 Metral Prdcts 2022 Raw'!P18</f>
        <v>259.61773699999998</v>
      </c>
      <c r="N27" s="233">
        <f>'AEO T32 Metral Prdcts 2022 Raw'!Q18</f>
        <v>260.65292399999998</v>
      </c>
      <c r="O27" s="233">
        <f>'AEO T32 Metral Prdcts 2022 Raw'!R18</f>
        <v>261.43228099999999</v>
      </c>
      <c r="P27" s="233">
        <f>'AEO T32 Metral Prdcts 2022 Raw'!S18</f>
        <v>262.79858400000001</v>
      </c>
      <c r="Q27" s="233">
        <f>'AEO T32 Metral Prdcts 2022 Raw'!T18</f>
        <v>265.33297700000003</v>
      </c>
      <c r="R27" s="233">
        <f>'AEO T32 Metral Prdcts 2022 Raw'!U18</f>
        <v>268.17514</v>
      </c>
      <c r="S27" s="233">
        <f>'AEO T32 Metral Prdcts 2022 Raw'!V18</f>
        <v>271.13421599999998</v>
      </c>
      <c r="T27" s="233">
        <f>'AEO T32 Metral Prdcts 2022 Raw'!W18</f>
        <v>273.28018200000002</v>
      </c>
      <c r="U27" s="233">
        <f>'AEO T32 Metral Prdcts 2022 Raw'!X18</f>
        <v>275.65505999999999</v>
      </c>
      <c r="V27" s="233">
        <f>'AEO T32 Metral Prdcts 2022 Raw'!Y18</f>
        <v>276.69259599999998</v>
      </c>
      <c r="W27" s="233">
        <f>'AEO T32 Metral Prdcts 2022 Raw'!Z18</f>
        <v>276.88204999999999</v>
      </c>
      <c r="X27" s="233">
        <f>'AEO T32 Metral Prdcts 2022 Raw'!AA18</f>
        <v>278.75299100000001</v>
      </c>
      <c r="Y27" s="233">
        <f>'AEO T32 Metral Prdcts 2022 Raw'!AB18</f>
        <v>281.35217299999999</v>
      </c>
      <c r="Z27" s="233">
        <f>'AEO T32 Metral Prdcts 2022 Raw'!AC18</f>
        <v>282.65957600000002</v>
      </c>
      <c r="AA27" s="233">
        <f>'AEO T32 Metral Prdcts 2022 Raw'!AD18</f>
        <v>284.26119999999997</v>
      </c>
      <c r="AB27" s="233">
        <f>'AEO T32 Metral Prdcts 2022 Raw'!AE18</f>
        <v>287.25353999999999</v>
      </c>
      <c r="AC27" s="233">
        <f>'AEO T32 Metral Prdcts 2022 Raw'!AF18</f>
        <v>289.64117399999998</v>
      </c>
      <c r="AD27" s="233">
        <f>'AEO T32 Metral Prdcts 2022 Raw'!AG18</f>
        <v>289.03894000000003</v>
      </c>
      <c r="AE27" s="233">
        <f>'AEO T32 Metral Prdcts 2022 Raw'!AH18</f>
        <v>288.40924100000001</v>
      </c>
      <c r="AF27" s="233">
        <f>'AEO T32 Metral Prdcts 2022 Raw'!AI18</f>
        <v>290.12707499999999</v>
      </c>
      <c r="AG27" s="254">
        <f>'AEO T32 Metral Prdcts 2022 Raw'!AJ18</f>
        <v>6.0000000000000001E-3</v>
      </c>
    </row>
    <row r="28" spans="1:33" ht="12" customHeight="1" x14ac:dyDescent="0.25">
      <c r="C28" s="248"/>
      <c r="D28" s="248"/>
      <c r="E28" s="248"/>
      <c r="F28" s="248"/>
      <c r="G28" s="248"/>
      <c r="H28" s="248"/>
      <c r="I28" s="248"/>
      <c r="J28" s="248"/>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126"/>
    </row>
    <row r="29" spans="1:33" ht="12" customHeight="1" x14ac:dyDescent="0.25">
      <c r="B29" s="162" t="s">
        <v>859</v>
      </c>
      <c r="C29" s="248"/>
      <c r="D29" s="248"/>
      <c r="E29" s="248"/>
      <c r="F29" s="248"/>
      <c r="G29" s="248"/>
      <c r="H29" s="248"/>
      <c r="I29" s="248"/>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126"/>
    </row>
    <row r="30" spans="1:33" ht="12" customHeight="1" x14ac:dyDescent="0.25">
      <c r="A30" s="38" t="s">
        <v>858</v>
      </c>
      <c r="B30" s="163" t="s">
        <v>63</v>
      </c>
      <c r="C30" s="168">
        <f>'AEO T32 Metral Prdcts 2022 Raw'!F20</f>
        <v>0.514239</v>
      </c>
      <c r="D30" s="168">
        <f>'AEO T32 Metral Prdcts 2022 Raw'!G20</f>
        <v>1.066322</v>
      </c>
      <c r="E30" s="168">
        <f>'AEO T32 Metral Prdcts 2022 Raw'!H20</f>
        <v>1.1331880000000001</v>
      </c>
      <c r="F30" s="168">
        <f>'AEO T32 Metral Prdcts 2022 Raw'!I20</f>
        <v>1.1167180000000001</v>
      </c>
      <c r="G30" s="168">
        <f>'AEO T32 Metral Prdcts 2022 Raw'!J20</f>
        <v>1.114773</v>
      </c>
      <c r="H30" s="168">
        <f>'AEO T32 Metral Prdcts 2022 Raw'!K20</f>
        <v>1.1140600000000001</v>
      </c>
      <c r="I30" s="168">
        <f>'AEO T32 Metral Prdcts 2022 Raw'!L20</f>
        <v>1.1129789999999999</v>
      </c>
      <c r="J30" s="168">
        <f>'AEO T32 Metral Prdcts 2022 Raw'!M20</f>
        <v>1.0996729999999999</v>
      </c>
      <c r="K30" s="168">
        <f>'AEO T32 Metral Prdcts 2022 Raw'!N20</f>
        <v>1.086411</v>
      </c>
      <c r="L30" s="168">
        <f>'AEO T32 Metral Prdcts 2022 Raw'!O20</f>
        <v>1.0789120000000001</v>
      </c>
      <c r="M30" s="168">
        <f>'AEO T32 Metral Prdcts 2022 Raw'!P20</f>
        <v>1.077007</v>
      </c>
      <c r="N30" s="168">
        <f>'AEO T32 Metral Prdcts 2022 Raw'!Q20</f>
        <v>1.0740730000000001</v>
      </c>
      <c r="O30" s="168">
        <f>'AEO T32 Metral Prdcts 2022 Raw'!R20</f>
        <v>1.0702670000000001</v>
      </c>
      <c r="P30" s="168">
        <f>'AEO T32 Metral Prdcts 2022 Raw'!S20</f>
        <v>1.0736699999999999</v>
      </c>
      <c r="Q30" s="168">
        <f>'AEO T32 Metral Prdcts 2022 Raw'!T20</f>
        <v>1.0826020000000001</v>
      </c>
      <c r="R30" s="168">
        <f>'AEO T32 Metral Prdcts 2022 Raw'!U20</f>
        <v>1.092838</v>
      </c>
      <c r="S30" s="168">
        <f>'AEO T32 Metral Prdcts 2022 Raw'!V20</f>
        <v>1.098409</v>
      </c>
      <c r="T30" s="168">
        <f>'AEO T32 Metral Prdcts 2022 Raw'!W20</f>
        <v>1.102589</v>
      </c>
      <c r="U30" s="168">
        <f>'AEO T32 Metral Prdcts 2022 Raw'!X20</f>
        <v>1.1121970000000001</v>
      </c>
      <c r="V30" s="168">
        <f>'AEO T32 Metral Prdcts 2022 Raw'!Y20</f>
        <v>1.1131770000000001</v>
      </c>
      <c r="W30" s="168">
        <f>'AEO T32 Metral Prdcts 2022 Raw'!Z20</f>
        <v>1.115772</v>
      </c>
      <c r="X30" s="168">
        <f>'AEO T32 Metral Prdcts 2022 Raw'!AA20</f>
        <v>1.123893</v>
      </c>
      <c r="Y30" s="168">
        <f>'AEO T32 Metral Prdcts 2022 Raw'!AB20</f>
        <v>1.1263540000000001</v>
      </c>
      <c r="Z30" s="168">
        <f>'AEO T32 Metral Prdcts 2022 Raw'!AC20</f>
        <v>1.130385</v>
      </c>
      <c r="AA30" s="168">
        <f>'AEO T32 Metral Prdcts 2022 Raw'!AD20</f>
        <v>1.1456740000000001</v>
      </c>
      <c r="AB30" s="168">
        <f>'AEO T32 Metral Prdcts 2022 Raw'!AE20</f>
        <v>1.1672009999999999</v>
      </c>
      <c r="AC30" s="168">
        <f>'AEO T32 Metral Prdcts 2022 Raw'!AF20</f>
        <v>1.1871020000000001</v>
      </c>
      <c r="AD30" s="168">
        <f>'AEO T32 Metral Prdcts 2022 Raw'!AG20</f>
        <v>1.201532</v>
      </c>
      <c r="AE30" s="168">
        <f>'AEO T32 Metral Prdcts 2022 Raw'!AH20</f>
        <v>1.2121660000000001</v>
      </c>
      <c r="AF30" s="168">
        <f>'AEO T32 Metral Prdcts 2022 Raw'!AI20</f>
        <v>1.229317</v>
      </c>
      <c r="AG30" s="256">
        <f>'AEO T32 Metral Prdcts 2022 Raw'!AJ20</f>
        <v>3.1E-2</v>
      </c>
    </row>
    <row r="31" spans="1:33" ht="12" customHeight="1" x14ac:dyDescent="0.25">
      <c r="A31" s="38" t="s">
        <v>857</v>
      </c>
      <c r="B31" s="163" t="s">
        <v>27</v>
      </c>
      <c r="C31" s="168">
        <f>'AEO T32 Metral Prdcts 2022 Raw'!F21</f>
        <v>1.146209</v>
      </c>
      <c r="D31" s="168">
        <f>'AEO T32 Metral Prdcts 2022 Raw'!G21</f>
        <v>1.180542</v>
      </c>
      <c r="E31" s="168">
        <f>'AEO T32 Metral Prdcts 2022 Raw'!H21</f>
        <v>1.1883520000000001</v>
      </c>
      <c r="F31" s="168">
        <f>'AEO T32 Metral Prdcts 2022 Raw'!I21</f>
        <v>1.1996659999999999</v>
      </c>
      <c r="G31" s="168">
        <f>'AEO T32 Metral Prdcts 2022 Raw'!J21</f>
        <v>1.2147920000000001</v>
      </c>
      <c r="H31" s="168">
        <f>'AEO T32 Metral Prdcts 2022 Raw'!K21</f>
        <v>1.2276560000000001</v>
      </c>
      <c r="I31" s="168">
        <f>'AEO T32 Metral Prdcts 2022 Raw'!L21</f>
        <v>1.244051</v>
      </c>
      <c r="J31" s="168">
        <f>'AEO T32 Metral Prdcts 2022 Raw'!M21</f>
        <v>1.2657480000000001</v>
      </c>
      <c r="K31" s="168">
        <f>'AEO T32 Metral Prdcts 2022 Raw'!N21</f>
        <v>1.2864089999999999</v>
      </c>
      <c r="L31" s="168">
        <f>'AEO T32 Metral Prdcts 2022 Raw'!O21</f>
        <v>1.3061609999999999</v>
      </c>
      <c r="M31" s="168">
        <f>'AEO T32 Metral Prdcts 2022 Raw'!P21</f>
        <v>1.324811</v>
      </c>
      <c r="N31" s="168">
        <f>'AEO T32 Metral Prdcts 2022 Raw'!Q21</f>
        <v>1.3457460000000001</v>
      </c>
      <c r="O31" s="168">
        <f>'AEO T32 Metral Prdcts 2022 Raw'!R21</f>
        <v>1.3655949999999999</v>
      </c>
      <c r="P31" s="168">
        <f>'AEO T32 Metral Prdcts 2022 Raw'!S21</f>
        <v>1.3798870000000001</v>
      </c>
      <c r="Q31" s="168">
        <f>'AEO T32 Metral Prdcts 2022 Raw'!T21</f>
        <v>1.3986099999999999</v>
      </c>
      <c r="R31" s="168">
        <f>'AEO T32 Metral Prdcts 2022 Raw'!U21</f>
        <v>1.4192940000000001</v>
      </c>
      <c r="S31" s="168">
        <f>'AEO T32 Metral Prdcts 2022 Raw'!V21</f>
        <v>1.4392590000000001</v>
      </c>
      <c r="T31" s="168">
        <f>'AEO T32 Metral Prdcts 2022 Raw'!W21</f>
        <v>1.453816</v>
      </c>
      <c r="U31" s="168">
        <f>'AEO T32 Metral Prdcts 2022 Raw'!X21</f>
        <v>1.4693890000000001</v>
      </c>
      <c r="V31" s="168">
        <f>'AEO T32 Metral Prdcts 2022 Raw'!Y21</f>
        <v>1.484548</v>
      </c>
      <c r="W31" s="168">
        <f>'AEO T32 Metral Prdcts 2022 Raw'!Z21</f>
        <v>1.496329</v>
      </c>
      <c r="X31" s="168">
        <f>'AEO T32 Metral Prdcts 2022 Raw'!AA21</f>
        <v>1.51102</v>
      </c>
      <c r="Y31" s="168">
        <f>'AEO T32 Metral Prdcts 2022 Raw'!AB21</f>
        <v>1.527757</v>
      </c>
      <c r="Z31" s="168">
        <f>'AEO T32 Metral Prdcts 2022 Raw'!AC21</f>
        <v>1.5392539999999999</v>
      </c>
      <c r="AA31" s="168">
        <f>'AEO T32 Metral Prdcts 2022 Raw'!AD21</f>
        <v>1.5496920000000001</v>
      </c>
      <c r="AB31" s="168">
        <f>'AEO T32 Metral Prdcts 2022 Raw'!AE21</f>
        <v>1.5711809999999999</v>
      </c>
      <c r="AC31" s="168">
        <f>'AEO T32 Metral Prdcts 2022 Raw'!AF21</f>
        <v>1.5885389999999999</v>
      </c>
      <c r="AD31" s="168">
        <f>'AEO T32 Metral Prdcts 2022 Raw'!AG21</f>
        <v>1.600843</v>
      </c>
      <c r="AE31" s="168">
        <f>'AEO T32 Metral Prdcts 2022 Raw'!AH21</f>
        <v>1.6152610000000001</v>
      </c>
      <c r="AF31" s="168">
        <f>'AEO T32 Metral Prdcts 2022 Raw'!AI21</f>
        <v>1.6382129999999999</v>
      </c>
      <c r="AG31" s="256">
        <f>'AEO T32 Metral Prdcts 2022 Raw'!AJ21</f>
        <v>1.2E-2</v>
      </c>
    </row>
    <row r="32" spans="1:33" ht="12" customHeight="1" x14ac:dyDescent="0.25">
      <c r="A32" s="38" t="s">
        <v>856</v>
      </c>
      <c r="B32" s="163" t="s">
        <v>26</v>
      </c>
      <c r="C32" s="168">
        <f>'AEO T32 Metral Prdcts 2022 Raw'!F22</f>
        <v>2.8800000000000001E-4</v>
      </c>
      <c r="D32" s="168">
        <f>'AEO T32 Metral Prdcts 2022 Raw'!G22</f>
        <v>2.9799999999999998E-4</v>
      </c>
      <c r="E32" s="168">
        <f>'AEO T32 Metral Prdcts 2022 Raw'!H22</f>
        <v>3.0800000000000001E-4</v>
      </c>
      <c r="F32" s="168">
        <f>'AEO T32 Metral Prdcts 2022 Raw'!I22</f>
        <v>3.1700000000000001E-4</v>
      </c>
      <c r="G32" s="168">
        <f>'AEO T32 Metral Prdcts 2022 Raw'!J22</f>
        <v>3.2600000000000001E-4</v>
      </c>
      <c r="H32" s="168">
        <f>'AEO T32 Metral Prdcts 2022 Raw'!K22</f>
        <v>3.3399999999999999E-4</v>
      </c>
      <c r="I32" s="168">
        <f>'AEO T32 Metral Prdcts 2022 Raw'!L22</f>
        <v>3.4200000000000002E-4</v>
      </c>
      <c r="J32" s="168">
        <f>'AEO T32 Metral Prdcts 2022 Raw'!M22</f>
        <v>3.4900000000000003E-4</v>
      </c>
      <c r="K32" s="168">
        <f>'AEO T32 Metral Prdcts 2022 Raw'!N22</f>
        <v>3.5399999999999999E-4</v>
      </c>
      <c r="L32" s="168">
        <f>'AEO T32 Metral Prdcts 2022 Raw'!O22</f>
        <v>3.59E-4</v>
      </c>
      <c r="M32" s="168">
        <f>'AEO T32 Metral Prdcts 2022 Raw'!P22</f>
        <v>3.6200000000000002E-4</v>
      </c>
      <c r="N32" s="168">
        <f>'AEO T32 Metral Prdcts 2022 Raw'!Q22</f>
        <v>3.6400000000000001E-4</v>
      </c>
      <c r="O32" s="168">
        <f>'AEO T32 Metral Prdcts 2022 Raw'!R22</f>
        <v>3.6499999999999998E-4</v>
      </c>
      <c r="P32" s="168">
        <f>'AEO T32 Metral Prdcts 2022 Raw'!S22</f>
        <v>3.6499999999999998E-4</v>
      </c>
      <c r="Q32" s="168">
        <f>'AEO T32 Metral Prdcts 2022 Raw'!T22</f>
        <v>3.6499999999999998E-4</v>
      </c>
      <c r="R32" s="168">
        <f>'AEO T32 Metral Prdcts 2022 Raw'!U22</f>
        <v>3.6499999999999998E-4</v>
      </c>
      <c r="S32" s="168">
        <f>'AEO T32 Metral Prdcts 2022 Raw'!V22</f>
        <v>3.6499999999999998E-4</v>
      </c>
      <c r="T32" s="168">
        <f>'AEO T32 Metral Prdcts 2022 Raw'!W22</f>
        <v>3.6499999999999998E-4</v>
      </c>
      <c r="U32" s="168">
        <f>'AEO T32 Metral Prdcts 2022 Raw'!X22</f>
        <v>3.6499999999999998E-4</v>
      </c>
      <c r="V32" s="168">
        <f>'AEO T32 Metral Prdcts 2022 Raw'!Y22</f>
        <v>3.6499999999999998E-4</v>
      </c>
      <c r="W32" s="168">
        <f>'AEO T32 Metral Prdcts 2022 Raw'!Z22</f>
        <v>3.6499999999999998E-4</v>
      </c>
      <c r="X32" s="168">
        <f>'AEO T32 Metral Prdcts 2022 Raw'!AA22</f>
        <v>3.6499999999999998E-4</v>
      </c>
      <c r="Y32" s="168">
        <f>'AEO T32 Metral Prdcts 2022 Raw'!AB22</f>
        <v>3.6499999999999998E-4</v>
      </c>
      <c r="Z32" s="168">
        <f>'AEO T32 Metral Prdcts 2022 Raw'!AC22</f>
        <v>3.6499999999999998E-4</v>
      </c>
      <c r="AA32" s="168">
        <f>'AEO T32 Metral Prdcts 2022 Raw'!AD22</f>
        <v>3.6499999999999998E-4</v>
      </c>
      <c r="AB32" s="168">
        <f>'AEO T32 Metral Prdcts 2022 Raw'!AE22</f>
        <v>3.6499999999999998E-4</v>
      </c>
      <c r="AC32" s="168">
        <f>'AEO T32 Metral Prdcts 2022 Raw'!AF22</f>
        <v>3.6499999999999998E-4</v>
      </c>
      <c r="AD32" s="168">
        <f>'AEO T32 Metral Prdcts 2022 Raw'!AG22</f>
        <v>3.6499999999999998E-4</v>
      </c>
      <c r="AE32" s="168">
        <f>'AEO T32 Metral Prdcts 2022 Raw'!AH22</f>
        <v>3.6499999999999998E-4</v>
      </c>
      <c r="AF32" s="168">
        <f>'AEO T32 Metral Prdcts 2022 Raw'!AI22</f>
        <v>3.6499999999999998E-4</v>
      </c>
      <c r="AG32" s="256">
        <f>'AEO T32 Metral Prdcts 2022 Raw'!AJ22</f>
        <v>8.0000000000000002E-3</v>
      </c>
    </row>
    <row r="33" spans="1:33" ht="12" customHeight="1" x14ac:dyDescent="0.25">
      <c r="A33" s="38" t="s">
        <v>855</v>
      </c>
      <c r="B33" s="163" t="s">
        <v>821</v>
      </c>
      <c r="C33" s="168">
        <f>'AEO T32 Metral Prdcts 2022 Raw'!F23</f>
        <v>0</v>
      </c>
      <c r="D33" s="168">
        <f>'AEO T32 Metral Prdcts 2022 Raw'!G23</f>
        <v>0</v>
      </c>
      <c r="E33" s="168">
        <f>'AEO T32 Metral Prdcts 2022 Raw'!H23</f>
        <v>0</v>
      </c>
      <c r="F33" s="168">
        <f>'AEO T32 Metral Prdcts 2022 Raw'!I23</f>
        <v>0</v>
      </c>
      <c r="G33" s="168">
        <f>'AEO T32 Metral Prdcts 2022 Raw'!J23</f>
        <v>0</v>
      </c>
      <c r="H33" s="168">
        <f>'AEO T32 Metral Prdcts 2022 Raw'!K23</f>
        <v>0</v>
      </c>
      <c r="I33" s="168">
        <f>'AEO T32 Metral Prdcts 2022 Raw'!L23</f>
        <v>0</v>
      </c>
      <c r="J33" s="168">
        <f>'AEO T32 Metral Prdcts 2022 Raw'!M23</f>
        <v>0</v>
      </c>
      <c r="K33" s="168">
        <f>'AEO T32 Metral Prdcts 2022 Raw'!N23</f>
        <v>0</v>
      </c>
      <c r="L33" s="168">
        <f>'AEO T32 Metral Prdcts 2022 Raw'!O23</f>
        <v>0</v>
      </c>
      <c r="M33" s="168">
        <f>'AEO T32 Metral Prdcts 2022 Raw'!P23</f>
        <v>0</v>
      </c>
      <c r="N33" s="168">
        <f>'AEO T32 Metral Prdcts 2022 Raw'!Q23</f>
        <v>0</v>
      </c>
      <c r="O33" s="168">
        <f>'AEO T32 Metral Prdcts 2022 Raw'!R23</f>
        <v>0</v>
      </c>
      <c r="P33" s="168">
        <f>'AEO T32 Metral Prdcts 2022 Raw'!S23</f>
        <v>0</v>
      </c>
      <c r="Q33" s="168">
        <f>'AEO T32 Metral Prdcts 2022 Raw'!T23</f>
        <v>0</v>
      </c>
      <c r="R33" s="168">
        <f>'AEO T32 Metral Prdcts 2022 Raw'!U23</f>
        <v>0</v>
      </c>
      <c r="S33" s="168">
        <f>'AEO T32 Metral Prdcts 2022 Raw'!V23</f>
        <v>0</v>
      </c>
      <c r="T33" s="168">
        <f>'AEO T32 Metral Prdcts 2022 Raw'!W23</f>
        <v>0</v>
      </c>
      <c r="U33" s="168">
        <f>'AEO T32 Metral Prdcts 2022 Raw'!X23</f>
        <v>0</v>
      </c>
      <c r="V33" s="168">
        <f>'AEO T32 Metral Prdcts 2022 Raw'!Y23</f>
        <v>0</v>
      </c>
      <c r="W33" s="168">
        <f>'AEO T32 Metral Prdcts 2022 Raw'!Z23</f>
        <v>0</v>
      </c>
      <c r="X33" s="168">
        <f>'AEO T32 Metral Prdcts 2022 Raw'!AA23</f>
        <v>0</v>
      </c>
      <c r="Y33" s="168">
        <f>'AEO T32 Metral Prdcts 2022 Raw'!AB23</f>
        <v>0</v>
      </c>
      <c r="Z33" s="168">
        <f>'AEO T32 Metral Prdcts 2022 Raw'!AC23</f>
        <v>0</v>
      </c>
      <c r="AA33" s="168">
        <f>'AEO T32 Metral Prdcts 2022 Raw'!AD23</f>
        <v>0</v>
      </c>
      <c r="AB33" s="168">
        <f>'AEO T32 Metral Prdcts 2022 Raw'!AE23</f>
        <v>0</v>
      </c>
      <c r="AC33" s="168">
        <f>'AEO T32 Metral Prdcts 2022 Raw'!AF23</f>
        <v>0</v>
      </c>
      <c r="AD33" s="168">
        <f>'AEO T32 Metral Prdcts 2022 Raw'!AG23</f>
        <v>0</v>
      </c>
      <c r="AE33" s="168">
        <f>'AEO T32 Metral Prdcts 2022 Raw'!AH23</f>
        <v>0</v>
      </c>
      <c r="AF33" s="168">
        <f>'AEO T32 Metral Prdcts 2022 Raw'!AI23</f>
        <v>0</v>
      </c>
      <c r="AG33" s="256" t="str">
        <f>'AEO T32 Metral Prdcts 2022 Raw'!AJ23</f>
        <v>- -</v>
      </c>
    </row>
    <row r="34" spans="1:33" ht="12" customHeight="1" x14ac:dyDescent="0.25">
      <c r="A34" s="38" t="s">
        <v>854</v>
      </c>
      <c r="B34" s="163" t="s">
        <v>62</v>
      </c>
      <c r="C34" s="168">
        <f>'AEO T32 Metral Prdcts 2022 Raw'!F24</f>
        <v>1.660736</v>
      </c>
      <c r="D34" s="168">
        <f>'AEO T32 Metral Prdcts 2022 Raw'!G24</f>
        <v>2.2471619999999999</v>
      </c>
      <c r="E34" s="168">
        <f>'AEO T32 Metral Prdcts 2022 Raw'!H24</f>
        <v>2.3218480000000001</v>
      </c>
      <c r="F34" s="168">
        <f>'AEO T32 Metral Prdcts 2022 Raw'!I24</f>
        <v>2.3167010000000001</v>
      </c>
      <c r="G34" s="168">
        <f>'AEO T32 Metral Prdcts 2022 Raw'!J24</f>
        <v>2.3298909999999999</v>
      </c>
      <c r="H34" s="168">
        <f>'AEO T32 Metral Prdcts 2022 Raw'!K24</f>
        <v>2.34205</v>
      </c>
      <c r="I34" s="168">
        <f>'AEO T32 Metral Prdcts 2022 Raw'!L24</f>
        <v>2.3573729999999999</v>
      </c>
      <c r="J34" s="168">
        <f>'AEO T32 Metral Prdcts 2022 Raw'!M24</f>
        <v>2.3657689999999998</v>
      </c>
      <c r="K34" s="168">
        <f>'AEO T32 Metral Prdcts 2022 Raw'!N24</f>
        <v>2.373173</v>
      </c>
      <c r="L34" s="168">
        <f>'AEO T32 Metral Prdcts 2022 Raw'!O24</f>
        <v>2.3854320000000002</v>
      </c>
      <c r="M34" s="168">
        <f>'AEO T32 Metral Prdcts 2022 Raw'!P24</f>
        <v>2.40218</v>
      </c>
      <c r="N34" s="168">
        <f>'AEO T32 Metral Prdcts 2022 Raw'!Q24</f>
        <v>2.4201820000000001</v>
      </c>
      <c r="O34" s="168">
        <f>'AEO T32 Metral Prdcts 2022 Raw'!R24</f>
        <v>2.4362270000000001</v>
      </c>
      <c r="P34" s="168">
        <f>'AEO T32 Metral Prdcts 2022 Raw'!S24</f>
        <v>2.4539209999999998</v>
      </c>
      <c r="Q34" s="168">
        <f>'AEO T32 Metral Prdcts 2022 Raw'!T24</f>
        <v>2.4815770000000001</v>
      </c>
      <c r="R34" s="168">
        <f>'AEO T32 Metral Prdcts 2022 Raw'!U24</f>
        <v>2.5124960000000001</v>
      </c>
      <c r="S34" s="168">
        <f>'AEO T32 Metral Prdcts 2022 Raw'!V24</f>
        <v>2.538033</v>
      </c>
      <c r="T34" s="168">
        <f>'AEO T32 Metral Prdcts 2022 Raw'!W24</f>
        <v>2.5567700000000002</v>
      </c>
      <c r="U34" s="168">
        <f>'AEO T32 Metral Prdcts 2022 Raw'!X24</f>
        <v>2.5819510000000001</v>
      </c>
      <c r="V34" s="168">
        <f>'AEO T32 Metral Prdcts 2022 Raw'!Y24</f>
        <v>2.59809</v>
      </c>
      <c r="W34" s="168">
        <f>'AEO T32 Metral Prdcts 2022 Raw'!Z24</f>
        <v>2.612466</v>
      </c>
      <c r="X34" s="168">
        <f>'AEO T32 Metral Prdcts 2022 Raw'!AA24</f>
        <v>2.6352769999999999</v>
      </c>
      <c r="Y34" s="168">
        <f>'AEO T32 Metral Prdcts 2022 Raw'!AB24</f>
        <v>2.6544759999999998</v>
      </c>
      <c r="Z34" s="168">
        <f>'AEO T32 Metral Prdcts 2022 Raw'!AC24</f>
        <v>2.6700029999999999</v>
      </c>
      <c r="AA34" s="168">
        <f>'AEO T32 Metral Prdcts 2022 Raw'!AD24</f>
        <v>2.6957300000000002</v>
      </c>
      <c r="AB34" s="168">
        <f>'AEO T32 Metral Prdcts 2022 Raw'!AE24</f>
        <v>2.738747</v>
      </c>
      <c r="AC34" s="168">
        <f>'AEO T32 Metral Prdcts 2022 Raw'!AF24</f>
        <v>2.7760050000000001</v>
      </c>
      <c r="AD34" s="168">
        <f>'AEO T32 Metral Prdcts 2022 Raw'!AG24</f>
        <v>2.8027389999999999</v>
      </c>
      <c r="AE34" s="168">
        <f>'AEO T32 Metral Prdcts 2022 Raw'!AH24</f>
        <v>2.8277909999999999</v>
      </c>
      <c r="AF34" s="168">
        <f>'AEO T32 Metral Prdcts 2022 Raw'!AI24</f>
        <v>2.8678949999999999</v>
      </c>
      <c r="AG34" s="256">
        <f>'AEO T32 Metral Prdcts 2022 Raw'!AJ24</f>
        <v>1.9E-2</v>
      </c>
    </row>
    <row r="35" spans="1:33" ht="12" customHeight="1" x14ac:dyDescent="0.25">
      <c r="A35" s="38" t="s">
        <v>853</v>
      </c>
      <c r="B35" s="163" t="s">
        <v>30</v>
      </c>
      <c r="C35" s="168">
        <f>'AEO T32 Metral Prdcts 2022 Raw'!F25</f>
        <v>54.511420999999999</v>
      </c>
      <c r="D35" s="168">
        <f>'AEO T32 Metral Prdcts 2022 Raw'!G25</f>
        <v>56.419491000000001</v>
      </c>
      <c r="E35" s="168">
        <f>'AEO T32 Metral Prdcts 2022 Raw'!H25</f>
        <v>57.232619999999997</v>
      </c>
      <c r="F35" s="168">
        <f>'AEO T32 Metral Prdcts 2022 Raw'!I25</f>
        <v>57.913043999999999</v>
      </c>
      <c r="G35" s="168">
        <f>'AEO T32 Metral Prdcts 2022 Raw'!J25</f>
        <v>58.565753999999998</v>
      </c>
      <c r="H35" s="168">
        <f>'AEO T32 Metral Prdcts 2022 Raw'!K25</f>
        <v>59.095554</v>
      </c>
      <c r="I35" s="168">
        <f>'AEO T32 Metral Prdcts 2022 Raw'!L25</f>
        <v>59.682644000000003</v>
      </c>
      <c r="J35" s="168">
        <f>'AEO T32 Metral Prdcts 2022 Raw'!M25</f>
        <v>59.815528999999998</v>
      </c>
      <c r="K35" s="168">
        <f>'AEO T32 Metral Prdcts 2022 Raw'!N25</f>
        <v>59.933371999999999</v>
      </c>
      <c r="L35" s="168">
        <f>'AEO T32 Metral Prdcts 2022 Raw'!O25</f>
        <v>60.258426999999998</v>
      </c>
      <c r="M35" s="168">
        <f>'AEO T32 Metral Prdcts 2022 Raw'!P25</f>
        <v>60.82058</v>
      </c>
      <c r="N35" s="168">
        <f>'AEO T32 Metral Prdcts 2022 Raw'!Q25</f>
        <v>60.978329000000002</v>
      </c>
      <c r="O35" s="168">
        <f>'AEO T32 Metral Prdcts 2022 Raw'!R25</f>
        <v>61.400902000000002</v>
      </c>
      <c r="P35" s="168">
        <f>'AEO T32 Metral Prdcts 2022 Raw'!S25</f>
        <v>62.002051999999999</v>
      </c>
      <c r="Q35" s="168">
        <f>'AEO T32 Metral Prdcts 2022 Raw'!T25</f>
        <v>62.897362000000001</v>
      </c>
      <c r="R35" s="168">
        <f>'AEO T32 Metral Prdcts 2022 Raw'!U25</f>
        <v>63.870308000000001</v>
      </c>
      <c r="S35" s="168">
        <f>'AEO T32 Metral Prdcts 2022 Raw'!V25</f>
        <v>64.736435</v>
      </c>
      <c r="T35" s="168">
        <f>'AEO T32 Metral Prdcts 2022 Raw'!W25</f>
        <v>65.416106999999997</v>
      </c>
      <c r="U35" s="168">
        <f>'AEO T32 Metral Prdcts 2022 Raw'!X25</f>
        <v>66.172141999999994</v>
      </c>
      <c r="V35" s="168">
        <f>'AEO T32 Metral Prdcts 2022 Raw'!Y25</f>
        <v>66.871834000000007</v>
      </c>
      <c r="W35" s="168">
        <f>'AEO T32 Metral Prdcts 2022 Raw'!Z25</f>
        <v>67.407584999999997</v>
      </c>
      <c r="X35" s="168">
        <f>'AEO T32 Metral Prdcts 2022 Raw'!AA25</f>
        <v>68.261429000000007</v>
      </c>
      <c r="Y35" s="168">
        <f>'AEO T32 Metral Prdcts 2022 Raw'!AB25</f>
        <v>69.346237000000002</v>
      </c>
      <c r="Z35" s="168">
        <f>'AEO T32 Metral Prdcts 2022 Raw'!AC25</f>
        <v>70.178939999999997</v>
      </c>
      <c r="AA35" s="168">
        <f>'AEO T32 Metral Prdcts 2022 Raw'!AD25</f>
        <v>71.186867000000007</v>
      </c>
      <c r="AB35" s="168">
        <f>'AEO T32 Metral Prdcts 2022 Raw'!AE25</f>
        <v>72.385056000000006</v>
      </c>
      <c r="AC35" s="168">
        <f>'AEO T32 Metral Prdcts 2022 Raw'!AF25</f>
        <v>73.411720000000003</v>
      </c>
      <c r="AD35" s="168">
        <f>'AEO T32 Metral Prdcts 2022 Raw'!AG25</f>
        <v>74.203979000000004</v>
      </c>
      <c r="AE35" s="168">
        <f>'AEO T32 Metral Prdcts 2022 Raw'!AH25</f>
        <v>74.942618999999993</v>
      </c>
      <c r="AF35" s="168">
        <f>'AEO T32 Metral Prdcts 2022 Raw'!AI25</f>
        <v>75.981323000000003</v>
      </c>
      <c r="AG35" s="256">
        <f>'AEO T32 Metral Prdcts 2022 Raw'!AJ25</f>
        <v>1.2E-2</v>
      </c>
    </row>
    <row r="36" spans="1:33" ht="12" customHeight="1" x14ac:dyDescent="0.25">
      <c r="A36" s="38" t="s">
        <v>852</v>
      </c>
      <c r="B36" s="163" t="s">
        <v>31</v>
      </c>
      <c r="C36" s="168">
        <f>'AEO T32 Metral Prdcts 2022 Raw'!F26</f>
        <v>0</v>
      </c>
      <c r="D36" s="168">
        <f>'AEO T32 Metral Prdcts 2022 Raw'!G26</f>
        <v>0</v>
      </c>
      <c r="E36" s="168">
        <f>'AEO T32 Metral Prdcts 2022 Raw'!H26</f>
        <v>0</v>
      </c>
      <c r="F36" s="168">
        <f>'AEO T32 Metral Prdcts 2022 Raw'!I26</f>
        <v>0</v>
      </c>
      <c r="G36" s="168">
        <f>'AEO T32 Metral Prdcts 2022 Raw'!J26</f>
        <v>0</v>
      </c>
      <c r="H36" s="168">
        <f>'AEO T32 Metral Prdcts 2022 Raw'!K26</f>
        <v>0</v>
      </c>
      <c r="I36" s="168">
        <f>'AEO T32 Metral Prdcts 2022 Raw'!L26</f>
        <v>0</v>
      </c>
      <c r="J36" s="168">
        <f>'AEO T32 Metral Prdcts 2022 Raw'!M26</f>
        <v>0</v>
      </c>
      <c r="K36" s="168">
        <f>'AEO T32 Metral Prdcts 2022 Raw'!N26</f>
        <v>0</v>
      </c>
      <c r="L36" s="168">
        <f>'AEO T32 Metral Prdcts 2022 Raw'!O26</f>
        <v>0</v>
      </c>
      <c r="M36" s="168">
        <f>'AEO T32 Metral Prdcts 2022 Raw'!P26</f>
        <v>0</v>
      </c>
      <c r="N36" s="168">
        <f>'AEO T32 Metral Prdcts 2022 Raw'!Q26</f>
        <v>0</v>
      </c>
      <c r="O36" s="168">
        <f>'AEO T32 Metral Prdcts 2022 Raw'!R26</f>
        <v>0</v>
      </c>
      <c r="P36" s="168">
        <f>'AEO T32 Metral Prdcts 2022 Raw'!S26</f>
        <v>0</v>
      </c>
      <c r="Q36" s="168">
        <f>'AEO T32 Metral Prdcts 2022 Raw'!T26</f>
        <v>0</v>
      </c>
      <c r="R36" s="168">
        <f>'AEO T32 Metral Prdcts 2022 Raw'!U26</f>
        <v>0</v>
      </c>
      <c r="S36" s="168">
        <f>'AEO T32 Metral Prdcts 2022 Raw'!V26</f>
        <v>0</v>
      </c>
      <c r="T36" s="168">
        <f>'AEO T32 Metral Prdcts 2022 Raw'!W26</f>
        <v>0</v>
      </c>
      <c r="U36" s="168">
        <f>'AEO T32 Metral Prdcts 2022 Raw'!X26</f>
        <v>0</v>
      </c>
      <c r="V36" s="168">
        <f>'AEO T32 Metral Prdcts 2022 Raw'!Y26</f>
        <v>0</v>
      </c>
      <c r="W36" s="168">
        <f>'AEO T32 Metral Prdcts 2022 Raw'!Z26</f>
        <v>0</v>
      </c>
      <c r="X36" s="168">
        <f>'AEO T32 Metral Prdcts 2022 Raw'!AA26</f>
        <v>0</v>
      </c>
      <c r="Y36" s="168">
        <f>'AEO T32 Metral Prdcts 2022 Raw'!AB26</f>
        <v>0</v>
      </c>
      <c r="Z36" s="168">
        <f>'AEO T32 Metral Prdcts 2022 Raw'!AC26</f>
        <v>0</v>
      </c>
      <c r="AA36" s="168">
        <f>'AEO T32 Metral Prdcts 2022 Raw'!AD26</f>
        <v>0</v>
      </c>
      <c r="AB36" s="168">
        <f>'AEO T32 Metral Prdcts 2022 Raw'!AE26</f>
        <v>0</v>
      </c>
      <c r="AC36" s="168">
        <f>'AEO T32 Metral Prdcts 2022 Raw'!AF26</f>
        <v>0</v>
      </c>
      <c r="AD36" s="168">
        <f>'AEO T32 Metral Prdcts 2022 Raw'!AG26</f>
        <v>0</v>
      </c>
      <c r="AE36" s="168">
        <f>'AEO T32 Metral Prdcts 2022 Raw'!AH26</f>
        <v>0</v>
      </c>
      <c r="AF36" s="168">
        <f>'AEO T32 Metral Prdcts 2022 Raw'!AI26</f>
        <v>0</v>
      </c>
      <c r="AG36" s="256" t="str">
        <f>'AEO T32 Metral Prdcts 2022 Raw'!AJ26</f>
        <v>- -</v>
      </c>
    </row>
    <row r="37" spans="1:33" ht="12" customHeight="1" x14ac:dyDescent="0.25">
      <c r="A37" s="38" t="s">
        <v>851</v>
      </c>
      <c r="B37" s="163" t="s">
        <v>32</v>
      </c>
      <c r="C37" s="168">
        <f>'AEO T32 Metral Prdcts 2022 Raw'!F27</f>
        <v>0</v>
      </c>
      <c r="D37" s="168">
        <f>'AEO T32 Metral Prdcts 2022 Raw'!G27</f>
        <v>0</v>
      </c>
      <c r="E37" s="168">
        <f>'AEO T32 Metral Prdcts 2022 Raw'!H27</f>
        <v>0</v>
      </c>
      <c r="F37" s="168">
        <f>'AEO T32 Metral Prdcts 2022 Raw'!I27</f>
        <v>0</v>
      </c>
      <c r="G37" s="168">
        <f>'AEO T32 Metral Prdcts 2022 Raw'!J27</f>
        <v>0</v>
      </c>
      <c r="H37" s="168">
        <f>'AEO T32 Metral Prdcts 2022 Raw'!K27</f>
        <v>0</v>
      </c>
      <c r="I37" s="168">
        <f>'AEO T32 Metral Prdcts 2022 Raw'!L27</f>
        <v>0</v>
      </c>
      <c r="J37" s="168">
        <f>'AEO T32 Metral Prdcts 2022 Raw'!M27</f>
        <v>0</v>
      </c>
      <c r="K37" s="168">
        <f>'AEO T32 Metral Prdcts 2022 Raw'!N27</f>
        <v>0</v>
      </c>
      <c r="L37" s="168">
        <f>'AEO T32 Metral Prdcts 2022 Raw'!O27</f>
        <v>0</v>
      </c>
      <c r="M37" s="168">
        <f>'AEO T32 Metral Prdcts 2022 Raw'!P27</f>
        <v>0</v>
      </c>
      <c r="N37" s="168">
        <f>'AEO T32 Metral Prdcts 2022 Raw'!Q27</f>
        <v>0</v>
      </c>
      <c r="O37" s="168">
        <f>'AEO T32 Metral Prdcts 2022 Raw'!R27</f>
        <v>0</v>
      </c>
      <c r="P37" s="168">
        <f>'AEO T32 Metral Prdcts 2022 Raw'!S27</f>
        <v>0</v>
      </c>
      <c r="Q37" s="168">
        <f>'AEO T32 Metral Prdcts 2022 Raw'!T27</f>
        <v>0</v>
      </c>
      <c r="R37" s="168">
        <f>'AEO T32 Metral Prdcts 2022 Raw'!U27</f>
        <v>0</v>
      </c>
      <c r="S37" s="168">
        <f>'AEO T32 Metral Prdcts 2022 Raw'!V27</f>
        <v>0</v>
      </c>
      <c r="T37" s="168">
        <f>'AEO T32 Metral Prdcts 2022 Raw'!W27</f>
        <v>0</v>
      </c>
      <c r="U37" s="168">
        <f>'AEO T32 Metral Prdcts 2022 Raw'!X27</f>
        <v>0</v>
      </c>
      <c r="V37" s="168">
        <f>'AEO T32 Metral Prdcts 2022 Raw'!Y27</f>
        <v>0</v>
      </c>
      <c r="W37" s="168">
        <f>'AEO T32 Metral Prdcts 2022 Raw'!Z27</f>
        <v>0</v>
      </c>
      <c r="X37" s="168">
        <f>'AEO T32 Metral Prdcts 2022 Raw'!AA27</f>
        <v>0</v>
      </c>
      <c r="Y37" s="168">
        <f>'AEO T32 Metral Prdcts 2022 Raw'!AB27</f>
        <v>0</v>
      </c>
      <c r="Z37" s="168">
        <f>'AEO T32 Metral Prdcts 2022 Raw'!AC27</f>
        <v>0</v>
      </c>
      <c r="AA37" s="168">
        <f>'AEO T32 Metral Prdcts 2022 Raw'!AD27</f>
        <v>0</v>
      </c>
      <c r="AB37" s="168">
        <f>'AEO T32 Metral Prdcts 2022 Raw'!AE27</f>
        <v>0</v>
      </c>
      <c r="AC37" s="168">
        <f>'AEO T32 Metral Prdcts 2022 Raw'!AF27</f>
        <v>0</v>
      </c>
      <c r="AD37" s="168">
        <f>'AEO T32 Metral Prdcts 2022 Raw'!AG27</f>
        <v>0</v>
      </c>
      <c r="AE37" s="168">
        <f>'AEO T32 Metral Prdcts 2022 Raw'!AH27</f>
        <v>0</v>
      </c>
      <c r="AF37" s="168">
        <f>'AEO T32 Metral Prdcts 2022 Raw'!AI27</f>
        <v>0</v>
      </c>
      <c r="AG37" s="256" t="str">
        <f>'AEO T32 Metral Prdcts 2022 Raw'!AJ27</f>
        <v>- -</v>
      </c>
    </row>
    <row r="38" spans="1:33" ht="12" customHeight="1" x14ac:dyDescent="0.25">
      <c r="A38" s="38" t="s">
        <v>850</v>
      </c>
      <c r="B38" s="163" t="s">
        <v>36</v>
      </c>
      <c r="C38" s="168">
        <f>'AEO T32 Metral Prdcts 2022 Raw'!F28</f>
        <v>75.127540999999994</v>
      </c>
      <c r="D38" s="168">
        <f>'AEO T32 Metral Prdcts 2022 Raw'!G28</f>
        <v>77.348488000000003</v>
      </c>
      <c r="E38" s="168">
        <f>'AEO T32 Metral Prdcts 2022 Raw'!H28</f>
        <v>78.154831000000001</v>
      </c>
      <c r="F38" s="168">
        <f>'AEO T32 Metral Prdcts 2022 Raw'!I28</f>
        <v>78.567352</v>
      </c>
      <c r="G38" s="168">
        <f>'AEO T32 Metral Prdcts 2022 Raw'!J28</f>
        <v>79.201201999999995</v>
      </c>
      <c r="H38" s="168">
        <f>'AEO T32 Metral Prdcts 2022 Raw'!K28</f>
        <v>79.983306999999996</v>
      </c>
      <c r="I38" s="168">
        <f>'AEO T32 Metral Prdcts 2022 Raw'!L28</f>
        <v>81.048569000000001</v>
      </c>
      <c r="J38" s="168">
        <f>'AEO T32 Metral Prdcts 2022 Raw'!M28</f>
        <v>82.103370999999996</v>
      </c>
      <c r="K38" s="168">
        <f>'AEO T32 Metral Prdcts 2022 Raw'!N28</f>
        <v>83.010513000000003</v>
      </c>
      <c r="L38" s="168">
        <f>'AEO T32 Metral Prdcts 2022 Raw'!O28</f>
        <v>83.934760999999995</v>
      </c>
      <c r="M38" s="168">
        <f>'AEO T32 Metral Prdcts 2022 Raw'!P28</f>
        <v>84.959594999999993</v>
      </c>
      <c r="N38" s="168">
        <f>'AEO T32 Metral Prdcts 2022 Raw'!Q28</f>
        <v>85.969727000000006</v>
      </c>
      <c r="O38" s="168">
        <f>'AEO T32 Metral Prdcts 2022 Raw'!R28</f>
        <v>86.953254999999999</v>
      </c>
      <c r="P38" s="168">
        <f>'AEO T32 Metral Prdcts 2022 Raw'!S28</f>
        <v>87.747344999999996</v>
      </c>
      <c r="Q38" s="168">
        <f>'AEO T32 Metral Prdcts 2022 Raw'!T28</f>
        <v>88.893028000000001</v>
      </c>
      <c r="R38" s="168">
        <f>'AEO T32 Metral Prdcts 2022 Raw'!U28</f>
        <v>90.134567000000004</v>
      </c>
      <c r="S38" s="168">
        <f>'AEO T32 Metral Prdcts 2022 Raw'!V28</f>
        <v>91.428321999999994</v>
      </c>
      <c r="T38" s="168">
        <f>'AEO T32 Metral Prdcts 2022 Raw'!W28</f>
        <v>92.418671000000003</v>
      </c>
      <c r="U38" s="168">
        <f>'AEO T32 Metral Prdcts 2022 Raw'!X28</f>
        <v>93.529838999999996</v>
      </c>
      <c r="V38" s="168">
        <f>'AEO T32 Metral Prdcts 2022 Raw'!Y28</f>
        <v>94.505043000000001</v>
      </c>
      <c r="W38" s="168">
        <f>'AEO T32 Metral Prdcts 2022 Raw'!Z28</f>
        <v>95.388626000000002</v>
      </c>
      <c r="X38" s="168">
        <f>'AEO T32 Metral Prdcts 2022 Raw'!AA28</f>
        <v>96.507323999999997</v>
      </c>
      <c r="Y38" s="168">
        <f>'AEO T32 Metral Prdcts 2022 Raw'!AB28</f>
        <v>97.769508000000002</v>
      </c>
      <c r="Z38" s="168">
        <f>'AEO T32 Metral Prdcts 2022 Raw'!AC28</f>
        <v>98.714721999999995</v>
      </c>
      <c r="AA38" s="168">
        <f>'AEO T32 Metral Prdcts 2022 Raw'!AD28</f>
        <v>99.659774999999996</v>
      </c>
      <c r="AB38" s="168">
        <f>'AEO T32 Metral Prdcts 2022 Raw'!AE28</f>
        <v>101.21373</v>
      </c>
      <c r="AC38" s="168">
        <f>'AEO T32 Metral Prdcts 2022 Raw'!AF28</f>
        <v>102.43053399999999</v>
      </c>
      <c r="AD38" s="168">
        <f>'AEO T32 Metral Prdcts 2022 Raw'!AG28</f>
        <v>103.428871</v>
      </c>
      <c r="AE38" s="168">
        <f>'AEO T32 Metral Prdcts 2022 Raw'!AH28</f>
        <v>104.447456</v>
      </c>
      <c r="AF38" s="168">
        <f>'AEO T32 Metral Prdcts 2022 Raw'!AI28</f>
        <v>105.896973</v>
      </c>
      <c r="AG38" s="256">
        <f>'AEO T32 Metral Prdcts 2022 Raw'!AJ28</f>
        <v>1.2E-2</v>
      </c>
    </row>
    <row r="39" spans="1:33" ht="12" customHeight="1" x14ac:dyDescent="0.25">
      <c r="A39" s="38" t="s">
        <v>849</v>
      </c>
      <c r="B39" s="162" t="s">
        <v>35</v>
      </c>
      <c r="C39" s="233">
        <f>'AEO T32 Metral Prdcts 2022 Raw'!F29</f>
        <v>131.29969800000001</v>
      </c>
      <c r="D39" s="233">
        <f>'AEO T32 Metral Prdcts 2022 Raw'!G29</f>
        <v>136.01513700000001</v>
      </c>
      <c r="E39" s="233">
        <f>'AEO T32 Metral Prdcts 2022 Raw'!H29</f>
        <v>137.70929000000001</v>
      </c>
      <c r="F39" s="233">
        <f>'AEO T32 Metral Prdcts 2022 Raw'!I29</f>
        <v>138.797089</v>
      </c>
      <c r="G39" s="233">
        <f>'AEO T32 Metral Prdcts 2022 Raw'!J29</f>
        <v>140.09684799999999</v>
      </c>
      <c r="H39" s="233">
        <f>'AEO T32 Metral Prdcts 2022 Raw'!K29</f>
        <v>141.42091400000001</v>
      </c>
      <c r="I39" s="233">
        <f>'AEO T32 Metral Prdcts 2022 Raw'!L29</f>
        <v>143.088593</v>
      </c>
      <c r="J39" s="233">
        <f>'AEO T32 Metral Prdcts 2022 Raw'!M29</f>
        <v>144.28466800000001</v>
      </c>
      <c r="K39" s="233">
        <f>'AEO T32 Metral Prdcts 2022 Raw'!N29</f>
        <v>145.31706199999999</v>
      </c>
      <c r="L39" s="233">
        <f>'AEO T32 Metral Prdcts 2022 Raw'!O29</f>
        <v>146.57861299999999</v>
      </c>
      <c r="M39" s="233">
        <f>'AEO T32 Metral Prdcts 2022 Raw'!P29</f>
        <v>148.18235799999999</v>
      </c>
      <c r="N39" s="233">
        <f>'AEO T32 Metral Prdcts 2022 Raw'!Q29</f>
        <v>149.36823999999999</v>
      </c>
      <c r="O39" s="233">
        <f>'AEO T32 Metral Prdcts 2022 Raw'!R29</f>
        <v>150.79037500000001</v>
      </c>
      <c r="P39" s="233">
        <f>'AEO T32 Metral Prdcts 2022 Raw'!S29</f>
        <v>152.20330799999999</v>
      </c>
      <c r="Q39" s="233">
        <f>'AEO T32 Metral Prdcts 2022 Raw'!T29</f>
        <v>154.271973</v>
      </c>
      <c r="R39" s="233">
        <f>'AEO T32 Metral Prdcts 2022 Raw'!U29</f>
        <v>156.51736500000001</v>
      </c>
      <c r="S39" s="233">
        <f>'AEO T32 Metral Prdcts 2022 Raw'!V29</f>
        <v>158.702789</v>
      </c>
      <c r="T39" s="233">
        <f>'AEO T32 Metral Prdcts 2022 Raw'!W29</f>
        <v>160.39154099999999</v>
      </c>
      <c r="U39" s="233">
        <f>'AEO T32 Metral Prdcts 2022 Raw'!X29</f>
        <v>162.28393600000001</v>
      </c>
      <c r="V39" s="233">
        <f>'AEO T32 Metral Prdcts 2022 Raw'!Y29</f>
        <v>163.974976</v>
      </c>
      <c r="W39" s="233">
        <f>'AEO T32 Metral Prdcts 2022 Raw'!Z29</f>
        <v>165.40867600000001</v>
      </c>
      <c r="X39" s="233">
        <f>'AEO T32 Metral Prdcts 2022 Raw'!AA29</f>
        <v>167.404022</v>
      </c>
      <c r="Y39" s="233">
        <f>'AEO T32 Metral Prdcts 2022 Raw'!AB29</f>
        <v>169.77023299999999</v>
      </c>
      <c r="Z39" s="233">
        <f>'AEO T32 Metral Prdcts 2022 Raw'!AC29</f>
        <v>171.56366</v>
      </c>
      <c r="AA39" s="233">
        <f>'AEO T32 Metral Prdcts 2022 Raw'!AD29</f>
        <v>173.542374</v>
      </c>
      <c r="AB39" s="233">
        <f>'AEO T32 Metral Prdcts 2022 Raw'!AE29</f>
        <v>176.337524</v>
      </c>
      <c r="AC39" s="233">
        <f>'AEO T32 Metral Prdcts 2022 Raw'!AF29</f>
        <v>178.618256</v>
      </c>
      <c r="AD39" s="233">
        <f>'AEO T32 Metral Prdcts 2022 Raw'!AG29</f>
        <v>180.43559300000001</v>
      </c>
      <c r="AE39" s="233">
        <f>'AEO T32 Metral Prdcts 2022 Raw'!AH29</f>
        <v>182.21786499999999</v>
      </c>
      <c r="AF39" s="233">
        <f>'AEO T32 Metral Prdcts 2022 Raw'!AI29</f>
        <v>184.746185</v>
      </c>
      <c r="AG39" s="254">
        <f>'AEO T32 Metral Prdcts 2022 Raw'!AJ29</f>
        <v>1.2E-2</v>
      </c>
    </row>
    <row r="40" spans="1:33" ht="12" customHeight="1" x14ac:dyDescent="0.25">
      <c r="C40" s="248"/>
      <c r="D40" s="248"/>
      <c r="E40" s="248"/>
      <c r="F40" s="248"/>
      <c r="G40" s="248"/>
      <c r="H40" s="248"/>
      <c r="I40" s="248"/>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126"/>
    </row>
    <row r="41" spans="1:33" ht="15" customHeight="1" x14ac:dyDescent="0.25">
      <c r="B41" s="162" t="s">
        <v>848</v>
      </c>
      <c r="C41" s="248"/>
      <c r="D41" s="248"/>
      <c r="E41" s="248"/>
      <c r="F41" s="248"/>
      <c r="G41" s="248"/>
      <c r="H41" s="248"/>
      <c r="I41" s="248"/>
      <c r="J41" s="248"/>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126"/>
    </row>
    <row r="42" spans="1:33" ht="15" customHeight="1" x14ac:dyDescent="0.25">
      <c r="A42" s="38" t="s">
        <v>847</v>
      </c>
      <c r="B42" s="163" t="s">
        <v>63</v>
      </c>
      <c r="C42" s="168">
        <f>'AEO T32 Metral Prdcts 2022 Raw'!F31</f>
        <v>0</v>
      </c>
      <c r="D42" s="168">
        <f>'AEO T32 Metral Prdcts 2022 Raw'!G31</f>
        <v>0</v>
      </c>
      <c r="E42" s="168">
        <f>'AEO T32 Metral Prdcts 2022 Raw'!H31</f>
        <v>0</v>
      </c>
      <c r="F42" s="168">
        <f>'AEO T32 Metral Prdcts 2022 Raw'!I31</f>
        <v>0</v>
      </c>
      <c r="G42" s="168">
        <f>'AEO T32 Metral Prdcts 2022 Raw'!J31</f>
        <v>0</v>
      </c>
      <c r="H42" s="168">
        <f>'AEO T32 Metral Prdcts 2022 Raw'!K31</f>
        <v>0</v>
      </c>
      <c r="I42" s="168">
        <f>'AEO T32 Metral Prdcts 2022 Raw'!L31</f>
        <v>0</v>
      </c>
      <c r="J42" s="168">
        <f>'AEO T32 Metral Prdcts 2022 Raw'!M31</f>
        <v>0</v>
      </c>
      <c r="K42" s="168">
        <f>'AEO T32 Metral Prdcts 2022 Raw'!N31</f>
        <v>0</v>
      </c>
      <c r="L42" s="168">
        <f>'AEO T32 Metral Prdcts 2022 Raw'!O31</f>
        <v>0</v>
      </c>
      <c r="M42" s="168">
        <f>'AEO T32 Metral Prdcts 2022 Raw'!P31</f>
        <v>0</v>
      </c>
      <c r="N42" s="168">
        <f>'AEO T32 Metral Prdcts 2022 Raw'!Q31</f>
        <v>0</v>
      </c>
      <c r="O42" s="168">
        <f>'AEO T32 Metral Prdcts 2022 Raw'!R31</f>
        <v>0</v>
      </c>
      <c r="P42" s="168">
        <f>'AEO T32 Metral Prdcts 2022 Raw'!S31</f>
        <v>0</v>
      </c>
      <c r="Q42" s="168">
        <f>'AEO T32 Metral Prdcts 2022 Raw'!T31</f>
        <v>0</v>
      </c>
      <c r="R42" s="168">
        <f>'AEO T32 Metral Prdcts 2022 Raw'!U31</f>
        <v>0</v>
      </c>
      <c r="S42" s="168">
        <f>'AEO T32 Metral Prdcts 2022 Raw'!V31</f>
        <v>0</v>
      </c>
      <c r="T42" s="168">
        <f>'AEO T32 Metral Prdcts 2022 Raw'!W31</f>
        <v>0</v>
      </c>
      <c r="U42" s="168">
        <f>'AEO T32 Metral Prdcts 2022 Raw'!X31</f>
        <v>0</v>
      </c>
      <c r="V42" s="168">
        <f>'AEO T32 Metral Prdcts 2022 Raw'!Y31</f>
        <v>0</v>
      </c>
      <c r="W42" s="168">
        <f>'AEO T32 Metral Prdcts 2022 Raw'!Z31</f>
        <v>0</v>
      </c>
      <c r="X42" s="168">
        <f>'AEO T32 Metral Prdcts 2022 Raw'!AA31</f>
        <v>0</v>
      </c>
      <c r="Y42" s="168">
        <f>'AEO T32 Metral Prdcts 2022 Raw'!AB31</f>
        <v>0</v>
      </c>
      <c r="Z42" s="168">
        <f>'AEO T32 Metral Prdcts 2022 Raw'!AC31</f>
        <v>0</v>
      </c>
      <c r="AA42" s="168">
        <f>'AEO T32 Metral Prdcts 2022 Raw'!AD31</f>
        <v>0</v>
      </c>
      <c r="AB42" s="168">
        <f>'AEO T32 Metral Prdcts 2022 Raw'!AE31</f>
        <v>0</v>
      </c>
      <c r="AC42" s="168">
        <f>'AEO T32 Metral Prdcts 2022 Raw'!AF31</f>
        <v>0</v>
      </c>
      <c r="AD42" s="168">
        <f>'AEO T32 Metral Prdcts 2022 Raw'!AG31</f>
        <v>0</v>
      </c>
      <c r="AE42" s="168">
        <f>'AEO T32 Metral Prdcts 2022 Raw'!AH31</f>
        <v>0</v>
      </c>
      <c r="AF42" s="168">
        <f>'AEO T32 Metral Prdcts 2022 Raw'!AI31</f>
        <v>0</v>
      </c>
      <c r="AG42" s="256" t="str">
        <f>'AEO T32 Metral Prdcts 2022 Raw'!AJ31</f>
        <v>- -</v>
      </c>
    </row>
    <row r="43" spans="1:33" ht="15" customHeight="1" x14ac:dyDescent="0.25">
      <c r="A43" s="38" t="s">
        <v>846</v>
      </c>
      <c r="B43" s="163" t="s">
        <v>27</v>
      </c>
      <c r="C43" s="168">
        <f>'AEO T32 Metral Prdcts 2022 Raw'!F32</f>
        <v>0</v>
      </c>
      <c r="D43" s="168">
        <f>'AEO T32 Metral Prdcts 2022 Raw'!G32</f>
        <v>0</v>
      </c>
      <c r="E43" s="168">
        <f>'AEO T32 Metral Prdcts 2022 Raw'!H32</f>
        <v>0</v>
      </c>
      <c r="F43" s="168">
        <f>'AEO T32 Metral Prdcts 2022 Raw'!I32</f>
        <v>0</v>
      </c>
      <c r="G43" s="168">
        <f>'AEO T32 Metral Prdcts 2022 Raw'!J32</f>
        <v>0</v>
      </c>
      <c r="H43" s="168">
        <f>'AEO T32 Metral Prdcts 2022 Raw'!K32</f>
        <v>0</v>
      </c>
      <c r="I43" s="168">
        <f>'AEO T32 Metral Prdcts 2022 Raw'!L32</f>
        <v>0</v>
      </c>
      <c r="J43" s="168">
        <f>'AEO T32 Metral Prdcts 2022 Raw'!M32</f>
        <v>0</v>
      </c>
      <c r="K43" s="168">
        <f>'AEO T32 Metral Prdcts 2022 Raw'!N32</f>
        <v>0</v>
      </c>
      <c r="L43" s="168">
        <f>'AEO T32 Metral Prdcts 2022 Raw'!O32</f>
        <v>0</v>
      </c>
      <c r="M43" s="168">
        <f>'AEO T32 Metral Prdcts 2022 Raw'!P32</f>
        <v>0</v>
      </c>
      <c r="N43" s="168">
        <f>'AEO T32 Metral Prdcts 2022 Raw'!Q32</f>
        <v>0</v>
      </c>
      <c r="O43" s="168">
        <f>'AEO T32 Metral Prdcts 2022 Raw'!R32</f>
        <v>0</v>
      </c>
      <c r="P43" s="168">
        <f>'AEO T32 Metral Prdcts 2022 Raw'!S32</f>
        <v>0</v>
      </c>
      <c r="Q43" s="168">
        <f>'AEO T32 Metral Prdcts 2022 Raw'!T32</f>
        <v>0</v>
      </c>
      <c r="R43" s="168">
        <f>'AEO T32 Metral Prdcts 2022 Raw'!U32</f>
        <v>0</v>
      </c>
      <c r="S43" s="168">
        <f>'AEO T32 Metral Prdcts 2022 Raw'!V32</f>
        <v>0</v>
      </c>
      <c r="T43" s="168">
        <f>'AEO T32 Metral Prdcts 2022 Raw'!W32</f>
        <v>0</v>
      </c>
      <c r="U43" s="168">
        <f>'AEO T32 Metral Prdcts 2022 Raw'!X32</f>
        <v>0</v>
      </c>
      <c r="V43" s="168">
        <f>'AEO T32 Metral Prdcts 2022 Raw'!Y32</f>
        <v>0</v>
      </c>
      <c r="W43" s="168">
        <f>'AEO T32 Metral Prdcts 2022 Raw'!Z32</f>
        <v>0</v>
      </c>
      <c r="X43" s="168">
        <f>'AEO T32 Metral Prdcts 2022 Raw'!AA32</f>
        <v>0</v>
      </c>
      <c r="Y43" s="168">
        <f>'AEO T32 Metral Prdcts 2022 Raw'!AB32</f>
        <v>0</v>
      </c>
      <c r="Z43" s="168">
        <f>'AEO T32 Metral Prdcts 2022 Raw'!AC32</f>
        <v>0</v>
      </c>
      <c r="AA43" s="168">
        <f>'AEO T32 Metral Prdcts 2022 Raw'!AD32</f>
        <v>0</v>
      </c>
      <c r="AB43" s="168">
        <f>'AEO T32 Metral Prdcts 2022 Raw'!AE32</f>
        <v>0</v>
      </c>
      <c r="AC43" s="168">
        <f>'AEO T32 Metral Prdcts 2022 Raw'!AF32</f>
        <v>0</v>
      </c>
      <c r="AD43" s="168">
        <f>'AEO T32 Metral Prdcts 2022 Raw'!AG32</f>
        <v>0</v>
      </c>
      <c r="AE43" s="168">
        <f>'AEO T32 Metral Prdcts 2022 Raw'!AH32</f>
        <v>0</v>
      </c>
      <c r="AF43" s="168">
        <f>'AEO T32 Metral Prdcts 2022 Raw'!AI32</f>
        <v>0</v>
      </c>
      <c r="AG43" s="256" t="str">
        <f>'AEO T32 Metral Prdcts 2022 Raw'!AJ32</f>
        <v>- -</v>
      </c>
    </row>
    <row r="44" spans="1:33" ht="15" customHeight="1" x14ac:dyDescent="0.25">
      <c r="A44" s="38" t="s">
        <v>845</v>
      </c>
      <c r="B44" s="163" t="s">
        <v>26</v>
      </c>
      <c r="C44" s="168">
        <f>'AEO T32 Metral Prdcts 2022 Raw'!F33</f>
        <v>4.8999999999999998E-5</v>
      </c>
      <c r="D44" s="168">
        <f>'AEO T32 Metral Prdcts 2022 Raw'!G33</f>
        <v>5.1E-5</v>
      </c>
      <c r="E44" s="168">
        <f>'AEO T32 Metral Prdcts 2022 Raw'!H33</f>
        <v>5.3000000000000001E-5</v>
      </c>
      <c r="F44" s="168">
        <f>'AEO T32 Metral Prdcts 2022 Raw'!I33</f>
        <v>5.3999999999999998E-5</v>
      </c>
      <c r="G44" s="168">
        <f>'AEO T32 Metral Prdcts 2022 Raw'!J33</f>
        <v>5.5999999999999999E-5</v>
      </c>
      <c r="H44" s="168">
        <f>'AEO T32 Metral Prdcts 2022 Raw'!K33</f>
        <v>5.7000000000000003E-5</v>
      </c>
      <c r="I44" s="168">
        <f>'AEO T32 Metral Prdcts 2022 Raw'!L33</f>
        <v>5.8999999999999998E-5</v>
      </c>
      <c r="J44" s="168">
        <f>'AEO T32 Metral Prdcts 2022 Raw'!M33</f>
        <v>6.0000000000000002E-5</v>
      </c>
      <c r="K44" s="168">
        <f>'AEO T32 Metral Prdcts 2022 Raw'!N33</f>
        <v>6.0999999999999999E-5</v>
      </c>
      <c r="L44" s="168">
        <f>'AEO T32 Metral Prdcts 2022 Raw'!O33</f>
        <v>6.2000000000000003E-5</v>
      </c>
      <c r="M44" s="168">
        <f>'AEO T32 Metral Prdcts 2022 Raw'!P33</f>
        <v>6.2000000000000003E-5</v>
      </c>
      <c r="N44" s="168">
        <f>'AEO T32 Metral Prdcts 2022 Raw'!Q33</f>
        <v>6.3E-5</v>
      </c>
      <c r="O44" s="168">
        <f>'AEO T32 Metral Prdcts 2022 Raw'!R33</f>
        <v>6.3E-5</v>
      </c>
      <c r="P44" s="168">
        <f>'AEO T32 Metral Prdcts 2022 Raw'!S33</f>
        <v>6.3E-5</v>
      </c>
      <c r="Q44" s="168">
        <f>'AEO T32 Metral Prdcts 2022 Raw'!T33</f>
        <v>6.3E-5</v>
      </c>
      <c r="R44" s="168">
        <f>'AEO T32 Metral Prdcts 2022 Raw'!U33</f>
        <v>6.3E-5</v>
      </c>
      <c r="S44" s="168">
        <f>'AEO T32 Metral Prdcts 2022 Raw'!V33</f>
        <v>6.3E-5</v>
      </c>
      <c r="T44" s="168">
        <f>'AEO T32 Metral Prdcts 2022 Raw'!W33</f>
        <v>6.3E-5</v>
      </c>
      <c r="U44" s="168">
        <f>'AEO T32 Metral Prdcts 2022 Raw'!X33</f>
        <v>6.3E-5</v>
      </c>
      <c r="V44" s="168">
        <f>'AEO T32 Metral Prdcts 2022 Raw'!Y33</f>
        <v>6.3E-5</v>
      </c>
      <c r="W44" s="168">
        <f>'AEO T32 Metral Prdcts 2022 Raw'!Z33</f>
        <v>6.3E-5</v>
      </c>
      <c r="X44" s="168">
        <f>'AEO T32 Metral Prdcts 2022 Raw'!AA33</f>
        <v>6.3E-5</v>
      </c>
      <c r="Y44" s="168">
        <f>'AEO T32 Metral Prdcts 2022 Raw'!AB33</f>
        <v>6.3E-5</v>
      </c>
      <c r="Z44" s="168">
        <f>'AEO T32 Metral Prdcts 2022 Raw'!AC33</f>
        <v>6.3E-5</v>
      </c>
      <c r="AA44" s="168">
        <f>'AEO T32 Metral Prdcts 2022 Raw'!AD33</f>
        <v>6.3E-5</v>
      </c>
      <c r="AB44" s="168">
        <f>'AEO T32 Metral Prdcts 2022 Raw'!AE33</f>
        <v>6.3E-5</v>
      </c>
      <c r="AC44" s="168">
        <f>'AEO T32 Metral Prdcts 2022 Raw'!AF33</f>
        <v>6.3E-5</v>
      </c>
      <c r="AD44" s="168">
        <f>'AEO T32 Metral Prdcts 2022 Raw'!AG33</f>
        <v>6.3E-5</v>
      </c>
      <c r="AE44" s="168">
        <f>'AEO T32 Metral Prdcts 2022 Raw'!AH33</f>
        <v>6.3E-5</v>
      </c>
      <c r="AF44" s="168">
        <f>'AEO T32 Metral Prdcts 2022 Raw'!AI33</f>
        <v>6.3E-5</v>
      </c>
      <c r="AG44" s="256">
        <f>'AEO T32 Metral Prdcts 2022 Raw'!AJ33</f>
        <v>8.0000000000000002E-3</v>
      </c>
    </row>
    <row r="45" spans="1:33" ht="15" customHeight="1" x14ac:dyDescent="0.25">
      <c r="A45" s="38" t="s">
        <v>844</v>
      </c>
      <c r="B45" s="163" t="s">
        <v>821</v>
      </c>
      <c r="C45" s="168">
        <f>'AEO T32 Metral Prdcts 2022 Raw'!F34</f>
        <v>0</v>
      </c>
      <c r="D45" s="168">
        <f>'AEO T32 Metral Prdcts 2022 Raw'!G34</f>
        <v>0</v>
      </c>
      <c r="E45" s="168">
        <f>'AEO T32 Metral Prdcts 2022 Raw'!H34</f>
        <v>0</v>
      </c>
      <c r="F45" s="168">
        <f>'AEO T32 Metral Prdcts 2022 Raw'!I34</f>
        <v>0</v>
      </c>
      <c r="G45" s="168">
        <f>'AEO T32 Metral Prdcts 2022 Raw'!J34</f>
        <v>0</v>
      </c>
      <c r="H45" s="168">
        <f>'AEO T32 Metral Prdcts 2022 Raw'!K34</f>
        <v>0</v>
      </c>
      <c r="I45" s="168">
        <f>'AEO T32 Metral Prdcts 2022 Raw'!L34</f>
        <v>0</v>
      </c>
      <c r="J45" s="168">
        <f>'AEO T32 Metral Prdcts 2022 Raw'!M34</f>
        <v>0</v>
      </c>
      <c r="K45" s="168">
        <f>'AEO T32 Metral Prdcts 2022 Raw'!N34</f>
        <v>0</v>
      </c>
      <c r="L45" s="168">
        <f>'AEO T32 Metral Prdcts 2022 Raw'!O34</f>
        <v>0</v>
      </c>
      <c r="M45" s="168">
        <f>'AEO T32 Metral Prdcts 2022 Raw'!P34</f>
        <v>0</v>
      </c>
      <c r="N45" s="168">
        <f>'AEO T32 Metral Prdcts 2022 Raw'!Q34</f>
        <v>0</v>
      </c>
      <c r="O45" s="168">
        <f>'AEO T32 Metral Prdcts 2022 Raw'!R34</f>
        <v>0</v>
      </c>
      <c r="P45" s="168">
        <f>'AEO T32 Metral Prdcts 2022 Raw'!S34</f>
        <v>0</v>
      </c>
      <c r="Q45" s="168">
        <f>'AEO T32 Metral Prdcts 2022 Raw'!T34</f>
        <v>0</v>
      </c>
      <c r="R45" s="168">
        <f>'AEO T32 Metral Prdcts 2022 Raw'!U34</f>
        <v>0</v>
      </c>
      <c r="S45" s="168">
        <f>'AEO T32 Metral Prdcts 2022 Raw'!V34</f>
        <v>0</v>
      </c>
      <c r="T45" s="168">
        <f>'AEO T32 Metral Prdcts 2022 Raw'!W34</f>
        <v>0</v>
      </c>
      <c r="U45" s="168">
        <f>'AEO T32 Metral Prdcts 2022 Raw'!X34</f>
        <v>0</v>
      </c>
      <c r="V45" s="168">
        <f>'AEO T32 Metral Prdcts 2022 Raw'!Y34</f>
        <v>0</v>
      </c>
      <c r="W45" s="168">
        <f>'AEO T32 Metral Prdcts 2022 Raw'!Z34</f>
        <v>0</v>
      </c>
      <c r="X45" s="168">
        <f>'AEO T32 Metral Prdcts 2022 Raw'!AA34</f>
        <v>0</v>
      </c>
      <c r="Y45" s="168">
        <f>'AEO T32 Metral Prdcts 2022 Raw'!AB34</f>
        <v>0</v>
      </c>
      <c r="Z45" s="168">
        <f>'AEO T32 Metral Prdcts 2022 Raw'!AC34</f>
        <v>0</v>
      </c>
      <c r="AA45" s="168">
        <f>'AEO T32 Metral Prdcts 2022 Raw'!AD34</f>
        <v>0</v>
      </c>
      <c r="AB45" s="168">
        <f>'AEO T32 Metral Prdcts 2022 Raw'!AE34</f>
        <v>0</v>
      </c>
      <c r="AC45" s="168">
        <f>'AEO T32 Metral Prdcts 2022 Raw'!AF34</f>
        <v>0</v>
      </c>
      <c r="AD45" s="168">
        <f>'AEO T32 Metral Prdcts 2022 Raw'!AG34</f>
        <v>0</v>
      </c>
      <c r="AE45" s="168">
        <f>'AEO T32 Metral Prdcts 2022 Raw'!AH34</f>
        <v>0</v>
      </c>
      <c r="AF45" s="168">
        <f>'AEO T32 Metral Prdcts 2022 Raw'!AI34</f>
        <v>0</v>
      </c>
      <c r="AG45" s="256" t="str">
        <f>'AEO T32 Metral Prdcts 2022 Raw'!AJ34</f>
        <v>- -</v>
      </c>
    </row>
    <row r="46" spans="1:33" ht="15" customHeight="1" x14ac:dyDescent="0.25">
      <c r="A46" s="38" t="s">
        <v>843</v>
      </c>
      <c r="B46" s="163" t="s">
        <v>62</v>
      </c>
      <c r="C46" s="168">
        <f>'AEO T32 Metral Prdcts 2022 Raw'!F35</f>
        <v>4.8999999999999998E-5</v>
      </c>
      <c r="D46" s="168">
        <f>'AEO T32 Metral Prdcts 2022 Raw'!G35</f>
        <v>5.1E-5</v>
      </c>
      <c r="E46" s="168">
        <f>'AEO T32 Metral Prdcts 2022 Raw'!H35</f>
        <v>5.3000000000000001E-5</v>
      </c>
      <c r="F46" s="168">
        <f>'AEO T32 Metral Prdcts 2022 Raw'!I35</f>
        <v>5.3999999999999998E-5</v>
      </c>
      <c r="G46" s="168">
        <f>'AEO T32 Metral Prdcts 2022 Raw'!J35</f>
        <v>5.5999999999999999E-5</v>
      </c>
      <c r="H46" s="168">
        <f>'AEO T32 Metral Prdcts 2022 Raw'!K35</f>
        <v>5.7000000000000003E-5</v>
      </c>
      <c r="I46" s="168">
        <f>'AEO T32 Metral Prdcts 2022 Raw'!L35</f>
        <v>5.8999999999999998E-5</v>
      </c>
      <c r="J46" s="168">
        <f>'AEO T32 Metral Prdcts 2022 Raw'!M35</f>
        <v>6.0000000000000002E-5</v>
      </c>
      <c r="K46" s="168">
        <f>'AEO T32 Metral Prdcts 2022 Raw'!N35</f>
        <v>6.0999999999999999E-5</v>
      </c>
      <c r="L46" s="168">
        <f>'AEO T32 Metral Prdcts 2022 Raw'!O35</f>
        <v>6.2000000000000003E-5</v>
      </c>
      <c r="M46" s="168">
        <f>'AEO T32 Metral Prdcts 2022 Raw'!P35</f>
        <v>6.2000000000000003E-5</v>
      </c>
      <c r="N46" s="168">
        <f>'AEO T32 Metral Prdcts 2022 Raw'!Q35</f>
        <v>6.3E-5</v>
      </c>
      <c r="O46" s="168">
        <f>'AEO T32 Metral Prdcts 2022 Raw'!R35</f>
        <v>6.3E-5</v>
      </c>
      <c r="P46" s="168">
        <f>'AEO T32 Metral Prdcts 2022 Raw'!S35</f>
        <v>6.3E-5</v>
      </c>
      <c r="Q46" s="168">
        <f>'AEO T32 Metral Prdcts 2022 Raw'!T35</f>
        <v>6.3E-5</v>
      </c>
      <c r="R46" s="168">
        <f>'AEO T32 Metral Prdcts 2022 Raw'!U35</f>
        <v>6.3E-5</v>
      </c>
      <c r="S46" s="168">
        <f>'AEO T32 Metral Prdcts 2022 Raw'!V35</f>
        <v>6.3E-5</v>
      </c>
      <c r="T46" s="168">
        <f>'AEO T32 Metral Prdcts 2022 Raw'!W35</f>
        <v>6.3E-5</v>
      </c>
      <c r="U46" s="168">
        <f>'AEO T32 Metral Prdcts 2022 Raw'!X35</f>
        <v>6.3E-5</v>
      </c>
      <c r="V46" s="168">
        <f>'AEO T32 Metral Prdcts 2022 Raw'!Y35</f>
        <v>6.3E-5</v>
      </c>
      <c r="W46" s="168">
        <f>'AEO T32 Metral Prdcts 2022 Raw'!Z35</f>
        <v>6.3E-5</v>
      </c>
      <c r="X46" s="168">
        <f>'AEO T32 Metral Prdcts 2022 Raw'!AA35</f>
        <v>6.3E-5</v>
      </c>
      <c r="Y46" s="168">
        <f>'AEO T32 Metral Prdcts 2022 Raw'!AB35</f>
        <v>6.3E-5</v>
      </c>
      <c r="Z46" s="168">
        <f>'AEO T32 Metral Prdcts 2022 Raw'!AC35</f>
        <v>6.3E-5</v>
      </c>
      <c r="AA46" s="168">
        <f>'AEO T32 Metral Prdcts 2022 Raw'!AD35</f>
        <v>6.3E-5</v>
      </c>
      <c r="AB46" s="168">
        <f>'AEO T32 Metral Prdcts 2022 Raw'!AE35</f>
        <v>6.3E-5</v>
      </c>
      <c r="AC46" s="168">
        <f>'AEO T32 Metral Prdcts 2022 Raw'!AF35</f>
        <v>6.3E-5</v>
      </c>
      <c r="AD46" s="168">
        <f>'AEO T32 Metral Prdcts 2022 Raw'!AG35</f>
        <v>6.3E-5</v>
      </c>
      <c r="AE46" s="168">
        <f>'AEO T32 Metral Prdcts 2022 Raw'!AH35</f>
        <v>6.3E-5</v>
      </c>
      <c r="AF46" s="168">
        <f>'AEO T32 Metral Prdcts 2022 Raw'!AI35</f>
        <v>6.3E-5</v>
      </c>
      <c r="AG46" s="256">
        <f>'AEO T32 Metral Prdcts 2022 Raw'!AJ35</f>
        <v>8.0000000000000002E-3</v>
      </c>
    </row>
    <row r="47" spans="1:33" ht="15" customHeight="1" x14ac:dyDescent="0.25">
      <c r="A47" s="38" t="s">
        <v>842</v>
      </c>
      <c r="B47" s="163" t="s">
        <v>30</v>
      </c>
      <c r="C47" s="168">
        <f>'AEO T32 Metral Prdcts 2022 Raw'!F36</f>
        <v>30.868275000000001</v>
      </c>
      <c r="D47" s="168">
        <f>'AEO T32 Metral Prdcts 2022 Raw'!G36</f>
        <v>30.805904000000002</v>
      </c>
      <c r="E47" s="168">
        <f>'AEO T32 Metral Prdcts 2022 Raw'!H36</f>
        <v>32.037864999999996</v>
      </c>
      <c r="F47" s="168">
        <f>'AEO T32 Metral Prdcts 2022 Raw'!I36</f>
        <v>32.696711999999998</v>
      </c>
      <c r="G47" s="168">
        <f>'AEO T32 Metral Prdcts 2022 Raw'!J36</f>
        <v>33.381641000000002</v>
      </c>
      <c r="H47" s="168">
        <f>'AEO T32 Metral Prdcts 2022 Raw'!K36</f>
        <v>33.657119999999999</v>
      </c>
      <c r="I47" s="168">
        <f>'AEO T32 Metral Prdcts 2022 Raw'!L36</f>
        <v>33.735427999999999</v>
      </c>
      <c r="J47" s="168">
        <f>'AEO T32 Metral Prdcts 2022 Raw'!M36</f>
        <v>33.586371999999997</v>
      </c>
      <c r="K47" s="168">
        <f>'AEO T32 Metral Prdcts 2022 Raw'!N36</f>
        <v>33.332844000000001</v>
      </c>
      <c r="L47" s="168">
        <f>'AEO T32 Metral Prdcts 2022 Raw'!O36</f>
        <v>33.179527</v>
      </c>
      <c r="M47" s="168">
        <f>'AEO T32 Metral Prdcts 2022 Raw'!P36</f>
        <v>33.227103999999997</v>
      </c>
      <c r="N47" s="168">
        <f>'AEO T32 Metral Prdcts 2022 Raw'!Q36</f>
        <v>33.068638</v>
      </c>
      <c r="O47" s="168">
        <f>'AEO T32 Metral Prdcts 2022 Raw'!R36</f>
        <v>33.135181000000003</v>
      </c>
      <c r="P47" s="168">
        <f>'AEO T32 Metral Prdcts 2022 Raw'!S36</f>
        <v>33.332520000000002</v>
      </c>
      <c r="Q47" s="168">
        <f>'AEO T32 Metral Prdcts 2022 Raw'!T36</f>
        <v>33.683605</v>
      </c>
      <c r="R47" s="168">
        <f>'AEO T32 Metral Prdcts 2022 Raw'!U36</f>
        <v>34.074814000000003</v>
      </c>
      <c r="S47" s="168">
        <f>'AEO T32 Metral Prdcts 2022 Raw'!V36</f>
        <v>34.452133000000003</v>
      </c>
      <c r="T47" s="168">
        <f>'AEO T32 Metral Prdcts 2022 Raw'!W36</f>
        <v>34.848396000000001</v>
      </c>
      <c r="U47" s="168">
        <f>'AEO T32 Metral Prdcts 2022 Raw'!X36</f>
        <v>35.272117999999999</v>
      </c>
      <c r="V47" s="168">
        <f>'AEO T32 Metral Prdcts 2022 Raw'!Y36</f>
        <v>35.712764999999997</v>
      </c>
      <c r="W47" s="168">
        <f>'AEO T32 Metral Prdcts 2022 Raw'!Z36</f>
        <v>36.080727000000003</v>
      </c>
      <c r="X47" s="168">
        <f>'AEO T32 Metral Prdcts 2022 Raw'!AA36</f>
        <v>36.571224000000001</v>
      </c>
      <c r="Y47" s="168">
        <f>'AEO T32 Metral Prdcts 2022 Raw'!AB36</f>
        <v>37.223323999999998</v>
      </c>
      <c r="Z47" s="168">
        <f>'AEO T32 Metral Prdcts 2022 Raw'!AC36</f>
        <v>37.834122000000001</v>
      </c>
      <c r="AA47" s="168">
        <f>'AEO T32 Metral Prdcts 2022 Raw'!AD36</f>
        <v>38.540585</v>
      </c>
      <c r="AB47" s="168">
        <f>'AEO T32 Metral Prdcts 2022 Raw'!AE36</f>
        <v>39.177227000000002</v>
      </c>
      <c r="AC47" s="168">
        <f>'AEO T32 Metral Prdcts 2022 Raw'!AF36</f>
        <v>39.789161999999997</v>
      </c>
      <c r="AD47" s="168">
        <f>'AEO T32 Metral Prdcts 2022 Raw'!AG36</f>
        <v>40.427157999999999</v>
      </c>
      <c r="AE47" s="168">
        <f>'AEO T32 Metral Prdcts 2022 Raw'!AH36</f>
        <v>41.035477</v>
      </c>
      <c r="AF47" s="168">
        <f>'AEO T32 Metral Prdcts 2022 Raw'!AI36</f>
        <v>41.619362000000002</v>
      </c>
      <c r="AG47" s="256">
        <f>'AEO T32 Metral Prdcts 2022 Raw'!AJ36</f>
        <v>0.01</v>
      </c>
    </row>
    <row r="48" spans="1:33" ht="15" customHeight="1" x14ac:dyDescent="0.25">
      <c r="A48" s="38" t="s">
        <v>841</v>
      </c>
      <c r="B48" s="163" t="s">
        <v>31</v>
      </c>
      <c r="C48" s="168">
        <f>'AEO T32 Metral Prdcts 2022 Raw'!F37</f>
        <v>0</v>
      </c>
      <c r="D48" s="168">
        <f>'AEO T32 Metral Prdcts 2022 Raw'!G37</f>
        <v>0</v>
      </c>
      <c r="E48" s="168">
        <f>'AEO T32 Metral Prdcts 2022 Raw'!H37</f>
        <v>0</v>
      </c>
      <c r="F48" s="168">
        <f>'AEO T32 Metral Prdcts 2022 Raw'!I37</f>
        <v>0</v>
      </c>
      <c r="G48" s="168">
        <f>'AEO T32 Metral Prdcts 2022 Raw'!J37</f>
        <v>0</v>
      </c>
      <c r="H48" s="168">
        <f>'AEO T32 Metral Prdcts 2022 Raw'!K37</f>
        <v>0</v>
      </c>
      <c r="I48" s="168">
        <f>'AEO T32 Metral Prdcts 2022 Raw'!L37</f>
        <v>0</v>
      </c>
      <c r="J48" s="168">
        <f>'AEO T32 Metral Prdcts 2022 Raw'!M37</f>
        <v>0</v>
      </c>
      <c r="K48" s="168">
        <f>'AEO T32 Metral Prdcts 2022 Raw'!N37</f>
        <v>0</v>
      </c>
      <c r="L48" s="168">
        <f>'AEO T32 Metral Prdcts 2022 Raw'!O37</f>
        <v>0</v>
      </c>
      <c r="M48" s="168">
        <f>'AEO T32 Metral Prdcts 2022 Raw'!P37</f>
        <v>0</v>
      </c>
      <c r="N48" s="168">
        <f>'AEO T32 Metral Prdcts 2022 Raw'!Q37</f>
        <v>0</v>
      </c>
      <c r="O48" s="168">
        <f>'AEO T32 Metral Prdcts 2022 Raw'!R37</f>
        <v>0</v>
      </c>
      <c r="P48" s="168">
        <f>'AEO T32 Metral Prdcts 2022 Raw'!S37</f>
        <v>0</v>
      </c>
      <c r="Q48" s="168">
        <f>'AEO T32 Metral Prdcts 2022 Raw'!T37</f>
        <v>0</v>
      </c>
      <c r="R48" s="168">
        <f>'AEO T32 Metral Prdcts 2022 Raw'!U37</f>
        <v>0</v>
      </c>
      <c r="S48" s="168">
        <f>'AEO T32 Metral Prdcts 2022 Raw'!V37</f>
        <v>0</v>
      </c>
      <c r="T48" s="168">
        <f>'AEO T32 Metral Prdcts 2022 Raw'!W37</f>
        <v>0</v>
      </c>
      <c r="U48" s="168">
        <f>'AEO T32 Metral Prdcts 2022 Raw'!X37</f>
        <v>0</v>
      </c>
      <c r="V48" s="168">
        <f>'AEO T32 Metral Prdcts 2022 Raw'!Y37</f>
        <v>0</v>
      </c>
      <c r="W48" s="168">
        <f>'AEO T32 Metral Prdcts 2022 Raw'!Z37</f>
        <v>0</v>
      </c>
      <c r="X48" s="168">
        <f>'AEO T32 Metral Prdcts 2022 Raw'!AA37</f>
        <v>0</v>
      </c>
      <c r="Y48" s="168">
        <f>'AEO T32 Metral Prdcts 2022 Raw'!AB37</f>
        <v>0</v>
      </c>
      <c r="Z48" s="168">
        <f>'AEO T32 Metral Prdcts 2022 Raw'!AC37</f>
        <v>0</v>
      </c>
      <c r="AA48" s="168">
        <f>'AEO T32 Metral Prdcts 2022 Raw'!AD37</f>
        <v>0</v>
      </c>
      <c r="AB48" s="168">
        <f>'AEO T32 Metral Prdcts 2022 Raw'!AE37</f>
        <v>0</v>
      </c>
      <c r="AC48" s="168">
        <f>'AEO T32 Metral Prdcts 2022 Raw'!AF37</f>
        <v>0</v>
      </c>
      <c r="AD48" s="168">
        <f>'AEO T32 Metral Prdcts 2022 Raw'!AG37</f>
        <v>0</v>
      </c>
      <c r="AE48" s="168">
        <f>'AEO T32 Metral Prdcts 2022 Raw'!AH37</f>
        <v>0</v>
      </c>
      <c r="AF48" s="168">
        <f>'AEO T32 Metral Prdcts 2022 Raw'!AI37</f>
        <v>0</v>
      </c>
      <c r="AG48" s="256" t="str">
        <f>'AEO T32 Metral Prdcts 2022 Raw'!AJ37</f>
        <v>- -</v>
      </c>
    </row>
    <row r="49" spans="1:33" ht="15" customHeight="1" x14ac:dyDescent="0.25">
      <c r="A49" s="38" t="s">
        <v>840</v>
      </c>
      <c r="B49" s="163" t="s">
        <v>32</v>
      </c>
      <c r="C49" s="168">
        <f>'AEO T32 Metral Prdcts 2022 Raw'!F38</f>
        <v>0</v>
      </c>
      <c r="D49" s="168">
        <f>'AEO T32 Metral Prdcts 2022 Raw'!G38</f>
        <v>0</v>
      </c>
      <c r="E49" s="168">
        <f>'AEO T32 Metral Prdcts 2022 Raw'!H38</f>
        <v>0</v>
      </c>
      <c r="F49" s="168">
        <f>'AEO T32 Metral Prdcts 2022 Raw'!I38</f>
        <v>0</v>
      </c>
      <c r="G49" s="168">
        <f>'AEO T32 Metral Prdcts 2022 Raw'!J38</f>
        <v>0</v>
      </c>
      <c r="H49" s="168">
        <f>'AEO T32 Metral Prdcts 2022 Raw'!K38</f>
        <v>0</v>
      </c>
      <c r="I49" s="168">
        <f>'AEO T32 Metral Prdcts 2022 Raw'!L38</f>
        <v>0</v>
      </c>
      <c r="J49" s="168">
        <f>'AEO T32 Metral Prdcts 2022 Raw'!M38</f>
        <v>0</v>
      </c>
      <c r="K49" s="168">
        <f>'AEO T32 Metral Prdcts 2022 Raw'!N38</f>
        <v>0</v>
      </c>
      <c r="L49" s="168">
        <f>'AEO T32 Metral Prdcts 2022 Raw'!O38</f>
        <v>0</v>
      </c>
      <c r="M49" s="168">
        <f>'AEO T32 Metral Prdcts 2022 Raw'!P38</f>
        <v>0</v>
      </c>
      <c r="N49" s="168">
        <f>'AEO T32 Metral Prdcts 2022 Raw'!Q38</f>
        <v>0</v>
      </c>
      <c r="O49" s="168">
        <f>'AEO T32 Metral Prdcts 2022 Raw'!R38</f>
        <v>0</v>
      </c>
      <c r="P49" s="168">
        <f>'AEO T32 Metral Prdcts 2022 Raw'!S38</f>
        <v>0</v>
      </c>
      <c r="Q49" s="168">
        <f>'AEO T32 Metral Prdcts 2022 Raw'!T38</f>
        <v>0</v>
      </c>
      <c r="R49" s="168">
        <f>'AEO T32 Metral Prdcts 2022 Raw'!U38</f>
        <v>0</v>
      </c>
      <c r="S49" s="168">
        <f>'AEO T32 Metral Prdcts 2022 Raw'!V38</f>
        <v>0</v>
      </c>
      <c r="T49" s="168">
        <f>'AEO T32 Metral Prdcts 2022 Raw'!W38</f>
        <v>0</v>
      </c>
      <c r="U49" s="168">
        <f>'AEO T32 Metral Prdcts 2022 Raw'!X38</f>
        <v>0</v>
      </c>
      <c r="V49" s="168">
        <f>'AEO T32 Metral Prdcts 2022 Raw'!Y38</f>
        <v>0</v>
      </c>
      <c r="W49" s="168">
        <f>'AEO T32 Metral Prdcts 2022 Raw'!Z38</f>
        <v>0</v>
      </c>
      <c r="X49" s="168">
        <f>'AEO T32 Metral Prdcts 2022 Raw'!AA38</f>
        <v>0</v>
      </c>
      <c r="Y49" s="168">
        <f>'AEO T32 Metral Prdcts 2022 Raw'!AB38</f>
        <v>0</v>
      </c>
      <c r="Z49" s="168">
        <f>'AEO T32 Metral Prdcts 2022 Raw'!AC38</f>
        <v>0</v>
      </c>
      <c r="AA49" s="168">
        <f>'AEO T32 Metral Prdcts 2022 Raw'!AD38</f>
        <v>0</v>
      </c>
      <c r="AB49" s="168">
        <f>'AEO T32 Metral Prdcts 2022 Raw'!AE38</f>
        <v>0</v>
      </c>
      <c r="AC49" s="168">
        <f>'AEO T32 Metral Prdcts 2022 Raw'!AF38</f>
        <v>0</v>
      </c>
      <c r="AD49" s="168">
        <f>'AEO T32 Metral Prdcts 2022 Raw'!AG38</f>
        <v>0</v>
      </c>
      <c r="AE49" s="168">
        <f>'AEO T32 Metral Prdcts 2022 Raw'!AH38</f>
        <v>0</v>
      </c>
      <c r="AF49" s="168">
        <f>'AEO T32 Metral Prdcts 2022 Raw'!AI38</f>
        <v>0</v>
      </c>
      <c r="AG49" s="256" t="str">
        <f>'AEO T32 Metral Prdcts 2022 Raw'!AJ38</f>
        <v>- -</v>
      </c>
    </row>
    <row r="50" spans="1:33" ht="15" customHeight="1" x14ac:dyDescent="0.25">
      <c r="A50" s="38" t="s">
        <v>839</v>
      </c>
      <c r="B50" s="163" t="s">
        <v>36</v>
      </c>
      <c r="C50" s="168">
        <f>'AEO T32 Metral Prdcts 2022 Raw'!F39</f>
        <v>102.72949199999999</v>
      </c>
      <c r="D50" s="168">
        <f>'AEO T32 Metral Prdcts 2022 Raw'!G39</f>
        <v>105.351776</v>
      </c>
      <c r="E50" s="168">
        <f>'AEO T32 Metral Prdcts 2022 Raw'!H39</f>
        <v>109.294853</v>
      </c>
      <c r="F50" s="168">
        <f>'AEO T32 Metral Prdcts 2022 Raw'!I39</f>
        <v>110.57519499999999</v>
      </c>
      <c r="G50" s="168">
        <f>'AEO T32 Metral Prdcts 2022 Raw'!J39</f>
        <v>111.720871</v>
      </c>
      <c r="H50" s="168">
        <f>'AEO T32 Metral Prdcts 2022 Raw'!K39</f>
        <v>112.62245900000001</v>
      </c>
      <c r="I50" s="168">
        <f>'AEO T32 Metral Prdcts 2022 Raw'!L39</f>
        <v>113.50975</v>
      </c>
      <c r="J50" s="168">
        <f>'AEO T32 Metral Prdcts 2022 Raw'!M39</f>
        <v>115.070137</v>
      </c>
      <c r="K50" s="168">
        <f>'AEO T32 Metral Prdcts 2022 Raw'!N39</f>
        <v>115.906128</v>
      </c>
      <c r="L50" s="168">
        <f>'AEO T32 Metral Prdcts 2022 Raw'!O39</f>
        <v>116.43544</v>
      </c>
      <c r="M50" s="168">
        <f>'AEO T32 Metral Prdcts 2022 Raw'!P39</f>
        <v>117.207932</v>
      </c>
      <c r="N50" s="168">
        <f>'AEO T32 Metral Prdcts 2022 Raw'!Q39</f>
        <v>118.14598100000001</v>
      </c>
      <c r="O50" s="168">
        <f>'AEO T32 Metral Prdcts 2022 Raw'!R39</f>
        <v>119.14756</v>
      </c>
      <c r="P50" s="168">
        <f>'AEO T32 Metral Prdcts 2022 Raw'!S39</f>
        <v>119.842499</v>
      </c>
      <c r="Q50" s="168">
        <f>'AEO T32 Metral Prdcts 2022 Raw'!T39</f>
        <v>120.918999</v>
      </c>
      <c r="R50" s="168">
        <f>'AEO T32 Metral Prdcts 2022 Raw'!U39</f>
        <v>122.105743</v>
      </c>
      <c r="S50" s="168">
        <f>'AEO T32 Metral Prdcts 2022 Raw'!V39</f>
        <v>123.708679</v>
      </c>
      <c r="T50" s="168">
        <f>'AEO T32 Metral Prdcts 2022 Raw'!W39</f>
        <v>125.46099100000001</v>
      </c>
      <c r="U50" s="168">
        <f>'AEO T32 Metral Prdcts 2022 Raw'!X39</f>
        <v>127.36357099999999</v>
      </c>
      <c r="V50" s="168">
        <f>'AEO T32 Metral Prdcts 2022 Raw'!Y39</f>
        <v>129.24475100000001</v>
      </c>
      <c r="W50" s="168">
        <f>'AEO T32 Metral Prdcts 2022 Raw'!Z39</f>
        <v>131.096924</v>
      </c>
      <c r="X50" s="168">
        <f>'AEO T32 Metral Prdcts 2022 Raw'!AA39</f>
        <v>133.08358799999999</v>
      </c>
      <c r="Y50" s="168">
        <f>'AEO T32 Metral Prdcts 2022 Raw'!AB39</f>
        <v>135.19534300000001</v>
      </c>
      <c r="Z50" s="168">
        <f>'AEO T32 Metral Prdcts 2022 Raw'!AC39</f>
        <v>137.37706</v>
      </c>
      <c r="AA50" s="168">
        <f>'AEO T32 Metral Prdcts 2022 Raw'!AD39</f>
        <v>139.566406</v>
      </c>
      <c r="AB50" s="168">
        <f>'AEO T32 Metral Prdcts 2022 Raw'!AE39</f>
        <v>141.97662399999999</v>
      </c>
      <c r="AC50" s="168">
        <f>'AEO T32 Metral Prdcts 2022 Raw'!AF39</f>
        <v>144.25720200000001</v>
      </c>
      <c r="AD50" s="168">
        <f>'AEO T32 Metral Prdcts 2022 Raw'!AG39</f>
        <v>146.918091</v>
      </c>
      <c r="AE50" s="168">
        <f>'AEO T32 Metral Prdcts 2022 Raw'!AH39</f>
        <v>149.781769</v>
      </c>
      <c r="AF50" s="168">
        <f>'AEO T32 Metral Prdcts 2022 Raw'!AI39</f>
        <v>152.44068899999999</v>
      </c>
      <c r="AG50" s="256">
        <f>'AEO T32 Metral Prdcts 2022 Raw'!AJ39</f>
        <v>1.4E-2</v>
      </c>
    </row>
    <row r="51" spans="1:33" ht="15" customHeight="1" x14ac:dyDescent="0.25">
      <c r="A51" s="38" t="s">
        <v>838</v>
      </c>
      <c r="B51" s="162" t="s">
        <v>35</v>
      </c>
      <c r="C51" s="233">
        <f>'AEO T32 Metral Prdcts 2022 Raw'!F40</f>
        <v>133.59780900000001</v>
      </c>
      <c r="D51" s="233">
        <f>'AEO T32 Metral Prdcts 2022 Raw'!G40</f>
        <v>136.15772999999999</v>
      </c>
      <c r="E51" s="233">
        <f>'AEO T32 Metral Prdcts 2022 Raw'!H40</f>
        <v>141.332764</v>
      </c>
      <c r="F51" s="233">
        <f>'AEO T32 Metral Prdcts 2022 Raw'!I40</f>
        <v>143.27195699999999</v>
      </c>
      <c r="G51" s="233">
        <f>'AEO T32 Metral Prdcts 2022 Raw'!J40</f>
        <v>145.10256999999999</v>
      </c>
      <c r="H51" s="233">
        <f>'AEO T32 Metral Prdcts 2022 Raw'!K40</f>
        <v>146.27963299999999</v>
      </c>
      <c r="I51" s="233">
        <f>'AEO T32 Metral Prdcts 2022 Raw'!L40</f>
        <v>147.245239</v>
      </c>
      <c r="J51" s="233">
        <f>'AEO T32 Metral Prdcts 2022 Raw'!M40</f>
        <v>148.65656999999999</v>
      </c>
      <c r="K51" s="233">
        <f>'AEO T32 Metral Prdcts 2022 Raw'!N40</f>
        <v>149.23902899999999</v>
      </c>
      <c r="L51" s="233">
        <f>'AEO T32 Metral Prdcts 2022 Raw'!O40</f>
        <v>149.61502100000001</v>
      </c>
      <c r="M51" s="233">
        <f>'AEO T32 Metral Prdcts 2022 Raw'!P40</f>
        <v>150.435089</v>
      </c>
      <c r="N51" s="233">
        <f>'AEO T32 Metral Prdcts 2022 Raw'!Q40</f>
        <v>151.214676</v>
      </c>
      <c r="O51" s="233">
        <f>'AEO T32 Metral Prdcts 2022 Raw'!R40</f>
        <v>152.28280599999999</v>
      </c>
      <c r="P51" s="233">
        <f>'AEO T32 Metral Prdcts 2022 Raw'!S40</f>
        <v>153.17507900000001</v>
      </c>
      <c r="Q51" s="233">
        <f>'AEO T32 Metral Prdcts 2022 Raw'!T40</f>
        <v>154.60266100000001</v>
      </c>
      <c r="R51" s="233">
        <f>'AEO T32 Metral Prdcts 2022 Raw'!U40</f>
        <v>156.18061800000001</v>
      </c>
      <c r="S51" s="233">
        <f>'AEO T32 Metral Prdcts 2022 Raw'!V40</f>
        <v>158.16087300000001</v>
      </c>
      <c r="T51" s="233">
        <f>'AEO T32 Metral Prdcts 2022 Raw'!W40</f>
        <v>160.309448</v>
      </c>
      <c r="U51" s="233">
        <f>'AEO T32 Metral Prdcts 2022 Raw'!X40</f>
        <v>162.63574199999999</v>
      </c>
      <c r="V51" s="233">
        <f>'AEO T32 Metral Prdcts 2022 Raw'!Y40</f>
        <v>164.957581</v>
      </c>
      <c r="W51" s="233">
        <f>'AEO T32 Metral Prdcts 2022 Raw'!Z40</f>
        <v>167.17770400000001</v>
      </c>
      <c r="X51" s="233">
        <f>'AEO T32 Metral Prdcts 2022 Raw'!AA40</f>
        <v>169.654877</v>
      </c>
      <c r="Y51" s="233">
        <f>'AEO T32 Metral Prdcts 2022 Raw'!AB40</f>
        <v>172.41873200000001</v>
      </c>
      <c r="Z51" s="233">
        <f>'AEO T32 Metral Prdcts 2022 Raw'!AC40</f>
        <v>175.211243</v>
      </c>
      <c r="AA51" s="233">
        <f>'AEO T32 Metral Prdcts 2022 Raw'!AD40</f>
        <v>178.107056</v>
      </c>
      <c r="AB51" s="233">
        <f>'AEO T32 Metral Prdcts 2022 Raw'!AE40</f>
        <v>181.15391500000001</v>
      </c>
      <c r="AC51" s="233">
        <f>'AEO T32 Metral Prdcts 2022 Raw'!AF40</f>
        <v>184.04641699999999</v>
      </c>
      <c r="AD51" s="233">
        <f>'AEO T32 Metral Prdcts 2022 Raw'!AG40</f>
        <v>187.34530599999999</v>
      </c>
      <c r="AE51" s="233">
        <f>'AEO T32 Metral Prdcts 2022 Raw'!AH40</f>
        <v>190.817307</v>
      </c>
      <c r="AF51" s="233">
        <f>'AEO T32 Metral Prdcts 2022 Raw'!AI40</f>
        <v>194.06012000000001</v>
      </c>
      <c r="AG51" s="254">
        <f>'AEO T32 Metral Prdcts 2022 Raw'!AJ40</f>
        <v>1.2999999999999999E-2</v>
      </c>
    </row>
    <row r="52" spans="1:33" ht="15" customHeight="1" x14ac:dyDescent="0.25">
      <c r="C52" s="248"/>
      <c r="D52" s="248"/>
      <c r="E52" s="248"/>
      <c r="F52" s="248"/>
      <c r="G52" s="248"/>
      <c r="H52" s="248"/>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126"/>
    </row>
    <row r="53" spans="1:33" ht="15" customHeight="1" x14ac:dyDescent="0.25">
      <c r="B53" s="162" t="s">
        <v>837</v>
      </c>
      <c r="C53" s="248"/>
      <c r="D53" s="248"/>
      <c r="E53" s="248"/>
      <c r="F53" s="248"/>
      <c r="G53" s="248"/>
      <c r="H53" s="248"/>
      <c r="I53" s="248"/>
      <c r="J53" s="248"/>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126"/>
    </row>
    <row r="54" spans="1:33" ht="15" customHeight="1" x14ac:dyDescent="0.25">
      <c r="A54" s="38" t="s">
        <v>836</v>
      </c>
      <c r="B54" s="163" t="s">
        <v>63</v>
      </c>
      <c r="C54" s="168">
        <f>'AEO T32 Metral Prdcts 2022 Raw'!F42</f>
        <v>1.0135160000000001</v>
      </c>
      <c r="D54" s="168">
        <f>'AEO T32 Metral Prdcts 2022 Raw'!G42</f>
        <v>2.122182</v>
      </c>
      <c r="E54" s="168">
        <f>'AEO T32 Metral Prdcts 2022 Raw'!H42</f>
        <v>2.4195899999999999</v>
      </c>
      <c r="F54" s="168">
        <f>'AEO T32 Metral Prdcts 2022 Raw'!I42</f>
        <v>2.3640810000000001</v>
      </c>
      <c r="G54" s="168">
        <f>'AEO T32 Metral Prdcts 2022 Raw'!J42</f>
        <v>2.3107820000000001</v>
      </c>
      <c r="H54" s="168">
        <f>'AEO T32 Metral Prdcts 2022 Raw'!K42</f>
        <v>2.250591</v>
      </c>
      <c r="I54" s="168">
        <f>'AEO T32 Metral Prdcts 2022 Raw'!L42</f>
        <v>2.1973379999999998</v>
      </c>
      <c r="J54" s="168">
        <f>'AEO T32 Metral Prdcts 2022 Raw'!M42</f>
        <v>2.1378590000000002</v>
      </c>
      <c r="K54" s="168">
        <f>'AEO T32 Metral Prdcts 2022 Raw'!N42</f>
        <v>2.0706630000000001</v>
      </c>
      <c r="L54" s="168">
        <f>'AEO T32 Metral Prdcts 2022 Raw'!O42</f>
        <v>2.0150049999999999</v>
      </c>
      <c r="M54" s="168">
        <f>'AEO T32 Metral Prdcts 2022 Raw'!P42</f>
        <v>1.9801359999999999</v>
      </c>
      <c r="N54" s="168">
        <f>'AEO T32 Metral Prdcts 2022 Raw'!Q42</f>
        <v>1.9436329999999999</v>
      </c>
      <c r="O54" s="168">
        <f>'AEO T32 Metral Prdcts 2022 Raw'!R42</f>
        <v>1.900636</v>
      </c>
      <c r="P54" s="168">
        <f>'AEO T32 Metral Prdcts 2022 Raw'!S42</f>
        <v>1.8829210000000001</v>
      </c>
      <c r="Q54" s="168">
        <f>'AEO T32 Metral Prdcts 2022 Raw'!T42</f>
        <v>1.8762270000000001</v>
      </c>
      <c r="R54" s="168">
        <f>'AEO T32 Metral Prdcts 2022 Raw'!U42</f>
        <v>1.8713550000000001</v>
      </c>
      <c r="S54" s="168">
        <f>'AEO T32 Metral Prdcts 2022 Raw'!V42</f>
        <v>1.861745</v>
      </c>
      <c r="T54" s="168">
        <f>'AEO T32 Metral Prdcts 2022 Raw'!W42</f>
        <v>1.853594</v>
      </c>
      <c r="U54" s="168">
        <f>'AEO T32 Metral Prdcts 2022 Raw'!X42</f>
        <v>1.854651</v>
      </c>
      <c r="V54" s="168">
        <f>'AEO T32 Metral Prdcts 2022 Raw'!Y42</f>
        <v>1.8389690000000001</v>
      </c>
      <c r="W54" s="168">
        <f>'AEO T32 Metral Prdcts 2022 Raw'!Z42</f>
        <v>1.816908</v>
      </c>
      <c r="X54" s="168">
        <f>'AEO T32 Metral Prdcts 2022 Raw'!AA42</f>
        <v>1.7982469999999999</v>
      </c>
      <c r="Y54" s="168">
        <f>'AEO T32 Metral Prdcts 2022 Raw'!AB42</f>
        <v>1.7703610000000001</v>
      </c>
      <c r="Z54" s="168">
        <f>'AEO T32 Metral Prdcts 2022 Raw'!AC42</f>
        <v>1.7443390000000001</v>
      </c>
      <c r="AA54" s="168">
        <f>'AEO T32 Metral Prdcts 2022 Raw'!AD42</f>
        <v>1.742229</v>
      </c>
      <c r="AB54" s="168">
        <f>'AEO T32 Metral Prdcts 2022 Raw'!AE42</f>
        <v>1.748102</v>
      </c>
      <c r="AC54" s="168">
        <f>'AEO T32 Metral Prdcts 2022 Raw'!AF42</f>
        <v>1.7491840000000001</v>
      </c>
      <c r="AD54" s="168">
        <f>'AEO T32 Metral Prdcts 2022 Raw'!AG42</f>
        <v>1.73753</v>
      </c>
      <c r="AE54" s="168">
        <f>'AEO T32 Metral Prdcts 2022 Raw'!AH42</f>
        <v>1.717471</v>
      </c>
      <c r="AF54" s="168">
        <f>'AEO T32 Metral Prdcts 2022 Raw'!AI42</f>
        <v>1.7066749999999999</v>
      </c>
      <c r="AG54" s="256">
        <f>'AEO T32 Metral Prdcts 2022 Raw'!AJ42</f>
        <v>1.7999999999999999E-2</v>
      </c>
    </row>
    <row r="55" spans="1:33" ht="15" customHeight="1" x14ac:dyDescent="0.25">
      <c r="A55" s="38" t="s">
        <v>835</v>
      </c>
      <c r="B55" s="163" t="s">
        <v>27</v>
      </c>
      <c r="C55" s="168">
        <f>'AEO T32 Metral Prdcts 2022 Raw'!F43</f>
        <v>3.4160710000000001</v>
      </c>
      <c r="D55" s="168">
        <f>'AEO T32 Metral Prdcts 2022 Raw'!G43</f>
        <v>3.6551130000000001</v>
      </c>
      <c r="E55" s="168">
        <f>'AEO T32 Metral Prdcts 2022 Raw'!H43</f>
        <v>3.9198490000000001</v>
      </c>
      <c r="F55" s="168">
        <f>'AEO T32 Metral Prdcts 2022 Raw'!I43</f>
        <v>3.8216739999999998</v>
      </c>
      <c r="G55" s="168">
        <f>'AEO T32 Metral Prdcts 2022 Raw'!J43</f>
        <v>3.7790819999999998</v>
      </c>
      <c r="H55" s="168">
        <f>'AEO T32 Metral Prdcts 2022 Raw'!K43</f>
        <v>3.7552560000000001</v>
      </c>
      <c r="I55" s="168">
        <f>'AEO T32 Metral Prdcts 2022 Raw'!L43</f>
        <v>3.7353170000000002</v>
      </c>
      <c r="J55" s="168">
        <f>'AEO T32 Metral Prdcts 2022 Raw'!M43</f>
        <v>3.7162670000000002</v>
      </c>
      <c r="K55" s="168">
        <f>'AEO T32 Metral Prdcts 2022 Raw'!N43</f>
        <v>3.670887</v>
      </c>
      <c r="L55" s="168">
        <f>'AEO T32 Metral Prdcts 2022 Raw'!O43</f>
        <v>3.6377809999999999</v>
      </c>
      <c r="M55" s="168">
        <f>'AEO T32 Metral Prdcts 2022 Raw'!P43</f>
        <v>3.6201409999999998</v>
      </c>
      <c r="N55" s="168">
        <f>'AEO T32 Metral Prdcts 2022 Raw'!Q43</f>
        <v>3.6169639999999998</v>
      </c>
      <c r="O55" s="168">
        <f>'AEO T32 Metral Prdcts 2022 Raw'!R43</f>
        <v>3.612851</v>
      </c>
      <c r="P55" s="168">
        <f>'AEO T32 Metral Prdcts 2022 Raw'!S43</f>
        <v>3.61449</v>
      </c>
      <c r="Q55" s="168">
        <f>'AEO T32 Metral Prdcts 2022 Raw'!T43</f>
        <v>3.6242290000000001</v>
      </c>
      <c r="R55" s="168">
        <f>'AEO T32 Metral Prdcts 2022 Raw'!U43</f>
        <v>3.6369120000000001</v>
      </c>
      <c r="S55" s="168">
        <f>'AEO T32 Metral Prdcts 2022 Raw'!V43</f>
        <v>3.647745</v>
      </c>
      <c r="T55" s="168">
        <f>'AEO T32 Metral Prdcts 2022 Raw'!W43</f>
        <v>3.6654420000000001</v>
      </c>
      <c r="U55" s="168">
        <f>'AEO T32 Metral Prdcts 2022 Raw'!X43</f>
        <v>3.6895169999999999</v>
      </c>
      <c r="V55" s="168">
        <f>'AEO T32 Metral Prdcts 2022 Raw'!Y43</f>
        <v>3.701911</v>
      </c>
      <c r="W55" s="168">
        <f>'AEO T32 Metral Prdcts 2022 Raw'!Z43</f>
        <v>3.7169979999999998</v>
      </c>
      <c r="X55" s="168">
        <f>'AEO T32 Metral Prdcts 2022 Raw'!AA43</f>
        <v>3.7382590000000002</v>
      </c>
      <c r="Y55" s="168">
        <f>'AEO T32 Metral Prdcts 2022 Raw'!AB43</f>
        <v>3.7570649999999999</v>
      </c>
      <c r="Z55" s="168">
        <f>'AEO T32 Metral Prdcts 2022 Raw'!AC43</f>
        <v>3.7657060000000002</v>
      </c>
      <c r="AA55" s="168">
        <f>'AEO T32 Metral Prdcts 2022 Raw'!AD43</f>
        <v>3.7965800000000001</v>
      </c>
      <c r="AB55" s="168">
        <f>'AEO T32 Metral Prdcts 2022 Raw'!AE43</f>
        <v>3.8358729999999999</v>
      </c>
      <c r="AC55" s="168">
        <f>'AEO T32 Metral Prdcts 2022 Raw'!AF43</f>
        <v>3.8701780000000001</v>
      </c>
      <c r="AD55" s="168">
        <f>'AEO T32 Metral Prdcts 2022 Raw'!AG43</f>
        <v>3.8796909999999998</v>
      </c>
      <c r="AE55" s="168">
        <f>'AEO T32 Metral Prdcts 2022 Raw'!AH43</f>
        <v>3.8815659999999998</v>
      </c>
      <c r="AF55" s="168">
        <f>'AEO T32 Metral Prdcts 2022 Raw'!AI43</f>
        <v>3.903699</v>
      </c>
      <c r="AG55" s="256">
        <f>'AEO T32 Metral Prdcts 2022 Raw'!AJ43</f>
        <v>5.0000000000000001E-3</v>
      </c>
    </row>
    <row r="56" spans="1:33" ht="15" customHeight="1" x14ac:dyDescent="0.25">
      <c r="A56" s="38" t="s">
        <v>834</v>
      </c>
      <c r="B56" s="163" t="s">
        <v>26</v>
      </c>
      <c r="C56" s="168">
        <f>'AEO T32 Metral Prdcts 2022 Raw'!F44</f>
        <v>3.7122540000000002</v>
      </c>
      <c r="D56" s="168">
        <f>'AEO T32 Metral Prdcts 2022 Raw'!G44</f>
        <v>2.9711249999999998</v>
      </c>
      <c r="E56" s="168">
        <f>'AEO T32 Metral Prdcts 2022 Raw'!H44</f>
        <v>2.8279809999999999</v>
      </c>
      <c r="F56" s="168">
        <f>'AEO T32 Metral Prdcts 2022 Raw'!I44</f>
        <v>2.01261</v>
      </c>
      <c r="G56" s="168">
        <f>'AEO T32 Metral Prdcts 2022 Raw'!J44</f>
        <v>1.7221550000000001</v>
      </c>
      <c r="H56" s="168">
        <f>'AEO T32 Metral Prdcts 2022 Raw'!K44</f>
        <v>1.571696</v>
      </c>
      <c r="I56" s="168">
        <f>'AEO T32 Metral Prdcts 2022 Raw'!L44</f>
        <v>1.463479</v>
      </c>
      <c r="J56" s="168">
        <f>'AEO T32 Metral Prdcts 2022 Raw'!M44</f>
        <v>1.5541210000000001</v>
      </c>
      <c r="K56" s="168">
        <f>'AEO T32 Metral Prdcts 2022 Raw'!N44</f>
        <v>1.624619</v>
      </c>
      <c r="L56" s="168">
        <f>'AEO T32 Metral Prdcts 2022 Raw'!O44</f>
        <v>1.667205</v>
      </c>
      <c r="M56" s="168">
        <f>'AEO T32 Metral Prdcts 2022 Raw'!P44</f>
        <v>1.703965</v>
      </c>
      <c r="N56" s="168">
        <f>'AEO T32 Metral Prdcts 2022 Raw'!Q44</f>
        <v>1.7157910000000001</v>
      </c>
      <c r="O56" s="168">
        <f>'AEO T32 Metral Prdcts 2022 Raw'!R44</f>
        <v>1.7709999999999999</v>
      </c>
      <c r="P56" s="168">
        <f>'AEO T32 Metral Prdcts 2022 Raw'!S44</f>
        <v>1.777342</v>
      </c>
      <c r="Q56" s="168">
        <f>'AEO T32 Metral Prdcts 2022 Raw'!T44</f>
        <v>1.757001</v>
      </c>
      <c r="R56" s="168">
        <f>'AEO T32 Metral Prdcts 2022 Raw'!U44</f>
        <v>1.754691</v>
      </c>
      <c r="S56" s="168">
        <f>'AEO T32 Metral Prdcts 2022 Raw'!V44</f>
        <v>1.7793589999999999</v>
      </c>
      <c r="T56" s="168">
        <f>'AEO T32 Metral Prdcts 2022 Raw'!W44</f>
        <v>1.7996399999999999</v>
      </c>
      <c r="U56" s="168">
        <f>'AEO T32 Metral Prdcts 2022 Raw'!X44</f>
        <v>1.8475079999999999</v>
      </c>
      <c r="V56" s="168">
        <f>'AEO T32 Metral Prdcts 2022 Raw'!Y44</f>
        <v>1.8097479999999999</v>
      </c>
      <c r="W56" s="168">
        <f>'AEO T32 Metral Prdcts 2022 Raw'!Z44</f>
        <v>1.8508</v>
      </c>
      <c r="X56" s="168">
        <f>'AEO T32 Metral Prdcts 2022 Raw'!AA44</f>
        <v>1.8846719999999999</v>
      </c>
      <c r="Y56" s="168">
        <f>'AEO T32 Metral Prdcts 2022 Raw'!AB44</f>
        <v>1.855982</v>
      </c>
      <c r="Z56" s="168">
        <f>'AEO T32 Metral Prdcts 2022 Raw'!AC44</f>
        <v>1.8374090000000001</v>
      </c>
      <c r="AA56" s="168">
        <f>'AEO T32 Metral Prdcts 2022 Raw'!AD44</f>
        <v>1.8266960000000001</v>
      </c>
      <c r="AB56" s="168">
        <f>'AEO T32 Metral Prdcts 2022 Raw'!AE44</f>
        <v>1.8306849999999999</v>
      </c>
      <c r="AC56" s="168">
        <f>'AEO T32 Metral Prdcts 2022 Raw'!AF44</f>
        <v>1.8545689999999999</v>
      </c>
      <c r="AD56" s="168">
        <f>'AEO T32 Metral Prdcts 2022 Raw'!AG44</f>
        <v>1.8751450000000001</v>
      </c>
      <c r="AE56" s="168">
        <f>'AEO T32 Metral Prdcts 2022 Raw'!AH44</f>
        <v>1.8906000000000001</v>
      </c>
      <c r="AF56" s="168">
        <f>'AEO T32 Metral Prdcts 2022 Raw'!AI44</f>
        <v>1.93249</v>
      </c>
      <c r="AG56" s="256">
        <f>'AEO T32 Metral Prdcts 2022 Raw'!AJ44</f>
        <v>-2.1999999999999999E-2</v>
      </c>
    </row>
    <row r="57" spans="1:33" ht="15" customHeight="1" x14ac:dyDescent="0.25">
      <c r="A57" s="38" t="s">
        <v>833</v>
      </c>
      <c r="B57" s="163" t="s">
        <v>821</v>
      </c>
      <c r="C57" s="168">
        <f>'AEO T32 Metral Prdcts 2022 Raw'!F45</f>
        <v>0</v>
      </c>
      <c r="D57" s="168">
        <f>'AEO T32 Metral Prdcts 2022 Raw'!G45</f>
        <v>0</v>
      </c>
      <c r="E57" s="168">
        <f>'AEO T32 Metral Prdcts 2022 Raw'!H45</f>
        <v>0</v>
      </c>
      <c r="F57" s="168">
        <f>'AEO T32 Metral Prdcts 2022 Raw'!I45</f>
        <v>0</v>
      </c>
      <c r="G57" s="168">
        <f>'AEO T32 Metral Prdcts 2022 Raw'!J45</f>
        <v>0</v>
      </c>
      <c r="H57" s="168">
        <f>'AEO T32 Metral Prdcts 2022 Raw'!K45</f>
        <v>0</v>
      </c>
      <c r="I57" s="168">
        <f>'AEO T32 Metral Prdcts 2022 Raw'!L45</f>
        <v>0</v>
      </c>
      <c r="J57" s="168">
        <f>'AEO T32 Metral Prdcts 2022 Raw'!M45</f>
        <v>0</v>
      </c>
      <c r="K57" s="168">
        <f>'AEO T32 Metral Prdcts 2022 Raw'!N45</f>
        <v>0</v>
      </c>
      <c r="L57" s="168">
        <f>'AEO T32 Metral Prdcts 2022 Raw'!O45</f>
        <v>0</v>
      </c>
      <c r="M57" s="168">
        <f>'AEO T32 Metral Prdcts 2022 Raw'!P45</f>
        <v>0</v>
      </c>
      <c r="N57" s="168">
        <f>'AEO T32 Metral Prdcts 2022 Raw'!Q45</f>
        <v>0</v>
      </c>
      <c r="O57" s="168">
        <f>'AEO T32 Metral Prdcts 2022 Raw'!R45</f>
        <v>0</v>
      </c>
      <c r="P57" s="168">
        <f>'AEO T32 Metral Prdcts 2022 Raw'!S45</f>
        <v>0</v>
      </c>
      <c r="Q57" s="168">
        <f>'AEO T32 Metral Prdcts 2022 Raw'!T45</f>
        <v>0</v>
      </c>
      <c r="R57" s="168">
        <f>'AEO T32 Metral Prdcts 2022 Raw'!U45</f>
        <v>0</v>
      </c>
      <c r="S57" s="168">
        <f>'AEO T32 Metral Prdcts 2022 Raw'!V45</f>
        <v>0</v>
      </c>
      <c r="T57" s="168">
        <f>'AEO T32 Metral Prdcts 2022 Raw'!W45</f>
        <v>0</v>
      </c>
      <c r="U57" s="168">
        <f>'AEO T32 Metral Prdcts 2022 Raw'!X45</f>
        <v>0</v>
      </c>
      <c r="V57" s="168">
        <f>'AEO T32 Metral Prdcts 2022 Raw'!Y45</f>
        <v>0</v>
      </c>
      <c r="W57" s="168">
        <f>'AEO T32 Metral Prdcts 2022 Raw'!Z45</f>
        <v>0</v>
      </c>
      <c r="X57" s="168">
        <f>'AEO T32 Metral Prdcts 2022 Raw'!AA45</f>
        <v>0</v>
      </c>
      <c r="Y57" s="168">
        <f>'AEO T32 Metral Prdcts 2022 Raw'!AB45</f>
        <v>0</v>
      </c>
      <c r="Z57" s="168">
        <f>'AEO T32 Metral Prdcts 2022 Raw'!AC45</f>
        <v>0</v>
      </c>
      <c r="AA57" s="168">
        <f>'AEO T32 Metral Prdcts 2022 Raw'!AD45</f>
        <v>0</v>
      </c>
      <c r="AB57" s="168">
        <f>'AEO T32 Metral Prdcts 2022 Raw'!AE45</f>
        <v>0</v>
      </c>
      <c r="AC57" s="168">
        <f>'AEO T32 Metral Prdcts 2022 Raw'!AF45</f>
        <v>0</v>
      </c>
      <c r="AD57" s="168">
        <f>'AEO T32 Metral Prdcts 2022 Raw'!AG45</f>
        <v>0</v>
      </c>
      <c r="AE57" s="168">
        <f>'AEO T32 Metral Prdcts 2022 Raw'!AH45</f>
        <v>0</v>
      </c>
      <c r="AF57" s="168">
        <f>'AEO T32 Metral Prdcts 2022 Raw'!AI45</f>
        <v>0</v>
      </c>
      <c r="AG57" s="256" t="str">
        <f>'AEO T32 Metral Prdcts 2022 Raw'!AJ45</f>
        <v>- -</v>
      </c>
    </row>
    <row r="58" spans="1:33" ht="12" customHeight="1" x14ac:dyDescent="0.25">
      <c r="A58" s="38" t="s">
        <v>832</v>
      </c>
      <c r="B58" s="163" t="s">
        <v>62</v>
      </c>
      <c r="C58" s="168">
        <f>'AEO T32 Metral Prdcts 2022 Raw'!F46</f>
        <v>8.1418420000000005</v>
      </c>
      <c r="D58" s="168">
        <f>'AEO T32 Metral Prdcts 2022 Raw'!G46</f>
        <v>8.7484210000000004</v>
      </c>
      <c r="E58" s="168">
        <f>'AEO T32 Metral Prdcts 2022 Raw'!H46</f>
        <v>9.1674190000000007</v>
      </c>
      <c r="F58" s="168">
        <f>'AEO T32 Metral Prdcts 2022 Raw'!I46</f>
        <v>8.1983650000000008</v>
      </c>
      <c r="G58" s="168">
        <f>'AEO T32 Metral Prdcts 2022 Raw'!J46</f>
        <v>7.8120190000000003</v>
      </c>
      <c r="H58" s="168">
        <f>'AEO T32 Metral Prdcts 2022 Raw'!K46</f>
        <v>7.5775430000000004</v>
      </c>
      <c r="I58" s="168">
        <f>'AEO T32 Metral Prdcts 2022 Raw'!L46</f>
        <v>7.396134</v>
      </c>
      <c r="J58" s="168">
        <f>'AEO T32 Metral Prdcts 2022 Raw'!M46</f>
        <v>7.4082470000000002</v>
      </c>
      <c r="K58" s="168">
        <f>'AEO T32 Metral Prdcts 2022 Raw'!N46</f>
        <v>7.3661690000000002</v>
      </c>
      <c r="L58" s="168">
        <f>'AEO T32 Metral Prdcts 2022 Raw'!O46</f>
        <v>7.3199909999999999</v>
      </c>
      <c r="M58" s="168">
        <f>'AEO T32 Metral Prdcts 2022 Raw'!P46</f>
        <v>7.3042420000000003</v>
      </c>
      <c r="N58" s="168">
        <f>'AEO T32 Metral Prdcts 2022 Raw'!Q46</f>
        <v>7.2763879999999999</v>
      </c>
      <c r="O58" s="168">
        <f>'AEO T32 Metral Prdcts 2022 Raw'!R46</f>
        <v>7.2844870000000004</v>
      </c>
      <c r="P58" s="168">
        <f>'AEO T32 Metral Prdcts 2022 Raw'!S46</f>
        <v>7.2747539999999997</v>
      </c>
      <c r="Q58" s="168">
        <f>'AEO T32 Metral Prdcts 2022 Raw'!T46</f>
        <v>7.2574579999999997</v>
      </c>
      <c r="R58" s="168">
        <f>'AEO T32 Metral Prdcts 2022 Raw'!U46</f>
        <v>7.2629580000000002</v>
      </c>
      <c r="S58" s="168">
        <f>'AEO T32 Metral Prdcts 2022 Raw'!V46</f>
        <v>7.2888500000000001</v>
      </c>
      <c r="T58" s="168">
        <f>'AEO T32 Metral Prdcts 2022 Raw'!W46</f>
        <v>7.318676</v>
      </c>
      <c r="U58" s="168">
        <f>'AEO T32 Metral Prdcts 2022 Raw'!X46</f>
        <v>7.3916750000000002</v>
      </c>
      <c r="V58" s="168">
        <f>'AEO T32 Metral Prdcts 2022 Raw'!Y46</f>
        <v>7.3506270000000002</v>
      </c>
      <c r="W58" s="168">
        <f>'AEO T32 Metral Prdcts 2022 Raw'!Z46</f>
        <v>7.3847060000000004</v>
      </c>
      <c r="X58" s="168">
        <f>'AEO T32 Metral Prdcts 2022 Raw'!AA46</f>
        <v>7.4211780000000003</v>
      </c>
      <c r="Y58" s="168">
        <f>'AEO T32 Metral Prdcts 2022 Raw'!AB46</f>
        <v>7.3834080000000002</v>
      </c>
      <c r="Z58" s="168">
        <f>'AEO T32 Metral Prdcts 2022 Raw'!AC46</f>
        <v>7.3474539999999999</v>
      </c>
      <c r="AA58" s="168">
        <f>'AEO T32 Metral Prdcts 2022 Raw'!AD46</f>
        <v>7.3655049999999997</v>
      </c>
      <c r="AB58" s="168">
        <f>'AEO T32 Metral Prdcts 2022 Raw'!AE46</f>
        <v>7.4146599999999996</v>
      </c>
      <c r="AC58" s="168">
        <f>'AEO T32 Metral Prdcts 2022 Raw'!AF46</f>
        <v>7.4739300000000002</v>
      </c>
      <c r="AD58" s="168">
        <f>'AEO T32 Metral Prdcts 2022 Raw'!AG46</f>
        <v>7.4923659999999996</v>
      </c>
      <c r="AE58" s="168">
        <f>'AEO T32 Metral Prdcts 2022 Raw'!AH46</f>
        <v>7.489636</v>
      </c>
      <c r="AF58" s="168">
        <f>'AEO T32 Metral Prdcts 2022 Raw'!AI46</f>
        <v>7.5428649999999999</v>
      </c>
      <c r="AG58" s="256">
        <f>'AEO T32 Metral Prdcts 2022 Raw'!AJ46</f>
        <v>-3.0000000000000001E-3</v>
      </c>
    </row>
    <row r="59" spans="1:33" ht="15" customHeight="1" x14ac:dyDescent="0.25">
      <c r="A59" s="38" t="s">
        <v>831</v>
      </c>
      <c r="B59" s="163" t="s">
        <v>30</v>
      </c>
      <c r="C59" s="168">
        <f>'AEO T32 Metral Prdcts 2022 Raw'!F47</f>
        <v>151.69259600000001</v>
      </c>
      <c r="D59" s="168">
        <f>'AEO T32 Metral Prdcts 2022 Raw'!G47</f>
        <v>164.988922</v>
      </c>
      <c r="E59" s="168">
        <f>'AEO T32 Metral Prdcts 2022 Raw'!H47</f>
        <v>177.91151400000001</v>
      </c>
      <c r="F59" s="168">
        <f>'AEO T32 Metral Prdcts 2022 Raw'!I47</f>
        <v>177.433807</v>
      </c>
      <c r="G59" s="168">
        <f>'AEO T32 Metral Prdcts 2022 Raw'!J47</f>
        <v>175.845932</v>
      </c>
      <c r="H59" s="168">
        <f>'AEO T32 Metral Prdcts 2022 Raw'!K47</f>
        <v>173.99189799999999</v>
      </c>
      <c r="I59" s="168">
        <f>'AEO T32 Metral Prdcts 2022 Raw'!L47</f>
        <v>171.91995199999999</v>
      </c>
      <c r="J59" s="168">
        <f>'AEO T32 Metral Prdcts 2022 Raw'!M47</f>
        <v>170.21478300000001</v>
      </c>
      <c r="K59" s="168">
        <f>'AEO T32 Metral Prdcts 2022 Raw'!N47</f>
        <v>167.609253</v>
      </c>
      <c r="L59" s="168">
        <f>'AEO T32 Metral Prdcts 2022 Raw'!O47</f>
        <v>166.03207399999999</v>
      </c>
      <c r="M59" s="168">
        <f>'AEO T32 Metral Prdcts 2022 Raw'!P47</f>
        <v>165.69592299999999</v>
      </c>
      <c r="N59" s="168">
        <f>'AEO T32 Metral Prdcts 2022 Raw'!Q47</f>
        <v>164.94605999999999</v>
      </c>
      <c r="O59" s="168">
        <f>'AEO T32 Metral Prdcts 2022 Raw'!R47</f>
        <v>164.72439600000001</v>
      </c>
      <c r="P59" s="168">
        <f>'AEO T32 Metral Prdcts 2022 Raw'!S47</f>
        <v>165.24316400000001</v>
      </c>
      <c r="Q59" s="168">
        <f>'AEO T32 Metral Prdcts 2022 Raw'!T47</f>
        <v>166.54875200000001</v>
      </c>
      <c r="R59" s="168">
        <f>'AEO T32 Metral Prdcts 2022 Raw'!U47</f>
        <v>168.048676</v>
      </c>
      <c r="S59" s="168">
        <f>'AEO T32 Metral Prdcts 2022 Raw'!V47</f>
        <v>169.31878699999999</v>
      </c>
      <c r="T59" s="168">
        <f>'AEO T32 Metral Prdcts 2022 Raw'!W47</f>
        <v>170.60557600000001</v>
      </c>
      <c r="U59" s="168">
        <f>'AEO T32 Metral Prdcts 2022 Raw'!X47</f>
        <v>172.106415</v>
      </c>
      <c r="V59" s="168">
        <f>'AEO T32 Metral Prdcts 2022 Raw'!Y47</f>
        <v>173.79884300000001</v>
      </c>
      <c r="W59" s="168">
        <f>'AEO T32 Metral Prdcts 2022 Raw'!Z47</f>
        <v>175.28556800000001</v>
      </c>
      <c r="X59" s="168">
        <f>'AEO T32 Metral Prdcts 2022 Raw'!AA47</f>
        <v>177.03097500000001</v>
      </c>
      <c r="Y59" s="168">
        <f>'AEO T32 Metral Prdcts 2022 Raw'!AB47</f>
        <v>179.39503500000001</v>
      </c>
      <c r="Z59" s="168">
        <f>'AEO T32 Metral Prdcts 2022 Raw'!AC47</f>
        <v>181.078003</v>
      </c>
      <c r="AA59" s="168">
        <f>'AEO T32 Metral Prdcts 2022 Raw'!AD47</f>
        <v>183.74679599999999</v>
      </c>
      <c r="AB59" s="168">
        <f>'AEO T32 Metral Prdcts 2022 Raw'!AE47</f>
        <v>186.84951799999999</v>
      </c>
      <c r="AC59" s="168">
        <f>'AEO T32 Metral Prdcts 2022 Raw'!AF47</f>
        <v>189.357437</v>
      </c>
      <c r="AD59" s="168">
        <f>'AEO T32 Metral Prdcts 2022 Raw'!AG47</f>
        <v>190.51852400000001</v>
      </c>
      <c r="AE59" s="168">
        <f>'AEO T32 Metral Prdcts 2022 Raw'!AH47</f>
        <v>191.41593900000001</v>
      </c>
      <c r="AF59" s="168">
        <f>'AEO T32 Metral Prdcts 2022 Raw'!AI47</f>
        <v>193.03909300000001</v>
      </c>
      <c r="AG59" s="256">
        <f>'AEO T32 Metral Prdcts 2022 Raw'!AJ47</f>
        <v>8.0000000000000002E-3</v>
      </c>
    </row>
    <row r="60" spans="1:33" ht="15" customHeight="1" x14ac:dyDescent="0.25">
      <c r="A60" s="38" t="s">
        <v>830</v>
      </c>
      <c r="B60" s="163" t="s">
        <v>31</v>
      </c>
      <c r="C60" s="168">
        <f>'AEO T32 Metral Prdcts 2022 Raw'!F48</f>
        <v>0</v>
      </c>
      <c r="D60" s="168">
        <f>'AEO T32 Metral Prdcts 2022 Raw'!G48</f>
        <v>0</v>
      </c>
      <c r="E60" s="168">
        <f>'AEO T32 Metral Prdcts 2022 Raw'!H48</f>
        <v>0</v>
      </c>
      <c r="F60" s="168">
        <f>'AEO T32 Metral Prdcts 2022 Raw'!I48</f>
        <v>0</v>
      </c>
      <c r="G60" s="168">
        <f>'AEO T32 Metral Prdcts 2022 Raw'!J48</f>
        <v>0</v>
      </c>
      <c r="H60" s="168">
        <f>'AEO T32 Metral Prdcts 2022 Raw'!K48</f>
        <v>0</v>
      </c>
      <c r="I60" s="168">
        <f>'AEO T32 Metral Prdcts 2022 Raw'!L48</f>
        <v>0</v>
      </c>
      <c r="J60" s="168">
        <f>'AEO T32 Metral Prdcts 2022 Raw'!M48</f>
        <v>0</v>
      </c>
      <c r="K60" s="168">
        <f>'AEO T32 Metral Prdcts 2022 Raw'!N48</f>
        <v>0</v>
      </c>
      <c r="L60" s="168">
        <f>'AEO T32 Metral Prdcts 2022 Raw'!O48</f>
        <v>0</v>
      </c>
      <c r="M60" s="168">
        <f>'AEO T32 Metral Prdcts 2022 Raw'!P48</f>
        <v>0</v>
      </c>
      <c r="N60" s="168">
        <f>'AEO T32 Metral Prdcts 2022 Raw'!Q48</f>
        <v>0</v>
      </c>
      <c r="O60" s="168">
        <f>'AEO T32 Metral Prdcts 2022 Raw'!R48</f>
        <v>0</v>
      </c>
      <c r="P60" s="168">
        <f>'AEO T32 Metral Prdcts 2022 Raw'!S48</f>
        <v>0</v>
      </c>
      <c r="Q60" s="168">
        <f>'AEO T32 Metral Prdcts 2022 Raw'!T48</f>
        <v>0</v>
      </c>
      <c r="R60" s="168">
        <f>'AEO T32 Metral Prdcts 2022 Raw'!U48</f>
        <v>0</v>
      </c>
      <c r="S60" s="168">
        <f>'AEO T32 Metral Prdcts 2022 Raw'!V48</f>
        <v>0</v>
      </c>
      <c r="T60" s="168">
        <f>'AEO T32 Metral Prdcts 2022 Raw'!W48</f>
        <v>0</v>
      </c>
      <c r="U60" s="168">
        <f>'AEO T32 Metral Prdcts 2022 Raw'!X48</f>
        <v>0</v>
      </c>
      <c r="V60" s="168">
        <f>'AEO T32 Metral Prdcts 2022 Raw'!Y48</f>
        <v>0</v>
      </c>
      <c r="W60" s="168">
        <f>'AEO T32 Metral Prdcts 2022 Raw'!Z48</f>
        <v>0</v>
      </c>
      <c r="X60" s="168">
        <f>'AEO T32 Metral Prdcts 2022 Raw'!AA48</f>
        <v>0</v>
      </c>
      <c r="Y60" s="168">
        <f>'AEO T32 Metral Prdcts 2022 Raw'!AB48</f>
        <v>0</v>
      </c>
      <c r="Z60" s="168">
        <f>'AEO T32 Metral Prdcts 2022 Raw'!AC48</f>
        <v>0</v>
      </c>
      <c r="AA60" s="168">
        <f>'AEO T32 Metral Prdcts 2022 Raw'!AD48</f>
        <v>0</v>
      </c>
      <c r="AB60" s="168">
        <f>'AEO T32 Metral Prdcts 2022 Raw'!AE48</f>
        <v>0</v>
      </c>
      <c r="AC60" s="168">
        <f>'AEO T32 Metral Prdcts 2022 Raw'!AF48</f>
        <v>0</v>
      </c>
      <c r="AD60" s="168">
        <f>'AEO T32 Metral Prdcts 2022 Raw'!AG48</f>
        <v>0</v>
      </c>
      <c r="AE60" s="168">
        <f>'AEO T32 Metral Prdcts 2022 Raw'!AH48</f>
        <v>0</v>
      </c>
      <c r="AF60" s="168">
        <f>'AEO T32 Metral Prdcts 2022 Raw'!AI48</f>
        <v>0</v>
      </c>
      <c r="AG60" s="256" t="str">
        <f>'AEO T32 Metral Prdcts 2022 Raw'!AJ48</f>
        <v>- -</v>
      </c>
    </row>
    <row r="61" spans="1:33" ht="15" customHeight="1" x14ac:dyDescent="0.25">
      <c r="A61" s="38" t="s">
        <v>829</v>
      </c>
      <c r="B61" s="163" t="s">
        <v>32</v>
      </c>
      <c r="C61" s="168">
        <f>'AEO T32 Metral Prdcts 2022 Raw'!F49</f>
        <v>0</v>
      </c>
      <c r="D61" s="168">
        <f>'AEO T32 Metral Prdcts 2022 Raw'!G49</f>
        <v>0</v>
      </c>
      <c r="E61" s="168">
        <f>'AEO T32 Metral Prdcts 2022 Raw'!H49</f>
        <v>0</v>
      </c>
      <c r="F61" s="168">
        <f>'AEO T32 Metral Prdcts 2022 Raw'!I49</f>
        <v>0</v>
      </c>
      <c r="G61" s="168">
        <f>'AEO T32 Metral Prdcts 2022 Raw'!J49</f>
        <v>0</v>
      </c>
      <c r="H61" s="168">
        <f>'AEO T32 Metral Prdcts 2022 Raw'!K49</f>
        <v>0</v>
      </c>
      <c r="I61" s="168">
        <f>'AEO T32 Metral Prdcts 2022 Raw'!L49</f>
        <v>0</v>
      </c>
      <c r="J61" s="168">
        <f>'AEO T32 Metral Prdcts 2022 Raw'!M49</f>
        <v>0</v>
      </c>
      <c r="K61" s="168">
        <f>'AEO T32 Metral Prdcts 2022 Raw'!N49</f>
        <v>0</v>
      </c>
      <c r="L61" s="168">
        <f>'AEO T32 Metral Prdcts 2022 Raw'!O49</f>
        <v>0</v>
      </c>
      <c r="M61" s="168">
        <f>'AEO T32 Metral Prdcts 2022 Raw'!P49</f>
        <v>0</v>
      </c>
      <c r="N61" s="168">
        <f>'AEO T32 Metral Prdcts 2022 Raw'!Q49</f>
        <v>0</v>
      </c>
      <c r="O61" s="168">
        <f>'AEO T32 Metral Prdcts 2022 Raw'!R49</f>
        <v>0</v>
      </c>
      <c r="P61" s="168">
        <f>'AEO T32 Metral Prdcts 2022 Raw'!S49</f>
        <v>0</v>
      </c>
      <c r="Q61" s="168">
        <f>'AEO T32 Metral Prdcts 2022 Raw'!T49</f>
        <v>0</v>
      </c>
      <c r="R61" s="168">
        <f>'AEO T32 Metral Prdcts 2022 Raw'!U49</f>
        <v>0</v>
      </c>
      <c r="S61" s="168">
        <f>'AEO T32 Metral Prdcts 2022 Raw'!V49</f>
        <v>0</v>
      </c>
      <c r="T61" s="168">
        <f>'AEO T32 Metral Prdcts 2022 Raw'!W49</f>
        <v>0</v>
      </c>
      <c r="U61" s="168">
        <f>'AEO T32 Metral Prdcts 2022 Raw'!X49</f>
        <v>0</v>
      </c>
      <c r="V61" s="168">
        <f>'AEO T32 Metral Prdcts 2022 Raw'!Y49</f>
        <v>0</v>
      </c>
      <c r="W61" s="168">
        <f>'AEO T32 Metral Prdcts 2022 Raw'!Z49</f>
        <v>0</v>
      </c>
      <c r="X61" s="168">
        <f>'AEO T32 Metral Prdcts 2022 Raw'!AA49</f>
        <v>0</v>
      </c>
      <c r="Y61" s="168">
        <f>'AEO T32 Metral Prdcts 2022 Raw'!AB49</f>
        <v>0</v>
      </c>
      <c r="Z61" s="168">
        <f>'AEO T32 Metral Prdcts 2022 Raw'!AC49</f>
        <v>0</v>
      </c>
      <c r="AA61" s="168">
        <f>'AEO T32 Metral Prdcts 2022 Raw'!AD49</f>
        <v>0</v>
      </c>
      <c r="AB61" s="168">
        <f>'AEO T32 Metral Prdcts 2022 Raw'!AE49</f>
        <v>0</v>
      </c>
      <c r="AC61" s="168">
        <f>'AEO T32 Metral Prdcts 2022 Raw'!AF49</f>
        <v>0</v>
      </c>
      <c r="AD61" s="168">
        <f>'AEO T32 Metral Prdcts 2022 Raw'!AG49</f>
        <v>0</v>
      </c>
      <c r="AE61" s="168">
        <f>'AEO T32 Metral Prdcts 2022 Raw'!AH49</f>
        <v>0</v>
      </c>
      <c r="AF61" s="168">
        <f>'AEO T32 Metral Prdcts 2022 Raw'!AI49</f>
        <v>0</v>
      </c>
      <c r="AG61" s="256" t="str">
        <f>'AEO T32 Metral Prdcts 2022 Raw'!AJ49</f>
        <v>- -</v>
      </c>
    </row>
    <row r="62" spans="1:33" ht="15" customHeight="1" x14ac:dyDescent="0.25">
      <c r="A62" s="38" t="s">
        <v>828</v>
      </c>
      <c r="B62" s="163" t="s">
        <v>36</v>
      </c>
      <c r="C62" s="168">
        <f>'AEO T32 Metral Prdcts 2022 Raw'!F50</f>
        <v>168.76097100000001</v>
      </c>
      <c r="D62" s="168">
        <f>'AEO T32 Metral Prdcts 2022 Raw'!G50</f>
        <v>181.68756099999999</v>
      </c>
      <c r="E62" s="168">
        <f>'AEO T32 Metral Prdcts 2022 Raw'!H50</f>
        <v>194.54414399999999</v>
      </c>
      <c r="F62" s="168">
        <f>'AEO T32 Metral Prdcts 2022 Raw'!I50</f>
        <v>192.707626</v>
      </c>
      <c r="G62" s="168">
        <f>'AEO T32 Metral Prdcts 2022 Raw'!J50</f>
        <v>190.410034</v>
      </c>
      <c r="H62" s="168">
        <f>'AEO T32 Metral Prdcts 2022 Raw'!K50</f>
        <v>188.49508700000001</v>
      </c>
      <c r="I62" s="168">
        <f>'AEO T32 Metral Prdcts 2022 Raw'!L50</f>
        <v>186.93804900000001</v>
      </c>
      <c r="J62" s="168">
        <f>'AEO T32 Metral Prdcts 2022 Raw'!M50</f>
        <v>186.17330899999999</v>
      </c>
      <c r="K62" s="168">
        <f>'AEO T32 Metral Prdcts 2022 Raw'!N50</f>
        <v>184.20275899999999</v>
      </c>
      <c r="L62" s="168">
        <f>'AEO T32 Metral Prdcts 2022 Raw'!O50</f>
        <v>182.660507</v>
      </c>
      <c r="M62" s="168">
        <f>'AEO T32 Metral Prdcts 2022 Raw'!P50</f>
        <v>182.11523399999999</v>
      </c>
      <c r="N62" s="168">
        <f>'AEO T32 Metral Prdcts 2022 Raw'!Q50</f>
        <v>181.95863299999999</v>
      </c>
      <c r="O62" s="168">
        <f>'AEO T32 Metral Prdcts 2022 Raw'!R50</f>
        <v>181.667282</v>
      </c>
      <c r="P62" s="168">
        <f>'AEO T32 Metral Prdcts 2022 Raw'!S50</f>
        <v>181.54834</v>
      </c>
      <c r="Q62" s="168">
        <f>'AEO T32 Metral Prdcts 2022 Raw'!T50</f>
        <v>182.216263</v>
      </c>
      <c r="R62" s="168">
        <f>'AEO T32 Metral Prdcts 2022 Raw'!U50</f>
        <v>183.08093299999999</v>
      </c>
      <c r="S62" s="168">
        <f>'AEO T32 Metral Prdcts 2022 Raw'!V50</f>
        <v>184.11554000000001</v>
      </c>
      <c r="T62" s="168">
        <f>'AEO T32 Metral Prdcts 2022 Raw'!W50</f>
        <v>185.15248099999999</v>
      </c>
      <c r="U62" s="168">
        <f>'AEO T32 Metral Prdcts 2022 Raw'!X50</f>
        <v>186.48606899999999</v>
      </c>
      <c r="V62" s="168">
        <f>'AEO T32 Metral Prdcts 2022 Raw'!Y50</f>
        <v>187.71331799999999</v>
      </c>
      <c r="W62" s="168">
        <f>'AEO T32 Metral Prdcts 2022 Raw'!Z50</f>
        <v>188.93019100000001</v>
      </c>
      <c r="X62" s="168">
        <f>'AEO T32 Metral Prdcts 2022 Raw'!AA50</f>
        <v>190.164322</v>
      </c>
      <c r="Y62" s="168">
        <f>'AEO T32 Metral Prdcts 2022 Raw'!AB50</f>
        <v>191.732056</v>
      </c>
      <c r="Z62" s="168">
        <f>'AEO T32 Metral Prdcts 2022 Raw'!AC50</f>
        <v>192.62695299999999</v>
      </c>
      <c r="AA62" s="168">
        <f>'AEO T32 Metral Prdcts 2022 Raw'!AD50</f>
        <v>194.278809</v>
      </c>
      <c r="AB62" s="168">
        <f>'AEO T32 Metral Prdcts 2022 Raw'!AE50</f>
        <v>196.80754099999999</v>
      </c>
      <c r="AC62" s="168">
        <f>'AEO T32 Metral Prdcts 2022 Raw'!AF50</f>
        <v>198.54019199999999</v>
      </c>
      <c r="AD62" s="168">
        <f>'AEO T32 Metral Prdcts 2022 Raw'!AG50</f>
        <v>199.04975899999999</v>
      </c>
      <c r="AE62" s="168">
        <f>'AEO T32 Metral Prdcts 2022 Raw'!AH50</f>
        <v>199.30888400000001</v>
      </c>
      <c r="AF62" s="168">
        <f>'AEO T32 Metral Prdcts 2022 Raw'!AI50</f>
        <v>200.308594</v>
      </c>
      <c r="AG62" s="256">
        <f>'AEO T32 Metral Prdcts 2022 Raw'!AJ50</f>
        <v>6.0000000000000001E-3</v>
      </c>
    </row>
    <row r="63" spans="1:33" ht="15" customHeight="1" x14ac:dyDescent="0.25">
      <c r="A63" s="38" t="s">
        <v>827</v>
      </c>
      <c r="B63" s="162" t="s">
        <v>35</v>
      </c>
      <c r="C63" s="233">
        <f>'AEO T32 Metral Prdcts 2022 Raw'!F51</f>
        <v>328.59539799999999</v>
      </c>
      <c r="D63" s="233">
        <f>'AEO T32 Metral Prdcts 2022 Raw'!G51</f>
        <v>355.42489599999999</v>
      </c>
      <c r="E63" s="233">
        <f>'AEO T32 Metral Prdcts 2022 Raw'!H51</f>
        <v>381.62307700000002</v>
      </c>
      <c r="F63" s="233">
        <f>'AEO T32 Metral Prdcts 2022 Raw'!I51</f>
        <v>378.33978300000001</v>
      </c>
      <c r="G63" s="233">
        <f>'AEO T32 Metral Prdcts 2022 Raw'!J51</f>
        <v>374.067993</v>
      </c>
      <c r="H63" s="233">
        <f>'AEO T32 Metral Prdcts 2022 Raw'!K51</f>
        <v>370.06451399999997</v>
      </c>
      <c r="I63" s="233">
        <f>'AEO T32 Metral Prdcts 2022 Raw'!L51</f>
        <v>366.25414999999998</v>
      </c>
      <c r="J63" s="233">
        <f>'AEO T32 Metral Prdcts 2022 Raw'!M51</f>
        <v>363.79632600000002</v>
      </c>
      <c r="K63" s="233">
        <f>'AEO T32 Metral Prdcts 2022 Raw'!N51</f>
        <v>359.17816199999999</v>
      </c>
      <c r="L63" s="233">
        <f>'AEO T32 Metral Prdcts 2022 Raw'!O51</f>
        <v>356.01257299999997</v>
      </c>
      <c r="M63" s="233">
        <f>'AEO T32 Metral Prdcts 2022 Raw'!P51</f>
        <v>355.11541699999998</v>
      </c>
      <c r="N63" s="233">
        <f>'AEO T32 Metral Prdcts 2022 Raw'!Q51</f>
        <v>354.18109099999998</v>
      </c>
      <c r="O63" s="233">
        <f>'AEO T32 Metral Prdcts 2022 Raw'!R51</f>
        <v>353.67614700000001</v>
      </c>
      <c r="P63" s="233">
        <f>'AEO T32 Metral Prdcts 2022 Raw'!S51</f>
        <v>354.06625400000001</v>
      </c>
      <c r="Q63" s="233">
        <f>'AEO T32 Metral Prdcts 2022 Raw'!T51</f>
        <v>356.02246100000002</v>
      </c>
      <c r="R63" s="233">
        <f>'AEO T32 Metral Prdcts 2022 Raw'!U51</f>
        <v>358.39257800000001</v>
      </c>
      <c r="S63" s="233">
        <f>'AEO T32 Metral Prdcts 2022 Raw'!V51</f>
        <v>360.72317500000003</v>
      </c>
      <c r="T63" s="233">
        <f>'AEO T32 Metral Prdcts 2022 Raw'!W51</f>
        <v>363.07672100000002</v>
      </c>
      <c r="U63" s="233">
        <f>'AEO T32 Metral Prdcts 2022 Raw'!X51</f>
        <v>365.98416099999997</v>
      </c>
      <c r="V63" s="233">
        <f>'AEO T32 Metral Prdcts 2022 Raw'!Y51</f>
        <v>368.86279300000001</v>
      </c>
      <c r="W63" s="233">
        <f>'AEO T32 Metral Prdcts 2022 Raw'!Z51</f>
        <v>371.60046399999999</v>
      </c>
      <c r="X63" s="233">
        <f>'AEO T32 Metral Prdcts 2022 Raw'!AA51</f>
        <v>374.61645499999997</v>
      </c>
      <c r="Y63" s="233">
        <f>'AEO T32 Metral Prdcts 2022 Raw'!AB51</f>
        <v>378.51049799999998</v>
      </c>
      <c r="Z63" s="233">
        <f>'AEO T32 Metral Prdcts 2022 Raw'!AC51</f>
        <v>381.05242900000002</v>
      </c>
      <c r="AA63" s="233">
        <f>'AEO T32 Metral Prdcts 2022 Raw'!AD51</f>
        <v>385.39111300000002</v>
      </c>
      <c r="AB63" s="233">
        <f>'AEO T32 Metral Prdcts 2022 Raw'!AE51</f>
        <v>391.07171599999998</v>
      </c>
      <c r="AC63" s="233">
        <f>'AEO T32 Metral Prdcts 2022 Raw'!AF51</f>
        <v>395.37155200000001</v>
      </c>
      <c r="AD63" s="233">
        <f>'AEO T32 Metral Prdcts 2022 Raw'!AG51</f>
        <v>397.06066900000002</v>
      </c>
      <c r="AE63" s="233">
        <f>'AEO T32 Metral Prdcts 2022 Raw'!AH51</f>
        <v>398.21447799999999</v>
      </c>
      <c r="AF63" s="233">
        <f>'AEO T32 Metral Prdcts 2022 Raw'!AI51</f>
        <v>400.89056399999998</v>
      </c>
      <c r="AG63" s="254">
        <f>'AEO T32 Metral Prdcts 2022 Raw'!AJ51</f>
        <v>7.0000000000000001E-3</v>
      </c>
    </row>
    <row r="64" spans="1:33" ht="15" customHeight="1" x14ac:dyDescent="0.25">
      <c r="C64" s="248"/>
      <c r="D64" s="248"/>
      <c r="E64" s="248"/>
      <c r="F64" s="248"/>
      <c r="G64" s="248"/>
      <c r="H64" s="248"/>
      <c r="I64" s="248"/>
      <c r="J64" s="248"/>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126"/>
    </row>
    <row r="65" spans="1:33" ht="15" customHeight="1" x14ac:dyDescent="0.25">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126"/>
    </row>
    <row r="66" spans="1:33" ht="12" customHeight="1" x14ac:dyDescent="0.25">
      <c r="B66" s="162" t="s">
        <v>826</v>
      </c>
      <c r="C66" s="248"/>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126"/>
    </row>
    <row r="67" spans="1:33" ht="15" customHeight="1" x14ac:dyDescent="0.25">
      <c r="A67" s="38" t="s">
        <v>825</v>
      </c>
      <c r="B67" s="163" t="s">
        <v>63</v>
      </c>
      <c r="C67" s="168">
        <f>'AEO T32 Metral Prdcts 2022 Raw'!F53</f>
        <v>0.50264799999999998</v>
      </c>
      <c r="D67" s="168">
        <f>'AEO T32 Metral Prdcts 2022 Raw'!G53</f>
        <v>0.99885400000000002</v>
      </c>
      <c r="E67" s="168">
        <f>'AEO T32 Metral Prdcts 2022 Raw'!H53</f>
        <v>1.090811</v>
      </c>
      <c r="F67" s="168">
        <f>'AEO T32 Metral Prdcts 2022 Raw'!I53</f>
        <v>1.0989100000000001</v>
      </c>
      <c r="G67" s="168">
        <f>'AEO T32 Metral Prdcts 2022 Raw'!J53</f>
        <v>1.0910260000000001</v>
      </c>
      <c r="H67" s="168">
        <f>'AEO T32 Metral Prdcts 2022 Raw'!K53</f>
        <v>1.074203</v>
      </c>
      <c r="I67" s="168">
        <f>'AEO T32 Metral Prdcts 2022 Raw'!L53</f>
        <v>1.056084</v>
      </c>
      <c r="J67" s="168">
        <f>'AEO T32 Metral Prdcts 2022 Raw'!M53</f>
        <v>1.0330710000000001</v>
      </c>
      <c r="K67" s="168">
        <f>'AEO T32 Metral Prdcts 2022 Raw'!N53</f>
        <v>1.0099089999999999</v>
      </c>
      <c r="L67" s="168">
        <f>'AEO T32 Metral Prdcts 2022 Raw'!O53</f>
        <v>0.99332200000000004</v>
      </c>
      <c r="M67" s="168">
        <f>'AEO T32 Metral Prdcts 2022 Raw'!P53</f>
        <v>0.97769300000000003</v>
      </c>
      <c r="N67" s="168">
        <f>'AEO T32 Metral Prdcts 2022 Raw'!Q53</f>
        <v>0.96448999999999996</v>
      </c>
      <c r="O67" s="168">
        <f>'AEO T32 Metral Prdcts 2022 Raw'!R53</f>
        <v>0.95398400000000005</v>
      </c>
      <c r="P67" s="168">
        <f>'AEO T32 Metral Prdcts 2022 Raw'!S53</f>
        <v>0.95114799999999999</v>
      </c>
      <c r="Q67" s="168">
        <f>'AEO T32 Metral Prdcts 2022 Raw'!T53</f>
        <v>0.95230099999999995</v>
      </c>
      <c r="R67" s="168">
        <f>'AEO T32 Metral Prdcts 2022 Raw'!U53</f>
        <v>0.95406299999999999</v>
      </c>
      <c r="S67" s="168">
        <f>'AEO T32 Metral Prdcts 2022 Raw'!V53</f>
        <v>0.95492200000000005</v>
      </c>
      <c r="T67" s="168">
        <f>'AEO T32 Metral Prdcts 2022 Raw'!W53</f>
        <v>0.95766899999999999</v>
      </c>
      <c r="U67" s="168">
        <f>'AEO T32 Metral Prdcts 2022 Raw'!X53</f>
        <v>0.96629200000000004</v>
      </c>
      <c r="V67" s="168">
        <f>'AEO T32 Metral Prdcts 2022 Raw'!Y53</f>
        <v>0.96916800000000003</v>
      </c>
      <c r="W67" s="168">
        <f>'AEO T32 Metral Prdcts 2022 Raw'!Z53</f>
        <v>0.97355899999999995</v>
      </c>
      <c r="X67" s="168">
        <f>'AEO T32 Metral Prdcts 2022 Raw'!AA53</f>
        <v>0.98096099999999997</v>
      </c>
      <c r="Y67" s="168">
        <f>'AEO T32 Metral Prdcts 2022 Raw'!AB53</f>
        <v>0.98506000000000005</v>
      </c>
      <c r="Z67" s="168">
        <f>'AEO T32 Metral Prdcts 2022 Raw'!AC53</f>
        <v>0.99164399999999997</v>
      </c>
      <c r="AA67" s="168">
        <f>'AEO T32 Metral Prdcts 2022 Raw'!AD53</f>
        <v>1.008699</v>
      </c>
      <c r="AB67" s="168">
        <f>'AEO T32 Metral Prdcts 2022 Raw'!AE53</f>
        <v>1.0307120000000001</v>
      </c>
      <c r="AC67" s="168">
        <f>'AEO T32 Metral Prdcts 2022 Raw'!AF53</f>
        <v>1.0519639999999999</v>
      </c>
      <c r="AD67" s="168">
        <f>'AEO T32 Metral Prdcts 2022 Raw'!AG53</f>
        <v>1.072354</v>
      </c>
      <c r="AE67" s="168">
        <f>'AEO T32 Metral Prdcts 2022 Raw'!AH53</f>
        <v>1.091127</v>
      </c>
      <c r="AF67" s="168">
        <f>'AEO T32 Metral Prdcts 2022 Raw'!AI53</f>
        <v>1.112743</v>
      </c>
      <c r="AG67" s="256">
        <f>'AEO T32 Metral Prdcts 2022 Raw'!AJ53</f>
        <v>2.8000000000000001E-2</v>
      </c>
    </row>
    <row r="68" spans="1:33" ht="15" customHeight="1" x14ac:dyDescent="0.25">
      <c r="A68" s="38" t="s">
        <v>824</v>
      </c>
      <c r="B68" s="163" t="s">
        <v>27</v>
      </c>
      <c r="C68" s="168">
        <f>'AEO T32 Metral Prdcts 2022 Raw'!F54</f>
        <v>0</v>
      </c>
      <c r="D68" s="168">
        <f>'AEO T32 Metral Prdcts 2022 Raw'!G54</f>
        <v>0</v>
      </c>
      <c r="E68" s="168">
        <f>'AEO T32 Metral Prdcts 2022 Raw'!H54</f>
        <v>0</v>
      </c>
      <c r="F68" s="168">
        <f>'AEO T32 Metral Prdcts 2022 Raw'!I54</f>
        <v>0</v>
      </c>
      <c r="G68" s="168">
        <f>'AEO T32 Metral Prdcts 2022 Raw'!J54</f>
        <v>0</v>
      </c>
      <c r="H68" s="168">
        <f>'AEO T32 Metral Prdcts 2022 Raw'!K54</f>
        <v>0</v>
      </c>
      <c r="I68" s="168">
        <f>'AEO T32 Metral Prdcts 2022 Raw'!L54</f>
        <v>0</v>
      </c>
      <c r="J68" s="168">
        <f>'AEO T32 Metral Prdcts 2022 Raw'!M54</f>
        <v>0</v>
      </c>
      <c r="K68" s="168">
        <f>'AEO T32 Metral Prdcts 2022 Raw'!N54</f>
        <v>0</v>
      </c>
      <c r="L68" s="168">
        <f>'AEO T32 Metral Prdcts 2022 Raw'!O54</f>
        <v>0</v>
      </c>
      <c r="M68" s="168">
        <f>'AEO T32 Metral Prdcts 2022 Raw'!P54</f>
        <v>0</v>
      </c>
      <c r="N68" s="168">
        <f>'AEO T32 Metral Prdcts 2022 Raw'!Q54</f>
        <v>0</v>
      </c>
      <c r="O68" s="168">
        <f>'AEO T32 Metral Prdcts 2022 Raw'!R54</f>
        <v>0</v>
      </c>
      <c r="P68" s="168">
        <f>'AEO T32 Metral Prdcts 2022 Raw'!S54</f>
        <v>0</v>
      </c>
      <c r="Q68" s="168">
        <f>'AEO T32 Metral Prdcts 2022 Raw'!T54</f>
        <v>0</v>
      </c>
      <c r="R68" s="168">
        <f>'AEO T32 Metral Prdcts 2022 Raw'!U54</f>
        <v>0</v>
      </c>
      <c r="S68" s="168">
        <f>'AEO T32 Metral Prdcts 2022 Raw'!V54</f>
        <v>0</v>
      </c>
      <c r="T68" s="168">
        <f>'AEO T32 Metral Prdcts 2022 Raw'!W54</f>
        <v>0</v>
      </c>
      <c r="U68" s="168">
        <f>'AEO T32 Metral Prdcts 2022 Raw'!X54</f>
        <v>0</v>
      </c>
      <c r="V68" s="168">
        <f>'AEO T32 Metral Prdcts 2022 Raw'!Y54</f>
        <v>0</v>
      </c>
      <c r="W68" s="168">
        <f>'AEO T32 Metral Prdcts 2022 Raw'!Z54</f>
        <v>0</v>
      </c>
      <c r="X68" s="168">
        <f>'AEO T32 Metral Prdcts 2022 Raw'!AA54</f>
        <v>0</v>
      </c>
      <c r="Y68" s="168">
        <f>'AEO T32 Metral Prdcts 2022 Raw'!AB54</f>
        <v>0</v>
      </c>
      <c r="Z68" s="168">
        <f>'AEO T32 Metral Prdcts 2022 Raw'!AC54</f>
        <v>0</v>
      </c>
      <c r="AA68" s="168">
        <f>'AEO T32 Metral Prdcts 2022 Raw'!AD54</f>
        <v>0</v>
      </c>
      <c r="AB68" s="168">
        <f>'AEO T32 Metral Prdcts 2022 Raw'!AE54</f>
        <v>0</v>
      </c>
      <c r="AC68" s="168">
        <f>'AEO T32 Metral Prdcts 2022 Raw'!AF54</f>
        <v>0</v>
      </c>
      <c r="AD68" s="168">
        <f>'AEO T32 Metral Prdcts 2022 Raw'!AG54</f>
        <v>0</v>
      </c>
      <c r="AE68" s="168">
        <f>'AEO T32 Metral Prdcts 2022 Raw'!AH54</f>
        <v>0</v>
      </c>
      <c r="AF68" s="168">
        <f>'AEO T32 Metral Prdcts 2022 Raw'!AI54</f>
        <v>0</v>
      </c>
      <c r="AG68" s="256" t="str">
        <f>'AEO T32 Metral Prdcts 2022 Raw'!AJ54</f>
        <v>- -</v>
      </c>
    </row>
    <row r="69" spans="1:33" ht="15" customHeight="1" x14ac:dyDescent="0.25">
      <c r="A69" s="38" t="s">
        <v>823</v>
      </c>
      <c r="B69" s="163" t="s">
        <v>26</v>
      </c>
      <c r="C69" s="168">
        <f>'AEO T32 Metral Prdcts 2022 Raw'!F55</f>
        <v>0</v>
      </c>
      <c r="D69" s="168">
        <f>'AEO T32 Metral Prdcts 2022 Raw'!G55</f>
        <v>0</v>
      </c>
      <c r="E69" s="168">
        <f>'AEO T32 Metral Prdcts 2022 Raw'!H55</f>
        <v>0</v>
      </c>
      <c r="F69" s="168">
        <f>'AEO T32 Metral Prdcts 2022 Raw'!I55</f>
        <v>0</v>
      </c>
      <c r="G69" s="168">
        <f>'AEO T32 Metral Prdcts 2022 Raw'!J55</f>
        <v>0</v>
      </c>
      <c r="H69" s="168">
        <f>'AEO T32 Metral Prdcts 2022 Raw'!K55</f>
        <v>0</v>
      </c>
      <c r="I69" s="168">
        <f>'AEO T32 Metral Prdcts 2022 Raw'!L55</f>
        <v>0</v>
      </c>
      <c r="J69" s="168">
        <f>'AEO T32 Metral Prdcts 2022 Raw'!M55</f>
        <v>0</v>
      </c>
      <c r="K69" s="168">
        <f>'AEO T32 Metral Prdcts 2022 Raw'!N55</f>
        <v>0</v>
      </c>
      <c r="L69" s="168">
        <f>'AEO T32 Metral Prdcts 2022 Raw'!O55</f>
        <v>0</v>
      </c>
      <c r="M69" s="168">
        <f>'AEO T32 Metral Prdcts 2022 Raw'!P55</f>
        <v>0</v>
      </c>
      <c r="N69" s="168">
        <f>'AEO T32 Metral Prdcts 2022 Raw'!Q55</f>
        <v>0</v>
      </c>
      <c r="O69" s="168">
        <f>'AEO T32 Metral Prdcts 2022 Raw'!R55</f>
        <v>0</v>
      </c>
      <c r="P69" s="168">
        <f>'AEO T32 Metral Prdcts 2022 Raw'!S55</f>
        <v>0</v>
      </c>
      <c r="Q69" s="168">
        <f>'AEO T32 Metral Prdcts 2022 Raw'!T55</f>
        <v>0</v>
      </c>
      <c r="R69" s="168">
        <f>'AEO T32 Metral Prdcts 2022 Raw'!U55</f>
        <v>0</v>
      </c>
      <c r="S69" s="168">
        <f>'AEO T32 Metral Prdcts 2022 Raw'!V55</f>
        <v>0</v>
      </c>
      <c r="T69" s="168">
        <f>'AEO T32 Metral Prdcts 2022 Raw'!W55</f>
        <v>0</v>
      </c>
      <c r="U69" s="168">
        <f>'AEO T32 Metral Prdcts 2022 Raw'!X55</f>
        <v>0</v>
      </c>
      <c r="V69" s="168">
        <f>'AEO T32 Metral Prdcts 2022 Raw'!Y55</f>
        <v>0</v>
      </c>
      <c r="W69" s="168">
        <f>'AEO T32 Metral Prdcts 2022 Raw'!Z55</f>
        <v>0</v>
      </c>
      <c r="X69" s="168">
        <f>'AEO T32 Metral Prdcts 2022 Raw'!AA55</f>
        <v>0</v>
      </c>
      <c r="Y69" s="168">
        <f>'AEO T32 Metral Prdcts 2022 Raw'!AB55</f>
        <v>0</v>
      </c>
      <c r="Z69" s="168">
        <f>'AEO T32 Metral Prdcts 2022 Raw'!AC55</f>
        <v>0</v>
      </c>
      <c r="AA69" s="168">
        <f>'AEO T32 Metral Prdcts 2022 Raw'!AD55</f>
        <v>0</v>
      </c>
      <c r="AB69" s="168">
        <f>'AEO T32 Metral Prdcts 2022 Raw'!AE55</f>
        <v>0</v>
      </c>
      <c r="AC69" s="168">
        <f>'AEO T32 Metral Prdcts 2022 Raw'!AF55</f>
        <v>0</v>
      </c>
      <c r="AD69" s="168">
        <f>'AEO T32 Metral Prdcts 2022 Raw'!AG55</f>
        <v>0</v>
      </c>
      <c r="AE69" s="168">
        <f>'AEO T32 Metral Prdcts 2022 Raw'!AH55</f>
        <v>0</v>
      </c>
      <c r="AF69" s="168">
        <f>'AEO T32 Metral Prdcts 2022 Raw'!AI55</f>
        <v>0</v>
      </c>
      <c r="AG69" s="256" t="str">
        <f>'AEO T32 Metral Prdcts 2022 Raw'!AJ55</f>
        <v>- -</v>
      </c>
    </row>
    <row r="70" spans="1:33" ht="15" customHeight="1" x14ac:dyDescent="0.25">
      <c r="A70" s="38" t="s">
        <v>822</v>
      </c>
      <c r="B70" s="163" t="s">
        <v>821</v>
      </c>
      <c r="C70" s="168">
        <f>'AEO T32 Metral Prdcts 2022 Raw'!F56</f>
        <v>0</v>
      </c>
      <c r="D70" s="168">
        <f>'AEO T32 Metral Prdcts 2022 Raw'!G56</f>
        <v>0</v>
      </c>
      <c r="E70" s="168">
        <f>'AEO T32 Metral Prdcts 2022 Raw'!H56</f>
        <v>0</v>
      </c>
      <c r="F70" s="168">
        <f>'AEO T32 Metral Prdcts 2022 Raw'!I56</f>
        <v>0</v>
      </c>
      <c r="G70" s="168">
        <f>'AEO T32 Metral Prdcts 2022 Raw'!J56</f>
        <v>0</v>
      </c>
      <c r="H70" s="168">
        <f>'AEO T32 Metral Prdcts 2022 Raw'!K56</f>
        <v>0</v>
      </c>
      <c r="I70" s="168">
        <f>'AEO T32 Metral Prdcts 2022 Raw'!L56</f>
        <v>0</v>
      </c>
      <c r="J70" s="168">
        <f>'AEO T32 Metral Prdcts 2022 Raw'!M56</f>
        <v>0</v>
      </c>
      <c r="K70" s="168">
        <f>'AEO T32 Metral Prdcts 2022 Raw'!N56</f>
        <v>0</v>
      </c>
      <c r="L70" s="168">
        <f>'AEO T32 Metral Prdcts 2022 Raw'!O56</f>
        <v>0</v>
      </c>
      <c r="M70" s="168">
        <f>'AEO T32 Metral Prdcts 2022 Raw'!P56</f>
        <v>0</v>
      </c>
      <c r="N70" s="168">
        <f>'AEO T32 Metral Prdcts 2022 Raw'!Q56</f>
        <v>0</v>
      </c>
      <c r="O70" s="168">
        <f>'AEO T32 Metral Prdcts 2022 Raw'!R56</f>
        <v>0</v>
      </c>
      <c r="P70" s="168">
        <f>'AEO T32 Metral Prdcts 2022 Raw'!S56</f>
        <v>0</v>
      </c>
      <c r="Q70" s="168">
        <f>'AEO T32 Metral Prdcts 2022 Raw'!T56</f>
        <v>0</v>
      </c>
      <c r="R70" s="168">
        <f>'AEO T32 Metral Prdcts 2022 Raw'!U56</f>
        <v>0</v>
      </c>
      <c r="S70" s="168">
        <f>'AEO T32 Metral Prdcts 2022 Raw'!V56</f>
        <v>0</v>
      </c>
      <c r="T70" s="168">
        <f>'AEO T32 Metral Prdcts 2022 Raw'!W56</f>
        <v>0</v>
      </c>
      <c r="U70" s="168">
        <f>'AEO T32 Metral Prdcts 2022 Raw'!X56</f>
        <v>0</v>
      </c>
      <c r="V70" s="168">
        <f>'AEO T32 Metral Prdcts 2022 Raw'!Y56</f>
        <v>0</v>
      </c>
      <c r="W70" s="168">
        <f>'AEO T32 Metral Prdcts 2022 Raw'!Z56</f>
        <v>0</v>
      </c>
      <c r="X70" s="168">
        <f>'AEO T32 Metral Prdcts 2022 Raw'!AA56</f>
        <v>0</v>
      </c>
      <c r="Y70" s="168">
        <f>'AEO T32 Metral Prdcts 2022 Raw'!AB56</f>
        <v>0</v>
      </c>
      <c r="Z70" s="168">
        <f>'AEO T32 Metral Prdcts 2022 Raw'!AC56</f>
        <v>0</v>
      </c>
      <c r="AA70" s="168">
        <f>'AEO T32 Metral Prdcts 2022 Raw'!AD56</f>
        <v>0</v>
      </c>
      <c r="AB70" s="168">
        <f>'AEO T32 Metral Prdcts 2022 Raw'!AE56</f>
        <v>0</v>
      </c>
      <c r="AC70" s="168">
        <f>'AEO T32 Metral Prdcts 2022 Raw'!AF56</f>
        <v>0</v>
      </c>
      <c r="AD70" s="168">
        <f>'AEO T32 Metral Prdcts 2022 Raw'!AG56</f>
        <v>0</v>
      </c>
      <c r="AE70" s="168">
        <f>'AEO T32 Metral Prdcts 2022 Raw'!AH56</f>
        <v>0</v>
      </c>
      <c r="AF70" s="168">
        <f>'AEO T32 Metral Prdcts 2022 Raw'!AI56</f>
        <v>0</v>
      </c>
      <c r="AG70" s="256" t="str">
        <f>'AEO T32 Metral Prdcts 2022 Raw'!AJ56</f>
        <v>- -</v>
      </c>
    </row>
    <row r="71" spans="1:33" ht="15" customHeight="1" x14ac:dyDescent="0.25">
      <c r="A71" s="38" t="s">
        <v>820</v>
      </c>
      <c r="B71" s="163" t="s">
        <v>819</v>
      </c>
      <c r="C71" s="168">
        <f>'AEO T32 Metral Prdcts 2022 Raw'!F57</f>
        <v>0.50264799999999998</v>
      </c>
      <c r="D71" s="168">
        <f>'AEO T32 Metral Prdcts 2022 Raw'!G57</f>
        <v>0.99885400000000002</v>
      </c>
      <c r="E71" s="168">
        <f>'AEO T32 Metral Prdcts 2022 Raw'!H57</f>
        <v>1.090811</v>
      </c>
      <c r="F71" s="168">
        <f>'AEO T32 Metral Prdcts 2022 Raw'!I57</f>
        <v>1.0989100000000001</v>
      </c>
      <c r="G71" s="168">
        <f>'AEO T32 Metral Prdcts 2022 Raw'!J57</f>
        <v>1.0910260000000001</v>
      </c>
      <c r="H71" s="168">
        <f>'AEO T32 Metral Prdcts 2022 Raw'!K57</f>
        <v>1.074203</v>
      </c>
      <c r="I71" s="168">
        <f>'AEO T32 Metral Prdcts 2022 Raw'!L57</f>
        <v>1.056084</v>
      </c>
      <c r="J71" s="168">
        <f>'AEO T32 Metral Prdcts 2022 Raw'!M57</f>
        <v>1.0330710000000001</v>
      </c>
      <c r="K71" s="168">
        <f>'AEO T32 Metral Prdcts 2022 Raw'!N57</f>
        <v>1.0099089999999999</v>
      </c>
      <c r="L71" s="168">
        <f>'AEO T32 Metral Prdcts 2022 Raw'!O57</f>
        <v>0.99332200000000004</v>
      </c>
      <c r="M71" s="168">
        <f>'AEO T32 Metral Prdcts 2022 Raw'!P57</f>
        <v>0.97769300000000003</v>
      </c>
      <c r="N71" s="168">
        <f>'AEO T32 Metral Prdcts 2022 Raw'!Q57</f>
        <v>0.96448999999999996</v>
      </c>
      <c r="O71" s="168">
        <f>'AEO T32 Metral Prdcts 2022 Raw'!R57</f>
        <v>0.95398400000000005</v>
      </c>
      <c r="P71" s="168">
        <f>'AEO T32 Metral Prdcts 2022 Raw'!S57</f>
        <v>0.95114799999999999</v>
      </c>
      <c r="Q71" s="168">
        <f>'AEO T32 Metral Prdcts 2022 Raw'!T57</f>
        <v>0.95230099999999995</v>
      </c>
      <c r="R71" s="168">
        <f>'AEO T32 Metral Prdcts 2022 Raw'!U57</f>
        <v>0.95406299999999999</v>
      </c>
      <c r="S71" s="168">
        <f>'AEO T32 Metral Prdcts 2022 Raw'!V57</f>
        <v>0.95492200000000005</v>
      </c>
      <c r="T71" s="168">
        <f>'AEO T32 Metral Prdcts 2022 Raw'!W57</f>
        <v>0.95766899999999999</v>
      </c>
      <c r="U71" s="168">
        <f>'AEO T32 Metral Prdcts 2022 Raw'!X57</f>
        <v>0.96629200000000004</v>
      </c>
      <c r="V71" s="168">
        <f>'AEO T32 Metral Prdcts 2022 Raw'!Y57</f>
        <v>0.96916800000000003</v>
      </c>
      <c r="W71" s="168">
        <f>'AEO T32 Metral Prdcts 2022 Raw'!Z57</f>
        <v>0.97355899999999995</v>
      </c>
      <c r="X71" s="168">
        <f>'AEO T32 Metral Prdcts 2022 Raw'!AA57</f>
        <v>0.98096099999999997</v>
      </c>
      <c r="Y71" s="168">
        <f>'AEO T32 Metral Prdcts 2022 Raw'!AB57</f>
        <v>0.98506000000000005</v>
      </c>
      <c r="Z71" s="168">
        <f>'AEO T32 Metral Prdcts 2022 Raw'!AC57</f>
        <v>0.99164399999999997</v>
      </c>
      <c r="AA71" s="168">
        <f>'AEO T32 Metral Prdcts 2022 Raw'!AD57</f>
        <v>1.008699</v>
      </c>
      <c r="AB71" s="168">
        <f>'AEO T32 Metral Prdcts 2022 Raw'!AE57</f>
        <v>1.0307120000000001</v>
      </c>
      <c r="AC71" s="168">
        <f>'AEO T32 Metral Prdcts 2022 Raw'!AF57</f>
        <v>1.0519639999999999</v>
      </c>
      <c r="AD71" s="168">
        <f>'AEO T32 Metral Prdcts 2022 Raw'!AG57</f>
        <v>1.072354</v>
      </c>
      <c r="AE71" s="168">
        <f>'AEO T32 Metral Prdcts 2022 Raw'!AH57</f>
        <v>1.091127</v>
      </c>
      <c r="AF71" s="168">
        <f>'AEO T32 Metral Prdcts 2022 Raw'!AI57</f>
        <v>1.112743</v>
      </c>
      <c r="AG71" s="256">
        <f>'AEO T32 Metral Prdcts 2022 Raw'!AJ57</f>
        <v>2.8000000000000001E-2</v>
      </c>
    </row>
    <row r="72" spans="1:33" ht="15" customHeight="1" x14ac:dyDescent="0.25">
      <c r="A72" s="38" t="s">
        <v>818</v>
      </c>
      <c r="B72" s="163" t="s">
        <v>30</v>
      </c>
      <c r="C72" s="168">
        <f>'AEO T32 Metral Prdcts 2022 Raw'!F58</f>
        <v>31.114488999999999</v>
      </c>
      <c r="D72" s="168">
        <f>'AEO T32 Metral Prdcts 2022 Raw'!G58</f>
        <v>31.917287999999999</v>
      </c>
      <c r="E72" s="168">
        <f>'AEO T32 Metral Prdcts 2022 Raw'!H58</f>
        <v>32.824375000000003</v>
      </c>
      <c r="F72" s="168">
        <f>'AEO T32 Metral Prdcts 2022 Raw'!I58</f>
        <v>33.473174999999998</v>
      </c>
      <c r="G72" s="168">
        <f>'AEO T32 Metral Prdcts 2022 Raw'!J58</f>
        <v>33.638480999999999</v>
      </c>
      <c r="H72" s="168">
        <f>'AEO T32 Metral Prdcts 2022 Raw'!K58</f>
        <v>33.615906000000003</v>
      </c>
      <c r="I72" s="168">
        <f>'AEO T32 Metral Prdcts 2022 Raw'!L58</f>
        <v>33.543655000000001</v>
      </c>
      <c r="J72" s="168">
        <f>'AEO T32 Metral Prdcts 2022 Raw'!M58</f>
        <v>33.415748999999998</v>
      </c>
      <c r="K72" s="168">
        <f>'AEO T32 Metral Prdcts 2022 Raw'!N58</f>
        <v>33.267181000000001</v>
      </c>
      <c r="L72" s="168">
        <f>'AEO T32 Metral Prdcts 2022 Raw'!O58</f>
        <v>33.245918000000003</v>
      </c>
      <c r="M72" s="168">
        <f>'AEO T32 Metral Prdcts 2022 Raw'!P58</f>
        <v>33.096522999999998</v>
      </c>
      <c r="N72" s="168">
        <f>'AEO T32 Metral Prdcts 2022 Raw'!Q58</f>
        <v>32.969558999999997</v>
      </c>
      <c r="O72" s="168">
        <f>'AEO T32 Metral Prdcts 2022 Raw'!R58</f>
        <v>33.130111999999997</v>
      </c>
      <c r="P72" s="168">
        <f>'AEO T32 Metral Prdcts 2022 Raw'!S58</f>
        <v>33.401702999999998</v>
      </c>
      <c r="Q72" s="168">
        <f>'AEO T32 Metral Prdcts 2022 Raw'!T58</f>
        <v>33.771484000000001</v>
      </c>
      <c r="R72" s="168">
        <f>'AEO T32 Metral Prdcts 2022 Raw'!U58</f>
        <v>34.182670999999999</v>
      </c>
      <c r="S72" s="168">
        <f>'AEO T32 Metral Prdcts 2022 Raw'!V58</f>
        <v>34.670071</v>
      </c>
      <c r="T72" s="168">
        <f>'AEO T32 Metral Prdcts 2022 Raw'!W58</f>
        <v>35.226517000000001</v>
      </c>
      <c r="U72" s="168">
        <f>'AEO T32 Metral Prdcts 2022 Raw'!X58</f>
        <v>35.889217000000002</v>
      </c>
      <c r="V72" s="168">
        <f>'AEO T32 Metral Prdcts 2022 Raw'!Y58</f>
        <v>36.550033999999997</v>
      </c>
      <c r="W72" s="168">
        <f>'AEO T32 Metral Prdcts 2022 Raw'!Z58</f>
        <v>37.179431999999998</v>
      </c>
      <c r="X72" s="168">
        <f>'AEO T32 Metral Prdcts 2022 Raw'!AA58</f>
        <v>37.930294000000004</v>
      </c>
      <c r="Y72" s="168">
        <f>'AEO T32 Metral Prdcts 2022 Raw'!AB58</f>
        <v>38.805916000000003</v>
      </c>
      <c r="Z72" s="168">
        <f>'AEO T32 Metral Prdcts 2022 Raw'!AC58</f>
        <v>39.649344999999997</v>
      </c>
      <c r="AA72" s="168">
        <f>'AEO T32 Metral Prdcts 2022 Raw'!AD58</f>
        <v>40.633934000000004</v>
      </c>
      <c r="AB72" s="168">
        <f>'AEO T32 Metral Prdcts 2022 Raw'!AE58</f>
        <v>41.653174999999997</v>
      </c>
      <c r="AC72" s="168">
        <f>'AEO T32 Metral Prdcts 2022 Raw'!AF58</f>
        <v>42.656283999999999</v>
      </c>
      <c r="AD72" s="168">
        <f>'AEO T32 Metral Prdcts 2022 Raw'!AG58</f>
        <v>43.745528999999998</v>
      </c>
      <c r="AE72" s="168">
        <f>'AEO T32 Metral Prdcts 2022 Raw'!AH58</f>
        <v>44.873322000000002</v>
      </c>
      <c r="AF72" s="168">
        <f>'AEO T32 Metral Prdcts 2022 Raw'!AI58</f>
        <v>46.005702999999997</v>
      </c>
      <c r="AG72" s="256">
        <f>'AEO T32 Metral Prdcts 2022 Raw'!AJ58</f>
        <v>1.4E-2</v>
      </c>
    </row>
    <row r="73" spans="1:33" ht="15" customHeight="1" x14ac:dyDescent="0.25">
      <c r="A73" s="38" t="s">
        <v>817</v>
      </c>
      <c r="B73" s="163" t="s">
        <v>31</v>
      </c>
      <c r="C73" s="168">
        <f>'AEO T32 Metral Prdcts 2022 Raw'!F59</f>
        <v>0</v>
      </c>
      <c r="D73" s="168">
        <f>'AEO T32 Metral Prdcts 2022 Raw'!G59</f>
        <v>0</v>
      </c>
      <c r="E73" s="168">
        <f>'AEO T32 Metral Prdcts 2022 Raw'!H59</f>
        <v>0</v>
      </c>
      <c r="F73" s="168">
        <f>'AEO T32 Metral Prdcts 2022 Raw'!I59</f>
        <v>0</v>
      </c>
      <c r="G73" s="168">
        <f>'AEO T32 Metral Prdcts 2022 Raw'!J59</f>
        <v>0</v>
      </c>
      <c r="H73" s="168">
        <f>'AEO T32 Metral Prdcts 2022 Raw'!K59</f>
        <v>0</v>
      </c>
      <c r="I73" s="168">
        <f>'AEO T32 Metral Prdcts 2022 Raw'!L59</f>
        <v>0</v>
      </c>
      <c r="J73" s="168">
        <f>'AEO T32 Metral Prdcts 2022 Raw'!M59</f>
        <v>0</v>
      </c>
      <c r="K73" s="168">
        <f>'AEO T32 Metral Prdcts 2022 Raw'!N59</f>
        <v>0</v>
      </c>
      <c r="L73" s="168">
        <f>'AEO T32 Metral Prdcts 2022 Raw'!O59</f>
        <v>0</v>
      </c>
      <c r="M73" s="168">
        <f>'AEO T32 Metral Prdcts 2022 Raw'!P59</f>
        <v>0</v>
      </c>
      <c r="N73" s="168">
        <f>'AEO T32 Metral Prdcts 2022 Raw'!Q59</f>
        <v>0</v>
      </c>
      <c r="O73" s="168">
        <f>'AEO T32 Metral Prdcts 2022 Raw'!R59</f>
        <v>0</v>
      </c>
      <c r="P73" s="168">
        <f>'AEO T32 Metral Prdcts 2022 Raw'!S59</f>
        <v>0</v>
      </c>
      <c r="Q73" s="168">
        <f>'AEO T32 Metral Prdcts 2022 Raw'!T59</f>
        <v>0</v>
      </c>
      <c r="R73" s="168">
        <f>'AEO T32 Metral Prdcts 2022 Raw'!U59</f>
        <v>0</v>
      </c>
      <c r="S73" s="168">
        <f>'AEO T32 Metral Prdcts 2022 Raw'!V59</f>
        <v>0</v>
      </c>
      <c r="T73" s="168">
        <f>'AEO T32 Metral Prdcts 2022 Raw'!W59</f>
        <v>0</v>
      </c>
      <c r="U73" s="168">
        <f>'AEO T32 Metral Prdcts 2022 Raw'!X59</f>
        <v>0</v>
      </c>
      <c r="V73" s="168">
        <f>'AEO T32 Metral Prdcts 2022 Raw'!Y59</f>
        <v>0</v>
      </c>
      <c r="W73" s="168">
        <f>'AEO T32 Metral Prdcts 2022 Raw'!Z59</f>
        <v>0</v>
      </c>
      <c r="X73" s="168">
        <f>'AEO T32 Metral Prdcts 2022 Raw'!AA59</f>
        <v>0</v>
      </c>
      <c r="Y73" s="168">
        <f>'AEO T32 Metral Prdcts 2022 Raw'!AB59</f>
        <v>0</v>
      </c>
      <c r="Z73" s="168">
        <f>'AEO T32 Metral Prdcts 2022 Raw'!AC59</f>
        <v>0</v>
      </c>
      <c r="AA73" s="168">
        <f>'AEO T32 Metral Prdcts 2022 Raw'!AD59</f>
        <v>0</v>
      </c>
      <c r="AB73" s="168">
        <f>'AEO T32 Metral Prdcts 2022 Raw'!AE59</f>
        <v>0</v>
      </c>
      <c r="AC73" s="168">
        <f>'AEO T32 Metral Prdcts 2022 Raw'!AF59</f>
        <v>0</v>
      </c>
      <c r="AD73" s="168">
        <f>'AEO T32 Metral Prdcts 2022 Raw'!AG59</f>
        <v>0</v>
      </c>
      <c r="AE73" s="168">
        <f>'AEO T32 Metral Prdcts 2022 Raw'!AH59</f>
        <v>0</v>
      </c>
      <c r="AF73" s="168">
        <f>'AEO T32 Metral Prdcts 2022 Raw'!AI59</f>
        <v>0</v>
      </c>
      <c r="AG73" s="256" t="str">
        <f>'AEO T32 Metral Prdcts 2022 Raw'!AJ59</f>
        <v>- -</v>
      </c>
    </row>
    <row r="74" spans="1:33" ht="12" customHeight="1" x14ac:dyDescent="0.25">
      <c r="A74" s="38" t="s">
        <v>816</v>
      </c>
      <c r="B74" s="163" t="s">
        <v>32</v>
      </c>
      <c r="C74" s="168">
        <f>'AEO T32 Metral Prdcts 2022 Raw'!F60</f>
        <v>0</v>
      </c>
      <c r="D74" s="168">
        <f>'AEO T32 Metral Prdcts 2022 Raw'!G60</f>
        <v>0</v>
      </c>
      <c r="E74" s="168">
        <f>'AEO T32 Metral Prdcts 2022 Raw'!H60</f>
        <v>0</v>
      </c>
      <c r="F74" s="168">
        <f>'AEO T32 Metral Prdcts 2022 Raw'!I60</f>
        <v>0</v>
      </c>
      <c r="G74" s="168">
        <f>'AEO T32 Metral Prdcts 2022 Raw'!J60</f>
        <v>0</v>
      </c>
      <c r="H74" s="168">
        <f>'AEO T32 Metral Prdcts 2022 Raw'!K60</f>
        <v>0</v>
      </c>
      <c r="I74" s="168">
        <f>'AEO T32 Metral Prdcts 2022 Raw'!L60</f>
        <v>0</v>
      </c>
      <c r="J74" s="168">
        <f>'AEO T32 Metral Prdcts 2022 Raw'!M60</f>
        <v>0</v>
      </c>
      <c r="K74" s="168">
        <f>'AEO T32 Metral Prdcts 2022 Raw'!N60</f>
        <v>0</v>
      </c>
      <c r="L74" s="168">
        <f>'AEO T32 Metral Prdcts 2022 Raw'!O60</f>
        <v>0</v>
      </c>
      <c r="M74" s="168">
        <f>'AEO T32 Metral Prdcts 2022 Raw'!P60</f>
        <v>0</v>
      </c>
      <c r="N74" s="168">
        <f>'AEO T32 Metral Prdcts 2022 Raw'!Q60</f>
        <v>0</v>
      </c>
      <c r="O74" s="168">
        <f>'AEO T32 Metral Prdcts 2022 Raw'!R60</f>
        <v>0</v>
      </c>
      <c r="P74" s="168">
        <f>'AEO T32 Metral Prdcts 2022 Raw'!S60</f>
        <v>0</v>
      </c>
      <c r="Q74" s="168">
        <f>'AEO T32 Metral Prdcts 2022 Raw'!T60</f>
        <v>0</v>
      </c>
      <c r="R74" s="168">
        <f>'AEO T32 Metral Prdcts 2022 Raw'!U60</f>
        <v>0</v>
      </c>
      <c r="S74" s="168">
        <f>'AEO T32 Metral Prdcts 2022 Raw'!V60</f>
        <v>0</v>
      </c>
      <c r="T74" s="168">
        <f>'AEO T32 Metral Prdcts 2022 Raw'!W60</f>
        <v>0</v>
      </c>
      <c r="U74" s="168">
        <f>'AEO T32 Metral Prdcts 2022 Raw'!X60</f>
        <v>0</v>
      </c>
      <c r="V74" s="168">
        <f>'AEO T32 Metral Prdcts 2022 Raw'!Y60</f>
        <v>0</v>
      </c>
      <c r="W74" s="168">
        <f>'AEO T32 Metral Prdcts 2022 Raw'!Z60</f>
        <v>0</v>
      </c>
      <c r="X74" s="168">
        <f>'AEO T32 Metral Prdcts 2022 Raw'!AA60</f>
        <v>0</v>
      </c>
      <c r="Y74" s="168">
        <f>'AEO T32 Metral Prdcts 2022 Raw'!AB60</f>
        <v>0</v>
      </c>
      <c r="Z74" s="168">
        <f>'AEO T32 Metral Prdcts 2022 Raw'!AC60</f>
        <v>0</v>
      </c>
      <c r="AA74" s="168">
        <f>'AEO T32 Metral Prdcts 2022 Raw'!AD60</f>
        <v>0</v>
      </c>
      <c r="AB74" s="168">
        <f>'AEO T32 Metral Prdcts 2022 Raw'!AE60</f>
        <v>0</v>
      </c>
      <c r="AC74" s="168">
        <f>'AEO T32 Metral Prdcts 2022 Raw'!AF60</f>
        <v>0</v>
      </c>
      <c r="AD74" s="168">
        <f>'AEO T32 Metral Prdcts 2022 Raw'!AG60</f>
        <v>0</v>
      </c>
      <c r="AE74" s="168">
        <f>'AEO T32 Metral Prdcts 2022 Raw'!AH60</f>
        <v>0</v>
      </c>
      <c r="AF74" s="168">
        <f>'AEO T32 Metral Prdcts 2022 Raw'!AI60</f>
        <v>0</v>
      </c>
      <c r="AG74" s="256" t="str">
        <f>'AEO T32 Metral Prdcts 2022 Raw'!AJ60</f>
        <v>- -</v>
      </c>
    </row>
    <row r="75" spans="1:33" ht="15" customHeight="1" x14ac:dyDescent="0.25">
      <c r="A75" s="38" t="s">
        <v>815</v>
      </c>
      <c r="B75" s="163" t="s">
        <v>36</v>
      </c>
      <c r="C75" s="168">
        <f>'AEO T32 Metral Prdcts 2022 Raw'!F61</f>
        <v>41.765746999999998</v>
      </c>
      <c r="D75" s="168">
        <f>'AEO T32 Metral Prdcts 2022 Raw'!G61</f>
        <v>43.107170000000004</v>
      </c>
      <c r="E75" s="168">
        <f>'AEO T32 Metral Prdcts 2022 Raw'!H61</f>
        <v>44.511237999999999</v>
      </c>
      <c r="F75" s="168">
        <f>'AEO T32 Metral Prdcts 2022 Raw'!I61</f>
        <v>45.344397999999998</v>
      </c>
      <c r="G75" s="168">
        <f>'AEO T32 Metral Prdcts 2022 Raw'!J61</f>
        <v>45.590426999999998</v>
      </c>
      <c r="H75" s="168">
        <f>'AEO T32 Metral Prdcts 2022 Raw'!K61</f>
        <v>45.734946999999998</v>
      </c>
      <c r="I75" s="168">
        <f>'AEO T32 Metral Prdcts 2022 Raw'!L61</f>
        <v>45.898411000000003</v>
      </c>
      <c r="J75" s="168">
        <f>'AEO T32 Metral Prdcts 2022 Raw'!M61</f>
        <v>46.191012999999998</v>
      </c>
      <c r="K75" s="168">
        <f>'AEO T32 Metral Prdcts 2022 Raw'!N61</f>
        <v>46.382323999999997</v>
      </c>
      <c r="L75" s="168">
        <f>'AEO T32 Metral Prdcts 2022 Raw'!O61</f>
        <v>46.659996</v>
      </c>
      <c r="M75" s="168">
        <f>'AEO T32 Metral Prdcts 2022 Raw'!P61</f>
        <v>46.632603000000003</v>
      </c>
      <c r="N75" s="168">
        <f>'AEO T32 Metral Prdcts 2022 Raw'!Q61</f>
        <v>46.875785999999998</v>
      </c>
      <c r="O75" s="168">
        <f>'AEO T32 Metral Prdcts 2022 Raw'!R61</f>
        <v>47.409202999999998</v>
      </c>
      <c r="P75" s="168">
        <f>'AEO T32 Metral Prdcts 2022 Raw'!S61</f>
        <v>47.954819000000001</v>
      </c>
      <c r="Q75" s="168">
        <f>'AEO T32 Metral Prdcts 2022 Raw'!T61</f>
        <v>48.636378999999998</v>
      </c>
      <c r="R75" s="168">
        <f>'AEO T32 Metral Prdcts 2022 Raw'!U61</f>
        <v>49.375145000000003</v>
      </c>
      <c r="S75" s="168">
        <f>'AEO T32 Metral Prdcts 2022 Raw'!V61</f>
        <v>50.323891000000003</v>
      </c>
      <c r="T75" s="168">
        <f>'AEO T32 Metral Prdcts 2022 Raw'!W61</f>
        <v>51.385376000000001</v>
      </c>
      <c r="U75" s="168">
        <f>'AEO T32 Metral Prdcts 2022 Raw'!X61</f>
        <v>52.633358000000001</v>
      </c>
      <c r="V75" s="168">
        <f>'AEO T32 Metral Prdcts 2022 Raw'!Y61</f>
        <v>53.845734</v>
      </c>
      <c r="W75" s="168">
        <f>'AEO T32 Metral Prdcts 2022 Raw'!Z61</f>
        <v>55.070796999999999</v>
      </c>
      <c r="X75" s="168">
        <f>'AEO T32 Metral Prdcts 2022 Raw'!AA61</f>
        <v>56.419593999999996</v>
      </c>
      <c r="Y75" s="168">
        <f>'AEO T32 Metral Prdcts 2022 Raw'!AB61</f>
        <v>57.887936000000003</v>
      </c>
      <c r="Z75" s="168">
        <f>'AEO T32 Metral Prdcts 2022 Raw'!AC61</f>
        <v>59.323044000000003</v>
      </c>
      <c r="AA75" s="168">
        <f>'AEO T32 Metral Prdcts 2022 Raw'!AD61</f>
        <v>60.899082</v>
      </c>
      <c r="AB75" s="168">
        <f>'AEO T32 Metral Prdcts 2022 Raw'!AE61</f>
        <v>62.648636000000003</v>
      </c>
      <c r="AC75" s="168">
        <f>'AEO T32 Metral Prdcts 2022 Raw'!AF61</f>
        <v>64.340118000000004</v>
      </c>
      <c r="AD75" s="168">
        <f>'AEO T32 Metral Prdcts 2022 Raw'!AG61</f>
        <v>66.212256999999994</v>
      </c>
      <c r="AE75" s="168">
        <f>'AEO T32 Metral Prdcts 2022 Raw'!AH61</f>
        <v>68.174453999999997</v>
      </c>
      <c r="AF75" s="168">
        <f>'AEO T32 Metral Prdcts 2022 Raw'!AI61</f>
        <v>70.144203000000005</v>
      </c>
      <c r="AG75" s="256">
        <f>'AEO T32 Metral Prdcts 2022 Raw'!AJ61</f>
        <v>1.7999999999999999E-2</v>
      </c>
    </row>
    <row r="76" spans="1:33" ht="15" customHeight="1" x14ac:dyDescent="0.25">
      <c r="A76" s="38" t="s">
        <v>814</v>
      </c>
      <c r="B76" s="162" t="s">
        <v>35</v>
      </c>
      <c r="C76" s="233">
        <f>'AEO T32 Metral Prdcts 2022 Raw'!F62</f>
        <v>73.382880999999998</v>
      </c>
      <c r="D76" s="233">
        <f>'AEO T32 Metral Prdcts 2022 Raw'!G62</f>
        <v>76.023314999999997</v>
      </c>
      <c r="E76" s="233">
        <f>'AEO T32 Metral Prdcts 2022 Raw'!H62</f>
        <v>78.426422000000002</v>
      </c>
      <c r="F76" s="233">
        <f>'AEO T32 Metral Prdcts 2022 Raw'!I62</f>
        <v>79.916488999999999</v>
      </c>
      <c r="G76" s="233">
        <f>'AEO T32 Metral Prdcts 2022 Raw'!J62</f>
        <v>80.319930999999997</v>
      </c>
      <c r="H76" s="233">
        <f>'AEO T32 Metral Prdcts 2022 Raw'!K62</f>
        <v>80.425055999999998</v>
      </c>
      <c r="I76" s="233">
        <f>'AEO T32 Metral Prdcts 2022 Raw'!L62</f>
        <v>80.498154</v>
      </c>
      <c r="J76" s="233">
        <f>'AEO T32 Metral Prdcts 2022 Raw'!M62</f>
        <v>80.639831999999998</v>
      </c>
      <c r="K76" s="233">
        <f>'AEO T32 Metral Prdcts 2022 Raw'!N62</f>
        <v>80.659408999999997</v>
      </c>
      <c r="L76" s="233">
        <f>'AEO T32 Metral Prdcts 2022 Raw'!O62</f>
        <v>80.899238999999994</v>
      </c>
      <c r="M76" s="233">
        <f>'AEO T32 Metral Prdcts 2022 Raw'!P62</f>
        <v>80.706817999999998</v>
      </c>
      <c r="N76" s="233">
        <f>'AEO T32 Metral Prdcts 2022 Raw'!Q62</f>
        <v>80.809830000000005</v>
      </c>
      <c r="O76" s="233">
        <f>'AEO T32 Metral Prdcts 2022 Raw'!R62</f>
        <v>81.493301000000002</v>
      </c>
      <c r="P76" s="233">
        <f>'AEO T32 Metral Prdcts 2022 Raw'!S62</f>
        <v>82.307670999999999</v>
      </c>
      <c r="Q76" s="233">
        <f>'AEO T32 Metral Prdcts 2022 Raw'!T62</f>
        <v>83.360168000000002</v>
      </c>
      <c r="R76" s="233">
        <f>'AEO T32 Metral Prdcts 2022 Raw'!U62</f>
        <v>84.511878999999993</v>
      </c>
      <c r="S76" s="233">
        <f>'AEO T32 Metral Prdcts 2022 Raw'!V62</f>
        <v>85.948882999999995</v>
      </c>
      <c r="T76" s="233">
        <f>'AEO T32 Metral Prdcts 2022 Raw'!W62</f>
        <v>87.569564999999997</v>
      </c>
      <c r="U76" s="233">
        <f>'AEO T32 Metral Prdcts 2022 Raw'!X62</f>
        <v>89.488868999999994</v>
      </c>
      <c r="V76" s="233">
        <f>'AEO T32 Metral Prdcts 2022 Raw'!Y62</f>
        <v>91.364936999999998</v>
      </c>
      <c r="W76" s="233">
        <f>'AEO T32 Metral Prdcts 2022 Raw'!Z62</f>
        <v>93.223785000000007</v>
      </c>
      <c r="X76" s="233">
        <f>'AEO T32 Metral Prdcts 2022 Raw'!AA62</f>
        <v>95.330849000000001</v>
      </c>
      <c r="Y76" s="233">
        <f>'AEO T32 Metral Prdcts 2022 Raw'!AB62</f>
        <v>97.678909000000004</v>
      </c>
      <c r="Z76" s="233">
        <f>'AEO T32 Metral Prdcts 2022 Raw'!AC62</f>
        <v>99.964034999999996</v>
      </c>
      <c r="AA76" s="233">
        <f>'AEO T32 Metral Prdcts 2022 Raw'!AD62</f>
        <v>102.541718</v>
      </c>
      <c r="AB76" s="233">
        <f>'AEO T32 Metral Prdcts 2022 Raw'!AE62</f>
        <v>105.33252</v>
      </c>
      <c r="AC76" s="233">
        <f>'AEO T32 Metral Prdcts 2022 Raw'!AF62</f>
        <v>108.04837000000001</v>
      </c>
      <c r="AD76" s="233">
        <f>'AEO T32 Metral Prdcts 2022 Raw'!AG62</f>
        <v>111.030136</v>
      </c>
      <c r="AE76" s="233">
        <f>'AEO T32 Metral Prdcts 2022 Raw'!AH62</f>
        <v>114.138901</v>
      </c>
      <c r="AF76" s="233">
        <f>'AEO T32 Metral Prdcts 2022 Raw'!AI62</f>
        <v>117.26264999999999</v>
      </c>
      <c r="AG76" s="254">
        <f>'AEO T32 Metral Prdcts 2022 Raw'!AJ62</f>
        <v>1.6E-2</v>
      </c>
    </row>
    <row r="77" spans="1:33" ht="15" customHeight="1" x14ac:dyDescent="0.25">
      <c r="C77" s="248"/>
      <c r="D77" s="248"/>
      <c r="E77" s="248"/>
      <c r="F77" s="248"/>
      <c r="G77" s="248"/>
      <c r="H77" s="248"/>
      <c r="I77" s="248"/>
      <c r="J77" s="248"/>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126"/>
    </row>
    <row r="78" spans="1:33" ht="15" customHeight="1" x14ac:dyDescent="0.25">
      <c r="B78" s="162" t="s">
        <v>411</v>
      </c>
      <c r="C78" s="248"/>
      <c r="D78" s="248"/>
      <c r="E78" s="248"/>
      <c r="F78" s="248"/>
      <c r="G78" s="248"/>
      <c r="H78" s="248"/>
      <c r="I78" s="248"/>
      <c r="J78" s="248"/>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126"/>
    </row>
    <row r="79" spans="1:33" ht="15" customHeight="1" x14ac:dyDescent="0.25">
      <c r="A79" s="38" t="s">
        <v>813</v>
      </c>
      <c r="B79" s="163" t="s">
        <v>801</v>
      </c>
      <c r="C79" s="169">
        <f>'AEO T32 Metral Prdcts 2022 Raw'!F64</f>
        <v>356.37753300000003</v>
      </c>
      <c r="D79" s="169">
        <f>'AEO T32 Metral Prdcts 2022 Raw'!G64</f>
        <v>359.29522700000001</v>
      </c>
      <c r="E79" s="169">
        <f>'AEO T32 Metral Prdcts 2022 Raw'!H64</f>
        <v>363.27825899999999</v>
      </c>
      <c r="F79" s="169">
        <f>'AEO T32 Metral Prdcts 2022 Raw'!I64</f>
        <v>368.16574100000003</v>
      </c>
      <c r="G79" s="169">
        <f>'AEO T32 Metral Prdcts 2022 Raw'!J64</f>
        <v>371.49911500000002</v>
      </c>
      <c r="H79" s="169">
        <f>'AEO T32 Metral Prdcts 2022 Raw'!K64</f>
        <v>372.59030200000001</v>
      </c>
      <c r="I79" s="169">
        <f>'AEO T32 Metral Prdcts 2022 Raw'!L64</f>
        <v>372.03076199999998</v>
      </c>
      <c r="J79" s="169">
        <f>'AEO T32 Metral Prdcts 2022 Raw'!M64</f>
        <v>371.24575800000002</v>
      </c>
      <c r="K79" s="169">
        <f>'AEO T32 Metral Prdcts 2022 Raw'!N64</f>
        <v>370.73941000000002</v>
      </c>
      <c r="L79" s="169">
        <f>'AEO T32 Metral Prdcts 2022 Raw'!O64</f>
        <v>372.00726300000002</v>
      </c>
      <c r="M79" s="169">
        <f>'AEO T32 Metral Prdcts 2022 Raw'!P64</f>
        <v>373.46173099999999</v>
      </c>
      <c r="N79" s="169">
        <f>'AEO T32 Metral Prdcts 2022 Raw'!Q64</f>
        <v>376.92715500000003</v>
      </c>
      <c r="O79" s="169">
        <f>'AEO T32 Metral Prdcts 2022 Raw'!R64</f>
        <v>379.464111</v>
      </c>
      <c r="P79" s="169">
        <f>'AEO T32 Metral Prdcts 2022 Raw'!S64</f>
        <v>381.31366000000003</v>
      </c>
      <c r="Q79" s="169">
        <f>'AEO T32 Metral Prdcts 2022 Raw'!T64</f>
        <v>384.96923800000002</v>
      </c>
      <c r="R79" s="169">
        <f>'AEO T32 Metral Prdcts 2022 Raw'!U64</f>
        <v>389.304779</v>
      </c>
      <c r="S79" s="169">
        <f>'AEO T32 Metral Prdcts 2022 Raw'!V64</f>
        <v>394.42782599999998</v>
      </c>
      <c r="T79" s="169">
        <f>'AEO T32 Metral Prdcts 2022 Raw'!W64</f>
        <v>398.19241299999999</v>
      </c>
      <c r="U79" s="169">
        <f>'AEO T32 Metral Prdcts 2022 Raw'!X64</f>
        <v>402.32666</v>
      </c>
      <c r="V79" s="169">
        <f>'AEO T32 Metral Prdcts 2022 Raw'!Y64</f>
        <v>404.352081</v>
      </c>
      <c r="W79" s="169">
        <f>'AEO T32 Metral Prdcts 2022 Raw'!Z64</f>
        <v>404.87933299999997</v>
      </c>
      <c r="X79" s="169">
        <f>'AEO T32 Metral Prdcts 2022 Raw'!AA64</f>
        <v>408.22418199999998</v>
      </c>
      <c r="Y79" s="169">
        <f>'AEO T32 Metral Prdcts 2022 Raw'!AB64</f>
        <v>412.78311200000002</v>
      </c>
      <c r="Z79" s="169">
        <f>'AEO T32 Metral Prdcts 2022 Raw'!AC64</f>
        <v>414.81549100000001</v>
      </c>
      <c r="AA79" s="169">
        <f>'AEO T32 Metral Prdcts 2022 Raw'!AD64</f>
        <v>416.70446800000002</v>
      </c>
      <c r="AB79" s="169">
        <f>'AEO T32 Metral Prdcts 2022 Raw'!AE64</f>
        <v>421.12728900000002</v>
      </c>
      <c r="AC79" s="169">
        <f>'AEO T32 Metral Prdcts 2022 Raw'!AF64</f>
        <v>424.59088100000002</v>
      </c>
      <c r="AD79" s="169">
        <f>'AEO T32 Metral Prdcts 2022 Raw'!AG64</f>
        <v>422.18838499999998</v>
      </c>
      <c r="AE79" s="169">
        <f>'AEO T32 Metral Prdcts 2022 Raw'!AH64</f>
        <v>420.16357399999998</v>
      </c>
      <c r="AF79" s="169">
        <f>'AEO T32 Metral Prdcts 2022 Raw'!AI64</f>
        <v>423.55367999999999</v>
      </c>
      <c r="AG79" s="256">
        <f>'AEO T32 Metral Prdcts 2022 Raw'!AJ64</f>
        <v>6.0000000000000001E-3</v>
      </c>
    </row>
    <row r="80" spans="1:33" ht="12" customHeight="1" x14ac:dyDescent="0.25">
      <c r="A80" s="38" t="s">
        <v>812</v>
      </c>
      <c r="B80" s="163" t="s">
        <v>799</v>
      </c>
      <c r="C80" s="169">
        <f>'AEO T32 Metral Prdcts 2022 Raw'!F65</f>
        <v>388.79586799999998</v>
      </c>
      <c r="D80" s="169">
        <f>'AEO T32 Metral Prdcts 2022 Raw'!G65</f>
        <v>398.37432899999999</v>
      </c>
      <c r="E80" s="169">
        <f>'AEO T32 Metral Prdcts 2022 Raw'!H65</f>
        <v>399.22537199999999</v>
      </c>
      <c r="F80" s="169">
        <f>'AEO T32 Metral Prdcts 2022 Raw'!I65</f>
        <v>401.57873499999999</v>
      </c>
      <c r="G80" s="169">
        <f>'AEO T32 Metral Prdcts 2022 Raw'!J65</f>
        <v>405.31845099999998</v>
      </c>
      <c r="H80" s="169">
        <f>'AEO T32 Metral Prdcts 2022 Raw'!K65</f>
        <v>408.47576900000001</v>
      </c>
      <c r="I80" s="169">
        <f>'AEO T32 Metral Prdcts 2022 Raw'!L65</f>
        <v>413.05300899999997</v>
      </c>
      <c r="J80" s="169">
        <f>'AEO T32 Metral Prdcts 2022 Raw'!M65</f>
        <v>419.558044</v>
      </c>
      <c r="K80" s="169">
        <f>'AEO T32 Metral Prdcts 2022 Raw'!N65</f>
        <v>425.84225500000002</v>
      </c>
      <c r="L80" s="169">
        <f>'AEO T32 Metral Prdcts 2022 Raw'!O65</f>
        <v>432.07843000000003</v>
      </c>
      <c r="M80" s="169">
        <f>'AEO T32 Metral Prdcts 2022 Raw'!P65</f>
        <v>438.235657</v>
      </c>
      <c r="N80" s="169">
        <f>'AEO T32 Metral Prdcts 2022 Raw'!Q65</f>
        <v>445.50433299999997</v>
      </c>
      <c r="O80" s="169">
        <f>'AEO T32 Metral Prdcts 2022 Raw'!R65</f>
        <v>452.63754299999999</v>
      </c>
      <c r="P80" s="169">
        <f>'AEO T32 Metral Prdcts 2022 Raw'!S65</f>
        <v>458.25268599999998</v>
      </c>
      <c r="Q80" s="169">
        <f>'AEO T32 Metral Prdcts 2022 Raw'!T65</f>
        <v>465.470642</v>
      </c>
      <c r="R80" s="169">
        <f>'AEO T32 Metral Prdcts 2022 Raw'!U65</f>
        <v>473.26666299999999</v>
      </c>
      <c r="S80" s="169">
        <f>'AEO T32 Metral Prdcts 2022 Raw'!V65</f>
        <v>480.79089399999998</v>
      </c>
      <c r="T80" s="169">
        <f>'AEO T32 Metral Prdcts 2022 Raw'!W65</f>
        <v>486.65777600000001</v>
      </c>
      <c r="U80" s="169">
        <f>'AEO T32 Metral Prdcts 2022 Raw'!X65</f>
        <v>492.95571899999999</v>
      </c>
      <c r="V80" s="169">
        <f>'AEO T32 Metral Prdcts 2022 Raw'!Y65</f>
        <v>499.28601099999997</v>
      </c>
      <c r="W80" s="169">
        <f>'AEO T32 Metral Prdcts 2022 Raw'!Z65</f>
        <v>504.48223899999999</v>
      </c>
      <c r="X80" s="169">
        <f>'AEO T32 Metral Prdcts 2022 Raw'!AA65</f>
        <v>510.45431500000001</v>
      </c>
      <c r="Y80" s="169">
        <f>'AEO T32 Metral Prdcts 2022 Raw'!AB65</f>
        <v>517.14227300000005</v>
      </c>
      <c r="Z80" s="169">
        <f>'AEO T32 Metral Prdcts 2022 Raw'!AC65</f>
        <v>522.069031</v>
      </c>
      <c r="AA80" s="169">
        <f>'AEO T32 Metral Prdcts 2022 Raw'!AD65</f>
        <v>526.67352300000005</v>
      </c>
      <c r="AB80" s="169">
        <f>'AEO T32 Metral Prdcts 2022 Raw'!AE65</f>
        <v>535.09979199999998</v>
      </c>
      <c r="AC80" s="169">
        <f>'AEO T32 Metral Prdcts 2022 Raw'!AF65</f>
        <v>542.12152100000003</v>
      </c>
      <c r="AD80" s="169">
        <f>'AEO T32 Metral Prdcts 2022 Raw'!AG65</f>
        <v>547.38360599999999</v>
      </c>
      <c r="AE80" s="169">
        <f>'AEO T32 Metral Prdcts 2022 Raw'!AH65</f>
        <v>553.39324999999997</v>
      </c>
      <c r="AF80" s="169">
        <f>'AEO T32 Metral Prdcts 2022 Raw'!AI65</f>
        <v>562.37976100000003</v>
      </c>
      <c r="AG80" s="256">
        <f>'AEO T32 Metral Prdcts 2022 Raw'!AJ65</f>
        <v>1.2999999999999999E-2</v>
      </c>
    </row>
    <row r="81" spans="1:33" ht="15" customHeight="1" x14ac:dyDescent="0.25">
      <c r="A81" s="38" t="s">
        <v>811</v>
      </c>
      <c r="B81" s="163" t="s">
        <v>797</v>
      </c>
      <c r="C81" s="169">
        <f>'AEO T32 Metral Prdcts 2022 Raw'!F66</f>
        <v>481.070221</v>
      </c>
      <c r="D81" s="169">
        <f>'AEO T32 Metral Prdcts 2022 Raw'!G66</f>
        <v>505.31369000000001</v>
      </c>
      <c r="E81" s="169">
        <f>'AEO T32 Metral Prdcts 2022 Raw'!H66</f>
        <v>525.62902799999995</v>
      </c>
      <c r="F81" s="169">
        <f>'AEO T32 Metral Prdcts 2022 Raw'!I66</f>
        <v>533.49408000000005</v>
      </c>
      <c r="G81" s="169">
        <f>'AEO T32 Metral Prdcts 2022 Raw'!J66</f>
        <v>539.71502699999996</v>
      </c>
      <c r="H81" s="169">
        <f>'AEO T32 Metral Prdcts 2022 Raw'!K66</f>
        <v>545.90917999999999</v>
      </c>
      <c r="I81" s="169">
        <f>'AEO T32 Metral Prdcts 2022 Raw'!L66</f>
        <v>553.06506300000001</v>
      </c>
      <c r="J81" s="169">
        <f>'AEO T32 Metral Prdcts 2022 Raw'!M66</f>
        <v>565.90130599999998</v>
      </c>
      <c r="K81" s="169">
        <f>'AEO T32 Metral Prdcts 2022 Raw'!N66</f>
        <v>575.21942100000001</v>
      </c>
      <c r="L81" s="169">
        <f>'AEO T32 Metral Prdcts 2022 Raw'!O66</f>
        <v>582.54345699999999</v>
      </c>
      <c r="M81" s="169">
        <f>'AEO T32 Metral Prdcts 2022 Raw'!P66</f>
        <v>590.879456</v>
      </c>
      <c r="N81" s="169">
        <f>'AEO T32 Metral Prdcts 2022 Raw'!Q66</f>
        <v>600.48510699999997</v>
      </c>
      <c r="O81" s="169">
        <f>'AEO T32 Metral Prdcts 2022 Raw'!R66</f>
        <v>610.73120100000006</v>
      </c>
      <c r="P81" s="169">
        <f>'AEO T32 Metral Prdcts 2022 Raw'!S66</f>
        <v>619.27539100000001</v>
      </c>
      <c r="Q81" s="169">
        <f>'AEO T32 Metral Prdcts 2022 Raw'!T66</f>
        <v>629.14562999999998</v>
      </c>
      <c r="R81" s="169">
        <f>'AEO T32 Metral Prdcts 2022 Raw'!U66</f>
        <v>639.70922900000005</v>
      </c>
      <c r="S81" s="169">
        <f>'AEO T32 Metral Prdcts 2022 Raw'!V66</f>
        <v>652.650757</v>
      </c>
      <c r="T81" s="169">
        <f>'AEO T32 Metral Prdcts 2022 Raw'!W66</f>
        <v>667.27392599999996</v>
      </c>
      <c r="U81" s="169">
        <f>'AEO T32 Metral Prdcts 2022 Raw'!X66</f>
        <v>682.90515100000005</v>
      </c>
      <c r="V81" s="169">
        <f>'AEO T32 Metral Prdcts 2022 Raw'!Y66</f>
        <v>699.01855499999999</v>
      </c>
      <c r="W81" s="169">
        <f>'AEO T32 Metral Prdcts 2022 Raw'!Z66</f>
        <v>714.75573699999995</v>
      </c>
      <c r="X81" s="169">
        <f>'AEO T32 Metral Prdcts 2022 Raw'!AA66</f>
        <v>731.39123500000005</v>
      </c>
      <c r="Y81" s="169">
        <f>'AEO T32 Metral Prdcts 2022 Raw'!AB66</f>
        <v>748.01068099999998</v>
      </c>
      <c r="Z81" s="169">
        <f>'AEO T32 Metral Prdcts 2022 Raw'!AC66</f>
        <v>765.94457999999997</v>
      </c>
      <c r="AA81" s="169">
        <f>'AEO T32 Metral Prdcts 2022 Raw'!AD66</f>
        <v>784.43158000000005</v>
      </c>
      <c r="AB81" s="169">
        <f>'AEO T32 Metral Prdcts 2022 Raw'!AE66</f>
        <v>803.51324499999998</v>
      </c>
      <c r="AC81" s="169">
        <f>'AEO T32 Metral Prdcts 2022 Raw'!AF66</f>
        <v>823.01654099999996</v>
      </c>
      <c r="AD81" s="169">
        <f>'AEO T32 Metral Prdcts 2022 Raw'!AG66</f>
        <v>845.07055700000001</v>
      </c>
      <c r="AE81" s="169">
        <f>'AEO T32 Metral Prdcts 2022 Raw'!AH66</f>
        <v>869.23821999999996</v>
      </c>
      <c r="AF81" s="169">
        <f>'AEO T32 Metral Prdcts 2022 Raw'!AI66</f>
        <v>891.82745399999999</v>
      </c>
      <c r="AG81" s="256">
        <f>'AEO T32 Metral Prdcts 2022 Raw'!AJ66</f>
        <v>2.1999999999999999E-2</v>
      </c>
    </row>
    <row r="82" spans="1:33" ht="15" customHeight="1" x14ac:dyDescent="0.25">
      <c r="A82" s="38" t="s">
        <v>810</v>
      </c>
      <c r="B82" s="163" t="s">
        <v>795</v>
      </c>
      <c r="C82" s="169">
        <f>'AEO T32 Metral Prdcts 2022 Raw'!F67</f>
        <v>1097.1733400000001</v>
      </c>
      <c r="D82" s="169">
        <f>'AEO T32 Metral Prdcts 2022 Raw'!G67</f>
        <v>1186.075439</v>
      </c>
      <c r="E82" s="169">
        <f>'AEO T32 Metral Prdcts 2022 Raw'!H67</f>
        <v>1256.555298</v>
      </c>
      <c r="F82" s="169">
        <f>'AEO T32 Metral Prdcts 2022 Raw'!I67</f>
        <v>1230.367798</v>
      </c>
      <c r="G82" s="169">
        <f>'AEO T32 Metral Prdcts 2022 Raw'!J67</f>
        <v>1211.182251</v>
      </c>
      <c r="H82" s="169">
        <f>'AEO T32 Metral Prdcts 2022 Raw'!K67</f>
        <v>1197.5460210000001</v>
      </c>
      <c r="I82" s="169">
        <f>'AEO T32 Metral Prdcts 2022 Raw'!L67</f>
        <v>1182.4027100000001</v>
      </c>
      <c r="J82" s="169">
        <f>'AEO T32 Metral Prdcts 2022 Raw'!M67</f>
        <v>1180.8767089999999</v>
      </c>
      <c r="K82" s="169">
        <f>'AEO T32 Metral Prdcts 2022 Raw'!N67</f>
        <v>1171.3919679999999</v>
      </c>
      <c r="L82" s="169">
        <f>'AEO T32 Metral Prdcts 2022 Raw'!O67</f>
        <v>1167.7052000000001</v>
      </c>
      <c r="M82" s="169">
        <f>'AEO T32 Metral Prdcts 2022 Raw'!P67</f>
        <v>1169.6130370000001</v>
      </c>
      <c r="N82" s="169">
        <f>'AEO T32 Metral Prdcts 2022 Raw'!Q67</f>
        <v>1178.7113039999999</v>
      </c>
      <c r="O82" s="169">
        <f>'AEO T32 Metral Prdcts 2022 Raw'!R67</f>
        <v>1188.4804690000001</v>
      </c>
      <c r="P82" s="169">
        <f>'AEO T32 Metral Prdcts 2022 Raw'!S67</f>
        <v>1195.6717530000001</v>
      </c>
      <c r="Q82" s="169">
        <f>'AEO T32 Metral Prdcts 2022 Raw'!T67</f>
        <v>1206.940308</v>
      </c>
      <c r="R82" s="169">
        <f>'AEO T32 Metral Prdcts 2022 Raw'!U67</f>
        <v>1219.6142580000001</v>
      </c>
      <c r="S82" s="169">
        <f>'AEO T32 Metral Prdcts 2022 Raw'!V67</f>
        <v>1230.876953</v>
      </c>
      <c r="T82" s="169">
        <f>'AEO T32 Metral Prdcts 2022 Raw'!W67</f>
        <v>1242.948975</v>
      </c>
      <c r="U82" s="169">
        <f>'AEO T32 Metral Prdcts 2022 Raw'!X67</f>
        <v>1256.479736</v>
      </c>
      <c r="V82" s="169">
        <f>'AEO T32 Metral Prdcts 2022 Raw'!Y67</f>
        <v>1272.7285159999999</v>
      </c>
      <c r="W82" s="169">
        <f>'AEO T32 Metral Prdcts 2022 Raw'!Z67</f>
        <v>1292.114746</v>
      </c>
      <c r="X82" s="169">
        <f>'AEO T32 Metral Prdcts 2022 Raw'!AA67</f>
        <v>1311.7542719999999</v>
      </c>
      <c r="Y82" s="169">
        <f>'AEO T32 Metral Prdcts 2022 Raw'!AB67</f>
        <v>1334.029297</v>
      </c>
      <c r="Z82" s="169">
        <f>'AEO T32 Metral Prdcts 2022 Raw'!AC67</f>
        <v>1351.8857419999999</v>
      </c>
      <c r="AA82" s="169">
        <f>'AEO T32 Metral Prdcts 2022 Raw'!AD67</f>
        <v>1374.792725</v>
      </c>
      <c r="AB82" s="169">
        <f>'AEO T32 Metral Prdcts 2022 Raw'!AE67</f>
        <v>1404.3470460000001</v>
      </c>
      <c r="AC82" s="169">
        <f>'AEO T32 Metral Prdcts 2022 Raw'!AF67</f>
        <v>1429.5639650000001</v>
      </c>
      <c r="AD82" s="169">
        <f>'AEO T32 Metral Prdcts 2022 Raw'!AG67</f>
        <v>1443.489014</v>
      </c>
      <c r="AE82" s="169">
        <f>'AEO T32 Metral Prdcts 2022 Raw'!AH67</f>
        <v>1457.2767329999999</v>
      </c>
      <c r="AF82" s="169">
        <f>'AEO T32 Metral Prdcts 2022 Raw'!AI67</f>
        <v>1477.3979489999999</v>
      </c>
      <c r="AG82" s="256">
        <f>'AEO T32 Metral Prdcts 2022 Raw'!AJ67</f>
        <v>0.01</v>
      </c>
    </row>
    <row r="83" spans="1:33" ht="15" customHeight="1" x14ac:dyDescent="0.25">
      <c r="A83" s="38" t="s">
        <v>809</v>
      </c>
      <c r="B83" s="163" t="s">
        <v>793</v>
      </c>
      <c r="C83" s="169">
        <f>'AEO T32 Metral Prdcts 2022 Raw'!F68</f>
        <v>133.00749200000001</v>
      </c>
      <c r="D83" s="169">
        <f>'AEO T32 Metral Prdcts 2022 Raw'!G68</f>
        <v>137.616547</v>
      </c>
      <c r="E83" s="169">
        <f>'AEO T32 Metral Prdcts 2022 Raw'!H68</f>
        <v>140.914749</v>
      </c>
      <c r="F83" s="169">
        <f>'AEO T32 Metral Prdcts 2022 Raw'!I68</f>
        <v>142.85202000000001</v>
      </c>
      <c r="G83" s="169">
        <f>'AEO T32 Metral Prdcts 2022 Raw'!J68</f>
        <v>143.61579900000001</v>
      </c>
      <c r="H83" s="169">
        <f>'AEO T32 Metral Prdcts 2022 Raw'!K68</f>
        <v>144.118729</v>
      </c>
      <c r="I83" s="169">
        <f>'AEO T32 Metral Prdcts 2022 Raw'!L68</f>
        <v>144.58192399999999</v>
      </c>
      <c r="J83" s="169">
        <f>'AEO T32 Metral Prdcts 2022 Raw'!M68</f>
        <v>145.72431900000001</v>
      </c>
      <c r="K83" s="169">
        <f>'AEO T32 Metral Prdcts 2022 Raw'!N68</f>
        <v>146.694199</v>
      </c>
      <c r="L83" s="169">
        <f>'AEO T32 Metral Prdcts 2022 Raw'!O68</f>
        <v>147.99382</v>
      </c>
      <c r="M83" s="169">
        <f>'AEO T32 Metral Prdcts 2022 Raw'!P68</f>
        <v>147.95579499999999</v>
      </c>
      <c r="N83" s="169">
        <f>'AEO T32 Metral Prdcts 2022 Raw'!Q68</f>
        <v>149.27063000000001</v>
      </c>
      <c r="O83" s="169">
        <f>'AEO T32 Metral Prdcts 2022 Raw'!R68</f>
        <v>151.788025</v>
      </c>
      <c r="P83" s="169">
        <f>'AEO T32 Metral Prdcts 2022 Raw'!S68</f>
        <v>154.34442100000001</v>
      </c>
      <c r="Q83" s="169">
        <f>'AEO T32 Metral Prdcts 2022 Raw'!T68</f>
        <v>157.258499</v>
      </c>
      <c r="R83" s="169">
        <f>'AEO T32 Metral Prdcts 2022 Raw'!U68</f>
        <v>160.440979</v>
      </c>
      <c r="S83" s="169">
        <f>'AEO T32 Metral Prdcts 2022 Raw'!V68</f>
        <v>164.25590500000001</v>
      </c>
      <c r="T83" s="169">
        <f>'AEO T32 Metral Prdcts 2022 Raw'!W68</f>
        <v>168.61090100000001</v>
      </c>
      <c r="U83" s="169">
        <f>'AEO T32 Metral Prdcts 2022 Raw'!X68</f>
        <v>173.61320499999999</v>
      </c>
      <c r="V83" s="169">
        <f>'AEO T32 Metral Prdcts 2022 Raw'!Y68</f>
        <v>178.562332</v>
      </c>
      <c r="W83" s="169">
        <f>'AEO T32 Metral Prdcts 2022 Raw'!Z68</f>
        <v>183.50466900000001</v>
      </c>
      <c r="X83" s="169">
        <f>'AEO T32 Metral Prdcts 2022 Raw'!AA68</f>
        <v>188.881821</v>
      </c>
      <c r="Y83" s="169">
        <f>'AEO T32 Metral Prdcts 2022 Raw'!AB68</f>
        <v>194.57617200000001</v>
      </c>
      <c r="Z83" s="169">
        <f>'AEO T32 Metral Prdcts 2022 Raw'!AC68</f>
        <v>200.26440400000001</v>
      </c>
      <c r="AA83" s="169">
        <f>'AEO T32 Metral Prdcts 2022 Raw'!AD68</f>
        <v>206.51586900000001</v>
      </c>
      <c r="AB83" s="169">
        <f>'AEO T32 Metral Prdcts 2022 Raw'!AE68</f>
        <v>213.24478099999999</v>
      </c>
      <c r="AC83" s="169">
        <f>'AEO T32 Metral Prdcts 2022 Raw'!AF68</f>
        <v>219.983643</v>
      </c>
      <c r="AD83" s="169">
        <f>'AEO T32 Metral Prdcts 2022 Raw'!AG68</f>
        <v>227.372131</v>
      </c>
      <c r="AE83" s="169">
        <f>'AEO T32 Metral Prdcts 2022 Raw'!AH68</f>
        <v>235.171707</v>
      </c>
      <c r="AF83" s="169">
        <f>'AEO T32 Metral Prdcts 2022 Raw'!AI68</f>
        <v>242.98387099999999</v>
      </c>
      <c r="AG83" s="256">
        <f>'AEO T32 Metral Prdcts 2022 Raw'!AJ68</f>
        <v>2.1000000000000001E-2</v>
      </c>
    </row>
    <row r="84" spans="1:33" ht="15" customHeight="1" x14ac:dyDescent="0.25">
      <c r="C84" s="248"/>
      <c r="D84" s="248"/>
      <c r="E84" s="248"/>
      <c r="F84" s="248"/>
      <c r="G84" s="248"/>
      <c r="H84" s="248"/>
      <c r="I84" s="248"/>
      <c r="J84" s="248"/>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126"/>
    </row>
    <row r="85" spans="1:33" ht="12" customHeight="1" x14ac:dyDescent="0.25">
      <c r="B85" s="162" t="s">
        <v>2135</v>
      </c>
      <c r="C85" s="248"/>
      <c r="D85" s="248"/>
      <c r="E85" s="248"/>
      <c r="F85" s="248"/>
      <c r="G85" s="248"/>
      <c r="H85" s="248"/>
      <c r="I85" s="248"/>
      <c r="J85" s="248"/>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126"/>
    </row>
    <row r="86" spans="1:33" ht="15" customHeight="1" x14ac:dyDescent="0.25">
      <c r="B86" s="162" t="s">
        <v>511</v>
      </c>
      <c r="C86" s="248"/>
      <c r="D86" s="248"/>
      <c r="E86" s="248"/>
      <c r="F86" s="248"/>
      <c r="G86" s="248"/>
      <c r="H86" s="248"/>
      <c r="I86" s="248"/>
      <c r="J86" s="248"/>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126"/>
    </row>
    <row r="87" spans="1:33" ht="15" customHeight="1" x14ac:dyDescent="0.25">
      <c r="A87" s="38" t="s">
        <v>808</v>
      </c>
      <c r="B87" s="163" t="s">
        <v>801</v>
      </c>
      <c r="C87" s="164">
        <f>'AEO T32 Metral Prdcts 2022 Raw'!F71</f>
        <v>0.68591400000000002</v>
      </c>
      <c r="D87" s="164">
        <f>'AEO T32 Metral Prdcts 2022 Raw'!G71</f>
        <v>0.68820899999999996</v>
      </c>
      <c r="E87" s="164">
        <f>'AEO T32 Metral Prdcts 2022 Raw'!H71</f>
        <v>0.69331500000000001</v>
      </c>
      <c r="F87" s="164">
        <f>'AEO T32 Metral Prdcts 2022 Raw'!I71</f>
        <v>0.69655999999999996</v>
      </c>
      <c r="G87" s="164">
        <f>'AEO T32 Metral Prdcts 2022 Raw'!J71</f>
        <v>0.69689100000000004</v>
      </c>
      <c r="H87" s="164">
        <f>'AEO T32 Metral Prdcts 2022 Raw'!K71</f>
        <v>0.69782100000000002</v>
      </c>
      <c r="I87" s="164">
        <f>'AEO T32 Metral Prdcts 2022 Raw'!L71</f>
        <v>0.69974099999999995</v>
      </c>
      <c r="J87" s="164">
        <f>'AEO T32 Metral Prdcts 2022 Raw'!M71</f>
        <v>0.69930300000000001</v>
      </c>
      <c r="K87" s="164">
        <f>'AEO T32 Metral Prdcts 2022 Raw'!N71</f>
        <v>0.69761600000000001</v>
      </c>
      <c r="L87" s="164">
        <f>'AEO T32 Metral Prdcts 2022 Raw'!O71</f>
        <v>0.69555</v>
      </c>
      <c r="M87" s="164">
        <f>'AEO T32 Metral Prdcts 2022 Raw'!P71</f>
        <v>0.69516599999999995</v>
      </c>
      <c r="N87" s="164">
        <f>'AEO T32 Metral Prdcts 2022 Raw'!Q71</f>
        <v>0.69152100000000005</v>
      </c>
      <c r="O87" s="164">
        <f>'AEO T32 Metral Prdcts 2022 Raw'!R71</f>
        <v>0.68895099999999998</v>
      </c>
      <c r="P87" s="164">
        <f>'AEO T32 Metral Prdcts 2022 Raw'!S71</f>
        <v>0.68919299999999994</v>
      </c>
      <c r="Q87" s="164">
        <f>'AEO T32 Metral Prdcts 2022 Raw'!T71</f>
        <v>0.68923199999999996</v>
      </c>
      <c r="R87" s="164">
        <f>'AEO T32 Metral Prdcts 2022 Raw'!U71</f>
        <v>0.68885700000000005</v>
      </c>
      <c r="S87" s="164">
        <f>'AEO T32 Metral Prdcts 2022 Raw'!V71</f>
        <v>0.68741099999999999</v>
      </c>
      <c r="T87" s="164">
        <f>'AEO T32 Metral Prdcts 2022 Raw'!W71</f>
        <v>0.68630199999999997</v>
      </c>
      <c r="U87" s="164">
        <f>'AEO T32 Metral Prdcts 2022 Raw'!X71</f>
        <v>0.68515199999999998</v>
      </c>
      <c r="V87" s="164">
        <f>'AEO T32 Metral Prdcts 2022 Raw'!Y71</f>
        <v>0.68428599999999995</v>
      </c>
      <c r="W87" s="164">
        <f>'AEO T32 Metral Prdcts 2022 Raw'!Z71</f>
        <v>0.683863</v>
      </c>
      <c r="X87" s="164">
        <f>'AEO T32 Metral Prdcts 2022 Raw'!AA71</f>
        <v>0.68284299999999998</v>
      </c>
      <c r="Y87" s="164">
        <f>'AEO T32 Metral Prdcts 2022 Raw'!AB71</f>
        <v>0.68159800000000004</v>
      </c>
      <c r="Z87" s="164">
        <f>'AEO T32 Metral Prdcts 2022 Raw'!AC71</f>
        <v>0.68140999999999996</v>
      </c>
      <c r="AA87" s="164">
        <f>'AEO T32 Metral Prdcts 2022 Raw'!AD71</f>
        <v>0.68216500000000002</v>
      </c>
      <c r="AB87" s="164">
        <f>'AEO T32 Metral Prdcts 2022 Raw'!AE71</f>
        <v>0.68210599999999999</v>
      </c>
      <c r="AC87" s="164">
        <f>'AEO T32 Metral Prdcts 2022 Raw'!AF71</f>
        <v>0.68216500000000002</v>
      </c>
      <c r="AD87" s="164">
        <f>'AEO T32 Metral Prdcts 2022 Raw'!AG71</f>
        <v>0.68462100000000004</v>
      </c>
      <c r="AE87" s="164">
        <f>'AEO T32 Metral Prdcts 2022 Raw'!AH71</f>
        <v>0.68642099999999995</v>
      </c>
      <c r="AF87" s="164">
        <f>'AEO T32 Metral Prdcts 2022 Raw'!AI71</f>
        <v>0.68498300000000001</v>
      </c>
      <c r="AG87" s="256">
        <f>'AEO T32 Metral Prdcts 2022 Raw'!AJ71</f>
        <v>0</v>
      </c>
    </row>
    <row r="88" spans="1:33" ht="15" customHeight="1" x14ac:dyDescent="0.25">
      <c r="A88" s="38" t="s">
        <v>807</v>
      </c>
      <c r="B88" s="163" t="s">
        <v>799</v>
      </c>
      <c r="C88" s="164">
        <f>'AEO T32 Metral Prdcts 2022 Raw'!F72</f>
        <v>0.33770899999999998</v>
      </c>
      <c r="D88" s="164">
        <f>'AEO T32 Metral Prdcts 2022 Raw'!G72</f>
        <v>0.34142499999999998</v>
      </c>
      <c r="E88" s="164">
        <f>'AEO T32 Metral Prdcts 2022 Raw'!H72</f>
        <v>0.344941</v>
      </c>
      <c r="F88" s="164">
        <f>'AEO T32 Metral Prdcts 2022 Raw'!I72</f>
        <v>0.34562900000000002</v>
      </c>
      <c r="G88" s="164">
        <f>'AEO T32 Metral Prdcts 2022 Raw'!J72</f>
        <v>0.34564600000000001</v>
      </c>
      <c r="H88" s="164">
        <f>'AEO T32 Metral Prdcts 2022 Raw'!K72</f>
        <v>0.34621600000000002</v>
      </c>
      <c r="I88" s="164">
        <f>'AEO T32 Metral Prdcts 2022 Raw'!L72</f>
        <v>0.34641699999999997</v>
      </c>
      <c r="J88" s="164">
        <f>'AEO T32 Metral Prdcts 2022 Raw'!M72</f>
        <v>0.34389700000000001</v>
      </c>
      <c r="K88" s="164">
        <f>'AEO T32 Metral Prdcts 2022 Raw'!N72</f>
        <v>0.34124599999999999</v>
      </c>
      <c r="L88" s="164">
        <f>'AEO T32 Metral Prdcts 2022 Raw'!O72</f>
        <v>0.33924100000000001</v>
      </c>
      <c r="M88" s="164">
        <f>'AEO T32 Metral Prdcts 2022 Raw'!P72</f>
        <v>0.33813399999999999</v>
      </c>
      <c r="N88" s="164">
        <f>'AEO T32 Metral Prdcts 2022 Raw'!Q72</f>
        <v>0.33527899999999999</v>
      </c>
      <c r="O88" s="164">
        <f>'AEO T32 Metral Prdcts 2022 Raw'!R72</f>
        <v>0.33313700000000002</v>
      </c>
      <c r="P88" s="164">
        <f>'AEO T32 Metral Prdcts 2022 Raw'!S72</f>
        <v>0.33213799999999999</v>
      </c>
      <c r="Q88" s="164">
        <f>'AEO T32 Metral Prdcts 2022 Raw'!T72</f>
        <v>0.331432</v>
      </c>
      <c r="R88" s="164">
        <f>'AEO T32 Metral Prdcts 2022 Raw'!U72</f>
        <v>0.33071699999999998</v>
      </c>
      <c r="S88" s="164">
        <f>'AEO T32 Metral Prdcts 2022 Raw'!V72</f>
        <v>0.33008700000000002</v>
      </c>
      <c r="T88" s="164">
        <f>'AEO T32 Metral Prdcts 2022 Raw'!W72</f>
        <v>0.32957799999999998</v>
      </c>
      <c r="U88" s="164">
        <f>'AEO T32 Metral Prdcts 2022 Raw'!X72</f>
        <v>0.329206</v>
      </c>
      <c r="V88" s="164">
        <f>'AEO T32 Metral Prdcts 2022 Raw'!Y72</f>
        <v>0.32841900000000002</v>
      </c>
      <c r="W88" s="164">
        <f>'AEO T32 Metral Prdcts 2022 Raw'!Z72</f>
        <v>0.327878</v>
      </c>
      <c r="X88" s="164">
        <f>'AEO T32 Metral Prdcts 2022 Raw'!AA72</f>
        <v>0.32795099999999999</v>
      </c>
      <c r="Y88" s="164">
        <f>'AEO T32 Metral Prdcts 2022 Raw'!AB72</f>
        <v>0.32828499999999999</v>
      </c>
      <c r="Z88" s="164">
        <f>'AEO T32 Metral Prdcts 2022 Raw'!AC72</f>
        <v>0.328623</v>
      </c>
      <c r="AA88" s="164">
        <f>'AEO T32 Metral Prdcts 2022 Raw'!AD72</f>
        <v>0.32950699999999999</v>
      </c>
      <c r="AB88" s="164">
        <f>'AEO T32 Metral Prdcts 2022 Raw'!AE72</f>
        <v>0.32954099999999997</v>
      </c>
      <c r="AC88" s="164">
        <f>'AEO T32 Metral Prdcts 2022 Raw'!AF72</f>
        <v>0.32948</v>
      </c>
      <c r="AD88" s="164">
        <f>'AEO T32 Metral Prdcts 2022 Raw'!AG72</f>
        <v>0.32963300000000001</v>
      </c>
      <c r="AE88" s="164">
        <f>'AEO T32 Metral Prdcts 2022 Raw'!AH72</f>
        <v>0.32927400000000001</v>
      </c>
      <c r="AF88" s="164">
        <f>'AEO T32 Metral Prdcts 2022 Raw'!AI72</f>
        <v>0.32850800000000002</v>
      </c>
      <c r="AG88" s="256">
        <f>'AEO T32 Metral Prdcts 2022 Raw'!AJ72</f>
        <v>-1E-3</v>
      </c>
    </row>
    <row r="89" spans="1:33" ht="12" customHeight="1" x14ac:dyDescent="0.25">
      <c r="A89" s="38" t="s">
        <v>806</v>
      </c>
      <c r="B89" s="163" t="s">
        <v>797</v>
      </c>
      <c r="C89" s="164">
        <f>'AEO T32 Metral Prdcts 2022 Raw'!F73</f>
        <v>0.27771000000000001</v>
      </c>
      <c r="D89" s="164">
        <f>'AEO T32 Metral Prdcts 2022 Raw'!G73</f>
        <v>0.26945200000000002</v>
      </c>
      <c r="E89" s="164">
        <f>'AEO T32 Metral Prdcts 2022 Raw'!H73</f>
        <v>0.26888299999999998</v>
      </c>
      <c r="F89" s="164">
        <f>'AEO T32 Metral Prdcts 2022 Raw'!I73</f>
        <v>0.26855400000000001</v>
      </c>
      <c r="G89" s="164">
        <f>'AEO T32 Metral Prdcts 2022 Raw'!J73</f>
        <v>0.26884999999999998</v>
      </c>
      <c r="H89" s="164">
        <f>'AEO T32 Metral Prdcts 2022 Raw'!K73</f>
        <v>0.26795600000000003</v>
      </c>
      <c r="I89" s="164">
        <f>'AEO T32 Metral Prdcts 2022 Raw'!L73</f>
        <v>0.266235</v>
      </c>
      <c r="J89" s="164">
        <f>'AEO T32 Metral Prdcts 2022 Raw'!M73</f>
        <v>0.26268999999999998</v>
      </c>
      <c r="K89" s="164">
        <f>'AEO T32 Metral Prdcts 2022 Raw'!N73</f>
        <v>0.25944699999999998</v>
      </c>
      <c r="L89" s="164">
        <f>'AEO T32 Metral Prdcts 2022 Raw'!O73</f>
        <v>0.25683099999999998</v>
      </c>
      <c r="M89" s="164">
        <f>'AEO T32 Metral Prdcts 2022 Raw'!P73</f>
        <v>0.25459500000000002</v>
      </c>
      <c r="N89" s="164">
        <f>'AEO T32 Metral Prdcts 2022 Raw'!Q73</f>
        <v>0.25182100000000002</v>
      </c>
      <c r="O89" s="164">
        <f>'AEO T32 Metral Prdcts 2022 Raw'!R73</f>
        <v>0.24934500000000001</v>
      </c>
      <c r="P89" s="164">
        <f>'AEO T32 Metral Prdcts 2022 Raw'!S73</f>
        <v>0.24734600000000001</v>
      </c>
      <c r="Q89" s="164">
        <f>'AEO T32 Metral Prdcts 2022 Raw'!T73</f>
        <v>0.24573400000000001</v>
      </c>
      <c r="R89" s="164">
        <f>'AEO T32 Metral Prdcts 2022 Raw'!U73</f>
        <v>0.244143</v>
      </c>
      <c r="S89" s="164">
        <f>'AEO T32 Metral Prdcts 2022 Raw'!V73</f>
        <v>0.242336</v>
      </c>
      <c r="T89" s="164">
        <f>'AEO T32 Metral Prdcts 2022 Raw'!W73</f>
        <v>0.24024499999999999</v>
      </c>
      <c r="U89" s="164">
        <f>'AEO T32 Metral Prdcts 2022 Raw'!X73</f>
        <v>0.238153</v>
      </c>
      <c r="V89" s="164">
        <f>'AEO T32 Metral Prdcts 2022 Raw'!Y73</f>
        <v>0.235985</v>
      </c>
      <c r="W89" s="164">
        <f>'AEO T32 Metral Prdcts 2022 Raw'!Z73</f>
        <v>0.23389499999999999</v>
      </c>
      <c r="X89" s="164">
        <f>'AEO T32 Metral Prdcts 2022 Raw'!AA73</f>
        <v>0.231962</v>
      </c>
      <c r="Y89" s="164">
        <f>'AEO T32 Metral Prdcts 2022 Raw'!AB73</f>
        <v>0.23050300000000001</v>
      </c>
      <c r="Z89" s="164">
        <f>'AEO T32 Metral Prdcts 2022 Raw'!AC73</f>
        <v>0.22875200000000001</v>
      </c>
      <c r="AA89" s="164">
        <f>'AEO T32 Metral Prdcts 2022 Raw'!AD73</f>
        <v>0.227052</v>
      </c>
      <c r="AB89" s="164">
        <f>'AEO T32 Metral Prdcts 2022 Raw'!AE73</f>
        <v>0.22545200000000001</v>
      </c>
      <c r="AC89" s="164">
        <f>'AEO T32 Metral Prdcts 2022 Raw'!AF73</f>
        <v>0.22362399999999999</v>
      </c>
      <c r="AD89" s="164">
        <f>'AEO T32 Metral Prdcts 2022 Raw'!AG73</f>
        <v>0.221692</v>
      </c>
      <c r="AE89" s="164">
        <f>'AEO T32 Metral Prdcts 2022 Raw'!AH73</f>
        <v>0.21952199999999999</v>
      </c>
      <c r="AF89" s="164">
        <f>'AEO T32 Metral Prdcts 2022 Raw'!AI73</f>
        <v>0.21759800000000001</v>
      </c>
      <c r="AG89" s="256">
        <f>'AEO T32 Metral Prdcts 2022 Raw'!AJ73</f>
        <v>-8.0000000000000002E-3</v>
      </c>
    </row>
    <row r="90" spans="1:33" ht="15" customHeight="1" x14ac:dyDescent="0.25">
      <c r="A90" s="38" t="s">
        <v>805</v>
      </c>
      <c r="B90" s="163" t="s">
        <v>795</v>
      </c>
      <c r="C90" s="164">
        <f>'AEO T32 Metral Prdcts 2022 Raw'!F74</f>
        <v>0.29949300000000001</v>
      </c>
      <c r="D90" s="164">
        <f>'AEO T32 Metral Prdcts 2022 Raw'!G74</f>
        <v>0.29966500000000001</v>
      </c>
      <c r="E90" s="164">
        <f>'AEO T32 Metral Prdcts 2022 Raw'!H74</f>
        <v>0.30370599999999998</v>
      </c>
      <c r="F90" s="164">
        <f>'AEO T32 Metral Prdcts 2022 Raw'!I74</f>
        <v>0.30750100000000002</v>
      </c>
      <c r="G90" s="164">
        <f>'AEO T32 Metral Prdcts 2022 Raw'!J74</f>
        <v>0.30884499999999998</v>
      </c>
      <c r="H90" s="164">
        <f>'AEO T32 Metral Prdcts 2022 Raw'!K74</f>
        <v>0.30901899999999999</v>
      </c>
      <c r="I90" s="164">
        <f>'AEO T32 Metral Prdcts 2022 Raw'!L74</f>
        <v>0.30975399999999997</v>
      </c>
      <c r="J90" s="164">
        <f>'AEO T32 Metral Prdcts 2022 Raw'!M74</f>
        <v>0.30807299999999999</v>
      </c>
      <c r="K90" s="164">
        <f>'AEO T32 Metral Prdcts 2022 Raw'!N74</f>
        <v>0.30662499999999998</v>
      </c>
      <c r="L90" s="164">
        <f>'AEO T32 Metral Prdcts 2022 Raw'!O74</f>
        <v>0.30488199999999999</v>
      </c>
      <c r="M90" s="164">
        <f>'AEO T32 Metral Prdcts 2022 Raw'!P74</f>
        <v>0.303618</v>
      </c>
      <c r="N90" s="164">
        <f>'AEO T32 Metral Prdcts 2022 Raw'!Q74</f>
        <v>0.30048200000000003</v>
      </c>
      <c r="O90" s="164">
        <f>'AEO T32 Metral Prdcts 2022 Raw'!R74</f>
        <v>0.29758699999999999</v>
      </c>
      <c r="P90" s="164">
        <f>'AEO T32 Metral Prdcts 2022 Raw'!S74</f>
        <v>0.29612300000000003</v>
      </c>
      <c r="Q90" s="164">
        <f>'AEO T32 Metral Prdcts 2022 Raw'!T74</f>
        <v>0.29497899999999999</v>
      </c>
      <c r="R90" s="164">
        <f>'AEO T32 Metral Prdcts 2022 Raw'!U74</f>
        <v>0.29385699999999998</v>
      </c>
      <c r="S90" s="164">
        <f>'AEO T32 Metral Prdcts 2022 Raw'!V74</f>
        <v>0.29306199999999999</v>
      </c>
      <c r="T90" s="164">
        <f>'AEO T32 Metral Prdcts 2022 Raw'!W74</f>
        <v>0.29210900000000001</v>
      </c>
      <c r="U90" s="164">
        <f>'AEO T32 Metral Prdcts 2022 Raw'!X74</f>
        <v>0.29127700000000001</v>
      </c>
      <c r="V90" s="164">
        <f>'AEO T32 Metral Prdcts 2022 Raw'!Y74</f>
        <v>0.28982000000000002</v>
      </c>
      <c r="W90" s="164">
        <f>'AEO T32 Metral Prdcts 2022 Raw'!Z74</f>
        <v>0.28759099999999999</v>
      </c>
      <c r="X90" s="164">
        <f>'AEO T32 Metral Prdcts 2022 Raw'!AA74</f>
        <v>0.285584</v>
      </c>
      <c r="Y90" s="164">
        <f>'AEO T32 Metral Prdcts 2022 Raw'!AB74</f>
        <v>0.28373500000000001</v>
      </c>
      <c r="Z90" s="164">
        <f>'AEO T32 Metral Prdcts 2022 Raw'!AC74</f>
        <v>0.28186699999999998</v>
      </c>
      <c r="AA90" s="164">
        <f>'AEO T32 Metral Prdcts 2022 Raw'!AD74</f>
        <v>0.28032699999999999</v>
      </c>
      <c r="AB90" s="164">
        <f>'AEO T32 Metral Prdcts 2022 Raw'!AE74</f>
        <v>0.278472</v>
      </c>
      <c r="AC90" s="164">
        <f>'AEO T32 Metral Prdcts 2022 Raw'!AF74</f>
        <v>0.27656799999999998</v>
      </c>
      <c r="AD90" s="164">
        <f>'AEO T32 Metral Prdcts 2022 Raw'!AG74</f>
        <v>0.27506999999999998</v>
      </c>
      <c r="AE90" s="164">
        <f>'AEO T32 Metral Prdcts 2022 Raw'!AH74</f>
        <v>0.27325899999999997</v>
      </c>
      <c r="AF90" s="164">
        <f>'AEO T32 Metral Prdcts 2022 Raw'!AI74</f>
        <v>0.27134900000000001</v>
      </c>
      <c r="AG90" s="256">
        <f>'AEO T32 Metral Prdcts 2022 Raw'!AJ74</f>
        <v>-3.0000000000000001E-3</v>
      </c>
    </row>
    <row r="91" spans="1:33" ht="15" customHeight="1" x14ac:dyDescent="0.25">
      <c r="A91" s="38" t="s">
        <v>804</v>
      </c>
      <c r="B91" s="163" t="s">
        <v>793</v>
      </c>
      <c r="C91" s="164">
        <f>'AEO T32 Metral Prdcts 2022 Raw'!F75</f>
        <v>0.55171999999999999</v>
      </c>
      <c r="D91" s="164">
        <f>'AEO T32 Metral Prdcts 2022 Raw'!G75</f>
        <v>0.55242899999999995</v>
      </c>
      <c r="E91" s="164">
        <f>'AEO T32 Metral Prdcts 2022 Raw'!H75</f>
        <v>0.55655200000000005</v>
      </c>
      <c r="F91" s="164">
        <f>'AEO T32 Metral Prdcts 2022 Raw'!I75</f>
        <v>0.55943500000000002</v>
      </c>
      <c r="G91" s="164">
        <f>'AEO T32 Metral Prdcts 2022 Raw'!J75</f>
        <v>0.55926900000000002</v>
      </c>
      <c r="H91" s="164">
        <f>'AEO T32 Metral Prdcts 2022 Raw'!K75</f>
        <v>0.55804699999999996</v>
      </c>
      <c r="I91" s="164">
        <f>'AEO T32 Metral Prdcts 2022 Raw'!L75</f>
        <v>0.55676499999999995</v>
      </c>
      <c r="J91" s="164">
        <f>'AEO T32 Metral Prdcts 2022 Raw'!M75</f>
        <v>0.553373</v>
      </c>
      <c r="K91" s="164">
        <f>'AEO T32 Metral Prdcts 2022 Raw'!N75</f>
        <v>0.54984699999999997</v>
      </c>
      <c r="L91" s="164">
        <f>'AEO T32 Metral Prdcts 2022 Raw'!O75</f>
        <v>0.54663899999999999</v>
      </c>
      <c r="M91" s="164">
        <f>'AEO T32 Metral Prdcts 2022 Raw'!P75</f>
        <v>0.54547900000000005</v>
      </c>
      <c r="N91" s="164">
        <f>'AEO T32 Metral Prdcts 2022 Raw'!Q75</f>
        <v>0.54136499999999999</v>
      </c>
      <c r="O91" s="164">
        <f>'AEO T32 Metral Prdcts 2022 Raw'!R75</f>
        <v>0.53688899999999995</v>
      </c>
      <c r="P91" s="164">
        <f>'AEO T32 Metral Prdcts 2022 Raw'!S75</f>
        <v>0.533273</v>
      </c>
      <c r="Q91" s="164">
        <f>'AEO T32 Metral Prdcts 2022 Raw'!T75</f>
        <v>0.530084</v>
      </c>
      <c r="R91" s="164">
        <f>'AEO T32 Metral Prdcts 2022 Raw'!U75</f>
        <v>0.52674699999999997</v>
      </c>
      <c r="S91" s="164">
        <f>'AEO T32 Metral Prdcts 2022 Raw'!V75</f>
        <v>0.523262</v>
      </c>
      <c r="T91" s="164">
        <f>'AEO T32 Metral Prdcts 2022 Raw'!W75</f>
        <v>0.51935900000000002</v>
      </c>
      <c r="U91" s="164">
        <f>'AEO T32 Metral Prdcts 2022 Raw'!X75</f>
        <v>0.51544999999999996</v>
      </c>
      <c r="V91" s="164">
        <f>'AEO T32 Metral Prdcts 2022 Raw'!Y75</f>
        <v>0.51166999999999996</v>
      </c>
      <c r="W91" s="164">
        <f>'AEO T32 Metral Prdcts 2022 Raw'!Z75</f>
        <v>0.508019</v>
      </c>
      <c r="X91" s="164">
        <f>'AEO T32 Metral Prdcts 2022 Raw'!AA75</f>
        <v>0.50471200000000005</v>
      </c>
      <c r="Y91" s="164">
        <f>'AEO T32 Metral Prdcts 2022 Raw'!AB75</f>
        <v>0.50200900000000004</v>
      </c>
      <c r="Z91" s="164">
        <f>'AEO T32 Metral Prdcts 2022 Raw'!AC75</f>
        <v>0.49915999999999999</v>
      </c>
      <c r="AA91" s="164">
        <f>'AEO T32 Metral Prdcts 2022 Raw'!AD75</f>
        <v>0.49653199999999997</v>
      </c>
      <c r="AB91" s="164">
        <f>'AEO T32 Metral Prdcts 2022 Raw'!AE75</f>
        <v>0.49395099999999997</v>
      </c>
      <c r="AC91" s="164">
        <f>'AEO T32 Metral Prdcts 2022 Raw'!AF75</f>
        <v>0.49116500000000002</v>
      </c>
      <c r="AD91" s="164">
        <f>'AEO T32 Metral Prdcts 2022 Raw'!AG75</f>
        <v>0.488319</v>
      </c>
      <c r="AE91" s="164">
        <f>'AEO T32 Metral Prdcts 2022 Raw'!AH75</f>
        <v>0.48534300000000002</v>
      </c>
      <c r="AF91" s="164">
        <f>'AEO T32 Metral Prdcts 2022 Raw'!AI75</f>
        <v>0.48259400000000002</v>
      </c>
      <c r="AG91" s="256">
        <f>'AEO T32 Metral Prdcts 2022 Raw'!AJ75</f>
        <v>-5.0000000000000001E-3</v>
      </c>
    </row>
    <row r="92" spans="1:33" ht="15" customHeight="1" x14ac:dyDescent="0.25">
      <c r="C92" s="248"/>
      <c r="D92" s="248"/>
      <c r="E92" s="248"/>
      <c r="F92" s="248"/>
      <c r="G92" s="248"/>
      <c r="H92" s="248"/>
      <c r="I92" s="248"/>
      <c r="J92" s="248"/>
      <c r="K92" s="248"/>
      <c r="L92" s="248"/>
      <c r="M92" s="248"/>
      <c r="N92" s="248"/>
      <c r="O92" s="248"/>
      <c r="P92" s="248"/>
      <c r="Q92" s="248"/>
      <c r="R92" s="248"/>
      <c r="S92" s="248"/>
      <c r="T92" s="248"/>
      <c r="U92" s="248"/>
      <c r="V92" s="248"/>
      <c r="W92" s="248"/>
      <c r="X92" s="248"/>
      <c r="Y92" s="248"/>
      <c r="Z92" s="248"/>
      <c r="AA92" s="248"/>
      <c r="AB92" s="248"/>
      <c r="AC92" s="248"/>
      <c r="AD92" s="248"/>
      <c r="AE92" s="248"/>
      <c r="AF92" s="248"/>
      <c r="AG92" s="126"/>
    </row>
    <row r="93" spans="1:33" ht="15" customHeight="1" x14ac:dyDescent="0.25">
      <c r="B93" s="162" t="s">
        <v>803</v>
      </c>
      <c r="C93" s="248"/>
      <c r="D93" s="248"/>
      <c r="E93" s="248"/>
      <c r="F93" s="248"/>
      <c r="G93" s="248"/>
      <c r="H93" s="248"/>
      <c r="I93" s="248"/>
      <c r="J93" s="248"/>
      <c r="K93" s="248"/>
      <c r="L93" s="248"/>
      <c r="M93" s="248"/>
      <c r="N93" s="248"/>
      <c r="O93" s="248"/>
      <c r="P93" s="248"/>
      <c r="Q93" s="248"/>
      <c r="R93" s="248"/>
      <c r="S93" s="248"/>
      <c r="T93" s="248"/>
      <c r="U93" s="248"/>
      <c r="V93" s="248"/>
      <c r="W93" s="248"/>
      <c r="X93" s="248"/>
      <c r="Y93" s="248"/>
      <c r="Z93" s="248"/>
      <c r="AA93" s="248"/>
      <c r="AB93" s="248"/>
      <c r="AC93" s="248"/>
      <c r="AD93" s="248"/>
      <c r="AE93" s="248"/>
      <c r="AF93" s="248"/>
      <c r="AG93" s="126"/>
    </row>
    <row r="94" spans="1:33" ht="15" customHeight="1" x14ac:dyDescent="0.25">
      <c r="B94" s="162" t="s">
        <v>2155</v>
      </c>
      <c r="C94" s="248"/>
      <c r="D94" s="248"/>
      <c r="E94" s="248"/>
      <c r="F94" s="248"/>
      <c r="G94" s="248"/>
      <c r="H94" s="248"/>
      <c r="I94" s="248"/>
      <c r="J94" s="248"/>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126"/>
    </row>
    <row r="95" spans="1:33" ht="15" customHeight="1" x14ac:dyDescent="0.25">
      <c r="A95" s="38" t="s">
        <v>802</v>
      </c>
      <c r="B95" s="163" t="s">
        <v>801</v>
      </c>
      <c r="C95" s="169">
        <f>'AEO T32 Metral Prdcts 2022 Raw'!F78</f>
        <v>22.632259000000001</v>
      </c>
      <c r="D95" s="169">
        <f>'AEO T32 Metral Prdcts 2022 Raw'!G78</f>
        <v>22.338293</v>
      </c>
      <c r="E95" s="169">
        <f>'AEO T32 Metral Prdcts 2022 Raw'!H78</f>
        <v>21.992750000000001</v>
      </c>
      <c r="F95" s="169">
        <f>'AEO T32 Metral Prdcts 2022 Raw'!I78</f>
        <v>20.803974</v>
      </c>
      <c r="G95" s="169">
        <f>'AEO T32 Metral Prdcts 2022 Raw'!J78</f>
        <v>20.458075999999998</v>
      </c>
      <c r="H95" s="169">
        <f>'AEO T32 Metral Prdcts 2022 Raw'!K78</f>
        <v>20.311385999999999</v>
      </c>
      <c r="I95" s="169">
        <f>'AEO T32 Metral Prdcts 2022 Raw'!L78</f>
        <v>19.907743</v>
      </c>
      <c r="J95" s="169">
        <f>'AEO T32 Metral Prdcts 2022 Raw'!M78</f>
        <v>19.909979</v>
      </c>
      <c r="K95" s="169">
        <f>'AEO T32 Metral Prdcts 2022 Raw'!N78</f>
        <v>19.696788999999999</v>
      </c>
      <c r="L95" s="169">
        <f>'AEO T32 Metral Prdcts 2022 Raw'!O78</f>
        <v>19.422096</v>
      </c>
      <c r="M95" s="169">
        <f>'AEO T32 Metral Prdcts 2022 Raw'!P78</f>
        <v>19.295290000000001</v>
      </c>
      <c r="N95" s="169">
        <f>'AEO T32 Metral Prdcts 2022 Raw'!Q78</f>
        <v>19.197849000000001</v>
      </c>
      <c r="O95" s="169">
        <f>'AEO T32 Metral Prdcts 2022 Raw'!R78</f>
        <v>19.464974999999999</v>
      </c>
      <c r="P95" s="169">
        <f>'AEO T32 Metral Prdcts 2022 Raw'!S78</f>
        <v>19.066998000000002</v>
      </c>
      <c r="Q95" s="169">
        <f>'AEO T32 Metral Prdcts 2022 Raw'!T78</f>
        <v>18.773406999999999</v>
      </c>
      <c r="R95" s="169">
        <f>'AEO T32 Metral Prdcts 2022 Raw'!U78</f>
        <v>18.705534</v>
      </c>
      <c r="S95" s="169">
        <f>'AEO T32 Metral Prdcts 2022 Raw'!V78</f>
        <v>18.810915000000001</v>
      </c>
      <c r="T95" s="169">
        <f>'AEO T32 Metral Prdcts 2022 Raw'!W78</f>
        <v>18.956143999999998</v>
      </c>
      <c r="U95" s="169">
        <f>'AEO T32 Metral Prdcts 2022 Raw'!X78</f>
        <v>19.118272999999999</v>
      </c>
      <c r="V95" s="169">
        <f>'AEO T32 Metral Prdcts 2022 Raw'!Y78</f>
        <v>19.100552</v>
      </c>
      <c r="W95" s="169">
        <f>'AEO T32 Metral Prdcts 2022 Raw'!Z78</f>
        <v>19.074995000000001</v>
      </c>
      <c r="X95" s="169">
        <f>'AEO T32 Metral Prdcts 2022 Raw'!AA78</f>
        <v>19.163630999999999</v>
      </c>
      <c r="Y95" s="169">
        <f>'AEO T32 Metral Prdcts 2022 Raw'!AB78</f>
        <v>19.269559999999998</v>
      </c>
      <c r="Z95" s="169">
        <f>'AEO T32 Metral Prdcts 2022 Raw'!AC78</f>
        <v>19.294509999999999</v>
      </c>
      <c r="AA95" s="169">
        <f>'AEO T32 Metral Prdcts 2022 Raw'!AD78</f>
        <v>19.261119999999998</v>
      </c>
      <c r="AB95" s="169">
        <f>'AEO T32 Metral Prdcts 2022 Raw'!AE78</f>
        <v>19.404181000000001</v>
      </c>
      <c r="AC95" s="169">
        <f>'AEO T32 Metral Prdcts 2022 Raw'!AF78</f>
        <v>19.482140999999999</v>
      </c>
      <c r="AD95" s="169">
        <f>'AEO T32 Metral Prdcts 2022 Raw'!AG78</f>
        <v>19.363969999999998</v>
      </c>
      <c r="AE95" s="169">
        <f>'AEO T32 Metral Prdcts 2022 Raw'!AH78</f>
        <v>19.284873999999999</v>
      </c>
      <c r="AF95" s="169">
        <f>'AEO T32 Metral Prdcts 2022 Raw'!AI78</f>
        <v>19.440331</v>
      </c>
      <c r="AG95" s="256">
        <f>'AEO T32 Metral Prdcts 2022 Raw'!AJ78</f>
        <v>-5.0000000000000001E-3</v>
      </c>
    </row>
    <row r="96" spans="1:33" ht="15" customHeight="1" x14ac:dyDescent="0.25">
      <c r="A96" s="38" t="s">
        <v>800</v>
      </c>
      <c r="B96" s="163" t="s">
        <v>799</v>
      </c>
      <c r="C96" s="169">
        <f>'AEO T32 Metral Prdcts 2022 Raw'!F79</f>
        <v>12.502394000000001</v>
      </c>
      <c r="D96" s="169">
        <f>'AEO T32 Metral Prdcts 2022 Raw'!G79</f>
        <v>12.623131000000001</v>
      </c>
      <c r="E96" s="169">
        <f>'AEO T32 Metral Prdcts 2022 Raw'!H79</f>
        <v>12.341768</v>
      </c>
      <c r="F96" s="169">
        <f>'AEO T32 Metral Prdcts 2022 Raw'!I79</f>
        <v>11.525888</v>
      </c>
      <c r="G96" s="169">
        <f>'AEO T32 Metral Prdcts 2022 Raw'!J79</f>
        <v>11.325294</v>
      </c>
      <c r="H96" s="169">
        <f>'AEO T32 Metral Prdcts 2022 Raw'!K79</f>
        <v>11.296537000000001</v>
      </c>
      <c r="I96" s="169">
        <f>'AEO T32 Metral Prdcts 2022 Raw'!L79</f>
        <v>11.176417000000001</v>
      </c>
      <c r="J96" s="169">
        <f>'AEO T32 Metral Prdcts 2022 Raw'!M79</f>
        <v>11.300008</v>
      </c>
      <c r="K96" s="169">
        <f>'AEO T32 Metral Prdcts 2022 Raw'!N79</f>
        <v>11.303288</v>
      </c>
      <c r="L96" s="169">
        <f>'AEO T32 Metral Prdcts 2022 Raw'!O79</f>
        <v>11.236162999999999</v>
      </c>
      <c r="M96" s="169">
        <f>'AEO T32 Metral Prdcts 2022 Raw'!P79</f>
        <v>11.244965000000001</v>
      </c>
      <c r="N96" s="169">
        <f>'AEO T32 Metral Prdcts 2022 Raw'!Q79</f>
        <v>11.239393</v>
      </c>
      <c r="O96" s="169">
        <f>'AEO T32 Metral Prdcts 2022 Raw'!R79</f>
        <v>11.484164</v>
      </c>
      <c r="P96" s="169">
        <f>'AEO T32 Metral Prdcts 2022 Raw'!S79</f>
        <v>11.282633000000001</v>
      </c>
      <c r="Q96" s="169">
        <f>'AEO T32 Metral Prdcts 2022 Raw'!T79</f>
        <v>11.13481</v>
      </c>
      <c r="R96" s="169">
        <f>'AEO T32 Metral Prdcts 2022 Raw'!U79</f>
        <v>11.127749</v>
      </c>
      <c r="S96" s="169">
        <f>'AEO T32 Metral Prdcts 2022 Raw'!V79</f>
        <v>11.21978</v>
      </c>
      <c r="T96" s="169">
        <f>'AEO T32 Metral Prdcts 2022 Raw'!W79</f>
        <v>11.334136000000001</v>
      </c>
      <c r="U96" s="169">
        <f>'AEO T32 Metral Prdcts 2022 Raw'!X79</f>
        <v>11.463321000000001</v>
      </c>
      <c r="V96" s="169">
        <f>'AEO T32 Metral Prdcts 2022 Raw'!Y79</f>
        <v>11.52252</v>
      </c>
      <c r="W96" s="169">
        <f>'AEO T32 Metral Prdcts 2022 Raw'!Z79</f>
        <v>11.595999000000001</v>
      </c>
      <c r="X96" s="169">
        <f>'AEO T32 Metral Prdcts 2022 Raw'!AA79</f>
        <v>11.707922</v>
      </c>
      <c r="Y96" s="169">
        <f>'AEO T32 Metral Prdcts 2022 Raw'!AB79</f>
        <v>11.824764</v>
      </c>
      <c r="Z96" s="169">
        <f>'AEO T32 Metral Prdcts 2022 Raw'!AC79</f>
        <v>11.908388</v>
      </c>
      <c r="AA96" s="169">
        <f>'AEO T32 Metral Prdcts 2022 Raw'!AD79</f>
        <v>11.949363</v>
      </c>
      <c r="AB96" s="169">
        <f>'AEO T32 Metral Prdcts 2022 Raw'!AE79</f>
        <v>12.098291</v>
      </c>
      <c r="AC96" s="169">
        <f>'AEO T32 Metral Prdcts 2022 Raw'!AF79</f>
        <v>12.196880999999999</v>
      </c>
      <c r="AD96" s="169">
        <f>'AEO T32 Metral Prdcts 2022 Raw'!AG79</f>
        <v>12.262556999999999</v>
      </c>
      <c r="AE96" s="169">
        <f>'AEO T32 Metral Prdcts 2022 Raw'!AH79</f>
        <v>12.353400000000001</v>
      </c>
      <c r="AF96" s="169">
        <f>'AEO T32 Metral Prdcts 2022 Raw'!AI79</f>
        <v>12.549524</v>
      </c>
      <c r="AG96" s="256">
        <f>'AEO T32 Metral Prdcts 2022 Raw'!AJ79</f>
        <v>0</v>
      </c>
    </row>
    <row r="97" spans="1:33" ht="12" customHeight="1" x14ac:dyDescent="0.25">
      <c r="A97" s="38" t="s">
        <v>798</v>
      </c>
      <c r="B97" s="163" t="s">
        <v>797</v>
      </c>
      <c r="C97" s="169">
        <f>'AEO T32 Metral Prdcts 2022 Raw'!F80</f>
        <v>14.039664999999999</v>
      </c>
      <c r="D97" s="169">
        <f>'AEO T32 Metral Prdcts 2022 Raw'!G80</f>
        <v>13.860659</v>
      </c>
      <c r="E97" s="169">
        <f>'AEO T32 Metral Prdcts 2022 Raw'!H80</f>
        <v>13.796609999999999</v>
      </c>
      <c r="F97" s="169">
        <f>'AEO T32 Metral Prdcts 2022 Raw'!I80</f>
        <v>12.828523000000001</v>
      </c>
      <c r="G97" s="169">
        <f>'AEO T32 Metral Prdcts 2022 Raw'!J80</f>
        <v>12.49593</v>
      </c>
      <c r="H97" s="169">
        <f>'AEO T32 Metral Prdcts 2022 Raw'!K80</f>
        <v>12.346684</v>
      </c>
      <c r="I97" s="169">
        <f>'AEO T32 Metral Prdcts 2022 Raw'!L80</f>
        <v>12.104053</v>
      </c>
      <c r="J97" s="169">
        <f>'AEO T32 Metral Prdcts 2022 Raw'!M80</f>
        <v>12.264754</v>
      </c>
      <c r="K97" s="169">
        <f>'AEO T32 Metral Prdcts 2022 Raw'!N80</f>
        <v>12.203453</v>
      </c>
      <c r="L97" s="169">
        <f>'AEO T32 Metral Prdcts 2022 Raw'!O80</f>
        <v>11.991201999999999</v>
      </c>
      <c r="M97" s="169">
        <f>'AEO T32 Metral Prdcts 2022 Raw'!P80</f>
        <v>11.902619</v>
      </c>
      <c r="N97" s="169">
        <f>'AEO T32 Metral Prdcts 2022 Raw'!Q80</f>
        <v>11.795813000000001</v>
      </c>
      <c r="O97" s="169">
        <f>'AEO T32 Metral Prdcts 2022 Raw'!R80</f>
        <v>11.982767000000001</v>
      </c>
      <c r="P97" s="169">
        <f>'AEO T32 Metral Prdcts 2022 Raw'!S80</f>
        <v>11.662345999999999</v>
      </c>
      <c r="Q97" s="169">
        <f>'AEO T32 Metral Prdcts 2022 Raw'!T80</f>
        <v>11.375508999999999</v>
      </c>
      <c r="R97" s="169">
        <f>'AEO T32 Metral Prdcts 2022 Raw'!U80</f>
        <v>11.279095</v>
      </c>
      <c r="S97" s="169">
        <f>'AEO T32 Metral Prdcts 2022 Raw'!V80</f>
        <v>11.328759</v>
      </c>
      <c r="T97" s="169">
        <f>'AEO T32 Metral Prdcts 2022 Raw'!W80</f>
        <v>11.479279999999999</v>
      </c>
      <c r="U97" s="169">
        <f>'AEO T32 Metral Prdcts 2022 Raw'!X80</f>
        <v>11.643959000000001</v>
      </c>
      <c r="V97" s="169">
        <f>'AEO T32 Metral Prdcts 2022 Raw'!Y80</f>
        <v>11.753598999999999</v>
      </c>
      <c r="W97" s="169">
        <f>'AEO T32 Metral Prdcts 2022 Raw'!Z80</f>
        <v>11.88189</v>
      </c>
      <c r="X97" s="169">
        <f>'AEO T32 Metral Prdcts 2022 Raw'!AA80</f>
        <v>12.009941</v>
      </c>
      <c r="Y97" s="169">
        <f>'AEO T32 Metral Prdcts 2022 Raw'!AB80</f>
        <v>12.132199999999999</v>
      </c>
      <c r="Z97" s="169">
        <f>'AEO T32 Metral Prdcts 2022 Raw'!AC80</f>
        <v>12.24652</v>
      </c>
      <c r="AA97" s="169">
        <f>'AEO T32 Metral Prdcts 2022 Raw'!AD80</f>
        <v>12.31433</v>
      </c>
      <c r="AB97" s="169">
        <f>'AEO T32 Metral Prdcts 2022 Raw'!AE80</f>
        <v>12.473717000000001</v>
      </c>
      <c r="AC97" s="169">
        <f>'AEO T32 Metral Prdcts 2022 Raw'!AF80</f>
        <v>12.587854999999999</v>
      </c>
      <c r="AD97" s="169">
        <f>'AEO T32 Metral Prdcts 2022 Raw'!AG80</f>
        <v>12.738462</v>
      </c>
      <c r="AE97" s="169">
        <f>'AEO T32 Metral Prdcts 2022 Raw'!AH80</f>
        <v>12.927049</v>
      </c>
      <c r="AF97" s="169">
        <f>'AEO T32 Metral Prdcts 2022 Raw'!AI80</f>
        <v>13.189106000000001</v>
      </c>
      <c r="AG97" s="256">
        <f>'AEO T32 Metral Prdcts 2022 Raw'!AJ80</f>
        <v>-2E-3</v>
      </c>
    </row>
    <row r="98" spans="1:33" ht="15" customHeight="1" x14ac:dyDescent="0.25">
      <c r="A98" s="38" t="s">
        <v>796</v>
      </c>
      <c r="B98" s="163" t="s">
        <v>795</v>
      </c>
      <c r="C98" s="169">
        <f>'AEO T32 Metral Prdcts 2022 Raw'!F81</f>
        <v>29.930430999999999</v>
      </c>
      <c r="D98" s="169">
        <f>'AEO T32 Metral Prdcts 2022 Raw'!G81</f>
        <v>31.565248</v>
      </c>
      <c r="E98" s="169">
        <f>'AEO T32 Metral Prdcts 2022 Raw'!H81</f>
        <v>32.682484000000002</v>
      </c>
      <c r="F98" s="169">
        <f>'AEO T32 Metral Prdcts 2022 Raw'!I81</f>
        <v>30.164528000000001</v>
      </c>
      <c r="G98" s="169">
        <f>'AEO T32 Metral Prdcts 2022 Raw'!J81</f>
        <v>29.067841000000001</v>
      </c>
      <c r="H98" s="169">
        <f>'AEO T32 Metral Prdcts 2022 Raw'!K81</f>
        <v>28.452099</v>
      </c>
      <c r="I98" s="169">
        <f>'AEO T32 Metral Prdcts 2022 Raw'!L81</f>
        <v>27.604053</v>
      </c>
      <c r="J98" s="169">
        <f>'AEO T32 Metral Prdcts 2022 Raw'!M81</f>
        <v>27.499535000000002</v>
      </c>
      <c r="K98" s="169">
        <f>'AEO T32 Metral Prdcts 2022 Raw'!N81</f>
        <v>26.960726000000001</v>
      </c>
      <c r="L98" s="169">
        <f>'AEO T32 Metral Prdcts 2022 Raw'!O81</f>
        <v>26.334364000000001</v>
      </c>
      <c r="M98" s="169">
        <f>'AEO T32 Metral Prdcts 2022 Raw'!P81</f>
        <v>25.997629</v>
      </c>
      <c r="N98" s="169">
        <f>'AEO T32 Metral Prdcts 2022 Raw'!Q81</f>
        <v>25.676752</v>
      </c>
      <c r="O98" s="169">
        <f>'AEO T32 Metral Prdcts 2022 Raw'!R81</f>
        <v>25.872945999999999</v>
      </c>
      <c r="P98" s="169">
        <f>'AEO T32 Metral Prdcts 2022 Raw'!S81</f>
        <v>25.257798999999999</v>
      </c>
      <c r="Q98" s="169">
        <f>'AEO T32 Metral Prdcts 2022 Raw'!T81</f>
        <v>24.791039999999999</v>
      </c>
      <c r="R98" s="169">
        <f>'AEO T32 Metral Prdcts 2022 Raw'!U81</f>
        <v>24.599540999999999</v>
      </c>
      <c r="S98" s="169">
        <f>'AEO T32 Metral Prdcts 2022 Raw'!V81</f>
        <v>24.609528000000001</v>
      </c>
      <c r="T98" s="169">
        <f>'AEO T32 Metral Prdcts 2022 Raw'!W81</f>
        <v>24.752611000000002</v>
      </c>
      <c r="U98" s="169">
        <f>'AEO T32 Metral Prdcts 2022 Raw'!X81</f>
        <v>24.930924999999998</v>
      </c>
      <c r="V98" s="169">
        <f>'AEO T32 Metral Prdcts 2022 Raw'!Y81</f>
        <v>24.999275000000001</v>
      </c>
      <c r="W98" s="169">
        <f>'AEO T32 Metral Prdcts 2022 Raw'!Z81</f>
        <v>25.111778000000001</v>
      </c>
      <c r="X98" s="169">
        <f>'AEO T32 Metral Prdcts 2022 Raw'!AA81</f>
        <v>25.237155999999999</v>
      </c>
      <c r="Y98" s="169">
        <f>'AEO T32 Metral Prdcts 2022 Raw'!AB81</f>
        <v>25.377448999999999</v>
      </c>
      <c r="Z98" s="169">
        <f>'AEO T32 Metral Prdcts 2022 Raw'!AC81</f>
        <v>25.428698000000001</v>
      </c>
      <c r="AA98" s="169">
        <f>'AEO T32 Metral Prdcts 2022 Raw'!AD81</f>
        <v>25.513950000000001</v>
      </c>
      <c r="AB98" s="169">
        <f>'AEO T32 Metral Prdcts 2022 Raw'!AE81</f>
        <v>25.793261000000001</v>
      </c>
      <c r="AC98" s="169">
        <f>'AEO T32 Metral Prdcts 2022 Raw'!AF81</f>
        <v>25.944794000000002</v>
      </c>
      <c r="AD98" s="169">
        <f>'AEO T32 Metral Prdcts 2022 Raw'!AG81</f>
        <v>25.924735999999999</v>
      </c>
      <c r="AE98" s="169">
        <f>'AEO T32 Metral Prdcts 2022 Raw'!AH81</f>
        <v>25.917200000000001</v>
      </c>
      <c r="AF98" s="169">
        <f>'AEO T32 Metral Prdcts 2022 Raw'!AI81</f>
        <v>26.123653000000001</v>
      </c>
      <c r="AG98" s="256">
        <f>'AEO T32 Metral Prdcts 2022 Raw'!AJ81</f>
        <v>-5.0000000000000001E-3</v>
      </c>
    </row>
    <row r="99" spans="1:33" ht="15" customHeight="1" x14ac:dyDescent="0.25">
      <c r="A99" s="38" t="s">
        <v>794</v>
      </c>
      <c r="B99" s="163" t="s">
        <v>793</v>
      </c>
      <c r="C99" s="169">
        <f>'AEO T32 Metral Prdcts 2022 Raw'!F82</f>
        <v>6.8566950000000002</v>
      </c>
      <c r="D99" s="169">
        <f>'AEO T32 Metral Prdcts 2022 Raw'!G82</f>
        <v>6.9083600000000001</v>
      </c>
      <c r="E99" s="169">
        <f>'AEO T32 Metral Prdcts 2022 Raw'!H82</f>
        <v>6.8945869999999996</v>
      </c>
      <c r="F99" s="169">
        <f>'AEO T32 Metral Prdcts 2022 Raw'!I82</f>
        <v>6.5107049999999997</v>
      </c>
      <c r="G99" s="169">
        <f>'AEO T32 Metral Prdcts 2022 Raw'!J82</f>
        <v>6.365291</v>
      </c>
      <c r="H99" s="169">
        <f>'AEO T32 Metral Prdcts 2022 Raw'!K82</f>
        <v>6.2907739999999999</v>
      </c>
      <c r="I99" s="169">
        <f>'AEO T32 Metral Prdcts 2022 Raw'!L82</f>
        <v>6.156682</v>
      </c>
      <c r="J99" s="169">
        <f>'AEO T32 Metral Prdcts 2022 Raw'!M82</f>
        <v>6.1933100000000003</v>
      </c>
      <c r="K99" s="169">
        <f>'AEO T32 Metral Prdcts 2022 Raw'!N82</f>
        <v>6.1548020000000001</v>
      </c>
      <c r="L99" s="169">
        <f>'AEO T32 Metral Prdcts 2022 Raw'!O82</f>
        <v>6.0795659999999998</v>
      </c>
      <c r="M99" s="169">
        <f>'AEO T32 Metral Prdcts 2022 Raw'!P82</f>
        <v>6.0069270000000001</v>
      </c>
      <c r="N99" s="169">
        <f>'AEO T32 Metral Prdcts 2022 Raw'!Q82</f>
        <v>5.9557580000000003</v>
      </c>
      <c r="O99" s="169">
        <f>'AEO T32 Metral Prdcts 2022 Raw'!R82</f>
        <v>6.0603949999999998</v>
      </c>
      <c r="P99" s="169">
        <f>'AEO T32 Metral Prdcts 2022 Raw'!S82</f>
        <v>5.9556449999999996</v>
      </c>
      <c r="Q99" s="169">
        <f>'AEO T32 Metral Prdcts 2022 Raw'!T82</f>
        <v>5.8582479999999997</v>
      </c>
      <c r="R99" s="169">
        <f>'AEO T32 Metral Prdcts 2022 Raw'!U82</f>
        <v>5.8480889999999999</v>
      </c>
      <c r="S99" s="169">
        <f>'AEO T32 Metral Prdcts 2022 Raw'!V82</f>
        <v>5.9066289999999997</v>
      </c>
      <c r="T99" s="169">
        <f>'AEO T32 Metral Prdcts 2022 Raw'!W82</f>
        <v>6.0155500000000002</v>
      </c>
      <c r="U99" s="169">
        <f>'AEO T32 Metral Prdcts 2022 Raw'!X82</f>
        <v>6.1475179999999998</v>
      </c>
      <c r="V99" s="169">
        <f>'AEO T32 Metral Prdcts 2022 Raw'!Y82</f>
        <v>6.250877</v>
      </c>
      <c r="W99" s="169">
        <f>'AEO T32 Metral Prdcts 2022 Raw'!Z82</f>
        <v>6.3654419999999998</v>
      </c>
      <c r="X99" s="169">
        <f>'AEO T32 Metral Prdcts 2022 Raw'!AA82</f>
        <v>6.4889669999999997</v>
      </c>
      <c r="Y99" s="169">
        <f>'AEO T32 Metral Prdcts 2022 Raw'!AB82</f>
        <v>6.6199979999999998</v>
      </c>
      <c r="Z99" s="169">
        <f>'AEO T32 Metral Prdcts 2022 Raw'!AC82</f>
        <v>6.7458520000000002</v>
      </c>
      <c r="AA99" s="169">
        <f>'AEO T32 Metral Prdcts 2022 Raw'!AD82</f>
        <v>6.8640499999999998</v>
      </c>
      <c r="AB99" s="169">
        <f>'AEO T32 Metral Prdcts 2022 Raw'!AE82</f>
        <v>7.027183</v>
      </c>
      <c r="AC99" s="169">
        <f>'AEO T32 Metral Prdcts 2022 Raw'!AF82</f>
        <v>7.17211</v>
      </c>
      <c r="AD99" s="169">
        <f>'AEO T32 Metral Prdcts 2022 Raw'!AG82</f>
        <v>7.3325699999999996</v>
      </c>
      <c r="AE99" s="169">
        <f>'AEO T32 Metral Prdcts 2022 Raw'!AH82</f>
        <v>7.5166680000000001</v>
      </c>
      <c r="AF99" s="169">
        <f>'AEO T32 Metral Prdcts 2022 Raw'!AI82</f>
        <v>7.7470239999999997</v>
      </c>
      <c r="AG99" s="256">
        <f>'AEO T32 Metral Prdcts 2022 Raw'!AJ82</f>
        <v>4.0000000000000001E-3</v>
      </c>
    </row>
    <row r="100" spans="1:33" ht="15" customHeight="1" x14ac:dyDescent="0.25">
      <c r="C100" s="248"/>
      <c r="D100" s="248"/>
      <c r="E100" s="248"/>
      <c r="F100" s="248"/>
      <c r="G100" s="248"/>
      <c r="H100" s="248"/>
      <c r="I100" s="248"/>
      <c r="J100" s="248"/>
      <c r="K100" s="248"/>
      <c r="L100" s="248"/>
      <c r="M100" s="248"/>
      <c r="N100" s="248"/>
      <c r="O100" s="248"/>
      <c r="P100" s="248"/>
      <c r="Q100" s="248"/>
      <c r="R100" s="248"/>
      <c r="S100" s="248"/>
      <c r="T100" s="248"/>
      <c r="U100" s="248"/>
      <c r="V100" s="248"/>
      <c r="W100" s="248"/>
      <c r="X100" s="248"/>
      <c r="Y100" s="248"/>
      <c r="Z100" s="248"/>
      <c r="AA100" s="248"/>
      <c r="AB100" s="248"/>
      <c r="AC100" s="248"/>
      <c r="AD100" s="248"/>
      <c r="AE100" s="248"/>
      <c r="AF100" s="248"/>
      <c r="AG100" s="126"/>
    </row>
    <row r="101" spans="1:33" ht="15" customHeight="1" x14ac:dyDescent="0.25">
      <c r="C101" s="248"/>
      <c r="D101" s="248"/>
      <c r="E101" s="248"/>
      <c r="F101" s="248"/>
      <c r="G101" s="248"/>
      <c r="H101" s="248"/>
      <c r="I101" s="248"/>
      <c r="J101" s="248"/>
      <c r="K101" s="248"/>
      <c r="L101" s="248"/>
      <c r="M101" s="248"/>
      <c r="N101" s="248"/>
      <c r="O101" s="248"/>
      <c r="P101" s="248"/>
      <c r="Q101" s="248"/>
      <c r="R101" s="248"/>
      <c r="S101" s="248"/>
      <c r="T101" s="248"/>
      <c r="U101" s="248"/>
      <c r="V101" s="248"/>
      <c r="W101" s="248"/>
      <c r="X101" s="248"/>
      <c r="Y101" s="248"/>
      <c r="Z101" s="248"/>
      <c r="AA101" s="248"/>
      <c r="AB101" s="248"/>
      <c r="AC101" s="248"/>
      <c r="AD101" s="248"/>
      <c r="AE101" s="248"/>
      <c r="AF101" s="248"/>
      <c r="AG101" s="126"/>
    </row>
    <row r="102" spans="1:33" ht="15" customHeight="1" x14ac:dyDescent="0.25">
      <c r="B102" s="162" t="s">
        <v>792</v>
      </c>
      <c r="C102" s="248"/>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126"/>
    </row>
    <row r="103" spans="1:33" ht="15" customHeight="1" x14ac:dyDescent="0.25">
      <c r="B103" s="162" t="s">
        <v>791</v>
      </c>
      <c r="C103" s="248"/>
      <c r="D103" s="248"/>
      <c r="E103" s="248"/>
      <c r="F103" s="248"/>
      <c r="G103" s="248"/>
      <c r="H103" s="248"/>
      <c r="I103" s="248"/>
      <c r="J103" s="248"/>
      <c r="K103" s="248"/>
      <c r="L103" s="248"/>
      <c r="M103" s="248"/>
      <c r="N103" s="248"/>
      <c r="O103" s="248"/>
      <c r="P103" s="248"/>
      <c r="Q103" s="248"/>
      <c r="R103" s="248"/>
      <c r="S103" s="248"/>
      <c r="T103" s="248"/>
      <c r="U103" s="248"/>
      <c r="V103" s="248"/>
      <c r="W103" s="248"/>
      <c r="X103" s="248"/>
      <c r="Y103" s="248"/>
      <c r="Z103" s="248"/>
      <c r="AA103" s="248"/>
      <c r="AB103" s="248"/>
      <c r="AC103" s="248"/>
      <c r="AD103" s="248"/>
      <c r="AE103" s="248"/>
      <c r="AF103" s="248"/>
      <c r="AG103" s="126"/>
    </row>
    <row r="104" spans="1:33" ht="12" customHeight="1" x14ac:dyDescent="0.25">
      <c r="B104" s="162" t="s">
        <v>790</v>
      </c>
      <c r="C104" s="248"/>
      <c r="D104" s="248"/>
      <c r="E104" s="248"/>
      <c r="F104" s="248"/>
      <c r="G104" s="248"/>
      <c r="H104" s="248"/>
      <c r="I104" s="248"/>
      <c r="J104" s="248"/>
      <c r="K104" s="248"/>
      <c r="L104" s="248"/>
      <c r="M104" s="248"/>
      <c r="N104" s="248"/>
      <c r="O104" s="248"/>
      <c r="P104" s="248"/>
      <c r="Q104" s="248"/>
      <c r="R104" s="248"/>
      <c r="S104" s="248"/>
      <c r="T104" s="248"/>
      <c r="U104" s="248"/>
      <c r="V104" s="248"/>
      <c r="W104" s="248"/>
      <c r="X104" s="248"/>
      <c r="Y104" s="248"/>
      <c r="Z104" s="248"/>
      <c r="AA104" s="248"/>
      <c r="AB104" s="248"/>
      <c r="AC104" s="248"/>
      <c r="AD104" s="248"/>
      <c r="AE104" s="248"/>
      <c r="AF104" s="248"/>
      <c r="AG104" s="126"/>
    </row>
    <row r="105" spans="1:33" ht="15" customHeight="1" x14ac:dyDescent="0.25">
      <c r="C105" s="248"/>
      <c r="D105" s="248"/>
      <c r="E105" s="248"/>
      <c r="F105" s="248"/>
      <c r="G105" s="248"/>
      <c r="H105" s="248"/>
      <c r="I105" s="248"/>
      <c r="J105" s="248"/>
      <c r="K105" s="248"/>
      <c r="L105" s="248"/>
      <c r="M105" s="248"/>
      <c r="N105" s="248"/>
      <c r="O105" s="248"/>
      <c r="P105" s="248"/>
      <c r="Q105" s="248"/>
      <c r="R105" s="248"/>
      <c r="S105" s="248"/>
      <c r="T105" s="248"/>
      <c r="U105" s="248"/>
      <c r="V105" s="248"/>
      <c r="W105" s="248"/>
      <c r="X105" s="248"/>
      <c r="Y105" s="248"/>
      <c r="Z105" s="248"/>
      <c r="AA105" s="248"/>
      <c r="AB105" s="248"/>
      <c r="AC105" s="248"/>
      <c r="AD105" s="248"/>
      <c r="AE105" s="248"/>
      <c r="AF105" s="248"/>
      <c r="AG105" s="126"/>
    </row>
    <row r="106" spans="1:33" ht="15" customHeight="1" x14ac:dyDescent="0.25">
      <c r="B106" s="162" t="s">
        <v>789</v>
      </c>
      <c r="C106" s="248"/>
      <c r="D106" s="248"/>
      <c r="E106" s="248"/>
      <c r="F106" s="248"/>
      <c r="G106" s="248"/>
      <c r="H106" s="248"/>
      <c r="I106" s="248"/>
      <c r="J106" s="248"/>
      <c r="K106" s="248"/>
      <c r="L106" s="248"/>
      <c r="M106" s="248"/>
      <c r="N106" s="248"/>
      <c r="O106" s="248"/>
      <c r="P106" s="248"/>
      <c r="Q106" s="248"/>
      <c r="R106" s="248"/>
      <c r="S106" s="248"/>
      <c r="T106" s="248"/>
      <c r="U106" s="248"/>
      <c r="V106" s="248"/>
      <c r="W106" s="248"/>
      <c r="X106" s="248"/>
      <c r="Y106" s="248"/>
      <c r="Z106" s="248"/>
      <c r="AA106" s="248"/>
      <c r="AB106" s="248"/>
      <c r="AC106" s="248"/>
      <c r="AD106" s="248"/>
      <c r="AE106" s="248"/>
      <c r="AF106" s="248"/>
      <c r="AG106" s="126"/>
    </row>
    <row r="107" spans="1:33" ht="15" customHeight="1" x14ac:dyDescent="0.25">
      <c r="B107" s="162" t="s">
        <v>229</v>
      </c>
      <c r="C107" s="248"/>
      <c r="D107" s="248"/>
      <c r="E107" s="248"/>
      <c r="F107" s="248"/>
      <c r="G107" s="248"/>
      <c r="H107" s="248"/>
      <c r="I107" s="248"/>
      <c r="J107" s="248"/>
      <c r="K107" s="248"/>
      <c r="L107" s="248"/>
      <c r="M107" s="248"/>
      <c r="N107" s="248"/>
      <c r="O107" s="248"/>
      <c r="P107" s="248"/>
      <c r="Q107" s="248"/>
      <c r="R107" s="248"/>
      <c r="S107" s="248"/>
      <c r="T107" s="248"/>
      <c r="U107" s="248"/>
      <c r="V107" s="248"/>
      <c r="W107" s="248"/>
      <c r="X107" s="248"/>
      <c r="Y107" s="248"/>
      <c r="Z107" s="248"/>
      <c r="AA107" s="248"/>
      <c r="AB107" s="248"/>
      <c r="AC107" s="248"/>
      <c r="AD107" s="248"/>
      <c r="AE107" s="248"/>
      <c r="AF107" s="248"/>
      <c r="AG107" s="126"/>
    </row>
    <row r="108" spans="1:33" ht="15" customHeight="1" x14ac:dyDescent="0.25">
      <c r="A108" s="38" t="s">
        <v>788</v>
      </c>
      <c r="B108" s="163" t="s">
        <v>230</v>
      </c>
      <c r="C108" s="164">
        <f>'AEO T32 Metral Prdcts 2022 Raw'!F88</f>
        <v>1.7100000000000001E-2</v>
      </c>
      <c r="D108" s="164">
        <f>'AEO T32 Metral Prdcts 2022 Raw'!G88</f>
        <v>1.7100000000000001E-2</v>
      </c>
      <c r="E108" s="164">
        <f>'AEO T32 Metral Prdcts 2022 Raw'!H88</f>
        <v>1.7100000000000001E-2</v>
      </c>
      <c r="F108" s="164">
        <f>'AEO T32 Metral Prdcts 2022 Raw'!I88</f>
        <v>1.7100000000000001E-2</v>
      </c>
      <c r="G108" s="164">
        <f>'AEO T32 Metral Prdcts 2022 Raw'!J88</f>
        <v>1.7100000000000001E-2</v>
      </c>
      <c r="H108" s="164">
        <f>'AEO T32 Metral Prdcts 2022 Raw'!K88</f>
        <v>1.7100000000000001E-2</v>
      </c>
      <c r="I108" s="164">
        <f>'AEO T32 Metral Prdcts 2022 Raw'!L88</f>
        <v>1.7100000000000001E-2</v>
      </c>
      <c r="J108" s="164">
        <f>'AEO T32 Metral Prdcts 2022 Raw'!M88</f>
        <v>1.7100000000000001E-2</v>
      </c>
      <c r="K108" s="164">
        <f>'AEO T32 Metral Prdcts 2022 Raw'!N88</f>
        <v>1.7100000000000001E-2</v>
      </c>
      <c r="L108" s="164">
        <f>'AEO T32 Metral Prdcts 2022 Raw'!O88</f>
        <v>1.7100000000000001E-2</v>
      </c>
      <c r="M108" s="164">
        <f>'AEO T32 Metral Prdcts 2022 Raw'!P88</f>
        <v>1.7100000000000001E-2</v>
      </c>
      <c r="N108" s="164">
        <f>'AEO T32 Metral Prdcts 2022 Raw'!Q88</f>
        <v>1.7100000000000001E-2</v>
      </c>
      <c r="O108" s="164">
        <f>'AEO T32 Metral Prdcts 2022 Raw'!R88</f>
        <v>1.7100000000000001E-2</v>
      </c>
      <c r="P108" s="164">
        <f>'AEO T32 Metral Prdcts 2022 Raw'!S88</f>
        <v>1.7100000000000001E-2</v>
      </c>
      <c r="Q108" s="164">
        <f>'AEO T32 Metral Prdcts 2022 Raw'!T88</f>
        <v>1.7100000000000001E-2</v>
      </c>
      <c r="R108" s="164">
        <f>'AEO T32 Metral Prdcts 2022 Raw'!U88</f>
        <v>1.7100000000000001E-2</v>
      </c>
      <c r="S108" s="164">
        <f>'AEO T32 Metral Prdcts 2022 Raw'!V88</f>
        <v>1.7100000000000001E-2</v>
      </c>
      <c r="T108" s="164">
        <f>'AEO T32 Metral Prdcts 2022 Raw'!W88</f>
        <v>1.7100000000000001E-2</v>
      </c>
      <c r="U108" s="164">
        <f>'AEO T32 Metral Prdcts 2022 Raw'!X88</f>
        <v>1.7100000000000001E-2</v>
      </c>
      <c r="V108" s="164">
        <f>'AEO T32 Metral Prdcts 2022 Raw'!Y88</f>
        <v>1.7100000000000001E-2</v>
      </c>
      <c r="W108" s="164">
        <f>'AEO T32 Metral Prdcts 2022 Raw'!Z88</f>
        <v>1.7100000000000001E-2</v>
      </c>
      <c r="X108" s="164">
        <f>'AEO T32 Metral Prdcts 2022 Raw'!AA88</f>
        <v>1.7100000000000001E-2</v>
      </c>
      <c r="Y108" s="164">
        <f>'AEO T32 Metral Prdcts 2022 Raw'!AB88</f>
        <v>1.7100000000000001E-2</v>
      </c>
      <c r="Z108" s="164">
        <f>'AEO T32 Metral Prdcts 2022 Raw'!AC88</f>
        <v>1.7100000000000001E-2</v>
      </c>
      <c r="AA108" s="164">
        <f>'AEO T32 Metral Prdcts 2022 Raw'!AD88</f>
        <v>1.7100000000000001E-2</v>
      </c>
      <c r="AB108" s="164">
        <f>'AEO T32 Metral Prdcts 2022 Raw'!AE88</f>
        <v>1.7100000000000001E-2</v>
      </c>
      <c r="AC108" s="164">
        <f>'AEO T32 Metral Prdcts 2022 Raw'!AF88</f>
        <v>1.7100000000000001E-2</v>
      </c>
      <c r="AD108" s="164">
        <f>'AEO T32 Metral Prdcts 2022 Raw'!AG88</f>
        <v>1.7100000000000001E-2</v>
      </c>
      <c r="AE108" s="164">
        <f>'AEO T32 Metral Prdcts 2022 Raw'!AH88</f>
        <v>1.7100000000000001E-2</v>
      </c>
      <c r="AF108" s="164">
        <f>'AEO T32 Metral Prdcts 2022 Raw'!AI88</f>
        <v>1.7100000000000001E-2</v>
      </c>
      <c r="AG108" s="256">
        <f>'AEO T32 Metral Prdcts 2022 Raw'!AJ88</f>
        <v>0</v>
      </c>
    </row>
    <row r="109" spans="1:33" ht="15" customHeight="1" x14ac:dyDescent="0.25">
      <c r="A109" s="38" t="s">
        <v>787</v>
      </c>
      <c r="B109" s="163" t="s">
        <v>21</v>
      </c>
      <c r="C109" s="164">
        <f>'AEO T32 Metral Prdcts 2022 Raw'!F89</f>
        <v>0.105849</v>
      </c>
      <c r="D109" s="164">
        <f>'AEO T32 Metral Prdcts 2022 Raw'!G89</f>
        <v>0.108</v>
      </c>
      <c r="E109" s="164">
        <f>'AEO T32 Metral Prdcts 2022 Raw'!H89</f>
        <v>0.11008800000000001</v>
      </c>
      <c r="F109" s="164">
        <f>'AEO T32 Metral Prdcts 2022 Raw'!I89</f>
        <v>0.11169800000000001</v>
      </c>
      <c r="G109" s="164">
        <f>'AEO T32 Metral Prdcts 2022 Raw'!J89</f>
        <v>0.113194</v>
      </c>
      <c r="H109" s="164">
        <f>'AEO T32 Metral Prdcts 2022 Raw'!K89</f>
        <v>0.114622</v>
      </c>
      <c r="I109" s="164">
        <f>'AEO T32 Metral Prdcts 2022 Raw'!L89</f>
        <v>0.116036</v>
      </c>
      <c r="J109" s="164">
        <f>'AEO T32 Metral Prdcts 2022 Raw'!M89</f>
        <v>0.11743000000000001</v>
      </c>
      <c r="K109" s="164">
        <f>'AEO T32 Metral Prdcts 2022 Raw'!N89</f>
        <v>0.1188</v>
      </c>
      <c r="L109" s="164">
        <f>'AEO T32 Metral Prdcts 2022 Raw'!O89</f>
        <v>0.12015000000000001</v>
      </c>
      <c r="M109" s="164">
        <f>'AEO T32 Metral Prdcts 2022 Raw'!P89</f>
        <v>0.121503</v>
      </c>
      <c r="N109" s="164">
        <f>'AEO T32 Metral Prdcts 2022 Raw'!Q89</f>
        <v>0.122853</v>
      </c>
      <c r="O109" s="164">
        <f>'AEO T32 Metral Prdcts 2022 Raw'!R89</f>
        <v>0.124218</v>
      </c>
      <c r="P109" s="164">
        <f>'AEO T32 Metral Prdcts 2022 Raw'!S89</f>
        <v>0.12559100000000001</v>
      </c>
      <c r="Q109" s="164">
        <f>'AEO T32 Metral Prdcts 2022 Raw'!T89</f>
        <v>0.12699299999999999</v>
      </c>
      <c r="R109" s="164">
        <f>'AEO T32 Metral Prdcts 2022 Raw'!U89</f>
        <v>0.12842300000000001</v>
      </c>
      <c r="S109" s="164">
        <f>'AEO T32 Metral Prdcts 2022 Raw'!V89</f>
        <v>0.12987099999999999</v>
      </c>
      <c r="T109" s="164">
        <f>'AEO T32 Metral Prdcts 2022 Raw'!W89</f>
        <v>0.13134699999999999</v>
      </c>
      <c r="U109" s="164">
        <f>'AEO T32 Metral Prdcts 2022 Raw'!X89</f>
        <v>0.132823</v>
      </c>
      <c r="V109" s="164">
        <f>'AEO T32 Metral Prdcts 2022 Raw'!Y89</f>
        <v>0.13434599999999999</v>
      </c>
      <c r="W109" s="164">
        <f>'AEO T32 Metral Prdcts 2022 Raw'!Z89</f>
        <v>0.13588600000000001</v>
      </c>
      <c r="X109" s="164">
        <f>'AEO T32 Metral Prdcts 2022 Raw'!AA89</f>
        <v>0.137464</v>
      </c>
      <c r="Y109" s="164">
        <f>'AEO T32 Metral Prdcts 2022 Raw'!AB89</f>
        <v>0.1391</v>
      </c>
      <c r="Z109" s="164">
        <f>'AEO T32 Metral Prdcts 2022 Raw'!AC89</f>
        <v>0.14078299999999999</v>
      </c>
      <c r="AA109" s="164">
        <f>'AEO T32 Metral Prdcts 2022 Raw'!AD89</f>
        <v>0.14252799999999999</v>
      </c>
      <c r="AB109" s="164">
        <f>'AEO T32 Metral Prdcts 2022 Raw'!AE89</f>
        <v>0.14433000000000001</v>
      </c>
      <c r="AC109" s="164">
        <f>'AEO T32 Metral Prdcts 2022 Raw'!AF89</f>
        <v>0.14621500000000001</v>
      </c>
      <c r="AD109" s="164">
        <f>'AEO T32 Metral Prdcts 2022 Raw'!AG89</f>
        <v>0.148151</v>
      </c>
      <c r="AE109" s="164">
        <f>'AEO T32 Metral Prdcts 2022 Raw'!AH89</f>
        <v>0.150144</v>
      </c>
      <c r="AF109" s="164">
        <f>'AEO T32 Metral Prdcts 2022 Raw'!AI89</f>
        <v>0.15221899999999999</v>
      </c>
      <c r="AG109" s="256">
        <f>'AEO T32 Metral Prdcts 2022 Raw'!AJ89</f>
        <v>1.2999999999999999E-2</v>
      </c>
    </row>
    <row r="110" spans="1:33" ht="12" customHeight="1" x14ac:dyDescent="0.25">
      <c r="A110" s="38" t="s">
        <v>786</v>
      </c>
      <c r="B110" s="163" t="s">
        <v>489</v>
      </c>
      <c r="C110" s="164">
        <f>'AEO T32 Metral Prdcts 2022 Raw'!F90</f>
        <v>0</v>
      </c>
      <c r="D110" s="164">
        <f>'AEO T32 Metral Prdcts 2022 Raw'!G90</f>
        <v>0</v>
      </c>
      <c r="E110" s="164">
        <f>'AEO T32 Metral Prdcts 2022 Raw'!H90</f>
        <v>0</v>
      </c>
      <c r="F110" s="164">
        <f>'AEO T32 Metral Prdcts 2022 Raw'!I90</f>
        <v>0</v>
      </c>
      <c r="G110" s="164">
        <f>'AEO T32 Metral Prdcts 2022 Raw'!J90</f>
        <v>0</v>
      </c>
      <c r="H110" s="164">
        <f>'AEO T32 Metral Prdcts 2022 Raw'!K90</f>
        <v>0</v>
      </c>
      <c r="I110" s="164">
        <f>'AEO T32 Metral Prdcts 2022 Raw'!L90</f>
        <v>0</v>
      </c>
      <c r="J110" s="164">
        <f>'AEO T32 Metral Prdcts 2022 Raw'!M90</f>
        <v>0</v>
      </c>
      <c r="K110" s="164">
        <f>'AEO T32 Metral Prdcts 2022 Raw'!N90</f>
        <v>0</v>
      </c>
      <c r="L110" s="164">
        <f>'AEO T32 Metral Prdcts 2022 Raw'!O90</f>
        <v>0</v>
      </c>
      <c r="M110" s="164">
        <f>'AEO T32 Metral Prdcts 2022 Raw'!P90</f>
        <v>0</v>
      </c>
      <c r="N110" s="164">
        <f>'AEO T32 Metral Prdcts 2022 Raw'!Q90</f>
        <v>0</v>
      </c>
      <c r="O110" s="164">
        <f>'AEO T32 Metral Prdcts 2022 Raw'!R90</f>
        <v>0</v>
      </c>
      <c r="P110" s="164">
        <f>'AEO T32 Metral Prdcts 2022 Raw'!S90</f>
        <v>0</v>
      </c>
      <c r="Q110" s="164">
        <f>'AEO T32 Metral Prdcts 2022 Raw'!T90</f>
        <v>0</v>
      </c>
      <c r="R110" s="164">
        <f>'AEO T32 Metral Prdcts 2022 Raw'!U90</f>
        <v>0</v>
      </c>
      <c r="S110" s="164">
        <f>'AEO T32 Metral Prdcts 2022 Raw'!V90</f>
        <v>0</v>
      </c>
      <c r="T110" s="164">
        <f>'AEO T32 Metral Prdcts 2022 Raw'!W90</f>
        <v>0</v>
      </c>
      <c r="U110" s="164">
        <f>'AEO T32 Metral Prdcts 2022 Raw'!X90</f>
        <v>0</v>
      </c>
      <c r="V110" s="164">
        <f>'AEO T32 Metral Prdcts 2022 Raw'!Y90</f>
        <v>0</v>
      </c>
      <c r="W110" s="164">
        <f>'AEO T32 Metral Prdcts 2022 Raw'!Z90</f>
        <v>0</v>
      </c>
      <c r="X110" s="164">
        <f>'AEO T32 Metral Prdcts 2022 Raw'!AA90</f>
        <v>0</v>
      </c>
      <c r="Y110" s="164">
        <f>'AEO T32 Metral Prdcts 2022 Raw'!AB90</f>
        <v>0</v>
      </c>
      <c r="Z110" s="164">
        <f>'AEO T32 Metral Prdcts 2022 Raw'!AC90</f>
        <v>0</v>
      </c>
      <c r="AA110" s="164">
        <f>'AEO T32 Metral Prdcts 2022 Raw'!AD90</f>
        <v>0</v>
      </c>
      <c r="AB110" s="164">
        <f>'AEO T32 Metral Prdcts 2022 Raw'!AE90</f>
        <v>0</v>
      </c>
      <c r="AC110" s="164">
        <f>'AEO T32 Metral Prdcts 2022 Raw'!AF90</f>
        <v>0</v>
      </c>
      <c r="AD110" s="164">
        <f>'AEO T32 Metral Prdcts 2022 Raw'!AG90</f>
        <v>0</v>
      </c>
      <c r="AE110" s="164">
        <f>'AEO T32 Metral Prdcts 2022 Raw'!AH90</f>
        <v>0</v>
      </c>
      <c r="AF110" s="164">
        <f>'AEO T32 Metral Prdcts 2022 Raw'!AI90</f>
        <v>0</v>
      </c>
      <c r="AG110" s="256" t="str">
        <f>'AEO T32 Metral Prdcts 2022 Raw'!AJ90</f>
        <v>- -</v>
      </c>
    </row>
    <row r="111" spans="1:33" ht="15" customHeight="1" x14ac:dyDescent="0.25">
      <c r="A111" s="38" t="s">
        <v>785</v>
      </c>
      <c r="B111" s="163" t="s">
        <v>623</v>
      </c>
      <c r="C111" s="164">
        <f>'AEO T32 Metral Prdcts 2022 Raw'!F91</f>
        <v>7.1300000000000002E-2</v>
      </c>
      <c r="D111" s="164">
        <f>'AEO T32 Metral Prdcts 2022 Raw'!G91</f>
        <v>7.1300000000000002E-2</v>
      </c>
      <c r="E111" s="164">
        <f>'AEO T32 Metral Prdcts 2022 Raw'!H91</f>
        <v>7.1300000000000002E-2</v>
      </c>
      <c r="F111" s="164">
        <f>'AEO T32 Metral Prdcts 2022 Raw'!I91</f>
        <v>7.1300000000000002E-2</v>
      </c>
      <c r="G111" s="164">
        <f>'AEO T32 Metral Prdcts 2022 Raw'!J91</f>
        <v>7.1300000000000002E-2</v>
      </c>
      <c r="H111" s="164">
        <f>'AEO T32 Metral Prdcts 2022 Raw'!K91</f>
        <v>7.1300000000000002E-2</v>
      </c>
      <c r="I111" s="164">
        <f>'AEO T32 Metral Prdcts 2022 Raw'!L91</f>
        <v>7.1300000000000002E-2</v>
      </c>
      <c r="J111" s="164">
        <f>'AEO T32 Metral Prdcts 2022 Raw'!M91</f>
        <v>7.1300000000000002E-2</v>
      </c>
      <c r="K111" s="164">
        <f>'AEO T32 Metral Prdcts 2022 Raw'!N91</f>
        <v>7.1300000000000002E-2</v>
      </c>
      <c r="L111" s="164">
        <f>'AEO T32 Metral Prdcts 2022 Raw'!O91</f>
        <v>7.1300000000000002E-2</v>
      </c>
      <c r="M111" s="164">
        <f>'AEO T32 Metral Prdcts 2022 Raw'!P91</f>
        <v>7.1300000000000002E-2</v>
      </c>
      <c r="N111" s="164">
        <f>'AEO T32 Metral Prdcts 2022 Raw'!Q91</f>
        <v>7.1300000000000002E-2</v>
      </c>
      <c r="O111" s="164">
        <f>'AEO T32 Metral Prdcts 2022 Raw'!R91</f>
        <v>7.1300000000000002E-2</v>
      </c>
      <c r="P111" s="164">
        <f>'AEO T32 Metral Prdcts 2022 Raw'!S91</f>
        <v>7.1300000000000002E-2</v>
      </c>
      <c r="Q111" s="164">
        <f>'AEO T32 Metral Prdcts 2022 Raw'!T91</f>
        <v>7.1300000000000002E-2</v>
      </c>
      <c r="R111" s="164">
        <f>'AEO T32 Metral Prdcts 2022 Raw'!U91</f>
        <v>7.1300000000000002E-2</v>
      </c>
      <c r="S111" s="164">
        <f>'AEO T32 Metral Prdcts 2022 Raw'!V91</f>
        <v>7.1300000000000002E-2</v>
      </c>
      <c r="T111" s="164">
        <f>'AEO T32 Metral Prdcts 2022 Raw'!W91</f>
        <v>7.1300000000000002E-2</v>
      </c>
      <c r="U111" s="164">
        <f>'AEO T32 Metral Prdcts 2022 Raw'!X91</f>
        <v>7.1300000000000002E-2</v>
      </c>
      <c r="V111" s="164">
        <f>'AEO T32 Metral Prdcts 2022 Raw'!Y91</f>
        <v>7.1300000000000002E-2</v>
      </c>
      <c r="W111" s="164">
        <f>'AEO T32 Metral Prdcts 2022 Raw'!Z91</f>
        <v>7.1300000000000002E-2</v>
      </c>
      <c r="X111" s="164">
        <f>'AEO T32 Metral Prdcts 2022 Raw'!AA91</f>
        <v>7.1300000000000002E-2</v>
      </c>
      <c r="Y111" s="164">
        <f>'AEO T32 Metral Prdcts 2022 Raw'!AB91</f>
        <v>7.1300000000000002E-2</v>
      </c>
      <c r="Z111" s="164">
        <f>'AEO T32 Metral Prdcts 2022 Raw'!AC91</f>
        <v>7.1300000000000002E-2</v>
      </c>
      <c r="AA111" s="164">
        <f>'AEO T32 Metral Prdcts 2022 Raw'!AD91</f>
        <v>7.1300000000000002E-2</v>
      </c>
      <c r="AB111" s="164">
        <f>'AEO T32 Metral Prdcts 2022 Raw'!AE91</f>
        <v>7.1300000000000002E-2</v>
      </c>
      <c r="AC111" s="164">
        <f>'AEO T32 Metral Prdcts 2022 Raw'!AF91</f>
        <v>7.1300000000000002E-2</v>
      </c>
      <c r="AD111" s="164">
        <f>'AEO T32 Metral Prdcts 2022 Raw'!AG91</f>
        <v>7.1300000000000002E-2</v>
      </c>
      <c r="AE111" s="164">
        <f>'AEO T32 Metral Prdcts 2022 Raw'!AH91</f>
        <v>7.1300000000000002E-2</v>
      </c>
      <c r="AF111" s="164">
        <f>'AEO T32 Metral Prdcts 2022 Raw'!AI91</f>
        <v>7.1300000000000002E-2</v>
      </c>
      <c r="AG111" s="256">
        <f>'AEO T32 Metral Prdcts 2022 Raw'!AJ91</f>
        <v>0</v>
      </c>
    </row>
    <row r="112" spans="1:33" ht="15" customHeight="1" x14ac:dyDescent="0.25">
      <c r="A112" s="38" t="s">
        <v>784</v>
      </c>
      <c r="B112" s="162" t="s">
        <v>224</v>
      </c>
      <c r="C112" s="166">
        <f>'AEO T32 Metral Prdcts 2022 Raw'!F92</f>
        <v>0.194249</v>
      </c>
      <c r="D112" s="166">
        <f>'AEO T32 Metral Prdcts 2022 Raw'!G92</f>
        <v>0.19639999999999999</v>
      </c>
      <c r="E112" s="166">
        <f>'AEO T32 Metral Prdcts 2022 Raw'!H92</f>
        <v>0.198488</v>
      </c>
      <c r="F112" s="166">
        <f>'AEO T32 Metral Prdcts 2022 Raw'!I92</f>
        <v>0.200098</v>
      </c>
      <c r="G112" s="166">
        <f>'AEO T32 Metral Prdcts 2022 Raw'!J92</f>
        <v>0.201594</v>
      </c>
      <c r="H112" s="166">
        <f>'AEO T32 Metral Prdcts 2022 Raw'!K92</f>
        <v>0.20302200000000001</v>
      </c>
      <c r="I112" s="166">
        <f>'AEO T32 Metral Prdcts 2022 Raw'!L92</f>
        <v>0.20443600000000001</v>
      </c>
      <c r="J112" s="166">
        <f>'AEO T32 Metral Prdcts 2022 Raw'!M92</f>
        <v>0.20583000000000001</v>
      </c>
      <c r="K112" s="166">
        <f>'AEO T32 Metral Prdcts 2022 Raw'!N92</f>
        <v>0.2072</v>
      </c>
      <c r="L112" s="166">
        <f>'AEO T32 Metral Prdcts 2022 Raw'!O92</f>
        <v>0.20855000000000001</v>
      </c>
      <c r="M112" s="166">
        <f>'AEO T32 Metral Prdcts 2022 Raw'!P92</f>
        <v>0.20990300000000001</v>
      </c>
      <c r="N112" s="166">
        <f>'AEO T32 Metral Prdcts 2022 Raw'!Q92</f>
        <v>0.211253</v>
      </c>
      <c r="O112" s="166">
        <f>'AEO T32 Metral Prdcts 2022 Raw'!R92</f>
        <v>0.212618</v>
      </c>
      <c r="P112" s="166">
        <f>'AEO T32 Metral Prdcts 2022 Raw'!S92</f>
        <v>0.21399099999999999</v>
      </c>
      <c r="Q112" s="166">
        <f>'AEO T32 Metral Prdcts 2022 Raw'!T92</f>
        <v>0.215393</v>
      </c>
      <c r="R112" s="166">
        <f>'AEO T32 Metral Prdcts 2022 Raw'!U92</f>
        <v>0.21682299999999999</v>
      </c>
      <c r="S112" s="166">
        <f>'AEO T32 Metral Prdcts 2022 Raw'!V92</f>
        <v>0.21827099999999999</v>
      </c>
      <c r="T112" s="166">
        <f>'AEO T32 Metral Prdcts 2022 Raw'!W92</f>
        <v>0.219747</v>
      </c>
      <c r="U112" s="166">
        <f>'AEO T32 Metral Prdcts 2022 Raw'!X92</f>
        <v>0.221223</v>
      </c>
      <c r="V112" s="166">
        <f>'AEO T32 Metral Prdcts 2022 Raw'!Y92</f>
        <v>0.222746</v>
      </c>
      <c r="W112" s="166">
        <f>'AEO T32 Metral Prdcts 2022 Raw'!Z92</f>
        <v>0.22428600000000001</v>
      </c>
      <c r="X112" s="166">
        <f>'AEO T32 Metral Prdcts 2022 Raw'!AA92</f>
        <v>0.22586400000000001</v>
      </c>
      <c r="Y112" s="166">
        <f>'AEO T32 Metral Prdcts 2022 Raw'!AB92</f>
        <v>0.22750000000000001</v>
      </c>
      <c r="Z112" s="166">
        <f>'AEO T32 Metral Prdcts 2022 Raw'!AC92</f>
        <v>0.229183</v>
      </c>
      <c r="AA112" s="166">
        <f>'AEO T32 Metral Prdcts 2022 Raw'!AD92</f>
        <v>0.23092799999999999</v>
      </c>
      <c r="AB112" s="166">
        <f>'AEO T32 Metral Prdcts 2022 Raw'!AE92</f>
        <v>0.23272999999999999</v>
      </c>
      <c r="AC112" s="166">
        <f>'AEO T32 Metral Prdcts 2022 Raw'!AF92</f>
        <v>0.23461499999999999</v>
      </c>
      <c r="AD112" s="166">
        <f>'AEO T32 Metral Prdcts 2022 Raw'!AG92</f>
        <v>0.23655100000000001</v>
      </c>
      <c r="AE112" s="166">
        <f>'AEO T32 Metral Prdcts 2022 Raw'!AH92</f>
        <v>0.23854400000000001</v>
      </c>
      <c r="AF112" s="166">
        <f>'AEO T32 Metral Prdcts 2022 Raw'!AI92</f>
        <v>0.240619</v>
      </c>
      <c r="AG112" s="254">
        <f>'AEO T32 Metral Prdcts 2022 Raw'!AJ92</f>
        <v>7.0000000000000001E-3</v>
      </c>
    </row>
    <row r="113" spans="1:34" ht="15" customHeight="1" x14ac:dyDescent="0.25">
      <c r="B113" s="162" t="s">
        <v>232</v>
      </c>
      <c r="C113" s="248"/>
      <c r="D113" s="248"/>
      <c r="E113" s="248"/>
      <c r="F113" s="248"/>
      <c r="G113" s="248"/>
      <c r="H113" s="248"/>
      <c r="I113" s="248"/>
      <c r="J113" s="248"/>
      <c r="K113" s="248"/>
      <c r="L113" s="248"/>
      <c r="M113" s="248"/>
      <c r="N113" s="248"/>
      <c r="O113" s="248"/>
      <c r="P113" s="248"/>
      <c r="Q113" s="248"/>
      <c r="R113" s="248"/>
      <c r="S113" s="248"/>
      <c r="T113" s="248"/>
      <c r="U113" s="248"/>
      <c r="V113" s="248"/>
      <c r="W113" s="248"/>
      <c r="X113" s="248"/>
      <c r="Y113" s="248"/>
      <c r="Z113" s="248"/>
      <c r="AA113" s="248"/>
      <c r="AB113" s="248"/>
      <c r="AC113" s="248"/>
      <c r="AD113" s="248"/>
      <c r="AE113" s="248"/>
      <c r="AF113" s="248"/>
      <c r="AG113" s="126"/>
    </row>
    <row r="114" spans="1:34" ht="12" customHeight="1" x14ac:dyDescent="0.25">
      <c r="A114" s="38" t="s">
        <v>783</v>
      </c>
      <c r="B114" s="163" t="s">
        <v>230</v>
      </c>
      <c r="C114" s="164">
        <f>'AEO T32 Metral Prdcts 2022 Raw'!F94</f>
        <v>3.7889999999999998E-3</v>
      </c>
      <c r="D114" s="164">
        <f>'AEO T32 Metral Prdcts 2022 Raw'!G94</f>
        <v>3.7889999999999998E-3</v>
      </c>
      <c r="E114" s="164">
        <f>'AEO T32 Metral Prdcts 2022 Raw'!H94</f>
        <v>3.7889999999999998E-3</v>
      </c>
      <c r="F114" s="164">
        <f>'AEO T32 Metral Prdcts 2022 Raw'!I94</f>
        <v>3.7889999999999998E-3</v>
      </c>
      <c r="G114" s="164">
        <f>'AEO T32 Metral Prdcts 2022 Raw'!J94</f>
        <v>3.7889999999999998E-3</v>
      </c>
      <c r="H114" s="164">
        <f>'AEO T32 Metral Prdcts 2022 Raw'!K94</f>
        <v>3.7889999999999998E-3</v>
      </c>
      <c r="I114" s="164">
        <f>'AEO T32 Metral Prdcts 2022 Raw'!L94</f>
        <v>3.7889999999999998E-3</v>
      </c>
      <c r="J114" s="164">
        <f>'AEO T32 Metral Prdcts 2022 Raw'!M94</f>
        <v>3.7889999999999998E-3</v>
      </c>
      <c r="K114" s="164">
        <f>'AEO T32 Metral Prdcts 2022 Raw'!N94</f>
        <v>3.7889999999999998E-3</v>
      </c>
      <c r="L114" s="164">
        <f>'AEO T32 Metral Prdcts 2022 Raw'!O94</f>
        <v>3.7889999999999998E-3</v>
      </c>
      <c r="M114" s="164">
        <f>'AEO T32 Metral Prdcts 2022 Raw'!P94</f>
        <v>3.7889999999999998E-3</v>
      </c>
      <c r="N114" s="164">
        <f>'AEO T32 Metral Prdcts 2022 Raw'!Q94</f>
        <v>3.7889999999999998E-3</v>
      </c>
      <c r="O114" s="164">
        <f>'AEO T32 Metral Prdcts 2022 Raw'!R94</f>
        <v>3.7889999999999998E-3</v>
      </c>
      <c r="P114" s="164">
        <f>'AEO T32 Metral Prdcts 2022 Raw'!S94</f>
        <v>3.7889999999999998E-3</v>
      </c>
      <c r="Q114" s="164">
        <f>'AEO T32 Metral Prdcts 2022 Raw'!T94</f>
        <v>3.7889999999999998E-3</v>
      </c>
      <c r="R114" s="164">
        <f>'AEO T32 Metral Prdcts 2022 Raw'!U94</f>
        <v>3.7889999999999998E-3</v>
      </c>
      <c r="S114" s="164">
        <f>'AEO T32 Metral Prdcts 2022 Raw'!V94</f>
        <v>3.7889999999999998E-3</v>
      </c>
      <c r="T114" s="164">
        <f>'AEO T32 Metral Prdcts 2022 Raw'!W94</f>
        <v>3.7889999999999998E-3</v>
      </c>
      <c r="U114" s="164">
        <f>'AEO T32 Metral Prdcts 2022 Raw'!X94</f>
        <v>3.7889999999999998E-3</v>
      </c>
      <c r="V114" s="164">
        <f>'AEO T32 Metral Prdcts 2022 Raw'!Y94</f>
        <v>3.7889999999999998E-3</v>
      </c>
      <c r="W114" s="164">
        <f>'AEO T32 Metral Prdcts 2022 Raw'!Z94</f>
        <v>3.7889999999999998E-3</v>
      </c>
      <c r="X114" s="164">
        <f>'AEO T32 Metral Prdcts 2022 Raw'!AA94</f>
        <v>3.7889999999999998E-3</v>
      </c>
      <c r="Y114" s="164">
        <f>'AEO T32 Metral Prdcts 2022 Raw'!AB94</f>
        <v>3.7889999999999998E-3</v>
      </c>
      <c r="Z114" s="164">
        <f>'AEO T32 Metral Prdcts 2022 Raw'!AC94</f>
        <v>3.7889999999999998E-3</v>
      </c>
      <c r="AA114" s="164">
        <f>'AEO T32 Metral Prdcts 2022 Raw'!AD94</f>
        <v>3.7889999999999998E-3</v>
      </c>
      <c r="AB114" s="164">
        <f>'AEO T32 Metral Prdcts 2022 Raw'!AE94</f>
        <v>3.7889999999999998E-3</v>
      </c>
      <c r="AC114" s="164">
        <f>'AEO T32 Metral Prdcts 2022 Raw'!AF94</f>
        <v>3.7889999999999998E-3</v>
      </c>
      <c r="AD114" s="164">
        <f>'AEO T32 Metral Prdcts 2022 Raw'!AG94</f>
        <v>3.7889999999999998E-3</v>
      </c>
      <c r="AE114" s="164">
        <f>'AEO T32 Metral Prdcts 2022 Raw'!AH94</f>
        <v>3.7889999999999998E-3</v>
      </c>
      <c r="AF114" s="164">
        <f>'AEO T32 Metral Prdcts 2022 Raw'!AI94</f>
        <v>3.7889999999999998E-3</v>
      </c>
      <c r="AG114" s="256">
        <f>'AEO T32 Metral Prdcts 2022 Raw'!AJ94</f>
        <v>0</v>
      </c>
    </row>
    <row r="115" spans="1:34" ht="15" customHeight="1" x14ac:dyDescent="0.25">
      <c r="A115" s="38" t="s">
        <v>782</v>
      </c>
      <c r="B115" s="163" t="s">
        <v>21</v>
      </c>
      <c r="C115" s="164">
        <f>'AEO T32 Metral Prdcts 2022 Raw'!F95</f>
        <v>0.25941599999999998</v>
      </c>
      <c r="D115" s="164">
        <f>'AEO T32 Metral Prdcts 2022 Raw'!G95</f>
        <v>0.26880399999999999</v>
      </c>
      <c r="E115" s="164">
        <f>'AEO T32 Metral Prdcts 2022 Raw'!H95</f>
        <v>0.27801599999999999</v>
      </c>
      <c r="F115" s="164">
        <f>'AEO T32 Metral Prdcts 2022 Raw'!I95</f>
        <v>0.28517700000000001</v>
      </c>
      <c r="G115" s="164">
        <f>'AEO T32 Metral Prdcts 2022 Raw'!J95</f>
        <v>0.29189799999999999</v>
      </c>
      <c r="H115" s="164">
        <f>'AEO T32 Metral Prdcts 2022 Raw'!K95</f>
        <v>0.29837200000000003</v>
      </c>
      <c r="I115" s="164">
        <f>'AEO T32 Metral Prdcts 2022 Raw'!L95</f>
        <v>0.30484499999999998</v>
      </c>
      <c r="J115" s="164">
        <f>'AEO T32 Metral Prdcts 2022 Raw'!M95</f>
        <v>0.311282</v>
      </c>
      <c r="K115" s="164">
        <f>'AEO T32 Metral Prdcts 2022 Raw'!N95</f>
        <v>0.31766699999999998</v>
      </c>
      <c r="L115" s="164">
        <f>'AEO T32 Metral Prdcts 2022 Raw'!O95</f>
        <v>0.32402300000000001</v>
      </c>
      <c r="M115" s="164">
        <f>'AEO T32 Metral Prdcts 2022 Raw'!P95</f>
        <v>0.33044699999999999</v>
      </c>
      <c r="N115" s="164">
        <f>'AEO T32 Metral Prdcts 2022 Raw'!Q95</f>
        <v>0.33691100000000002</v>
      </c>
      <c r="O115" s="164">
        <f>'AEO T32 Metral Prdcts 2022 Raw'!R95</f>
        <v>0.34349400000000002</v>
      </c>
      <c r="P115" s="164">
        <f>'AEO T32 Metral Prdcts 2022 Raw'!S95</f>
        <v>0.35017700000000002</v>
      </c>
      <c r="Q115" s="164">
        <f>'AEO T32 Metral Prdcts 2022 Raw'!T95</f>
        <v>0.35705799999999999</v>
      </c>
      <c r="R115" s="164">
        <f>'AEO T32 Metral Prdcts 2022 Raw'!U95</f>
        <v>0.36412499999999998</v>
      </c>
      <c r="S115" s="164">
        <f>'AEO T32 Metral Prdcts 2022 Raw'!V95</f>
        <v>0.37132500000000002</v>
      </c>
      <c r="T115" s="164">
        <f>'AEO T32 Metral Prdcts 2022 Raw'!W95</f>
        <v>0.37872299999999998</v>
      </c>
      <c r="U115" s="164">
        <f>'AEO T32 Metral Prdcts 2022 Raw'!X95</f>
        <v>0.38616600000000001</v>
      </c>
      <c r="V115" s="164">
        <f>'AEO T32 Metral Prdcts 2022 Raw'!Y95</f>
        <v>0.39389999999999997</v>
      </c>
      <c r="W115" s="164">
        <f>'AEO T32 Metral Prdcts 2022 Raw'!Z95</f>
        <v>0.40177499999999999</v>
      </c>
      <c r="X115" s="164">
        <f>'AEO T32 Metral Prdcts 2022 Raw'!AA95</f>
        <v>0.40990100000000002</v>
      </c>
      <c r="Y115" s="164">
        <f>'AEO T32 Metral Prdcts 2022 Raw'!AB95</f>
        <v>0.41839500000000002</v>
      </c>
      <c r="Z115" s="164">
        <f>'AEO T32 Metral Prdcts 2022 Raw'!AC95</f>
        <v>0.42719600000000002</v>
      </c>
      <c r="AA115" s="164">
        <f>'AEO T32 Metral Prdcts 2022 Raw'!AD95</f>
        <v>0.43639499999999998</v>
      </c>
      <c r="AB115" s="164">
        <f>'AEO T32 Metral Prdcts 2022 Raw'!AE95</f>
        <v>0.44596799999999998</v>
      </c>
      <c r="AC115" s="164">
        <f>'AEO T32 Metral Prdcts 2022 Raw'!AF95</f>
        <v>0.456067</v>
      </c>
      <c r="AD115" s="164">
        <f>'AEO T32 Metral Prdcts 2022 Raw'!AG95</f>
        <v>0.46651799999999999</v>
      </c>
      <c r="AE115" s="164">
        <f>'AEO T32 Metral Prdcts 2022 Raw'!AH95</f>
        <v>0.47736099999999998</v>
      </c>
      <c r="AF115" s="164">
        <f>'AEO T32 Metral Prdcts 2022 Raw'!AI95</f>
        <v>0.488736</v>
      </c>
      <c r="AG115" s="256">
        <f>'AEO T32 Metral Prdcts 2022 Raw'!AJ95</f>
        <v>2.1999999999999999E-2</v>
      </c>
    </row>
    <row r="116" spans="1:34" ht="15" customHeight="1" x14ac:dyDescent="0.25">
      <c r="A116" s="38" t="s">
        <v>781</v>
      </c>
      <c r="B116" s="163" t="s">
        <v>489</v>
      </c>
      <c r="C116" s="164">
        <f>'AEO T32 Metral Prdcts 2022 Raw'!F96</f>
        <v>0</v>
      </c>
      <c r="D116" s="164">
        <f>'AEO T32 Metral Prdcts 2022 Raw'!G96</f>
        <v>0</v>
      </c>
      <c r="E116" s="164">
        <f>'AEO T32 Metral Prdcts 2022 Raw'!H96</f>
        <v>0</v>
      </c>
      <c r="F116" s="164">
        <f>'AEO T32 Metral Prdcts 2022 Raw'!I96</f>
        <v>0</v>
      </c>
      <c r="G116" s="164">
        <f>'AEO T32 Metral Prdcts 2022 Raw'!J96</f>
        <v>0</v>
      </c>
      <c r="H116" s="164">
        <f>'AEO T32 Metral Prdcts 2022 Raw'!K96</f>
        <v>0</v>
      </c>
      <c r="I116" s="164">
        <f>'AEO T32 Metral Prdcts 2022 Raw'!L96</f>
        <v>0</v>
      </c>
      <c r="J116" s="164">
        <f>'AEO T32 Metral Prdcts 2022 Raw'!M96</f>
        <v>0</v>
      </c>
      <c r="K116" s="164">
        <f>'AEO T32 Metral Prdcts 2022 Raw'!N96</f>
        <v>0</v>
      </c>
      <c r="L116" s="164">
        <f>'AEO T32 Metral Prdcts 2022 Raw'!O96</f>
        <v>0</v>
      </c>
      <c r="M116" s="164">
        <f>'AEO T32 Metral Prdcts 2022 Raw'!P96</f>
        <v>0</v>
      </c>
      <c r="N116" s="164">
        <f>'AEO T32 Metral Prdcts 2022 Raw'!Q96</f>
        <v>0</v>
      </c>
      <c r="O116" s="164">
        <f>'AEO T32 Metral Prdcts 2022 Raw'!R96</f>
        <v>0</v>
      </c>
      <c r="P116" s="164">
        <f>'AEO T32 Metral Prdcts 2022 Raw'!S96</f>
        <v>0</v>
      </c>
      <c r="Q116" s="164">
        <f>'AEO T32 Metral Prdcts 2022 Raw'!T96</f>
        <v>0</v>
      </c>
      <c r="R116" s="164">
        <f>'AEO T32 Metral Prdcts 2022 Raw'!U96</f>
        <v>0</v>
      </c>
      <c r="S116" s="164">
        <f>'AEO T32 Metral Prdcts 2022 Raw'!V96</f>
        <v>0</v>
      </c>
      <c r="T116" s="164">
        <f>'AEO T32 Metral Prdcts 2022 Raw'!W96</f>
        <v>0</v>
      </c>
      <c r="U116" s="164">
        <f>'AEO T32 Metral Prdcts 2022 Raw'!X96</f>
        <v>0</v>
      </c>
      <c r="V116" s="164">
        <f>'AEO T32 Metral Prdcts 2022 Raw'!Y96</f>
        <v>0</v>
      </c>
      <c r="W116" s="164">
        <f>'AEO T32 Metral Prdcts 2022 Raw'!Z96</f>
        <v>0</v>
      </c>
      <c r="X116" s="164">
        <f>'AEO T32 Metral Prdcts 2022 Raw'!AA96</f>
        <v>0</v>
      </c>
      <c r="Y116" s="164">
        <f>'AEO T32 Metral Prdcts 2022 Raw'!AB96</f>
        <v>0</v>
      </c>
      <c r="Z116" s="164">
        <f>'AEO T32 Metral Prdcts 2022 Raw'!AC96</f>
        <v>0</v>
      </c>
      <c r="AA116" s="164">
        <f>'AEO T32 Metral Prdcts 2022 Raw'!AD96</f>
        <v>0</v>
      </c>
      <c r="AB116" s="164">
        <f>'AEO T32 Metral Prdcts 2022 Raw'!AE96</f>
        <v>0</v>
      </c>
      <c r="AC116" s="164">
        <f>'AEO T32 Metral Prdcts 2022 Raw'!AF96</f>
        <v>0</v>
      </c>
      <c r="AD116" s="164">
        <f>'AEO T32 Metral Prdcts 2022 Raw'!AG96</f>
        <v>0</v>
      </c>
      <c r="AE116" s="164">
        <f>'AEO T32 Metral Prdcts 2022 Raw'!AH96</f>
        <v>0</v>
      </c>
      <c r="AF116" s="164">
        <f>'AEO T32 Metral Prdcts 2022 Raw'!AI96</f>
        <v>0</v>
      </c>
      <c r="AG116" s="256" t="str">
        <f>'AEO T32 Metral Prdcts 2022 Raw'!AJ96</f>
        <v>- -</v>
      </c>
    </row>
    <row r="117" spans="1:34" ht="15" customHeight="1" x14ac:dyDescent="0.25">
      <c r="A117" s="38" t="s">
        <v>780</v>
      </c>
      <c r="B117" s="163" t="s">
        <v>623</v>
      </c>
      <c r="C117" s="164">
        <f>'AEO T32 Metral Prdcts 2022 Raw'!F97</f>
        <v>0.131082</v>
      </c>
      <c r="D117" s="164">
        <f>'AEO T32 Metral Prdcts 2022 Raw'!G97</f>
        <v>0.131082</v>
      </c>
      <c r="E117" s="164">
        <f>'AEO T32 Metral Prdcts 2022 Raw'!H97</f>
        <v>0.131082</v>
      </c>
      <c r="F117" s="164">
        <f>'AEO T32 Metral Prdcts 2022 Raw'!I97</f>
        <v>0.131082</v>
      </c>
      <c r="G117" s="164">
        <f>'AEO T32 Metral Prdcts 2022 Raw'!J97</f>
        <v>0.131082</v>
      </c>
      <c r="H117" s="164">
        <f>'AEO T32 Metral Prdcts 2022 Raw'!K97</f>
        <v>0.131082</v>
      </c>
      <c r="I117" s="164">
        <f>'AEO T32 Metral Prdcts 2022 Raw'!L97</f>
        <v>0.131082</v>
      </c>
      <c r="J117" s="164">
        <f>'AEO T32 Metral Prdcts 2022 Raw'!M97</f>
        <v>0.131082</v>
      </c>
      <c r="K117" s="164">
        <f>'AEO T32 Metral Prdcts 2022 Raw'!N97</f>
        <v>0.131082</v>
      </c>
      <c r="L117" s="164">
        <f>'AEO T32 Metral Prdcts 2022 Raw'!O97</f>
        <v>0.131082</v>
      </c>
      <c r="M117" s="164">
        <f>'AEO T32 Metral Prdcts 2022 Raw'!P97</f>
        <v>0.131082</v>
      </c>
      <c r="N117" s="164">
        <f>'AEO T32 Metral Prdcts 2022 Raw'!Q97</f>
        <v>0.131082</v>
      </c>
      <c r="O117" s="164">
        <f>'AEO T32 Metral Prdcts 2022 Raw'!R97</f>
        <v>0.131082</v>
      </c>
      <c r="P117" s="164">
        <f>'AEO T32 Metral Prdcts 2022 Raw'!S97</f>
        <v>0.131082</v>
      </c>
      <c r="Q117" s="164">
        <f>'AEO T32 Metral Prdcts 2022 Raw'!T97</f>
        <v>0.131082</v>
      </c>
      <c r="R117" s="164">
        <f>'AEO T32 Metral Prdcts 2022 Raw'!U97</f>
        <v>0.131082</v>
      </c>
      <c r="S117" s="164">
        <f>'AEO T32 Metral Prdcts 2022 Raw'!V97</f>
        <v>0.131082</v>
      </c>
      <c r="T117" s="164">
        <f>'AEO T32 Metral Prdcts 2022 Raw'!W97</f>
        <v>0.131082</v>
      </c>
      <c r="U117" s="164">
        <f>'AEO T32 Metral Prdcts 2022 Raw'!X97</f>
        <v>0.131082</v>
      </c>
      <c r="V117" s="164">
        <f>'AEO T32 Metral Prdcts 2022 Raw'!Y97</f>
        <v>0.131082</v>
      </c>
      <c r="W117" s="164">
        <f>'AEO T32 Metral Prdcts 2022 Raw'!Z97</f>
        <v>0.131082</v>
      </c>
      <c r="X117" s="164">
        <f>'AEO T32 Metral Prdcts 2022 Raw'!AA97</f>
        <v>0.131082</v>
      </c>
      <c r="Y117" s="164">
        <f>'AEO T32 Metral Prdcts 2022 Raw'!AB97</f>
        <v>0.131082</v>
      </c>
      <c r="Z117" s="164">
        <f>'AEO T32 Metral Prdcts 2022 Raw'!AC97</f>
        <v>0.131082</v>
      </c>
      <c r="AA117" s="164">
        <f>'AEO T32 Metral Prdcts 2022 Raw'!AD97</f>
        <v>0.131082</v>
      </c>
      <c r="AB117" s="164">
        <f>'AEO T32 Metral Prdcts 2022 Raw'!AE97</f>
        <v>0.131082</v>
      </c>
      <c r="AC117" s="164">
        <f>'AEO T32 Metral Prdcts 2022 Raw'!AF97</f>
        <v>0.131082</v>
      </c>
      <c r="AD117" s="164">
        <f>'AEO T32 Metral Prdcts 2022 Raw'!AG97</f>
        <v>0.131082</v>
      </c>
      <c r="AE117" s="164">
        <f>'AEO T32 Metral Prdcts 2022 Raw'!AH97</f>
        <v>0.131082</v>
      </c>
      <c r="AF117" s="164">
        <f>'AEO T32 Metral Prdcts 2022 Raw'!AI97</f>
        <v>0.131082</v>
      </c>
      <c r="AG117" s="256">
        <f>'AEO T32 Metral Prdcts 2022 Raw'!AJ97</f>
        <v>0</v>
      </c>
    </row>
    <row r="118" spans="1:34" ht="15" customHeight="1" x14ac:dyDescent="0.25">
      <c r="A118" s="38" t="s">
        <v>779</v>
      </c>
      <c r="B118" s="162" t="s">
        <v>224</v>
      </c>
      <c r="C118" s="166">
        <f>'AEO T32 Metral Prdcts 2022 Raw'!F98</f>
        <v>0.394287</v>
      </c>
      <c r="D118" s="166">
        <f>'AEO T32 Metral Prdcts 2022 Raw'!G98</f>
        <v>0.40367500000000001</v>
      </c>
      <c r="E118" s="166">
        <f>'AEO T32 Metral Prdcts 2022 Raw'!H98</f>
        <v>0.412887</v>
      </c>
      <c r="F118" s="166">
        <f>'AEO T32 Metral Prdcts 2022 Raw'!I98</f>
        <v>0.42004799999999998</v>
      </c>
      <c r="G118" s="166">
        <f>'AEO T32 Metral Prdcts 2022 Raw'!J98</f>
        <v>0.42676900000000001</v>
      </c>
      <c r="H118" s="166">
        <f>'AEO T32 Metral Prdcts 2022 Raw'!K98</f>
        <v>0.43324299999999999</v>
      </c>
      <c r="I118" s="166">
        <f>'AEO T32 Metral Prdcts 2022 Raw'!L98</f>
        <v>0.439716</v>
      </c>
      <c r="J118" s="166">
        <f>'AEO T32 Metral Prdcts 2022 Raw'!M98</f>
        <v>0.44615300000000002</v>
      </c>
      <c r="K118" s="166">
        <f>'AEO T32 Metral Prdcts 2022 Raw'!N98</f>
        <v>0.45253900000000002</v>
      </c>
      <c r="L118" s="166">
        <f>'AEO T32 Metral Prdcts 2022 Raw'!O98</f>
        <v>0.45889400000000002</v>
      </c>
      <c r="M118" s="166">
        <f>'AEO T32 Metral Prdcts 2022 Raw'!P98</f>
        <v>0.46531800000000001</v>
      </c>
      <c r="N118" s="166">
        <f>'AEO T32 Metral Prdcts 2022 Raw'!Q98</f>
        <v>0.47178199999999998</v>
      </c>
      <c r="O118" s="166">
        <f>'AEO T32 Metral Prdcts 2022 Raw'!R98</f>
        <v>0.47836499999999998</v>
      </c>
      <c r="P118" s="166">
        <f>'AEO T32 Metral Prdcts 2022 Raw'!S98</f>
        <v>0.48504900000000001</v>
      </c>
      <c r="Q118" s="166">
        <f>'AEO T32 Metral Prdcts 2022 Raw'!T98</f>
        <v>0.49192900000000001</v>
      </c>
      <c r="R118" s="166">
        <f>'AEO T32 Metral Prdcts 2022 Raw'!U98</f>
        <v>0.498996</v>
      </c>
      <c r="S118" s="166">
        <f>'AEO T32 Metral Prdcts 2022 Raw'!V98</f>
        <v>0.50619700000000001</v>
      </c>
      <c r="T118" s="166">
        <f>'AEO T32 Metral Prdcts 2022 Raw'!W98</f>
        <v>0.51359399999999999</v>
      </c>
      <c r="U118" s="166">
        <f>'AEO T32 Metral Prdcts 2022 Raw'!X98</f>
        <v>0.52103699999999997</v>
      </c>
      <c r="V118" s="166">
        <f>'AEO T32 Metral Prdcts 2022 Raw'!Y98</f>
        <v>0.52877099999999999</v>
      </c>
      <c r="W118" s="166">
        <f>'AEO T32 Metral Prdcts 2022 Raw'!Z98</f>
        <v>0.53664599999999996</v>
      </c>
      <c r="X118" s="166">
        <f>'AEO T32 Metral Prdcts 2022 Raw'!AA98</f>
        <v>0.54477200000000003</v>
      </c>
      <c r="Y118" s="166">
        <f>'AEO T32 Metral Prdcts 2022 Raw'!AB98</f>
        <v>0.55326600000000004</v>
      </c>
      <c r="Z118" s="166">
        <f>'AEO T32 Metral Prdcts 2022 Raw'!AC98</f>
        <v>0.56206699999999998</v>
      </c>
      <c r="AA118" s="166">
        <f>'AEO T32 Metral Prdcts 2022 Raw'!AD98</f>
        <v>0.57126600000000005</v>
      </c>
      <c r="AB118" s="166">
        <f>'AEO T32 Metral Prdcts 2022 Raw'!AE98</f>
        <v>0.58083899999999999</v>
      </c>
      <c r="AC118" s="166">
        <f>'AEO T32 Metral Prdcts 2022 Raw'!AF98</f>
        <v>0.59093799999999996</v>
      </c>
      <c r="AD118" s="166">
        <f>'AEO T32 Metral Prdcts 2022 Raw'!AG98</f>
        <v>0.60138999999999998</v>
      </c>
      <c r="AE118" s="166">
        <f>'AEO T32 Metral Prdcts 2022 Raw'!AH98</f>
        <v>0.612232</v>
      </c>
      <c r="AF118" s="166">
        <f>'AEO T32 Metral Prdcts 2022 Raw'!AI98</f>
        <v>0.62360800000000005</v>
      </c>
      <c r="AG118" s="254">
        <f>'AEO T32 Metral Prdcts 2022 Raw'!AJ98</f>
        <v>1.6E-2</v>
      </c>
    </row>
    <row r="119" spans="1:34" ht="15" customHeight="1" x14ac:dyDescent="0.25">
      <c r="B119" s="162" t="s">
        <v>233</v>
      </c>
      <c r="C119" s="248"/>
      <c r="D119" s="248"/>
      <c r="E119" s="248"/>
      <c r="F119" s="248"/>
      <c r="G119" s="248"/>
      <c r="H119" s="248"/>
      <c r="I119" s="248"/>
      <c r="J119" s="248"/>
      <c r="K119" s="248"/>
      <c r="L119" s="248"/>
      <c r="M119" s="248"/>
      <c r="N119" s="248"/>
      <c r="O119" s="248"/>
      <c r="P119" s="248"/>
      <c r="Q119" s="248"/>
      <c r="R119" s="248"/>
      <c r="S119" s="248"/>
      <c r="T119" s="248"/>
      <c r="U119" s="248"/>
      <c r="V119" s="248"/>
      <c r="W119" s="248"/>
      <c r="X119" s="248"/>
      <c r="Y119" s="248"/>
      <c r="Z119" s="248"/>
      <c r="AA119" s="248"/>
      <c r="AB119" s="248"/>
      <c r="AC119" s="248"/>
      <c r="AD119" s="248"/>
      <c r="AE119" s="248"/>
      <c r="AF119" s="248"/>
      <c r="AG119" s="126"/>
    </row>
    <row r="120" spans="1:34" ht="12" customHeight="1" x14ac:dyDescent="0.25">
      <c r="A120" s="38" t="s">
        <v>778</v>
      </c>
      <c r="B120" s="163" t="s">
        <v>234</v>
      </c>
      <c r="C120" s="164">
        <f>'AEO T32 Metral Prdcts 2022 Raw'!F100</f>
        <v>8.4038000000000002E-2</v>
      </c>
      <c r="D120" s="164">
        <f>'AEO T32 Metral Prdcts 2022 Raw'!G100</f>
        <v>8.4775000000000003E-2</v>
      </c>
      <c r="E120" s="164">
        <f>'AEO T32 Metral Prdcts 2022 Raw'!H100</f>
        <v>8.5500000000000007E-2</v>
      </c>
      <c r="F120" s="164">
        <f>'AEO T32 Metral Prdcts 2022 Raw'!I100</f>
        <v>8.6064000000000002E-2</v>
      </c>
      <c r="G120" s="164">
        <f>'AEO T32 Metral Prdcts 2022 Raw'!J100</f>
        <v>8.6594000000000004E-2</v>
      </c>
      <c r="H120" s="164">
        <f>'AEO T32 Metral Prdcts 2022 Raw'!K100</f>
        <v>8.7104000000000001E-2</v>
      </c>
      <c r="I120" s="164">
        <f>'AEO T32 Metral Prdcts 2022 Raw'!L100</f>
        <v>8.7614999999999998E-2</v>
      </c>
      <c r="J120" s="164">
        <f>'AEO T32 Metral Prdcts 2022 Raw'!M100</f>
        <v>8.8124999999999995E-2</v>
      </c>
      <c r="K120" s="164">
        <f>'AEO T32 Metral Prdcts 2022 Raw'!N100</f>
        <v>8.8631000000000001E-2</v>
      </c>
      <c r="L120" s="164">
        <f>'AEO T32 Metral Prdcts 2022 Raw'!O100</f>
        <v>8.9136000000000007E-2</v>
      </c>
      <c r="M120" s="164">
        <f>'AEO T32 Metral Prdcts 2022 Raw'!P100</f>
        <v>8.9646000000000003E-2</v>
      </c>
      <c r="N120" s="164">
        <f>'AEO T32 Metral Prdcts 2022 Raw'!Q100</f>
        <v>9.0161000000000005E-2</v>
      </c>
      <c r="O120" s="164">
        <f>'AEO T32 Metral Prdcts 2022 Raw'!R100</f>
        <v>9.0687000000000004E-2</v>
      </c>
      <c r="P120" s="164">
        <f>'AEO T32 Metral Prdcts 2022 Raw'!S100</f>
        <v>9.1220999999999997E-2</v>
      </c>
      <c r="Q120" s="164">
        <f>'AEO T32 Metral Prdcts 2022 Raw'!T100</f>
        <v>9.1772000000000006E-2</v>
      </c>
      <c r="R120" s="164">
        <f>'AEO T32 Metral Prdcts 2022 Raw'!U100</f>
        <v>9.2338000000000003E-2</v>
      </c>
      <c r="S120" s="164">
        <f>'AEO T32 Metral Prdcts 2022 Raw'!V100</f>
        <v>9.2915999999999999E-2</v>
      </c>
      <c r="T120" s="164">
        <f>'AEO T32 Metral Prdcts 2022 Raw'!W100</f>
        <v>9.3509999999999996E-2</v>
      </c>
      <c r="U120" s="164">
        <f>'AEO T32 Metral Prdcts 2022 Raw'!X100</f>
        <v>9.4108999999999998E-2</v>
      </c>
      <c r="V120" s="164">
        <f>'AEO T32 Metral Prdcts 2022 Raw'!Y100</f>
        <v>9.4731999999999997E-2</v>
      </c>
      <c r="W120" s="164">
        <f>'AEO T32 Metral Prdcts 2022 Raw'!Z100</f>
        <v>9.5366999999999993E-2</v>
      </c>
      <c r="X120" s="164">
        <f>'AEO T32 Metral Prdcts 2022 Raw'!AA100</f>
        <v>9.6022999999999997E-2</v>
      </c>
      <c r="Y120" s="164">
        <f>'AEO T32 Metral Prdcts 2022 Raw'!AB100</f>
        <v>9.6709000000000003E-2</v>
      </c>
      <c r="Z120" s="164">
        <f>'AEO T32 Metral Prdcts 2022 Raw'!AC100</f>
        <v>9.7420999999999994E-2</v>
      </c>
      <c r="AA120" s="164">
        <f>'AEO T32 Metral Prdcts 2022 Raw'!AD100</f>
        <v>9.8166000000000003E-2</v>
      </c>
      <c r="AB120" s="164">
        <f>'AEO T32 Metral Prdcts 2022 Raw'!AE100</f>
        <v>9.894E-2</v>
      </c>
      <c r="AC120" s="164">
        <f>'AEO T32 Metral Prdcts 2022 Raw'!AF100</f>
        <v>9.9756999999999998E-2</v>
      </c>
      <c r="AD120" s="164">
        <f>'AEO T32 Metral Prdcts 2022 Raw'!AG100</f>
        <v>0.100603</v>
      </c>
      <c r="AE120" s="164">
        <f>'AEO T32 Metral Prdcts 2022 Raw'!AH100</f>
        <v>0.10148</v>
      </c>
      <c r="AF120" s="164">
        <f>'AEO T32 Metral Prdcts 2022 Raw'!AI100</f>
        <v>0.1024</v>
      </c>
      <c r="AG120" s="256">
        <f>'AEO T32 Metral Prdcts 2022 Raw'!AJ100</f>
        <v>7.0000000000000001E-3</v>
      </c>
    </row>
    <row r="121" spans="1:34" ht="15" customHeight="1" x14ac:dyDescent="0.25">
      <c r="A121" s="38" t="s">
        <v>777</v>
      </c>
      <c r="B121" s="163" t="s">
        <v>235</v>
      </c>
      <c r="C121" s="164">
        <f>'AEO T32 Metral Prdcts 2022 Raw'!F101</f>
        <v>0.310249</v>
      </c>
      <c r="D121" s="164">
        <f>'AEO T32 Metral Prdcts 2022 Raw'!G101</f>
        <v>0.31890000000000002</v>
      </c>
      <c r="E121" s="164">
        <f>'AEO T32 Metral Prdcts 2022 Raw'!H101</f>
        <v>0.32738699999999998</v>
      </c>
      <c r="F121" s="164">
        <f>'AEO T32 Metral Prdcts 2022 Raw'!I101</f>
        <v>0.333984</v>
      </c>
      <c r="G121" s="164">
        <f>'AEO T32 Metral Prdcts 2022 Raw'!J101</f>
        <v>0.34017500000000001</v>
      </c>
      <c r="H121" s="164">
        <f>'AEO T32 Metral Prdcts 2022 Raw'!K101</f>
        <v>0.34613899999999997</v>
      </c>
      <c r="I121" s="164">
        <f>'AEO T32 Metral Prdcts 2022 Raw'!L101</f>
        <v>0.352101</v>
      </c>
      <c r="J121" s="164">
        <f>'AEO T32 Metral Prdcts 2022 Raw'!M101</f>
        <v>0.35802800000000001</v>
      </c>
      <c r="K121" s="164">
        <f>'AEO T32 Metral Prdcts 2022 Raw'!N101</f>
        <v>0.36390800000000001</v>
      </c>
      <c r="L121" s="164">
        <f>'AEO T32 Metral Prdcts 2022 Raw'!O101</f>
        <v>0.369759</v>
      </c>
      <c r="M121" s="164">
        <f>'AEO T32 Metral Prdcts 2022 Raw'!P101</f>
        <v>0.37567200000000001</v>
      </c>
      <c r="N121" s="164">
        <f>'AEO T32 Metral Prdcts 2022 Raw'!Q101</f>
        <v>0.38162000000000001</v>
      </c>
      <c r="O121" s="164">
        <f>'AEO T32 Metral Prdcts 2022 Raw'!R101</f>
        <v>0.387679</v>
      </c>
      <c r="P121" s="164">
        <f>'AEO T32 Metral Prdcts 2022 Raw'!S101</f>
        <v>0.39382800000000001</v>
      </c>
      <c r="Q121" s="164">
        <f>'AEO T32 Metral Prdcts 2022 Raw'!T101</f>
        <v>0.40015800000000001</v>
      </c>
      <c r="R121" s="164">
        <f>'AEO T32 Metral Prdcts 2022 Raw'!U101</f>
        <v>0.40665800000000002</v>
      </c>
      <c r="S121" s="164">
        <f>'AEO T32 Metral Prdcts 2022 Raw'!V101</f>
        <v>0.41328100000000001</v>
      </c>
      <c r="T121" s="164">
        <f>'AEO T32 Metral Prdcts 2022 Raw'!W101</f>
        <v>0.42008400000000001</v>
      </c>
      <c r="U121" s="164">
        <f>'AEO T32 Metral Prdcts 2022 Raw'!X101</f>
        <v>0.42692799999999997</v>
      </c>
      <c r="V121" s="164">
        <f>'AEO T32 Metral Prdcts 2022 Raw'!Y101</f>
        <v>0.43403999999999998</v>
      </c>
      <c r="W121" s="164">
        <f>'AEO T32 Metral Prdcts 2022 Raw'!Z101</f>
        <v>0.44127899999999998</v>
      </c>
      <c r="X121" s="164">
        <f>'AEO T32 Metral Prdcts 2022 Raw'!AA101</f>
        <v>0.44874900000000001</v>
      </c>
      <c r="Y121" s="164">
        <f>'AEO T32 Metral Prdcts 2022 Raw'!AB101</f>
        <v>0.45655699999999999</v>
      </c>
      <c r="Z121" s="164">
        <f>'AEO T32 Metral Prdcts 2022 Raw'!AC101</f>
        <v>0.464646</v>
      </c>
      <c r="AA121" s="164">
        <f>'AEO T32 Metral Prdcts 2022 Raw'!AD101</f>
        <v>0.47310000000000002</v>
      </c>
      <c r="AB121" s="164">
        <f>'AEO T32 Metral Prdcts 2022 Raw'!AE101</f>
        <v>0.48189900000000002</v>
      </c>
      <c r="AC121" s="164">
        <f>'AEO T32 Metral Prdcts 2022 Raw'!AF101</f>
        <v>0.49118099999999998</v>
      </c>
      <c r="AD121" s="164">
        <f>'AEO T32 Metral Prdcts 2022 Raw'!AG101</f>
        <v>0.50078699999999998</v>
      </c>
      <c r="AE121" s="164">
        <f>'AEO T32 Metral Prdcts 2022 Raw'!AH101</f>
        <v>0.51075199999999998</v>
      </c>
      <c r="AF121" s="164">
        <f>'AEO T32 Metral Prdcts 2022 Raw'!AI101</f>
        <v>0.521208</v>
      </c>
      <c r="AG121" s="256">
        <f>'AEO T32 Metral Prdcts 2022 Raw'!AJ101</f>
        <v>1.7999999999999999E-2</v>
      </c>
    </row>
    <row r="122" spans="1:34" ht="15" customHeight="1" thickBot="1" x14ac:dyDescent="0.3">
      <c r="C122" s="248"/>
      <c r="D122" s="248"/>
      <c r="E122" s="248"/>
      <c r="F122" s="248"/>
      <c r="G122" s="248"/>
      <c r="H122" s="248"/>
      <c r="I122" s="248"/>
      <c r="J122" s="248"/>
      <c r="K122" s="248"/>
      <c r="L122" s="248"/>
      <c r="M122" s="248"/>
      <c r="N122" s="248"/>
      <c r="O122" s="248"/>
      <c r="P122" s="248"/>
      <c r="Q122" s="248"/>
      <c r="R122" s="248"/>
      <c r="S122" s="248"/>
      <c r="T122" s="248"/>
      <c r="U122" s="248"/>
      <c r="V122" s="248"/>
      <c r="W122" s="248"/>
      <c r="X122" s="248"/>
      <c r="Y122" s="248"/>
      <c r="Z122" s="248"/>
      <c r="AA122" s="248"/>
      <c r="AB122" s="248"/>
      <c r="AC122" s="248"/>
      <c r="AD122" s="248"/>
      <c r="AE122" s="248"/>
      <c r="AF122" s="248"/>
      <c r="AG122" s="126"/>
    </row>
    <row r="123" spans="1:34" ht="15" customHeight="1" x14ac:dyDescent="0.25">
      <c r="B123" s="261" t="s">
        <v>2136</v>
      </c>
      <c r="C123" s="262"/>
      <c r="D123" s="262"/>
      <c r="E123" s="262"/>
      <c r="F123" s="262"/>
      <c r="G123" s="262"/>
      <c r="H123" s="262"/>
      <c r="I123" s="262"/>
      <c r="J123" s="262"/>
      <c r="K123" s="262"/>
      <c r="L123" s="262"/>
      <c r="M123" s="262"/>
      <c r="N123" s="262"/>
      <c r="O123" s="262"/>
      <c r="P123" s="262"/>
      <c r="Q123" s="262"/>
      <c r="R123" s="262"/>
      <c r="S123" s="262"/>
      <c r="T123" s="262"/>
      <c r="U123" s="262"/>
      <c r="V123" s="262"/>
      <c r="W123" s="262"/>
      <c r="X123" s="262"/>
      <c r="Y123" s="262"/>
      <c r="Z123" s="262"/>
      <c r="AA123" s="262"/>
      <c r="AB123" s="262"/>
      <c r="AC123" s="262"/>
      <c r="AD123" s="262"/>
      <c r="AE123" s="262"/>
      <c r="AF123" s="262"/>
      <c r="AG123" s="262"/>
      <c r="AH123" s="223"/>
    </row>
    <row r="124" spans="1:34" ht="15" customHeight="1" x14ac:dyDescent="0.25">
      <c r="B124" s="32" t="s">
        <v>2148</v>
      </c>
    </row>
    <row r="125" spans="1:34" ht="12" customHeight="1" x14ac:dyDescent="0.25">
      <c r="B125" s="32" t="s">
        <v>2123</v>
      </c>
    </row>
    <row r="126" spans="1:34" ht="15" customHeight="1" x14ac:dyDescent="0.25">
      <c r="B126" s="32" t="s">
        <v>2149</v>
      </c>
    </row>
    <row r="127" spans="1:34" ht="15" customHeight="1" x14ac:dyDescent="0.25">
      <c r="B127" s="32" t="s">
        <v>2150</v>
      </c>
    </row>
    <row r="128" spans="1:34" ht="15" customHeight="1" x14ac:dyDescent="0.25">
      <c r="B128" s="32" t="s">
        <v>2125</v>
      </c>
    </row>
    <row r="129" spans="2:2" ht="15" customHeight="1" x14ac:dyDescent="0.25">
      <c r="B129" s="32" t="s">
        <v>2013</v>
      </c>
    </row>
    <row r="130" spans="2:2" ht="15" customHeight="1" x14ac:dyDescent="0.25">
      <c r="B130" s="32" t="s">
        <v>2126</v>
      </c>
    </row>
    <row r="131" spans="2:2" ht="15" customHeight="1" x14ac:dyDescent="0.25">
      <c r="B131" s="32" t="s">
        <v>2127</v>
      </c>
    </row>
    <row r="132" spans="2:2" ht="15" customHeight="1" x14ac:dyDescent="0.25">
      <c r="B132" s="32" t="s">
        <v>2141</v>
      </c>
    </row>
    <row r="133" spans="2:2" ht="15" customHeight="1" x14ac:dyDescent="0.25">
      <c r="B133" s="32" t="s">
        <v>2142</v>
      </c>
    </row>
    <row r="134" spans="2:2" ht="15" customHeight="1" x14ac:dyDescent="0.25"/>
    <row r="135" spans="2:2" ht="15" customHeight="1" x14ac:dyDescent="0.25"/>
    <row r="136" spans="2:2" ht="15" customHeight="1" x14ac:dyDescent="0.25"/>
    <row r="137" spans="2:2" ht="15" customHeight="1" x14ac:dyDescent="0.25"/>
    <row r="138" spans="2:2" ht="15" customHeight="1" x14ac:dyDescent="0.25"/>
    <row r="139" spans="2:2" ht="15" customHeight="1" x14ac:dyDescent="0.25"/>
    <row r="140" spans="2:2" ht="15" customHeight="1" x14ac:dyDescent="0.25"/>
    <row r="141" spans="2:2" ht="15" customHeight="1" x14ac:dyDescent="0.25"/>
    <row r="142" spans="2:2" ht="15" customHeight="1" x14ac:dyDescent="0.25"/>
    <row r="143" spans="2:2" ht="15" customHeight="1" x14ac:dyDescent="0.25"/>
    <row r="144" spans="2:2" ht="15" customHeight="1" x14ac:dyDescent="0.25"/>
    <row r="145" spans="2:33" ht="15" customHeight="1" x14ac:dyDescent="0.25"/>
    <row r="146" spans="2:33" ht="15" customHeight="1" x14ac:dyDescent="0.25"/>
    <row r="147" spans="2:33" ht="15" customHeight="1" x14ac:dyDescent="0.25">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row>
    <row r="148" spans="2:33" ht="15" customHeight="1" x14ac:dyDescent="0.25"/>
    <row r="149" spans="2:33" ht="15" customHeight="1" x14ac:dyDescent="0.25"/>
    <row r="150" spans="2:33" ht="15" customHeight="1" x14ac:dyDescent="0.25"/>
    <row r="151" spans="2:33" ht="15" customHeight="1" x14ac:dyDescent="0.25"/>
    <row r="152" spans="2:33" ht="15" customHeight="1" x14ac:dyDescent="0.25"/>
    <row r="153" spans="2:33" ht="15" customHeight="1" x14ac:dyDescent="0.25"/>
    <row r="154" spans="2:33" ht="15" customHeight="1" x14ac:dyDescent="0.25"/>
    <row r="155" spans="2:33" ht="15" customHeight="1" x14ac:dyDescent="0.25"/>
    <row r="156" spans="2:33" ht="15" customHeight="1" x14ac:dyDescent="0.25"/>
    <row r="157" spans="2:33" ht="15" customHeight="1" x14ac:dyDescent="0.25"/>
    <row r="158" spans="2:33" ht="15" customHeight="1" x14ac:dyDescent="0.25"/>
    <row r="159" spans="2:33" ht="15" customHeight="1" x14ac:dyDescent="0.25"/>
    <row r="160" spans="2:33"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2"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2" customHeight="1" x14ac:dyDescent="0.25"/>
    <row r="226" ht="15" customHeight="1" x14ac:dyDescent="0.25"/>
    <row r="227" ht="12" customHeight="1" x14ac:dyDescent="0.25"/>
    <row r="228" ht="15" customHeight="1" x14ac:dyDescent="0.25"/>
    <row r="229" ht="15" customHeight="1" x14ac:dyDescent="0.25"/>
    <row r="230" ht="15" customHeight="1" x14ac:dyDescent="0.25"/>
    <row r="231" ht="15" customHeight="1" x14ac:dyDescent="0.25"/>
    <row r="232" ht="12" customHeight="1" x14ac:dyDescent="0.25"/>
    <row r="233" ht="15" customHeight="1" x14ac:dyDescent="0.25"/>
    <row r="234" ht="15" customHeight="1" x14ac:dyDescent="0.25"/>
    <row r="235" ht="15" customHeight="1" x14ac:dyDescent="0.25"/>
    <row r="236" ht="12" customHeight="1" x14ac:dyDescent="0.25"/>
    <row r="237" ht="15" customHeight="1" x14ac:dyDescent="0.25"/>
    <row r="238" ht="15" customHeight="1" x14ac:dyDescent="0.25"/>
    <row r="239" ht="15" customHeight="1" x14ac:dyDescent="0.25"/>
    <row r="240" ht="15" customHeight="1" x14ac:dyDescent="0.25"/>
    <row r="241" ht="12" customHeight="1" x14ac:dyDescent="0.25"/>
    <row r="242" ht="15" customHeight="1" x14ac:dyDescent="0.25"/>
    <row r="243" ht="15" customHeight="1" x14ac:dyDescent="0.25"/>
    <row r="244" ht="12"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spans="2:33" ht="15" customHeight="1" x14ac:dyDescent="0.25"/>
    <row r="274" spans="2:33" ht="15" customHeight="1" x14ac:dyDescent="0.25"/>
    <row r="275" spans="2:33" ht="15" customHeight="1" x14ac:dyDescent="0.25"/>
    <row r="276" spans="2:33" ht="15" customHeight="1" x14ac:dyDescent="0.25"/>
    <row r="277" spans="2:33" ht="15" customHeight="1" x14ac:dyDescent="0.25"/>
    <row r="278" spans="2:33" ht="15" customHeight="1" x14ac:dyDescent="0.25"/>
    <row r="279" spans="2:33" ht="15" customHeight="1" x14ac:dyDescent="0.25"/>
    <row r="280" spans="2:33" ht="15" customHeight="1" x14ac:dyDescent="0.25"/>
    <row r="281" spans="2:33" ht="15" customHeight="1" x14ac:dyDescent="0.25"/>
    <row r="282" spans="2:33" ht="15" customHeight="1" x14ac:dyDescent="0.25"/>
    <row r="283" spans="2:33"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row>
    <row r="284" spans="2:33" ht="15" customHeight="1" x14ac:dyDescent="0.25"/>
    <row r="285" spans="2:33" ht="15" customHeight="1" x14ac:dyDescent="0.25"/>
    <row r="286" spans="2:33" ht="15" customHeight="1" x14ac:dyDescent="0.25"/>
    <row r="287" spans="2:33" ht="15" customHeight="1" x14ac:dyDescent="0.25"/>
    <row r="288" spans="2:3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2" customHeight="1" x14ac:dyDescent="0.25"/>
    <row r="323" ht="15" customHeight="1" x14ac:dyDescent="0.25"/>
    <row r="324" ht="12" customHeight="1" x14ac:dyDescent="0.25"/>
    <row r="325" ht="15" customHeight="1" x14ac:dyDescent="0.25"/>
    <row r="326" ht="12" customHeight="1" x14ac:dyDescent="0.25"/>
    <row r="327" ht="15" customHeight="1" x14ac:dyDescent="0.25"/>
    <row r="328" ht="15" customHeight="1" x14ac:dyDescent="0.25"/>
    <row r="329" ht="15" customHeight="1" x14ac:dyDescent="0.25"/>
    <row r="330" ht="15" customHeight="1" x14ac:dyDescent="0.25"/>
    <row r="331" ht="12"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2:33" ht="15" customHeight="1" x14ac:dyDescent="0.25"/>
    <row r="354" spans="2:33" ht="15" customHeight="1" x14ac:dyDescent="0.25"/>
    <row r="355" spans="2:33" ht="15" customHeight="1" x14ac:dyDescent="0.25"/>
    <row r="356" spans="2:33" ht="15" customHeight="1" x14ac:dyDescent="0.25"/>
    <row r="357" spans="2:33" ht="15" customHeight="1" x14ac:dyDescent="0.25"/>
    <row r="358" spans="2:33" ht="15" customHeight="1" x14ac:dyDescent="0.25"/>
    <row r="359" spans="2:33" ht="15" customHeight="1" x14ac:dyDescent="0.25"/>
    <row r="360" spans="2:33" ht="15" customHeight="1" x14ac:dyDescent="0.25"/>
    <row r="361" spans="2:33" ht="15" customHeight="1" x14ac:dyDescent="0.25"/>
    <row r="362" spans="2:33" ht="15" customHeight="1" x14ac:dyDescent="0.25"/>
    <row r="363" spans="2:33" ht="15" customHeight="1" x14ac:dyDescent="0.25"/>
    <row r="364" spans="2:33" ht="15" customHeight="1" x14ac:dyDescent="0.25"/>
    <row r="365" spans="2:33" ht="12" customHeight="1" x14ac:dyDescent="0.25"/>
    <row r="366" spans="2:33" ht="15" customHeight="1" x14ac:dyDescent="0.25"/>
    <row r="367" spans="2:33" ht="15" customHeight="1" x14ac:dyDescent="0.25"/>
    <row r="368" spans="2:33"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row>
    <row r="369" ht="15" customHeight="1" x14ac:dyDescent="0.25"/>
    <row r="370" ht="15"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2"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2" customHeight="1" x14ac:dyDescent="0.25"/>
    <row r="492" ht="15" customHeight="1" x14ac:dyDescent="0.25"/>
    <row r="493" ht="15" customHeight="1" x14ac:dyDescent="0.25"/>
    <row r="494" ht="12"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2" customHeight="1" x14ac:dyDescent="0.25"/>
    <row r="509" ht="15" customHeight="1" x14ac:dyDescent="0.25"/>
    <row r="510" ht="15" customHeight="1" x14ac:dyDescent="0.25"/>
    <row r="511" ht="12" customHeight="1" x14ac:dyDescent="0.25"/>
    <row r="512" ht="12"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2"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2"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row>
    <row r="552" spans="2:33" ht="15" customHeight="1" x14ac:dyDescent="0.25"/>
    <row r="553" spans="2:33" ht="15" customHeight="1" x14ac:dyDescent="0.25"/>
    <row r="554" spans="2:33" ht="15" customHeight="1" x14ac:dyDescent="0.25"/>
    <row r="555" spans="2:33" ht="15" customHeight="1" x14ac:dyDescent="0.25"/>
    <row r="556" spans="2:33" ht="15" customHeight="1" x14ac:dyDescent="0.25"/>
    <row r="557" spans="2:33" ht="15" customHeight="1" x14ac:dyDescent="0.25"/>
    <row r="558" spans="2:33" ht="15" customHeight="1" x14ac:dyDescent="0.25"/>
    <row r="559" spans="2:33" ht="15" customHeight="1" x14ac:dyDescent="0.25"/>
    <row r="560" spans="2:33"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2"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2"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2" customHeight="1" x14ac:dyDescent="0.25"/>
    <row r="623" ht="15" customHeight="1" x14ac:dyDescent="0.25"/>
    <row r="624" ht="15" customHeight="1" x14ac:dyDescent="0.25"/>
    <row r="625" ht="12"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spans="2:33" ht="15" customHeight="1" x14ac:dyDescent="0.25"/>
    <row r="642" spans="2:33" ht="15" customHeight="1" x14ac:dyDescent="0.25"/>
    <row r="643" spans="2:33"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row>
    <row r="644" spans="2:33" ht="15" customHeight="1" x14ac:dyDescent="0.25"/>
    <row r="645" spans="2:33" ht="15" customHeight="1" x14ac:dyDescent="0.25"/>
    <row r="646" spans="2:33" ht="15" customHeight="1" x14ac:dyDescent="0.25"/>
    <row r="647" spans="2:33" ht="15" customHeight="1" x14ac:dyDescent="0.25"/>
    <row r="648" spans="2:33" ht="15" customHeight="1" x14ac:dyDescent="0.25"/>
    <row r="649" spans="2:33" ht="15" customHeight="1" x14ac:dyDescent="0.25"/>
    <row r="650" spans="2:33" ht="15" customHeight="1" x14ac:dyDescent="0.25"/>
    <row r="651" spans="2:33" ht="15" customHeight="1" x14ac:dyDescent="0.25"/>
    <row r="652" spans="2:33" ht="15" customHeight="1" x14ac:dyDescent="0.25"/>
    <row r="653" spans="2:33" ht="15" customHeight="1" x14ac:dyDescent="0.25"/>
    <row r="654" spans="2:33" ht="15" customHeight="1" x14ac:dyDescent="0.25"/>
    <row r="655" spans="2:33" ht="12" customHeight="1" x14ac:dyDescent="0.25"/>
    <row r="656" spans="2:3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2"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2"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2" customHeight="1" x14ac:dyDescent="0.25"/>
    <row r="700" ht="15" customHeight="1" x14ac:dyDescent="0.25"/>
    <row r="701" ht="15" customHeight="1" x14ac:dyDescent="0.25"/>
    <row r="702" ht="12"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row>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2"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2" customHeight="1" x14ac:dyDescent="0.25"/>
    <row r="790" ht="15" customHeight="1" x14ac:dyDescent="0.25"/>
    <row r="791" ht="15" customHeight="1" x14ac:dyDescent="0.25"/>
    <row r="792" ht="12"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spans="2:33" ht="15" customHeight="1" x14ac:dyDescent="0.25"/>
    <row r="802" spans="2:33" ht="15" customHeight="1" x14ac:dyDescent="0.25"/>
    <row r="803" spans="2:33" ht="15" customHeight="1" x14ac:dyDescent="0.25"/>
    <row r="804" spans="2:33" ht="15" customHeight="1" x14ac:dyDescent="0.25"/>
    <row r="805" spans="2:33" ht="15" customHeight="1" x14ac:dyDescent="0.25"/>
    <row r="806" spans="2:33" ht="15" customHeight="1" x14ac:dyDescent="0.25"/>
    <row r="807" spans="2:33" ht="15" customHeight="1" x14ac:dyDescent="0.25"/>
    <row r="808" spans="2:33" ht="15" customHeight="1" x14ac:dyDescent="0.25"/>
    <row r="809" spans="2:33" ht="15" customHeight="1" x14ac:dyDescent="0.25"/>
    <row r="810" spans="2:33"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row>
    <row r="811" spans="2:33" ht="15" customHeight="1" x14ac:dyDescent="0.25"/>
    <row r="812" spans="2:33" ht="15" customHeight="1" x14ac:dyDescent="0.25"/>
    <row r="813" spans="2:33" ht="15" customHeight="1" x14ac:dyDescent="0.25"/>
    <row r="814" spans="2:33" ht="15" customHeight="1" x14ac:dyDescent="0.25"/>
    <row r="815" spans="2:33" ht="15" customHeight="1" x14ac:dyDescent="0.25"/>
    <row r="816" spans="2:33"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2"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2" customHeight="1" x14ac:dyDescent="0.25"/>
    <row r="869" ht="15" customHeight="1" x14ac:dyDescent="0.25"/>
    <row r="870" ht="15" customHeight="1" x14ac:dyDescent="0.25"/>
    <row r="871" ht="12"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row>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2"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2"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2"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row r="970" spans="2:33" ht="15" customHeight="1" x14ac:dyDescent="0.25"/>
    <row r="971" spans="2:33" ht="15" customHeight="1" x14ac:dyDescent="0.25"/>
    <row r="972" spans="2:33" ht="15" customHeight="1" x14ac:dyDescent="0.25"/>
    <row r="973" spans="2:33"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row>
    <row r="974" spans="2:33" ht="15" customHeight="1" x14ac:dyDescent="0.25"/>
    <row r="975" spans="2:33" ht="15" customHeight="1" x14ac:dyDescent="0.25"/>
    <row r="976" spans="2:33"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2"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2"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spans="2:33" ht="15" customHeight="1" x14ac:dyDescent="0.25">
      <c r="B1073" s="259"/>
      <c r="C1073" s="259"/>
      <c r="D1073" s="259"/>
      <c r="E1073" s="259"/>
      <c r="F1073" s="259"/>
      <c r="G1073" s="259"/>
      <c r="H1073" s="259"/>
      <c r="I1073" s="259"/>
      <c r="J1073" s="259"/>
      <c r="K1073" s="259"/>
      <c r="L1073" s="259"/>
      <c r="M1073" s="259"/>
      <c r="N1073" s="259"/>
      <c r="O1073" s="259"/>
      <c r="P1073" s="259"/>
      <c r="Q1073" s="259"/>
      <c r="R1073" s="259"/>
      <c r="S1073" s="259"/>
      <c r="T1073" s="259"/>
      <c r="U1073" s="259"/>
      <c r="V1073" s="259"/>
      <c r="W1073" s="259"/>
      <c r="X1073" s="259"/>
      <c r="Y1073" s="259"/>
      <c r="Z1073" s="259"/>
      <c r="AA1073" s="259"/>
      <c r="AB1073" s="259"/>
      <c r="AC1073" s="259"/>
      <c r="AD1073" s="259"/>
      <c r="AE1073" s="259"/>
      <c r="AF1073" s="259"/>
      <c r="AG1073" s="259"/>
    </row>
    <row r="1074" spans="2:33" ht="15" customHeight="1" x14ac:dyDescent="0.25"/>
    <row r="1075" spans="2:33" ht="15" customHeight="1" x14ac:dyDescent="0.25"/>
    <row r="1076" spans="2:33" ht="15" customHeight="1" x14ac:dyDescent="0.25"/>
    <row r="1077" spans="2:33" ht="15" customHeight="1" x14ac:dyDescent="0.25"/>
    <row r="1078" spans="2:33" ht="15" customHeight="1" x14ac:dyDescent="0.25"/>
    <row r="1079" spans="2:33" ht="15" customHeight="1" x14ac:dyDescent="0.25"/>
    <row r="1080" spans="2:33" ht="15" customHeight="1" x14ac:dyDescent="0.25"/>
    <row r="1081" spans="2:33" ht="15" customHeight="1" x14ac:dyDescent="0.25"/>
    <row r="1082" spans="2:33" ht="15" customHeight="1" x14ac:dyDescent="0.25"/>
    <row r="1083" spans="2:33" ht="15" customHeight="1" x14ac:dyDescent="0.25"/>
    <row r="1084" spans="2:33" ht="15" customHeight="1" x14ac:dyDescent="0.25"/>
    <row r="1085" spans="2:33" ht="12" customHeight="1" x14ac:dyDescent="0.25"/>
    <row r="1086" spans="2:33" ht="12" customHeight="1" x14ac:dyDescent="0.25"/>
    <row r="1087" spans="2:33" ht="12" customHeight="1" x14ac:dyDescent="0.25"/>
    <row r="1088" spans="2:33" ht="12" customHeight="1" x14ac:dyDescent="0.25"/>
    <row r="1089" ht="12" customHeight="1" x14ac:dyDescent="0.25"/>
    <row r="1090" ht="12"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2"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2" customHeight="1" x14ac:dyDescent="0.25"/>
    <row r="1125" ht="15" customHeight="1" x14ac:dyDescent="0.25"/>
    <row r="1126" ht="15" customHeight="1" x14ac:dyDescent="0.25"/>
    <row r="1127" ht="12" customHeight="1" x14ac:dyDescent="0.25"/>
    <row r="1128" ht="12"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spans="2:33" ht="15" customHeight="1" x14ac:dyDescent="0.25"/>
    <row r="1138" spans="2:33" ht="15" customHeight="1" x14ac:dyDescent="0.25"/>
    <row r="1139" spans="2:33" ht="15" customHeight="1" x14ac:dyDescent="0.25"/>
    <row r="1140" spans="2:33" ht="15" customHeight="1" x14ac:dyDescent="0.25"/>
    <row r="1141" spans="2:33" ht="15" customHeight="1" x14ac:dyDescent="0.25"/>
    <row r="1142" spans="2:33" ht="15" customHeight="1" x14ac:dyDescent="0.25"/>
    <row r="1143" spans="2:33" ht="15" customHeight="1" x14ac:dyDescent="0.25"/>
    <row r="1144" spans="2:33" ht="15" customHeight="1" x14ac:dyDescent="0.25"/>
    <row r="1145" spans="2:33" ht="15" customHeight="1" x14ac:dyDescent="0.25">
      <c r="B1145" s="259"/>
      <c r="C1145" s="259"/>
      <c r="D1145" s="259"/>
      <c r="E1145" s="259"/>
      <c r="F1145" s="259"/>
      <c r="G1145" s="259"/>
      <c r="H1145" s="259"/>
      <c r="I1145" s="259"/>
      <c r="J1145" s="259"/>
      <c r="K1145" s="259"/>
      <c r="L1145" s="259"/>
      <c r="M1145" s="259"/>
      <c r="N1145" s="259"/>
      <c r="O1145" s="259"/>
      <c r="P1145" s="259"/>
      <c r="Q1145" s="259"/>
      <c r="R1145" s="259"/>
      <c r="S1145" s="259"/>
      <c r="T1145" s="259"/>
      <c r="U1145" s="259"/>
      <c r="V1145" s="259"/>
      <c r="W1145" s="259"/>
      <c r="X1145" s="259"/>
      <c r="Y1145" s="259"/>
      <c r="Z1145" s="259"/>
      <c r="AA1145" s="259"/>
      <c r="AB1145" s="259"/>
      <c r="AC1145" s="259"/>
      <c r="AD1145" s="259"/>
      <c r="AE1145" s="259"/>
      <c r="AF1145" s="259"/>
      <c r="AG1145" s="259"/>
    </row>
    <row r="1146" spans="2:33" ht="15" customHeight="1" x14ac:dyDescent="0.25"/>
    <row r="1147" spans="2:33" ht="15" customHeight="1" x14ac:dyDescent="0.25"/>
    <row r="1148" spans="2:33" ht="15" customHeight="1" x14ac:dyDescent="0.25"/>
    <row r="1149" spans="2:33" ht="15" customHeight="1" x14ac:dyDescent="0.25"/>
    <row r="1150" spans="2:33" ht="15" customHeight="1" x14ac:dyDescent="0.25"/>
    <row r="1151" spans="2:33" ht="15" customHeight="1" x14ac:dyDescent="0.25"/>
    <row r="1152" spans="2:33"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2"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2"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2"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2" customHeight="1" x14ac:dyDescent="0.25"/>
    <row r="1221" ht="12"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2"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2"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2"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2" customHeight="1" x14ac:dyDescent="0.25"/>
    <row r="1257" ht="12" customHeight="1" x14ac:dyDescent="0.25"/>
    <row r="1258" ht="15" customHeight="1" x14ac:dyDescent="0.25"/>
    <row r="1259" ht="15" customHeight="1" x14ac:dyDescent="0.25"/>
    <row r="1260" ht="15" customHeight="1" x14ac:dyDescent="0.25"/>
    <row r="1261" ht="12"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5" customHeight="1" x14ac:dyDescent="0.25"/>
    <row r="1276" spans="2:33" ht="15" customHeight="1" x14ac:dyDescent="0.25"/>
    <row r="1277" spans="2:33" ht="15" customHeight="1" x14ac:dyDescent="0.25"/>
    <row r="1278" spans="2:33" ht="15" customHeight="1" x14ac:dyDescent="0.25"/>
    <row r="1279" spans="2:33" ht="15" customHeight="1" x14ac:dyDescent="0.25">
      <c r="B1279" s="259"/>
      <c r="C1279" s="259"/>
      <c r="D1279" s="259"/>
      <c r="E1279" s="259"/>
      <c r="F1279" s="259"/>
      <c r="G1279" s="259"/>
      <c r="H1279" s="259"/>
      <c r="I1279" s="259"/>
      <c r="J1279" s="259"/>
      <c r="K1279" s="259"/>
      <c r="L1279" s="259"/>
      <c r="M1279" s="259"/>
      <c r="N1279" s="259"/>
      <c r="O1279" s="259"/>
      <c r="P1279" s="259"/>
      <c r="Q1279" s="259"/>
      <c r="R1279" s="259"/>
      <c r="S1279" s="259"/>
      <c r="T1279" s="259"/>
      <c r="U1279" s="259"/>
      <c r="V1279" s="259"/>
      <c r="W1279" s="259"/>
      <c r="X1279" s="259"/>
      <c r="Y1279" s="259"/>
      <c r="Z1279" s="259"/>
      <c r="AA1279" s="259"/>
      <c r="AB1279" s="259"/>
      <c r="AC1279" s="259"/>
      <c r="AD1279" s="259"/>
      <c r="AE1279" s="259"/>
      <c r="AF1279" s="259"/>
      <c r="AG1279" s="259"/>
    </row>
    <row r="1280" spans="2:33"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2"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2" customHeight="1" x14ac:dyDescent="0.25"/>
    <row r="1360" ht="12" customHeight="1" x14ac:dyDescent="0.25"/>
    <row r="1361" ht="15" customHeight="1" x14ac:dyDescent="0.25"/>
    <row r="1362" ht="15" customHeight="1" x14ac:dyDescent="0.25"/>
    <row r="1363" ht="15" customHeight="1" x14ac:dyDescent="0.25"/>
    <row r="1364" ht="15" customHeight="1" x14ac:dyDescent="0.25"/>
    <row r="1365" ht="12"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2"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2" customHeight="1" x14ac:dyDescent="0.25"/>
    <row r="1378" ht="12"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spans="2:33" ht="15" customHeight="1" x14ac:dyDescent="0.25"/>
    <row r="1394" spans="2:33" ht="15" customHeight="1" x14ac:dyDescent="0.25"/>
    <row r="1395" spans="2:33" ht="15" customHeight="1" x14ac:dyDescent="0.25"/>
    <row r="1396" spans="2:33" ht="15" customHeight="1" x14ac:dyDescent="0.25"/>
    <row r="1397" spans="2:33" ht="15" customHeight="1" x14ac:dyDescent="0.25">
      <c r="B1397" s="259"/>
      <c r="C1397" s="259"/>
      <c r="D1397" s="259"/>
      <c r="E1397" s="259"/>
      <c r="F1397" s="259"/>
      <c r="G1397" s="259"/>
      <c r="H1397" s="259"/>
      <c r="I1397" s="259"/>
      <c r="J1397" s="259"/>
      <c r="K1397" s="259"/>
      <c r="L1397" s="259"/>
      <c r="M1397" s="259"/>
      <c r="N1397" s="259"/>
      <c r="O1397" s="259"/>
      <c r="P1397" s="259"/>
      <c r="Q1397" s="259"/>
      <c r="R1397" s="259"/>
      <c r="S1397" s="259"/>
      <c r="T1397" s="259"/>
      <c r="U1397" s="259"/>
      <c r="V1397" s="259"/>
      <c r="W1397" s="259"/>
      <c r="X1397" s="259"/>
      <c r="Y1397" s="259"/>
      <c r="Z1397" s="259"/>
      <c r="AA1397" s="259"/>
      <c r="AB1397" s="259"/>
      <c r="AC1397" s="259"/>
      <c r="AD1397" s="259"/>
      <c r="AE1397" s="259"/>
      <c r="AF1397" s="259"/>
      <c r="AG1397" s="259"/>
    </row>
    <row r="1398" spans="2:33" ht="15" customHeight="1" x14ac:dyDescent="0.25"/>
    <row r="1399" spans="2:33" ht="15" customHeight="1" x14ac:dyDescent="0.25"/>
    <row r="1400" spans="2:33" ht="15" customHeight="1" x14ac:dyDescent="0.25"/>
    <row r="1401" spans="2:33" ht="15" customHeight="1" x14ac:dyDescent="0.25"/>
    <row r="1402" spans="2:33" ht="15" customHeight="1" x14ac:dyDescent="0.25"/>
    <row r="1403" spans="2:33" ht="15" customHeight="1" x14ac:dyDescent="0.25"/>
    <row r="1404" spans="2:33" ht="15" customHeight="1" x14ac:dyDescent="0.25"/>
    <row r="1405" spans="2:33" ht="15" customHeight="1" x14ac:dyDescent="0.25"/>
    <row r="1406" spans="2:33" ht="15" customHeight="1" x14ac:dyDescent="0.25"/>
    <row r="1407" spans="2:33" ht="15" customHeight="1" x14ac:dyDescent="0.25"/>
    <row r="1408" spans="2:33" ht="15"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2"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2"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2" customHeight="1" x14ac:dyDescent="0.25"/>
    <row r="1460" ht="15" customHeight="1" x14ac:dyDescent="0.25"/>
    <row r="1461" ht="12" customHeight="1" x14ac:dyDescent="0.25"/>
    <row r="1462" ht="12" customHeight="1" x14ac:dyDescent="0.25"/>
    <row r="1463" ht="15" customHeight="1" x14ac:dyDescent="0.25"/>
    <row r="1464" ht="15" customHeight="1" x14ac:dyDescent="0.25"/>
    <row r="1465" ht="15" customHeight="1" x14ac:dyDescent="0.25"/>
    <row r="1466" ht="15" customHeight="1" x14ac:dyDescent="0.25"/>
    <row r="1467" ht="12"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2"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2" customHeight="1" x14ac:dyDescent="0.25"/>
    <row r="1481" ht="12" customHeight="1" x14ac:dyDescent="0.25"/>
    <row r="1482" ht="15" customHeight="1" x14ac:dyDescent="0.25"/>
    <row r="1483" ht="12"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c r="B1501" s="259"/>
      <c r="C1501" s="259"/>
      <c r="D1501" s="259"/>
      <c r="E1501" s="259"/>
      <c r="F1501" s="259"/>
      <c r="G1501" s="259"/>
      <c r="H1501" s="259"/>
      <c r="I1501" s="259"/>
      <c r="J1501" s="259"/>
      <c r="K1501" s="259"/>
      <c r="L1501" s="259"/>
      <c r="M1501" s="259"/>
      <c r="N1501" s="259"/>
      <c r="O1501" s="259"/>
      <c r="P1501" s="259"/>
      <c r="Q1501" s="259"/>
      <c r="R1501" s="259"/>
      <c r="S1501" s="259"/>
      <c r="T1501" s="259"/>
      <c r="U1501" s="259"/>
      <c r="V1501" s="259"/>
      <c r="W1501" s="259"/>
      <c r="X1501" s="259"/>
      <c r="Y1501" s="259"/>
      <c r="Z1501" s="259"/>
      <c r="AA1501" s="259"/>
      <c r="AB1501" s="259"/>
      <c r="AC1501" s="259"/>
      <c r="AD1501" s="259"/>
      <c r="AE1501" s="259"/>
      <c r="AF1501" s="259"/>
      <c r="AG1501" s="259"/>
    </row>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sheetData>
  <mergeCells count="15">
    <mergeCell ref="B1279:AG1279"/>
    <mergeCell ref="B1397:AG1397"/>
    <mergeCell ref="B1501:AG1501"/>
    <mergeCell ref="B719:AG719"/>
    <mergeCell ref="B810:AG810"/>
    <mergeCell ref="B888:AG888"/>
    <mergeCell ref="B973:AG973"/>
    <mergeCell ref="B1073:AG1073"/>
    <mergeCell ref="B1145:AG1145"/>
    <mergeCell ref="B643:AG643"/>
    <mergeCell ref="B123:AG123"/>
    <mergeCell ref="B147:AG147"/>
    <mergeCell ref="B283:AG283"/>
    <mergeCell ref="B368:AG368"/>
    <mergeCell ref="B551:AG55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03DA2-960C-4CD6-80A2-5E4782FC1F79}">
  <dimension ref="A1:AJ72"/>
  <sheetViews>
    <sheetView workbookViewId="0">
      <selection sqref="A1:XFD1048576"/>
    </sheetView>
  </sheetViews>
  <sheetFormatPr defaultRowHeight="15" x14ac:dyDescent="0.25"/>
  <cols>
    <col min="1" max="16384" width="9.140625" style="248"/>
  </cols>
  <sheetData>
    <row r="1" spans="1:36" x14ac:dyDescent="0.25">
      <c r="A1" s="248" t="s">
        <v>3427</v>
      </c>
    </row>
    <row r="2" spans="1:36" x14ac:dyDescent="0.25">
      <c r="A2" s="248" t="s">
        <v>3428</v>
      </c>
    </row>
    <row r="3" spans="1:36" x14ac:dyDescent="0.25">
      <c r="A3" s="248" t="s">
        <v>3429</v>
      </c>
    </row>
    <row r="4" spans="1:36" x14ac:dyDescent="0.25">
      <c r="A4" s="248" t="s">
        <v>2454</v>
      </c>
    </row>
    <row r="5" spans="1:36" x14ac:dyDescent="0.25">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873</v>
      </c>
      <c r="C6" s="248" t="s">
        <v>3430</v>
      </c>
    </row>
    <row r="7" spans="1:36" x14ac:dyDescent="0.25">
      <c r="A7" s="248" t="s">
        <v>3431</v>
      </c>
      <c r="C7" s="248" t="s">
        <v>3432</v>
      </c>
    </row>
    <row r="8" spans="1:36" x14ac:dyDescent="0.25">
      <c r="A8" s="248" t="s">
        <v>2626</v>
      </c>
      <c r="B8" s="248" t="s">
        <v>3433</v>
      </c>
      <c r="C8" s="248" t="s">
        <v>3434</v>
      </c>
      <c r="D8" s="248" t="s">
        <v>2470</v>
      </c>
      <c r="F8" s="248">
        <v>1.5689900000000001</v>
      </c>
      <c r="G8" s="248">
        <v>2.9540609999999998</v>
      </c>
      <c r="H8" s="248">
        <v>2.9819040000000001</v>
      </c>
      <c r="I8" s="248">
        <v>3.0088910000000002</v>
      </c>
      <c r="J8" s="248">
        <v>3.062535</v>
      </c>
      <c r="K8" s="248">
        <v>3.0178479999999999</v>
      </c>
      <c r="L8" s="248">
        <v>2.934771</v>
      </c>
      <c r="M8" s="248">
        <v>2.8350200000000001</v>
      </c>
      <c r="N8" s="248">
        <v>2.7734459999999999</v>
      </c>
      <c r="O8" s="248">
        <v>2.7384770000000001</v>
      </c>
      <c r="P8" s="248">
        <v>2.7350159999999999</v>
      </c>
      <c r="Q8" s="248">
        <v>2.7261340000000001</v>
      </c>
      <c r="R8" s="248">
        <v>2.669813</v>
      </c>
      <c r="S8" s="248">
        <v>2.60223</v>
      </c>
      <c r="T8" s="248">
        <v>2.5557099999999999</v>
      </c>
      <c r="U8" s="248">
        <v>2.5488219999999999</v>
      </c>
      <c r="V8" s="248">
        <v>2.5754459999999999</v>
      </c>
      <c r="W8" s="248">
        <v>2.622557</v>
      </c>
      <c r="X8" s="248">
        <v>2.6702140000000001</v>
      </c>
      <c r="Y8" s="248">
        <v>2.6749010000000002</v>
      </c>
      <c r="Z8" s="248">
        <v>2.7101109999999999</v>
      </c>
      <c r="AA8" s="248">
        <v>2.7370739999999998</v>
      </c>
      <c r="AB8" s="248">
        <v>2.6791360000000002</v>
      </c>
      <c r="AC8" s="248">
        <v>2.6680199999999998</v>
      </c>
      <c r="AD8" s="248">
        <v>2.720996</v>
      </c>
      <c r="AE8" s="248">
        <v>2.8108240000000002</v>
      </c>
      <c r="AF8" s="248">
        <v>2.9027470000000002</v>
      </c>
      <c r="AG8" s="248">
        <v>2.9621590000000002</v>
      </c>
      <c r="AH8" s="248">
        <v>3.0024489999999999</v>
      </c>
      <c r="AI8" s="248">
        <v>3.0643319999999998</v>
      </c>
      <c r="AJ8" s="251">
        <v>2.3E-2</v>
      </c>
    </row>
    <row r="9" spans="1:36" x14ac:dyDescent="0.25">
      <c r="A9" s="248" t="s">
        <v>1975</v>
      </c>
      <c r="B9" s="248" t="s">
        <v>3435</v>
      </c>
      <c r="C9" s="248" t="s">
        <v>3436</v>
      </c>
      <c r="D9" s="248" t="s">
        <v>2470</v>
      </c>
      <c r="F9" s="248">
        <v>8.1689410000000002</v>
      </c>
      <c r="G9" s="248">
        <v>7.7806829999999998</v>
      </c>
      <c r="H9" s="248">
        <v>7.6889659999999997</v>
      </c>
      <c r="I9" s="248">
        <v>7.7493369999999997</v>
      </c>
      <c r="J9" s="248">
        <v>8.0088840000000001</v>
      </c>
      <c r="K9" s="248">
        <v>8.0682690000000008</v>
      </c>
      <c r="L9" s="248">
        <v>8.0702099999999994</v>
      </c>
      <c r="M9" s="248">
        <v>7.9320110000000001</v>
      </c>
      <c r="N9" s="248">
        <v>7.8736069999999998</v>
      </c>
      <c r="O9" s="248">
        <v>7.8892800000000003</v>
      </c>
      <c r="P9" s="248">
        <v>7.9142210000000004</v>
      </c>
      <c r="Q9" s="248">
        <v>7.9158540000000004</v>
      </c>
      <c r="R9" s="248">
        <v>7.8106989999999996</v>
      </c>
      <c r="S9" s="248">
        <v>7.6548259999999999</v>
      </c>
      <c r="T9" s="248">
        <v>7.5218239999999996</v>
      </c>
      <c r="U9" s="248">
        <v>7.4961279999999997</v>
      </c>
      <c r="V9" s="248">
        <v>7.5783680000000002</v>
      </c>
      <c r="W9" s="248">
        <v>7.7102810000000002</v>
      </c>
      <c r="X9" s="248">
        <v>7.8529359999999997</v>
      </c>
      <c r="Y9" s="248">
        <v>7.8698069999999998</v>
      </c>
      <c r="Z9" s="248">
        <v>7.9764390000000001</v>
      </c>
      <c r="AA9" s="248">
        <v>8.0765890000000002</v>
      </c>
      <c r="AB9" s="248">
        <v>7.9391600000000002</v>
      </c>
      <c r="AC9" s="248">
        <v>7.8985709999999996</v>
      </c>
      <c r="AD9" s="248">
        <v>8.0125779999999995</v>
      </c>
      <c r="AE9" s="248">
        <v>8.1739669999999993</v>
      </c>
      <c r="AF9" s="248">
        <v>8.384843</v>
      </c>
      <c r="AG9" s="248">
        <v>8.5375589999999999</v>
      </c>
      <c r="AH9" s="248">
        <v>8.6299580000000002</v>
      </c>
      <c r="AI9" s="248">
        <v>8.8144170000000006</v>
      </c>
      <c r="AJ9" s="251">
        <v>3.0000000000000001E-3</v>
      </c>
    </row>
    <row r="10" spans="1:36" x14ac:dyDescent="0.25">
      <c r="A10" s="248" t="s">
        <v>1976</v>
      </c>
      <c r="B10" s="248" t="s">
        <v>3437</v>
      </c>
      <c r="C10" s="248" t="s">
        <v>3438</v>
      </c>
      <c r="D10" s="248" t="s">
        <v>2470</v>
      </c>
      <c r="F10" s="248">
        <v>0</v>
      </c>
      <c r="G10" s="248">
        <v>0</v>
      </c>
      <c r="H10" s="248">
        <v>0</v>
      </c>
      <c r="I10" s="248">
        <v>0</v>
      </c>
      <c r="J10" s="248">
        <v>0</v>
      </c>
      <c r="K10" s="248">
        <v>0</v>
      </c>
      <c r="L10" s="248">
        <v>0</v>
      </c>
      <c r="M10" s="248">
        <v>0</v>
      </c>
      <c r="N10" s="248">
        <v>0</v>
      </c>
      <c r="O10" s="248">
        <v>0</v>
      </c>
      <c r="P10" s="248">
        <v>0</v>
      </c>
      <c r="Q10" s="248">
        <v>0</v>
      </c>
      <c r="R10" s="248">
        <v>0</v>
      </c>
      <c r="S10" s="248">
        <v>0</v>
      </c>
      <c r="T10" s="248">
        <v>0</v>
      </c>
      <c r="U10" s="248">
        <v>0</v>
      </c>
      <c r="V10" s="248">
        <v>0</v>
      </c>
      <c r="W10" s="248">
        <v>0</v>
      </c>
      <c r="X10" s="248">
        <v>0</v>
      </c>
      <c r="Y10" s="248">
        <v>0</v>
      </c>
      <c r="Z10" s="248">
        <v>0</v>
      </c>
      <c r="AA10" s="248">
        <v>0</v>
      </c>
      <c r="AB10" s="248">
        <v>0</v>
      </c>
      <c r="AC10" s="248">
        <v>0</v>
      </c>
      <c r="AD10" s="248">
        <v>0</v>
      </c>
      <c r="AE10" s="248">
        <v>0</v>
      </c>
      <c r="AF10" s="248">
        <v>0</v>
      </c>
      <c r="AG10" s="248">
        <v>0</v>
      </c>
      <c r="AH10" s="248">
        <v>0</v>
      </c>
      <c r="AI10" s="248">
        <v>0</v>
      </c>
      <c r="AJ10" s="248" t="s">
        <v>102</v>
      </c>
    </row>
    <row r="11" spans="1:36" x14ac:dyDescent="0.25">
      <c r="A11" s="248" t="s">
        <v>2484</v>
      </c>
      <c r="B11" s="248" t="s">
        <v>3439</v>
      </c>
      <c r="C11" s="248" t="s">
        <v>3440</v>
      </c>
      <c r="D11" s="248" t="s">
        <v>2470</v>
      </c>
      <c r="F11" s="248">
        <v>9.7379309999999997</v>
      </c>
      <c r="G11" s="248">
        <v>10.734743</v>
      </c>
      <c r="H11" s="248">
        <v>10.670870000000001</v>
      </c>
      <c r="I11" s="248">
        <v>10.758228000000001</v>
      </c>
      <c r="J11" s="248">
        <v>11.07142</v>
      </c>
      <c r="K11" s="248">
        <v>11.086117</v>
      </c>
      <c r="L11" s="248">
        <v>11.00498</v>
      </c>
      <c r="M11" s="248">
        <v>10.767030999999999</v>
      </c>
      <c r="N11" s="248">
        <v>10.647054000000001</v>
      </c>
      <c r="O11" s="248">
        <v>10.627757000000001</v>
      </c>
      <c r="P11" s="248">
        <v>10.649236999999999</v>
      </c>
      <c r="Q11" s="248">
        <v>10.641987</v>
      </c>
      <c r="R11" s="248">
        <v>10.480511999999999</v>
      </c>
      <c r="S11" s="248">
        <v>10.257054999999999</v>
      </c>
      <c r="T11" s="248">
        <v>10.077534</v>
      </c>
      <c r="U11" s="248">
        <v>10.04495</v>
      </c>
      <c r="V11" s="248">
        <v>10.153813</v>
      </c>
      <c r="W11" s="248">
        <v>10.332838000000001</v>
      </c>
      <c r="X11" s="248">
        <v>10.523149</v>
      </c>
      <c r="Y11" s="248">
        <v>10.544708</v>
      </c>
      <c r="Z11" s="248">
        <v>10.68655</v>
      </c>
      <c r="AA11" s="248">
        <v>10.813663</v>
      </c>
      <c r="AB11" s="248">
        <v>10.618296000000001</v>
      </c>
      <c r="AC11" s="248">
        <v>10.56659</v>
      </c>
      <c r="AD11" s="248">
        <v>10.733574000000001</v>
      </c>
      <c r="AE11" s="248">
        <v>10.984792000000001</v>
      </c>
      <c r="AF11" s="248">
        <v>11.28759</v>
      </c>
      <c r="AG11" s="248">
        <v>11.499718</v>
      </c>
      <c r="AH11" s="248">
        <v>11.632406</v>
      </c>
      <c r="AI11" s="248">
        <v>11.878748</v>
      </c>
      <c r="AJ11" s="251">
        <v>7.0000000000000001E-3</v>
      </c>
    </row>
    <row r="12" spans="1:36" x14ac:dyDescent="0.25">
      <c r="A12" s="248" t="s">
        <v>2437</v>
      </c>
      <c r="B12" s="248" t="s">
        <v>3441</v>
      </c>
      <c r="C12" s="248" t="s">
        <v>3442</v>
      </c>
      <c r="D12" s="248" t="s">
        <v>2470</v>
      </c>
      <c r="F12" s="248">
        <v>58.373309999999996</v>
      </c>
      <c r="G12" s="248">
        <v>55.531436999999997</v>
      </c>
      <c r="H12" s="248">
        <v>52.915481999999997</v>
      </c>
      <c r="I12" s="248">
        <v>53.246796000000003</v>
      </c>
      <c r="J12" s="248">
        <v>53.856887999999998</v>
      </c>
      <c r="K12" s="248">
        <v>52.392792</v>
      </c>
      <c r="L12" s="248">
        <v>50.468525</v>
      </c>
      <c r="M12" s="248">
        <v>48.427826000000003</v>
      </c>
      <c r="N12" s="248">
        <v>47.357821999999999</v>
      </c>
      <c r="O12" s="248">
        <v>47.16169</v>
      </c>
      <c r="P12" s="248">
        <v>46.223747000000003</v>
      </c>
      <c r="Q12" s="248">
        <v>45.628250000000001</v>
      </c>
      <c r="R12" s="248">
        <v>44.985905000000002</v>
      </c>
      <c r="S12" s="248">
        <v>44.631259999999997</v>
      </c>
      <c r="T12" s="248">
        <v>44.455544000000003</v>
      </c>
      <c r="U12" s="248">
        <v>44.617462000000003</v>
      </c>
      <c r="V12" s="248">
        <v>44.577025999999996</v>
      </c>
      <c r="W12" s="248">
        <v>44.553153999999999</v>
      </c>
      <c r="X12" s="248">
        <v>44.84346</v>
      </c>
      <c r="Y12" s="248">
        <v>45.158203</v>
      </c>
      <c r="Z12" s="248">
        <v>45.684277000000002</v>
      </c>
      <c r="AA12" s="248">
        <v>46.406342000000002</v>
      </c>
      <c r="AB12" s="248">
        <v>46.683514000000002</v>
      </c>
      <c r="AC12" s="248">
        <v>46.566443999999997</v>
      </c>
      <c r="AD12" s="248">
        <v>46.629852</v>
      </c>
      <c r="AE12" s="248">
        <v>47.037140000000001</v>
      </c>
      <c r="AF12" s="248">
        <v>47.508063999999997</v>
      </c>
      <c r="AG12" s="248">
        <v>47.845027999999999</v>
      </c>
      <c r="AH12" s="248">
        <v>48.230530000000002</v>
      </c>
      <c r="AI12" s="248">
        <v>49.308418000000003</v>
      </c>
      <c r="AJ12" s="251">
        <v>-6.0000000000000001E-3</v>
      </c>
    </row>
    <row r="13" spans="1:36" x14ac:dyDescent="0.25">
      <c r="A13" s="248" t="s">
        <v>2498</v>
      </c>
      <c r="B13" s="248" t="s">
        <v>3443</v>
      </c>
      <c r="C13" s="248" t="s">
        <v>3444</v>
      </c>
      <c r="D13" s="248" t="s">
        <v>2470</v>
      </c>
      <c r="F13" s="248">
        <v>0</v>
      </c>
      <c r="G13" s="248">
        <v>0</v>
      </c>
      <c r="H13" s="248">
        <v>0</v>
      </c>
      <c r="I13" s="248">
        <v>0</v>
      </c>
      <c r="J13" s="248">
        <v>0</v>
      </c>
      <c r="K13" s="248">
        <v>0</v>
      </c>
      <c r="L13" s="248">
        <v>0</v>
      </c>
      <c r="M13" s="248">
        <v>0</v>
      </c>
      <c r="N13" s="248">
        <v>0</v>
      </c>
      <c r="O13" s="248">
        <v>0</v>
      </c>
      <c r="P13" s="248">
        <v>0</v>
      </c>
      <c r="Q13" s="248">
        <v>0</v>
      </c>
      <c r="R13" s="248">
        <v>0</v>
      </c>
      <c r="S13" s="248">
        <v>0</v>
      </c>
      <c r="T13" s="248">
        <v>0</v>
      </c>
      <c r="U13" s="248">
        <v>0</v>
      </c>
      <c r="V13" s="248">
        <v>0</v>
      </c>
      <c r="W13" s="248">
        <v>0</v>
      </c>
      <c r="X13" s="248">
        <v>0</v>
      </c>
      <c r="Y13" s="248">
        <v>0</v>
      </c>
      <c r="Z13" s="248">
        <v>0</v>
      </c>
      <c r="AA13" s="248">
        <v>0</v>
      </c>
      <c r="AB13" s="248">
        <v>0</v>
      </c>
      <c r="AC13" s="248">
        <v>0</v>
      </c>
      <c r="AD13" s="248">
        <v>0</v>
      </c>
      <c r="AE13" s="248">
        <v>0</v>
      </c>
      <c r="AF13" s="248">
        <v>0</v>
      </c>
      <c r="AG13" s="248">
        <v>0</v>
      </c>
      <c r="AH13" s="248">
        <v>0</v>
      </c>
      <c r="AI13" s="248">
        <v>0</v>
      </c>
      <c r="AJ13" s="248" t="s">
        <v>102</v>
      </c>
    </row>
    <row r="14" spans="1:36" x14ac:dyDescent="0.25">
      <c r="A14" s="248" t="s">
        <v>2989</v>
      </c>
      <c r="B14" s="248" t="s">
        <v>3445</v>
      </c>
      <c r="C14" s="248" t="s">
        <v>3446</v>
      </c>
      <c r="D14" s="248" t="s">
        <v>2470</v>
      </c>
      <c r="F14" s="248">
        <v>0</v>
      </c>
      <c r="G14" s="248">
        <v>0</v>
      </c>
      <c r="H14" s="248">
        <v>0</v>
      </c>
      <c r="I14" s="248">
        <v>0</v>
      </c>
      <c r="J14" s="248">
        <v>0</v>
      </c>
      <c r="K14" s="248">
        <v>0</v>
      </c>
      <c r="L14" s="248">
        <v>0</v>
      </c>
      <c r="M14" s="248">
        <v>0</v>
      </c>
      <c r="N14" s="248">
        <v>0</v>
      </c>
      <c r="O14" s="248">
        <v>0</v>
      </c>
      <c r="P14" s="248">
        <v>0</v>
      </c>
      <c r="Q14" s="248">
        <v>0</v>
      </c>
      <c r="R14" s="248">
        <v>0</v>
      </c>
      <c r="S14" s="248">
        <v>0</v>
      </c>
      <c r="T14" s="248">
        <v>0</v>
      </c>
      <c r="U14" s="248">
        <v>0</v>
      </c>
      <c r="V14" s="248">
        <v>0</v>
      </c>
      <c r="W14" s="248">
        <v>0</v>
      </c>
      <c r="X14" s="248">
        <v>0</v>
      </c>
      <c r="Y14" s="248">
        <v>0</v>
      </c>
      <c r="Z14" s="248">
        <v>0</v>
      </c>
      <c r="AA14" s="248">
        <v>0</v>
      </c>
      <c r="AB14" s="248">
        <v>0</v>
      </c>
      <c r="AC14" s="248">
        <v>0</v>
      </c>
      <c r="AD14" s="248">
        <v>0</v>
      </c>
      <c r="AE14" s="248">
        <v>0</v>
      </c>
      <c r="AF14" s="248">
        <v>0</v>
      </c>
      <c r="AG14" s="248">
        <v>0</v>
      </c>
      <c r="AH14" s="248">
        <v>0</v>
      </c>
      <c r="AI14" s="248">
        <v>0</v>
      </c>
      <c r="AJ14" s="248" t="s">
        <v>102</v>
      </c>
    </row>
    <row r="15" spans="1:36" x14ac:dyDescent="0.25">
      <c r="A15" s="248" t="s">
        <v>2637</v>
      </c>
      <c r="B15" s="248" t="s">
        <v>3447</v>
      </c>
      <c r="C15" s="248" t="s">
        <v>3448</v>
      </c>
      <c r="D15" s="248" t="s">
        <v>2470</v>
      </c>
      <c r="F15" s="248">
        <v>312.17578099999997</v>
      </c>
      <c r="G15" s="248">
        <v>297.35604899999998</v>
      </c>
      <c r="H15" s="248">
        <v>283.67401100000001</v>
      </c>
      <c r="I15" s="248">
        <v>287.53106700000001</v>
      </c>
      <c r="J15" s="248">
        <v>293.48971599999999</v>
      </c>
      <c r="K15" s="248">
        <v>286.26763899999997</v>
      </c>
      <c r="L15" s="248">
        <v>276.87976099999997</v>
      </c>
      <c r="M15" s="248">
        <v>268.43420400000002</v>
      </c>
      <c r="N15" s="248">
        <v>264.90844700000002</v>
      </c>
      <c r="O15" s="248">
        <v>265.721924</v>
      </c>
      <c r="P15" s="248">
        <v>261.40737899999999</v>
      </c>
      <c r="Q15" s="248">
        <v>259.921967</v>
      </c>
      <c r="R15" s="248">
        <v>258.13543700000002</v>
      </c>
      <c r="S15" s="248">
        <v>257.93460099999999</v>
      </c>
      <c r="T15" s="248">
        <v>258.47403000000003</v>
      </c>
      <c r="U15" s="248">
        <v>260.38720699999999</v>
      </c>
      <c r="V15" s="248">
        <v>260.41095000000001</v>
      </c>
      <c r="W15" s="248">
        <v>260.36636399999998</v>
      </c>
      <c r="X15" s="248">
        <v>262.40423600000003</v>
      </c>
      <c r="Y15" s="248">
        <v>265.10549900000001</v>
      </c>
      <c r="Z15" s="248">
        <v>268.87426799999997</v>
      </c>
      <c r="AA15" s="248">
        <v>273.92108200000001</v>
      </c>
      <c r="AB15" s="248">
        <v>277.97436499999998</v>
      </c>
      <c r="AC15" s="248">
        <v>278.32601899999997</v>
      </c>
      <c r="AD15" s="248">
        <v>279.029022</v>
      </c>
      <c r="AE15" s="248">
        <v>282.32983400000001</v>
      </c>
      <c r="AF15" s="248">
        <v>286.22207600000002</v>
      </c>
      <c r="AG15" s="248">
        <v>289.72933999999998</v>
      </c>
      <c r="AH15" s="248">
        <v>294.17666600000001</v>
      </c>
      <c r="AI15" s="248">
        <v>304.73156699999998</v>
      </c>
      <c r="AJ15" s="251">
        <v>-1E-3</v>
      </c>
    </row>
    <row r="16" spans="1:36" x14ac:dyDescent="0.25">
      <c r="A16" s="248" t="s">
        <v>2504</v>
      </c>
      <c r="B16" s="248" t="s">
        <v>3449</v>
      </c>
      <c r="C16" s="248" t="s">
        <v>3450</v>
      </c>
      <c r="D16" s="248" t="s">
        <v>2470</v>
      </c>
      <c r="F16" s="248">
        <v>68.611915999999994</v>
      </c>
      <c r="G16" s="248">
        <v>67.960609000000005</v>
      </c>
      <c r="H16" s="248">
        <v>67.226044000000002</v>
      </c>
      <c r="I16" s="248">
        <v>67.817070000000001</v>
      </c>
      <c r="J16" s="248">
        <v>68.789519999999996</v>
      </c>
      <c r="K16" s="248">
        <v>68.729218000000003</v>
      </c>
      <c r="L16" s="248">
        <v>68.523300000000006</v>
      </c>
      <c r="M16" s="248">
        <v>68.295753000000005</v>
      </c>
      <c r="N16" s="248">
        <v>68.244063999999995</v>
      </c>
      <c r="O16" s="248">
        <v>68.322243</v>
      </c>
      <c r="P16" s="248">
        <v>68.420822000000001</v>
      </c>
      <c r="Q16" s="248">
        <v>68.468352999999993</v>
      </c>
      <c r="R16" s="248">
        <v>68.282805999999994</v>
      </c>
      <c r="S16" s="248">
        <v>67.972847000000002</v>
      </c>
      <c r="T16" s="248">
        <v>67.797859000000003</v>
      </c>
      <c r="U16" s="248">
        <v>67.987160000000003</v>
      </c>
      <c r="V16" s="248">
        <v>68.209564</v>
      </c>
      <c r="W16" s="248">
        <v>68.499618999999996</v>
      </c>
      <c r="X16" s="248">
        <v>68.996155000000002</v>
      </c>
      <c r="Y16" s="248">
        <v>69.471817000000001</v>
      </c>
      <c r="Z16" s="248">
        <v>70.311561999999995</v>
      </c>
      <c r="AA16" s="248">
        <v>71.350586000000007</v>
      </c>
      <c r="AB16" s="248">
        <v>71.839973000000001</v>
      </c>
      <c r="AC16" s="248">
        <v>71.879661999999996</v>
      </c>
      <c r="AD16" s="248">
        <v>72.144660999999999</v>
      </c>
      <c r="AE16" s="248">
        <v>73.032096999999993</v>
      </c>
      <c r="AF16" s="248">
        <v>73.996796000000003</v>
      </c>
      <c r="AG16" s="248">
        <v>74.763167999999993</v>
      </c>
      <c r="AH16" s="248">
        <v>75.638076999999996</v>
      </c>
      <c r="AI16" s="248">
        <v>77.784621999999999</v>
      </c>
      <c r="AJ16" s="251">
        <v>4.0000000000000001E-3</v>
      </c>
    </row>
    <row r="17" spans="1:36" x14ac:dyDescent="0.25">
      <c r="A17" s="248" t="s">
        <v>2507</v>
      </c>
      <c r="B17" s="248" t="s">
        <v>3451</v>
      </c>
      <c r="C17" s="248" t="s">
        <v>3452</v>
      </c>
      <c r="D17" s="248" t="s">
        <v>2470</v>
      </c>
      <c r="F17" s="248">
        <v>448.89892600000002</v>
      </c>
      <c r="G17" s="248">
        <v>431.58282500000001</v>
      </c>
      <c r="H17" s="248">
        <v>414.48642000000001</v>
      </c>
      <c r="I17" s="248">
        <v>419.35314899999997</v>
      </c>
      <c r="J17" s="248">
        <v>427.20755000000003</v>
      </c>
      <c r="K17" s="248">
        <v>418.47576900000001</v>
      </c>
      <c r="L17" s="248">
        <v>406.87658699999997</v>
      </c>
      <c r="M17" s="248">
        <v>395.92480499999999</v>
      </c>
      <c r="N17" s="248">
        <v>391.15741000000003</v>
      </c>
      <c r="O17" s="248">
        <v>391.833618</v>
      </c>
      <c r="P17" s="248">
        <v>386.70117199999999</v>
      </c>
      <c r="Q17" s="248">
        <v>384.66055299999999</v>
      </c>
      <c r="R17" s="248">
        <v>381.88467400000002</v>
      </c>
      <c r="S17" s="248">
        <v>380.79574600000001</v>
      </c>
      <c r="T17" s="248">
        <v>380.80496199999999</v>
      </c>
      <c r="U17" s="248">
        <v>383.03677399999998</v>
      </c>
      <c r="V17" s="248">
        <v>383.35134900000003</v>
      </c>
      <c r="W17" s="248">
        <v>383.75195300000001</v>
      </c>
      <c r="X17" s="248">
        <v>386.766998</v>
      </c>
      <c r="Y17" s="248">
        <v>390.28021200000001</v>
      </c>
      <c r="Z17" s="248">
        <v>395.55664100000001</v>
      </c>
      <c r="AA17" s="248">
        <v>402.491669</v>
      </c>
      <c r="AB17" s="248">
        <v>407.11615</v>
      </c>
      <c r="AC17" s="248">
        <v>407.33871499999998</v>
      </c>
      <c r="AD17" s="248">
        <v>408.53710899999999</v>
      </c>
      <c r="AE17" s="248">
        <v>413.38388099999997</v>
      </c>
      <c r="AF17" s="248">
        <v>419.01452599999999</v>
      </c>
      <c r="AG17" s="248">
        <v>423.83728000000002</v>
      </c>
      <c r="AH17" s="248">
        <v>429.67767300000003</v>
      </c>
      <c r="AI17" s="248">
        <v>443.70336900000001</v>
      </c>
      <c r="AJ17" s="251">
        <v>0</v>
      </c>
    </row>
    <row r="18" spans="1:36" x14ac:dyDescent="0.25">
      <c r="A18" s="248" t="s">
        <v>3453</v>
      </c>
      <c r="C18" s="248" t="s">
        <v>3454</v>
      </c>
    </row>
    <row r="19" spans="1:36" x14ac:dyDescent="0.25">
      <c r="A19" s="248" t="s">
        <v>2626</v>
      </c>
      <c r="B19" s="248" t="s">
        <v>3455</v>
      </c>
      <c r="C19" s="248" t="s">
        <v>3456</v>
      </c>
      <c r="D19" s="248" t="s">
        <v>2470</v>
      </c>
      <c r="F19" s="248">
        <v>1.0384659999999999</v>
      </c>
      <c r="G19" s="248">
        <v>2.0600429999999998</v>
      </c>
      <c r="H19" s="248">
        <v>2.2027580000000002</v>
      </c>
      <c r="I19" s="248">
        <v>2.2034470000000002</v>
      </c>
      <c r="J19" s="248">
        <v>2.1991000000000001</v>
      </c>
      <c r="K19" s="248">
        <v>2.175268</v>
      </c>
      <c r="L19" s="248">
        <v>2.1390060000000002</v>
      </c>
      <c r="M19" s="248">
        <v>2.0908500000000001</v>
      </c>
      <c r="N19" s="248">
        <v>2.0398200000000002</v>
      </c>
      <c r="O19" s="248">
        <v>2.0004469999999999</v>
      </c>
      <c r="P19" s="248">
        <v>1.9688840000000001</v>
      </c>
      <c r="Q19" s="248">
        <v>1.943616</v>
      </c>
      <c r="R19" s="248">
        <v>1.9150389999999999</v>
      </c>
      <c r="S19" s="248">
        <v>1.896557</v>
      </c>
      <c r="T19" s="248">
        <v>1.887189</v>
      </c>
      <c r="U19" s="248">
        <v>1.872028</v>
      </c>
      <c r="V19" s="248">
        <v>1.844384</v>
      </c>
      <c r="W19" s="248">
        <v>1.815785</v>
      </c>
      <c r="X19" s="248">
        <v>1.7955399999999999</v>
      </c>
      <c r="Y19" s="248">
        <v>1.7668280000000001</v>
      </c>
      <c r="Z19" s="248">
        <v>1.741349</v>
      </c>
      <c r="AA19" s="248">
        <v>1.7212369999999999</v>
      </c>
      <c r="AB19" s="248">
        <v>1.697503</v>
      </c>
      <c r="AC19" s="248">
        <v>1.676007</v>
      </c>
      <c r="AD19" s="248">
        <v>1.6678090000000001</v>
      </c>
      <c r="AE19" s="248">
        <v>1.6691609999999999</v>
      </c>
      <c r="AF19" s="248">
        <v>1.6679079999999999</v>
      </c>
      <c r="AG19" s="248">
        <v>1.658539</v>
      </c>
      <c r="AH19" s="248">
        <v>1.6459220000000001</v>
      </c>
      <c r="AI19" s="248">
        <v>1.6436660000000001</v>
      </c>
      <c r="AJ19" s="251">
        <v>1.6E-2</v>
      </c>
    </row>
    <row r="20" spans="1:36" x14ac:dyDescent="0.25">
      <c r="A20" s="248" t="s">
        <v>1975</v>
      </c>
      <c r="B20" s="248" t="s">
        <v>3457</v>
      </c>
      <c r="C20" s="248" t="s">
        <v>3458</v>
      </c>
      <c r="D20" s="248" t="s">
        <v>2470</v>
      </c>
      <c r="F20" s="248">
        <v>0</v>
      </c>
      <c r="G20" s="248">
        <v>0</v>
      </c>
      <c r="H20" s="248">
        <v>0</v>
      </c>
      <c r="I20" s="248">
        <v>0</v>
      </c>
      <c r="J20" s="248">
        <v>0</v>
      </c>
      <c r="K20" s="248">
        <v>0</v>
      </c>
      <c r="L20" s="248">
        <v>0</v>
      </c>
      <c r="M20" s="248">
        <v>0</v>
      </c>
      <c r="N20" s="248">
        <v>0</v>
      </c>
      <c r="O20" s="248">
        <v>0</v>
      </c>
      <c r="P20" s="248">
        <v>0</v>
      </c>
      <c r="Q20" s="248">
        <v>0</v>
      </c>
      <c r="R20" s="248">
        <v>0</v>
      </c>
      <c r="S20" s="248">
        <v>0</v>
      </c>
      <c r="T20" s="248">
        <v>0</v>
      </c>
      <c r="U20" s="248">
        <v>0</v>
      </c>
      <c r="V20" s="248">
        <v>0</v>
      </c>
      <c r="W20" s="248">
        <v>0</v>
      </c>
      <c r="X20" s="248">
        <v>0</v>
      </c>
      <c r="Y20" s="248">
        <v>0</v>
      </c>
      <c r="Z20" s="248">
        <v>0</v>
      </c>
      <c r="AA20" s="248">
        <v>0</v>
      </c>
      <c r="AB20" s="248">
        <v>0</v>
      </c>
      <c r="AC20" s="248">
        <v>0</v>
      </c>
      <c r="AD20" s="248">
        <v>0</v>
      </c>
      <c r="AE20" s="248">
        <v>0</v>
      </c>
      <c r="AF20" s="248">
        <v>0</v>
      </c>
      <c r="AG20" s="248">
        <v>0</v>
      </c>
      <c r="AH20" s="248">
        <v>0</v>
      </c>
      <c r="AI20" s="248">
        <v>0</v>
      </c>
      <c r="AJ20" s="248" t="s">
        <v>102</v>
      </c>
    </row>
    <row r="21" spans="1:36" x14ac:dyDescent="0.25">
      <c r="A21" s="248" t="s">
        <v>1976</v>
      </c>
      <c r="B21" s="248" t="s">
        <v>3459</v>
      </c>
      <c r="C21" s="248" t="s">
        <v>3460</v>
      </c>
      <c r="D21" s="248" t="s">
        <v>2470</v>
      </c>
      <c r="F21" s="248">
        <v>1.13E-4</v>
      </c>
      <c r="G21" s="248">
        <v>1.17E-4</v>
      </c>
      <c r="H21" s="248">
        <v>1.21E-4</v>
      </c>
      <c r="I21" s="248">
        <v>1.25E-4</v>
      </c>
      <c r="J21" s="248">
        <v>1.2799999999999999E-4</v>
      </c>
      <c r="K21" s="248">
        <v>1.3100000000000001E-4</v>
      </c>
      <c r="L21" s="248">
        <v>1.34E-4</v>
      </c>
      <c r="M21" s="248">
        <v>1.37E-4</v>
      </c>
      <c r="N21" s="248">
        <v>1.3899999999999999E-4</v>
      </c>
      <c r="O21" s="248">
        <v>1.4100000000000001E-4</v>
      </c>
      <c r="P21" s="248">
        <v>1.4200000000000001E-4</v>
      </c>
      <c r="Q21" s="248">
        <v>1.4300000000000001E-4</v>
      </c>
      <c r="R21" s="248">
        <v>1.4300000000000001E-4</v>
      </c>
      <c r="S21" s="248">
        <v>1.4300000000000001E-4</v>
      </c>
      <c r="T21" s="248">
        <v>1.4300000000000001E-4</v>
      </c>
      <c r="U21" s="248">
        <v>1.4300000000000001E-4</v>
      </c>
      <c r="V21" s="248">
        <v>1.4300000000000001E-4</v>
      </c>
      <c r="W21" s="248">
        <v>1.4300000000000001E-4</v>
      </c>
      <c r="X21" s="248">
        <v>1.4300000000000001E-4</v>
      </c>
      <c r="Y21" s="248">
        <v>1.4300000000000001E-4</v>
      </c>
      <c r="Z21" s="248">
        <v>1.4300000000000001E-4</v>
      </c>
      <c r="AA21" s="248">
        <v>1.4300000000000001E-4</v>
      </c>
      <c r="AB21" s="248">
        <v>1.4300000000000001E-4</v>
      </c>
      <c r="AC21" s="248">
        <v>1.4300000000000001E-4</v>
      </c>
      <c r="AD21" s="248">
        <v>1.4300000000000001E-4</v>
      </c>
      <c r="AE21" s="248">
        <v>1.4300000000000001E-4</v>
      </c>
      <c r="AF21" s="248">
        <v>1.4300000000000001E-4</v>
      </c>
      <c r="AG21" s="248">
        <v>1.4300000000000001E-4</v>
      </c>
      <c r="AH21" s="248">
        <v>1.4300000000000001E-4</v>
      </c>
      <c r="AI21" s="248">
        <v>1.4300000000000001E-4</v>
      </c>
      <c r="AJ21" s="251">
        <v>8.0000000000000002E-3</v>
      </c>
    </row>
    <row r="22" spans="1:36" x14ac:dyDescent="0.25">
      <c r="A22" s="248" t="s">
        <v>2484</v>
      </c>
      <c r="B22" s="248" t="s">
        <v>3461</v>
      </c>
      <c r="C22" s="248" t="s">
        <v>3462</v>
      </c>
      <c r="D22" s="248" t="s">
        <v>2470</v>
      </c>
      <c r="F22" s="248">
        <v>1.0385789999999999</v>
      </c>
      <c r="G22" s="248">
        <v>2.0601600000000002</v>
      </c>
      <c r="H22" s="248">
        <v>2.2028789999999998</v>
      </c>
      <c r="I22" s="248">
        <v>2.2035719999999999</v>
      </c>
      <c r="J22" s="248">
        <v>2.1992289999999999</v>
      </c>
      <c r="K22" s="248">
        <v>2.1753999999999998</v>
      </c>
      <c r="L22" s="248">
        <v>2.139141</v>
      </c>
      <c r="M22" s="248">
        <v>2.0909870000000002</v>
      </c>
      <c r="N22" s="248">
        <v>2.0399590000000001</v>
      </c>
      <c r="O22" s="248">
        <v>2.000588</v>
      </c>
      <c r="P22" s="248">
        <v>1.9690270000000001</v>
      </c>
      <c r="Q22" s="248">
        <v>1.9437580000000001</v>
      </c>
      <c r="R22" s="248">
        <v>1.9151830000000001</v>
      </c>
      <c r="S22" s="248">
        <v>1.896701</v>
      </c>
      <c r="T22" s="248">
        <v>1.887332</v>
      </c>
      <c r="U22" s="248">
        <v>1.872171</v>
      </c>
      <c r="V22" s="248">
        <v>1.844527</v>
      </c>
      <c r="W22" s="248">
        <v>1.8159289999999999</v>
      </c>
      <c r="X22" s="248">
        <v>1.7956829999999999</v>
      </c>
      <c r="Y22" s="248">
        <v>1.7669710000000001</v>
      </c>
      <c r="Z22" s="248">
        <v>1.741493</v>
      </c>
      <c r="AA22" s="248">
        <v>1.7213799999999999</v>
      </c>
      <c r="AB22" s="248">
        <v>1.697646</v>
      </c>
      <c r="AC22" s="248">
        <v>1.67615</v>
      </c>
      <c r="AD22" s="248">
        <v>1.6679520000000001</v>
      </c>
      <c r="AE22" s="248">
        <v>1.6693039999999999</v>
      </c>
      <c r="AF22" s="248">
        <v>1.6680520000000001</v>
      </c>
      <c r="AG22" s="248">
        <v>1.6586829999999999</v>
      </c>
      <c r="AH22" s="248">
        <v>1.646066</v>
      </c>
      <c r="AI22" s="248">
        <v>1.6438090000000001</v>
      </c>
      <c r="AJ22" s="251">
        <v>1.6E-2</v>
      </c>
    </row>
    <row r="23" spans="1:36" x14ac:dyDescent="0.25">
      <c r="A23" s="248" t="s">
        <v>2437</v>
      </c>
      <c r="B23" s="248" t="s">
        <v>3463</v>
      </c>
      <c r="C23" s="248" t="s">
        <v>3464</v>
      </c>
      <c r="D23" s="248" t="s">
        <v>2470</v>
      </c>
      <c r="F23" s="248">
        <v>81.108260999999999</v>
      </c>
      <c r="G23" s="248">
        <v>80.830658</v>
      </c>
      <c r="H23" s="248">
        <v>80.921706999999998</v>
      </c>
      <c r="I23" s="248">
        <v>82.108733999999998</v>
      </c>
      <c r="J23" s="248">
        <v>83.019874999999999</v>
      </c>
      <c r="K23" s="248">
        <v>83.603638000000004</v>
      </c>
      <c r="L23" s="248">
        <v>84.241150000000005</v>
      </c>
      <c r="M23" s="248">
        <v>84.962874999999997</v>
      </c>
      <c r="N23" s="248">
        <v>85.407944000000001</v>
      </c>
      <c r="O23" s="248">
        <v>86.006195000000005</v>
      </c>
      <c r="P23" s="248">
        <v>86.704582000000002</v>
      </c>
      <c r="Q23" s="248">
        <v>87.228393999999994</v>
      </c>
      <c r="R23" s="248">
        <v>87.868178999999998</v>
      </c>
      <c r="S23" s="248">
        <v>88.333008000000007</v>
      </c>
      <c r="T23" s="248">
        <v>89.255645999999999</v>
      </c>
      <c r="U23" s="248">
        <v>90.219939999999994</v>
      </c>
      <c r="V23" s="248">
        <v>91.184769000000003</v>
      </c>
      <c r="W23" s="248">
        <v>92.074271999999993</v>
      </c>
      <c r="X23" s="248">
        <v>93.067977999999997</v>
      </c>
      <c r="Y23" s="248">
        <v>94.069557000000003</v>
      </c>
      <c r="Z23" s="248">
        <v>94.985305999999994</v>
      </c>
      <c r="AA23" s="248">
        <v>96.168869000000001</v>
      </c>
      <c r="AB23" s="248">
        <v>97.793839000000006</v>
      </c>
      <c r="AC23" s="248">
        <v>99.151473999999993</v>
      </c>
      <c r="AD23" s="248">
        <v>100.567291</v>
      </c>
      <c r="AE23" s="248">
        <v>102.30624400000001</v>
      </c>
      <c r="AF23" s="248">
        <v>103.91467299999999</v>
      </c>
      <c r="AG23" s="248">
        <v>105.276917</v>
      </c>
      <c r="AH23" s="248">
        <v>106.66301</v>
      </c>
      <c r="AI23" s="248">
        <v>108.635773</v>
      </c>
      <c r="AJ23" s="251">
        <v>0.01</v>
      </c>
    </row>
    <row r="24" spans="1:36" x14ac:dyDescent="0.25">
      <c r="A24" s="248" t="s">
        <v>2498</v>
      </c>
      <c r="B24" s="248" t="s">
        <v>3465</v>
      </c>
      <c r="C24" s="248" t="s">
        <v>3466</v>
      </c>
      <c r="D24" s="248" t="s">
        <v>2470</v>
      </c>
      <c r="F24" s="248">
        <v>0</v>
      </c>
      <c r="G24" s="248">
        <v>0</v>
      </c>
      <c r="H24" s="248">
        <v>0</v>
      </c>
      <c r="I24" s="248">
        <v>0</v>
      </c>
      <c r="J24" s="248">
        <v>0</v>
      </c>
      <c r="K24" s="248">
        <v>0</v>
      </c>
      <c r="L24" s="248">
        <v>0</v>
      </c>
      <c r="M24" s="248">
        <v>0</v>
      </c>
      <c r="N24" s="248">
        <v>0</v>
      </c>
      <c r="O24" s="248">
        <v>0</v>
      </c>
      <c r="P24" s="248">
        <v>0</v>
      </c>
      <c r="Q24" s="248">
        <v>0</v>
      </c>
      <c r="R24" s="248">
        <v>0</v>
      </c>
      <c r="S24" s="248">
        <v>0</v>
      </c>
      <c r="T24" s="248">
        <v>0</v>
      </c>
      <c r="U24" s="248">
        <v>0</v>
      </c>
      <c r="V24" s="248">
        <v>0</v>
      </c>
      <c r="W24" s="248">
        <v>0</v>
      </c>
      <c r="X24" s="248">
        <v>0</v>
      </c>
      <c r="Y24" s="248">
        <v>0</v>
      </c>
      <c r="Z24" s="248">
        <v>0</v>
      </c>
      <c r="AA24" s="248">
        <v>0</v>
      </c>
      <c r="AB24" s="248">
        <v>0</v>
      </c>
      <c r="AC24" s="248">
        <v>0</v>
      </c>
      <c r="AD24" s="248">
        <v>0</v>
      </c>
      <c r="AE24" s="248">
        <v>0</v>
      </c>
      <c r="AF24" s="248">
        <v>0</v>
      </c>
      <c r="AG24" s="248">
        <v>0</v>
      </c>
      <c r="AH24" s="248">
        <v>0</v>
      </c>
      <c r="AI24" s="248">
        <v>0</v>
      </c>
      <c r="AJ24" s="248" t="s">
        <v>102</v>
      </c>
    </row>
    <row r="25" spans="1:36" x14ac:dyDescent="0.25">
      <c r="A25" s="248" t="s">
        <v>2989</v>
      </c>
      <c r="B25" s="248" t="s">
        <v>3467</v>
      </c>
      <c r="C25" s="248" t="s">
        <v>3468</v>
      </c>
      <c r="D25" s="248" t="s">
        <v>2470</v>
      </c>
      <c r="F25" s="248">
        <v>0</v>
      </c>
      <c r="G25" s="248">
        <v>0</v>
      </c>
      <c r="H25" s="248">
        <v>0</v>
      </c>
      <c r="I25" s="248">
        <v>0</v>
      </c>
      <c r="J25" s="248">
        <v>0</v>
      </c>
      <c r="K25" s="248">
        <v>0</v>
      </c>
      <c r="L25" s="248">
        <v>0</v>
      </c>
      <c r="M25" s="248">
        <v>0</v>
      </c>
      <c r="N25" s="248">
        <v>0</v>
      </c>
      <c r="O25" s="248">
        <v>0</v>
      </c>
      <c r="P25" s="248">
        <v>0</v>
      </c>
      <c r="Q25" s="248">
        <v>0</v>
      </c>
      <c r="R25" s="248">
        <v>0</v>
      </c>
      <c r="S25" s="248">
        <v>0</v>
      </c>
      <c r="T25" s="248">
        <v>0</v>
      </c>
      <c r="U25" s="248">
        <v>0</v>
      </c>
      <c r="V25" s="248">
        <v>0</v>
      </c>
      <c r="W25" s="248">
        <v>0</v>
      </c>
      <c r="X25" s="248">
        <v>0</v>
      </c>
      <c r="Y25" s="248">
        <v>0</v>
      </c>
      <c r="Z25" s="248">
        <v>0</v>
      </c>
      <c r="AA25" s="248">
        <v>0</v>
      </c>
      <c r="AB25" s="248">
        <v>0</v>
      </c>
      <c r="AC25" s="248">
        <v>0</v>
      </c>
      <c r="AD25" s="248">
        <v>0</v>
      </c>
      <c r="AE25" s="248">
        <v>0</v>
      </c>
      <c r="AF25" s="248">
        <v>0</v>
      </c>
      <c r="AG25" s="248">
        <v>0</v>
      </c>
      <c r="AH25" s="248">
        <v>0</v>
      </c>
      <c r="AI25" s="248">
        <v>0</v>
      </c>
      <c r="AJ25" s="248" t="s">
        <v>102</v>
      </c>
    </row>
    <row r="26" spans="1:36" x14ac:dyDescent="0.25">
      <c r="A26" s="248" t="s">
        <v>2637</v>
      </c>
      <c r="B26" s="248" t="s">
        <v>3469</v>
      </c>
      <c r="C26" s="248" t="s">
        <v>3470</v>
      </c>
      <c r="D26" s="248" t="s">
        <v>2470</v>
      </c>
      <c r="F26" s="248">
        <v>0</v>
      </c>
      <c r="G26" s="248">
        <v>0</v>
      </c>
      <c r="H26" s="248">
        <v>0</v>
      </c>
      <c r="I26" s="248">
        <v>0</v>
      </c>
      <c r="J26" s="248">
        <v>0</v>
      </c>
      <c r="K26" s="248">
        <v>0</v>
      </c>
      <c r="L26" s="248">
        <v>0</v>
      </c>
      <c r="M26" s="248">
        <v>0</v>
      </c>
      <c r="N26" s="248">
        <v>0</v>
      </c>
      <c r="O26" s="248">
        <v>0</v>
      </c>
      <c r="P26" s="248">
        <v>0</v>
      </c>
      <c r="Q26" s="248">
        <v>0</v>
      </c>
      <c r="R26" s="248">
        <v>0</v>
      </c>
      <c r="S26" s="248">
        <v>0</v>
      </c>
      <c r="T26" s="248">
        <v>0</v>
      </c>
      <c r="U26" s="248">
        <v>0</v>
      </c>
      <c r="V26" s="248">
        <v>0</v>
      </c>
      <c r="W26" s="248">
        <v>0</v>
      </c>
      <c r="X26" s="248">
        <v>0</v>
      </c>
      <c r="Y26" s="248">
        <v>0</v>
      </c>
      <c r="Z26" s="248">
        <v>0</v>
      </c>
      <c r="AA26" s="248">
        <v>0</v>
      </c>
      <c r="AB26" s="248">
        <v>0</v>
      </c>
      <c r="AC26" s="248">
        <v>0</v>
      </c>
      <c r="AD26" s="248">
        <v>0</v>
      </c>
      <c r="AE26" s="248">
        <v>0</v>
      </c>
      <c r="AF26" s="248">
        <v>0</v>
      </c>
      <c r="AG26" s="248">
        <v>0</v>
      </c>
      <c r="AH26" s="248">
        <v>0</v>
      </c>
      <c r="AI26" s="248">
        <v>0</v>
      </c>
      <c r="AJ26" s="248" t="s">
        <v>102</v>
      </c>
    </row>
    <row r="27" spans="1:36" x14ac:dyDescent="0.25">
      <c r="A27" s="248" t="s">
        <v>2504</v>
      </c>
      <c r="B27" s="248" t="s">
        <v>3471</v>
      </c>
      <c r="C27" s="248" t="s">
        <v>3472</v>
      </c>
      <c r="D27" s="248" t="s">
        <v>2470</v>
      </c>
      <c r="F27" s="248">
        <v>165.042145</v>
      </c>
      <c r="G27" s="248">
        <v>164.42434700000001</v>
      </c>
      <c r="H27" s="248">
        <v>164.50100699999999</v>
      </c>
      <c r="I27" s="248">
        <v>165.69477800000001</v>
      </c>
      <c r="J27" s="248">
        <v>166.74468999999999</v>
      </c>
      <c r="K27" s="248">
        <v>167.68798799999999</v>
      </c>
      <c r="L27" s="248">
        <v>169.050827</v>
      </c>
      <c r="M27" s="248">
        <v>171.15701300000001</v>
      </c>
      <c r="N27" s="248">
        <v>172.464249</v>
      </c>
      <c r="O27" s="248">
        <v>173.73161300000001</v>
      </c>
      <c r="P27" s="248">
        <v>174.960159</v>
      </c>
      <c r="Q27" s="248">
        <v>176.39988700000001</v>
      </c>
      <c r="R27" s="248">
        <v>177.53291300000001</v>
      </c>
      <c r="S27" s="248">
        <v>177.84393299999999</v>
      </c>
      <c r="T27" s="248">
        <v>179.02773999999999</v>
      </c>
      <c r="U27" s="248">
        <v>180.24496500000001</v>
      </c>
      <c r="V27" s="248">
        <v>181.68670700000001</v>
      </c>
      <c r="W27" s="248">
        <v>182.91751099999999</v>
      </c>
      <c r="X27" s="248">
        <v>184.371399</v>
      </c>
      <c r="Y27" s="248">
        <v>185.74269100000001</v>
      </c>
      <c r="Z27" s="248">
        <v>187.08935500000001</v>
      </c>
      <c r="AA27" s="248">
        <v>188.76101700000001</v>
      </c>
      <c r="AB27" s="248">
        <v>191.10900899999999</v>
      </c>
      <c r="AC27" s="248">
        <v>192.952652</v>
      </c>
      <c r="AD27" s="248">
        <v>194.69783000000001</v>
      </c>
      <c r="AE27" s="248">
        <v>197.33296200000001</v>
      </c>
      <c r="AF27" s="248">
        <v>199.598343</v>
      </c>
      <c r="AG27" s="248">
        <v>201.466217</v>
      </c>
      <c r="AH27" s="248">
        <v>203.40600599999999</v>
      </c>
      <c r="AI27" s="248">
        <v>206.43292199999999</v>
      </c>
      <c r="AJ27" s="251">
        <v>8.0000000000000002E-3</v>
      </c>
    </row>
    <row r="28" spans="1:36" x14ac:dyDescent="0.25">
      <c r="A28" s="248" t="s">
        <v>2507</v>
      </c>
      <c r="B28" s="248" t="s">
        <v>3473</v>
      </c>
      <c r="C28" s="248" t="s">
        <v>3474</v>
      </c>
      <c r="D28" s="248" t="s">
        <v>2470</v>
      </c>
      <c r="F28" s="248">
        <v>247.18899500000001</v>
      </c>
      <c r="G28" s="248">
        <v>247.315155</v>
      </c>
      <c r="H28" s="248">
        <v>247.625595</v>
      </c>
      <c r="I28" s="248">
        <v>250.00708</v>
      </c>
      <c r="J28" s="248">
        <v>251.96379099999999</v>
      </c>
      <c r="K28" s="248">
        <v>253.467026</v>
      </c>
      <c r="L28" s="248">
        <v>255.43112199999999</v>
      </c>
      <c r="M28" s="248">
        <v>258.21087599999998</v>
      </c>
      <c r="N28" s="248">
        <v>259.91217</v>
      </c>
      <c r="O28" s="248">
        <v>261.73840300000001</v>
      </c>
      <c r="P28" s="248">
        <v>263.633759</v>
      </c>
      <c r="Q28" s="248">
        <v>265.57202100000001</v>
      </c>
      <c r="R28" s="248">
        <v>267.316284</v>
      </c>
      <c r="S28" s="248">
        <v>268.07363900000001</v>
      </c>
      <c r="T28" s="248">
        <v>270.17071499999997</v>
      </c>
      <c r="U28" s="248">
        <v>272.33706699999999</v>
      </c>
      <c r="V28" s="248">
        <v>274.716003</v>
      </c>
      <c r="W28" s="248">
        <v>276.80770899999999</v>
      </c>
      <c r="X28" s="248">
        <v>279.23504600000001</v>
      </c>
      <c r="Y28" s="248">
        <v>281.57922400000001</v>
      </c>
      <c r="Z28" s="248">
        <v>283.81616200000002</v>
      </c>
      <c r="AA28" s="248">
        <v>286.651276</v>
      </c>
      <c r="AB28" s="248">
        <v>290.60049400000003</v>
      </c>
      <c r="AC28" s="248">
        <v>293.78027300000002</v>
      </c>
      <c r="AD28" s="248">
        <v>296.93307499999997</v>
      </c>
      <c r="AE28" s="248">
        <v>301.30850199999998</v>
      </c>
      <c r="AF28" s="248">
        <v>305.181061</v>
      </c>
      <c r="AG28" s="248">
        <v>308.40182499999997</v>
      </c>
      <c r="AH28" s="248">
        <v>311.71508799999998</v>
      </c>
      <c r="AI28" s="248">
        <v>316.71249399999999</v>
      </c>
      <c r="AJ28" s="251">
        <v>8.9999999999999993E-3</v>
      </c>
    </row>
    <row r="29" spans="1:36" x14ac:dyDescent="0.25">
      <c r="A29" s="248" t="s">
        <v>3475</v>
      </c>
      <c r="C29" s="248" t="s">
        <v>3476</v>
      </c>
    </row>
    <row r="30" spans="1:36" x14ac:dyDescent="0.25">
      <c r="A30" s="248" t="s">
        <v>2626</v>
      </c>
      <c r="B30" s="248" t="s">
        <v>3477</v>
      </c>
      <c r="C30" s="248" t="s">
        <v>3478</v>
      </c>
      <c r="D30" s="248" t="s">
        <v>2470</v>
      </c>
      <c r="F30" s="248">
        <v>6.9960690000000003</v>
      </c>
      <c r="G30" s="248">
        <v>14.008421999999999</v>
      </c>
      <c r="H30" s="248">
        <v>13.572861</v>
      </c>
      <c r="I30" s="248">
        <v>12.722861</v>
      </c>
      <c r="J30" s="248">
        <v>12.336069</v>
      </c>
      <c r="K30" s="248">
        <v>12.091867000000001</v>
      </c>
      <c r="L30" s="248">
        <v>11.904779</v>
      </c>
      <c r="M30" s="248">
        <v>11.919689999999999</v>
      </c>
      <c r="N30" s="248">
        <v>11.928376999999999</v>
      </c>
      <c r="O30" s="248">
        <v>11.924884</v>
      </c>
      <c r="P30" s="248">
        <v>11.914481</v>
      </c>
      <c r="Q30" s="248">
        <v>11.891209999999999</v>
      </c>
      <c r="R30" s="248">
        <v>11.921347000000001</v>
      </c>
      <c r="S30" s="248">
        <v>11.905963</v>
      </c>
      <c r="T30" s="248">
        <v>11.872643</v>
      </c>
      <c r="U30" s="248">
        <v>11.859003</v>
      </c>
      <c r="V30" s="248">
        <v>11.880153</v>
      </c>
      <c r="W30" s="248">
        <v>11.895766999999999</v>
      </c>
      <c r="X30" s="248">
        <v>11.949934000000001</v>
      </c>
      <c r="Y30" s="248">
        <v>11.92975</v>
      </c>
      <c r="Z30" s="248">
        <v>11.975705</v>
      </c>
      <c r="AA30" s="248">
        <v>12.035079</v>
      </c>
      <c r="AB30" s="248">
        <v>12.040044</v>
      </c>
      <c r="AC30" s="248">
        <v>12.043149</v>
      </c>
      <c r="AD30" s="248">
        <v>12.053518</v>
      </c>
      <c r="AE30" s="248">
        <v>12.096289000000001</v>
      </c>
      <c r="AF30" s="248">
        <v>12.165717000000001</v>
      </c>
      <c r="AG30" s="248">
        <v>12.2218</v>
      </c>
      <c r="AH30" s="248">
        <v>12.279769999999999</v>
      </c>
      <c r="AI30" s="248">
        <v>12.355340999999999</v>
      </c>
      <c r="AJ30" s="251">
        <v>0.02</v>
      </c>
    </row>
    <row r="31" spans="1:36" x14ac:dyDescent="0.25">
      <c r="A31" s="248" t="s">
        <v>1975</v>
      </c>
      <c r="B31" s="248" t="s">
        <v>3479</v>
      </c>
      <c r="C31" s="248" t="s">
        <v>3480</v>
      </c>
      <c r="D31" s="248" t="s">
        <v>2470</v>
      </c>
      <c r="F31" s="248">
        <v>36.321350000000002</v>
      </c>
      <c r="G31" s="248">
        <v>34.309874999999998</v>
      </c>
      <c r="H31" s="248">
        <v>34.050068000000003</v>
      </c>
      <c r="I31" s="248">
        <v>33.168339000000003</v>
      </c>
      <c r="J31" s="248">
        <v>32.817005000000002</v>
      </c>
      <c r="K31" s="248">
        <v>32.545059000000002</v>
      </c>
      <c r="L31" s="248">
        <v>32.306843000000001</v>
      </c>
      <c r="M31" s="248">
        <v>32.204158999999997</v>
      </c>
      <c r="N31" s="248">
        <v>32.068398000000002</v>
      </c>
      <c r="O31" s="248">
        <v>31.918714999999999</v>
      </c>
      <c r="P31" s="248">
        <v>31.725491999999999</v>
      </c>
      <c r="Q31" s="248">
        <v>31.486170000000001</v>
      </c>
      <c r="R31" s="248">
        <v>31.297834000000002</v>
      </c>
      <c r="S31" s="248">
        <v>31.068138000000001</v>
      </c>
      <c r="T31" s="248">
        <v>30.812695000000001</v>
      </c>
      <c r="U31" s="248">
        <v>30.586655</v>
      </c>
      <c r="V31" s="248">
        <v>30.401022000000001</v>
      </c>
      <c r="W31" s="248">
        <v>30.208912000000002</v>
      </c>
      <c r="X31" s="248">
        <v>30.073326000000002</v>
      </c>
      <c r="Y31" s="248">
        <v>29.825026000000001</v>
      </c>
      <c r="Z31" s="248">
        <v>29.663696000000002</v>
      </c>
      <c r="AA31" s="248">
        <v>29.533821</v>
      </c>
      <c r="AB31" s="248">
        <v>29.338875000000002</v>
      </c>
      <c r="AC31" s="248">
        <v>29.135227</v>
      </c>
      <c r="AD31" s="248">
        <v>28.967113000000001</v>
      </c>
      <c r="AE31" s="248">
        <v>28.808368999999999</v>
      </c>
      <c r="AF31" s="248">
        <v>28.702347</v>
      </c>
      <c r="AG31" s="248">
        <v>28.587357000000001</v>
      </c>
      <c r="AH31" s="248">
        <v>28.46302</v>
      </c>
      <c r="AI31" s="248">
        <v>28.376491999999999</v>
      </c>
      <c r="AJ31" s="251">
        <v>-8.0000000000000002E-3</v>
      </c>
    </row>
    <row r="32" spans="1:36" x14ac:dyDescent="0.25">
      <c r="A32" s="248" t="s">
        <v>1976</v>
      </c>
      <c r="B32" s="248" t="s">
        <v>3481</v>
      </c>
      <c r="C32" s="248" t="s">
        <v>3482</v>
      </c>
      <c r="D32" s="248" t="s">
        <v>2470</v>
      </c>
      <c r="F32" s="248">
        <v>1.3364579999999999</v>
      </c>
      <c r="G32" s="248">
        <v>1.3425100000000001</v>
      </c>
      <c r="H32" s="248">
        <v>1.374455</v>
      </c>
      <c r="I32" s="248">
        <v>1.4089989999999999</v>
      </c>
      <c r="J32" s="248">
        <v>1.4304079999999999</v>
      </c>
      <c r="K32" s="248">
        <v>1.448221</v>
      </c>
      <c r="L32" s="248">
        <v>1.460046</v>
      </c>
      <c r="M32" s="248">
        <v>1.4669589999999999</v>
      </c>
      <c r="N32" s="248">
        <v>1.4686699999999999</v>
      </c>
      <c r="O32" s="248">
        <v>1.4651270000000001</v>
      </c>
      <c r="P32" s="248">
        <v>1.4562850000000001</v>
      </c>
      <c r="Q32" s="248">
        <v>1.442191</v>
      </c>
      <c r="R32" s="248">
        <v>1.4228780000000001</v>
      </c>
      <c r="S32" s="248">
        <v>1.4012370000000001</v>
      </c>
      <c r="T32" s="248">
        <v>1.3800520000000001</v>
      </c>
      <c r="U32" s="248">
        <v>1.359283</v>
      </c>
      <c r="V32" s="248">
        <v>1.3388640000000001</v>
      </c>
      <c r="W32" s="248">
        <v>1.318684</v>
      </c>
      <c r="X32" s="248">
        <v>1.298813</v>
      </c>
      <c r="Y32" s="248">
        <v>1.2789809999999999</v>
      </c>
      <c r="Z32" s="248">
        <v>1.2593449999999999</v>
      </c>
      <c r="AA32" s="248">
        <v>1.239987</v>
      </c>
      <c r="AB32" s="248">
        <v>1.2209540000000001</v>
      </c>
      <c r="AC32" s="248">
        <v>1.202207</v>
      </c>
      <c r="AD32" s="248">
        <v>1.1838649999999999</v>
      </c>
      <c r="AE32" s="248">
        <v>1.165853</v>
      </c>
      <c r="AF32" s="248">
        <v>1.148163</v>
      </c>
      <c r="AG32" s="248">
        <v>1.130782</v>
      </c>
      <c r="AH32" s="248">
        <v>1.113642</v>
      </c>
      <c r="AI32" s="248">
        <v>1.0967960000000001</v>
      </c>
      <c r="AJ32" s="251">
        <v>-7.0000000000000001E-3</v>
      </c>
    </row>
    <row r="33" spans="1:36" x14ac:dyDescent="0.25">
      <c r="A33" s="248" t="s">
        <v>1978</v>
      </c>
      <c r="B33" s="248" t="s">
        <v>3483</v>
      </c>
      <c r="C33" s="248" t="s">
        <v>3484</v>
      </c>
      <c r="D33" s="248" t="s">
        <v>2470</v>
      </c>
      <c r="F33" s="248">
        <v>54.866165000000002</v>
      </c>
      <c r="G33" s="248">
        <v>44.947014000000003</v>
      </c>
      <c r="H33" s="248">
        <v>44.437339999999999</v>
      </c>
      <c r="I33" s="248">
        <v>32.242381999999999</v>
      </c>
      <c r="J33" s="248">
        <v>28.234445999999998</v>
      </c>
      <c r="K33" s="248">
        <v>26.178667000000001</v>
      </c>
      <c r="L33" s="248">
        <v>24.297809999999998</v>
      </c>
      <c r="M33" s="248">
        <v>27.133825000000002</v>
      </c>
      <c r="N33" s="248">
        <v>29.819255999999999</v>
      </c>
      <c r="O33" s="248">
        <v>31.381903000000001</v>
      </c>
      <c r="P33" s="248">
        <v>32.508212999999998</v>
      </c>
      <c r="Q33" s="248">
        <v>33.335757999999998</v>
      </c>
      <c r="R33" s="248">
        <v>34.408276000000001</v>
      </c>
      <c r="S33" s="248">
        <v>34.420132000000002</v>
      </c>
      <c r="T33" s="248">
        <v>33.595367000000003</v>
      </c>
      <c r="U33" s="248">
        <v>33.112656000000001</v>
      </c>
      <c r="V33" s="248">
        <v>33.357982999999997</v>
      </c>
      <c r="W33" s="248">
        <v>33.505752999999999</v>
      </c>
      <c r="X33" s="248">
        <v>34.329788000000001</v>
      </c>
      <c r="Y33" s="248">
        <v>32.802475000000001</v>
      </c>
      <c r="Z33" s="248">
        <v>33.358252999999998</v>
      </c>
      <c r="AA33" s="248">
        <v>33.695838999999999</v>
      </c>
      <c r="AB33" s="248">
        <v>32.414977999999998</v>
      </c>
      <c r="AC33" s="248">
        <v>31.444427000000001</v>
      </c>
      <c r="AD33" s="248">
        <v>30.683434999999999</v>
      </c>
      <c r="AE33" s="248">
        <v>30.074916999999999</v>
      </c>
      <c r="AF33" s="248">
        <v>30.170145000000002</v>
      </c>
      <c r="AG33" s="248">
        <v>30.536922000000001</v>
      </c>
      <c r="AH33" s="248">
        <v>30.789169000000001</v>
      </c>
      <c r="AI33" s="248">
        <v>31.465405000000001</v>
      </c>
      <c r="AJ33" s="251">
        <v>-1.9E-2</v>
      </c>
    </row>
    <row r="34" spans="1:36" x14ac:dyDescent="0.25">
      <c r="A34" s="248" t="s">
        <v>2481</v>
      </c>
      <c r="B34" s="248" t="s">
        <v>3485</v>
      </c>
      <c r="C34" s="248" t="s">
        <v>3486</v>
      </c>
      <c r="D34" s="248" t="s">
        <v>2470</v>
      </c>
      <c r="F34" s="248">
        <v>38.593445000000003</v>
      </c>
      <c r="G34" s="248">
        <v>30.794342</v>
      </c>
      <c r="H34" s="248">
        <v>30.024775000000002</v>
      </c>
      <c r="I34" s="248">
        <v>21.420615999999999</v>
      </c>
      <c r="J34" s="248">
        <v>18.549461000000001</v>
      </c>
      <c r="K34" s="248">
        <v>17.033377000000002</v>
      </c>
      <c r="L34" s="248">
        <v>15.672333999999999</v>
      </c>
      <c r="M34" s="248">
        <v>17.404199999999999</v>
      </c>
      <c r="N34" s="248">
        <v>19.057583000000001</v>
      </c>
      <c r="O34" s="248">
        <v>19.996220000000001</v>
      </c>
      <c r="P34" s="248">
        <v>20.673914</v>
      </c>
      <c r="Q34" s="248">
        <v>21.006461999999999</v>
      </c>
      <c r="R34" s="248">
        <v>21.715494</v>
      </c>
      <c r="S34" s="248">
        <v>21.685112</v>
      </c>
      <c r="T34" s="248">
        <v>21.112507000000001</v>
      </c>
      <c r="U34" s="248">
        <v>20.775144999999998</v>
      </c>
      <c r="V34" s="248">
        <v>20.935804000000001</v>
      </c>
      <c r="W34" s="248">
        <v>21.001814</v>
      </c>
      <c r="X34" s="248">
        <v>21.527290000000001</v>
      </c>
      <c r="Y34" s="248">
        <v>20.470217000000002</v>
      </c>
      <c r="Z34" s="248">
        <v>20.776261999999999</v>
      </c>
      <c r="AA34" s="248">
        <v>20.94659</v>
      </c>
      <c r="AB34" s="248">
        <v>20.078724000000001</v>
      </c>
      <c r="AC34" s="248">
        <v>19.42248</v>
      </c>
      <c r="AD34" s="248">
        <v>18.915951</v>
      </c>
      <c r="AE34" s="248">
        <v>18.488461999999998</v>
      </c>
      <c r="AF34" s="248">
        <v>18.517664</v>
      </c>
      <c r="AG34" s="248">
        <v>18.719135000000001</v>
      </c>
      <c r="AH34" s="248">
        <v>18.852530000000002</v>
      </c>
      <c r="AI34" s="248">
        <v>19.261714999999999</v>
      </c>
      <c r="AJ34" s="251">
        <v>-2.4E-2</v>
      </c>
    </row>
    <row r="35" spans="1:36" x14ac:dyDescent="0.25">
      <c r="A35" s="248" t="s">
        <v>2484</v>
      </c>
      <c r="B35" s="248" t="s">
        <v>3487</v>
      </c>
      <c r="C35" s="248" t="s">
        <v>3488</v>
      </c>
      <c r="D35" s="248" t="s">
        <v>2470</v>
      </c>
      <c r="F35" s="248">
        <v>138.113495</v>
      </c>
      <c r="G35" s="248">
        <v>125.40216100000001</v>
      </c>
      <c r="H35" s="248">
        <v>123.459496</v>
      </c>
      <c r="I35" s="248">
        <v>100.963196</v>
      </c>
      <c r="J35" s="248">
        <v>93.367385999999996</v>
      </c>
      <c r="K35" s="248">
        <v>89.297188000000006</v>
      </c>
      <c r="L35" s="248">
        <v>85.641814999999994</v>
      </c>
      <c r="M35" s="248">
        <v>90.128829999999994</v>
      </c>
      <c r="N35" s="248">
        <v>94.342285000000004</v>
      </c>
      <c r="O35" s="248">
        <v>96.686843999999994</v>
      </c>
      <c r="P35" s="248">
        <v>98.278389000000004</v>
      </c>
      <c r="Q35" s="248">
        <v>99.161788999999999</v>
      </c>
      <c r="R35" s="248">
        <v>100.76583100000001</v>
      </c>
      <c r="S35" s="248">
        <v>100.480583</v>
      </c>
      <c r="T35" s="248">
        <v>98.773262000000003</v>
      </c>
      <c r="U35" s="248">
        <v>97.692740999999998</v>
      </c>
      <c r="V35" s="248">
        <v>97.913826</v>
      </c>
      <c r="W35" s="248">
        <v>97.930931000000001</v>
      </c>
      <c r="X35" s="248">
        <v>99.179152999999999</v>
      </c>
      <c r="Y35" s="248">
        <v>96.306449999999998</v>
      </c>
      <c r="Z35" s="248">
        <v>97.033264000000003</v>
      </c>
      <c r="AA35" s="248">
        <v>97.451317000000003</v>
      </c>
      <c r="AB35" s="248">
        <v>95.093575000000001</v>
      </c>
      <c r="AC35" s="248">
        <v>93.247489999999999</v>
      </c>
      <c r="AD35" s="248">
        <v>91.803886000000006</v>
      </c>
      <c r="AE35" s="248">
        <v>90.633887999999999</v>
      </c>
      <c r="AF35" s="248">
        <v>90.704041000000004</v>
      </c>
      <c r="AG35" s="248">
        <v>91.195999</v>
      </c>
      <c r="AH35" s="248">
        <v>91.498131000000001</v>
      </c>
      <c r="AI35" s="248">
        <v>92.555747999999994</v>
      </c>
      <c r="AJ35" s="251">
        <v>-1.4E-2</v>
      </c>
    </row>
    <row r="36" spans="1:36" x14ac:dyDescent="0.25">
      <c r="A36" s="248" t="s">
        <v>2437</v>
      </c>
      <c r="B36" s="248" t="s">
        <v>3489</v>
      </c>
      <c r="C36" s="248" t="s">
        <v>3490</v>
      </c>
      <c r="D36" s="248" t="s">
        <v>2470</v>
      </c>
      <c r="F36" s="248">
        <v>726.87683100000004</v>
      </c>
      <c r="G36" s="248">
        <v>727.64654499999995</v>
      </c>
      <c r="H36" s="248">
        <v>732.25439500000005</v>
      </c>
      <c r="I36" s="248">
        <v>746.70367399999998</v>
      </c>
      <c r="J36" s="248">
        <v>750.57165499999996</v>
      </c>
      <c r="K36" s="248">
        <v>752.52703899999995</v>
      </c>
      <c r="L36" s="248">
        <v>753.91015600000003</v>
      </c>
      <c r="M36" s="248">
        <v>751.83386199999995</v>
      </c>
      <c r="N36" s="248">
        <v>749.68505900000002</v>
      </c>
      <c r="O36" s="248">
        <v>749.900757</v>
      </c>
      <c r="P36" s="248">
        <v>750.55163600000003</v>
      </c>
      <c r="Q36" s="248">
        <v>750.850098</v>
      </c>
      <c r="R36" s="248">
        <v>752.30224599999997</v>
      </c>
      <c r="S36" s="248">
        <v>754.45837400000005</v>
      </c>
      <c r="T36" s="248">
        <v>758.185608</v>
      </c>
      <c r="U36" s="248">
        <v>762.03375200000005</v>
      </c>
      <c r="V36" s="248">
        <v>765.89294400000006</v>
      </c>
      <c r="W36" s="248">
        <v>769.82592799999998</v>
      </c>
      <c r="X36" s="248">
        <v>774.38726799999995</v>
      </c>
      <c r="Y36" s="248">
        <v>780.84533699999997</v>
      </c>
      <c r="Z36" s="248">
        <v>785.82183799999996</v>
      </c>
      <c r="AA36" s="248">
        <v>793.07568400000002</v>
      </c>
      <c r="AB36" s="248">
        <v>802.46862799999997</v>
      </c>
      <c r="AC36" s="248">
        <v>809.74743699999999</v>
      </c>
      <c r="AD36" s="248">
        <v>817.33679199999995</v>
      </c>
      <c r="AE36" s="248">
        <v>826.23620600000004</v>
      </c>
      <c r="AF36" s="248">
        <v>834.98571800000002</v>
      </c>
      <c r="AG36" s="248">
        <v>841.94702099999995</v>
      </c>
      <c r="AH36" s="248">
        <v>849.26806599999998</v>
      </c>
      <c r="AI36" s="248">
        <v>856.28735400000005</v>
      </c>
      <c r="AJ36" s="251">
        <v>6.0000000000000001E-3</v>
      </c>
    </row>
    <row r="37" spans="1:36" x14ac:dyDescent="0.25">
      <c r="A37" s="248" t="s">
        <v>2498</v>
      </c>
      <c r="B37" s="248" t="s">
        <v>3491</v>
      </c>
      <c r="C37" s="248" t="s">
        <v>3492</v>
      </c>
      <c r="D37" s="248" t="s">
        <v>2470</v>
      </c>
      <c r="F37" s="248">
        <v>7.8036890000000003</v>
      </c>
      <c r="G37" s="248">
        <v>7.6846059999999996</v>
      </c>
      <c r="H37" s="248">
        <v>7.6958380000000002</v>
      </c>
      <c r="I37" s="248">
        <v>7.7454739999999997</v>
      </c>
      <c r="J37" s="248">
        <v>7.7891180000000002</v>
      </c>
      <c r="K37" s="248">
        <v>7.8383279999999997</v>
      </c>
      <c r="L37" s="248">
        <v>7.8896819999999996</v>
      </c>
      <c r="M37" s="248">
        <v>7.9498069999999998</v>
      </c>
      <c r="N37" s="248">
        <v>7.9988939999999999</v>
      </c>
      <c r="O37" s="248">
        <v>8.0544499999999992</v>
      </c>
      <c r="P37" s="248">
        <v>8.101388</v>
      </c>
      <c r="Q37" s="248">
        <v>8.1571429999999996</v>
      </c>
      <c r="R37" s="248">
        <v>8.2105899999999998</v>
      </c>
      <c r="S37" s="248">
        <v>8.2473969999999994</v>
      </c>
      <c r="T37" s="248">
        <v>8.2916319999999999</v>
      </c>
      <c r="U37" s="248">
        <v>8.3374140000000008</v>
      </c>
      <c r="V37" s="248">
        <v>8.3910769999999992</v>
      </c>
      <c r="W37" s="248">
        <v>8.4473439999999993</v>
      </c>
      <c r="X37" s="248">
        <v>8.5127509999999997</v>
      </c>
      <c r="Y37" s="248">
        <v>8.5860140000000005</v>
      </c>
      <c r="Z37" s="248">
        <v>8.6561219999999999</v>
      </c>
      <c r="AA37" s="248">
        <v>8.7460459999999998</v>
      </c>
      <c r="AB37" s="248">
        <v>8.845345</v>
      </c>
      <c r="AC37" s="248">
        <v>8.9231719999999992</v>
      </c>
      <c r="AD37" s="248">
        <v>8.9999319999999994</v>
      </c>
      <c r="AE37" s="248">
        <v>9.0969119999999997</v>
      </c>
      <c r="AF37" s="248">
        <v>9.1967739999999996</v>
      </c>
      <c r="AG37" s="248">
        <v>9.2811330000000005</v>
      </c>
      <c r="AH37" s="248">
        <v>9.3717059999999996</v>
      </c>
      <c r="AI37" s="248">
        <v>9.4607930000000007</v>
      </c>
      <c r="AJ37" s="251">
        <v>7.0000000000000001E-3</v>
      </c>
    </row>
    <row r="38" spans="1:36" x14ac:dyDescent="0.25">
      <c r="A38" s="248" t="s">
        <v>2989</v>
      </c>
      <c r="B38" s="248" t="s">
        <v>3493</v>
      </c>
      <c r="C38" s="248" t="s">
        <v>3494</v>
      </c>
      <c r="D38" s="248" t="s">
        <v>2470</v>
      </c>
      <c r="F38" s="248">
        <v>0</v>
      </c>
      <c r="G38" s="248">
        <v>0</v>
      </c>
      <c r="H38" s="248">
        <v>0</v>
      </c>
      <c r="I38" s="248">
        <v>0</v>
      </c>
      <c r="J38" s="248">
        <v>0</v>
      </c>
      <c r="K38" s="248">
        <v>0</v>
      </c>
      <c r="L38" s="248">
        <v>0</v>
      </c>
      <c r="M38" s="248">
        <v>0</v>
      </c>
      <c r="N38" s="248">
        <v>0</v>
      </c>
      <c r="O38" s="248">
        <v>0</v>
      </c>
      <c r="P38" s="248">
        <v>0</v>
      </c>
      <c r="Q38" s="248">
        <v>0</v>
      </c>
      <c r="R38" s="248">
        <v>0</v>
      </c>
      <c r="S38" s="248">
        <v>0</v>
      </c>
      <c r="T38" s="248">
        <v>0</v>
      </c>
      <c r="U38" s="248">
        <v>0</v>
      </c>
      <c r="V38" s="248">
        <v>0</v>
      </c>
      <c r="W38" s="248">
        <v>0</v>
      </c>
      <c r="X38" s="248">
        <v>0</v>
      </c>
      <c r="Y38" s="248">
        <v>0</v>
      </c>
      <c r="Z38" s="248">
        <v>0</v>
      </c>
      <c r="AA38" s="248">
        <v>0</v>
      </c>
      <c r="AB38" s="248">
        <v>0</v>
      </c>
      <c r="AC38" s="248">
        <v>0</v>
      </c>
      <c r="AD38" s="248">
        <v>0</v>
      </c>
      <c r="AE38" s="248">
        <v>0</v>
      </c>
      <c r="AF38" s="248">
        <v>0</v>
      </c>
      <c r="AG38" s="248">
        <v>0</v>
      </c>
      <c r="AH38" s="248">
        <v>0</v>
      </c>
      <c r="AI38" s="248">
        <v>0</v>
      </c>
      <c r="AJ38" s="248" t="s">
        <v>102</v>
      </c>
    </row>
    <row r="39" spans="1:36" x14ac:dyDescent="0.25">
      <c r="A39" s="248" t="s">
        <v>2637</v>
      </c>
      <c r="B39" s="248" t="s">
        <v>3495</v>
      </c>
      <c r="C39" s="248" t="s">
        <v>3496</v>
      </c>
      <c r="D39" s="248" t="s">
        <v>2470</v>
      </c>
      <c r="F39" s="248">
        <v>23.327248000000001</v>
      </c>
      <c r="G39" s="248">
        <v>23.197308</v>
      </c>
      <c r="H39" s="248">
        <v>23.423500000000001</v>
      </c>
      <c r="I39" s="248">
        <v>23.733923000000001</v>
      </c>
      <c r="J39" s="248">
        <v>24.034443</v>
      </c>
      <c r="K39" s="248">
        <v>24.345548999999998</v>
      </c>
      <c r="L39" s="248">
        <v>24.649315000000001</v>
      </c>
      <c r="M39" s="248">
        <v>24.953105999999998</v>
      </c>
      <c r="N39" s="248">
        <v>25.22533</v>
      </c>
      <c r="O39" s="248">
        <v>25.49699</v>
      </c>
      <c r="P39" s="248">
        <v>25.739028999999999</v>
      </c>
      <c r="Q39" s="248">
        <v>25.996880000000001</v>
      </c>
      <c r="R39" s="248">
        <v>26.230564000000001</v>
      </c>
      <c r="S39" s="248">
        <v>26.424831000000001</v>
      </c>
      <c r="T39" s="248">
        <v>26.639392999999998</v>
      </c>
      <c r="U39" s="248">
        <v>26.859898000000001</v>
      </c>
      <c r="V39" s="248">
        <v>27.097007999999999</v>
      </c>
      <c r="W39" s="248">
        <v>27.348483999999999</v>
      </c>
      <c r="X39" s="248">
        <v>27.627903</v>
      </c>
      <c r="Y39" s="248">
        <v>27.926414000000001</v>
      </c>
      <c r="Z39" s="248">
        <v>28.225978999999999</v>
      </c>
      <c r="AA39" s="248">
        <v>28.579079</v>
      </c>
      <c r="AB39" s="248">
        <v>28.955421000000001</v>
      </c>
      <c r="AC39" s="248">
        <v>29.298939000000001</v>
      </c>
      <c r="AD39" s="248">
        <v>29.643639</v>
      </c>
      <c r="AE39" s="248">
        <v>30.04541</v>
      </c>
      <c r="AF39" s="248">
        <v>30.464988999999999</v>
      </c>
      <c r="AG39" s="248">
        <v>30.859179999999999</v>
      </c>
      <c r="AH39" s="248">
        <v>31.268452</v>
      </c>
      <c r="AI39" s="248">
        <v>31.676200999999999</v>
      </c>
      <c r="AJ39" s="251">
        <v>1.0999999999999999E-2</v>
      </c>
    </row>
    <row r="40" spans="1:36" x14ac:dyDescent="0.25">
      <c r="A40" s="248" t="s">
        <v>2504</v>
      </c>
      <c r="B40" s="248" t="s">
        <v>3497</v>
      </c>
      <c r="C40" s="248" t="s">
        <v>3498</v>
      </c>
      <c r="D40" s="248" t="s">
        <v>2470</v>
      </c>
      <c r="F40" s="248">
        <v>463.28521699999999</v>
      </c>
      <c r="G40" s="248">
        <v>458.97872899999999</v>
      </c>
      <c r="H40" s="248">
        <v>459.35900900000001</v>
      </c>
      <c r="I40" s="248">
        <v>459.02105699999998</v>
      </c>
      <c r="J40" s="248">
        <v>457.63348400000001</v>
      </c>
      <c r="K40" s="248">
        <v>457.19949300000002</v>
      </c>
      <c r="L40" s="248">
        <v>457.17681900000002</v>
      </c>
      <c r="M40" s="248">
        <v>457.40612800000002</v>
      </c>
      <c r="N40" s="248">
        <v>457.11218300000002</v>
      </c>
      <c r="O40" s="248">
        <v>457.49117999999999</v>
      </c>
      <c r="P40" s="248">
        <v>457.61376999999999</v>
      </c>
      <c r="Q40" s="248">
        <v>457.98141500000003</v>
      </c>
      <c r="R40" s="248">
        <v>458.55304000000001</v>
      </c>
      <c r="S40" s="248">
        <v>458.57827800000001</v>
      </c>
      <c r="T40" s="248">
        <v>459.35949699999998</v>
      </c>
      <c r="U40" s="248">
        <v>460.30529799999999</v>
      </c>
      <c r="V40" s="248">
        <v>461.863159</v>
      </c>
      <c r="W40" s="248">
        <v>463.289581</v>
      </c>
      <c r="X40" s="248">
        <v>465.40621900000002</v>
      </c>
      <c r="Y40" s="248">
        <v>467.560181</v>
      </c>
      <c r="Z40" s="248">
        <v>469.781769</v>
      </c>
      <c r="AA40" s="248">
        <v>473.09286500000002</v>
      </c>
      <c r="AB40" s="248">
        <v>476.91018700000001</v>
      </c>
      <c r="AC40" s="248">
        <v>479.519226</v>
      </c>
      <c r="AD40" s="248">
        <v>482.010132</v>
      </c>
      <c r="AE40" s="248">
        <v>485.80557299999998</v>
      </c>
      <c r="AF40" s="248">
        <v>489.43579099999999</v>
      </c>
      <c r="AG40" s="248">
        <v>492.23007200000001</v>
      </c>
      <c r="AH40" s="248">
        <v>495.17932100000002</v>
      </c>
      <c r="AI40" s="248">
        <v>498.05816700000003</v>
      </c>
      <c r="AJ40" s="251">
        <v>2E-3</v>
      </c>
    </row>
    <row r="41" spans="1:36" x14ac:dyDescent="0.25">
      <c r="A41" s="248" t="s">
        <v>2507</v>
      </c>
      <c r="B41" s="248" t="s">
        <v>3499</v>
      </c>
      <c r="C41" s="248" t="s">
        <v>3500</v>
      </c>
      <c r="D41" s="248" t="s">
        <v>2470</v>
      </c>
      <c r="F41" s="248">
        <v>1359.4064940000001</v>
      </c>
      <c r="G41" s="248">
        <v>1342.9094239999999</v>
      </c>
      <c r="H41" s="248">
        <v>1346.1922609999999</v>
      </c>
      <c r="I41" s="248">
        <v>1338.1673579999999</v>
      </c>
      <c r="J41" s="248">
        <v>1333.395996</v>
      </c>
      <c r="K41" s="248">
        <v>1331.2075199999999</v>
      </c>
      <c r="L41" s="248">
        <v>1329.267822</v>
      </c>
      <c r="M41" s="248">
        <v>1332.2717290000001</v>
      </c>
      <c r="N41" s="248">
        <v>1334.3637699999999</v>
      </c>
      <c r="O41" s="248">
        <v>1337.630249</v>
      </c>
      <c r="P41" s="248">
        <v>1340.2841800000001</v>
      </c>
      <c r="Q41" s="248">
        <v>1342.1473390000001</v>
      </c>
      <c r="R41" s="248">
        <v>1346.0622559999999</v>
      </c>
      <c r="S41" s="248">
        <v>1348.189453</v>
      </c>
      <c r="T41" s="248">
        <v>1351.2493899999999</v>
      </c>
      <c r="U41" s="248">
        <v>1355.229126</v>
      </c>
      <c r="V41" s="248">
        <v>1361.1579589999999</v>
      </c>
      <c r="W41" s="248">
        <v>1366.8422849999999</v>
      </c>
      <c r="X41" s="248">
        <v>1375.1132809999999</v>
      </c>
      <c r="Y41" s="248">
        <v>1381.224365</v>
      </c>
      <c r="Z41" s="248">
        <v>1389.5189210000001</v>
      </c>
      <c r="AA41" s="248">
        <v>1400.9449460000001</v>
      </c>
      <c r="AB41" s="248">
        <v>1412.273193</v>
      </c>
      <c r="AC41" s="248">
        <v>1420.736328</v>
      </c>
      <c r="AD41" s="248">
        <v>1429.7944339999999</v>
      </c>
      <c r="AE41" s="248">
        <v>1441.8179929999999</v>
      </c>
      <c r="AF41" s="248">
        <v>1454.7873540000001</v>
      </c>
      <c r="AG41" s="248">
        <v>1465.513428</v>
      </c>
      <c r="AH41" s="248">
        <v>1476.585693</v>
      </c>
      <c r="AI41" s="248">
        <v>1488.0383300000001</v>
      </c>
      <c r="AJ41" s="251">
        <v>3.0000000000000001E-3</v>
      </c>
    </row>
    <row r="42" spans="1:36" x14ac:dyDescent="0.25">
      <c r="A42" s="248" t="s">
        <v>411</v>
      </c>
      <c r="C42" s="248" t="s">
        <v>3501</v>
      </c>
    </row>
    <row r="43" spans="1:36" x14ac:dyDescent="0.25">
      <c r="A43" s="248" t="s">
        <v>3502</v>
      </c>
      <c r="B43" s="248" t="s">
        <v>3503</v>
      </c>
      <c r="C43" s="248" t="s">
        <v>3504</v>
      </c>
      <c r="D43" s="248" t="s">
        <v>2461</v>
      </c>
      <c r="F43" s="248">
        <v>109.865883</v>
      </c>
      <c r="G43" s="248">
        <v>103.384575</v>
      </c>
      <c r="H43" s="248">
        <v>97.434769000000003</v>
      </c>
      <c r="I43" s="248">
        <v>97.533112000000003</v>
      </c>
      <c r="J43" s="248">
        <v>98.415633999999997</v>
      </c>
      <c r="K43" s="248">
        <v>94.947829999999996</v>
      </c>
      <c r="L43" s="248">
        <v>90.944564999999997</v>
      </c>
      <c r="M43" s="248">
        <v>87.395415999999997</v>
      </c>
      <c r="N43" s="248">
        <v>85.541420000000002</v>
      </c>
      <c r="O43" s="248">
        <v>85.198097000000004</v>
      </c>
      <c r="P43" s="248">
        <v>83.265372999999997</v>
      </c>
      <c r="Q43" s="248">
        <v>82.290381999999994</v>
      </c>
      <c r="R43" s="248">
        <v>81.322890999999998</v>
      </c>
      <c r="S43" s="248">
        <v>80.921729999999997</v>
      </c>
      <c r="T43" s="248">
        <v>80.755691999999996</v>
      </c>
      <c r="U43" s="248">
        <v>81.034049999999993</v>
      </c>
      <c r="V43" s="248">
        <v>80.751334999999997</v>
      </c>
      <c r="W43" s="248">
        <v>80.406363999999996</v>
      </c>
      <c r="X43" s="248">
        <v>80.710457000000005</v>
      </c>
      <c r="Y43" s="248">
        <v>81.227317999999997</v>
      </c>
      <c r="Z43" s="248">
        <v>82.065094000000002</v>
      </c>
      <c r="AA43" s="248">
        <v>83.27713</v>
      </c>
      <c r="AB43" s="248">
        <v>84.180367000000004</v>
      </c>
      <c r="AC43" s="248">
        <v>83.959121999999994</v>
      </c>
      <c r="AD43" s="248">
        <v>83.839530999999994</v>
      </c>
      <c r="AE43" s="248">
        <v>84.499367000000007</v>
      </c>
      <c r="AF43" s="248">
        <v>85.330498000000006</v>
      </c>
      <c r="AG43" s="248">
        <v>86.038773000000006</v>
      </c>
      <c r="AH43" s="248">
        <v>87.018608</v>
      </c>
      <c r="AI43" s="248">
        <v>89.788933</v>
      </c>
      <c r="AJ43" s="251">
        <v>-7.0000000000000001E-3</v>
      </c>
    </row>
    <row r="44" spans="1:36" x14ac:dyDescent="0.25">
      <c r="A44" s="248" t="s">
        <v>3505</v>
      </c>
      <c r="B44" s="248" t="s">
        <v>3506</v>
      </c>
      <c r="C44" s="248" t="s">
        <v>3507</v>
      </c>
      <c r="D44" s="248" t="s">
        <v>2461</v>
      </c>
      <c r="F44" s="248">
        <v>245.455399</v>
      </c>
      <c r="G44" s="248">
        <v>241.79295300000001</v>
      </c>
      <c r="H44" s="248">
        <v>238.33036799999999</v>
      </c>
      <c r="I44" s="248">
        <v>239.35244800000001</v>
      </c>
      <c r="J44" s="248">
        <v>241.29742400000001</v>
      </c>
      <c r="K44" s="248">
        <v>243.388443</v>
      </c>
      <c r="L44" s="248">
        <v>246.60760500000001</v>
      </c>
      <c r="M44" s="248">
        <v>251.61869799999999</v>
      </c>
      <c r="N44" s="248">
        <v>255.540268</v>
      </c>
      <c r="O44" s="248">
        <v>259.35934400000002</v>
      </c>
      <c r="P44" s="248">
        <v>262.99316399999998</v>
      </c>
      <c r="Q44" s="248">
        <v>267.15747099999999</v>
      </c>
      <c r="R44" s="248">
        <v>270.874664</v>
      </c>
      <c r="S44" s="248">
        <v>273.07781999999997</v>
      </c>
      <c r="T44" s="248">
        <v>276.69216899999998</v>
      </c>
      <c r="U44" s="248">
        <v>280.75842299999999</v>
      </c>
      <c r="V44" s="248">
        <v>285.36068699999998</v>
      </c>
      <c r="W44" s="248">
        <v>289.78723100000002</v>
      </c>
      <c r="X44" s="248">
        <v>294.53463699999998</v>
      </c>
      <c r="Y44" s="248">
        <v>299.19793700000002</v>
      </c>
      <c r="Z44" s="248">
        <v>303.74288899999999</v>
      </c>
      <c r="AA44" s="248">
        <v>308.89785799999999</v>
      </c>
      <c r="AB44" s="248">
        <v>315.15469400000001</v>
      </c>
      <c r="AC44" s="248">
        <v>320.66641199999998</v>
      </c>
      <c r="AD44" s="248">
        <v>326.10000600000001</v>
      </c>
      <c r="AE44" s="248">
        <v>333.033905</v>
      </c>
      <c r="AF44" s="248">
        <v>339.61480699999998</v>
      </c>
      <c r="AG44" s="248">
        <v>345.44082600000002</v>
      </c>
      <c r="AH44" s="248">
        <v>351.48700000000002</v>
      </c>
      <c r="AI44" s="248">
        <v>359.67404199999999</v>
      </c>
      <c r="AJ44" s="251">
        <v>1.2999999999999999E-2</v>
      </c>
    </row>
    <row r="45" spans="1:36" x14ac:dyDescent="0.25">
      <c r="A45" s="248" t="s">
        <v>3508</v>
      </c>
      <c r="B45" s="248" t="s">
        <v>3509</v>
      </c>
      <c r="C45" s="248" t="s">
        <v>3510</v>
      </c>
      <c r="D45" s="248" t="s">
        <v>2461</v>
      </c>
      <c r="F45" s="248">
        <v>1245.5433350000001</v>
      </c>
      <c r="G45" s="248">
        <v>1212.036621</v>
      </c>
      <c r="H45" s="248">
        <v>1205.3833010000001</v>
      </c>
      <c r="I45" s="248">
        <v>1205.2485349999999</v>
      </c>
      <c r="J45" s="248">
        <v>1205.104736</v>
      </c>
      <c r="K45" s="248">
        <v>1207.1010739999999</v>
      </c>
      <c r="L45" s="248">
        <v>1210.2094729999999</v>
      </c>
      <c r="M45" s="248">
        <v>1215.201172</v>
      </c>
      <c r="N45" s="248">
        <v>1219.538086</v>
      </c>
      <c r="O45" s="248">
        <v>1225.972168</v>
      </c>
      <c r="P45" s="248">
        <v>1232.2725829999999</v>
      </c>
      <c r="Q45" s="248">
        <v>1241.603394</v>
      </c>
      <c r="R45" s="248">
        <v>1251.8298339999999</v>
      </c>
      <c r="S45" s="248">
        <v>1260.258423</v>
      </c>
      <c r="T45" s="248">
        <v>1269.990967</v>
      </c>
      <c r="U45" s="248">
        <v>1280.060913</v>
      </c>
      <c r="V45" s="248">
        <v>1291.4171140000001</v>
      </c>
      <c r="W45" s="248">
        <v>1303.3858640000001</v>
      </c>
      <c r="X45" s="248">
        <v>1317.2360839999999</v>
      </c>
      <c r="Y45" s="248">
        <v>1332.0520019999999</v>
      </c>
      <c r="Z45" s="248">
        <v>1346.5200199999999</v>
      </c>
      <c r="AA45" s="248">
        <v>1364.7164310000001</v>
      </c>
      <c r="AB45" s="248">
        <v>1384.4331050000001</v>
      </c>
      <c r="AC45" s="248">
        <v>1401.162476</v>
      </c>
      <c r="AD45" s="248">
        <v>1417.7358400000001</v>
      </c>
      <c r="AE45" s="248">
        <v>1437.9160159999999</v>
      </c>
      <c r="AF45" s="248">
        <v>1458.8630370000001</v>
      </c>
      <c r="AG45" s="248">
        <v>1477.611572</v>
      </c>
      <c r="AH45" s="248">
        <v>1497.206543</v>
      </c>
      <c r="AI45" s="248">
        <v>1516.4454350000001</v>
      </c>
      <c r="AJ45" s="251">
        <v>7.0000000000000001E-3</v>
      </c>
    </row>
    <row r="46" spans="1:36" x14ac:dyDescent="0.25">
      <c r="A46" s="248" t="s">
        <v>512</v>
      </c>
      <c r="C46" s="248" t="s">
        <v>3511</v>
      </c>
    </row>
    <row r="47" spans="1:36" x14ac:dyDescent="0.25">
      <c r="A47" s="248" t="s">
        <v>511</v>
      </c>
      <c r="C47" s="248" t="s">
        <v>3512</v>
      </c>
    </row>
    <row r="48" spans="1:36" x14ac:dyDescent="0.25">
      <c r="A48" s="248" t="s">
        <v>3502</v>
      </c>
      <c r="B48" s="248" t="s">
        <v>3513</v>
      </c>
      <c r="C48" s="248" t="s">
        <v>3514</v>
      </c>
      <c r="D48" s="248" t="s">
        <v>2648</v>
      </c>
      <c r="F48" s="248">
        <v>4.0858809999999997</v>
      </c>
      <c r="G48" s="248">
        <v>4.1745380000000001</v>
      </c>
      <c r="H48" s="248">
        <v>4.2539889999999998</v>
      </c>
      <c r="I48" s="248">
        <v>4.2995979999999996</v>
      </c>
      <c r="J48" s="248">
        <v>4.3408499999999997</v>
      </c>
      <c r="K48" s="248">
        <v>4.4074280000000003</v>
      </c>
      <c r="L48" s="248">
        <v>4.473897</v>
      </c>
      <c r="M48" s="248">
        <v>4.5302699999999998</v>
      </c>
      <c r="N48" s="248">
        <v>4.5727250000000002</v>
      </c>
      <c r="O48" s="248">
        <v>4.5990890000000002</v>
      </c>
      <c r="P48" s="248">
        <v>4.6442009999999998</v>
      </c>
      <c r="Q48" s="248">
        <v>4.6744289999999999</v>
      </c>
      <c r="R48" s="248">
        <v>4.6959059999999999</v>
      </c>
      <c r="S48" s="248">
        <v>4.7057289999999998</v>
      </c>
      <c r="T48" s="248">
        <v>4.7155180000000003</v>
      </c>
      <c r="U48" s="248">
        <v>4.7268619999999997</v>
      </c>
      <c r="V48" s="248">
        <v>4.7473070000000002</v>
      </c>
      <c r="W48" s="248">
        <v>4.7726559999999996</v>
      </c>
      <c r="X48" s="248">
        <v>4.7920309999999997</v>
      </c>
      <c r="Y48" s="248">
        <v>4.8047899999999997</v>
      </c>
      <c r="Z48" s="248">
        <v>4.8200349999999998</v>
      </c>
      <c r="AA48" s="248">
        <v>4.8331600000000003</v>
      </c>
      <c r="AB48" s="248">
        <v>4.8362360000000004</v>
      </c>
      <c r="AC48" s="248">
        <v>4.8516320000000004</v>
      </c>
      <c r="AD48" s="248">
        <v>4.872846</v>
      </c>
      <c r="AE48" s="248">
        <v>4.8921539999999997</v>
      </c>
      <c r="AF48" s="248">
        <v>4.9104900000000002</v>
      </c>
      <c r="AG48" s="248">
        <v>4.9261189999999999</v>
      </c>
      <c r="AH48" s="248">
        <v>4.9377680000000002</v>
      </c>
      <c r="AI48" s="248">
        <v>4.9416270000000004</v>
      </c>
      <c r="AJ48" s="251">
        <v>7.0000000000000001E-3</v>
      </c>
    </row>
    <row r="49" spans="1:36" x14ac:dyDescent="0.25">
      <c r="A49" s="248" t="s">
        <v>3505</v>
      </c>
      <c r="B49" s="248" t="s">
        <v>3515</v>
      </c>
      <c r="C49" s="248" t="s">
        <v>3516</v>
      </c>
      <c r="D49" s="248" t="s">
        <v>2648</v>
      </c>
      <c r="F49" s="248">
        <v>1.007063</v>
      </c>
      <c r="G49" s="248">
        <v>1.0228390000000001</v>
      </c>
      <c r="H49" s="248">
        <v>1.0390010000000001</v>
      </c>
      <c r="I49" s="248">
        <v>1.0445139999999999</v>
      </c>
      <c r="J49" s="248">
        <v>1.0442039999999999</v>
      </c>
      <c r="K49" s="248">
        <v>1.041409</v>
      </c>
      <c r="L49" s="248">
        <v>1.0357799999999999</v>
      </c>
      <c r="M49" s="248">
        <v>1.0261990000000001</v>
      </c>
      <c r="N49" s="248">
        <v>1.0171079999999999</v>
      </c>
      <c r="O49" s="248">
        <v>1.0091730000000001</v>
      </c>
      <c r="P49" s="248">
        <v>1.0024360000000001</v>
      </c>
      <c r="Q49" s="248">
        <v>0.99406499999999998</v>
      </c>
      <c r="R49" s="248">
        <v>0.98686300000000005</v>
      </c>
      <c r="S49" s="248">
        <v>0.98167499999999996</v>
      </c>
      <c r="T49" s="248">
        <v>0.97643100000000005</v>
      </c>
      <c r="U49" s="248">
        <v>0.97000500000000001</v>
      </c>
      <c r="V49" s="248">
        <v>0.96269700000000002</v>
      </c>
      <c r="W49" s="248">
        <v>0.95521</v>
      </c>
      <c r="X49" s="248">
        <v>0.94805499999999998</v>
      </c>
      <c r="Y49" s="248">
        <v>0.94111400000000001</v>
      </c>
      <c r="Z49" s="248">
        <v>0.934396</v>
      </c>
      <c r="AA49" s="248">
        <v>0.92798099999999994</v>
      </c>
      <c r="AB49" s="248">
        <v>0.92208800000000002</v>
      </c>
      <c r="AC49" s="248">
        <v>0.91615500000000005</v>
      </c>
      <c r="AD49" s="248">
        <v>0.91055799999999998</v>
      </c>
      <c r="AE49" s="248">
        <v>0.90473800000000004</v>
      </c>
      <c r="AF49" s="248">
        <v>0.89860899999999999</v>
      </c>
      <c r="AG49" s="248">
        <v>0.89277799999999996</v>
      </c>
      <c r="AH49" s="248">
        <v>0.88684700000000005</v>
      </c>
      <c r="AI49" s="248">
        <v>0.88055399999999995</v>
      </c>
      <c r="AJ49" s="251">
        <v>-5.0000000000000001E-3</v>
      </c>
    </row>
    <row r="50" spans="1:36" x14ac:dyDescent="0.25">
      <c r="A50" s="248" t="s">
        <v>3508</v>
      </c>
      <c r="B50" s="248" t="s">
        <v>3517</v>
      </c>
      <c r="C50" s="248" t="s">
        <v>3518</v>
      </c>
      <c r="D50" s="248" t="s">
        <v>2648</v>
      </c>
      <c r="F50" s="248">
        <v>1.0914159999999999</v>
      </c>
      <c r="G50" s="248">
        <v>1.1079779999999999</v>
      </c>
      <c r="H50" s="248">
        <v>1.1168169999999999</v>
      </c>
      <c r="I50" s="248">
        <v>1.1102829999999999</v>
      </c>
      <c r="J50" s="248">
        <v>1.106457</v>
      </c>
      <c r="K50" s="248">
        <v>1.102814</v>
      </c>
      <c r="L50" s="248">
        <v>1.0983780000000001</v>
      </c>
      <c r="M50" s="248">
        <v>1.096338</v>
      </c>
      <c r="N50" s="248">
        <v>1.094155</v>
      </c>
      <c r="O50" s="248">
        <v>1.0910770000000001</v>
      </c>
      <c r="P50" s="248">
        <v>1.0876520000000001</v>
      </c>
      <c r="Q50" s="248">
        <v>1.0809789999999999</v>
      </c>
      <c r="R50" s="248">
        <v>1.0752759999999999</v>
      </c>
      <c r="S50" s="248">
        <v>1.0697719999999999</v>
      </c>
      <c r="T50" s="248">
        <v>1.0639829999999999</v>
      </c>
      <c r="U50" s="248">
        <v>1.0587219999999999</v>
      </c>
      <c r="V50" s="248">
        <v>1.054003</v>
      </c>
      <c r="W50" s="248">
        <v>1.048686</v>
      </c>
      <c r="X50" s="248">
        <v>1.043938</v>
      </c>
      <c r="Y50" s="248">
        <v>1.036915</v>
      </c>
      <c r="Z50" s="248">
        <v>1.031933</v>
      </c>
      <c r="AA50" s="248">
        <v>1.0265470000000001</v>
      </c>
      <c r="AB50" s="248">
        <v>1.0201089999999999</v>
      </c>
      <c r="AC50" s="248">
        <v>1.01397</v>
      </c>
      <c r="AD50" s="248">
        <v>1.0085059999999999</v>
      </c>
      <c r="AE50" s="248">
        <v>1.0027140000000001</v>
      </c>
      <c r="AF50" s="248">
        <v>0.99720600000000004</v>
      </c>
      <c r="AG50" s="248">
        <v>0.99181200000000003</v>
      </c>
      <c r="AH50" s="248">
        <v>0.98622699999999996</v>
      </c>
      <c r="AI50" s="248">
        <v>0.981267</v>
      </c>
      <c r="AJ50" s="251">
        <v>-4.0000000000000001E-3</v>
      </c>
    </row>
    <row r="51" spans="1:36" x14ac:dyDescent="0.25">
      <c r="A51" s="248" t="s">
        <v>3380</v>
      </c>
      <c r="C51" s="248" t="s">
        <v>3519</v>
      </c>
    </row>
    <row r="52" spans="1:36" x14ac:dyDescent="0.25">
      <c r="A52" s="248" t="s">
        <v>3382</v>
      </c>
      <c r="C52" s="248" t="s">
        <v>3520</v>
      </c>
    </row>
    <row r="53" spans="1:36" x14ac:dyDescent="0.25">
      <c r="A53" s="248" t="s">
        <v>3502</v>
      </c>
      <c r="B53" s="248" t="s">
        <v>3521</v>
      </c>
      <c r="C53" s="248" t="s">
        <v>3522</v>
      </c>
      <c r="D53" s="248" t="s">
        <v>2514</v>
      </c>
      <c r="F53" s="248">
        <v>12.115314</v>
      </c>
      <c r="G53" s="248">
        <v>11.616474</v>
      </c>
      <c r="H53" s="248">
        <v>11.020332</v>
      </c>
      <c r="I53" s="248">
        <v>10.34802</v>
      </c>
      <c r="J53" s="248">
        <v>10.217109000000001</v>
      </c>
      <c r="K53" s="248">
        <v>9.999587</v>
      </c>
      <c r="L53" s="248">
        <v>9.666086</v>
      </c>
      <c r="M53" s="248">
        <v>9.5723099999999999</v>
      </c>
      <c r="N53" s="248">
        <v>9.4391999999999996</v>
      </c>
      <c r="O53" s="248">
        <v>9.2851099999999995</v>
      </c>
      <c r="P53" s="248">
        <v>9.1597670000000004</v>
      </c>
      <c r="Q53" s="248">
        <v>9.0183129999999991</v>
      </c>
      <c r="R53" s="248">
        <v>8.9878110000000007</v>
      </c>
      <c r="S53" s="248">
        <v>8.6918530000000001</v>
      </c>
      <c r="T53" s="248">
        <v>8.4014190000000006</v>
      </c>
      <c r="U53" s="248">
        <v>8.2910509999999995</v>
      </c>
      <c r="V53" s="248">
        <v>8.2420910000000003</v>
      </c>
      <c r="W53" s="248">
        <v>8.2676920000000003</v>
      </c>
      <c r="X53" s="248">
        <v>8.3294230000000002</v>
      </c>
      <c r="Y53" s="248">
        <v>8.3562569999999994</v>
      </c>
      <c r="Z53" s="248">
        <v>8.4358719999999998</v>
      </c>
      <c r="AA53" s="248">
        <v>8.5170270000000006</v>
      </c>
      <c r="AB53" s="248">
        <v>8.5028600000000001</v>
      </c>
      <c r="AC53" s="248">
        <v>8.4411419999999993</v>
      </c>
      <c r="AD53" s="248">
        <v>8.406701</v>
      </c>
      <c r="AE53" s="248">
        <v>8.4800260000000005</v>
      </c>
      <c r="AF53" s="248">
        <v>8.5464939999999991</v>
      </c>
      <c r="AG53" s="248">
        <v>8.5820260000000008</v>
      </c>
      <c r="AH53" s="248">
        <v>8.6375240000000009</v>
      </c>
      <c r="AI53" s="248">
        <v>8.8898279999999996</v>
      </c>
      <c r="AJ53" s="251">
        <v>-1.0999999999999999E-2</v>
      </c>
    </row>
    <row r="54" spans="1:36" x14ac:dyDescent="0.25">
      <c r="A54" s="248" t="s">
        <v>3505</v>
      </c>
      <c r="B54" s="248" t="s">
        <v>3523</v>
      </c>
      <c r="C54" s="248" t="s">
        <v>3524</v>
      </c>
      <c r="D54" s="248" t="s">
        <v>2514</v>
      </c>
      <c r="F54" s="248">
        <v>24.837147000000002</v>
      </c>
      <c r="G54" s="248">
        <v>24.123515999999999</v>
      </c>
      <c r="H54" s="248">
        <v>23.204630000000002</v>
      </c>
      <c r="I54" s="248">
        <v>21.542259000000001</v>
      </c>
      <c r="J54" s="248">
        <v>21.020275000000002</v>
      </c>
      <c r="K54" s="248">
        <v>20.839108</v>
      </c>
      <c r="L54" s="248">
        <v>20.490879</v>
      </c>
      <c r="M54" s="248">
        <v>20.799105000000001</v>
      </c>
      <c r="N54" s="248">
        <v>20.752254000000001</v>
      </c>
      <c r="O54" s="248">
        <v>20.520876000000001</v>
      </c>
      <c r="P54" s="248">
        <v>20.416637000000001</v>
      </c>
      <c r="Q54" s="248">
        <v>20.289026</v>
      </c>
      <c r="R54" s="248">
        <v>20.587955000000001</v>
      </c>
      <c r="S54" s="248">
        <v>20.025991000000001</v>
      </c>
      <c r="T54" s="248">
        <v>19.580522999999999</v>
      </c>
      <c r="U54" s="248">
        <v>19.391186000000001</v>
      </c>
      <c r="V54" s="248">
        <v>19.394145999999999</v>
      </c>
      <c r="W54" s="248">
        <v>19.515011000000001</v>
      </c>
      <c r="X54" s="248">
        <v>19.659918000000001</v>
      </c>
      <c r="Y54" s="248">
        <v>19.718214</v>
      </c>
      <c r="Z54" s="248">
        <v>19.805724999999999</v>
      </c>
      <c r="AA54" s="248">
        <v>19.908647999999999</v>
      </c>
      <c r="AB54" s="248">
        <v>20.052128</v>
      </c>
      <c r="AC54" s="248">
        <v>20.128025000000001</v>
      </c>
      <c r="AD54" s="248">
        <v>20.137637999999999</v>
      </c>
      <c r="AE54" s="248">
        <v>20.339941</v>
      </c>
      <c r="AF54" s="248">
        <v>20.462161999999999</v>
      </c>
      <c r="AG54" s="248">
        <v>20.538269</v>
      </c>
      <c r="AH54" s="248">
        <v>20.662531000000001</v>
      </c>
      <c r="AI54" s="248">
        <v>21.036123</v>
      </c>
      <c r="AJ54" s="251">
        <v>-6.0000000000000001E-3</v>
      </c>
    </row>
    <row r="55" spans="1:36" x14ac:dyDescent="0.25">
      <c r="A55" s="248" t="s">
        <v>3508</v>
      </c>
      <c r="B55" s="248" t="s">
        <v>3525</v>
      </c>
      <c r="C55" s="248" t="s">
        <v>3526</v>
      </c>
      <c r="D55" s="248" t="s">
        <v>2514</v>
      </c>
      <c r="F55" s="248">
        <v>106.685883</v>
      </c>
      <c r="G55" s="248">
        <v>103.13562</v>
      </c>
      <c r="H55" s="248">
        <v>100.85083</v>
      </c>
      <c r="I55" s="248">
        <v>94.814826999999994</v>
      </c>
      <c r="J55" s="248">
        <v>92.430121999999997</v>
      </c>
      <c r="K55" s="248">
        <v>91.254845000000003</v>
      </c>
      <c r="L55" s="248">
        <v>89.635634999999994</v>
      </c>
      <c r="M55" s="248">
        <v>90.023398999999998</v>
      </c>
      <c r="N55" s="248">
        <v>89.734390000000005</v>
      </c>
      <c r="O55" s="248">
        <v>88.996566999999999</v>
      </c>
      <c r="P55" s="248">
        <v>88.553864000000004</v>
      </c>
      <c r="Q55" s="248">
        <v>88.029221000000007</v>
      </c>
      <c r="R55" s="248">
        <v>88.756934999999999</v>
      </c>
      <c r="S55" s="248">
        <v>87.297775000000001</v>
      </c>
      <c r="T55" s="248">
        <v>85.867439000000005</v>
      </c>
      <c r="U55" s="248">
        <v>85.233909999999995</v>
      </c>
      <c r="V55" s="248">
        <v>85.220398000000003</v>
      </c>
      <c r="W55" s="248">
        <v>85.518119999999996</v>
      </c>
      <c r="X55" s="248">
        <v>86.009895</v>
      </c>
      <c r="Y55" s="248">
        <v>86.068138000000005</v>
      </c>
      <c r="Z55" s="248">
        <v>86.444046</v>
      </c>
      <c r="AA55" s="248">
        <v>86.957993000000002</v>
      </c>
      <c r="AB55" s="248">
        <v>87.330162000000001</v>
      </c>
      <c r="AC55" s="248">
        <v>87.517837999999998</v>
      </c>
      <c r="AD55" s="248">
        <v>87.544257999999999</v>
      </c>
      <c r="AE55" s="248">
        <v>88.024283999999994</v>
      </c>
      <c r="AF55" s="248">
        <v>88.479065000000006</v>
      </c>
      <c r="AG55" s="248">
        <v>88.821799999999996</v>
      </c>
      <c r="AH55" s="248">
        <v>89.286652000000004</v>
      </c>
      <c r="AI55" s="248">
        <v>90.077583000000004</v>
      </c>
      <c r="AJ55" s="251">
        <v>-6.0000000000000001E-3</v>
      </c>
    </row>
    <row r="56" spans="1:36" x14ac:dyDescent="0.25">
      <c r="A56" s="248" t="s">
        <v>3527</v>
      </c>
      <c r="B56" s="248" t="s">
        <v>3528</v>
      </c>
      <c r="C56" s="248" t="s">
        <v>3529</v>
      </c>
      <c r="E56" s="248" t="s">
        <v>3530</v>
      </c>
    </row>
    <row r="57" spans="1:36" x14ac:dyDescent="0.25">
      <c r="A57" s="248" t="s">
        <v>228</v>
      </c>
      <c r="C57" s="248" t="s">
        <v>3531</v>
      </c>
    </row>
    <row r="58" spans="1:36" x14ac:dyDescent="0.25">
      <c r="A58" s="248" t="s">
        <v>2571</v>
      </c>
      <c r="C58" s="248" t="s">
        <v>3532</v>
      </c>
    </row>
    <row r="59" spans="1:36" x14ac:dyDescent="0.25">
      <c r="A59" s="248" t="s">
        <v>2573</v>
      </c>
      <c r="B59" s="248" t="s">
        <v>3533</v>
      </c>
      <c r="C59" s="248" t="s">
        <v>3534</v>
      </c>
      <c r="D59" s="248" t="s">
        <v>2576</v>
      </c>
      <c r="F59" s="248">
        <v>3.7499999999999999E-2</v>
      </c>
      <c r="G59" s="248">
        <v>3.7499999999999999E-2</v>
      </c>
      <c r="H59" s="248">
        <v>3.7499999999999999E-2</v>
      </c>
      <c r="I59" s="248">
        <v>3.7499999999999999E-2</v>
      </c>
      <c r="J59" s="248">
        <v>3.7499999999999999E-2</v>
      </c>
      <c r="K59" s="248">
        <v>3.7499999999999999E-2</v>
      </c>
      <c r="L59" s="248">
        <v>3.7499999999999999E-2</v>
      </c>
      <c r="M59" s="248">
        <v>3.7499999999999999E-2</v>
      </c>
      <c r="N59" s="248">
        <v>3.7499999999999999E-2</v>
      </c>
      <c r="O59" s="248">
        <v>3.7499999999999999E-2</v>
      </c>
      <c r="P59" s="248">
        <v>3.7499999999999999E-2</v>
      </c>
      <c r="Q59" s="248">
        <v>3.7499999999999999E-2</v>
      </c>
      <c r="R59" s="248">
        <v>3.7499999999999999E-2</v>
      </c>
      <c r="S59" s="248">
        <v>3.7499999999999999E-2</v>
      </c>
      <c r="T59" s="248">
        <v>3.7499999999999999E-2</v>
      </c>
      <c r="U59" s="248">
        <v>3.7499999999999999E-2</v>
      </c>
      <c r="V59" s="248">
        <v>3.7499999999999999E-2</v>
      </c>
      <c r="W59" s="248">
        <v>3.7499999999999999E-2</v>
      </c>
      <c r="X59" s="248">
        <v>3.7499999999999999E-2</v>
      </c>
      <c r="Y59" s="248">
        <v>3.7499999999999999E-2</v>
      </c>
      <c r="Z59" s="248">
        <v>3.7499999999999999E-2</v>
      </c>
      <c r="AA59" s="248">
        <v>3.7499999999999999E-2</v>
      </c>
      <c r="AB59" s="248">
        <v>3.7499999999999999E-2</v>
      </c>
      <c r="AC59" s="248">
        <v>3.7499999999999999E-2</v>
      </c>
      <c r="AD59" s="248">
        <v>3.7499999999999999E-2</v>
      </c>
      <c r="AE59" s="248">
        <v>3.7499999999999999E-2</v>
      </c>
      <c r="AF59" s="248">
        <v>3.7499999999999999E-2</v>
      </c>
      <c r="AG59" s="248">
        <v>3.7499999999999999E-2</v>
      </c>
      <c r="AH59" s="248">
        <v>3.7499999999999999E-2</v>
      </c>
      <c r="AI59" s="248">
        <v>3.7499999999999999E-2</v>
      </c>
      <c r="AJ59" s="251">
        <v>0</v>
      </c>
    </row>
    <row r="60" spans="1:36" x14ac:dyDescent="0.25">
      <c r="A60" s="248" t="s">
        <v>2437</v>
      </c>
      <c r="B60" s="248" t="s">
        <v>3535</v>
      </c>
      <c r="C60" s="248" t="s">
        <v>3536</v>
      </c>
      <c r="D60" s="248" t="s">
        <v>2576</v>
      </c>
      <c r="F60" s="248">
        <v>0.28455999999999998</v>
      </c>
      <c r="G60" s="248">
        <v>0.30167500000000003</v>
      </c>
      <c r="H60" s="248">
        <v>0.31564799999999998</v>
      </c>
      <c r="I60" s="248">
        <v>0.32668799999999998</v>
      </c>
      <c r="J60" s="248">
        <v>0.33708300000000002</v>
      </c>
      <c r="K60" s="248">
        <v>0.34669100000000003</v>
      </c>
      <c r="L60" s="248">
        <v>0.35595399999999999</v>
      </c>
      <c r="M60" s="248">
        <v>0.36477700000000002</v>
      </c>
      <c r="N60" s="248">
        <v>0.37334600000000001</v>
      </c>
      <c r="O60" s="248">
        <v>0.38173899999999999</v>
      </c>
      <c r="P60" s="248">
        <v>0.38998500000000003</v>
      </c>
      <c r="Q60" s="248">
        <v>0.39763799999999999</v>
      </c>
      <c r="R60" s="248">
        <v>0.40527000000000002</v>
      </c>
      <c r="S60" s="248">
        <v>0.41287699999999999</v>
      </c>
      <c r="T60" s="248">
        <v>0.42054999999999998</v>
      </c>
      <c r="U60" s="248">
        <v>0.428342</v>
      </c>
      <c r="V60" s="248">
        <v>0.43618899999999999</v>
      </c>
      <c r="W60" s="248">
        <v>0.44415199999999999</v>
      </c>
      <c r="X60" s="248">
        <v>0.45205800000000002</v>
      </c>
      <c r="Y60" s="248">
        <v>0.46022600000000002</v>
      </c>
      <c r="Z60" s="248">
        <v>0.468443</v>
      </c>
      <c r="AA60" s="248">
        <v>0.47687800000000002</v>
      </c>
      <c r="AB60" s="248">
        <v>0.48561900000000002</v>
      </c>
      <c r="AC60" s="248">
        <v>0.49454199999999998</v>
      </c>
      <c r="AD60" s="248">
        <v>0.50367700000000004</v>
      </c>
      <c r="AE60" s="248">
        <v>0.51303200000000004</v>
      </c>
      <c r="AF60" s="248">
        <v>0.52277499999999999</v>
      </c>
      <c r="AG60" s="248">
        <v>0.53278400000000004</v>
      </c>
      <c r="AH60" s="248">
        <v>0.54311600000000004</v>
      </c>
      <c r="AI60" s="248">
        <v>0.55397799999999997</v>
      </c>
      <c r="AJ60" s="251">
        <v>2.3E-2</v>
      </c>
    </row>
    <row r="61" spans="1:36" x14ac:dyDescent="0.25">
      <c r="A61" s="248" t="s">
        <v>2439</v>
      </c>
      <c r="B61" s="248" t="s">
        <v>3537</v>
      </c>
      <c r="C61" s="248" t="s">
        <v>3538</v>
      </c>
      <c r="D61" s="248" t="s">
        <v>2576</v>
      </c>
      <c r="F61" s="248">
        <v>0</v>
      </c>
      <c r="G61" s="248">
        <v>0</v>
      </c>
      <c r="H61" s="248">
        <v>0</v>
      </c>
      <c r="I61" s="248">
        <v>0</v>
      </c>
      <c r="J61" s="248">
        <v>0</v>
      </c>
      <c r="K61" s="248">
        <v>0</v>
      </c>
      <c r="L61" s="248">
        <v>0</v>
      </c>
      <c r="M61" s="248">
        <v>0</v>
      </c>
      <c r="N61" s="248">
        <v>0</v>
      </c>
      <c r="O61" s="248">
        <v>0</v>
      </c>
      <c r="P61" s="248">
        <v>0</v>
      </c>
      <c r="Q61" s="248">
        <v>0</v>
      </c>
      <c r="R61" s="248">
        <v>0</v>
      </c>
      <c r="S61" s="248">
        <v>0</v>
      </c>
      <c r="T61" s="248">
        <v>0</v>
      </c>
      <c r="U61" s="248">
        <v>0</v>
      </c>
      <c r="V61" s="248">
        <v>0</v>
      </c>
      <c r="W61" s="248">
        <v>0</v>
      </c>
      <c r="X61" s="248">
        <v>0</v>
      </c>
      <c r="Y61" s="248">
        <v>0</v>
      </c>
      <c r="Z61" s="248">
        <v>0</v>
      </c>
      <c r="AA61" s="248">
        <v>0</v>
      </c>
      <c r="AB61" s="248">
        <v>0</v>
      </c>
      <c r="AC61" s="248">
        <v>0</v>
      </c>
      <c r="AD61" s="248">
        <v>0</v>
      </c>
      <c r="AE61" s="248">
        <v>0</v>
      </c>
      <c r="AF61" s="248">
        <v>0</v>
      </c>
      <c r="AG61" s="248">
        <v>0</v>
      </c>
      <c r="AH61" s="248">
        <v>0</v>
      </c>
      <c r="AI61" s="248">
        <v>0</v>
      </c>
      <c r="AJ61" s="248" t="s">
        <v>102</v>
      </c>
    </row>
    <row r="62" spans="1:36" x14ac:dyDescent="0.25">
      <c r="A62" s="248" t="s">
        <v>2042</v>
      </c>
      <c r="B62" s="248" t="s">
        <v>3539</v>
      </c>
      <c r="C62" s="248" t="s">
        <v>3540</v>
      </c>
      <c r="D62" s="248" t="s">
        <v>2576</v>
      </c>
      <c r="F62" s="248">
        <v>0.38179999999999997</v>
      </c>
      <c r="G62" s="248">
        <v>0.38179999999999997</v>
      </c>
      <c r="H62" s="248">
        <v>0.39379999999999998</v>
      </c>
      <c r="I62" s="248">
        <v>0.39379999999999998</v>
      </c>
      <c r="J62" s="248">
        <v>0.39379999999999998</v>
      </c>
      <c r="K62" s="248">
        <v>0.39379999999999998</v>
      </c>
      <c r="L62" s="248">
        <v>0.39379999999999998</v>
      </c>
      <c r="M62" s="248">
        <v>0.39379999999999998</v>
      </c>
      <c r="N62" s="248">
        <v>0.39379999999999998</v>
      </c>
      <c r="O62" s="248">
        <v>0.39379999999999998</v>
      </c>
      <c r="P62" s="248">
        <v>0.39379999999999998</v>
      </c>
      <c r="Q62" s="248">
        <v>0.39379999999999998</v>
      </c>
      <c r="R62" s="248">
        <v>0.39379999999999998</v>
      </c>
      <c r="S62" s="248">
        <v>0.39379999999999998</v>
      </c>
      <c r="T62" s="248">
        <v>0.39379999999999998</v>
      </c>
      <c r="U62" s="248">
        <v>0.39379999999999998</v>
      </c>
      <c r="V62" s="248">
        <v>0.39379999999999998</v>
      </c>
      <c r="W62" s="248">
        <v>0.39379999999999998</v>
      </c>
      <c r="X62" s="248">
        <v>0.39379999999999998</v>
      </c>
      <c r="Y62" s="248">
        <v>0.39379999999999998</v>
      </c>
      <c r="Z62" s="248">
        <v>0.39379999999999998</v>
      </c>
      <c r="AA62" s="248">
        <v>0.39379999999999998</v>
      </c>
      <c r="AB62" s="248">
        <v>0.39379999999999998</v>
      </c>
      <c r="AC62" s="248">
        <v>0.39379999999999998</v>
      </c>
      <c r="AD62" s="248">
        <v>0.39379999999999998</v>
      </c>
      <c r="AE62" s="248">
        <v>0.39379999999999998</v>
      </c>
      <c r="AF62" s="248">
        <v>0.39379999999999998</v>
      </c>
      <c r="AG62" s="248">
        <v>0.39379999999999998</v>
      </c>
      <c r="AH62" s="248">
        <v>0.39379999999999998</v>
      </c>
      <c r="AI62" s="248">
        <v>0.39379999999999998</v>
      </c>
      <c r="AJ62" s="251">
        <v>1E-3</v>
      </c>
    </row>
    <row r="63" spans="1:36" x14ac:dyDescent="0.25">
      <c r="A63" s="248" t="s">
        <v>2507</v>
      </c>
      <c r="B63" s="248" t="s">
        <v>3541</v>
      </c>
      <c r="C63" s="248" t="s">
        <v>3542</v>
      </c>
      <c r="D63" s="248" t="s">
        <v>2576</v>
      </c>
      <c r="F63" s="248">
        <v>0.70386000000000004</v>
      </c>
      <c r="G63" s="248">
        <v>0.72097500000000003</v>
      </c>
      <c r="H63" s="248">
        <v>0.74694799999999995</v>
      </c>
      <c r="I63" s="248">
        <v>0.75798699999999997</v>
      </c>
      <c r="J63" s="248">
        <v>0.76838300000000004</v>
      </c>
      <c r="K63" s="248">
        <v>0.77799099999999999</v>
      </c>
      <c r="L63" s="248">
        <v>0.78725400000000001</v>
      </c>
      <c r="M63" s="248">
        <v>0.79607700000000003</v>
      </c>
      <c r="N63" s="248">
        <v>0.80464599999999997</v>
      </c>
      <c r="O63" s="248">
        <v>0.81303899999999996</v>
      </c>
      <c r="P63" s="248">
        <v>0.82128500000000004</v>
      </c>
      <c r="Q63" s="248">
        <v>0.82893799999999995</v>
      </c>
      <c r="R63" s="248">
        <v>0.83657000000000004</v>
      </c>
      <c r="S63" s="248">
        <v>0.84417699999999996</v>
      </c>
      <c r="T63" s="248">
        <v>0.85185100000000002</v>
      </c>
      <c r="U63" s="248">
        <v>0.85964200000000002</v>
      </c>
      <c r="V63" s="248">
        <v>0.86748899999999995</v>
      </c>
      <c r="W63" s="248">
        <v>0.87545200000000001</v>
      </c>
      <c r="X63" s="248">
        <v>0.88335799999999998</v>
      </c>
      <c r="Y63" s="248">
        <v>0.89152600000000004</v>
      </c>
      <c r="Z63" s="248">
        <v>0.89974299999999996</v>
      </c>
      <c r="AA63" s="248">
        <v>0.90817800000000004</v>
      </c>
      <c r="AB63" s="248">
        <v>0.91691900000000004</v>
      </c>
      <c r="AC63" s="248">
        <v>0.92584200000000005</v>
      </c>
      <c r="AD63" s="248">
        <v>0.93497699999999995</v>
      </c>
      <c r="AE63" s="248">
        <v>0.94433199999999995</v>
      </c>
      <c r="AF63" s="248">
        <v>0.95407500000000001</v>
      </c>
      <c r="AG63" s="248">
        <v>0.96408400000000005</v>
      </c>
      <c r="AH63" s="248">
        <v>0.97441599999999995</v>
      </c>
      <c r="AI63" s="248">
        <v>0.98527799999999999</v>
      </c>
      <c r="AJ63" s="251">
        <v>1.2E-2</v>
      </c>
    </row>
    <row r="64" spans="1:36" x14ac:dyDescent="0.25">
      <c r="A64" s="248" t="s">
        <v>2585</v>
      </c>
      <c r="C64" s="248" t="s">
        <v>3543</v>
      </c>
    </row>
    <row r="65" spans="1:36" x14ac:dyDescent="0.25">
      <c r="A65" s="248" t="s">
        <v>2573</v>
      </c>
      <c r="B65" s="248" t="s">
        <v>3544</v>
      </c>
      <c r="C65" s="248" t="s">
        <v>3545</v>
      </c>
      <c r="D65" s="248" t="s">
        <v>2589</v>
      </c>
      <c r="F65" s="248">
        <v>1.0889999999999999E-3</v>
      </c>
      <c r="G65" s="248">
        <v>1.0889999999999999E-3</v>
      </c>
      <c r="H65" s="248">
        <v>1.0889999999999999E-3</v>
      </c>
      <c r="I65" s="248">
        <v>1.0889999999999999E-3</v>
      </c>
      <c r="J65" s="248">
        <v>1.0889999999999999E-3</v>
      </c>
      <c r="K65" s="248">
        <v>1.0889999999999999E-3</v>
      </c>
      <c r="L65" s="248">
        <v>1.0889999999999999E-3</v>
      </c>
      <c r="M65" s="248">
        <v>1.0889999999999999E-3</v>
      </c>
      <c r="N65" s="248">
        <v>1.0889999999999999E-3</v>
      </c>
      <c r="O65" s="248">
        <v>1.0889999999999999E-3</v>
      </c>
      <c r="P65" s="248">
        <v>1.0889999999999999E-3</v>
      </c>
      <c r="Q65" s="248">
        <v>1.0889999999999999E-3</v>
      </c>
      <c r="R65" s="248">
        <v>1.0889999999999999E-3</v>
      </c>
      <c r="S65" s="248">
        <v>1.0889999999999999E-3</v>
      </c>
      <c r="T65" s="248">
        <v>1.0889999999999999E-3</v>
      </c>
      <c r="U65" s="248">
        <v>1.0889999999999999E-3</v>
      </c>
      <c r="V65" s="248">
        <v>1.0889999999999999E-3</v>
      </c>
      <c r="W65" s="248">
        <v>1.0889999999999999E-3</v>
      </c>
      <c r="X65" s="248">
        <v>1.0889999999999999E-3</v>
      </c>
      <c r="Y65" s="248">
        <v>1.0889999999999999E-3</v>
      </c>
      <c r="Z65" s="248">
        <v>1.0889999999999999E-3</v>
      </c>
      <c r="AA65" s="248">
        <v>1.0889999999999999E-3</v>
      </c>
      <c r="AB65" s="248">
        <v>1.0889999999999999E-3</v>
      </c>
      <c r="AC65" s="248">
        <v>1.0889999999999999E-3</v>
      </c>
      <c r="AD65" s="248">
        <v>1.0889999999999999E-3</v>
      </c>
      <c r="AE65" s="248">
        <v>1.0889999999999999E-3</v>
      </c>
      <c r="AF65" s="248">
        <v>1.0889999999999999E-3</v>
      </c>
      <c r="AG65" s="248">
        <v>1.0889999999999999E-3</v>
      </c>
      <c r="AH65" s="248">
        <v>1.0889999999999999E-3</v>
      </c>
      <c r="AI65" s="248">
        <v>1.0889999999999999E-3</v>
      </c>
      <c r="AJ65" s="251">
        <v>0</v>
      </c>
    </row>
    <row r="66" spans="1:36" x14ac:dyDescent="0.25">
      <c r="A66" s="248" t="s">
        <v>2437</v>
      </c>
      <c r="B66" s="248" t="s">
        <v>3546</v>
      </c>
      <c r="C66" s="248" t="s">
        <v>3547</v>
      </c>
      <c r="D66" s="248" t="s">
        <v>2589</v>
      </c>
      <c r="F66" s="248">
        <v>1.0465120000000001</v>
      </c>
      <c r="G66" s="248">
        <v>1.1213580000000001</v>
      </c>
      <c r="H66" s="248">
        <v>1.183978</v>
      </c>
      <c r="I66" s="248">
        <v>1.2338389999999999</v>
      </c>
      <c r="J66" s="248">
        <v>1.2810239999999999</v>
      </c>
      <c r="K66" s="248">
        <v>1.3252630000000001</v>
      </c>
      <c r="L66" s="248">
        <v>1.368511</v>
      </c>
      <c r="M66" s="248">
        <v>1.410209</v>
      </c>
      <c r="N66" s="248">
        <v>1.4510430000000001</v>
      </c>
      <c r="O66" s="248">
        <v>1.4913069999999999</v>
      </c>
      <c r="P66" s="248">
        <v>1.5311250000000001</v>
      </c>
      <c r="Q66" s="248">
        <v>1.568581</v>
      </c>
      <c r="R66" s="248">
        <v>1.6061110000000001</v>
      </c>
      <c r="S66" s="248">
        <v>1.6436679999999999</v>
      </c>
      <c r="T66" s="248">
        <v>1.681678</v>
      </c>
      <c r="U66" s="248">
        <v>1.7203349999999999</v>
      </c>
      <c r="V66" s="248">
        <v>1.7593220000000001</v>
      </c>
      <c r="W66" s="248">
        <v>1.798932</v>
      </c>
      <c r="X66" s="248">
        <v>1.8383339999999999</v>
      </c>
      <c r="Y66" s="248">
        <v>1.879067</v>
      </c>
      <c r="Z66" s="248">
        <v>1.9201299999999999</v>
      </c>
      <c r="AA66" s="248">
        <v>1.9623740000000001</v>
      </c>
      <c r="AB66" s="248">
        <v>2.0062579999999999</v>
      </c>
      <c r="AC66" s="248">
        <v>2.0511349999999999</v>
      </c>
      <c r="AD66" s="248">
        <v>2.0971980000000001</v>
      </c>
      <c r="AE66" s="248">
        <v>2.1445180000000001</v>
      </c>
      <c r="AF66" s="248">
        <v>2.1939489999999999</v>
      </c>
      <c r="AG66" s="248">
        <v>2.2448730000000001</v>
      </c>
      <c r="AH66" s="248">
        <v>2.297606</v>
      </c>
      <c r="AI66" s="248">
        <v>2.3533400000000002</v>
      </c>
      <c r="AJ66" s="251">
        <v>2.8000000000000001E-2</v>
      </c>
    </row>
    <row r="67" spans="1:36" x14ac:dyDescent="0.25">
      <c r="A67" s="248" t="s">
        <v>2439</v>
      </c>
      <c r="B67" s="248" t="s">
        <v>3548</v>
      </c>
      <c r="C67" s="248" t="s">
        <v>3549</v>
      </c>
      <c r="D67" s="248" t="s">
        <v>2589</v>
      </c>
      <c r="F67" s="248">
        <v>0</v>
      </c>
      <c r="G67" s="248">
        <v>0</v>
      </c>
      <c r="H67" s="248">
        <v>0</v>
      </c>
      <c r="I67" s="248">
        <v>0</v>
      </c>
      <c r="J67" s="248">
        <v>0</v>
      </c>
      <c r="K67" s="248">
        <v>0</v>
      </c>
      <c r="L67" s="248">
        <v>0</v>
      </c>
      <c r="M67" s="248">
        <v>0</v>
      </c>
      <c r="N67" s="248">
        <v>0</v>
      </c>
      <c r="O67" s="248">
        <v>0</v>
      </c>
      <c r="P67" s="248">
        <v>0</v>
      </c>
      <c r="Q67" s="248">
        <v>0</v>
      </c>
      <c r="R67" s="248">
        <v>0</v>
      </c>
      <c r="S67" s="248">
        <v>0</v>
      </c>
      <c r="T67" s="248">
        <v>0</v>
      </c>
      <c r="U67" s="248">
        <v>0</v>
      </c>
      <c r="V67" s="248">
        <v>0</v>
      </c>
      <c r="W67" s="248">
        <v>0</v>
      </c>
      <c r="X67" s="248">
        <v>0</v>
      </c>
      <c r="Y67" s="248">
        <v>0</v>
      </c>
      <c r="Z67" s="248">
        <v>0</v>
      </c>
      <c r="AA67" s="248">
        <v>0</v>
      </c>
      <c r="AB67" s="248">
        <v>0</v>
      </c>
      <c r="AC67" s="248">
        <v>0</v>
      </c>
      <c r="AD67" s="248">
        <v>0</v>
      </c>
      <c r="AE67" s="248">
        <v>0</v>
      </c>
      <c r="AF67" s="248">
        <v>0</v>
      </c>
      <c r="AG67" s="248">
        <v>0</v>
      </c>
      <c r="AH67" s="248">
        <v>0</v>
      </c>
      <c r="AI67" s="248">
        <v>0</v>
      </c>
      <c r="AJ67" s="248" t="s">
        <v>102</v>
      </c>
    </row>
    <row r="68" spans="1:36" x14ac:dyDescent="0.25">
      <c r="A68" s="248" t="s">
        <v>2042</v>
      </c>
      <c r="B68" s="248" t="s">
        <v>3550</v>
      </c>
      <c r="C68" s="248" t="s">
        <v>3551</v>
      </c>
      <c r="D68" s="248" t="s">
        <v>2589</v>
      </c>
      <c r="F68" s="248">
        <v>1.5188600000000001</v>
      </c>
      <c r="G68" s="248">
        <v>1.5188600000000001</v>
      </c>
      <c r="H68" s="248">
        <v>1.572881</v>
      </c>
      <c r="I68" s="248">
        <v>1.572881</v>
      </c>
      <c r="J68" s="248">
        <v>1.572881</v>
      </c>
      <c r="K68" s="248">
        <v>1.572881</v>
      </c>
      <c r="L68" s="248">
        <v>1.572881</v>
      </c>
      <c r="M68" s="248">
        <v>1.572881</v>
      </c>
      <c r="N68" s="248">
        <v>1.572881</v>
      </c>
      <c r="O68" s="248">
        <v>1.572881</v>
      </c>
      <c r="P68" s="248">
        <v>1.572881</v>
      </c>
      <c r="Q68" s="248">
        <v>1.572881</v>
      </c>
      <c r="R68" s="248">
        <v>1.572881</v>
      </c>
      <c r="S68" s="248">
        <v>1.572881</v>
      </c>
      <c r="T68" s="248">
        <v>1.572881</v>
      </c>
      <c r="U68" s="248">
        <v>1.572881</v>
      </c>
      <c r="V68" s="248">
        <v>1.572881</v>
      </c>
      <c r="W68" s="248">
        <v>1.572881</v>
      </c>
      <c r="X68" s="248">
        <v>1.572881</v>
      </c>
      <c r="Y68" s="248">
        <v>1.572881</v>
      </c>
      <c r="Z68" s="248">
        <v>1.572881</v>
      </c>
      <c r="AA68" s="248">
        <v>1.572881</v>
      </c>
      <c r="AB68" s="248">
        <v>1.572881</v>
      </c>
      <c r="AC68" s="248">
        <v>1.572881</v>
      </c>
      <c r="AD68" s="248">
        <v>1.572881</v>
      </c>
      <c r="AE68" s="248">
        <v>1.572881</v>
      </c>
      <c r="AF68" s="248">
        <v>1.572881</v>
      </c>
      <c r="AG68" s="248">
        <v>1.572881</v>
      </c>
      <c r="AH68" s="248">
        <v>1.572881</v>
      </c>
      <c r="AI68" s="248">
        <v>1.572881</v>
      </c>
      <c r="AJ68" s="251">
        <v>1E-3</v>
      </c>
    </row>
    <row r="69" spans="1:36" x14ac:dyDescent="0.25">
      <c r="A69" s="248" t="s">
        <v>2507</v>
      </c>
      <c r="B69" s="248" t="s">
        <v>3552</v>
      </c>
      <c r="C69" s="248" t="s">
        <v>3553</v>
      </c>
      <c r="D69" s="248" t="s">
        <v>2589</v>
      </c>
      <c r="F69" s="248">
        <v>2.5664609999999999</v>
      </c>
      <c r="G69" s="248">
        <v>2.641308</v>
      </c>
      <c r="H69" s="248">
        <v>2.7579479999999998</v>
      </c>
      <c r="I69" s="248">
        <v>2.8078090000000002</v>
      </c>
      <c r="J69" s="248">
        <v>2.854994</v>
      </c>
      <c r="K69" s="248">
        <v>2.8992330000000002</v>
      </c>
      <c r="L69" s="248">
        <v>2.942482</v>
      </c>
      <c r="M69" s="248">
        <v>2.9841790000000001</v>
      </c>
      <c r="N69" s="248">
        <v>3.025013</v>
      </c>
      <c r="O69" s="248">
        <v>3.065277</v>
      </c>
      <c r="P69" s="248">
        <v>3.1050949999999999</v>
      </c>
      <c r="Q69" s="248">
        <v>3.1425519999999998</v>
      </c>
      <c r="R69" s="248">
        <v>3.1800809999999999</v>
      </c>
      <c r="S69" s="248">
        <v>3.217638</v>
      </c>
      <c r="T69" s="248">
        <v>3.255649</v>
      </c>
      <c r="U69" s="248">
        <v>3.294305</v>
      </c>
      <c r="V69" s="248">
        <v>3.3332920000000001</v>
      </c>
      <c r="W69" s="248">
        <v>3.3729019999999998</v>
      </c>
      <c r="X69" s="248">
        <v>3.4123039999999998</v>
      </c>
      <c r="Y69" s="248">
        <v>3.4530379999999998</v>
      </c>
      <c r="Z69" s="248">
        <v>3.4941</v>
      </c>
      <c r="AA69" s="248">
        <v>3.5363449999999998</v>
      </c>
      <c r="AB69" s="248">
        <v>3.580228</v>
      </c>
      <c r="AC69" s="248">
        <v>3.6251060000000002</v>
      </c>
      <c r="AD69" s="248">
        <v>3.6711680000000002</v>
      </c>
      <c r="AE69" s="248">
        <v>3.7184889999999999</v>
      </c>
      <c r="AF69" s="248">
        <v>3.7679200000000002</v>
      </c>
      <c r="AG69" s="248">
        <v>3.8188430000000002</v>
      </c>
      <c r="AH69" s="248">
        <v>3.8715760000000001</v>
      </c>
      <c r="AI69" s="248">
        <v>3.9273099999999999</v>
      </c>
      <c r="AJ69" s="251">
        <v>1.4999999999999999E-2</v>
      </c>
    </row>
    <row r="70" spans="1:36" x14ac:dyDescent="0.25">
      <c r="A70" s="248" t="s">
        <v>2598</v>
      </c>
      <c r="C70" s="248" t="s">
        <v>3554</v>
      </c>
    </row>
    <row r="71" spans="1:36" x14ac:dyDescent="0.25">
      <c r="A71" s="248" t="s">
        <v>2600</v>
      </c>
      <c r="B71" s="248" t="s">
        <v>3555</v>
      </c>
      <c r="C71" s="248" t="s">
        <v>3556</v>
      </c>
      <c r="D71" s="248" t="s">
        <v>2589</v>
      </c>
      <c r="F71" s="248">
        <v>1.055885</v>
      </c>
      <c r="G71" s="248">
        <v>1.073021</v>
      </c>
      <c r="H71" s="248">
        <v>1.0866290000000001</v>
      </c>
      <c r="I71" s="248">
        <v>1.0974980000000001</v>
      </c>
      <c r="J71" s="248">
        <v>1.108044</v>
      </c>
      <c r="K71" s="248">
        <v>1.117691</v>
      </c>
      <c r="L71" s="248">
        <v>1.126763</v>
      </c>
      <c r="M71" s="248">
        <v>1.1351929999999999</v>
      </c>
      <c r="N71" s="248">
        <v>1.1432929999999999</v>
      </c>
      <c r="O71" s="248">
        <v>1.151284</v>
      </c>
      <c r="P71" s="248">
        <v>1.159016</v>
      </c>
      <c r="Q71" s="248">
        <v>1.1656439999999999</v>
      </c>
      <c r="R71" s="248">
        <v>1.1721919999999999</v>
      </c>
      <c r="S71" s="248">
        <v>1.178698</v>
      </c>
      <c r="T71" s="248">
        <v>1.1851799999999999</v>
      </c>
      <c r="U71" s="248">
        <v>1.1917720000000001</v>
      </c>
      <c r="V71" s="248">
        <v>1.198385</v>
      </c>
      <c r="W71" s="248">
        <v>1.2050510000000001</v>
      </c>
      <c r="X71" s="248">
        <v>1.211694</v>
      </c>
      <c r="Y71" s="248">
        <v>1.2185969999999999</v>
      </c>
      <c r="Z71" s="248">
        <v>1.2256450000000001</v>
      </c>
      <c r="AA71" s="248">
        <v>1.2330179999999999</v>
      </c>
      <c r="AB71" s="248">
        <v>1.2407459999999999</v>
      </c>
      <c r="AC71" s="248">
        <v>1.24861</v>
      </c>
      <c r="AD71" s="248">
        <v>1.256664</v>
      </c>
      <c r="AE71" s="248">
        <v>1.265028</v>
      </c>
      <c r="AF71" s="248">
        <v>1.273855</v>
      </c>
      <c r="AG71" s="248">
        <v>1.2830250000000001</v>
      </c>
      <c r="AH71" s="248">
        <v>1.2926260000000001</v>
      </c>
      <c r="AI71" s="248">
        <v>1.303107</v>
      </c>
      <c r="AJ71" s="251">
        <v>7.0000000000000001E-3</v>
      </c>
    </row>
    <row r="72" spans="1:36" x14ac:dyDescent="0.25">
      <c r="A72" s="248" t="s">
        <v>2603</v>
      </c>
      <c r="B72" s="248" t="s">
        <v>3557</v>
      </c>
      <c r="C72" s="248" t="s">
        <v>3558</v>
      </c>
      <c r="D72" s="248" t="s">
        <v>2589</v>
      </c>
      <c r="F72" s="248">
        <v>1.5105759999999999</v>
      </c>
      <c r="G72" s="248">
        <v>1.5682860000000001</v>
      </c>
      <c r="H72" s="248">
        <v>1.6713199999999999</v>
      </c>
      <c r="I72" s="248">
        <v>1.7103109999999999</v>
      </c>
      <c r="J72" s="248">
        <v>1.74695</v>
      </c>
      <c r="K72" s="248">
        <v>1.781542</v>
      </c>
      <c r="L72" s="248">
        <v>1.8157190000000001</v>
      </c>
      <c r="M72" s="248">
        <v>1.848986</v>
      </c>
      <c r="N72" s="248">
        <v>1.881721</v>
      </c>
      <c r="O72" s="248">
        <v>1.9139919999999999</v>
      </c>
      <c r="P72" s="248">
        <v>1.946078</v>
      </c>
      <c r="Q72" s="248">
        <v>1.976907</v>
      </c>
      <c r="R72" s="248">
        <v>2.0078900000000002</v>
      </c>
      <c r="S72" s="248">
        <v>2.0389400000000002</v>
      </c>
      <c r="T72" s="248">
        <v>2.0704690000000001</v>
      </c>
      <c r="U72" s="248">
        <v>2.1025339999999999</v>
      </c>
      <c r="V72" s="248">
        <v>2.1349070000000001</v>
      </c>
      <c r="W72" s="248">
        <v>2.1678510000000002</v>
      </c>
      <c r="X72" s="248">
        <v>2.2006100000000002</v>
      </c>
      <c r="Y72" s="248">
        <v>2.2344400000000002</v>
      </c>
      <c r="Z72" s="248">
        <v>2.2684549999999999</v>
      </c>
      <c r="AA72" s="248">
        <v>2.3033269999999999</v>
      </c>
      <c r="AB72" s="248">
        <v>2.339483</v>
      </c>
      <c r="AC72" s="248">
        <v>2.3764949999999998</v>
      </c>
      <c r="AD72" s="248">
        <v>2.414504</v>
      </c>
      <c r="AE72" s="248">
        <v>2.4534609999999999</v>
      </c>
      <c r="AF72" s="248">
        <v>2.494065</v>
      </c>
      <c r="AG72" s="248">
        <v>2.5358179999999999</v>
      </c>
      <c r="AH72" s="248">
        <v>2.5789499999999999</v>
      </c>
      <c r="AI72" s="248">
        <v>2.6242019999999999</v>
      </c>
      <c r="AJ72" s="251">
        <v>1.9E-2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D08C-8190-40C3-BD6A-E1DD8D0A4557}">
  <dimension ref="A1:AH1513"/>
  <sheetViews>
    <sheetView topLeftCell="B1" workbookViewId="0">
      <selection activeCell="AG14" sqref="AG14"/>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thickBot="1" x14ac:dyDescent="0.3">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3" spans="1:33" ht="15" customHeight="1" x14ac:dyDescent="0.25">
      <c r="C3" s="157" t="s">
        <v>85</v>
      </c>
      <c r="D3" s="157" t="s">
        <v>2091</v>
      </c>
      <c r="E3" s="37"/>
      <c r="F3" s="37"/>
      <c r="G3" s="37"/>
    </row>
    <row r="4" spans="1:33" ht="15" customHeight="1" x14ac:dyDescent="0.25">
      <c r="C4" s="157" t="s">
        <v>86</v>
      </c>
      <c r="D4" s="157" t="s">
        <v>2092</v>
      </c>
      <c r="E4" s="37"/>
      <c r="F4" s="37"/>
      <c r="G4" s="157" t="s">
        <v>2093</v>
      </c>
    </row>
    <row r="5" spans="1:33" ht="15" customHeight="1" x14ac:dyDescent="0.25">
      <c r="C5" s="157" t="s">
        <v>88</v>
      </c>
      <c r="D5" s="157" t="s">
        <v>2094</v>
      </c>
      <c r="E5" s="37"/>
      <c r="F5" s="37"/>
      <c r="G5" s="37"/>
    </row>
    <row r="6" spans="1:33" ht="15" customHeight="1" x14ac:dyDescent="0.25">
      <c r="C6" s="157" t="s">
        <v>89</v>
      </c>
      <c r="D6" s="37"/>
      <c r="E6" s="157" t="s">
        <v>2095</v>
      </c>
      <c r="F6" s="37"/>
      <c r="G6" s="37"/>
    </row>
    <row r="7" spans="1:33" ht="12" customHeight="1" x14ac:dyDescent="0.25"/>
    <row r="8" spans="1:33" ht="12" customHeight="1" x14ac:dyDescent="0.25"/>
    <row r="9" spans="1:33" ht="12" customHeight="1" x14ac:dyDescent="0.25"/>
    <row r="10" spans="1:33" ht="15" customHeight="1" x14ac:dyDescent="0.25">
      <c r="A10" s="38" t="s">
        <v>940</v>
      </c>
      <c r="B10" s="159" t="s">
        <v>939</v>
      </c>
      <c r="AG10" s="228" t="s">
        <v>2096</v>
      </c>
    </row>
    <row r="11" spans="1:33" ht="15" customHeight="1" x14ac:dyDescent="0.25">
      <c r="B11" s="155"/>
      <c r="AG11" s="228" t="s">
        <v>2097</v>
      </c>
    </row>
    <row r="12" spans="1:33"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28" t="s">
        <v>2098</v>
      </c>
    </row>
    <row r="13" spans="1:33" ht="15" customHeight="1" thickBot="1" x14ac:dyDescent="0.3">
      <c r="B13" s="156" t="s">
        <v>215</v>
      </c>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156" t="s">
        <v>3899</v>
      </c>
    </row>
    <row r="14" spans="1:33" ht="15" customHeight="1" thickTop="1" x14ac:dyDescent="0.25">
      <c r="C14" s="248"/>
      <c r="D14" s="248"/>
      <c r="E14" s="248"/>
      <c r="F14" s="248"/>
      <c r="G14" s="248"/>
      <c r="H14" s="248"/>
      <c r="I14" s="248"/>
      <c r="J14" s="248"/>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row>
    <row r="15" spans="1:33" ht="15" customHeight="1" x14ac:dyDescent="0.25">
      <c r="B15" s="162" t="s">
        <v>873</v>
      </c>
      <c r="C15" s="248"/>
      <c r="D15" s="248"/>
      <c r="E15" s="248"/>
      <c r="F15" s="248"/>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row>
    <row r="16" spans="1:33" ht="15" customHeight="1" x14ac:dyDescent="0.25">
      <c r="B16" s="162" t="s">
        <v>938</v>
      </c>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row>
    <row r="17" spans="1:33" ht="15" customHeight="1" x14ac:dyDescent="0.25">
      <c r="A17" s="38" t="s">
        <v>937</v>
      </c>
      <c r="B17" s="163" t="s">
        <v>63</v>
      </c>
      <c r="C17" s="168">
        <f>'AEO T33 Other Mfg 2022 Raw'!F8</f>
        <v>1.5689900000000001</v>
      </c>
      <c r="D17" s="168">
        <f>'AEO T33 Other Mfg 2022 Raw'!G8</f>
        <v>2.9540609999999998</v>
      </c>
      <c r="E17" s="168">
        <f>'AEO T33 Other Mfg 2022 Raw'!H8</f>
        <v>2.9819040000000001</v>
      </c>
      <c r="F17" s="168">
        <f>'AEO T33 Other Mfg 2022 Raw'!I8</f>
        <v>3.0088910000000002</v>
      </c>
      <c r="G17" s="168">
        <f>'AEO T33 Other Mfg 2022 Raw'!J8</f>
        <v>3.062535</v>
      </c>
      <c r="H17" s="168">
        <f>'AEO T33 Other Mfg 2022 Raw'!K8</f>
        <v>3.0178479999999999</v>
      </c>
      <c r="I17" s="168">
        <f>'AEO T33 Other Mfg 2022 Raw'!L8</f>
        <v>2.934771</v>
      </c>
      <c r="J17" s="168">
        <f>'AEO T33 Other Mfg 2022 Raw'!M8</f>
        <v>2.8350200000000001</v>
      </c>
      <c r="K17" s="168">
        <f>'AEO T33 Other Mfg 2022 Raw'!N8</f>
        <v>2.7734459999999999</v>
      </c>
      <c r="L17" s="168">
        <f>'AEO T33 Other Mfg 2022 Raw'!O8</f>
        <v>2.7384770000000001</v>
      </c>
      <c r="M17" s="168">
        <f>'AEO T33 Other Mfg 2022 Raw'!P8</f>
        <v>2.7350159999999999</v>
      </c>
      <c r="N17" s="168">
        <f>'AEO T33 Other Mfg 2022 Raw'!Q8</f>
        <v>2.7261340000000001</v>
      </c>
      <c r="O17" s="168">
        <f>'AEO T33 Other Mfg 2022 Raw'!R8</f>
        <v>2.669813</v>
      </c>
      <c r="P17" s="168">
        <f>'AEO T33 Other Mfg 2022 Raw'!S8</f>
        <v>2.60223</v>
      </c>
      <c r="Q17" s="168">
        <f>'AEO T33 Other Mfg 2022 Raw'!T8</f>
        <v>2.5557099999999999</v>
      </c>
      <c r="R17" s="168">
        <f>'AEO T33 Other Mfg 2022 Raw'!U8</f>
        <v>2.5488219999999999</v>
      </c>
      <c r="S17" s="168">
        <f>'AEO T33 Other Mfg 2022 Raw'!V8</f>
        <v>2.5754459999999999</v>
      </c>
      <c r="T17" s="168">
        <f>'AEO T33 Other Mfg 2022 Raw'!W8</f>
        <v>2.622557</v>
      </c>
      <c r="U17" s="168">
        <f>'AEO T33 Other Mfg 2022 Raw'!X8</f>
        <v>2.6702140000000001</v>
      </c>
      <c r="V17" s="168">
        <f>'AEO T33 Other Mfg 2022 Raw'!Y8</f>
        <v>2.6749010000000002</v>
      </c>
      <c r="W17" s="168">
        <f>'AEO T33 Other Mfg 2022 Raw'!Z8</f>
        <v>2.7101109999999999</v>
      </c>
      <c r="X17" s="168">
        <f>'AEO T33 Other Mfg 2022 Raw'!AA8</f>
        <v>2.7370739999999998</v>
      </c>
      <c r="Y17" s="168">
        <f>'AEO T33 Other Mfg 2022 Raw'!AB8</f>
        <v>2.6791360000000002</v>
      </c>
      <c r="Z17" s="168">
        <f>'AEO T33 Other Mfg 2022 Raw'!AC8</f>
        <v>2.6680199999999998</v>
      </c>
      <c r="AA17" s="168">
        <f>'AEO T33 Other Mfg 2022 Raw'!AD8</f>
        <v>2.720996</v>
      </c>
      <c r="AB17" s="168">
        <f>'AEO T33 Other Mfg 2022 Raw'!AE8</f>
        <v>2.8108240000000002</v>
      </c>
      <c r="AC17" s="168">
        <f>'AEO T33 Other Mfg 2022 Raw'!AF8</f>
        <v>2.9027470000000002</v>
      </c>
      <c r="AD17" s="168">
        <f>'AEO T33 Other Mfg 2022 Raw'!AG8</f>
        <v>2.9621590000000002</v>
      </c>
      <c r="AE17" s="168">
        <f>'AEO T33 Other Mfg 2022 Raw'!AH8</f>
        <v>3.0024489999999999</v>
      </c>
      <c r="AF17" s="168">
        <f>'AEO T33 Other Mfg 2022 Raw'!AI8</f>
        <v>3.0643319999999998</v>
      </c>
      <c r="AG17" s="256">
        <f>'AEO T33 Other Mfg 2022 Raw'!AJ8</f>
        <v>2.3E-2</v>
      </c>
    </row>
    <row r="18" spans="1:33" ht="15" customHeight="1" x14ac:dyDescent="0.25">
      <c r="A18" s="38" t="s">
        <v>936</v>
      </c>
      <c r="B18" s="163" t="s">
        <v>27</v>
      </c>
      <c r="C18" s="168">
        <f>'AEO T33 Other Mfg 2022 Raw'!F9</f>
        <v>8.1689410000000002</v>
      </c>
      <c r="D18" s="168">
        <f>'AEO T33 Other Mfg 2022 Raw'!G9</f>
        <v>7.7806829999999998</v>
      </c>
      <c r="E18" s="168">
        <f>'AEO T33 Other Mfg 2022 Raw'!H9</f>
        <v>7.6889659999999997</v>
      </c>
      <c r="F18" s="168">
        <f>'AEO T33 Other Mfg 2022 Raw'!I9</f>
        <v>7.7493369999999997</v>
      </c>
      <c r="G18" s="168">
        <f>'AEO T33 Other Mfg 2022 Raw'!J9</f>
        <v>8.0088840000000001</v>
      </c>
      <c r="H18" s="168">
        <f>'AEO T33 Other Mfg 2022 Raw'!K9</f>
        <v>8.0682690000000008</v>
      </c>
      <c r="I18" s="168">
        <f>'AEO T33 Other Mfg 2022 Raw'!L9</f>
        <v>8.0702099999999994</v>
      </c>
      <c r="J18" s="168">
        <f>'AEO T33 Other Mfg 2022 Raw'!M9</f>
        <v>7.9320110000000001</v>
      </c>
      <c r="K18" s="168">
        <f>'AEO T33 Other Mfg 2022 Raw'!N9</f>
        <v>7.8736069999999998</v>
      </c>
      <c r="L18" s="168">
        <f>'AEO T33 Other Mfg 2022 Raw'!O9</f>
        <v>7.8892800000000003</v>
      </c>
      <c r="M18" s="168">
        <f>'AEO T33 Other Mfg 2022 Raw'!P9</f>
        <v>7.9142210000000004</v>
      </c>
      <c r="N18" s="168">
        <f>'AEO T33 Other Mfg 2022 Raw'!Q9</f>
        <v>7.9158540000000004</v>
      </c>
      <c r="O18" s="168">
        <f>'AEO T33 Other Mfg 2022 Raw'!R9</f>
        <v>7.8106989999999996</v>
      </c>
      <c r="P18" s="168">
        <f>'AEO T33 Other Mfg 2022 Raw'!S9</f>
        <v>7.6548259999999999</v>
      </c>
      <c r="Q18" s="168">
        <f>'AEO T33 Other Mfg 2022 Raw'!T9</f>
        <v>7.5218239999999996</v>
      </c>
      <c r="R18" s="168">
        <f>'AEO T33 Other Mfg 2022 Raw'!U9</f>
        <v>7.4961279999999997</v>
      </c>
      <c r="S18" s="168">
        <f>'AEO T33 Other Mfg 2022 Raw'!V9</f>
        <v>7.5783680000000002</v>
      </c>
      <c r="T18" s="168">
        <f>'AEO T33 Other Mfg 2022 Raw'!W9</f>
        <v>7.7102810000000002</v>
      </c>
      <c r="U18" s="168">
        <f>'AEO T33 Other Mfg 2022 Raw'!X9</f>
        <v>7.8529359999999997</v>
      </c>
      <c r="V18" s="168">
        <f>'AEO T33 Other Mfg 2022 Raw'!Y9</f>
        <v>7.8698069999999998</v>
      </c>
      <c r="W18" s="168">
        <f>'AEO T33 Other Mfg 2022 Raw'!Z9</f>
        <v>7.9764390000000001</v>
      </c>
      <c r="X18" s="168">
        <f>'AEO T33 Other Mfg 2022 Raw'!AA9</f>
        <v>8.0765890000000002</v>
      </c>
      <c r="Y18" s="168">
        <f>'AEO T33 Other Mfg 2022 Raw'!AB9</f>
        <v>7.9391600000000002</v>
      </c>
      <c r="Z18" s="168">
        <f>'AEO T33 Other Mfg 2022 Raw'!AC9</f>
        <v>7.8985709999999996</v>
      </c>
      <c r="AA18" s="168">
        <f>'AEO T33 Other Mfg 2022 Raw'!AD9</f>
        <v>8.0125779999999995</v>
      </c>
      <c r="AB18" s="168">
        <f>'AEO T33 Other Mfg 2022 Raw'!AE9</f>
        <v>8.1739669999999993</v>
      </c>
      <c r="AC18" s="168">
        <f>'AEO T33 Other Mfg 2022 Raw'!AF9</f>
        <v>8.384843</v>
      </c>
      <c r="AD18" s="168">
        <f>'AEO T33 Other Mfg 2022 Raw'!AG9</f>
        <v>8.5375589999999999</v>
      </c>
      <c r="AE18" s="168">
        <f>'AEO T33 Other Mfg 2022 Raw'!AH9</f>
        <v>8.6299580000000002</v>
      </c>
      <c r="AF18" s="168">
        <f>'AEO T33 Other Mfg 2022 Raw'!AI9</f>
        <v>8.8144170000000006</v>
      </c>
      <c r="AG18" s="256">
        <f>'AEO T33 Other Mfg 2022 Raw'!AJ9</f>
        <v>3.0000000000000001E-3</v>
      </c>
    </row>
    <row r="19" spans="1:33" ht="15" customHeight="1" x14ac:dyDescent="0.25">
      <c r="A19" s="38" t="s">
        <v>935</v>
      </c>
      <c r="B19" s="163" t="s">
        <v>26</v>
      </c>
      <c r="C19" s="168">
        <f>'AEO T33 Other Mfg 2022 Raw'!F10</f>
        <v>0</v>
      </c>
      <c r="D19" s="168">
        <f>'AEO T33 Other Mfg 2022 Raw'!G10</f>
        <v>0</v>
      </c>
      <c r="E19" s="168">
        <f>'AEO T33 Other Mfg 2022 Raw'!H10</f>
        <v>0</v>
      </c>
      <c r="F19" s="168">
        <f>'AEO T33 Other Mfg 2022 Raw'!I10</f>
        <v>0</v>
      </c>
      <c r="G19" s="168">
        <f>'AEO T33 Other Mfg 2022 Raw'!J10</f>
        <v>0</v>
      </c>
      <c r="H19" s="168">
        <f>'AEO T33 Other Mfg 2022 Raw'!K10</f>
        <v>0</v>
      </c>
      <c r="I19" s="168">
        <f>'AEO T33 Other Mfg 2022 Raw'!L10</f>
        <v>0</v>
      </c>
      <c r="J19" s="168">
        <f>'AEO T33 Other Mfg 2022 Raw'!M10</f>
        <v>0</v>
      </c>
      <c r="K19" s="168">
        <f>'AEO T33 Other Mfg 2022 Raw'!N10</f>
        <v>0</v>
      </c>
      <c r="L19" s="168">
        <f>'AEO T33 Other Mfg 2022 Raw'!O10</f>
        <v>0</v>
      </c>
      <c r="M19" s="168">
        <f>'AEO T33 Other Mfg 2022 Raw'!P10</f>
        <v>0</v>
      </c>
      <c r="N19" s="168">
        <f>'AEO T33 Other Mfg 2022 Raw'!Q10</f>
        <v>0</v>
      </c>
      <c r="O19" s="168">
        <f>'AEO T33 Other Mfg 2022 Raw'!R10</f>
        <v>0</v>
      </c>
      <c r="P19" s="168">
        <f>'AEO T33 Other Mfg 2022 Raw'!S10</f>
        <v>0</v>
      </c>
      <c r="Q19" s="168">
        <f>'AEO T33 Other Mfg 2022 Raw'!T10</f>
        <v>0</v>
      </c>
      <c r="R19" s="168">
        <f>'AEO T33 Other Mfg 2022 Raw'!U10</f>
        <v>0</v>
      </c>
      <c r="S19" s="168">
        <f>'AEO T33 Other Mfg 2022 Raw'!V10</f>
        <v>0</v>
      </c>
      <c r="T19" s="168">
        <f>'AEO T33 Other Mfg 2022 Raw'!W10</f>
        <v>0</v>
      </c>
      <c r="U19" s="168">
        <f>'AEO T33 Other Mfg 2022 Raw'!X10</f>
        <v>0</v>
      </c>
      <c r="V19" s="168">
        <f>'AEO T33 Other Mfg 2022 Raw'!Y10</f>
        <v>0</v>
      </c>
      <c r="W19" s="168">
        <f>'AEO T33 Other Mfg 2022 Raw'!Z10</f>
        <v>0</v>
      </c>
      <c r="X19" s="168">
        <f>'AEO T33 Other Mfg 2022 Raw'!AA10</f>
        <v>0</v>
      </c>
      <c r="Y19" s="168">
        <f>'AEO T33 Other Mfg 2022 Raw'!AB10</f>
        <v>0</v>
      </c>
      <c r="Z19" s="168">
        <f>'AEO T33 Other Mfg 2022 Raw'!AC10</f>
        <v>0</v>
      </c>
      <c r="AA19" s="168">
        <f>'AEO T33 Other Mfg 2022 Raw'!AD10</f>
        <v>0</v>
      </c>
      <c r="AB19" s="168">
        <f>'AEO T33 Other Mfg 2022 Raw'!AE10</f>
        <v>0</v>
      </c>
      <c r="AC19" s="168">
        <f>'AEO T33 Other Mfg 2022 Raw'!AF10</f>
        <v>0</v>
      </c>
      <c r="AD19" s="168">
        <f>'AEO T33 Other Mfg 2022 Raw'!AG10</f>
        <v>0</v>
      </c>
      <c r="AE19" s="168">
        <f>'AEO T33 Other Mfg 2022 Raw'!AH10</f>
        <v>0</v>
      </c>
      <c r="AF19" s="168">
        <f>'AEO T33 Other Mfg 2022 Raw'!AI10</f>
        <v>0</v>
      </c>
      <c r="AG19" s="256" t="str">
        <f>'AEO T33 Other Mfg 2022 Raw'!AJ10</f>
        <v>- -</v>
      </c>
    </row>
    <row r="20" spans="1:33" ht="15" customHeight="1" x14ac:dyDescent="0.25">
      <c r="A20" s="38" t="s">
        <v>934</v>
      </c>
      <c r="B20" s="163" t="s">
        <v>62</v>
      </c>
      <c r="C20" s="168">
        <f>'AEO T33 Other Mfg 2022 Raw'!F11</f>
        <v>9.7379309999999997</v>
      </c>
      <c r="D20" s="168">
        <f>'AEO T33 Other Mfg 2022 Raw'!G11</f>
        <v>10.734743</v>
      </c>
      <c r="E20" s="168">
        <f>'AEO T33 Other Mfg 2022 Raw'!H11</f>
        <v>10.670870000000001</v>
      </c>
      <c r="F20" s="168">
        <f>'AEO T33 Other Mfg 2022 Raw'!I11</f>
        <v>10.758228000000001</v>
      </c>
      <c r="G20" s="168">
        <f>'AEO T33 Other Mfg 2022 Raw'!J11</f>
        <v>11.07142</v>
      </c>
      <c r="H20" s="168">
        <f>'AEO T33 Other Mfg 2022 Raw'!K11</f>
        <v>11.086117</v>
      </c>
      <c r="I20" s="168">
        <f>'AEO T33 Other Mfg 2022 Raw'!L11</f>
        <v>11.00498</v>
      </c>
      <c r="J20" s="168">
        <f>'AEO T33 Other Mfg 2022 Raw'!M11</f>
        <v>10.767030999999999</v>
      </c>
      <c r="K20" s="168">
        <f>'AEO T33 Other Mfg 2022 Raw'!N11</f>
        <v>10.647054000000001</v>
      </c>
      <c r="L20" s="168">
        <f>'AEO T33 Other Mfg 2022 Raw'!O11</f>
        <v>10.627757000000001</v>
      </c>
      <c r="M20" s="168">
        <f>'AEO T33 Other Mfg 2022 Raw'!P11</f>
        <v>10.649236999999999</v>
      </c>
      <c r="N20" s="168">
        <f>'AEO T33 Other Mfg 2022 Raw'!Q11</f>
        <v>10.641987</v>
      </c>
      <c r="O20" s="168">
        <f>'AEO T33 Other Mfg 2022 Raw'!R11</f>
        <v>10.480511999999999</v>
      </c>
      <c r="P20" s="168">
        <f>'AEO T33 Other Mfg 2022 Raw'!S11</f>
        <v>10.257054999999999</v>
      </c>
      <c r="Q20" s="168">
        <f>'AEO T33 Other Mfg 2022 Raw'!T11</f>
        <v>10.077534</v>
      </c>
      <c r="R20" s="168">
        <f>'AEO T33 Other Mfg 2022 Raw'!U11</f>
        <v>10.04495</v>
      </c>
      <c r="S20" s="168">
        <f>'AEO T33 Other Mfg 2022 Raw'!V11</f>
        <v>10.153813</v>
      </c>
      <c r="T20" s="168">
        <f>'AEO T33 Other Mfg 2022 Raw'!W11</f>
        <v>10.332838000000001</v>
      </c>
      <c r="U20" s="168">
        <f>'AEO T33 Other Mfg 2022 Raw'!X11</f>
        <v>10.523149</v>
      </c>
      <c r="V20" s="168">
        <f>'AEO T33 Other Mfg 2022 Raw'!Y11</f>
        <v>10.544708</v>
      </c>
      <c r="W20" s="168">
        <f>'AEO T33 Other Mfg 2022 Raw'!Z11</f>
        <v>10.68655</v>
      </c>
      <c r="X20" s="168">
        <f>'AEO T33 Other Mfg 2022 Raw'!AA11</f>
        <v>10.813663</v>
      </c>
      <c r="Y20" s="168">
        <f>'AEO T33 Other Mfg 2022 Raw'!AB11</f>
        <v>10.618296000000001</v>
      </c>
      <c r="Z20" s="168">
        <f>'AEO T33 Other Mfg 2022 Raw'!AC11</f>
        <v>10.56659</v>
      </c>
      <c r="AA20" s="168">
        <f>'AEO T33 Other Mfg 2022 Raw'!AD11</f>
        <v>10.733574000000001</v>
      </c>
      <c r="AB20" s="168">
        <f>'AEO T33 Other Mfg 2022 Raw'!AE11</f>
        <v>10.984792000000001</v>
      </c>
      <c r="AC20" s="168">
        <f>'AEO T33 Other Mfg 2022 Raw'!AF11</f>
        <v>11.28759</v>
      </c>
      <c r="AD20" s="168">
        <f>'AEO T33 Other Mfg 2022 Raw'!AG11</f>
        <v>11.499718</v>
      </c>
      <c r="AE20" s="168">
        <f>'AEO T33 Other Mfg 2022 Raw'!AH11</f>
        <v>11.632406</v>
      </c>
      <c r="AF20" s="168">
        <f>'AEO T33 Other Mfg 2022 Raw'!AI11</f>
        <v>11.878748</v>
      </c>
      <c r="AG20" s="256">
        <f>'AEO T33 Other Mfg 2022 Raw'!AJ11</f>
        <v>7.0000000000000001E-3</v>
      </c>
    </row>
    <row r="21" spans="1:33" ht="15" customHeight="1" x14ac:dyDescent="0.25">
      <c r="A21" s="38" t="s">
        <v>933</v>
      </c>
      <c r="B21" s="163" t="s">
        <v>30</v>
      </c>
      <c r="C21" s="168">
        <f>'AEO T33 Other Mfg 2022 Raw'!F12</f>
        <v>58.373309999999996</v>
      </c>
      <c r="D21" s="168">
        <f>'AEO T33 Other Mfg 2022 Raw'!G12</f>
        <v>55.531436999999997</v>
      </c>
      <c r="E21" s="168">
        <f>'AEO T33 Other Mfg 2022 Raw'!H12</f>
        <v>52.915481999999997</v>
      </c>
      <c r="F21" s="168">
        <f>'AEO T33 Other Mfg 2022 Raw'!I12</f>
        <v>53.246796000000003</v>
      </c>
      <c r="G21" s="168">
        <f>'AEO T33 Other Mfg 2022 Raw'!J12</f>
        <v>53.856887999999998</v>
      </c>
      <c r="H21" s="168">
        <f>'AEO T33 Other Mfg 2022 Raw'!K12</f>
        <v>52.392792</v>
      </c>
      <c r="I21" s="168">
        <f>'AEO T33 Other Mfg 2022 Raw'!L12</f>
        <v>50.468525</v>
      </c>
      <c r="J21" s="168">
        <f>'AEO T33 Other Mfg 2022 Raw'!M12</f>
        <v>48.427826000000003</v>
      </c>
      <c r="K21" s="168">
        <f>'AEO T33 Other Mfg 2022 Raw'!N12</f>
        <v>47.357821999999999</v>
      </c>
      <c r="L21" s="168">
        <f>'AEO T33 Other Mfg 2022 Raw'!O12</f>
        <v>47.16169</v>
      </c>
      <c r="M21" s="168">
        <f>'AEO T33 Other Mfg 2022 Raw'!P12</f>
        <v>46.223747000000003</v>
      </c>
      <c r="N21" s="168">
        <f>'AEO T33 Other Mfg 2022 Raw'!Q12</f>
        <v>45.628250000000001</v>
      </c>
      <c r="O21" s="168">
        <f>'AEO T33 Other Mfg 2022 Raw'!R12</f>
        <v>44.985905000000002</v>
      </c>
      <c r="P21" s="168">
        <f>'AEO T33 Other Mfg 2022 Raw'!S12</f>
        <v>44.631259999999997</v>
      </c>
      <c r="Q21" s="168">
        <f>'AEO T33 Other Mfg 2022 Raw'!T12</f>
        <v>44.455544000000003</v>
      </c>
      <c r="R21" s="168">
        <f>'AEO T33 Other Mfg 2022 Raw'!U12</f>
        <v>44.617462000000003</v>
      </c>
      <c r="S21" s="168">
        <f>'AEO T33 Other Mfg 2022 Raw'!V12</f>
        <v>44.577025999999996</v>
      </c>
      <c r="T21" s="168">
        <f>'AEO T33 Other Mfg 2022 Raw'!W12</f>
        <v>44.553153999999999</v>
      </c>
      <c r="U21" s="168">
        <f>'AEO T33 Other Mfg 2022 Raw'!X12</f>
        <v>44.84346</v>
      </c>
      <c r="V21" s="168">
        <f>'AEO T33 Other Mfg 2022 Raw'!Y12</f>
        <v>45.158203</v>
      </c>
      <c r="W21" s="168">
        <f>'AEO T33 Other Mfg 2022 Raw'!Z12</f>
        <v>45.684277000000002</v>
      </c>
      <c r="X21" s="168">
        <f>'AEO T33 Other Mfg 2022 Raw'!AA12</f>
        <v>46.406342000000002</v>
      </c>
      <c r="Y21" s="168">
        <f>'AEO T33 Other Mfg 2022 Raw'!AB12</f>
        <v>46.683514000000002</v>
      </c>
      <c r="Z21" s="168">
        <f>'AEO T33 Other Mfg 2022 Raw'!AC12</f>
        <v>46.566443999999997</v>
      </c>
      <c r="AA21" s="168">
        <f>'AEO T33 Other Mfg 2022 Raw'!AD12</f>
        <v>46.629852</v>
      </c>
      <c r="AB21" s="168">
        <f>'AEO T33 Other Mfg 2022 Raw'!AE12</f>
        <v>47.037140000000001</v>
      </c>
      <c r="AC21" s="168">
        <f>'AEO T33 Other Mfg 2022 Raw'!AF12</f>
        <v>47.508063999999997</v>
      </c>
      <c r="AD21" s="168">
        <f>'AEO T33 Other Mfg 2022 Raw'!AG12</f>
        <v>47.845027999999999</v>
      </c>
      <c r="AE21" s="168">
        <f>'AEO T33 Other Mfg 2022 Raw'!AH12</f>
        <v>48.230530000000002</v>
      </c>
      <c r="AF21" s="168">
        <f>'AEO T33 Other Mfg 2022 Raw'!AI12</f>
        <v>49.308418000000003</v>
      </c>
      <c r="AG21" s="256">
        <f>'AEO T33 Other Mfg 2022 Raw'!AJ12</f>
        <v>-6.0000000000000001E-3</v>
      </c>
    </row>
    <row r="22" spans="1:33" ht="15" customHeight="1" x14ac:dyDescent="0.25">
      <c r="A22" s="38" t="s">
        <v>932</v>
      </c>
      <c r="B22" s="163" t="s">
        <v>31</v>
      </c>
      <c r="C22" s="168">
        <f>'AEO T33 Other Mfg 2022 Raw'!F13</f>
        <v>0</v>
      </c>
      <c r="D22" s="168">
        <f>'AEO T33 Other Mfg 2022 Raw'!G13</f>
        <v>0</v>
      </c>
      <c r="E22" s="168">
        <f>'AEO T33 Other Mfg 2022 Raw'!H13</f>
        <v>0</v>
      </c>
      <c r="F22" s="168">
        <f>'AEO T33 Other Mfg 2022 Raw'!I13</f>
        <v>0</v>
      </c>
      <c r="G22" s="168">
        <f>'AEO T33 Other Mfg 2022 Raw'!J13</f>
        <v>0</v>
      </c>
      <c r="H22" s="168">
        <f>'AEO T33 Other Mfg 2022 Raw'!K13</f>
        <v>0</v>
      </c>
      <c r="I22" s="168">
        <f>'AEO T33 Other Mfg 2022 Raw'!L13</f>
        <v>0</v>
      </c>
      <c r="J22" s="168">
        <f>'AEO T33 Other Mfg 2022 Raw'!M13</f>
        <v>0</v>
      </c>
      <c r="K22" s="168">
        <f>'AEO T33 Other Mfg 2022 Raw'!N13</f>
        <v>0</v>
      </c>
      <c r="L22" s="168">
        <f>'AEO T33 Other Mfg 2022 Raw'!O13</f>
        <v>0</v>
      </c>
      <c r="M22" s="168">
        <f>'AEO T33 Other Mfg 2022 Raw'!P13</f>
        <v>0</v>
      </c>
      <c r="N22" s="168">
        <f>'AEO T33 Other Mfg 2022 Raw'!Q13</f>
        <v>0</v>
      </c>
      <c r="O22" s="168">
        <f>'AEO T33 Other Mfg 2022 Raw'!R13</f>
        <v>0</v>
      </c>
      <c r="P22" s="168">
        <f>'AEO T33 Other Mfg 2022 Raw'!S13</f>
        <v>0</v>
      </c>
      <c r="Q22" s="168">
        <f>'AEO T33 Other Mfg 2022 Raw'!T13</f>
        <v>0</v>
      </c>
      <c r="R22" s="168">
        <f>'AEO T33 Other Mfg 2022 Raw'!U13</f>
        <v>0</v>
      </c>
      <c r="S22" s="168">
        <f>'AEO T33 Other Mfg 2022 Raw'!V13</f>
        <v>0</v>
      </c>
      <c r="T22" s="168">
        <f>'AEO T33 Other Mfg 2022 Raw'!W13</f>
        <v>0</v>
      </c>
      <c r="U22" s="168">
        <f>'AEO T33 Other Mfg 2022 Raw'!X13</f>
        <v>0</v>
      </c>
      <c r="V22" s="168">
        <f>'AEO T33 Other Mfg 2022 Raw'!Y13</f>
        <v>0</v>
      </c>
      <c r="W22" s="168">
        <f>'AEO T33 Other Mfg 2022 Raw'!Z13</f>
        <v>0</v>
      </c>
      <c r="X22" s="168">
        <f>'AEO T33 Other Mfg 2022 Raw'!AA13</f>
        <v>0</v>
      </c>
      <c r="Y22" s="168">
        <f>'AEO T33 Other Mfg 2022 Raw'!AB13</f>
        <v>0</v>
      </c>
      <c r="Z22" s="168">
        <f>'AEO T33 Other Mfg 2022 Raw'!AC13</f>
        <v>0</v>
      </c>
      <c r="AA22" s="168">
        <f>'AEO T33 Other Mfg 2022 Raw'!AD13</f>
        <v>0</v>
      </c>
      <c r="AB22" s="168">
        <f>'AEO T33 Other Mfg 2022 Raw'!AE13</f>
        <v>0</v>
      </c>
      <c r="AC22" s="168">
        <f>'AEO T33 Other Mfg 2022 Raw'!AF13</f>
        <v>0</v>
      </c>
      <c r="AD22" s="168">
        <f>'AEO T33 Other Mfg 2022 Raw'!AG13</f>
        <v>0</v>
      </c>
      <c r="AE22" s="168">
        <f>'AEO T33 Other Mfg 2022 Raw'!AH13</f>
        <v>0</v>
      </c>
      <c r="AF22" s="168">
        <f>'AEO T33 Other Mfg 2022 Raw'!AI13</f>
        <v>0</v>
      </c>
      <c r="AG22" s="256" t="str">
        <f>'AEO T33 Other Mfg 2022 Raw'!AJ13</f>
        <v>- -</v>
      </c>
    </row>
    <row r="23" spans="1:33" ht="15" customHeight="1" x14ac:dyDescent="0.25">
      <c r="A23" s="38" t="s">
        <v>931</v>
      </c>
      <c r="B23" s="163" t="s">
        <v>864</v>
      </c>
      <c r="C23" s="168">
        <f>'AEO T33 Other Mfg 2022 Raw'!F14</f>
        <v>0</v>
      </c>
      <c r="D23" s="168">
        <f>'AEO T33 Other Mfg 2022 Raw'!G14</f>
        <v>0</v>
      </c>
      <c r="E23" s="168">
        <f>'AEO T33 Other Mfg 2022 Raw'!H14</f>
        <v>0</v>
      </c>
      <c r="F23" s="168">
        <f>'AEO T33 Other Mfg 2022 Raw'!I14</f>
        <v>0</v>
      </c>
      <c r="G23" s="168">
        <f>'AEO T33 Other Mfg 2022 Raw'!J14</f>
        <v>0</v>
      </c>
      <c r="H23" s="168">
        <f>'AEO T33 Other Mfg 2022 Raw'!K14</f>
        <v>0</v>
      </c>
      <c r="I23" s="168">
        <f>'AEO T33 Other Mfg 2022 Raw'!L14</f>
        <v>0</v>
      </c>
      <c r="J23" s="168">
        <f>'AEO T33 Other Mfg 2022 Raw'!M14</f>
        <v>0</v>
      </c>
      <c r="K23" s="168">
        <f>'AEO T33 Other Mfg 2022 Raw'!N14</f>
        <v>0</v>
      </c>
      <c r="L23" s="168">
        <f>'AEO T33 Other Mfg 2022 Raw'!O14</f>
        <v>0</v>
      </c>
      <c r="M23" s="168">
        <f>'AEO T33 Other Mfg 2022 Raw'!P14</f>
        <v>0</v>
      </c>
      <c r="N23" s="168">
        <f>'AEO T33 Other Mfg 2022 Raw'!Q14</f>
        <v>0</v>
      </c>
      <c r="O23" s="168">
        <f>'AEO T33 Other Mfg 2022 Raw'!R14</f>
        <v>0</v>
      </c>
      <c r="P23" s="168">
        <f>'AEO T33 Other Mfg 2022 Raw'!S14</f>
        <v>0</v>
      </c>
      <c r="Q23" s="168">
        <f>'AEO T33 Other Mfg 2022 Raw'!T14</f>
        <v>0</v>
      </c>
      <c r="R23" s="168">
        <f>'AEO T33 Other Mfg 2022 Raw'!U14</f>
        <v>0</v>
      </c>
      <c r="S23" s="168">
        <f>'AEO T33 Other Mfg 2022 Raw'!V14</f>
        <v>0</v>
      </c>
      <c r="T23" s="168">
        <f>'AEO T33 Other Mfg 2022 Raw'!W14</f>
        <v>0</v>
      </c>
      <c r="U23" s="168">
        <f>'AEO T33 Other Mfg 2022 Raw'!X14</f>
        <v>0</v>
      </c>
      <c r="V23" s="168">
        <f>'AEO T33 Other Mfg 2022 Raw'!Y14</f>
        <v>0</v>
      </c>
      <c r="W23" s="168">
        <f>'AEO T33 Other Mfg 2022 Raw'!Z14</f>
        <v>0</v>
      </c>
      <c r="X23" s="168">
        <f>'AEO T33 Other Mfg 2022 Raw'!AA14</f>
        <v>0</v>
      </c>
      <c r="Y23" s="168">
        <f>'AEO T33 Other Mfg 2022 Raw'!AB14</f>
        <v>0</v>
      </c>
      <c r="Z23" s="168">
        <f>'AEO T33 Other Mfg 2022 Raw'!AC14</f>
        <v>0</v>
      </c>
      <c r="AA23" s="168">
        <f>'AEO T33 Other Mfg 2022 Raw'!AD14</f>
        <v>0</v>
      </c>
      <c r="AB23" s="168">
        <f>'AEO T33 Other Mfg 2022 Raw'!AE14</f>
        <v>0</v>
      </c>
      <c r="AC23" s="168">
        <f>'AEO T33 Other Mfg 2022 Raw'!AF14</f>
        <v>0</v>
      </c>
      <c r="AD23" s="168">
        <f>'AEO T33 Other Mfg 2022 Raw'!AG14</f>
        <v>0</v>
      </c>
      <c r="AE23" s="168">
        <f>'AEO T33 Other Mfg 2022 Raw'!AH14</f>
        <v>0</v>
      </c>
      <c r="AF23" s="168">
        <f>'AEO T33 Other Mfg 2022 Raw'!AI14</f>
        <v>0</v>
      </c>
      <c r="AG23" s="256" t="str">
        <f>'AEO T33 Other Mfg 2022 Raw'!AJ14</f>
        <v>- -</v>
      </c>
    </row>
    <row r="24" spans="1:33" ht="15" customHeight="1" x14ac:dyDescent="0.25">
      <c r="A24" s="38" t="s">
        <v>930</v>
      </c>
      <c r="B24" s="163" t="s">
        <v>32</v>
      </c>
      <c r="C24" s="168">
        <f>'AEO T33 Other Mfg 2022 Raw'!F15</f>
        <v>312.17578099999997</v>
      </c>
      <c r="D24" s="168">
        <f>'AEO T33 Other Mfg 2022 Raw'!G15</f>
        <v>297.35604899999998</v>
      </c>
      <c r="E24" s="168">
        <f>'AEO T33 Other Mfg 2022 Raw'!H15</f>
        <v>283.67401100000001</v>
      </c>
      <c r="F24" s="168">
        <f>'AEO T33 Other Mfg 2022 Raw'!I15</f>
        <v>287.53106700000001</v>
      </c>
      <c r="G24" s="168">
        <f>'AEO T33 Other Mfg 2022 Raw'!J15</f>
        <v>293.48971599999999</v>
      </c>
      <c r="H24" s="168">
        <f>'AEO T33 Other Mfg 2022 Raw'!K15</f>
        <v>286.26763899999997</v>
      </c>
      <c r="I24" s="168">
        <f>'AEO T33 Other Mfg 2022 Raw'!L15</f>
        <v>276.87976099999997</v>
      </c>
      <c r="J24" s="168">
        <f>'AEO T33 Other Mfg 2022 Raw'!M15</f>
        <v>268.43420400000002</v>
      </c>
      <c r="K24" s="168">
        <f>'AEO T33 Other Mfg 2022 Raw'!N15</f>
        <v>264.90844700000002</v>
      </c>
      <c r="L24" s="168">
        <f>'AEO T33 Other Mfg 2022 Raw'!O15</f>
        <v>265.721924</v>
      </c>
      <c r="M24" s="168">
        <f>'AEO T33 Other Mfg 2022 Raw'!P15</f>
        <v>261.40737899999999</v>
      </c>
      <c r="N24" s="168">
        <f>'AEO T33 Other Mfg 2022 Raw'!Q15</f>
        <v>259.921967</v>
      </c>
      <c r="O24" s="168">
        <f>'AEO T33 Other Mfg 2022 Raw'!R15</f>
        <v>258.13543700000002</v>
      </c>
      <c r="P24" s="168">
        <f>'AEO T33 Other Mfg 2022 Raw'!S15</f>
        <v>257.93460099999999</v>
      </c>
      <c r="Q24" s="168">
        <f>'AEO T33 Other Mfg 2022 Raw'!T15</f>
        <v>258.47403000000003</v>
      </c>
      <c r="R24" s="168">
        <f>'AEO T33 Other Mfg 2022 Raw'!U15</f>
        <v>260.38720699999999</v>
      </c>
      <c r="S24" s="168">
        <f>'AEO T33 Other Mfg 2022 Raw'!V15</f>
        <v>260.41095000000001</v>
      </c>
      <c r="T24" s="168">
        <f>'AEO T33 Other Mfg 2022 Raw'!W15</f>
        <v>260.36636399999998</v>
      </c>
      <c r="U24" s="168">
        <f>'AEO T33 Other Mfg 2022 Raw'!X15</f>
        <v>262.40423600000003</v>
      </c>
      <c r="V24" s="168">
        <f>'AEO T33 Other Mfg 2022 Raw'!Y15</f>
        <v>265.10549900000001</v>
      </c>
      <c r="W24" s="168">
        <f>'AEO T33 Other Mfg 2022 Raw'!Z15</f>
        <v>268.87426799999997</v>
      </c>
      <c r="X24" s="168">
        <f>'AEO T33 Other Mfg 2022 Raw'!AA15</f>
        <v>273.92108200000001</v>
      </c>
      <c r="Y24" s="168">
        <f>'AEO T33 Other Mfg 2022 Raw'!AB15</f>
        <v>277.97436499999998</v>
      </c>
      <c r="Z24" s="168">
        <f>'AEO T33 Other Mfg 2022 Raw'!AC15</f>
        <v>278.32601899999997</v>
      </c>
      <c r="AA24" s="168">
        <f>'AEO T33 Other Mfg 2022 Raw'!AD15</f>
        <v>279.029022</v>
      </c>
      <c r="AB24" s="168">
        <f>'AEO T33 Other Mfg 2022 Raw'!AE15</f>
        <v>282.32983400000001</v>
      </c>
      <c r="AC24" s="168">
        <f>'AEO T33 Other Mfg 2022 Raw'!AF15</f>
        <v>286.22207600000002</v>
      </c>
      <c r="AD24" s="168">
        <f>'AEO T33 Other Mfg 2022 Raw'!AG15</f>
        <v>289.72933999999998</v>
      </c>
      <c r="AE24" s="168">
        <f>'AEO T33 Other Mfg 2022 Raw'!AH15</f>
        <v>294.17666600000001</v>
      </c>
      <c r="AF24" s="168">
        <f>'AEO T33 Other Mfg 2022 Raw'!AI15</f>
        <v>304.73156699999998</v>
      </c>
      <c r="AG24" s="256">
        <f>'AEO T33 Other Mfg 2022 Raw'!AJ15</f>
        <v>-1E-3</v>
      </c>
    </row>
    <row r="25" spans="1:33" ht="12" customHeight="1" x14ac:dyDescent="0.25">
      <c r="A25" s="38" t="s">
        <v>929</v>
      </c>
      <c r="B25" s="163" t="s">
        <v>36</v>
      </c>
      <c r="C25" s="168">
        <f>'AEO T33 Other Mfg 2022 Raw'!F16</f>
        <v>68.611915999999994</v>
      </c>
      <c r="D25" s="168">
        <f>'AEO T33 Other Mfg 2022 Raw'!G16</f>
        <v>67.960609000000005</v>
      </c>
      <c r="E25" s="168">
        <f>'AEO T33 Other Mfg 2022 Raw'!H16</f>
        <v>67.226044000000002</v>
      </c>
      <c r="F25" s="168">
        <f>'AEO T33 Other Mfg 2022 Raw'!I16</f>
        <v>67.817070000000001</v>
      </c>
      <c r="G25" s="168">
        <f>'AEO T33 Other Mfg 2022 Raw'!J16</f>
        <v>68.789519999999996</v>
      </c>
      <c r="H25" s="168">
        <f>'AEO T33 Other Mfg 2022 Raw'!K16</f>
        <v>68.729218000000003</v>
      </c>
      <c r="I25" s="168">
        <f>'AEO T33 Other Mfg 2022 Raw'!L16</f>
        <v>68.523300000000006</v>
      </c>
      <c r="J25" s="168">
        <f>'AEO T33 Other Mfg 2022 Raw'!M16</f>
        <v>68.295753000000005</v>
      </c>
      <c r="K25" s="168">
        <f>'AEO T33 Other Mfg 2022 Raw'!N16</f>
        <v>68.244063999999995</v>
      </c>
      <c r="L25" s="168">
        <f>'AEO T33 Other Mfg 2022 Raw'!O16</f>
        <v>68.322243</v>
      </c>
      <c r="M25" s="168">
        <f>'AEO T33 Other Mfg 2022 Raw'!P16</f>
        <v>68.420822000000001</v>
      </c>
      <c r="N25" s="168">
        <f>'AEO T33 Other Mfg 2022 Raw'!Q16</f>
        <v>68.468352999999993</v>
      </c>
      <c r="O25" s="168">
        <f>'AEO T33 Other Mfg 2022 Raw'!R16</f>
        <v>68.282805999999994</v>
      </c>
      <c r="P25" s="168">
        <f>'AEO T33 Other Mfg 2022 Raw'!S16</f>
        <v>67.972847000000002</v>
      </c>
      <c r="Q25" s="168">
        <f>'AEO T33 Other Mfg 2022 Raw'!T16</f>
        <v>67.797859000000003</v>
      </c>
      <c r="R25" s="168">
        <f>'AEO T33 Other Mfg 2022 Raw'!U16</f>
        <v>67.987160000000003</v>
      </c>
      <c r="S25" s="168">
        <f>'AEO T33 Other Mfg 2022 Raw'!V16</f>
        <v>68.209564</v>
      </c>
      <c r="T25" s="168">
        <f>'AEO T33 Other Mfg 2022 Raw'!W16</f>
        <v>68.499618999999996</v>
      </c>
      <c r="U25" s="168">
        <f>'AEO T33 Other Mfg 2022 Raw'!X16</f>
        <v>68.996155000000002</v>
      </c>
      <c r="V25" s="168">
        <f>'AEO T33 Other Mfg 2022 Raw'!Y16</f>
        <v>69.471817000000001</v>
      </c>
      <c r="W25" s="168">
        <f>'AEO T33 Other Mfg 2022 Raw'!Z16</f>
        <v>70.311561999999995</v>
      </c>
      <c r="X25" s="168">
        <f>'AEO T33 Other Mfg 2022 Raw'!AA16</f>
        <v>71.350586000000007</v>
      </c>
      <c r="Y25" s="168">
        <f>'AEO T33 Other Mfg 2022 Raw'!AB16</f>
        <v>71.839973000000001</v>
      </c>
      <c r="Z25" s="168">
        <f>'AEO T33 Other Mfg 2022 Raw'!AC16</f>
        <v>71.879661999999996</v>
      </c>
      <c r="AA25" s="168">
        <f>'AEO T33 Other Mfg 2022 Raw'!AD16</f>
        <v>72.144660999999999</v>
      </c>
      <c r="AB25" s="168">
        <f>'AEO T33 Other Mfg 2022 Raw'!AE16</f>
        <v>73.032096999999993</v>
      </c>
      <c r="AC25" s="168">
        <f>'AEO T33 Other Mfg 2022 Raw'!AF16</f>
        <v>73.996796000000003</v>
      </c>
      <c r="AD25" s="168">
        <f>'AEO T33 Other Mfg 2022 Raw'!AG16</f>
        <v>74.763167999999993</v>
      </c>
      <c r="AE25" s="168">
        <f>'AEO T33 Other Mfg 2022 Raw'!AH16</f>
        <v>75.638076999999996</v>
      </c>
      <c r="AF25" s="168">
        <f>'AEO T33 Other Mfg 2022 Raw'!AI16</f>
        <v>77.784621999999999</v>
      </c>
      <c r="AG25" s="256">
        <f>'AEO T33 Other Mfg 2022 Raw'!AJ16</f>
        <v>4.0000000000000001E-3</v>
      </c>
    </row>
    <row r="26" spans="1:33" ht="12" customHeight="1" x14ac:dyDescent="0.25">
      <c r="A26" s="38" t="s">
        <v>928</v>
      </c>
      <c r="B26" s="162" t="s">
        <v>35</v>
      </c>
      <c r="C26" s="233">
        <f>'AEO T33 Other Mfg 2022 Raw'!F17</f>
        <v>448.89892600000002</v>
      </c>
      <c r="D26" s="233">
        <f>'AEO T33 Other Mfg 2022 Raw'!G17</f>
        <v>431.58282500000001</v>
      </c>
      <c r="E26" s="233">
        <f>'AEO T33 Other Mfg 2022 Raw'!H17</f>
        <v>414.48642000000001</v>
      </c>
      <c r="F26" s="233">
        <f>'AEO T33 Other Mfg 2022 Raw'!I17</f>
        <v>419.35314899999997</v>
      </c>
      <c r="G26" s="233">
        <f>'AEO T33 Other Mfg 2022 Raw'!J17</f>
        <v>427.20755000000003</v>
      </c>
      <c r="H26" s="233">
        <f>'AEO T33 Other Mfg 2022 Raw'!K17</f>
        <v>418.47576900000001</v>
      </c>
      <c r="I26" s="233">
        <f>'AEO T33 Other Mfg 2022 Raw'!L17</f>
        <v>406.87658699999997</v>
      </c>
      <c r="J26" s="233">
        <f>'AEO T33 Other Mfg 2022 Raw'!M17</f>
        <v>395.92480499999999</v>
      </c>
      <c r="K26" s="233">
        <f>'AEO T33 Other Mfg 2022 Raw'!N17</f>
        <v>391.15741000000003</v>
      </c>
      <c r="L26" s="233">
        <f>'AEO T33 Other Mfg 2022 Raw'!O17</f>
        <v>391.833618</v>
      </c>
      <c r="M26" s="233">
        <f>'AEO T33 Other Mfg 2022 Raw'!P17</f>
        <v>386.70117199999999</v>
      </c>
      <c r="N26" s="233">
        <f>'AEO T33 Other Mfg 2022 Raw'!Q17</f>
        <v>384.66055299999999</v>
      </c>
      <c r="O26" s="233">
        <f>'AEO T33 Other Mfg 2022 Raw'!R17</f>
        <v>381.88467400000002</v>
      </c>
      <c r="P26" s="233">
        <f>'AEO T33 Other Mfg 2022 Raw'!S17</f>
        <v>380.79574600000001</v>
      </c>
      <c r="Q26" s="233">
        <f>'AEO T33 Other Mfg 2022 Raw'!T17</f>
        <v>380.80496199999999</v>
      </c>
      <c r="R26" s="233">
        <f>'AEO T33 Other Mfg 2022 Raw'!U17</f>
        <v>383.03677399999998</v>
      </c>
      <c r="S26" s="233">
        <f>'AEO T33 Other Mfg 2022 Raw'!V17</f>
        <v>383.35134900000003</v>
      </c>
      <c r="T26" s="233">
        <f>'AEO T33 Other Mfg 2022 Raw'!W17</f>
        <v>383.75195300000001</v>
      </c>
      <c r="U26" s="233">
        <f>'AEO T33 Other Mfg 2022 Raw'!X17</f>
        <v>386.766998</v>
      </c>
      <c r="V26" s="233">
        <f>'AEO T33 Other Mfg 2022 Raw'!Y17</f>
        <v>390.28021200000001</v>
      </c>
      <c r="W26" s="233">
        <f>'AEO T33 Other Mfg 2022 Raw'!Z17</f>
        <v>395.55664100000001</v>
      </c>
      <c r="X26" s="233">
        <f>'AEO T33 Other Mfg 2022 Raw'!AA17</f>
        <v>402.491669</v>
      </c>
      <c r="Y26" s="233">
        <f>'AEO T33 Other Mfg 2022 Raw'!AB17</f>
        <v>407.11615</v>
      </c>
      <c r="Z26" s="233">
        <f>'AEO T33 Other Mfg 2022 Raw'!AC17</f>
        <v>407.33871499999998</v>
      </c>
      <c r="AA26" s="233">
        <f>'AEO T33 Other Mfg 2022 Raw'!AD17</f>
        <v>408.53710899999999</v>
      </c>
      <c r="AB26" s="233">
        <f>'AEO T33 Other Mfg 2022 Raw'!AE17</f>
        <v>413.38388099999997</v>
      </c>
      <c r="AC26" s="233">
        <f>'AEO T33 Other Mfg 2022 Raw'!AF17</f>
        <v>419.01452599999999</v>
      </c>
      <c r="AD26" s="233">
        <f>'AEO T33 Other Mfg 2022 Raw'!AG17</f>
        <v>423.83728000000002</v>
      </c>
      <c r="AE26" s="233">
        <f>'AEO T33 Other Mfg 2022 Raw'!AH17</f>
        <v>429.67767300000003</v>
      </c>
      <c r="AF26" s="233">
        <f>'AEO T33 Other Mfg 2022 Raw'!AI17</f>
        <v>443.70336900000001</v>
      </c>
      <c r="AG26" s="254">
        <f>'AEO T33 Other Mfg 2022 Raw'!AJ17</f>
        <v>0</v>
      </c>
    </row>
    <row r="27" spans="1:33" ht="12" customHeight="1" x14ac:dyDescent="0.25">
      <c r="C27" s="248"/>
      <c r="D27" s="248"/>
      <c r="E27" s="248"/>
      <c r="F27" s="248"/>
      <c r="G27" s="248"/>
      <c r="H27" s="248"/>
      <c r="I27" s="248"/>
      <c r="J27" s="248"/>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126"/>
    </row>
    <row r="28" spans="1:33" ht="12" customHeight="1" x14ac:dyDescent="0.25">
      <c r="B28" s="162" t="s">
        <v>927</v>
      </c>
      <c r="C28" s="248"/>
      <c r="D28" s="248"/>
      <c r="E28" s="248"/>
      <c r="F28" s="248"/>
      <c r="G28" s="248"/>
      <c r="H28" s="248"/>
      <c r="I28" s="248"/>
      <c r="J28" s="248"/>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126"/>
    </row>
    <row r="29" spans="1:33" ht="12" customHeight="1" x14ac:dyDescent="0.25">
      <c r="A29" s="38" t="s">
        <v>926</v>
      </c>
      <c r="B29" s="163" t="s">
        <v>63</v>
      </c>
      <c r="C29" s="168">
        <f>'AEO T33 Other Mfg 2022 Raw'!F19</f>
        <v>1.0384659999999999</v>
      </c>
      <c r="D29" s="168">
        <f>'AEO T33 Other Mfg 2022 Raw'!G19</f>
        <v>2.0600429999999998</v>
      </c>
      <c r="E29" s="168">
        <f>'AEO T33 Other Mfg 2022 Raw'!H19</f>
        <v>2.2027580000000002</v>
      </c>
      <c r="F29" s="168">
        <f>'AEO T33 Other Mfg 2022 Raw'!I19</f>
        <v>2.2034470000000002</v>
      </c>
      <c r="G29" s="168">
        <f>'AEO T33 Other Mfg 2022 Raw'!J19</f>
        <v>2.1991000000000001</v>
      </c>
      <c r="H29" s="168">
        <f>'AEO T33 Other Mfg 2022 Raw'!K19</f>
        <v>2.175268</v>
      </c>
      <c r="I29" s="168">
        <f>'AEO T33 Other Mfg 2022 Raw'!L19</f>
        <v>2.1390060000000002</v>
      </c>
      <c r="J29" s="168">
        <f>'AEO T33 Other Mfg 2022 Raw'!M19</f>
        <v>2.0908500000000001</v>
      </c>
      <c r="K29" s="168">
        <f>'AEO T33 Other Mfg 2022 Raw'!N19</f>
        <v>2.0398200000000002</v>
      </c>
      <c r="L29" s="168">
        <f>'AEO T33 Other Mfg 2022 Raw'!O19</f>
        <v>2.0004469999999999</v>
      </c>
      <c r="M29" s="168">
        <f>'AEO T33 Other Mfg 2022 Raw'!P19</f>
        <v>1.9688840000000001</v>
      </c>
      <c r="N29" s="168">
        <f>'AEO T33 Other Mfg 2022 Raw'!Q19</f>
        <v>1.943616</v>
      </c>
      <c r="O29" s="168">
        <f>'AEO T33 Other Mfg 2022 Raw'!R19</f>
        <v>1.9150389999999999</v>
      </c>
      <c r="P29" s="168">
        <f>'AEO T33 Other Mfg 2022 Raw'!S19</f>
        <v>1.896557</v>
      </c>
      <c r="Q29" s="168">
        <f>'AEO T33 Other Mfg 2022 Raw'!T19</f>
        <v>1.887189</v>
      </c>
      <c r="R29" s="168">
        <f>'AEO T33 Other Mfg 2022 Raw'!U19</f>
        <v>1.872028</v>
      </c>
      <c r="S29" s="168">
        <f>'AEO T33 Other Mfg 2022 Raw'!V19</f>
        <v>1.844384</v>
      </c>
      <c r="T29" s="168">
        <f>'AEO T33 Other Mfg 2022 Raw'!W19</f>
        <v>1.815785</v>
      </c>
      <c r="U29" s="168">
        <f>'AEO T33 Other Mfg 2022 Raw'!X19</f>
        <v>1.7955399999999999</v>
      </c>
      <c r="V29" s="168">
        <f>'AEO T33 Other Mfg 2022 Raw'!Y19</f>
        <v>1.7668280000000001</v>
      </c>
      <c r="W29" s="168">
        <f>'AEO T33 Other Mfg 2022 Raw'!Z19</f>
        <v>1.741349</v>
      </c>
      <c r="X29" s="168">
        <f>'AEO T33 Other Mfg 2022 Raw'!AA19</f>
        <v>1.7212369999999999</v>
      </c>
      <c r="Y29" s="168">
        <f>'AEO T33 Other Mfg 2022 Raw'!AB19</f>
        <v>1.697503</v>
      </c>
      <c r="Z29" s="168">
        <f>'AEO T33 Other Mfg 2022 Raw'!AC19</f>
        <v>1.676007</v>
      </c>
      <c r="AA29" s="168">
        <f>'AEO T33 Other Mfg 2022 Raw'!AD19</f>
        <v>1.6678090000000001</v>
      </c>
      <c r="AB29" s="168">
        <f>'AEO T33 Other Mfg 2022 Raw'!AE19</f>
        <v>1.6691609999999999</v>
      </c>
      <c r="AC29" s="168">
        <f>'AEO T33 Other Mfg 2022 Raw'!AF19</f>
        <v>1.6679079999999999</v>
      </c>
      <c r="AD29" s="168">
        <f>'AEO T33 Other Mfg 2022 Raw'!AG19</f>
        <v>1.658539</v>
      </c>
      <c r="AE29" s="168">
        <f>'AEO T33 Other Mfg 2022 Raw'!AH19</f>
        <v>1.6459220000000001</v>
      </c>
      <c r="AF29" s="168">
        <f>'AEO T33 Other Mfg 2022 Raw'!AI19</f>
        <v>1.6436660000000001</v>
      </c>
      <c r="AG29" s="256">
        <f>'AEO T33 Other Mfg 2022 Raw'!AJ19</f>
        <v>1.6E-2</v>
      </c>
    </row>
    <row r="30" spans="1:33" ht="12" customHeight="1" x14ac:dyDescent="0.25">
      <c r="A30" s="38" t="s">
        <v>925</v>
      </c>
      <c r="B30" s="163" t="s">
        <v>27</v>
      </c>
      <c r="C30" s="168">
        <f>'AEO T33 Other Mfg 2022 Raw'!F20</f>
        <v>0</v>
      </c>
      <c r="D30" s="168">
        <f>'AEO T33 Other Mfg 2022 Raw'!G20</f>
        <v>0</v>
      </c>
      <c r="E30" s="168">
        <f>'AEO T33 Other Mfg 2022 Raw'!H20</f>
        <v>0</v>
      </c>
      <c r="F30" s="168">
        <f>'AEO T33 Other Mfg 2022 Raw'!I20</f>
        <v>0</v>
      </c>
      <c r="G30" s="168">
        <f>'AEO T33 Other Mfg 2022 Raw'!J20</f>
        <v>0</v>
      </c>
      <c r="H30" s="168">
        <f>'AEO T33 Other Mfg 2022 Raw'!K20</f>
        <v>0</v>
      </c>
      <c r="I30" s="168">
        <f>'AEO T33 Other Mfg 2022 Raw'!L20</f>
        <v>0</v>
      </c>
      <c r="J30" s="168">
        <f>'AEO T33 Other Mfg 2022 Raw'!M20</f>
        <v>0</v>
      </c>
      <c r="K30" s="168">
        <f>'AEO T33 Other Mfg 2022 Raw'!N20</f>
        <v>0</v>
      </c>
      <c r="L30" s="168">
        <f>'AEO T33 Other Mfg 2022 Raw'!O20</f>
        <v>0</v>
      </c>
      <c r="M30" s="168">
        <f>'AEO T33 Other Mfg 2022 Raw'!P20</f>
        <v>0</v>
      </c>
      <c r="N30" s="168">
        <f>'AEO T33 Other Mfg 2022 Raw'!Q20</f>
        <v>0</v>
      </c>
      <c r="O30" s="168">
        <f>'AEO T33 Other Mfg 2022 Raw'!R20</f>
        <v>0</v>
      </c>
      <c r="P30" s="168">
        <f>'AEO T33 Other Mfg 2022 Raw'!S20</f>
        <v>0</v>
      </c>
      <c r="Q30" s="168">
        <f>'AEO T33 Other Mfg 2022 Raw'!T20</f>
        <v>0</v>
      </c>
      <c r="R30" s="168">
        <f>'AEO T33 Other Mfg 2022 Raw'!U20</f>
        <v>0</v>
      </c>
      <c r="S30" s="168">
        <f>'AEO T33 Other Mfg 2022 Raw'!V20</f>
        <v>0</v>
      </c>
      <c r="T30" s="168">
        <f>'AEO T33 Other Mfg 2022 Raw'!W20</f>
        <v>0</v>
      </c>
      <c r="U30" s="168">
        <f>'AEO T33 Other Mfg 2022 Raw'!X20</f>
        <v>0</v>
      </c>
      <c r="V30" s="168">
        <f>'AEO T33 Other Mfg 2022 Raw'!Y20</f>
        <v>0</v>
      </c>
      <c r="W30" s="168">
        <f>'AEO T33 Other Mfg 2022 Raw'!Z20</f>
        <v>0</v>
      </c>
      <c r="X30" s="168">
        <f>'AEO T33 Other Mfg 2022 Raw'!AA20</f>
        <v>0</v>
      </c>
      <c r="Y30" s="168">
        <f>'AEO T33 Other Mfg 2022 Raw'!AB20</f>
        <v>0</v>
      </c>
      <c r="Z30" s="168">
        <f>'AEO T33 Other Mfg 2022 Raw'!AC20</f>
        <v>0</v>
      </c>
      <c r="AA30" s="168">
        <f>'AEO T33 Other Mfg 2022 Raw'!AD20</f>
        <v>0</v>
      </c>
      <c r="AB30" s="168">
        <f>'AEO T33 Other Mfg 2022 Raw'!AE20</f>
        <v>0</v>
      </c>
      <c r="AC30" s="168">
        <f>'AEO T33 Other Mfg 2022 Raw'!AF20</f>
        <v>0</v>
      </c>
      <c r="AD30" s="168">
        <f>'AEO T33 Other Mfg 2022 Raw'!AG20</f>
        <v>0</v>
      </c>
      <c r="AE30" s="168">
        <f>'AEO T33 Other Mfg 2022 Raw'!AH20</f>
        <v>0</v>
      </c>
      <c r="AF30" s="168">
        <f>'AEO T33 Other Mfg 2022 Raw'!AI20</f>
        <v>0</v>
      </c>
      <c r="AG30" s="256" t="str">
        <f>'AEO T33 Other Mfg 2022 Raw'!AJ20</f>
        <v>- -</v>
      </c>
    </row>
    <row r="31" spans="1:33" ht="12" customHeight="1" x14ac:dyDescent="0.25">
      <c r="A31" s="38" t="s">
        <v>924</v>
      </c>
      <c r="B31" s="163" t="s">
        <v>26</v>
      </c>
      <c r="C31" s="168">
        <f>'AEO T33 Other Mfg 2022 Raw'!F21</f>
        <v>1.13E-4</v>
      </c>
      <c r="D31" s="168">
        <f>'AEO T33 Other Mfg 2022 Raw'!G21</f>
        <v>1.17E-4</v>
      </c>
      <c r="E31" s="168">
        <f>'AEO T33 Other Mfg 2022 Raw'!H21</f>
        <v>1.21E-4</v>
      </c>
      <c r="F31" s="168">
        <f>'AEO T33 Other Mfg 2022 Raw'!I21</f>
        <v>1.25E-4</v>
      </c>
      <c r="G31" s="168">
        <f>'AEO T33 Other Mfg 2022 Raw'!J21</f>
        <v>1.2799999999999999E-4</v>
      </c>
      <c r="H31" s="168">
        <f>'AEO T33 Other Mfg 2022 Raw'!K21</f>
        <v>1.3100000000000001E-4</v>
      </c>
      <c r="I31" s="168">
        <f>'AEO T33 Other Mfg 2022 Raw'!L21</f>
        <v>1.34E-4</v>
      </c>
      <c r="J31" s="168">
        <f>'AEO T33 Other Mfg 2022 Raw'!M21</f>
        <v>1.37E-4</v>
      </c>
      <c r="K31" s="168">
        <f>'AEO T33 Other Mfg 2022 Raw'!N21</f>
        <v>1.3899999999999999E-4</v>
      </c>
      <c r="L31" s="168">
        <f>'AEO T33 Other Mfg 2022 Raw'!O21</f>
        <v>1.4100000000000001E-4</v>
      </c>
      <c r="M31" s="168">
        <f>'AEO T33 Other Mfg 2022 Raw'!P21</f>
        <v>1.4200000000000001E-4</v>
      </c>
      <c r="N31" s="168">
        <f>'AEO T33 Other Mfg 2022 Raw'!Q21</f>
        <v>1.4300000000000001E-4</v>
      </c>
      <c r="O31" s="168">
        <f>'AEO T33 Other Mfg 2022 Raw'!R21</f>
        <v>1.4300000000000001E-4</v>
      </c>
      <c r="P31" s="168">
        <f>'AEO T33 Other Mfg 2022 Raw'!S21</f>
        <v>1.4300000000000001E-4</v>
      </c>
      <c r="Q31" s="168">
        <f>'AEO T33 Other Mfg 2022 Raw'!T21</f>
        <v>1.4300000000000001E-4</v>
      </c>
      <c r="R31" s="168">
        <f>'AEO T33 Other Mfg 2022 Raw'!U21</f>
        <v>1.4300000000000001E-4</v>
      </c>
      <c r="S31" s="168">
        <f>'AEO T33 Other Mfg 2022 Raw'!V21</f>
        <v>1.4300000000000001E-4</v>
      </c>
      <c r="T31" s="168">
        <f>'AEO T33 Other Mfg 2022 Raw'!W21</f>
        <v>1.4300000000000001E-4</v>
      </c>
      <c r="U31" s="168">
        <f>'AEO T33 Other Mfg 2022 Raw'!X21</f>
        <v>1.4300000000000001E-4</v>
      </c>
      <c r="V31" s="168">
        <f>'AEO T33 Other Mfg 2022 Raw'!Y21</f>
        <v>1.4300000000000001E-4</v>
      </c>
      <c r="W31" s="168">
        <f>'AEO T33 Other Mfg 2022 Raw'!Z21</f>
        <v>1.4300000000000001E-4</v>
      </c>
      <c r="X31" s="168">
        <f>'AEO T33 Other Mfg 2022 Raw'!AA21</f>
        <v>1.4300000000000001E-4</v>
      </c>
      <c r="Y31" s="168">
        <f>'AEO T33 Other Mfg 2022 Raw'!AB21</f>
        <v>1.4300000000000001E-4</v>
      </c>
      <c r="Z31" s="168">
        <f>'AEO T33 Other Mfg 2022 Raw'!AC21</f>
        <v>1.4300000000000001E-4</v>
      </c>
      <c r="AA31" s="168">
        <f>'AEO T33 Other Mfg 2022 Raw'!AD21</f>
        <v>1.4300000000000001E-4</v>
      </c>
      <c r="AB31" s="168">
        <f>'AEO T33 Other Mfg 2022 Raw'!AE21</f>
        <v>1.4300000000000001E-4</v>
      </c>
      <c r="AC31" s="168">
        <f>'AEO T33 Other Mfg 2022 Raw'!AF21</f>
        <v>1.4300000000000001E-4</v>
      </c>
      <c r="AD31" s="168">
        <f>'AEO T33 Other Mfg 2022 Raw'!AG21</f>
        <v>1.4300000000000001E-4</v>
      </c>
      <c r="AE31" s="168">
        <f>'AEO T33 Other Mfg 2022 Raw'!AH21</f>
        <v>1.4300000000000001E-4</v>
      </c>
      <c r="AF31" s="168">
        <f>'AEO T33 Other Mfg 2022 Raw'!AI21</f>
        <v>1.4300000000000001E-4</v>
      </c>
      <c r="AG31" s="256">
        <f>'AEO T33 Other Mfg 2022 Raw'!AJ21</f>
        <v>8.0000000000000002E-3</v>
      </c>
    </row>
    <row r="32" spans="1:33" ht="12" customHeight="1" x14ac:dyDescent="0.25">
      <c r="A32" s="38" t="s">
        <v>923</v>
      </c>
      <c r="B32" s="163" t="s">
        <v>62</v>
      </c>
      <c r="C32" s="168">
        <f>'AEO T33 Other Mfg 2022 Raw'!F22</f>
        <v>1.0385789999999999</v>
      </c>
      <c r="D32" s="168">
        <f>'AEO T33 Other Mfg 2022 Raw'!G22</f>
        <v>2.0601600000000002</v>
      </c>
      <c r="E32" s="168">
        <f>'AEO T33 Other Mfg 2022 Raw'!H22</f>
        <v>2.2028789999999998</v>
      </c>
      <c r="F32" s="168">
        <f>'AEO T33 Other Mfg 2022 Raw'!I22</f>
        <v>2.2035719999999999</v>
      </c>
      <c r="G32" s="168">
        <f>'AEO T33 Other Mfg 2022 Raw'!J22</f>
        <v>2.1992289999999999</v>
      </c>
      <c r="H32" s="168">
        <f>'AEO T33 Other Mfg 2022 Raw'!K22</f>
        <v>2.1753999999999998</v>
      </c>
      <c r="I32" s="168">
        <f>'AEO T33 Other Mfg 2022 Raw'!L22</f>
        <v>2.139141</v>
      </c>
      <c r="J32" s="168">
        <f>'AEO T33 Other Mfg 2022 Raw'!M22</f>
        <v>2.0909870000000002</v>
      </c>
      <c r="K32" s="168">
        <f>'AEO T33 Other Mfg 2022 Raw'!N22</f>
        <v>2.0399590000000001</v>
      </c>
      <c r="L32" s="168">
        <f>'AEO T33 Other Mfg 2022 Raw'!O22</f>
        <v>2.000588</v>
      </c>
      <c r="M32" s="168">
        <f>'AEO T33 Other Mfg 2022 Raw'!P22</f>
        <v>1.9690270000000001</v>
      </c>
      <c r="N32" s="168">
        <f>'AEO T33 Other Mfg 2022 Raw'!Q22</f>
        <v>1.9437580000000001</v>
      </c>
      <c r="O32" s="168">
        <f>'AEO T33 Other Mfg 2022 Raw'!R22</f>
        <v>1.9151830000000001</v>
      </c>
      <c r="P32" s="168">
        <f>'AEO T33 Other Mfg 2022 Raw'!S22</f>
        <v>1.896701</v>
      </c>
      <c r="Q32" s="168">
        <f>'AEO T33 Other Mfg 2022 Raw'!T22</f>
        <v>1.887332</v>
      </c>
      <c r="R32" s="168">
        <f>'AEO T33 Other Mfg 2022 Raw'!U22</f>
        <v>1.872171</v>
      </c>
      <c r="S32" s="168">
        <f>'AEO T33 Other Mfg 2022 Raw'!V22</f>
        <v>1.844527</v>
      </c>
      <c r="T32" s="168">
        <f>'AEO T33 Other Mfg 2022 Raw'!W22</f>
        <v>1.8159289999999999</v>
      </c>
      <c r="U32" s="168">
        <f>'AEO T33 Other Mfg 2022 Raw'!X22</f>
        <v>1.7956829999999999</v>
      </c>
      <c r="V32" s="168">
        <f>'AEO T33 Other Mfg 2022 Raw'!Y22</f>
        <v>1.7669710000000001</v>
      </c>
      <c r="W32" s="168">
        <f>'AEO T33 Other Mfg 2022 Raw'!Z22</f>
        <v>1.741493</v>
      </c>
      <c r="X32" s="168">
        <f>'AEO T33 Other Mfg 2022 Raw'!AA22</f>
        <v>1.7213799999999999</v>
      </c>
      <c r="Y32" s="168">
        <f>'AEO T33 Other Mfg 2022 Raw'!AB22</f>
        <v>1.697646</v>
      </c>
      <c r="Z32" s="168">
        <f>'AEO T33 Other Mfg 2022 Raw'!AC22</f>
        <v>1.67615</v>
      </c>
      <c r="AA32" s="168">
        <f>'AEO T33 Other Mfg 2022 Raw'!AD22</f>
        <v>1.6679520000000001</v>
      </c>
      <c r="AB32" s="168">
        <f>'AEO T33 Other Mfg 2022 Raw'!AE22</f>
        <v>1.6693039999999999</v>
      </c>
      <c r="AC32" s="168">
        <f>'AEO T33 Other Mfg 2022 Raw'!AF22</f>
        <v>1.6680520000000001</v>
      </c>
      <c r="AD32" s="168">
        <f>'AEO T33 Other Mfg 2022 Raw'!AG22</f>
        <v>1.6586829999999999</v>
      </c>
      <c r="AE32" s="168">
        <f>'AEO T33 Other Mfg 2022 Raw'!AH22</f>
        <v>1.646066</v>
      </c>
      <c r="AF32" s="168">
        <f>'AEO T33 Other Mfg 2022 Raw'!AI22</f>
        <v>1.6438090000000001</v>
      </c>
      <c r="AG32" s="256">
        <f>'AEO T33 Other Mfg 2022 Raw'!AJ22</f>
        <v>1.6E-2</v>
      </c>
    </row>
    <row r="33" spans="1:33" ht="12" customHeight="1" x14ac:dyDescent="0.25">
      <c r="A33" s="38" t="s">
        <v>922</v>
      </c>
      <c r="B33" s="163" t="s">
        <v>30</v>
      </c>
      <c r="C33" s="168">
        <f>'AEO T33 Other Mfg 2022 Raw'!F23</f>
        <v>81.108260999999999</v>
      </c>
      <c r="D33" s="168">
        <f>'AEO T33 Other Mfg 2022 Raw'!G23</f>
        <v>80.830658</v>
      </c>
      <c r="E33" s="168">
        <f>'AEO T33 Other Mfg 2022 Raw'!H23</f>
        <v>80.921706999999998</v>
      </c>
      <c r="F33" s="168">
        <f>'AEO T33 Other Mfg 2022 Raw'!I23</f>
        <v>82.108733999999998</v>
      </c>
      <c r="G33" s="168">
        <f>'AEO T33 Other Mfg 2022 Raw'!J23</f>
        <v>83.019874999999999</v>
      </c>
      <c r="H33" s="168">
        <f>'AEO T33 Other Mfg 2022 Raw'!K23</f>
        <v>83.603638000000004</v>
      </c>
      <c r="I33" s="168">
        <f>'AEO T33 Other Mfg 2022 Raw'!L23</f>
        <v>84.241150000000005</v>
      </c>
      <c r="J33" s="168">
        <f>'AEO T33 Other Mfg 2022 Raw'!M23</f>
        <v>84.962874999999997</v>
      </c>
      <c r="K33" s="168">
        <f>'AEO T33 Other Mfg 2022 Raw'!N23</f>
        <v>85.407944000000001</v>
      </c>
      <c r="L33" s="168">
        <f>'AEO T33 Other Mfg 2022 Raw'!O23</f>
        <v>86.006195000000005</v>
      </c>
      <c r="M33" s="168">
        <f>'AEO T33 Other Mfg 2022 Raw'!P23</f>
        <v>86.704582000000002</v>
      </c>
      <c r="N33" s="168">
        <f>'AEO T33 Other Mfg 2022 Raw'!Q23</f>
        <v>87.228393999999994</v>
      </c>
      <c r="O33" s="168">
        <f>'AEO T33 Other Mfg 2022 Raw'!R23</f>
        <v>87.868178999999998</v>
      </c>
      <c r="P33" s="168">
        <f>'AEO T33 Other Mfg 2022 Raw'!S23</f>
        <v>88.333008000000007</v>
      </c>
      <c r="Q33" s="168">
        <f>'AEO T33 Other Mfg 2022 Raw'!T23</f>
        <v>89.255645999999999</v>
      </c>
      <c r="R33" s="168">
        <f>'AEO T33 Other Mfg 2022 Raw'!U23</f>
        <v>90.219939999999994</v>
      </c>
      <c r="S33" s="168">
        <f>'AEO T33 Other Mfg 2022 Raw'!V23</f>
        <v>91.184769000000003</v>
      </c>
      <c r="T33" s="168">
        <f>'AEO T33 Other Mfg 2022 Raw'!W23</f>
        <v>92.074271999999993</v>
      </c>
      <c r="U33" s="168">
        <f>'AEO T33 Other Mfg 2022 Raw'!X23</f>
        <v>93.067977999999997</v>
      </c>
      <c r="V33" s="168">
        <f>'AEO T33 Other Mfg 2022 Raw'!Y23</f>
        <v>94.069557000000003</v>
      </c>
      <c r="W33" s="168">
        <f>'AEO T33 Other Mfg 2022 Raw'!Z23</f>
        <v>94.985305999999994</v>
      </c>
      <c r="X33" s="168">
        <f>'AEO T33 Other Mfg 2022 Raw'!AA23</f>
        <v>96.168869000000001</v>
      </c>
      <c r="Y33" s="168">
        <f>'AEO T33 Other Mfg 2022 Raw'!AB23</f>
        <v>97.793839000000006</v>
      </c>
      <c r="Z33" s="168">
        <f>'AEO T33 Other Mfg 2022 Raw'!AC23</f>
        <v>99.151473999999993</v>
      </c>
      <c r="AA33" s="168">
        <f>'AEO T33 Other Mfg 2022 Raw'!AD23</f>
        <v>100.567291</v>
      </c>
      <c r="AB33" s="168">
        <f>'AEO T33 Other Mfg 2022 Raw'!AE23</f>
        <v>102.30624400000001</v>
      </c>
      <c r="AC33" s="168">
        <f>'AEO T33 Other Mfg 2022 Raw'!AF23</f>
        <v>103.91467299999999</v>
      </c>
      <c r="AD33" s="168">
        <f>'AEO T33 Other Mfg 2022 Raw'!AG23</f>
        <v>105.276917</v>
      </c>
      <c r="AE33" s="168">
        <f>'AEO T33 Other Mfg 2022 Raw'!AH23</f>
        <v>106.66301</v>
      </c>
      <c r="AF33" s="168">
        <f>'AEO T33 Other Mfg 2022 Raw'!AI23</f>
        <v>108.635773</v>
      </c>
      <c r="AG33" s="256">
        <f>'AEO T33 Other Mfg 2022 Raw'!AJ23</f>
        <v>0.01</v>
      </c>
    </row>
    <row r="34" spans="1:33" ht="12" customHeight="1" x14ac:dyDescent="0.25">
      <c r="A34" s="38" t="s">
        <v>921</v>
      </c>
      <c r="B34" s="163" t="s">
        <v>31</v>
      </c>
      <c r="C34" s="168">
        <f>'AEO T33 Other Mfg 2022 Raw'!F24</f>
        <v>0</v>
      </c>
      <c r="D34" s="168">
        <f>'AEO T33 Other Mfg 2022 Raw'!G24</f>
        <v>0</v>
      </c>
      <c r="E34" s="168">
        <f>'AEO T33 Other Mfg 2022 Raw'!H24</f>
        <v>0</v>
      </c>
      <c r="F34" s="168">
        <f>'AEO T33 Other Mfg 2022 Raw'!I24</f>
        <v>0</v>
      </c>
      <c r="G34" s="168">
        <f>'AEO T33 Other Mfg 2022 Raw'!J24</f>
        <v>0</v>
      </c>
      <c r="H34" s="168">
        <f>'AEO T33 Other Mfg 2022 Raw'!K24</f>
        <v>0</v>
      </c>
      <c r="I34" s="168">
        <f>'AEO T33 Other Mfg 2022 Raw'!L24</f>
        <v>0</v>
      </c>
      <c r="J34" s="168">
        <f>'AEO T33 Other Mfg 2022 Raw'!M24</f>
        <v>0</v>
      </c>
      <c r="K34" s="168">
        <f>'AEO T33 Other Mfg 2022 Raw'!N24</f>
        <v>0</v>
      </c>
      <c r="L34" s="168">
        <f>'AEO T33 Other Mfg 2022 Raw'!O24</f>
        <v>0</v>
      </c>
      <c r="M34" s="168">
        <f>'AEO T33 Other Mfg 2022 Raw'!P24</f>
        <v>0</v>
      </c>
      <c r="N34" s="168">
        <f>'AEO T33 Other Mfg 2022 Raw'!Q24</f>
        <v>0</v>
      </c>
      <c r="O34" s="168">
        <f>'AEO T33 Other Mfg 2022 Raw'!R24</f>
        <v>0</v>
      </c>
      <c r="P34" s="168">
        <f>'AEO T33 Other Mfg 2022 Raw'!S24</f>
        <v>0</v>
      </c>
      <c r="Q34" s="168">
        <f>'AEO T33 Other Mfg 2022 Raw'!T24</f>
        <v>0</v>
      </c>
      <c r="R34" s="168">
        <f>'AEO T33 Other Mfg 2022 Raw'!U24</f>
        <v>0</v>
      </c>
      <c r="S34" s="168">
        <f>'AEO T33 Other Mfg 2022 Raw'!V24</f>
        <v>0</v>
      </c>
      <c r="T34" s="168">
        <f>'AEO T33 Other Mfg 2022 Raw'!W24</f>
        <v>0</v>
      </c>
      <c r="U34" s="168">
        <f>'AEO T33 Other Mfg 2022 Raw'!X24</f>
        <v>0</v>
      </c>
      <c r="V34" s="168">
        <f>'AEO T33 Other Mfg 2022 Raw'!Y24</f>
        <v>0</v>
      </c>
      <c r="W34" s="168">
        <f>'AEO T33 Other Mfg 2022 Raw'!Z24</f>
        <v>0</v>
      </c>
      <c r="X34" s="168">
        <f>'AEO T33 Other Mfg 2022 Raw'!AA24</f>
        <v>0</v>
      </c>
      <c r="Y34" s="168">
        <f>'AEO T33 Other Mfg 2022 Raw'!AB24</f>
        <v>0</v>
      </c>
      <c r="Z34" s="168">
        <f>'AEO T33 Other Mfg 2022 Raw'!AC24</f>
        <v>0</v>
      </c>
      <c r="AA34" s="168">
        <f>'AEO T33 Other Mfg 2022 Raw'!AD24</f>
        <v>0</v>
      </c>
      <c r="AB34" s="168">
        <f>'AEO T33 Other Mfg 2022 Raw'!AE24</f>
        <v>0</v>
      </c>
      <c r="AC34" s="168">
        <f>'AEO T33 Other Mfg 2022 Raw'!AF24</f>
        <v>0</v>
      </c>
      <c r="AD34" s="168">
        <f>'AEO T33 Other Mfg 2022 Raw'!AG24</f>
        <v>0</v>
      </c>
      <c r="AE34" s="168">
        <f>'AEO T33 Other Mfg 2022 Raw'!AH24</f>
        <v>0</v>
      </c>
      <c r="AF34" s="168">
        <f>'AEO T33 Other Mfg 2022 Raw'!AI24</f>
        <v>0</v>
      </c>
      <c r="AG34" s="256" t="str">
        <f>'AEO T33 Other Mfg 2022 Raw'!AJ24</f>
        <v>- -</v>
      </c>
    </row>
    <row r="35" spans="1:33" ht="12" customHeight="1" x14ac:dyDescent="0.25">
      <c r="A35" s="38" t="s">
        <v>920</v>
      </c>
      <c r="B35" s="163" t="s">
        <v>864</v>
      </c>
      <c r="C35" s="168">
        <f>'AEO T33 Other Mfg 2022 Raw'!F25</f>
        <v>0</v>
      </c>
      <c r="D35" s="168">
        <f>'AEO T33 Other Mfg 2022 Raw'!G25</f>
        <v>0</v>
      </c>
      <c r="E35" s="168">
        <f>'AEO T33 Other Mfg 2022 Raw'!H25</f>
        <v>0</v>
      </c>
      <c r="F35" s="168">
        <f>'AEO T33 Other Mfg 2022 Raw'!I25</f>
        <v>0</v>
      </c>
      <c r="G35" s="168">
        <f>'AEO T33 Other Mfg 2022 Raw'!J25</f>
        <v>0</v>
      </c>
      <c r="H35" s="168">
        <f>'AEO T33 Other Mfg 2022 Raw'!K25</f>
        <v>0</v>
      </c>
      <c r="I35" s="168">
        <f>'AEO T33 Other Mfg 2022 Raw'!L25</f>
        <v>0</v>
      </c>
      <c r="J35" s="168">
        <f>'AEO T33 Other Mfg 2022 Raw'!M25</f>
        <v>0</v>
      </c>
      <c r="K35" s="168">
        <f>'AEO T33 Other Mfg 2022 Raw'!N25</f>
        <v>0</v>
      </c>
      <c r="L35" s="168">
        <f>'AEO T33 Other Mfg 2022 Raw'!O25</f>
        <v>0</v>
      </c>
      <c r="M35" s="168">
        <f>'AEO T33 Other Mfg 2022 Raw'!P25</f>
        <v>0</v>
      </c>
      <c r="N35" s="168">
        <f>'AEO T33 Other Mfg 2022 Raw'!Q25</f>
        <v>0</v>
      </c>
      <c r="O35" s="168">
        <f>'AEO T33 Other Mfg 2022 Raw'!R25</f>
        <v>0</v>
      </c>
      <c r="P35" s="168">
        <f>'AEO T33 Other Mfg 2022 Raw'!S25</f>
        <v>0</v>
      </c>
      <c r="Q35" s="168">
        <f>'AEO T33 Other Mfg 2022 Raw'!T25</f>
        <v>0</v>
      </c>
      <c r="R35" s="168">
        <f>'AEO T33 Other Mfg 2022 Raw'!U25</f>
        <v>0</v>
      </c>
      <c r="S35" s="168">
        <f>'AEO T33 Other Mfg 2022 Raw'!V25</f>
        <v>0</v>
      </c>
      <c r="T35" s="168">
        <f>'AEO T33 Other Mfg 2022 Raw'!W25</f>
        <v>0</v>
      </c>
      <c r="U35" s="168">
        <f>'AEO T33 Other Mfg 2022 Raw'!X25</f>
        <v>0</v>
      </c>
      <c r="V35" s="168">
        <f>'AEO T33 Other Mfg 2022 Raw'!Y25</f>
        <v>0</v>
      </c>
      <c r="W35" s="168">
        <f>'AEO T33 Other Mfg 2022 Raw'!Z25</f>
        <v>0</v>
      </c>
      <c r="X35" s="168">
        <f>'AEO T33 Other Mfg 2022 Raw'!AA25</f>
        <v>0</v>
      </c>
      <c r="Y35" s="168">
        <f>'AEO T33 Other Mfg 2022 Raw'!AB25</f>
        <v>0</v>
      </c>
      <c r="Z35" s="168">
        <f>'AEO T33 Other Mfg 2022 Raw'!AC25</f>
        <v>0</v>
      </c>
      <c r="AA35" s="168">
        <f>'AEO T33 Other Mfg 2022 Raw'!AD25</f>
        <v>0</v>
      </c>
      <c r="AB35" s="168">
        <f>'AEO T33 Other Mfg 2022 Raw'!AE25</f>
        <v>0</v>
      </c>
      <c r="AC35" s="168">
        <f>'AEO T33 Other Mfg 2022 Raw'!AF25</f>
        <v>0</v>
      </c>
      <c r="AD35" s="168">
        <f>'AEO T33 Other Mfg 2022 Raw'!AG25</f>
        <v>0</v>
      </c>
      <c r="AE35" s="168">
        <f>'AEO T33 Other Mfg 2022 Raw'!AH25</f>
        <v>0</v>
      </c>
      <c r="AF35" s="168">
        <f>'AEO T33 Other Mfg 2022 Raw'!AI25</f>
        <v>0</v>
      </c>
      <c r="AG35" s="256" t="str">
        <f>'AEO T33 Other Mfg 2022 Raw'!AJ25</f>
        <v>- -</v>
      </c>
    </row>
    <row r="36" spans="1:33" ht="12" customHeight="1" x14ac:dyDescent="0.25">
      <c r="A36" s="38" t="s">
        <v>919</v>
      </c>
      <c r="B36" s="163" t="s">
        <v>32</v>
      </c>
      <c r="C36" s="168">
        <f>'AEO T33 Other Mfg 2022 Raw'!F26</f>
        <v>0</v>
      </c>
      <c r="D36" s="168">
        <f>'AEO T33 Other Mfg 2022 Raw'!G26</f>
        <v>0</v>
      </c>
      <c r="E36" s="168">
        <f>'AEO T33 Other Mfg 2022 Raw'!H26</f>
        <v>0</v>
      </c>
      <c r="F36" s="168">
        <f>'AEO T33 Other Mfg 2022 Raw'!I26</f>
        <v>0</v>
      </c>
      <c r="G36" s="168">
        <f>'AEO T33 Other Mfg 2022 Raw'!J26</f>
        <v>0</v>
      </c>
      <c r="H36" s="168">
        <f>'AEO T33 Other Mfg 2022 Raw'!K26</f>
        <v>0</v>
      </c>
      <c r="I36" s="168">
        <f>'AEO T33 Other Mfg 2022 Raw'!L26</f>
        <v>0</v>
      </c>
      <c r="J36" s="168">
        <f>'AEO T33 Other Mfg 2022 Raw'!M26</f>
        <v>0</v>
      </c>
      <c r="K36" s="168">
        <f>'AEO T33 Other Mfg 2022 Raw'!N26</f>
        <v>0</v>
      </c>
      <c r="L36" s="168">
        <f>'AEO T33 Other Mfg 2022 Raw'!O26</f>
        <v>0</v>
      </c>
      <c r="M36" s="168">
        <f>'AEO T33 Other Mfg 2022 Raw'!P26</f>
        <v>0</v>
      </c>
      <c r="N36" s="168">
        <f>'AEO T33 Other Mfg 2022 Raw'!Q26</f>
        <v>0</v>
      </c>
      <c r="O36" s="168">
        <f>'AEO T33 Other Mfg 2022 Raw'!R26</f>
        <v>0</v>
      </c>
      <c r="P36" s="168">
        <f>'AEO T33 Other Mfg 2022 Raw'!S26</f>
        <v>0</v>
      </c>
      <c r="Q36" s="168">
        <f>'AEO T33 Other Mfg 2022 Raw'!T26</f>
        <v>0</v>
      </c>
      <c r="R36" s="168">
        <f>'AEO T33 Other Mfg 2022 Raw'!U26</f>
        <v>0</v>
      </c>
      <c r="S36" s="168">
        <f>'AEO T33 Other Mfg 2022 Raw'!V26</f>
        <v>0</v>
      </c>
      <c r="T36" s="168">
        <f>'AEO T33 Other Mfg 2022 Raw'!W26</f>
        <v>0</v>
      </c>
      <c r="U36" s="168">
        <f>'AEO T33 Other Mfg 2022 Raw'!X26</f>
        <v>0</v>
      </c>
      <c r="V36" s="168">
        <f>'AEO T33 Other Mfg 2022 Raw'!Y26</f>
        <v>0</v>
      </c>
      <c r="W36" s="168">
        <f>'AEO T33 Other Mfg 2022 Raw'!Z26</f>
        <v>0</v>
      </c>
      <c r="X36" s="168">
        <f>'AEO T33 Other Mfg 2022 Raw'!AA26</f>
        <v>0</v>
      </c>
      <c r="Y36" s="168">
        <f>'AEO T33 Other Mfg 2022 Raw'!AB26</f>
        <v>0</v>
      </c>
      <c r="Z36" s="168">
        <f>'AEO T33 Other Mfg 2022 Raw'!AC26</f>
        <v>0</v>
      </c>
      <c r="AA36" s="168">
        <f>'AEO T33 Other Mfg 2022 Raw'!AD26</f>
        <v>0</v>
      </c>
      <c r="AB36" s="168">
        <f>'AEO T33 Other Mfg 2022 Raw'!AE26</f>
        <v>0</v>
      </c>
      <c r="AC36" s="168">
        <f>'AEO T33 Other Mfg 2022 Raw'!AF26</f>
        <v>0</v>
      </c>
      <c r="AD36" s="168">
        <f>'AEO T33 Other Mfg 2022 Raw'!AG26</f>
        <v>0</v>
      </c>
      <c r="AE36" s="168">
        <f>'AEO T33 Other Mfg 2022 Raw'!AH26</f>
        <v>0</v>
      </c>
      <c r="AF36" s="168">
        <f>'AEO T33 Other Mfg 2022 Raw'!AI26</f>
        <v>0</v>
      </c>
      <c r="AG36" s="256" t="str">
        <f>'AEO T33 Other Mfg 2022 Raw'!AJ26</f>
        <v>- -</v>
      </c>
    </row>
    <row r="37" spans="1:33" ht="12" customHeight="1" x14ac:dyDescent="0.25">
      <c r="A37" s="38" t="s">
        <v>918</v>
      </c>
      <c r="B37" s="163" t="s">
        <v>36</v>
      </c>
      <c r="C37" s="168">
        <f>'AEO T33 Other Mfg 2022 Raw'!F27</f>
        <v>165.042145</v>
      </c>
      <c r="D37" s="168">
        <f>'AEO T33 Other Mfg 2022 Raw'!G27</f>
        <v>164.42434700000001</v>
      </c>
      <c r="E37" s="168">
        <f>'AEO T33 Other Mfg 2022 Raw'!H27</f>
        <v>164.50100699999999</v>
      </c>
      <c r="F37" s="168">
        <f>'AEO T33 Other Mfg 2022 Raw'!I27</f>
        <v>165.69477800000001</v>
      </c>
      <c r="G37" s="168">
        <f>'AEO T33 Other Mfg 2022 Raw'!J27</f>
        <v>166.74468999999999</v>
      </c>
      <c r="H37" s="168">
        <f>'AEO T33 Other Mfg 2022 Raw'!K27</f>
        <v>167.68798799999999</v>
      </c>
      <c r="I37" s="168">
        <f>'AEO T33 Other Mfg 2022 Raw'!L27</f>
        <v>169.050827</v>
      </c>
      <c r="J37" s="168">
        <f>'AEO T33 Other Mfg 2022 Raw'!M27</f>
        <v>171.15701300000001</v>
      </c>
      <c r="K37" s="168">
        <f>'AEO T33 Other Mfg 2022 Raw'!N27</f>
        <v>172.464249</v>
      </c>
      <c r="L37" s="168">
        <f>'AEO T33 Other Mfg 2022 Raw'!O27</f>
        <v>173.73161300000001</v>
      </c>
      <c r="M37" s="168">
        <f>'AEO T33 Other Mfg 2022 Raw'!P27</f>
        <v>174.960159</v>
      </c>
      <c r="N37" s="168">
        <f>'AEO T33 Other Mfg 2022 Raw'!Q27</f>
        <v>176.39988700000001</v>
      </c>
      <c r="O37" s="168">
        <f>'AEO T33 Other Mfg 2022 Raw'!R27</f>
        <v>177.53291300000001</v>
      </c>
      <c r="P37" s="168">
        <f>'AEO T33 Other Mfg 2022 Raw'!S27</f>
        <v>177.84393299999999</v>
      </c>
      <c r="Q37" s="168">
        <f>'AEO T33 Other Mfg 2022 Raw'!T27</f>
        <v>179.02773999999999</v>
      </c>
      <c r="R37" s="168">
        <f>'AEO T33 Other Mfg 2022 Raw'!U27</f>
        <v>180.24496500000001</v>
      </c>
      <c r="S37" s="168">
        <f>'AEO T33 Other Mfg 2022 Raw'!V27</f>
        <v>181.68670700000001</v>
      </c>
      <c r="T37" s="168">
        <f>'AEO T33 Other Mfg 2022 Raw'!W27</f>
        <v>182.91751099999999</v>
      </c>
      <c r="U37" s="168">
        <f>'AEO T33 Other Mfg 2022 Raw'!X27</f>
        <v>184.371399</v>
      </c>
      <c r="V37" s="168">
        <f>'AEO T33 Other Mfg 2022 Raw'!Y27</f>
        <v>185.74269100000001</v>
      </c>
      <c r="W37" s="168">
        <f>'AEO T33 Other Mfg 2022 Raw'!Z27</f>
        <v>187.08935500000001</v>
      </c>
      <c r="X37" s="168">
        <f>'AEO T33 Other Mfg 2022 Raw'!AA27</f>
        <v>188.76101700000001</v>
      </c>
      <c r="Y37" s="168">
        <f>'AEO T33 Other Mfg 2022 Raw'!AB27</f>
        <v>191.10900899999999</v>
      </c>
      <c r="Z37" s="168">
        <f>'AEO T33 Other Mfg 2022 Raw'!AC27</f>
        <v>192.952652</v>
      </c>
      <c r="AA37" s="168">
        <f>'AEO T33 Other Mfg 2022 Raw'!AD27</f>
        <v>194.69783000000001</v>
      </c>
      <c r="AB37" s="168">
        <f>'AEO T33 Other Mfg 2022 Raw'!AE27</f>
        <v>197.33296200000001</v>
      </c>
      <c r="AC37" s="168">
        <f>'AEO T33 Other Mfg 2022 Raw'!AF27</f>
        <v>199.598343</v>
      </c>
      <c r="AD37" s="168">
        <f>'AEO T33 Other Mfg 2022 Raw'!AG27</f>
        <v>201.466217</v>
      </c>
      <c r="AE37" s="168">
        <f>'AEO T33 Other Mfg 2022 Raw'!AH27</f>
        <v>203.40600599999999</v>
      </c>
      <c r="AF37" s="168">
        <f>'AEO T33 Other Mfg 2022 Raw'!AI27</f>
        <v>206.43292199999999</v>
      </c>
      <c r="AG37" s="256">
        <f>'AEO T33 Other Mfg 2022 Raw'!AJ27</f>
        <v>8.0000000000000002E-3</v>
      </c>
    </row>
    <row r="38" spans="1:33" ht="12" customHeight="1" x14ac:dyDescent="0.25">
      <c r="A38" s="38" t="s">
        <v>917</v>
      </c>
      <c r="B38" s="162" t="s">
        <v>35</v>
      </c>
      <c r="C38" s="233">
        <f>'AEO T33 Other Mfg 2022 Raw'!F28</f>
        <v>247.18899500000001</v>
      </c>
      <c r="D38" s="233">
        <f>'AEO T33 Other Mfg 2022 Raw'!G28</f>
        <v>247.315155</v>
      </c>
      <c r="E38" s="233">
        <f>'AEO T33 Other Mfg 2022 Raw'!H28</f>
        <v>247.625595</v>
      </c>
      <c r="F38" s="233">
        <f>'AEO T33 Other Mfg 2022 Raw'!I28</f>
        <v>250.00708</v>
      </c>
      <c r="G38" s="233">
        <f>'AEO T33 Other Mfg 2022 Raw'!J28</f>
        <v>251.96379099999999</v>
      </c>
      <c r="H38" s="233">
        <f>'AEO T33 Other Mfg 2022 Raw'!K28</f>
        <v>253.467026</v>
      </c>
      <c r="I38" s="233">
        <f>'AEO T33 Other Mfg 2022 Raw'!L28</f>
        <v>255.43112199999999</v>
      </c>
      <c r="J38" s="233">
        <f>'AEO T33 Other Mfg 2022 Raw'!M28</f>
        <v>258.21087599999998</v>
      </c>
      <c r="K38" s="233">
        <f>'AEO T33 Other Mfg 2022 Raw'!N28</f>
        <v>259.91217</v>
      </c>
      <c r="L38" s="233">
        <f>'AEO T33 Other Mfg 2022 Raw'!O28</f>
        <v>261.73840300000001</v>
      </c>
      <c r="M38" s="233">
        <f>'AEO T33 Other Mfg 2022 Raw'!P28</f>
        <v>263.633759</v>
      </c>
      <c r="N38" s="233">
        <f>'AEO T33 Other Mfg 2022 Raw'!Q28</f>
        <v>265.57202100000001</v>
      </c>
      <c r="O38" s="233">
        <f>'AEO T33 Other Mfg 2022 Raw'!R28</f>
        <v>267.316284</v>
      </c>
      <c r="P38" s="233">
        <f>'AEO T33 Other Mfg 2022 Raw'!S28</f>
        <v>268.07363900000001</v>
      </c>
      <c r="Q38" s="233">
        <f>'AEO T33 Other Mfg 2022 Raw'!T28</f>
        <v>270.17071499999997</v>
      </c>
      <c r="R38" s="233">
        <f>'AEO T33 Other Mfg 2022 Raw'!U28</f>
        <v>272.33706699999999</v>
      </c>
      <c r="S38" s="233">
        <f>'AEO T33 Other Mfg 2022 Raw'!V28</f>
        <v>274.716003</v>
      </c>
      <c r="T38" s="233">
        <f>'AEO T33 Other Mfg 2022 Raw'!W28</f>
        <v>276.80770899999999</v>
      </c>
      <c r="U38" s="233">
        <f>'AEO T33 Other Mfg 2022 Raw'!X28</f>
        <v>279.23504600000001</v>
      </c>
      <c r="V38" s="233">
        <f>'AEO T33 Other Mfg 2022 Raw'!Y28</f>
        <v>281.57922400000001</v>
      </c>
      <c r="W38" s="233">
        <f>'AEO T33 Other Mfg 2022 Raw'!Z28</f>
        <v>283.81616200000002</v>
      </c>
      <c r="X38" s="233">
        <f>'AEO T33 Other Mfg 2022 Raw'!AA28</f>
        <v>286.651276</v>
      </c>
      <c r="Y38" s="233">
        <f>'AEO T33 Other Mfg 2022 Raw'!AB28</f>
        <v>290.60049400000003</v>
      </c>
      <c r="Z38" s="233">
        <f>'AEO T33 Other Mfg 2022 Raw'!AC28</f>
        <v>293.78027300000002</v>
      </c>
      <c r="AA38" s="233">
        <f>'AEO T33 Other Mfg 2022 Raw'!AD28</f>
        <v>296.93307499999997</v>
      </c>
      <c r="AB38" s="233">
        <f>'AEO T33 Other Mfg 2022 Raw'!AE28</f>
        <v>301.30850199999998</v>
      </c>
      <c r="AC38" s="233">
        <f>'AEO T33 Other Mfg 2022 Raw'!AF28</f>
        <v>305.181061</v>
      </c>
      <c r="AD38" s="233">
        <f>'AEO T33 Other Mfg 2022 Raw'!AG28</f>
        <v>308.40182499999997</v>
      </c>
      <c r="AE38" s="233">
        <f>'AEO T33 Other Mfg 2022 Raw'!AH28</f>
        <v>311.71508799999998</v>
      </c>
      <c r="AF38" s="233">
        <f>'AEO T33 Other Mfg 2022 Raw'!AI28</f>
        <v>316.71249399999999</v>
      </c>
      <c r="AG38" s="254">
        <f>'AEO T33 Other Mfg 2022 Raw'!AJ28</f>
        <v>8.9999999999999993E-3</v>
      </c>
    </row>
    <row r="39" spans="1:33" ht="12" customHeight="1" x14ac:dyDescent="0.25">
      <c r="C39" s="248"/>
      <c r="D39" s="248"/>
      <c r="E39" s="248"/>
      <c r="F39" s="248"/>
      <c r="G39" s="248"/>
      <c r="H39" s="248"/>
      <c r="I39" s="248"/>
      <c r="J39" s="248"/>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126"/>
    </row>
    <row r="40" spans="1:33" ht="12" customHeight="1" x14ac:dyDescent="0.25">
      <c r="B40" s="162" t="s">
        <v>916</v>
      </c>
      <c r="C40" s="248"/>
      <c r="D40" s="248"/>
      <c r="E40" s="248"/>
      <c r="F40" s="248"/>
      <c r="G40" s="248"/>
      <c r="H40" s="248"/>
      <c r="I40" s="248"/>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126"/>
    </row>
    <row r="41" spans="1:33" ht="15" customHeight="1" x14ac:dyDescent="0.25">
      <c r="A41" s="38" t="s">
        <v>915</v>
      </c>
      <c r="B41" s="163" t="s">
        <v>63</v>
      </c>
      <c r="C41" s="168">
        <f>'AEO T33 Other Mfg 2022 Raw'!F30</f>
        <v>6.9960690000000003</v>
      </c>
      <c r="D41" s="168">
        <f>'AEO T33 Other Mfg 2022 Raw'!G30</f>
        <v>14.008421999999999</v>
      </c>
      <c r="E41" s="168">
        <f>'AEO T33 Other Mfg 2022 Raw'!H30</f>
        <v>13.572861</v>
      </c>
      <c r="F41" s="168">
        <f>'AEO T33 Other Mfg 2022 Raw'!I30</f>
        <v>12.722861</v>
      </c>
      <c r="G41" s="168">
        <f>'AEO T33 Other Mfg 2022 Raw'!J30</f>
        <v>12.336069</v>
      </c>
      <c r="H41" s="168">
        <f>'AEO T33 Other Mfg 2022 Raw'!K30</f>
        <v>12.091867000000001</v>
      </c>
      <c r="I41" s="168">
        <f>'AEO T33 Other Mfg 2022 Raw'!L30</f>
        <v>11.904779</v>
      </c>
      <c r="J41" s="168">
        <f>'AEO T33 Other Mfg 2022 Raw'!M30</f>
        <v>11.919689999999999</v>
      </c>
      <c r="K41" s="168">
        <f>'AEO T33 Other Mfg 2022 Raw'!N30</f>
        <v>11.928376999999999</v>
      </c>
      <c r="L41" s="168">
        <f>'AEO T33 Other Mfg 2022 Raw'!O30</f>
        <v>11.924884</v>
      </c>
      <c r="M41" s="168">
        <f>'AEO T33 Other Mfg 2022 Raw'!P30</f>
        <v>11.914481</v>
      </c>
      <c r="N41" s="168">
        <f>'AEO T33 Other Mfg 2022 Raw'!Q30</f>
        <v>11.891209999999999</v>
      </c>
      <c r="O41" s="168">
        <f>'AEO T33 Other Mfg 2022 Raw'!R30</f>
        <v>11.921347000000001</v>
      </c>
      <c r="P41" s="168">
        <f>'AEO T33 Other Mfg 2022 Raw'!S30</f>
        <v>11.905963</v>
      </c>
      <c r="Q41" s="168">
        <f>'AEO T33 Other Mfg 2022 Raw'!T30</f>
        <v>11.872643</v>
      </c>
      <c r="R41" s="168">
        <f>'AEO T33 Other Mfg 2022 Raw'!U30</f>
        <v>11.859003</v>
      </c>
      <c r="S41" s="168">
        <f>'AEO T33 Other Mfg 2022 Raw'!V30</f>
        <v>11.880153</v>
      </c>
      <c r="T41" s="168">
        <f>'AEO T33 Other Mfg 2022 Raw'!W30</f>
        <v>11.895766999999999</v>
      </c>
      <c r="U41" s="168">
        <f>'AEO T33 Other Mfg 2022 Raw'!X30</f>
        <v>11.949934000000001</v>
      </c>
      <c r="V41" s="168">
        <f>'AEO T33 Other Mfg 2022 Raw'!Y30</f>
        <v>11.92975</v>
      </c>
      <c r="W41" s="168">
        <f>'AEO T33 Other Mfg 2022 Raw'!Z30</f>
        <v>11.975705</v>
      </c>
      <c r="X41" s="168">
        <f>'AEO T33 Other Mfg 2022 Raw'!AA30</f>
        <v>12.035079</v>
      </c>
      <c r="Y41" s="168">
        <f>'AEO T33 Other Mfg 2022 Raw'!AB30</f>
        <v>12.040044</v>
      </c>
      <c r="Z41" s="168">
        <f>'AEO T33 Other Mfg 2022 Raw'!AC30</f>
        <v>12.043149</v>
      </c>
      <c r="AA41" s="168">
        <f>'AEO T33 Other Mfg 2022 Raw'!AD30</f>
        <v>12.053518</v>
      </c>
      <c r="AB41" s="168">
        <f>'AEO T33 Other Mfg 2022 Raw'!AE30</f>
        <v>12.096289000000001</v>
      </c>
      <c r="AC41" s="168">
        <f>'AEO T33 Other Mfg 2022 Raw'!AF30</f>
        <v>12.165717000000001</v>
      </c>
      <c r="AD41" s="168">
        <f>'AEO T33 Other Mfg 2022 Raw'!AG30</f>
        <v>12.2218</v>
      </c>
      <c r="AE41" s="168">
        <f>'AEO T33 Other Mfg 2022 Raw'!AH30</f>
        <v>12.279769999999999</v>
      </c>
      <c r="AF41" s="168">
        <f>'AEO T33 Other Mfg 2022 Raw'!AI30</f>
        <v>12.355340999999999</v>
      </c>
      <c r="AG41" s="256">
        <f>'AEO T33 Other Mfg 2022 Raw'!AJ30</f>
        <v>0.02</v>
      </c>
    </row>
    <row r="42" spans="1:33" ht="15" customHeight="1" x14ac:dyDescent="0.25">
      <c r="A42" s="38" t="s">
        <v>914</v>
      </c>
      <c r="B42" s="163" t="s">
        <v>27</v>
      </c>
      <c r="C42" s="168">
        <f>'AEO T33 Other Mfg 2022 Raw'!F31</f>
        <v>36.321350000000002</v>
      </c>
      <c r="D42" s="168">
        <f>'AEO T33 Other Mfg 2022 Raw'!G31</f>
        <v>34.309874999999998</v>
      </c>
      <c r="E42" s="168">
        <f>'AEO T33 Other Mfg 2022 Raw'!H31</f>
        <v>34.050068000000003</v>
      </c>
      <c r="F42" s="168">
        <f>'AEO T33 Other Mfg 2022 Raw'!I31</f>
        <v>33.168339000000003</v>
      </c>
      <c r="G42" s="168">
        <f>'AEO T33 Other Mfg 2022 Raw'!J31</f>
        <v>32.817005000000002</v>
      </c>
      <c r="H42" s="168">
        <f>'AEO T33 Other Mfg 2022 Raw'!K31</f>
        <v>32.545059000000002</v>
      </c>
      <c r="I42" s="168">
        <f>'AEO T33 Other Mfg 2022 Raw'!L31</f>
        <v>32.306843000000001</v>
      </c>
      <c r="J42" s="168">
        <f>'AEO T33 Other Mfg 2022 Raw'!M31</f>
        <v>32.204158999999997</v>
      </c>
      <c r="K42" s="168">
        <f>'AEO T33 Other Mfg 2022 Raw'!N31</f>
        <v>32.068398000000002</v>
      </c>
      <c r="L42" s="168">
        <f>'AEO T33 Other Mfg 2022 Raw'!O31</f>
        <v>31.918714999999999</v>
      </c>
      <c r="M42" s="168">
        <f>'AEO T33 Other Mfg 2022 Raw'!P31</f>
        <v>31.725491999999999</v>
      </c>
      <c r="N42" s="168">
        <f>'AEO T33 Other Mfg 2022 Raw'!Q31</f>
        <v>31.486170000000001</v>
      </c>
      <c r="O42" s="168">
        <f>'AEO T33 Other Mfg 2022 Raw'!R31</f>
        <v>31.297834000000002</v>
      </c>
      <c r="P42" s="168">
        <f>'AEO T33 Other Mfg 2022 Raw'!S31</f>
        <v>31.068138000000001</v>
      </c>
      <c r="Q42" s="168">
        <f>'AEO T33 Other Mfg 2022 Raw'!T31</f>
        <v>30.812695000000001</v>
      </c>
      <c r="R42" s="168">
        <f>'AEO T33 Other Mfg 2022 Raw'!U31</f>
        <v>30.586655</v>
      </c>
      <c r="S42" s="168">
        <f>'AEO T33 Other Mfg 2022 Raw'!V31</f>
        <v>30.401022000000001</v>
      </c>
      <c r="T42" s="168">
        <f>'AEO T33 Other Mfg 2022 Raw'!W31</f>
        <v>30.208912000000002</v>
      </c>
      <c r="U42" s="168">
        <f>'AEO T33 Other Mfg 2022 Raw'!X31</f>
        <v>30.073326000000002</v>
      </c>
      <c r="V42" s="168">
        <f>'AEO T33 Other Mfg 2022 Raw'!Y31</f>
        <v>29.825026000000001</v>
      </c>
      <c r="W42" s="168">
        <f>'AEO T33 Other Mfg 2022 Raw'!Z31</f>
        <v>29.663696000000002</v>
      </c>
      <c r="X42" s="168">
        <f>'AEO T33 Other Mfg 2022 Raw'!AA31</f>
        <v>29.533821</v>
      </c>
      <c r="Y42" s="168">
        <f>'AEO T33 Other Mfg 2022 Raw'!AB31</f>
        <v>29.338875000000002</v>
      </c>
      <c r="Z42" s="168">
        <f>'AEO T33 Other Mfg 2022 Raw'!AC31</f>
        <v>29.135227</v>
      </c>
      <c r="AA42" s="168">
        <f>'AEO T33 Other Mfg 2022 Raw'!AD31</f>
        <v>28.967113000000001</v>
      </c>
      <c r="AB42" s="168">
        <f>'AEO T33 Other Mfg 2022 Raw'!AE31</f>
        <v>28.808368999999999</v>
      </c>
      <c r="AC42" s="168">
        <f>'AEO T33 Other Mfg 2022 Raw'!AF31</f>
        <v>28.702347</v>
      </c>
      <c r="AD42" s="168">
        <f>'AEO T33 Other Mfg 2022 Raw'!AG31</f>
        <v>28.587357000000001</v>
      </c>
      <c r="AE42" s="168">
        <f>'AEO T33 Other Mfg 2022 Raw'!AH31</f>
        <v>28.46302</v>
      </c>
      <c r="AF42" s="168">
        <f>'AEO T33 Other Mfg 2022 Raw'!AI31</f>
        <v>28.376491999999999</v>
      </c>
      <c r="AG42" s="256">
        <f>'AEO T33 Other Mfg 2022 Raw'!AJ31</f>
        <v>-8.0000000000000002E-3</v>
      </c>
    </row>
    <row r="43" spans="1:33" ht="15" customHeight="1" x14ac:dyDescent="0.25">
      <c r="A43" s="38" t="s">
        <v>913</v>
      </c>
      <c r="B43" s="163" t="s">
        <v>26</v>
      </c>
      <c r="C43" s="168">
        <f>'AEO T33 Other Mfg 2022 Raw'!F32</f>
        <v>1.3364579999999999</v>
      </c>
      <c r="D43" s="168">
        <f>'AEO T33 Other Mfg 2022 Raw'!G32</f>
        <v>1.3425100000000001</v>
      </c>
      <c r="E43" s="168">
        <f>'AEO T33 Other Mfg 2022 Raw'!H32</f>
        <v>1.374455</v>
      </c>
      <c r="F43" s="168">
        <f>'AEO T33 Other Mfg 2022 Raw'!I32</f>
        <v>1.4089989999999999</v>
      </c>
      <c r="G43" s="168">
        <f>'AEO T33 Other Mfg 2022 Raw'!J32</f>
        <v>1.4304079999999999</v>
      </c>
      <c r="H43" s="168">
        <f>'AEO T33 Other Mfg 2022 Raw'!K32</f>
        <v>1.448221</v>
      </c>
      <c r="I43" s="168">
        <f>'AEO T33 Other Mfg 2022 Raw'!L32</f>
        <v>1.460046</v>
      </c>
      <c r="J43" s="168">
        <f>'AEO T33 Other Mfg 2022 Raw'!M32</f>
        <v>1.4669589999999999</v>
      </c>
      <c r="K43" s="168">
        <f>'AEO T33 Other Mfg 2022 Raw'!N32</f>
        <v>1.4686699999999999</v>
      </c>
      <c r="L43" s="168">
        <f>'AEO T33 Other Mfg 2022 Raw'!O32</f>
        <v>1.4651270000000001</v>
      </c>
      <c r="M43" s="168">
        <f>'AEO T33 Other Mfg 2022 Raw'!P32</f>
        <v>1.4562850000000001</v>
      </c>
      <c r="N43" s="168">
        <f>'AEO T33 Other Mfg 2022 Raw'!Q32</f>
        <v>1.442191</v>
      </c>
      <c r="O43" s="168">
        <f>'AEO T33 Other Mfg 2022 Raw'!R32</f>
        <v>1.4228780000000001</v>
      </c>
      <c r="P43" s="168">
        <f>'AEO T33 Other Mfg 2022 Raw'!S32</f>
        <v>1.4012370000000001</v>
      </c>
      <c r="Q43" s="168">
        <f>'AEO T33 Other Mfg 2022 Raw'!T32</f>
        <v>1.3800520000000001</v>
      </c>
      <c r="R43" s="168">
        <f>'AEO T33 Other Mfg 2022 Raw'!U32</f>
        <v>1.359283</v>
      </c>
      <c r="S43" s="168">
        <f>'AEO T33 Other Mfg 2022 Raw'!V32</f>
        <v>1.3388640000000001</v>
      </c>
      <c r="T43" s="168">
        <f>'AEO T33 Other Mfg 2022 Raw'!W32</f>
        <v>1.318684</v>
      </c>
      <c r="U43" s="168">
        <f>'AEO T33 Other Mfg 2022 Raw'!X32</f>
        <v>1.298813</v>
      </c>
      <c r="V43" s="168">
        <f>'AEO T33 Other Mfg 2022 Raw'!Y32</f>
        <v>1.2789809999999999</v>
      </c>
      <c r="W43" s="168">
        <f>'AEO T33 Other Mfg 2022 Raw'!Z32</f>
        <v>1.2593449999999999</v>
      </c>
      <c r="X43" s="168">
        <f>'AEO T33 Other Mfg 2022 Raw'!AA32</f>
        <v>1.239987</v>
      </c>
      <c r="Y43" s="168">
        <f>'AEO T33 Other Mfg 2022 Raw'!AB32</f>
        <v>1.2209540000000001</v>
      </c>
      <c r="Z43" s="168">
        <f>'AEO T33 Other Mfg 2022 Raw'!AC32</f>
        <v>1.202207</v>
      </c>
      <c r="AA43" s="168">
        <f>'AEO T33 Other Mfg 2022 Raw'!AD32</f>
        <v>1.1838649999999999</v>
      </c>
      <c r="AB43" s="168">
        <f>'AEO T33 Other Mfg 2022 Raw'!AE32</f>
        <v>1.165853</v>
      </c>
      <c r="AC43" s="168">
        <f>'AEO T33 Other Mfg 2022 Raw'!AF32</f>
        <v>1.148163</v>
      </c>
      <c r="AD43" s="168">
        <f>'AEO T33 Other Mfg 2022 Raw'!AG32</f>
        <v>1.130782</v>
      </c>
      <c r="AE43" s="168">
        <f>'AEO T33 Other Mfg 2022 Raw'!AH32</f>
        <v>1.113642</v>
      </c>
      <c r="AF43" s="168">
        <f>'AEO T33 Other Mfg 2022 Raw'!AI32</f>
        <v>1.0967960000000001</v>
      </c>
      <c r="AG43" s="256">
        <f>'AEO T33 Other Mfg 2022 Raw'!AJ32</f>
        <v>-7.0000000000000001E-3</v>
      </c>
    </row>
    <row r="44" spans="1:33" ht="15" customHeight="1" x14ac:dyDescent="0.25">
      <c r="A44" s="38" t="s">
        <v>912</v>
      </c>
      <c r="B44" s="163" t="s">
        <v>821</v>
      </c>
      <c r="C44" s="168">
        <f>'AEO T33 Other Mfg 2022 Raw'!F33</f>
        <v>54.866165000000002</v>
      </c>
      <c r="D44" s="168">
        <f>'AEO T33 Other Mfg 2022 Raw'!G33</f>
        <v>44.947014000000003</v>
      </c>
      <c r="E44" s="168">
        <f>'AEO T33 Other Mfg 2022 Raw'!H33</f>
        <v>44.437339999999999</v>
      </c>
      <c r="F44" s="168">
        <f>'AEO T33 Other Mfg 2022 Raw'!I33</f>
        <v>32.242381999999999</v>
      </c>
      <c r="G44" s="168">
        <f>'AEO T33 Other Mfg 2022 Raw'!J33</f>
        <v>28.234445999999998</v>
      </c>
      <c r="H44" s="168">
        <f>'AEO T33 Other Mfg 2022 Raw'!K33</f>
        <v>26.178667000000001</v>
      </c>
      <c r="I44" s="168">
        <f>'AEO T33 Other Mfg 2022 Raw'!L33</f>
        <v>24.297809999999998</v>
      </c>
      <c r="J44" s="168">
        <f>'AEO T33 Other Mfg 2022 Raw'!M33</f>
        <v>27.133825000000002</v>
      </c>
      <c r="K44" s="168">
        <f>'AEO T33 Other Mfg 2022 Raw'!N33</f>
        <v>29.819255999999999</v>
      </c>
      <c r="L44" s="168">
        <f>'AEO T33 Other Mfg 2022 Raw'!O33</f>
        <v>31.381903000000001</v>
      </c>
      <c r="M44" s="168">
        <f>'AEO T33 Other Mfg 2022 Raw'!P33</f>
        <v>32.508212999999998</v>
      </c>
      <c r="N44" s="168">
        <f>'AEO T33 Other Mfg 2022 Raw'!Q33</f>
        <v>33.335757999999998</v>
      </c>
      <c r="O44" s="168">
        <f>'AEO T33 Other Mfg 2022 Raw'!R33</f>
        <v>34.408276000000001</v>
      </c>
      <c r="P44" s="168">
        <f>'AEO T33 Other Mfg 2022 Raw'!S33</f>
        <v>34.420132000000002</v>
      </c>
      <c r="Q44" s="168">
        <f>'AEO T33 Other Mfg 2022 Raw'!T33</f>
        <v>33.595367000000003</v>
      </c>
      <c r="R44" s="168">
        <f>'AEO T33 Other Mfg 2022 Raw'!U33</f>
        <v>33.112656000000001</v>
      </c>
      <c r="S44" s="168">
        <f>'AEO T33 Other Mfg 2022 Raw'!V33</f>
        <v>33.357982999999997</v>
      </c>
      <c r="T44" s="168">
        <f>'AEO T33 Other Mfg 2022 Raw'!W33</f>
        <v>33.505752999999999</v>
      </c>
      <c r="U44" s="168">
        <f>'AEO T33 Other Mfg 2022 Raw'!X33</f>
        <v>34.329788000000001</v>
      </c>
      <c r="V44" s="168">
        <f>'AEO T33 Other Mfg 2022 Raw'!Y33</f>
        <v>32.802475000000001</v>
      </c>
      <c r="W44" s="168">
        <f>'AEO T33 Other Mfg 2022 Raw'!Z33</f>
        <v>33.358252999999998</v>
      </c>
      <c r="X44" s="168">
        <f>'AEO T33 Other Mfg 2022 Raw'!AA33</f>
        <v>33.695838999999999</v>
      </c>
      <c r="Y44" s="168">
        <f>'AEO T33 Other Mfg 2022 Raw'!AB33</f>
        <v>32.414977999999998</v>
      </c>
      <c r="Z44" s="168">
        <f>'AEO T33 Other Mfg 2022 Raw'!AC33</f>
        <v>31.444427000000001</v>
      </c>
      <c r="AA44" s="168">
        <f>'AEO T33 Other Mfg 2022 Raw'!AD33</f>
        <v>30.683434999999999</v>
      </c>
      <c r="AB44" s="168">
        <f>'AEO T33 Other Mfg 2022 Raw'!AE33</f>
        <v>30.074916999999999</v>
      </c>
      <c r="AC44" s="168">
        <f>'AEO T33 Other Mfg 2022 Raw'!AF33</f>
        <v>30.170145000000002</v>
      </c>
      <c r="AD44" s="168">
        <f>'AEO T33 Other Mfg 2022 Raw'!AG33</f>
        <v>30.536922000000001</v>
      </c>
      <c r="AE44" s="168">
        <f>'AEO T33 Other Mfg 2022 Raw'!AH33</f>
        <v>30.789169000000001</v>
      </c>
      <c r="AF44" s="168">
        <f>'AEO T33 Other Mfg 2022 Raw'!AI33</f>
        <v>31.465405000000001</v>
      </c>
      <c r="AG44" s="256">
        <f>'AEO T33 Other Mfg 2022 Raw'!AJ33</f>
        <v>-1.9E-2</v>
      </c>
    </row>
    <row r="45" spans="1:33" ht="15" customHeight="1" x14ac:dyDescent="0.25">
      <c r="A45" s="38" t="s">
        <v>911</v>
      </c>
      <c r="B45" s="163" t="s">
        <v>910</v>
      </c>
      <c r="C45" s="168">
        <f>'AEO T33 Other Mfg 2022 Raw'!F34</f>
        <v>38.593445000000003</v>
      </c>
      <c r="D45" s="168">
        <f>'AEO T33 Other Mfg 2022 Raw'!G34</f>
        <v>30.794342</v>
      </c>
      <c r="E45" s="168">
        <f>'AEO T33 Other Mfg 2022 Raw'!H34</f>
        <v>30.024775000000002</v>
      </c>
      <c r="F45" s="168">
        <f>'AEO T33 Other Mfg 2022 Raw'!I34</f>
        <v>21.420615999999999</v>
      </c>
      <c r="G45" s="168">
        <f>'AEO T33 Other Mfg 2022 Raw'!J34</f>
        <v>18.549461000000001</v>
      </c>
      <c r="H45" s="168">
        <f>'AEO T33 Other Mfg 2022 Raw'!K34</f>
        <v>17.033377000000002</v>
      </c>
      <c r="I45" s="168">
        <f>'AEO T33 Other Mfg 2022 Raw'!L34</f>
        <v>15.672333999999999</v>
      </c>
      <c r="J45" s="168">
        <f>'AEO T33 Other Mfg 2022 Raw'!M34</f>
        <v>17.404199999999999</v>
      </c>
      <c r="K45" s="168">
        <f>'AEO T33 Other Mfg 2022 Raw'!N34</f>
        <v>19.057583000000001</v>
      </c>
      <c r="L45" s="168">
        <f>'AEO T33 Other Mfg 2022 Raw'!O34</f>
        <v>19.996220000000001</v>
      </c>
      <c r="M45" s="168">
        <f>'AEO T33 Other Mfg 2022 Raw'!P34</f>
        <v>20.673914</v>
      </c>
      <c r="N45" s="168">
        <f>'AEO T33 Other Mfg 2022 Raw'!Q34</f>
        <v>21.006461999999999</v>
      </c>
      <c r="O45" s="168">
        <f>'AEO T33 Other Mfg 2022 Raw'!R34</f>
        <v>21.715494</v>
      </c>
      <c r="P45" s="168">
        <f>'AEO T33 Other Mfg 2022 Raw'!S34</f>
        <v>21.685112</v>
      </c>
      <c r="Q45" s="168">
        <f>'AEO T33 Other Mfg 2022 Raw'!T34</f>
        <v>21.112507000000001</v>
      </c>
      <c r="R45" s="168">
        <f>'AEO T33 Other Mfg 2022 Raw'!U34</f>
        <v>20.775144999999998</v>
      </c>
      <c r="S45" s="168">
        <f>'AEO T33 Other Mfg 2022 Raw'!V34</f>
        <v>20.935804000000001</v>
      </c>
      <c r="T45" s="168">
        <f>'AEO T33 Other Mfg 2022 Raw'!W34</f>
        <v>21.001814</v>
      </c>
      <c r="U45" s="168">
        <f>'AEO T33 Other Mfg 2022 Raw'!X34</f>
        <v>21.527290000000001</v>
      </c>
      <c r="V45" s="168">
        <f>'AEO T33 Other Mfg 2022 Raw'!Y34</f>
        <v>20.470217000000002</v>
      </c>
      <c r="W45" s="168">
        <f>'AEO T33 Other Mfg 2022 Raw'!Z34</f>
        <v>20.776261999999999</v>
      </c>
      <c r="X45" s="168">
        <f>'AEO T33 Other Mfg 2022 Raw'!AA34</f>
        <v>20.94659</v>
      </c>
      <c r="Y45" s="168">
        <f>'AEO T33 Other Mfg 2022 Raw'!AB34</f>
        <v>20.078724000000001</v>
      </c>
      <c r="Z45" s="168">
        <f>'AEO T33 Other Mfg 2022 Raw'!AC34</f>
        <v>19.42248</v>
      </c>
      <c r="AA45" s="168">
        <f>'AEO T33 Other Mfg 2022 Raw'!AD34</f>
        <v>18.915951</v>
      </c>
      <c r="AB45" s="168">
        <f>'AEO T33 Other Mfg 2022 Raw'!AE34</f>
        <v>18.488461999999998</v>
      </c>
      <c r="AC45" s="168">
        <f>'AEO T33 Other Mfg 2022 Raw'!AF34</f>
        <v>18.517664</v>
      </c>
      <c r="AD45" s="168">
        <f>'AEO T33 Other Mfg 2022 Raw'!AG34</f>
        <v>18.719135000000001</v>
      </c>
      <c r="AE45" s="168">
        <f>'AEO T33 Other Mfg 2022 Raw'!AH34</f>
        <v>18.852530000000002</v>
      </c>
      <c r="AF45" s="168">
        <f>'AEO T33 Other Mfg 2022 Raw'!AI34</f>
        <v>19.261714999999999</v>
      </c>
      <c r="AG45" s="256">
        <f>'AEO T33 Other Mfg 2022 Raw'!AJ34</f>
        <v>-2.4E-2</v>
      </c>
    </row>
    <row r="46" spans="1:33" ht="15" customHeight="1" x14ac:dyDescent="0.25">
      <c r="A46" s="38" t="s">
        <v>909</v>
      </c>
      <c r="B46" s="163" t="s">
        <v>62</v>
      </c>
      <c r="C46" s="168">
        <f>'AEO T33 Other Mfg 2022 Raw'!F35</f>
        <v>138.113495</v>
      </c>
      <c r="D46" s="168">
        <f>'AEO T33 Other Mfg 2022 Raw'!G35</f>
        <v>125.40216100000001</v>
      </c>
      <c r="E46" s="168">
        <f>'AEO T33 Other Mfg 2022 Raw'!H35</f>
        <v>123.459496</v>
      </c>
      <c r="F46" s="168">
        <f>'AEO T33 Other Mfg 2022 Raw'!I35</f>
        <v>100.963196</v>
      </c>
      <c r="G46" s="168">
        <f>'AEO T33 Other Mfg 2022 Raw'!J35</f>
        <v>93.367385999999996</v>
      </c>
      <c r="H46" s="168">
        <f>'AEO T33 Other Mfg 2022 Raw'!K35</f>
        <v>89.297188000000006</v>
      </c>
      <c r="I46" s="168">
        <f>'AEO T33 Other Mfg 2022 Raw'!L35</f>
        <v>85.641814999999994</v>
      </c>
      <c r="J46" s="168">
        <f>'AEO T33 Other Mfg 2022 Raw'!M35</f>
        <v>90.128829999999994</v>
      </c>
      <c r="K46" s="168">
        <f>'AEO T33 Other Mfg 2022 Raw'!N35</f>
        <v>94.342285000000004</v>
      </c>
      <c r="L46" s="168">
        <f>'AEO T33 Other Mfg 2022 Raw'!O35</f>
        <v>96.686843999999994</v>
      </c>
      <c r="M46" s="168">
        <f>'AEO T33 Other Mfg 2022 Raw'!P35</f>
        <v>98.278389000000004</v>
      </c>
      <c r="N46" s="168">
        <f>'AEO T33 Other Mfg 2022 Raw'!Q35</f>
        <v>99.161788999999999</v>
      </c>
      <c r="O46" s="168">
        <f>'AEO T33 Other Mfg 2022 Raw'!R35</f>
        <v>100.76583100000001</v>
      </c>
      <c r="P46" s="168">
        <f>'AEO T33 Other Mfg 2022 Raw'!S35</f>
        <v>100.480583</v>
      </c>
      <c r="Q46" s="168">
        <f>'AEO T33 Other Mfg 2022 Raw'!T35</f>
        <v>98.773262000000003</v>
      </c>
      <c r="R46" s="168">
        <f>'AEO T33 Other Mfg 2022 Raw'!U35</f>
        <v>97.692740999999998</v>
      </c>
      <c r="S46" s="168">
        <f>'AEO T33 Other Mfg 2022 Raw'!V35</f>
        <v>97.913826</v>
      </c>
      <c r="T46" s="168">
        <f>'AEO T33 Other Mfg 2022 Raw'!W35</f>
        <v>97.930931000000001</v>
      </c>
      <c r="U46" s="168">
        <f>'AEO T33 Other Mfg 2022 Raw'!X35</f>
        <v>99.179152999999999</v>
      </c>
      <c r="V46" s="168">
        <f>'AEO T33 Other Mfg 2022 Raw'!Y35</f>
        <v>96.306449999999998</v>
      </c>
      <c r="W46" s="168">
        <f>'AEO T33 Other Mfg 2022 Raw'!Z35</f>
        <v>97.033264000000003</v>
      </c>
      <c r="X46" s="168">
        <f>'AEO T33 Other Mfg 2022 Raw'!AA35</f>
        <v>97.451317000000003</v>
      </c>
      <c r="Y46" s="168">
        <f>'AEO T33 Other Mfg 2022 Raw'!AB35</f>
        <v>95.093575000000001</v>
      </c>
      <c r="Z46" s="168">
        <f>'AEO T33 Other Mfg 2022 Raw'!AC35</f>
        <v>93.247489999999999</v>
      </c>
      <c r="AA46" s="168">
        <f>'AEO T33 Other Mfg 2022 Raw'!AD35</f>
        <v>91.803886000000006</v>
      </c>
      <c r="AB46" s="168">
        <f>'AEO T33 Other Mfg 2022 Raw'!AE35</f>
        <v>90.633887999999999</v>
      </c>
      <c r="AC46" s="168">
        <f>'AEO T33 Other Mfg 2022 Raw'!AF35</f>
        <v>90.704041000000004</v>
      </c>
      <c r="AD46" s="168">
        <f>'AEO T33 Other Mfg 2022 Raw'!AG35</f>
        <v>91.195999</v>
      </c>
      <c r="AE46" s="168">
        <f>'AEO T33 Other Mfg 2022 Raw'!AH35</f>
        <v>91.498131000000001</v>
      </c>
      <c r="AF46" s="168">
        <f>'AEO T33 Other Mfg 2022 Raw'!AI35</f>
        <v>92.555747999999994</v>
      </c>
      <c r="AG46" s="256">
        <f>'AEO T33 Other Mfg 2022 Raw'!AJ35</f>
        <v>-1.4E-2</v>
      </c>
    </row>
    <row r="47" spans="1:33" ht="15" customHeight="1" x14ac:dyDescent="0.25">
      <c r="A47" s="38" t="s">
        <v>908</v>
      </c>
      <c r="B47" s="163" t="s">
        <v>30</v>
      </c>
      <c r="C47" s="168">
        <f>'AEO T33 Other Mfg 2022 Raw'!F36</f>
        <v>726.87683100000004</v>
      </c>
      <c r="D47" s="168">
        <f>'AEO T33 Other Mfg 2022 Raw'!G36</f>
        <v>727.64654499999995</v>
      </c>
      <c r="E47" s="168">
        <f>'AEO T33 Other Mfg 2022 Raw'!H36</f>
        <v>732.25439500000005</v>
      </c>
      <c r="F47" s="168">
        <f>'AEO T33 Other Mfg 2022 Raw'!I36</f>
        <v>746.70367399999998</v>
      </c>
      <c r="G47" s="168">
        <f>'AEO T33 Other Mfg 2022 Raw'!J36</f>
        <v>750.57165499999996</v>
      </c>
      <c r="H47" s="168">
        <f>'AEO T33 Other Mfg 2022 Raw'!K36</f>
        <v>752.52703899999995</v>
      </c>
      <c r="I47" s="168">
        <f>'AEO T33 Other Mfg 2022 Raw'!L36</f>
        <v>753.91015600000003</v>
      </c>
      <c r="J47" s="168">
        <f>'AEO T33 Other Mfg 2022 Raw'!M36</f>
        <v>751.83386199999995</v>
      </c>
      <c r="K47" s="168">
        <f>'AEO T33 Other Mfg 2022 Raw'!N36</f>
        <v>749.68505900000002</v>
      </c>
      <c r="L47" s="168">
        <f>'AEO T33 Other Mfg 2022 Raw'!O36</f>
        <v>749.900757</v>
      </c>
      <c r="M47" s="168">
        <f>'AEO T33 Other Mfg 2022 Raw'!P36</f>
        <v>750.55163600000003</v>
      </c>
      <c r="N47" s="168">
        <f>'AEO T33 Other Mfg 2022 Raw'!Q36</f>
        <v>750.850098</v>
      </c>
      <c r="O47" s="168">
        <f>'AEO T33 Other Mfg 2022 Raw'!R36</f>
        <v>752.30224599999997</v>
      </c>
      <c r="P47" s="168">
        <f>'AEO T33 Other Mfg 2022 Raw'!S36</f>
        <v>754.45837400000005</v>
      </c>
      <c r="Q47" s="168">
        <f>'AEO T33 Other Mfg 2022 Raw'!T36</f>
        <v>758.185608</v>
      </c>
      <c r="R47" s="168">
        <f>'AEO T33 Other Mfg 2022 Raw'!U36</f>
        <v>762.03375200000005</v>
      </c>
      <c r="S47" s="168">
        <f>'AEO T33 Other Mfg 2022 Raw'!V36</f>
        <v>765.89294400000006</v>
      </c>
      <c r="T47" s="168">
        <f>'AEO T33 Other Mfg 2022 Raw'!W36</f>
        <v>769.82592799999998</v>
      </c>
      <c r="U47" s="168">
        <f>'AEO T33 Other Mfg 2022 Raw'!X36</f>
        <v>774.38726799999995</v>
      </c>
      <c r="V47" s="168">
        <f>'AEO T33 Other Mfg 2022 Raw'!Y36</f>
        <v>780.84533699999997</v>
      </c>
      <c r="W47" s="168">
        <f>'AEO T33 Other Mfg 2022 Raw'!Z36</f>
        <v>785.82183799999996</v>
      </c>
      <c r="X47" s="168">
        <f>'AEO T33 Other Mfg 2022 Raw'!AA36</f>
        <v>793.07568400000002</v>
      </c>
      <c r="Y47" s="168">
        <f>'AEO T33 Other Mfg 2022 Raw'!AB36</f>
        <v>802.46862799999997</v>
      </c>
      <c r="Z47" s="168">
        <f>'AEO T33 Other Mfg 2022 Raw'!AC36</f>
        <v>809.74743699999999</v>
      </c>
      <c r="AA47" s="168">
        <f>'AEO T33 Other Mfg 2022 Raw'!AD36</f>
        <v>817.33679199999995</v>
      </c>
      <c r="AB47" s="168">
        <f>'AEO T33 Other Mfg 2022 Raw'!AE36</f>
        <v>826.23620600000004</v>
      </c>
      <c r="AC47" s="168">
        <f>'AEO T33 Other Mfg 2022 Raw'!AF36</f>
        <v>834.98571800000002</v>
      </c>
      <c r="AD47" s="168">
        <f>'AEO T33 Other Mfg 2022 Raw'!AG36</f>
        <v>841.94702099999995</v>
      </c>
      <c r="AE47" s="168">
        <f>'AEO T33 Other Mfg 2022 Raw'!AH36</f>
        <v>849.26806599999998</v>
      </c>
      <c r="AF47" s="168">
        <f>'AEO T33 Other Mfg 2022 Raw'!AI36</f>
        <v>856.28735400000005</v>
      </c>
      <c r="AG47" s="256">
        <f>'AEO T33 Other Mfg 2022 Raw'!AJ36</f>
        <v>6.0000000000000001E-3</v>
      </c>
    </row>
    <row r="48" spans="1:33" ht="15" customHeight="1" x14ac:dyDescent="0.25">
      <c r="A48" s="38" t="s">
        <v>907</v>
      </c>
      <c r="B48" s="163" t="s">
        <v>31</v>
      </c>
      <c r="C48" s="168">
        <f>'AEO T33 Other Mfg 2022 Raw'!F37</f>
        <v>7.8036890000000003</v>
      </c>
      <c r="D48" s="168">
        <f>'AEO T33 Other Mfg 2022 Raw'!G37</f>
        <v>7.6846059999999996</v>
      </c>
      <c r="E48" s="168">
        <f>'AEO T33 Other Mfg 2022 Raw'!H37</f>
        <v>7.6958380000000002</v>
      </c>
      <c r="F48" s="168">
        <f>'AEO T33 Other Mfg 2022 Raw'!I37</f>
        <v>7.7454739999999997</v>
      </c>
      <c r="G48" s="168">
        <f>'AEO T33 Other Mfg 2022 Raw'!J37</f>
        <v>7.7891180000000002</v>
      </c>
      <c r="H48" s="168">
        <f>'AEO T33 Other Mfg 2022 Raw'!K37</f>
        <v>7.8383279999999997</v>
      </c>
      <c r="I48" s="168">
        <f>'AEO T33 Other Mfg 2022 Raw'!L37</f>
        <v>7.8896819999999996</v>
      </c>
      <c r="J48" s="168">
        <f>'AEO T33 Other Mfg 2022 Raw'!M37</f>
        <v>7.9498069999999998</v>
      </c>
      <c r="K48" s="168">
        <f>'AEO T33 Other Mfg 2022 Raw'!N37</f>
        <v>7.9988939999999999</v>
      </c>
      <c r="L48" s="168">
        <f>'AEO T33 Other Mfg 2022 Raw'!O37</f>
        <v>8.0544499999999992</v>
      </c>
      <c r="M48" s="168">
        <f>'AEO T33 Other Mfg 2022 Raw'!P37</f>
        <v>8.101388</v>
      </c>
      <c r="N48" s="168">
        <f>'AEO T33 Other Mfg 2022 Raw'!Q37</f>
        <v>8.1571429999999996</v>
      </c>
      <c r="O48" s="168">
        <f>'AEO T33 Other Mfg 2022 Raw'!R37</f>
        <v>8.2105899999999998</v>
      </c>
      <c r="P48" s="168">
        <f>'AEO T33 Other Mfg 2022 Raw'!S37</f>
        <v>8.2473969999999994</v>
      </c>
      <c r="Q48" s="168">
        <f>'AEO T33 Other Mfg 2022 Raw'!T37</f>
        <v>8.2916319999999999</v>
      </c>
      <c r="R48" s="168">
        <f>'AEO T33 Other Mfg 2022 Raw'!U37</f>
        <v>8.3374140000000008</v>
      </c>
      <c r="S48" s="168">
        <f>'AEO T33 Other Mfg 2022 Raw'!V37</f>
        <v>8.3910769999999992</v>
      </c>
      <c r="T48" s="168">
        <f>'AEO T33 Other Mfg 2022 Raw'!W37</f>
        <v>8.4473439999999993</v>
      </c>
      <c r="U48" s="168">
        <f>'AEO T33 Other Mfg 2022 Raw'!X37</f>
        <v>8.5127509999999997</v>
      </c>
      <c r="V48" s="168">
        <f>'AEO T33 Other Mfg 2022 Raw'!Y37</f>
        <v>8.5860140000000005</v>
      </c>
      <c r="W48" s="168">
        <f>'AEO T33 Other Mfg 2022 Raw'!Z37</f>
        <v>8.6561219999999999</v>
      </c>
      <c r="X48" s="168">
        <f>'AEO T33 Other Mfg 2022 Raw'!AA37</f>
        <v>8.7460459999999998</v>
      </c>
      <c r="Y48" s="168">
        <f>'AEO T33 Other Mfg 2022 Raw'!AB37</f>
        <v>8.845345</v>
      </c>
      <c r="Z48" s="168">
        <f>'AEO T33 Other Mfg 2022 Raw'!AC37</f>
        <v>8.9231719999999992</v>
      </c>
      <c r="AA48" s="168">
        <f>'AEO T33 Other Mfg 2022 Raw'!AD37</f>
        <v>8.9999319999999994</v>
      </c>
      <c r="AB48" s="168">
        <f>'AEO T33 Other Mfg 2022 Raw'!AE37</f>
        <v>9.0969119999999997</v>
      </c>
      <c r="AC48" s="168">
        <f>'AEO T33 Other Mfg 2022 Raw'!AF37</f>
        <v>9.1967739999999996</v>
      </c>
      <c r="AD48" s="168">
        <f>'AEO T33 Other Mfg 2022 Raw'!AG37</f>
        <v>9.2811330000000005</v>
      </c>
      <c r="AE48" s="168">
        <f>'AEO T33 Other Mfg 2022 Raw'!AH37</f>
        <v>9.3717059999999996</v>
      </c>
      <c r="AF48" s="168">
        <f>'AEO T33 Other Mfg 2022 Raw'!AI37</f>
        <v>9.4607930000000007</v>
      </c>
      <c r="AG48" s="256">
        <f>'AEO T33 Other Mfg 2022 Raw'!AJ37</f>
        <v>7.0000000000000001E-3</v>
      </c>
    </row>
    <row r="49" spans="1:33" ht="15" customHeight="1" x14ac:dyDescent="0.25">
      <c r="A49" s="38" t="s">
        <v>906</v>
      </c>
      <c r="B49" s="163" t="s">
        <v>864</v>
      </c>
      <c r="C49" s="168">
        <f>'AEO T33 Other Mfg 2022 Raw'!F38</f>
        <v>0</v>
      </c>
      <c r="D49" s="168">
        <f>'AEO T33 Other Mfg 2022 Raw'!G38</f>
        <v>0</v>
      </c>
      <c r="E49" s="168">
        <f>'AEO T33 Other Mfg 2022 Raw'!H38</f>
        <v>0</v>
      </c>
      <c r="F49" s="168">
        <f>'AEO T33 Other Mfg 2022 Raw'!I38</f>
        <v>0</v>
      </c>
      <c r="G49" s="168">
        <f>'AEO T33 Other Mfg 2022 Raw'!J38</f>
        <v>0</v>
      </c>
      <c r="H49" s="168">
        <f>'AEO T33 Other Mfg 2022 Raw'!K38</f>
        <v>0</v>
      </c>
      <c r="I49" s="168">
        <f>'AEO T33 Other Mfg 2022 Raw'!L38</f>
        <v>0</v>
      </c>
      <c r="J49" s="168">
        <f>'AEO T33 Other Mfg 2022 Raw'!M38</f>
        <v>0</v>
      </c>
      <c r="K49" s="168">
        <f>'AEO T33 Other Mfg 2022 Raw'!N38</f>
        <v>0</v>
      </c>
      <c r="L49" s="168">
        <f>'AEO T33 Other Mfg 2022 Raw'!O38</f>
        <v>0</v>
      </c>
      <c r="M49" s="168">
        <f>'AEO T33 Other Mfg 2022 Raw'!P38</f>
        <v>0</v>
      </c>
      <c r="N49" s="168">
        <f>'AEO T33 Other Mfg 2022 Raw'!Q38</f>
        <v>0</v>
      </c>
      <c r="O49" s="168">
        <f>'AEO T33 Other Mfg 2022 Raw'!R38</f>
        <v>0</v>
      </c>
      <c r="P49" s="168">
        <f>'AEO T33 Other Mfg 2022 Raw'!S38</f>
        <v>0</v>
      </c>
      <c r="Q49" s="168">
        <f>'AEO T33 Other Mfg 2022 Raw'!T38</f>
        <v>0</v>
      </c>
      <c r="R49" s="168">
        <f>'AEO T33 Other Mfg 2022 Raw'!U38</f>
        <v>0</v>
      </c>
      <c r="S49" s="168">
        <f>'AEO T33 Other Mfg 2022 Raw'!V38</f>
        <v>0</v>
      </c>
      <c r="T49" s="168">
        <f>'AEO T33 Other Mfg 2022 Raw'!W38</f>
        <v>0</v>
      </c>
      <c r="U49" s="168">
        <f>'AEO T33 Other Mfg 2022 Raw'!X38</f>
        <v>0</v>
      </c>
      <c r="V49" s="168">
        <f>'AEO T33 Other Mfg 2022 Raw'!Y38</f>
        <v>0</v>
      </c>
      <c r="W49" s="168">
        <f>'AEO T33 Other Mfg 2022 Raw'!Z38</f>
        <v>0</v>
      </c>
      <c r="X49" s="168">
        <f>'AEO T33 Other Mfg 2022 Raw'!AA38</f>
        <v>0</v>
      </c>
      <c r="Y49" s="168">
        <f>'AEO T33 Other Mfg 2022 Raw'!AB38</f>
        <v>0</v>
      </c>
      <c r="Z49" s="168">
        <f>'AEO T33 Other Mfg 2022 Raw'!AC38</f>
        <v>0</v>
      </c>
      <c r="AA49" s="168">
        <f>'AEO T33 Other Mfg 2022 Raw'!AD38</f>
        <v>0</v>
      </c>
      <c r="AB49" s="168">
        <f>'AEO T33 Other Mfg 2022 Raw'!AE38</f>
        <v>0</v>
      </c>
      <c r="AC49" s="168">
        <f>'AEO T33 Other Mfg 2022 Raw'!AF38</f>
        <v>0</v>
      </c>
      <c r="AD49" s="168">
        <f>'AEO T33 Other Mfg 2022 Raw'!AG38</f>
        <v>0</v>
      </c>
      <c r="AE49" s="168">
        <f>'AEO T33 Other Mfg 2022 Raw'!AH38</f>
        <v>0</v>
      </c>
      <c r="AF49" s="168">
        <f>'AEO T33 Other Mfg 2022 Raw'!AI38</f>
        <v>0</v>
      </c>
      <c r="AG49" s="256" t="str">
        <f>'AEO T33 Other Mfg 2022 Raw'!AJ38</f>
        <v>- -</v>
      </c>
    </row>
    <row r="50" spans="1:33" ht="15" customHeight="1" x14ac:dyDescent="0.25">
      <c r="A50" s="38" t="s">
        <v>905</v>
      </c>
      <c r="B50" s="163" t="s">
        <v>32</v>
      </c>
      <c r="C50" s="168">
        <f>'AEO T33 Other Mfg 2022 Raw'!F39</f>
        <v>23.327248000000001</v>
      </c>
      <c r="D50" s="168">
        <f>'AEO T33 Other Mfg 2022 Raw'!G39</f>
        <v>23.197308</v>
      </c>
      <c r="E50" s="168">
        <f>'AEO T33 Other Mfg 2022 Raw'!H39</f>
        <v>23.423500000000001</v>
      </c>
      <c r="F50" s="168">
        <f>'AEO T33 Other Mfg 2022 Raw'!I39</f>
        <v>23.733923000000001</v>
      </c>
      <c r="G50" s="168">
        <f>'AEO T33 Other Mfg 2022 Raw'!J39</f>
        <v>24.034443</v>
      </c>
      <c r="H50" s="168">
        <f>'AEO T33 Other Mfg 2022 Raw'!K39</f>
        <v>24.345548999999998</v>
      </c>
      <c r="I50" s="168">
        <f>'AEO T33 Other Mfg 2022 Raw'!L39</f>
        <v>24.649315000000001</v>
      </c>
      <c r="J50" s="168">
        <f>'AEO T33 Other Mfg 2022 Raw'!M39</f>
        <v>24.953105999999998</v>
      </c>
      <c r="K50" s="168">
        <f>'AEO T33 Other Mfg 2022 Raw'!N39</f>
        <v>25.22533</v>
      </c>
      <c r="L50" s="168">
        <f>'AEO T33 Other Mfg 2022 Raw'!O39</f>
        <v>25.49699</v>
      </c>
      <c r="M50" s="168">
        <f>'AEO T33 Other Mfg 2022 Raw'!P39</f>
        <v>25.739028999999999</v>
      </c>
      <c r="N50" s="168">
        <f>'AEO T33 Other Mfg 2022 Raw'!Q39</f>
        <v>25.996880000000001</v>
      </c>
      <c r="O50" s="168">
        <f>'AEO T33 Other Mfg 2022 Raw'!R39</f>
        <v>26.230564000000001</v>
      </c>
      <c r="P50" s="168">
        <f>'AEO T33 Other Mfg 2022 Raw'!S39</f>
        <v>26.424831000000001</v>
      </c>
      <c r="Q50" s="168">
        <f>'AEO T33 Other Mfg 2022 Raw'!T39</f>
        <v>26.639392999999998</v>
      </c>
      <c r="R50" s="168">
        <f>'AEO T33 Other Mfg 2022 Raw'!U39</f>
        <v>26.859898000000001</v>
      </c>
      <c r="S50" s="168">
        <f>'AEO T33 Other Mfg 2022 Raw'!V39</f>
        <v>27.097007999999999</v>
      </c>
      <c r="T50" s="168">
        <f>'AEO T33 Other Mfg 2022 Raw'!W39</f>
        <v>27.348483999999999</v>
      </c>
      <c r="U50" s="168">
        <f>'AEO T33 Other Mfg 2022 Raw'!X39</f>
        <v>27.627903</v>
      </c>
      <c r="V50" s="168">
        <f>'AEO T33 Other Mfg 2022 Raw'!Y39</f>
        <v>27.926414000000001</v>
      </c>
      <c r="W50" s="168">
        <f>'AEO T33 Other Mfg 2022 Raw'!Z39</f>
        <v>28.225978999999999</v>
      </c>
      <c r="X50" s="168">
        <f>'AEO T33 Other Mfg 2022 Raw'!AA39</f>
        <v>28.579079</v>
      </c>
      <c r="Y50" s="168">
        <f>'AEO T33 Other Mfg 2022 Raw'!AB39</f>
        <v>28.955421000000001</v>
      </c>
      <c r="Z50" s="168">
        <f>'AEO T33 Other Mfg 2022 Raw'!AC39</f>
        <v>29.298939000000001</v>
      </c>
      <c r="AA50" s="168">
        <f>'AEO T33 Other Mfg 2022 Raw'!AD39</f>
        <v>29.643639</v>
      </c>
      <c r="AB50" s="168">
        <f>'AEO T33 Other Mfg 2022 Raw'!AE39</f>
        <v>30.04541</v>
      </c>
      <c r="AC50" s="168">
        <f>'AEO T33 Other Mfg 2022 Raw'!AF39</f>
        <v>30.464988999999999</v>
      </c>
      <c r="AD50" s="168">
        <f>'AEO T33 Other Mfg 2022 Raw'!AG39</f>
        <v>30.859179999999999</v>
      </c>
      <c r="AE50" s="168">
        <f>'AEO T33 Other Mfg 2022 Raw'!AH39</f>
        <v>31.268452</v>
      </c>
      <c r="AF50" s="168">
        <f>'AEO T33 Other Mfg 2022 Raw'!AI39</f>
        <v>31.676200999999999</v>
      </c>
      <c r="AG50" s="256">
        <f>'AEO T33 Other Mfg 2022 Raw'!AJ39</f>
        <v>1.0999999999999999E-2</v>
      </c>
    </row>
    <row r="51" spans="1:33" ht="15" customHeight="1" x14ac:dyDescent="0.25">
      <c r="A51" s="38" t="s">
        <v>904</v>
      </c>
      <c r="B51" s="163" t="s">
        <v>36</v>
      </c>
      <c r="C51" s="168">
        <f>'AEO T33 Other Mfg 2022 Raw'!F40</f>
        <v>463.28521699999999</v>
      </c>
      <c r="D51" s="168">
        <f>'AEO T33 Other Mfg 2022 Raw'!G40</f>
        <v>458.97872899999999</v>
      </c>
      <c r="E51" s="168">
        <f>'AEO T33 Other Mfg 2022 Raw'!H40</f>
        <v>459.35900900000001</v>
      </c>
      <c r="F51" s="168">
        <f>'AEO T33 Other Mfg 2022 Raw'!I40</f>
        <v>459.02105699999998</v>
      </c>
      <c r="G51" s="168">
        <f>'AEO T33 Other Mfg 2022 Raw'!J40</f>
        <v>457.63348400000001</v>
      </c>
      <c r="H51" s="168">
        <f>'AEO T33 Other Mfg 2022 Raw'!K40</f>
        <v>457.19949300000002</v>
      </c>
      <c r="I51" s="168">
        <f>'AEO T33 Other Mfg 2022 Raw'!L40</f>
        <v>457.17681900000002</v>
      </c>
      <c r="J51" s="168">
        <f>'AEO T33 Other Mfg 2022 Raw'!M40</f>
        <v>457.40612800000002</v>
      </c>
      <c r="K51" s="168">
        <f>'AEO T33 Other Mfg 2022 Raw'!N40</f>
        <v>457.11218300000002</v>
      </c>
      <c r="L51" s="168">
        <f>'AEO T33 Other Mfg 2022 Raw'!O40</f>
        <v>457.49117999999999</v>
      </c>
      <c r="M51" s="168">
        <f>'AEO T33 Other Mfg 2022 Raw'!P40</f>
        <v>457.61376999999999</v>
      </c>
      <c r="N51" s="168">
        <f>'AEO T33 Other Mfg 2022 Raw'!Q40</f>
        <v>457.98141500000003</v>
      </c>
      <c r="O51" s="168">
        <f>'AEO T33 Other Mfg 2022 Raw'!R40</f>
        <v>458.55304000000001</v>
      </c>
      <c r="P51" s="168">
        <f>'AEO T33 Other Mfg 2022 Raw'!S40</f>
        <v>458.57827800000001</v>
      </c>
      <c r="Q51" s="168">
        <f>'AEO T33 Other Mfg 2022 Raw'!T40</f>
        <v>459.35949699999998</v>
      </c>
      <c r="R51" s="168">
        <f>'AEO T33 Other Mfg 2022 Raw'!U40</f>
        <v>460.30529799999999</v>
      </c>
      <c r="S51" s="168">
        <f>'AEO T33 Other Mfg 2022 Raw'!V40</f>
        <v>461.863159</v>
      </c>
      <c r="T51" s="168">
        <f>'AEO T33 Other Mfg 2022 Raw'!W40</f>
        <v>463.289581</v>
      </c>
      <c r="U51" s="168">
        <f>'AEO T33 Other Mfg 2022 Raw'!X40</f>
        <v>465.40621900000002</v>
      </c>
      <c r="V51" s="168">
        <f>'AEO T33 Other Mfg 2022 Raw'!Y40</f>
        <v>467.560181</v>
      </c>
      <c r="W51" s="168">
        <f>'AEO T33 Other Mfg 2022 Raw'!Z40</f>
        <v>469.781769</v>
      </c>
      <c r="X51" s="168">
        <f>'AEO T33 Other Mfg 2022 Raw'!AA40</f>
        <v>473.09286500000002</v>
      </c>
      <c r="Y51" s="168">
        <f>'AEO T33 Other Mfg 2022 Raw'!AB40</f>
        <v>476.91018700000001</v>
      </c>
      <c r="Z51" s="168">
        <f>'AEO T33 Other Mfg 2022 Raw'!AC40</f>
        <v>479.519226</v>
      </c>
      <c r="AA51" s="168">
        <f>'AEO T33 Other Mfg 2022 Raw'!AD40</f>
        <v>482.010132</v>
      </c>
      <c r="AB51" s="168">
        <f>'AEO T33 Other Mfg 2022 Raw'!AE40</f>
        <v>485.80557299999998</v>
      </c>
      <c r="AC51" s="168">
        <f>'AEO T33 Other Mfg 2022 Raw'!AF40</f>
        <v>489.43579099999999</v>
      </c>
      <c r="AD51" s="168">
        <f>'AEO T33 Other Mfg 2022 Raw'!AG40</f>
        <v>492.23007200000001</v>
      </c>
      <c r="AE51" s="168">
        <f>'AEO T33 Other Mfg 2022 Raw'!AH40</f>
        <v>495.17932100000002</v>
      </c>
      <c r="AF51" s="168">
        <f>'AEO T33 Other Mfg 2022 Raw'!AI40</f>
        <v>498.05816700000003</v>
      </c>
      <c r="AG51" s="256">
        <f>'AEO T33 Other Mfg 2022 Raw'!AJ40</f>
        <v>2E-3</v>
      </c>
    </row>
    <row r="52" spans="1:33" ht="15" customHeight="1" x14ac:dyDescent="0.25">
      <c r="A52" s="38" t="s">
        <v>903</v>
      </c>
      <c r="B52" s="162" t="s">
        <v>35</v>
      </c>
      <c r="C52" s="233">
        <f>'AEO T33 Other Mfg 2022 Raw'!F41</f>
        <v>1359.4064940000001</v>
      </c>
      <c r="D52" s="233">
        <f>'AEO T33 Other Mfg 2022 Raw'!G41</f>
        <v>1342.9094239999999</v>
      </c>
      <c r="E52" s="233">
        <f>'AEO T33 Other Mfg 2022 Raw'!H41</f>
        <v>1346.1922609999999</v>
      </c>
      <c r="F52" s="233">
        <f>'AEO T33 Other Mfg 2022 Raw'!I41</f>
        <v>1338.1673579999999</v>
      </c>
      <c r="G52" s="233">
        <f>'AEO T33 Other Mfg 2022 Raw'!J41</f>
        <v>1333.395996</v>
      </c>
      <c r="H52" s="233">
        <f>'AEO T33 Other Mfg 2022 Raw'!K41</f>
        <v>1331.2075199999999</v>
      </c>
      <c r="I52" s="233">
        <f>'AEO T33 Other Mfg 2022 Raw'!L41</f>
        <v>1329.267822</v>
      </c>
      <c r="J52" s="233">
        <f>'AEO T33 Other Mfg 2022 Raw'!M41</f>
        <v>1332.2717290000001</v>
      </c>
      <c r="K52" s="233">
        <f>'AEO T33 Other Mfg 2022 Raw'!N41</f>
        <v>1334.3637699999999</v>
      </c>
      <c r="L52" s="233">
        <f>'AEO T33 Other Mfg 2022 Raw'!O41</f>
        <v>1337.630249</v>
      </c>
      <c r="M52" s="233">
        <f>'AEO T33 Other Mfg 2022 Raw'!P41</f>
        <v>1340.2841800000001</v>
      </c>
      <c r="N52" s="233">
        <f>'AEO T33 Other Mfg 2022 Raw'!Q41</f>
        <v>1342.1473390000001</v>
      </c>
      <c r="O52" s="233">
        <f>'AEO T33 Other Mfg 2022 Raw'!R41</f>
        <v>1346.0622559999999</v>
      </c>
      <c r="P52" s="233">
        <f>'AEO T33 Other Mfg 2022 Raw'!S41</f>
        <v>1348.189453</v>
      </c>
      <c r="Q52" s="233">
        <f>'AEO T33 Other Mfg 2022 Raw'!T41</f>
        <v>1351.2493899999999</v>
      </c>
      <c r="R52" s="233">
        <f>'AEO T33 Other Mfg 2022 Raw'!U41</f>
        <v>1355.229126</v>
      </c>
      <c r="S52" s="233">
        <f>'AEO T33 Other Mfg 2022 Raw'!V41</f>
        <v>1361.1579589999999</v>
      </c>
      <c r="T52" s="233">
        <f>'AEO T33 Other Mfg 2022 Raw'!W41</f>
        <v>1366.8422849999999</v>
      </c>
      <c r="U52" s="233">
        <f>'AEO T33 Other Mfg 2022 Raw'!X41</f>
        <v>1375.1132809999999</v>
      </c>
      <c r="V52" s="233">
        <f>'AEO T33 Other Mfg 2022 Raw'!Y41</f>
        <v>1381.224365</v>
      </c>
      <c r="W52" s="233">
        <f>'AEO T33 Other Mfg 2022 Raw'!Z41</f>
        <v>1389.5189210000001</v>
      </c>
      <c r="X52" s="233">
        <f>'AEO T33 Other Mfg 2022 Raw'!AA41</f>
        <v>1400.9449460000001</v>
      </c>
      <c r="Y52" s="233">
        <f>'AEO T33 Other Mfg 2022 Raw'!AB41</f>
        <v>1412.273193</v>
      </c>
      <c r="Z52" s="233">
        <f>'AEO T33 Other Mfg 2022 Raw'!AC41</f>
        <v>1420.736328</v>
      </c>
      <c r="AA52" s="233">
        <f>'AEO T33 Other Mfg 2022 Raw'!AD41</f>
        <v>1429.7944339999999</v>
      </c>
      <c r="AB52" s="233">
        <f>'AEO T33 Other Mfg 2022 Raw'!AE41</f>
        <v>1441.8179929999999</v>
      </c>
      <c r="AC52" s="233">
        <f>'AEO T33 Other Mfg 2022 Raw'!AF41</f>
        <v>1454.7873540000001</v>
      </c>
      <c r="AD52" s="233">
        <f>'AEO T33 Other Mfg 2022 Raw'!AG41</f>
        <v>1465.513428</v>
      </c>
      <c r="AE52" s="233">
        <f>'AEO T33 Other Mfg 2022 Raw'!AH41</f>
        <v>1476.585693</v>
      </c>
      <c r="AF52" s="233">
        <f>'AEO T33 Other Mfg 2022 Raw'!AI41</f>
        <v>1488.0383300000001</v>
      </c>
      <c r="AG52" s="254">
        <f>'AEO T33 Other Mfg 2022 Raw'!AJ41</f>
        <v>3.0000000000000001E-3</v>
      </c>
    </row>
    <row r="53" spans="1:33" ht="15" customHeight="1" x14ac:dyDescent="0.25">
      <c r="C53" s="248"/>
      <c r="D53" s="248"/>
      <c r="E53" s="248"/>
      <c r="F53" s="248"/>
      <c r="G53" s="248"/>
      <c r="H53" s="248"/>
      <c r="I53" s="248"/>
      <c r="J53" s="248"/>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126"/>
    </row>
    <row r="54" spans="1:33" ht="15" customHeight="1" x14ac:dyDescent="0.25">
      <c r="C54" s="248"/>
      <c r="D54" s="248"/>
      <c r="E54" s="248"/>
      <c r="F54" s="248"/>
      <c r="G54" s="248"/>
      <c r="H54" s="248"/>
      <c r="I54" s="248"/>
      <c r="J54" s="248"/>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126"/>
    </row>
    <row r="55" spans="1:33" ht="15" customHeight="1" x14ac:dyDescent="0.25">
      <c r="B55" s="162" t="s">
        <v>411</v>
      </c>
      <c r="C55" s="248"/>
      <c r="D55" s="248"/>
      <c r="E55" s="248"/>
      <c r="F55" s="248"/>
      <c r="G55" s="248"/>
      <c r="H55" s="248"/>
      <c r="I55" s="248"/>
      <c r="J55" s="248"/>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126"/>
    </row>
    <row r="56" spans="1:33" ht="15" customHeight="1" x14ac:dyDescent="0.25">
      <c r="A56" s="38" t="s">
        <v>902</v>
      </c>
      <c r="B56" s="163" t="s">
        <v>894</v>
      </c>
      <c r="C56" s="169">
        <f>'AEO T33 Other Mfg 2022 Raw'!F43</f>
        <v>109.865883</v>
      </c>
      <c r="D56" s="169">
        <f>'AEO T33 Other Mfg 2022 Raw'!G43</f>
        <v>103.384575</v>
      </c>
      <c r="E56" s="169">
        <f>'AEO T33 Other Mfg 2022 Raw'!H43</f>
        <v>97.434769000000003</v>
      </c>
      <c r="F56" s="169">
        <f>'AEO T33 Other Mfg 2022 Raw'!I43</f>
        <v>97.533112000000003</v>
      </c>
      <c r="G56" s="169">
        <f>'AEO T33 Other Mfg 2022 Raw'!J43</f>
        <v>98.415633999999997</v>
      </c>
      <c r="H56" s="169">
        <f>'AEO T33 Other Mfg 2022 Raw'!K43</f>
        <v>94.947829999999996</v>
      </c>
      <c r="I56" s="169">
        <f>'AEO T33 Other Mfg 2022 Raw'!L43</f>
        <v>90.944564999999997</v>
      </c>
      <c r="J56" s="169">
        <f>'AEO T33 Other Mfg 2022 Raw'!M43</f>
        <v>87.395415999999997</v>
      </c>
      <c r="K56" s="169">
        <f>'AEO T33 Other Mfg 2022 Raw'!N43</f>
        <v>85.541420000000002</v>
      </c>
      <c r="L56" s="169">
        <f>'AEO T33 Other Mfg 2022 Raw'!O43</f>
        <v>85.198097000000004</v>
      </c>
      <c r="M56" s="169">
        <f>'AEO T33 Other Mfg 2022 Raw'!P43</f>
        <v>83.265372999999997</v>
      </c>
      <c r="N56" s="169">
        <f>'AEO T33 Other Mfg 2022 Raw'!Q43</f>
        <v>82.290381999999994</v>
      </c>
      <c r="O56" s="169">
        <f>'AEO T33 Other Mfg 2022 Raw'!R43</f>
        <v>81.322890999999998</v>
      </c>
      <c r="P56" s="169">
        <f>'AEO T33 Other Mfg 2022 Raw'!S43</f>
        <v>80.921729999999997</v>
      </c>
      <c r="Q56" s="169">
        <f>'AEO T33 Other Mfg 2022 Raw'!T43</f>
        <v>80.755691999999996</v>
      </c>
      <c r="R56" s="169">
        <f>'AEO T33 Other Mfg 2022 Raw'!U43</f>
        <v>81.034049999999993</v>
      </c>
      <c r="S56" s="169">
        <f>'AEO T33 Other Mfg 2022 Raw'!V43</f>
        <v>80.751334999999997</v>
      </c>
      <c r="T56" s="169">
        <f>'AEO T33 Other Mfg 2022 Raw'!W43</f>
        <v>80.406363999999996</v>
      </c>
      <c r="U56" s="169">
        <f>'AEO T33 Other Mfg 2022 Raw'!X43</f>
        <v>80.710457000000005</v>
      </c>
      <c r="V56" s="169">
        <f>'AEO T33 Other Mfg 2022 Raw'!Y43</f>
        <v>81.227317999999997</v>
      </c>
      <c r="W56" s="169">
        <f>'AEO T33 Other Mfg 2022 Raw'!Z43</f>
        <v>82.065094000000002</v>
      </c>
      <c r="X56" s="169">
        <f>'AEO T33 Other Mfg 2022 Raw'!AA43</f>
        <v>83.27713</v>
      </c>
      <c r="Y56" s="169">
        <f>'AEO T33 Other Mfg 2022 Raw'!AB43</f>
        <v>84.180367000000004</v>
      </c>
      <c r="Z56" s="169">
        <f>'AEO T33 Other Mfg 2022 Raw'!AC43</f>
        <v>83.959121999999994</v>
      </c>
      <c r="AA56" s="169">
        <f>'AEO T33 Other Mfg 2022 Raw'!AD43</f>
        <v>83.839530999999994</v>
      </c>
      <c r="AB56" s="169">
        <f>'AEO T33 Other Mfg 2022 Raw'!AE43</f>
        <v>84.499367000000007</v>
      </c>
      <c r="AC56" s="169">
        <f>'AEO T33 Other Mfg 2022 Raw'!AF43</f>
        <v>85.330498000000006</v>
      </c>
      <c r="AD56" s="169">
        <f>'AEO T33 Other Mfg 2022 Raw'!AG43</f>
        <v>86.038773000000006</v>
      </c>
      <c r="AE56" s="169">
        <f>'AEO T33 Other Mfg 2022 Raw'!AH43</f>
        <v>87.018608</v>
      </c>
      <c r="AF56" s="169">
        <f>'AEO T33 Other Mfg 2022 Raw'!AI43</f>
        <v>89.788933</v>
      </c>
      <c r="AG56" s="256">
        <f>'AEO T33 Other Mfg 2022 Raw'!AJ43</f>
        <v>-7.0000000000000001E-3</v>
      </c>
    </row>
    <row r="57" spans="1:33" ht="15" customHeight="1" x14ac:dyDescent="0.25">
      <c r="A57" s="38" t="s">
        <v>901</v>
      </c>
      <c r="B57" s="163" t="s">
        <v>892</v>
      </c>
      <c r="C57" s="169">
        <f>'AEO T33 Other Mfg 2022 Raw'!F44</f>
        <v>245.455399</v>
      </c>
      <c r="D57" s="169">
        <f>'AEO T33 Other Mfg 2022 Raw'!G44</f>
        <v>241.79295300000001</v>
      </c>
      <c r="E57" s="169">
        <f>'AEO T33 Other Mfg 2022 Raw'!H44</f>
        <v>238.33036799999999</v>
      </c>
      <c r="F57" s="169">
        <f>'AEO T33 Other Mfg 2022 Raw'!I44</f>
        <v>239.35244800000001</v>
      </c>
      <c r="G57" s="169">
        <f>'AEO T33 Other Mfg 2022 Raw'!J44</f>
        <v>241.29742400000001</v>
      </c>
      <c r="H57" s="169">
        <f>'AEO T33 Other Mfg 2022 Raw'!K44</f>
        <v>243.388443</v>
      </c>
      <c r="I57" s="169">
        <f>'AEO T33 Other Mfg 2022 Raw'!L44</f>
        <v>246.60760500000001</v>
      </c>
      <c r="J57" s="169">
        <f>'AEO T33 Other Mfg 2022 Raw'!M44</f>
        <v>251.61869799999999</v>
      </c>
      <c r="K57" s="169">
        <f>'AEO T33 Other Mfg 2022 Raw'!N44</f>
        <v>255.540268</v>
      </c>
      <c r="L57" s="169">
        <f>'AEO T33 Other Mfg 2022 Raw'!O44</f>
        <v>259.35934400000002</v>
      </c>
      <c r="M57" s="169">
        <f>'AEO T33 Other Mfg 2022 Raw'!P44</f>
        <v>262.99316399999998</v>
      </c>
      <c r="N57" s="169">
        <f>'AEO T33 Other Mfg 2022 Raw'!Q44</f>
        <v>267.15747099999999</v>
      </c>
      <c r="O57" s="169">
        <f>'AEO T33 Other Mfg 2022 Raw'!R44</f>
        <v>270.874664</v>
      </c>
      <c r="P57" s="169">
        <f>'AEO T33 Other Mfg 2022 Raw'!S44</f>
        <v>273.07781999999997</v>
      </c>
      <c r="Q57" s="169">
        <f>'AEO T33 Other Mfg 2022 Raw'!T44</f>
        <v>276.69216899999998</v>
      </c>
      <c r="R57" s="169">
        <f>'AEO T33 Other Mfg 2022 Raw'!U44</f>
        <v>280.75842299999999</v>
      </c>
      <c r="S57" s="169">
        <f>'AEO T33 Other Mfg 2022 Raw'!V44</f>
        <v>285.36068699999998</v>
      </c>
      <c r="T57" s="169">
        <f>'AEO T33 Other Mfg 2022 Raw'!W44</f>
        <v>289.78723100000002</v>
      </c>
      <c r="U57" s="169">
        <f>'AEO T33 Other Mfg 2022 Raw'!X44</f>
        <v>294.53463699999998</v>
      </c>
      <c r="V57" s="169">
        <f>'AEO T33 Other Mfg 2022 Raw'!Y44</f>
        <v>299.19793700000002</v>
      </c>
      <c r="W57" s="169">
        <f>'AEO T33 Other Mfg 2022 Raw'!Z44</f>
        <v>303.74288899999999</v>
      </c>
      <c r="X57" s="169">
        <f>'AEO T33 Other Mfg 2022 Raw'!AA44</f>
        <v>308.89785799999999</v>
      </c>
      <c r="Y57" s="169">
        <f>'AEO T33 Other Mfg 2022 Raw'!AB44</f>
        <v>315.15469400000001</v>
      </c>
      <c r="Z57" s="169">
        <f>'AEO T33 Other Mfg 2022 Raw'!AC44</f>
        <v>320.66641199999998</v>
      </c>
      <c r="AA57" s="169">
        <f>'AEO T33 Other Mfg 2022 Raw'!AD44</f>
        <v>326.10000600000001</v>
      </c>
      <c r="AB57" s="169">
        <f>'AEO T33 Other Mfg 2022 Raw'!AE44</f>
        <v>333.033905</v>
      </c>
      <c r="AC57" s="169">
        <f>'AEO T33 Other Mfg 2022 Raw'!AF44</f>
        <v>339.61480699999998</v>
      </c>
      <c r="AD57" s="169">
        <f>'AEO T33 Other Mfg 2022 Raw'!AG44</f>
        <v>345.44082600000002</v>
      </c>
      <c r="AE57" s="169">
        <f>'AEO T33 Other Mfg 2022 Raw'!AH44</f>
        <v>351.48700000000002</v>
      </c>
      <c r="AF57" s="169">
        <f>'AEO T33 Other Mfg 2022 Raw'!AI44</f>
        <v>359.67404199999999</v>
      </c>
      <c r="AG57" s="256">
        <f>'AEO T33 Other Mfg 2022 Raw'!AJ44</f>
        <v>1.2999999999999999E-2</v>
      </c>
    </row>
    <row r="58" spans="1:33" ht="12" customHeight="1" x14ac:dyDescent="0.25">
      <c r="A58" s="38" t="s">
        <v>900</v>
      </c>
      <c r="B58" s="163" t="s">
        <v>890</v>
      </c>
      <c r="C58" s="169">
        <f>'AEO T33 Other Mfg 2022 Raw'!F45</f>
        <v>1245.5433350000001</v>
      </c>
      <c r="D58" s="169">
        <f>'AEO T33 Other Mfg 2022 Raw'!G45</f>
        <v>1212.036621</v>
      </c>
      <c r="E58" s="169">
        <f>'AEO T33 Other Mfg 2022 Raw'!H45</f>
        <v>1205.3833010000001</v>
      </c>
      <c r="F58" s="169">
        <f>'AEO T33 Other Mfg 2022 Raw'!I45</f>
        <v>1205.2485349999999</v>
      </c>
      <c r="G58" s="169">
        <f>'AEO T33 Other Mfg 2022 Raw'!J45</f>
        <v>1205.104736</v>
      </c>
      <c r="H58" s="169">
        <f>'AEO T33 Other Mfg 2022 Raw'!K45</f>
        <v>1207.1010739999999</v>
      </c>
      <c r="I58" s="169">
        <f>'AEO T33 Other Mfg 2022 Raw'!L45</f>
        <v>1210.2094729999999</v>
      </c>
      <c r="J58" s="169">
        <f>'AEO T33 Other Mfg 2022 Raw'!M45</f>
        <v>1215.201172</v>
      </c>
      <c r="K58" s="169">
        <f>'AEO T33 Other Mfg 2022 Raw'!N45</f>
        <v>1219.538086</v>
      </c>
      <c r="L58" s="169">
        <f>'AEO T33 Other Mfg 2022 Raw'!O45</f>
        <v>1225.972168</v>
      </c>
      <c r="M58" s="169">
        <f>'AEO T33 Other Mfg 2022 Raw'!P45</f>
        <v>1232.2725829999999</v>
      </c>
      <c r="N58" s="169">
        <f>'AEO T33 Other Mfg 2022 Raw'!Q45</f>
        <v>1241.603394</v>
      </c>
      <c r="O58" s="169">
        <f>'AEO T33 Other Mfg 2022 Raw'!R45</f>
        <v>1251.8298339999999</v>
      </c>
      <c r="P58" s="169">
        <f>'AEO T33 Other Mfg 2022 Raw'!S45</f>
        <v>1260.258423</v>
      </c>
      <c r="Q58" s="169">
        <f>'AEO T33 Other Mfg 2022 Raw'!T45</f>
        <v>1269.990967</v>
      </c>
      <c r="R58" s="169">
        <f>'AEO T33 Other Mfg 2022 Raw'!U45</f>
        <v>1280.060913</v>
      </c>
      <c r="S58" s="169">
        <f>'AEO T33 Other Mfg 2022 Raw'!V45</f>
        <v>1291.4171140000001</v>
      </c>
      <c r="T58" s="169">
        <f>'AEO T33 Other Mfg 2022 Raw'!W45</f>
        <v>1303.3858640000001</v>
      </c>
      <c r="U58" s="169">
        <f>'AEO T33 Other Mfg 2022 Raw'!X45</f>
        <v>1317.2360839999999</v>
      </c>
      <c r="V58" s="169">
        <f>'AEO T33 Other Mfg 2022 Raw'!Y45</f>
        <v>1332.0520019999999</v>
      </c>
      <c r="W58" s="169">
        <f>'AEO T33 Other Mfg 2022 Raw'!Z45</f>
        <v>1346.5200199999999</v>
      </c>
      <c r="X58" s="169">
        <f>'AEO T33 Other Mfg 2022 Raw'!AA45</f>
        <v>1364.7164310000001</v>
      </c>
      <c r="Y58" s="169">
        <f>'AEO T33 Other Mfg 2022 Raw'!AB45</f>
        <v>1384.4331050000001</v>
      </c>
      <c r="Z58" s="169">
        <f>'AEO T33 Other Mfg 2022 Raw'!AC45</f>
        <v>1401.162476</v>
      </c>
      <c r="AA58" s="169">
        <f>'AEO T33 Other Mfg 2022 Raw'!AD45</f>
        <v>1417.7358400000001</v>
      </c>
      <c r="AB58" s="169">
        <f>'AEO T33 Other Mfg 2022 Raw'!AE45</f>
        <v>1437.9160159999999</v>
      </c>
      <c r="AC58" s="169">
        <f>'AEO T33 Other Mfg 2022 Raw'!AF45</f>
        <v>1458.8630370000001</v>
      </c>
      <c r="AD58" s="169">
        <f>'AEO T33 Other Mfg 2022 Raw'!AG45</f>
        <v>1477.611572</v>
      </c>
      <c r="AE58" s="169">
        <f>'AEO T33 Other Mfg 2022 Raw'!AH45</f>
        <v>1497.206543</v>
      </c>
      <c r="AF58" s="169">
        <f>'AEO T33 Other Mfg 2022 Raw'!AI45</f>
        <v>1516.4454350000001</v>
      </c>
      <c r="AG58" s="256">
        <f>'AEO T33 Other Mfg 2022 Raw'!AJ45</f>
        <v>7.0000000000000001E-3</v>
      </c>
    </row>
    <row r="59" spans="1:33" ht="15" customHeight="1" x14ac:dyDescent="0.25">
      <c r="C59" s="248"/>
      <c r="D59" s="248"/>
      <c r="E59" s="248"/>
      <c r="F59" s="248"/>
      <c r="G59" s="248"/>
      <c r="H59" s="248"/>
      <c r="I59" s="248"/>
      <c r="J59" s="248"/>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126"/>
    </row>
    <row r="60" spans="1:33" ht="15" customHeight="1" x14ac:dyDescent="0.25">
      <c r="B60" s="162" t="s">
        <v>2135</v>
      </c>
      <c r="C60" s="248"/>
      <c r="D60" s="248"/>
      <c r="E60" s="248"/>
      <c r="F60" s="248"/>
      <c r="G60" s="248"/>
      <c r="H60" s="248"/>
      <c r="I60" s="248"/>
      <c r="J60" s="248"/>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126"/>
    </row>
    <row r="61" spans="1:33" ht="15" customHeight="1" x14ac:dyDescent="0.25">
      <c r="B61" s="162" t="s">
        <v>511</v>
      </c>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126"/>
    </row>
    <row r="62" spans="1:33" ht="15" customHeight="1" x14ac:dyDescent="0.25">
      <c r="A62" s="38" t="s">
        <v>899</v>
      </c>
      <c r="B62" s="163" t="s">
        <v>894</v>
      </c>
      <c r="C62" s="164">
        <f>'AEO T33 Other Mfg 2022 Raw'!F48</f>
        <v>4.0858809999999997</v>
      </c>
      <c r="D62" s="164">
        <f>'AEO T33 Other Mfg 2022 Raw'!G48</f>
        <v>4.1745380000000001</v>
      </c>
      <c r="E62" s="164">
        <f>'AEO T33 Other Mfg 2022 Raw'!H48</f>
        <v>4.2539889999999998</v>
      </c>
      <c r="F62" s="164">
        <f>'AEO T33 Other Mfg 2022 Raw'!I48</f>
        <v>4.2995979999999996</v>
      </c>
      <c r="G62" s="164">
        <f>'AEO T33 Other Mfg 2022 Raw'!J48</f>
        <v>4.3408499999999997</v>
      </c>
      <c r="H62" s="164">
        <f>'AEO T33 Other Mfg 2022 Raw'!K48</f>
        <v>4.4074280000000003</v>
      </c>
      <c r="I62" s="164">
        <f>'AEO T33 Other Mfg 2022 Raw'!L48</f>
        <v>4.473897</v>
      </c>
      <c r="J62" s="164">
        <f>'AEO T33 Other Mfg 2022 Raw'!M48</f>
        <v>4.5302699999999998</v>
      </c>
      <c r="K62" s="164">
        <f>'AEO T33 Other Mfg 2022 Raw'!N48</f>
        <v>4.5727250000000002</v>
      </c>
      <c r="L62" s="164">
        <f>'AEO T33 Other Mfg 2022 Raw'!O48</f>
        <v>4.5990890000000002</v>
      </c>
      <c r="M62" s="164">
        <f>'AEO T33 Other Mfg 2022 Raw'!P48</f>
        <v>4.6442009999999998</v>
      </c>
      <c r="N62" s="164">
        <f>'AEO T33 Other Mfg 2022 Raw'!Q48</f>
        <v>4.6744289999999999</v>
      </c>
      <c r="O62" s="164">
        <f>'AEO T33 Other Mfg 2022 Raw'!R48</f>
        <v>4.6959059999999999</v>
      </c>
      <c r="P62" s="164">
        <f>'AEO T33 Other Mfg 2022 Raw'!S48</f>
        <v>4.7057289999999998</v>
      </c>
      <c r="Q62" s="164">
        <f>'AEO T33 Other Mfg 2022 Raw'!T48</f>
        <v>4.7155180000000003</v>
      </c>
      <c r="R62" s="164">
        <f>'AEO T33 Other Mfg 2022 Raw'!U48</f>
        <v>4.7268619999999997</v>
      </c>
      <c r="S62" s="164">
        <f>'AEO T33 Other Mfg 2022 Raw'!V48</f>
        <v>4.7473070000000002</v>
      </c>
      <c r="T62" s="164">
        <f>'AEO T33 Other Mfg 2022 Raw'!W48</f>
        <v>4.7726559999999996</v>
      </c>
      <c r="U62" s="164">
        <f>'AEO T33 Other Mfg 2022 Raw'!X48</f>
        <v>4.7920309999999997</v>
      </c>
      <c r="V62" s="164">
        <f>'AEO T33 Other Mfg 2022 Raw'!Y48</f>
        <v>4.8047899999999997</v>
      </c>
      <c r="W62" s="164">
        <f>'AEO T33 Other Mfg 2022 Raw'!Z48</f>
        <v>4.8200349999999998</v>
      </c>
      <c r="X62" s="164">
        <f>'AEO T33 Other Mfg 2022 Raw'!AA48</f>
        <v>4.8331600000000003</v>
      </c>
      <c r="Y62" s="164">
        <f>'AEO T33 Other Mfg 2022 Raw'!AB48</f>
        <v>4.8362360000000004</v>
      </c>
      <c r="Z62" s="164">
        <f>'AEO T33 Other Mfg 2022 Raw'!AC48</f>
        <v>4.8516320000000004</v>
      </c>
      <c r="AA62" s="164">
        <f>'AEO T33 Other Mfg 2022 Raw'!AD48</f>
        <v>4.872846</v>
      </c>
      <c r="AB62" s="164">
        <f>'AEO T33 Other Mfg 2022 Raw'!AE48</f>
        <v>4.8921539999999997</v>
      </c>
      <c r="AC62" s="164">
        <f>'AEO T33 Other Mfg 2022 Raw'!AF48</f>
        <v>4.9104900000000002</v>
      </c>
      <c r="AD62" s="164">
        <f>'AEO T33 Other Mfg 2022 Raw'!AG48</f>
        <v>4.9261189999999999</v>
      </c>
      <c r="AE62" s="164">
        <f>'AEO T33 Other Mfg 2022 Raw'!AH48</f>
        <v>4.9377680000000002</v>
      </c>
      <c r="AF62" s="164">
        <f>'AEO T33 Other Mfg 2022 Raw'!AI48</f>
        <v>4.9416270000000004</v>
      </c>
      <c r="AG62" s="256">
        <f>'AEO T33 Other Mfg 2022 Raw'!AJ48</f>
        <v>7.0000000000000001E-3</v>
      </c>
    </row>
    <row r="63" spans="1:33" ht="15" customHeight="1" x14ac:dyDescent="0.25">
      <c r="A63" s="38" t="s">
        <v>898</v>
      </c>
      <c r="B63" s="163" t="s">
        <v>892</v>
      </c>
      <c r="C63" s="164">
        <f>'AEO T33 Other Mfg 2022 Raw'!F49</f>
        <v>1.007063</v>
      </c>
      <c r="D63" s="164">
        <f>'AEO T33 Other Mfg 2022 Raw'!G49</f>
        <v>1.0228390000000001</v>
      </c>
      <c r="E63" s="164">
        <f>'AEO T33 Other Mfg 2022 Raw'!H49</f>
        <v>1.0390010000000001</v>
      </c>
      <c r="F63" s="164">
        <f>'AEO T33 Other Mfg 2022 Raw'!I49</f>
        <v>1.0445139999999999</v>
      </c>
      <c r="G63" s="164">
        <f>'AEO T33 Other Mfg 2022 Raw'!J49</f>
        <v>1.0442039999999999</v>
      </c>
      <c r="H63" s="164">
        <f>'AEO T33 Other Mfg 2022 Raw'!K49</f>
        <v>1.041409</v>
      </c>
      <c r="I63" s="164">
        <f>'AEO T33 Other Mfg 2022 Raw'!L49</f>
        <v>1.0357799999999999</v>
      </c>
      <c r="J63" s="164">
        <f>'AEO T33 Other Mfg 2022 Raw'!M49</f>
        <v>1.0261990000000001</v>
      </c>
      <c r="K63" s="164">
        <f>'AEO T33 Other Mfg 2022 Raw'!N49</f>
        <v>1.0171079999999999</v>
      </c>
      <c r="L63" s="164">
        <f>'AEO T33 Other Mfg 2022 Raw'!O49</f>
        <v>1.0091730000000001</v>
      </c>
      <c r="M63" s="164">
        <f>'AEO T33 Other Mfg 2022 Raw'!P49</f>
        <v>1.0024360000000001</v>
      </c>
      <c r="N63" s="164">
        <f>'AEO T33 Other Mfg 2022 Raw'!Q49</f>
        <v>0.99406499999999998</v>
      </c>
      <c r="O63" s="164">
        <f>'AEO T33 Other Mfg 2022 Raw'!R49</f>
        <v>0.98686300000000005</v>
      </c>
      <c r="P63" s="164">
        <f>'AEO T33 Other Mfg 2022 Raw'!S49</f>
        <v>0.98167499999999996</v>
      </c>
      <c r="Q63" s="164">
        <f>'AEO T33 Other Mfg 2022 Raw'!T49</f>
        <v>0.97643100000000005</v>
      </c>
      <c r="R63" s="164">
        <f>'AEO T33 Other Mfg 2022 Raw'!U49</f>
        <v>0.97000500000000001</v>
      </c>
      <c r="S63" s="164">
        <f>'AEO T33 Other Mfg 2022 Raw'!V49</f>
        <v>0.96269700000000002</v>
      </c>
      <c r="T63" s="164">
        <f>'AEO T33 Other Mfg 2022 Raw'!W49</f>
        <v>0.95521</v>
      </c>
      <c r="U63" s="164">
        <f>'AEO T33 Other Mfg 2022 Raw'!X49</f>
        <v>0.94805499999999998</v>
      </c>
      <c r="V63" s="164">
        <f>'AEO T33 Other Mfg 2022 Raw'!Y49</f>
        <v>0.94111400000000001</v>
      </c>
      <c r="W63" s="164">
        <f>'AEO T33 Other Mfg 2022 Raw'!Z49</f>
        <v>0.934396</v>
      </c>
      <c r="X63" s="164">
        <f>'AEO T33 Other Mfg 2022 Raw'!AA49</f>
        <v>0.92798099999999994</v>
      </c>
      <c r="Y63" s="164">
        <f>'AEO T33 Other Mfg 2022 Raw'!AB49</f>
        <v>0.92208800000000002</v>
      </c>
      <c r="Z63" s="164">
        <f>'AEO T33 Other Mfg 2022 Raw'!AC49</f>
        <v>0.91615500000000005</v>
      </c>
      <c r="AA63" s="164">
        <f>'AEO T33 Other Mfg 2022 Raw'!AD49</f>
        <v>0.91055799999999998</v>
      </c>
      <c r="AB63" s="164">
        <f>'AEO T33 Other Mfg 2022 Raw'!AE49</f>
        <v>0.90473800000000004</v>
      </c>
      <c r="AC63" s="164">
        <f>'AEO T33 Other Mfg 2022 Raw'!AF49</f>
        <v>0.89860899999999999</v>
      </c>
      <c r="AD63" s="164">
        <f>'AEO T33 Other Mfg 2022 Raw'!AG49</f>
        <v>0.89277799999999996</v>
      </c>
      <c r="AE63" s="164">
        <f>'AEO T33 Other Mfg 2022 Raw'!AH49</f>
        <v>0.88684700000000005</v>
      </c>
      <c r="AF63" s="164">
        <f>'AEO T33 Other Mfg 2022 Raw'!AI49</f>
        <v>0.88055399999999995</v>
      </c>
      <c r="AG63" s="256">
        <f>'AEO T33 Other Mfg 2022 Raw'!AJ49</f>
        <v>-5.0000000000000001E-3</v>
      </c>
    </row>
    <row r="64" spans="1:33" ht="15" customHeight="1" x14ac:dyDescent="0.25">
      <c r="A64" s="38" t="s">
        <v>897</v>
      </c>
      <c r="B64" s="163" t="s">
        <v>890</v>
      </c>
      <c r="C64" s="164">
        <f>'AEO T33 Other Mfg 2022 Raw'!F50</f>
        <v>1.0914159999999999</v>
      </c>
      <c r="D64" s="164">
        <f>'AEO T33 Other Mfg 2022 Raw'!G50</f>
        <v>1.1079779999999999</v>
      </c>
      <c r="E64" s="164">
        <f>'AEO T33 Other Mfg 2022 Raw'!H50</f>
        <v>1.1168169999999999</v>
      </c>
      <c r="F64" s="164">
        <f>'AEO T33 Other Mfg 2022 Raw'!I50</f>
        <v>1.1102829999999999</v>
      </c>
      <c r="G64" s="164">
        <f>'AEO T33 Other Mfg 2022 Raw'!J50</f>
        <v>1.106457</v>
      </c>
      <c r="H64" s="164">
        <f>'AEO T33 Other Mfg 2022 Raw'!K50</f>
        <v>1.102814</v>
      </c>
      <c r="I64" s="164">
        <f>'AEO T33 Other Mfg 2022 Raw'!L50</f>
        <v>1.0983780000000001</v>
      </c>
      <c r="J64" s="164">
        <f>'AEO T33 Other Mfg 2022 Raw'!M50</f>
        <v>1.096338</v>
      </c>
      <c r="K64" s="164">
        <f>'AEO T33 Other Mfg 2022 Raw'!N50</f>
        <v>1.094155</v>
      </c>
      <c r="L64" s="164">
        <f>'AEO T33 Other Mfg 2022 Raw'!O50</f>
        <v>1.0910770000000001</v>
      </c>
      <c r="M64" s="164">
        <f>'AEO T33 Other Mfg 2022 Raw'!P50</f>
        <v>1.0876520000000001</v>
      </c>
      <c r="N64" s="164">
        <f>'AEO T33 Other Mfg 2022 Raw'!Q50</f>
        <v>1.0809789999999999</v>
      </c>
      <c r="O64" s="164">
        <f>'AEO T33 Other Mfg 2022 Raw'!R50</f>
        <v>1.0752759999999999</v>
      </c>
      <c r="P64" s="164">
        <f>'AEO T33 Other Mfg 2022 Raw'!S50</f>
        <v>1.0697719999999999</v>
      </c>
      <c r="Q64" s="164">
        <f>'AEO T33 Other Mfg 2022 Raw'!T50</f>
        <v>1.0639829999999999</v>
      </c>
      <c r="R64" s="164">
        <f>'AEO T33 Other Mfg 2022 Raw'!U50</f>
        <v>1.0587219999999999</v>
      </c>
      <c r="S64" s="164">
        <f>'AEO T33 Other Mfg 2022 Raw'!V50</f>
        <v>1.054003</v>
      </c>
      <c r="T64" s="164">
        <f>'AEO T33 Other Mfg 2022 Raw'!W50</f>
        <v>1.048686</v>
      </c>
      <c r="U64" s="164">
        <f>'AEO T33 Other Mfg 2022 Raw'!X50</f>
        <v>1.043938</v>
      </c>
      <c r="V64" s="164">
        <f>'AEO T33 Other Mfg 2022 Raw'!Y50</f>
        <v>1.036915</v>
      </c>
      <c r="W64" s="164">
        <f>'AEO T33 Other Mfg 2022 Raw'!Z50</f>
        <v>1.031933</v>
      </c>
      <c r="X64" s="164">
        <f>'AEO T33 Other Mfg 2022 Raw'!AA50</f>
        <v>1.0265470000000001</v>
      </c>
      <c r="Y64" s="164">
        <f>'AEO T33 Other Mfg 2022 Raw'!AB50</f>
        <v>1.0201089999999999</v>
      </c>
      <c r="Z64" s="164">
        <f>'AEO T33 Other Mfg 2022 Raw'!AC50</f>
        <v>1.01397</v>
      </c>
      <c r="AA64" s="164">
        <f>'AEO T33 Other Mfg 2022 Raw'!AD50</f>
        <v>1.0085059999999999</v>
      </c>
      <c r="AB64" s="164">
        <f>'AEO T33 Other Mfg 2022 Raw'!AE50</f>
        <v>1.0027140000000001</v>
      </c>
      <c r="AC64" s="164">
        <f>'AEO T33 Other Mfg 2022 Raw'!AF50</f>
        <v>0.99720600000000004</v>
      </c>
      <c r="AD64" s="164">
        <f>'AEO T33 Other Mfg 2022 Raw'!AG50</f>
        <v>0.99181200000000003</v>
      </c>
      <c r="AE64" s="164">
        <f>'AEO T33 Other Mfg 2022 Raw'!AH50</f>
        <v>0.98622699999999996</v>
      </c>
      <c r="AF64" s="164">
        <f>'AEO T33 Other Mfg 2022 Raw'!AI50</f>
        <v>0.981267</v>
      </c>
      <c r="AG64" s="256">
        <f>'AEO T33 Other Mfg 2022 Raw'!AJ50</f>
        <v>-4.0000000000000001E-3</v>
      </c>
    </row>
    <row r="65" spans="1:33" ht="15" customHeight="1" x14ac:dyDescent="0.25">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126"/>
    </row>
    <row r="66" spans="1:33" ht="12" customHeight="1" x14ac:dyDescent="0.25">
      <c r="B66" s="162" t="s">
        <v>896</v>
      </c>
      <c r="C66" s="248"/>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126"/>
    </row>
    <row r="67" spans="1:33" ht="15" customHeight="1" x14ac:dyDescent="0.25">
      <c r="B67" s="162" t="s">
        <v>2155</v>
      </c>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126"/>
    </row>
    <row r="68" spans="1:33" ht="15" customHeight="1" x14ac:dyDescent="0.25">
      <c r="A68" s="38" t="s">
        <v>895</v>
      </c>
      <c r="B68" s="163" t="s">
        <v>894</v>
      </c>
      <c r="C68" s="169">
        <f>'AEO T33 Other Mfg 2022 Raw'!F53</f>
        <v>12.115314</v>
      </c>
      <c r="D68" s="169">
        <f>'AEO T33 Other Mfg 2022 Raw'!G53</f>
        <v>11.616474</v>
      </c>
      <c r="E68" s="169">
        <f>'AEO T33 Other Mfg 2022 Raw'!H53</f>
        <v>11.020332</v>
      </c>
      <c r="F68" s="169">
        <f>'AEO T33 Other Mfg 2022 Raw'!I53</f>
        <v>10.34802</v>
      </c>
      <c r="G68" s="169">
        <f>'AEO T33 Other Mfg 2022 Raw'!J53</f>
        <v>10.217109000000001</v>
      </c>
      <c r="H68" s="169">
        <f>'AEO T33 Other Mfg 2022 Raw'!K53</f>
        <v>9.999587</v>
      </c>
      <c r="I68" s="169">
        <f>'AEO T33 Other Mfg 2022 Raw'!L53</f>
        <v>9.666086</v>
      </c>
      <c r="J68" s="169">
        <f>'AEO T33 Other Mfg 2022 Raw'!M53</f>
        <v>9.5723099999999999</v>
      </c>
      <c r="K68" s="169">
        <f>'AEO T33 Other Mfg 2022 Raw'!N53</f>
        <v>9.4391999999999996</v>
      </c>
      <c r="L68" s="169">
        <f>'AEO T33 Other Mfg 2022 Raw'!O53</f>
        <v>9.2851099999999995</v>
      </c>
      <c r="M68" s="169">
        <f>'AEO T33 Other Mfg 2022 Raw'!P53</f>
        <v>9.1597670000000004</v>
      </c>
      <c r="N68" s="169">
        <f>'AEO T33 Other Mfg 2022 Raw'!Q53</f>
        <v>9.0183129999999991</v>
      </c>
      <c r="O68" s="169">
        <f>'AEO T33 Other Mfg 2022 Raw'!R53</f>
        <v>8.9878110000000007</v>
      </c>
      <c r="P68" s="169">
        <f>'AEO T33 Other Mfg 2022 Raw'!S53</f>
        <v>8.6918530000000001</v>
      </c>
      <c r="Q68" s="169">
        <f>'AEO T33 Other Mfg 2022 Raw'!T53</f>
        <v>8.4014190000000006</v>
      </c>
      <c r="R68" s="169">
        <f>'AEO T33 Other Mfg 2022 Raw'!U53</f>
        <v>8.2910509999999995</v>
      </c>
      <c r="S68" s="169">
        <f>'AEO T33 Other Mfg 2022 Raw'!V53</f>
        <v>8.2420910000000003</v>
      </c>
      <c r="T68" s="169">
        <f>'AEO T33 Other Mfg 2022 Raw'!W53</f>
        <v>8.2676920000000003</v>
      </c>
      <c r="U68" s="169">
        <f>'AEO T33 Other Mfg 2022 Raw'!X53</f>
        <v>8.3294230000000002</v>
      </c>
      <c r="V68" s="169">
        <f>'AEO T33 Other Mfg 2022 Raw'!Y53</f>
        <v>8.3562569999999994</v>
      </c>
      <c r="W68" s="169">
        <f>'AEO T33 Other Mfg 2022 Raw'!Z53</f>
        <v>8.4358719999999998</v>
      </c>
      <c r="X68" s="169">
        <f>'AEO T33 Other Mfg 2022 Raw'!AA53</f>
        <v>8.5170270000000006</v>
      </c>
      <c r="Y68" s="169">
        <f>'AEO T33 Other Mfg 2022 Raw'!AB53</f>
        <v>8.5028600000000001</v>
      </c>
      <c r="Z68" s="169">
        <f>'AEO T33 Other Mfg 2022 Raw'!AC53</f>
        <v>8.4411419999999993</v>
      </c>
      <c r="AA68" s="169">
        <f>'AEO T33 Other Mfg 2022 Raw'!AD53</f>
        <v>8.406701</v>
      </c>
      <c r="AB68" s="169">
        <f>'AEO T33 Other Mfg 2022 Raw'!AE53</f>
        <v>8.4800260000000005</v>
      </c>
      <c r="AC68" s="169">
        <f>'AEO T33 Other Mfg 2022 Raw'!AF53</f>
        <v>8.5464939999999991</v>
      </c>
      <c r="AD68" s="169">
        <f>'AEO T33 Other Mfg 2022 Raw'!AG53</f>
        <v>8.5820260000000008</v>
      </c>
      <c r="AE68" s="169">
        <f>'AEO T33 Other Mfg 2022 Raw'!AH53</f>
        <v>8.6375240000000009</v>
      </c>
      <c r="AF68" s="169">
        <f>'AEO T33 Other Mfg 2022 Raw'!AI53</f>
        <v>8.8898279999999996</v>
      </c>
      <c r="AG68" s="256">
        <f>'AEO T33 Other Mfg 2022 Raw'!AJ53</f>
        <v>-1.0999999999999999E-2</v>
      </c>
    </row>
    <row r="69" spans="1:33" ht="15" customHeight="1" x14ac:dyDescent="0.25">
      <c r="A69" s="38" t="s">
        <v>893</v>
      </c>
      <c r="B69" s="163" t="s">
        <v>892</v>
      </c>
      <c r="C69" s="169">
        <f>'AEO T33 Other Mfg 2022 Raw'!F54</f>
        <v>24.837147000000002</v>
      </c>
      <c r="D69" s="169">
        <f>'AEO T33 Other Mfg 2022 Raw'!G54</f>
        <v>24.123515999999999</v>
      </c>
      <c r="E69" s="169">
        <f>'AEO T33 Other Mfg 2022 Raw'!H54</f>
        <v>23.204630000000002</v>
      </c>
      <c r="F69" s="169">
        <f>'AEO T33 Other Mfg 2022 Raw'!I54</f>
        <v>21.542259000000001</v>
      </c>
      <c r="G69" s="169">
        <f>'AEO T33 Other Mfg 2022 Raw'!J54</f>
        <v>21.020275000000002</v>
      </c>
      <c r="H69" s="169">
        <f>'AEO T33 Other Mfg 2022 Raw'!K54</f>
        <v>20.839108</v>
      </c>
      <c r="I69" s="169">
        <f>'AEO T33 Other Mfg 2022 Raw'!L54</f>
        <v>20.490879</v>
      </c>
      <c r="J69" s="169">
        <f>'AEO T33 Other Mfg 2022 Raw'!M54</f>
        <v>20.799105000000001</v>
      </c>
      <c r="K69" s="169">
        <f>'AEO T33 Other Mfg 2022 Raw'!N54</f>
        <v>20.752254000000001</v>
      </c>
      <c r="L69" s="169">
        <f>'AEO T33 Other Mfg 2022 Raw'!O54</f>
        <v>20.520876000000001</v>
      </c>
      <c r="M69" s="169">
        <f>'AEO T33 Other Mfg 2022 Raw'!P54</f>
        <v>20.416637000000001</v>
      </c>
      <c r="N69" s="169">
        <f>'AEO T33 Other Mfg 2022 Raw'!Q54</f>
        <v>20.289026</v>
      </c>
      <c r="O69" s="169">
        <f>'AEO T33 Other Mfg 2022 Raw'!R54</f>
        <v>20.587955000000001</v>
      </c>
      <c r="P69" s="169">
        <f>'AEO T33 Other Mfg 2022 Raw'!S54</f>
        <v>20.025991000000001</v>
      </c>
      <c r="Q69" s="169">
        <f>'AEO T33 Other Mfg 2022 Raw'!T54</f>
        <v>19.580522999999999</v>
      </c>
      <c r="R69" s="169">
        <f>'AEO T33 Other Mfg 2022 Raw'!U54</f>
        <v>19.391186000000001</v>
      </c>
      <c r="S69" s="169">
        <f>'AEO T33 Other Mfg 2022 Raw'!V54</f>
        <v>19.394145999999999</v>
      </c>
      <c r="T69" s="169">
        <f>'AEO T33 Other Mfg 2022 Raw'!W54</f>
        <v>19.515011000000001</v>
      </c>
      <c r="U69" s="169">
        <f>'AEO T33 Other Mfg 2022 Raw'!X54</f>
        <v>19.659918000000001</v>
      </c>
      <c r="V69" s="169">
        <f>'AEO T33 Other Mfg 2022 Raw'!Y54</f>
        <v>19.718214</v>
      </c>
      <c r="W69" s="169">
        <f>'AEO T33 Other Mfg 2022 Raw'!Z54</f>
        <v>19.805724999999999</v>
      </c>
      <c r="X69" s="169">
        <f>'AEO T33 Other Mfg 2022 Raw'!AA54</f>
        <v>19.908647999999999</v>
      </c>
      <c r="Y69" s="169">
        <f>'AEO T33 Other Mfg 2022 Raw'!AB54</f>
        <v>20.052128</v>
      </c>
      <c r="Z69" s="169">
        <f>'AEO T33 Other Mfg 2022 Raw'!AC54</f>
        <v>20.128025000000001</v>
      </c>
      <c r="AA69" s="169">
        <f>'AEO T33 Other Mfg 2022 Raw'!AD54</f>
        <v>20.137637999999999</v>
      </c>
      <c r="AB69" s="169">
        <f>'AEO T33 Other Mfg 2022 Raw'!AE54</f>
        <v>20.339941</v>
      </c>
      <c r="AC69" s="169">
        <f>'AEO T33 Other Mfg 2022 Raw'!AF54</f>
        <v>20.462161999999999</v>
      </c>
      <c r="AD69" s="169">
        <f>'AEO T33 Other Mfg 2022 Raw'!AG54</f>
        <v>20.538269</v>
      </c>
      <c r="AE69" s="169">
        <f>'AEO T33 Other Mfg 2022 Raw'!AH54</f>
        <v>20.662531000000001</v>
      </c>
      <c r="AF69" s="169">
        <f>'AEO T33 Other Mfg 2022 Raw'!AI54</f>
        <v>21.036123</v>
      </c>
      <c r="AG69" s="256">
        <f>'AEO T33 Other Mfg 2022 Raw'!AJ54</f>
        <v>-6.0000000000000001E-3</v>
      </c>
    </row>
    <row r="70" spans="1:33" ht="15" customHeight="1" x14ac:dyDescent="0.25">
      <c r="A70" s="38" t="s">
        <v>891</v>
      </c>
      <c r="B70" s="163" t="s">
        <v>890</v>
      </c>
      <c r="C70" s="169">
        <f>'AEO T33 Other Mfg 2022 Raw'!F55</f>
        <v>106.685883</v>
      </c>
      <c r="D70" s="169">
        <f>'AEO T33 Other Mfg 2022 Raw'!G55</f>
        <v>103.13562</v>
      </c>
      <c r="E70" s="169">
        <f>'AEO T33 Other Mfg 2022 Raw'!H55</f>
        <v>100.85083</v>
      </c>
      <c r="F70" s="169">
        <f>'AEO T33 Other Mfg 2022 Raw'!I55</f>
        <v>94.814826999999994</v>
      </c>
      <c r="G70" s="169">
        <f>'AEO T33 Other Mfg 2022 Raw'!J55</f>
        <v>92.430121999999997</v>
      </c>
      <c r="H70" s="169">
        <f>'AEO T33 Other Mfg 2022 Raw'!K55</f>
        <v>91.254845000000003</v>
      </c>
      <c r="I70" s="169">
        <f>'AEO T33 Other Mfg 2022 Raw'!L55</f>
        <v>89.635634999999994</v>
      </c>
      <c r="J70" s="169">
        <f>'AEO T33 Other Mfg 2022 Raw'!M55</f>
        <v>90.023398999999998</v>
      </c>
      <c r="K70" s="169">
        <f>'AEO T33 Other Mfg 2022 Raw'!N55</f>
        <v>89.734390000000005</v>
      </c>
      <c r="L70" s="169">
        <f>'AEO T33 Other Mfg 2022 Raw'!O55</f>
        <v>88.996566999999999</v>
      </c>
      <c r="M70" s="169">
        <f>'AEO T33 Other Mfg 2022 Raw'!P55</f>
        <v>88.553864000000004</v>
      </c>
      <c r="N70" s="169">
        <f>'AEO T33 Other Mfg 2022 Raw'!Q55</f>
        <v>88.029221000000007</v>
      </c>
      <c r="O70" s="169">
        <f>'AEO T33 Other Mfg 2022 Raw'!R55</f>
        <v>88.756934999999999</v>
      </c>
      <c r="P70" s="169">
        <f>'AEO T33 Other Mfg 2022 Raw'!S55</f>
        <v>87.297775000000001</v>
      </c>
      <c r="Q70" s="169">
        <f>'AEO T33 Other Mfg 2022 Raw'!T55</f>
        <v>85.867439000000005</v>
      </c>
      <c r="R70" s="169">
        <f>'AEO T33 Other Mfg 2022 Raw'!U55</f>
        <v>85.233909999999995</v>
      </c>
      <c r="S70" s="169">
        <f>'AEO T33 Other Mfg 2022 Raw'!V55</f>
        <v>85.220398000000003</v>
      </c>
      <c r="T70" s="169">
        <f>'AEO T33 Other Mfg 2022 Raw'!W55</f>
        <v>85.518119999999996</v>
      </c>
      <c r="U70" s="169">
        <f>'AEO T33 Other Mfg 2022 Raw'!X55</f>
        <v>86.009895</v>
      </c>
      <c r="V70" s="169">
        <f>'AEO T33 Other Mfg 2022 Raw'!Y55</f>
        <v>86.068138000000005</v>
      </c>
      <c r="W70" s="169">
        <f>'AEO T33 Other Mfg 2022 Raw'!Z55</f>
        <v>86.444046</v>
      </c>
      <c r="X70" s="169">
        <f>'AEO T33 Other Mfg 2022 Raw'!AA55</f>
        <v>86.957993000000002</v>
      </c>
      <c r="Y70" s="169">
        <f>'AEO T33 Other Mfg 2022 Raw'!AB55</f>
        <v>87.330162000000001</v>
      </c>
      <c r="Z70" s="169">
        <f>'AEO T33 Other Mfg 2022 Raw'!AC55</f>
        <v>87.517837999999998</v>
      </c>
      <c r="AA70" s="169">
        <f>'AEO T33 Other Mfg 2022 Raw'!AD55</f>
        <v>87.544257999999999</v>
      </c>
      <c r="AB70" s="169">
        <f>'AEO T33 Other Mfg 2022 Raw'!AE55</f>
        <v>88.024283999999994</v>
      </c>
      <c r="AC70" s="169">
        <f>'AEO T33 Other Mfg 2022 Raw'!AF55</f>
        <v>88.479065000000006</v>
      </c>
      <c r="AD70" s="169">
        <f>'AEO T33 Other Mfg 2022 Raw'!AG55</f>
        <v>88.821799999999996</v>
      </c>
      <c r="AE70" s="169">
        <f>'AEO T33 Other Mfg 2022 Raw'!AH55</f>
        <v>89.286652000000004</v>
      </c>
      <c r="AF70" s="169">
        <f>'AEO T33 Other Mfg 2022 Raw'!AI55</f>
        <v>90.077583000000004</v>
      </c>
      <c r="AG70" s="256">
        <f>'AEO T33 Other Mfg 2022 Raw'!AJ55</f>
        <v>-6.0000000000000001E-3</v>
      </c>
    </row>
    <row r="71" spans="1:33" ht="15" customHeight="1" x14ac:dyDescent="0.25">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126"/>
    </row>
    <row r="72" spans="1:33" ht="15" customHeight="1" x14ac:dyDescent="0.25">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126"/>
    </row>
    <row r="73" spans="1:33" ht="15" customHeight="1" x14ac:dyDescent="0.25">
      <c r="B73" s="162" t="s">
        <v>889</v>
      </c>
      <c r="C73" s="248"/>
      <c r="D73" s="248"/>
      <c r="E73" s="248"/>
      <c r="F73" s="248"/>
      <c r="G73" s="248"/>
      <c r="H73" s="248"/>
      <c r="I73" s="248"/>
      <c r="J73" s="248"/>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126"/>
    </row>
    <row r="74" spans="1:33" ht="12" customHeight="1" x14ac:dyDescent="0.25">
      <c r="C74" s="248"/>
      <c r="D74" s="248"/>
      <c r="E74" s="248"/>
      <c r="F74" s="248"/>
      <c r="G74" s="248"/>
      <c r="H74" s="248"/>
      <c r="I74" s="248"/>
      <c r="J74" s="248"/>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126"/>
    </row>
    <row r="75" spans="1:33" ht="15" customHeight="1" x14ac:dyDescent="0.25">
      <c r="B75" s="162" t="s">
        <v>888</v>
      </c>
      <c r="C75" s="248"/>
      <c r="D75" s="248"/>
      <c r="E75" s="248"/>
      <c r="F75" s="248"/>
      <c r="G75" s="248"/>
      <c r="H75" s="248"/>
      <c r="I75" s="248"/>
      <c r="J75" s="248"/>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126"/>
    </row>
    <row r="76" spans="1:33" ht="15" customHeight="1" x14ac:dyDescent="0.25">
      <c r="B76" s="162" t="s">
        <v>229</v>
      </c>
      <c r="C76" s="248"/>
      <c r="D76" s="248"/>
      <c r="E76" s="248"/>
      <c r="F76" s="248"/>
      <c r="G76" s="248"/>
      <c r="H76" s="248"/>
      <c r="I76" s="248"/>
      <c r="J76" s="248"/>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126"/>
    </row>
    <row r="77" spans="1:33" ht="15" customHeight="1" x14ac:dyDescent="0.25">
      <c r="A77" s="38" t="s">
        <v>887</v>
      </c>
      <c r="B77" s="163" t="s">
        <v>230</v>
      </c>
      <c r="C77" s="164">
        <f>'AEO T33 Other Mfg 2022 Raw'!F59</f>
        <v>3.7499999999999999E-2</v>
      </c>
      <c r="D77" s="164">
        <f>'AEO T33 Other Mfg 2022 Raw'!G59</f>
        <v>3.7499999999999999E-2</v>
      </c>
      <c r="E77" s="164">
        <f>'AEO T33 Other Mfg 2022 Raw'!H59</f>
        <v>3.7499999999999999E-2</v>
      </c>
      <c r="F77" s="164">
        <f>'AEO T33 Other Mfg 2022 Raw'!I59</f>
        <v>3.7499999999999999E-2</v>
      </c>
      <c r="G77" s="164">
        <f>'AEO T33 Other Mfg 2022 Raw'!J59</f>
        <v>3.7499999999999999E-2</v>
      </c>
      <c r="H77" s="164">
        <f>'AEO T33 Other Mfg 2022 Raw'!K59</f>
        <v>3.7499999999999999E-2</v>
      </c>
      <c r="I77" s="164">
        <f>'AEO T33 Other Mfg 2022 Raw'!L59</f>
        <v>3.7499999999999999E-2</v>
      </c>
      <c r="J77" s="164">
        <f>'AEO T33 Other Mfg 2022 Raw'!M59</f>
        <v>3.7499999999999999E-2</v>
      </c>
      <c r="K77" s="164">
        <f>'AEO T33 Other Mfg 2022 Raw'!N59</f>
        <v>3.7499999999999999E-2</v>
      </c>
      <c r="L77" s="164">
        <f>'AEO T33 Other Mfg 2022 Raw'!O59</f>
        <v>3.7499999999999999E-2</v>
      </c>
      <c r="M77" s="164">
        <f>'AEO T33 Other Mfg 2022 Raw'!P59</f>
        <v>3.7499999999999999E-2</v>
      </c>
      <c r="N77" s="164">
        <f>'AEO T33 Other Mfg 2022 Raw'!Q59</f>
        <v>3.7499999999999999E-2</v>
      </c>
      <c r="O77" s="164">
        <f>'AEO T33 Other Mfg 2022 Raw'!R59</f>
        <v>3.7499999999999999E-2</v>
      </c>
      <c r="P77" s="164">
        <f>'AEO T33 Other Mfg 2022 Raw'!S59</f>
        <v>3.7499999999999999E-2</v>
      </c>
      <c r="Q77" s="164">
        <f>'AEO T33 Other Mfg 2022 Raw'!T59</f>
        <v>3.7499999999999999E-2</v>
      </c>
      <c r="R77" s="164">
        <f>'AEO T33 Other Mfg 2022 Raw'!U59</f>
        <v>3.7499999999999999E-2</v>
      </c>
      <c r="S77" s="164">
        <f>'AEO T33 Other Mfg 2022 Raw'!V59</f>
        <v>3.7499999999999999E-2</v>
      </c>
      <c r="T77" s="164">
        <f>'AEO T33 Other Mfg 2022 Raw'!W59</f>
        <v>3.7499999999999999E-2</v>
      </c>
      <c r="U77" s="164">
        <f>'AEO T33 Other Mfg 2022 Raw'!X59</f>
        <v>3.7499999999999999E-2</v>
      </c>
      <c r="V77" s="164">
        <f>'AEO T33 Other Mfg 2022 Raw'!Y59</f>
        <v>3.7499999999999999E-2</v>
      </c>
      <c r="W77" s="164">
        <f>'AEO T33 Other Mfg 2022 Raw'!Z59</f>
        <v>3.7499999999999999E-2</v>
      </c>
      <c r="X77" s="164">
        <f>'AEO T33 Other Mfg 2022 Raw'!AA59</f>
        <v>3.7499999999999999E-2</v>
      </c>
      <c r="Y77" s="164">
        <f>'AEO T33 Other Mfg 2022 Raw'!AB59</f>
        <v>3.7499999999999999E-2</v>
      </c>
      <c r="Z77" s="164">
        <f>'AEO T33 Other Mfg 2022 Raw'!AC59</f>
        <v>3.7499999999999999E-2</v>
      </c>
      <c r="AA77" s="164">
        <f>'AEO T33 Other Mfg 2022 Raw'!AD59</f>
        <v>3.7499999999999999E-2</v>
      </c>
      <c r="AB77" s="164">
        <f>'AEO T33 Other Mfg 2022 Raw'!AE59</f>
        <v>3.7499999999999999E-2</v>
      </c>
      <c r="AC77" s="164">
        <f>'AEO T33 Other Mfg 2022 Raw'!AF59</f>
        <v>3.7499999999999999E-2</v>
      </c>
      <c r="AD77" s="164">
        <f>'AEO T33 Other Mfg 2022 Raw'!AG59</f>
        <v>3.7499999999999999E-2</v>
      </c>
      <c r="AE77" s="164">
        <f>'AEO T33 Other Mfg 2022 Raw'!AH59</f>
        <v>3.7499999999999999E-2</v>
      </c>
      <c r="AF77" s="164">
        <f>'AEO T33 Other Mfg 2022 Raw'!AI59</f>
        <v>3.7499999999999999E-2</v>
      </c>
      <c r="AG77" s="256">
        <f>'AEO T33 Other Mfg 2022 Raw'!AJ59</f>
        <v>0</v>
      </c>
    </row>
    <row r="78" spans="1:33" ht="15" customHeight="1" x14ac:dyDescent="0.25">
      <c r="A78" s="38" t="s">
        <v>886</v>
      </c>
      <c r="B78" s="163" t="s">
        <v>21</v>
      </c>
      <c r="C78" s="164">
        <f>'AEO T33 Other Mfg 2022 Raw'!F60</f>
        <v>0.28455999999999998</v>
      </c>
      <c r="D78" s="164">
        <f>'AEO T33 Other Mfg 2022 Raw'!G60</f>
        <v>0.30167500000000003</v>
      </c>
      <c r="E78" s="164">
        <f>'AEO T33 Other Mfg 2022 Raw'!H60</f>
        <v>0.31564799999999998</v>
      </c>
      <c r="F78" s="164">
        <f>'AEO T33 Other Mfg 2022 Raw'!I60</f>
        <v>0.32668799999999998</v>
      </c>
      <c r="G78" s="164">
        <f>'AEO T33 Other Mfg 2022 Raw'!J60</f>
        <v>0.33708300000000002</v>
      </c>
      <c r="H78" s="164">
        <f>'AEO T33 Other Mfg 2022 Raw'!K60</f>
        <v>0.34669100000000003</v>
      </c>
      <c r="I78" s="164">
        <f>'AEO T33 Other Mfg 2022 Raw'!L60</f>
        <v>0.35595399999999999</v>
      </c>
      <c r="J78" s="164">
        <f>'AEO T33 Other Mfg 2022 Raw'!M60</f>
        <v>0.36477700000000002</v>
      </c>
      <c r="K78" s="164">
        <f>'AEO T33 Other Mfg 2022 Raw'!N60</f>
        <v>0.37334600000000001</v>
      </c>
      <c r="L78" s="164">
        <f>'AEO T33 Other Mfg 2022 Raw'!O60</f>
        <v>0.38173899999999999</v>
      </c>
      <c r="M78" s="164">
        <f>'AEO T33 Other Mfg 2022 Raw'!P60</f>
        <v>0.38998500000000003</v>
      </c>
      <c r="N78" s="164">
        <f>'AEO T33 Other Mfg 2022 Raw'!Q60</f>
        <v>0.39763799999999999</v>
      </c>
      <c r="O78" s="164">
        <f>'AEO T33 Other Mfg 2022 Raw'!R60</f>
        <v>0.40527000000000002</v>
      </c>
      <c r="P78" s="164">
        <f>'AEO T33 Other Mfg 2022 Raw'!S60</f>
        <v>0.41287699999999999</v>
      </c>
      <c r="Q78" s="164">
        <f>'AEO T33 Other Mfg 2022 Raw'!T60</f>
        <v>0.42054999999999998</v>
      </c>
      <c r="R78" s="164">
        <f>'AEO T33 Other Mfg 2022 Raw'!U60</f>
        <v>0.428342</v>
      </c>
      <c r="S78" s="164">
        <f>'AEO T33 Other Mfg 2022 Raw'!V60</f>
        <v>0.43618899999999999</v>
      </c>
      <c r="T78" s="164">
        <f>'AEO T33 Other Mfg 2022 Raw'!W60</f>
        <v>0.44415199999999999</v>
      </c>
      <c r="U78" s="164">
        <f>'AEO T33 Other Mfg 2022 Raw'!X60</f>
        <v>0.45205800000000002</v>
      </c>
      <c r="V78" s="164">
        <f>'AEO T33 Other Mfg 2022 Raw'!Y60</f>
        <v>0.46022600000000002</v>
      </c>
      <c r="W78" s="164">
        <f>'AEO T33 Other Mfg 2022 Raw'!Z60</f>
        <v>0.468443</v>
      </c>
      <c r="X78" s="164">
        <f>'AEO T33 Other Mfg 2022 Raw'!AA60</f>
        <v>0.47687800000000002</v>
      </c>
      <c r="Y78" s="164">
        <f>'AEO T33 Other Mfg 2022 Raw'!AB60</f>
        <v>0.48561900000000002</v>
      </c>
      <c r="Z78" s="164">
        <f>'AEO T33 Other Mfg 2022 Raw'!AC60</f>
        <v>0.49454199999999998</v>
      </c>
      <c r="AA78" s="164">
        <f>'AEO T33 Other Mfg 2022 Raw'!AD60</f>
        <v>0.50367700000000004</v>
      </c>
      <c r="AB78" s="164">
        <f>'AEO T33 Other Mfg 2022 Raw'!AE60</f>
        <v>0.51303200000000004</v>
      </c>
      <c r="AC78" s="164">
        <f>'AEO T33 Other Mfg 2022 Raw'!AF60</f>
        <v>0.52277499999999999</v>
      </c>
      <c r="AD78" s="164">
        <f>'AEO T33 Other Mfg 2022 Raw'!AG60</f>
        <v>0.53278400000000004</v>
      </c>
      <c r="AE78" s="164">
        <f>'AEO T33 Other Mfg 2022 Raw'!AH60</f>
        <v>0.54311600000000004</v>
      </c>
      <c r="AF78" s="164">
        <f>'AEO T33 Other Mfg 2022 Raw'!AI60</f>
        <v>0.55397799999999997</v>
      </c>
      <c r="AG78" s="256">
        <f>'AEO T33 Other Mfg 2022 Raw'!AJ60</f>
        <v>2.3E-2</v>
      </c>
    </row>
    <row r="79" spans="1:33" ht="15" customHeight="1" x14ac:dyDescent="0.25">
      <c r="A79" s="38" t="s">
        <v>885</v>
      </c>
      <c r="B79" s="163" t="s">
        <v>489</v>
      </c>
      <c r="C79" s="164">
        <f>'AEO T33 Other Mfg 2022 Raw'!F61</f>
        <v>0</v>
      </c>
      <c r="D79" s="164">
        <f>'AEO T33 Other Mfg 2022 Raw'!G61</f>
        <v>0</v>
      </c>
      <c r="E79" s="164">
        <f>'AEO T33 Other Mfg 2022 Raw'!H61</f>
        <v>0</v>
      </c>
      <c r="F79" s="164">
        <f>'AEO T33 Other Mfg 2022 Raw'!I61</f>
        <v>0</v>
      </c>
      <c r="G79" s="164">
        <f>'AEO T33 Other Mfg 2022 Raw'!J61</f>
        <v>0</v>
      </c>
      <c r="H79" s="164">
        <f>'AEO T33 Other Mfg 2022 Raw'!K61</f>
        <v>0</v>
      </c>
      <c r="I79" s="164">
        <f>'AEO T33 Other Mfg 2022 Raw'!L61</f>
        <v>0</v>
      </c>
      <c r="J79" s="164">
        <f>'AEO T33 Other Mfg 2022 Raw'!M61</f>
        <v>0</v>
      </c>
      <c r="K79" s="164">
        <f>'AEO T33 Other Mfg 2022 Raw'!N61</f>
        <v>0</v>
      </c>
      <c r="L79" s="164">
        <f>'AEO T33 Other Mfg 2022 Raw'!O61</f>
        <v>0</v>
      </c>
      <c r="M79" s="164">
        <f>'AEO T33 Other Mfg 2022 Raw'!P61</f>
        <v>0</v>
      </c>
      <c r="N79" s="164">
        <f>'AEO T33 Other Mfg 2022 Raw'!Q61</f>
        <v>0</v>
      </c>
      <c r="O79" s="164">
        <f>'AEO T33 Other Mfg 2022 Raw'!R61</f>
        <v>0</v>
      </c>
      <c r="P79" s="164">
        <f>'AEO T33 Other Mfg 2022 Raw'!S61</f>
        <v>0</v>
      </c>
      <c r="Q79" s="164">
        <f>'AEO T33 Other Mfg 2022 Raw'!T61</f>
        <v>0</v>
      </c>
      <c r="R79" s="164">
        <f>'AEO T33 Other Mfg 2022 Raw'!U61</f>
        <v>0</v>
      </c>
      <c r="S79" s="164">
        <f>'AEO T33 Other Mfg 2022 Raw'!V61</f>
        <v>0</v>
      </c>
      <c r="T79" s="164">
        <f>'AEO T33 Other Mfg 2022 Raw'!W61</f>
        <v>0</v>
      </c>
      <c r="U79" s="164">
        <f>'AEO T33 Other Mfg 2022 Raw'!X61</f>
        <v>0</v>
      </c>
      <c r="V79" s="164">
        <f>'AEO T33 Other Mfg 2022 Raw'!Y61</f>
        <v>0</v>
      </c>
      <c r="W79" s="164">
        <f>'AEO T33 Other Mfg 2022 Raw'!Z61</f>
        <v>0</v>
      </c>
      <c r="X79" s="164">
        <f>'AEO T33 Other Mfg 2022 Raw'!AA61</f>
        <v>0</v>
      </c>
      <c r="Y79" s="164">
        <f>'AEO T33 Other Mfg 2022 Raw'!AB61</f>
        <v>0</v>
      </c>
      <c r="Z79" s="164">
        <f>'AEO T33 Other Mfg 2022 Raw'!AC61</f>
        <v>0</v>
      </c>
      <c r="AA79" s="164">
        <f>'AEO T33 Other Mfg 2022 Raw'!AD61</f>
        <v>0</v>
      </c>
      <c r="AB79" s="164">
        <f>'AEO T33 Other Mfg 2022 Raw'!AE61</f>
        <v>0</v>
      </c>
      <c r="AC79" s="164">
        <f>'AEO T33 Other Mfg 2022 Raw'!AF61</f>
        <v>0</v>
      </c>
      <c r="AD79" s="164">
        <f>'AEO T33 Other Mfg 2022 Raw'!AG61</f>
        <v>0</v>
      </c>
      <c r="AE79" s="164">
        <f>'AEO T33 Other Mfg 2022 Raw'!AH61</f>
        <v>0</v>
      </c>
      <c r="AF79" s="164">
        <f>'AEO T33 Other Mfg 2022 Raw'!AI61</f>
        <v>0</v>
      </c>
      <c r="AG79" s="256" t="str">
        <f>'AEO T33 Other Mfg 2022 Raw'!AJ61</f>
        <v>- -</v>
      </c>
    </row>
    <row r="80" spans="1:33" ht="12" customHeight="1" x14ac:dyDescent="0.25">
      <c r="A80" s="38" t="s">
        <v>884</v>
      </c>
      <c r="B80" s="163" t="s">
        <v>231</v>
      </c>
      <c r="C80" s="164">
        <f>'AEO T33 Other Mfg 2022 Raw'!F62</f>
        <v>0.38179999999999997</v>
      </c>
      <c r="D80" s="164">
        <f>'AEO T33 Other Mfg 2022 Raw'!G62</f>
        <v>0.38179999999999997</v>
      </c>
      <c r="E80" s="164">
        <f>'AEO T33 Other Mfg 2022 Raw'!H62</f>
        <v>0.39379999999999998</v>
      </c>
      <c r="F80" s="164">
        <f>'AEO T33 Other Mfg 2022 Raw'!I62</f>
        <v>0.39379999999999998</v>
      </c>
      <c r="G80" s="164">
        <f>'AEO T33 Other Mfg 2022 Raw'!J62</f>
        <v>0.39379999999999998</v>
      </c>
      <c r="H80" s="164">
        <f>'AEO T33 Other Mfg 2022 Raw'!K62</f>
        <v>0.39379999999999998</v>
      </c>
      <c r="I80" s="164">
        <f>'AEO T33 Other Mfg 2022 Raw'!L62</f>
        <v>0.39379999999999998</v>
      </c>
      <c r="J80" s="164">
        <f>'AEO T33 Other Mfg 2022 Raw'!M62</f>
        <v>0.39379999999999998</v>
      </c>
      <c r="K80" s="164">
        <f>'AEO T33 Other Mfg 2022 Raw'!N62</f>
        <v>0.39379999999999998</v>
      </c>
      <c r="L80" s="164">
        <f>'AEO T33 Other Mfg 2022 Raw'!O62</f>
        <v>0.39379999999999998</v>
      </c>
      <c r="M80" s="164">
        <f>'AEO T33 Other Mfg 2022 Raw'!P62</f>
        <v>0.39379999999999998</v>
      </c>
      <c r="N80" s="164">
        <f>'AEO T33 Other Mfg 2022 Raw'!Q62</f>
        <v>0.39379999999999998</v>
      </c>
      <c r="O80" s="164">
        <f>'AEO T33 Other Mfg 2022 Raw'!R62</f>
        <v>0.39379999999999998</v>
      </c>
      <c r="P80" s="164">
        <f>'AEO T33 Other Mfg 2022 Raw'!S62</f>
        <v>0.39379999999999998</v>
      </c>
      <c r="Q80" s="164">
        <f>'AEO T33 Other Mfg 2022 Raw'!T62</f>
        <v>0.39379999999999998</v>
      </c>
      <c r="R80" s="164">
        <f>'AEO T33 Other Mfg 2022 Raw'!U62</f>
        <v>0.39379999999999998</v>
      </c>
      <c r="S80" s="164">
        <f>'AEO T33 Other Mfg 2022 Raw'!V62</f>
        <v>0.39379999999999998</v>
      </c>
      <c r="T80" s="164">
        <f>'AEO T33 Other Mfg 2022 Raw'!W62</f>
        <v>0.39379999999999998</v>
      </c>
      <c r="U80" s="164">
        <f>'AEO T33 Other Mfg 2022 Raw'!X62</f>
        <v>0.39379999999999998</v>
      </c>
      <c r="V80" s="164">
        <f>'AEO T33 Other Mfg 2022 Raw'!Y62</f>
        <v>0.39379999999999998</v>
      </c>
      <c r="W80" s="164">
        <f>'AEO T33 Other Mfg 2022 Raw'!Z62</f>
        <v>0.39379999999999998</v>
      </c>
      <c r="X80" s="164">
        <f>'AEO T33 Other Mfg 2022 Raw'!AA62</f>
        <v>0.39379999999999998</v>
      </c>
      <c r="Y80" s="164">
        <f>'AEO T33 Other Mfg 2022 Raw'!AB62</f>
        <v>0.39379999999999998</v>
      </c>
      <c r="Z80" s="164">
        <f>'AEO T33 Other Mfg 2022 Raw'!AC62</f>
        <v>0.39379999999999998</v>
      </c>
      <c r="AA80" s="164">
        <f>'AEO T33 Other Mfg 2022 Raw'!AD62</f>
        <v>0.39379999999999998</v>
      </c>
      <c r="AB80" s="164">
        <f>'AEO T33 Other Mfg 2022 Raw'!AE62</f>
        <v>0.39379999999999998</v>
      </c>
      <c r="AC80" s="164">
        <f>'AEO T33 Other Mfg 2022 Raw'!AF62</f>
        <v>0.39379999999999998</v>
      </c>
      <c r="AD80" s="164">
        <f>'AEO T33 Other Mfg 2022 Raw'!AG62</f>
        <v>0.39379999999999998</v>
      </c>
      <c r="AE80" s="164">
        <f>'AEO T33 Other Mfg 2022 Raw'!AH62</f>
        <v>0.39379999999999998</v>
      </c>
      <c r="AF80" s="164">
        <f>'AEO T33 Other Mfg 2022 Raw'!AI62</f>
        <v>0.39379999999999998</v>
      </c>
      <c r="AG80" s="256">
        <f>'AEO T33 Other Mfg 2022 Raw'!AJ62</f>
        <v>1E-3</v>
      </c>
    </row>
    <row r="81" spans="1:34" ht="15" customHeight="1" x14ac:dyDescent="0.25">
      <c r="A81" s="38" t="s">
        <v>883</v>
      </c>
      <c r="B81" s="162" t="s">
        <v>224</v>
      </c>
      <c r="C81" s="166">
        <f>'AEO T33 Other Mfg 2022 Raw'!F63</f>
        <v>0.70386000000000004</v>
      </c>
      <c r="D81" s="166">
        <f>'AEO T33 Other Mfg 2022 Raw'!G63</f>
        <v>0.72097500000000003</v>
      </c>
      <c r="E81" s="166">
        <f>'AEO T33 Other Mfg 2022 Raw'!H63</f>
        <v>0.74694799999999995</v>
      </c>
      <c r="F81" s="166">
        <f>'AEO T33 Other Mfg 2022 Raw'!I63</f>
        <v>0.75798699999999997</v>
      </c>
      <c r="G81" s="166">
        <f>'AEO T33 Other Mfg 2022 Raw'!J63</f>
        <v>0.76838300000000004</v>
      </c>
      <c r="H81" s="166">
        <f>'AEO T33 Other Mfg 2022 Raw'!K63</f>
        <v>0.77799099999999999</v>
      </c>
      <c r="I81" s="166">
        <f>'AEO T33 Other Mfg 2022 Raw'!L63</f>
        <v>0.78725400000000001</v>
      </c>
      <c r="J81" s="166">
        <f>'AEO T33 Other Mfg 2022 Raw'!M63</f>
        <v>0.79607700000000003</v>
      </c>
      <c r="K81" s="166">
        <f>'AEO T33 Other Mfg 2022 Raw'!N63</f>
        <v>0.80464599999999997</v>
      </c>
      <c r="L81" s="166">
        <f>'AEO T33 Other Mfg 2022 Raw'!O63</f>
        <v>0.81303899999999996</v>
      </c>
      <c r="M81" s="166">
        <f>'AEO T33 Other Mfg 2022 Raw'!P63</f>
        <v>0.82128500000000004</v>
      </c>
      <c r="N81" s="166">
        <f>'AEO T33 Other Mfg 2022 Raw'!Q63</f>
        <v>0.82893799999999995</v>
      </c>
      <c r="O81" s="166">
        <f>'AEO T33 Other Mfg 2022 Raw'!R63</f>
        <v>0.83657000000000004</v>
      </c>
      <c r="P81" s="166">
        <f>'AEO T33 Other Mfg 2022 Raw'!S63</f>
        <v>0.84417699999999996</v>
      </c>
      <c r="Q81" s="166">
        <f>'AEO T33 Other Mfg 2022 Raw'!T63</f>
        <v>0.85185100000000002</v>
      </c>
      <c r="R81" s="166">
        <f>'AEO T33 Other Mfg 2022 Raw'!U63</f>
        <v>0.85964200000000002</v>
      </c>
      <c r="S81" s="166">
        <f>'AEO T33 Other Mfg 2022 Raw'!V63</f>
        <v>0.86748899999999995</v>
      </c>
      <c r="T81" s="166">
        <f>'AEO T33 Other Mfg 2022 Raw'!W63</f>
        <v>0.87545200000000001</v>
      </c>
      <c r="U81" s="166">
        <f>'AEO T33 Other Mfg 2022 Raw'!X63</f>
        <v>0.88335799999999998</v>
      </c>
      <c r="V81" s="166">
        <f>'AEO T33 Other Mfg 2022 Raw'!Y63</f>
        <v>0.89152600000000004</v>
      </c>
      <c r="W81" s="166">
        <f>'AEO T33 Other Mfg 2022 Raw'!Z63</f>
        <v>0.89974299999999996</v>
      </c>
      <c r="X81" s="166">
        <f>'AEO T33 Other Mfg 2022 Raw'!AA63</f>
        <v>0.90817800000000004</v>
      </c>
      <c r="Y81" s="166">
        <f>'AEO T33 Other Mfg 2022 Raw'!AB63</f>
        <v>0.91691900000000004</v>
      </c>
      <c r="Z81" s="166">
        <f>'AEO T33 Other Mfg 2022 Raw'!AC63</f>
        <v>0.92584200000000005</v>
      </c>
      <c r="AA81" s="166">
        <f>'AEO T33 Other Mfg 2022 Raw'!AD63</f>
        <v>0.93497699999999995</v>
      </c>
      <c r="AB81" s="166">
        <f>'AEO T33 Other Mfg 2022 Raw'!AE63</f>
        <v>0.94433199999999995</v>
      </c>
      <c r="AC81" s="166">
        <f>'AEO T33 Other Mfg 2022 Raw'!AF63</f>
        <v>0.95407500000000001</v>
      </c>
      <c r="AD81" s="166">
        <f>'AEO T33 Other Mfg 2022 Raw'!AG63</f>
        <v>0.96408400000000005</v>
      </c>
      <c r="AE81" s="166">
        <f>'AEO T33 Other Mfg 2022 Raw'!AH63</f>
        <v>0.97441599999999995</v>
      </c>
      <c r="AF81" s="166">
        <f>'AEO T33 Other Mfg 2022 Raw'!AI63</f>
        <v>0.98527799999999999</v>
      </c>
      <c r="AG81" s="254">
        <f>'AEO T33 Other Mfg 2022 Raw'!AJ63</f>
        <v>1.2E-2</v>
      </c>
    </row>
    <row r="82" spans="1:34" ht="15" customHeight="1" x14ac:dyDescent="0.25">
      <c r="B82" s="162" t="s">
        <v>232</v>
      </c>
      <c r="C82" s="248"/>
      <c r="D82" s="248"/>
      <c r="E82" s="248"/>
      <c r="F82" s="248"/>
      <c r="G82" s="248"/>
      <c r="H82" s="248"/>
      <c r="I82" s="248"/>
      <c r="J82" s="248"/>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126"/>
    </row>
    <row r="83" spans="1:34" ht="15" customHeight="1" x14ac:dyDescent="0.25">
      <c r="A83" s="38" t="s">
        <v>882</v>
      </c>
      <c r="B83" s="163" t="s">
        <v>230</v>
      </c>
      <c r="C83" s="164">
        <f>'AEO T33 Other Mfg 2022 Raw'!F65</f>
        <v>1.0889999999999999E-3</v>
      </c>
      <c r="D83" s="164">
        <f>'AEO T33 Other Mfg 2022 Raw'!G65</f>
        <v>1.0889999999999999E-3</v>
      </c>
      <c r="E83" s="164">
        <f>'AEO T33 Other Mfg 2022 Raw'!H65</f>
        <v>1.0889999999999999E-3</v>
      </c>
      <c r="F83" s="164">
        <f>'AEO T33 Other Mfg 2022 Raw'!I65</f>
        <v>1.0889999999999999E-3</v>
      </c>
      <c r="G83" s="164">
        <f>'AEO T33 Other Mfg 2022 Raw'!J65</f>
        <v>1.0889999999999999E-3</v>
      </c>
      <c r="H83" s="164">
        <f>'AEO T33 Other Mfg 2022 Raw'!K65</f>
        <v>1.0889999999999999E-3</v>
      </c>
      <c r="I83" s="164">
        <f>'AEO T33 Other Mfg 2022 Raw'!L65</f>
        <v>1.0889999999999999E-3</v>
      </c>
      <c r="J83" s="164">
        <f>'AEO T33 Other Mfg 2022 Raw'!M65</f>
        <v>1.0889999999999999E-3</v>
      </c>
      <c r="K83" s="164">
        <f>'AEO T33 Other Mfg 2022 Raw'!N65</f>
        <v>1.0889999999999999E-3</v>
      </c>
      <c r="L83" s="164">
        <f>'AEO T33 Other Mfg 2022 Raw'!O65</f>
        <v>1.0889999999999999E-3</v>
      </c>
      <c r="M83" s="164">
        <f>'AEO T33 Other Mfg 2022 Raw'!P65</f>
        <v>1.0889999999999999E-3</v>
      </c>
      <c r="N83" s="164">
        <f>'AEO T33 Other Mfg 2022 Raw'!Q65</f>
        <v>1.0889999999999999E-3</v>
      </c>
      <c r="O83" s="164">
        <f>'AEO T33 Other Mfg 2022 Raw'!R65</f>
        <v>1.0889999999999999E-3</v>
      </c>
      <c r="P83" s="164">
        <f>'AEO T33 Other Mfg 2022 Raw'!S65</f>
        <v>1.0889999999999999E-3</v>
      </c>
      <c r="Q83" s="164">
        <f>'AEO T33 Other Mfg 2022 Raw'!T65</f>
        <v>1.0889999999999999E-3</v>
      </c>
      <c r="R83" s="164">
        <f>'AEO T33 Other Mfg 2022 Raw'!U65</f>
        <v>1.0889999999999999E-3</v>
      </c>
      <c r="S83" s="164">
        <f>'AEO T33 Other Mfg 2022 Raw'!V65</f>
        <v>1.0889999999999999E-3</v>
      </c>
      <c r="T83" s="164">
        <f>'AEO T33 Other Mfg 2022 Raw'!W65</f>
        <v>1.0889999999999999E-3</v>
      </c>
      <c r="U83" s="164">
        <f>'AEO T33 Other Mfg 2022 Raw'!X65</f>
        <v>1.0889999999999999E-3</v>
      </c>
      <c r="V83" s="164">
        <f>'AEO T33 Other Mfg 2022 Raw'!Y65</f>
        <v>1.0889999999999999E-3</v>
      </c>
      <c r="W83" s="164">
        <f>'AEO T33 Other Mfg 2022 Raw'!Z65</f>
        <v>1.0889999999999999E-3</v>
      </c>
      <c r="X83" s="164">
        <f>'AEO T33 Other Mfg 2022 Raw'!AA65</f>
        <v>1.0889999999999999E-3</v>
      </c>
      <c r="Y83" s="164">
        <f>'AEO T33 Other Mfg 2022 Raw'!AB65</f>
        <v>1.0889999999999999E-3</v>
      </c>
      <c r="Z83" s="164">
        <f>'AEO T33 Other Mfg 2022 Raw'!AC65</f>
        <v>1.0889999999999999E-3</v>
      </c>
      <c r="AA83" s="164">
        <f>'AEO T33 Other Mfg 2022 Raw'!AD65</f>
        <v>1.0889999999999999E-3</v>
      </c>
      <c r="AB83" s="164">
        <f>'AEO T33 Other Mfg 2022 Raw'!AE65</f>
        <v>1.0889999999999999E-3</v>
      </c>
      <c r="AC83" s="164">
        <f>'AEO T33 Other Mfg 2022 Raw'!AF65</f>
        <v>1.0889999999999999E-3</v>
      </c>
      <c r="AD83" s="164">
        <f>'AEO T33 Other Mfg 2022 Raw'!AG65</f>
        <v>1.0889999999999999E-3</v>
      </c>
      <c r="AE83" s="164">
        <f>'AEO T33 Other Mfg 2022 Raw'!AH65</f>
        <v>1.0889999999999999E-3</v>
      </c>
      <c r="AF83" s="164">
        <f>'AEO T33 Other Mfg 2022 Raw'!AI65</f>
        <v>1.0889999999999999E-3</v>
      </c>
      <c r="AG83" s="256">
        <f>'AEO T33 Other Mfg 2022 Raw'!AJ65</f>
        <v>0</v>
      </c>
    </row>
    <row r="84" spans="1:34" ht="15" customHeight="1" x14ac:dyDescent="0.25">
      <c r="A84" s="38" t="s">
        <v>881</v>
      </c>
      <c r="B84" s="163" t="s">
        <v>21</v>
      </c>
      <c r="C84" s="164">
        <f>'AEO T33 Other Mfg 2022 Raw'!F66</f>
        <v>1.0465120000000001</v>
      </c>
      <c r="D84" s="164">
        <f>'AEO T33 Other Mfg 2022 Raw'!G66</f>
        <v>1.1213580000000001</v>
      </c>
      <c r="E84" s="164">
        <f>'AEO T33 Other Mfg 2022 Raw'!H66</f>
        <v>1.183978</v>
      </c>
      <c r="F84" s="164">
        <f>'AEO T33 Other Mfg 2022 Raw'!I66</f>
        <v>1.2338389999999999</v>
      </c>
      <c r="G84" s="164">
        <f>'AEO T33 Other Mfg 2022 Raw'!J66</f>
        <v>1.2810239999999999</v>
      </c>
      <c r="H84" s="164">
        <f>'AEO T33 Other Mfg 2022 Raw'!K66</f>
        <v>1.3252630000000001</v>
      </c>
      <c r="I84" s="164">
        <f>'AEO T33 Other Mfg 2022 Raw'!L66</f>
        <v>1.368511</v>
      </c>
      <c r="J84" s="164">
        <f>'AEO T33 Other Mfg 2022 Raw'!M66</f>
        <v>1.410209</v>
      </c>
      <c r="K84" s="164">
        <f>'AEO T33 Other Mfg 2022 Raw'!N66</f>
        <v>1.4510430000000001</v>
      </c>
      <c r="L84" s="164">
        <f>'AEO T33 Other Mfg 2022 Raw'!O66</f>
        <v>1.4913069999999999</v>
      </c>
      <c r="M84" s="164">
        <f>'AEO T33 Other Mfg 2022 Raw'!P66</f>
        <v>1.5311250000000001</v>
      </c>
      <c r="N84" s="164">
        <f>'AEO T33 Other Mfg 2022 Raw'!Q66</f>
        <v>1.568581</v>
      </c>
      <c r="O84" s="164">
        <f>'AEO T33 Other Mfg 2022 Raw'!R66</f>
        <v>1.6061110000000001</v>
      </c>
      <c r="P84" s="164">
        <f>'AEO T33 Other Mfg 2022 Raw'!S66</f>
        <v>1.6436679999999999</v>
      </c>
      <c r="Q84" s="164">
        <f>'AEO T33 Other Mfg 2022 Raw'!T66</f>
        <v>1.681678</v>
      </c>
      <c r="R84" s="164">
        <f>'AEO T33 Other Mfg 2022 Raw'!U66</f>
        <v>1.7203349999999999</v>
      </c>
      <c r="S84" s="164">
        <f>'AEO T33 Other Mfg 2022 Raw'!V66</f>
        <v>1.7593220000000001</v>
      </c>
      <c r="T84" s="164">
        <f>'AEO T33 Other Mfg 2022 Raw'!W66</f>
        <v>1.798932</v>
      </c>
      <c r="U84" s="164">
        <f>'AEO T33 Other Mfg 2022 Raw'!X66</f>
        <v>1.8383339999999999</v>
      </c>
      <c r="V84" s="164">
        <f>'AEO T33 Other Mfg 2022 Raw'!Y66</f>
        <v>1.879067</v>
      </c>
      <c r="W84" s="164">
        <f>'AEO T33 Other Mfg 2022 Raw'!Z66</f>
        <v>1.9201299999999999</v>
      </c>
      <c r="X84" s="164">
        <f>'AEO T33 Other Mfg 2022 Raw'!AA66</f>
        <v>1.9623740000000001</v>
      </c>
      <c r="Y84" s="164">
        <f>'AEO T33 Other Mfg 2022 Raw'!AB66</f>
        <v>2.0062579999999999</v>
      </c>
      <c r="Z84" s="164">
        <f>'AEO T33 Other Mfg 2022 Raw'!AC66</f>
        <v>2.0511349999999999</v>
      </c>
      <c r="AA84" s="164">
        <f>'AEO T33 Other Mfg 2022 Raw'!AD66</f>
        <v>2.0971980000000001</v>
      </c>
      <c r="AB84" s="164">
        <f>'AEO T33 Other Mfg 2022 Raw'!AE66</f>
        <v>2.1445180000000001</v>
      </c>
      <c r="AC84" s="164">
        <f>'AEO T33 Other Mfg 2022 Raw'!AF66</f>
        <v>2.1939489999999999</v>
      </c>
      <c r="AD84" s="164">
        <f>'AEO T33 Other Mfg 2022 Raw'!AG66</f>
        <v>2.2448730000000001</v>
      </c>
      <c r="AE84" s="164">
        <f>'AEO T33 Other Mfg 2022 Raw'!AH66</f>
        <v>2.297606</v>
      </c>
      <c r="AF84" s="164">
        <f>'AEO T33 Other Mfg 2022 Raw'!AI66</f>
        <v>2.3533400000000002</v>
      </c>
      <c r="AG84" s="256">
        <f>'AEO T33 Other Mfg 2022 Raw'!AJ66</f>
        <v>2.8000000000000001E-2</v>
      </c>
    </row>
    <row r="85" spans="1:34" ht="12" customHeight="1" x14ac:dyDescent="0.25">
      <c r="A85" s="38" t="s">
        <v>880</v>
      </c>
      <c r="B85" s="163" t="s">
        <v>489</v>
      </c>
      <c r="C85" s="164">
        <f>'AEO T33 Other Mfg 2022 Raw'!F67</f>
        <v>0</v>
      </c>
      <c r="D85" s="164">
        <f>'AEO T33 Other Mfg 2022 Raw'!G67</f>
        <v>0</v>
      </c>
      <c r="E85" s="164">
        <f>'AEO T33 Other Mfg 2022 Raw'!H67</f>
        <v>0</v>
      </c>
      <c r="F85" s="164">
        <f>'AEO T33 Other Mfg 2022 Raw'!I67</f>
        <v>0</v>
      </c>
      <c r="G85" s="164">
        <f>'AEO T33 Other Mfg 2022 Raw'!J67</f>
        <v>0</v>
      </c>
      <c r="H85" s="164">
        <f>'AEO T33 Other Mfg 2022 Raw'!K67</f>
        <v>0</v>
      </c>
      <c r="I85" s="164">
        <f>'AEO T33 Other Mfg 2022 Raw'!L67</f>
        <v>0</v>
      </c>
      <c r="J85" s="164">
        <f>'AEO T33 Other Mfg 2022 Raw'!M67</f>
        <v>0</v>
      </c>
      <c r="K85" s="164">
        <f>'AEO T33 Other Mfg 2022 Raw'!N67</f>
        <v>0</v>
      </c>
      <c r="L85" s="164">
        <f>'AEO T33 Other Mfg 2022 Raw'!O67</f>
        <v>0</v>
      </c>
      <c r="M85" s="164">
        <f>'AEO T33 Other Mfg 2022 Raw'!P67</f>
        <v>0</v>
      </c>
      <c r="N85" s="164">
        <f>'AEO T33 Other Mfg 2022 Raw'!Q67</f>
        <v>0</v>
      </c>
      <c r="O85" s="164">
        <f>'AEO T33 Other Mfg 2022 Raw'!R67</f>
        <v>0</v>
      </c>
      <c r="P85" s="164">
        <f>'AEO T33 Other Mfg 2022 Raw'!S67</f>
        <v>0</v>
      </c>
      <c r="Q85" s="164">
        <f>'AEO T33 Other Mfg 2022 Raw'!T67</f>
        <v>0</v>
      </c>
      <c r="R85" s="164">
        <f>'AEO T33 Other Mfg 2022 Raw'!U67</f>
        <v>0</v>
      </c>
      <c r="S85" s="164">
        <f>'AEO T33 Other Mfg 2022 Raw'!V67</f>
        <v>0</v>
      </c>
      <c r="T85" s="164">
        <f>'AEO T33 Other Mfg 2022 Raw'!W67</f>
        <v>0</v>
      </c>
      <c r="U85" s="164">
        <f>'AEO T33 Other Mfg 2022 Raw'!X67</f>
        <v>0</v>
      </c>
      <c r="V85" s="164">
        <f>'AEO T33 Other Mfg 2022 Raw'!Y67</f>
        <v>0</v>
      </c>
      <c r="W85" s="164">
        <f>'AEO T33 Other Mfg 2022 Raw'!Z67</f>
        <v>0</v>
      </c>
      <c r="X85" s="164">
        <f>'AEO T33 Other Mfg 2022 Raw'!AA67</f>
        <v>0</v>
      </c>
      <c r="Y85" s="164">
        <f>'AEO T33 Other Mfg 2022 Raw'!AB67</f>
        <v>0</v>
      </c>
      <c r="Z85" s="164">
        <f>'AEO T33 Other Mfg 2022 Raw'!AC67</f>
        <v>0</v>
      </c>
      <c r="AA85" s="164">
        <f>'AEO T33 Other Mfg 2022 Raw'!AD67</f>
        <v>0</v>
      </c>
      <c r="AB85" s="164">
        <f>'AEO T33 Other Mfg 2022 Raw'!AE67</f>
        <v>0</v>
      </c>
      <c r="AC85" s="164">
        <f>'AEO T33 Other Mfg 2022 Raw'!AF67</f>
        <v>0</v>
      </c>
      <c r="AD85" s="164">
        <f>'AEO T33 Other Mfg 2022 Raw'!AG67</f>
        <v>0</v>
      </c>
      <c r="AE85" s="164">
        <f>'AEO T33 Other Mfg 2022 Raw'!AH67</f>
        <v>0</v>
      </c>
      <c r="AF85" s="164">
        <f>'AEO T33 Other Mfg 2022 Raw'!AI67</f>
        <v>0</v>
      </c>
      <c r="AG85" s="256" t="str">
        <f>'AEO T33 Other Mfg 2022 Raw'!AJ67</f>
        <v>- -</v>
      </c>
    </row>
    <row r="86" spans="1:34" ht="15" customHeight="1" x14ac:dyDescent="0.25">
      <c r="A86" s="38" t="s">
        <v>879</v>
      </c>
      <c r="B86" s="163" t="s">
        <v>231</v>
      </c>
      <c r="C86" s="164">
        <f>'AEO T33 Other Mfg 2022 Raw'!F68</f>
        <v>1.5188600000000001</v>
      </c>
      <c r="D86" s="164">
        <f>'AEO T33 Other Mfg 2022 Raw'!G68</f>
        <v>1.5188600000000001</v>
      </c>
      <c r="E86" s="164">
        <f>'AEO T33 Other Mfg 2022 Raw'!H68</f>
        <v>1.572881</v>
      </c>
      <c r="F86" s="164">
        <f>'AEO T33 Other Mfg 2022 Raw'!I68</f>
        <v>1.572881</v>
      </c>
      <c r="G86" s="164">
        <f>'AEO T33 Other Mfg 2022 Raw'!J68</f>
        <v>1.572881</v>
      </c>
      <c r="H86" s="164">
        <f>'AEO T33 Other Mfg 2022 Raw'!K68</f>
        <v>1.572881</v>
      </c>
      <c r="I86" s="164">
        <f>'AEO T33 Other Mfg 2022 Raw'!L68</f>
        <v>1.572881</v>
      </c>
      <c r="J86" s="164">
        <f>'AEO T33 Other Mfg 2022 Raw'!M68</f>
        <v>1.572881</v>
      </c>
      <c r="K86" s="164">
        <f>'AEO T33 Other Mfg 2022 Raw'!N68</f>
        <v>1.572881</v>
      </c>
      <c r="L86" s="164">
        <f>'AEO T33 Other Mfg 2022 Raw'!O68</f>
        <v>1.572881</v>
      </c>
      <c r="M86" s="164">
        <f>'AEO T33 Other Mfg 2022 Raw'!P68</f>
        <v>1.572881</v>
      </c>
      <c r="N86" s="164">
        <f>'AEO T33 Other Mfg 2022 Raw'!Q68</f>
        <v>1.572881</v>
      </c>
      <c r="O86" s="164">
        <f>'AEO T33 Other Mfg 2022 Raw'!R68</f>
        <v>1.572881</v>
      </c>
      <c r="P86" s="164">
        <f>'AEO T33 Other Mfg 2022 Raw'!S68</f>
        <v>1.572881</v>
      </c>
      <c r="Q86" s="164">
        <f>'AEO T33 Other Mfg 2022 Raw'!T68</f>
        <v>1.572881</v>
      </c>
      <c r="R86" s="164">
        <f>'AEO T33 Other Mfg 2022 Raw'!U68</f>
        <v>1.572881</v>
      </c>
      <c r="S86" s="164">
        <f>'AEO T33 Other Mfg 2022 Raw'!V68</f>
        <v>1.572881</v>
      </c>
      <c r="T86" s="164">
        <f>'AEO T33 Other Mfg 2022 Raw'!W68</f>
        <v>1.572881</v>
      </c>
      <c r="U86" s="164">
        <f>'AEO T33 Other Mfg 2022 Raw'!X68</f>
        <v>1.572881</v>
      </c>
      <c r="V86" s="164">
        <f>'AEO T33 Other Mfg 2022 Raw'!Y68</f>
        <v>1.572881</v>
      </c>
      <c r="W86" s="164">
        <f>'AEO T33 Other Mfg 2022 Raw'!Z68</f>
        <v>1.572881</v>
      </c>
      <c r="X86" s="164">
        <f>'AEO T33 Other Mfg 2022 Raw'!AA68</f>
        <v>1.572881</v>
      </c>
      <c r="Y86" s="164">
        <f>'AEO T33 Other Mfg 2022 Raw'!AB68</f>
        <v>1.572881</v>
      </c>
      <c r="Z86" s="164">
        <f>'AEO T33 Other Mfg 2022 Raw'!AC68</f>
        <v>1.572881</v>
      </c>
      <c r="AA86" s="164">
        <f>'AEO T33 Other Mfg 2022 Raw'!AD68</f>
        <v>1.572881</v>
      </c>
      <c r="AB86" s="164">
        <f>'AEO T33 Other Mfg 2022 Raw'!AE68</f>
        <v>1.572881</v>
      </c>
      <c r="AC86" s="164">
        <f>'AEO T33 Other Mfg 2022 Raw'!AF68</f>
        <v>1.572881</v>
      </c>
      <c r="AD86" s="164">
        <f>'AEO T33 Other Mfg 2022 Raw'!AG68</f>
        <v>1.572881</v>
      </c>
      <c r="AE86" s="164">
        <f>'AEO T33 Other Mfg 2022 Raw'!AH68</f>
        <v>1.572881</v>
      </c>
      <c r="AF86" s="164">
        <f>'AEO T33 Other Mfg 2022 Raw'!AI68</f>
        <v>1.572881</v>
      </c>
      <c r="AG86" s="256">
        <f>'AEO T33 Other Mfg 2022 Raw'!AJ68</f>
        <v>1E-3</v>
      </c>
    </row>
    <row r="87" spans="1:34" ht="15" customHeight="1" x14ac:dyDescent="0.25">
      <c r="A87" s="38" t="s">
        <v>878</v>
      </c>
      <c r="B87" s="162" t="s">
        <v>224</v>
      </c>
      <c r="C87" s="166">
        <f>'AEO T33 Other Mfg 2022 Raw'!F69</f>
        <v>2.5664609999999999</v>
      </c>
      <c r="D87" s="166">
        <f>'AEO T33 Other Mfg 2022 Raw'!G69</f>
        <v>2.641308</v>
      </c>
      <c r="E87" s="166">
        <f>'AEO T33 Other Mfg 2022 Raw'!H69</f>
        <v>2.7579479999999998</v>
      </c>
      <c r="F87" s="166">
        <f>'AEO T33 Other Mfg 2022 Raw'!I69</f>
        <v>2.8078090000000002</v>
      </c>
      <c r="G87" s="166">
        <f>'AEO T33 Other Mfg 2022 Raw'!J69</f>
        <v>2.854994</v>
      </c>
      <c r="H87" s="166">
        <f>'AEO T33 Other Mfg 2022 Raw'!K69</f>
        <v>2.8992330000000002</v>
      </c>
      <c r="I87" s="166">
        <f>'AEO T33 Other Mfg 2022 Raw'!L69</f>
        <v>2.942482</v>
      </c>
      <c r="J87" s="166">
        <f>'AEO T33 Other Mfg 2022 Raw'!M69</f>
        <v>2.9841790000000001</v>
      </c>
      <c r="K87" s="166">
        <f>'AEO T33 Other Mfg 2022 Raw'!N69</f>
        <v>3.025013</v>
      </c>
      <c r="L87" s="166">
        <f>'AEO T33 Other Mfg 2022 Raw'!O69</f>
        <v>3.065277</v>
      </c>
      <c r="M87" s="166">
        <f>'AEO T33 Other Mfg 2022 Raw'!P69</f>
        <v>3.1050949999999999</v>
      </c>
      <c r="N87" s="166">
        <f>'AEO T33 Other Mfg 2022 Raw'!Q69</f>
        <v>3.1425519999999998</v>
      </c>
      <c r="O87" s="166">
        <f>'AEO T33 Other Mfg 2022 Raw'!R69</f>
        <v>3.1800809999999999</v>
      </c>
      <c r="P87" s="166">
        <f>'AEO T33 Other Mfg 2022 Raw'!S69</f>
        <v>3.217638</v>
      </c>
      <c r="Q87" s="166">
        <f>'AEO T33 Other Mfg 2022 Raw'!T69</f>
        <v>3.255649</v>
      </c>
      <c r="R87" s="166">
        <f>'AEO T33 Other Mfg 2022 Raw'!U69</f>
        <v>3.294305</v>
      </c>
      <c r="S87" s="166">
        <f>'AEO T33 Other Mfg 2022 Raw'!V69</f>
        <v>3.3332920000000001</v>
      </c>
      <c r="T87" s="166">
        <f>'AEO T33 Other Mfg 2022 Raw'!W69</f>
        <v>3.3729019999999998</v>
      </c>
      <c r="U87" s="166">
        <f>'AEO T33 Other Mfg 2022 Raw'!X69</f>
        <v>3.4123039999999998</v>
      </c>
      <c r="V87" s="166">
        <f>'AEO T33 Other Mfg 2022 Raw'!Y69</f>
        <v>3.4530379999999998</v>
      </c>
      <c r="W87" s="166">
        <f>'AEO T33 Other Mfg 2022 Raw'!Z69</f>
        <v>3.4941</v>
      </c>
      <c r="X87" s="166">
        <f>'AEO T33 Other Mfg 2022 Raw'!AA69</f>
        <v>3.5363449999999998</v>
      </c>
      <c r="Y87" s="166">
        <f>'AEO T33 Other Mfg 2022 Raw'!AB69</f>
        <v>3.580228</v>
      </c>
      <c r="Z87" s="166">
        <f>'AEO T33 Other Mfg 2022 Raw'!AC69</f>
        <v>3.6251060000000002</v>
      </c>
      <c r="AA87" s="166">
        <f>'AEO T33 Other Mfg 2022 Raw'!AD69</f>
        <v>3.6711680000000002</v>
      </c>
      <c r="AB87" s="166">
        <f>'AEO T33 Other Mfg 2022 Raw'!AE69</f>
        <v>3.7184889999999999</v>
      </c>
      <c r="AC87" s="166">
        <f>'AEO T33 Other Mfg 2022 Raw'!AF69</f>
        <v>3.7679200000000002</v>
      </c>
      <c r="AD87" s="166">
        <f>'AEO T33 Other Mfg 2022 Raw'!AG69</f>
        <v>3.8188430000000002</v>
      </c>
      <c r="AE87" s="166">
        <f>'AEO T33 Other Mfg 2022 Raw'!AH69</f>
        <v>3.8715760000000001</v>
      </c>
      <c r="AF87" s="166">
        <f>'AEO T33 Other Mfg 2022 Raw'!AI69</f>
        <v>3.9273099999999999</v>
      </c>
      <c r="AG87" s="254">
        <f>'AEO T33 Other Mfg 2022 Raw'!AJ69</f>
        <v>1.4999999999999999E-2</v>
      </c>
    </row>
    <row r="88" spans="1:34" ht="15" customHeight="1" x14ac:dyDescent="0.25">
      <c r="B88" s="162" t="s">
        <v>233</v>
      </c>
      <c r="C88" s="248"/>
      <c r="D88" s="248"/>
      <c r="E88" s="248"/>
      <c r="F88" s="248"/>
      <c r="G88" s="248"/>
      <c r="H88" s="248"/>
      <c r="I88" s="248"/>
      <c r="J88" s="248"/>
      <c r="K88" s="248"/>
      <c r="L88" s="248"/>
      <c r="M88" s="248"/>
      <c r="N88" s="248"/>
      <c r="O88" s="248"/>
      <c r="P88" s="248"/>
      <c r="Q88" s="248"/>
      <c r="R88" s="248"/>
      <c r="S88" s="248"/>
      <c r="T88" s="248"/>
      <c r="U88" s="248"/>
      <c r="V88" s="248"/>
      <c r="W88" s="248"/>
      <c r="X88" s="248"/>
      <c r="Y88" s="248"/>
      <c r="Z88" s="248"/>
      <c r="AA88" s="248"/>
      <c r="AB88" s="248"/>
      <c r="AC88" s="248"/>
      <c r="AD88" s="248"/>
      <c r="AE88" s="248"/>
      <c r="AF88" s="248"/>
      <c r="AG88" s="126"/>
    </row>
    <row r="89" spans="1:34" ht="12" customHeight="1" x14ac:dyDescent="0.25">
      <c r="A89" s="38" t="s">
        <v>877</v>
      </c>
      <c r="B89" s="163" t="s">
        <v>234</v>
      </c>
      <c r="C89" s="164">
        <f>'AEO T33 Other Mfg 2022 Raw'!F71</f>
        <v>1.055885</v>
      </c>
      <c r="D89" s="164">
        <f>'AEO T33 Other Mfg 2022 Raw'!G71</f>
        <v>1.073021</v>
      </c>
      <c r="E89" s="164">
        <f>'AEO T33 Other Mfg 2022 Raw'!H71</f>
        <v>1.0866290000000001</v>
      </c>
      <c r="F89" s="164">
        <f>'AEO T33 Other Mfg 2022 Raw'!I71</f>
        <v>1.0974980000000001</v>
      </c>
      <c r="G89" s="164">
        <f>'AEO T33 Other Mfg 2022 Raw'!J71</f>
        <v>1.108044</v>
      </c>
      <c r="H89" s="164">
        <f>'AEO T33 Other Mfg 2022 Raw'!K71</f>
        <v>1.117691</v>
      </c>
      <c r="I89" s="164">
        <f>'AEO T33 Other Mfg 2022 Raw'!L71</f>
        <v>1.126763</v>
      </c>
      <c r="J89" s="164">
        <f>'AEO T33 Other Mfg 2022 Raw'!M71</f>
        <v>1.1351929999999999</v>
      </c>
      <c r="K89" s="164">
        <f>'AEO T33 Other Mfg 2022 Raw'!N71</f>
        <v>1.1432929999999999</v>
      </c>
      <c r="L89" s="164">
        <f>'AEO T33 Other Mfg 2022 Raw'!O71</f>
        <v>1.151284</v>
      </c>
      <c r="M89" s="164">
        <f>'AEO T33 Other Mfg 2022 Raw'!P71</f>
        <v>1.159016</v>
      </c>
      <c r="N89" s="164">
        <f>'AEO T33 Other Mfg 2022 Raw'!Q71</f>
        <v>1.1656439999999999</v>
      </c>
      <c r="O89" s="164">
        <f>'AEO T33 Other Mfg 2022 Raw'!R71</f>
        <v>1.1721919999999999</v>
      </c>
      <c r="P89" s="164">
        <f>'AEO T33 Other Mfg 2022 Raw'!S71</f>
        <v>1.178698</v>
      </c>
      <c r="Q89" s="164">
        <f>'AEO T33 Other Mfg 2022 Raw'!T71</f>
        <v>1.1851799999999999</v>
      </c>
      <c r="R89" s="164">
        <f>'AEO T33 Other Mfg 2022 Raw'!U71</f>
        <v>1.1917720000000001</v>
      </c>
      <c r="S89" s="164">
        <f>'AEO T33 Other Mfg 2022 Raw'!V71</f>
        <v>1.198385</v>
      </c>
      <c r="T89" s="164">
        <f>'AEO T33 Other Mfg 2022 Raw'!W71</f>
        <v>1.2050510000000001</v>
      </c>
      <c r="U89" s="164">
        <f>'AEO T33 Other Mfg 2022 Raw'!X71</f>
        <v>1.211694</v>
      </c>
      <c r="V89" s="164">
        <f>'AEO T33 Other Mfg 2022 Raw'!Y71</f>
        <v>1.2185969999999999</v>
      </c>
      <c r="W89" s="164">
        <f>'AEO T33 Other Mfg 2022 Raw'!Z71</f>
        <v>1.2256450000000001</v>
      </c>
      <c r="X89" s="164">
        <f>'AEO T33 Other Mfg 2022 Raw'!AA71</f>
        <v>1.2330179999999999</v>
      </c>
      <c r="Y89" s="164">
        <f>'AEO T33 Other Mfg 2022 Raw'!AB71</f>
        <v>1.2407459999999999</v>
      </c>
      <c r="Z89" s="164">
        <f>'AEO T33 Other Mfg 2022 Raw'!AC71</f>
        <v>1.24861</v>
      </c>
      <c r="AA89" s="164">
        <f>'AEO T33 Other Mfg 2022 Raw'!AD71</f>
        <v>1.256664</v>
      </c>
      <c r="AB89" s="164">
        <f>'AEO T33 Other Mfg 2022 Raw'!AE71</f>
        <v>1.265028</v>
      </c>
      <c r="AC89" s="164">
        <f>'AEO T33 Other Mfg 2022 Raw'!AF71</f>
        <v>1.273855</v>
      </c>
      <c r="AD89" s="164">
        <f>'AEO T33 Other Mfg 2022 Raw'!AG71</f>
        <v>1.2830250000000001</v>
      </c>
      <c r="AE89" s="164">
        <f>'AEO T33 Other Mfg 2022 Raw'!AH71</f>
        <v>1.2926260000000001</v>
      </c>
      <c r="AF89" s="164">
        <f>'AEO T33 Other Mfg 2022 Raw'!AI71</f>
        <v>1.303107</v>
      </c>
      <c r="AG89" s="256">
        <f>'AEO T33 Other Mfg 2022 Raw'!AJ71</f>
        <v>7.0000000000000001E-3</v>
      </c>
    </row>
    <row r="90" spans="1:34" ht="15" customHeight="1" thickBot="1" x14ac:dyDescent="0.3">
      <c r="A90" s="38" t="s">
        <v>876</v>
      </c>
      <c r="B90" s="163" t="s">
        <v>235</v>
      </c>
      <c r="C90" s="164">
        <f>'AEO T33 Other Mfg 2022 Raw'!F72</f>
        <v>1.5105759999999999</v>
      </c>
      <c r="D90" s="164">
        <f>'AEO T33 Other Mfg 2022 Raw'!G72</f>
        <v>1.5682860000000001</v>
      </c>
      <c r="E90" s="164">
        <f>'AEO T33 Other Mfg 2022 Raw'!H72</f>
        <v>1.6713199999999999</v>
      </c>
      <c r="F90" s="164">
        <f>'AEO T33 Other Mfg 2022 Raw'!I72</f>
        <v>1.7103109999999999</v>
      </c>
      <c r="G90" s="164">
        <f>'AEO T33 Other Mfg 2022 Raw'!J72</f>
        <v>1.74695</v>
      </c>
      <c r="H90" s="164">
        <f>'AEO T33 Other Mfg 2022 Raw'!K72</f>
        <v>1.781542</v>
      </c>
      <c r="I90" s="164">
        <f>'AEO T33 Other Mfg 2022 Raw'!L72</f>
        <v>1.8157190000000001</v>
      </c>
      <c r="J90" s="164">
        <f>'AEO T33 Other Mfg 2022 Raw'!M72</f>
        <v>1.848986</v>
      </c>
      <c r="K90" s="164">
        <f>'AEO T33 Other Mfg 2022 Raw'!N72</f>
        <v>1.881721</v>
      </c>
      <c r="L90" s="164">
        <f>'AEO T33 Other Mfg 2022 Raw'!O72</f>
        <v>1.9139919999999999</v>
      </c>
      <c r="M90" s="164">
        <f>'AEO T33 Other Mfg 2022 Raw'!P72</f>
        <v>1.946078</v>
      </c>
      <c r="N90" s="164">
        <f>'AEO T33 Other Mfg 2022 Raw'!Q72</f>
        <v>1.976907</v>
      </c>
      <c r="O90" s="164">
        <f>'AEO T33 Other Mfg 2022 Raw'!R72</f>
        <v>2.0078900000000002</v>
      </c>
      <c r="P90" s="164">
        <f>'AEO T33 Other Mfg 2022 Raw'!S72</f>
        <v>2.0389400000000002</v>
      </c>
      <c r="Q90" s="164">
        <f>'AEO T33 Other Mfg 2022 Raw'!T72</f>
        <v>2.0704690000000001</v>
      </c>
      <c r="R90" s="164">
        <f>'AEO T33 Other Mfg 2022 Raw'!U72</f>
        <v>2.1025339999999999</v>
      </c>
      <c r="S90" s="164">
        <f>'AEO T33 Other Mfg 2022 Raw'!V72</f>
        <v>2.1349070000000001</v>
      </c>
      <c r="T90" s="164">
        <f>'AEO T33 Other Mfg 2022 Raw'!W72</f>
        <v>2.1678510000000002</v>
      </c>
      <c r="U90" s="164">
        <f>'AEO T33 Other Mfg 2022 Raw'!X72</f>
        <v>2.2006100000000002</v>
      </c>
      <c r="V90" s="164">
        <f>'AEO T33 Other Mfg 2022 Raw'!Y72</f>
        <v>2.2344400000000002</v>
      </c>
      <c r="W90" s="164">
        <f>'AEO T33 Other Mfg 2022 Raw'!Z72</f>
        <v>2.2684549999999999</v>
      </c>
      <c r="X90" s="164">
        <f>'AEO T33 Other Mfg 2022 Raw'!AA72</f>
        <v>2.3033269999999999</v>
      </c>
      <c r="Y90" s="164">
        <f>'AEO T33 Other Mfg 2022 Raw'!AB72</f>
        <v>2.339483</v>
      </c>
      <c r="Z90" s="164">
        <f>'AEO T33 Other Mfg 2022 Raw'!AC72</f>
        <v>2.3764949999999998</v>
      </c>
      <c r="AA90" s="164">
        <f>'AEO T33 Other Mfg 2022 Raw'!AD72</f>
        <v>2.414504</v>
      </c>
      <c r="AB90" s="164">
        <f>'AEO T33 Other Mfg 2022 Raw'!AE72</f>
        <v>2.4534609999999999</v>
      </c>
      <c r="AC90" s="164">
        <f>'AEO T33 Other Mfg 2022 Raw'!AF72</f>
        <v>2.494065</v>
      </c>
      <c r="AD90" s="164">
        <f>'AEO T33 Other Mfg 2022 Raw'!AG72</f>
        <v>2.5358179999999999</v>
      </c>
      <c r="AE90" s="164">
        <f>'AEO T33 Other Mfg 2022 Raw'!AH72</f>
        <v>2.5789499999999999</v>
      </c>
      <c r="AF90" s="164">
        <f>'AEO T33 Other Mfg 2022 Raw'!AI72</f>
        <v>2.6242019999999999</v>
      </c>
      <c r="AG90" s="256">
        <f>'AEO T33 Other Mfg 2022 Raw'!AJ72</f>
        <v>1.9E-2</v>
      </c>
    </row>
    <row r="91" spans="1:34" ht="15" customHeight="1" x14ac:dyDescent="0.25">
      <c r="B91" s="261" t="s">
        <v>2136</v>
      </c>
      <c r="C91" s="262"/>
      <c r="D91" s="262"/>
      <c r="E91" s="262"/>
      <c r="F91" s="262"/>
      <c r="G91" s="262"/>
      <c r="H91" s="262"/>
      <c r="I91" s="262"/>
      <c r="J91" s="262"/>
      <c r="K91" s="262"/>
      <c r="L91" s="262"/>
      <c r="M91" s="262"/>
      <c r="N91" s="262"/>
      <c r="O91" s="262"/>
      <c r="P91" s="262"/>
      <c r="Q91" s="262"/>
      <c r="R91" s="262"/>
      <c r="S91" s="262"/>
      <c r="T91" s="262"/>
      <c r="U91" s="262"/>
      <c r="V91" s="262"/>
      <c r="W91" s="262"/>
      <c r="X91" s="262"/>
      <c r="Y91" s="262"/>
      <c r="Z91" s="262"/>
      <c r="AA91" s="262"/>
      <c r="AB91" s="262"/>
      <c r="AC91" s="262"/>
      <c r="AD91" s="262"/>
      <c r="AE91" s="262"/>
      <c r="AF91" s="262"/>
      <c r="AG91" s="262"/>
      <c r="AH91" s="223"/>
    </row>
    <row r="92" spans="1:34" ht="15" customHeight="1" x14ac:dyDescent="0.25">
      <c r="B92" s="32" t="s">
        <v>2137</v>
      </c>
    </row>
    <row r="93" spans="1:34" ht="15" customHeight="1" x14ac:dyDescent="0.25">
      <c r="B93" s="32" t="s">
        <v>2138</v>
      </c>
    </row>
    <row r="94" spans="1:34" ht="15" customHeight="1" x14ac:dyDescent="0.25">
      <c r="B94" s="32" t="s">
        <v>2123</v>
      </c>
    </row>
    <row r="95" spans="1:34" ht="15" customHeight="1" x14ac:dyDescent="0.25">
      <c r="B95" s="32" t="s">
        <v>2139</v>
      </c>
    </row>
    <row r="96" spans="1:34" ht="15" customHeight="1" x14ac:dyDescent="0.25">
      <c r="B96" s="32" t="s">
        <v>2140</v>
      </c>
    </row>
    <row r="97" spans="2:2" ht="12" customHeight="1" x14ac:dyDescent="0.25">
      <c r="B97" s="32" t="s">
        <v>2125</v>
      </c>
    </row>
    <row r="98" spans="2:2" ht="15" customHeight="1" x14ac:dyDescent="0.25">
      <c r="B98" s="32" t="s">
        <v>2156</v>
      </c>
    </row>
    <row r="99" spans="2:2" ht="15" customHeight="1" x14ac:dyDescent="0.25">
      <c r="B99" s="32" t="s">
        <v>2126</v>
      </c>
    </row>
    <row r="100" spans="2:2" ht="15" customHeight="1" x14ac:dyDescent="0.25">
      <c r="B100" s="32" t="s">
        <v>2157</v>
      </c>
    </row>
    <row r="101" spans="2:2" ht="15" customHeight="1" x14ac:dyDescent="0.25">
      <c r="B101" s="32" t="s">
        <v>2141</v>
      </c>
    </row>
    <row r="102" spans="2:2" ht="15" customHeight="1" x14ac:dyDescent="0.25">
      <c r="B102" s="32" t="s">
        <v>2142</v>
      </c>
    </row>
    <row r="103" spans="2:2" ht="15" customHeight="1" x14ac:dyDescent="0.25"/>
    <row r="104" spans="2:2" ht="12" customHeight="1" x14ac:dyDescent="0.25"/>
    <row r="105" spans="2:2" ht="15" customHeight="1" x14ac:dyDescent="0.25"/>
    <row r="106" spans="2:2" ht="15" customHeight="1" x14ac:dyDescent="0.25"/>
    <row r="107" spans="2:2" ht="15" customHeight="1" x14ac:dyDescent="0.25"/>
    <row r="108" spans="2:2" ht="15" customHeight="1" x14ac:dyDescent="0.25"/>
    <row r="109" spans="2:2" ht="15" customHeight="1" x14ac:dyDescent="0.25"/>
    <row r="110" spans="2:2" ht="12" customHeight="1" x14ac:dyDescent="0.25"/>
    <row r="111" spans="2:2" ht="15" customHeight="1" x14ac:dyDescent="0.25"/>
    <row r="112" spans="2:2" ht="15" customHeight="1" x14ac:dyDescent="0.25"/>
    <row r="113" ht="15" customHeight="1" x14ac:dyDescent="0.25"/>
    <row r="114" ht="12" customHeight="1" x14ac:dyDescent="0.25"/>
    <row r="115" ht="15" customHeight="1" x14ac:dyDescent="0.25"/>
    <row r="116" ht="15" customHeight="1" x14ac:dyDescent="0.25"/>
    <row r="117" ht="15" customHeight="1" x14ac:dyDescent="0.25"/>
    <row r="118" ht="15" customHeight="1" x14ac:dyDescent="0.25"/>
    <row r="119" ht="15" customHeight="1" x14ac:dyDescent="0.25"/>
    <row r="120" ht="12" customHeight="1" x14ac:dyDescent="0.25"/>
    <row r="121" ht="15" customHeight="1" x14ac:dyDescent="0.25"/>
    <row r="122" ht="15" customHeight="1" x14ac:dyDescent="0.25"/>
    <row r="123" ht="15" customHeight="1" x14ac:dyDescent="0.25"/>
    <row r="124" ht="15" customHeight="1" x14ac:dyDescent="0.25"/>
    <row r="125" ht="12"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spans="2:33" ht="15" customHeight="1" x14ac:dyDescent="0.25"/>
    <row r="146" spans="2:33" ht="15" customHeight="1" x14ac:dyDescent="0.25"/>
    <row r="147" spans="2:33" ht="15" customHeight="1" x14ac:dyDescent="0.25">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row>
    <row r="148" spans="2:33" ht="15" customHeight="1" x14ac:dyDescent="0.25"/>
    <row r="149" spans="2:33" ht="15" customHeight="1" x14ac:dyDescent="0.25"/>
    <row r="150" spans="2:33" ht="15" customHeight="1" x14ac:dyDescent="0.25"/>
    <row r="151" spans="2:33" ht="15" customHeight="1" x14ac:dyDescent="0.25"/>
    <row r="152" spans="2:33" ht="15" customHeight="1" x14ac:dyDescent="0.25"/>
    <row r="153" spans="2:33" ht="15" customHeight="1" x14ac:dyDescent="0.25"/>
    <row r="154" spans="2:33" ht="15" customHeight="1" x14ac:dyDescent="0.25"/>
    <row r="155" spans="2:33" ht="15" customHeight="1" x14ac:dyDescent="0.25"/>
    <row r="156" spans="2:33" ht="15" customHeight="1" x14ac:dyDescent="0.25"/>
    <row r="157" spans="2:33" ht="15" customHeight="1" x14ac:dyDescent="0.25"/>
    <row r="158" spans="2:33" ht="15" customHeight="1" x14ac:dyDescent="0.25"/>
    <row r="159" spans="2:33" ht="15" customHeight="1" x14ac:dyDescent="0.25"/>
    <row r="160" spans="2:33"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2"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2" customHeight="1" x14ac:dyDescent="0.25"/>
    <row r="226" ht="15" customHeight="1" x14ac:dyDescent="0.25"/>
    <row r="227" ht="12" customHeight="1" x14ac:dyDescent="0.25"/>
    <row r="228" ht="15" customHeight="1" x14ac:dyDescent="0.25"/>
    <row r="229" ht="15" customHeight="1" x14ac:dyDescent="0.25"/>
    <row r="230" ht="15" customHeight="1" x14ac:dyDescent="0.25"/>
    <row r="231" ht="15" customHeight="1" x14ac:dyDescent="0.25"/>
    <row r="232" ht="12" customHeight="1" x14ac:dyDescent="0.25"/>
    <row r="233" ht="15" customHeight="1" x14ac:dyDescent="0.25"/>
    <row r="234" ht="15" customHeight="1" x14ac:dyDescent="0.25"/>
    <row r="235" ht="15" customHeight="1" x14ac:dyDescent="0.25"/>
    <row r="236" ht="12" customHeight="1" x14ac:dyDescent="0.25"/>
    <row r="237" ht="15" customHeight="1" x14ac:dyDescent="0.25"/>
    <row r="238" ht="15" customHeight="1" x14ac:dyDescent="0.25"/>
    <row r="239" ht="15" customHeight="1" x14ac:dyDescent="0.25"/>
    <row r="240" ht="15" customHeight="1" x14ac:dyDescent="0.25"/>
    <row r="241" ht="12" customHeight="1" x14ac:dyDescent="0.25"/>
    <row r="242" ht="15" customHeight="1" x14ac:dyDescent="0.25"/>
    <row r="243" ht="15" customHeight="1" x14ac:dyDescent="0.25"/>
    <row r="244" ht="12"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spans="2:33" ht="15" customHeight="1" x14ac:dyDescent="0.25"/>
    <row r="274" spans="2:33" ht="15" customHeight="1" x14ac:dyDescent="0.25"/>
    <row r="275" spans="2:33" ht="15" customHeight="1" x14ac:dyDescent="0.25"/>
    <row r="276" spans="2:33" ht="15" customHeight="1" x14ac:dyDescent="0.25"/>
    <row r="277" spans="2:33" ht="15" customHeight="1" x14ac:dyDescent="0.25"/>
    <row r="278" spans="2:33" ht="15" customHeight="1" x14ac:dyDescent="0.25"/>
    <row r="279" spans="2:33" ht="15" customHeight="1" x14ac:dyDescent="0.25"/>
    <row r="280" spans="2:33" ht="15" customHeight="1" x14ac:dyDescent="0.25"/>
    <row r="281" spans="2:33" ht="15" customHeight="1" x14ac:dyDescent="0.25"/>
    <row r="282" spans="2:33" ht="15" customHeight="1" x14ac:dyDescent="0.25"/>
    <row r="283" spans="2:33"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row>
    <row r="284" spans="2:33" ht="15" customHeight="1" x14ac:dyDescent="0.25"/>
    <row r="285" spans="2:33" ht="15" customHeight="1" x14ac:dyDescent="0.25"/>
    <row r="286" spans="2:33" ht="15" customHeight="1" x14ac:dyDescent="0.25"/>
    <row r="287" spans="2:33" ht="15" customHeight="1" x14ac:dyDescent="0.25"/>
    <row r="288" spans="2:3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2" customHeight="1" x14ac:dyDescent="0.25"/>
    <row r="323" ht="15" customHeight="1" x14ac:dyDescent="0.25"/>
    <row r="324" ht="12" customHeight="1" x14ac:dyDescent="0.25"/>
    <row r="325" ht="15" customHeight="1" x14ac:dyDescent="0.25"/>
    <row r="326" ht="12" customHeight="1" x14ac:dyDescent="0.25"/>
    <row r="327" ht="15" customHeight="1" x14ac:dyDescent="0.25"/>
    <row r="328" ht="15" customHeight="1" x14ac:dyDescent="0.25"/>
    <row r="329" ht="15" customHeight="1" x14ac:dyDescent="0.25"/>
    <row r="330" ht="15" customHeight="1" x14ac:dyDescent="0.25"/>
    <row r="331" ht="12"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2:33" ht="15" customHeight="1" x14ac:dyDescent="0.25"/>
    <row r="354" spans="2:33" ht="15" customHeight="1" x14ac:dyDescent="0.25"/>
    <row r="355" spans="2:33" ht="15" customHeight="1" x14ac:dyDescent="0.25"/>
    <row r="356" spans="2:33" ht="15" customHeight="1" x14ac:dyDescent="0.25"/>
    <row r="357" spans="2:33" ht="15" customHeight="1" x14ac:dyDescent="0.25"/>
    <row r="358" spans="2:33" ht="15" customHeight="1" x14ac:dyDescent="0.25"/>
    <row r="359" spans="2:33" ht="15" customHeight="1" x14ac:dyDescent="0.25"/>
    <row r="360" spans="2:33" ht="15" customHeight="1" x14ac:dyDescent="0.25"/>
    <row r="361" spans="2:33" ht="15" customHeight="1" x14ac:dyDescent="0.25"/>
    <row r="362" spans="2:33" ht="15" customHeight="1" x14ac:dyDescent="0.25"/>
    <row r="363" spans="2:33" ht="15" customHeight="1" x14ac:dyDescent="0.25"/>
    <row r="364" spans="2:33" ht="15" customHeight="1" x14ac:dyDescent="0.25"/>
    <row r="365" spans="2:33" ht="12" customHeight="1" x14ac:dyDescent="0.25"/>
    <row r="366" spans="2:33" ht="15" customHeight="1" x14ac:dyDescent="0.25"/>
    <row r="367" spans="2:33" ht="15" customHeight="1" x14ac:dyDescent="0.25"/>
    <row r="368" spans="2:33"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row>
    <row r="369" ht="15" customHeight="1" x14ac:dyDescent="0.25"/>
    <row r="370" ht="15"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2"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2" customHeight="1" x14ac:dyDescent="0.25"/>
    <row r="492" ht="15" customHeight="1" x14ac:dyDescent="0.25"/>
    <row r="493" ht="15" customHeight="1" x14ac:dyDescent="0.25"/>
    <row r="494" ht="12"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2" customHeight="1" x14ac:dyDescent="0.25"/>
    <row r="509" ht="15" customHeight="1" x14ac:dyDescent="0.25"/>
    <row r="510" ht="15" customHeight="1" x14ac:dyDescent="0.25"/>
    <row r="511" ht="12" customHeight="1" x14ac:dyDescent="0.25"/>
    <row r="512" ht="12"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2"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2"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row>
    <row r="552" spans="2:33" ht="15" customHeight="1" x14ac:dyDescent="0.25"/>
    <row r="553" spans="2:33" ht="15" customHeight="1" x14ac:dyDescent="0.25"/>
    <row r="554" spans="2:33" ht="15" customHeight="1" x14ac:dyDescent="0.25"/>
    <row r="555" spans="2:33" ht="15" customHeight="1" x14ac:dyDescent="0.25"/>
    <row r="556" spans="2:33" ht="15" customHeight="1" x14ac:dyDescent="0.25"/>
    <row r="557" spans="2:33" ht="15" customHeight="1" x14ac:dyDescent="0.25"/>
    <row r="558" spans="2:33" ht="15" customHeight="1" x14ac:dyDescent="0.25"/>
    <row r="559" spans="2:33" ht="15" customHeight="1" x14ac:dyDescent="0.25"/>
    <row r="560" spans="2:33"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2"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2"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2" customHeight="1" x14ac:dyDescent="0.25"/>
    <row r="623" ht="15" customHeight="1" x14ac:dyDescent="0.25"/>
    <row r="624" ht="15" customHeight="1" x14ac:dyDescent="0.25"/>
    <row r="625" ht="12"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spans="2:33" ht="15" customHeight="1" x14ac:dyDescent="0.25"/>
    <row r="642" spans="2:33" ht="15" customHeight="1" x14ac:dyDescent="0.25"/>
    <row r="643" spans="2:33"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row>
    <row r="644" spans="2:33" ht="15" customHeight="1" x14ac:dyDescent="0.25"/>
    <row r="645" spans="2:33" ht="15" customHeight="1" x14ac:dyDescent="0.25"/>
    <row r="646" spans="2:33" ht="15" customHeight="1" x14ac:dyDescent="0.25"/>
    <row r="647" spans="2:33" ht="15" customHeight="1" x14ac:dyDescent="0.25"/>
    <row r="648" spans="2:33" ht="15" customHeight="1" x14ac:dyDescent="0.25"/>
    <row r="649" spans="2:33" ht="15" customHeight="1" x14ac:dyDescent="0.25"/>
    <row r="650" spans="2:33" ht="15" customHeight="1" x14ac:dyDescent="0.25"/>
    <row r="651" spans="2:33" ht="15" customHeight="1" x14ac:dyDescent="0.25"/>
    <row r="652" spans="2:33" ht="15" customHeight="1" x14ac:dyDescent="0.25"/>
    <row r="653" spans="2:33" ht="15" customHeight="1" x14ac:dyDescent="0.25"/>
    <row r="654" spans="2:33" ht="15" customHeight="1" x14ac:dyDescent="0.25"/>
    <row r="655" spans="2:33" ht="12" customHeight="1" x14ac:dyDescent="0.25"/>
    <row r="656" spans="2:3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2"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2"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2" customHeight="1" x14ac:dyDescent="0.25"/>
    <row r="700" ht="15" customHeight="1" x14ac:dyDescent="0.25"/>
    <row r="701" ht="15" customHeight="1" x14ac:dyDescent="0.25"/>
    <row r="702" ht="12"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row>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2"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2" customHeight="1" x14ac:dyDescent="0.25"/>
    <row r="790" ht="15" customHeight="1" x14ac:dyDescent="0.25"/>
    <row r="791" ht="15" customHeight="1" x14ac:dyDescent="0.25"/>
    <row r="792" ht="12"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spans="2:33" ht="15" customHeight="1" x14ac:dyDescent="0.25"/>
    <row r="802" spans="2:33" ht="15" customHeight="1" x14ac:dyDescent="0.25"/>
    <row r="803" spans="2:33" ht="15" customHeight="1" x14ac:dyDescent="0.25"/>
    <row r="804" spans="2:33" ht="15" customHeight="1" x14ac:dyDescent="0.25"/>
    <row r="805" spans="2:33" ht="15" customHeight="1" x14ac:dyDescent="0.25"/>
    <row r="806" spans="2:33" ht="15" customHeight="1" x14ac:dyDescent="0.25"/>
    <row r="807" spans="2:33" ht="15" customHeight="1" x14ac:dyDescent="0.25"/>
    <row r="808" spans="2:33" ht="15" customHeight="1" x14ac:dyDescent="0.25"/>
    <row r="809" spans="2:33" ht="15" customHeight="1" x14ac:dyDescent="0.25"/>
    <row r="810" spans="2:33"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row>
    <row r="811" spans="2:33" ht="15" customHeight="1" x14ac:dyDescent="0.25"/>
    <row r="812" spans="2:33" ht="15" customHeight="1" x14ac:dyDescent="0.25"/>
    <row r="813" spans="2:33" ht="15" customHeight="1" x14ac:dyDescent="0.25"/>
    <row r="814" spans="2:33" ht="15" customHeight="1" x14ac:dyDescent="0.25"/>
    <row r="815" spans="2:33" ht="15" customHeight="1" x14ac:dyDescent="0.25"/>
    <row r="816" spans="2:33"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2"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2" customHeight="1" x14ac:dyDescent="0.25"/>
    <row r="869" ht="15" customHeight="1" x14ac:dyDescent="0.25"/>
    <row r="870" ht="15" customHeight="1" x14ac:dyDescent="0.25"/>
    <row r="871" ht="12"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row>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2"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2"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2"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row r="970" spans="2:33" ht="15" customHeight="1" x14ac:dyDescent="0.25"/>
    <row r="971" spans="2:33" ht="15" customHeight="1" x14ac:dyDescent="0.25"/>
    <row r="972" spans="2:33" ht="15" customHeight="1" x14ac:dyDescent="0.25"/>
    <row r="973" spans="2:33"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row>
    <row r="974" spans="2:33" ht="15" customHeight="1" x14ac:dyDescent="0.25"/>
    <row r="975" spans="2:33" ht="15" customHeight="1" x14ac:dyDescent="0.25"/>
    <row r="976" spans="2:33"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2"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2"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spans="2:33" ht="15" customHeight="1" x14ac:dyDescent="0.25">
      <c r="B1073" s="259"/>
      <c r="C1073" s="259"/>
      <c r="D1073" s="259"/>
      <c r="E1073" s="259"/>
      <c r="F1073" s="259"/>
      <c r="G1073" s="259"/>
      <c r="H1073" s="259"/>
      <c r="I1073" s="259"/>
      <c r="J1073" s="259"/>
      <c r="K1073" s="259"/>
      <c r="L1073" s="259"/>
      <c r="M1073" s="259"/>
      <c r="N1073" s="259"/>
      <c r="O1073" s="259"/>
      <c r="P1073" s="259"/>
      <c r="Q1073" s="259"/>
      <c r="R1073" s="259"/>
      <c r="S1073" s="259"/>
      <c r="T1073" s="259"/>
      <c r="U1073" s="259"/>
      <c r="V1073" s="259"/>
      <c r="W1073" s="259"/>
      <c r="X1073" s="259"/>
      <c r="Y1073" s="259"/>
      <c r="Z1073" s="259"/>
      <c r="AA1073" s="259"/>
      <c r="AB1073" s="259"/>
      <c r="AC1073" s="259"/>
      <c r="AD1073" s="259"/>
      <c r="AE1073" s="259"/>
      <c r="AF1073" s="259"/>
      <c r="AG1073" s="259"/>
    </row>
    <row r="1074" spans="2:33" ht="15" customHeight="1" x14ac:dyDescent="0.25"/>
    <row r="1075" spans="2:33" ht="15" customHeight="1" x14ac:dyDescent="0.25"/>
    <row r="1076" spans="2:33" ht="15" customHeight="1" x14ac:dyDescent="0.25"/>
    <row r="1077" spans="2:33" ht="15" customHeight="1" x14ac:dyDescent="0.25"/>
    <row r="1078" spans="2:33" ht="15" customHeight="1" x14ac:dyDescent="0.25"/>
    <row r="1079" spans="2:33" ht="15" customHeight="1" x14ac:dyDescent="0.25"/>
    <row r="1080" spans="2:33" ht="15" customHeight="1" x14ac:dyDescent="0.25"/>
    <row r="1081" spans="2:33" ht="15" customHeight="1" x14ac:dyDescent="0.25"/>
    <row r="1082" spans="2:33" ht="15" customHeight="1" x14ac:dyDescent="0.25"/>
    <row r="1083" spans="2:33" ht="15" customHeight="1" x14ac:dyDescent="0.25"/>
    <row r="1084" spans="2:33" ht="15" customHeight="1" x14ac:dyDescent="0.25"/>
    <row r="1085" spans="2:33" ht="12" customHeight="1" x14ac:dyDescent="0.25"/>
    <row r="1086" spans="2:33" ht="12" customHeight="1" x14ac:dyDescent="0.25"/>
    <row r="1087" spans="2:33" ht="12" customHeight="1" x14ac:dyDescent="0.25"/>
    <row r="1088" spans="2:33" ht="12" customHeight="1" x14ac:dyDescent="0.25"/>
    <row r="1089" ht="12" customHeight="1" x14ac:dyDescent="0.25"/>
    <row r="1090" ht="12"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2"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2" customHeight="1" x14ac:dyDescent="0.25"/>
    <row r="1125" ht="15" customHeight="1" x14ac:dyDescent="0.25"/>
    <row r="1126" ht="15" customHeight="1" x14ac:dyDescent="0.25"/>
    <row r="1127" ht="12" customHeight="1" x14ac:dyDescent="0.25"/>
    <row r="1128" ht="12"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spans="2:33" ht="15" customHeight="1" x14ac:dyDescent="0.25"/>
    <row r="1138" spans="2:33" ht="15" customHeight="1" x14ac:dyDescent="0.25"/>
    <row r="1139" spans="2:33" ht="15" customHeight="1" x14ac:dyDescent="0.25"/>
    <row r="1140" spans="2:33" ht="15" customHeight="1" x14ac:dyDescent="0.25"/>
    <row r="1141" spans="2:33" ht="15" customHeight="1" x14ac:dyDescent="0.25"/>
    <row r="1142" spans="2:33" ht="15" customHeight="1" x14ac:dyDescent="0.25"/>
    <row r="1143" spans="2:33" ht="15" customHeight="1" x14ac:dyDescent="0.25"/>
    <row r="1144" spans="2:33" ht="15" customHeight="1" x14ac:dyDescent="0.25"/>
    <row r="1145" spans="2:33" ht="15" customHeight="1" x14ac:dyDescent="0.25">
      <c r="B1145" s="259"/>
      <c r="C1145" s="259"/>
      <c r="D1145" s="259"/>
      <c r="E1145" s="259"/>
      <c r="F1145" s="259"/>
      <c r="G1145" s="259"/>
      <c r="H1145" s="259"/>
      <c r="I1145" s="259"/>
      <c r="J1145" s="259"/>
      <c r="K1145" s="259"/>
      <c r="L1145" s="259"/>
      <c r="M1145" s="259"/>
      <c r="N1145" s="259"/>
      <c r="O1145" s="259"/>
      <c r="P1145" s="259"/>
      <c r="Q1145" s="259"/>
      <c r="R1145" s="259"/>
      <c r="S1145" s="259"/>
      <c r="T1145" s="259"/>
      <c r="U1145" s="259"/>
      <c r="V1145" s="259"/>
      <c r="W1145" s="259"/>
      <c r="X1145" s="259"/>
      <c r="Y1145" s="259"/>
      <c r="Z1145" s="259"/>
      <c r="AA1145" s="259"/>
      <c r="AB1145" s="259"/>
      <c r="AC1145" s="259"/>
      <c r="AD1145" s="259"/>
      <c r="AE1145" s="259"/>
      <c r="AF1145" s="259"/>
      <c r="AG1145" s="259"/>
    </row>
    <row r="1146" spans="2:33" ht="15" customHeight="1" x14ac:dyDescent="0.25"/>
    <row r="1147" spans="2:33" ht="15" customHeight="1" x14ac:dyDescent="0.25"/>
    <row r="1148" spans="2:33" ht="15" customHeight="1" x14ac:dyDescent="0.25"/>
    <row r="1149" spans="2:33" ht="15" customHeight="1" x14ac:dyDescent="0.25"/>
    <row r="1150" spans="2:33" ht="15" customHeight="1" x14ac:dyDescent="0.25"/>
    <row r="1151" spans="2:33" ht="15" customHeight="1" x14ac:dyDescent="0.25"/>
    <row r="1152" spans="2:33"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2"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2"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2"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2" customHeight="1" x14ac:dyDescent="0.25"/>
    <row r="1221" ht="12"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2"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2"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2"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2" customHeight="1" x14ac:dyDescent="0.25"/>
    <row r="1257" ht="12" customHeight="1" x14ac:dyDescent="0.25"/>
    <row r="1258" ht="15" customHeight="1" x14ac:dyDescent="0.25"/>
    <row r="1259" ht="15" customHeight="1" x14ac:dyDescent="0.25"/>
    <row r="1260" ht="15" customHeight="1" x14ac:dyDescent="0.25"/>
    <row r="1261" ht="12"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5" customHeight="1" x14ac:dyDescent="0.25"/>
    <row r="1276" spans="2:33" ht="15" customHeight="1" x14ac:dyDescent="0.25"/>
    <row r="1277" spans="2:33" ht="15" customHeight="1" x14ac:dyDescent="0.25"/>
    <row r="1278" spans="2:33" ht="15" customHeight="1" x14ac:dyDescent="0.25"/>
    <row r="1279" spans="2:33" ht="15" customHeight="1" x14ac:dyDescent="0.25">
      <c r="B1279" s="259"/>
      <c r="C1279" s="259"/>
      <c r="D1279" s="259"/>
      <c r="E1279" s="259"/>
      <c r="F1279" s="259"/>
      <c r="G1279" s="259"/>
      <c r="H1279" s="259"/>
      <c r="I1279" s="259"/>
      <c r="J1279" s="259"/>
      <c r="K1279" s="259"/>
      <c r="L1279" s="259"/>
      <c r="M1279" s="259"/>
      <c r="N1279" s="259"/>
      <c r="O1279" s="259"/>
      <c r="P1279" s="259"/>
      <c r="Q1279" s="259"/>
      <c r="R1279" s="259"/>
      <c r="S1279" s="259"/>
      <c r="T1279" s="259"/>
      <c r="U1279" s="259"/>
      <c r="V1279" s="259"/>
      <c r="W1279" s="259"/>
      <c r="X1279" s="259"/>
      <c r="Y1279" s="259"/>
      <c r="Z1279" s="259"/>
      <c r="AA1279" s="259"/>
      <c r="AB1279" s="259"/>
      <c r="AC1279" s="259"/>
      <c r="AD1279" s="259"/>
      <c r="AE1279" s="259"/>
      <c r="AF1279" s="259"/>
      <c r="AG1279" s="259"/>
    </row>
    <row r="1280" spans="2:33"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2"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2" customHeight="1" x14ac:dyDescent="0.25"/>
    <row r="1360" ht="12" customHeight="1" x14ac:dyDescent="0.25"/>
    <row r="1361" ht="15" customHeight="1" x14ac:dyDescent="0.25"/>
    <row r="1362" ht="15" customHeight="1" x14ac:dyDescent="0.25"/>
    <row r="1363" ht="15" customHeight="1" x14ac:dyDescent="0.25"/>
    <row r="1364" ht="15" customHeight="1" x14ac:dyDescent="0.25"/>
    <row r="1365" ht="12"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2"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2" customHeight="1" x14ac:dyDescent="0.25"/>
    <row r="1378" ht="12"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spans="2:33" ht="15" customHeight="1" x14ac:dyDescent="0.25"/>
    <row r="1394" spans="2:33" ht="15" customHeight="1" x14ac:dyDescent="0.25"/>
    <row r="1395" spans="2:33" ht="15" customHeight="1" x14ac:dyDescent="0.25"/>
    <row r="1396" spans="2:33" ht="15" customHeight="1" x14ac:dyDescent="0.25"/>
    <row r="1397" spans="2:33" ht="15" customHeight="1" x14ac:dyDescent="0.25">
      <c r="B1397" s="259"/>
      <c r="C1397" s="259"/>
      <c r="D1397" s="259"/>
      <c r="E1397" s="259"/>
      <c r="F1397" s="259"/>
      <c r="G1397" s="259"/>
      <c r="H1397" s="259"/>
      <c r="I1397" s="259"/>
      <c r="J1397" s="259"/>
      <c r="K1397" s="259"/>
      <c r="L1397" s="259"/>
      <c r="M1397" s="259"/>
      <c r="N1397" s="259"/>
      <c r="O1397" s="259"/>
      <c r="P1397" s="259"/>
      <c r="Q1397" s="259"/>
      <c r="R1397" s="259"/>
      <c r="S1397" s="259"/>
      <c r="T1397" s="259"/>
      <c r="U1397" s="259"/>
      <c r="V1397" s="259"/>
      <c r="W1397" s="259"/>
      <c r="X1397" s="259"/>
      <c r="Y1397" s="259"/>
      <c r="Z1397" s="259"/>
      <c r="AA1397" s="259"/>
      <c r="AB1397" s="259"/>
      <c r="AC1397" s="259"/>
      <c r="AD1397" s="259"/>
      <c r="AE1397" s="259"/>
      <c r="AF1397" s="259"/>
      <c r="AG1397" s="259"/>
    </row>
    <row r="1398" spans="2:33" ht="15" customHeight="1" x14ac:dyDescent="0.25"/>
    <row r="1399" spans="2:33" ht="15" customHeight="1" x14ac:dyDescent="0.25"/>
    <row r="1400" spans="2:33" ht="15" customHeight="1" x14ac:dyDescent="0.25"/>
    <row r="1401" spans="2:33" ht="15" customHeight="1" x14ac:dyDescent="0.25"/>
    <row r="1402" spans="2:33" ht="15" customHeight="1" x14ac:dyDescent="0.25"/>
    <row r="1403" spans="2:33" ht="15" customHeight="1" x14ac:dyDescent="0.25"/>
    <row r="1404" spans="2:33" ht="15" customHeight="1" x14ac:dyDescent="0.25"/>
    <row r="1405" spans="2:33" ht="15" customHeight="1" x14ac:dyDescent="0.25"/>
    <row r="1406" spans="2:33" ht="15" customHeight="1" x14ac:dyDescent="0.25"/>
    <row r="1407" spans="2:33" ht="15" customHeight="1" x14ac:dyDescent="0.25"/>
    <row r="1408" spans="2:33" ht="15"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2"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2"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2" customHeight="1" x14ac:dyDescent="0.25"/>
    <row r="1460" ht="15" customHeight="1" x14ac:dyDescent="0.25"/>
    <row r="1461" ht="12" customHeight="1" x14ac:dyDescent="0.25"/>
    <row r="1462" ht="12" customHeight="1" x14ac:dyDescent="0.25"/>
    <row r="1463" ht="15" customHeight="1" x14ac:dyDescent="0.25"/>
    <row r="1464" ht="15" customHeight="1" x14ac:dyDescent="0.25"/>
    <row r="1465" ht="15" customHeight="1" x14ac:dyDescent="0.25"/>
    <row r="1466" ht="15" customHeight="1" x14ac:dyDescent="0.25"/>
    <row r="1467" ht="12"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2"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2" customHeight="1" x14ac:dyDescent="0.25"/>
    <row r="1481" ht="12" customHeight="1" x14ac:dyDescent="0.25"/>
    <row r="1482" ht="15" customHeight="1" x14ac:dyDescent="0.25"/>
    <row r="1483" ht="12"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c r="B1501" s="259"/>
      <c r="C1501" s="259"/>
      <c r="D1501" s="259"/>
      <c r="E1501" s="259"/>
      <c r="F1501" s="259"/>
      <c r="G1501" s="259"/>
      <c r="H1501" s="259"/>
      <c r="I1501" s="259"/>
      <c r="J1501" s="259"/>
      <c r="K1501" s="259"/>
      <c r="L1501" s="259"/>
      <c r="M1501" s="259"/>
      <c r="N1501" s="259"/>
      <c r="O1501" s="259"/>
      <c r="P1501" s="259"/>
      <c r="Q1501" s="259"/>
      <c r="R1501" s="259"/>
      <c r="S1501" s="259"/>
      <c r="T1501" s="259"/>
      <c r="U1501" s="259"/>
      <c r="V1501" s="259"/>
      <c r="W1501" s="259"/>
      <c r="X1501" s="259"/>
      <c r="Y1501" s="259"/>
      <c r="Z1501" s="259"/>
      <c r="AA1501" s="259"/>
      <c r="AB1501" s="259"/>
      <c r="AC1501" s="259"/>
      <c r="AD1501" s="259"/>
      <c r="AE1501" s="259"/>
      <c r="AF1501" s="259"/>
      <c r="AG1501" s="259"/>
    </row>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sheetData>
  <mergeCells count="15">
    <mergeCell ref="B1279:AG1279"/>
    <mergeCell ref="B1397:AG1397"/>
    <mergeCell ref="B1501:AG1501"/>
    <mergeCell ref="B719:AG719"/>
    <mergeCell ref="B810:AG810"/>
    <mergeCell ref="B888:AG888"/>
    <mergeCell ref="B973:AG973"/>
    <mergeCell ref="B1073:AG1073"/>
    <mergeCell ref="B1145:AG1145"/>
    <mergeCell ref="B643:AG643"/>
    <mergeCell ref="B91:AG91"/>
    <mergeCell ref="B147:AG147"/>
    <mergeCell ref="B283:AG283"/>
    <mergeCell ref="B368:AG368"/>
    <mergeCell ref="B551:AG55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C10A1-9D6C-4455-A815-1E3A4339A87B}">
  <dimension ref="A1:AJ74"/>
  <sheetViews>
    <sheetView workbookViewId="0">
      <selection sqref="A1:XFD1048576"/>
    </sheetView>
  </sheetViews>
  <sheetFormatPr defaultRowHeight="15" x14ac:dyDescent="0.25"/>
  <cols>
    <col min="1" max="16384" width="9.140625" style="248"/>
  </cols>
  <sheetData>
    <row r="1" spans="1:36" x14ac:dyDescent="0.25">
      <c r="A1" s="248" t="s">
        <v>3559</v>
      </c>
    </row>
    <row r="2" spans="1:36" x14ac:dyDescent="0.25">
      <c r="A2" s="248" t="s">
        <v>3560</v>
      </c>
    </row>
    <row r="3" spans="1:36" x14ac:dyDescent="0.25">
      <c r="A3" s="248" t="s">
        <v>3561</v>
      </c>
    </row>
    <row r="4" spans="1:36" x14ac:dyDescent="0.25">
      <c r="A4" s="248" t="s">
        <v>2454</v>
      </c>
    </row>
    <row r="5" spans="1:36" x14ac:dyDescent="0.25">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873</v>
      </c>
      <c r="C6" s="248" t="s">
        <v>3562</v>
      </c>
    </row>
    <row r="7" spans="1:36" x14ac:dyDescent="0.25">
      <c r="A7" s="248" t="s">
        <v>3563</v>
      </c>
      <c r="C7" s="248" t="s">
        <v>3564</v>
      </c>
    </row>
    <row r="8" spans="1:36" x14ac:dyDescent="0.25">
      <c r="A8" s="248" t="s">
        <v>1976</v>
      </c>
      <c r="B8" s="248" t="s">
        <v>3565</v>
      </c>
      <c r="C8" s="248" t="s">
        <v>3566</v>
      </c>
      <c r="D8" s="248" t="s">
        <v>2470</v>
      </c>
      <c r="F8" s="248">
        <v>0.219081</v>
      </c>
      <c r="G8" s="248">
        <v>0.21934400000000001</v>
      </c>
      <c r="H8" s="248">
        <v>0.22503400000000001</v>
      </c>
      <c r="I8" s="248">
        <v>0.22643099999999999</v>
      </c>
      <c r="J8" s="248">
        <v>0.22633200000000001</v>
      </c>
      <c r="K8" s="248">
        <v>0.22076899999999999</v>
      </c>
      <c r="L8" s="248">
        <v>0.212481</v>
      </c>
      <c r="M8" s="248">
        <v>0.20275000000000001</v>
      </c>
      <c r="N8" s="248">
        <v>0.19229199999999999</v>
      </c>
      <c r="O8" s="248">
        <v>0.18066199999999999</v>
      </c>
      <c r="P8" s="248">
        <v>0.16844700000000001</v>
      </c>
      <c r="Q8" s="248">
        <v>0.155553</v>
      </c>
      <c r="R8" s="248">
        <v>0.14210600000000001</v>
      </c>
      <c r="S8" s="248">
        <v>0.128807</v>
      </c>
      <c r="T8" s="248">
        <v>0.116005</v>
      </c>
      <c r="U8" s="248">
        <v>0.10319</v>
      </c>
      <c r="V8" s="248">
        <v>9.0566999999999995E-2</v>
      </c>
      <c r="W8" s="248">
        <v>7.8028E-2</v>
      </c>
      <c r="X8" s="248">
        <v>6.5644999999999995E-2</v>
      </c>
      <c r="Y8" s="248">
        <v>5.8990000000000001E-2</v>
      </c>
      <c r="Z8" s="248">
        <v>5.8990000000000001E-2</v>
      </c>
      <c r="AA8" s="248">
        <v>5.8990000000000001E-2</v>
      </c>
      <c r="AB8" s="248">
        <v>5.8990000000000001E-2</v>
      </c>
      <c r="AC8" s="248">
        <v>5.8990000000000001E-2</v>
      </c>
      <c r="AD8" s="248">
        <v>5.8990000000000001E-2</v>
      </c>
      <c r="AE8" s="248">
        <v>5.8990000000000001E-2</v>
      </c>
      <c r="AF8" s="248">
        <v>5.8990000000000001E-2</v>
      </c>
      <c r="AG8" s="248">
        <v>5.8990000000000001E-2</v>
      </c>
      <c r="AH8" s="248">
        <v>5.8990000000000001E-2</v>
      </c>
      <c r="AI8" s="248">
        <v>5.8990000000000001E-2</v>
      </c>
      <c r="AJ8" s="251">
        <v>-4.3999999999999997E-2</v>
      </c>
    </row>
    <row r="9" spans="1:36" x14ac:dyDescent="0.25">
      <c r="A9" s="248" t="s">
        <v>1975</v>
      </c>
      <c r="B9" s="248" t="s">
        <v>3567</v>
      </c>
      <c r="C9" s="248" t="s">
        <v>3568</v>
      </c>
      <c r="D9" s="248" t="s">
        <v>2470</v>
      </c>
      <c r="F9" s="248">
        <v>388.51275600000002</v>
      </c>
      <c r="G9" s="248">
        <v>392.553833</v>
      </c>
      <c r="H9" s="248">
        <v>398.46868899999998</v>
      </c>
      <c r="I9" s="248">
        <v>402.18481400000002</v>
      </c>
      <c r="J9" s="248">
        <v>405.67071499999997</v>
      </c>
      <c r="K9" s="248">
        <v>409.46771200000001</v>
      </c>
      <c r="L9" s="248">
        <v>412.42156999999997</v>
      </c>
      <c r="M9" s="248">
        <v>414.24566700000003</v>
      </c>
      <c r="N9" s="248">
        <v>416.053833</v>
      </c>
      <c r="O9" s="248">
        <v>417.84457400000002</v>
      </c>
      <c r="P9" s="248">
        <v>419.05706800000002</v>
      </c>
      <c r="Q9" s="248">
        <v>421.45266700000002</v>
      </c>
      <c r="R9" s="248">
        <v>422.23321499999997</v>
      </c>
      <c r="S9" s="248">
        <v>422.96408100000002</v>
      </c>
      <c r="T9" s="248">
        <v>423.27752700000002</v>
      </c>
      <c r="U9" s="248">
        <v>423.73092700000001</v>
      </c>
      <c r="V9" s="248">
        <v>424.756348</v>
      </c>
      <c r="W9" s="248">
        <v>425.82687399999998</v>
      </c>
      <c r="X9" s="248">
        <v>427.01800500000002</v>
      </c>
      <c r="Y9" s="248">
        <v>427.84759500000001</v>
      </c>
      <c r="Z9" s="248">
        <v>428.07611100000003</v>
      </c>
      <c r="AA9" s="248">
        <v>428.64306599999998</v>
      </c>
      <c r="AB9" s="248">
        <v>429.391479</v>
      </c>
      <c r="AC9" s="248">
        <v>429.74746699999997</v>
      </c>
      <c r="AD9" s="248">
        <v>429.92080700000002</v>
      </c>
      <c r="AE9" s="248">
        <v>430.086365</v>
      </c>
      <c r="AF9" s="248">
        <v>430.23202500000002</v>
      </c>
      <c r="AG9" s="248">
        <v>431.09518400000002</v>
      </c>
      <c r="AH9" s="248">
        <v>432.178833</v>
      </c>
      <c r="AI9" s="248">
        <v>433.674622</v>
      </c>
      <c r="AJ9" s="251">
        <v>4.0000000000000001E-3</v>
      </c>
    </row>
    <row r="10" spans="1:36" x14ac:dyDescent="0.25">
      <c r="A10" s="248" t="s">
        <v>2626</v>
      </c>
      <c r="B10" s="248" t="s">
        <v>3569</v>
      </c>
      <c r="C10" s="248" t="s">
        <v>3570</v>
      </c>
      <c r="D10" s="248" t="s">
        <v>2470</v>
      </c>
      <c r="F10" s="248">
        <v>91.253371999999999</v>
      </c>
      <c r="G10" s="248">
        <v>68.451248000000007</v>
      </c>
      <c r="H10" s="248">
        <v>69.100296</v>
      </c>
      <c r="I10" s="248">
        <v>69.447586000000001</v>
      </c>
      <c r="J10" s="248">
        <v>69.786720000000003</v>
      </c>
      <c r="K10" s="248">
        <v>70.191306999999995</v>
      </c>
      <c r="L10" s="248">
        <v>70.487289000000004</v>
      </c>
      <c r="M10" s="248">
        <v>70.556083999999998</v>
      </c>
      <c r="N10" s="248">
        <v>70.739058999999997</v>
      </c>
      <c r="O10" s="248">
        <v>70.898810999999995</v>
      </c>
      <c r="P10" s="248">
        <v>70.959213000000005</v>
      </c>
      <c r="Q10" s="248">
        <v>71.628547999999995</v>
      </c>
      <c r="R10" s="248">
        <v>71.617728999999997</v>
      </c>
      <c r="S10" s="248">
        <v>71.685210999999995</v>
      </c>
      <c r="T10" s="248">
        <v>71.698470999999998</v>
      </c>
      <c r="U10" s="248">
        <v>71.749129999999994</v>
      </c>
      <c r="V10" s="248">
        <v>72.009620999999996</v>
      </c>
      <c r="W10" s="248">
        <v>72.278008</v>
      </c>
      <c r="X10" s="248">
        <v>72.510574000000005</v>
      </c>
      <c r="Y10" s="248">
        <v>72.628074999999995</v>
      </c>
      <c r="Z10" s="248">
        <v>72.559096999999994</v>
      </c>
      <c r="AA10" s="248">
        <v>72.550323000000006</v>
      </c>
      <c r="AB10" s="248">
        <v>72.548209999999997</v>
      </c>
      <c r="AC10" s="248">
        <v>72.47757</v>
      </c>
      <c r="AD10" s="248">
        <v>72.379585000000006</v>
      </c>
      <c r="AE10" s="248">
        <v>72.291190999999998</v>
      </c>
      <c r="AF10" s="248">
        <v>72.204650999999998</v>
      </c>
      <c r="AG10" s="248">
        <v>72.231796000000003</v>
      </c>
      <c r="AH10" s="248">
        <v>72.293564000000003</v>
      </c>
      <c r="AI10" s="248">
        <v>72.412880000000001</v>
      </c>
      <c r="AJ10" s="251">
        <v>-8.0000000000000002E-3</v>
      </c>
    </row>
    <row r="11" spans="1:36" x14ac:dyDescent="0.25">
      <c r="A11" s="248" t="s">
        <v>1974</v>
      </c>
      <c r="B11" s="248" t="s">
        <v>3571</v>
      </c>
      <c r="C11" s="248" t="s">
        <v>3572</v>
      </c>
      <c r="D11" s="248" t="s">
        <v>2470</v>
      </c>
      <c r="F11" s="248">
        <v>90.441254000000001</v>
      </c>
      <c r="G11" s="248">
        <v>91.867797999999993</v>
      </c>
      <c r="H11" s="248">
        <v>93.659676000000005</v>
      </c>
      <c r="I11" s="248">
        <v>94.951911999999993</v>
      </c>
      <c r="J11" s="248">
        <v>96.153899999999993</v>
      </c>
      <c r="K11" s="248">
        <v>97.414458999999994</v>
      </c>
      <c r="L11" s="248">
        <v>98.427582000000001</v>
      </c>
      <c r="M11" s="248">
        <v>99.119179000000003</v>
      </c>
      <c r="N11" s="248">
        <v>99.789124000000001</v>
      </c>
      <c r="O11" s="248">
        <v>100.40306099999999</v>
      </c>
      <c r="P11" s="248">
        <v>100.84156</v>
      </c>
      <c r="Q11" s="248">
        <v>101.50695</v>
      </c>
      <c r="R11" s="248">
        <v>101.770454</v>
      </c>
      <c r="S11" s="248">
        <v>101.993591</v>
      </c>
      <c r="T11" s="248">
        <v>102.098007</v>
      </c>
      <c r="U11" s="248">
        <v>102.234413</v>
      </c>
      <c r="V11" s="248">
        <v>102.51129899999999</v>
      </c>
      <c r="W11" s="248">
        <v>102.797836</v>
      </c>
      <c r="X11" s="248">
        <v>103.118309</v>
      </c>
      <c r="Y11" s="248">
        <v>103.356453</v>
      </c>
      <c r="Z11" s="248">
        <v>103.452393</v>
      </c>
      <c r="AA11" s="248">
        <v>103.631058</v>
      </c>
      <c r="AB11" s="248">
        <v>103.86509700000001</v>
      </c>
      <c r="AC11" s="248">
        <v>104.003952</v>
      </c>
      <c r="AD11" s="248">
        <v>104.095108</v>
      </c>
      <c r="AE11" s="248">
        <v>104.189812</v>
      </c>
      <c r="AF11" s="248">
        <v>104.278671</v>
      </c>
      <c r="AG11" s="248">
        <v>104.545303</v>
      </c>
      <c r="AH11" s="248">
        <v>104.868881</v>
      </c>
      <c r="AI11" s="248">
        <v>105.296463</v>
      </c>
      <c r="AJ11" s="251">
        <v>5.0000000000000001E-3</v>
      </c>
    </row>
    <row r="12" spans="1:36" x14ac:dyDescent="0.25">
      <c r="A12" s="248" t="s">
        <v>2481</v>
      </c>
      <c r="B12" s="248" t="s">
        <v>3573</v>
      </c>
      <c r="C12" s="248" t="s">
        <v>3574</v>
      </c>
      <c r="D12" s="248" t="s">
        <v>2470</v>
      </c>
      <c r="F12" s="248">
        <v>14.111801</v>
      </c>
      <c r="G12" s="248">
        <v>15.924009</v>
      </c>
      <c r="H12" s="248">
        <v>17.830155999999999</v>
      </c>
      <c r="I12" s="248">
        <v>19.611336000000001</v>
      </c>
      <c r="J12" s="248">
        <v>21.310462999999999</v>
      </c>
      <c r="K12" s="248">
        <v>22.933057999999999</v>
      </c>
      <c r="L12" s="248">
        <v>24.382282</v>
      </c>
      <c r="M12" s="248">
        <v>25.634840000000001</v>
      </c>
      <c r="N12" s="248">
        <v>26.693846000000001</v>
      </c>
      <c r="O12" s="248">
        <v>27.584983999999999</v>
      </c>
      <c r="P12" s="248">
        <v>28.254989999999999</v>
      </c>
      <c r="Q12" s="248">
        <v>28.693718000000001</v>
      </c>
      <c r="R12" s="248">
        <v>28.92342</v>
      </c>
      <c r="S12" s="248">
        <v>29.020925999999999</v>
      </c>
      <c r="T12" s="248">
        <v>29.083752</v>
      </c>
      <c r="U12" s="248">
        <v>29.150521999999999</v>
      </c>
      <c r="V12" s="248">
        <v>29.226165999999999</v>
      </c>
      <c r="W12" s="248">
        <v>29.302437000000001</v>
      </c>
      <c r="X12" s="248">
        <v>29.403786</v>
      </c>
      <c r="Y12" s="248">
        <v>29.492063999999999</v>
      </c>
      <c r="Z12" s="248">
        <v>29.558447000000001</v>
      </c>
      <c r="AA12" s="248">
        <v>29.645316999999999</v>
      </c>
      <c r="AB12" s="248">
        <v>29.749298</v>
      </c>
      <c r="AC12" s="248">
        <v>29.823972999999999</v>
      </c>
      <c r="AD12" s="248">
        <v>29.884930000000001</v>
      </c>
      <c r="AE12" s="248">
        <v>29.949383000000001</v>
      </c>
      <c r="AF12" s="248">
        <v>30.013531</v>
      </c>
      <c r="AG12" s="248">
        <v>30.132368</v>
      </c>
      <c r="AH12" s="248">
        <v>30.269401999999999</v>
      </c>
      <c r="AI12" s="248">
        <v>30.439450999999998</v>
      </c>
      <c r="AJ12" s="251">
        <v>2.7E-2</v>
      </c>
    </row>
    <row r="13" spans="1:36" x14ac:dyDescent="0.25">
      <c r="A13" s="248" t="s">
        <v>2484</v>
      </c>
      <c r="B13" s="248" t="s">
        <v>3575</v>
      </c>
      <c r="C13" s="248" t="s">
        <v>3576</v>
      </c>
      <c r="D13" s="248" t="s">
        <v>2470</v>
      </c>
      <c r="F13" s="248">
        <v>584.53826900000001</v>
      </c>
      <c r="G13" s="248">
        <v>569.01623500000005</v>
      </c>
      <c r="H13" s="248">
        <v>579.28381300000001</v>
      </c>
      <c r="I13" s="248">
        <v>586.42205799999999</v>
      </c>
      <c r="J13" s="248">
        <v>593.14813200000003</v>
      </c>
      <c r="K13" s="248">
        <v>600.22729500000003</v>
      </c>
      <c r="L13" s="248">
        <v>605.931152</v>
      </c>
      <c r="M13" s="248">
        <v>609.75854500000003</v>
      </c>
      <c r="N13" s="248">
        <v>613.46820100000002</v>
      </c>
      <c r="O13" s="248">
        <v>616.91204800000003</v>
      </c>
      <c r="P13" s="248">
        <v>619.28131099999996</v>
      </c>
      <c r="Q13" s="248">
        <v>623.43743900000004</v>
      </c>
      <c r="R13" s="248">
        <v>624.68688999999995</v>
      </c>
      <c r="S13" s="248">
        <v>625.79260299999999</v>
      </c>
      <c r="T13" s="248">
        <v>626.27380400000004</v>
      </c>
      <c r="U13" s="248">
        <v>626.96820100000002</v>
      </c>
      <c r="V13" s="248">
        <v>628.59399399999995</v>
      </c>
      <c r="W13" s="248">
        <v>630.283142</v>
      </c>
      <c r="X13" s="248">
        <v>632.11633300000005</v>
      </c>
      <c r="Y13" s="248">
        <v>633.38317900000004</v>
      </c>
      <c r="Z13" s="248">
        <v>633.705017</v>
      </c>
      <c r="AA13" s="248">
        <v>634.52874799999995</v>
      </c>
      <c r="AB13" s="248">
        <v>635.61303699999996</v>
      </c>
      <c r="AC13" s="248">
        <v>636.11193800000001</v>
      </c>
      <c r="AD13" s="248">
        <v>636.33941700000003</v>
      </c>
      <c r="AE13" s="248">
        <v>636.57574499999998</v>
      </c>
      <c r="AF13" s="248">
        <v>636.78784199999996</v>
      </c>
      <c r="AG13" s="248">
        <v>638.06359899999995</v>
      </c>
      <c r="AH13" s="248">
        <v>639.66967799999998</v>
      </c>
      <c r="AI13" s="248">
        <v>641.882385</v>
      </c>
      <c r="AJ13" s="251">
        <v>3.0000000000000001E-3</v>
      </c>
    </row>
    <row r="14" spans="1:36" x14ac:dyDescent="0.25">
      <c r="A14" s="248" t="s">
        <v>2437</v>
      </c>
      <c r="B14" s="248" t="s">
        <v>3577</v>
      </c>
      <c r="C14" s="248" t="s">
        <v>3578</v>
      </c>
      <c r="D14" s="248" t="s">
        <v>2470</v>
      </c>
      <c r="F14" s="248">
        <v>93.496673999999999</v>
      </c>
      <c r="G14" s="248">
        <v>93.994361999999995</v>
      </c>
      <c r="H14" s="248">
        <v>94.855873000000003</v>
      </c>
      <c r="I14" s="248">
        <v>95.364609000000002</v>
      </c>
      <c r="J14" s="248">
        <v>95.857185000000001</v>
      </c>
      <c r="K14" s="248">
        <v>96.436942999999999</v>
      </c>
      <c r="L14" s="248">
        <v>96.837654000000001</v>
      </c>
      <c r="M14" s="248">
        <v>96.940460000000002</v>
      </c>
      <c r="N14" s="248">
        <v>97.085693000000006</v>
      </c>
      <c r="O14" s="248">
        <v>97.205703999999997</v>
      </c>
      <c r="P14" s="248">
        <v>97.199843999999999</v>
      </c>
      <c r="Q14" s="248">
        <v>96.977431999999993</v>
      </c>
      <c r="R14" s="248">
        <v>96.186065999999997</v>
      </c>
      <c r="S14" s="248">
        <v>95.500450000000001</v>
      </c>
      <c r="T14" s="248">
        <v>94.734168999999994</v>
      </c>
      <c r="U14" s="248">
        <v>94.093658000000005</v>
      </c>
      <c r="V14" s="248">
        <v>93.706017000000003</v>
      </c>
      <c r="W14" s="248">
        <v>93.370148</v>
      </c>
      <c r="X14" s="248">
        <v>93.057937999999993</v>
      </c>
      <c r="Y14" s="248">
        <v>92.663955999999999</v>
      </c>
      <c r="Z14" s="248">
        <v>92.109756000000004</v>
      </c>
      <c r="AA14" s="248">
        <v>91.667907999999997</v>
      </c>
      <c r="AB14" s="248">
        <v>91.342888000000002</v>
      </c>
      <c r="AC14" s="248">
        <v>91.008499</v>
      </c>
      <c r="AD14" s="248">
        <v>90.707831999999996</v>
      </c>
      <c r="AE14" s="248">
        <v>90.448723000000001</v>
      </c>
      <c r="AF14" s="248">
        <v>90.214202999999998</v>
      </c>
      <c r="AG14" s="248">
        <v>90.141586000000004</v>
      </c>
      <c r="AH14" s="248">
        <v>90.134529000000001</v>
      </c>
      <c r="AI14" s="248">
        <v>90.210228000000001</v>
      </c>
      <c r="AJ14" s="251">
        <v>-1E-3</v>
      </c>
    </row>
    <row r="15" spans="1:36" x14ac:dyDescent="0.25">
      <c r="A15" s="248" t="s">
        <v>2498</v>
      </c>
      <c r="B15" s="248" t="s">
        <v>3579</v>
      </c>
      <c r="C15" s="248" t="s">
        <v>3580</v>
      </c>
      <c r="D15" s="248" t="s">
        <v>2470</v>
      </c>
      <c r="F15" s="248">
        <v>0</v>
      </c>
      <c r="G15" s="248">
        <v>0</v>
      </c>
      <c r="H15" s="248">
        <v>0</v>
      </c>
      <c r="I15" s="248">
        <v>0</v>
      </c>
      <c r="J15" s="248">
        <v>0</v>
      </c>
      <c r="K15" s="248">
        <v>0</v>
      </c>
      <c r="L15" s="248">
        <v>0</v>
      </c>
      <c r="M15" s="248">
        <v>0</v>
      </c>
      <c r="N15" s="248">
        <v>0</v>
      </c>
      <c r="O15" s="248">
        <v>0</v>
      </c>
      <c r="P15" s="248">
        <v>0</v>
      </c>
      <c r="Q15" s="248">
        <v>0</v>
      </c>
      <c r="R15" s="248">
        <v>0</v>
      </c>
      <c r="S15" s="248">
        <v>0</v>
      </c>
      <c r="T15" s="248">
        <v>0</v>
      </c>
      <c r="U15" s="248">
        <v>0</v>
      </c>
      <c r="V15" s="248">
        <v>0</v>
      </c>
      <c r="W15" s="248">
        <v>0</v>
      </c>
      <c r="X15" s="248">
        <v>0</v>
      </c>
      <c r="Y15" s="248">
        <v>0</v>
      </c>
      <c r="Z15" s="248">
        <v>0</v>
      </c>
      <c r="AA15" s="248">
        <v>0</v>
      </c>
      <c r="AB15" s="248">
        <v>0</v>
      </c>
      <c r="AC15" s="248">
        <v>0</v>
      </c>
      <c r="AD15" s="248">
        <v>0</v>
      </c>
      <c r="AE15" s="248">
        <v>0</v>
      </c>
      <c r="AF15" s="248">
        <v>0</v>
      </c>
      <c r="AG15" s="248">
        <v>0</v>
      </c>
      <c r="AH15" s="248">
        <v>0</v>
      </c>
      <c r="AI15" s="248">
        <v>0</v>
      </c>
      <c r="AJ15" s="248" t="s">
        <v>102</v>
      </c>
    </row>
    <row r="16" spans="1:36" x14ac:dyDescent="0.25">
      <c r="A16" s="248" t="s">
        <v>2637</v>
      </c>
      <c r="B16" s="248" t="s">
        <v>3581</v>
      </c>
      <c r="C16" s="248" t="s">
        <v>3582</v>
      </c>
      <c r="D16" s="248" t="s">
        <v>2470</v>
      </c>
      <c r="F16" s="248">
        <v>131.19357299999999</v>
      </c>
      <c r="G16" s="248">
        <v>133.38128699999999</v>
      </c>
      <c r="H16" s="248">
        <v>135.49127200000001</v>
      </c>
      <c r="I16" s="248">
        <v>136.94628900000001</v>
      </c>
      <c r="J16" s="248">
        <v>138.299713</v>
      </c>
      <c r="K16" s="248">
        <v>139.688751</v>
      </c>
      <c r="L16" s="248">
        <v>140.80461099999999</v>
      </c>
      <c r="M16" s="248">
        <v>141.67484999999999</v>
      </c>
      <c r="N16" s="248">
        <v>142.45684800000001</v>
      </c>
      <c r="O16" s="248">
        <v>143.33703600000001</v>
      </c>
      <c r="P16" s="248">
        <v>144.08062699999999</v>
      </c>
      <c r="Q16" s="248">
        <v>144.75071700000001</v>
      </c>
      <c r="R16" s="248">
        <v>145.497726</v>
      </c>
      <c r="S16" s="248">
        <v>146.11840799999999</v>
      </c>
      <c r="T16" s="248">
        <v>146.585632</v>
      </c>
      <c r="U16" s="248">
        <v>147.088562</v>
      </c>
      <c r="V16" s="248">
        <v>147.60054</v>
      </c>
      <c r="W16" s="248">
        <v>148.11631800000001</v>
      </c>
      <c r="X16" s="248">
        <v>148.729645</v>
      </c>
      <c r="Y16" s="248">
        <v>149.307816</v>
      </c>
      <c r="Z16" s="248">
        <v>149.789841</v>
      </c>
      <c r="AA16" s="248">
        <v>150.36608899999999</v>
      </c>
      <c r="AB16" s="248">
        <v>151.022186</v>
      </c>
      <c r="AC16" s="248">
        <v>151.555984</v>
      </c>
      <c r="AD16" s="248">
        <v>152.010345</v>
      </c>
      <c r="AE16" s="248">
        <v>152.46665999999999</v>
      </c>
      <c r="AF16" s="248">
        <v>152.90965299999999</v>
      </c>
      <c r="AG16" s="248">
        <v>153.62780799999999</v>
      </c>
      <c r="AH16" s="248">
        <v>154.44799800000001</v>
      </c>
      <c r="AI16" s="248">
        <v>155.39970400000001</v>
      </c>
      <c r="AJ16" s="251">
        <v>6.0000000000000001E-3</v>
      </c>
    </row>
    <row r="17" spans="1:36" x14ac:dyDescent="0.25">
      <c r="A17" s="248" t="s">
        <v>2504</v>
      </c>
      <c r="B17" s="248" t="s">
        <v>3583</v>
      </c>
      <c r="C17" s="248" t="s">
        <v>3584</v>
      </c>
      <c r="D17" s="248" t="s">
        <v>2470</v>
      </c>
      <c r="F17" s="248">
        <v>195.571777</v>
      </c>
      <c r="G17" s="248">
        <v>197.55159</v>
      </c>
      <c r="H17" s="248">
        <v>200.56167600000001</v>
      </c>
      <c r="I17" s="248">
        <v>202.47427400000001</v>
      </c>
      <c r="J17" s="248">
        <v>204.175873</v>
      </c>
      <c r="K17" s="248">
        <v>206.06899999999999</v>
      </c>
      <c r="L17" s="248">
        <v>207.47807299999999</v>
      </c>
      <c r="M17" s="248">
        <v>208.27706900000001</v>
      </c>
      <c r="N17" s="248">
        <v>209.098511</v>
      </c>
      <c r="O17" s="248">
        <v>209.98843400000001</v>
      </c>
      <c r="P17" s="248">
        <v>210.49511699999999</v>
      </c>
      <c r="Q17" s="248">
        <v>211.19882200000001</v>
      </c>
      <c r="R17" s="248">
        <v>211.82692</v>
      </c>
      <c r="S17" s="248">
        <v>212.27792400000001</v>
      </c>
      <c r="T17" s="248">
        <v>212.46191400000001</v>
      </c>
      <c r="U17" s="248">
        <v>212.76000999999999</v>
      </c>
      <c r="V17" s="248">
        <v>213.14350899999999</v>
      </c>
      <c r="W17" s="248">
        <v>213.561554</v>
      </c>
      <c r="X17" s="248">
        <v>214.08074999999999</v>
      </c>
      <c r="Y17" s="248">
        <v>214.47061199999999</v>
      </c>
      <c r="Z17" s="248">
        <v>214.66203300000001</v>
      </c>
      <c r="AA17" s="248">
        <v>215.04212999999999</v>
      </c>
      <c r="AB17" s="248">
        <v>215.54632599999999</v>
      </c>
      <c r="AC17" s="248">
        <v>215.843582</v>
      </c>
      <c r="AD17" s="248">
        <v>216.03959699999999</v>
      </c>
      <c r="AE17" s="248">
        <v>216.247772</v>
      </c>
      <c r="AF17" s="248">
        <v>216.44605999999999</v>
      </c>
      <c r="AG17" s="248">
        <v>217.03201300000001</v>
      </c>
      <c r="AH17" s="248">
        <v>217.74221800000001</v>
      </c>
      <c r="AI17" s="248">
        <v>218.677246</v>
      </c>
      <c r="AJ17" s="251">
        <v>4.0000000000000001E-3</v>
      </c>
    </row>
    <row r="18" spans="1:36" x14ac:dyDescent="0.25">
      <c r="A18" s="248" t="s">
        <v>2507</v>
      </c>
      <c r="B18" s="248" t="s">
        <v>3585</v>
      </c>
      <c r="C18" s="248" t="s">
        <v>3586</v>
      </c>
      <c r="D18" s="248" t="s">
        <v>2470</v>
      </c>
      <c r="F18" s="248">
        <v>1004.800293</v>
      </c>
      <c r="G18" s="248">
        <v>993.94348100000002</v>
      </c>
      <c r="H18" s="248">
        <v>1010.192627</v>
      </c>
      <c r="I18" s="248">
        <v>1021.207275</v>
      </c>
      <c r="J18" s="248">
        <v>1031.480957</v>
      </c>
      <c r="K18" s="248">
        <v>1042.4219969999999</v>
      </c>
      <c r="L18" s="248">
        <v>1051.051514</v>
      </c>
      <c r="M18" s="248">
        <v>1056.650879</v>
      </c>
      <c r="N18" s="248">
        <v>1062.1092530000001</v>
      </c>
      <c r="O18" s="248">
        <v>1067.443237</v>
      </c>
      <c r="P18" s="248">
        <v>1071.056885</v>
      </c>
      <c r="Q18" s="248">
        <v>1076.36438</v>
      </c>
      <c r="R18" s="248">
        <v>1078.1976320000001</v>
      </c>
      <c r="S18" s="248">
        <v>1079.689331</v>
      </c>
      <c r="T18" s="248">
        <v>1080.0555420000001</v>
      </c>
      <c r="U18" s="248">
        <v>1080.9104</v>
      </c>
      <c r="V18" s="248">
        <v>1083.044067</v>
      </c>
      <c r="W18" s="248">
        <v>1085.331177</v>
      </c>
      <c r="X18" s="248">
        <v>1087.9846190000001</v>
      </c>
      <c r="Y18" s="248">
        <v>1089.825562</v>
      </c>
      <c r="Z18" s="248">
        <v>1090.2666019999999</v>
      </c>
      <c r="AA18" s="248">
        <v>1091.6048579999999</v>
      </c>
      <c r="AB18" s="248">
        <v>1093.524414</v>
      </c>
      <c r="AC18" s="248">
        <v>1094.5200199999999</v>
      </c>
      <c r="AD18" s="248">
        <v>1095.097168</v>
      </c>
      <c r="AE18" s="248">
        <v>1095.7388920000001</v>
      </c>
      <c r="AF18" s="248">
        <v>1096.357788</v>
      </c>
      <c r="AG18" s="248">
        <v>1098.86499</v>
      </c>
      <c r="AH18" s="248">
        <v>1101.994385</v>
      </c>
      <c r="AI18" s="248">
        <v>1106.1695560000001</v>
      </c>
      <c r="AJ18" s="251">
        <v>3.0000000000000001E-3</v>
      </c>
    </row>
    <row r="19" spans="1:36" x14ac:dyDescent="0.25">
      <c r="A19" s="248" t="s">
        <v>3587</v>
      </c>
      <c r="C19" s="248" t="s">
        <v>3588</v>
      </c>
    </row>
    <row r="20" spans="1:36" x14ac:dyDescent="0.25">
      <c r="A20" s="248" t="s">
        <v>1975</v>
      </c>
      <c r="B20" s="248" t="s">
        <v>3589</v>
      </c>
      <c r="C20" s="248" t="s">
        <v>3590</v>
      </c>
      <c r="D20" s="248" t="s">
        <v>2470</v>
      </c>
      <c r="F20" s="248">
        <v>474.98690800000003</v>
      </c>
      <c r="G20" s="248">
        <v>441.69500699999998</v>
      </c>
      <c r="H20" s="248">
        <v>432.23046900000003</v>
      </c>
      <c r="I20" s="248">
        <v>437.96112099999999</v>
      </c>
      <c r="J20" s="248">
        <v>441.716858</v>
      </c>
      <c r="K20" s="248">
        <v>443.31173699999999</v>
      </c>
      <c r="L20" s="248">
        <v>444.11041299999999</v>
      </c>
      <c r="M20" s="248">
        <v>448.66555799999998</v>
      </c>
      <c r="N20" s="248">
        <v>453.41253699999999</v>
      </c>
      <c r="O20" s="248">
        <v>456.85684199999997</v>
      </c>
      <c r="P20" s="248">
        <v>460.49157700000001</v>
      </c>
      <c r="Q20" s="248">
        <v>472.85119600000002</v>
      </c>
      <c r="R20" s="248">
        <v>483.48172</v>
      </c>
      <c r="S20" s="248">
        <v>484.94503800000001</v>
      </c>
      <c r="T20" s="248">
        <v>485.81433099999998</v>
      </c>
      <c r="U20" s="248">
        <v>487.40356400000002</v>
      </c>
      <c r="V20" s="248">
        <v>493.21386699999999</v>
      </c>
      <c r="W20" s="248">
        <v>501.12341300000003</v>
      </c>
      <c r="X20" s="248">
        <v>509.802368</v>
      </c>
      <c r="Y20" s="248">
        <v>516.86120600000004</v>
      </c>
      <c r="Z20" s="248">
        <v>522.44207800000004</v>
      </c>
      <c r="AA20" s="248">
        <v>527.87506099999996</v>
      </c>
      <c r="AB20" s="248">
        <v>532.59851100000003</v>
      </c>
      <c r="AC20" s="248">
        <v>536.37933299999997</v>
      </c>
      <c r="AD20" s="248">
        <v>539.57336399999997</v>
      </c>
      <c r="AE20" s="248">
        <v>544.11016800000004</v>
      </c>
      <c r="AF20" s="248">
        <v>548.56201199999998</v>
      </c>
      <c r="AG20" s="248">
        <v>552.946777</v>
      </c>
      <c r="AH20" s="248">
        <v>558.79913299999998</v>
      </c>
      <c r="AI20" s="248">
        <v>565.42053199999998</v>
      </c>
      <c r="AJ20" s="251">
        <v>6.0000000000000001E-3</v>
      </c>
    </row>
    <row r="21" spans="1:36" x14ac:dyDescent="0.25">
      <c r="A21" s="248" t="s">
        <v>2626</v>
      </c>
      <c r="B21" s="248" t="s">
        <v>3591</v>
      </c>
      <c r="C21" s="248" t="s">
        <v>3592</v>
      </c>
      <c r="D21" s="248" t="s">
        <v>2470</v>
      </c>
      <c r="F21" s="248">
        <v>26.458548</v>
      </c>
      <c r="G21" s="248">
        <v>23.838159999999998</v>
      </c>
      <c r="H21" s="248">
        <v>23.273783000000002</v>
      </c>
      <c r="I21" s="248">
        <v>23.526437999999999</v>
      </c>
      <c r="J21" s="248">
        <v>23.686592000000001</v>
      </c>
      <c r="K21" s="248">
        <v>23.749687000000002</v>
      </c>
      <c r="L21" s="248">
        <v>23.772264</v>
      </c>
      <c r="M21" s="248">
        <v>23.992146000000002</v>
      </c>
      <c r="N21" s="248">
        <v>24.248373000000001</v>
      </c>
      <c r="O21" s="248">
        <v>24.445833</v>
      </c>
      <c r="P21" s="248">
        <v>24.688051000000002</v>
      </c>
      <c r="Q21" s="248">
        <v>25.45627</v>
      </c>
      <c r="R21" s="248">
        <v>26.134815</v>
      </c>
      <c r="S21" s="248">
        <v>26.291858999999999</v>
      </c>
      <c r="T21" s="248">
        <v>26.413675000000001</v>
      </c>
      <c r="U21" s="248">
        <v>26.582432000000001</v>
      </c>
      <c r="V21" s="248">
        <v>27.005103999999999</v>
      </c>
      <c r="W21" s="248">
        <v>27.545351</v>
      </c>
      <c r="X21" s="248">
        <v>28.127337000000001</v>
      </c>
      <c r="Y21" s="248">
        <v>28.612455000000001</v>
      </c>
      <c r="Z21" s="248">
        <v>29.014498</v>
      </c>
      <c r="AA21" s="248">
        <v>29.418665000000001</v>
      </c>
      <c r="AB21" s="248">
        <v>29.786840000000002</v>
      </c>
      <c r="AC21" s="248">
        <v>30.104900000000001</v>
      </c>
      <c r="AD21" s="248">
        <v>30.387709000000001</v>
      </c>
      <c r="AE21" s="248">
        <v>30.754158</v>
      </c>
      <c r="AF21" s="248">
        <v>31.117138000000001</v>
      </c>
      <c r="AG21" s="248">
        <v>31.477888</v>
      </c>
      <c r="AH21" s="248">
        <v>31.929745</v>
      </c>
      <c r="AI21" s="248">
        <v>32.427962999999998</v>
      </c>
      <c r="AJ21" s="251">
        <v>7.0000000000000001E-3</v>
      </c>
    </row>
    <row r="22" spans="1:36" x14ac:dyDescent="0.25">
      <c r="A22" s="248" t="s">
        <v>1974</v>
      </c>
      <c r="B22" s="248" t="s">
        <v>3593</v>
      </c>
      <c r="C22" s="248" t="s">
        <v>3594</v>
      </c>
      <c r="D22" s="248" t="s">
        <v>2470</v>
      </c>
      <c r="F22" s="248">
        <v>122.472855</v>
      </c>
      <c r="G22" s="248">
        <v>114.482788</v>
      </c>
      <c r="H22" s="248">
        <v>112.46678199999999</v>
      </c>
      <c r="I22" s="248">
        <v>114.369202</v>
      </c>
      <c r="J22" s="248">
        <v>115.70060700000001</v>
      </c>
      <c r="K22" s="248">
        <v>116.408295</v>
      </c>
      <c r="L22" s="248">
        <v>116.86644</v>
      </c>
      <c r="M22" s="248">
        <v>118.333344</v>
      </c>
      <c r="N22" s="248">
        <v>119.853043</v>
      </c>
      <c r="O22" s="248">
        <v>120.960892</v>
      </c>
      <c r="P22" s="248">
        <v>122.066925</v>
      </c>
      <c r="Q22" s="248">
        <v>125.60433999999999</v>
      </c>
      <c r="R22" s="248">
        <v>128.60591099999999</v>
      </c>
      <c r="S22" s="248">
        <v>129.02465799999999</v>
      </c>
      <c r="T22" s="248">
        <v>129.27560399999999</v>
      </c>
      <c r="U22" s="248">
        <v>129.72985800000001</v>
      </c>
      <c r="V22" s="248">
        <v>131.35887099999999</v>
      </c>
      <c r="W22" s="248">
        <v>133.56849700000001</v>
      </c>
      <c r="X22" s="248">
        <v>136.00521900000001</v>
      </c>
      <c r="Y22" s="248">
        <v>138.00079299999999</v>
      </c>
      <c r="Z22" s="248">
        <v>139.58294699999999</v>
      </c>
      <c r="AA22" s="248">
        <v>141.09257500000001</v>
      </c>
      <c r="AB22" s="248">
        <v>142.40434300000001</v>
      </c>
      <c r="AC22" s="248">
        <v>143.46511799999999</v>
      </c>
      <c r="AD22" s="248">
        <v>144.354004</v>
      </c>
      <c r="AE22" s="248">
        <v>145.61878999999999</v>
      </c>
      <c r="AF22" s="248">
        <v>146.85029599999999</v>
      </c>
      <c r="AG22" s="248">
        <v>148.04743999999999</v>
      </c>
      <c r="AH22" s="248">
        <v>149.64936800000001</v>
      </c>
      <c r="AI22" s="248">
        <v>151.46409600000001</v>
      </c>
      <c r="AJ22" s="251">
        <v>7.0000000000000001E-3</v>
      </c>
    </row>
    <row r="23" spans="1:36" x14ac:dyDescent="0.25">
      <c r="A23" s="248" t="s">
        <v>1979</v>
      </c>
      <c r="B23" s="248" t="s">
        <v>3595</v>
      </c>
      <c r="C23" s="248" t="s">
        <v>3596</v>
      </c>
      <c r="D23" s="248" t="s">
        <v>2470</v>
      </c>
      <c r="F23" s="248">
        <v>864.10217299999999</v>
      </c>
      <c r="G23" s="248">
        <v>781.90741000000003</v>
      </c>
      <c r="H23" s="248">
        <v>746.09069799999997</v>
      </c>
      <c r="I23" s="248">
        <v>867.67596400000002</v>
      </c>
      <c r="J23" s="248">
        <v>877.69671600000004</v>
      </c>
      <c r="K23" s="248">
        <v>880.97082499999999</v>
      </c>
      <c r="L23" s="248">
        <v>886.23742700000003</v>
      </c>
      <c r="M23" s="248">
        <v>886.18273899999997</v>
      </c>
      <c r="N23" s="248">
        <v>884.21057099999996</v>
      </c>
      <c r="O23" s="248">
        <v>882.59704599999998</v>
      </c>
      <c r="P23" s="248">
        <v>881.26531999999997</v>
      </c>
      <c r="Q23" s="248">
        <v>876.09893799999998</v>
      </c>
      <c r="R23" s="248">
        <v>877.83691399999998</v>
      </c>
      <c r="S23" s="248">
        <v>879.55566399999998</v>
      </c>
      <c r="T23" s="248">
        <v>880.91125499999998</v>
      </c>
      <c r="U23" s="248">
        <v>882.54125999999997</v>
      </c>
      <c r="V23" s="248">
        <v>884.00817900000004</v>
      </c>
      <c r="W23" s="248">
        <v>885.26129200000003</v>
      </c>
      <c r="X23" s="248">
        <v>886.30316200000004</v>
      </c>
      <c r="Y23" s="248">
        <v>887.355591</v>
      </c>
      <c r="Z23" s="248">
        <v>888.02075200000002</v>
      </c>
      <c r="AA23" s="248">
        <v>888.112976</v>
      </c>
      <c r="AB23" s="248">
        <v>888.21191399999998</v>
      </c>
      <c r="AC23" s="248">
        <v>887.89770499999997</v>
      </c>
      <c r="AD23" s="248">
        <v>887.64721699999996</v>
      </c>
      <c r="AE23" s="248">
        <v>888.11614999999995</v>
      </c>
      <c r="AF23" s="248">
        <v>888.38891599999999</v>
      </c>
      <c r="AG23" s="248">
        <v>888.02667199999996</v>
      </c>
      <c r="AH23" s="248">
        <v>887.15747099999999</v>
      </c>
      <c r="AI23" s="248">
        <v>886.472351</v>
      </c>
      <c r="AJ23" s="251">
        <v>1E-3</v>
      </c>
    </row>
    <row r="24" spans="1:36" x14ac:dyDescent="0.25">
      <c r="A24" s="248" t="s">
        <v>2481</v>
      </c>
      <c r="B24" s="248" t="s">
        <v>3597</v>
      </c>
      <c r="C24" s="248" t="s">
        <v>3598</v>
      </c>
      <c r="D24" s="248" t="s">
        <v>2470</v>
      </c>
      <c r="F24" s="248">
        <v>31.689114</v>
      </c>
      <c r="G24" s="248">
        <v>32.875259</v>
      </c>
      <c r="H24" s="248">
        <v>35.371395</v>
      </c>
      <c r="I24" s="248">
        <v>38.947113000000002</v>
      </c>
      <c r="J24" s="248">
        <v>42.196198000000003</v>
      </c>
      <c r="K24" s="248">
        <v>45.003292000000002</v>
      </c>
      <c r="L24" s="248">
        <v>47.452781999999999</v>
      </c>
      <c r="M24" s="248">
        <v>50.055843000000003</v>
      </c>
      <c r="N24" s="248">
        <v>52.387337000000002</v>
      </c>
      <c r="O24" s="248">
        <v>54.210856999999997</v>
      </c>
      <c r="P24" s="248">
        <v>55.644730000000003</v>
      </c>
      <c r="Q24" s="248">
        <v>57.789977999999998</v>
      </c>
      <c r="R24" s="248">
        <v>59.314781000000004</v>
      </c>
      <c r="S24" s="248">
        <v>59.458748</v>
      </c>
      <c r="T24" s="248">
        <v>59.536349999999999</v>
      </c>
      <c r="U24" s="248">
        <v>59.696311999999999</v>
      </c>
      <c r="V24" s="248">
        <v>60.383926000000002</v>
      </c>
      <c r="W24" s="248">
        <v>61.351601000000002</v>
      </c>
      <c r="X24" s="248">
        <v>62.417884999999998</v>
      </c>
      <c r="Y24" s="248">
        <v>63.285637000000001</v>
      </c>
      <c r="Z24" s="248">
        <v>63.966431</v>
      </c>
      <c r="AA24" s="248">
        <v>64.620956000000007</v>
      </c>
      <c r="AB24" s="248">
        <v>65.189498999999998</v>
      </c>
      <c r="AC24" s="248">
        <v>65.645049999999998</v>
      </c>
      <c r="AD24" s="248">
        <v>66.025504999999995</v>
      </c>
      <c r="AE24" s="248">
        <v>66.582747999999995</v>
      </c>
      <c r="AF24" s="248">
        <v>67.126182999999997</v>
      </c>
      <c r="AG24" s="248">
        <v>67.655083000000005</v>
      </c>
      <c r="AH24" s="248">
        <v>68.372451999999996</v>
      </c>
      <c r="AI24" s="248">
        <v>69.181426999999999</v>
      </c>
      <c r="AJ24" s="251">
        <v>2.7E-2</v>
      </c>
    </row>
    <row r="25" spans="1:36" x14ac:dyDescent="0.25">
      <c r="A25" s="248" t="s">
        <v>2484</v>
      </c>
      <c r="B25" s="248" t="s">
        <v>3599</v>
      </c>
      <c r="C25" s="248" t="s">
        <v>3600</v>
      </c>
      <c r="D25" s="248" t="s">
        <v>2470</v>
      </c>
      <c r="F25" s="248">
        <v>1519.709595</v>
      </c>
      <c r="G25" s="248">
        <v>1394.7985839999999</v>
      </c>
      <c r="H25" s="248">
        <v>1349.4331050000001</v>
      </c>
      <c r="I25" s="248">
        <v>1482.4798579999999</v>
      </c>
      <c r="J25" s="248">
        <v>1500.996948</v>
      </c>
      <c r="K25" s="248">
        <v>1509.4438479999999</v>
      </c>
      <c r="L25" s="248">
        <v>1518.439331</v>
      </c>
      <c r="M25" s="248">
        <v>1527.2296140000001</v>
      </c>
      <c r="N25" s="248">
        <v>1534.111938</v>
      </c>
      <c r="O25" s="248">
        <v>1539.0714109999999</v>
      </c>
      <c r="P25" s="248">
        <v>1544.1567379999999</v>
      </c>
      <c r="Q25" s="248">
        <v>1557.8007809999999</v>
      </c>
      <c r="R25" s="248">
        <v>1575.3741460000001</v>
      </c>
      <c r="S25" s="248">
        <v>1579.276001</v>
      </c>
      <c r="T25" s="248">
        <v>1581.951294</v>
      </c>
      <c r="U25" s="248">
        <v>1585.9533690000001</v>
      </c>
      <c r="V25" s="248">
        <v>1595.969971</v>
      </c>
      <c r="W25" s="248">
        <v>1608.8500979999999</v>
      </c>
      <c r="X25" s="248">
        <v>1622.655884</v>
      </c>
      <c r="Y25" s="248">
        <v>1634.1157229999999</v>
      </c>
      <c r="Z25" s="248">
        <v>1643.0267329999999</v>
      </c>
      <c r="AA25" s="248">
        <v>1651.1202390000001</v>
      </c>
      <c r="AB25" s="248">
        <v>1658.1911620000001</v>
      </c>
      <c r="AC25" s="248">
        <v>1663.4920649999999</v>
      </c>
      <c r="AD25" s="248">
        <v>1667.987793</v>
      </c>
      <c r="AE25" s="248">
        <v>1675.1820070000001</v>
      </c>
      <c r="AF25" s="248">
        <v>1682.0445560000001</v>
      </c>
      <c r="AG25" s="248">
        <v>1688.1538089999999</v>
      </c>
      <c r="AH25" s="248">
        <v>1695.908081</v>
      </c>
      <c r="AI25" s="248">
        <v>1704.9663089999999</v>
      </c>
      <c r="AJ25" s="251">
        <v>4.0000000000000001E-3</v>
      </c>
    </row>
    <row r="26" spans="1:36" x14ac:dyDescent="0.25">
      <c r="A26" s="248" t="s">
        <v>2437</v>
      </c>
      <c r="B26" s="248" t="s">
        <v>3601</v>
      </c>
      <c r="C26" s="248" t="s">
        <v>3602</v>
      </c>
      <c r="D26" s="248" t="s">
        <v>2470</v>
      </c>
      <c r="F26" s="248">
        <v>220.41390999999999</v>
      </c>
      <c r="G26" s="248">
        <v>202.619629</v>
      </c>
      <c r="H26" s="248">
        <v>196.67349200000001</v>
      </c>
      <c r="I26" s="248">
        <v>198.41066000000001</v>
      </c>
      <c r="J26" s="248">
        <v>199.39370700000001</v>
      </c>
      <c r="K26" s="248">
        <v>199.456818</v>
      </c>
      <c r="L26" s="248">
        <v>199.17343099999999</v>
      </c>
      <c r="M26" s="248">
        <v>200.092682</v>
      </c>
      <c r="N26" s="248">
        <v>200.687286</v>
      </c>
      <c r="O26" s="248">
        <v>200.72290000000001</v>
      </c>
      <c r="P26" s="248">
        <v>200.85833700000001</v>
      </c>
      <c r="Q26" s="248">
        <v>200.88926699999999</v>
      </c>
      <c r="R26" s="248">
        <v>200.48182700000001</v>
      </c>
      <c r="S26" s="248">
        <v>197.34285</v>
      </c>
      <c r="T26" s="248">
        <v>194.171783</v>
      </c>
      <c r="U26" s="248">
        <v>191.70843500000001</v>
      </c>
      <c r="V26" s="248">
        <v>190.896759</v>
      </c>
      <c r="W26" s="248">
        <v>190.90077199999999</v>
      </c>
      <c r="X26" s="248">
        <v>191.27583300000001</v>
      </c>
      <c r="Y26" s="248">
        <v>191.25640899999999</v>
      </c>
      <c r="Z26" s="248">
        <v>190.847137</v>
      </c>
      <c r="AA26" s="248">
        <v>190.570526</v>
      </c>
      <c r="AB26" s="248">
        <v>190.39134200000001</v>
      </c>
      <c r="AC26" s="248">
        <v>190.14846800000001</v>
      </c>
      <c r="AD26" s="248">
        <v>189.98741100000001</v>
      </c>
      <c r="AE26" s="248">
        <v>190.36151100000001</v>
      </c>
      <c r="AF26" s="248">
        <v>190.812881</v>
      </c>
      <c r="AG26" s="248">
        <v>191.323395</v>
      </c>
      <c r="AH26" s="248">
        <v>192.29837000000001</v>
      </c>
      <c r="AI26" s="248">
        <v>193.52072100000001</v>
      </c>
      <c r="AJ26" s="251">
        <v>-4.0000000000000001E-3</v>
      </c>
    </row>
    <row r="27" spans="1:36" x14ac:dyDescent="0.25">
      <c r="A27" s="248" t="s">
        <v>2504</v>
      </c>
      <c r="B27" s="248" t="s">
        <v>3603</v>
      </c>
      <c r="C27" s="248" t="s">
        <v>3604</v>
      </c>
      <c r="D27" s="248" t="s">
        <v>2470</v>
      </c>
      <c r="F27" s="248">
        <v>270.15261800000002</v>
      </c>
      <c r="G27" s="248">
        <v>251.917145</v>
      </c>
      <c r="H27" s="248">
        <v>246.76126099999999</v>
      </c>
      <c r="I27" s="248">
        <v>250.177719</v>
      </c>
      <c r="J27" s="248">
        <v>252.33540300000001</v>
      </c>
      <c r="K27" s="248">
        <v>253.15176400000001</v>
      </c>
      <c r="L27" s="248">
        <v>253.55810500000001</v>
      </c>
      <c r="M27" s="248">
        <v>256.24310300000002</v>
      </c>
      <c r="N27" s="248">
        <v>259.14984099999998</v>
      </c>
      <c r="O27" s="248">
        <v>261.32714800000002</v>
      </c>
      <c r="P27" s="248">
        <v>263.73065200000002</v>
      </c>
      <c r="Q27" s="248">
        <v>271.60571299999998</v>
      </c>
      <c r="R27" s="248">
        <v>278.48141500000003</v>
      </c>
      <c r="S27" s="248">
        <v>279.824524</v>
      </c>
      <c r="T27" s="248">
        <v>280.80276500000002</v>
      </c>
      <c r="U27" s="248">
        <v>282.24490400000002</v>
      </c>
      <c r="V27" s="248">
        <v>286.26849399999998</v>
      </c>
      <c r="W27" s="248">
        <v>291.57562300000001</v>
      </c>
      <c r="X27" s="248">
        <v>297.40917999999999</v>
      </c>
      <c r="Y27" s="248">
        <v>302.38449100000003</v>
      </c>
      <c r="Z27" s="248">
        <v>306.48608400000001</v>
      </c>
      <c r="AA27" s="248">
        <v>310.41992199999999</v>
      </c>
      <c r="AB27" s="248">
        <v>313.97228999999999</v>
      </c>
      <c r="AC27" s="248">
        <v>316.99877900000001</v>
      </c>
      <c r="AD27" s="248">
        <v>319.66906699999998</v>
      </c>
      <c r="AE27" s="248">
        <v>323.22582999999997</v>
      </c>
      <c r="AF27" s="248">
        <v>326.73828099999997</v>
      </c>
      <c r="AG27" s="248">
        <v>330.19152800000001</v>
      </c>
      <c r="AH27" s="248">
        <v>334.59570300000001</v>
      </c>
      <c r="AI27" s="248">
        <v>339.477417</v>
      </c>
      <c r="AJ27" s="251">
        <v>8.0000000000000002E-3</v>
      </c>
    </row>
    <row r="28" spans="1:36" x14ac:dyDescent="0.25">
      <c r="A28" s="248" t="s">
        <v>2507</v>
      </c>
      <c r="B28" s="248" t="s">
        <v>3605</v>
      </c>
      <c r="C28" s="248" t="s">
        <v>3606</v>
      </c>
      <c r="D28" s="248" t="s">
        <v>2470</v>
      </c>
      <c r="F28" s="248">
        <v>2010.2761230000001</v>
      </c>
      <c r="G28" s="248">
        <v>1849.335327</v>
      </c>
      <c r="H28" s="248">
        <v>1792.867798</v>
      </c>
      <c r="I28" s="248">
        <v>1931.068237</v>
      </c>
      <c r="J28" s="248">
        <v>1952.7260739999999</v>
      </c>
      <c r="K28" s="248">
        <v>1962.0523679999999</v>
      </c>
      <c r="L28" s="248">
        <v>1971.1708980000001</v>
      </c>
      <c r="M28" s="248">
        <v>1983.5654300000001</v>
      </c>
      <c r="N28" s="248">
        <v>1993.948975</v>
      </c>
      <c r="O28" s="248">
        <v>2001.1214600000001</v>
      </c>
      <c r="P28" s="248">
        <v>2008.74585</v>
      </c>
      <c r="Q28" s="248">
        <v>2030.2957759999999</v>
      </c>
      <c r="R28" s="248">
        <v>2054.3374020000001</v>
      </c>
      <c r="S28" s="248">
        <v>2056.4433589999999</v>
      </c>
      <c r="T28" s="248">
        <v>2056.9257809999999</v>
      </c>
      <c r="U28" s="248">
        <v>2059.9067380000001</v>
      </c>
      <c r="V28" s="248">
        <v>2073.1352539999998</v>
      </c>
      <c r="W28" s="248">
        <v>2091.3264159999999</v>
      </c>
      <c r="X28" s="248">
        <v>2111.3408199999999</v>
      </c>
      <c r="Y28" s="248">
        <v>2127.7565920000002</v>
      </c>
      <c r="Z28" s="248">
        <v>2140.3598630000001</v>
      </c>
      <c r="AA28" s="248">
        <v>2152.1108399999998</v>
      </c>
      <c r="AB28" s="248">
        <v>2162.5546880000002</v>
      </c>
      <c r="AC28" s="248">
        <v>2170.6391600000002</v>
      </c>
      <c r="AD28" s="248">
        <v>2177.6442870000001</v>
      </c>
      <c r="AE28" s="248">
        <v>2188.7692870000001</v>
      </c>
      <c r="AF28" s="248">
        <v>2199.595703</v>
      </c>
      <c r="AG28" s="248">
        <v>2209.6687010000001</v>
      </c>
      <c r="AH28" s="248">
        <v>2222.8022460000002</v>
      </c>
      <c r="AI28" s="248">
        <v>2237.9643550000001</v>
      </c>
      <c r="AJ28" s="251">
        <v>4.0000000000000001E-3</v>
      </c>
    </row>
    <row r="29" spans="1:36" x14ac:dyDescent="0.25">
      <c r="A29" s="248" t="s">
        <v>3607</v>
      </c>
      <c r="C29" s="248" t="s">
        <v>3608</v>
      </c>
    </row>
    <row r="30" spans="1:36" x14ac:dyDescent="0.25">
      <c r="A30" s="248" t="s">
        <v>1976</v>
      </c>
      <c r="B30" s="248" t="s">
        <v>3609</v>
      </c>
      <c r="C30" s="248" t="s">
        <v>3610</v>
      </c>
      <c r="D30" s="248" t="s">
        <v>2470</v>
      </c>
      <c r="F30" s="248">
        <v>5.0823140000000002</v>
      </c>
      <c r="G30" s="248">
        <v>5.1876369999999996</v>
      </c>
      <c r="H30" s="248">
        <v>5.4575189999999996</v>
      </c>
      <c r="I30" s="248">
        <v>5.6437119999999998</v>
      </c>
      <c r="J30" s="248">
        <v>5.8309300000000004</v>
      </c>
      <c r="K30" s="248">
        <v>5.9270139999999998</v>
      </c>
      <c r="L30" s="248">
        <v>5.9600169999999997</v>
      </c>
      <c r="M30" s="248">
        <v>6.0546470000000001</v>
      </c>
      <c r="N30" s="248">
        <v>6.083488</v>
      </c>
      <c r="O30" s="248">
        <v>6.0788960000000003</v>
      </c>
      <c r="P30" s="248">
        <v>6.0552279999999996</v>
      </c>
      <c r="Q30" s="248">
        <v>6.0285380000000002</v>
      </c>
      <c r="R30" s="248">
        <v>5.9895849999999999</v>
      </c>
      <c r="S30" s="248">
        <v>5.9096359999999999</v>
      </c>
      <c r="T30" s="248">
        <v>5.8518970000000001</v>
      </c>
      <c r="U30" s="248">
        <v>5.7726870000000003</v>
      </c>
      <c r="V30" s="248">
        <v>5.7232599999999998</v>
      </c>
      <c r="W30" s="248">
        <v>5.6767750000000001</v>
      </c>
      <c r="X30" s="248">
        <v>5.6534469999999999</v>
      </c>
      <c r="Y30" s="248">
        <v>5.6171730000000002</v>
      </c>
      <c r="Z30" s="248">
        <v>5.5646599999999999</v>
      </c>
      <c r="AA30" s="248">
        <v>5.5241309999999997</v>
      </c>
      <c r="AB30" s="248">
        <v>5.5049710000000003</v>
      </c>
      <c r="AC30" s="248">
        <v>5.434196</v>
      </c>
      <c r="AD30" s="248">
        <v>5.4128030000000003</v>
      </c>
      <c r="AE30" s="248">
        <v>5.3114939999999997</v>
      </c>
      <c r="AF30" s="248">
        <v>5.2867179999999996</v>
      </c>
      <c r="AG30" s="248">
        <v>5.2528980000000001</v>
      </c>
      <c r="AH30" s="248">
        <v>5.2277870000000002</v>
      </c>
      <c r="AI30" s="248">
        <v>5.2423739999999999</v>
      </c>
      <c r="AJ30" s="251">
        <v>1E-3</v>
      </c>
    </row>
    <row r="31" spans="1:36" x14ac:dyDescent="0.25">
      <c r="A31" s="248" t="s">
        <v>1975</v>
      </c>
      <c r="B31" s="248" t="s">
        <v>3611</v>
      </c>
      <c r="C31" s="248" t="s">
        <v>3612</v>
      </c>
      <c r="D31" s="248" t="s">
        <v>2470</v>
      </c>
      <c r="F31" s="248">
        <v>223.292404</v>
      </c>
      <c r="G31" s="248">
        <v>227.728928</v>
      </c>
      <c r="H31" s="248">
        <v>230.593491</v>
      </c>
      <c r="I31" s="248">
        <v>227.40138200000001</v>
      </c>
      <c r="J31" s="248">
        <v>227.95474200000001</v>
      </c>
      <c r="K31" s="248">
        <v>228.11631800000001</v>
      </c>
      <c r="L31" s="248">
        <v>226.87728899999999</v>
      </c>
      <c r="M31" s="248">
        <v>228.153412</v>
      </c>
      <c r="N31" s="248">
        <v>228.51776100000001</v>
      </c>
      <c r="O31" s="248">
        <v>228.53857400000001</v>
      </c>
      <c r="P31" s="248">
        <v>228.57101399999999</v>
      </c>
      <c r="Q31" s="248">
        <v>229.12686199999999</v>
      </c>
      <c r="R31" s="248">
        <v>229.45559700000001</v>
      </c>
      <c r="S31" s="248">
        <v>227.47593699999999</v>
      </c>
      <c r="T31" s="248">
        <v>226.19328300000001</v>
      </c>
      <c r="U31" s="248">
        <v>225.479309</v>
      </c>
      <c r="V31" s="248">
        <v>224.95584099999999</v>
      </c>
      <c r="W31" s="248">
        <v>225.39007599999999</v>
      </c>
      <c r="X31" s="248">
        <v>225.59901400000001</v>
      </c>
      <c r="Y31" s="248">
        <v>225.58273299999999</v>
      </c>
      <c r="Z31" s="248">
        <v>225.58776900000001</v>
      </c>
      <c r="AA31" s="248">
        <v>225.46553</v>
      </c>
      <c r="AB31" s="248">
        <v>225.388428</v>
      </c>
      <c r="AC31" s="248">
        <v>224.87879899999999</v>
      </c>
      <c r="AD31" s="248">
        <v>224.66317699999999</v>
      </c>
      <c r="AE31" s="248">
        <v>224.96945199999999</v>
      </c>
      <c r="AF31" s="248">
        <v>224.70422400000001</v>
      </c>
      <c r="AG31" s="248">
        <v>223.67991599999999</v>
      </c>
      <c r="AH31" s="248">
        <v>222.942047</v>
      </c>
      <c r="AI31" s="248">
        <v>224.029785</v>
      </c>
      <c r="AJ31" s="251">
        <v>0</v>
      </c>
    </row>
    <row r="32" spans="1:36" x14ac:dyDescent="0.25">
      <c r="A32" s="248" t="s">
        <v>1974</v>
      </c>
      <c r="B32" s="248" t="s">
        <v>3613</v>
      </c>
      <c r="C32" s="248" t="s">
        <v>3614</v>
      </c>
      <c r="D32" s="248" t="s">
        <v>2470</v>
      </c>
      <c r="F32" s="248">
        <v>38.543166999999997</v>
      </c>
      <c r="G32" s="248">
        <v>38.882767000000001</v>
      </c>
      <c r="H32" s="248">
        <v>39.835751000000002</v>
      </c>
      <c r="I32" s="248">
        <v>40.169089999999997</v>
      </c>
      <c r="J32" s="248">
        <v>40.798431000000001</v>
      </c>
      <c r="K32" s="248">
        <v>41.158450999999999</v>
      </c>
      <c r="L32" s="248">
        <v>41.249186999999999</v>
      </c>
      <c r="M32" s="248">
        <v>41.868191000000003</v>
      </c>
      <c r="N32" s="248">
        <v>42.149292000000003</v>
      </c>
      <c r="O32" s="248">
        <v>42.371364999999997</v>
      </c>
      <c r="P32" s="248">
        <v>42.504139000000002</v>
      </c>
      <c r="Q32" s="248">
        <v>42.670883000000003</v>
      </c>
      <c r="R32" s="248">
        <v>42.817169</v>
      </c>
      <c r="S32" s="248">
        <v>42.501736000000001</v>
      </c>
      <c r="T32" s="248">
        <v>42.339252000000002</v>
      </c>
      <c r="U32" s="248">
        <v>42.263900999999997</v>
      </c>
      <c r="V32" s="248">
        <v>42.152264000000002</v>
      </c>
      <c r="W32" s="248">
        <v>42.199463000000002</v>
      </c>
      <c r="X32" s="248">
        <v>42.329315000000001</v>
      </c>
      <c r="Y32" s="248">
        <v>42.464557999999997</v>
      </c>
      <c r="Z32" s="248">
        <v>42.461669999999998</v>
      </c>
      <c r="AA32" s="248">
        <v>42.449699000000003</v>
      </c>
      <c r="AB32" s="248">
        <v>42.496234999999999</v>
      </c>
      <c r="AC32" s="248">
        <v>42.542549000000001</v>
      </c>
      <c r="AD32" s="248">
        <v>42.740707</v>
      </c>
      <c r="AE32" s="248">
        <v>43.029324000000003</v>
      </c>
      <c r="AF32" s="248">
        <v>43.142409999999998</v>
      </c>
      <c r="AG32" s="248">
        <v>43.057685999999997</v>
      </c>
      <c r="AH32" s="248">
        <v>43.072937000000003</v>
      </c>
      <c r="AI32" s="248">
        <v>43.417656000000001</v>
      </c>
      <c r="AJ32" s="251">
        <v>4.0000000000000001E-3</v>
      </c>
    </row>
    <row r="33" spans="1:36" x14ac:dyDescent="0.25">
      <c r="A33" s="248" t="s">
        <v>2481</v>
      </c>
      <c r="B33" s="248" t="s">
        <v>3615</v>
      </c>
      <c r="C33" s="248" t="s">
        <v>3616</v>
      </c>
      <c r="D33" s="248" t="s">
        <v>2470</v>
      </c>
      <c r="F33" s="248">
        <v>13.638999</v>
      </c>
      <c r="G33" s="248">
        <v>15.532888</v>
      </c>
      <c r="H33" s="248">
        <v>17.471094000000001</v>
      </c>
      <c r="I33" s="248">
        <v>18.747783999999999</v>
      </c>
      <c r="J33" s="248">
        <v>20.285221</v>
      </c>
      <c r="K33" s="248">
        <v>21.741482000000001</v>
      </c>
      <c r="L33" s="248">
        <v>22.835242999999998</v>
      </c>
      <c r="M33" s="248">
        <v>24.110230999999999</v>
      </c>
      <c r="N33" s="248">
        <v>25.014911999999999</v>
      </c>
      <c r="O33" s="248">
        <v>25.70994</v>
      </c>
      <c r="P33" s="248">
        <v>26.174213000000002</v>
      </c>
      <c r="Q33" s="248">
        <v>26.455534</v>
      </c>
      <c r="R33" s="248">
        <v>26.591380999999998</v>
      </c>
      <c r="S33" s="248">
        <v>26.222691000000001</v>
      </c>
      <c r="T33" s="248">
        <v>25.986920999999999</v>
      </c>
      <c r="U33" s="248">
        <v>25.847913999999999</v>
      </c>
      <c r="V33" s="248">
        <v>25.679701000000001</v>
      </c>
      <c r="W33" s="248">
        <v>25.647487999999999</v>
      </c>
      <c r="X33" s="248">
        <v>25.662313000000001</v>
      </c>
      <c r="Y33" s="248">
        <v>25.705133</v>
      </c>
      <c r="Z33" s="248">
        <v>25.653220999999998</v>
      </c>
      <c r="AA33" s="248">
        <v>25.595171000000001</v>
      </c>
      <c r="AB33" s="248">
        <v>25.537483000000002</v>
      </c>
      <c r="AC33" s="248">
        <v>25.542942</v>
      </c>
      <c r="AD33" s="248">
        <v>25.626850000000001</v>
      </c>
      <c r="AE33" s="248">
        <v>25.777705999999998</v>
      </c>
      <c r="AF33" s="248">
        <v>25.797909000000001</v>
      </c>
      <c r="AG33" s="248">
        <v>25.710692999999999</v>
      </c>
      <c r="AH33" s="248">
        <v>25.709705</v>
      </c>
      <c r="AI33" s="248">
        <v>25.916443000000001</v>
      </c>
      <c r="AJ33" s="251">
        <v>2.1999999999999999E-2</v>
      </c>
    </row>
    <row r="34" spans="1:36" x14ac:dyDescent="0.25">
      <c r="A34" s="248" t="s">
        <v>2484</v>
      </c>
      <c r="B34" s="248" t="s">
        <v>3617</v>
      </c>
      <c r="C34" s="248" t="s">
        <v>3618</v>
      </c>
      <c r="D34" s="248" t="s">
        <v>2470</v>
      </c>
      <c r="F34" s="248">
        <v>280.556915</v>
      </c>
      <c r="G34" s="248">
        <v>287.33221400000002</v>
      </c>
      <c r="H34" s="248">
        <v>293.35784899999999</v>
      </c>
      <c r="I34" s="248">
        <v>291.96194500000001</v>
      </c>
      <c r="J34" s="248">
        <v>294.86932400000001</v>
      </c>
      <c r="K34" s="248">
        <v>296.94326799999999</v>
      </c>
      <c r="L34" s="248">
        <v>296.92172199999999</v>
      </c>
      <c r="M34" s="248">
        <v>300.18646200000001</v>
      </c>
      <c r="N34" s="248">
        <v>301.76547199999999</v>
      </c>
      <c r="O34" s="248">
        <v>302.69876099999999</v>
      </c>
      <c r="P34" s="248">
        <v>303.304596</v>
      </c>
      <c r="Q34" s="248">
        <v>304.28183000000001</v>
      </c>
      <c r="R34" s="248">
        <v>304.85369900000001</v>
      </c>
      <c r="S34" s="248">
        <v>302.10998499999999</v>
      </c>
      <c r="T34" s="248">
        <v>300.37133799999998</v>
      </c>
      <c r="U34" s="248">
        <v>299.36380000000003</v>
      </c>
      <c r="V34" s="248">
        <v>298.51104700000002</v>
      </c>
      <c r="W34" s="248">
        <v>298.91378800000001</v>
      </c>
      <c r="X34" s="248">
        <v>299.24410999999998</v>
      </c>
      <c r="Y34" s="248">
        <v>299.369598</v>
      </c>
      <c r="Z34" s="248">
        <v>299.26733400000001</v>
      </c>
      <c r="AA34" s="248">
        <v>299.03454599999998</v>
      </c>
      <c r="AB34" s="248">
        <v>298.92712399999999</v>
      </c>
      <c r="AC34" s="248">
        <v>298.39846799999998</v>
      </c>
      <c r="AD34" s="248">
        <v>298.44354199999998</v>
      </c>
      <c r="AE34" s="248">
        <v>299.08798200000001</v>
      </c>
      <c r="AF34" s="248">
        <v>298.93127399999997</v>
      </c>
      <c r="AG34" s="248">
        <v>297.70120200000002</v>
      </c>
      <c r="AH34" s="248">
        <v>296.95248400000003</v>
      </c>
      <c r="AI34" s="248">
        <v>298.60626200000002</v>
      </c>
      <c r="AJ34" s="251">
        <v>2E-3</v>
      </c>
    </row>
    <row r="35" spans="1:36" x14ac:dyDescent="0.25">
      <c r="A35" s="248" t="s">
        <v>2437</v>
      </c>
      <c r="B35" s="248" t="s">
        <v>3619</v>
      </c>
      <c r="C35" s="248" t="s">
        <v>3620</v>
      </c>
      <c r="D35" s="248" t="s">
        <v>2470</v>
      </c>
      <c r="F35" s="248">
        <v>487.02368200000001</v>
      </c>
      <c r="G35" s="248">
        <v>487.23052999999999</v>
      </c>
      <c r="H35" s="248">
        <v>492.24011200000001</v>
      </c>
      <c r="I35" s="248">
        <v>493.97436499999998</v>
      </c>
      <c r="J35" s="248">
        <v>497.49801600000001</v>
      </c>
      <c r="K35" s="248">
        <v>497.50976600000001</v>
      </c>
      <c r="L35" s="248">
        <v>496.03411899999998</v>
      </c>
      <c r="M35" s="248">
        <v>498.12048299999998</v>
      </c>
      <c r="N35" s="248">
        <v>498.12469499999997</v>
      </c>
      <c r="O35" s="248">
        <v>497.91110200000003</v>
      </c>
      <c r="P35" s="248">
        <v>497.294128</v>
      </c>
      <c r="Q35" s="248">
        <v>496.13726800000001</v>
      </c>
      <c r="R35" s="248">
        <v>494.59429899999998</v>
      </c>
      <c r="S35" s="248">
        <v>490.76849399999998</v>
      </c>
      <c r="T35" s="248">
        <v>487.99713100000002</v>
      </c>
      <c r="U35" s="248">
        <v>486.00830100000002</v>
      </c>
      <c r="V35" s="248">
        <v>484.23644999999999</v>
      </c>
      <c r="W35" s="248">
        <v>483.21026599999999</v>
      </c>
      <c r="X35" s="248">
        <v>482.768799</v>
      </c>
      <c r="Y35" s="248">
        <v>482.00595099999998</v>
      </c>
      <c r="Z35" s="248">
        <v>481.043274</v>
      </c>
      <c r="AA35" s="248">
        <v>480.12103300000001</v>
      </c>
      <c r="AB35" s="248">
        <v>479.71295199999997</v>
      </c>
      <c r="AC35" s="248">
        <v>479.03692599999999</v>
      </c>
      <c r="AD35" s="248">
        <v>478.76153599999998</v>
      </c>
      <c r="AE35" s="248">
        <v>479.28125</v>
      </c>
      <c r="AF35" s="248">
        <v>479.10910000000001</v>
      </c>
      <c r="AG35" s="248">
        <v>477.81613199999998</v>
      </c>
      <c r="AH35" s="248">
        <v>476.77563500000002</v>
      </c>
      <c r="AI35" s="248">
        <v>478.010986</v>
      </c>
      <c r="AJ35" s="251">
        <v>-1E-3</v>
      </c>
    </row>
    <row r="36" spans="1:36" x14ac:dyDescent="0.25">
      <c r="A36" s="248" t="s">
        <v>3621</v>
      </c>
      <c r="B36" s="248" t="s">
        <v>3622</v>
      </c>
      <c r="C36" s="248" t="s">
        <v>3623</v>
      </c>
      <c r="D36" s="248" t="s">
        <v>2470</v>
      </c>
      <c r="F36" s="248">
        <v>1908.455322</v>
      </c>
      <c r="G36" s="248">
        <v>1977.931763</v>
      </c>
      <c r="H36" s="248">
        <v>1988.7108149999999</v>
      </c>
      <c r="I36" s="248">
        <v>2014.220703</v>
      </c>
      <c r="J36" s="248">
        <v>2046.3359379999999</v>
      </c>
      <c r="K36" s="248">
        <v>2050.8959960000002</v>
      </c>
      <c r="L36" s="248">
        <v>2051.0688479999999</v>
      </c>
      <c r="M36" s="248">
        <v>2089.8173830000001</v>
      </c>
      <c r="N36" s="248">
        <v>2104.3210450000001</v>
      </c>
      <c r="O36" s="248">
        <v>2128.5222170000002</v>
      </c>
      <c r="P36" s="248">
        <v>2144.9536130000001</v>
      </c>
      <c r="Q36" s="248">
        <v>2172.3652339999999</v>
      </c>
      <c r="R36" s="248">
        <v>2193.179443</v>
      </c>
      <c r="S36" s="248">
        <v>2183.6987300000001</v>
      </c>
      <c r="T36" s="248">
        <v>2184.8374020000001</v>
      </c>
      <c r="U36" s="248">
        <v>2178.0935060000002</v>
      </c>
      <c r="V36" s="248">
        <v>2172.9167480000001</v>
      </c>
      <c r="W36" s="248">
        <v>2177.1948240000002</v>
      </c>
      <c r="X36" s="248">
        <v>2195.4304200000001</v>
      </c>
      <c r="Y36" s="248">
        <v>2213.2817380000001</v>
      </c>
      <c r="Z36" s="248">
        <v>2209.5249020000001</v>
      </c>
      <c r="AA36" s="248">
        <v>2217.1899410000001</v>
      </c>
      <c r="AB36" s="248">
        <v>2245.6755370000001</v>
      </c>
      <c r="AC36" s="248">
        <v>2259.834961</v>
      </c>
      <c r="AD36" s="248">
        <v>2285.1147460000002</v>
      </c>
      <c r="AE36" s="248">
        <v>2300.1835940000001</v>
      </c>
      <c r="AF36" s="248">
        <v>2311.4777829999998</v>
      </c>
      <c r="AG36" s="248">
        <v>2324.3264159999999</v>
      </c>
      <c r="AH36" s="248">
        <v>2328.7407229999999</v>
      </c>
      <c r="AI36" s="248">
        <v>2372.455078</v>
      </c>
      <c r="AJ36" s="251">
        <v>8.0000000000000002E-3</v>
      </c>
    </row>
    <row r="37" spans="1:36" x14ac:dyDescent="0.25">
      <c r="A37" s="248" t="s">
        <v>2498</v>
      </c>
      <c r="B37" s="248" t="s">
        <v>3624</v>
      </c>
      <c r="C37" s="248" t="s">
        <v>3625</v>
      </c>
      <c r="D37" s="248" t="s">
        <v>2470</v>
      </c>
      <c r="F37" s="248">
        <v>22.306937999999999</v>
      </c>
      <c r="G37" s="248">
        <v>22.524394999999998</v>
      </c>
      <c r="H37" s="248">
        <v>22.722149000000002</v>
      </c>
      <c r="I37" s="248">
        <v>22.877700999999998</v>
      </c>
      <c r="J37" s="248">
        <v>23.043226000000001</v>
      </c>
      <c r="K37" s="248">
        <v>23.151440000000001</v>
      </c>
      <c r="L37" s="248">
        <v>23.249001</v>
      </c>
      <c r="M37" s="248">
        <v>23.369237999999999</v>
      </c>
      <c r="N37" s="248">
        <v>23.465986000000001</v>
      </c>
      <c r="O37" s="248">
        <v>23.546415</v>
      </c>
      <c r="P37" s="248">
        <v>23.604185000000001</v>
      </c>
      <c r="Q37" s="248">
        <v>23.666423999999999</v>
      </c>
      <c r="R37" s="248">
        <v>23.686581</v>
      </c>
      <c r="S37" s="248">
        <v>23.67502</v>
      </c>
      <c r="T37" s="248">
        <v>23.674672999999999</v>
      </c>
      <c r="U37" s="248">
        <v>23.675540999999999</v>
      </c>
      <c r="V37" s="248">
        <v>23.687114999999999</v>
      </c>
      <c r="W37" s="248">
        <v>23.712914999999999</v>
      </c>
      <c r="X37" s="248">
        <v>23.723635000000002</v>
      </c>
      <c r="Y37" s="248">
        <v>23.72146</v>
      </c>
      <c r="Z37" s="248">
        <v>23.734601999999999</v>
      </c>
      <c r="AA37" s="248">
        <v>23.742343999999999</v>
      </c>
      <c r="AB37" s="248">
        <v>23.757282</v>
      </c>
      <c r="AC37" s="248">
        <v>23.737870999999998</v>
      </c>
      <c r="AD37" s="248">
        <v>23.721271999999999</v>
      </c>
      <c r="AE37" s="248">
        <v>23.714296000000001</v>
      </c>
      <c r="AF37" s="248">
        <v>23.705786</v>
      </c>
      <c r="AG37" s="248">
        <v>23.679722000000002</v>
      </c>
      <c r="AH37" s="248">
        <v>23.650034000000002</v>
      </c>
      <c r="AI37" s="248">
        <v>23.662158999999999</v>
      </c>
      <c r="AJ37" s="251">
        <v>2E-3</v>
      </c>
    </row>
    <row r="38" spans="1:36" x14ac:dyDescent="0.25">
      <c r="A38" s="248" t="s">
        <v>2637</v>
      </c>
      <c r="B38" s="248" t="s">
        <v>3626</v>
      </c>
      <c r="C38" s="248" t="s">
        <v>3627</v>
      </c>
      <c r="D38" s="248" t="s">
        <v>2470</v>
      </c>
      <c r="F38" s="248">
        <v>4.9531169999999998</v>
      </c>
      <c r="G38" s="248">
        <v>4.9327740000000002</v>
      </c>
      <c r="H38" s="248">
        <v>5.0760480000000001</v>
      </c>
      <c r="I38" s="248">
        <v>5.1978939999999998</v>
      </c>
      <c r="J38" s="248">
        <v>5.3173190000000004</v>
      </c>
      <c r="K38" s="248">
        <v>5.3648899999999999</v>
      </c>
      <c r="L38" s="248">
        <v>5.3751249999999997</v>
      </c>
      <c r="M38" s="248">
        <v>5.4592130000000001</v>
      </c>
      <c r="N38" s="248">
        <v>5.4858929999999999</v>
      </c>
      <c r="O38" s="248">
        <v>5.4957900000000004</v>
      </c>
      <c r="P38" s="248">
        <v>5.4949009999999996</v>
      </c>
      <c r="Q38" s="248">
        <v>5.5017769999999997</v>
      </c>
      <c r="R38" s="248">
        <v>5.5094209999999997</v>
      </c>
      <c r="S38" s="248">
        <v>5.4625539999999999</v>
      </c>
      <c r="T38" s="248">
        <v>5.4338829999999998</v>
      </c>
      <c r="U38" s="248">
        <v>5.4139949999999999</v>
      </c>
      <c r="V38" s="248">
        <v>5.3863539999999999</v>
      </c>
      <c r="W38" s="248">
        <v>5.3766759999999998</v>
      </c>
      <c r="X38" s="248">
        <v>5.3877350000000002</v>
      </c>
      <c r="Y38" s="248">
        <v>5.4037829999999998</v>
      </c>
      <c r="Z38" s="248">
        <v>5.3897500000000003</v>
      </c>
      <c r="AA38" s="248">
        <v>5.3767139999999998</v>
      </c>
      <c r="AB38" s="248">
        <v>5.3763670000000001</v>
      </c>
      <c r="AC38" s="248">
        <v>5.3836040000000001</v>
      </c>
      <c r="AD38" s="248">
        <v>5.4174119999999997</v>
      </c>
      <c r="AE38" s="248">
        <v>5.4616369999999996</v>
      </c>
      <c r="AF38" s="248">
        <v>5.4776660000000001</v>
      </c>
      <c r="AG38" s="248">
        <v>5.4643660000000001</v>
      </c>
      <c r="AH38" s="248">
        <v>5.4673959999999999</v>
      </c>
      <c r="AI38" s="248">
        <v>5.5083830000000003</v>
      </c>
      <c r="AJ38" s="251">
        <v>4.0000000000000001E-3</v>
      </c>
    </row>
    <row r="39" spans="1:36" x14ac:dyDescent="0.25">
      <c r="A39" s="248" t="s">
        <v>3628</v>
      </c>
      <c r="B39" s="248" t="s">
        <v>3629</v>
      </c>
      <c r="C39" s="248" t="s">
        <v>3630</v>
      </c>
      <c r="D39" s="248" t="s">
        <v>2470</v>
      </c>
      <c r="F39" s="248">
        <v>218.98422199999999</v>
      </c>
      <c r="G39" s="248">
        <v>221.74870300000001</v>
      </c>
      <c r="H39" s="248">
        <v>224.58969099999999</v>
      </c>
      <c r="I39" s="248">
        <v>223.33880600000001</v>
      </c>
      <c r="J39" s="248">
        <v>224.69085699999999</v>
      </c>
      <c r="K39" s="248">
        <v>224.92288199999999</v>
      </c>
      <c r="L39" s="248">
        <v>223.92976400000001</v>
      </c>
      <c r="M39" s="248">
        <v>225.589844</v>
      </c>
      <c r="N39" s="248">
        <v>226.24331699999999</v>
      </c>
      <c r="O39" s="248">
        <v>226.50630200000001</v>
      </c>
      <c r="P39" s="248">
        <v>226.76612900000001</v>
      </c>
      <c r="Q39" s="248">
        <v>227.696259</v>
      </c>
      <c r="R39" s="248">
        <v>228.38171399999999</v>
      </c>
      <c r="S39" s="248">
        <v>226.90419</v>
      </c>
      <c r="T39" s="248">
        <v>226.07373000000001</v>
      </c>
      <c r="U39" s="248">
        <v>225.707764</v>
      </c>
      <c r="V39" s="248">
        <v>225.50048799999999</v>
      </c>
      <c r="W39" s="248">
        <v>226.17146299999999</v>
      </c>
      <c r="X39" s="248">
        <v>226.76585399999999</v>
      </c>
      <c r="Y39" s="248">
        <v>227.18014500000001</v>
      </c>
      <c r="Z39" s="248">
        <v>227.43266299999999</v>
      </c>
      <c r="AA39" s="248">
        <v>227.587219</v>
      </c>
      <c r="AB39" s="248">
        <v>227.96127300000001</v>
      </c>
      <c r="AC39" s="248">
        <v>227.85673499999999</v>
      </c>
      <c r="AD39" s="248">
        <v>228.23263499999999</v>
      </c>
      <c r="AE39" s="248">
        <v>229.12780799999999</v>
      </c>
      <c r="AF39" s="248">
        <v>229.364441</v>
      </c>
      <c r="AG39" s="248">
        <v>228.66871599999999</v>
      </c>
      <c r="AH39" s="248">
        <v>228.29061899999999</v>
      </c>
      <c r="AI39" s="248">
        <v>229.808258</v>
      </c>
      <c r="AJ39" s="251">
        <v>2E-3</v>
      </c>
    </row>
    <row r="40" spans="1:36" x14ac:dyDescent="0.25">
      <c r="A40" s="248" t="s">
        <v>3631</v>
      </c>
      <c r="B40" s="248" t="s">
        <v>3632</v>
      </c>
      <c r="C40" s="248" t="s">
        <v>3633</v>
      </c>
      <c r="D40" s="248" t="s">
        <v>2470</v>
      </c>
      <c r="F40" s="248">
        <v>0</v>
      </c>
      <c r="G40" s="248">
        <v>0</v>
      </c>
      <c r="H40" s="248">
        <v>0</v>
      </c>
      <c r="I40" s="248">
        <v>0</v>
      </c>
      <c r="J40" s="248">
        <v>0</v>
      </c>
      <c r="K40" s="248">
        <v>0</v>
      </c>
      <c r="L40" s="248">
        <v>0</v>
      </c>
      <c r="M40" s="248">
        <v>0</v>
      </c>
      <c r="N40" s="248">
        <v>0</v>
      </c>
      <c r="O40" s="248">
        <v>0</v>
      </c>
      <c r="P40" s="248">
        <v>0</v>
      </c>
      <c r="Q40" s="248">
        <v>0</v>
      </c>
      <c r="R40" s="248">
        <v>0</v>
      </c>
      <c r="S40" s="248">
        <v>0</v>
      </c>
      <c r="T40" s="248">
        <v>0</v>
      </c>
      <c r="U40" s="248">
        <v>0</v>
      </c>
      <c r="V40" s="248">
        <v>0</v>
      </c>
      <c r="W40" s="248">
        <v>0</v>
      </c>
      <c r="X40" s="248">
        <v>0</v>
      </c>
      <c r="Y40" s="248">
        <v>0</v>
      </c>
      <c r="Z40" s="248">
        <v>0</v>
      </c>
      <c r="AA40" s="248">
        <v>0</v>
      </c>
      <c r="AB40" s="248">
        <v>0</v>
      </c>
      <c r="AC40" s="248">
        <v>0</v>
      </c>
      <c r="AD40" s="248">
        <v>0</v>
      </c>
      <c r="AE40" s="248">
        <v>0</v>
      </c>
      <c r="AF40" s="248">
        <v>0</v>
      </c>
      <c r="AG40" s="248">
        <v>0</v>
      </c>
      <c r="AH40" s="248">
        <v>0</v>
      </c>
      <c r="AI40" s="248">
        <v>0</v>
      </c>
      <c r="AJ40" s="248" t="s">
        <v>102</v>
      </c>
    </row>
    <row r="41" spans="1:36" x14ac:dyDescent="0.25">
      <c r="A41" s="248" t="s">
        <v>2507</v>
      </c>
      <c r="B41" s="248" t="s">
        <v>3634</v>
      </c>
      <c r="C41" s="248" t="s">
        <v>3635</v>
      </c>
      <c r="D41" s="248" t="s">
        <v>2470</v>
      </c>
      <c r="F41" s="248">
        <v>2922.280029</v>
      </c>
      <c r="G41" s="248">
        <v>3001.7006839999999</v>
      </c>
      <c r="H41" s="248">
        <v>3026.6965329999998</v>
      </c>
      <c r="I41" s="248">
        <v>3051.5715329999998</v>
      </c>
      <c r="J41" s="248">
        <v>3091.7546390000002</v>
      </c>
      <c r="K41" s="248">
        <v>3098.7883299999999</v>
      </c>
      <c r="L41" s="248">
        <v>3096.5786130000001</v>
      </c>
      <c r="M41" s="248">
        <v>3142.5424800000001</v>
      </c>
      <c r="N41" s="248">
        <v>3159.4064939999998</v>
      </c>
      <c r="O41" s="248">
        <v>3184.680664</v>
      </c>
      <c r="P41" s="248">
        <v>3201.4174800000001</v>
      </c>
      <c r="Q41" s="248">
        <v>3229.648682</v>
      </c>
      <c r="R41" s="248">
        <v>3250.205078</v>
      </c>
      <c r="S41" s="248">
        <v>3232.6191410000001</v>
      </c>
      <c r="T41" s="248">
        <v>3228.3879390000002</v>
      </c>
      <c r="U41" s="248">
        <v>3218.2629390000002</v>
      </c>
      <c r="V41" s="248">
        <v>3210.2382809999999</v>
      </c>
      <c r="W41" s="248">
        <v>3214.5798340000001</v>
      </c>
      <c r="X41" s="248">
        <v>3233.320557</v>
      </c>
      <c r="Y41" s="248">
        <v>3250.9626459999999</v>
      </c>
      <c r="Z41" s="248">
        <v>3246.3923340000001</v>
      </c>
      <c r="AA41" s="248">
        <v>3253.0517580000001</v>
      </c>
      <c r="AB41" s="248">
        <v>3281.4106449999999</v>
      </c>
      <c r="AC41" s="248">
        <v>3294.2485350000002</v>
      </c>
      <c r="AD41" s="248">
        <v>3319.6911620000001</v>
      </c>
      <c r="AE41" s="248">
        <v>3336.8564449999999</v>
      </c>
      <c r="AF41" s="248">
        <v>3348.0661620000001</v>
      </c>
      <c r="AG41" s="248">
        <v>3357.6564939999998</v>
      </c>
      <c r="AH41" s="248">
        <v>3359.8767090000001</v>
      </c>
      <c r="AI41" s="248">
        <v>3408.0510250000002</v>
      </c>
      <c r="AJ41" s="251">
        <v>5.0000000000000001E-3</v>
      </c>
    </row>
    <row r="42" spans="1:36" x14ac:dyDescent="0.25">
      <c r="A42" s="248" t="s">
        <v>3636</v>
      </c>
      <c r="B42" s="248" t="s">
        <v>3637</v>
      </c>
      <c r="C42" s="248" t="s">
        <v>3638</v>
      </c>
      <c r="D42" s="248" t="s">
        <v>2470</v>
      </c>
      <c r="F42" s="248">
        <v>300.65548699999999</v>
      </c>
      <c r="G42" s="248">
        <v>352.40939300000002</v>
      </c>
      <c r="H42" s="248">
        <v>372.65896600000002</v>
      </c>
      <c r="I42" s="248">
        <v>376.39691199999999</v>
      </c>
      <c r="J42" s="248">
        <v>390.67010499999998</v>
      </c>
      <c r="K42" s="248">
        <v>391.68283100000002</v>
      </c>
      <c r="L42" s="248">
        <v>400.08251999999999</v>
      </c>
      <c r="M42" s="248">
        <v>417.955017</v>
      </c>
      <c r="N42" s="248">
        <v>433.68130500000001</v>
      </c>
      <c r="O42" s="248">
        <v>450.48071299999998</v>
      </c>
      <c r="P42" s="248">
        <v>467.28012100000001</v>
      </c>
      <c r="Q42" s="248">
        <v>485.15261800000002</v>
      </c>
      <c r="R42" s="248">
        <v>492.479218</v>
      </c>
      <c r="S42" s="248">
        <v>492.479218</v>
      </c>
      <c r="T42" s="248">
        <v>492.479218</v>
      </c>
      <c r="U42" s="248">
        <v>493.55230699999998</v>
      </c>
      <c r="V42" s="248">
        <v>492.479218</v>
      </c>
      <c r="W42" s="248">
        <v>492.479218</v>
      </c>
      <c r="X42" s="248">
        <v>492.479218</v>
      </c>
      <c r="Y42" s="248">
        <v>493.55230699999998</v>
      </c>
      <c r="Z42" s="248">
        <v>492.479218</v>
      </c>
      <c r="AA42" s="248">
        <v>492.479218</v>
      </c>
      <c r="AB42" s="248">
        <v>492.479218</v>
      </c>
      <c r="AC42" s="248">
        <v>493.55230699999998</v>
      </c>
      <c r="AD42" s="248">
        <v>492.479218</v>
      </c>
      <c r="AE42" s="248">
        <v>492.479218</v>
      </c>
      <c r="AF42" s="248">
        <v>492.479218</v>
      </c>
      <c r="AG42" s="248">
        <v>493.55230699999998</v>
      </c>
      <c r="AH42" s="248">
        <v>492.479218</v>
      </c>
      <c r="AI42" s="248">
        <v>492.479218</v>
      </c>
      <c r="AJ42" s="251">
        <v>1.7000000000000001E-2</v>
      </c>
    </row>
    <row r="43" spans="1:36" x14ac:dyDescent="0.25">
      <c r="A43" s="248" t="s">
        <v>411</v>
      </c>
      <c r="C43" s="248" t="s">
        <v>3639</v>
      </c>
    </row>
    <row r="44" spans="1:36" x14ac:dyDescent="0.25">
      <c r="A44" s="248" t="s">
        <v>3563</v>
      </c>
      <c r="B44" s="248" t="s">
        <v>3640</v>
      </c>
      <c r="C44" s="248" t="s">
        <v>3641</v>
      </c>
      <c r="D44" s="248" t="s">
        <v>2461</v>
      </c>
      <c r="F44" s="248">
        <v>545.77948000000004</v>
      </c>
      <c r="G44" s="248">
        <v>551.13958700000001</v>
      </c>
      <c r="H44" s="248">
        <v>558.31286599999999</v>
      </c>
      <c r="I44" s="248">
        <v>562.69604500000003</v>
      </c>
      <c r="J44" s="248">
        <v>566.57074</v>
      </c>
      <c r="K44" s="248">
        <v>570.89679000000001</v>
      </c>
      <c r="L44" s="248">
        <v>574.01483199999996</v>
      </c>
      <c r="M44" s="248">
        <v>575.962402</v>
      </c>
      <c r="N44" s="248">
        <v>577.76355000000001</v>
      </c>
      <c r="O44" s="248">
        <v>580.19329800000003</v>
      </c>
      <c r="P44" s="248">
        <v>582.15270999999996</v>
      </c>
      <c r="Q44" s="248">
        <v>584.11523399999999</v>
      </c>
      <c r="R44" s="248">
        <v>586.77783199999999</v>
      </c>
      <c r="S44" s="248">
        <v>588.97094700000002</v>
      </c>
      <c r="T44" s="248">
        <v>590.37792999999999</v>
      </c>
      <c r="U44" s="248">
        <v>592.02593999999999</v>
      </c>
      <c r="V44" s="248">
        <v>593.71820100000002</v>
      </c>
      <c r="W44" s="248">
        <v>595.43859899999995</v>
      </c>
      <c r="X44" s="248">
        <v>597.58563200000003</v>
      </c>
      <c r="Y44" s="248">
        <v>599.52459699999997</v>
      </c>
      <c r="Z44" s="248">
        <v>601.00347899999997</v>
      </c>
      <c r="AA44" s="248">
        <v>602.93469200000004</v>
      </c>
      <c r="AB44" s="248">
        <v>605.20434599999999</v>
      </c>
      <c r="AC44" s="248">
        <v>606.87676999999996</v>
      </c>
      <c r="AD44" s="248">
        <v>608.22619599999996</v>
      </c>
      <c r="AE44" s="248">
        <v>609.61218299999996</v>
      </c>
      <c r="AF44" s="248">
        <v>610.96179199999995</v>
      </c>
      <c r="AG44" s="248">
        <v>613.48284899999999</v>
      </c>
      <c r="AH44" s="248">
        <v>616.400757</v>
      </c>
      <c r="AI44" s="248">
        <v>619.95855700000004</v>
      </c>
      <c r="AJ44" s="251">
        <v>4.0000000000000001E-3</v>
      </c>
    </row>
    <row r="45" spans="1:36" x14ac:dyDescent="0.25">
      <c r="A45" s="248" t="s">
        <v>3587</v>
      </c>
      <c r="B45" s="248" t="s">
        <v>3642</v>
      </c>
      <c r="C45" s="248" t="s">
        <v>3643</v>
      </c>
      <c r="D45" s="248" t="s">
        <v>2461</v>
      </c>
      <c r="F45" s="248">
        <v>1448.7993160000001</v>
      </c>
      <c r="G45" s="248">
        <v>1344.4849850000001</v>
      </c>
      <c r="H45" s="248">
        <v>1310.3020019999999</v>
      </c>
      <c r="I45" s="248">
        <v>1321.809692</v>
      </c>
      <c r="J45" s="248">
        <v>1327.1669919999999</v>
      </c>
      <c r="K45" s="248">
        <v>1326.1383060000001</v>
      </c>
      <c r="L45" s="248">
        <v>1323.183716</v>
      </c>
      <c r="M45" s="248">
        <v>1333.3876949999999</v>
      </c>
      <c r="N45" s="248">
        <v>1346.3139650000001</v>
      </c>
      <c r="O45" s="248">
        <v>1355.6225589999999</v>
      </c>
      <c r="P45" s="248">
        <v>1366.4567870000001</v>
      </c>
      <c r="Q45" s="248">
        <v>1408.8607179999999</v>
      </c>
      <c r="R45" s="248">
        <v>1446.3237300000001</v>
      </c>
      <c r="S45" s="248">
        <v>1453.3330080000001</v>
      </c>
      <c r="T45" s="248">
        <v>1458.318481</v>
      </c>
      <c r="U45" s="248">
        <v>1465.8522949999999</v>
      </c>
      <c r="V45" s="248">
        <v>1487.877808</v>
      </c>
      <c r="W45" s="248">
        <v>1517.082764</v>
      </c>
      <c r="X45" s="248">
        <v>1549.084717</v>
      </c>
      <c r="Y45" s="248">
        <v>1575.965942</v>
      </c>
      <c r="Z45" s="248">
        <v>1597.8957519999999</v>
      </c>
      <c r="AA45" s="248">
        <v>1619.0770259999999</v>
      </c>
      <c r="AB45" s="248">
        <v>1638.0722659999999</v>
      </c>
      <c r="AC45" s="248">
        <v>1654.0939940000001</v>
      </c>
      <c r="AD45" s="248">
        <v>1668.0817870000001</v>
      </c>
      <c r="AE45" s="248">
        <v>1686.932251</v>
      </c>
      <c r="AF45" s="248">
        <v>1705.473999</v>
      </c>
      <c r="AG45" s="248">
        <v>1723.6689449999999</v>
      </c>
      <c r="AH45" s="248">
        <v>1747.067749</v>
      </c>
      <c r="AI45" s="248">
        <v>1773.0322269999999</v>
      </c>
      <c r="AJ45" s="251">
        <v>7.0000000000000001E-3</v>
      </c>
    </row>
    <row r="46" spans="1:36" x14ac:dyDescent="0.25">
      <c r="A46" s="248" t="s">
        <v>3607</v>
      </c>
      <c r="B46" s="248" t="s">
        <v>3644</v>
      </c>
      <c r="C46" s="248" t="s">
        <v>3645</v>
      </c>
      <c r="D46" s="248" t="s">
        <v>2461</v>
      </c>
      <c r="F46" s="248">
        <v>688.52893100000006</v>
      </c>
      <c r="G46" s="248">
        <v>684.086365</v>
      </c>
      <c r="H46" s="248">
        <v>694.49340800000004</v>
      </c>
      <c r="I46" s="248">
        <v>699.25799600000005</v>
      </c>
      <c r="J46" s="248">
        <v>707.49761999999998</v>
      </c>
      <c r="K46" s="248">
        <v>709.316284</v>
      </c>
      <c r="L46" s="248">
        <v>706.40289299999995</v>
      </c>
      <c r="M46" s="248">
        <v>714.37170400000002</v>
      </c>
      <c r="N46" s="248">
        <v>716.31878700000004</v>
      </c>
      <c r="O46" s="248">
        <v>716.490723</v>
      </c>
      <c r="P46" s="248">
        <v>716.28942900000004</v>
      </c>
      <c r="Q46" s="248">
        <v>717.49902299999997</v>
      </c>
      <c r="R46" s="248">
        <v>719.57141100000001</v>
      </c>
      <c r="S46" s="248">
        <v>714.41589399999998</v>
      </c>
      <c r="T46" s="248">
        <v>711.59710700000005</v>
      </c>
      <c r="U46" s="248">
        <v>710.25048800000002</v>
      </c>
      <c r="V46" s="248">
        <v>708.04540999999995</v>
      </c>
      <c r="W46" s="248">
        <v>708.728882</v>
      </c>
      <c r="X46" s="248">
        <v>711.70678699999996</v>
      </c>
      <c r="Y46" s="248">
        <v>715.08569299999999</v>
      </c>
      <c r="Z46" s="248">
        <v>715.07507299999997</v>
      </c>
      <c r="AA46" s="248">
        <v>714.95477300000005</v>
      </c>
      <c r="AB46" s="248">
        <v>716.31176800000003</v>
      </c>
      <c r="AC46" s="248">
        <v>718.23498500000005</v>
      </c>
      <c r="AD46" s="248">
        <v>723.43109100000004</v>
      </c>
      <c r="AE46" s="248">
        <v>730.20544400000006</v>
      </c>
      <c r="AF46" s="248">
        <v>733.34979199999998</v>
      </c>
      <c r="AG46" s="248">
        <v>732.57879600000001</v>
      </c>
      <c r="AH46" s="248">
        <v>733.87646500000005</v>
      </c>
      <c r="AI46" s="248">
        <v>740.81579599999998</v>
      </c>
      <c r="AJ46" s="251">
        <v>3.0000000000000001E-3</v>
      </c>
    </row>
    <row r="47" spans="1:36" x14ac:dyDescent="0.25">
      <c r="A47" s="248" t="s">
        <v>512</v>
      </c>
      <c r="C47" s="248" t="s">
        <v>3646</v>
      </c>
    </row>
    <row r="48" spans="1:36" x14ac:dyDescent="0.25">
      <c r="A48" s="248" t="s">
        <v>511</v>
      </c>
      <c r="C48" s="248" t="s">
        <v>3647</v>
      </c>
    </row>
    <row r="49" spans="1:36" x14ac:dyDescent="0.25">
      <c r="A49" s="248" t="s">
        <v>3563</v>
      </c>
      <c r="B49" s="248" t="s">
        <v>3648</v>
      </c>
      <c r="C49" s="248" t="s">
        <v>3649</v>
      </c>
      <c r="D49" s="248" t="s">
        <v>2648</v>
      </c>
      <c r="F49" s="248">
        <v>1.841037</v>
      </c>
      <c r="G49" s="248">
        <v>1.8034330000000001</v>
      </c>
      <c r="H49" s="248">
        <v>1.8093669999999999</v>
      </c>
      <c r="I49" s="248">
        <v>1.8148470000000001</v>
      </c>
      <c r="J49" s="248">
        <v>1.8205690000000001</v>
      </c>
      <c r="K49" s="248">
        <v>1.8259380000000001</v>
      </c>
      <c r="L49" s="248">
        <v>1.831053</v>
      </c>
      <c r="M49" s="248">
        <v>1.8345830000000001</v>
      </c>
      <c r="N49" s="248">
        <v>1.838311</v>
      </c>
      <c r="O49" s="248">
        <v>1.8398060000000001</v>
      </c>
      <c r="P49" s="248">
        <v>1.8398209999999999</v>
      </c>
      <c r="Q49" s="248">
        <v>1.8427260000000001</v>
      </c>
      <c r="R49" s="248">
        <v>1.8374889999999999</v>
      </c>
      <c r="S49" s="248">
        <v>1.8331789999999999</v>
      </c>
      <c r="T49" s="248">
        <v>1.829431</v>
      </c>
      <c r="U49" s="248">
        <v>1.825782</v>
      </c>
      <c r="V49" s="248">
        <v>1.8241719999999999</v>
      </c>
      <c r="W49" s="248">
        <v>1.8227420000000001</v>
      </c>
      <c r="X49" s="248">
        <v>1.8206340000000001</v>
      </c>
      <c r="Y49" s="248">
        <v>1.8178160000000001</v>
      </c>
      <c r="Z49" s="248">
        <v>1.8140769999999999</v>
      </c>
      <c r="AA49" s="248">
        <v>1.810486</v>
      </c>
      <c r="AB49" s="248">
        <v>1.8068679999999999</v>
      </c>
      <c r="AC49" s="248">
        <v>1.8035289999999999</v>
      </c>
      <c r="AD49" s="248">
        <v>1.8004770000000001</v>
      </c>
      <c r="AE49" s="248">
        <v>1.797436</v>
      </c>
      <c r="AF49" s="248">
        <v>1.7944789999999999</v>
      </c>
      <c r="AG49" s="248">
        <v>1.791191</v>
      </c>
      <c r="AH49" s="248">
        <v>1.7877890000000001</v>
      </c>
      <c r="AI49" s="248">
        <v>1.7842640000000001</v>
      </c>
      <c r="AJ49" s="251">
        <v>-1E-3</v>
      </c>
    </row>
    <row r="50" spans="1:36" x14ac:dyDescent="0.25">
      <c r="A50" s="248" t="s">
        <v>3587</v>
      </c>
      <c r="B50" s="248" t="s">
        <v>3650</v>
      </c>
      <c r="C50" s="248" t="s">
        <v>3651</v>
      </c>
      <c r="D50" s="248" t="s">
        <v>2648</v>
      </c>
      <c r="F50" s="248">
        <v>1.3875459999999999</v>
      </c>
      <c r="G50" s="248">
        <v>1.375497</v>
      </c>
      <c r="H50" s="248">
        <v>1.3682859999999999</v>
      </c>
      <c r="I50" s="248">
        <v>1.460928</v>
      </c>
      <c r="J50" s="248">
        <v>1.471349</v>
      </c>
      <c r="K50" s="248">
        <v>1.4795229999999999</v>
      </c>
      <c r="L50" s="248">
        <v>1.4897180000000001</v>
      </c>
      <c r="M50" s="248">
        <v>1.4876130000000001</v>
      </c>
      <c r="N50" s="248">
        <v>1.4810430000000001</v>
      </c>
      <c r="O50" s="248">
        <v>1.476164</v>
      </c>
      <c r="P50" s="248">
        <v>1.47004</v>
      </c>
      <c r="Q50" s="248">
        <v>1.44109</v>
      </c>
      <c r="R50" s="248">
        <v>1.4203859999999999</v>
      </c>
      <c r="S50" s="248">
        <v>1.414984</v>
      </c>
      <c r="T50" s="248">
        <v>1.4104779999999999</v>
      </c>
      <c r="U50" s="248">
        <v>1.405262</v>
      </c>
      <c r="V50" s="248">
        <v>1.3933500000000001</v>
      </c>
      <c r="W50" s="248">
        <v>1.3785179999999999</v>
      </c>
      <c r="X50" s="248">
        <v>1.3629599999999999</v>
      </c>
      <c r="Y50" s="248">
        <v>1.3501289999999999</v>
      </c>
      <c r="Z50" s="248">
        <v>1.3394870000000001</v>
      </c>
      <c r="AA50" s="248">
        <v>1.329221</v>
      </c>
      <c r="AB50" s="248">
        <v>1.3201830000000001</v>
      </c>
      <c r="AC50" s="248">
        <v>1.3122830000000001</v>
      </c>
      <c r="AD50" s="248">
        <v>1.3054779999999999</v>
      </c>
      <c r="AE50" s="248">
        <v>1.297485</v>
      </c>
      <c r="AF50" s="248">
        <v>1.2897270000000001</v>
      </c>
      <c r="AG50" s="248">
        <v>1.281957</v>
      </c>
      <c r="AH50" s="248">
        <v>1.272305</v>
      </c>
      <c r="AI50" s="248">
        <v>1.262224</v>
      </c>
      <c r="AJ50" s="251">
        <v>-3.0000000000000001E-3</v>
      </c>
    </row>
    <row r="51" spans="1:36" x14ac:dyDescent="0.25">
      <c r="A51" s="248" t="s">
        <v>3607</v>
      </c>
      <c r="B51" s="248" t="s">
        <v>3652</v>
      </c>
      <c r="C51" s="248" t="s">
        <v>3653</v>
      </c>
      <c r="D51" s="248" t="s">
        <v>2648</v>
      </c>
      <c r="F51" s="248">
        <v>4.244237</v>
      </c>
      <c r="G51" s="248">
        <v>4.3878969999999997</v>
      </c>
      <c r="H51" s="248">
        <v>4.358136</v>
      </c>
      <c r="I51" s="248">
        <v>4.3640140000000001</v>
      </c>
      <c r="J51" s="248">
        <v>4.3699859999999999</v>
      </c>
      <c r="K51" s="248">
        <v>4.3686980000000002</v>
      </c>
      <c r="L51" s="248">
        <v>4.3835870000000003</v>
      </c>
      <c r="M51" s="248">
        <v>4.3990299999999998</v>
      </c>
      <c r="N51" s="248">
        <v>4.410615</v>
      </c>
      <c r="O51" s="248">
        <v>4.4448319999999999</v>
      </c>
      <c r="P51" s="248">
        <v>4.4694469999999997</v>
      </c>
      <c r="Q51" s="248">
        <v>4.5012590000000001</v>
      </c>
      <c r="R51" s="248">
        <v>4.5168619999999997</v>
      </c>
      <c r="S51" s="248">
        <v>4.5248419999999996</v>
      </c>
      <c r="T51" s="248">
        <v>4.5368199999999996</v>
      </c>
      <c r="U51" s="248">
        <v>4.5311659999999998</v>
      </c>
      <c r="V51" s="248">
        <v>4.533944</v>
      </c>
      <c r="W51" s="248">
        <v>4.5356969999999999</v>
      </c>
      <c r="X51" s="248">
        <v>4.5430510000000002</v>
      </c>
      <c r="Y51" s="248">
        <v>4.5462559999999996</v>
      </c>
      <c r="Z51" s="248">
        <v>4.5399320000000003</v>
      </c>
      <c r="AA51" s="248">
        <v>4.5500109999999996</v>
      </c>
      <c r="AB51" s="248">
        <v>4.5809810000000004</v>
      </c>
      <c r="AC51" s="248">
        <v>4.586589</v>
      </c>
      <c r="AD51" s="248">
        <v>4.5888150000000003</v>
      </c>
      <c r="AE51" s="248">
        <v>4.56975</v>
      </c>
      <c r="AF51" s="248">
        <v>4.565442</v>
      </c>
      <c r="AG51" s="248">
        <v>4.5833380000000004</v>
      </c>
      <c r="AH51" s="248">
        <v>4.5782590000000001</v>
      </c>
      <c r="AI51" s="248">
        <v>4.600403</v>
      </c>
      <c r="AJ51" s="251">
        <v>3.0000000000000001E-3</v>
      </c>
    </row>
    <row r="52" spans="1:36" x14ac:dyDescent="0.25">
      <c r="A52" s="248" t="s">
        <v>2510</v>
      </c>
      <c r="C52" s="248" t="s">
        <v>3654</v>
      </c>
    </row>
    <row r="53" spans="1:36" x14ac:dyDescent="0.25">
      <c r="A53" s="248" t="s">
        <v>220</v>
      </c>
      <c r="C53" s="248" t="s">
        <v>3655</v>
      </c>
    </row>
    <row r="54" spans="1:36" x14ac:dyDescent="0.25">
      <c r="A54" s="248" t="s">
        <v>3563</v>
      </c>
      <c r="B54" s="248" t="s">
        <v>3656</v>
      </c>
      <c r="C54" s="248" t="s">
        <v>3657</v>
      </c>
      <c r="D54" s="248" t="s">
        <v>2514</v>
      </c>
      <c r="F54" s="248">
        <v>69.336708000000002</v>
      </c>
      <c r="G54" s="248">
        <v>67.607772999999995</v>
      </c>
      <c r="H54" s="248">
        <v>67.591446000000005</v>
      </c>
      <c r="I54" s="248">
        <v>66.357048000000006</v>
      </c>
      <c r="J54" s="248">
        <v>66.036163000000002</v>
      </c>
      <c r="K54" s="248">
        <v>66.198218999999995</v>
      </c>
      <c r="L54" s="248">
        <v>66.176070999999993</v>
      </c>
      <c r="M54" s="248">
        <v>66.610039</v>
      </c>
      <c r="N54" s="248">
        <v>66.734665000000007</v>
      </c>
      <c r="O54" s="248">
        <v>66.585136000000006</v>
      </c>
      <c r="P54" s="248">
        <v>66.511581000000007</v>
      </c>
      <c r="Q54" s="248">
        <v>66.471153000000001</v>
      </c>
      <c r="R54" s="248">
        <v>66.591224999999994</v>
      </c>
      <c r="S54" s="248">
        <v>66.017059000000003</v>
      </c>
      <c r="T54" s="248">
        <v>65.346290999999994</v>
      </c>
      <c r="U54" s="248">
        <v>65.024696000000006</v>
      </c>
      <c r="V54" s="248">
        <v>64.950241000000005</v>
      </c>
      <c r="W54" s="248">
        <v>65.075446999999997</v>
      </c>
      <c r="X54" s="248">
        <v>65.224120999999997</v>
      </c>
      <c r="Y54" s="248">
        <v>65.265038000000004</v>
      </c>
      <c r="Z54" s="248">
        <v>65.222877999999994</v>
      </c>
      <c r="AA54" s="248">
        <v>65.170967000000005</v>
      </c>
      <c r="AB54" s="248">
        <v>65.121360999999993</v>
      </c>
      <c r="AC54" s="248">
        <v>64.970398000000003</v>
      </c>
      <c r="AD54" s="248">
        <v>64.768257000000006</v>
      </c>
      <c r="AE54" s="248">
        <v>64.712836999999993</v>
      </c>
      <c r="AF54" s="248">
        <v>64.585128999999995</v>
      </c>
      <c r="AG54" s="248">
        <v>64.587181000000001</v>
      </c>
      <c r="AH54" s="248">
        <v>64.654799999999994</v>
      </c>
      <c r="AI54" s="248">
        <v>64.953979000000004</v>
      </c>
      <c r="AJ54" s="251">
        <v>-2E-3</v>
      </c>
    </row>
    <row r="55" spans="1:36" x14ac:dyDescent="0.25">
      <c r="A55" s="248" t="s">
        <v>3587</v>
      </c>
      <c r="B55" s="248" t="s">
        <v>3658</v>
      </c>
      <c r="C55" s="248" t="s">
        <v>3659</v>
      </c>
      <c r="D55" s="248" t="s">
        <v>2514</v>
      </c>
      <c r="F55" s="248">
        <v>89.905974999999998</v>
      </c>
      <c r="G55" s="248">
        <v>82.377953000000005</v>
      </c>
      <c r="H55" s="248">
        <v>79.385986000000003</v>
      </c>
      <c r="I55" s="248">
        <v>78.198631000000006</v>
      </c>
      <c r="J55" s="248">
        <v>77.797011999999995</v>
      </c>
      <c r="K55" s="248">
        <v>77.541831999999999</v>
      </c>
      <c r="L55" s="248">
        <v>77.111061000000007</v>
      </c>
      <c r="M55" s="248">
        <v>78.121452000000005</v>
      </c>
      <c r="N55" s="248">
        <v>78.748962000000006</v>
      </c>
      <c r="O55" s="248">
        <v>78.790558000000004</v>
      </c>
      <c r="P55" s="248">
        <v>79.092583000000005</v>
      </c>
      <c r="Q55" s="248">
        <v>80.545936999999995</v>
      </c>
      <c r="R55" s="248">
        <v>82.180312999999998</v>
      </c>
      <c r="S55" s="248">
        <v>81.415702999999993</v>
      </c>
      <c r="T55" s="248">
        <v>80.495506000000006</v>
      </c>
      <c r="U55" s="248">
        <v>80.152939000000003</v>
      </c>
      <c r="V55" s="248">
        <v>80.708320999999998</v>
      </c>
      <c r="W55" s="248">
        <v>81.880356000000006</v>
      </c>
      <c r="X55" s="248">
        <v>83.196655000000007</v>
      </c>
      <c r="Y55" s="248">
        <v>84.202454000000003</v>
      </c>
      <c r="Z55" s="248">
        <v>84.965926999999994</v>
      </c>
      <c r="AA55" s="248">
        <v>85.593231000000003</v>
      </c>
      <c r="AB55" s="248">
        <v>86.083939000000001</v>
      </c>
      <c r="AC55" s="248">
        <v>86.353499999999997</v>
      </c>
      <c r="AD55" s="248">
        <v>86.521018999999995</v>
      </c>
      <c r="AE55" s="248">
        <v>87.126793000000006</v>
      </c>
      <c r="AF55" s="248">
        <v>87.606239000000002</v>
      </c>
      <c r="AG55" s="248">
        <v>88.094925000000003</v>
      </c>
      <c r="AH55" s="248">
        <v>88.862976000000003</v>
      </c>
      <c r="AI55" s="248">
        <v>90.055649000000003</v>
      </c>
      <c r="AJ55" s="251">
        <v>0</v>
      </c>
    </row>
    <row r="56" spans="1:36" x14ac:dyDescent="0.25">
      <c r="A56" s="248" t="s">
        <v>3607</v>
      </c>
      <c r="B56" s="248" t="s">
        <v>3660</v>
      </c>
      <c r="C56" s="248" t="s">
        <v>3661</v>
      </c>
      <c r="D56" s="248" t="s">
        <v>2514</v>
      </c>
      <c r="F56" s="248">
        <v>73.23912</v>
      </c>
      <c r="G56" s="248">
        <v>72.861214000000004</v>
      </c>
      <c r="H56" s="248">
        <v>72.662575000000004</v>
      </c>
      <c r="I56" s="248">
        <v>70.404624999999996</v>
      </c>
      <c r="J56" s="248">
        <v>69.835976000000002</v>
      </c>
      <c r="K56" s="248">
        <v>69.375693999999996</v>
      </c>
      <c r="L56" s="248">
        <v>68.589843999999999</v>
      </c>
      <c r="M56" s="248">
        <v>69.176406999999998</v>
      </c>
      <c r="N56" s="248">
        <v>69.114822000000004</v>
      </c>
      <c r="O56" s="248">
        <v>68.668853999999996</v>
      </c>
      <c r="P56" s="248">
        <v>68.397246999999993</v>
      </c>
      <c r="Q56" s="248">
        <v>68.055633999999998</v>
      </c>
      <c r="R56" s="248">
        <v>68.038353000000001</v>
      </c>
      <c r="S56" s="248">
        <v>66.824837000000002</v>
      </c>
      <c r="T56" s="248">
        <v>65.716819999999998</v>
      </c>
      <c r="U56" s="248">
        <v>65.123619000000005</v>
      </c>
      <c r="V56" s="248">
        <v>64.719521</v>
      </c>
      <c r="W56" s="248">
        <v>64.716599000000002</v>
      </c>
      <c r="X56" s="248">
        <v>64.745857000000001</v>
      </c>
      <c r="Y56" s="248">
        <v>64.686385999999999</v>
      </c>
      <c r="Z56" s="248">
        <v>64.593506000000005</v>
      </c>
      <c r="AA56" s="248">
        <v>64.396705999999995</v>
      </c>
      <c r="AB56" s="248">
        <v>64.232383999999996</v>
      </c>
      <c r="AC56" s="248">
        <v>63.935329000000003</v>
      </c>
      <c r="AD56" s="248">
        <v>63.704227000000003</v>
      </c>
      <c r="AE56" s="248">
        <v>63.743609999999997</v>
      </c>
      <c r="AF56" s="248">
        <v>63.567726</v>
      </c>
      <c r="AG56" s="248">
        <v>63.223453999999997</v>
      </c>
      <c r="AH56" s="248">
        <v>62.978355000000001</v>
      </c>
      <c r="AI56" s="248">
        <v>63.343184999999998</v>
      </c>
      <c r="AJ56" s="251">
        <v>-5.0000000000000001E-3</v>
      </c>
    </row>
    <row r="57" spans="1:36" x14ac:dyDescent="0.25">
      <c r="A57" s="248" t="s">
        <v>3636</v>
      </c>
      <c r="B57" s="248" t="s">
        <v>3662</v>
      </c>
      <c r="C57" s="248" t="s">
        <v>3663</v>
      </c>
      <c r="D57" s="248" t="s">
        <v>2514</v>
      </c>
      <c r="F57" s="248">
        <v>4.3384590000000003</v>
      </c>
      <c r="G57" s="248">
        <v>5.0852680000000001</v>
      </c>
      <c r="H57" s="248">
        <v>5.3774689999999996</v>
      </c>
      <c r="I57" s="248">
        <v>5.4314080000000002</v>
      </c>
      <c r="J57" s="248">
        <v>5.6373699999999998</v>
      </c>
      <c r="K57" s="248">
        <v>5.6519830000000004</v>
      </c>
      <c r="L57" s="248">
        <v>5.7731909999999997</v>
      </c>
      <c r="M57" s="248">
        <v>6.031091</v>
      </c>
      <c r="N57" s="248">
        <v>6.2580210000000003</v>
      </c>
      <c r="O57" s="248">
        <v>6.5004369999999998</v>
      </c>
      <c r="P57" s="248">
        <v>6.7428520000000001</v>
      </c>
      <c r="Q57" s="248">
        <v>7.0007520000000003</v>
      </c>
      <c r="R57" s="248">
        <v>7.1064749999999997</v>
      </c>
      <c r="S57" s="248">
        <v>7.1064749999999997</v>
      </c>
      <c r="T57" s="248">
        <v>7.1064749999999997</v>
      </c>
      <c r="U57" s="248">
        <v>7.1219599999999996</v>
      </c>
      <c r="V57" s="248">
        <v>7.1064749999999997</v>
      </c>
      <c r="W57" s="248">
        <v>7.1064749999999997</v>
      </c>
      <c r="X57" s="248">
        <v>7.1064749999999997</v>
      </c>
      <c r="Y57" s="248">
        <v>7.1219599999999996</v>
      </c>
      <c r="Z57" s="248">
        <v>7.1064749999999997</v>
      </c>
      <c r="AA57" s="248">
        <v>7.1064749999999997</v>
      </c>
      <c r="AB57" s="248">
        <v>7.1064749999999997</v>
      </c>
      <c r="AC57" s="248">
        <v>7.1219599999999996</v>
      </c>
      <c r="AD57" s="248">
        <v>7.1064749999999997</v>
      </c>
      <c r="AE57" s="248">
        <v>7.1064749999999997</v>
      </c>
      <c r="AF57" s="248">
        <v>7.1064749999999997</v>
      </c>
      <c r="AG57" s="248">
        <v>7.1219599999999996</v>
      </c>
      <c r="AH57" s="248">
        <v>7.1064749999999997</v>
      </c>
      <c r="AI57" s="248">
        <v>7.1064749999999997</v>
      </c>
      <c r="AJ57" s="251">
        <v>1.7000000000000001E-2</v>
      </c>
    </row>
    <row r="58" spans="1:36" x14ac:dyDescent="0.25">
      <c r="A58" s="248" t="s">
        <v>3563</v>
      </c>
      <c r="B58" s="248" t="s">
        <v>3664</v>
      </c>
      <c r="C58" s="248" t="s">
        <v>3665</v>
      </c>
      <c r="E58" s="248" t="s">
        <v>3666</v>
      </c>
    </row>
    <row r="59" spans="1:36" x14ac:dyDescent="0.25">
      <c r="A59" s="248" t="s">
        <v>228</v>
      </c>
      <c r="C59" s="248" t="s">
        <v>3667</v>
      </c>
    </row>
    <row r="60" spans="1:36" x14ac:dyDescent="0.25">
      <c r="A60" s="248" t="s">
        <v>2571</v>
      </c>
      <c r="C60" s="248" t="s">
        <v>3668</v>
      </c>
    </row>
    <row r="61" spans="1:36" x14ac:dyDescent="0.25">
      <c r="A61" s="248" t="s">
        <v>2573</v>
      </c>
      <c r="B61" s="248" t="s">
        <v>3669</v>
      </c>
      <c r="C61" s="248" t="s">
        <v>3670</v>
      </c>
      <c r="D61" s="248" t="s">
        <v>2576</v>
      </c>
      <c r="F61" s="248">
        <v>3.2399999999999998E-2</v>
      </c>
      <c r="G61" s="248">
        <v>3.2399999999999998E-2</v>
      </c>
      <c r="H61" s="248">
        <v>3.2399999999999998E-2</v>
      </c>
      <c r="I61" s="248">
        <v>3.2399999999999998E-2</v>
      </c>
      <c r="J61" s="248">
        <v>3.2399999999999998E-2</v>
      </c>
      <c r="K61" s="248">
        <v>3.2399999999999998E-2</v>
      </c>
      <c r="L61" s="248">
        <v>3.2399999999999998E-2</v>
      </c>
      <c r="M61" s="248">
        <v>3.2399999999999998E-2</v>
      </c>
      <c r="N61" s="248">
        <v>3.2399999999999998E-2</v>
      </c>
      <c r="O61" s="248">
        <v>3.2399999999999998E-2</v>
      </c>
      <c r="P61" s="248">
        <v>3.2399999999999998E-2</v>
      </c>
      <c r="Q61" s="248">
        <v>3.2399999999999998E-2</v>
      </c>
      <c r="R61" s="248">
        <v>3.2399999999999998E-2</v>
      </c>
      <c r="S61" s="248">
        <v>3.2399999999999998E-2</v>
      </c>
      <c r="T61" s="248">
        <v>3.2399999999999998E-2</v>
      </c>
      <c r="U61" s="248">
        <v>3.2399999999999998E-2</v>
      </c>
      <c r="V61" s="248">
        <v>3.2399999999999998E-2</v>
      </c>
      <c r="W61" s="248">
        <v>3.2399999999999998E-2</v>
      </c>
      <c r="X61" s="248">
        <v>3.2399999999999998E-2</v>
      </c>
      <c r="Y61" s="248">
        <v>3.2399999999999998E-2</v>
      </c>
      <c r="Z61" s="248">
        <v>3.2399999999999998E-2</v>
      </c>
      <c r="AA61" s="248">
        <v>3.2399999999999998E-2</v>
      </c>
      <c r="AB61" s="248">
        <v>3.2399999999999998E-2</v>
      </c>
      <c r="AC61" s="248">
        <v>3.2399999999999998E-2</v>
      </c>
      <c r="AD61" s="248">
        <v>3.2399999999999998E-2</v>
      </c>
      <c r="AE61" s="248">
        <v>3.2399999999999998E-2</v>
      </c>
      <c r="AF61" s="248">
        <v>3.2399999999999998E-2</v>
      </c>
      <c r="AG61" s="248">
        <v>3.2399999999999998E-2</v>
      </c>
      <c r="AH61" s="248">
        <v>3.2399999999999998E-2</v>
      </c>
      <c r="AI61" s="248">
        <v>3.2399999999999998E-2</v>
      </c>
      <c r="AJ61" s="251">
        <v>0</v>
      </c>
    </row>
    <row r="62" spans="1:36" x14ac:dyDescent="0.25">
      <c r="A62" s="248" t="s">
        <v>2437</v>
      </c>
      <c r="B62" s="248" t="s">
        <v>3671</v>
      </c>
      <c r="C62" s="248" t="s">
        <v>3672</v>
      </c>
      <c r="D62" s="248" t="s">
        <v>2576</v>
      </c>
      <c r="F62" s="248">
        <v>0.21631900000000001</v>
      </c>
      <c r="G62" s="248">
        <v>0.21841099999999999</v>
      </c>
      <c r="H62" s="248">
        <v>0.21927199999999999</v>
      </c>
      <c r="I62" s="248">
        <v>0.219945</v>
      </c>
      <c r="J62" s="248">
        <v>0.220612</v>
      </c>
      <c r="K62" s="248">
        <v>0.22126199999999999</v>
      </c>
      <c r="L62" s="248">
        <v>0.22191900000000001</v>
      </c>
      <c r="M62" s="248">
        <v>0.222577</v>
      </c>
      <c r="N62" s="248">
        <v>0.22323699999999999</v>
      </c>
      <c r="O62" s="248">
        <v>0.22390399999999999</v>
      </c>
      <c r="P62" s="248">
        <v>0.22458400000000001</v>
      </c>
      <c r="Q62" s="248">
        <v>0.22489000000000001</v>
      </c>
      <c r="R62" s="248">
        <v>0.22520499999999999</v>
      </c>
      <c r="S62" s="248">
        <v>0.225522</v>
      </c>
      <c r="T62" s="248">
        <v>0.225797</v>
      </c>
      <c r="U62" s="248">
        <v>0.22606499999999999</v>
      </c>
      <c r="V62" s="248">
        <v>0.22633</v>
      </c>
      <c r="W62" s="248">
        <v>0.22659599999999999</v>
      </c>
      <c r="X62" s="248">
        <v>0.226857</v>
      </c>
      <c r="Y62" s="248">
        <v>0.22712499999999999</v>
      </c>
      <c r="Z62" s="248">
        <v>0.22739899999999999</v>
      </c>
      <c r="AA62" s="248">
        <v>0.227684</v>
      </c>
      <c r="AB62" s="248">
        <v>0.22797899999999999</v>
      </c>
      <c r="AC62" s="248">
        <v>0.22828499999999999</v>
      </c>
      <c r="AD62" s="248">
        <v>0.228599</v>
      </c>
      <c r="AE62" s="248">
        <v>0.22892100000000001</v>
      </c>
      <c r="AF62" s="248">
        <v>0.22925499999999999</v>
      </c>
      <c r="AG62" s="248">
        <v>0.229598</v>
      </c>
      <c r="AH62" s="248">
        <v>0.22995099999999999</v>
      </c>
      <c r="AI62" s="248">
        <v>0.230319</v>
      </c>
      <c r="AJ62" s="251">
        <v>2E-3</v>
      </c>
    </row>
    <row r="63" spans="1:36" x14ac:dyDescent="0.25">
      <c r="A63" s="248" t="s">
        <v>2439</v>
      </c>
      <c r="B63" s="248" t="s">
        <v>3673</v>
      </c>
      <c r="C63" s="248" t="s">
        <v>3674</v>
      </c>
      <c r="D63" s="248" t="s">
        <v>2576</v>
      </c>
      <c r="F63" s="248">
        <v>4.1000000000000002E-2</v>
      </c>
      <c r="G63" s="248">
        <v>4.1000000000000002E-2</v>
      </c>
      <c r="H63" s="248">
        <v>4.1000000000000002E-2</v>
      </c>
      <c r="I63" s="248">
        <v>4.1000000000000002E-2</v>
      </c>
      <c r="J63" s="248">
        <v>4.1000000000000002E-2</v>
      </c>
      <c r="K63" s="248">
        <v>4.1000000000000002E-2</v>
      </c>
      <c r="L63" s="248">
        <v>4.1000000000000002E-2</v>
      </c>
      <c r="M63" s="248">
        <v>4.1000000000000002E-2</v>
      </c>
      <c r="N63" s="248">
        <v>4.1000000000000002E-2</v>
      </c>
      <c r="O63" s="248">
        <v>4.1000000000000002E-2</v>
      </c>
      <c r="P63" s="248">
        <v>4.1000000000000002E-2</v>
      </c>
      <c r="Q63" s="248">
        <v>4.1000000000000002E-2</v>
      </c>
      <c r="R63" s="248">
        <v>4.1000000000000002E-2</v>
      </c>
      <c r="S63" s="248">
        <v>4.1000000000000002E-2</v>
      </c>
      <c r="T63" s="248">
        <v>4.1000000000000002E-2</v>
      </c>
      <c r="U63" s="248">
        <v>4.1000000000000002E-2</v>
      </c>
      <c r="V63" s="248">
        <v>4.1000000000000002E-2</v>
      </c>
      <c r="W63" s="248">
        <v>4.1000000000000002E-2</v>
      </c>
      <c r="X63" s="248">
        <v>4.1000000000000002E-2</v>
      </c>
      <c r="Y63" s="248">
        <v>4.1000000000000002E-2</v>
      </c>
      <c r="Z63" s="248">
        <v>4.1000000000000002E-2</v>
      </c>
      <c r="AA63" s="248">
        <v>4.1000000000000002E-2</v>
      </c>
      <c r="AB63" s="248">
        <v>4.1000000000000002E-2</v>
      </c>
      <c r="AC63" s="248">
        <v>4.1000000000000002E-2</v>
      </c>
      <c r="AD63" s="248">
        <v>4.1000000000000002E-2</v>
      </c>
      <c r="AE63" s="248">
        <v>4.1000000000000002E-2</v>
      </c>
      <c r="AF63" s="248">
        <v>4.1000000000000002E-2</v>
      </c>
      <c r="AG63" s="248">
        <v>4.1000000000000002E-2</v>
      </c>
      <c r="AH63" s="248">
        <v>4.1000000000000002E-2</v>
      </c>
      <c r="AI63" s="248">
        <v>4.1000000000000002E-2</v>
      </c>
      <c r="AJ63" s="251">
        <v>0</v>
      </c>
    </row>
    <row r="64" spans="1:36" x14ac:dyDescent="0.25">
      <c r="A64" s="248" t="s">
        <v>2042</v>
      </c>
      <c r="B64" s="248" t="s">
        <v>3675</v>
      </c>
      <c r="C64" s="248" t="s">
        <v>3676</v>
      </c>
      <c r="D64" s="248" t="s">
        <v>2576</v>
      </c>
      <c r="F64" s="248">
        <v>0.58509999999999995</v>
      </c>
      <c r="G64" s="248">
        <v>0.58509999999999995</v>
      </c>
      <c r="H64" s="248">
        <v>0.58509999999999995</v>
      </c>
      <c r="I64" s="248">
        <v>0.58509999999999995</v>
      </c>
      <c r="J64" s="248">
        <v>0.58509999999999995</v>
      </c>
      <c r="K64" s="248">
        <v>0.58509999999999995</v>
      </c>
      <c r="L64" s="248">
        <v>0.58509999999999995</v>
      </c>
      <c r="M64" s="248">
        <v>0.58509999999999995</v>
      </c>
      <c r="N64" s="248">
        <v>0.58509999999999995</v>
      </c>
      <c r="O64" s="248">
        <v>0.58509999999999995</v>
      </c>
      <c r="P64" s="248">
        <v>0.58509999999999995</v>
      </c>
      <c r="Q64" s="248">
        <v>0.58509999999999995</v>
      </c>
      <c r="R64" s="248">
        <v>0.58509999999999995</v>
      </c>
      <c r="S64" s="248">
        <v>0.58509999999999995</v>
      </c>
      <c r="T64" s="248">
        <v>0.58509999999999995</v>
      </c>
      <c r="U64" s="248">
        <v>0.58509999999999995</v>
      </c>
      <c r="V64" s="248">
        <v>0.58509999999999995</v>
      </c>
      <c r="W64" s="248">
        <v>0.58509999999999995</v>
      </c>
      <c r="X64" s="248">
        <v>0.58509999999999995</v>
      </c>
      <c r="Y64" s="248">
        <v>0.58509999999999995</v>
      </c>
      <c r="Z64" s="248">
        <v>0.58509999999999995</v>
      </c>
      <c r="AA64" s="248">
        <v>0.58509999999999995</v>
      </c>
      <c r="AB64" s="248">
        <v>0.58509999999999995</v>
      </c>
      <c r="AC64" s="248">
        <v>0.58509999999999995</v>
      </c>
      <c r="AD64" s="248">
        <v>0.58509999999999995</v>
      </c>
      <c r="AE64" s="248">
        <v>0.58509999999999995</v>
      </c>
      <c r="AF64" s="248">
        <v>0.58509999999999995</v>
      </c>
      <c r="AG64" s="248">
        <v>0.58509999999999995</v>
      </c>
      <c r="AH64" s="248">
        <v>0.58509999999999995</v>
      </c>
      <c r="AI64" s="248">
        <v>0.58509999999999995</v>
      </c>
      <c r="AJ64" s="251">
        <v>0</v>
      </c>
    </row>
    <row r="65" spans="1:36" x14ac:dyDescent="0.25">
      <c r="A65" s="248" t="s">
        <v>2507</v>
      </c>
      <c r="B65" s="248" t="s">
        <v>3677</v>
      </c>
      <c r="C65" s="248" t="s">
        <v>3678</v>
      </c>
      <c r="D65" s="248" t="s">
        <v>2576</v>
      </c>
      <c r="F65" s="248">
        <v>0.87481900000000001</v>
      </c>
      <c r="G65" s="248">
        <v>0.876911</v>
      </c>
      <c r="H65" s="248">
        <v>0.877772</v>
      </c>
      <c r="I65" s="248">
        <v>0.87844500000000003</v>
      </c>
      <c r="J65" s="248">
        <v>0.879112</v>
      </c>
      <c r="K65" s="248">
        <v>0.87976200000000004</v>
      </c>
      <c r="L65" s="248">
        <v>0.88041899999999995</v>
      </c>
      <c r="M65" s="248">
        <v>0.881077</v>
      </c>
      <c r="N65" s="248">
        <v>0.88173699999999999</v>
      </c>
      <c r="O65" s="248">
        <v>0.88240399999999997</v>
      </c>
      <c r="P65" s="248">
        <v>0.88308399999999998</v>
      </c>
      <c r="Q65" s="248">
        <v>0.88339000000000001</v>
      </c>
      <c r="R65" s="248">
        <v>0.88370499999999996</v>
      </c>
      <c r="S65" s="248">
        <v>0.88402199999999997</v>
      </c>
      <c r="T65" s="248">
        <v>0.884297</v>
      </c>
      <c r="U65" s="248">
        <v>0.88456500000000005</v>
      </c>
      <c r="V65" s="248">
        <v>0.88483000000000001</v>
      </c>
      <c r="W65" s="248">
        <v>0.88509599999999999</v>
      </c>
      <c r="X65" s="248">
        <v>0.88535699999999995</v>
      </c>
      <c r="Y65" s="248">
        <v>0.885625</v>
      </c>
      <c r="Z65" s="248">
        <v>0.88589899999999999</v>
      </c>
      <c r="AA65" s="248">
        <v>0.88618399999999997</v>
      </c>
      <c r="AB65" s="248">
        <v>0.88647900000000002</v>
      </c>
      <c r="AC65" s="248">
        <v>0.88678500000000005</v>
      </c>
      <c r="AD65" s="248">
        <v>0.88709899999999997</v>
      </c>
      <c r="AE65" s="248">
        <v>0.88742200000000004</v>
      </c>
      <c r="AF65" s="248">
        <v>0.88775499999999996</v>
      </c>
      <c r="AG65" s="248">
        <v>0.88809800000000005</v>
      </c>
      <c r="AH65" s="248">
        <v>0.88845099999999999</v>
      </c>
      <c r="AI65" s="248">
        <v>0.88881900000000003</v>
      </c>
      <c r="AJ65" s="251">
        <v>1E-3</v>
      </c>
    </row>
    <row r="66" spans="1:36" x14ac:dyDescent="0.25">
      <c r="A66" s="248" t="s">
        <v>2585</v>
      </c>
      <c r="C66" s="248" t="s">
        <v>3679</v>
      </c>
    </row>
    <row r="67" spans="1:36" x14ac:dyDescent="0.25">
      <c r="A67" s="248" t="s">
        <v>2573</v>
      </c>
      <c r="B67" s="248" t="s">
        <v>3680</v>
      </c>
      <c r="C67" s="248" t="s">
        <v>3681</v>
      </c>
      <c r="D67" s="248" t="s">
        <v>2589</v>
      </c>
      <c r="F67" s="248">
        <v>6.4499999999999996E-4</v>
      </c>
      <c r="G67" s="248">
        <v>6.4499999999999996E-4</v>
      </c>
      <c r="H67" s="248">
        <v>6.4499999999999996E-4</v>
      </c>
      <c r="I67" s="248">
        <v>6.4499999999999996E-4</v>
      </c>
      <c r="J67" s="248">
        <v>6.4499999999999996E-4</v>
      </c>
      <c r="K67" s="248">
        <v>6.4499999999999996E-4</v>
      </c>
      <c r="L67" s="248">
        <v>6.4499999999999996E-4</v>
      </c>
      <c r="M67" s="248">
        <v>6.4499999999999996E-4</v>
      </c>
      <c r="N67" s="248">
        <v>6.4499999999999996E-4</v>
      </c>
      <c r="O67" s="248">
        <v>6.4499999999999996E-4</v>
      </c>
      <c r="P67" s="248">
        <v>6.4499999999999996E-4</v>
      </c>
      <c r="Q67" s="248">
        <v>6.4499999999999996E-4</v>
      </c>
      <c r="R67" s="248">
        <v>6.4499999999999996E-4</v>
      </c>
      <c r="S67" s="248">
        <v>6.4499999999999996E-4</v>
      </c>
      <c r="T67" s="248">
        <v>6.4499999999999996E-4</v>
      </c>
      <c r="U67" s="248">
        <v>6.4499999999999996E-4</v>
      </c>
      <c r="V67" s="248">
        <v>6.4499999999999996E-4</v>
      </c>
      <c r="W67" s="248">
        <v>6.4499999999999996E-4</v>
      </c>
      <c r="X67" s="248">
        <v>6.4499999999999996E-4</v>
      </c>
      <c r="Y67" s="248">
        <v>6.4499999999999996E-4</v>
      </c>
      <c r="Z67" s="248">
        <v>6.4499999999999996E-4</v>
      </c>
      <c r="AA67" s="248">
        <v>6.4499999999999996E-4</v>
      </c>
      <c r="AB67" s="248">
        <v>6.4499999999999996E-4</v>
      </c>
      <c r="AC67" s="248">
        <v>6.4499999999999996E-4</v>
      </c>
      <c r="AD67" s="248">
        <v>6.4499999999999996E-4</v>
      </c>
      <c r="AE67" s="248">
        <v>6.4499999999999996E-4</v>
      </c>
      <c r="AF67" s="248">
        <v>6.4499999999999996E-4</v>
      </c>
      <c r="AG67" s="248">
        <v>6.4499999999999996E-4</v>
      </c>
      <c r="AH67" s="248">
        <v>6.4499999999999996E-4</v>
      </c>
      <c r="AI67" s="248">
        <v>6.4499999999999996E-4</v>
      </c>
      <c r="AJ67" s="251">
        <v>0</v>
      </c>
    </row>
    <row r="68" spans="1:36" x14ac:dyDescent="0.25">
      <c r="A68" s="248" t="s">
        <v>2437</v>
      </c>
      <c r="B68" s="248" t="s">
        <v>3682</v>
      </c>
      <c r="C68" s="248" t="s">
        <v>3683</v>
      </c>
      <c r="D68" s="248" t="s">
        <v>2589</v>
      </c>
      <c r="F68" s="248">
        <v>0.80058499999999999</v>
      </c>
      <c r="G68" s="248">
        <v>0.80998199999999998</v>
      </c>
      <c r="H68" s="248">
        <v>0.81270500000000001</v>
      </c>
      <c r="I68" s="248">
        <v>0.81488499999999997</v>
      </c>
      <c r="J68" s="248">
        <v>0.81708599999999998</v>
      </c>
      <c r="K68" s="248">
        <v>0.81927700000000003</v>
      </c>
      <c r="L68" s="248">
        <v>0.82153200000000004</v>
      </c>
      <c r="M68" s="248">
        <v>0.82383099999999998</v>
      </c>
      <c r="N68" s="248">
        <v>0.82618400000000003</v>
      </c>
      <c r="O68" s="248">
        <v>0.8286</v>
      </c>
      <c r="P68" s="248">
        <v>0.83110300000000004</v>
      </c>
      <c r="Q68" s="248">
        <v>0.83232700000000004</v>
      </c>
      <c r="R68" s="248">
        <v>0.83360100000000004</v>
      </c>
      <c r="S68" s="248">
        <v>0.83489800000000003</v>
      </c>
      <c r="T68" s="248">
        <v>0.83604800000000001</v>
      </c>
      <c r="U68" s="248">
        <v>0.83718999999999999</v>
      </c>
      <c r="V68" s="248">
        <v>0.83833000000000002</v>
      </c>
      <c r="W68" s="248">
        <v>0.83948900000000004</v>
      </c>
      <c r="X68" s="248">
        <v>0.84063600000000005</v>
      </c>
      <c r="Y68" s="248">
        <v>0.84182900000000005</v>
      </c>
      <c r="Z68" s="248">
        <v>0.843059</v>
      </c>
      <c r="AA68" s="248">
        <v>0.84434900000000002</v>
      </c>
      <c r="AB68" s="248">
        <v>0.84570100000000004</v>
      </c>
      <c r="AC68" s="248">
        <v>0.84711999999999998</v>
      </c>
      <c r="AD68" s="248">
        <v>0.84858999999999996</v>
      </c>
      <c r="AE68" s="248">
        <v>0.85011999999999999</v>
      </c>
      <c r="AF68" s="248">
        <v>0.85171799999999998</v>
      </c>
      <c r="AG68" s="248">
        <v>0.853383</v>
      </c>
      <c r="AH68" s="248">
        <v>0.85511999999999999</v>
      </c>
      <c r="AI68" s="248">
        <v>0.85694800000000004</v>
      </c>
      <c r="AJ68" s="251">
        <v>2E-3</v>
      </c>
    </row>
    <row r="69" spans="1:36" x14ac:dyDescent="0.25">
      <c r="A69" s="248" t="s">
        <v>2439</v>
      </c>
      <c r="B69" s="248" t="s">
        <v>3684</v>
      </c>
      <c r="C69" s="248" t="s">
        <v>3685</v>
      </c>
      <c r="D69" s="248" t="s">
        <v>2589</v>
      </c>
      <c r="F69" s="248">
        <v>0.192774</v>
      </c>
      <c r="G69" s="248">
        <v>0.192774</v>
      </c>
      <c r="H69" s="248">
        <v>0.192774</v>
      </c>
      <c r="I69" s="248">
        <v>0.192774</v>
      </c>
      <c r="J69" s="248">
        <v>0.192774</v>
      </c>
      <c r="K69" s="248">
        <v>0.192774</v>
      </c>
      <c r="L69" s="248">
        <v>0.192774</v>
      </c>
      <c r="M69" s="248">
        <v>0.192774</v>
      </c>
      <c r="N69" s="248">
        <v>0.192774</v>
      </c>
      <c r="O69" s="248">
        <v>0.192774</v>
      </c>
      <c r="P69" s="248">
        <v>0.192774</v>
      </c>
      <c r="Q69" s="248">
        <v>0.192774</v>
      </c>
      <c r="R69" s="248">
        <v>0.192774</v>
      </c>
      <c r="S69" s="248">
        <v>0.192774</v>
      </c>
      <c r="T69" s="248">
        <v>0.192774</v>
      </c>
      <c r="U69" s="248">
        <v>0.192774</v>
      </c>
      <c r="V69" s="248">
        <v>0.192774</v>
      </c>
      <c r="W69" s="248">
        <v>0.192774</v>
      </c>
      <c r="X69" s="248">
        <v>0.192774</v>
      </c>
      <c r="Y69" s="248">
        <v>0.192774</v>
      </c>
      <c r="Z69" s="248">
        <v>0.192774</v>
      </c>
      <c r="AA69" s="248">
        <v>0.192774</v>
      </c>
      <c r="AB69" s="248">
        <v>0.192774</v>
      </c>
      <c r="AC69" s="248">
        <v>0.192774</v>
      </c>
      <c r="AD69" s="248">
        <v>0.192774</v>
      </c>
      <c r="AE69" s="248">
        <v>0.192774</v>
      </c>
      <c r="AF69" s="248">
        <v>0.192774</v>
      </c>
      <c r="AG69" s="248">
        <v>0.192774</v>
      </c>
      <c r="AH69" s="248">
        <v>0.192774</v>
      </c>
      <c r="AI69" s="248">
        <v>0.192774</v>
      </c>
      <c r="AJ69" s="251">
        <v>0</v>
      </c>
    </row>
    <row r="70" spans="1:36" x14ac:dyDescent="0.25">
      <c r="A70" s="248" t="s">
        <v>2042</v>
      </c>
      <c r="B70" s="248" t="s">
        <v>3686</v>
      </c>
      <c r="C70" s="248" t="s">
        <v>3687</v>
      </c>
      <c r="D70" s="248" t="s">
        <v>2589</v>
      </c>
      <c r="F70" s="248">
        <v>2.393659</v>
      </c>
      <c r="G70" s="248">
        <v>2.393659</v>
      </c>
      <c r="H70" s="248">
        <v>2.393659</v>
      </c>
      <c r="I70" s="248">
        <v>2.393659</v>
      </c>
      <c r="J70" s="248">
        <v>2.393659</v>
      </c>
      <c r="K70" s="248">
        <v>2.393659</v>
      </c>
      <c r="L70" s="248">
        <v>2.393659</v>
      </c>
      <c r="M70" s="248">
        <v>2.393659</v>
      </c>
      <c r="N70" s="248">
        <v>2.393659</v>
      </c>
      <c r="O70" s="248">
        <v>2.393659</v>
      </c>
      <c r="P70" s="248">
        <v>2.393659</v>
      </c>
      <c r="Q70" s="248">
        <v>2.393659</v>
      </c>
      <c r="R70" s="248">
        <v>2.393659</v>
      </c>
      <c r="S70" s="248">
        <v>2.393659</v>
      </c>
      <c r="T70" s="248">
        <v>2.393659</v>
      </c>
      <c r="U70" s="248">
        <v>2.393659</v>
      </c>
      <c r="V70" s="248">
        <v>2.393659</v>
      </c>
      <c r="W70" s="248">
        <v>2.393659</v>
      </c>
      <c r="X70" s="248">
        <v>2.393659</v>
      </c>
      <c r="Y70" s="248">
        <v>2.393659</v>
      </c>
      <c r="Z70" s="248">
        <v>2.393659</v>
      </c>
      <c r="AA70" s="248">
        <v>2.393659</v>
      </c>
      <c r="AB70" s="248">
        <v>2.393659</v>
      </c>
      <c r="AC70" s="248">
        <v>2.393659</v>
      </c>
      <c r="AD70" s="248">
        <v>2.393659</v>
      </c>
      <c r="AE70" s="248">
        <v>2.393659</v>
      </c>
      <c r="AF70" s="248">
        <v>2.393659</v>
      </c>
      <c r="AG70" s="248">
        <v>2.393659</v>
      </c>
      <c r="AH70" s="248">
        <v>2.393659</v>
      </c>
      <c r="AI70" s="248">
        <v>2.393659</v>
      </c>
      <c r="AJ70" s="251">
        <v>0</v>
      </c>
    </row>
    <row r="71" spans="1:36" x14ac:dyDescent="0.25">
      <c r="A71" s="248" t="s">
        <v>2507</v>
      </c>
      <c r="B71" s="248" t="s">
        <v>3688</v>
      </c>
      <c r="C71" s="248" t="s">
        <v>3689</v>
      </c>
      <c r="D71" s="248" t="s">
        <v>2589</v>
      </c>
      <c r="F71" s="248">
        <v>3.3876620000000002</v>
      </c>
      <c r="G71" s="248">
        <v>3.3970590000000001</v>
      </c>
      <c r="H71" s="248">
        <v>3.3997820000000001</v>
      </c>
      <c r="I71" s="248">
        <v>3.4019620000000002</v>
      </c>
      <c r="J71" s="248">
        <v>3.404163</v>
      </c>
      <c r="K71" s="248">
        <v>3.4063539999999999</v>
      </c>
      <c r="L71" s="248">
        <v>3.4086099999999999</v>
      </c>
      <c r="M71" s="248">
        <v>3.4109080000000001</v>
      </c>
      <c r="N71" s="248">
        <v>3.4132609999999999</v>
      </c>
      <c r="O71" s="248">
        <v>3.4156780000000002</v>
      </c>
      <c r="P71" s="248">
        <v>3.4181810000000001</v>
      </c>
      <c r="Q71" s="248">
        <v>3.4194049999999998</v>
      </c>
      <c r="R71" s="248">
        <v>3.4206780000000001</v>
      </c>
      <c r="S71" s="248">
        <v>3.4219750000000002</v>
      </c>
      <c r="T71" s="248">
        <v>3.4231259999999999</v>
      </c>
      <c r="U71" s="248">
        <v>3.4242669999999999</v>
      </c>
      <c r="V71" s="248">
        <v>3.425408</v>
      </c>
      <c r="W71" s="248">
        <v>3.4265659999999998</v>
      </c>
      <c r="X71" s="248">
        <v>3.4277129999999998</v>
      </c>
      <c r="Y71" s="248">
        <v>3.4289070000000001</v>
      </c>
      <c r="Z71" s="248">
        <v>3.4301370000000002</v>
      </c>
      <c r="AA71" s="248">
        <v>3.4314260000000001</v>
      </c>
      <c r="AB71" s="248">
        <v>3.4327779999999999</v>
      </c>
      <c r="AC71" s="248">
        <v>3.4341970000000002</v>
      </c>
      <c r="AD71" s="248">
        <v>3.435667</v>
      </c>
      <c r="AE71" s="248">
        <v>3.437198</v>
      </c>
      <c r="AF71" s="248">
        <v>3.438796</v>
      </c>
      <c r="AG71" s="248">
        <v>3.440461</v>
      </c>
      <c r="AH71" s="248">
        <v>3.4421970000000002</v>
      </c>
      <c r="AI71" s="248">
        <v>3.4440249999999999</v>
      </c>
      <c r="AJ71" s="251">
        <v>1E-3</v>
      </c>
    </row>
    <row r="72" spans="1:36" x14ac:dyDescent="0.25">
      <c r="A72" s="248" t="s">
        <v>2598</v>
      </c>
      <c r="C72" s="248" t="s">
        <v>3690</v>
      </c>
    </row>
    <row r="73" spans="1:36" x14ac:dyDescent="0.25">
      <c r="A73" s="248" t="s">
        <v>2600</v>
      </c>
      <c r="B73" s="248" t="s">
        <v>3691</v>
      </c>
      <c r="C73" s="248" t="s">
        <v>3692</v>
      </c>
      <c r="D73" s="248" t="s">
        <v>2589</v>
      </c>
      <c r="F73" s="248">
        <v>1.148496</v>
      </c>
      <c r="G73" s="248">
        <v>1.1492830000000001</v>
      </c>
      <c r="H73" s="248">
        <v>1.1499790000000001</v>
      </c>
      <c r="I73" s="248">
        <v>1.150528</v>
      </c>
      <c r="J73" s="248">
        <v>1.151062</v>
      </c>
      <c r="K73" s="248">
        <v>1.15158</v>
      </c>
      <c r="L73" s="248">
        <v>1.152107</v>
      </c>
      <c r="M73" s="248">
        <v>1.1526369999999999</v>
      </c>
      <c r="N73" s="248">
        <v>1.1531720000000001</v>
      </c>
      <c r="O73" s="248">
        <v>1.1537139999999999</v>
      </c>
      <c r="P73" s="248">
        <v>1.1542669999999999</v>
      </c>
      <c r="Q73" s="248">
        <v>1.154603</v>
      </c>
      <c r="R73" s="248">
        <v>1.1549480000000001</v>
      </c>
      <c r="S73" s="248">
        <v>1.1552960000000001</v>
      </c>
      <c r="T73" s="248">
        <v>1.1556219999999999</v>
      </c>
      <c r="U73" s="248">
        <v>1.1559489999999999</v>
      </c>
      <c r="V73" s="248">
        <v>1.1562749999999999</v>
      </c>
      <c r="W73" s="248">
        <v>1.156606</v>
      </c>
      <c r="X73" s="248">
        <v>1.1569309999999999</v>
      </c>
      <c r="Y73" s="248">
        <v>1.1572659999999999</v>
      </c>
      <c r="Z73" s="248">
        <v>1.1576059999999999</v>
      </c>
      <c r="AA73" s="248">
        <v>1.157956</v>
      </c>
      <c r="AB73" s="248">
        <v>1.1583209999999999</v>
      </c>
      <c r="AC73" s="248">
        <v>1.1587000000000001</v>
      </c>
      <c r="AD73" s="248">
        <v>1.15909</v>
      </c>
      <c r="AE73" s="248">
        <v>1.159491</v>
      </c>
      <c r="AF73" s="248">
        <v>1.1599090000000001</v>
      </c>
      <c r="AG73" s="248">
        <v>1.160342</v>
      </c>
      <c r="AH73" s="248">
        <v>1.16079</v>
      </c>
      <c r="AI73" s="248">
        <v>1.161259</v>
      </c>
      <c r="AJ73" s="251">
        <v>0</v>
      </c>
    </row>
    <row r="74" spans="1:36" x14ac:dyDescent="0.25">
      <c r="A74" s="248" t="s">
        <v>2603</v>
      </c>
      <c r="B74" s="248" t="s">
        <v>3693</v>
      </c>
      <c r="C74" s="248" t="s">
        <v>3694</v>
      </c>
      <c r="D74" s="248" t="s">
        <v>2589</v>
      </c>
      <c r="F74" s="248">
        <v>2.239166</v>
      </c>
      <c r="G74" s="248">
        <v>2.247776</v>
      </c>
      <c r="H74" s="248">
        <v>2.249803</v>
      </c>
      <c r="I74" s="248">
        <v>2.2514340000000002</v>
      </c>
      <c r="J74" s="248">
        <v>2.253101</v>
      </c>
      <c r="K74" s="248">
        <v>2.254775</v>
      </c>
      <c r="L74" s="248">
        <v>2.2565019999999998</v>
      </c>
      <c r="M74" s="248">
        <v>2.2582710000000001</v>
      </c>
      <c r="N74" s="248">
        <v>2.2600889999999998</v>
      </c>
      <c r="O74" s="248">
        <v>2.2619639999999999</v>
      </c>
      <c r="P74" s="248">
        <v>2.2639140000000002</v>
      </c>
      <c r="Q74" s="248">
        <v>2.264802</v>
      </c>
      <c r="R74" s="248">
        <v>2.26573</v>
      </c>
      <c r="S74" s="248">
        <v>2.2666789999999999</v>
      </c>
      <c r="T74" s="248">
        <v>2.267503</v>
      </c>
      <c r="U74" s="248">
        <v>2.268319</v>
      </c>
      <c r="V74" s="248">
        <v>2.2691330000000001</v>
      </c>
      <c r="W74" s="248">
        <v>2.2699600000000002</v>
      </c>
      <c r="X74" s="248">
        <v>2.2707830000000002</v>
      </c>
      <c r="Y74" s="248">
        <v>2.2716400000000001</v>
      </c>
      <c r="Z74" s="248">
        <v>2.2725309999999999</v>
      </c>
      <c r="AA74" s="248">
        <v>2.2734700000000001</v>
      </c>
      <c r="AB74" s="248">
        <v>2.274457</v>
      </c>
      <c r="AC74" s="248">
        <v>2.2754979999999998</v>
      </c>
      <c r="AD74" s="248">
        <v>2.2765780000000002</v>
      </c>
      <c r="AE74" s="248">
        <v>2.2777069999999999</v>
      </c>
      <c r="AF74" s="248">
        <v>2.278886</v>
      </c>
      <c r="AG74" s="248">
        <v>2.280119</v>
      </c>
      <c r="AH74" s="248">
        <v>2.2814070000000002</v>
      </c>
      <c r="AI74" s="248">
        <v>2.2827660000000001</v>
      </c>
      <c r="AJ74" s="251">
        <v>1E-3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1864-FC4E-45F0-B70B-B07F4E7990AA}">
  <dimension ref="A1:AH1513"/>
  <sheetViews>
    <sheetView topLeftCell="B63" workbookViewId="0">
      <selection activeCell="AG94" sqref="AG17:AG94"/>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thickBot="1" x14ac:dyDescent="0.3">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row>
    <row r="2" spans="1:33" ht="15" customHeight="1" thickTop="1" x14ac:dyDescent="0.25"/>
    <row r="3" spans="1:33" ht="15" customHeight="1" x14ac:dyDescent="0.25">
      <c r="C3" s="157" t="s">
        <v>85</v>
      </c>
      <c r="D3" s="157" t="s">
        <v>2091</v>
      </c>
      <c r="E3" s="37"/>
      <c r="F3" s="37"/>
      <c r="G3" s="37"/>
    </row>
    <row r="4" spans="1:33" ht="15" customHeight="1" x14ac:dyDescent="0.25">
      <c r="C4" s="157" t="s">
        <v>86</v>
      </c>
      <c r="D4" s="157" t="s">
        <v>2092</v>
      </c>
      <c r="E4" s="37"/>
      <c r="F4" s="37"/>
      <c r="G4" s="157" t="s">
        <v>2093</v>
      </c>
    </row>
    <row r="5" spans="1:33" ht="15" customHeight="1" x14ac:dyDescent="0.25">
      <c r="C5" s="157" t="s">
        <v>88</v>
      </c>
      <c r="D5" s="157" t="s">
        <v>2094</v>
      </c>
      <c r="E5" s="37"/>
      <c r="F5" s="37"/>
      <c r="G5" s="37"/>
    </row>
    <row r="6" spans="1:33" ht="15" customHeight="1" x14ac:dyDescent="0.25">
      <c r="C6" s="157" t="s">
        <v>89</v>
      </c>
      <c r="D6" s="37"/>
      <c r="E6" s="157" t="s">
        <v>2095</v>
      </c>
      <c r="F6" s="37"/>
      <c r="G6" s="37"/>
    </row>
    <row r="7" spans="1:33" ht="12" customHeight="1" x14ac:dyDescent="0.25"/>
    <row r="8" spans="1:33" ht="12" customHeight="1" x14ac:dyDescent="0.25"/>
    <row r="9" spans="1:33" ht="12" customHeight="1" x14ac:dyDescent="0.25"/>
    <row r="10" spans="1:33" ht="15" customHeight="1" x14ac:dyDescent="0.25">
      <c r="A10" s="38" t="s">
        <v>1003</v>
      </c>
      <c r="B10" s="159" t="s">
        <v>1002</v>
      </c>
      <c r="AG10" s="228" t="s">
        <v>2096</v>
      </c>
    </row>
    <row r="11" spans="1:33" ht="15" customHeight="1" x14ac:dyDescent="0.25">
      <c r="B11" s="155"/>
      <c r="AG11" s="228" t="s">
        <v>2097</v>
      </c>
    </row>
    <row r="12" spans="1:33"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28" t="s">
        <v>2098</v>
      </c>
    </row>
    <row r="13" spans="1:33" ht="15" customHeight="1" thickBot="1" x14ac:dyDescent="0.3">
      <c r="B13" s="156" t="s">
        <v>215</v>
      </c>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230" t="s">
        <v>2099</v>
      </c>
    </row>
    <row r="14" spans="1:33" ht="15" customHeight="1" thickTop="1" x14ac:dyDescent="0.25">
      <c r="C14" s="248"/>
      <c r="AG14" s="231"/>
    </row>
    <row r="15" spans="1:33" ht="15" customHeight="1" x14ac:dyDescent="0.25">
      <c r="B15" s="162" t="s">
        <v>873</v>
      </c>
      <c r="C15" s="248"/>
    </row>
    <row r="16" spans="1:33" ht="15" customHeight="1" x14ac:dyDescent="0.25">
      <c r="B16" s="162" t="s">
        <v>959</v>
      </c>
      <c r="C16" s="248"/>
    </row>
    <row r="17" spans="1:33" ht="15" customHeight="1" x14ac:dyDescent="0.25">
      <c r="A17" s="38" t="s">
        <v>1001</v>
      </c>
      <c r="B17" s="163" t="s">
        <v>26</v>
      </c>
      <c r="C17" s="168">
        <f>'AEO T34 Non-Mfg 2022 Raw'!F8</f>
        <v>0.219081</v>
      </c>
      <c r="D17" s="168">
        <f>'AEO T34 Non-Mfg 2022 Raw'!G8</f>
        <v>0.21934400000000001</v>
      </c>
      <c r="E17" s="168">
        <f>'AEO T34 Non-Mfg 2022 Raw'!H8</f>
        <v>0.22503400000000001</v>
      </c>
      <c r="F17" s="168">
        <f>'AEO T34 Non-Mfg 2022 Raw'!I8</f>
        <v>0.22643099999999999</v>
      </c>
      <c r="G17" s="168">
        <f>'AEO T34 Non-Mfg 2022 Raw'!J8</f>
        <v>0.22633200000000001</v>
      </c>
      <c r="H17" s="168">
        <f>'AEO T34 Non-Mfg 2022 Raw'!K8</f>
        <v>0.22076899999999999</v>
      </c>
      <c r="I17" s="168">
        <f>'AEO T34 Non-Mfg 2022 Raw'!L8</f>
        <v>0.212481</v>
      </c>
      <c r="J17" s="168">
        <f>'AEO T34 Non-Mfg 2022 Raw'!M8</f>
        <v>0.20275000000000001</v>
      </c>
      <c r="K17" s="168">
        <f>'AEO T34 Non-Mfg 2022 Raw'!N8</f>
        <v>0.19229199999999999</v>
      </c>
      <c r="L17" s="168">
        <f>'AEO T34 Non-Mfg 2022 Raw'!O8</f>
        <v>0.18066199999999999</v>
      </c>
      <c r="M17" s="168">
        <f>'AEO T34 Non-Mfg 2022 Raw'!P8</f>
        <v>0.16844700000000001</v>
      </c>
      <c r="N17" s="168">
        <f>'AEO T34 Non-Mfg 2022 Raw'!Q8</f>
        <v>0.155553</v>
      </c>
      <c r="O17" s="168">
        <f>'AEO T34 Non-Mfg 2022 Raw'!R8</f>
        <v>0.14210600000000001</v>
      </c>
      <c r="P17" s="168">
        <f>'AEO T34 Non-Mfg 2022 Raw'!S8</f>
        <v>0.128807</v>
      </c>
      <c r="Q17" s="168">
        <f>'AEO T34 Non-Mfg 2022 Raw'!T8</f>
        <v>0.116005</v>
      </c>
      <c r="R17" s="168">
        <f>'AEO T34 Non-Mfg 2022 Raw'!U8</f>
        <v>0.10319</v>
      </c>
      <c r="S17" s="168">
        <f>'AEO T34 Non-Mfg 2022 Raw'!V8</f>
        <v>9.0566999999999995E-2</v>
      </c>
      <c r="T17" s="168">
        <f>'AEO T34 Non-Mfg 2022 Raw'!W8</f>
        <v>7.8028E-2</v>
      </c>
      <c r="U17" s="168">
        <f>'AEO T34 Non-Mfg 2022 Raw'!X8</f>
        <v>6.5644999999999995E-2</v>
      </c>
      <c r="V17" s="168">
        <f>'AEO T34 Non-Mfg 2022 Raw'!Y8</f>
        <v>5.8990000000000001E-2</v>
      </c>
      <c r="W17" s="168">
        <f>'AEO T34 Non-Mfg 2022 Raw'!Z8</f>
        <v>5.8990000000000001E-2</v>
      </c>
      <c r="X17" s="168">
        <f>'AEO T34 Non-Mfg 2022 Raw'!AA8</f>
        <v>5.8990000000000001E-2</v>
      </c>
      <c r="Y17" s="168">
        <f>'AEO T34 Non-Mfg 2022 Raw'!AB8</f>
        <v>5.8990000000000001E-2</v>
      </c>
      <c r="Z17" s="168">
        <f>'AEO T34 Non-Mfg 2022 Raw'!AC8</f>
        <v>5.8990000000000001E-2</v>
      </c>
      <c r="AA17" s="168">
        <f>'AEO T34 Non-Mfg 2022 Raw'!AD8</f>
        <v>5.8990000000000001E-2</v>
      </c>
      <c r="AB17" s="168">
        <f>'AEO T34 Non-Mfg 2022 Raw'!AE8</f>
        <v>5.8990000000000001E-2</v>
      </c>
      <c r="AC17" s="168">
        <f>'AEO T34 Non-Mfg 2022 Raw'!AF8</f>
        <v>5.8990000000000001E-2</v>
      </c>
      <c r="AD17" s="168">
        <f>'AEO T34 Non-Mfg 2022 Raw'!AG8</f>
        <v>5.8990000000000001E-2</v>
      </c>
      <c r="AE17" s="168">
        <f>'AEO T34 Non-Mfg 2022 Raw'!AH8</f>
        <v>5.8990000000000001E-2</v>
      </c>
      <c r="AF17" s="168">
        <f>'AEO T34 Non-Mfg 2022 Raw'!AI8</f>
        <v>5.8990000000000001E-2</v>
      </c>
      <c r="AG17" s="256">
        <f>'AEO T34 Non-Mfg 2022 Raw'!AJ8</f>
        <v>-4.3999999999999997E-2</v>
      </c>
    </row>
    <row r="18" spans="1:33" ht="15" customHeight="1" x14ac:dyDescent="0.25">
      <c r="A18" s="38" t="s">
        <v>1000</v>
      </c>
      <c r="B18" s="163" t="s">
        <v>27</v>
      </c>
      <c r="C18" s="168">
        <f>'AEO T34 Non-Mfg 2022 Raw'!F9</f>
        <v>388.51275600000002</v>
      </c>
      <c r="D18" s="168">
        <f>'AEO T34 Non-Mfg 2022 Raw'!G9</f>
        <v>392.553833</v>
      </c>
      <c r="E18" s="168">
        <f>'AEO T34 Non-Mfg 2022 Raw'!H9</f>
        <v>398.46868899999998</v>
      </c>
      <c r="F18" s="168">
        <f>'AEO T34 Non-Mfg 2022 Raw'!I9</f>
        <v>402.18481400000002</v>
      </c>
      <c r="G18" s="168">
        <f>'AEO T34 Non-Mfg 2022 Raw'!J9</f>
        <v>405.67071499999997</v>
      </c>
      <c r="H18" s="168">
        <f>'AEO T34 Non-Mfg 2022 Raw'!K9</f>
        <v>409.46771200000001</v>
      </c>
      <c r="I18" s="168">
        <f>'AEO T34 Non-Mfg 2022 Raw'!L9</f>
        <v>412.42156999999997</v>
      </c>
      <c r="J18" s="168">
        <f>'AEO T34 Non-Mfg 2022 Raw'!M9</f>
        <v>414.24566700000003</v>
      </c>
      <c r="K18" s="168">
        <f>'AEO T34 Non-Mfg 2022 Raw'!N9</f>
        <v>416.053833</v>
      </c>
      <c r="L18" s="168">
        <f>'AEO T34 Non-Mfg 2022 Raw'!O9</f>
        <v>417.84457400000002</v>
      </c>
      <c r="M18" s="168">
        <f>'AEO T34 Non-Mfg 2022 Raw'!P9</f>
        <v>419.05706800000002</v>
      </c>
      <c r="N18" s="168">
        <f>'AEO T34 Non-Mfg 2022 Raw'!Q9</f>
        <v>421.45266700000002</v>
      </c>
      <c r="O18" s="168">
        <f>'AEO T34 Non-Mfg 2022 Raw'!R9</f>
        <v>422.23321499999997</v>
      </c>
      <c r="P18" s="168">
        <f>'AEO T34 Non-Mfg 2022 Raw'!S9</f>
        <v>422.96408100000002</v>
      </c>
      <c r="Q18" s="168">
        <f>'AEO T34 Non-Mfg 2022 Raw'!T9</f>
        <v>423.27752700000002</v>
      </c>
      <c r="R18" s="168">
        <f>'AEO T34 Non-Mfg 2022 Raw'!U9</f>
        <v>423.73092700000001</v>
      </c>
      <c r="S18" s="168">
        <f>'AEO T34 Non-Mfg 2022 Raw'!V9</f>
        <v>424.756348</v>
      </c>
      <c r="T18" s="168">
        <f>'AEO T34 Non-Mfg 2022 Raw'!W9</f>
        <v>425.82687399999998</v>
      </c>
      <c r="U18" s="168">
        <f>'AEO T34 Non-Mfg 2022 Raw'!X9</f>
        <v>427.01800500000002</v>
      </c>
      <c r="V18" s="168">
        <f>'AEO T34 Non-Mfg 2022 Raw'!Y9</f>
        <v>427.84759500000001</v>
      </c>
      <c r="W18" s="168">
        <f>'AEO T34 Non-Mfg 2022 Raw'!Z9</f>
        <v>428.07611100000003</v>
      </c>
      <c r="X18" s="168">
        <f>'AEO T34 Non-Mfg 2022 Raw'!AA9</f>
        <v>428.64306599999998</v>
      </c>
      <c r="Y18" s="168">
        <f>'AEO T34 Non-Mfg 2022 Raw'!AB9</f>
        <v>429.391479</v>
      </c>
      <c r="Z18" s="168">
        <f>'AEO T34 Non-Mfg 2022 Raw'!AC9</f>
        <v>429.74746699999997</v>
      </c>
      <c r="AA18" s="168">
        <f>'AEO T34 Non-Mfg 2022 Raw'!AD9</f>
        <v>429.92080700000002</v>
      </c>
      <c r="AB18" s="168">
        <f>'AEO T34 Non-Mfg 2022 Raw'!AE9</f>
        <v>430.086365</v>
      </c>
      <c r="AC18" s="168">
        <f>'AEO T34 Non-Mfg 2022 Raw'!AF9</f>
        <v>430.23202500000002</v>
      </c>
      <c r="AD18" s="168">
        <f>'AEO T34 Non-Mfg 2022 Raw'!AG9</f>
        <v>431.09518400000002</v>
      </c>
      <c r="AE18" s="168">
        <f>'AEO T34 Non-Mfg 2022 Raw'!AH9</f>
        <v>432.178833</v>
      </c>
      <c r="AF18" s="168">
        <f>'AEO T34 Non-Mfg 2022 Raw'!AI9</f>
        <v>433.674622</v>
      </c>
      <c r="AG18" s="256">
        <f>'AEO T34 Non-Mfg 2022 Raw'!AJ9</f>
        <v>4.0000000000000001E-3</v>
      </c>
    </row>
    <row r="19" spans="1:33" ht="15" customHeight="1" x14ac:dyDescent="0.25">
      <c r="A19" s="38" t="s">
        <v>999</v>
      </c>
      <c r="B19" s="163" t="s">
        <v>63</v>
      </c>
      <c r="C19" s="168">
        <f>'AEO T34 Non-Mfg 2022 Raw'!F10</f>
        <v>91.253371999999999</v>
      </c>
      <c r="D19" s="168">
        <f>'AEO T34 Non-Mfg 2022 Raw'!G10</f>
        <v>68.451248000000007</v>
      </c>
      <c r="E19" s="168">
        <f>'AEO T34 Non-Mfg 2022 Raw'!H10</f>
        <v>69.100296</v>
      </c>
      <c r="F19" s="168">
        <f>'AEO T34 Non-Mfg 2022 Raw'!I10</f>
        <v>69.447586000000001</v>
      </c>
      <c r="G19" s="168">
        <f>'AEO T34 Non-Mfg 2022 Raw'!J10</f>
        <v>69.786720000000003</v>
      </c>
      <c r="H19" s="168">
        <f>'AEO T34 Non-Mfg 2022 Raw'!K10</f>
        <v>70.191306999999995</v>
      </c>
      <c r="I19" s="168">
        <f>'AEO T34 Non-Mfg 2022 Raw'!L10</f>
        <v>70.487289000000004</v>
      </c>
      <c r="J19" s="168">
        <f>'AEO T34 Non-Mfg 2022 Raw'!M10</f>
        <v>70.556083999999998</v>
      </c>
      <c r="K19" s="168">
        <f>'AEO T34 Non-Mfg 2022 Raw'!N10</f>
        <v>70.739058999999997</v>
      </c>
      <c r="L19" s="168">
        <f>'AEO T34 Non-Mfg 2022 Raw'!O10</f>
        <v>70.898810999999995</v>
      </c>
      <c r="M19" s="168">
        <f>'AEO T34 Non-Mfg 2022 Raw'!P10</f>
        <v>70.959213000000005</v>
      </c>
      <c r="N19" s="168">
        <f>'AEO T34 Non-Mfg 2022 Raw'!Q10</f>
        <v>71.628547999999995</v>
      </c>
      <c r="O19" s="168">
        <f>'AEO T34 Non-Mfg 2022 Raw'!R10</f>
        <v>71.617728999999997</v>
      </c>
      <c r="P19" s="168">
        <f>'AEO T34 Non-Mfg 2022 Raw'!S10</f>
        <v>71.685210999999995</v>
      </c>
      <c r="Q19" s="168">
        <f>'AEO T34 Non-Mfg 2022 Raw'!T10</f>
        <v>71.698470999999998</v>
      </c>
      <c r="R19" s="168">
        <f>'AEO T34 Non-Mfg 2022 Raw'!U10</f>
        <v>71.749129999999994</v>
      </c>
      <c r="S19" s="168">
        <f>'AEO T34 Non-Mfg 2022 Raw'!V10</f>
        <v>72.009620999999996</v>
      </c>
      <c r="T19" s="168">
        <f>'AEO T34 Non-Mfg 2022 Raw'!W10</f>
        <v>72.278008</v>
      </c>
      <c r="U19" s="168">
        <f>'AEO T34 Non-Mfg 2022 Raw'!X10</f>
        <v>72.510574000000005</v>
      </c>
      <c r="V19" s="168">
        <f>'AEO T34 Non-Mfg 2022 Raw'!Y10</f>
        <v>72.628074999999995</v>
      </c>
      <c r="W19" s="168">
        <f>'AEO T34 Non-Mfg 2022 Raw'!Z10</f>
        <v>72.559096999999994</v>
      </c>
      <c r="X19" s="168">
        <f>'AEO T34 Non-Mfg 2022 Raw'!AA10</f>
        <v>72.550323000000006</v>
      </c>
      <c r="Y19" s="168">
        <f>'AEO T34 Non-Mfg 2022 Raw'!AB10</f>
        <v>72.548209999999997</v>
      </c>
      <c r="Z19" s="168">
        <f>'AEO T34 Non-Mfg 2022 Raw'!AC10</f>
        <v>72.47757</v>
      </c>
      <c r="AA19" s="168">
        <f>'AEO T34 Non-Mfg 2022 Raw'!AD10</f>
        <v>72.379585000000006</v>
      </c>
      <c r="AB19" s="168">
        <f>'AEO T34 Non-Mfg 2022 Raw'!AE10</f>
        <v>72.291190999999998</v>
      </c>
      <c r="AC19" s="168">
        <f>'AEO T34 Non-Mfg 2022 Raw'!AF10</f>
        <v>72.204650999999998</v>
      </c>
      <c r="AD19" s="168">
        <f>'AEO T34 Non-Mfg 2022 Raw'!AG10</f>
        <v>72.231796000000003</v>
      </c>
      <c r="AE19" s="168">
        <f>'AEO T34 Non-Mfg 2022 Raw'!AH10</f>
        <v>72.293564000000003</v>
      </c>
      <c r="AF19" s="168">
        <f>'AEO T34 Non-Mfg 2022 Raw'!AI10</f>
        <v>72.412880000000001</v>
      </c>
      <c r="AG19" s="256">
        <f>'AEO T34 Non-Mfg 2022 Raw'!AJ10</f>
        <v>-8.0000000000000002E-3</v>
      </c>
    </row>
    <row r="20" spans="1:33" ht="15" customHeight="1" x14ac:dyDescent="0.25">
      <c r="A20" s="38" t="s">
        <v>998</v>
      </c>
      <c r="B20" s="163" t="s">
        <v>28</v>
      </c>
      <c r="C20" s="168">
        <f>'AEO T34 Non-Mfg 2022 Raw'!F11</f>
        <v>90.441254000000001</v>
      </c>
      <c r="D20" s="168">
        <f>'AEO T34 Non-Mfg 2022 Raw'!G11</f>
        <v>91.867797999999993</v>
      </c>
      <c r="E20" s="168">
        <f>'AEO T34 Non-Mfg 2022 Raw'!H11</f>
        <v>93.659676000000005</v>
      </c>
      <c r="F20" s="168">
        <f>'AEO T34 Non-Mfg 2022 Raw'!I11</f>
        <v>94.951911999999993</v>
      </c>
      <c r="G20" s="168">
        <f>'AEO T34 Non-Mfg 2022 Raw'!J11</f>
        <v>96.153899999999993</v>
      </c>
      <c r="H20" s="168">
        <f>'AEO T34 Non-Mfg 2022 Raw'!K11</f>
        <v>97.414458999999994</v>
      </c>
      <c r="I20" s="168">
        <f>'AEO T34 Non-Mfg 2022 Raw'!L11</f>
        <v>98.427582000000001</v>
      </c>
      <c r="J20" s="168">
        <f>'AEO T34 Non-Mfg 2022 Raw'!M11</f>
        <v>99.119179000000003</v>
      </c>
      <c r="K20" s="168">
        <f>'AEO T34 Non-Mfg 2022 Raw'!N11</f>
        <v>99.789124000000001</v>
      </c>
      <c r="L20" s="168">
        <f>'AEO T34 Non-Mfg 2022 Raw'!O11</f>
        <v>100.40306099999999</v>
      </c>
      <c r="M20" s="168">
        <f>'AEO T34 Non-Mfg 2022 Raw'!P11</f>
        <v>100.84156</v>
      </c>
      <c r="N20" s="168">
        <f>'AEO T34 Non-Mfg 2022 Raw'!Q11</f>
        <v>101.50695</v>
      </c>
      <c r="O20" s="168">
        <f>'AEO T34 Non-Mfg 2022 Raw'!R11</f>
        <v>101.770454</v>
      </c>
      <c r="P20" s="168">
        <f>'AEO T34 Non-Mfg 2022 Raw'!S11</f>
        <v>101.993591</v>
      </c>
      <c r="Q20" s="168">
        <f>'AEO T34 Non-Mfg 2022 Raw'!T11</f>
        <v>102.098007</v>
      </c>
      <c r="R20" s="168">
        <f>'AEO T34 Non-Mfg 2022 Raw'!U11</f>
        <v>102.234413</v>
      </c>
      <c r="S20" s="168">
        <f>'AEO T34 Non-Mfg 2022 Raw'!V11</f>
        <v>102.51129899999999</v>
      </c>
      <c r="T20" s="168">
        <f>'AEO T34 Non-Mfg 2022 Raw'!W11</f>
        <v>102.797836</v>
      </c>
      <c r="U20" s="168">
        <f>'AEO T34 Non-Mfg 2022 Raw'!X11</f>
        <v>103.118309</v>
      </c>
      <c r="V20" s="168">
        <f>'AEO T34 Non-Mfg 2022 Raw'!Y11</f>
        <v>103.356453</v>
      </c>
      <c r="W20" s="168">
        <f>'AEO T34 Non-Mfg 2022 Raw'!Z11</f>
        <v>103.452393</v>
      </c>
      <c r="X20" s="168">
        <f>'AEO T34 Non-Mfg 2022 Raw'!AA11</f>
        <v>103.631058</v>
      </c>
      <c r="Y20" s="168">
        <f>'AEO T34 Non-Mfg 2022 Raw'!AB11</f>
        <v>103.86509700000001</v>
      </c>
      <c r="Z20" s="168">
        <f>'AEO T34 Non-Mfg 2022 Raw'!AC11</f>
        <v>104.003952</v>
      </c>
      <c r="AA20" s="168">
        <f>'AEO T34 Non-Mfg 2022 Raw'!AD11</f>
        <v>104.095108</v>
      </c>
      <c r="AB20" s="168">
        <f>'AEO T34 Non-Mfg 2022 Raw'!AE11</f>
        <v>104.189812</v>
      </c>
      <c r="AC20" s="168">
        <f>'AEO T34 Non-Mfg 2022 Raw'!AF11</f>
        <v>104.278671</v>
      </c>
      <c r="AD20" s="168">
        <f>'AEO T34 Non-Mfg 2022 Raw'!AG11</f>
        <v>104.545303</v>
      </c>
      <c r="AE20" s="168">
        <f>'AEO T34 Non-Mfg 2022 Raw'!AH11</f>
        <v>104.868881</v>
      </c>
      <c r="AF20" s="168">
        <f>'AEO T34 Non-Mfg 2022 Raw'!AI11</f>
        <v>105.296463</v>
      </c>
      <c r="AG20" s="256">
        <f>'AEO T34 Non-Mfg 2022 Raw'!AJ11</f>
        <v>5.0000000000000001E-3</v>
      </c>
    </row>
    <row r="21" spans="1:33" ht="15" customHeight="1" x14ac:dyDescent="0.25">
      <c r="A21" s="38" t="s">
        <v>997</v>
      </c>
      <c r="B21" s="163" t="s">
        <v>29</v>
      </c>
      <c r="C21" s="168">
        <f>'AEO T34 Non-Mfg 2022 Raw'!F12</f>
        <v>14.111801</v>
      </c>
      <c r="D21" s="168">
        <f>'AEO T34 Non-Mfg 2022 Raw'!G12</f>
        <v>15.924009</v>
      </c>
      <c r="E21" s="168">
        <f>'AEO T34 Non-Mfg 2022 Raw'!H12</f>
        <v>17.830155999999999</v>
      </c>
      <c r="F21" s="168">
        <f>'AEO T34 Non-Mfg 2022 Raw'!I12</f>
        <v>19.611336000000001</v>
      </c>
      <c r="G21" s="168">
        <f>'AEO T34 Non-Mfg 2022 Raw'!J12</f>
        <v>21.310462999999999</v>
      </c>
      <c r="H21" s="168">
        <f>'AEO T34 Non-Mfg 2022 Raw'!K12</f>
        <v>22.933057999999999</v>
      </c>
      <c r="I21" s="168">
        <f>'AEO T34 Non-Mfg 2022 Raw'!L12</f>
        <v>24.382282</v>
      </c>
      <c r="J21" s="168">
        <f>'AEO T34 Non-Mfg 2022 Raw'!M12</f>
        <v>25.634840000000001</v>
      </c>
      <c r="K21" s="168">
        <f>'AEO T34 Non-Mfg 2022 Raw'!N12</f>
        <v>26.693846000000001</v>
      </c>
      <c r="L21" s="168">
        <f>'AEO T34 Non-Mfg 2022 Raw'!O12</f>
        <v>27.584983999999999</v>
      </c>
      <c r="M21" s="168">
        <f>'AEO T34 Non-Mfg 2022 Raw'!P12</f>
        <v>28.254989999999999</v>
      </c>
      <c r="N21" s="168">
        <f>'AEO T34 Non-Mfg 2022 Raw'!Q12</f>
        <v>28.693718000000001</v>
      </c>
      <c r="O21" s="168">
        <f>'AEO T34 Non-Mfg 2022 Raw'!R12</f>
        <v>28.92342</v>
      </c>
      <c r="P21" s="168">
        <f>'AEO T34 Non-Mfg 2022 Raw'!S12</f>
        <v>29.020925999999999</v>
      </c>
      <c r="Q21" s="168">
        <f>'AEO T34 Non-Mfg 2022 Raw'!T12</f>
        <v>29.083752</v>
      </c>
      <c r="R21" s="168">
        <f>'AEO T34 Non-Mfg 2022 Raw'!U12</f>
        <v>29.150521999999999</v>
      </c>
      <c r="S21" s="168">
        <f>'AEO T34 Non-Mfg 2022 Raw'!V12</f>
        <v>29.226165999999999</v>
      </c>
      <c r="T21" s="168">
        <f>'AEO T34 Non-Mfg 2022 Raw'!W12</f>
        <v>29.302437000000001</v>
      </c>
      <c r="U21" s="168">
        <f>'AEO T34 Non-Mfg 2022 Raw'!X12</f>
        <v>29.403786</v>
      </c>
      <c r="V21" s="168">
        <f>'AEO T34 Non-Mfg 2022 Raw'!Y12</f>
        <v>29.492063999999999</v>
      </c>
      <c r="W21" s="168">
        <f>'AEO T34 Non-Mfg 2022 Raw'!Z12</f>
        <v>29.558447000000001</v>
      </c>
      <c r="X21" s="168">
        <f>'AEO T34 Non-Mfg 2022 Raw'!AA12</f>
        <v>29.645316999999999</v>
      </c>
      <c r="Y21" s="168">
        <f>'AEO T34 Non-Mfg 2022 Raw'!AB12</f>
        <v>29.749298</v>
      </c>
      <c r="Z21" s="168">
        <f>'AEO T34 Non-Mfg 2022 Raw'!AC12</f>
        <v>29.823972999999999</v>
      </c>
      <c r="AA21" s="168">
        <f>'AEO T34 Non-Mfg 2022 Raw'!AD12</f>
        <v>29.884930000000001</v>
      </c>
      <c r="AB21" s="168">
        <f>'AEO T34 Non-Mfg 2022 Raw'!AE12</f>
        <v>29.949383000000001</v>
      </c>
      <c r="AC21" s="168">
        <f>'AEO T34 Non-Mfg 2022 Raw'!AF12</f>
        <v>30.013531</v>
      </c>
      <c r="AD21" s="168">
        <f>'AEO T34 Non-Mfg 2022 Raw'!AG12</f>
        <v>30.132368</v>
      </c>
      <c r="AE21" s="168">
        <f>'AEO T34 Non-Mfg 2022 Raw'!AH12</f>
        <v>30.269401999999999</v>
      </c>
      <c r="AF21" s="168">
        <f>'AEO T34 Non-Mfg 2022 Raw'!AI12</f>
        <v>30.439450999999998</v>
      </c>
      <c r="AG21" s="256">
        <f>'AEO T34 Non-Mfg 2022 Raw'!AJ12</f>
        <v>2.7E-2</v>
      </c>
    </row>
    <row r="22" spans="1:33" ht="15" customHeight="1" x14ac:dyDescent="0.25">
      <c r="A22" s="38" t="s">
        <v>996</v>
      </c>
      <c r="B22" s="163" t="s">
        <v>62</v>
      </c>
      <c r="C22" s="168">
        <f>'AEO T34 Non-Mfg 2022 Raw'!F13</f>
        <v>584.53826900000001</v>
      </c>
      <c r="D22" s="168">
        <f>'AEO T34 Non-Mfg 2022 Raw'!G13</f>
        <v>569.01623500000005</v>
      </c>
      <c r="E22" s="168">
        <f>'AEO T34 Non-Mfg 2022 Raw'!H13</f>
        <v>579.28381300000001</v>
      </c>
      <c r="F22" s="168">
        <f>'AEO T34 Non-Mfg 2022 Raw'!I13</f>
        <v>586.42205799999999</v>
      </c>
      <c r="G22" s="168">
        <f>'AEO T34 Non-Mfg 2022 Raw'!J13</f>
        <v>593.14813200000003</v>
      </c>
      <c r="H22" s="168">
        <f>'AEO T34 Non-Mfg 2022 Raw'!K13</f>
        <v>600.22729500000003</v>
      </c>
      <c r="I22" s="168">
        <f>'AEO T34 Non-Mfg 2022 Raw'!L13</f>
        <v>605.931152</v>
      </c>
      <c r="J22" s="168">
        <f>'AEO T34 Non-Mfg 2022 Raw'!M13</f>
        <v>609.75854500000003</v>
      </c>
      <c r="K22" s="168">
        <f>'AEO T34 Non-Mfg 2022 Raw'!N13</f>
        <v>613.46820100000002</v>
      </c>
      <c r="L22" s="168">
        <f>'AEO T34 Non-Mfg 2022 Raw'!O13</f>
        <v>616.91204800000003</v>
      </c>
      <c r="M22" s="168">
        <f>'AEO T34 Non-Mfg 2022 Raw'!P13</f>
        <v>619.28131099999996</v>
      </c>
      <c r="N22" s="168">
        <f>'AEO T34 Non-Mfg 2022 Raw'!Q13</f>
        <v>623.43743900000004</v>
      </c>
      <c r="O22" s="168">
        <f>'AEO T34 Non-Mfg 2022 Raw'!R13</f>
        <v>624.68688999999995</v>
      </c>
      <c r="P22" s="168">
        <f>'AEO T34 Non-Mfg 2022 Raw'!S13</f>
        <v>625.79260299999999</v>
      </c>
      <c r="Q22" s="168">
        <f>'AEO T34 Non-Mfg 2022 Raw'!T13</f>
        <v>626.27380400000004</v>
      </c>
      <c r="R22" s="168">
        <f>'AEO T34 Non-Mfg 2022 Raw'!U13</f>
        <v>626.96820100000002</v>
      </c>
      <c r="S22" s="168">
        <f>'AEO T34 Non-Mfg 2022 Raw'!V13</f>
        <v>628.59399399999995</v>
      </c>
      <c r="T22" s="168">
        <f>'AEO T34 Non-Mfg 2022 Raw'!W13</f>
        <v>630.283142</v>
      </c>
      <c r="U22" s="168">
        <f>'AEO T34 Non-Mfg 2022 Raw'!X13</f>
        <v>632.11633300000005</v>
      </c>
      <c r="V22" s="168">
        <f>'AEO T34 Non-Mfg 2022 Raw'!Y13</f>
        <v>633.38317900000004</v>
      </c>
      <c r="W22" s="168">
        <f>'AEO T34 Non-Mfg 2022 Raw'!Z13</f>
        <v>633.705017</v>
      </c>
      <c r="X22" s="168">
        <f>'AEO T34 Non-Mfg 2022 Raw'!AA13</f>
        <v>634.52874799999995</v>
      </c>
      <c r="Y22" s="168">
        <f>'AEO T34 Non-Mfg 2022 Raw'!AB13</f>
        <v>635.61303699999996</v>
      </c>
      <c r="Z22" s="168">
        <f>'AEO T34 Non-Mfg 2022 Raw'!AC13</f>
        <v>636.11193800000001</v>
      </c>
      <c r="AA22" s="168">
        <f>'AEO T34 Non-Mfg 2022 Raw'!AD13</f>
        <v>636.33941700000003</v>
      </c>
      <c r="AB22" s="168">
        <f>'AEO T34 Non-Mfg 2022 Raw'!AE13</f>
        <v>636.57574499999998</v>
      </c>
      <c r="AC22" s="168">
        <f>'AEO T34 Non-Mfg 2022 Raw'!AF13</f>
        <v>636.78784199999996</v>
      </c>
      <c r="AD22" s="168">
        <f>'AEO T34 Non-Mfg 2022 Raw'!AG13</f>
        <v>638.06359899999995</v>
      </c>
      <c r="AE22" s="168">
        <f>'AEO T34 Non-Mfg 2022 Raw'!AH13</f>
        <v>639.66967799999998</v>
      </c>
      <c r="AF22" s="168">
        <f>'AEO T34 Non-Mfg 2022 Raw'!AI13</f>
        <v>641.882385</v>
      </c>
      <c r="AG22" s="256">
        <f>'AEO T34 Non-Mfg 2022 Raw'!AJ13</f>
        <v>3.0000000000000001E-3</v>
      </c>
    </row>
    <row r="23" spans="1:33" ht="15" customHeight="1" x14ac:dyDescent="0.25">
      <c r="A23" s="38" t="s">
        <v>995</v>
      </c>
      <c r="B23" s="163" t="s">
        <v>30</v>
      </c>
      <c r="C23" s="168">
        <f>'AEO T34 Non-Mfg 2022 Raw'!F14</f>
        <v>93.496673999999999</v>
      </c>
      <c r="D23" s="168">
        <f>'AEO T34 Non-Mfg 2022 Raw'!G14</f>
        <v>93.994361999999995</v>
      </c>
      <c r="E23" s="168">
        <f>'AEO T34 Non-Mfg 2022 Raw'!H14</f>
        <v>94.855873000000003</v>
      </c>
      <c r="F23" s="168">
        <f>'AEO T34 Non-Mfg 2022 Raw'!I14</f>
        <v>95.364609000000002</v>
      </c>
      <c r="G23" s="168">
        <f>'AEO T34 Non-Mfg 2022 Raw'!J14</f>
        <v>95.857185000000001</v>
      </c>
      <c r="H23" s="168">
        <f>'AEO T34 Non-Mfg 2022 Raw'!K14</f>
        <v>96.436942999999999</v>
      </c>
      <c r="I23" s="168">
        <f>'AEO T34 Non-Mfg 2022 Raw'!L14</f>
        <v>96.837654000000001</v>
      </c>
      <c r="J23" s="168">
        <f>'AEO T34 Non-Mfg 2022 Raw'!M14</f>
        <v>96.940460000000002</v>
      </c>
      <c r="K23" s="168">
        <f>'AEO T34 Non-Mfg 2022 Raw'!N14</f>
        <v>97.085693000000006</v>
      </c>
      <c r="L23" s="168">
        <f>'AEO T34 Non-Mfg 2022 Raw'!O14</f>
        <v>97.205703999999997</v>
      </c>
      <c r="M23" s="168">
        <f>'AEO T34 Non-Mfg 2022 Raw'!P14</f>
        <v>97.199843999999999</v>
      </c>
      <c r="N23" s="168">
        <f>'AEO T34 Non-Mfg 2022 Raw'!Q14</f>
        <v>96.977431999999993</v>
      </c>
      <c r="O23" s="168">
        <f>'AEO T34 Non-Mfg 2022 Raw'!R14</f>
        <v>96.186065999999997</v>
      </c>
      <c r="P23" s="168">
        <f>'AEO T34 Non-Mfg 2022 Raw'!S14</f>
        <v>95.500450000000001</v>
      </c>
      <c r="Q23" s="168">
        <f>'AEO T34 Non-Mfg 2022 Raw'!T14</f>
        <v>94.734168999999994</v>
      </c>
      <c r="R23" s="168">
        <f>'AEO T34 Non-Mfg 2022 Raw'!U14</f>
        <v>94.093658000000005</v>
      </c>
      <c r="S23" s="168">
        <f>'AEO T34 Non-Mfg 2022 Raw'!V14</f>
        <v>93.706017000000003</v>
      </c>
      <c r="T23" s="168">
        <f>'AEO T34 Non-Mfg 2022 Raw'!W14</f>
        <v>93.370148</v>
      </c>
      <c r="U23" s="168">
        <f>'AEO T34 Non-Mfg 2022 Raw'!X14</f>
        <v>93.057937999999993</v>
      </c>
      <c r="V23" s="168">
        <f>'AEO T34 Non-Mfg 2022 Raw'!Y14</f>
        <v>92.663955999999999</v>
      </c>
      <c r="W23" s="168">
        <f>'AEO T34 Non-Mfg 2022 Raw'!Z14</f>
        <v>92.109756000000004</v>
      </c>
      <c r="X23" s="168">
        <f>'AEO T34 Non-Mfg 2022 Raw'!AA14</f>
        <v>91.667907999999997</v>
      </c>
      <c r="Y23" s="168">
        <f>'AEO T34 Non-Mfg 2022 Raw'!AB14</f>
        <v>91.342888000000002</v>
      </c>
      <c r="Z23" s="168">
        <f>'AEO T34 Non-Mfg 2022 Raw'!AC14</f>
        <v>91.008499</v>
      </c>
      <c r="AA23" s="168">
        <f>'AEO T34 Non-Mfg 2022 Raw'!AD14</f>
        <v>90.707831999999996</v>
      </c>
      <c r="AB23" s="168">
        <f>'AEO T34 Non-Mfg 2022 Raw'!AE14</f>
        <v>90.448723000000001</v>
      </c>
      <c r="AC23" s="168">
        <f>'AEO T34 Non-Mfg 2022 Raw'!AF14</f>
        <v>90.214202999999998</v>
      </c>
      <c r="AD23" s="168">
        <f>'AEO T34 Non-Mfg 2022 Raw'!AG14</f>
        <v>90.141586000000004</v>
      </c>
      <c r="AE23" s="168">
        <f>'AEO T34 Non-Mfg 2022 Raw'!AH14</f>
        <v>90.134529000000001</v>
      </c>
      <c r="AF23" s="168">
        <f>'AEO T34 Non-Mfg 2022 Raw'!AI14</f>
        <v>90.210228000000001</v>
      </c>
      <c r="AG23" s="256">
        <f>'AEO T34 Non-Mfg 2022 Raw'!AJ14</f>
        <v>-1E-3</v>
      </c>
    </row>
    <row r="24" spans="1:33" ht="15" customHeight="1" x14ac:dyDescent="0.25">
      <c r="A24" s="38" t="s">
        <v>994</v>
      </c>
      <c r="B24" s="163" t="s">
        <v>31</v>
      </c>
      <c r="C24" s="168">
        <f>'AEO T34 Non-Mfg 2022 Raw'!F15</f>
        <v>0</v>
      </c>
      <c r="D24" s="168">
        <f>'AEO T34 Non-Mfg 2022 Raw'!G15</f>
        <v>0</v>
      </c>
      <c r="E24" s="168">
        <f>'AEO T34 Non-Mfg 2022 Raw'!H15</f>
        <v>0</v>
      </c>
      <c r="F24" s="168">
        <f>'AEO T34 Non-Mfg 2022 Raw'!I15</f>
        <v>0</v>
      </c>
      <c r="G24" s="168">
        <f>'AEO T34 Non-Mfg 2022 Raw'!J15</f>
        <v>0</v>
      </c>
      <c r="H24" s="168">
        <f>'AEO T34 Non-Mfg 2022 Raw'!K15</f>
        <v>0</v>
      </c>
      <c r="I24" s="168">
        <f>'AEO T34 Non-Mfg 2022 Raw'!L15</f>
        <v>0</v>
      </c>
      <c r="J24" s="168">
        <f>'AEO T34 Non-Mfg 2022 Raw'!M15</f>
        <v>0</v>
      </c>
      <c r="K24" s="168">
        <f>'AEO T34 Non-Mfg 2022 Raw'!N15</f>
        <v>0</v>
      </c>
      <c r="L24" s="168">
        <f>'AEO T34 Non-Mfg 2022 Raw'!O15</f>
        <v>0</v>
      </c>
      <c r="M24" s="168">
        <f>'AEO T34 Non-Mfg 2022 Raw'!P15</f>
        <v>0</v>
      </c>
      <c r="N24" s="168">
        <f>'AEO T34 Non-Mfg 2022 Raw'!Q15</f>
        <v>0</v>
      </c>
      <c r="O24" s="168">
        <f>'AEO T34 Non-Mfg 2022 Raw'!R15</f>
        <v>0</v>
      </c>
      <c r="P24" s="168">
        <f>'AEO T34 Non-Mfg 2022 Raw'!S15</f>
        <v>0</v>
      </c>
      <c r="Q24" s="168">
        <f>'AEO T34 Non-Mfg 2022 Raw'!T15</f>
        <v>0</v>
      </c>
      <c r="R24" s="168">
        <f>'AEO T34 Non-Mfg 2022 Raw'!U15</f>
        <v>0</v>
      </c>
      <c r="S24" s="168">
        <f>'AEO T34 Non-Mfg 2022 Raw'!V15</f>
        <v>0</v>
      </c>
      <c r="T24" s="168">
        <f>'AEO T34 Non-Mfg 2022 Raw'!W15</f>
        <v>0</v>
      </c>
      <c r="U24" s="168">
        <f>'AEO T34 Non-Mfg 2022 Raw'!X15</f>
        <v>0</v>
      </c>
      <c r="V24" s="168">
        <f>'AEO T34 Non-Mfg 2022 Raw'!Y15</f>
        <v>0</v>
      </c>
      <c r="W24" s="168">
        <f>'AEO T34 Non-Mfg 2022 Raw'!Z15</f>
        <v>0</v>
      </c>
      <c r="X24" s="168">
        <f>'AEO T34 Non-Mfg 2022 Raw'!AA15</f>
        <v>0</v>
      </c>
      <c r="Y24" s="168">
        <f>'AEO T34 Non-Mfg 2022 Raw'!AB15</f>
        <v>0</v>
      </c>
      <c r="Z24" s="168">
        <f>'AEO T34 Non-Mfg 2022 Raw'!AC15</f>
        <v>0</v>
      </c>
      <c r="AA24" s="168">
        <f>'AEO T34 Non-Mfg 2022 Raw'!AD15</f>
        <v>0</v>
      </c>
      <c r="AB24" s="168">
        <f>'AEO T34 Non-Mfg 2022 Raw'!AE15</f>
        <v>0</v>
      </c>
      <c r="AC24" s="168">
        <f>'AEO T34 Non-Mfg 2022 Raw'!AF15</f>
        <v>0</v>
      </c>
      <c r="AD24" s="168">
        <f>'AEO T34 Non-Mfg 2022 Raw'!AG15</f>
        <v>0</v>
      </c>
      <c r="AE24" s="168">
        <f>'AEO T34 Non-Mfg 2022 Raw'!AH15</f>
        <v>0</v>
      </c>
      <c r="AF24" s="168">
        <f>'AEO T34 Non-Mfg 2022 Raw'!AI15</f>
        <v>0</v>
      </c>
      <c r="AG24" s="256" t="str">
        <f>'AEO T34 Non-Mfg 2022 Raw'!AJ15</f>
        <v>- -</v>
      </c>
    </row>
    <row r="25" spans="1:33" ht="12" customHeight="1" x14ac:dyDescent="0.25">
      <c r="A25" s="38" t="s">
        <v>993</v>
      </c>
      <c r="B25" s="163" t="s">
        <v>32</v>
      </c>
      <c r="C25" s="168">
        <f>'AEO T34 Non-Mfg 2022 Raw'!F16</f>
        <v>131.19357299999999</v>
      </c>
      <c r="D25" s="168">
        <f>'AEO T34 Non-Mfg 2022 Raw'!G16</f>
        <v>133.38128699999999</v>
      </c>
      <c r="E25" s="168">
        <f>'AEO T34 Non-Mfg 2022 Raw'!H16</f>
        <v>135.49127200000001</v>
      </c>
      <c r="F25" s="168">
        <f>'AEO T34 Non-Mfg 2022 Raw'!I16</f>
        <v>136.94628900000001</v>
      </c>
      <c r="G25" s="168">
        <f>'AEO T34 Non-Mfg 2022 Raw'!J16</f>
        <v>138.299713</v>
      </c>
      <c r="H25" s="168">
        <f>'AEO T34 Non-Mfg 2022 Raw'!K16</f>
        <v>139.688751</v>
      </c>
      <c r="I25" s="168">
        <f>'AEO T34 Non-Mfg 2022 Raw'!L16</f>
        <v>140.80461099999999</v>
      </c>
      <c r="J25" s="168">
        <f>'AEO T34 Non-Mfg 2022 Raw'!M16</f>
        <v>141.67484999999999</v>
      </c>
      <c r="K25" s="168">
        <f>'AEO T34 Non-Mfg 2022 Raw'!N16</f>
        <v>142.45684800000001</v>
      </c>
      <c r="L25" s="168">
        <f>'AEO T34 Non-Mfg 2022 Raw'!O16</f>
        <v>143.33703600000001</v>
      </c>
      <c r="M25" s="168">
        <f>'AEO T34 Non-Mfg 2022 Raw'!P16</f>
        <v>144.08062699999999</v>
      </c>
      <c r="N25" s="168">
        <f>'AEO T34 Non-Mfg 2022 Raw'!Q16</f>
        <v>144.75071700000001</v>
      </c>
      <c r="O25" s="168">
        <f>'AEO T34 Non-Mfg 2022 Raw'!R16</f>
        <v>145.497726</v>
      </c>
      <c r="P25" s="168">
        <f>'AEO T34 Non-Mfg 2022 Raw'!S16</f>
        <v>146.11840799999999</v>
      </c>
      <c r="Q25" s="168">
        <f>'AEO T34 Non-Mfg 2022 Raw'!T16</f>
        <v>146.585632</v>
      </c>
      <c r="R25" s="168">
        <f>'AEO T34 Non-Mfg 2022 Raw'!U16</f>
        <v>147.088562</v>
      </c>
      <c r="S25" s="168">
        <f>'AEO T34 Non-Mfg 2022 Raw'!V16</f>
        <v>147.60054</v>
      </c>
      <c r="T25" s="168">
        <f>'AEO T34 Non-Mfg 2022 Raw'!W16</f>
        <v>148.11631800000001</v>
      </c>
      <c r="U25" s="168">
        <f>'AEO T34 Non-Mfg 2022 Raw'!X16</f>
        <v>148.729645</v>
      </c>
      <c r="V25" s="168">
        <f>'AEO T34 Non-Mfg 2022 Raw'!Y16</f>
        <v>149.307816</v>
      </c>
      <c r="W25" s="168">
        <f>'AEO T34 Non-Mfg 2022 Raw'!Z16</f>
        <v>149.789841</v>
      </c>
      <c r="X25" s="168">
        <f>'AEO T34 Non-Mfg 2022 Raw'!AA16</f>
        <v>150.36608899999999</v>
      </c>
      <c r="Y25" s="168">
        <f>'AEO T34 Non-Mfg 2022 Raw'!AB16</f>
        <v>151.022186</v>
      </c>
      <c r="Z25" s="168">
        <f>'AEO T34 Non-Mfg 2022 Raw'!AC16</f>
        <v>151.555984</v>
      </c>
      <c r="AA25" s="168">
        <f>'AEO T34 Non-Mfg 2022 Raw'!AD16</f>
        <v>152.010345</v>
      </c>
      <c r="AB25" s="168">
        <f>'AEO T34 Non-Mfg 2022 Raw'!AE16</f>
        <v>152.46665999999999</v>
      </c>
      <c r="AC25" s="168">
        <f>'AEO T34 Non-Mfg 2022 Raw'!AF16</f>
        <v>152.90965299999999</v>
      </c>
      <c r="AD25" s="168">
        <f>'AEO T34 Non-Mfg 2022 Raw'!AG16</f>
        <v>153.62780799999999</v>
      </c>
      <c r="AE25" s="168">
        <f>'AEO T34 Non-Mfg 2022 Raw'!AH16</f>
        <v>154.44799800000001</v>
      </c>
      <c r="AF25" s="168">
        <f>'AEO T34 Non-Mfg 2022 Raw'!AI16</f>
        <v>155.39970400000001</v>
      </c>
      <c r="AG25" s="256">
        <f>'AEO T34 Non-Mfg 2022 Raw'!AJ16</f>
        <v>6.0000000000000001E-3</v>
      </c>
    </row>
    <row r="26" spans="1:33" ht="12" customHeight="1" x14ac:dyDescent="0.25">
      <c r="A26" s="38" t="s">
        <v>992</v>
      </c>
      <c r="B26" s="163" t="s">
        <v>36</v>
      </c>
      <c r="C26" s="168">
        <f>'AEO T34 Non-Mfg 2022 Raw'!F17</f>
        <v>195.571777</v>
      </c>
      <c r="D26" s="168">
        <f>'AEO T34 Non-Mfg 2022 Raw'!G17</f>
        <v>197.55159</v>
      </c>
      <c r="E26" s="168">
        <f>'AEO T34 Non-Mfg 2022 Raw'!H17</f>
        <v>200.56167600000001</v>
      </c>
      <c r="F26" s="168">
        <f>'AEO T34 Non-Mfg 2022 Raw'!I17</f>
        <v>202.47427400000001</v>
      </c>
      <c r="G26" s="168">
        <f>'AEO T34 Non-Mfg 2022 Raw'!J17</f>
        <v>204.175873</v>
      </c>
      <c r="H26" s="168">
        <f>'AEO T34 Non-Mfg 2022 Raw'!K17</f>
        <v>206.06899999999999</v>
      </c>
      <c r="I26" s="168">
        <f>'AEO T34 Non-Mfg 2022 Raw'!L17</f>
        <v>207.47807299999999</v>
      </c>
      <c r="J26" s="168">
        <f>'AEO T34 Non-Mfg 2022 Raw'!M17</f>
        <v>208.27706900000001</v>
      </c>
      <c r="K26" s="168">
        <f>'AEO T34 Non-Mfg 2022 Raw'!N17</f>
        <v>209.098511</v>
      </c>
      <c r="L26" s="168">
        <f>'AEO T34 Non-Mfg 2022 Raw'!O17</f>
        <v>209.98843400000001</v>
      </c>
      <c r="M26" s="168">
        <f>'AEO T34 Non-Mfg 2022 Raw'!P17</f>
        <v>210.49511699999999</v>
      </c>
      <c r="N26" s="168">
        <f>'AEO T34 Non-Mfg 2022 Raw'!Q17</f>
        <v>211.19882200000001</v>
      </c>
      <c r="O26" s="168">
        <f>'AEO T34 Non-Mfg 2022 Raw'!R17</f>
        <v>211.82692</v>
      </c>
      <c r="P26" s="168">
        <f>'AEO T34 Non-Mfg 2022 Raw'!S17</f>
        <v>212.27792400000001</v>
      </c>
      <c r="Q26" s="168">
        <f>'AEO T34 Non-Mfg 2022 Raw'!T17</f>
        <v>212.46191400000001</v>
      </c>
      <c r="R26" s="168">
        <f>'AEO T34 Non-Mfg 2022 Raw'!U17</f>
        <v>212.76000999999999</v>
      </c>
      <c r="S26" s="168">
        <f>'AEO T34 Non-Mfg 2022 Raw'!V17</f>
        <v>213.14350899999999</v>
      </c>
      <c r="T26" s="168">
        <f>'AEO T34 Non-Mfg 2022 Raw'!W17</f>
        <v>213.561554</v>
      </c>
      <c r="U26" s="168">
        <f>'AEO T34 Non-Mfg 2022 Raw'!X17</f>
        <v>214.08074999999999</v>
      </c>
      <c r="V26" s="168">
        <f>'AEO T34 Non-Mfg 2022 Raw'!Y17</f>
        <v>214.47061199999999</v>
      </c>
      <c r="W26" s="168">
        <f>'AEO T34 Non-Mfg 2022 Raw'!Z17</f>
        <v>214.66203300000001</v>
      </c>
      <c r="X26" s="168">
        <f>'AEO T34 Non-Mfg 2022 Raw'!AA17</f>
        <v>215.04212999999999</v>
      </c>
      <c r="Y26" s="168">
        <f>'AEO T34 Non-Mfg 2022 Raw'!AB17</f>
        <v>215.54632599999999</v>
      </c>
      <c r="Z26" s="168">
        <f>'AEO T34 Non-Mfg 2022 Raw'!AC17</f>
        <v>215.843582</v>
      </c>
      <c r="AA26" s="168">
        <f>'AEO T34 Non-Mfg 2022 Raw'!AD17</f>
        <v>216.03959699999999</v>
      </c>
      <c r="AB26" s="168">
        <f>'AEO T34 Non-Mfg 2022 Raw'!AE17</f>
        <v>216.247772</v>
      </c>
      <c r="AC26" s="168">
        <f>'AEO T34 Non-Mfg 2022 Raw'!AF17</f>
        <v>216.44605999999999</v>
      </c>
      <c r="AD26" s="168">
        <f>'AEO T34 Non-Mfg 2022 Raw'!AG17</f>
        <v>217.03201300000001</v>
      </c>
      <c r="AE26" s="168">
        <f>'AEO T34 Non-Mfg 2022 Raw'!AH17</f>
        <v>217.74221800000001</v>
      </c>
      <c r="AF26" s="168">
        <f>'AEO T34 Non-Mfg 2022 Raw'!AI17</f>
        <v>218.677246</v>
      </c>
      <c r="AG26" s="256">
        <f>'AEO T34 Non-Mfg 2022 Raw'!AJ17</f>
        <v>4.0000000000000001E-3</v>
      </c>
    </row>
    <row r="27" spans="1:33" ht="12" customHeight="1" x14ac:dyDescent="0.25">
      <c r="A27" s="38" t="s">
        <v>991</v>
      </c>
      <c r="B27" s="162" t="s">
        <v>35</v>
      </c>
      <c r="C27" s="233">
        <f>'AEO T34 Non-Mfg 2022 Raw'!F18</f>
        <v>1004.800293</v>
      </c>
      <c r="D27" s="233">
        <f>'AEO T34 Non-Mfg 2022 Raw'!G18</f>
        <v>993.94348100000002</v>
      </c>
      <c r="E27" s="233">
        <f>'AEO T34 Non-Mfg 2022 Raw'!H18</f>
        <v>1010.192627</v>
      </c>
      <c r="F27" s="233">
        <f>'AEO T34 Non-Mfg 2022 Raw'!I18</f>
        <v>1021.207275</v>
      </c>
      <c r="G27" s="233">
        <f>'AEO T34 Non-Mfg 2022 Raw'!J18</f>
        <v>1031.480957</v>
      </c>
      <c r="H27" s="233">
        <f>'AEO T34 Non-Mfg 2022 Raw'!K18</f>
        <v>1042.4219969999999</v>
      </c>
      <c r="I27" s="233">
        <f>'AEO T34 Non-Mfg 2022 Raw'!L18</f>
        <v>1051.051514</v>
      </c>
      <c r="J27" s="233">
        <f>'AEO T34 Non-Mfg 2022 Raw'!M18</f>
        <v>1056.650879</v>
      </c>
      <c r="K27" s="233">
        <f>'AEO T34 Non-Mfg 2022 Raw'!N18</f>
        <v>1062.1092530000001</v>
      </c>
      <c r="L27" s="233">
        <f>'AEO T34 Non-Mfg 2022 Raw'!O18</f>
        <v>1067.443237</v>
      </c>
      <c r="M27" s="233">
        <f>'AEO T34 Non-Mfg 2022 Raw'!P18</f>
        <v>1071.056885</v>
      </c>
      <c r="N27" s="233">
        <f>'AEO T34 Non-Mfg 2022 Raw'!Q18</f>
        <v>1076.36438</v>
      </c>
      <c r="O27" s="233">
        <f>'AEO T34 Non-Mfg 2022 Raw'!R18</f>
        <v>1078.1976320000001</v>
      </c>
      <c r="P27" s="233">
        <f>'AEO T34 Non-Mfg 2022 Raw'!S18</f>
        <v>1079.689331</v>
      </c>
      <c r="Q27" s="233">
        <f>'AEO T34 Non-Mfg 2022 Raw'!T18</f>
        <v>1080.0555420000001</v>
      </c>
      <c r="R27" s="233">
        <f>'AEO T34 Non-Mfg 2022 Raw'!U18</f>
        <v>1080.9104</v>
      </c>
      <c r="S27" s="233">
        <f>'AEO T34 Non-Mfg 2022 Raw'!V18</f>
        <v>1083.044067</v>
      </c>
      <c r="T27" s="233">
        <f>'AEO T34 Non-Mfg 2022 Raw'!W18</f>
        <v>1085.331177</v>
      </c>
      <c r="U27" s="233">
        <f>'AEO T34 Non-Mfg 2022 Raw'!X18</f>
        <v>1087.9846190000001</v>
      </c>
      <c r="V27" s="233">
        <f>'AEO T34 Non-Mfg 2022 Raw'!Y18</f>
        <v>1089.825562</v>
      </c>
      <c r="W27" s="233">
        <f>'AEO T34 Non-Mfg 2022 Raw'!Z18</f>
        <v>1090.2666019999999</v>
      </c>
      <c r="X27" s="233">
        <f>'AEO T34 Non-Mfg 2022 Raw'!AA18</f>
        <v>1091.6048579999999</v>
      </c>
      <c r="Y27" s="233">
        <f>'AEO T34 Non-Mfg 2022 Raw'!AB18</f>
        <v>1093.524414</v>
      </c>
      <c r="Z27" s="233">
        <f>'AEO T34 Non-Mfg 2022 Raw'!AC18</f>
        <v>1094.5200199999999</v>
      </c>
      <c r="AA27" s="233">
        <f>'AEO T34 Non-Mfg 2022 Raw'!AD18</f>
        <v>1095.097168</v>
      </c>
      <c r="AB27" s="233">
        <f>'AEO T34 Non-Mfg 2022 Raw'!AE18</f>
        <v>1095.7388920000001</v>
      </c>
      <c r="AC27" s="233">
        <f>'AEO T34 Non-Mfg 2022 Raw'!AF18</f>
        <v>1096.357788</v>
      </c>
      <c r="AD27" s="233">
        <f>'AEO T34 Non-Mfg 2022 Raw'!AG18</f>
        <v>1098.86499</v>
      </c>
      <c r="AE27" s="233">
        <f>'AEO T34 Non-Mfg 2022 Raw'!AH18</f>
        <v>1101.994385</v>
      </c>
      <c r="AF27" s="233">
        <f>'AEO T34 Non-Mfg 2022 Raw'!AI18</f>
        <v>1106.1695560000001</v>
      </c>
      <c r="AG27" s="254">
        <f>'AEO T34 Non-Mfg 2022 Raw'!AJ18</f>
        <v>3.0000000000000001E-3</v>
      </c>
    </row>
    <row r="28" spans="1:33" ht="12" customHeight="1" x14ac:dyDescent="0.25">
      <c r="C28" s="248"/>
      <c r="D28" s="248"/>
      <c r="E28" s="248"/>
      <c r="F28" s="248"/>
      <c r="G28" s="248"/>
      <c r="H28" s="248"/>
      <c r="I28" s="248"/>
      <c r="J28" s="248"/>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126"/>
    </row>
    <row r="29" spans="1:33" ht="12" customHeight="1" x14ac:dyDescent="0.25">
      <c r="B29" s="162" t="s">
        <v>957</v>
      </c>
      <c r="C29" s="248"/>
      <c r="D29" s="248"/>
      <c r="E29" s="248"/>
      <c r="F29" s="248"/>
      <c r="G29" s="248"/>
      <c r="H29" s="248"/>
      <c r="I29" s="248"/>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126"/>
    </row>
    <row r="30" spans="1:33" ht="12" customHeight="1" x14ac:dyDescent="0.25">
      <c r="A30" s="38" t="s">
        <v>990</v>
      </c>
      <c r="B30" s="163" t="s">
        <v>27</v>
      </c>
      <c r="C30" s="168">
        <f>'AEO T34 Non-Mfg 2022 Raw'!F20</f>
        <v>474.98690800000003</v>
      </c>
      <c r="D30" s="168">
        <f>'AEO T34 Non-Mfg 2022 Raw'!G20</f>
        <v>441.69500699999998</v>
      </c>
      <c r="E30" s="168">
        <f>'AEO T34 Non-Mfg 2022 Raw'!H20</f>
        <v>432.23046900000003</v>
      </c>
      <c r="F30" s="168">
        <f>'AEO T34 Non-Mfg 2022 Raw'!I20</f>
        <v>437.96112099999999</v>
      </c>
      <c r="G30" s="168">
        <f>'AEO T34 Non-Mfg 2022 Raw'!J20</f>
        <v>441.716858</v>
      </c>
      <c r="H30" s="168">
        <f>'AEO T34 Non-Mfg 2022 Raw'!K20</f>
        <v>443.31173699999999</v>
      </c>
      <c r="I30" s="168">
        <f>'AEO T34 Non-Mfg 2022 Raw'!L20</f>
        <v>444.11041299999999</v>
      </c>
      <c r="J30" s="168">
        <f>'AEO T34 Non-Mfg 2022 Raw'!M20</f>
        <v>448.66555799999998</v>
      </c>
      <c r="K30" s="168">
        <f>'AEO T34 Non-Mfg 2022 Raw'!N20</f>
        <v>453.41253699999999</v>
      </c>
      <c r="L30" s="168">
        <f>'AEO T34 Non-Mfg 2022 Raw'!O20</f>
        <v>456.85684199999997</v>
      </c>
      <c r="M30" s="168">
        <f>'AEO T34 Non-Mfg 2022 Raw'!P20</f>
        <v>460.49157700000001</v>
      </c>
      <c r="N30" s="168">
        <f>'AEO T34 Non-Mfg 2022 Raw'!Q20</f>
        <v>472.85119600000002</v>
      </c>
      <c r="O30" s="168">
        <f>'AEO T34 Non-Mfg 2022 Raw'!R20</f>
        <v>483.48172</v>
      </c>
      <c r="P30" s="168">
        <f>'AEO T34 Non-Mfg 2022 Raw'!S20</f>
        <v>484.94503800000001</v>
      </c>
      <c r="Q30" s="168">
        <f>'AEO T34 Non-Mfg 2022 Raw'!T20</f>
        <v>485.81433099999998</v>
      </c>
      <c r="R30" s="168">
        <f>'AEO T34 Non-Mfg 2022 Raw'!U20</f>
        <v>487.40356400000002</v>
      </c>
      <c r="S30" s="168">
        <f>'AEO T34 Non-Mfg 2022 Raw'!V20</f>
        <v>493.21386699999999</v>
      </c>
      <c r="T30" s="168">
        <f>'AEO T34 Non-Mfg 2022 Raw'!W20</f>
        <v>501.12341300000003</v>
      </c>
      <c r="U30" s="168">
        <f>'AEO T34 Non-Mfg 2022 Raw'!X20</f>
        <v>509.802368</v>
      </c>
      <c r="V30" s="168">
        <f>'AEO T34 Non-Mfg 2022 Raw'!Y20</f>
        <v>516.86120600000004</v>
      </c>
      <c r="W30" s="168">
        <f>'AEO T34 Non-Mfg 2022 Raw'!Z20</f>
        <v>522.44207800000004</v>
      </c>
      <c r="X30" s="168">
        <f>'AEO T34 Non-Mfg 2022 Raw'!AA20</f>
        <v>527.87506099999996</v>
      </c>
      <c r="Y30" s="168">
        <f>'AEO T34 Non-Mfg 2022 Raw'!AB20</f>
        <v>532.59851100000003</v>
      </c>
      <c r="Z30" s="168">
        <f>'AEO T34 Non-Mfg 2022 Raw'!AC20</f>
        <v>536.37933299999997</v>
      </c>
      <c r="AA30" s="168">
        <f>'AEO T34 Non-Mfg 2022 Raw'!AD20</f>
        <v>539.57336399999997</v>
      </c>
      <c r="AB30" s="168">
        <f>'AEO T34 Non-Mfg 2022 Raw'!AE20</f>
        <v>544.11016800000004</v>
      </c>
      <c r="AC30" s="168">
        <f>'AEO T34 Non-Mfg 2022 Raw'!AF20</f>
        <v>548.56201199999998</v>
      </c>
      <c r="AD30" s="168">
        <f>'AEO T34 Non-Mfg 2022 Raw'!AG20</f>
        <v>552.946777</v>
      </c>
      <c r="AE30" s="168">
        <f>'AEO T34 Non-Mfg 2022 Raw'!AH20</f>
        <v>558.79913299999998</v>
      </c>
      <c r="AF30" s="168">
        <f>'AEO T34 Non-Mfg 2022 Raw'!AI20</f>
        <v>565.42053199999998</v>
      </c>
      <c r="AG30" s="256">
        <f>'AEO T34 Non-Mfg 2022 Raw'!AJ20</f>
        <v>6.0000000000000001E-3</v>
      </c>
    </row>
    <row r="31" spans="1:33" ht="12" customHeight="1" x14ac:dyDescent="0.25">
      <c r="A31" s="38" t="s">
        <v>989</v>
      </c>
      <c r="B31" s="163" t="s">
        <v>63</v>
      </c>
      <c r="C31" s="168">
        <f>'AEO T34 Non-Mfg 2022 Raw'!F21</f>
        <v>26.458548</v>
      </c>
      <c r="D31" s="168">
        <f>'AEO T34 Non-Mfg 2022 Raw'!G21</f>
        <v>23.838159999999998</v>
      </c>
      <c r="E31" s="168">
        <f>'AEO T34 Non-Mfg 2022 Raw'!H21</f>
        <v>23.273783000000002</v>
      </c>
      <c r="F31" s="168">
        <f>'AEO T34 Non-Mfg 2022 Raw'!I21</f>
        <v>23.526437999999999</v>
      </c>
      <c r="G31" s="168">
        <f>'AEO T34 Non-Mfg 2022 Raw'!J21</f>
        <v>23.686592000000001</v>
      </c>
      <c r="H31" s="168">
        <f>'AEO T34 Non-Mfg 2022 Raw'!K21</f>
        <v>23.749687000000002</v>
      </c>
      <c r="I31" s="168">
        <f>'AEO T34 Non-Mfg 2022 Raw'!L21</f>
        <v>23.772264</v>
      </c>
      <c r="J31" s="168">
        <f>'AEO T34 Non-Mfg 2022 Raw'!M21</f>
        <v>23.992146000000002</v>
      </c>
      <c r="K31" s="168">
        <f>'AEO T34 Non-Mfg 2022 Raw'!N21</f>
        <v>24.248373000000001</v>
      </c>
      <c r="L31" s="168">
        <f>'AEO T34 Non-Mfg 2022 Raw'!O21</f>
        <v>24.445833</v>
      </c>
      <c r="M31" s="168">
        <f>'AEO T34 Non-Mfg 2022 Raw'!P21</f>
        <v>24.688051000000002</v>
      </c>
      <c r="N31" s="168">
        <f>'AEO T34 Non-Mfg 2022 Raw'!Q21</f>
        <v>25.45627</v>
      </c>
      <c r="O31" s="168">
        <f>'AEO T34 Non-Mfg 2022 Raw'!R21</f>
        <v>26.134815</v>
      </c>
      <c r="P31" s="168">
        <f>'AEO T34 Non-Mfg 2022 Raw'!S21</f>
        <v>26.291858999999999</v>
      </c>
      <c r="Q31" s="168">
        <f>'AEO T34 Non-Mfg 2022 Raw'!T21</f>
        <v>26.413675000000001</v>
      </c>
      <c r="R31" s="168">
        <f>'AEO T34 Non-Mfg 2022 Raw'!U21</f>
        <v>26.582432000000001</v>
      </c>
      <c r="S31" s="168">
        <f>'AEO T34 Non-Mfg 2022 Raw'!V21</f>
        <v>27.005103999999999</v>
      </c>
      <c r="T31" s="168">
        <f>'AEO T34 Non-Mfg 2022 Raw'!W21</f>
        <v>27.545351</v>
      </c>
      <c r="U31" s="168">
        <f>'AEO T34 Non-Mfg 2022 Raw'!X21</f>
        <v>28.127337000000001</v>
      </c>
      <c r="V31" s="168">
        <f>'AEO T34 Non-Mfg 2022 Raw'!Y21</f>
        <v>28.612455000000001</v>
      </c>
      <c r="W31" s="168">
        <f>'AEO T34 Non-Mfg 2022 Raw'!Z21</f>
        <v>29.014498</v>
      </c>
      <c r="X31" s="168">
        <f>'AEO T34 Non-Mfg 2022 Raw'!AA21</f>
        <v>29.418665000000001</v>
      </c>
      <c r="Y31" s="168">
        <f>'AEO T34 Non-Mfg 2022 Raw'!AB21</f>
        <v>29.786840000000002</v>
      </c>
      <c r="Z31" s="168">
        <f>'AEO T34 Non-Mfg 2022 Raw'!AC21</f>
        <v>30.104900000000001</v>
      </c>
      <c r="AA31" s="168">
        <f>'AEO T34 Non-Mfg 2022 Raw'!AD21</f>
        <v>30.387709000000001</v>
      </c>
      <c r="AB31" s="168">
        <f>'AEO T34 Non-Mfg 2022 Raw'!AE21</f>
        <v>30.754158</v>
      </c>
      <c r="AC31" s="168">
        <f>'AEO T34 Non-Mfg 2022 Raw'!AF21</f>
        <v>31.117138000000001</v>
      </c>
      <c r="AD31" s="168">
        <f>'AEO T34 Non-Mfg 2022 Raw'!AG21</f>
        <v>31.477888</v>
      </c>
      <c r="AE31" s="168">
        <f>'AEO T34 Non-Mfg 2022 Raw'!AH21</f>
        <v>31.929745</v>
      </c>
      <c r="AF31" s="168">
        <f>'AEO T34 Non-Mfg 2022 Raw'!AI21</f>
        <v>32.427962999999998</v>
      </c>
      <c r="AG31" s="256">
        <f>'AEO T34 Non-Mfg 2022 Raw'!AJ21</f>
        <v>7.0000000000000001E-3</v>
      </c>
    </row>
    <row r="32" spans="1:33" ht="12" customHeight="1" x14ac:dyDescent="0.25">
      <c r="A32" s="38" t="s">
        <v>988</v>
      </c>
      <c r="B32" s="163" t="s">
        <v>28</v>
      </c>
      <c r="C32" s="168">
        <f>'AEO T34 Non-Mfg 2022 Raw'!F22</f>
        <v>122.472855</v>
      </c>
      <c r="D32" s="168">
        <f>'AEO T34 Non-Mfg 2022 Raw'!G22</f>
        <v>114.482788</v>
      </c>
      <c r="E32" s="168">
        <f>'AEO T34 Non-Mfg 2022 Raw'!H22</f>
        <v>112.46678199999999</v>
      </c>
      <c r="F32" s="168">
        <f>'AEO T34 Non-Mfg 2022 Raw'!I22</f>
        <v>114.369202</v>
      </c>
      <c r="G32" s="168">
        <f>'AEO T34 Non-Mfg 2022 Raw'!J22</f>
        <v>115.70060700000001</v>
      </c>
      <c r="H32" s="168">
        <f>'AEO T34 Non-Mfg 2022 Raw'!K22</f>
        <v>116.408295</v>
      </c>
      <c r="I32" s="168">
        <f>'AEO T34 Non-Mfg 2022 Raw'!L22</f>
        <v>116.86644</v>
      </c>
      <c r="J32" s="168">
        <f>'AEO T34 Non-Mfg 2022 Raw'!M22</f>
        <v>118.333344</v>
      </c>
      <c r="K32" s="168">
        <f>'AEO T34 Non-Mfg 2022 Raw'!N22</f>
        <v>119.853043</v>
      </c>
      <c r="L32" s="168">
        <f>'AEO T34 Non-Mfg 2022 Raw'!O22</f>
        <v>120.960892</v>
      </c>
      <c r="M32" s="168">
        <f>'AEO T34 Non-Mfg 2022 Raw'!P22</f>
        <v>122.066925</v>
      </c>
      <c r="N32" s="168">
        <f>'AEO T34 Non-Mfg 2022 Raw'!Q22</f>
        <v>125.60433999999999</v>
      </c>
      <c r="O32" s="168">
        <f>'AEO T34 Non-Mfg 2022 Raw'!R22</f>
        <v>128.60591099999999</v>
      </c>
      <c r="P32" s="168">
        <f>'AEO T34 Non-Mfg 2022 Raw'!S22</f>
        <v>129.02465799999999</v>
      </c>
      <c r="Q32" s="168">
        <f>'AEO T34 Non-Mfg 2022 Raw'!T22</f>
        <v>129.27560399999999</v>
      </c>
      <c r="R32" s="168">
        <f>'AEO T34 Non-Mfg 2022 Raw'!U22</f>
        <v>129.72985800000001</v>
      </c>
      <c r="S32" s="168">
        <f>'AEO T34 Non-Mfg 2022 Raw'!V22</f>
        <v>131.35887099999999</v>
      </c>
      <c r="T32" s="168">
        <f>'AEO T34 Non-Mfg 2022 Raw'!W22</f>
        <v>133.56849700000001</v>
      </c>
      <c r="U32" s="168">
        <f>'AEO T34 Non-Mfg 2022 Raw'!X22</f>
        <v>136.00521900000001</v>
      </c>
      <c r="V32" s="168">
        <f>'AEO T34 Non-Mfg 2022 Raw'!Y22</f>
        <v>138.00079299999999</v>
      </c>
      <c r="W32" s="168">
        <f>'AEO T34 Non-Mfg 2022 Raw'!Z22</f>
        <v>139.58294699999999</v>
      </c>
      <c r="X32" s="168">
        <f>'AEO T34 Non-Mfg 2022 Raw'!AA22</f>
        <v>141.09257500000001</v>
      </c>
      <c r="Y32" s="168">
        <f>'AEO T34 Non-Mfg 2022 Raw'!AB22</f>
        <v>142.40434300000001</v>
      </c>
      <c r="Z32" s="168">
        <f>'AEO T34 Non-Mfg 2022 Raw'!AC22</f>
        <v>143.46511799999999</v>
      </c>
      <c r="AA32" s="168">
        <f>'AEO T34 Non-Mfg 2022 Raw'!AD22</f>
        <v>144.354004</v>
      </c>
      <c r="AB32" s="168">
        <f>'AEO T34 Non-Mfg 2022 Raw'!AE22</f>
        <v>145.61878999999999</v>
      </c>
      <c r="AC32" s="168">
        <f>'AEO T34 Non-Mfg 2022 Raw'!AF22</f>
        <v>146.85029599999999</v>
      </c>
      <c r="AD32" s="168">
        <f>'AEO T34 Non-Mfg 2022 Raw'!AG22</f>
        <v>148.04743999999999</v>
      </c>
      <c r="AE32" s="168">
        <f>'AEO T34 Non-Mfg 2022 Raw'!AH22</f>
        <v>149.64936800000001</v>
      </c>
      <c r="AF32" s="168">
        <f>'AEO T34 Non-Mfg 2022 Raw'!AI22</f>
        <v>151.46409600000001</v>
      </c>
      <c r="AG32" s="256">
        <f>'AEO T34 Non-Mfg 2022 Raw'!AJ22</f>
        <v>7.0000000000000001E-3</v>
      </c>
    </row>
    <row r="33" spans="1:33" ht="12" customHeight="1" x14ac:dyDescent="0.25">
      <c r="A33" s="38" t="s">
        <v>987</v>
      </c>
      <c r="B33" s="163" t="s">
        <v>986</v>
      </c>
      <c r="C33" s="168">
        <f>'AEO T34 Non-Mfg 2022 Raw'!F23</f>
        <v>864.10217299999999</v>
      </c>
      <c r="D33" s="168">
        <f>'AEO T34 Non-Mfg 2022 Raw'!G23</f>
        <v>781.90741000000003</v>
      </c>
      <c r="E33" s="168">
        <f>'AEO T34 Non-Mfg 2022 Raw'!H23</f>
        <v>746.09069799999997</v>
      </c>
      <c r="F33" s="168">
        <f>'AEO T34 Non-Mfg 2022 Raw'!I23</f>
        <v>867.67596400000002</v>
      </c>
      <c r="G33" s="168">
        <f>'AEO T34 Non-Mfg 2022 Raw'!J23</f>
        <v>877.69671600000004</v>
      </c>
      <c r="H33" s="168">
        <f>'AEO T34 Non-Mfg 2022 Raw'!K23</f>
        <v>880.97082499999999</v>
      </c>
      <c r="I33" s="168">
        <f>'AEO T34 Non-Mfg 2022 Raw'!L23</f>
        <v>886.23742700000003</v>
      </c>
      <c r="J33" s="168">
        <f>'AEO T34 Non-Mfg 2022 Raw'!M23</f>
        <v>886.18273899999997</v>
      </c>
      <c r="K33" s="168">
        <f>'AEO T34 Non-Mfg 2022 Raw'!N23</f>
        <v>884.21057099999996</v>
      </c>
      <c r="L33" s="168">
        <f>'AEO T34 Non-Mfg 2022 Raw'!O23</f>
        <v>882.59704599999998</v>
      </c>
      <c r="M33" s="168">
        <f>'AEO T34 Non-Mfg 2022 Raw'!P23</f>
        <v>881.26531999999997</v>
      </c>
      <c r="N33" s="168">
        <f>'AEO T34 Non-Mfg 2022 Raw'!Q23</f>
        <v>876.09893799999998</v>
      </c>
      <c r="O33" s="168">
        <f>'AEO T34 Non-Mfg 2022 Raw'!R23</f>
        <v>877.83691399999998</v>
      </c>
      <c r="P33" s="168">
        <f>'AEO T34 Non-Mfg 2022 Raw'!S23</f>
        <v>879.55566399999998</v>
      </c>
      <c r="Q33" s="168">
        <f>'AEO T34 Non-Mfg 2022 Raw'!T23</f>
        <v>880.91125499999998</v>
      </c>
      <c r="R33" s="168">
        <f>'AEO T34 Non-Mfg 2022 Raw'!U23</f>
        <v>882.54125999999997</v>
      </c>
      <c r="S33" s="168">
        <f>'AEO T34 Non-Mfg 2022 Raw'!V23</f>
        <v>884.00817900000004</v>
      </c>
      <c r="T33" s="168">
        <f>'AEO T34 Non-Mfg 2022 Raw'!W23</f>
        <v>885.26129200000003</v>
      </c>
      <c r="U33" s="168">
        <f>'AEO T34 Non-Mfg 2022 Raw'!X23</f>
        <v>886.30316200000004</v>
      </c>
      <c r="V33" s="168">
        <f>'AEO T34 Non-Mfg 2022 Raw'!Y23</f>
        <v>887.355591</v>
      </c>
      <c r="W33" s="168">
        <f>'AEO T34 Non-Mfg 2022 Raw'!Z23</f>
        <v>888.02075200000002</v>
      </c>
      <c r="X33" s="168">
        <f>'AEO T34 Non-Mfg 2022 Raw'!AA23</f>
        <v>888.112976</v>
      </c>
      <c r="Y33" s="168">
        <f>'AEO T34 Non-Mfg 2022 Raw'!AB23</f>
        <v>888.21191399999998</v>
      </c>
      <c r="Z33" s="168">
        <f>'AEO T34 Non-Mfg 2022 Raw'!AC23</f>
        <v>887.89770499999997</v>
      </c>
      <c r="AA33" s="168">
        <f>'AEO T34 Non-Mfg 2022 Raw'!AD23</f>
        <v>887.64721699999996</v>
      </c>
      <c r="AB33" s="168">
        <f>'AEO T34 Non-Mfg 2022 Raw'!AE23</f>
        <v>888.11614999999995</v>
      </c>
      <c r="AC33" s="168">
        <f>'AEO T34 Non-Mfg 2022 Raw'!AF23</f>
        <v>888.38891599999999</v>
      </c>
      <c r="AD33" s="168">
        <f>'AEO T34 Non-Mfg 2022 Raw'!AG23</f>
        <v>888.02667199999996</v>
      </c>
      <c r="AE33" s="168">
        <f>'AEO T34 Non-Mfg 2022 Raw'!AH23</f>
        <v>887.15747099999999</v>
      </c>
      <c r="AF33" s="168">
        <f>'AEO T34 Non-Mfg 2022 Raw'!AI23</f>
        <v>886.472351</v>
      </c>
      <c r="AG33" s="256">
        <f>'AEO T34 Non-Mfg 2022 Raw'!AJ23</f>
        <v>1E-3</v>
      </c>
    </row>
    <row r="34" spans="1:33" ht="12" customHeight="1" x14ac:dyDescent="0.25">
      <c r="A34" s="38" t="s">
        <v>985</v>
      </c>
      <c r="B34" s="163" t="s">
        <v>29</v>
      </c>
      <c r="C34" s="168">
        <f>'AEO T34 Non-Mfg 2022 Raw'!F24</f>
        <v>31.689114</v>
      </c>
      <c r="D34" s="168">
        <f>'AEO T34 Non-Mfg 2022 Raw'!G24</f>
        <v>32.875259</v>
      </c>
      <c r="E34" s="168">
        <f>'AEO T34 Non-Mfg 2022 Raw'!H24</f>
        <v>35.371395</v>
      </c>
      <c r="F34" s="168">
        <f>'AEO T34 Non-Mfg 2022 Raw'!I24</f>
        <v>38.947113000000002</v>
      </c>
      <c r="G34" s="168">
        <f>'AEO T34 Non-Mfg 2022 Raw'!J24</f>
        <v>42.196198000000003</v>
      </c>
      <c r="H34" s="168">
        <f>'AEO T34 Non-Mfg 2022 Raw'!K24</f>
        <v>45.003292000000002</v>
      </c>
      <c r="I34" s="168">
        <f>'AEO T34 Non-Mfg 2022 Raw'!L24</f>
        <v>47.452781999999999</v>
      </c>
      <c r="J34" s="168">
        <f>'AEO T34 Non-Mfg 2022 Raw'!M24</f>
        <v>50.055843000000003</v>
      </c>
      <c r="K34" s="168">
        <f>'AEO T34 Non-Mfg 2022 Raw'!N24</f>
        <v>52.387337000000002</v>
      </c>
      <c r="L34" s="168">
        <f>'AEO T34 Non-Mfg 2022 Raw'!O24</f>
        <v>54.210856999999997</v>
      </c>
      <c r="M34" s="168">
        <f>'AEO T34 Non-Mfg 2022 Raw'!P24</f>
        <v>55.644730000000003</v>
      </c>
      <c r="N34" s="168">
        <f>'AEO T34 Non-Mfg 2022 Raw'!Q24</f>
        <v>57.789977999999998</v>
      </c>
      <c r="O34" s="168">
        <f>'AEO T34 Non-Mfg 2022 Raw'!R24</f>
        <v>59.314781000000004</v>
      </c>
      <c r="P34" s="168">
        <f>'AEO T34 Non-Mfg 2022 Raw'!S24</f>
        <v>59.458748</v>
      </c>
      <c r="Q34" s="168">
        <f>'AEO T34 Non-Mfg 2022 Raw'!T24</f>
        <v>59.536349999999999</v>
      </c>
      <c r="R34" s="168">
        <f>'AEO T34 Non-Mfg 2022 Raw'!U24</f>
        <v>59.696311999999999</v>
      </c>
      <c r="S34" s="168">
        <f>'AEO T34 Non-Mfg 2022 Raw'!V24</f>
        <v>60.383926000000002</v>
      </c>
      <c r="T34" s="168">
        <f>'AEO T34 Non-Mfg 2022 Raw'!W24</f>
        <v>61.351601000000002</v>
      </c>
      <c r="U34" s="168">
        <f>'AEO T34 Non-Mfg 2022 Raw'!X24</f>
        <v>62.417884999999998</v>
      </c>
      <c r="V34" s="168">
        <f>'AEO T34 Non-Mfg 2022 Raw'!Y24</f>
        <v>63.285637000000001</v>
      </c>
      <c r="W34" s="168">
        <f>'AEO T34 Non-Mfg 2022 Raw'!Z24</f>
        <v>63.966431</v>
      </c>
      <c r="X34" s="168">
        <f>'AEO T34 Non-Mfg 2022 Raw'!AA24</f>
        <v>64.620956000000007</v>
      </c>
      <c r="Y34" s="168">
        <f>'AEO T34 Non-Mfg 2022 Raw'!AB24</f>
        <v>65.189498999999998</v>
      </c>
      <c r="Z34" s="168">
        <f>'AEO T34 Non-Mfg 2022 Raw'!AC24</f>
        <v>65.645049999999998</v>
      </c>
      <c r="AA34" s="168">
        <f>'AEO T34 Non-Mfg 2022 Raw'!AD24</f>
        <v>66.025504999999995</v>
      </c>
      <c r="AB34" s="168">
        <f>'AEO T34 Non-Mfg 2022 Raw'!AE24</f>
        <v>66.582747999999995</v>
      </c>
      <c r="AC34" s="168">
        <f>'AEO T34 Non-Mfg 2022 Raw'!AF24</f>
        <v>67.126182999999997</v>
      </c>
      <c r="AD34" s="168">
        <f>'AEO T34 Non-Mfg 2022 Raw'!AG24</f>
        <v>67.655083000000005</v>
      </c>
      <c r="AE34" s="168">
        <f>'AEO T34 Non-Mfg 2022 Raw'!AH24</f>
        <v>68.372451999999996</v>
      </c>
      <c r="AF34" s="168">
        <f>'AEO T34 Non-Mfg 2022 Raw'!AI24</f>
        <v>69.181426999999999</v>
      </c>
      <c r="AG34" s="256">
        <f>'AEO T34 Non-Mfg 2022 Raw'!AJ24</f>
        <v>2.7E-2</v>
      </c>
    </row>
    <row r="35" spans="1:33" ht="12" customHeight="1" x14ac:dyDescent="0.25">
      <c r="A35" s="38" t="s">
        <v>984</v>
      </c>
      <c r="B35" s="163" t="s">
        <v>62</v>
      </c>
      <c r="C35" s="168">
        <f>'AEO T34 Non-Mfg 2022 Raw'!F25</f>
        <v>1519.709595</v>
      </c>
      <c r="D35" s="168">
        <f>'AEO T34 Non-Mfg 2022 Raw'!G25</f>
        <v>1394.7985839999999</v>
      </c>
      <c r="E35" s="168">
        <f>'AEO T34 Non-Mfg 2022 Raw'!H25</f>
        <v>1349.4331050000001</v>
      </c>
      <c r="F35" s="168">
        <f>'AEO T34 Non-Mfg 2022 Raw'!I25</f>
        <v>1482.4798579999999</v>
      </c>
      <c r="G35" s="168">
        <f>'AEO T34 Non-Mfg 2022 Raw'!J25</f>
        <v>1500.996948</v>
      </c>
      <c r="H35" s="168">
        <f>'AEO T34 Non-Mfg 2022 Raw'!K25</f>
        <v>1509.4438479999999</v>
      </c>
      <c r="I35" s="168">
        <f>'AEO T34 Non-Mfg 2022 Raw'!L25</f>
        <v>1518.439331</v>
      </c>
      <c r="J35" s="168">
        <f>'AEO T34 Non-Mfg 2022 Raw'!M25</f>
        <v>1527.2296140000001</v>
      </c>
      <c r="K35" s="168">
        <f>'AEO T34 Non-Mfg 2022 Raw'!N25</f>
        <v>1534.111938</v>
      </c>
      <c r="L35" s="168">
        <f>'AEO T34 Non-Mfg 2022 Raw'!O25</f>
        <v>1539.0714109999999</v>
      </c>
      <c r="M35" s="168">
        <f>'AEO T34 Non-Mfg 2022 Raw'!P25</f>
        <v>1544.1567379999999</v>
      </c>
      <c r="N35" s="168">
        <f>'AEO T34 Non-Mfg 2022 Raw'!Q25</f>
        <v>1557.8007809999999</v>
      </c>
      <c r="O35" s="168">
        <f>'AEO T34 Non-Mfg 2022 Raw'!R25</f>
        <v>1575.3741460000001</v>
      </c>
      <c r="P35" s="168">
        <f>'AEO T34 Non-Mfg 2022 Raw'!S25</f>
        <v>1579.276001</v>
      </c>
      <c r="Q35" s="168">
        <f>'AEO T34 Non-Mfg 2022 Raw'!T25</f>
        <v>1581.951294</v>
      </c>
      <c r="R35" s="168">
        <f>'AEO T34 Non-Mfg 2022 Raw'!U25</f>
        <v>1585.9533690000001</v>
      </c>
      <c r="S35" s="168">
        <f>'AEO T34 Non-Mfg 2022 Raw'!V25</f>
        <v>1595.969971</v>
      </c>
      <c r="T35" s="168">
        <f>'AEO T34 Non-Mfg 2022 Raw'!W25</f>
        <v>1608.8500979999999</v>
      </c>
      <c r="U35" s="168">
        <f>'AEO T34 Non-Mfg 2022 Raw'!X25</f>
        <v>1622.655884</v>
      </c>
      <c r="V35" s="168">
        <f>'AEO T34 Non-Mfg 2022 Raw'!Y25</f>
        <v>1634.1157229999999</v>
      </c>
      <c r="W35" s="168">
        <f>'AEO T34 Non-Mfg 2022 Raw'!Z25</f>
        <v>1643.0267329999999</v>
      </c>
      <c r="X35" s="168">
        <f>'AEO T34 Non-Mfg 2022 Raw'!AA25</f>
        <v>1651.1202390000001</v>
      </c>
      <c r="Y35" s="168">
        <f>'AEO T34 Non-Mfg 2022 Raw'!AB25</f>
        <v>1658.1911620000001</v>
      </c>
      <c r="Z35" s="168">
        <f>'AEO T34 Non-Mfg 2022 Raw'!AC25</f>
        <v>1663.4920649999999</v>
      </c>
      <c r="AA35" s="168">
        <f>'AEO T34 Non-Mfg 2022 Raw'!AD25</f>
        <v>1667.987793</v>
      </c>
      <c r="AB35" s="168">
        <f>'AEO T34 Non-Mfg 2022 Raw'!AE25</f>
        <v>1675.1820070000001</v>
      </c>
      <c r="AC35" s="168">
        <f>'AEO T34 Non-Mfg 2022 Raw'!AF25</f>
        <v>1682.0445560000001</v>
      </c>
      <c r="AD35" s="168">
        <f>'AEO T34 Non-Mfg 2022 Raw'!AG25</f>
        <v>1688.1538089999999</v>
      </c>
      <c r="AE35" s="168">
        <f>'AEO T34 Non-Mfg 2022 Raw'!AH25</f>
        <v>1695.908081</v>
      </c>
      <c r="AF35" s="168">
        <f>'AEO T34 Non-Mfg 2022 Raw'!AI25</f>
        <v>1704.9663089999999</v>
      </c>
      <c r="AG35" s="256">
        <f>'AEO T34 Non-Mfg 2022 Raw'!AJ25</f>
        <v>4.0000000000000001E-3</v>
      </c>
    </row>
    <row r="36" spans="1:33" ht="12" customHeight="1" x14ac:dyDescent="0.25">
      <c r="A36" s="38" t="s">
        <v>983</v>
      </c>
      <c r="B36" s="163" t="s">
        <v>30</v>
      </c>
      <c r="C36" s="168">
        <f>'AEO T34 Non-Mfg 2022 Raw'!F26</f>
        <v>220.41390999999999</v>
      </c>
      <c r="D36" s="168">
        <f>'AEO T34 Non-Mfg 2022 Raw'!G26</f>
        <v>202.619629</v>
      </c>
      <c r="E36" s="168">
        <f>'AEO T34 Non-Mfg 2022 Raw'!H26</f>
        <v>196.67349200000001</v>
      </c>
      <c r="F36" s="168">
        <f>'AEO T34 Non-Mfg 2022 Raw'!I26</f>
        <v>198.41066000000001</v>
      </c>
      <c r="G36" s="168">
        <f>'AEO T34 Non-Mfg 2022 Raw'!J26</f>
        <v>199.39370700000001</v>
      </c>
      <c r="H36" s="168">
        <f>'AEO T34 Non-Mfg 2022 Raw'!K26</f>
        <v>199.456818</v>
      </c>
      <c r="I36" s="168">
        <f>'AEO T34 Non-Mfg 2022 Raw'!L26</f>
        <v>199.17343099999999</v>
      </c>
      <c r="J36" s="168">
        <f>'AEO T34 Non-Mfg 2022 Raw'!M26</f>
        <v>200.092682</v>
      </c>
      <c r="K36" s="168">
        <f>'AEO T34 Non-Mfg 2022 Raw'!N26</f>
        <v>200.687286</v>
      </c>
      <c r="L36" s="168">
        <f>'AEO T34 Non-Mfg 2022 Raw'!O26</f>
        <v>200.72290000000001</v>
      </c>
      <c r="M36" s="168">
        <f>'AEO T34 Non-Mfg 2022 Raw'!P26</f>
        <v>200.85833700000001</v>
      </c>
      <c r="N36" s="168">
        <f>'AEO T34 Non-Mfg 2022 Raw'!Q26</f>
        <v>200.88926699999999</v>
      </c>
      <c r="O36" s="168">
        <f>'AEO T34 Non-Mfg 2022 Raw'!R26</f>
        <v>200.48182700000001</v>
      </c>
      <c r="P36" s="168">
        <f>'AEO T34 Non-Mfg 2022 Raw'!S26</f>
        <v>197.34285</v>
      </c>
      <c r="Q36" s="168">
        <f>'AEO T34 Non-Mfg 2022 Raw'!T26</f>
        <v>194.171783</v>
      </c>
      <c r="R36" s="168">
        <f>'AEO T34 Non-Mfg 2022 Raw'!U26</f>
        <v>191.70843500000001</v>
      </c>
      <c r="S36" s="168">
        <f>'AEO T34 Non-Mfg 2022 Raw'!V26</f>
        <v>190.896759</v>
      </c>
      <c r="T36" s="168">
        <f>'AEO T34 Non-Mfg 2022 Raw'!W26</f>
        <v>190.90077199999999</v>
      </c>
      <c r="U36" s="168">
        <f>'AEO T34 Non-Mfg 2022 Raw'!X26</f>
        <v>191.27583300000001</v>
      </c>
      <c r="V36" s="168">
        <f>'AEO T34 Non-Mfg 2022 Raw'!Y26</f>
        <v>191.25640899999999</v>
      </c>
      <c r="W36" s="168">
        <f>'AEO T34 Non-Mfg 2022 Raw'!Z26</f>
        <v>190.847137</v>
      </c>
      <c r="X36" s="168">
        <f>'AEO T34 Non-Mfg 2022 Raw'!AA26</f>
        <v>190.570526</v>
      </c>
      <c r="Y36" s="168">
        <f>'AEO T34 Non-Mfg 2022 Raw'!AB26</f>
        <v>190.39134200000001</v>
      </c>
      <c r="Z36" s="168">
        <f>'AEO T34 Non-Mfg 2022 Raw'!AC26</f>
        <v>190.14846800000001</v>
      </c>
      <c r="AA36" s="168">
        <f>'AEO T34 Non-Mfg 2022 Raw'!AD26</f>
        <v>189.98741100000001</v>
      </c>
      <c r="AB36" s="168">
        <f>'AEO T34 Non-Mfg 2022 Raw'!AE26</f>
        <v>190.36151100000001</v>
      </c>
      <c r="AC36" s="168">
        <f>'AEO T34 Non-Mfg 2022 Raw'!AF26</f>
        <v>190.812881</v>
      </c>
      <c r="AD36" s="168">
        <f>'AEO T34 Non-Mfg 2022 Raw'!AG26</f>
        <v>191.323395</v>
      </c>
      <c r="AE36" s="168">
        <f>'AEO T34 Non-Mfg 2022 Raw'!AH26</f>
        <v>192.29837000000001</v>
      </c>
      <c r="AF36" s="168">
        <f>'AEO T34 Non-Mfg 2022 Raw'!AI26</f>
        <v>193.52072100000001</v>
      </c>
      <c r="AG36" s="256">
        <f>'AEO T34 Non-Mfg 2022 Raw'!AJ26</f>
        <v>-4.0000000000000001E-3</v>
      </c>
    </row>
    <row r="37" spans="1:33" ht="12" customHeight="1" x14ac:dyDescent="0.25">
      <c r="A37" s="38" t="s">
        <v>982</v>
      </c>
      <c r="B37" s="163" t="s">
        <v>36</v>
      </c>
      <c r="C37" s="168">
        <f>'AEO T34 Non-Mfg 2022 Raw'!F27</f>
        <v>270.15261800000002</v>
      </c>
      <c r="D37" s="168">
        <f>'AEO T34 Non-Mfg 2022 Raw'!G27</f>
        <v>251.917145</v>
      </c>
      <c r="E37" s="168">
        <f>'AEO T34 Non-Mfg 2022 Raw'!H27</f>
        <v>246.76126099999999</v>
      </c>
      <c r="F37" s="168">
        <f>'AEO T34 Non-Mfg 2022 Raw'!I27</f>
        <v>250.177719</v>
      </c>
      <c r="G37" s="168">
        <f>'AEO T34 Non-Mfg 2022 Raw'!J27</f>
        <v>252.33540300000001</v>
      </c>
      <c r="H37" s="168">
        <f>'AEO T34 Non-Mfg 2022 Raw'!K27</f>
        <v>253.15176400000001</v>
      </c>
      <c r="I37" s="168">
        <f>'AEO T34 Non-Mfg 2022 Raw'!L27</f>
        <v>253.55810500000001</v>
      </c>
      <c r="J37" s="168">
        <f>'AEO T34 Non-Mfg 2022 Raw'!M27</f>
        <v>256.24310300000002</v>
      </c>
      <c r="K37" s="168">
        <f>'AEO T34 Non-Mfg 2022 Raw'!N27</f>
        <v>259.14984099999998</v>
      </c>
      <c r="L37" s="168">
        <f>'AEO T34 Non-Mfg 2022 Raw'!O27</f>
        <v>261.32714800000002</v>
      </c>
      <c r="M37" s="168">
        <f>'AEO T34 Non-Mfg 2022 Raw'!P27</f>
        <v>263.73065200000002</v>
      </c>
      <c r="N37" s="168">
        <f>'AEO T34 Non-Mfg 2022 Raw'!Q27</f>
        <v>271.60571299999998</v>
      </c>
      <c r="O37" s="168">
        <f>'AEO T34 Non-Mfg 2022 Raw'!R27</f>
        <v>278.48141500000003</v>
      </c>
      <c r="P37" s="168">
        <f>'AEO T34 Non-Mfg 2022 Raw'!S27</f>
        <v>279.824524</v>
      </c>
      <c r="Q37" s="168">
        <f>'AEO T34 Non-Mfg 2022 Raw'!T27</f>
        <v>280.80276500000002</v>
      </c>
      <c r="R37" s="168">
        <f>'AEO T34 Non-Mfg 2022 Raw'!U27</f>
        <v>282.24490400000002</v>
      </c>
      <c r="S37" s="168">
        <f>'AEO T34 Non-Mfg 2022 Raw'!V27</f>
        <v>286.26849399999998</v>
      </c>
      <c r="T37" s="168">
        <f>'AEO T34 Non-Mfg 2022 Raw'!W27</f>
        <v>291.57562300000001</v>
      </c>
      <c r="U37" s="168">
        <f>'AEO T34 Non-Mfg 2022 Raw'!X27</f>
        <v>297.40917999999999</v>
      </c>
      <c r="V37" s="168">
        <f>'AEO T34 Non-Mfg 2022 Raw'!Y27</f>
        <v>302.38449100000003</v>
      </c>
      <c r="W37" s="168">
        <f>'AEO T34 Non-Mfg 2022 Raw'!Z27</f>
        <v>306.48608400000001</v>
      </c>
      <c r="X37" s="168">
        <f>'AEO T34 Non-Mfg 2022 Raw'!AA27</f>
        <v>310.41992199999999</v>
      </c>
      <c r="Y37" s="168">
        <f>'AEO T34 Non-Mfg 2022 Raw'!AB27</f>
        <v>313.97228999999999</v>
      </c>
      <c r="Z37" s="168">
        <f>'AEO T34 Non-Mfg 2022 Raw'!AC27</f>
        <v>316.99877900000001</v>
      </c>
      <c r="AA37" s="168">
        <f>'AEO T34 Non-Mfg 2022 Raw'!AD27</f>
        <v>319.66906699999998</v>
      </c>
      <c r="AB37" s="168">
        <f>'AEO T34 Non-Mfg 2022 Raw'!AE27</f>
        <v>323.22582999999997</v>
      </c>
      <c r="AC37" s="168">
        <f>'AEO T34 Non-Mfg 2022 Raw'!AF27</f>
        <v>326.73828099999997</v>
      </c>
      <c r="AD37" s="168">
        <f>'AEO T34 Non-Mfg 2022 Raw'!AG27</f>
        <v>330.19152800000001</v>
      </c>
      <c r="AE37" s="168">
        <f>'AEO T34 Non-Mfg 2022 Raw'!AH27</f>
        <v>334.59570300000001</v>
      </c>
      <c r="AF37" s="168">
        <f>'AEO T34 Non-Mfg 2022 Raw'!AI27</f>
        <v>339.477417</v>
      </c>
      <c r="AG37" s="256">
        <f>'AEO T34 Non-Mfg 2022 Raw'!AJ27</f>
        <v>8.0000000000000002E-3</v>
      </c>
    </row>
    <row r="38" spans="1:33" ht="12" customHeight="1" x14ac:dyDescent="0.25">
      <c r="A38" s="38" t="s">
        <v>981</v>
      </c>
      <c r="B38" s="162" t="s">
        <v>35</v>
      </c>
      <c r="C38" s="233">
        <f>'AEO T34 Non-Mfg 2022 Raw'!F28</f>
        <v>2010.2761230000001</v>
      </c>
      <c r="D38" s="233">
        <f>'AEO T34 Non-Mfg 2022 Raw'!G28</f>
        <v>1849.335327</v>
      </c>
      <c r="E38" s="233">
        <f>'AEO T34 Non-Mfg 2022 Raw'!H28</f>
        <v>1792.867798</v>
      </c>
      <c r="F38" s="233">
        <f>'AEO T34 Non-Mfg 2022 Raw'!I28</f>
        <v>1931.068237</v>
      </c>
      <c r="G38" s="233">
        <f>'AEO T34 Non-Mfg 2022 Raw'!J28</f>
        <v>1952.7260739999999</v>
      </c>
      <c r="H38" s="233">
        <f>'AEO T34 Non-Mfg 2022 Raw'!K28</f>
        <v>1962.0523679999999</v>
      </c>
      <c r="I38" s="233">
        <f>'AEO T34 Non-Mfg 2022 Raw'!L28</f>
        <v>1971.1708980000001</v>
      </c>
      <c r="J38" s="233">
        <f>'AEO T34 Non-Mfg 2022 Raw'!M28</f>
        <v>1983.5654300000001</v>
      </c>
      <c r="K38" s="233">
        <f>'AEO T34 Non-Mfg 2022 Raw'!N28</f>
        <v>1993.948975</v>
      </c>
      <c r="L38" s="233">
        <f>'AEO T34 Non-Mfg 2022 Raw'!O28</f>
        <v>2001.1214600000001</v>
      </c>
      <c r="M38" s="233">
        <f>'AEO T34 Non-Mfg 2022 Raw'!P28</f>
        <v>2008.74585</v>
      </c>
      <c r="N38" s="233">
        <f>'AEO T34 Non-Mfg 2022 Raw'!Q28</f>
        <v>2030.2957759999999</v>
      </c>
      <c r="O38" s="233">
        <f>'AEO T34 Non-Mfg 2022 Raw'!R28</f>
        <v>2054.3374020000001</v>
      </c>
      <c r="P38" s="233">
        <f>'AEO T34 Non-Mfg 2022 Raw'!S28</f>
        <v>2056.4433589999999</v>
      </c>
      <c r="Q38" s="233">
        <f>'AEO T34 Non-Mfg 2022 Raw'!T28</f>
        <v>2056.9257809999999</v>
      </c>
      <c r="R38" s="233">
        <f>'AEO T34 Non-Mfg 2022 Raw'!U28</f>
        <v>2059.9067380000001</v>
      </c>
      <c r="S38" s="233">
        <f>'AEO T34 Non-Mfg 2022 Raw'!V28</f>
        <v>2073.1352539999998</v>
      </c>
      <c r="T38" s="233">
        <f>'AEO T34 Non-Mfg 2022 Raw'!W28</f>
        <v>2091.3264159999999</v>
      </c>
      <c r="U38" s="233">
        <f>'AEO T34 Non-Mfg 2022 Raw'!X28</f>
        <v>2111.3408199999999</v>
      </c>
      <c r="V38" s="233">
        <f>'AEO T34 Non-Mfg 2022 Raw'!Y28</f>
        <v>2127.7565920000002</v>
      </c>
      <c r="W38" s="233">
        <f>'AEO T34 Non-Mfg 2022 Raw'!Z28</f>
        <v>2140.3598630000001</v>
      </c>
      <c r="X38" s="233">
        <f>'AEO T34 Non-Mfg 2022 Raw'!AA28</f>
        <v>2152.1108399999998</v>
      </c>
      <c r="Y38" s="233">
        <f>'AEO T34 Non-Mfg 2022 Raw'!AB28</f>
        <v>2162.5546880000002</v>
      </c>
      <c r="Z38" s="233">
        <f>'AEO T34 Non-Mfg 2022 Raw'!AC28</f>
        <v>2170.6391600000002</v>
      </c>
      <c r="AA38" s="233">
        <f>'AEO T34 Non-Mfg 2022 Raw'!AD28</f>
        <v>2177.6442870000001</v>
      </c>
      <c r="AB38" s="233">
        <f>'AEO T34 Non-Mfg 2022 Raw'!AE28</f>
        <v>2188.7692870000001</v>
      </c>
      <c r="AC38" s="233">
        <f>'AEO T34 Non-Mfg 2022 Raw'!AF28</f>
        <v>2199.595703</v>
      </c>
      <c r="AD38" s="233">
        <f>'AEO T34 Non-Mfg 2022 Raw'!AG28</f>
        <v>2209.6687010000001</v>
      </c>
      <c r="AE38" s="233">
        <f>'AEO T34 Non-Mfg 2022 Raw'!AH28</f>
        <v>2222.8022460000002</v>
      </c>
      <c r="AF38" s="233">
        <f>'AEO T34 Non-Mfg 2022 Raw'!AI28</f>
        <v>2237.9643550000001</v>
      </c>
      <c r="AG38" s="254">
        <f>'AEO T34 Non-Mfg 2022 Raw'!AJ28</f>
        <v>4.0000000000000001E-3</v>
      </c>
    </row>
    <row r="39" spans="1:33" ht="12" customHeight="1" x14ac:dyDescent="0.25">
      <c r="C39" s="248"/>
      <c r="D39" s="248"/>
      <c r="E39" s="248"/>
      <c r="F39" s="248"/>
      <c r="G39" s="248"/>
      <c r="H39" s="248"/>
      <c r="I39" s="248"/>
      <c r="J39" s="248"/>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126"/>
    </row>
    <row r="40" spans="1:33" ht="12" customHeight="1" x14ac:dyDescent="0.25">
      <c r="B40" s="162" t="s">
        <v>956</v>
      </c>
      <c r="C40" s="248"/>
      <c r="D40" s="248"/>
      <c r="E40" s="248"/>
      <c r="F40" s="248"/>
      <c r="G40" s="248"/>
      <c r="H40" s="248"/>
      <c r="I40" s="248"/>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126"/>
    </row>
    <row r="41" spans="1:33" ht="15" customHeight="1" x14ac:dyDescent="0.25">
      <c r="A41" s="38" t="s">
        <v>980</v>
      </c>
      <c r="B41" s="163" t="s">
        <v>26</v>
      </c>
      <c r="C41" s="168">
        <f>'AEO T34 Non-Mfg 2022 Raw'!F30</f>
        <v>5.0823140000000002</v>
      </c>
      <c r="D41" s="168">
        <f>'AEO T34 Non-Mfg 2022 Raw'!G30</f>
        <v>5.1876369999999996</v>
      </c>
      <c r="E41" s="168">
        <f>'AEO T34 Non-Mfg 2022 Raw'!H30</f>
        <v>5.4575189999999996</v>
      </c>
      <c r="F41" s="168">
        <f>'AEO T34 Non-Mfg 2022 Raw'!I30</f>
        <v>5.6437119999999998</v>
      </c>
      <c r="G41" s="168">
        <f>'AEO T34 Non-Mfg 2022 Raw'!J30</f>
        <v>5.8309300000000004</v>
      </c>
      <c r="H41" s="168">
        <f>'AEO T34 Non-Mfg 2022 Raw'!K30</f>
        <v>5.9270139999999998</v>
      </c>
      <c r="I41" s="168">
        <f>'AEO T34 Non-Mfg 2022 Raw'!L30</f>
        <v>5.9600169999999997</v>
      </c>
      <c r="J41" s="168">
        <f>'AEO T34 Non-Mfg 2022 Raw'!M30</f>
        <v>6.0546470000000001</v>
      </c>
      <c r="K41" s="168">
        <f>'AEO T34 Non-Mfg 2022 Raw'!N30</f>
        <v>6.083488</v>
      </c>
      <c r="L41" s="168">
        <f>'AEO T34 Non-Mfg 2022 Raw'!O30</f>
        <v>6.0788960000000003</v>
      </c>
      <c r="M41" s="168">
        <f>'AEO T34 Non-Mfg 2022 Raw'!P30</f>
        <v>6.0552279999999996</v>
      </c>
      <c r="N41" s="168">
        <f>'AEO T34 Non-Mfg 2022 Raw'!Q30</f>
        <v>6.0285380000000002</v>
      </c>
      <c r="O41" s="168">
        <f>'AEO T34 Non-Mfg 2022 Raw'!R30</f>
        <v>5.9895849999999999</v>
      </c>
      <c r="P41" s="168">
        <f>'AEO T34 Non-Mfg 2022 Raw'!S30</f>
        <v>5.9096359999999999</v>
      </c>
      <c r="Q41" s="168">
        <f>'AEO T34 Non-Mfg 2022 Raw'!T30</f>
        <v>5.8518970000000001</v>
      </c>
      <c r="R41" s="168">
        <f>'AEO T34 Non-Mfg 2022 Raw'!U30</f>
        <v>5.7726870000000003</v>
      </c>
      <c r="S41" s="168">
        <f>'AEO T34 Non-Mfg 2022 Raw'!V30</f>
        <v>5.7232599999999998</v>
      </c>
      <c r="T41" s="168">
        <f>'AEO T34 Non-Mfg 2022 Raw'!W30</f>
        <v>5.6767750000000001</v>
      </c>
      <c r="U41" s="168">
        <f>'AEO T34 Non-Mfg 2022 Raw'!X30</f>
        <v>5.6534469999999999</v>
      </c>
      <c r="V41" s="168">
        <f>'AEO T34 Non-Mfg 2022 Raw'!Y30</f>
        <v>5.6171730000000002</v>
      </c>
      <c r="W41" s="168">
        <f>'AEO T34 Non-Mfg 2022 Raw'!Z30</f>
        <v>5.5646599999999999</v>
      </c>
      <c r="X41" s="168">
        <f>'AEO T34 Non-Mfg 2022 Raw'!AA30</f>
        <v>5.5241309999999997</v>
      </c>
      <c r="Y41" s="168">
        <f>'AEO T34 Non-Mfg 2022 Raw'!AB30</f>
        <v>5.5049710000000003</v>
      </c>
      <c r="Z41" s="168">
        <f>'AEO T34 Non-Mfg 2022 Raw'!AC30</f>
        <v>5.434196</v>
      </c>
      <c r="AA41" s="168">
        <f>'AEO T34 Non-Mfg 2022 Raw'!AD30</f>
        <v>5.4128030000000003</v>
      </c>
      <c r="AB41" s="168">
        <f>'AEO T34 Non-Mfg 2022 Raw'!AE30</f>
        <v>5.3114939999999997</v>
      </c>
      <c r="AC41" s="168">
        <f>'AEO T34 Non-Mfg 2022 Raw'!AF30</f>
        <v>5.2867179999999996</v>
      </c>
      <c r="AD41" s="168">
        <f>'AEO T34 Non-Mfg 2022 Raw'!AG30</f>
        <v>5.2528980000000001</v>
      </c>
      <c r="AE41" s="168">
        <f>'AEO T34 Non-Mfg 2022 Raw'!AH30</f>
        <v>5.2277870000000002</v>
      </c>
      <c r="AF41" s="168">
        <f>'AEO T34 Non-Mfg 2022 Raw'!AI30</f>
        <v>5.2423739999999999</v>
      </c>
      <c r="AG41" s="256">
        <f>'AEO T34 Non-Mfg 2022 Raw'!AJ30</f>
        <v>1E-3</v>
      </c>
    </row>
    <row r="42" spans="1:33" ht="15" customHeight="1" x14ac:dyDescent="0.25">
      <c r="A42" s="38" t="s">
        <v>979</v>
      </c>
      <c r="B42" s="163" t="s">
        <v>27</v>
      </c>
      <c r="C42" s="168">
        <f>'AEO T34 Non-Mfg 2022 Raw'!F31</f>
        <v>223.292404</v>
      </c>
      <c r="D42" s="168">
        <f>'AEO T34 Non-Mfg 2022 Raw'!G31</f>
        <v>227.728928</v>
      </c>
      <c r="E42" s="168">
        <f>'AEO T34 Non-Mfg 2022 Raw'!H31</f>
        <v>230.593491</v>
      </c>
      <c r="F42" s="168">
        <f>'AEO T34 Non-Mfg 2022 Raw'!I31</f>
        <v>227.40138200000001</v>
      </c>
      <c r="G42" s="168">
        <f>'AEO T34 Non-Mfg 2022 Raw'!J31</f>
        <v>227.95474200000001</v>
      </c>
      <c r="H42" s="168">
        <f>'AEO T34 Non-Mfg 2022 Raw'!K31</f>
        <v>228.11631800000001</v>
      </c>
      <c r="I42" s="168">
        <f>'AEO T34 Non-Mfg 2022 Raw'!L31</f>
        <v>226.87728899999999</v>
      </c>
      <c r="J42" s="168">
        <f>'AEO T34 Non-Mfg 2022 Raw'!M31</f>
        <v>228.153412</v>
      </c>
      <c r="K42" s="168">
        <f>'AEO T34 Non-Mfg 2022 Raw'!N31</f>
        <v>228.51776100000001</v>
      </c>
      <c r="L42" s="168">
        <f>'AEO T34 Non-Mfg 2022 Raw'!O31</f>
        <v>228.53857400000001</v>
      </c>
      <c r="M42" s="168">
        <f>'AEO T34 Non-Mfg 2022 Raw'!P31</f>
        <v>228.57101399999999</v>
      </c>
      <c r="N42" s="168">
        <f>'AEO T34 Non-Mfg 2022 Raw'!Q31</f>
        <v>229.12686199999999</v>
      </c>
      <c r="O42" s="168">
        <f>'AEO T34 Non-Mfg 2022 Raw'!R31</f>
        <v>229.45559700000001</v>
      </c>
      <c r="P42" s="168">
        <f>'AEO T34 Non-Mfg 2022 Raw'!S31</f>
        <v>227.47593699999999</v>
      </c>
      <c r="Q42" s="168">
        <f>'AEO T34 Non-Mfg 2022 Raw'!T31</f>
        <v>226.19328300000001</v>
      </c>
      <c r="R42" s="168">
        <f>'AEO T34 Non-Mfg 2022 Raw'!U31</f>
        <v>225.479309</v>
      </c>
      <c r="S42" s="168">
        <f>'AEO T34 Non-Mfg 2022 Raw'!V31</f>
        <v>224.95584099999999</v>
      </c>
      <c r="T42" s="168">
        <f>'AEO T34 Non-Mfg 2022 Raw'!W31</f>
        <v>225.39007599999999</v>
      </c>
      <c r="U42" s="168">
        <f>'AEO T34 Non-Mfg 2022 Raw'!X31</f>
        <v>225.59901400000001</v>
      </c>
      <c r="V42" s="168">
        <f>'AEO T34 Non-Mfg 2022 Raw'!Y31</f>
        <v>225.58273299999999</v>
      </c>
      <c r="W42" s="168">
        <f>'AEO T34 Non-Mfg 2022 Raw'!Z31</f>
        <v>225.58776900000001</v>
      </c>
      <c r="X42" s="168">
        <f>'AEO T34 Non-Mfg 2022 Raw'!AA31</f>
        <v>225.46553</v>
      </c>
      <c r="Y42" s="168">
        <f>'AEO T34 Non-Mfg 2022 Raw'!AB31</f>
        <v>225.388428</v>
      </c>
      <c r="Z42" s="168">
        <f>'AEO T34 Non-Mfg 2022 Raw'!AC31</f>
        <v>224.87879899999999</v>
      </c>
      <c r="AA42" s="168">
        <f>'AEO T34 Non-Mfg 2022 Raw'!AD31</f>
        <v>224.66317699999999</v>
      </c>
      <c r="AB42" s="168">
        <f>'AEO T34 Non-Mfg 2022 Raw'!AE31</f>
        <v>224.96945199999999</v>
      </c>
      <c r="AC42" s="168">
        <f>'AEO T34 Non-Mfg 2022 Raw'!AF31</f>
        <v>224.70422400000001</v>
      </c>
      <c r="AD42" s="168">
        <f>'AEO T34 Non-Mfg 2022 Raw'!AG31</f>
        <v>223.67991599999999</v>
      </c>
      <c r="AE42" s="168">
        <f>'AEO T34 Non-Mfg 2022 Raw'!AH31</f>
        <v>222.942047</v>
      </c>
      <c r="AF42" s="168">
        <f>'AEO T34 Non-Mfg 2022 Raw'!AI31</f>
        <v>224.029785</v>
      </c>
      <c r="AG42" s="256">
        <f>'AEO T34 Non-Mfg 2022 Raw'!AJ31</f>
        <v>0</v>
      </c>
    </row>
    <row r="43" spans="1:33" ht="15" customHeight="1" x14ac:dyDescent="0.25">
      <c r="A43" s="38" t="s">
        <v>978</v>
      </c>
      <c r="B43" s="163" t="s">
        <v>28</v>
      </c>
      <c r="C43" s="168">
        <f>'AEO T34 Non-Mfg 2022 Raw'!F32</f>
        <v>38.543166999999997</v>
      </c>
      <c r="D43" s="168">
        <f>'AEO T34 Non-Mfg 2022 Raw'!G32</f>
        <v>38.882767000000001</v>
      </c>
      <c r="E43" s="168">
        <f>'AEO T34 Non-Mfg 2022 Raw'!H32</f>
        <v>39.835751000000002</v>
      </c>
      <c r="F43" s="168">
        <f>'AEO T34 Non-Mfg 2022 Raw'!I32</f>
        <v>40.169089999999997</v>
      </c>
      <c r="G43" s="168">
        <f>'AEO T34 Non-Mfg 2022 Raw'!J32</f>
        <v>40.798431000000001</v>
      </c>
      <c r="H43" s="168">
        <f>'AEO T34 Non-Mfg 2022 Raw'!K32</f>
        <v>41.158450999999999</v>
      </c>
      <c r="I43" s="168">
        <f>'AEO T34 Non-Mfg 2022 Raw'!L32</f>
        <v>41.249186999999999</v>
      </c>
      <c r="J43" s="168">
        <f>'AEO T34 Non-Mfg 2022 Raw'!M32</f>
        <v>41.868191000000003</v>
      </c>
      <c r="K43" s="168">
        <f>'AEO T34 Non-Mfg 2022 Raw'!N32</f>
        <v>42.149292000000003</v>
      </c>
      <c r="L43" s="168">
        <f>'AEO T34 Non-Mfg 2022 Raw'!O32</f>
        <v>42.371364999999997</v>
      </c>
      <c r="M43" s="168">
        <f>'AEO T34 Non-Mfg 2022 Raw'!P32</f>
        <v>42.504139000000002</v>
      </c>
      <c r="N43" s="168">
        <f>'AEO T34 Non-Mfg 2022 Raw'!Q32</f>
        <v>42.670883000000003</v>
      </c>
      <c r="O43" s="168">
        <f>'AEO T34 Non-Mfg 2022 Raw'!R32</f>
        <v>42.817169</v>
      </c>
      <c r="P43" s="168">
        <f>'AEO T34 Non-Mfg 2022 Raw'!S32</f>
        <v>42.501736000000001</v>
      </c>
      <c r="Q43" s="168">
        <f>'AEO T34 Non-Mfg 2022 Raw'!T32</f>
        <v>42.339252000000002</v>
      </c>
      <c r="R43" s="168">
        <f>'AEO T34 Non-Mfg 2022 Raw'!U32</f>
        <v>42.263900999999997</v>
      </c>
      <c r="S43" s="168">
        <f>'AEO T34 Non-Mfg 2022 Raw'!V32</f>
        <v>42.152264000000002</v>
      </c>
      <c r="T43" s="168">
        <f>'AEO T34 Non-Mfg 2022 Raw'!W32</f>
        <v>42.199463000000002</v>
      </c>
      <c r="U43" s="168">
        <f>'AEO T34 Non-Mfg 2022 Raw'!X32</f>
        <v>42.329315000000001</v>
      </c>
      <c r="V43" s="168">
        <f>'AEO T34 Non-Mfg 2022 Raw'!Y32</f>
        <v>42.464557999999997</v>
      </c>
      <c r="W43" s="168">
        <f>'AEO T34 Non-Mfg 2022 Raw'!Z32</f>
        <v>42.461669999999998</v>
      </c>
      <c r="X43" s="168">
        <f>'AEO T34 Non-Mfg 2022 Raw'!AA32</f>
        <v>42.449699000000003</v>
      </c>
      <c r="Y43" s="168">
        <f>'AEO T34 Non-Mfg 2022 Raw'!AB32</f>
        <v>42.496234999999999</v>
      </c>
      <c r="Z43" s="168">
        <f>'AEO T34 Non-Mfg 2022 Raw'!AC32</f>
        <v>42.542549000000001</v>
      </c>
      <c r="AA43" s="168">
        <f>'AEO T34 Non-Mfg 2022 Raw'!AD32</f>
        <v>42.740707</v>
      </c>
      <c r="AB43" s="168">
        <f>'AEO T34 Non-Mfg 2022 Raw'!AE32</f>
        <v>43.029324000000003</v>
      </c>
      <c r="AC43" s="168">
        <f>'AEO T34 Non-Mfg 2022 Raw'!AF32</f>
        <v>43.142409999999998</v>
      </c>
      <c r="AD43" s="168">
        <f>'AEO T34 Non-Mfg 2022 Raw'!AG32</f>
        <v>43.057685999999997</v>
      </c>
      <c r="AE43" s="168">
        <f>'AEO T34 Non-Mfg 2022 Raw'!AH32</f>
        <v>43.072937000000003</v>
      </c>
      <c r="AF43" s="168">
        <f>'AEO T34 Non-Mfg 2022 Raw'!AI32</f>
        <v>43.417656000000001</v>
      </c>
      <c r="AG43" s="256">
        <f>'AEO T34 Non-Mfg 2022 Raw'!AJ32</f>
        <v>4.0000000000000001E-3</v>
      </c>
    </row>
    <row r="44" spans="1:33" ht="15" customHeight="1" x14ac:dyDescent="0.25">
      <c r="A44" s="38" t="s">
        <v>977</v>
      </c>
      <c r="B44" s="163" t="s">
        <v>29</v>
      </c>
      <c r="C44" s="168">
        <f>'AEO T34 Non-Mfg 2022 Raw'!F33</f>
        <v>13.638999</v>
      </c>
      <c r="D44" s="168">
        <f>'AEO T34 Non-Mfg 2022 Raw'!G33</f>
        <v>15.532888</v>
      </c>
      <c r="E44" s="168">
        <f>'AEO T34 Non-Mfg 2022 Raw'!H33</f>
        <v>17.471094000000001</v>
      </c>
      <c r="F44" s="168">
        <f>'AEO T34 Non-Mfg 2022 Raw'!I33</f>
        <v>18.747783999999999</v>
      </c>
      <c r="G44" s="168">
        <f>'AEO T34 Non-Mfg 2022 Raw'!J33</f>
        <v>20.285221</v>
      </c>
      <c r="H44" s="168">
        <f>'AEO T34 Non-Mfg 2022 Raw'!K33</f>
        <v>21.741482000000001</v>
      </c>
      <c r="I44" s="168">
        <f>'AEO T34 Non-Mfg 2022 Raw'!L33</f>
        <v>22.835242999999998</v>
      </c>
      <c r="J44" s="168">
        <f>'AEO T34 Non-Mfg 2022 Raw'!M33</f>
        <v>24.110230999999999</v>
      </c>
      <c r="K44" s="168">
        <f>'AEO T34 Non-Mfg 2022 Raw'!N33</f>
        <v>25.014911999999999</v>
      </c>
      <c r="L44" s="168">
        <f>'AEO T34 Non-Mfg 2022 Raw'!O33</f>
        <v>25.70994</v>
      </c>
      <c r="M44" s="168">
        <f>'AEO T34 Non-Mfg 2022 Raw'!P33</f>
        <v>26.174213000000002</v>
      </c>
      <c r="N44" s="168">
        <f>'AEO T34 Non-Mfg 2022 Raw'!Q33</f>
        <v>26.455534</v>
      </c>
      <c r="O44" s="168">
        <f>'AEO T34 Non-Mfg 2022 Raw'!R33</f>
        <v>26.591380999999998</v>
      </c>
      <c r="P44" s="168">
        <f>'AEO T34 Non-Mfg 2022 Raw'!S33</f>
        <v>26.222691000000001</v>
      </c>
      <c r="Q44" s="168">
        <f>'AEO T34 Non-Mfg 2022 Raw'!T33</f>
        <v>25.986920999999999</v>
      </c>
      <c r="R44" s="168">
        <f>'AEO T34 Non-Mfg 2022 Raw'!U33</f>
        <v>25.847913999999999</v>
      </c>
      <c r="S44" s="168">
        <f>'AEO T34 Non-Mfg 2022 Raw'!V33</f>
        <v>25.679701000000001</v>
      </c>
      <c r="T44" s="168">
        <f>'AEO T34 Non-Mfg 2022 Raw'!W33</f>
        <v>25.647487999999999</v>
      </c>
      <c r="U44" s="168">
        <f>'AEO T34 Non-Mfg 2022 Raw'!X33</f>
        <v>25.662313000000001</v>
      </c>
      <c r="V44" s="168">
        <f>'AEO T34 Non-Mfg 2022 Raw'!Y33</f>
        <v>25.705133</v>
      </c>
      <c r="W44" s="168">
        <f>'AEO T34 Non-Mfg 2022 Raw'!Z33</f>
        <v>25.653220999999998</v>
      </c>
      <c r="X44" s="168">
        <f>'AEO T34 Non-Mfg 2022 Raw'!AA33</f>
        <v>25.595171000000001</v>
      </c>
      <c r="Y44" s="168">
        <f>'AEO T34 Non-Mfg 2022 Raw'!AB33</f>
        <v>25.537483000000002</v>
      </c>
      <c r="Z44" s="168">
        <f>'AEO T34 Non-Mfg 2022 Raw'!AC33</f>
        <v>25.542942</v>
      </c>
      <c r="AA44" s="168">
        <f>'AEO T34 Non-Mfg 2022 Raw'!AD33</f>
        <v>25.626850000000001</v>
      </c>
      <c r="AB44" s="168">
        <f>'AEO T34 Non-Mfg 2022 Raw'!AE33</f>
        <v>25.777705999999998</v>
      </c>
      <c r="AC44" s="168">
        <f>'AEO T34 Non-Mfg 2022 Raw'!AF33</f>
        <v>25.797909000000001</v>
      </c>
      <c r="AD44" s="168">
        <f>'AEO T34 Non-Mfg 2022 Raw'!AG33</f>
        <v>25.710692999999999</v>
      </c>
      <c r="AE44" s="168">
        <f>'AEO T34 Non-Mfg 2022 Raw'!AH33</f>
        <v>25.709705</v>
      </c>
      <c r="AF44" s="168">
        <f>'AEO T34 Non-Mfg 2022 Raw'!AI33</f>
        <v>25.916443000000001</v>
      </c>
      <c r="AG44" s="256">
        <f>'AEO T34 Non-Mfg 2022 Raw'!AJ33</f>
        <v>2.1999999999999999E-2</v>
      </c>
    </row>
    <row r="45" spans="1:33" ht="15" customHeight="1" x14ac:dyDescent="0.25">
      <c r="A45" s="38" t="s">
        <v>976</v>
      </c>
      <c r="B45" s="163" t="s">
        <v>62</v>
      </c>
      <c r="C45" s="168">
        <f>'AEO T34 Non-Mfg 2022 Raw'!F34</f>
        <v>280.556915</v>
      </c>
      <c r="D45" s="168">
        <f>'AEO T34 Non-Mfg 2022 Raw'!G34</f>
        <v>287.33221400000002</v>
      </c>
      <c r="E45" s="168">
        <f>'AEO T34 Non-Mfg 2022 Raw'!H34</f>
        <v>293.35784899999999</v>
      </c>
      <c r="F45" s="168">
        <f>'AEO T34 Non-Mfg 2022 Raw'!I34</f>
        <v>291.96194500000001</v>
      </c>
      <c r="G45" s="168">
        <f>'AEO T34 Non-Mfg 2022 Raw'!J34</f>
        <v>294.86932400000001</v>
      </c>
      <c r="H45" s="168">
        <f>'AEO T34 Non-Mfg 2022 Raw'!K34</f>
        <v>296.94326799999999</v>
      </c>
      <c r="I45" s="168">
        <f>'AEO T34 Non-Mfg 2022 Raw'!L34</f>
        <v>296.92172199999999</v>
      </c>
      <c r="J45" s="168">
        <f>'AEO T34 Non-Mfg 2022 Raw'!M34</f>
        <v>300.18646200000001</v>
      </c>
      <c r="K45" s="168">
        <f>'AEO T34 Non-Mfg 2022 Raw'!N34</f>
        <v>301.76547199999999</v>
      </c>
      <c r="L45" s="168">
        <f>'AEO T34 Non-Mfg 2022 Raw'!O34</f>
        <v>302.69876099999999</v>
      </c>
      <c r="M45" s="168">
        <f>'AEO T34 Non-Mfg 2022 Raw'!P34</f>
        <v>303.304596</v>
      </c>
      <c r="N45" s="168">
        <f>'AEO T34 Non-Mfg 2022 Raw'!Q34</f>
        <v>304.28183000000001</v>
      </c>
      <c r="O45" s="168">
        <f>'AEO T34 Non-Mfg 2022 Raw'!R34</f>
        <v>304.85369900000001</v>
      </c>
      <c r="P45" s="168">
        <f>'AEO T34 Non-Mfg 2022 Raw'!S34</f>
        <v>302.10998499999999</v>
      </c>
      <c r="Q45" s="168">
        <f>'AEO T34 Non-Mfg 2022 Raw'!T34</f>
        <v>300.37133799999998</v>
      </c>
      <c r="R45" s="168">
        <f>'AEO T34 Non-Mfg 2022 Raw'!U34</f>
        <v>299.36380000000003</v>
      </c>
      <c r="S45" s="168">
        <f>'AEO T34 Non-Mfg 2022 Raw'!V34</f>
        <v>298.51104700000002</v>
      </c>
      <c r="T45" s="168">
        <f>'AEO T34 Non-Mfg 2022 Raw'!W34</f>
        <v>298.91378800000001</v>
      </c>
      <c r="U45" s="168">
        <f>'AEO T34 Non-Mfg 2022 Raw'!X34</f>
        <v>299.24410999999998</v>
      </c>
      <c r="V45" s="168">
        <f>'AEO T34 Non-Mfg 2022 Raw'!Y34</f>
        <v>299.369598</v>
      </c>
      <c r="W45" s="168">
        <f>'AEO T34 Non-Mfg 2022 Raw'!Z34</f>
        <v>299.26733400000001</v>
      </c>
      <c r="X45" s="168">
        <f>'AEO T34 Non-Mfg 2022 Raw'!AA34</f>
        <v>299.03454599999998</v>
      </c>
      <c r="Y45" s="168">
        <f>'AEO T34 Non-Mfg 2022 Raw'!AB34</f>
        <v>298.92712399999999</v>
      </c>
      <c r="Z45" s="168">
        <f>'AEO T34 Non-Mfg 2022 Raw'!AC34</f>
        <v>298.39846799999998</v>
      </c>
      <c r="AA45" s="168">
        <f>'AEO T34 Non-Mfg 2022 Raw'!AD34</f>
        <v>298.44354199999998</v>
      </c>
      <c r="AB45" s="168">
        <f>'AEO T34 Non-Mfg 2022 Raw'!AE34</f>
        <v>299.08798200000001</v>
      </c>
      <c r="AC45" s="168">
        <f>'AEO T34 Non-Mfg 2022 Raw'!AF34</f>
        <v>298.93127399999997</v>
      </c>
      <c r="AD45" s="168">
        <f>'AEO T34 Non-Mfg 2022 Raw'!AG34</f>
        <v>297.70120200000002</v>
      </c>
      <c r="AE45" s="168">
        <f>'AEO T34 Non-Mfg 2022 Raw'!AH34</f>
        <v>296.95248400000003</v>
      </c>
      <c r="AF45" s="168">
        <f>'AEO T34 Non-Mfg 2022 Raw'!AI34</f>
        <v>298.60626200000002</v>
      </c>
      <c r="AG45" s="256">
        <f>'AEO T34 Non-Mfg 2022 Raw'!AJ34</f>
        <v>2E-3</v>
      </c>
    </row>
    <row r="46" spans="1:33" ht="15" customHeight="1" x14ac:dyDescent="0.25">
      <c r="A46" s="38" t="s">
        <v>975</v>
      </c>
      <c r="B46" s="163" t="s">
        <v>30</v>
      </c>
      <c r="C46" s="168">
        <f>'AEO T34 Non-Mfg 2022 Raw'!F35</f>
        <v>487.02368200000001</v>
      </c>
      <c r="D46" s="168">
        <f>'AEO T34 Non-Mfg 2022 Raw'!G35</f>
        <v>487.23052999999999</v>
      </c>
      <c r="E46" s="168">
        <f>'AEO T34 Non-Mfg 2022 Raw'!H35</f>
        <v>492.24011200000001</v>
      </c>
      <c r="F46" s="168">
        <f>'AEO T34 Non-Mfg 2022 Raw'!I35</f>
        <v>493.97436499999998</v>
      </c>
      <c r="G46" s="168">
        <f>'AEO T34 Non-Mfg 2022 Raw'!J35</f>
        <v>497.49801600000001</v>
      </c>
      <c r="H46" s="168">
        <f>'AEO T34 Non-Mfg 2022 Raw'!K35</f>
        <v>497.50976600000001</v>
      </c>
      <c r="I46" s="168">
        <f>'AEO T34 Non-Mfg 2022 Raw'!L35</f>
        <v>496.03411899999998</v>
      </c>
      <c r="J46" s="168">
        <f>'AEO T34 Non-Mfg 2022 Raw'!M35</f>
        <v>498.12048299999998</v>
      </c>
      <c r="K46" s="168">
        <f>'AEO T34 Non-Mfg 2022 Raw'!N35</f>
        <v>498.12469499999997</v>
      </c>
      <c r="L46" s="168">
        <f>'AEO T34 Non-Mfg 2022 Raw'!O35</f>
        <v>497.91110200000003</v>
      </c>
      <c r="M46" s="168">
        <f>'AEO T34 Non-Mfg 2022 Raw'!P35</f>
        <v>497.294128</v>
      </c>
      <c r="N46" s="168">
        <f>'AEO T34 Non-Mfg 2022 Raw'!Q35</f>
        <v>496.13726800000001</v>
      </c>
      <c r="O46" s="168">
        <f>'AEO T34 Non-Mfg 2022 Raw'!R35</f>
        <v>494.59429899999998</v>
      </c>
      <c r="P46" s="168">
        <f>'AEO T34 Non-Mfg 2022 Raw'!S35</f>
        <v>490.76849399999998</v>
      </c>
      <c r="Q46" s="168">
        <f>'AEO T34 Non-Mfg 2022 Raw'!T35</f>
        <v>487.99713100000002</v>
      </c>
      <c r="R46" s="168">
        <f>'AEO T34 Non-Mfg 2022 Raw'!U35</f>
        <v>486.00830100000002</v>
      </c>
      <c r="S46" s="168">
        <f>'AEO T34 Non-Mfg 2022 Raw'!V35</f>
        <v>484.23644999999999</v>
      </c>
      <c r="T46" s="168">
        <f>'AEO T34 Non-Mfg 2022 Raw'!W35</f>
        <v>483.21026599999999</v>
      </c>
      <c r="U46" s="168">
        <f>'AEO T34 Non-Mfg 2022 Raw'!X35</f>
        <v>482.768799</v>
      </c>
      <c r="V46" s="168">
        <f>'AEO T34 Non-Mfg 2022 Raw'!Y35</f>
        <v>482.00595099999998</v>
      </c>
      <c r="W46" s="168">
        <f>'AEO T34 Non-Mfg 2022 Raw'!Z35</f>
        <v>481.043274</v>
      </c>
      <c r="X46" s="168">
        <f>'AEO T34 Non-Mfg 2022 Raw'!AA35</f>
        <v>480.12103300000001</v>
      </c>
      <c r="Y46" s="168">
        <f>'AEO T34 Non-Mfg 2022 Raw'!AB35</f>
        <v>479.71295199999997</v>
      </c>
      <c r="Z46" s="168">
        <f>'AEO T34 Non-Mfg 2022 Raw'!AC35</f>
        <v>479.03692599999999</v>
      </c>
      <c r="AA46" s="168">
        <f>'AEO T34 Non-Mfg 2022 Raw'!AD35</f>
        <v>478.76153599999998</v>
      </c>
      <c r="AB46" s="168">
        <f>'AEO T34 Non-Mfg 2022 Raw'!AE35</f>
        <v>479.28125</v>
      </c>
      <c r="AC46" s="168">
        <f>'AEO T34 Non-Mfg 2022 Raw'!AF35</f>
        <v>479.10910000000001</v>
      </c>
      <c r="AD46" s="168">
        <f>'AEO T34 Non-Mfg 2022 Raw'!AG35</f>
        <v>477.81613199999998</v>
      </c>
      <c r="AE46" s="168">
        <f>'AEO T34 Non-Mfg 2022 Raw'!AH35</f>
        <v>476.77563500000002</v>
      </c>
      <c r="AF46" s="168">
        <f>'AEO T34 Non-Mfg 2022 Raw'!AI35</f>
        <v>478.010986</v>
      </c>
      <c r="AG46" s="256">
        <f>'AEO T34 Non-Mfg 2022 Raw'!AJ35</f>
        <v>-1E-3</v>
      </c>
    </row>
    <row r="47" spans="1:33" ht="15" customHeight="1" x14ac:dyDescent="0.25">
      <c r="A47" s="38" t="s">
        <v>974</v>
      </c>
      <c r="B47" s="163" t="s">
        <v>70</v>
      </c>
      <c r="C47" s="168">
        <f>'AEO T34 Non-Mfg 2022 Raw'!F36</f>
        <v>1908.455322</v>
      </c>
      <c r="D47" s="168">
        <f>'AEO T34 Non-Mfg 2022 Raw'!G36</f>
        <v>1977.931763</v>
      </c>
      <c r="E47" s="168">
        <f>'AEO T34 Non-Mfg 2022 Raw'!H36</f>
        <v>1988.7108149999999</v>
      </c>
      <c r="F47" s="168">
        <f>'AEO T34 Non-Mfg 2022 Raw'!I36</f>
        <v>2014.220703</v>
      </c>
      <c r="G47" s="168">
        <f>'AEO T34 Non-Mfg 2022 Raw'!J36</f>
        <v>2046.3359379999999</v>
      </c>
      <c r="H47" s="168">
        <f>'AEO T34 Non-Mfg 2022 Raw'!K36</f>
        <v>2050.8959960000002</v>
      </c>
      <c r="I47" s="168">
        <f>'AEO T34 Non-Mfg 2022 Raw'!L36</f>
        <v>2051.0688479999999</v>
      </c>
      <c r="J47" s="168">
        <f>'AEO T34 Non-Mfg 2022 Raw'!M36</f>
        <v>2089.8173830000001</v>
      </c>
      <c r="K47" s="168">
        <f>'AEO T34 Non-Mfg 2022 Raw'!N36</f>
        <v>2104.3210450000001</v>
      </c>
      <c r="L47" s="168">
        <f>'AEO T34 Non-Mfg 2022 Raw'!O36</f>
        <v>2128.5222170000002</v>
      </c>
      <c r="M47" s="168">
        <f>'AEO T34 Non-Mfg 2022 Raw'!P36</f>
        <v>2144.9536130000001</v>
      </c>
      <c r="N47" s="168">
        <f>'AEO T34 Non-Mfg 2022 Raw'!Q36</f>
        <v>2172.3652339999999</v>
      </c>
      <c r="O47" s="168">
        <f>'AEO T34 Non-Mfg 2022 Raw'!R36</f>
        <v>2193.179443</v>
      </c>
      <c r="P47" s="168">
        <f>'AEO T34 Non-Mfg 2022 Raw'!S36</f>
        <v>2183.6987300000001</v>
      </c>
      <c r="Q47" s="168">
        <f>'AEO T34 Non-Mfg 2022 Raw'!T36</f>
        <v>2184.8374020000001</v>
      </c>
      <c r="R47" s="168">
        <f>'AEO T34 Non-Mfg 2022 Raw'!U36</f>
        <v>2178.0935060000002</v>
      </c>
      <c r="S47" s="168">
        <f>'AEO T34 Non-Mfg 2022 Raw'!V36</f>
        <v>2172.9167480000001</v>
      </c>
      <c r="T47" s="168">
        <f>'AEO T34 Non-Mfg 2022 Raw'!W36</f>
        <v>2177.1948240000002</v>
      </c>
      <c r="U47" s="168">
        <f>'AEO T34 Non-Mfg 2022 Raw'!X36</f>
        <v>2195.4304200000001</v>
      </c>
      <c r="V47" s="168">
        <f>'AEO T34 Non-Mfg 2022 Raw'!Y36</f>
        <v>2213.2817380000001</v>
      </c>
      <c r="W47" s="168">
        <f>'AEO T34 Non-Mfg 2022 Raw'!Z36</f>
        <v>2209.5249020000001</v>
      </c>
      <c r="X47" s="168">
        <f>'AEO T34 Non-Mfg 2022 Raw'!AA36</f>
        <v>2217.1899410000001</v>
      </c>
      <c r="Y47" s="168">
        <f>'AEO T34 Non-Mfg 2022 Raw'!AB36</f>
        <v>2245.6755370000001</v>
      </c>
      <c r="Z47" s="168">
        <f>'AEO T34 Non-Mfg 2022 Raw'!AC36</f>
        <v>2259.834961</v>
      </c>
      <c r="AA47" s="168">
        <f>'AEO T34 Non-Mfg 2022 Raw'!AD36</f>
        <v>2285.1147460000002</v>
      </c>
      <c r="AB47" s="168">
        <f>'AEO T34 Non-Mfg 2022 Raw'!AE36</f>
        <v>2300.1835940000001</v>
      </c>
      <c r="AC47" s="168">
        <f>'AEO T34 Non-Mfg 2022 Raw'!AF36</f>
        <v>2311.4777829999998</v>
      </c>
      <c r="AD47" s="168">
        <f>'AEO T34 Non-Mfg 2022 Raw'!AG36</f>
        <v>2324.3264159999999</v>
      </c>
      <c r="AE47" s="168">
        <f>'AEO T34 Non-Mfg 2022 Raw'!AH36</f>
        <v>2328.7407229999999</v>
      </c>
      <c r="AF47" s="168">
        <f>'AEO T34 Non-Mfg 2022 Raw'!AI36</f>
        <v>2372.455078</v>
      </c>
      <c r="AG47" s="256">
        <f>'AEO T34 Non-Mfg 2022 Raw'!AJ36</f>
        <v>8.0000000000000002E-3</v>
      </c>
    </row>
    <row r="48" spans="1:33" ht="15" customHeight="1" x14ac:dyDescent="0.25">
      <c r="A48" s="38" t="s">
        <v>973</v>
      </c>
      <c r="B48" s="163" t="s">
        <v>31</v>
      </c>
      <c r="C48" s="168">
        <f>'AEO T34 Non-Mfg 2022 Raw'!F37</f>
        <v>22.306937999999999</v>
      </c>
      <c r="D48" s="168">
        <f>'AEO T34 Non-Mfg 2022 Raw'!G37</f>
        <v>22.524394999999998</v>
      </c>
      <c r="E48" s="168">
        <f>'AEO T34 Non-Mfg 2022 Raw'!H37</f>
        <v>22.722149000000002</v>
      </c>
      <c r="F48" s="168">
        <f>'AEO T34 Non-Mfg 2022 Raw'!I37</f>
        <v>22.877700999999998</v>
      </c>
      <c r="G48" s="168">
        <f>'AEO T34 Non-Mfg 2022 Raw'!J37</f>
        <v>23.043226000000001</v>
      </c>
      <c r="H48" s="168">
        <f>'AEO T34 Non-Mfg 2022 Raw'!K37</f>
        <v>23.151440000000001</v>
      </c>
      <c r="I48" s="168">
        <f>'AEO T34 Non-Mfg 2022 Raw'!L37</f>
        <v>23.249001</v>
      </c>
      <c r="J48" s="168">
        <f>'AEO T34 Non-Mfg 2022 Raw'!M37</f>
        <v>23.369237999999999</v>
      </c>
      <c r="K48" s="168">
        <f>'AEO T34 Non-Mfg 2022 Raw'!N37</f>
        <v>23.465986000000001</v>
      </c>
      <c r="L48" s="168">
        <f>'AEO T34 Non-Mfg 2022 Raw'!O37</f>
        <v>23.546415</v>
      </c>
      <c r="M48" s="168">
        <f>'AEO T34 Non-Mfg 2022 Raw'!P37</f>
        <v>23.604185000000001</v>
      </c>
      <c r="N48" s="168">
        <f>'AEO T34 Non-Mfg 2022 Raw'!Q37</f>
        <v>23.666423999999999</v>
      </c>
      <c r="O48" s="168">
        <f>'AEO T34 Non-Mfg 2022 Raw'!R37</f>
        <v>23.686581</v>
      </c>
      <c r="P48" s="168">
        <f>'AEO T34 Non-Mfg 2022 Raw'!S37</f>
        <v>23.67502</v>
      </c>
      <c r="Q48" s="168">
        <f>'AEO T34 Non-Mfg 2022 Raw'!T37</f>
        <v>23.674672999999999</v>
      </c>
      <c r="R48" s="168">
        <f>'AEO T34 Non-Mfg 2022 Raw'!U37</f>
        <v>23.675540999999999</v>
      </c>
      <c r="S48" s="168">
        <f>'AEO T34 Non-Mfg 2022 Raw'!V37</f>
        <v>23.687114999999999</v>
      </c>
      <c r="T48" s="168">
        <f>'AEO T34 Non-Mfg 2022 Raw'!W37</f>
        <v>23.712914999999999</v>
      </c>
      <c r="U48" s="168">
        <f>'AEO T34 Non-Mfg 2022 Raw'!X37</f>
        <v>23.723635000000002</v>
      </c>
      <c r="V48" s="168">
        <f>'AEO T34 Non-Mfg 2022 Raw'!Y37</f>
        <v>23.72146</v>
      </c>
      <c r="W48" s="168">
        <f>'AEO T34 Non-Mfg 2022 Raw'!Z37</f>
        <v>23.734601999999999</v>
      </c>
      <c r="X48" s="168">
        <f>'AEO T34 Non-Mfg 2022 Raw'!AA37</f>
        <v>23.742343999999999</v>
      </c>
      <c r="Y48" s="168">
        <f>'AEO T34 Non-Mfg 2022 Raw'!AB37</f>
        <v>23.757282</v>
      </c>
      <c r="Z48" s="168">
        <f>'AEO T34 Non-Mfg 2022 Raw'!AC37</f>
        <v>23.737870999999998</v>
      </c>
      <c r="AA48" s="168">
        <f>'AEO T34 Non-Mfg 2022 Raw'!AD37</f>
        <v>23.721271999999999</v>
      </c>
      <c r="AB48" s="168">
        <f>'AEO T34 Non-Mfg 2022 Raw'!AE37</f>
        <v>23.714296000000001</v>
      </c>
      <c r="AC48" s="168">
        <f>'AEO T34 Non-Mfg 2022 Raw'!AF37</f>
        <v>23.705786</v>
      </c>
      <c r="AD48" s="168">
        <f>'AEO T34 Non-Mfg 2022 Raw'!AG37</f>
        <v>23.679722000000002</v>
      </c>
      <c r="AE48" s="168">
        <f>'AEO T34 Non-Mfg 2022 Raw'!AH37</f>
        <v>23.650034000000002</v>
      </c>
      <c r="AF48" s="168">
        <f>'AEO T34 Non-Mfg 2022 Raw'!AI37</f>
        <v>23.662158999999999</v>
      </c>
      <c r="AG48" s="256">
        <f>'AEO T34 Non-Mfg 2022 Raw'!AJ37</f>
        <v>2E-3</v>
      </c>
    </row>
    <row r="49" spans="1:33" ht="15" customHeight="1" x14ac:dyDescent="0.25">
      <c r="A49" s="38" t="s">
        <v>972</v>
      </c>
      <c r="B49" s="163" t="s">
        <v>32</v>
      </c>
      <c r="C49" s="168">
        <f>'AEO T34 Non-Mfg 2022 Raw'!F38</f>
        <v>4.9531169999999998</v>
      </c>
      <c r="D49" s="168">
        <f>'AEO T34 Non-Mfg 2022 Raw'!G38</f>
        <v>4.9327740000000002</v>
      </c>
      <c r="E49" s="168">
        <f>'AEO T34 Non-Mfg 2022 Raw'!H38</f>
        <v>5.0760480000000001</v>
      </c>
      <c r="F49" s="168">
        <f>'AEO T34 Non-Mfg 2022 Raw'!I38</f>
        <v>5.1978939999999998</v>
      </c>
      <c r="G49" s="168">
        <f>'AEO T34 Non-Mfg 2022 Raw'!J38</f>
        <v>5.3173190000000004</v>
      </c>
      <c r="H49" s="168">
        <f>'AEO T34 Non-Mfg 2022 Raw'!K38</f>
        <v>5.3648899999999999</v>
      </c>
      <c r="I49" s="168">
        <f>'AEO T34 Non-Mfg 2022 Raw'!L38</f>
        <v>5.3751249999999997</v>
      </c>
      <c r="J49" s="168">
        <f>'AEO T34 Non-Mfg 2022 Raw'!M38</f>
        <v>5.4592130000000001</v>
      </c>
      <c r="K49" s="168">
        <f>'AEO T34 Non-Mfg 2022 Raw'!N38</f>
        <v>5.4858929999999999</v>
      </c>
      <c r="L49" s="168">
        <f>'AEO T34 Non-Mfg 2022 Raw'!O38</f>
        <v>5.4957900000000004</v>
      </c>
      <c r="M49" s="168">
        <f>'AEO T34 Non-Mfg 2022 Raw'!P38</f>
        <v>5.4949009999999996</v>
      </c>
      <c r="N49" s="168">
        <f>'AEO T34 Non-Mfg 2022 Raw'!Q38</f>
        <v>5.5017769999999997</v>
      </c>
      <c r="O49" s="168">
        <f>'AEO T34 Non-Mfg 2022 Raw'!R38</f>
        <v>5.5094209999999997</v>
      </c>
      <c r="P49" s="168">
        <f>'AEO T34 Non-Mfg 2022 Raw'!S38</f>
        <v>5.4625539999999999</v>
      </c>
      <c r="Q49" s="168">
        <f>'AEO T34 Non-Mfg 2022 Raw'!T38</f>
        <v>5.4338829999999998</v>
      </c>
      <c r="R49" s="168">
        <f>'AEO T34 Non-Mfg 2022 Raw'!U38</f>
        <v>5.4139949999999999</v>
      </c>
      <c r="S49" s="168">
        <f>'AEO T34 Non-Mfg 2022 Raw'!V38</f>
        <v>5.3863539999999999</v>
      </c>
      <c r="T49" s="168">
        <f>'AEO T34 Non-Mfg 2022 Raw'!W38</f>
        <v>5.3766759999999998</v>
      </c>
      <c r="U49" s="168">
        <f>'AEO T34 Non-Mfg 2022 Raw'!X38</f>
        <v>5.3877350000000002</v>
      </c>
      <c r="V49" s="168">
        <f>'AEO T34 Non-Mfg 2022 Raw'!Y38</f>
        <v>5.4037829999999998</v>
      </c>
      <c r="W49" s="168">
        <f>'AEO T34 Non-Mfg 2022 Raw'!Z38</f>
        <v>5.3897500000000003</v>
      </c>
      <c r="X49" s="168">
        <f>'AEO T34 Non-Mfg 2022 Raw'!AA38</f>
        <v>5.3767139999999998</v>
      </c>
      <c r="Y49" s="168">
        <f>'AEO T34 Non-Mfg 2022 Raw'!AB38</f>
        <v>5.3763670000000001</v>
      </c>
      <c r="Z49" s="168">
        <f>'AEO T34 Non-Mfg 2022 Raw'!AC38</f>
        <v>5.3836040000000001</v>
      </c>
      <c r="AA49" s="168">
        <f>'AEO T34 Non-Mfg 2022 Raw'!AD38</f>
        <v>5.4174119999999997</v>
      </c>
      <c r="AB49" s="168">
        <f>'AEO T34 Non-Mfg 2022 Raw'!AE38</f>
        <v>5.4616369999999996</v>
      </c>
      <c r="AC49" s="168">
        <f>'AEO T34 Non-Mfg 2022 Raw'!AF38</f>
        <v>5.4776660000000001</v>
      </c>
      <c r="AD49" s="168">
        <f>'AEO T34 Non-Mfg 2022 Raw'!AG38</f>
        <v>5.4643660000000001</v>
      </c>
      <c r="AE49" s="168">
        <f>'AEO T34 Non-Mfg 2022 Raw'!AH38</f>
        <v>5.4673959999999999</v>
      </c>
      <c r="AF49" s="168">
        <f>'AEO T34 Non-Mfg 2022 Raw'!AI38</f>
        <v>5.5083830000000003</v>
      </c>
      <c r="AG49" s="256">
        <f>'AEO T34 Non-Mfg 2022 Raw'!AJ38</f>
        <v>4.0000000000000001E-3</v>
      </c>
    </row>
    <row r="50" spans="1:33" ht="15" customHeight="1" x14ac:dyDescent="0.25">
      <c r="A50" s="38" t="s">
        <v>971</v>
      </c>
      <c r="B50" s="163" t="s">
        <v>2158</v>
      </c>
      <c r="C50" s="168">
        <f>'AEO T34 Non-Mfg 2022 Raw'!F39</f>
        <v>218.98422199999999</v>
      </c>
      <c r="D50" s="168">
        <f>'AEO T34 Non-Mfg 2022 Raw'!G39</f>
        <v>221.74870300000001</v>
      </c>
      <c r="E50" s="168">
        <f>'AEO T34 Non-Mfg 2022 Raw'!H39</f>
        <v>224.58969099999999</v>
      </c>
      <c r="F50" s="168">
        <f>'AEO T34 Non-Mfg 2022 Raw'!I39</f>
        <v>223.33880600000001</v>
      </c>
      <c r="G50" s="168">
        <f>'AEO T34 Non-Mfg 2022 Raw'!J39</f>
        <v>224.69085699999999</v>
      </c>
      <c r="H50" s="168">
        <f>'AEO T34 Non-Mfg 2022 Raw'!K39</f>
        <v>224.92288199999999</v>
      </c>
      <c r="I50" s="168">
        <f>'AEO T34 Non-Mfg 2022 Raw'!L39</f>
        <v>223.92976400000001</v>
      </c>
      <c r="J50" s="168">
        <f>'AEO T34 Non-Mfg 2022 Raw'!M39</f>
        <v>225.589844</v>
      </c>
      <c r="K50" s="168">
        <f>'AEO T34 Non-Mfg 2022 Raw'!N39</f>
        <v>226.24331699999999</v>
      </c>
      <c r="L50" s="168">
        <f>'AEO T34 Non-Mfg 2022 Raw'!O39</f>
        <v>226.50630200000001</v>
      </c>
      <c r="M50" s="168">
        <f>'AEO T34 Non-Mfg 2022 Raw'!P39</f>
        <v>226.76612900000001</v>
      </c>
      <c r="N50" s="168">
        <f>'AEO T34 Non-Mfg 2022 Raw'!Q39</f>
        <v>227.696259</v>
      </c>
      <c r="O50" s="168">
        <f>'AEO T34 Non-Mfg 2022 Raw'!R39</f>
        <v>228.38171399999999</v>
      </c>
      <c r="P50" s="168">
        <f>'AEO T34 Non-Mfg 2022 Raw'!S39</f>
        <v>226.90419</v>
      </c>
      <c r="Q50" s="168">
        <f>'AEO T34 Non-Mfg 2022 Raw'!T39</f>
        <v>226.07373000000001</v>
      </c>
      <c r="R50" s="168">
        <f>'AEO T34 Non-Mfg 2022 Raw'!U39</f>
        <v>225.707764</v>
      </c>
      <c r="S50" s="168">
        <f>'AEO T34 Non-Mfg 2022 Raw'!V39</f>
        <v>225.50048799999999</v>
      </c>
      <c r="T50" s="168">
        <f>'AEO T34 Non-Mfg 2022 Raw'!W39</f>
        <v>226.17146299999999</v>
      </c>
      <c r="U50" s="168">
        <f>'AEO T34 Non-Mfg 2022 Raw'!X39</f>
        <v>226.76585399999999</v>
      </c>
      <c r="V50" s="168">
        <f>'AEO T34 Non-Mfg 2022 Raw'!Y39</f>
        <v>227.18014500000001</v>
      </c>
      <c r="W50" s="168">
        <f>'AEO T34 Non-Mfg 2022 Raw'!Z39</f>
        <v>227.43266299999999</v>
      </c>
      <c r="X50" s="168">
        <f>'AEO T34 Non-Mfg 2022 Raw'!AA39</f>
        <v>227.587219</v>
      </c>
      <c r="Y50" s="168">
        <f>'AEO T34 Non-Mfg 2022 Raw'!AB39</f>
        <v>227.96127300000001</v>
      </c>
      <c r="Z50" s="168">
        <f>'AEO T34 Non-Mfg 2022 Raw'!AC39</f>
        <v>227.85673499999999</v>
      </c>
      <c r="AA50" s="168">
        <f>'AEO T34 Non-Mfg 2022 Raw'!AD39</f>
        <v>228.23263499999999</v>
      </c>
      <c r="AB50" s="168">
        <f>'AEO T34 Non-Mfg 2022 Raw'!AE39</f>
        <v>229.12780799999999</v>
      </c>
      <c r="AC50" s="168">
        <f>'AEO T34 Non-Mfg 2022 Raw'!AF39</f>
        <v>229.364441</v>
      </c>
      <c r="AD50" s="168">
        <f>'AEO T34 Non-Mfg 2022 Raw'!AG39</f>
        <v>228.66871599999999</v>
      </c>
      <c r="AE50" s="168">
        <f>'AEO T34 Non-Mfg 2022 Raw'!AH39</f>
        <v>228.29061899999999</v>
      </c>
      <c r="AF50" s="168">
        <f>'AEO T34 Non-Mfg 2022 Raw'!AI39</f>
        <v>229.808258</v>
      </c>
      <c r="AG50" s="256">
        <f>'AEO T34 Non-Mfg 2022 Raw'!AJ39</f>
        <v>2E-3</v>
      </c>
    </row>
    <row r="51" spans="1:33" ht="15" customHeight="1" x14ac:dyDescent="0.25">
      <c r="A51" s="38" t="s">
        <v>970</v>
      </c>
      <c r="B51" s="163" t="s">
        <v>34</v>
      </c>
      <c r="C51" s="168">
        <f>'AEO T34 Non-Mfg 2022 Raw'!F40</f>
        <v>0</v>
      </c>
      <c r="D51" s="168">
        <f>'AEO T34 Non-Mfg 2022 Raw'!G40</f>
        <v>0</v>
      </c>
      <c r="E51" s="168">
        <f>'AEO T34 Non-Mfg 2022 Raw'!H40</f>
        <v>0</v>
      </c>
      <c r="F51" s="168">
        <f>'AEO T34 Non-Mfg 2022 Raw'!I40</f>
        <v>0</v>
      </c>
      <c r="G51" s="168">
        <f>'AEO T34 Non-Mfg 2022 Raw'!J40</f>
        <v>0</v>
      </c>
      <c r="H51" s="168">
        <f>'AEO T34 Non-Mfg 2022 Raw'!K40</f>
        <v>0</v>
      </c>
      <c r="I51" s="168">
        <f>'AEO T34 Non-Mfg 2022 Raw'!L40</f>
        <v>0</v>
      </c>
      <c r="J51" s="168">
        <f>'AEO T34 Non-Mfg 2022 Raw'!M40</f>
        <v>0</v>
      </c>
      <c r="K51" s="168">
        <f>'AEO T34 Non-Mfg 2022 Raw'!N40</f>
        <v>0</v>
      </c>
      <c r="L51" s="168">
        <f>'AEO T34 Non-Mfg 2022 Raw'!O40</f>
        <v>0</v>
      </c>
      <c r="M51" s="168">
        <f>'AEO T34 Non-Mfg 2022 Raw'!P40</f>
        <v>0</v>
      </c>
      <c r="N51" s="168">
        <f>'AEO T34 Non-Mfg 2022 Raw'!Q40</f>
        <v>0</v>
      </c>
      <c r="O51" s="168">
        <f>'AEO T34 Non-Mfg 2022 Raw'!R40</f>
        <v>0</v>
      </c>
      <c r="P51" s="168">
        <f>'AEO T34 Non-Mfg 2022 Raw'!S40</f>
        <v>0</v>
      </c>
      <c r="Q51" s="168">
        <f>'AEO T34 Non-Mfg 2022 Raw'!T40</f>
        <v>0</v>
      </c>
      <c r="R51" s="168">
        <f>'AEO T34 Non-Mfg 2022 Raw'!U40</f>
        <v>0</v>
      </c>
      <c r="S51" s="168">
        <f>'AEO T34 Non-Mfg 2022 Raw'!V40</f>
        <v>0</v>
      </c>
      <c r="T51" s="168">
        <f>'AEO T34 Non-Mfg 2022 Raw'!W40</f>
        <v>0</v>
      </c>
      <c r="U51" s="168">
        <f>'AEO T34 Non-Mfg 2022 Raw'!X40</f>
        <v>0</v>
      </c>
      <c r="V51" s="168">
        <f>'AEO T34 Non-Mfg 2022 Raw'!Y40</f>
        <v>0</v>
      </c>
      <c r="W51" s="168">
        <f>'AEO T34 Non-Mfg 2022 Raw'!Z40</f>
        <v>0</v>
      </c>
      <c r="X51" s="168">
        <f>'AEO T34 Non-Mfg 2022 Raw'!AA40</f>
        <v>0</v>
      </c>
      <c r="Y51" s="168">
        <f>'AEO T34 Non-Mfg 2022 Raw'!AB40</f>
        <v>0</v>
      </c>
      <c r="Z51" s="168">
        <f>'AEO T34 Non-Mfg 2022 Raw'!AC40</f>
        <v>0</v>
      </c>
      <c r="AA51" s="168">
        <f>'AEO T34 Non-Mfg 2022 Raw'!AD40</f>
        <v>0</v>
      </c>
      <c r="AB51" s="168">
        <f>'AEO T34 Non-Mfg 2022 Raw'!AE40</f>
        <v>0</v>
      </c>
      <c r="AC51" s="168">
        <f>'AEO T34 Non-Mfg 2022 Raw'!AF40</f>
        <v>0</v>
      </c>
      <c r="AD51" s="168">
        <f>'AEO T34 Non-Mfg 2022 Raw'!AG40</f>
        <v>0</v>
      </c>
      <c r="AE51" s="168">
        <f>'AEO T34 Non-Mfg 2022 Raw'!AH40</f>
        <v>0</v>
      </c>
      <c r="AF51" s="168">
        <f>'AEO T34 Non-Mfg 2022 Raw'!AI40</f>
        <v>0</v>
      </c>
      <c r="AG51" s="256" t="str">
        <f>'AEO T34 Non-Mfg 2022 Raw'!AJ40</f>
        <v>- -</v>
      </c>
    </row>
    <row r="52" spans="1:33" ht="15" customHeight="1" x14ac:dyDescent="0.25">
      <c r="A52" s="38" t="s">
        <v>969</v>
      </c>
      <c r="B52" s="162" t="s">
        <v>35</v>
      </c>
      <c r="C52" s="233">
        <f>'AEO T34 Non-Mfg 2022 Raw'!F41</f>
        <v>2922.280029</v>
      </c>
      <c r="D52" s="233">
        <f>'AEO T34 Non-Mfg 2022 Raw'!G41</f>
        <v>3001.7006839999999</v>
      </c>
      <c r="E52" s="233">
        <f>'AEO T34 Non-Mfg 2022 Raw'!H41</f>
        <v>3026.6965329999998</v>
      </c>
      <c r="F52" s="233">
        <f>'AEO T34 Non-Mfg 2022 Raw'!I41</f>
        <v>3051.5715329999998</v>
      </c>
      <c r="G52" s="233">
        <f>'AEO T34 Non-Mfg 2022 Raw'!J41</f>
        <v>3091.7546390000002</v>
      </c>
      <c r="H52" s="233">
        <f>'AEO T34 Non-Mfg 2022 Raw'!K41</f>
        <v>3098.7883299999999</v>
      </c>
      <c r="I52" s="233">
        <f>'AEO T34 Non-Mfg 2022 Raw'!L41</f>
        <v>3096.5786130000001</v>
      </c>
      <c r="J52" s="233">
        <f>'AEO T34 Non-Mfg 2022 Raw'!M41</f>
        <v>3142.5424800000001</v>
      </c>
      <c r="K52" s="233">
        <f>'AEO T34 Non-Mfg 2022 Raw'!N41</f>
        <v>3159.4064939999998</v>
      </c>
      <c r="L52" s="233">
        <f>'AEO T34 Non-Mfg 2022 Raw'!O41</f>
        <v>3184.680664</v>
      </c>
      <c r="M52" s="233">
        <f>'AEO T34 Non-Mfg 2022 Raw'!P41</f>
        <v>3201.4174800000001</v>
      </c>
      <c r="N52" s="233">
        <f>'AEO T34 Non-Mfg 2022 Raw'!Q41</f>
        <v>3229.648682</v>
      </c>
      <c r="O52" s="233">
        <f>'AEO T34 Non-Mfg 2022 Raw'!R41</f>
        <v>3250.205078</v>
      </c>
      <c r="P52" s="233">
        <f>'AEO T34 Non-Mfg 2022 Raw'!S41</f>
        <v>3232.6191410000001</v>
      </c>
      <c r="Q52" s="233">
        <f>'AEO T34 Non-Mfg 2022 Raw'!T41</f>
        <v>3228.3879390000002</v>
      </c>
      <c r="R52" s="233">
        <f>'AEO T34 Non-Mfg 2022 Raw'!U41</f>
        <v>3218.2629390000002</v>
      </c>
      <c r="S52" s="233">
        <f>'AEO T34 Non-Mfg 2022 Raw'!V41</f>
        <v>3210.2382809999999</v>
      </c>
      <c r="T52" s="233">
        <f>'AEO T34 Non-Mfg 2022 Raw'!W41</f>
        <v>3214.5798340000001</v>
      </c>
      <c r="U52" s="233">
        <f>'AEO T34 Non-Mfg 2022 Raw'!X41</f>
        <v>3233.320557</v>
      </c>
      <c r="V52" s="233">
        <f>'AEO T34 Non-Mfg 2022 Raw'!Y41</f>
        <v>3250.9626459999999</v>
      </c>
      <c r="W52" s="233">
        <f>'AEO T34 Non-Mfg 2022 Raw'!Z41</f>
        <v>3246.3923340000001</v>
      </c>
      <c r="X52" s="233">
        <f>'AEO T34 Non-Mfg 2022 Raw'!AA41</f>
        <v>3253.0517580000001</v>
      </c>
      <c r="Y52" s="233">
        <f>'AEO T34 Non-Mfg 2022 Raw'!AB41</f>
        <v>3281.4106449999999</v>
      </c>
      <c r="Z52" s="233">
        <f>'AEO T34 Non-Mfg 2022 Raw'!AC41</f>
        <v>3294.2485350000002</v>
      </c>
      <c r="AA52" s="233">
        <f>'AEO T34 Non-Mfg 2022 Raw'!AD41</f>
        <v>3319.6911620000001</v>
      </c>
      <c r="AB52" s="233">
        <f>'AEO T34 Non-Mfg 2022 Raw'!AE41</f>
        <v>3336.8564449999999</v>
      </c>
      <c r="AC52" s="233">
        <f>'AEO T34 Non-Mfg 2022 Raw'!AF41</f>
        <v>3348.0661620000001</v>
      </c>
      <c r="AD52" s="233">
        <f>'AEO T34 Non-Mfg 2022 Raw'!AG41</f>
        <v>3357.6564939999998</v>
      </c>
      <c r="AE52" s="233">
        <f>'AEO T34 Non-Mfg 2022 Raw'!AH41</f>
        <v>3359.8767090000001</v>
      </c>
      <c r="AF52" s="233">
        <f>'AEO T34 Non-Mfg 2022 Raw'!AI41</f>
        <v>3408.0510250000002</v>
      </c>
      <c r="AG52" s="254">
        <f>'AEO T34 Non-Mfg 2022 Raw'!AJ41</f>
        <v>5.0000000000000001E-3</v>
      </c>
    </row>
    <row r="53" spans="1:33" ht="15" customHeight="1" x14ac:dyDescent="0.25">
      <c r="C53" s="248"/>
      <c r="D53" s="248"/>
      <c r="E53" s="248"/>
      <c r="F53" s="248"/>
      <c r="G53" s="248"/>
      <c r="H53" s="248"/>
      <c r="I53" s="248"/>
      <c r="J53" s="248"/>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126"/>
    </row>
    <row r="54" spans="1:33" ht="15" customHeight="1" x14ac:dyDescent="0.25">
      <c r="A54" s="38" t="s">
        <v>968</v>
      </c>
      <c r="B54" s="163" t="s">
        <v>967</v>
      </c>
      <c r="C54" s="168">
        <f>'AEO T34 Non-Mfg 2022 Raw'!F42</f>
        <v>300.65548699999999</v>
      </c>
      <c r="D54" s="168">
        <f>'AEO T34 Non-Mfg 2022 Raw'!G42</f>
        <v>352.40939300000002</v>
      </c>
      <c r="E54" s="168">
        <f>'AEO T34 Non-Mfg 2022 Raw'!H42</f>
        <v>372.65896600000002</v>
      </c>
      <c r="F54" s="168">
        <f>'AEO T34 Non-Mfg 2022 Raw'!I42</f>
        <v>376.39691199999999</v>
      </c>
      <c r="G54" s="168">
        <f>'AEO T34 Non-Mfg 2022 Raw'!J42</f>
        <v>390.67010499999998</v>
      </c>
      <c r="H54" s="168">
        <f>'AEO T34 Non-Mfg 2022 Raw'!K42</f>
        <v>391.68283100000002</v>
      </c>
      <c r="I54" s="168">
        <f>'AEO T34 Non-Mfg 2022 Raw'!L42</f>
        <v>400.08251999999999</v>
      </c>
      <c r="J54" s="168">
        <f>'AEO T34 Non-Mfg 2022 Raw'!M42</f>
        <v>417.955017</v>
      </c>
      <c r="K54" s="168">
        <f>'AEO T34 Non-Mfg 2022 Raw'!N42</f>
        <v>433.68130500000001</v>
      </c>
      <c r="L54" s="168">
        <f>'AEO T34 Non-Mfg 2022 Raw'!O42</f>
        <v>450.48071299999998</v>
      </c>
      <c r="M54" s="168">
        <f>'AEO T34 Non-Mfg 2022 Raw'!P42</f>
        <v>467.28012100000001</v>
      </c>
      <c r="N54" s="168">
        <f>'AEO T34 Non-Mfg 2022 Raw'!Q42</f>
        <v>485.15261800000002</v>
      </c>
      <c r="O54" s="168">
        <f>'AEO T34 Non-Mfg 2022 Raw'!R42</f>
        <v>492.479218</v>
      </c>
      <c r="P54" s="168">
        <f>'AEO T34 Non-Mfg 2022 Raw'!S42</f>
        <v>492.479218</v>
      </c>
      <c r="Q54" s="168">
        <f>'AEO T34 Non-Mfg 2022 Raw'!T42</f>
        <v>492.479218</v>
      </c>
      <c r="R54" s="168">
        <f>'AEO T34 Non-Mfg 2022 Raw'!U42</f>
        <v>493.55230699999998</v>
      </c>
      <c r="S54" s="168">
        <f>'AEO T34 Non-Mfg 2022 Raw'!V42</f>
        <v>492.479218</v>
      </c>
      <c r="T54" s="168">
        <f>'AEO T34 Non-Mfg 2022 Raw'!W42</f>
        <v>492.479218</v>
      </c>
      <c r="U54" s="168">
        <f>'AEO T34 Non-Mfg 2022 Raw'!X42</f>
        <v>492.479218</v>
      </c>
      <c r="V54" s="168">
        <f>'AEO T34 Non-Mfg 2022 Raw'!Y42</f>
        <v>493.55230699999998</v>
      </c>
      <c r="W54" s="168">
        <f>'AEO T34 Non-Mfg 2022 Raw'!Z42</f>
        <v>492.479218</v>
      </c>
      <c r="X54" s="168">
        <f>'AEO T34 Non-Mfg 2022 Raw'!AA42</f>
        <v>492.479218</v>
      </c>
      <c r="Y54" s="168">
        <f>'AEO T34 Non-Mfg 2022 Raw'!AB42</f>
        <v>492.479218</v>
      </c>
      <c r="Z54" s="168">
        <f>'AEO T34 Non-Mfg 2022 Raw'!AC42</f>
        <v>493.55230699999998</v>
      </c>
      <c r="AA54" s="168">
        <f>'AEO T34 Non-Mfg 2022 Raw'!AD42</f>
        <v>492.479218</v>
      </c>
      <c r="AB54" s="168">
        <f>'AEO T34 Non-Mfg 2022 Raw'!AE42</f>
        <v>492.479218</v>
      </c>
      <c r="AC54" s="168">
        <f>'AEO T34 Non-Mfg 2022 Raw'!AF42</f>
        <v>492.479218</v>
      </c>
      <c r="AD54" s="168">
        <f>'AEO T34 Non-Mfg 2022 Raw'!AG42</f>
        <v>493.55230699999998</v>
      </c>
      <c r="AE54" s="168">
        <f>'AEO T34 Non-Mfg 2022 Raw'!AH42</f>
        <v>492.479218</v>
      </c>
      <c r="AF54" s="168">
        <f>'AEO T34 Non-Mfg 2022 Raw'!AI42</f>
        <v>492.479218</v>
      </c>
      <c r="AG54" s="256">
        <f>'AEO T34 Non-Mfg 2022 Raw'!AJ42</f>
        <v>1.7000000000000001E-2</v>
      </c>
    </row>
    <row r="55" spans="1:33" ht="15" customHeight="1" x14ac:dyDescent="0.25">
      <c r="C55" s="248"/>
      <c r="D55" s="248"/>
      <c r="E55" s="248"/>
      <c r="F55" s="248"/>
      <c r="G55" s="248"/>
      <c r="H55" s="248"/>
      <c r="I55" s="248"/>
      <c r="J55" s="248"/>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126"/>
    </row>
    <row r="56" spans="1:33" ht="15" customHeight="1" x14ac:dyDescent="0.25">
      <c r="C56" s="248"/>
      <c r="D56" s="248"/>
      <c r="E56" s="248"/>
      <c r="F56" s="248"/>
      <c r="G56" s="248"/>
      <c r="H56" s="248"/>
      <c r="I56" s="248"/>
      <c r="J56" s="248"/>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126"/>
    </row>
    <row r="57" spans="1:33" ht="15" customHeight="1" x14ac:dyDescent="0.25">
      <c r="B57" s="162" t="s">
        <v>411</v>
      </c>
      <c r="C57" s="248"/>
      <c r="D57" s="248"/>
      <c r="E57" s="248"/>
      <c r="F57" s="248"/>
      <c r="G57" s="248"/>
      <c r="H57" s="248"/>
      <c r="I57" s="248"/>
      <c r="J57" s="248"/>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126"/>
    </row>
    <row r="58" spans="1:33" ht="12" customHeight="1" x14ac:dyDescent="0.25">
      <c r="A58" s="38" t="s">
        <v>966</v>
      </c>
      <c r="B58" s="163" t="s">
        <v>959</v>
      </c>
      <c r="C58" s="169">
        <f>'AEO T34 Non-Mfg 2022 Raw'!F44</f>
        <v>545.77948000000004</v>
      </c>
      <c r="D58" s="169">
        <f>'AEO T34 Non-Mfg 2022 Raw'!G44</f>
        <v>551.13958700000001</v>
      </c>
      <c r="E58" s="169">
        <f>'AEO T34 Non-Mfg 2022 Raw'!H44</f>
        <v>558.31286599999999</v>
      </c>
      <c r="F58" s="169">
        <f>'AEO T34 Non-Mfg 2022 Raw'!I44</f>
        <v>562.69604500000003</v>
      </c>
      <c r="G58" s="169">
        <f>'AEO T34 Non-Mfg 2022 Raw'!J44</f>
        <v>566.57074</v>
      </c>
      <c r="H58" s="169">
        <f>'AEO T34 Non-Mfg 2022 Raw'!K44</f>
        <v>570.89679000000001</v>
      </c>
      <c r="I58" s="169">
        <f>'AEO T34 Non-Mfg 2022 Raw'!L44</f>
        <v>574.01483199999996</v>
      </c>
      <c r="J58" s="169">
        <f>'AEO T34 Non-Mfg 2022 Raw'!M44</f>
        <v>575.962402</v>
      </c>
      <c r="K58" s="169">
        <f>'AEO T34 Non-Mfg 2022 Raw'!N44</f>
        <v>577.76355000000001</v>
      </c>
      <c r="L58" s="169">
        <f>'AEO T34 Non-Mfg 2022 Raw'!O44</f>
        <v>580.19329800000003</v>
      </c>
      <c r="M58" s="169">
        <f>'AEO T34 Non-Mfg 2022 Raw'!P44</f>
        <v>582.15270999999996</v>
      </c>
      <c r="N58" s="169">
        <f>'AEO T34 Non-Mfg 2022 Raw'!Q44</f>
        <v>584.11523399999999</v>
      </c>
      <c r="O58" s="169">
        <f>'AEO T34 Non-Mfg 2022 Raw'!R44</f>
        <v>586.77783199999999</v>
      </c>
      <c r="P58" s="169">
        <f>'AEO T34 Non-Mfg 2022 Raw'!S44</f>
        <v>588.97094700000002</v>
      </c>
      <c r="Q58" s="169">
        <f>'AEO T34 Non-Mfg 2022 Raw'!T44</f>
        <v>590.37792999999999</v>
      </c>
      <c r="R58" s="169">
        <f>'AEO T34 Non-Mfg 2022 Raw'!U44</f>
        <v>592.02593999999999</v>
      </c>
      <c r="S58" s="169">
        <f>'AEO T34 Non-Mfg 2022 Raw'!V44</f>
        <v>593.71820100000002</v>
      </c>
      <c r="T58" s="169">
        <f>'AEO T34 Non-Mfg 2022 Raw'!W44</f>
        <v>595.43859899999995</v>
      </c>
      <c r="U58" s="169">
        <f>'AEO T34 Non-Mfg 2022 Raw'!X44</f>
        <v>597.58563200000003</v>
      </c>
      <c r="V58" s="169">
        <f>'AEO T34 Non-Mfg 2022 Raw'!Y44</f>
        <v>599.52459699999997</v>
      </c>
      <c r="W58" s="169">
        <f>'AEO T34 Non-Mfg 2022 Raw'!Z44</f>
        <v>601.00347899999997</v>
      </c>
      <c r="X58" s="169">
        <f>'AEO T34 Non-Mfg 2022 Raw'!AA44</f>
        <v>602.93469200000004</v>
      </c>
      <c r="Y58" s="169">
        <f>'AEO T34 Non-Mfg 2022 Raw'!AB44</f>
        <v>605.20434599999999</v>
      </c>
      <c r="Z58" s="169">
        <f>'AEO T34 Non-Mfg 2022 Raw'!AC44</f>
        <v>606.87676999999996</v>
      </c>
      <c r="AA58" s="169">
        <f>'AEO T34 Non-Mfg 2022 Raw'!AD44</f>
        <v>608.22619599999996</v>
      </c>
      <c r="AB58" s="169">
        <f>'AEO T34 Non-Mfg 2022 Raw'!AE44</f>
        <v>609.61218299999996</v>
      </c>
      <c r="AC58" s="169">
        <f>'AEO T34 Non-Mfg 2022 Raw'!AF44</f>
        <v>610.96179199999995</v>
      </c>
      <c r="AD58" s="169">
        <f>'AEO T34 Non-Mfg 2022 Raw'!AG44</f>
        <v>613.48284899999999</v>
      </c>
      <c r="AE58" s="169">
        <f>'AEO T34 Non-Mfg 2022 Raw'!AH44</f>
        <v>616.400757</v>
      </c>
      <c r="AF58" s="169">
        <f>'AEO T34 Non-Mfg 2022 Raw'!AI44</f>
        <v>619.95855700000004</v>
      </c>
      <c r="AG58" s="256">
        <f>'AEO T34 Non-Mfg 2022 Raw'!AJ44</f>
        <v>4.0000000000000001E-3</v>
      </c>
    </row>
    <row r="59" spans="1:33" ht="15" customHeight="1" x14ac:dyDescent="0.25">
      <c r="A59" s="38" t="s">
        <v>965</v>
      </c>
      <c r="B59" s="163" t="s">
        <v>957</v>
      </c>
      <c r="C59" s="169">
        <f>'AEO T34 Non-Mfg 2022 Raw'!F45</f>
        <v>1448.7993160000001</v>
      </c>
      <c r="D59" s="169">
        <f>'AEO T34 Non-Mfg 2022 Raw'!G45</f>
        <v>1344.4849850000001</v>
      </c>
      <c r="E59" s="169">
        <f>'AEO T34 Non-Mfg 2022 Raw'!H45</f>
        <v>1310.3020019999999</v>
      </c>
      <c r="F59" s="169">
        <f>'AEO T34 Non-Mfg 2022 Raw'!I45</f>
        <v>1321.809692</v>
      </c>
      <c r="G59" s="169">
        <f>'AEO T34 Non-Mfg 2022 Raw'!J45</f>
        <v>1327.1669919999999</v>
      </c>
      <c r="H59" s="169">
        <f>'AEO T34 Non-Mfg 2022 Raw'!K45</f>
        <v>1326.1383060000001</v>
      </c>
      <c r="I59" s="169">
        <f>'AEO T34 Non-Mfg 2022 Raw'!L45</f>
        <v>1323.183716</v>
      </c>
      <c r="J59" s="169">
        <f>'AEO T34 Non-Mfg 2022 Raw'!M45</f>
        <v>1333.3876949999999</v>
      </c>
      <c r="K59" s="169">
        <f>'AEO T34 Non-Mfg 2022 Raw'!N45</f>
        <v>1346.3139650000001</v>
      </c>
      <c r="L59" s="169">
        <f>'AEO T34 Non-Mfg 2022 Raw'!O45</f>
        <v>1355.6225589999999</v>
      </c>
      <c r="M59" s="169">
        <f>'AEO T34 Non-Mfg 2022 Raw'!P45</f>
        <v>1366.4567870000001</v>
      </c>
      <c r="N59" s="169">
        <f>'AEO T34 Non-Mfg 2022 Raw'!Q45</f>
        <v>1408.8607179999999</v>
      </c>
      <c r="O59" s="169">
        <f>'AEO T34 Non-Mfg 2022 Raw'!R45</f>
        <v>1446.3237300000001</v>
      </c>
      <c r="P59" s="169">
        <f>'AEO T34 Non-Mfg 2022 Raw'!S45</f>
        <v>1453.3330080000001</v>
      </c>
      <c r="Q59" s="169">
        <f>'AEO T34 Non-Mfg 2022 Raw'!T45</f>
        <v>1458.318481</v>
      </c>
      <c r="R59" s="169">
        <f>'AEO T34 Non-Mfg 2022 Raw'!U45</f>
        <v>1465.8522949999999</v>
      </c>
      <c r="S59" s="169">
        <f>'AEO T34 Non-Mfg 2022 Raw'!V45</f>
        <v>1487.877808</v>
      </c>
      <c r="T59" s="169">
        <f>'AEO T34 Non-Mfg 2022 Raw'!W45</f>
        <v>1517.082764</v>
      </c>
      <c r="U59" s="169">
        <f>'AEO T34 Non-Mfg 2022 Raw'!X45</f>
        <v>1549.084717</v>
      </c>
      <c r="V59" s="169">
        <f>'AEO T34 Non-Mfg 2022 Raw'!Y45</f>
        <v>1575.965942</v>
      </c>
      <c r="W59" s="169">
        <f>'AEO T34 Non-Mfg 2022 Raw'!Z45</f>
        <v>1597.8957519999999</v>
      </c>
      <c r="X59" s="169">
        <f>'AEO T34 Non-Mfg 2022 Raw'!AA45</f>
        <v>1619.0770259999999</v>
      </c>
      <c r="Y59" s="169">
        <f>'AEO T34 Non-Mfg 2022 Raw'!AB45</f>
        <v>1638.0722659999999</v>
      </c>
      <c r="Z59" s="169">
        <f>'AEO T34 Non-Mfg 2022 Raw'!AC45</f>
        <v>1654.0939940000001</v>
      </c>
      <c r="AA59" s="169">
        <f>'AEO T34 Non-Mfg 2022 Raw'!AD45</f>
        <v>1668.0817870000001</v>
      </c>
      <c r="AB59" s="169">
        <f>'AEO T34 Non-Mfg 2022 Raw'!AE45</f>
        <v>1686.932251</v>
      </c>
      <c r="AC59" s="169">
        <f>'AEO T34 Non-Mfg 2022 Raw'!AF45</f>
        <v>1705.473999</v>
      </c>
      <c r="AD59" s="169">
        <f>'AEO T34 Non-Mfg 2022 Raw'!AG45</f>
        <v>1723.6689449999999</v>
      </c>
      <c r="AE59" s="169">
        <f>'AEO T34 Non-Mfg 2022 Raw'!AH45</f>
        <v>1747.067749</v>
      </c>
      <c r="AF59" s="169">
        <f>'AEO T34 Non-Mfg 2022 Raw'!AI45</f>
        <v>1773.0322269999999</v>
      </c>
      <c r="AG59" s="256">
        <f>'AEO T34 Non-Mfg 2022 Raw'!AJ45</f>
        <v>7.0000000000000001E-3</v>
      </c>
    </row>
    <row r="60" spans="1:33" ht="15" customHeight="1" x14ac:dyDescent="0.25">
      <c r="A60" s="38" t="s">
        <v>964</v>
      </c>
      <c r="B60" s="163" t="s">
        <v>956</v>
      </c>
      <c r="C60" s="169">
        <f>'AEO T34 Non-Mfg 2022 Raw'!F46</f>
        <v>688.52893100000006</v>
      </c>
      <c r="D60" s="169">
        <f>'AEO T34 Non-Mfg 2022 Raw'!G46</f>
        <v>684.086365</v>
      </c>
      <c r="E60" s="169">
        <f>'AEO T34 Non-Mfg 2022 Raw'!H46</f>
        <v>694.49340800000004</v>
      </c>
      <c r="F60" s="169">
        <f>'AEO T34 Non-Mfg 2022 Raw'!I46</f>
        <v>699.25799600000005</v>
      </c>
      <c r="G60" s="169">
        <f>'AEO T34 Non-Mfg 2022 Raw'!J46</f>
        <v>707.49761999999998</v>
      </c>
      <c r="H60" s="169">
        <f>'AEO T34 Non-Mfg 2022 Raw'!K46</f>
        <v>709.316284</v>
      </c>
      <c r="I60" s="169">
        <f>'AEO T34 Non-Mfg 2022 Raw'!L46</f>
        <v>706.40289299999995</v>
      </c>
      <c r="J60" s="169">
        <f>'AEO T34 Non-Mfg 2022 Raw'!M46</f>
        <v>714.37170400000002</v>
      </c>
      <c r="K60" s="169">
        <f>'AEO T34 Non-Mfg 2022 Raw'!N46</f>
        <v>716.31878700000004</v>
      </c>
      <c r="L60" s="169">
        <f>'AEO T34 Non-Mfg 2022 Raw'!O46</f>
        <v>716.490723</v>
      </c>
      <c r="M60" s="169">
        <f>'AEO T34 Non-Mfg 2022 Raw'!P46</f>
        <v>716.28942900000004</v>
      </c>
      <c r="N60" s="169">
        <f>'AEO T34 Non-Mfg 2022 Raw'!Q46</f>
        <v>717.49902299999997</v>
      </c>
      <c r="O60" s="169">
        <f>'AEO T34 Non-Mfg 2022 Raw'!R46</f>
        <v>719.57141100000001</v>
      </c>
      <c r="P60" s="169">
        <f>'AEO T34 Non-Mfg 2022 Raw'!S46</f>
        <v>714.41589399999998</v>
      </c>
      <c r="Q60" s="169">
        <f>'AEO T34 Non-Mfg 2022 Raw'!T46</f>
        <v>711.59710700000005</v>
      </c>
      <c r="R60" s="169">
        <f>'AEO T34 Non-Mfg 2022 Raw'!U46</f>
        <v>710.25048800000002</v>
      </c>
      <c r="S60" s="169">
        <f>'AEO T34 Non-Mfg 2022 Raw'!V46</f>
        <v>708.04540999999995</v>
      </c>
      <c r="T60" s="169">
        <f>'AEO T34 Non-Mfg 2022 Raw'!W46</f>
        <v>708.728882</v>
      </c>
      <c r="U60" s="169">
        <f>'AEO T34 Non-Mfg 2022 Raw'!X46</f>
        <v>711.70678699999996</v>
      </c>
      <c r="V60" s="169">
        <f>'AEO T34 Non-Mfg 2022 Raw'!Y46</f>
        <v>715.08569299999999</v>
      </c>
      <c r="W60" s="169">
        <f>'AEO T34 Non-Mfg 2022 Raw'!Z46</f>
        <v>715.07507299999997</v>
      </c>
      <c r="X60" s="169">
        <f>'AEO T34 Non-Mfg 2022 Raw'!AA46</f>
        <v>714.95477300000005</v>
      </c>
      <c r="Y60" s="169">
        <f>'AEO T34 Non-Mfg 2022 Raw'!AB46</f>
        <v>716.31176800000003</v>
      </c>
      <c r="Z60" s="169">
        <f>'AEO T34 Non-Mfg 2022 Raw'!AC46</f>
        <v>718.23498500000005</v>
      </c>
      <c r="AA60" s="169">
        <f>'AEO T34 Non-Mfg 2022 Raw'!AD46</f>
        <v>723.43109100000004</v>
      </c>
      <c r="AB60" s="169">
        <f>'AEO T34 Non-Mfg 2022 Raw'!AE46</f>
        <v>730.20544400000006</v>
      </c>
      <c r="AC60" s="169">
        <f>'AEO T34 Non-Mfg 2022 Raw'!AF46</f>
        <v>733.34979199999998</v>
      </c>
      <c r="AD60" s="169">
        <f>'AEO T34 Non-Mfg 2022 Raw'!AG46</f>
        <v>732.57879600000001</v>
      </c>
      <c r="AE60" s="169">
        <f>'AEO T34 Non-Mfg 2022 Raw'!AH46</f>
        <v>733.87646500000005</v>
      </c>
      <c r="AF60" s="169">
        <f>'AEO T34 Non-Mfg 2022 Raw'!AI46</f>
        <v>740.81579599999998</v>
      </c>
      <c r="AG60" s="256">
        <f>'AEO T34 Non-Mfg 2022 Raw'!AJ46</f>
        <v>3.0000000000000001E-3</v>
      </c>
    </row>
    <row r="61" spans="1:33" ht="15" customHeight="1" x14ac:dyDescent="0.25">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126"/>
    </row>
    <row r="62" spans="1:33" ht="15" customHeight="1" x14ac:dyDescent="0.25">
      <c r="B62" s="162" t="s">
        <v>512</v>
      </c>
      <c r="C62" s="248"/>
      <c r="D62" s="248"/>
      <c r="E62" s="248"/>
      <c r="F62" s="248"/>
      <c r="G62" s="248"/>
      <c r="H62" s="248"/>
      <c r="I62" s="248"/>
      <c r="J62" s="248"/>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126"/>
    </row>
    <row r="63" spans="1:33" ht="15" customHeight="1" x14ac:dyDescent="0.25">
      <c r="B63" s="162" t="s">
        <v>511</v>
      </c>
      <c r="C63" s="248"/>
      <c r="D63" s="248"/>
      <c r="E63" s="248"/>
      <c r="F63" s="248"/>
      <c r="G63" s="248"/>
      <c r="H63" s="248"/>
      <c r="I63" s="248"/>
      <c r="J63" s="248"/>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126"/>
    </row>
    <row r="64" spans="1:33" ht="15" customHeight="1" x14ac:dyDescent="0.25">
      <c r="A64" s="38" t="s">
        <v>963</v>
      </c>
      <c r="B64" s="163" t="s">
        <v>959</v>
      </c>
      <c r="C64" s="164">
        <f>'AEO T34 Non-Mfg 2022 Raw'!F49</f>
        <v>1.841037</v>
      </c>
      <c r="D64" s="164">
        <f>'AEO T34 Non-Mfg 2022 Raw'!G49</f>
        <v>1.8034330000000001</v>
      </c>
      <c r="E64" s="164">
        <f>'AEO T34 Non-Mfg 2022 Raw'!H49</f>
        <v>1.8093669999999999</v>
      </c>
      <c r="F64" s="164">
        <f>'AEO T34 Non-Mfg 2022 Raw'!I49</f>
        <v>1.8148470000000001</v>
      </c>
      <c r="G64" s="164">
        <f>'AEO T34 Non-Mfg 2022 Raw'!J49</f>
        <v>1.8205690000000001</v>
      </c>
      <c r="H64" s="164">
        <f>'AEO T34 Non-Mfg 2022 Raw'!K49</f>
        <v>1.8259380000000001</v>
      </c>
      <c r="I64" s="164">
        <f>'AEO T34 Non-Mfg 2022 Raw'!L49</f>
        <v>1.831053</v>
      </c>
      <c r="J64" s="164">
        <f>'AEO T34 Non-Mfg 2022 Raw'!M49</f>
        <v>1.8345830000000001</v>
      </c>
      <c r="K64" s="164">
        <f>'AEO T34 Non-Mfg 2022 Raw'!N49</f>
        <v>1.838311</v>
      </c>
      <c r="L64" s="164">
        <f>'AEO T34 Non-Mfg 2022 Raw'!O49</f>
        <v>1.8398060000000001</v>
      </c>
      <c r="M64" s="164">
        <f>'AEO T34 Non-Mfg 2022 Raw'!P49</f>
        <v>1.8398209999999999</v>
      </c>
      <c r="N64" s="164">
        <f>'AEO T34 Non-Mfg 2022 Raw'!Q49</f>
        <v>1.8427260000000001</v>
      </c>
      <c r="O64" s="164">
        <f>'AEO T34 Non-Mfg 2022 Raw'!R49</f>
        <v>1.8374889999999999</v>
      </c>
      <c r="P64" s="164">
        <f>'AEO T34 Non-Mfg 2022 Raw'!S49</f>
        <v>1.8331789999999999</v>
      </c>
      <c r="Q64" s="164">
        <f>'AEO T34 Non-Mfg 2022 Raw'!T49</f>
        <v>1.829431</v>
      </c>
      <c r="R64" s="164">
        <f>'AEO T34 Non-Mfg 2022 Raw'!U49</f>
        <v>1.825782</v>
      </c>
      <c r="S64" s="164">
        <f>'AEO T34 Non-Mfg 2022 Raw'!V49</f>
        <v>1.8241719999999999</v>
      </c>
      <c r="T64" s="164">
        <f>'AEO T34 Non-Mfg 2022 Raw'!W49</f>
        <v>1.8227420000000001</v>
      </c>
      <c r="U64" s="164">
        <f>'AEO T34 Non-Mfg 2022 Raw'!X49</f>
        <v>1.8206340000000001</v>
      </c>
      <c r="V64" s="164">
        <f>'AEO T34 Non-Mfg 2022 Raw'!Y49</f>
        <v>1.8178160000000001</v>
      </c>
      <c r="W64" s="164">
        <f>'AEO T34 Non-Mfg 2022 Raw'!Z49</f>
        <v>1.8140769999999999</v>
      </c>
      <c r="X64" s="164">
        <f>'AEO T34 Non-Mfg 2022 Raw'!AA49</f>
        <v>1.810486</v>
      </c>
      <c r="Y64" s="164">
        <f>'AEO T34 Non-Mfg 2022 Raw'!AB49</f>
        <v>1.8068679999999999</v>
      </c>
      <c r="Z64" s="164">
        <f>'AEO T34 Non-Mfg 2022 Raw'!AC49</f>
        <v>1.8035289999999999</v>
      </c>
      <c r="AA64" s="164">
        <f>'AEO T34 Non-Mfg 2022 Raw'!AD49</f>
        <v>1.8004770000000001</v>
      </c>
      <c r="AB64" s="164">
        <f>'AEO T34 Non-Mfg 2022 Raw'!AE49</f>
        <v>1.797436</v>
      </c>
      <c r="AC64" s="164">
        <f>'AEO T34 Non-Mfg 2022 Raw'!AF49</f>
        <v>1.7944789999999999</v>
      </c>
      <c r="AD64" s="164">
        <f>'AEO T34 Non-Mfg 2022 Raw'!AG49</f>
        <v>1.791191</v>
      </c>
      <c r="AE64" s="164">
        <f>'AEO T34 Non-Mfg 2022 Raw'!AH49</f>
        <v>1.7877890000000001</v>
      </c>
      <c r="AF64" s="164">
        <f>'AEO T34 Non-Mfg 2022 Raw'!AI49</f>
        <v>1.7842640000000001</v>
      </c>
      <c r="AG64" s="256">
        <f>'AEO T34 Non-Mfg 2022 Raw'!AJ49</f>
        <v>-1E-3</v>
      </c>
    </row>
    <row r="65" spans="1:33" ht="15" customHeight="1" x14ac:dyDescent="0.25">
      <c r="A65" s="38" t="s">
        <v>962</v>
      </c>
      <c r="B65" s="163" t="s">
        <v>957</v>
      </c>
      <c r="C65" s="164">
        <f>'AEO T34 Non-Mfg 2022 Raw'!F50</f>
        <v>1.3875459999999999</v>
      </c>
      <c r="D65" s="164">
        <f>'AEO T34 Non-Mfg 2022 Raw'!G50</f>
        <v>1.375497</v>
      </c>
      <c r="E65" s="164">
        <f>'AEO T34 Non-Mfg 2022 Raw'!H50</f>
        <v>1.3682859999999999</v>
      </c>
      <c r="F65" s="164">
        <f>'AEO T34 Non-Mfg 2022 Raw'!I50</f>
        <v>1.460928</v>
      </c>
      <c r="G65" s="164">
        <f>'AEO T34 Non-Mfg 2022 Raw'!J50</f>
        <v>1.471349</v>
      </c>
      <c r="H65" s="164">
        <f>'AEO T34 Non-Mfg 2022 Raw'!K50</f>
        <v>1.4795229999999999</v>
      </c>
      <c r="I65" s="164">
        <f>'AEO T34 Non-Mfg 2022 Raw'!L50</f>
        <v>1.4897180000000001</v>
      </c>
      <c r="J65" s="164">
        <f>'AEO T34 Non-Mfg 2022 Raw'!M50</f>
        <v>1.4876130000000001</v>
      </c>
      <c r="K65" s="164">
        <f>'AEO T34 Non-Mfg 2022 Raw'!N50</f>
        <v>1.4810430000000001</v>
      </c>
      <c r="L65" s="164">
        <f>'AEO T34 Non-Mfg 2022 Raw'!O50</f>
        <v>1.476164</v>
      </c>
      <c r="M65" s="164">
        <f>'AEO T34 Non-Mfg 2022 Raw'!P50</f>
        <v>1.47004</v>
      </c>
      <c r="N65" s="164">
        <f>'AEO T34 Non-Mfg 2022 Raw'!Q50</f>
        <v>1.44109</v>
      </c>
      <c r="O65" s="164">
        <f>'AEO T34 Non-Mfg 2022 Raw'!R50</f>
        <v>1.4203859999999999</v>
      </c>
      <c r="P65" s="164">
        <f>'AEO T34 Non-Mfg 2022 Raw'!S50</f>
        <v>1.414984</v>
      </c>
      <c r="Q65" s="164">
        <f>'AEO T34 Non-Mfg 2022 Raw'!T50</f>
        <v>1.4104779999999999</v>
      </c>
      <c r="R65" s="164">
        <f>'AEO T34 Non-Mfg 2022 Raw'!U50</f>
        <v>1.405262</v>
      </c>
      <c r="S65" s="164">
        <f>'AEO T34 Non-Mfg 2022 Raw'!V50</f>
        <v>1.3933500000000001</v>
      </c>
      <c r="T65" s="164">
        <f>'AEO T34 Non-Mfg 2022 Raw'!W50</f>
        <v>1.3785179999999999</v>
      </c>
      <c r="U65" s="164">
        <f>'AEO T34 Non-Mfg 2022 Raw'!X50</f>
        <v>1.3629599999999999</v>
      </c>
      <c r="V65" s="164">
        <f>'AEO T34 Non-Mfg 2022 Raw'!Y50</f>
        <v>1.3501289999999999</v>
      </c>
      <c r="W65" s="164">
        <f>'AEO T34 Non-Mfg 2022 Raw'!Z50</f>
        <v>1.3394870000000001</v>
      </c>
      <c r="X65" s="164">
        <f>'AEO T34 Non-Mfg 2022 Raw'!AA50</f>
        <v>1.329221</v>
      </c>
      <c r="Y65" s="164">
        <f>'AEO T34 Non-Mfg 2022 Raw'!AB50</f>
        <v>1.3201830000000001</v>
      </c>
      <c r="Z65" s="164">
        <f>'AEO T34 Non-Mfg 2022 Raw'!AC50</f>
        <v>1.3122830000000001</v>
      </c>
      <c r="AA65" s="164">
        <f>'AEO T34 Non-Mfg 2022 Raw'!AD50</f>
        <v>1.3054779999999999</v>
      </c>
      <c r="AB65" s="164">
        <f>'AEO T34 Non-Mfg 2022 Raw'!AE50</f>
        <v>1.297485</v>
      </c>
      <c r="AC65" s="164">
        <f>'AEO T34 Non-Mfg 2022 Raw'!AF50</f>
        <v>1.2897270000000001</v>
      </c>
      <c r="AD65" s="164">
        <f>'AEO T34 Non-Mfg 2022 Raw'!AG50</f>
        <v>1.281957</v>
      </c>
      <c r="AE65" s="164">
        <f>'AEO T34 Non-Mfg 2022 Raw'!AH50</f>
        <v>1.272305</v>
      </c>
      <c r="AF65" s="164">
        <f>'AEO T34 Non-Mfg 2022 Raw'!AI50</f>
        <v>1.262224</v>
      </c>
      <c r="AG65" s="256">
        <f>'AEO T34 Non-Mfg 2022 Raw'!AJ50</f>
        <v>-3.0000000000000001E-3</v>
      </c>
    </row>
    <row r="66" spans="1:33" ht="12" customHeight="1" x14ac:dyDescent="0.25">
      <c r="A66" s="38" t="s">
        <v>961</v>
      </c>
      <c r="B66" s="163" t="s">
        <v>956</v>
      </c>
      <c r="C66" s="164">
        <f>'AEO T34 Non-Mfg 2022 Raw'!F51</f>
        <v>4.244237</v>
      </c>
      <c r="D66" s="164">
        <f>'AEO T34 Non-Mfg 2022 Raw'!G51</f>
        <v>4.3878969999999997</v>
      </c>
      <c r="E66" s="164">
        <f>'AEO T34 Non-Mfg 2022 Raw'!H51</f>
        <v>4.358136</v>
      </c>
      <c r="F66" s="164">
        <f>'AEO T34 Non-Mfg 2022 Raw'!I51</f>
        <v>4.3640140000000001</v>
      </c>
      <c r="G66" s="164">
        <f>'AEO T34 Non-Mfg 2022 Raw'!J51</f>
        <v>4.3699859999999999</v>
      </c>
      <c r="H66" s="164">
        <f>'AEO T34 Non-Mfg 2022 Raw'!K51</f>
        <v>4.3686980000000002</v>
      </c>
      <c r="I66" s="164">
        <f>'AEO T34 Non-Mfg 2022 Raw'!L51</f>
        <v>4.3835870000000003</v>
      </c>
      <c r="J66" s="164">
        <f>'AEO T34 Non-Mfg 2022 Raw'!M51</f>
        <v>4.3990299999999998</v>
      </c>
      <c r="K66" s="164">
        <f>'AEO T34 Non-Mfg 2022 Raw'!N51</f>
        <v>4.410615</v>
      </c>
      <c r="L66" s="164">
        <f>'AEO T34 Non-Mfg 2022 Raw'!O51</f>
        <v>4.4448319999999999</v>
      </c>
      <c r="M66" s="164">
        <f>'AEO T34 Non-Mfg 2022 Raw'!P51</f>
        <v>4.4694469999999997</v>
      </c>
      <c r="N66" s="164">
        <f>'AEO T34 Non-Mfg 2022 Raw'!Q51</f>
        <v>4.5012590000000001</v>
      </c>
      <c r="O66" s="164">
        <f>'AEO T34 Non-Mfg 2022 Raw'!R51</f>
        <v>4.5168619999999997</v>
      </c>
      <c r="P66" s="164">
        <f>'AEO T34 Non-Mfg 2022 Raw'!S51</f>
        <v>4.5248419999999996</v>
      </c>
      <c r="Q66" s="164">
        <f>'AEO T34 Non-Mfg 2022 Raw'!T51</f>
        <v>4.5368199999999996</v>
      </c>
      <c r="R66" s="164">
        <f>'AEO T34 Non-Mfg 2022 Raw'!U51</f>
        <v>4.5311659999999998</v>
      </c>
      <c r="S66" s="164">
        <f>'AEO T34 Non-Mfg 2022 Raw'!V51</f>
        <v>4.533944</v>
      </c>
      <c r="T66" s="164">
        <f>'AEO T34 Non-Mfg 2022 Raw'!W51</f>
        <v>4.5356969999999999</v>
      </c>
      <c r="U66" s="164">
        <f>'AEO T34 Non-Mfg 2022 Raw'!X51</f>
        <v>4.5430510000000002</v>
      </c>
      <c r="V66" s="164">
        <f>'AEO T34 Non-Mfg 2022 Raw'!Y51</f>
        <v>4.5462559999999996</v>
      </c>
      <c r="W66" s="164">
        <f>'AEO T34 Non-Mfg 2022 Raw'!Z51</f>
        <v>4.5399320000000003</v>
      </c>
      <c r="X66" s="164">
        <f>'AEO T34 Non-Mfg 2022 Raw'!AA51</f>
        <v>4.5500109999999996</v>
      </c>
      <c r="Y66" s="164">
        <f>'AEO T34 Non-Mfg 2022 Raw'!AB51</f>
        <v>4.5809810000000004</v>
      </c>
      <c r="Z66" s="164">
        <f>'AEO T34 Non-Mfg 2022 Raw'!AC51</f>
        <v>4.586589</v>
      </c>
      <c r="AA66" s="164">
        <f>'AEO T34 Non-Mfg 2022 Raw'!AD51</f>
        <v>4.5888150000000003</v>
      </c>
      <c r="AB66" s="164">
        <f>'AEO T34 Non-Mfg 2022 Raw'!AE51</f>
        <v>4.56975</v>
      </c>
      <c r="AC66" s="164">
        <f>'AEO T34 Non-Mfg 2022 Raw'!AF51</f>
        <v>4.565442</v>
      </c>
      <c r="AD66" s="164">
        <f>'AEO T34 Non-Mfg 2022 Raw'!AG51</f>
        <v>4.5833380000000004</v>
      </c>
      <c r="AE66" s="164">
        <f>'AEO T34 Non-Mfg 2022 Raw'!AH51</f>
        <v>4.5782590000000001</v>
      </c>
      <c r="AF66" s="164">
        <f>'AEO T34 Non-Mfg 2022 Raw'!AI51</f>
        <v>4.600403</v>
      </c>
      <c r="AG66" s="256">
        <f>'AEO T34 Non-Mfg 2022 Raw'!AJ51</f>
        <v>3.0000000000000001E-3</v>
      </c>
    </row>
    <row r="67" spans="1:33" ht="15" customHeight="1" x14ac:dyDescent="0.25">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126"/>
    </row>
    <row r="68" spans="1:33" ht="15" customHeight="1" x14ac:dyDescent="0.25">
      <c r="B68" s="162" t="s">
        <v>219</v>
      </c>
      <c r="C68" s="248"/>
      <c r="D68" s="248"/>
      <c r="E68" s="248"/>
      <c r="F68" s="248"/>
      <c r="G68" s="248"/>
      <c r="H68" s="248"/>
      <c r="I68" s="248"/>
      <c r="J68" s="248"/>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126"/>
    </row>
    <row r="69" spans="1:33" ht="15" customHeight="1" x14ac:dyDescent="0.25">
      <c r="B69" s="162" t="s">
        <v>220</v>
      </c>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126"/>
    </row>
    <row r="70" spans="1:33" ht="15" customHeight="1" x14ac:dyDescent="0.25">
      <c r="A70" s="38" t="s">
        <v>960</v>
      </c>
      <c r="B70" s="163" t="s">
        <v>959</v>
      </c>
      <c r="C70" s="169">
        <f>'AEO T34 Non-Mfg 2022 Raw'!F54</f>
        <v>69.336708000000002</v>
      </c>
      <c r="D70" s="169">
        <f>'AEO T34 Non-Mfg 2022 Raw'!G54</f>
        <v>67.607772999999995</v>
      </c>
      <c r="E70" s="169">
        <f>'AEO T34 Non-Mfg 2022 Raw'!H54</f>
        <v>67.591446000000005</v>
      </c>
      <c r="F70" s="169">
        <f>'AEO T34 Non-Mfg 2022 Raw'!I54</f>
        <v>66.357048000000006</v>
      </c>
      <c r="G70" s="169">
        <f>'AEO T34 Non-Mfg 2022 Raw'!J54</f>
        <v>66.036163000000002</v>
      </c>
      <c r="H70" s="169">
        <f>'AEO T34 Non-Mfg 2022 Raw'!K54</f>
        <v>66.198218999999995</v>
      </c>
      <c r="I70" s="169">
        <f>'AEO T34 Non-Mfg 2022 Raw'!L54</f>
        <v>66.176070999999993</v>
      </c>
      <c r="J70" s="169">
        <f>'AEO T34 Non-Mfg 2022 Raw'!M54</f>
        <v>66.610039</v>
      </c>
      <c r="K70" s="169">
        <f>'AEO T34 Non-Mfg 2022 Raw'!N54</f>
        <v>66.734665000000007</v>
      </c>
      <c r="L70" s="169">
        <f>'AEO T34 Non-Mfg 2022 Raw'!O54</f>
        <v>66.585136000000006</v>
      </c>
      <c r="M70" s="169">
        <f>'AEO T34 Non-Mfg 2022 Raw'!P54</f>
        <v>66.511581000000007</v>
      </c>
      <c r="N70" s="169">
        <f>'AEO T34 Non-Mfg 2022 Raw'!Q54</f>
        <v>66.471153000000001</v>
      </c>
      <c r="O70" s="169">
        <f>'AEO T34 Non-Mfg 2022 Raw'!R54</f>
        <v>66.591224999999994</v>
      </c>
      <c r="P70" s="169">
        <f>'AEO T34 Non-Mfg 2022 Raw'!S54</f>
        <v>66.017059000000003</v>
      </c>
      <c r="Q70" s="169">
        <f>'AEO T34 Non-Mfg 2022 Raw'!T54</f>
        <v>65.346290999999994</v>
      </c>
      <c r="R70" s="169">
        <f>'AEO T34 Non-Mfg 2022 Raw'!U54</f>
        <v>65.024696000000006</v>
      </c>
      <c r="S70" s="169">
        <f>'AEO T34 Non-Mfg 2022 Raw'!V54</f>
        <v>64.950241000000005</v>
      </c>
      <c r="T70" s="169">
        <f>'AEO T34 Non-Mfg 2022 Raw'!W54</f>
        <v>65.075446999999997</v>
      </c>
      <c r="U70" s="169">
        <f>'AEO T34 Non-Mfg 2022 Raw'!X54</f>
        <v>65.224120999999997</v>
      </c>
      <c r="V70" s="169">
        <f>'AEO T34 Non-Mfg 2022 Raw'!Y54</f>
        <v>65.265038000000004</v>
      </c>
      <c r="W70" s="169">
        <f>'AEO T34 Non-Mfg 2022 Raw'!Z54</f>
        <v>65.222877999999994</v>
      </c>
      <c r="X70" s="169">
        <f>'AEO T34 Non-Mfg 2022 Raw'!AA54</f>
        <v>65.170967000000005</v>
      </c>
      <c r="Y70" s="169">
        <f>'AEO T34 Non-Mfg 2022 Raw'!AB54</f>
        <v>65.121360999999993</v>
      </c>
      <c r="Z70" s="169">
        <f>'AEO T34 Non-Mfg 2022 Raw'!AC54</f>
        <v>64.970398000000003</v>
      </c>
      <c r="AA70" s="169">
        <f>'AEO T34 Non-Mfg 2022 Raw'!AD54</f>
        <v>64.768257000000006</v>
      </c>
      <c r="AB70" s="169">
        <f>'AEO T34 Non-Mfg 2022 Raw'!AE54</f>
        <v>64.712836999999993</v>
      </c>
      <c r="AC70" s="169">
        <f>'AEO T34 Non-Mfg 2022 Raw'!AF54</f>
        <v>64.585128999999995</v>
      </c>
      <c r="AD70" s="169">
        <f>'AEO T34 Non-Mfg 2022 Raw'!AG54</f>
        <v>64.587181000000001</v>
      </c>
      <c r="AE70" s="169">
        <f>'AEO T34 Non-Mfg 2022 Raw'!AH54</f>
        <v>64.654799999999994</v>
      </c>
      <c r="AF70" s="169">
        <f>'AEO T34 Non-Mfg 2022 Raw'!AI54</f>
        <v>64.953979000000004</v>
      </c>
      <c r="AG70" s="256">
        <f>'AEO T34 Non-Mfg 2022 Raw'!AJ54</f>
        <v>-2E-3</v>
      </c>
    </row>
    <row r="71" spans="1:33" ht="15" customHeight="1" x14ac:dyDescent="0.25">
      <c r="A71" s="38" t="s">
        <v>958</v>
      </c>
      <c r="B71" s="163" t="s">
        <v>957</v>
      </c>
      <c r="C71" s="169">
        <f>'AEO T34 Non-Mfg 2022 Raw'!F55</f>
        <v>89.905974999999998</v>
      </c>
      <c r="D71" s="169">
        <f>'AEO T34 Non-Mfg 2022 Raw'!G55</f>
        <v>82.377953000000005</v>
      </c>
      <c r="E71" s="169">
        <f>'AEO T34 Non-Mfg 2022 Raw'!H55</f>
        <v>79.385986000000003</v>
      </c>
      <c r="F71" s="169">
        <f>'AEO T34 Non-Mfg 2022 Raw'!I55</f>
        <v>78.198631000000006</v>
      </c>
      <c r="G71" s="169">
        <f>'AEO T34 Non-Mfg 2022 Raw'!J55</f>
        <v>77.797011999999995</v>
      </c>
      <c r="H71" s="169">
        <f>'AEO T34 Non-Mfg 2022 Raw'!K55</f>
        <v>77.541831999999999</v>
      </c>
      <c r="I71" s="169">
        <f>'AEO T34 Non-Mfg 2022 Raw'!L55</f>
        <v>77.111061000000007</v>
      </c>
      <c r="J71" s="169">
        <f>'AEO T34 Non-Mfg 2022 Raw'!M55</f>
        <v>78.121452000000005</v>
      </c>
      <c r="K71" s="169">
        <f>'AEO T34 Non-Mfg 2022 Raw'!N55</f>
        <v>78.748962000000006</v>
      </c>
      <c r="L71" s="169">
        <f>'AEO T34 Non-Mfg 2022 Raw'!O55</f>
        <v>78.790558000000004</v>
      </c>
      <c r="M71" s="169">
        <f>'AEO T34 Non-Mfg 2022 Raw'!P55</f>
        <v>79.092583000000005</v>
      </c>
      <c r="N71" s="169">
        <f>'AEO T34 Non-Mfg 2022 Raw'!Q55</f>
        <v>80.545936999999995</v>
      </c>
      <c r="O71" s="169">
        <f>'AEO T34 Non-Mfg 2022 Raw'!R55</f>
        <v>82.180312999999998</v>
      </c>
      <c r="P71" s="169">
        <f>'AEO T34 Non-Mfg 2022 Raw'!S55</f>
        <v>81.415702999999993</v>
      </c>
      <c r="Q71" s="169">
        <f>'AEO T34 Non-Mfg 2022 Raw'!T55</f>
        <v>80.495506000000006</v>
      </c>
      <c r="R71" s="169">
        <f>'AEO T34 Non-Mfg 2022 Raw'!U55</f>
        <v>80.152939000000003</v>
      </c>
      <c r="S71" s="169">
        <f>'AEO T34 Non-Mfg 2022 Raw'!V55</f>
        <v>80.708320999999998</v>
      </c>
      <c r="T71" s="169">
        <f>'AEO T34 Non-Mfg 2022 Raw'!W55</f>
        <v>81.880356000000006</v>
      </c>
      <c r="U71" s="169">
        <f>'AEO T34 Non-Mfg 2022 Raw'!X55</f>
        <v>83.196655000000007</v>
      </c>
      <c r="V71" s="169">
        <f>'AEO T34 Non-Mfg 2022 Raw'!Y55</f>
        <v>84.202454000000003</v>
      </c>
      <c r="W71" s="169">
        <f>'AEO T34 Non-Mfg 2022 Raw'!Z55</f>
        <v>84.965926999999994</v>
      </c>
      <c r="X71" s="169">
        <f>'AEO T34 Non-Mfg 2022 Raw'!AA55</f>
        <v>85.593231000000003</v>
      </c>
      <c r="Y71" s="169">
        <f>'AEO T34 Non-Mfg 2022 Raw'!AB55</f>
        <v>86.083939000000001</v>
      </c>
      <c r="Z71" s="169">
        <f>'AEO T34 Non-Mfg 2022 Raw'!AC55</f>
        <v>86.353499999999997</v>
      </c>
      <c r="AA71" s="169">
        <f>'AEO T34 Non-Mfg 2022 Raw'!AD55</f>
        <v>86.521018999999995</v>
      </c>
      <c r="AB71" s="169">
        <f>'AEO T34 Non-Mfg 2022 Raw'!AE55</f>
        <v>87.126793000000006</v>
      </c>
      <c r="AC71" s="169">
        <f>'AEO T34 Non-Mfg 2022 Raw'!AF55</f>
        <v>87.606239000000002</v>
      </c>
      <c r="AD71" s="169">
        <f>'AEO T34 Non-Mfg 2022 Raw'!AG55</f>
        <v>88.094925000000003</v>
      </c>
      <c r="AE71" s="169">
        <f>'AEO T34 Non-Mfg 2022 Raw'!AH55</f>
        <v>88.862976000000003</v>
      </c>
      <c r="AF71" s="169">
        <f>'AEO T34 Non-Mfg 2022 Raw'!AI55</f>
        <v>90.055649000000003</v>
      </c>
      <c r="AG71" s="256">
        <f>'AEO T34 Non-Mfg 2022 Raw'!AJ55</f>
        <v>0</v>
      </c>
    </row>
    <row r="72" spans="1:33" ht="15" customHeight="1" x14ac:dyDescent="0.25">
      <c r="A72" s="38" t="s">
        <v>2159</v>
      </c>
      <c r="B72" s="163" t="s">
        <v>956</v>
      </c>
      <c r="C72" s="169">
        <f>'AEO T34 Non-Mfg 2022 Raw'!F56</f>
        <v>73.23912</v>
      </c>
      <c r="D72" s="169">
        <f>'AEO T34 Non-Mfg 2022 Raw'!G56</f>
        <v>72.861214000000004</v>
      </c>
      <c r="E72" s="169">
        <f>'AEO T34 Non-Mfg 2022 Raw'!H56</f>
        <v>72.662575000000004</v>
      </c>
      <c r="F72" s="169">
        <f>'AEO T34 Non-Mfg 2022 Raw'!I56</f>
        <v>70.404624999999996</v>
      </c>
      <c r="G72" s="169">
        <f>'AEO T34 Non-Mfg 2022 Raw'!J56</f>
        <v>69.835976000000002</v>
      </c>
      <c r="H72" s="169">
        <f>'AEO T34 Non-Mfg 2022 Raw'!K56</f>
        <v>69.375693999999996</v>
      </c>
      <c r="I72" s="169">
        <f>'AEO T34 Non-Mfg 2022 Raw'!L56</f>
        <v>68.589843999999999</v>
      </c>
      <c r="J72" s="169">
        <f>'AEO T34 Non-Mfg 2022 Raw'!M56</f>
        <v>69.176406999999998</v>
      </c>
      <c r="K72" s="169">
        <f>'AEO T34 Non-Mfg 2022 Raw'!N56</f>
        <v>69.114822000000004</v>
      </c>
      <c r="L72" s="169">
        <f>'AEO T34 Non-Mfg 2022 Raw'!O56</f>
        <v>68.668853999999996</v>
      </c>
      <c r="M72" s="169">
        <f>'AEO T34 Non-Mfg 2022 Raw'!P56</f>
        <v>68.397246999999993</v>
      </c>
      <c r="N72" s="169">
        <f>'AEO T34 Non-Mfg 2022 Raw'!Q56</f>
        <v>68.055633999999998</v>
      </c>
      <c r="O72" s="169">
        <f>'AEO T34 Non-Mfg 2022 Raw'!R56</f>
        <v>68.038353000000001</v>
      </c>
      <c r="P72" s="169">
        <f>'AEO T34 Non-Mfg 2022 Raw'!S56</f>
        <v>66.824837000000002</v>
      </c>
      <c r="Q72" s="169">
        <f>'AEO T34 Non-Mfg 2022 Raw'!T56</f>
        <v>65.716819999999998</v>
      </c>
      <c r="R72" s="169">
        <f>'AEO T34 Non-Mfg 2022 Raw'!U56</f>
        <v>65.123619000000005</v>
      </c>
      <c r="S72" s="169">
        <f>'AEO T34 Non-Mfg 2022 Raw'!V56</f>
        <v>64.719521</v>
      </c>
      <c r="T72" s="169">
        <f>'AEO T34 Non-Mfg 2022 Raw'!W56</f>
        <v>64.716599000000002</v>
      </c>
      <c r="U72" s="169">
        <f>'AEO T34 Non-Mfg 2022 Raw'!X56</f>
        <v>64.745857000000001</v>
      </c>
      <c r="V72" s="169">
        <f>'AEO T34 Non-Mfg 2022 Raw'!Y56</f>
        <v>64.686385999999999</v>
      </c>
      <c r="W72" s="169">
        <f>'AEO T34 Non-Mfg 2022 Raw'!Z56</f>
        <v>64.593506000000005</v>
      </c>
      <c r="X72" s="169">
        <f>'AEO T34 Non-Mfg 2022 Raw'!AA56</f>
        <v>64.396705999999995</v>
      </c>
      <c r="Y72" s="169">
        <f>'AEO T34 Non-Mfg 2022 Raw'!AB56</f>
        <v>64.232383999999996</v>
      </c>
      <c r="Z72" s="169">
        <f>'AEO T34 Non-Mfg 2022 Raw'!AC56</f>
        <v>63.935329000000003</v>
      </c>
      <c r="AA72" s="169">
        <f>'AEO T34 Non-Mfg 2022 Raw'!AD56</f>
        <v>63.704227000000003</v>
      </c>
      <c r="AB72" s="169">
        <f>'AEO T34 Non-Mfg 2022 Raw'!AE56</f>
        <v>63.743609999999997</v>
      </c>
      <c r="AC72" s="169">
        <f>'AEO T34 Non-Mfg 2022 Raw'!AF56</f>
        <v>63.567726</v>
      </c>
      <c r="AD72" s="169">
        <f>'AEO T34 Non-Mfg 2022 Raw'!AG56</f>
        <v>63.223453999999997</v>
      </c>
      <c r="AE72" s="169">
        <f>'AEO T34 Non-Mfg 2022 Raw'!AH56</f>
        <v>62.978355000000001</v>
      </c>
      <c r="AF72" s="169">
        <f>'AEO T34 Non-Mfg 2022 Raw'!AI56</f>
        <v>63.343184999999998</v>
      </c>
      <c r="AG72" s="256">
        <f>'AEO T34 Non-Mfg 2022 Raw'!AJ56</f>
        <v>-5.0000000000000001E-3</v>
      </c>
    </row>
    <row r="73" spans="1:33" ht="15" customHeight="1" x14ac:dyDescent="0.25">
      <c r="A73" s="38" t="s">
        <v>2160</v>
      </c>
      <c r="B73" s="163" t="s">
        <v>955</v>
      </c>
      <c r="C73" s="169">
        <f>'AEO T34 Non-Mfg 2022 Raw'!F57</f>
        <v>4.3384590000000003</v>
      </c>
      <c r="D73" s="169">
        <f>'AEO T34 Non-Mfg 2022 Raw'!G57</f>
        <v>5.0852680000000001</v>
      </c>
      <c r="E73" s="169">
        <f>'AEO T34 Non-Mfg 2022 Raw'!H57</f>
        <v>5.3774689999999996</v>
      </c>
      <c r="F73" s="169">
        <f>'AEO T34 Non-Mfg 2022 Raw'!I57</f>
        <v>5.4314080000000002</v>
      </c>
      <c r="G73" s="169">
        <f>'AEO T34 Non-Mfg 2022 Raw'!J57</f>
        <v>5.6373699999999998</v>
      </c>
      <c r="H73" s="169">
        <f>'AEO T34 Non-Mfg 2022 Raw'!K57</f>
        <v>5.6519830000000004</v>
      </c>
      <c r="I73" s="169">
        <f>'AEO T34 Non-Mfg 2022 Raw'!L57</f>
        <v>5.7731909999999997</v>
      </c>
      <c r="J73" s="169">
        <f>'AEO T34 Non-Mfg 2022 Raw'!M57</f>
        <v>6.031091</v>
      </c>
      <c r="K73" s="169">
        <f>'AEO T34 Non-Mfg 2022 Raw'!N57</f>
        <v>6.2580210000000003</v>
      </c>
      <c r="L73" s="169">
        <f>'AEO T34 Non-Mfg 2022 Raw'!O57</f>
        <v>6.5004369999999998</v>
      </c>
      <c r="M73" s="169">
        <f>'AEO T34 Non-Mfg 2022 Raw'!P57</f>
        <v>6.7428520000000001</v>
      </c>
      <c r="N73" s="169">
        <f>'AEO T34 Non-Mfg 2022 Raw'!Q57</f>
        <v>7.0007520000000003</v>
      </c>
      <c r="O73" s="169">
        <f>'AEO T34 Non-Mfg 2022 Raw'!R57</f>
        <v>7.1064749999999997</v>
      </c>
      <c r="P73" s="169">
        <f>'AEO T34 Non-Mfg 2022 Raw'!S57</f>
        <v>7.1064749999999997</v>
      </c>
      <c r="Q73" s="169">
        <f>'AEO T34 Non-Mfg 2022 Raw'!T57</f>
        <v>7.1064749999999997</v>
      </c>
      <c r="R73" s="169">
        <f>'AEO T34 Non-Mfg 2022 Raw'!U57</f>
        <v>7.1219599999999996</v>
      </c>
      <c r="S73" s="169">
        <f>'AEO T34 Non-Mfg 2022 Raw'!V57</f>
        <v>7.1064749999999997</v>
      </c>
      <c r="T73" s="169">
        <f>'AEO T34 Non-Mfg 2022 Raw'!W57</f>
        <v>7.1064749999999997</v>
      </c>
      <c r="U73" s="169">
        <f>'AEO T34 Non-Mfg 2022 Raw'!X57</f>
        <v>7.1064749999999997</v>
      </c>
      <c r="V73" s="169">
        <f>'AEO T34 Non-Mfg 2022 Raw'!Y57</f>
        <v>7.1219599999999996</v>
      </c>
      <c r="W73" s="169">
        <f>'AEO T34 Non-Mfg 2022 Raw'!Z57</f>
        <v>7.1064749999999997</v>
      </c>
      <c r="X73" s="169">
        <f>'AEO T34 Non-Mfg 2022 Raw'!AA57</f>
        <v>7.1064749999999997</v>
      </c>
      <c r="Y73" s="169">
        <f>'AEO T34 Non-Mfg 2022 Raw'!AB57</f>
        <v>7.1064749999999997</v>
      </c>
      <c r="Z73" s="169">
        <f>'AEO T34 Non-Mfg 2022 Raw'!AC57</f>
        <v>7.1219599999999996</v>
      </c>
      <c r="AA73" s="169">
        <f>'AEO T34 Non-Mfg 2022 Raw'!AD57</f>
        <v>7.1064749999999997</v>
      </c>
      <c r="AB73" s="169">
        <f>'AEO T34 Non-Mfg 2022 Raw'!AE57</f>
        <v>7.1064749999999997</v>
      </c>
      <c r="AC73" s="169">
        <f>'AEO T34 Non-Mfg 2022 Raw'!AF57</f>
        <v>7.1064749999999997</v>
      </c>
      <c r="AD73" s="169">
        <f>'AEO T34 Non-Mfg 2022 Raw'!AG57</f>
        <v>7.1219599999999996</v>
      </c>
      <c r="AE73" s="169">
        <f>'AEO T34 Non-Mfg 2022 Raw'!AH57</f>
        <v>7.1064749999999997</v>
      </c>
      <c r="AF73" s="169">
        <f>'AEO T34 Non-Mfg 2022 Raw'!AI57</f>
        <v>7.1064749999999997</v>
      </c>
      <c r="AG73" s="256">
        <f>'AEO T34 Non-Mfg 2022 Raw'!AJ57</f>
        <v>1.7000000000000001E-2</v>
      </c>
    </row>
    <row r="74" spans="1:33" ht="12" customHeight="1" x14ac:dyDescent="0.25">
      <c r="C74" s="248"/>
      <c r="D74" s="248"/>
      <c r="E74" s="248"/>
      <c r="F74" s="248"/>
      <c r="G74" s="248"/>
      <c r="H74" s="248"/>
      <c r="I74" s="248"/>
      <c r="J74" s="248"/>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126"/>
    </row>
    <row r="75" spans="1:33" ht="15" customHeight="1" x14ac:dyDescent="0.25">
      <c r="C75" s="248"/>
      <c r="D75" s="248"/>
      <c r="E75" s="248"/>
      <c r="F75" s="248"/>
      <c r="G75" s="248"/>
      <c r="H75" s="248"/>
      <c r="I75" s="248"/>
      <c r="J75" s="248"/>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126"/>
    </row>
    <row r="76" spans="1:33" ht="15" customHeight="1" x14ac:dyDescent="0.25">
      <c r="B76" s="162" t="s">
        <v>954</v>
      </c>
      <c r="C76" s="248"/>
      <c r="D76" s="248"/>
      <c r="E76" s="248"/>
      <c r="F76" s="248"/>
      <c r="G76" s="248"/>
      <c r="H76" s="248"/>
      <c r="I76" s="248"/>
      <c r="J76" s="248"/>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126"/>
    </row>
    <row r="77" spans="1:33" ht="15" customHeight="1" x14ac:dyDescent="0.25">
      <c r="C77" s="248"/>
      <c r="D77" s="248"/>
      <c r="E77" s="248"/>
      <c r="F77" s="248"/>
      <c r="G77" s="248"/>
      <c r="H77" s="248"/>
      <c r="I77" s="248"/>
      <c r="J77" s="248"/>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126"/>
    </row>
    <row r="78" spans="1:33" ht="15" customHeight="1" x14ac:dyDescent="0.25">
      <c r="B78" s="162" t="s">
        <v>953</v>
      </c>
      <c r="C78" s="248"/>
      <c r="D78" s="248"/>
      <c r="E78" s="248"/>
      <c r="F78" s="248"/>
      <c r="G78" s="248"/>
      <c r="H78" s="248"/>
      <c r="I78" s="248"/>
      <c r="J78" s="248"/>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126"/>
    </row>
    <row r="79" spans="1:33" ht="15" customHeight="1" x14ac:dyDescent="0.25">
      <c r="B79" s="162" t="s">
        <v>229</v>
      </c>
      <c r="C79" s="248"/>
      <c r="D79" s="248"/>
      <c r="E79" s="248"/>
      <c r="F79" s="248"/>
      <c r="G79" s="248"/>
      <c r="H79" s="248"/>
      <c r="I79" s="248"/>
      <c r="J79" s="248"/>
      <c r="K79" s="248"/>
      <c r="L79" s="248"/>
      <c r="M79" s="248"/>
      <c r="N79" s="248"/>
      <c r="O79" s="248"/>
      <c r="P79" s="248"/>
      <c r="Q79" s="248"/>
      <c r="R79" s="248"/>
      <c r="S79" s="248"/>
      <c r="T79" s="248"/>
      <c r="U79" s="248"/>
      <c r="V79" s="248"/>
      <c r="W79" s="248"/>
      <c r="X79" s="248"/>
      <c r="Y79" s="248"/>
      <c r="Z79" s="248"/>
      <c r="AA79" s="248"/>
      <c r="AB79" s="248"/>
      <c r="AC79" s="248"/>
      <c r="AD79" s="248"/>
      <c r="AE79" s="248"/>
      <c r="AF79" s="248"/>
      <c r="AG79" s="126"/>
    </row>
    <row r="80" spans="1:33" ht="12" customHeight="1" x14ac:dyDescent="0.25">
      <c r="A80" s="38" t="s">
        <v>952</v>
      </c>
      <c r="B80" s="163" t="s">
        <v>230</v>
      </c>
      <c r="C80" s="164">
        <f>'AEO T34 Non-Mfg 2022 Raw'!F61</f>
        <v>3.2399999999999998E-2</v>
      </c>
      <c r="D80" s="164">
        <f>'AEO T34 Non-Mfg 2022 Raw'!G61</f>
        <v>3.2399999999999998E-2</v>
      </c>
      <c r="E80" s="164">
        <f>'AEO T34 Non-Mfg 2022 Raw'!H61</f>
        <v>3.2399999999999998E-2</v>
      </c>
      <c r="F80" s="164">
        <f>'AEO T34 Non-Mfg 2022 Raw'!I61</f>
        <v>3.2399999999999998E-2</v>
      </c>
      <c r="G80" s="164">
        <f>'AEO T34 Non-Mfg 2022 Raw'!J61</f>
        <v>3.2399999999999998E-2</v>
      </c>
      <c r="H80" s="164">
        <f>'AEO T34 Non-Mfg 2022 Raw'!K61</f>
        <v>3.2399999999999998E-2</v>
      </c>
      <c r="I80" s="164">
        <f>'AEO T34 Non-Mfg 2022 Raw'!L61</f>
        <v>3.2399999999999998E-2</v>
      </c>
      <c r="J80" s="164">
        <f>'AEO T34 Non-Mfg 2022 Raw'!M61</f>
        <v>3.2399999999999998E-2</v>
      </c>
      <c r="K80" s="164">
        <f>'AEO T34 Non-Mfg 2022 Raw'!N61</f>
        <v>3.2399999999999998E-2</v>
      </c>
      <c r="L80" s="164">
        <f>'AEO T34 Non-Mfg 2022 Raw'!O61</f>
        <v>3.2399999999999998E-2</v>
      </c>
      <c r="M80" s="164">
        <f>'AEO T34 Non-Mfg 2022 Raw'!P61</f>
        <v>3.2399999999999998E-2</v>
      </c>
      <c r="N80" s="164">
        <f>'AEO T34 Non-Mfg 2022 Raw'!Q61</f>
        <v>3.2399999999999998E-2</v>
      </c>
      <c r="O80" s="164">
        <f>'AEO T34 Non-Mfg 2022 Raw'!R61</f>
        <v>3.2399999999999998E-2</v>
      </c>
      <c r="P80" s="164">
        <f>'AEO T34 Non-Mfg 2022 Raw'!S61</f>
        <v>3.2399999999999998E-2</v>
      </c>
      <c r="Q80" s="164">
        <f>'AEO T34 Non-Mfg 2022 Raw'!T61</f>
        <v>3.2399999999999998E-2</v>
      </c>
      <c r="R80" s="164">
        <f>'AEO T34 Non-Mfg 2022 Raw'!U61</f>
        <v>3.2399999999999998E-2</v>
      </c>
      <c r="S80" s="164">
        <f>'AEO T34 Non-Mfg 2022 Raw'!V61</f>
        <v>3.2399999999999998E-2</v>
      </c>
      <c r="T80" s="164">
        <f>'AEO T34 Non-Mfg 2022 Raw'!W61</f>
        <v>3.2399999999999998E-2</v>
      </c>
      <c r="U80" s="164">
        <f>'AEO T34 Non-Mfg 2022 Raw'!X61</f>
        <v>3.2399999999999998E-2</v>
      </c>
      <c r="V80" s="164">
        <f>'AEO T34 Non-Mfg 2022 Raw'!Y61</f>
        <v>3.2399999999999998E-2</v>
      </c>
      <c r="W80" s="164">
        <f>'AEO T34 Non-Mfg 2022 Raw'!Z61</f>
        <v>3.2399999999999998E-2</v>
      </c>
      <c r="X80" s="164">
        <f>'AEO T34 Non-Mfg 2022 Raw'!AA61</f>
        <v>3.2399999999999998E-2</v>
      </c>
      <c r="Y80" s="164">
        <f>'AEO T34 Non-Mfg 2022 Raw'!AB61</f>
        <v>3.2399999999999998E-2</v>
      </c>
      <c r="Z80" s="164">
        <f>'AEO T34 Non-Mfg 2022 Raw'!AC61</f>
        <v>3.2399999999999998E-2</v>
      </c>
      <c r="AA80" s="164">
        <f>'AEO T34 Non-Mfg 2022 Raw'!AD61</f>
        <v>3.2399999999999998E-2</v>
      </c>
      <c r="AB80" s="164">
        <f>'AEO T34 Non-Mfg 2022 Raw'!AE61</f>
        <v>3.2399999999999998E-2</v>
      </c>
      <c r="AC80" s="164">
        <f>'AEO T34 Non-Mfg 2022 Raw'!AF61</f>
        <v>3.2399999999999998E-2</v>
      </c>
      <c r="AD80" s="164">
        <f>'AEO T34 Non-Mfg 2022 Raw'!AG61</f>
        <v>3.2399999999999998E-2</v>
      </c>
      <c r="AE80" s="164">
        <f>'AEO T34 Non-Mfg 2022 Raw'!AH61</f>
        <v>3.2399999999999998E-2</v>
      </c>
      <c r="AF80" s="164">
        <f>'AEO T34 Non-Mfg 2022 Raw'!AI61</f>
        <v>3.2399999999999998E-2</v>
      </c>
      <c r="AG80" s="256">
        <f>'AEO T34 Non-Mfg 2022 Raw'!AJ61</f>
        <v>0</v>
      </c>
    </row>
    <row r="81" spans="1:34" ht="15" customHeight="1" x14ac:dyDescent="0.25">
      <c r="A81" s="38" t="s">
        <v>951</v>
      </c>
      <c r="B81" s="163" t="s">
        <v>21</v>
      </c>
      <c r="C81" s="164">
        <f>'AEO T34 Non-Mfg 2022 Raw'!F62</f>
        <v>0.21631900000000001</v>
      </c>
      <c r="D81" s="164">
        <f>'AEO T34 Non-Mfg 2022 Raw'!G62</f>
        <v>0.21841099999999999</v>
      </c>
      <c r="E81" s="164">
        <f>'AEO T34 Non-Mfg 2022 Raw'!H62</f>
        <v>0.21927199999999999</v>
      </c>
      <c r="F81" s="164">
        <f>'AEO T34 Non-Mfg 2022 Raw'!I62</f>
        <v>0.219945</v>
      </c>
      <c r="G81" s="164">
        <f>'AEO T34 Non-Mfg 2022 Raw'!J62</f>
        <v>0.220612</v>
      </c>
      <c r="H81" s="164">
        <f>'AEO T34 Non-Mfg 2022 Raw'!K62</f>
        <v>0.22126199999999999</v>
      </c>
      <c r="I81" s="164">
        <f>'AEO T34 Non-Mfg 2022 Raw'!L62</f>
        <v>0.22191900000000001</v>
      </c>
      <c r="J81" s="164">
        <f>'AEO T34 Non-Mfg 2022 Raw'!M62</f>
        <v>0.222577</v>
      </c>
      <c r="K81" s="164">
        <f>'AEO T34 Non-Mfg 2022 Raw'!N62</f>
        <v>0.22323699999999999</v>
      </c>
      <c r="L81" s="164">
        <f>'AEO T34 Non-Mfg 2022 Raw'!O62</f>
        <v>0.22390399999999999</v>
      </c>
      <c r="M81" s="164">
        <f>'AEO T34 Non-Mfg 2022 Raw'!P62</f>
        <v>0.22458400000000001</v>
      </c>
      <c r="N81" s="164">
        <f>'AEO T34 Non-Mfg 2022 Raw'!Q62</f>
        <v>0.22489000000000001</v>
      </c>
      <c r="O81" s="164">
        <f>'AEO T34 Non-Mfg 2022 Raw'!R62</f>
        <v>0.22520499999999999</v>
      </c>
      <c r="P81" s="164">
        <f>'AEO T34 Non-Mfg 2022 Raw'!S62</f>
        <v>0.225522</v>
      </c>
      <c r="Q81" s="164">
        <f>'AEO T34 Non-Mfg 2022 Raw'!T62</f>
        <v>0.225797</v>
      </c>
      <c r="R81" s="164">
        <f>'AEO T34 Non-Mfg 2022 Raw'!U62</f>
        <v>0.22606499999999999</v>
      </c>
      <c r="S81" s="164">
        <f>'AEO T34 Non-Mfg 2022 Raw'!V62</f>
        <v>0.22633</v>
      </c>
      <c r="T81" s="164">
        <f>'AEO T34 Non-Mfg 2022 Raw'!W62</f>
        <v>0.22659599999999999</v>
      </c>
      <c r="U81" s="164">
        <f>'AEO T34 Non-Mfg 2022 Raw'!X62</f>
        <v>0.226857</v>
      </c>
      <c r="V81" s="164">
        <f>'AEO T34 Non-Mfg 2022 Raw'!Y62</f>
        <v>0.22712499999999999</v>
      </c>
      <c r="W81" s="164">
        <f>'AEO T34 Non-Mfg 2022 Raw'!Z62</f>
        <v>0.22739899999999999</v>
      </c>
      <c r="X81" s="164">
        <f>'AEO T34 Non-Mfg 2022 Raw'!AA62</f>
        <v>0.227684</v>
      </c>
      <c r="Y81" s="164">
        <f>'AEO T34 Non-Mfg 2022 Raw'!AB62</f>
        <v>0.22797899999999999</v>
      </c>
      <c r="Z81" s="164">
        <f>'AEO T34 Non-Mfg 2022 Raw'!AC62</f>
        <v>0.22828499999999999</v>
      </c>
      <c r="AA81" s="164">
        <f>'AEO T34 Non-Mfg 2022 Raw'!AD62</f>
        <v>0.228599</v>
      </c>
      <c r="AB81" s="164">
        <f>'AEO T34 Non-Mfg 2022 Raw'!AE62</f>
        <v>0.22892100000000001</v>
      </c>
      <c r="AC81" s="164">
        <f>'AEO T34 Non-Mfg 2022 Raw'!AF62</f>
        <v>0.22925499999999999</v>
      </c>
      <c r="AD81" s="164">
        <f>'AEO T34 Non-Mfg 2022 Raw'!AG62</f>
        <v>0.229598</v>
      </c>
      <c r="AE81" s="164">
        <f>'AEO T34 Non-Mfg 2022 Raw'!AH62</f>
        <v>0.22995099999999999</v>
      </c>
      <c r="AF81" s="164">
        <f>'AEO T34 Non-Mfg 2022 Raw'!AI62</f>
        <v>0.230319</v>
      </c>
      <c r="AG81" s="256">
        <f>'AEO T34 Non-Mfg 2022 Raw'!AJ62</f>
        <v>2E-3</v>
      </c>
    </row>
    <row r="82" spans="1:34" ht="15" customHeight="1" x14ac:dyDescent="0.25">
      <c r="A82" s="38" t="s">
        <v>950</v>
      </c>
      <c r="B82" s="163" t="s">
        <v>489</v>
      </c>
      <c r="C82" s="164">
        <f>'AEO T34 Non-Mfg 2022 Raw'!F63</f>
        <v>4.1000000000000002E-2</v>
      </c>
      <c r="D82" s="164">
        <f>'AEO T34 Non-Mfg 2022 Raw'!G63</f>
        <v>4.1000000000000002E-2</v>
      </c>
      <c r="E82" s="164">
        <f>'AEO T34 Non-Mfg 2022 Raw'!H63</f>
        <v>4.1000000000000002E-2</v>
      </c>
      <c r="F82" s="164">
        <f>'AEO T34 Non-Mfg 2022 Raw'!I63</f>
        <v>4.1000000000000002E-2</v>
      </c>
      <c r="G82" s="164">
        <f>'AEO T34 Non-Mfg 2022 Raw'!J63</f>
        <v>4.1000000000000002E-2</v>
      </c>
      <c r="H82" s="164">
        <f>'AEO T34 Non-Mfg 2022 Raw'!K63</f>
        <v>4.1000000000000002E-2</v>
      </c>
      <c r="I82" s="164">
        <f>'AEO T34 Non-Mfg 2022 Raw'!L63</f>
        <v>4.1000000000000002E-2</v>
      </c>
      <c r="J82" s="164">
        <f>'AEO T34 Non-Mfg 2022 Raw'!M63</f>
        <v>4.1000000000000002E-2</v>
      </c>
      <c r="K82" s="164">
        <f>'AEO T34 Non-Mfg 2022 Raw'!N63</f>
        <v>4.1000000000000002E-2</v>
      </c>
      <c r="L82" s="164">
        <f>'AEO T34 Non-Mfg 2022 Raw'!O63</f>
        <v>4.1000000000000002E-2</v>
      </c>
      <c r="M82" s="164">
        <f>'AEO T34 Non-Mfg 2022 Raw'!P63</f>
        <v>4.1000000000000002E-2</v>
      </c>
      <c r="N82" s="164">
        <f>'AEO T34 Non-Mfg 2022 Raw'!Q63</f>
        <v>4.1000000000000002E-2</v>
      </c>
      <c r="O82" s="164">
        <f>'AEO T34 Non-Mfg 2022 Raw'!R63</f>
        <v>4.1000000000000002E-2</v>
      </c>
      <c r="P82" s="164">
        <f>'AEO T34 Non-Mfg 2022 Raw'!S63</f>
        <v>4.1000000000000002E-2</v>
      </c>
      <c r="Q82" s="164">
        <f>'AEO T34 Non-Mfg 2022 Raw'!T63</f>
        <v>4.1000000000000002E-2</v>
      </c>
      <c r="R82" s="164">
        <f>'AEO T34 Non-Mfg 2022 Raw'!U63</f>
        <v>4.1000000000000002E-2</v>
      </c>
      <c r="S82" s="164">
        <f>'AEO T34 Non-Mfg 2022 Raw'!V63</f>
        <v>4.1000000000000002E-2</v>
      </c>
      <c r="T82" s="164">
        <f>'AEO T34 Non-Mfg 2022 Raw'!W63</f>
        <v>4.1000000000000002E-2</v>
      </c>
      <c r="U82" s="164">
        <f>'AEO T34 Non-Mfg 2022 Raw'!X63</f>
        <v>4.1000000000000002E-2</v>
      </c>
      <c r="V82" s="164">
        <f>'AEO T34 Non-Mfg 2022 Raw'!Y63</f>
        <v>4.1000000000000002E-2</v>
      </c>
      <c r="W82" s="164">
        <f>'AEO T34 Non-Mfg 2022 Raw'!Z63</f>
        <v>4.1000000000000002E-2</v>
      </c>
      <c r="X82" s="164">
        <f>'AEO T34 Non-Mfg 2022 Raw'!AA63</f>
        <v>4.1000000000000002E-2</v>
      </c>
      <c r="Y82" s="164">
        <f>'AEO T34 Non-Mfg 2022 Raw'!AB63</f>
        <v>4.1000000000000002E-2</v>
      </c>
      <c r="Z82" s="164">
        <f>'AEO T34 Non-Mfg 2022 Raw'!AC63</f>
        <v>4.1000000000000002E-2</v>
      </c>
      <c r="AA82" s="164">
        <f>'AEO T34 Non-Mfg 2022 Raw'!AD63</f>
        <v>4.1000000000000002E-2</v>
      </c>
      <c r="AB82" s="164">
        <f>'AEO T34 Non-Mfg 2022 Raw'!AE63</f>
        <v>4.1000000000000002E-2</v>
      </c>
      <c r="AC82" s="164">
        <f>'AEO T34 Non-Mfg 2022 Raw'!AF63</f>
        <v>4.1000000000000002E-2</v>
      </c>
      <c r="AD82" s="164">
        <f>'AEO T34 Non-Mfg 2022 Raw'!AG63</f>
        <v>4.1000000000000002E-2</v>
      </c>
      <c r="AE82" s="164">
        <f>'AEO T34 Non-Mfg 2022 Raw'!AH63</f>
        <v>4.1000000000000002E-2</v>
      </c>
      <c r="AF82" s="164">
        <f>'AEO T34 Non-Mfg 2022 Raw'!AI63</f>
        <v>4.1000000000000002E-2</v>
      </c>
      <c r="AG82" s="256">
        <f>'AEO T34 Non-Mfg 2022 Raw'!AJ63</f>
        <v>0</v>
      </c>
    </row>
    <row r="83" spans="1:34" ht="15" customHeight="1" x14ac:dyDescent="0.25">
      <c r="A83" s="38" t="s">
        <v>949</v>
      </c>
      <c r="B83" s="163" t="s">
        <v>569</v>
      </c>
      <c r="C83" s="164">
        <f>'AEO T34 Non-Mfg 2022 Raw'!F64</f>
        <v>0.58509999999999995</v>
      </c>
      <c r="D83" s="164">
        <f>'AEO T34 Non-Mfg 2022 Raw'!G64</f>
        <v>0.58509999999999995</v>
      </c>
      <c r="E83" s="164">
        <f>'AEO T34 Non-Mfg 2022 Raw'!H64</f>
        <v>0.58509999999999995</v>
      </c>
      <c r="F83" s="164">
        <f>'AEO T34 Non-Mfg 2022 Raw'!I64</f>
        <v>0.58509999999999995</v>
      </c>
      <c r="G83" s="164">
        <f>'AEO T34 Non-Mfg 2022 Raw'!J64</f>
        <v>0.58509999999999995</v>
      </c>
      <c r="H83" s="164">
        <f>'AEO T34 Non-Mfg 2022 Raw'!K64</f>
        <v>0.58509999999999995</v>
      </c>
      <c r="I83" s="164">
        <f>'AEO T34 Non-Mfg 2022 Raw'!L64</f>
        <v>0.58509999999999995</v>
      </c>
      <c r="J83" s="164">
        <f>'AEO T34 Non-Mfg 2022 Raw'!M64</f>
        <v>0.58509999999999995</v>
      </c>
      <c r="K83" s="164">
        <f>'AEO T34 Non-Mfg 2022 Raw'!N64</f>
        <v>0.58509999999999995</v>
      </c>
      <c r="L83" s="164">
        <f>'AEO T34 Non-Mfg 2022 Raw'!O64</f>
        <v>0.58509999999999995</v>
      </c>
      <c r="M83" s="164">
        <f>'AEO T34 Non-Mfg 2022 Raw'!P64</f>
        <v>0.58509999999999995</v>
      </c>
      <c r="N83" s="164">
        <f>'AEO T34 Non-Mfg 2022 Raw'!Q64</f>
        <v>0.58509999999999995</v>
      </c>
      <c r="O83" s="164">
        <f>'AEO T34 Non-Mfg 2022 Raw'!R64</f>
        <v>0.58509999999999995</v>
      </c>
      <c r="P83" s="164">
        <f>'AEO T34 Non-Mfg 2022 Raw'!S64</f>
        <v>0.58509999999999995</v>
      </c>
      <c r="Q83" s="164">
        <f>'AEO T34 Non-Mfg 2022 Raw'!T64</f>
        <v>0.58509999999999995</v>
      </c>
      <c r="R83" s="164">
        <f>'AEO T34 Non-Mfg 2022 Raw'!U64</f>
        <v>0.58509999999999995</v>
      </c>
      <c r="S83" s="164">
        <f>'AEO T34 Non-Mfg 2022 Raw'!V64</f>
        <v>0.58509999999999995</v>
      </c>
      <c r="T83" s="164">
        <f>'AEO T34 Non-Mfg 2022 Raw'!W64</f>
        <v>0.58509999999999995</v>
      </c>
      <c r="U83" s="164">
        <f>'AEO T34 Non-Mfg 2022 Raw'!X64</f>
        <v>0.58509999999999995</v>
      </c>
      <c r="V83" s="164">
        <f>'AEO T34 Non-Mfg 2022 Raw'!Y64</f>
        <v>0.58509999999999995</v>
      </c>
      <c r="W83" s="164">
        <f>'AEO T34 Non-Mfg 2022 Raw'!Z64</f>
        <v>0.58509999999999995</v>
      </c>
      <c r="X83" s="164">
        <f>'AEO T34 Non-Mfg 2022 Raw'!AA64</f>
        <v>0.58509999999999995</v>
      </c>
      <c r="Y83" s="164">
        <f>'AEO T34 Non-Mfg 2022 Raw'!AB64</f>
        <v>0.58509999999999995</v>
      </c>
      <c r="Z83" s="164">
        <f>'AEO T34 Non-Mfg 2022 Raw'!AC64</f>
        <v>0.58509999999999995</v>
      </c>
      <c r="AA83" s="164">
        <f>'AEO T34 Non-Mfg 2022 Raw'!AD64</f>
        <v>0.58509999999999995</v>
      </c>
      <c r="AB83" s="164">
        <f>'AEO T34 Non-Mfg 2022 Raw'!AE64</f>
        <v>0.58509999999999995</v>
      </c>
      <c r="AC83" s="164">
        <f>'AEO T34 Non-Mfg 2022 Raw'!AF64</f>
        <v>0.58509999999999995</v>
      </c>
      <c r="AD83" s="164">
        <f>'AEO T34 Non-Mfg 2022 Raw'!AG64</f>
        <v>0.58509999999999995</v>
      </c>
      <c r="AE83" s="164">
        <f>'AEO T34 Non-Mfg 2022 Raw'!AH64</f>
        <v>0.58509999999999995</v>
      </c>
      <c r="AF83" s="164">
        <f>'AEO T34 Non-Mfg 2022 Raw'!AI64</f>
        <v>0.58509999999999995</v>
      </c>
      <c r="AG83" s="256">
        <f>'AEO T34 Non-Mfg 2022 Raw'!AJ64</f>
        <v>0</v>
      </c>
    </row>
    <row r="84" spans="1:34" ht="15" customHeight="1" x14ac:dyDescent="0.25">
      <c r="A84" s="38" t="s">
        <v>948</v>
      </c>
      <c r="B84" s="162" t="s">
        <v>224</v>
      </c>
      <c r="C84" s="166">
        <f>'AEO T34 Non-Mfg 2022 Raw'!F65</f>
        <v>0.87481900000000001</v>
      </c>
      <c r="D84" s="166">
        <f>'AEO T34 Non-Mfg 2022 Raw'!G65</f>
        <v>0.876911</v>
      </c>
      <c r="E84" s="166">
        <f>'AEO T34 Non-Mfg 2022 Raw'!H65</f>
        <v>0.877772</v>
      </c>
      <c r="F84" s="166">
        <f>'AEO T34 Non-Mfg 2022 Raw'!I65</f>
        <v>0.87844500000000003</v>
      </c>
      <c r="G84" s="166">
        <f>'AEO T34 Non-Mfg 2022 Raw'!J65</f>
        <v>0.879112</v>
      </c>
      <c r="H84" s="166">
        <f>'AEO T34 Non-Mfg 2022 Raw'!K65</f>
        <v>0.87976200000000004</v>
      </c>
      <c r="I84" s="166">
        <f>'AEO T34 Non-Mfg 2022 Raw'!L65</f>
        <v>0.88041899999999995</v>
      </c>
      <c r="J84" s="166">
        <f>'AEO T34 Non-Mfg 2022 Raw'!M65</f>
        <v>0.881077</v>
      </c>
      <c r="K84" s="166">
        <f>'AEO T34 Non-Mfg 2022 Raw'!N65</f>
        <v>0.88173699999999999</v>
      </c>
      <c r="L84" s="166">
        <f>'AEO T34 Non-Mfg 2022 Raw'!O65</f>
        <v>0.88240399999999997</v>
      </c>
      <c r="M84" s="166">
        <f>'AEO T34 Non-Mfg 2022 Raw'!P65</f>
        <v>0.88308399999999998</v>
      </c>
      <c r="N84" s="166">
        <f>'AEO T34 Non-Mfg 2022 Raw'!Q65</f>
        <v>0.88339000000000001</v>
      </c>
      <c r="O84" s="166">
        <f>'AEO T34 Non-Mfg 2022 Raw'!R65</f>
        <v>0.88370499999999996</v>
      </c>
      <c r="P84" s="166">
        <f>'AEO T34 Non-Mfg 2022 Raw'!S65</f>
        <v>0.88402199999999997</v>
      </c>
      <c r="Q84" s="166">
        <f>'AEO T34 Non-Mfg 2022 Raw'!T65</f>
        <v>0.884297</v>
      </c>
      <c r="R84" s="166">
        <f>'AEO T34 Non-Mfg 2022 Raw'!U65</f>
        <v>0.88456500000000005</v>
      </c>
      <c r="S84" s="166">
        <f>'AEO T34 Non-Mfg 2022 Raw'!V65</f>
        <v>0.88483000000000001</v>
      </c>
      <c r="T84" s="166">
        <f>'AEO T34 Non-Mfg 2022 Raw'!W65</f>
        <v>0.88509599999999999</v>
      </c>
      <c r="U84" s="166">
        <f>'AEO T34 Non-Mfg 2022 Raw'!X65</f>
        <v>0.88535699999999995</v>
      </c>
      <c r="V84" s="166">
        <f>'AEO T34 Non-Mfg 2022 Raw'!Y65</f>
        <v>0.885625</v>
      </c>
      <c r="W84" s="166">
        <f>'AEO T34 Non-Mfg 2022 Raw'!Z65</f>
        <v>0.88589899999999999</v>
      </c>
      <c r="X84" s="166">
        <f>'AEO T34 Non-Mfg 2022 Raw'!AA65</f>
        <v>0.88618399999999997</v>
      </c>
      <c r="Y84" s="166">
        <f>'AEO T34 Non-Mfg 2022 Raw'!AB65</f>
        <v>0.88647900000000002</v>
      </c>
      <c r="Z84" s="166">
        <f>'AEO T34 Non-Mfg 2022 Raw'!AC65</f>
        <v>0.88678500000000005</v>
      </c>
      <c r="AA84" s="166">
        <f>'AEO T34 Non-Mfg 2022 Raw'!AD65</f>
        <v>0.88709899999999997</v>
      </c>
      <c r="AB84" s="166">
        <f>'AEO T34 Non-Mfg 2022 Raw'!AE65</f>
        <v>0.88742200000000004</v>
      </c>
      <c r="AC84" s="166">
        <f>'AEO T34 Non-Mfg 2022 Raw'!AF65</f>
        <v>0.88775499999999996</v>
      </c>
      <c r="AD84" s="166">
        <f>'AEO T34 Non-Mfg 2022 Raw'!AG65</f>
        <v>0.88809800000000005</v>
      </c>
      <c r="AE84" s="166">
        <f>'AEO T34 Non-Mfg 2022 Raw'!AH65</f>
        <v>0.88845099999999999</v>
      </c>
      <c r="AF84" s="166">
        <f>'AEO T34 Non-Mfg 2022 Raw'!AI65</f>
        <v>0.88881900000000003</v>
      </c>
      <c r="AG84" s="254">
        <f>'AEO T34 Non-Mfg 2022 Raw'!AJ65</f>
        <v>1E-3</v>
      </c>
    </row>
    <row r="85" spans="1:34" ht="12" customHeight="1" x14ac:dyDescent="0.25">
      <c r="B85" s="162" t="s">
        <v>232</v>
      </c>
      <c r="C85" s="248"/>
      <c r="D85" s="248"/>
      <c r="E85" s="248"/>
      <c r="F85" s="248"/>
      <c r="G85" s="248"/>
      <c r="H85" s="248"/>
      <c r="I85" s="248"/>
      <c r="J85" s="248"/>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126"/>
    </row>
    <row r="86" spans="1:34" ht="15" customHeight="1" x14ac:dyDescent="0.25">
      <c r="A86" s="38" t="s">
        <v>947</v>
      </c>
      <c r="B86" s="163" t="s">
        <v>230</v>
      </c>
      <c r="C86" s="164">
        <f>'AEO T34 Non-Mfg 2022 Raw'!F67</f>
        <v>6.4499999999999996E-4</v>
      </c>
      <c r="D86" s="164">
        <f>'AEO T34 Non-Mfg 2022 Raw'!G67</f>
        <v>6.4499999999999996E-4</v>
      </c>
      <c r="E86" s="164">
        <f>'AEO T34 Non-Mfg 2022 Raw'!H67</f>
        <v>6.4499999999999996E-4</v>
      </c>
      <c r="F86" s="164">
        <f>'AEO T34 Non-Mfg 2022 Raw'!I67</f>
        <v>6.4499999999999996E-4</v>
      </c>
      <c r="G86" s="164">
        <f>'AEO T34 Non-Mfg 2022 Raw'!J67</f>
        <v>6.4499999999999996E-4</v>
      </c>
      <c r="H86" s="164">
        <f>'AEO T34 Non-Mfg 2022 Raw'!K67</f>
        <v>6.4499999999999996E-4</v>
      </c>
      <c r="I86" s="164">
        <f>'AEO T34 Non-Mfg 2022 Raw'!L67</f>
        <v>6.4499999999999996E-4</v>
      </c>
      <c r="J86" s="164">
        <f>'AEO T34 Non-Mfg 2022 Raw'!M67</f>
        <v>6.4499999999999996E-4</v>
      </c>
      <c r="K86" s="164">
        <f>'AEO T34 Non-Mfg 2022 Raw'!N67</f>
        <v>6.4499999999999996E-4</v>
      </c>
      <c r="L86" s="164">
        <f>'AEO T34 Non-Mfg 2022 Raw'!O67</f>
        <v>6.4499999999999996E-4</v>
      </c>
      <c r="M86" s="164">
        <f>'AEO T34 Non-Mfg 2022 Raw'!P67</f>
        <v>6.4499999999999996E-4</v>
      </c>
      <c r="N86" s="164">
        <f>'AEO T34 Non-Mfg 2022 Raw'!Q67</f>
        <v>6.4499999999999996E-4</v>
      </c>
      <c r="O86" s="164">
        <f>'AEO T34 Non-Mfg 2022 Raw'!R67</f>
        <v>6.4499999999999996E-4</v>
      </c>
      <c r="P86" s="164">
        <f>'AEO T34 Non-Mfg 2022 Raw'!S67</f>
        <v>6.4499999999999996E-4</v>
      </c>
      <c r="Q86" s="164">
        <f>'AEO T34 Non-Mfg 2022 Raw'!T67</f>
        <v>6.4499999999999996E-4</v>
      </c>
      <c r="R86" s="164">
        <f>'AEO T34 Non-Mfg 2022 Raw'!U67</f>
        <v>6.4499999999999996E-4</v>
      </c>
      <c r="S86" s="164">
        <f>'AEO T34 Non-Mfg 2022 Raw'!V67</f>
        <v>6.4499999999999996E-4</v>
      </c>
      <c r="T86" s="164">
        <f>'AEO T34 Non-Mfg 2022 Raw'!W67</f>
        <v>6.4499999999999996E-4</v>
      </c>
      <c r="U86" s="164">
        <f>'AEO T34 Non-Mfg 2022 Raw'!X67</f>
        <v>6.4499999999999996E-4</v>
      </c>
      <c r="V86" s="164">
        <f>'AEO T34 Non-Mfg 2022 Raw'!Y67</f>
        <v>6.4499999999999996E-4</v>
      </c>
      <c r="W86" s="164">
        <f>'AEO T34 Non-Mfg 2022 Raw'!Z67</f>
        <v>6.4499999999999996E-4</v>
      </c>
      <c r="X86" s="164">
        <f>'AEO T34 Non-Mfg 2022 Raw'!AA67</f>
        <v>6.4499999999999996E-4</v>
      </c>
      <c r="Y86" s="164">
        <f>'AEO T34 Non-Mfg 2022 Raw'!AB67</f>
        <v>6.4499999999999996E-4</v>
      </c>
      <c r="Z86" s="164">
        <f>'AEO T34 Non-Mfg 2022 Raw'!AC67</f>
        <v>6.4499999999999996E-4</v>
      </c>
      <c r="AA86" s="164">
        <f>'AEO T34 Non-Mfg 2022 Raw'!AD67</f>
        <v>6.4499999999999996E-4</v>
      </c>
      <c r="AB86" s="164">
        <f>'AEO T34 Non-Mfg 2022 Raw'!AE67</f>
        <v>6.4499999999999996E-4</v>
      </c>
      <c r="AC86" s="164">
        <f>'AEO T34 Non-Mfg 2022 Raw'!AF67</f>
        <v>6.4499999999999996E-4</v>
      </c>
      <c r="AD86" s="164">
        <f>'AEO T34 Non-Mfg 2022 Raw'!AG67</f>
        <v>6.4499999999999996E-4</v>
      </c>
      <c r="AE86" s="164">
        <f>'AEO T34 Non-Mfg 2022 Raw'!AH67</f>
        <v>6.4499999999999996E-4</v>
      </c>
      <c r="AF86" s="164">
        <f>'AEO T34 Non-Mfg 2022 Raw'!AI67</f>
        <v>6.4499999999999996E-4</v>
      </c>
      <c r="AG86" s="256">
        <f>'AEO T34 Non-Mfg 2022 Raw'!AJ67</f>
        <v>0</v>
      </c>
    </row>
    <row r="87" spans="1:34" ht="15" customHeight="1" x14ac:dyDescent="0.25">
      <c r="A87" s="38" t="s">
        <v>946</v>
      </c>
      <c r="B87" s="163" t="s">
        <v>21</v>
      </c>
      <c r="C87" s="164">
        <f>'AEO T34 Non-Mfg 2022 Raw'!F68</f>
        <v>0.80058499999999999</v>
      </c>
      <c r="D87" s="164">
        <f>'AEO T34 Non-Mfg 2022 Raw'!G68</f>
        <v>0.80998199999999998</v>
      </c>
      <c r="E87" s="164">
        <f>'AEO T34 Non-Mfg 2022 Raw'!H68</f>
        <v>0.81270500000000001</v>
      </c>
      <c r="F87" s="164">
        <f>'AEO T34 Non-Mfg 2022 Raw'!I68</f>
        <v>0.81488499999999997</v>
      </c>
      <c r="G87" s="164">
        <f>'AEO T34 Non-Mfg 2022 Raw'!J68</f>
        <v>0.81708599999999998</v>
      </c>
      <c r="H87" s="164">
        <f>'AEO T34 Non-Mfg 2022 Raw'!K68</f>
        <v>0.81927700000000003</v>
      </c>
      <c r="I87" s="164">
        <f>'AEO T34 Non-Mfg 2022 Raw'!L68</f>
        <v>0.82153200000000004</v>
      </c>
      <c r="J87" s="164">
        <f>'AEO T34 Non-Mfg 2022 Raw'!M68</f>
        <v>0.82383099999999998</v>
      </c>
      <c r="K87" s="164">
        <f>'AEO T34 Non-Mfg 2022 Raw'!N68</f>
        <v>0.82618400000000003</v>
      </c>
      <c r="L87" s="164">
        <f>'AEO T34 Non-Mfg 2022 Raw'!O68</f>
        <v>0.8286</v>
      </c>
      <c r="M87" s="164">
        <f>'AEO T34 Non-Mfg 2022 Raw'!P68</f>
        <v>0.83110300000000004</v>
      </c>
      <c r="N87" s="164">
        <f>'AEO T34 Non-Mfg 2022 Raw'!Q68</f>
        <v>0.83232700000000004</v>
      </c>
      <c r="O87" s="164">
        <f>'AEO T34 Non-Mfg 2022 Raw'!R68</f>
        <v>0.83360100000000004</v>
      </c>
      <c r="P87" s="164">
        <f>'AEO T34 Non-Mfg 2022 Raw'!S68</f>
        <v>0.83489800000000003</v>
      </c>
      <c r="Q87" s="164">
        <f>'AEO T34 Non-Mfg 2022 Raw'!T68</f>
        <v>0.83604800000000001</v>
      </c>
      <c r="R87" s="164">
        <f>'AEO T34 Non-Mfg 2022 Raw'!U68</f>
        <v>0.83718999999999999</v>
      </c>
      <c r="S87" s="164">
        <f>'AEO T34 Non-Mfg 2022 Raw'!V68</f>
        <v>0.83833000000000002</v>
      </c>
      <c r="T87" s="164">
        <f>'AEO T34 Non-Mfg 2022 Raw'!W68</f>
        <v>0.83948900000000004</v>
      </c>
      <c r="U87" s="164">
        <f>'AEO T34 Non-Mfg 2022 Raw'!X68</f>
        <v>0.84063600000000005</v>
      </c>
      <c r="V87" s="164">
        <f>'AEO T34 Non-Mfg 2022 Raw'!Y68</f>
        <v>0.84182900000000005</v>
      </c>
      <c r="W87" s="164">
        <f>'AEO T34 Non-Mfg 2022 Raw'!Z68</f>
        <v>0.843059</v>
      </c>
      <c r="X87" s="164">
        <f>'AEO T34 Non-Mfg 2022 Raw'!AA68</f>
        <v>0.84434900000000002</v>
      </c>
      <c r="Y87" s="164">
        <f>'AEO T34 Non-Mfg 2022 Raw'!AB68</f>
        <v>0.84570100000000004</v>
      </c>
      <c r="Z87" s="164">
        <f>'AEO T34 Non-Mfg 2022 Raw'!AC68</f>
        <v>0.84711999999999998</v>
      </c>
      <c r="AA87" s="164">
        <f>'AEO T34 Non-Mfg 2022 Raw'!AD68</f>
        <v>0.84858999999999996</v>
      </c>
      <c r="AB87" s="164">
        <f>'AEO T34 Non-Mfg 2022 Raw'!AE68</f>
        <v>0.85011999999999999</v>
      </c>
      <c r="AC87" s="164">
        <f>'AEO T34 Non-Mfg 2022 Raw'!AF68</f>
        <v>0.85171799999999998</v>
      </c>
      <c r="AD87" s="164">
        <f>'AEO T34 Non-Mfg 2022 Raw'!AG68</f>
        <v>0.853383</v>
      </c>
      <c r="AE87" s="164">
        <f>'AEO T34 Non-Mfg 2022 Raw'!AH68</f>
        <v>0.85511999999999999</v>
      </c>
      <c r="AF87" s="164">
        <f>'AEO T34 Non-Mfg 2022 Raw'!AI68</f>
        <v>0.85694800000000004</v>
      </c>
      <c r="AG87" s="256">
        <f>'AEO T34 Non-Mfg 2022 Raw'!AJ68</f>
        <v>2E-3</v>
      </c>
    </row>
    <row r="88" spans="1:34" ht="15" customHeight="1" x14ac:dyDescent="0.25">
      <c r="A88" s="38" t="s">
        <v>945</v>
      </c>
      <c r="B88" s="163" t="s">
        <v>489</v>
      </c>
      <c r="C88" s="164">
        <f>'AEO T34 Non-Mfg 2022 Raw'!F69</f>
        <v>0.192774</v>
      </c>
      <c r="D88" s="164">
        <f>'AEO T34 Non-Mfg 2022 Raw'!G69</f>
        <v>0.192774</v>
      </c>
      <c r="E88" s="164">
        <f>'AEO T34 Non-Mfg 2022 Raw'!H69</f>
        <v>0.192774</v>
      </c>
      <c r="F88" s="164">
        <f>'AEO T34 Non-Mfg 2022 Raw'!I69</f>
        <v>0.192774</v>
      </c>
      <c r="G88" s="164">
        <f>'AEO T34 Non-Mfg 2022 Raw'!J69</f>
        <v>0.192774</v>
      </c>
      <c r="H88" s="164">
        <f>'AEO T34 Non-Mfg 2022 Raw'!K69</f>
        <v>0.192774</v>
      </c>
      <c r="I88" s="164">
        <f>'AEO T34 Non-Mfg 2022 Raw'!L69</f>
        <v>0.192774</v>
      </c>
      <c r="J88" s="164">
        <f>'AEO T34 Non-Mfg 2022 Raw'!M69</f>
        <v>0.192774</v>
      </c>
      <c r="K88" s="164">
        <f>'AEO T34 Non-Mfg 2022 Raw'!N69</f>
        <v>0.192774</v>
      </c>
      <c r="L88" s="164">
        <f>'AEO T34 Non-Mfg 2022 Raw'!O69</f>
        <v>0.192774</v>
      </c>
      <c r="M88" s="164">
        <f>'AEO T34 Non-Mfg 2022 Raw'!P69</f>
        <v>0.192774</v>
      </c>
      <c r="N88" s="164">
        <f>'AEO T34 Non-Mfg 2022 Raw'!Q69</f>
        <v>0.192774</v>
      </c>
      <c r="O88" s="164">
        <f>'AEO T34 Non-Mfg 2022 Raw'!R69</f>
        <v>0.192774</v>
      </c>
      <c r="P88" s="164">
        <f>'AEO T34 Non-Mfg 2022 Raw'!S69</f>
        <v>0.192774</v>
      </c>
      <c r="Q88" s="164">
        <f>'AEO T34 Non-Mfg 2022 Raw'!T69</f>
        <v>0.192774</v>
      </c>
      <c r="R88" s="164">
        <f>'AEO T34 Non-Mfg 2022 Raw'!U69</f>
        <v>0.192774</v>
      </c>
      <c r="S88" s="164">
        <f>'AEO T34 Non-Mfg 2022 Raw'!V69</f>
        <v>0.192774</v>
      </c>
      <c r="T88" s="164">
        <f>'AEO T34 Non-Mfg 2022 Raw'!W69</f>
        <v>0.192774</v>
      </c>
      <c r="U88" s="164">
        <f>'AEO T34 Non-Mfg 2022 Raw'!X69</f>
        <v>0.192774</v>
      </c>
      <c r="V88" s="164">
        <f>'AEO T34 Non-Mfg 2022 Raw'!Y69</f>
        <v>0.192774</v>
      </c>
      <c r="W88" s="164">
        <f>'AEO T34 Non-Mfg 2022 Raw'!Z69</f>
        <v>0.192774</v>
      </c>
      <c r="X88" s="164">
        <f>'AEO T34 Non-Mfg 2022 Raw'!AA69</f>
        <v>0.192774</v>
      </c>
      <c r="Y88" s="164">
        <f>'AEO T34 Non-Mfg 2022 Raw'!AB69</f>
        <v>0.192774</v>
      </c>
      <c r="Z88" s="164">
        <f>'AEO T34 Non-Mfg 2022 Raw'!AC69</f>
        <v>0.192774</v>
      </c>
      <c r="AA88" s="164">
        <f>'AEO T34 Non-Mfg 2022 Raw'!AD69</f>
        <v>0.192774</v>
      </c>
      <c r="AB88" s="164">
        <f>'AEO T34 Non-Mfg 2022 Raw'!AE69</f>
        <v>0.192774</v>
      </c>
      <c r="AC88" s="164">
        <f>'AEO T34 Non-Mfg 2022 Raw'!AF69</f>
        <v>0.192774</v>
      </c>
      <c r="AD88" s="164">
        <f>'AEO T34 Non-Mfg 2022 Raw'!AG69</f>
        <v>0.192774</v>
      </c>
      <c r="AE88" s="164">
        <f>'AEO T34 Non-Mfg 2022 Raw'!AH69</f>
        <v>0.192774</v>
      </c>
      <c r="AF88" s="164">
        <f>'AEO T34 Non-Mfg 2022 Raw'!AI69</f>
        <v>0.192774</v>
      </c>
      <c r="AG88" s="256">
        <f>'AEO T34 Non-Mfg 2022 Raw'!AJ69</f>
        <v>0</v>
      </c>
    </row>
    <row r="89" spans="1:34" ht="12" customHeight="1" x14ac:dyDescent="0.25">
      <c r="A89" s="38" t="s">
        <v>944</v>
      </c>
      <c r="B89" s="163" t="s">
        <v>569</v>
      </c>
      <c r="C89" s="164">
        <f>'AEO T34 Non-Mfg 2022 Raw'!F70</f>
        <v>2.393659</v>
      </c>
      <c r="D89" s="164">
        <f>'AEO T34 Non-Mfg 2022 Raw'!G70</f>
        <v>2.393659</v>
      </c>
      <c r="E89" s="164">
        <f>'AEO T34 Non-Mfg 2022 Raw'!H70</f>
        <v>2.393659</v>
      </c>
      <c r="F89" s="164">
        <f>'AEO T34 Non-Mfg 2022 Raw'!I70</f>
        <v>2.393659</v>
      </c>
      <c r="G89" s="164">
        <f>'AEO T34 Non-Mfg 2022 Raw'!J70</f>
        <v>2.393659</v>
      </c>
      <c r="H89" s="164">
        <f>'AEO T34 Non-Mfg 2022 Raw'!K70</f>
        <v>2.393659</v>
      </c>
      <c r="I89" s="164">
        <f>'AEO T34 Non-Mfg 2022 Raw'!L70</f>
        <v>2.393659</v>
      </c>
      <c r="J89" s="164">
        <f>'AEO T34 Non-Mfg 2022 Raw'!M70</f>
        <v>2.393659</v>
      </c>
      <c r="K89" s="164">
        <f>'AEO T34 Non-Mfg 2022 Raw'!N70</f>
        <v>2.393659</v>
      </c>
      <c r="L89" s="164">
        <f>'AEO T34 Non-Mfg 2022 Raw'!O70</f>
        <v>2.393659</v>
      </c>
      <c r="M89" s="164">
        <f>'AEO T34 Non-Mfg 2022 Raw'!P70</f>
        <v>2.393659</v>
      </c>
      <c r="N89" s="164">
        <f>'AEO T34 Non-Mfg 2022 Raw'!Q70</f>
        <v>2.393659</v>
      </c>
      <c r="O89" s="164">
        <f>'AEO T34 Non-Mfg 2022 Raw'!R70</f>
        <v>2.393659</v>
      </c>
      <c r="P89" s="164">
        <f>'AEO T34 Non-Mfg 2022 Raw'!S70</f>
        <v>2.393659</v>
      </c>
      <c r="Q89" s="164">
        <f>'AEO T34 Non-Mfg 2022 Raw'!T70</f>
        <v>2.393659</v>
      </c>
      <c r="R89" s="164">
        <f>'AEO T34 Non-Mfg 2022 Raw'!U70</f>
        <v>2.393659</v>
      </c>
      <c r="S89" s="164">
        <f>'AEO T34 Non-Mfg 2022 Raw'!V70</f>
        <v>2.393659</v>
      </c>
      <c r="T89" s="164">
        <f>'AEO T34 Non-Mfg 2022 Raw'!W70</f>
        <v>2.393659</v>
      </c>
      <c r="U89" s="164">
        <f>'AEO T34 Non-Mfg 2022 Raw'!X70</f>
        <v>2.393659</v>
      </c>
      <c r="V89" s="164">
        <f>'AEO T34 Non-Mfg 2022 Raw'!Y70</f>
        <v>2.393659</v>
      </c>
      <c r="W89" s="164">
        <f>'AEO T34 Non-Mfg 2022 Raw'!Z70</f>
        <v>2.393659</v>
      </c>
      <c r="X89" s="164">
        <f>'AEO T34 Non-Mfg 2022 Raw'!AA70</f>
        <v>2.393659</v>
      </c>
      <c r="Y89" s="164">
        <f>'AEO T34 Non-Mfg 2022 Raw'!AB70</f>
        <v>2.393659</v>
      </c>
      <c r="Z89" s="164">
        <f>'AEO T34 Non-Mfg 2022 Raw'!AC70</f>
        <v>2.393659</v>
      </c>
      <c r="AA89" s="164">
        <f>'AEO T34 Non-Mfg 2022 Raw'!AD70</f>
        <v>2.393659</v>
      </c>
      <c r="AB89" s="164">
        <f>'AEO T34 Non-Mfg 2022 Raw'!AE70</f>
        <v>2.393659</v>
      </c>
      <c r="AC89" s="164">
        <f>'AEO T34 Non-Mfg 2022 Raw'!AF70</f>
        <v>2.393659</v>
      </c>
      <c r="AD89" s="164">
        <f>'AEO T34 Non-Mfg 2022 Raw'!AG70</f>
        <v>2.393659</v>
      </c>
      <c r="AE89" s="164">
        <f>'AEO T34 Non-Mfg 2022 Raw'!AH70</f>
        <v>2.393659</v>
      </c>
      <c r="AF89" s="164">
        <f>'AEO T34 Non-Mfg 2022 Raw'!AI70</f>
        <v>2.393659</v>
      </c>
      <c r="AG89" s="256">
        <f>'AEO T34 Non-Mfg 2022 Raw'!AJ70</f>
        <v>0</v>
      </c>
    </row>
    <row r="90" spans="1:34" ht="15" customHeight="1" x14ac:dyDescent="0.25">
      <c r="A90" s="38" t="s">
        <v>943</v>
      </c>
      <c r="B90" s="162" t="s">
        <v>224</v>
      </c>
      <c r="C90" s="166">
        <f>'AEO T34 Non-Mfg 2022 Raw'!F71</f>
        <v>3.3876620000000002</v>
      </c>
      <c r="D90" s="166">
        <f>'AEO T34 Non-Mfg 2022 Raw'!G71</f>
        <v>3.3970590000000001</v>
      </c>
      <c r="E90" s="166">
        <f>'AEO T34 Non-Mfg 2022 Raw'!H71</f>
        <v>3.3997820000000001</v>
      </c>
      <c r="F90" s="166">
        <f>'AEO T34 Non-Mfg 2022 Raw'!I71</f>
        <v>3.4019620000000002</v>
      </c>
      <c r="G90" s="166">
        <f>'AEO T34 Non-Mfg 2022 Raw'!J71</f>
        <v>3.404163</v>
      </c>
      <c r="H90" s="166">
        <f>'AEO T34 Non-Mfg 2022 Raw'!K71</f>
        <v>3.4063539999999999</v>
      </c>
      <c r="I90" s="166">
        <f>'AEO T34 Non-Mfg 2022 Raw'!L71</f>
        <v>3.4086099999999999</v>
      </c>
      <c r="J90" s="166">
        <f>'AEO T34 Non-Mfg 2022 Raw'!M71</f>
        <v>3.4109080000000001</v>
      </c>
      <c r="K90" s="166">
        <f>'AEO T34 Non-Mfg 2022 Raw'!N71</f>
        <v>3.4132609999999999</v>
      </c>
      <c r="L90" s="166">
        <f>'AEO T34 Non-Mfg 2022 Raw'!O71</f>
        <v>3.4156780000000002</v>
      </c>
      <c r="M90" s="166">
        <f>'AEO T34 Non-Mfg 2022 Raw'!P71</f>
        <v>3.4181810000000001</v>
      </c>
      <c r="N90" s="166">
        <f>'AEO T34 Non-Mfg 2022 Raw'!Q71</f>
        <v>3.4194049999999998</v>
      </c>
      <c r="O90" s="166">
        <f>'AEO T34 Non-Mfg 2022 Raw'!R71</f>
        <v>3.4206780000000001</v>
      </c>
      <c r="P90" s="166">
        <f>'AEO T34 Non-Mfg 2022 Raw'!S71</f>
        <v>3.4219750000000002</v>
      </c>
      <c r="Q90" s="166">
        <f>'AEO T34 Non-Mfg 2022 Raw'!T71</f>
        <v>3.4231259999999999</v>
      </c>
      <c r="R90" s="166">
        <f>'AEO T34 Non-Mfg 2022 Raw'!U71</f>
        <v>3.4242669999999999</v>
      </c>
      <c r="S90" s="166">
        <f>'AEO T34 Non-Mfg 2022 Raw'!V71</f>
        <v>3.425408</v>
      </c>
      <c r="T90" s="166">
        <f>'AEO T34 Non-Mfg 2022 Raw'!W71</f>
        <v>3.4265659999999998</v>
      </c>
      <c r="U90" s="166">
        <f>'AEO T34 Non-Mfg 2022 Raw'!X71</f>
        <v>3.4277129999999998</v>
      </c>
      <c r="V90" s="166">
        <f>'AEO T34 Non-Mfg 2022 Raw'!Y71</f>
        <v>3.4289070000000001</v>
      </c>
      <c r="W90" s="166">
        <f>'AEO T34 Non-Mfg 2022 Raw'!Z71</f>
        <v>3.4301370000000002</v>
      </c>
      <c r="X90" s="166">
        <f>'AEO T34 Non-Mfg 2022 Raw'!AA71</f>
        <v>3.4314260000000001</v>
      </c>
      <c r="Y90" s="166">
        <f>'AEO T34 Non-Mfg 2022 Raw'!AB71</f>
        <v>3.4327779999999999</v>
      </c>
      <c r="Z90" s="166">
        <f>'AEO T34 Non-Mfg 2022 Raw'!AC71</f>
        <v>3.4341970000000002</v>
      </c>
      <c r="AA90" s="166">
        <f>'AEO T34 Non-Mfg 2022 Raw'!AD71</f>
        <v>3.435667</v>
      </c>
      <c r="AB90" s="166">
        <f>'AEO T34 Non-Mfg 2022 Raw'!AE71</f>
        <v>3.437198</v>
      </c>
      <c r="AC90" s="166">
        <f>'AEO T34 Non-Mfg 2022 Raw'!AF71</f>
        <v>3.438796</v>
      </c>
      <c r="AD90" s="166">
        <f>'AEO T34 Non-Mfg 2022 Raw'!AG71</f>
        <v>3.440461</v>
      </c>
      <c r="AE90" s="166">
        <f>'AEO T34 Non-Mfg 2022 Raw'!AH71</f>
        <v>3.4421970000000002</v>
      </c>
      <c r="AF90" s="166">
        <f>'AEO T34 Non-Mfg 2022 Raw'!AI71</f>
        <v>3.4440249999999999</v>
      </c>
      <c r="AG90" s="254">
        <f>'AEO T34 Non-Mfg 2022 Raw'!AJ71</f>
        <v>1E-3</v>
      </c>
    </row>
    <row r="91" spans="1:34" ht="15" customHeight="1" x14ac:dyDescent="0.25">
      <c r="B91" s="162" t="s">
        <v>233</v>
      </c>
      <c r="C91" s="248"/>
      <c r="D91" s="248"/>
      <c r="E91" s="248"/>
      <c r="F91" s="248"/>
      <c r="G91" s="248"/>
      <c r="H91" s="248"/>
      <c r="I91" s="248"/>
      <c r="J91" s="248"/>
      <c r="K91" s="248"/>
      <c r="L91" s="248"/>
      <c r="M91" s="248"/>
      <c r="N91" s="248"/>
      <c r="O91" s="248"/>
      <c r="P91" s="248"/>
      <c r="Q91" s="248"/>
      <c r="R91" s="248"/>
      <c r="S91" s="248"/>
      <c r="T91" s="248"/>
      <c r="U91" s="248"/>
      <c r="V91" s="248"/>
      <c r="W91" s="248"/>
      <c r="X91" s="248"/>
      <c r="Y91" s="248"/>
      <c r="Z91" s="248"/>
      <c r="AA91" s="248"/>
      <c r="AB91" s="248"/>
      <c r="AC91" s="248"/>
      <c r="AD91" s="248"/>
      <c r="AE91" s="248"/>
      <c r="AF91" s="248"/>
      <c r="AG91" s="126"/>
    </row>
    <row r="92" spans="1:34" ht="15" customHeight="1" x14ac:dyDescent="0.25">
      <c r="A92" s="38" t="s">
        <v>942</v>
      </c>
      <c r="B92" s="163" t="s">
        <v>234</v>
      </c>
      <c r="C92" s="164">
        <f>'AEO T34 Non-Mfg 2022 Raw'!F73</f>
        <v>1.148496</v>
      </c>
      <c r="D92" s="164">
        <f>'AEO T34 Non-Mfg 2022 Raw'!G73</f>
        <v>1.1492830000000001</v>
      </c>
      <c r="E92" s="164">
        <f>'AEO T34 Non-Mfg 2022 Raw'!H73</f>
        <v>1.1499790000000001</v>
      </c>
      <c r="F92" s="164">
        <f>'AEO T34 Non-Mfg 2022 Raw'!I73</f>
        <v>1.150528</v>
      </c>
      <c r="G92" s="164">
        <f>'AEO T34 Non-Mfg 2022 Raw'!J73</f>
        <v>1.151062</v>
      </c>
      <c r="H92" s="164">
        <f>'AEO T34 Non-Mfg 2022 Raw'!K73</f>
        <v>1.15158</v>
      </c>
      <c r="I92" s="164">
        <f>'AEO T34 Non-Mfg 2022 Raw'!L73</f>
        <v>1.152107</v>
      </c>
      <c r="J92" s="164">
        <f>'AEO T34 Non-Mfg 2022 Raw'!M73</f>
        <v>1.1526369999999999</v>
      </c>
      <c r="K92" s="164">
        <f>'AEO T34 Non-Mfg 2022 Raw'!N73</f>
        <v>1.1531720000000001</v>
      </c>
      <c r="L92" s="164">
        <f>'AEO T34 Non-Mfg 2022 Raw'!O73</f>
        <v>1.1537139999999999</v>
      </c>
      <c r="M92" s="164">
        <f>'AEO T34 Non-Mfg 2022 Raw'!P73</f>
        <v>1.1542669999999999</v>
      </c>
      <c r="N92" s="164">
        <f>'AEO T34 Non-Mfg 2022 Raw'!Q73</f>
        <v>1.154603</v>
      </c>
      <c r="O92" s="164">
        <f>'AEO T34 Non-Mfg 2022 Raw'!R73</f>
        <v>1.1549480000000001</v>
      </c>
      <c r="P92" s="164">
        <f>'AEO T34 Non-Mfg 2022 Raw'!S73</f>
        <v>1.1552960000000001</v>
      </c>
      <c r="Q92" s="164">
        <f>'AEO T34 Non-Mfg 2022 Raw'!T73</f>
        <v>1.1556219999999999</v>
      </c>
      <c r="R92" s="164">
        <f>'AEO T34 Non-Mfg 2022 Raw'!U73</f>
        <v>1.1559489999999999</v>
      </c>
      <c r="S92" s="164">
        <f>'AEO T34 Non-Mfg 2022 Raw'!V73</f>
        <v>1.1562749999999999</v>
      </c>
      <c r="T92" s="164">
        <f>'AEO T34 Non-Mfg 2022 Raw'!W73</f>
        <v>1.156606</v>
      </c>
      <c r="U92" s="164">
        <f>'AEO T34 Non-Mfg 2022 Raw'!X73</f>
        <v>1.1569309999999999</v>
      </c>
      <c r="V92" s="164">
        <f>'AEO T34 Non-Mfg 2022 Raw'!Y73</f>
        <v>1.1572659999999999</v>
      </c>
      <c r="W92" s="164">
        <f>'AEO T34 Non-Mfg 2022 Raw'!Z73</f>
        <v>1.1576059999999999</v>
      </c>
      <c r="X92" s="164">
        <f>'AEO T34 Non-Mfg 2022 Raw'!AA73</f>
        <v>1.157956</v>
      </c>
      <c r="Y92" s="164">
        <f>'AEO T34 Non-Mfg 2022 Raw'!AB73</f>
        <v>1.1583209999999999</v>
      </c>
      <c r="Z92" s="164">
        <f>'AEO T34 Non-Mfg 2022 Raw'!AC73</f>
        <v>1.1587000000000001</v>
      </c>
      <c r="AA92" s="164">
        <f>'AEO T34 Non-Mfg 2022 Raw'!AD73</f>
        <v>1.15909</v>
      </c>
      <c r="AB92" s="164">
        <f>'AEO T34 Non-Mfg 2022 Raw'!AE73</f>
        <v>1.159491</v>
      </c>
      <c r="AC92" s="164">
        <f>'AEO T34 Non-Mfg 2022 Raw'!AF73</f>
        <v>1.1599090000000001</v>
      </c>
      <c r="AD92" s="164">
        <f>'AEO T34 Non-Mfg 2022 Raw'!AG73</f>
        <v>1.160342</v>
      </c>
      <c r="AE92" s="164">
        <f>'AEO T34 Non-Mfg 2022 Raw'!AH73</f>
        <v>1.16079</v>
      </c>
      <c r="AF92" s="164">
        <f>'AEO T34 Non-Mfg 2022 Raw'!AI73</f>
        <v>1.161259</v>
      </c>
      <c r="AG92" s="256">
        <f>'AEO T34 Non-Mfg 2022 Raw'!AJ73</f>
        <v>0</v>
      </c>
    </row>
    <row r="93" spans="1:34" ht="15" customHeight="1" x14ac:dyDescent="0.25">
      <c r="A93" s="38" t="s">
        <v>941</v>
      </c>
      <c r="B93" s="163" t="s">
        <v>235</v>
      </c>
      <c r="C93" s="164">
        <f>'AEO T34 Non-Mfg 2022 Raw'!F74</f>
        <v>2.239166</v>
      </c>
      <c r="D93" s="164">
        <f>'AEO T34 Non-Mfg 2022 Raw'!G74</f>
        <v>2.247776</v>
      </c>
      <c r="E93" s="164">
        <f>'AEO T34 Non-Mfg 2022 Raw'!H74</f>
        <v>2.249803</v>
      </c>
      <c r="F93" s="164">
        <f>'AEO T34 Non-Mfg 2022 Raw'!I74</f>
        <v>2.2514340000000002</v>
      </c>
      <c r="G93" s="164">
        <f>'AEO T34 Non-Mfg 2022 Raw'!J74</f>
        <v>2.253101</v>
      </c>
      <c r="H93" s="164">
        <f>'AEO T34 Non-Mfg 2022 Raw'!K74</f>
        <v>2.254775</v>
      </c>
      <c r="I93" s="164">
        <f>'AEO T34 Non-Mfg 2022 Raw'!L74</f>
        <v>2.2565019999999998</v>
      </c>
      <c r="J93" s="164">
        <f>'AEO T34 Non-Mfg 2022 Raw'!M74</f>
        <v>2.2582710000000001</v>
      </c>
      <c r="K93" s="164">
        <f>'AEO T34 Non-Mfg 2022 Raw'!N74</f>
        <v>2.2600889999999998</v>
      </c>
      <c r="L93" s="164">
        <f>'AEO T34 Non-Mfg 2022 Raw'!O74</f>
        <v>2.2619639999999999</v>
      </c>
      <c r="M93" s="164">
        <f>'AEO T34 Non-Mfg 2022 Raw'!P74</f>
        <v>2.2639140000000002</v>
      </c>
      <c r="N93" s="164">
        <f>'AEO T34 Non-Mfg 2022 Raw'!Q74</f>
        <v>2.264802</v>
      </c>
      <c r="O93" s="164">
        <f>'AEO T34 Non-Mfg 2022 Raw'!R74</f>
        <v>2.26573</v>
      </c>
      <c r="P93" s="164">
        <f>'AEO T34 Non-Mfg 2022 Raw'!S74</f>
        <v>2.2666789999999999</v>
      </c>
      <c r="Q93" s="164">
        <f>'AEO T34 Non-Mfg 2022 Raw'!T74</f>
        <v>2.267503</v>
      </c>
      <c r="R93" s="164">
        <f>'AEO T34 Non-Mfg 2022 Raw'!U74</f>
        <v>2.268319</v>
      </c>
      <c r="S93" s="164">
        <f>'AEO T34 Non-Mfg 2022 Raw'!V74</f>
        <v>2.2691330000000001</v>
      </c>
      <c r="T93" s="164">
        <f>'AEO T34 Non-Mfg 2022 Raw'!W74</f>
        <v>2.2699600000000002</v>
      </c>
      <c r="U93" s="164">
        <f>'AEO T34 Non-Mfg 2022 Raw'!X74</f>
        <v>2.2707830000000002</v>
      </c>
      <c r="V93" s="164">
        <f>'AEO T34 Non-Mfg 2022 Raw'!Y74</f>
        <v>2.2716400000000001</v>
      </c>
      <c r="W93" s="164">
        <f>'AEO T34 Non-Mfg 2022 Raw'!Z74</f>
        <v>2.2725309999999999</v>
      </c>
      <c r="X93" s="164">
        <f>'AEO T34 Non-Mfg 2022 Raw'!AA74</f>
        <v>2.2734700000000001</v>
      </c>
      <c r="Y93" s="164">
        <f>'AEO T34 Non-Mfg 2022 Raw'!AB74</f>
        <v>2.274457</v>
      </c>
      <c r="Z93" s="164">
        <f>'AEO T34 Non-Mfg 2022 Raw'!AC74</f>
        <v>2.2754979999999998</v>
      </c>
      <c r="AA93" s="164">
        <f>'AEO T34 Non-Mfg 2022 Raw'!AD74</f>
        <v>2.2765780000000002</v>
      </c>
      <c r="AB93" s="164">
        <f>'AEO T34 Non-Mfg 2022 Raw'!AE74</f>
        <v>2.2777069999999999</v>
      </c>
      <c r="AC93" s="164">
        <f>'AEO T34 Non-Mfg 2022 Raw'!AF74</f>
        <v>2.278886</v>
      </c>
      <c r="AD93" s="164">
        <f>'AEO T34 Non-Mfg 2022 Raw'!AG74</f>
        <v>2.280119</v>
      </c>
      <c r="AE93" s="164">
        <f>'AEO T34 Non-Mfg 2022 Raw'!AH74</f>
        <v>2.2814070000000002</v>
      </c>
      <c r="AF93" s="164">
        <f>'AEO T34 Non-Mfg 2022 Raw'!AI74</f>
        <v>2.2827660000000001</v>
      </c>
      <c r="AG93" s="256">
        <f>'AEO T34 Non-Mfg 2022 Raw'!AJ74</f>
        <v>1E-3</v>
      </c>
    </row>
    <row r="94" spans="1:34" ht="15" customHeight="1" thickBot="1" x14ac:dyDescent="0.3">
      <c r="C94" s="248"/>
      <c r="D94" s="248"/>
      <c r="E94" s="248"/>
      <c r="F94" s="248"/>
      <c r="G94" s="248"/>
      <c r="H94" s="248"/>
      <c r="I94" s="248"/>
      <c r="J94" s="248"/>
      <c r="K94" s="248"/>
      <c r="L94" s="248"/>
      <c r="M94" s="248"/>
      <c r="N94" s="248"/>
      <c r="O94" s="248"/>
      <c r="P94" s="248"/>
      <c r="Q94" s="248"/>
      <c r="R94" s="248"/>
      <c r="S94" s="248"/>
      <c r="T94" s="248"/>
      <c r="U94" s="248"/>
      <c r="V94" s="248"/>
      <c r="W94" s="248"/>
      <c r="X94" s="248"/>
      <c r="Y94" s="248"/>
      <c r="Z94" s="248"/>
      <c r="AA94" s="248"/>
      <c r="AB94" s="248"/>
      <c r="AC94" s="248"/>
      <c r="AD94" s="248"/>
      <c r="AE94" s="248"/>
      <c r="AF94" s="248"/>
      <c r="AG94" s="126"/>
    </row>
    <row r="95" spans="1:34" ht="15" customHeight="1" x14ac:dyDescent="0.25">
      <c r="B95" s="261" t="s">
        <v>2161</v>
      </c>
      <c r="C95" s="262"/>
      <c r="D95" s="262"/>
      <c r="E95" s="262"/>
      <c r="F95" s="262"/>
      <c r="G95" s="262"/>
      <c r="H95" s="262"/>
      <c r="I95" s="262"/>
      <c r="J95" s="262"/>
      <c r="K95" s="262"/>
      <c r="L95" s="262"/>
      <c r="M95" s="262"/>
      <c r="N95" s="262"/>
      <c r="O95" s="262"/>
      <c r="P95" s="262"/>
      <c r="Q95" s="262"/>
      <c r="R95" s="262"/>
      <c r="S95" s="262"/>
      <c r="T95" s="262"/>
      <c r="U95" s="262"/>
      <c r="V95" s="262"/>
      <c r="W95" s="262"/>
      <c r="X95" s="262"/>
      <c r="Y95" s="262"/>
      <c r="Z95" s="262"/>
      <c r="AA95" s="262"/>
      <c r="AB95" s="262"/>
      <c r="AC95" s="262"/>
      <c r="AD95" s="262"/>
      <c r="AE95" s="262"/>
      <c r="AF95" s="262"/>
      <c r="AG95" s="262"/>
      <c r="AH95" s="223"/>
    </row>
    <row r="96" spans="1:34" ht="15" customHeight="1" x14ac:dyDescent="0.25">
      <c r="B96" s="32" t="s">
        <v>2162</v>
      </c>
    </row>
    <row r="97" spans="2:2" ht="12" customHeight="1" x14ac:dyDescent="0.25">
      <c r="B97" s="32" t="s">
        <v>2163</v>
      </c>
    </row>
    <row r="98" spans="2:2" ht="15" customHeight="1" x14ac:dyDescent="0.25">
      <c r="B98" s="32" t="s">
        <v>2145</v>
      </c>
    </row>
    <row r="99" spans="2:2" ht="15" customHeight="1" x14ac:dyDescent="0.25">
      <c r="B99" s="32" t="s">
        <v>2123</v>
      </c>
    </row>
    <row r="100" spans="2:2" ht="15" customHeight="1" x14ac:dyDescent="0.25">
      <c r="B100" s="32" t="s">
        <v>2164</v>
      </c>
    </row>
    <row r="101" spans="2:2" ht="15" customHeight="1" x14ac:dyDescent="0.25">
      <c r="B101" s="32" t="s">
        <v>2147</v>
      </c>
    </row>
    <row r="102" spans="2:2" ht="15" customHeight="1" x14ac:dyDescent="0.25">
      <c r="B102" s="32" t="s">
        <v>2125</v>
      </c>
    </row>
    <row r="103" spans="2:2" ht="15" customHeight="1" x14ac:dyDescent="0.25">
      <c r="B103" s="32" t="s">
        <v>2154</v>
      </c>
    </row>
    <row r="104" spans="2:2" ht="12" customHeight="1" x14ac:dyDescent="0.25">
      <c r="B104" s="32" t="s">
        <v>423</v>
      </c>
    </row>
    <row r="105" spans="2:2" ht="15" customHeight="1" x14ac:dyDescent="0.25">
      <c r="B105" s="32" t="s">
        <v>2127</v>
      </c>
    </row>
    <row r="106" spans="2:2" ht="15" customHeight="1" x14ac:dyDescent="0.25">
      <c r="B106" s="32" t="s">
        <v>2141</v>
      </c>
    </row>
    <row r="107" spans="2:2" ht="15" customHeight="1" x14ac:dyDescent="0.25">
      <c r="B107" s="32" t="s">
        <v>2142</v>
      </c>
    </row>
    <row r="108" spans="2:2" ht="15" customHeight="1" x14ac:dyDescent="0.25"/>
    <row r="109" spans="2:2" ht="15" customHeight="1" x14ac:dyDescent="0.25"/>
    <row r="110" spans="2:2" ht="12" customHeight="1" x14ac:dyDescent="0.25"/>
    <row r="111" spans="2:2" ht="15" customHeight="1" x14ac:dyDescent="0.25"/>
    <row r="112" spans="2:2" ht="15" customHeight="1" x14ac:dyDescent="0.25"/>
    <row r="113" ht="15" customHeight="1" x14ac:dyDescent="0.25"/>
    <row r="114" ht="12" customHeight="1" x14ac:dyDescent="0.25"/>
    <row r="115" ht="15" customHeight="1" x14ac:dyDescent="0.25"/>
    <row r="116" ht="15" customHeight="1" x14ac:dyDescent="0.25"/>
    <row r="117" ht="15" customHeight="1" x14ac:dyDescent="0.25"/>
    <row r="118" ht="15" customHeight="1" x14ac:dyDescent="0.25"/>
    <row r="119" ht="15" customHeight="1" x14ac:dyDescent="0.25"/>
    <row r="120" ht="12" customHeight="1" x14ac:dyDescent="0.25"/>
    <row r="121" ht="15" customHeight="1" x14ac:dyDescent="0.25"/>
    <row r="122" ht="15" customHeight="1" x14ac:dyDescent="0.25"/>
    <row r="123" ht="15" customHeight="1" x14ac:dyDescent="0.25"/>
    <row r="124" ht="15" customHeight="1" x14ac:dyDescent="0.25"/>
    <row r="125" ht="12"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spans="2:33" ht="15" customHeight="1" x14ac:dyDescent="0.25"/>
    <row r="146" spans="2:33" ht="15" customHeight="1" x14ac:dyDescent="0.25"/>
    <row r="147" spans="2:33" ht="15" customHeight="1" x14ac:dyDescent="0.25">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c r="AA147" s="259"/>
      <c r="AB147" s="259"/>
      <c r="AC147" s="259"/>
      <c r="AD147" s="259"/>
      <c r="AE147" s="259"/>
      <c r="AF147" s="259"/>
      <c r="AG147" s="259"/>
    </row>
    <row r="148" spans="2:33" ht="15" customHeight="1" x14ac:dyDescent="0.25"/>
    <row r="149" spans="2:33" ht="15" customHeight="1" x14ac:dyDescent="0.25"/>
    <row r="150" spans="2:33" ht="15" customHeight="1" x14ac:dyDescent="0.25"/>
    <row r="151" spans="2:33" ht="15" customHeight="1" x14ac:dyDescent="0.25"/>
    <row r="152" spans="2:33" ht="15" customHeight="1" x14ac:dyDescent="0.25"/>
    <row r="153" spans="2:33" ht="15" customHeight="1" x14ac:dyDescent="0.25"/>
    <row r="154" spans="2:33" ht="15" customHeight="1" x14ac:dyDescent="0.25"/>
    <row r="155" spans="2:33" ht="15" customHeight="1" x14ac:dyDescent="0.25"/>
    <row r="156" spans="2:33" ht="15" customHeight="1" x14ac:dyDescent="0.25"/>
    <row r="157" spans="2:33" ht="15" customHeight="1" x14ac:dyDescent="0.25"/>
    <row r="158" spans="2:33" ht="15" customHeight="1" x14ac:dyDescent="0.25"/>
    <row r="159" spans="2:33" ht="15" customHeight="1" x14ac:dyDescent="0.25"/>
    <row r="160" spans="2:33"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2"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2" customHeight="1" x14ac:dyDescent="0.25"/>
    <row r="226" ht="15" customHeight="1" x14ac:dyDescent="0.25"/>
    <row r="227" ht="12" customHeight="1" x14ac:dyDescent="0.25"/>
    <row r="228" ht="15" customHeight="1" x14ac:dyDescent="0.25"/>
    <row r="229" ht="15" customHeight="1" x14ac:dyDescent="0.25"/>
    <row r="230" ht="15" customHeight="1" x14ac:dyDescent="0.25"/>
    <row r="231" ht="15" customHeight="1" x14ac:dyDescent="0.25"/>
    <row r="232" ht="12" customHeight="1" x14ac:dyDescent="0.25"/>
    <row r="233" ht="15" customHeight="1" x14ac:dyDescent="0.25"/>
    <row r="234" ht="15" customHeight="1" x14ac:dyDescent="0.25"/>
    <row r="235" ht="15" customHeight="1" x14ac:dyDescent="0.25"/>
    <row r="236" ht="12" customHeight="1" x14ac:dyDescent="0.25"/>
    <row r="237" ht="15" customHeight="1" x14ac:dyDescent="0.25"/>
    <row r="238" ht="15" customHeight="1" x14ac:dyDescent="0.25"/>
    <row r="239" ht="15" customHeight="1" x14ac:dyDescent="0.25"/>
    <row r="240" ht="15" customHeight="1" x14ac:dyDescent="0.25"/>
    <row r="241" ht="12" customHeight="1" x14ac:dyDescent="0.25"/>
    <row r="242" ht="15" customHeight="1" x14ac:dyDescent="0.25"/>
    <row r="243" ht="15" customHeight="1" x14ac:dyDescent="0.25"/>
    <row r="244" ht="12" customHeight="1" x14ac:dyDescent="0.25"/>
    <row r="245" ht="15" customHeight="1" x14ac:dyDescent="0.25"/>
    <row r="246" ht="15" customHeight="1" x14ac:dyDescent="0.25"/>
    <row r="247" ht="15" customHeight="1" x14ac:dyDescent="0.25"/>
    <row r="248" ht="12" customHeight="1" x14ac:dyDescent="0.25"/>
    <row r="249" ht="15" customHeight="1" x14ac:dyDescent="0.25"/>
    <row r="250" ht="15" customHeight="1" x14ac:dyDescent="0.25"/>
    <row r="251" ht="15" customHeight="1" x14ac:dyDescent="0.25"/>
    <row r="252" ht="12" customHeight="1" x14ac:dyDescent="0.25"/>
    <row r="253" ht="15" customHeight="1" x14ac:dyDescent="0.25"/>
    <row r="254" ht="15" customHeight="1" x14ac:dyDescent="0.25"/>
    <row r="255" ht="12"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spans="2:33" ht="15" customHeight="1" x14ac:dyDescent="0.25"/>
    <row r="274" spans="2:33" ht="15" customHeight="1" x14ac:dyDescent="0.25"/>
    <row r="275" spans="2:33" ht="15" customHeight="1" x14ac:dyDescent="0.25"/>
    <row r="276" spans="2:33" ht="15" customHeight="1" x14ac:dyDescent="0.25"/>
    <row r="277" spans="2:33" ht="15" customHeight="1" x14ac:dyDescent="0.25"/>
    <row r="278" spans="2:33" ht="15" customHeight="1" x14ac:dyDescent="0.25"/>
    <row r="279" spans="2:33" ht="15" customHeight="1" x14ac:dyDescent="0.25"/>
    <row r="280" spans="2:33" ht="15" customHeight="1" x14ac:dyDescent="0.25"/>
    <row r="281" spans="2:33" ht="15" customHeight="1" x14ac:dyDescent="0.25"/>
    <row r="282" spans="2:33" ht="15" customHeight="1" x14ac:dyDescent="0.25"/>
    <row r="283" spans="2:33"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row>
    <row r="284" spans="2:33" ht="15" customHeight="1" x14ac:dyDescent="0.25"/>
    <row r="285" spans="2:33" ht="15" customHeight="1" x14ac:dyDescent="0.25"/>
    <row r="286" spans="2:33" ht="15" customHeight="1" x14ac:dyDescent="0.25"/>
    <row r="287" spans="2:33" ht="15" customHeight="1" x14ac:dyDescent="0.25"/>
    <row r="288" spans="2:3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2" customHeight="1" x14ac:dyDescent="0.25"/>
    <row r="323" ht="15" customHeight="1" x14ac:dyDescent="0.25"/>
    <row r="324" ht="12" customHeight="1" x14ac:dyDescent="0.25"/>
    <row r="325" ht="15" customHeight="1" x14ac:dyDescent="0.25"/>
    <row r="326" ht="12" customHeight="1" x14ac:dyDescent="0.25"/>
    <row r="327" ht="15" customHeight="1" x14ac:dyDescent="0.25"/>
    <row r="328" ht="15" customHeight="1" x14ac:dyDescent="0.25"/>
    <row r="329" ht="15" customHeight="1" x14ac:dyDescent="0.25"/>
    <row r="330" ht="15" customHeight="1" x14ac:dyDescent="0.25"/>
    <row r="331" ht="12"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spans="2:33" ht="15" customHeight="1" x14ac:dyDescent="0.25"/>
    <row r="354" spans="2:33" ht="15" customHeight="1" x14ac:dyDescent="0.25"/>
    <row r="355" spans="2:33" ht="15" customHeight="1" x14ac:dyDescent="0.25"/>
    <row r="356" spans="2:33" ht="15" customHeight="1" x14ac:dyDescent="0.25"/>
    <row r="357" spans="2:33" ht="15" customHeight="1" x14ac:dyDescent="0.25"/>
    <row r="358" spans="2:33" ht="15" customHeight="1" x14ac:dyDescent="0.25"/>
    <row r="359" spans="2:33" ht="15" customHeight="1" x14ac:dyDescent="0.25"/>
    <row r="360" spans="2:33" ht="15" customHeight="1" x14ac:dyDescent="0.25"/>
    <row r="361" spans="2:33" ht="15" customHeight="1" x14ac:dyDescent="0.25"/>
    <row r="362" spans="2:33" ht="15" customHeight="1" x14ac:dyDescent="0.25"/>
    <row r="363" spans="2:33" ht="15" customHeight="1" x14ac:dyDescent="0.25"/>
    <row r="364" spans="2:33" ht="15" customHeight="1" x14ac:dyDescent="0.25"/>
    <row r="365" spans="2:33" ht="12" customHeight="1" x14ac:dyDescent="0.25"/>
    <row r="366" spans="2:33" ht="15" customHeight="1" x14ac:dyDescent="0.25"/>
    <row r="367" spans="2:33" ht="15" customHeight="1" x14ac:dyDescent="0.25"/>
    <row r="368" spans="2:33"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row>
    <row r="369" ht="15" customHeight="1" x14ac:dyDescent="0.25"/>
    <row r="370" ht="15"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2"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2" customHeight="1" x14ac:dyDescent="0.25"/>
    <row r="492" ht="15" customHeight="1" x14ac:dyDescent="0.25"/>
    <row r="493" ht="15" customHeight="1" x14ac:dyDescent="0.25"/>
    <row r="494" ht="12"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2" customHeight="1" x14ac:dyDescent="0.25"/>
    <row r="509" ht="15" customHeight="1" x14ac:dyDescent="0.25"/>
    <row r="510" ht="15" customHeight="1" x14ac:dyDescent="0.25"/>
    <row r="511" ht="12" customHeight="1" x14ac:dyDescent="0.25"/>
    <row r="512" ht="12"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2"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2" customHeight="1" x14ac:dyDescent="0.25"/>
    <row r="544" ht="15" customHeight="1" x14ac:dyDescent="0.25"/>
    <row r="545" spans="2:33" ht="15" customHeight="1" x14ac:dyDescent="0.25"/>
    <row r="546" spans="2:33" ht="15" customHeight="1" x14ac:dyDescent="0.25"/>
    <row r="547" spans="2:33" ht="15" customHeight="1" x14ac:dyDescent="0.25"/>
    <row r="548" spans="2:33" ht="15" customHeight="1" x14ac:dyDescent="0.25"/>
    <row r="549" spans="2:33" ht="15" customHeight="1" x14ac:dyDescent="0.25"/>
    <row r="550" spans="2:33" ht="15" customHeight="1" x14ac:dyDescent="0.25"/>
    <row r="551" spans="2:33"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row>
    <row r="552" spans="2:33" ht="15" customHeight="1" x14ac:dyDescent="0.25"/>
    <row r="553" spans="2:33" ht="15" customHeight="1" x14ac:dyDescent="0.25"/>
    <row r="554" spans="2:33" ht="15" customHeight="1" x14ac:dyDescent="0.25"/>
    <row r="555" spans="2:33" ht="15" customHeight="1" x14ac:dyDescent="0.25"/>
    <row r="556" spans="2:33" ht="15" customHeight="1" x14ac:dyDescent="0.25"/>
    <row r="557" spans="2:33" ht="15" customHeight="1" x14ac:dyDescent="0.25"/>
    <row r="558" spans="2:33" ht="15" customHeight="1" x14ac:dyDescent="0.25"/>
    <row r="559" spans="2:33" ht="15" customHeight="1" x14ac:dyDescent="0.25"/>
    <row r="560" spans="2:33"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2"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2"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2" customHeight="1" x14ac:dyDescent="0.25"/>
    <row r="623" ht="15" customHeight="1" x14ac:dyDescent="0.25"/>
    <row r="624" ht="15" customHeight="1" x14ac:dyDescent="0.25"/>
    <row r="625" ht="12"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spans="2:33" ht="15" customHeight="1" x14ac:dyDescent="0.25"/>
    <row r="642" spans="2:33" ht="15" customHeight="1" x14ac:dyDescent="0.25"/>
    <row r="643" spans="2:33"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row>
    <row r="644" spans="2:33" ht="15" customHeight="1" x14ac:dyDescent="0.25"/>
    <row r="645" spans="2:33" ht="15" customHeight="1" x14ac:dyDescent="0.25"/>
    <row r="646" spans="2:33" ht="15" customHeight="1" x14ac:dyDescent="0.25"/>
    <row r="647" spans="2:33" ht="15" customHeight="1" x14ac:dyDescent="0.25"/>
    <row r="648" spans="2:33" ht="15" customHeight="1" x14ac:dyDescent="0.25"/>
    <row r="649" spans="2:33" ht="15" customHeight="1" x14ac:dyDescent="0.25"/>
    <row r="650" spans="2:33" ht="15" customHeight="1" x14ac:dyDescent="0.25"/>
    <row r="651" spans="2:33" ht="15" customHeight="1" x14ac:dyDescent="0.25"/>
    <row r="652" spans="2:33" ht="15" customHeight="1" x14ac:dyDescent="0.25"/>
    <row r="653" spans="2:33" ht="15" customHeight="1" x14ac:dyDescent="0.25"/>
    <row r="654" spans="2:33" ht="15" customHeight="1" x14ac:dyDescent="0.25"/>
    <row r="655" spans="2:33" ht="12" customHeight="1" x14ac:dyDescent="0.25"/>
    <row r="656" spans="2:33"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2"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2"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2" customHeight="1" x14ac:dyDescent="0.25"/>
    <row r="700" ht="15" customHeight="1" x14ac:dyDescent="0.25"/>
    <row r="701" ht="15" customHeight="1" x14ac:dyDescent="0.25"/>
    <row r="702" ht="12"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row>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2"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2"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2" customHeight="1" x14ac:dyDescent="0.25"/>
    <row r="790" ht="15" customHeight="1" x14ac:dyDescent="0.25"/>
    <row r="791" ht="15" customHeight="1" x14ac:dyDescent="0.25"/>
    <row r="792" ht="12"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spans="2:33" ht="15" customHeight="1" x14ac:dyDescent="0.25"/>
    <row r="802" spans="2:33" ht="15" customHeight="1" x14ac:dyDescent="0.25"/>
    <row r="803" spans="2:33" ht="15" customHeight="1" x14ac:dyDescent="0.25"/>
    <row r="804" spans="2:33" ht="15" customHeight="1" x14ac:dyDescent="0.25"/>
    <row r="805" spans="2:33" ht="15" customHeight="1" x14ac:dyDescent="0.25"/>
    <row r="806" spans="2:33" ht="15" customHeight="1" x14ac:dyDescent="0.25"/>
    <row r="807" spans="2:33" ht="15" customHeight="1" x14ac:dyDescent="0.25"/>
    <row r="808" spans="2:33" ht="15" customHeight="1" x14ac:dyDescent="0.25"/>
    <row r="809" spans="2:33" ht="15" customHeight="1" x14ac:dyDescent="0.25"/>
    <row r="810" spans="2:33"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row>
    <row r="811" spans="2:33" ht="15" customHeight="1" x14ac:dyDescent="0.25"/>
    <row r="812" spans="2:33" ht="15" customHeight="1" x14ac:dyDescent="0.25"/>
    <row r="813" spans="2:33" ht="15" customHeight="1" x14ac:dyDescent="0.25"/>
    <row r="814" spans="2:33" ht="15" customHeight="1" x14ac:dyDescent="0.25"/>
    <row r="815" spans="2:33" ht="15" customHeight="1" x14ac:dyDescent="0.25"/>
    <row r="816" spans="2:33"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2"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2"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2" customHeight="1" x14ac:dyDescent="0.25"/>
    <row r="869" ht="15" customHeight="1" x14ac:dyDescent="0.25"/>
    <row r="870" ht="15" customHeight="1" x14ac:dyDescent="0.25"/>
    <row r="871" ht="12"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row r="888" spans="2:33"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row>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2"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2"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2"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spans="2:33" ht="15" customHeight="1" x14ac:dyDescent="0.25"/>
    <row r="962" spans="2:33" ht="15" customHeight="1" x14ac:dyDescent="0.25"/>
    <row r="963" spans="2:33" ht="15" customHeight="1" x14ac:dyDescent="0.25"/>
    <row r="964" spans="2:33" ht="15" customHeight="1" x14ac:dyDescent="0.25"/>
    <row r="965" spans="2:33" ht="15" customHeight="1" x14ac:dyDescent="0.25"/>
    <row r="966" spans="2:33" ht="15" customHeight="1" x14ac:dyDescent="0.25"/>
    <row r="967" spans="2:33" ht="15" customHeight="1" x14ac:dyDescent="0.25"/>
    <row r="968" spans="2:33" ht="15" customHeight="1" x14ac:dyDescent="0.25"/>
    <row r="969" spans="2:33" ht="15" customHeight="1" x14ac:dyDescent="0.25"/>
    <row r="970" spans="2:33" ht="15" customHeight="1" x14ac:dyDescent="0.25"/>
    <row r="971" spans="2:33" ht="15" customHeight="1" x14ac:dyDescent="0.25"/>
    <row r="972" spans="2:33" ht="15" customHeight="1" x14ac:dyDescent="0.25"/>
    <row r="973" spans="2:33"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row>
    <row r="974" spans="2:33" ht="15" customHeight="1" x14ac:dyDescent="0.25"/>
    <row r="975" spans="2:33" ht="15" customHeight="1" x14ac:dyDescent="0.25"/>
    <row r="976" spans="2:33"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2"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2"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2" customHeight="1" x14ac:dyDescent="0.25"/>
    <row r="1054" ht="15" customHeight="1" x14ac:dyDescent="0.25"/>
    <row r="1055" ht="15" customHeight="1" x14ac:dyDescent="0.25"/>
    <row r="1056" ht="12"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spans="2:33" ht="15" customHeight="1" x14ac:dyDescent="0.25">
      <c r="B1073" s="259"/>
      <c r="C1073" s="259"/>
      <c r="D1073" s="259"/>
      <c r="E1073" s="259"/>
      <c r="F1073" s="259"/>
      <c r="G1073" s="259"/>
      <c r="H1073" s="259"/>
      <c r="I1073" s="259"/>
      <c r="J1073" s="259"/>
      <c r="K1073" s="259"/>
      <c r="L1073" s="259"/>
      <c r="M1073" s="259"/>
      <c r="N1073" s="259"/>
      <c r="O1073" s="259"/>
      <c r="P1073" s="259"/>
      <c r="Q1073" s="259"/>
      <c r="R1073" s="259"/>
      <c r="S1073" s="259"/>
      <c r="T1073" s="259"/>
      <c r="U1073" s="259"/>
      <c r="V1073" s="259"/>
      <c r="W1073" s="259"/>
      <c r="X1073" s="259"/>
      <c r="Y1073" s="259"/>
      <c r="Z1073" s="259"/>
      <c r="AA1073" s="259"/>
      <c r="AB1073" s="259"/>
      <c r="AC1073" s="259"/>
      <c r="AD1073" s="259"/>
      <c r="AE1073" s="259"/>
      <c r="AF1073" s="259"/>
      <c r="AG1073" s="259"/>
    </row>
    <row r="1074" spans="2:33" ht="15" customHeight="1" x14ac:dyDescent="0.25"/>
    <row r="1075" spans="2:33" ht="15" customHeight="1" x14ac:dyDescent="0.25"/>
    <row r="1076" spans="2:33" ht="15" customHeight="1" x14ac:dyDescent="0.25"/>
    <row r="1077" spans="2:33" ht="15" customHeight="1" x14ac:dyDescent="0.25"/>
    <row r="1078" spans="2:33" ht="15" customHeight="1" x14ac:dyDescent="0.25"/>
    <row r="1079" spans="2:33" ht="15" customHeight="1" x14ac:dyDescent="0.25"/>
    <row r="1080" spans="2:33" ht="15" customHeight="1" x14ac:dyDescent="0.25"/>
    <row r="1081" spans="2:33" ht="15" customHeight="1" x14ac:dyDescent="0.25"/>
    <row r="1082" spans="2:33" ht="15" customHeight="1" x14ac:dyDescent="0.25"/>
    <row r="1083" spans="2:33" ht="15" customHeight="1" x14ac:dyDescent="0.25"/>
    <row r="1084" spans="2:33" ht="15" customHeight="1" x14ac:dyDescent="0.25"/>
    <row r="1085" spans="2:33" ht="12" customHeight="1" x14ac:dyDescent="0.25"/>
    <row r="1086" spans="2:33" ht="12" customHeight="1" x14ac:dyDescent="0.25"/>
    <row r="1087" spans="2:33" ht="12" customHeight="1" x14ac:dyDescent="0.25"/>
    <row r="1088" spans="2:33" ht="12" customHeight="1" x14ac:dyDescent="0.25"/>
    <row r="1089" ht="12" customHeight="1" x14ac:dyDescent="0.25"/>
    <row r="1090" ht="12"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2"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2" customHeight="1" x14ac:dyDescent="0.25"/>
    <row r="1125" ht="15" customHeight="1" x14ac:dyDescent="0.25"/>
    <row r="1126" ht="15" customHeight="1" x14ac:dyDescent="0.25"/>
    <row r="1127" ht="12" customHeight="1" x14ac:dyDescent="0.25"/>
    <row r="1128" ht="12"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spans="2:33" ht="15" customHeight="1" x14ac:dyDescent="0.25"/>
    <row r="1138" spans="2:33" ht="15" customHeight="1" x14ac:dyDescent="0.25"/>
    <row r="1139" spans="2:33" ht="15" customHeight="1" x14ac:dyDescent="0.25"/>
    <row r="1140" spans="2:33" ht="15" customHeight="1" x14ac:dyDescent="0.25"/>
    <row r="1141" spans="2:33" ht="15" customHeight="1" x14ac:dyDescent="0.25"/>
    <row r="1142" spans="2:33" ht="15" customHeight="1" x14ac:dyDescent="0.25"/>
    <row r="1143" spans="2:33" ht="15" customHeight="1" x14ac:dyDescent="0.25"/>
    <row r="1144" spans="2:33" ht="15" customHeight="1" x14ac:dyDescent="0.25"/>
    <row r="1145" spans="2:33" ht="15" customHeight="1" x14ac:dyDescent="0.25">
      <c r="B1145" s="259"/>
      <c r="C1145" s="259"/>
      <c r="D1145" s="259"/>
      <c r="E1145" s="259"/>
      <c r="F1145" s="259"/>
      <c r="G1145" s="259"/>
      <c r="H1145" s="259"/>
      <c r="I1145" s="259"/>
      <c r="J1145" s="259"/>
      <c r="K1145" s="259"/>
      <c r="L1145" s="259"/>
      <c r="M1145" s="259"/>
      <c r="N1145" s="259"/>
      <c r="O1145" s="259"/>
      <c r="P1145" s="259"/>
      <c r="Q1145" s="259"/>
      <c r="R1145" s="259"/>
      <c r="S1145" s="259"/>
      <c r="T1145" s="259"/>
      <c r="U1145" s="259"/>
      <c r="V1145" s="259"/>
      <c r="W1145" s="259"/>
      <c r="X1145" s="259"/>
      <c r="Y1145" s="259"/>
      <c r="Z1145" s="259"/>
      <c r="AA1145" s="259"/>
      <c r="AB1145" s="259"/>
      <c r="AC1145" s="259"/>
      <c r="AD1145" s="259"/>
      <c r="AE1145" s="259"/>
      <c r="AF1145" s="259"/>
      <c r="AG1145" s="259"/>
    </row>
    <row r="1146" spans="2:33" ht="15" customHeight="1" x14ac:dyDescent="0.25"/>
    <row r="1147" spans="2:33" ht="15" customHeight="1" x14ac:dyDescent="0.25"/>
    <row r="1148" spans="2:33" ht="15" customHeight="1" x14ac:dyDescent="0.25"/>
    <row r="1149" spans="2:33" ht="15" customHeight="1" x14ac:dyDescent="0.25"/>
    <row r="1150" spans="2:33" ht="15" customHeight="1" x14ac:dyDescent="0.25"/>
    <row r="1151" spans="2:33" ht="15" customHeight="1" x14ac:dyDescent="0.25"/>
    <row r="1152" spans="2:33"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2"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2"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2"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2" customHeight="1" x14ac:dyDescent="0.25"/>
    <row r="1221" ht="12"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2"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2"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2"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2" customHeight="1" x14ac:dyDescent="0.25"/>
    <row r="1257" ht="12" customHeight="1" x14ac:dyDescent="0.25"/>
    <row r="1258" ht="15" customHeight="1" x14ac:dyDescent="0.25"/>
    <row r="1259" ht="15" customHeight="1" x14ac:dyDescent="0.25"/>
    <row r="1260" ht="15" customHeight="1" x14ac:dyDescent="0.25"/>
    <row r="1261" ht="12" customHeight="1" x14ac:dyDescent="0.25"/>
    <row r="1262" ht="15" customHeight="1" x14ac:dyDescent="0.25"/>
    <row r="1263" ht="15" customHeight="1" x14ac:dyDescent="0.25"/>
    <row r="1264" ht="15" customHeight="1" x14ac:dyDescent="0.25"/>
    <row r="1265" spans="2:33" ht="15" customHeight="1" x14ac:dyDescent="0.25"/>
    <row r="1266" spans="2:33" ht="15" customHeight="1" x14ac:dyDescent="0.25"/>
    <row r="1267" spans="2:33" ht="15" customHeight="1" x14ac:dyDescent="0.25"/>
    <row r="1268" spans="2:33" ht="15" customHeight="1" x14ac:dyDescent="0.25"/>
    <row r="1269" spans="2:33" ht="15" customHeight="1" x14ac:dyDescent="0.25"/>
    <row r="1270" spans="2:33" ht="15" customHeight="1" x14ac:dyDescent="0.25"/>
    <row r="1271" spans="2:33" ht="15" customHeight="1" x14ac:dyDescent="0.25"/>
    <row r="1272" spans="2:33" ht="15" customHeight="1" x14ac:dyDescent="0.25"/>
    <row r="1273" spans="2:33" ht="15" customHeight="1" x14ac:dyDescent="0.25"/>
    <row r="1274" spans="2:33" ht="15" customHeight="1" x14ac:dyDescent="0.25"/>
    <row r="1275" spans="2:33" ht="15" customHeight="1" x14ac:dyDescent="0.25"/>
    <row r="1276" spans="2:33" ht="15" customHeight="1" x14ac:dyDescent="0.25"/>
    <row r="1277" spans="2:33" ht="15" customHeight="1" x14ac:dyDescent="0.25"/>
    <row r="1278" spans="2:33" ht="15" customHeight="1" x14ac:dyDescent="0.25"/>
    <row r="1279" spans="2:33" ht="15" customHeight="1" x14ac:dyDescent="0.25">
      <c r="B1279" s="259"/>
      <c r="C1279" s="259"/>
      <c r="D1279" s="259"/>
      <c r="E1279" s="259"/>
      <c r="F1279" s="259"/>
      <c r="G1279" s="259"/>
      <c r="H1279" s="259"/>
      <c r="I1279" s="259"/>
      <c r="J1279" s="259"/>
      <c r="K1279" s="259"/>
      <c r="L1279" s="259"/>
      <c r="M1279" s="259"/>
      <c r="N1279" s="259"/>
      <c r="O1279" s="259"/>
      <c r="P1279" s="259"/>
      <c r="Q1279" s="259"/>
      <c r="R1279" s="259"/>
      <c r="S1279" s="259"/>
      <c r="T1279" s="259"/>
      <c r="U1279" s="259"/>
      <c r="V1279" s="259"/>
      <c r="W1279" s="259"/>
      <c r="X1279" s="259"/>
      <c r="Y1279" s="259"/>
      <c r="Z1279" s="259"/>
      <c r="AA1279" s="259"/>
      <c r="AB1279" s="259"/>
      <c r="AC1279" s="259"/>
      <c r="AD1279" s="259"/>
      <c r="AE1279" s="259"/>
      <c r="AF1279" s="259"/>
      <c r="AG1279" s="259"/>
    </row>
    <row r="1280" spans="2:33"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2"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2" customHeight="1" x14ac:dyDescent="0.25"/>
    <row r="1360" ht="12" customHeight="1" x14ac:dyDescent="0.25"/>
    <row r="1361" ht="15" customHeight="1" x14ac:dyDescent="0.25"/>
    <row r="1362" ht="15" customHeight="1" x14ac:dyDescent="0.25"/>
    <row r="1363" ht="15" customHeight="1" x14ac:dyDescent="0.25"/>
    <row r="1364" ht="15" customHeight="1" x14ac:dyDescent="0.25"/>
    <row r="1365" ht="12"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2"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2" customHeight="1" x14ac:dyDescent="0.25"/>
    <row r="1378" ht="12"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spans="2:33" ht="15" customHeight="1" x14ac:dyDescent="0.25"/>
    <row r="1394" spans="2:33" ht="15" customHeight="1" x14ac:dyDescent="0.25"/>
    <row r="1395" spans="2:33" ht="15" customHeight="1" x14ac:dyDescent="0.25"/>
    <row r="1396" spans="2:33" ht="15" customHeight="1" x14ac:dyDescent="0.25"/>
    <row r="1397" spans="2:33" ht="15" customHeight="1" x14ac:dyDescent="0.25">
      <c r="B1397" s="259"/>
      <c r="C1397" s="259"/>
      <c r="D1397" s="259"/>
      <c r="E1397" s="259"/>
      <c r="F1397" s="259"/>
      <c r="G1397" s="259"/>
      <c r="H1397" s="259"/>
      <c r="I1397" s="259"/>
      <c r="J1397" s="259"/>
      <c r="K1397" s="259"/>
      <c r="L1397" s="259"/>
      <c r="M1397" s="259"/>
      <c r="N1397" s="259"/>
      <c r="O1397" s="259"/>
      <c r="P1397" s="259"/>
      <c r="Q1397" s="259"/>
      <c r="R1397" s="259"/>
      <c r="S1397" s="259"/>
      <c r="T1397" s="259"/>
      <c r="U1397" s="259"/>
      <c r="V1397" s="259"/>
      <c r="W1397" s="259"/>
      <c r="X1397" s="259"/>
      <c r="Y1397" s="259"/>
      <c r="Z1397" s="259"/>
      <c r="AA1397" s="259"/>
      <c r="AB1397" s="259"/>
      <c r="AC1397" s="259"/>
      <c r="AD1397" s="259"/>
      <c r="AE1397" s="259"/>
      <c r="AF1397" s="259"/>
      <c r="AG1397" s="259"/>
    </row>
    <row r="1398" spans="2:33" ht="15" customHeight="1" x14ac:dyDescent="0.25"/>
    <row r="1399" spans="2:33" ht="15" customHeight="1" x14ac:dyDescent="0.25"/>
    <row r="1400" spans="2:33" ht="15" customHeight="1" x14ac:dyDescent="0.25"/>
    <row r="1401" spans="2:33" ht="15" customHeight="1" x14ac:dyDescent="0.25"/>
    <row r="1402" spans="2:33" ht="15" customHeight="1" x14ac:dyDescent="0.25"/>
    <row r="1403" spans="2:33" ht="15" customHeight="1" x14ac:dyDescent="0.25"/>
    <row r="1404" spans="2:33" ht="15" customHeight="1" x14ac:dyDescent="0.25"/>
    <row r="1405" spans="2:33" ht="15" customHeight="1" x14ac:dyDescent="0.25"/>
    <row r="1406" spans="2:33" ht="15" customHeight="1" x14ac:dyDescent="0.25"/>
    <row r="1407" spans="2:33" ht="15" customHeight="1" x14ac:dyDescent="0.25"/>
    <row r="1408" spans="2:33" ht="15"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2"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2"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2" customHeight="1" x14ac:dyDescent="0.25"/>
    <row r="1460" ht="15" customHeight="1" x14ac:dyDescent="0.25"/>
    <row r="1461" ht="12" customHeight="1" x14ac:dyDescent="0.25"/>
    <row r="1462" ht="12" customHeight="1" x14ac:dyDescent="0.25"/>
    <row r="1463" ht="15" customHeight="1" x14ac:dyDescent="0.25"/>
    <row r="1464" ht="15" customHeight="1" x14ac:dyDescent="0.25"/>
    <row r="1465" ht="15" customHeight="1" x14ac:dyDescent="0.25"/>
    <row r="1466" ht="15" customHeight="1" x14ac:dyDescent="0.25"/>
    <row r="1467" ht="12"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2"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2" customHeight="1" x14ac:dyDescent="0.25"/>
    <row r="1481" ht="12" customHeight="1" x14ac:dyDescent="0.25"/>
    <row r="1482" ht="15" customHeight="1" x14ac:dyDescent="0.25"/>
    <row r="1483" ht="12"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c r="B1501" s="259"/>
      <c r="C1501" s="259"/>
      <c r="D1501" s="259"/>
      <c r="E1501" s="259"/>
      <c r="F1501" s="259"/>
      <c r="G1501" s="259"/>
      <c r="H1501" s="259"/>
      <c r="I1501" s="259"/>
      <c r="J1501" s="259"/>
      <c r="K1501" s="259"/>
      <c r="L1501" s="259"/>
      <c r="M1501" s="259"/>
      <c r="N1501" s="259"/>
      <c r="O1501" s="259"/>
      <c r="P1501" s="259"/>
      <c r="Q1501" s="259"/>
      <c r="R1501" s="259"/>
      <c r="S1501" s="259"/>
      <c r="T1501" s="259"/>
      <c r="U1501" s="259"/>
      <c r="V1501" s="259"/>
      <c r="W1501" s="259"/>
      <c r="X1501" s="259"/>
      <c r="Y1501" s="259"/>
      <c r="Z1501" s="259"/>
      <c r="AA1501" s="259"/>
      <c r="AB1501" s="259"/>
      <c r="AC1501" s="259"/>
      <c r="AD1501" s="259"/>
      <c r="AE1501" s="259"/>
      <c r="AF1501" s="259"/>
      <c r="AG1501" s="259"/>
    </row>
    <row r="1502" spans="2:33" ht="15" customHeight="1" x14ac:dyDescent="0.25"/>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sheetData>
  <mergeCells count="15">
    <mergeCell ref="B1279:AG1279"/>
    <mergeCell ref="B1397:AG1397"/>
    <mergeCell ref="B1501:AG1501"/>
    <mergeCell ref="B719:AG719"/>
    <mergeCell ref="B810:AG810"/>
    <mergeCell ref="B888:AG888"/>
    <mergeCell ref="B973:AG973"/>
    <mergeCell ref="B1073:AG1073"/>
    <mergeCell ref="B1145:AG1145"/>
    <mergeCell ref="B643:AG643"/>
    <mergeCell ref="B95:AG95"/>
    <mergeCell ref="B147:AG147"/>
    <mergeCell ref="B283:AG283"/>
    <mergeCell ref="B368:AG368"/>
    <mergeCell ref="B551:AG55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E3CDD-A476-43DC-8A68-C94EEAB7EFCE}">
  <dimension ref="A1:AJ1476"/>
  <sheetViews>
    <sheetView topLeftCell="B40" workbookViewId="0">
      <selection activeCell="C39" sqref="C39:H39"/>
    </sheetView>
  </sheetViews>
  <sheetFormatPr defaultColWidth="8.7109375" defaultRowHeight="15" customHeight="1" x14ac:dyDescent="0.25"/>
  <cols>
    <col min="1" max="1" width="21.42578125" style="226" hidden="1" customWidth="1"/>
    <col min="2" max="2" width="46.7109375" style="226" customWidth="1"/>
    <col min="3" max="33" width="8.7109375" style="226"/>
    <col min="34" max="34" width="8.7109375" style="226" bestFit="1"/>
    <col min="35" max="16384" width="8.7109375" style="226"/>
  </cols>
  <sheetData>
    <row r="1" spans="1:36" ht="15" customHeight="1" thickBot="1" x14ac:dyDescent="0.3">
      <c r="B1" s="155" t="s">
        <v>2173</v>
      </c>
      <c r="C1" s="156">
        <v>2020</v>
      </c>
      <c r="D1" s="156">
        <v>2021</v>
      </c>
      <c r="E1" s="156">
        <v>2022</v>
      </c>
      <c r="F1" s="156">
        <v>2023</v>
      </c>
      <c r="G1" s="156">
        <v>2024</v>
      </c>
      <c r="H1" s="156">
        <v>2025</v>
      </c>
      <c r="I1" s="156">
        <v>2026</v>
      </c>
      <c r="J1" s="156">
        <v>2027</v>
      </c>
      <c r="K1" s="156">
        <v>2028</v>
      </c>
      <c r="L1" s="156">
        <v>2029</v>
      </c>
      <c r="M1" s="156">
        <v>2030</v>
      </c>
      <c r="N1" s="156">
        <v>2031</v>
      </c>
      <c r="O1" s="156">
        <v>2032</v>
      </c>
      <c r="P1" s="156">
        <v>2033</v>
      </c>
      <c r="Q1" s="156">
        <v>2034</v>
      </c>
      <c r="R1" s="156">
        <v>2035</v>
      </c>
      <c r="S1" s="156">
        <v>2036</v>
      </c>
      <c r="T1" s="156">
        <v>2037</v>
      </c>
      <c r="U1" s="156">
        <v>2038</v>
      </c>
      <c r="V1" s="156">
        <v>2039</v>
      </c>
      <c r="W1" s="156">
        <v>2040</v>
      </c>
      <c r="X1" s="156">
        <v>2041</v>
      </c>
      <c r="Y1" s="156">
        <v>2042</v>
      </c>
      <c r="Z1" s="156">
        <v>2043</v>
      </c>
      <c r="AA1" s="156">
        <v>2044</v>
      </c>
      <c r="AB1" s="156">
        <v>2045</v>
      </c>
      <c r="AC1" s="156">
        <v>2046</v>
      </c>
      <c r="AD1" s="156">
        <v>2047</v>
      </c>
      <c r="AE1" s="156">
        <v>2048</v>
      </c>
      <c r="AF1" s="156">
        <v>2049</v>
      </c>
      <c r="AG1" s="156">
        <v>2050</v>
      </c>
      <c r="AJ1" s="246" t="s">
        <v>2195</v>
      </c>
    </row>
    <row r="2" spans="1:36" ht="15" customHeight="1" thickTop="1" x14ac:dyDescent="0.25"/>
    <row r="3" spans="1:36" ht="15" customHeight="1" x14ac:dyDescent="0.25">
      <c r="C3" s="157" t="s">
        <v>85</v>
      </c>
      <c r="D3" s="157" t="s">
        <v>1985</v>
      </c>
    </row>
    <row r="4" spans="1:36" ht="15" customHeight="1" x14ac:dyDescent="0.25">
      <c r="C4" s="157" t="s">
        <v>86</v>
      </c>
      <c r="D4" s="157" t="s">
        <v>1986</v>
      </c>
      <c r="G4" s="157" t="s">
        <v>87</v>
      </c>
    </row>
    <row r="5" spans="1:36" ht="15" customHeight="1" x14ac:dyDescent="0.25">
      <c r="C5" s="157" t="s">
        <v>88</v>
      </c>
      <c r="D5" s="157" t="s">
        <v>1987</v>
      </c>
    </row>
    <row r="6" spans="1:36" ht="15" customHeight="1" x14ac:dyDescent="0.25">
      <c r="C6" s="157" t="s">
        <v>89</v>
      </c>
      <c r="E6" s="157" t="s">
        <v>1988</v>
      </c>
    </row>
    <row r="7" spans="1:36" x14ac:dyDescent="0.25"/>
    <row r="8" spans="1:36" x14ac:dyDescent="0.25"/>
    <row r="9" spans="1:36" x14ac:dyDescent="0.25"/>
    <row r="10" spans="1:36" ht="15" customHeight="1" x14ac:dyDescent="0.25">
      <c r="A10" s="38" t="s">
        <v>1003</v>
      </c>
      <c r="B10" s="159" t="s">
        <v>1002</v>
      </c>
      <c r="AH10" s="160" t="s">
        <v>1989</v>
      </c>
    </row>
    <row r="11" spans="1:36" ht="15" customHeight="1" x14ac:dyDescent="0.25">
      <c r="B11" s="155"/>
      <c r="AH11" s="160" t="s">
        <v>1990</v>
      </c>
    </row>
    <row r="12" spans="1:36"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160" t="s">
        <v>1991</v>
      </c>
    </row>
    <row r="13" spans="1:36" ht="15" customHeight="1" thickBot="1" x14ac:dyDescent="0.3">
      <c r="B13" s="156" t="s">
        <v>215</v>
      </c>
      <c r="C13" s="156">
        <v>2020</v>
      </c>
      <c r="D13" s="156">
        <v>2021</v>
      </c>
      <c r="E13" s="156">
        <v>2022</v>
      </c>
      <c r="F13" s="156">
        <v>2023</v>
      </c>
      <c r="G13" s="156">
        <v>2024</v>
      </c>
      <c r="H13" s="156">
        <v>2025</v>
      </c>
      <c r="I13" s="156">
        <v>2026</v>
      </c>
      <c r="J13" s="156">
        <v>2027</v>
      </c>
      <c r="K13" s="156">
        <v>2028</v>
      </c>
      <c r="L13" s="156">
        <v>2029</v>
      </c>
      <c r="M13" s="156">
        <v>2030</v>
      </c>
      <c r="N13" s="156">
        <v>2031</v>
      </c>
      <c r="O13" s="156">
        <v>2032</v>
      </c>
      <c r="P13" s="156">
        <v>2033</v>
      </c>
      <c r="Q13" s="156">
        <v>2034</v>
      </c>
      <c r="R13" s="156">
        <v>2035</v>
      </c>
      <c r="S13" s="156">
        <v>2036</v>
      </c>
      <c r="T13" s="156">
        <v>2037</v>
      </c>
      <c r="U13" s="156">
        <v>2038</v>
      </c>
      <c r="V13" s="156">
        <v>2039</v>
      </c>
      <c r="W13" s="156">
        <v>2040</v>
      </c>
      <c r="X13" s="156">
        <v>2041</v>
      </c>
      <c r="Y13" s="156">
        <v>2042</v>
      </c>
      <c r="Z13" s="156">
        <v>2043</v>
      </c>
      <c r="AA13" s="156">
        <v>2044</v>
      </c>
      <c r="AB13" s="156">
        <v>2045</v>
      </c>
      <c r="AC13" s="156">
        <v>2046</v>
      </c>
      <c r="AD13" s="156">
        <v>2047</v>
      </c>
      <c r="AE13" s="156">
        <v>2048</v>
      </c>
      <c r="AF13" s="156">
        <v>2049</v>
      </c>
      <c r="AG13" s="156">
        <v>2050</v>
      </c>
      <c r="AH13" s="161" t="s">
        <v>1992</v>
      </c>
    </row>
    <row r="14" spans="1:36" ht="15" customHeight="1" thickTop="1" x14ac:dyDescent="0.25"/>
    <row r="15" spans="1:36" ht="15" customHeight="1" x14ac:dyDescent="0.25">
      <c r="B15" s="162" t="s">
        <v>873</v>
      </c>
    </row>
    <row r="16" spans="1:36" ht="15" customHeight="1" x14ac:dyDescent="0.25">
      <c r="B16" s="162" t="s">
        <v>959</v>
      </c>
      <c r="AJ16" s="226" t="e">
        <f>C16/D16</f>
        <v>#DIV/0!</v>
      </c>
    </row>
    <row r="17" spans="1:36" ht="15" customHeight="1" x14ac:dyDescent="0.25">
      <c r="A17" s="38" t="s">
        <v>1001</v>
      </c>
      <c r="B17" s="163" t="s">
        <v>26</v>
      </c>
      <c r="C17" s="168">
        <v>5.5940999999999998E-2</v>
      </c>
      <c r="D17" s="168">
        <v>5.6873E-2</v>
      </c>
      <c r="E17" s="168">
        <v>5.8493000000000003E-2</v>
      </c>
      <c r="F17" s="168">
        <v>5.9804000000000003E-2</v>
      </c>
      <c r="G17" s="168">
        <v>5.9586E-2</v>
      </c>
      <c r="H17" s="168">
        <v>5.9258999999999999E-2</v>
      </c>
      <c r="I17" s="168">
        <v>5.8805999999999997E-2</v>
      </c>
      <c r="J17" s="168">
        <v>5.8233E-2</v>
      </c>
      <c r="K17" s="168">
        <v>5.6943000000000001E-2</v>
      </c>
      <c r="L17" s="168">
        <v>5.5574999999999999E-2</v>
      </c>
      <c r="M17" s="168">
        <v>5.4123999999999999E-2</v>
      </c>
      <c r="N17" s="168">
        <v>5.2593000000000001E-2</v>
      </c>
      <c r="O17" s="168">
        <v>5.0456000000000001E-2</v>
      </c>
      <c r="P17" s="168">
        <v>4.8266000000000003E-2</v>
      </c>
      <c r="Q17" s="168">
        <v>4.6025999999999997E-2</v>
      </c>
      <c r="R17" s="168">
        <v>4.3722999999999998E-2</v>
      </c>
      <c r="S17" s="168">
        <v>4.1362999999999997E-2</v>
      </c>
      <c r="T17" s="168">
        <v>3.8961999999999997E-2</v>
      </c>
      <c r="U17" s="168">
        <v>3.6491999999999997E-2</v>
      </c>
      <c r="V17" s="168">
        <v>3.3968999999999999E-2</v>
      </c>
      <c r="W17" s="168">
        <v>3.1399999999999997E-2</v>
      </c>
      <c r="X17" s="168">
        <v>2.8759E-2</v>
      </c>
      <c r="Y17" s="168">
        <v>2.6048000000000002E-2</v>
      </c>
      <c r="Z17" s="168">
        <v>2.3269999999999999E-2</v>
      </c>
      <c r="AA17" s="168">
        <v>2.0413000000000001E-2</v>
      </c>
      <c r="AB17" s="168">
        <v>1.8072999999999999E-2</v>
      </c>
      <c r="AC17" s="168">
        <v>1.8072999999999999E-2</v>
      </c>
      <c r="AD17" s="168">
        <v>1.8072999999999999E-2</v>
      </c>
      <c r="AE17" s="168">
        <v>1.8072999999999999E-2</v>
      </c>
      <c r="AF17" s="168">
        <v>1.8072999999999999E-2</v>
      </c>
      <c r="AG17" s="168">
        <v>1.8072999999999999E-2</v>
      </c>
      <c r="AH17" s="165">
        <v>-3.6962000000000002E-2</v>
      </c>
      <c r="AJ17" s="226">
        <f t="shared" ref="AJ17:AJ80" si="0">C17/D17</f>
        <v>0.98361261055333815</v>
      </c>
    </row>
    <row r="18" spans="1:36" ht="15" customHeight="1" x14ac:dyDescent="0.25">
      <c r="A18" s="38" t="s">
        <v>1000</v>
      </c>
      <c r="B18" s="163" t="s">
        <v>27</v>
      </c>
      <c r="C18" s="168">
        <v>352.72399899999999</v>
      </c>
      <c r="D18" s="168">
        <v>384.54864500000002</v>
      </c>
      <c r="E18" s="168">
        <v>396.74475100000001</v>
      </c>
      <c r="F18" s="168">
        <v>404.832245</v>
      </c>
      <c r="G18" s="168">
        <v>411.50674400000003</v>
      </c>
      <c r="H18" s="168">
        <v>418.57687399999998</v>
      </c>
      <c r="I18" s="168">
        <v>425.24084499999998</v>
      </c>
      <c r="J18" s="168">
        <v>431.70803799999999</v>
      </c>
      <c r="K18" s="168">
        <v>437.14672899999999</v>
      </c>
      <c r="L18" s="168">
        <v>442.74404900000002</v>
      </c>
      <c r="M18" s="168">
        <v>448.60613999999998</v>
      </c>
      <c r="N18" s="168">
        <v>454.61816399999998</v>
      </c>
      <c r="O18" s="168">
        <v>461.187073</v>
      </c>
      <c r="P18" s="168">
        <v>466.86706500000003</v>
      </c>
      <c r="Q18" s="168">
        <v>473.39788800000002</v>
      </c>
      <c r="R18" s="168">
        <v>479.93026700000001</v>
      </c>
      <c r="S18" s="168">
        <v>486.34069799999997</v>
      </c>
      <c r="T18" s="168">
        <v>492.98620599999998</v>
      </c>
      <c r="U18" s="168">
        <v>499.651703</v>
      </c>
      <c r="V18" s="168">
        <v>506.36877399999997</v>
      </c>
      <c r="W18" s="168">
        <v>512.93774399999995</v>
      </c>
      <c r="X18" s="168">
        <v>519.46252400000003</v>
      </c>
      <c r="Y18" s="168">
        <v>526.19433600000002</v>
      </c>
      <c r="Z18" s="168">
        <v>532.94262700000002</v>
      </c>
      <c r="AA18" s="168">
        <v>539.81500200000005</v>
      </c>
      <c r="AB18" s="168">
        <v>546.84094200000004</v>
      </c>
      <c r="AC18" s="168">
        <v>553.910034</v>
      </c>
      <c r="AD18" s="168">
        <v>561.09216300000003</v>
      </c>
      <c r="AE18" s="168">
        <v>568.50787400000002</v>
      </c>
      <c r="AF18" s="168">
        <v>576.07598900000005</v>
      </c>
      <c r="AG18" s="168">
        <v>583.81408699999997</v>
      </c>
      <c r="AH18" s="165">
        <v>1.6938000000000002E-2</v>
      </c>
      <c r="AJ18" s="226">
        <f t="shared" si="0"/>
        <v>0.91724155990719969</v>
      </c>
    </row>
    <row r="19" spans="1:36" ht="15" customHeight="1" x14ac:dyDescent="0.25">
      <c r="A19" s="38" t="s">
        <v>999</v>
      </c>
      <c r="B19" s="163" t="s">
        <v>63</v>
      </c>
      <c r="C19" s="168">
        <v>64.069457999999997</v>
      </c>
      <c r="D19" s="168">
        <v>53.744148000000003</v>
      </c>
      <c r="E19" s="168">
        <v>95.826110999999997</v>
      </c>
      <c r="F19" s="168">
        <v>97.020111</v>
      </c>
      <c r="G19" s="168">
        <v>98.262833000000001</v>
      </c>
      <c r="H19" s="168">
        <v>99.630095999999995</v>
      </c>
      <c r="I19" s="168">
        <v>100.88754299999999</v>
      </c>
      <c r="J19" s="168">
        <v>102.093018</v>
      </c>
      <c r="K19" s="168">
        <v>103.26297</v>
      </c>
      <c r="L19" s="168">
        <v>104.462677</v>
      </c>
      <c r="M19" s="168">
        <v>105.708572</v>
      </c>
      <c r="N19" s="168">
        <v>107.055397</v>
      </c>
      <c r="O19" s="168">
        <v>109.073669</v>
      </c>
      <c r="P19" s="168">
        <v>110.40992</v>
      </c>
      <c r="Q19" s="168">
        <v>112.042389</v>
      </c>
      <c r="R19" s="168">
        <v>113.707443</v>
      </c>
      <c r="S19" s="168">
        <v>115.324913</v>
      </c>
      <c r="T19" s="168">
        <v>117.153099</v>
      </c>
      <c r="U19" s="168">
        <v>118.992851</v>
      </c>
      <c r="V19" s="168">
        <v>120.831436</v>
      </c>
      <c r="W19" s="168">
        <v>122.59938</v>
      </c>
      <c r="X19" s="168">
        <v>124.28330200000001</v>
      </c>
      <c r="Y19" s="168">
        <v>126.01866099999999</v>
      </c>
      <c r="Z19" s="168">
        <v>127.761368</v>
      </c>
      <c r="AA19" s="168">
        <v>129.54251099999999</v>
      </c>
      <c r="AB19" s="168">
        <v>131.36646999999999</v>
      </c>
      <c r="AC19" s="168">
        <v>133.205353</v>
      </c>
      <c r="AD19" s="168">
        <v>135.069275</v>
      </c>
      <c r="AE19" s="168">
        <v>136.99252300000001</v>
      </c>
      <c r="AF19" s="168">
        <v>138.956177</v>
      </c>
      <c r="AG19" s="168">
        <v>140.96610999999999</v>
      </c>
      <c r="AH19" s="165">
        <v>2.6634000000000001E-2</v>
      </c>
      <c r="AJ19" s="226">
        <f t="shared" si="0"/>
        <v>1.1921197076191439</v>
      </c>
    </row>
    <row r="20" spans="1:36" ht="15" customHeight="1" x14ac:dyDescent="0.25">
      <c r="A20" s="38" t="s">
        <v>998</v>
      </c>
      <c r="B20" s="163" t="s">
        <v>28</v>
      </c>
      <c r="C20" s="168">
        <v>115.47451</v>
      </c>
      <c r="D20" s="168">
        <v>131.042145</v>
      </c>
      <c r="E20" s="168">
        <v>135.16082800000001</v>
      </c>
      <c r="F20" s="168">
        <v>137.75700399999999</v>
      </c>
      <c r="G20" s="168">
        <v>139.99389600000001</v>
      </c>
      <c r="H20" s="168">
        <v>142.35611</v>
      </c>
      <c r="I20" s="168">
        <v>144.549713</v>
      </c>
      <c r="J20" s="168">
        <v>146.66879299999999</v>
      </c>
      <c r="K20" s="168">
        <v>148.49328600000001</v>
      </c>
      <c r="L20" s="168">
        <v>150.40335099999999</v>
      </c>
      <c r="M20" s="168">
        <v>152.361053</v>
      </c>
      <c r="N20" s="168">
        <v>154.38215600000001</v>
      </c>
      <c r="O20" s="168">
        <v>156.68791200000001</v>
      </c>
      <c r="P20" s="168">
        <v>158.69143700000001</v>
      </c>
      <c r="Q20" s="168">
        <v>160.99026499999999</v>
      </c>
      <c r="R20" s="168">
        <v>163.273178</v>
      </c>
      <c r="S20" s="168">
        <v>165.51281700000001</v>
      </c>
      <c r="T20" s="168">
        <v>167.83586099999999</v>
      </c>
      <c r="U20" s="168">
        <v>170.16430700000001</v>
      </c>
      <c r="V20" s="168">
        <v>172.49920700000001</v>
      </c>
      <c r="W20" s="168">
        <v>174.80246</v>
      </c>
      <c r="X20" s="168">
        <v>177.093018</v>
      </c>
      <c r="Y20" s="168">
        <v>179.43833900000001</v>
      </c>
      <c r="Z20" s="168">
        <v>181.78630100000001</v>
      </c>
      <c r="AA20" s="168">
        <v>184.18525700000001</v>
      </c>
      <c r="AB20" s="168">
        <v>186.63372799999999</v>
      </c>
      <c r="AC20" s="168">
        <v>189.09286499999999</v>
      </c>
      <c r="AD20" s="168">
        <v>191.586365</v>
      </c>
      <c r="AE20" s="168">
        <v>194.154068</v>
      </c>
      <c r="AF20" s="168">
        <v>196.77207899999999</v>
      </c>
      <c r="AG20" s="168">
        <v>199.44811999999999</v>
      </c>
      <c r="AH20" s="165">
        <v>1.8384000000000001E-2</v>
      </c>
      <c r="AJ20" s="226">
        <f t="shared" si="0"/>
        <v>0.88120131122701018</v>
      </c>
    </row>
    <row r="21" spans="1:36" ht="15" customHeight="1" x14ac:dyDescent="0.25">
      <c r="A21" s="38" t="s">
        <v>997</v>
      </c>
      <c r="B21" s="163" t="s">
        <v>29</v>
      </c>
      <c r="C21" s="168">
        <v>58.266869</v>
      </c>
      <c r="D21" s="168">
        <v>42.531104999999997</v>
      </c>
      <c r="E21" s="168">
        <v>46.223545000000001</v>
      </c>
      <c r="F21" s="168">
        <v>49.513576999999998</v>
      </c>
      <c r="G21" s="168">
        <v>51.545166000000002</v>
      </c>
      <c r="H21" s="168">
        <v>53.651809999999998</v>
      </c>
      <c r="I21" s="168">
        <v>55.729560999999997</v>
      </c>
      <c r="J21" s="168">
        <v>57.805183</v>
      </c>
      <c r="K21" s="168">
        <v>59.173121999999999</v>
      </c>
      <c r="L21" s="168">
        <v>60.582031000000001</v>
      </c>
      <c r="M21" s="168">
        <v>62.041336000000001</v>
      </c>
      <c r="N21" s="168">
        <v>63.523353999999998</v>
      </c>
      <c r="O21" s="168">
        <v>64.348968999999997</v>
      </c>
      <c r="P21" s="168">
        <v>65.238067999999998</v>
      </c>
      <c r="Q21" s="168">
        <v>66.216887999999997</v>
      </c>
      <c r="R21" s="168">
        <v>67.186522999999994</v>
      </c>
      <c r="S21" s="168">
        <v>68.138808999999995</v>
      </c>
      <c r="T21" s="168">
        <v>69.064635999999993</v>
      </c>
      <c r="U21" s="168">
        <v>69.992560999999995</v>
      </c>
      <c r="V21" s="168">
        <v>70.936676000000006</v>
      </c>
      <c r="W21" s="168">
        <v>71.875320000000002</v>
      </c>
      <c r="X21" s="168">
        <v>72.841904</v>
      </c>
      <c r="Y21" s="168">
        <v>73.834885</v>
      </c>
      <c r="Z21" s="168">
        <v>74.828795999999997</v>
      </c>
      <c r="AA21" s="168">
        <v>75.842376999999999</v>
      </c>
      <c r="AB21" s="168">
        <v>76.876571999999996</v>
      </c>
      <c r="AC21" s="168">
        <v>77.915267999999998</v>
      </c>
      <c r="AD21" s="168">
        <v>78.969352999999998</v>
      </c>
      <c r="AE21" s="168">
        <v>80.055733000000004</v>
      </c>
      <c r="AF21" s="168">
        <v>81.163239000000004</v>
      </c>
      <c r="AG21" s="168">
        <v>82.294846000000007</v>
      </c>
      <c r="AH21" s="165">
        <v>1.1575999999999999E-2</v>
      </c>
      <c r="AJ21" s="226">
        <f t="shared" si="0"/>
        <v>1.3699824869351502</v>
      </c>
    </row>
    <row r="22" spans="1:36" ht="15" customHeight="1" x14ac:dyDescent="0.25">
      <c r="A22" s="38" t="s">
        <v>996</v>
      </c>
      <c r="B22" s="163" t="s">
        <v>62</v>
      </c>
      <c r="C22" s="168">
        <v>590.59075900000005</v>
      </c>
      <c r="D22" s="168">
        <v>611.92297399999995</v>
      </c>
      <c r="E22" s="168">
        <v>674.013733</v>
      </c>
      <c r="F22" s="168">
        <v>689.18273899999997</v>
      </c>
      <c r="G22" s="168">
        <v>701.36822500000005</v>
      </c>
      <c r="H22" s="168">
        <v>714.27417000000003</v>
      </c>
      <c r="I22" s="168">
        <v>726.46643100000006</v>
      </c>
      <c r="J22" s="168">
        <v>738.33325200000002</v>
      </c>
      <c r="K22" s="168">
        <v>748.13299600000005</v>
      </c>
      <c r="L22" s="168">
        <v>758.24774200000002</v>
      </c>
      <c r="M22" s="168">
        <v>768.77124000000003</v>
      </c>
      <c r="N22" s="168">
        <v>779.63171399999999</v>
      </c>
      <c r="O22" s="168">
        <v>791.34808299999997</v>
      </c>
      <c r="P22" s="168">
        <v>801.25469999999996</v>
      </c>
      <c r="Q22" s="168">
        <v>812.69348100000002</v>
      </c>
      <c r="R22" s="168">
        <v>824.14111300000002</v>
      </c>
      <c r="S22" s="168">
        <v>835.35858199999996</v>
      </c>
      <c r="T22" s="168">
        <v>847.07873500000005</v>
      </c>
      <c r="U22" s="168">
        <v>858.83789100000001</v>
      </c>
      <c r="V22" s="168">
        <v>870.67010500000004</v>
      </c>
      <c r="W22" s="168">
        <v>882.24627699999996</v>
      </c>
      <c r="X22" s="168">
        <v>893.70953399999996</v>
      </c>
      <c r="Y22" s="168">
        <v>905.51232900000002</v>
      </c>
      <c r="Z22" s="168">
        <v>917.34234600000002</v>
      </c>
      <c r="AA22" s="168">
        <v>929.40551800000003</v>
      </c>
      <c r="AB22" s="168">
        <v>941.73577899999998</v>
      </c>
      <c r="AC22" s="168">
        <v>954.14160200000003</v>
      </c>
      <c r="AD22" s="168">
        <v>966.735229</v>
      </c>
      <c r="AE22" s="168">
        <v>979.72820999999999</v>
      </c>
      <c r="AF22" s="168">
        <v>992.98559599999999</v>
      </c>
      <c r="AG22" s="168">
        <v>1006.54126</v>
      </c>
      <c r="AH22" s="165">
        <v>1.7930999999999999E-2</v>
      </c>
      <c r="AJ22" s="226">
        <f t="shared" si="0"/>
        <v>0.96513905196179162</v>
      </c>
    </row>
    <row r="23" spans="1:36" ht="15" customHeight="1" x14ac:dyDescent="0.25">
      <c r="A23" s="38" t="s">
        <v>995</v>
      </c>
      <c r="B23" s="163" t="s">
        <v>30</v>
      </c>
      <c r="C23" s="168">
        <v>196.31887800000001</v>
      </c>
      <c r="D23" s="168">
        <v>211.72984299999999</v>
      </c>
      <c r="E23" s="168">
        <v>213.97886700000001</v>
      </c>
      <c r="F23" s="168">
        <v>213.570404</v>
      </c>
      <c r="G23" s="168">
        <v>214.79208399999999</v>
      </c>
      <c r="H23" s="168">
        <v>216.147705</v>
      </c>
      <c r="I23" s="168">
        <v>217.18853799999999</v>
      </c>
      <c r="J23" s="168">
        <v>218.06691000000001</v>
      </c>
      <c r="K23" s="168">
        <v>219.57217399999999</v>
      </c>
      <c r="L23" s="168">
        <v>221.24086</v>
      </c>
      <c r="M23" s="168">
        <v>222.546066</v>
      </c>
      <c r="N23" s="168">
        <v>223.76738</v>
      </c>
      <c r="O23" s="168">
        <v>226.29367099999999</v>
      </c>
      <c r="P23" s="168">
        <v>228.47795099999999</v>
      </c>
      <c r="Q23" s="168">
        <v>230.95538300000001</v>
      </c>
      <c r="R23" s="168">
        <v>233.41116299999999</v>
      </c>
      <c r="S23" s="168">
        <v>235.83622700000001</v>
      </c>
      <c r="T23" s="168">
        <v>238.30607599999999</v>
      </c>
      <c r="U23" s="168">
        <v>240.78248600000001</v>
      </c>
      <c r="V23" s="168">
        <v>243.25166300000001</v>
      </c>
      <c r="W23" s="168">
        <v>245.643845</v>
      </c>
      <c r="X23" s="168">
        <v>248.039413</v>
      </c>
      <c r="Y23" s="168">
        <v>250.539322</v>
      </c>
      <c r="Z23" s="168">
        <v>253.051941</v>
      </c>
      <c r="AA23" s="168">
        <v>255.63194300000001</v>
      </c>
      <c r="AB23" s="168">
        <v>258.26367199999999</v>
      </c>
      <c r="AC23" s="168">
        <v>260.89859000000001</v>
      </c>
      <c r="AD23" s="168">
        <v>263.54827899999998</v>
      </c>
      <c r="AE23" s="168">
        <v>266.26174900000001</v>
      </c>
      <c r="AF23" s="168">
        <v>268.99969499999997</v>
      </c>
      <c r="AG23" s="168">
        <v>271.788544</v>
      </c>
      <c r="AH23" s="165">
        <v>1.0902E-2</v>
      </c>
      <c r="AJ23" s="226">
        <f t="shared" si="0"/>
        <v>0.92721401583431973</v>
      </c>
    </row>
    <row r="24" spans="1:36" ht="15" customHeight="1" x14ac:dyDescent="0.25">
      <c r="A24" s="38" t="s">
        <v>994</v>
      </c>
      <c r="B24" s="163" t="s">
        <v>31</v>
      </c>
      <c r="C24" s="168">
        <v>0</v>
      </c>
      <c r="D24" s="168">
        <v>0</v>
      </c>
      <c r="E24" s="168">
        <v>0</v>
      </c>
      <c r="F24" s="168">
        <v>0</v>
      </c>
      <c r="G24" s="168">
        <v>0</v>
      </c>
      <c r="H24" s="168">
        <v>0</v>
      </c>
      <c r="I24" s="168">
        <v>0</v>
      </c>
      <c r="J24" s="168">
        <v>0</v>
      </c>
      <c r="K24" s="168">
        <v>0</v>
      </c>
      <c r="L24" s="168">
        <v>0</v>
      </c>
      <c r="M24" s="168">
        <v>0</v>
      </c>
      <c r="N24" s="168">
        <v>0</v>
      </c>
      <c r="O24" s="168">
        <v>0</v>
      </c>
      <c r="P24" s="168">
        <v>0</v>
      </c>
      <c r="Q24" s="168">
        <v>0</v>
      </c>
      <c r="R24" s="168">
        <v>0</v>
      </c>
      <c r="S24" s="168">
        <v>0</v>
      </c>
      <c r="T24" s="168">
        <v>0</v>
      </c>
      <c r="U24" s="168">
        <v>0</v>
      </c>
      <c r="V24" s="168">
        <v>0</v>
      </c>
      <c r="W24" s="168">
        <v>0</v>
      </c>
      <c r="X24" s="168">
        <v>0</v>
      </c>
      <c r="Y24" s="168">
        <v>0</v>
      </c>
      <c r="Z24" s="168">
        <v>0</v>
      </c>
      <c r="AA24" s="168">
        <v>0</v>
      </c>
      <c r="AB24" s="168">
        <v>0</v>
      </c>
      <c r="AC24" s="168">
        <v>0</v>
      </c>
      <c r="AD24" s="168">
        <v>0</v>
      </c>
      <c r="AE24" s="168">
        <v>0</v>
      </c>
      <c r="AF24" s="168">
        <v>0</v>
      </c>
      <c r="AG24" s="168">
        <v>0</v>
      </c>
      <c r="AH24" s="165" t="s">
        <v>2017</v>
      </c>
      <c r="AJ24" s="226" t="e">
        <f t="shared" si="0"/>
        <v>#DIV/0!</v>
      </c>
    </row>
    <row r="25" spans="1:36" x14ac:dyDescent="0.25">
      <c r="A25" s="38" t="s">
        <v>993</v>
      </c>
      <c r="B25" s="163" t="s">
        <v>32</v>
      </c>
      <c r="C25" s="168">
        <v>115.350128</v>
      </c>
      <c r="D25" s="168">
        <v>119.72120700000001</v>
      </c>
      <c r="E25" s="168">
        <v>123.338745</v>
      </c>
      <c r="F25" s="168">
        <v>125.557091</v>
      </c>
      <c r="G25" s="168">
        <v>127.61209100000001</v>
      </c>
      <c r="H25" s="168">
        <v>129.790085</v>
      </c>
      <c r="I25" s="168">
        <v>131.84170499999999</v>
      </c>
      <c r="J25" s="168">
        <v>133.809494</v>
      </c>
      <c r="K25" s="168">
        <v>135.50820899999999</v>
      </c>
      <c r="L25" s="168">
        <v>137.342422</v>
      </c>
      <c r="M25" s="168">
        <v>139.235184</v>
      </c>
      <c r="N25" s="168">
        <v>141.08917199999999</v>
      </c>
      <c r="O25" s="168">
        <v>142.99823000000001</v>
      </c>
      <c r="P25" s="168">
        <v>145.029999</v>
      </c>
      <c r="Q25" s="168">
        <v>147.24617000000001</v>
      </c>
      <c r="R25" s="168">
        <v>149.478455</v>
      </c>
      <c r="S25" s="168">
        <v>151.67729199999999</v>
      </c>
      <c r="T25" s="168">
        <v>153.814697</v>
      </c>
      <c r="U25" s="168">
        <v>155.985916</v>
      </c>
      <c r="V25" s="168">
        <v>158.18893399999999</v>
      </c>
      <c r="W25" s="168">
        <v>160.340439</v>
      </c>
      <c r="X25" s="168">
        <v>162.563019</v>
      </c>
      <c r="Y25" s="168">
        <v>164.874405</v>
      </c>
      <c r="Z25" s="168">
        <v>167.196686</v>
      </c>
      <c r="AA25" s="168">
        <v>169.57489000000001</v>
      </c>
      <c r="AB25" s="168">
        <v>172.00393700000001</v>
      </c>
      <c r="AC25" s="168">
        <v>174.440247</v>
      </c>
      <c r="AD25" s="168">
        <v>176.906128</v>
      </c>
      <c r="AE25" s="168">
        <v>179.44700599999999</v>
      </c>
      <c r="AF25" s="168">
        <v>182.03582800000001</v>
      </c>
      <c r="AG25" s="168">
        <v>184.68447900000001</v>
      </c>
      <c r="AH25" s="165">
        <v>1.5813000000000001E-2</v>
      </c>
      <c r="AJ25" s="226">
        <f t="shared" si="0"/>
        <v>0.96348951777607783</v>
      </c>
    </row>
    <row r="26" spans="1:36" x14ac:dyDescent="0.25">
      <c r="A26" s="38" t="s">
        <v>992</v>
      </c>
      <c r="B26" s="163" t="s">
        <v>36</v>
      </c>
      <c r="C26" s="168">
        <v>250.74690200000001</v>
      </c>
      <c r="D26" s="168">
        <v>261.41314699999998</v>
      </c>
      <c r="E26" s="168">
        <v>271.96508799999998</v>
      </c>
      <c r="F26" s="168">
        <v>279.55603000000002</v>
      </c>
      <c r="G26" s="168">
        <v>285.40579200000002</v>
      </c>
      <c r="H26" s="168">
        <v>291.52593999999999</v>
      </c>
      <c r="I26" s="168">
        <v>297.27816799999999</v>
      </c>
      <c r="J26" s="168">
        <v>302.89205900000002</v>
      </c>
      <c r="K26" s="168">
        <v>307.46118200000001</v>
      </c>
      <c r="L26" s="168">
        <v>312.097351</v>
      </c>
      <c r="M26" s="168">
        <v>316.97686800000002</v>
      </c>
      <c r="N26" s="168">
        <v>321.96191399999998</v>
      </c>
      <c r="O26" s="168">
        <v>326.42907700000001</v>
      </c>
      <c r="P26" s="168">
        <v>330.99145499999997</v>
      </c>
      <c r="Q26" s="168">
        <v>336.029358</v>
      </c>
      <c r="R26" s="168">
        <v>341.05398600000001</v>
      </c>
      <c r="S26" s="168">
        <v>345.99731400000002</v>
      </c>
      <c r="T26" s="168">
        <v>350.87057499999997</v>
      </c>
      <c r="U26" s="168">
        <v>355.76977499999998</v>
      </c>
      <c r="V26" s="168">
        <v>360.748108</v>
      </c>
      <c r="W26" s="168">
        <v>365.72406000000001</v>
      </c>
      <c r="X26" s="168">
        <v>370.81710800000002</v>
      </c>
      <c r="Y26" s="168">
        <v>376.00900300000001</v>
      </c>
      <c r="Z26" s="168">
        <v>381.21038800000002</v>
      </c>
      <c r="AA26" s="168">
        <v>386.52697799999999</v>
      </c>
      <c r="AB26" s="168">
        <v>391.95806900000002</v>
      </c>
      <c r="AC26" s="168">
        <v>397.41262799999998</v>
      </c>
      <c r="AD26" s="168">
        <v>402.93908699999997</v>
      </c>
      <c r="AE26" s="168">
        <v>408.62301600000001</v>
      </c>
      <c r="AF26" s="168">
        <v>414.41757200000001</v>
      </c>
      <c r="AG26" s="168">
        <v>420.33978300000001</v>
      </c>
      <c r="AH26" s="165">
        <v>1.737E-2</v>
      </c>
      <c r="AJ26" s="226">
        <f t="shared" si="0"/>
        <v>0.95919774838256322</v>
      </c>
    </row>
    <row r="27" spans="1:36" x14ac:dyDescent="0.25">
      <c r="A27" s="38" t="s">
        <v>991</v>
      </c>
      <c r="B27" s="162" t="s">
        <v>35</v>
      </c>
      <c r="C27" s="233">
        <v>1153.0067140000001</v>
      </c>
      <c r="D27" s="233">
        <v>1204.7871090000001</v>
      </c>
      <c r="E27" s="233">
        <v>1283.2963870000001</v>
      </c>
      <c r="F27" s="233">
        <v>1307.8663329999999</v>
      </c>
      <c r="G27" s="233">
        <v>1329.178101</v>
      </c>
      <c r="H27" s="233">
        <v>1351.737793</v>
      </c>
      <c r="I27" s="233">
        <v>1372.7749020000001</v>
      </c>
      <c r="J27" s="233">
        <v>1393.1016850000001</v>
      </c>
      <c r="K27" s="233">
        <v>1410.674561</v>
      </c>
      <c r="L27" s="233">
        <v>1428.928467</v>
      </c>
      <c r="M27" s="233">
        <v>1447.529297</v>
      </c>
      <c r="N27" s="233">
        <v>1466.4501949999999</v>
      </c>
      <c r="O27" s="233">
        <v>1487.06897</v>
      </c>
      <c r="P27" s="233">
        <v>1505.75415</v>
      </c>
      <c r="Q27" s="233">
        <v>1526.924561</v>
      </c>
      <c r="R27" s="233">
        <v>1548.084717</v>
      </c>
      <c r="S27" s="233">
        <v>1568.869385</v>
      </c>
      <c r="T27" s="233">
        <v>1590.070068</v>
      </c>
      <c r="U27" s="233">
        <v>1611.3760990000001</v>
      </c>
      <c r="V27" s="233">
        <v>1632.8588870000001</v>
      </c>
      <c r="W27" s="233">
        <v>1653.9545900000001</v>
      </c>
      <c r="X27" s="233">
        <v>1675.1290280000001</v>
      </c>
      <c r="Y27" s="233">
        <v>1696.9350589999999</v>
      </c>
      <c r="Z27" s="233">
        <v>1718.8012699999999</v>
      </c>
      <c r="AA27" s="233">
        <v>1741.1392820000001</v>
      </c>
      <c r="AB27" s="233">
        <v>1763.9614260000001</v>
      </c>
      <c r="AC27" s="233">
        <v>1786.8930660000001</v>
      </c>
      <c r="AD27" s="233">
        <v>1810.1286620000001</v>
      </c>
      <c r="AE27" s="233">
        <v>1834.0600589999999</v>
      </c>
      <c r="AF27" s="233">
        <v>1858.4388429999999</v>
      </c>
      <c r="AG27" s="233">
        <v>1883.354004</v>
      </c>
      <c r="AH27" s="167">
        <v>1.6490999999999999E-2</v>
      </c>
      <c r="AJ27" s="226">
        <f t="shared" si="0"/>
        <v>0.95702112463422784</v>
      </c>
    </row>
    <row r="28" spans="1:36" x14ac:dyDescent="0.25">
      <c r="C28" s="226">
        <f>C26/C27</f>
        <v>0.21747219591645844</v>
      </c>
      <c r="D28" s="226">
        <f t="shared" ref="D28:F28" si="1">D26/D27</f>
        <v>0.21697870523944987</v>
      </c>
      <c r="E28" s="226">
        <f t="shared" si="1"/>
        <v>0.21192694903145548</v>
      </c>
      <c r="F28" s="226">
        <f t="shared" si="1"/>
        <v>0.21374969516858114</v>
      </c>
      <c r="AJ28" s="226">
        <f t="shared" si="0"/>
        <v>1.0022743737753619</v>
      </c>
    </row>
    <row r="29" spans="1:36" x14ac:dyDescent="0.25">
      <c r="B29" s="162" t="s">
        <v>957</v>
      </c>
      <c r="AJ29" s="226" t="e">
        <f t="shared" si="0"/>
        <v>#DIV/0!</v>
      </c>
    </row>
    <row r="30" spans="1:36" x14ac:dyDescent="0.25">
      <c r="A30" s="38" t="s">
        <v>990</v>
      </c>
      <c r="B30" s="163" t="s">
        <v>27</v>
      </c>
      <c r="C30" s="168">
        <v>539.06939699999998</v>
      </c>
      <c r="D30" s="168">
        <v>545.51898200000005</v>
      </c>
      <c r="E30" s="168">
        <v>555.32916299999999</v>
      </c>
      <c r="F30" s="168">
        <v>571.93682899999999</v>
      </c>
      <c r="G30" s="168">
        <v>588.60320999999999</v>
      </c>
      <c r="H30" s="168">
        <v>606.09124799999995</v>
      </c>
      <c r="I30" s="168">
        <v>621.07122800000002</v>
      </c>
      <c r="J30" s="168">
        <v>632.67590299999995</v>
      </c>
      <c r="K30" s="168">
        <v>640.83252000000005</v>
      </c>
      <c r="L30" s="168">
        <v>648.81805399999996</v>
      </c>
      <c r="M30" s="168">
        <v>657.79260299999999</v>
      </c>
      <c r="N30" s="168">
        <v>668.89538600000003</v>
      </c>
      <c r="O30" s="168">
        <v>678.64947500000005</v>
      </c>
      <c r="P30" s="168">
        <v>687.43402100000003</v>
      </c>
      <c r="Q30" s="168">
        <v>696.86578399999996</v>
      </c>
      <c r="R30" s="168">
        <v>707.16192599999999</v>
      </c>
      <c r="S30" s="168">
        <v>714.86352499999998</v>
      </c>
      <c r="T30" s="168">
        <v>721.775757</v>
      </c>
      <c r="U30" s="168">
        <v>730.94946300000004</v>
      </c>
      <c r="V30" s="168">
        <v>740.03387499999997</v>
      </c>
      <c r="W30" s="168">
        <v>750.70098900000005</v>
      </c>
      <c r="X30" s="168">
        <v>762.57269299999996</v>
      </c>
      <c r="Y30" s="168">
        <v>774.41094999999996</v>
      </c>
      <c r="Z30" s="168">
        <v>788.39465299999995</v>
      </c>
      <c r="AA30" s="168">
        <v>803.52899200000002</v>
      </c>
      <c r="AB30" s="168">
        <v>818.33764599999995</v>
      </c>
      <c r="AC30" s="168">
        <v>832.58459500000004</v>
      </c>
      <c r="AD30" s="168">
        <v>846.138733</v>
      </c>
      <c r="AE30" s="168">
        <v>860.97686799999997</v>
      </c>
      <c r="AF30" s="168">
        <v>877.08770800000002</v>
      </c>
      <c r="AG30" s="168">
        <v>894.08013900000003</v>
      </c>
      <c r="AH30" s="165">
        <v>1.7007999999999999E-2</v>
      </c>
      <c r="AJ30" s="226">
        <f t="shared" si="0"/>
        <v>0.98817715750906709</v>
      </c>
    </row>
    <row r="31" spans="1:36" x14ac:dyDescent="0.25">
      <c r="A31" s="38" t="s">
        <v>989</v>
      </c>
      <c r="B31" s="163" t="s">
        <v>63</v>
      </c>
      <c r="C31" s="168">
        <v>36.667316</v>
      </c>
      <c r="D31" s="168">
        <v>28.405833999999999</v>
      </c>
      <c r="E31" s="168">
        <v>57.940525000000001</v>
      </c>
      <c r="F31" s="168">
        <v>59.123477999999999</v>
      </c>
      <c r="G31" s="168">
        <v>60.585349999999998</v>
      </c>
      <c r="H31" s="168">
        <v>62.157210999999997</v>
      </c>
      <c r="I31" s="168">
        <v>63.469143000000003</v>
      </c>
      <c r="J31" s="168">
        <v>64.400138999999996</v>
      </c>
      <c r="K31" s="168">
        <v>65.085609000000005</v>
      </c>
      <c r="L31" s="168">
        <v>65.749343999999994</v>
      </c>
      <c r="M31" s="168">
        <v>66.518508999999995</v>
      </c>
      <c r="N31" s="168">
        <v>67.483917000000005</v>
      </c>
      <c r="O31" s="168">
        <v>68.444053999999994</v>
      </c>
      <c r="P31" s="168">
        <v>69.314323000000002</v>
      </c>
      <c r="Q31" s="168">
        <v>70.254272</v>
      </c>
      <c r="R31" s="168">
        <v>71.293587000000002</v>
      </c>
      <c r="S31" s="168">
        <v>72.050078999999997</v>
      </c>
      <c r="T31" s="168">
        <v>72.72345</v>
      </c>
      <c r="U31" s="168">
        <v>73.640495000000001</v>
      </c>
      <c r="V31" s="168">
        <v>74.527541999999997</v>
      </c>
      <c r="W31" s="168">
        <v>75.542488000000006</v>
      </c>
      <c r="X31" s="168">
        <v>76.677406000000005</v>
      </c>
      <c r="Y31" s="168">
        <v>77.84066</v>
      </c>
      <c r="Z31" s="168">
        <v>79.218811000000002</v>
      </c>
      <c r="AA31" s="168">
        <v>80.710220000000007</v>
      </c>
      <c r="AB31" s="168">
        <v>82.162315000000007</v>
      </c>
      <c r="AC31" s="168">
        <v>83.548157000000003</v>
      </c>
      <c r="AD31" s="168">
        <v>84.857155000000006</v>
      </c>
      <c r="AE31" s="168">
        <v>86.298064999999994</v>
      </c>
      <c r="AF31" s="168">
        <v>87.863433999999998</v>
      </c>
      <c r="AG31" s="168">
        <v>89.513183999999995</v>
      </c>
      <c r="AH31" s="165">
        <v>3.0197000000000002E-2</v>
      </c>
      <c r="AJ31" s="226">
        <f t="shared" si="0"/>
        <v>1.2908375089427053</v>
      </c>
    </row>
    <row r="32" spans="1:36" x14ac:dyDescent="0.25">
      <c r="A32" s="38" t="s">
        <v>988</v>
      </c>
      <c r="B32" s="163" t="s">
        <v>28</v>
      </c>
      <c r="C32" s="168">
        <v>85.789107999999999</v>
      </c>
      <c r="D32" s="168">
        <v>90.256821000000002</v>
      </c>
      <c r="E32" s="168">
        <v>91.650726000000006</v>
      </c>
      <c r="F32" s="168">
        <v>94.196762000000007</v>
      </c>
      <c r="G32" s="168">
        <v>96.873276000000004</v>
      </c>
      <c r="H32" s="168">
        <v>99.640884</v>
      </c>
      <c r="I32" s="168">
        <v>101.950233</v>
      </c>
      <c r="J32" s="168">
        <v>103.671722</v>
      </c>
      <c r="K32" s="168">
        <v>104.865143</v>
      </c>
      <c r="L32" s="168">
        <v>106.007767</v>
      </c>
      <c r="M32" s="168">
        <v>107.19972199999999</v>
      </c>
      <c r="N32" s="168">
        <v>108.709335</v>
      </c>
      <c r="O32" s="168">
        <v>110.022751</v>
      </c>
      <c r="P32" s="168">
        <v>111.16879299999999</v>
      </c>
      <c r="Q32" s="168">
        <v>112.43589</v>
      </c>
      <c r="R32" s="168">
        <v>113.838623</v>
      </c>
      <c r="S32" s="168">
        <v>114.811874</v>
      </c>
      <c r="T32" s="168">
        <v>115.64254</v>
      </c>
      <c r="U32" s="168">
        <v>116.83214599999999</v>
      </c>
      <c r="V32" s="168">
        <v>118.027931</v>
      </c>
      <c r="W32" s="168">
        <v>119.48851000000001</v>
      </c>
      <c r="X32" s="168">
        <v>121.14645400000001</v>
      </c>
      <c r="Y32" s="168">
        <v>122.76786</v>
      </c>
      <c r="Z32" s="168">
        <v>124.73419199999999</v>
      </c>
      <c r="AA32" s="168">
        <v>126.869316</v>
      </c>
      <c r="AB32" s="168">
        <v>128.959</v>
      </c>
      <c r="AC32" s="168">
        <v>130.959778</v>
      </c>
      <c r="AD32" s="168">
        <v>132.850235</v>
      </c>
      <c r="AE32" s="168">
        <v>134.935303</v>
      </c>
      <c r="AF32" s="168">
        <v>137.21669</v>
      </c>
      <c r="AG32" s="168">
        <v>139.64021299999999</v>
      </c>
      <c r="AH32" s="165">
        <v>1.6372000000000001E-2</v>
      </c>
      <c r="AJ32" s="226">
        <f t="shared" si="0"/>
        <v>0.95049999600584201</v>
      </c>
    </row>
    <row r="33" spans="1:36" x14ac:dyDescent="0.25">
      <c r="A33" s="38" t="s">
        <v>987</v>
      </c>
      <c r="B33" s="163" t="s">
        <v>986</v>
      </c>
      <c r="C33" s="168">
        <v>841.76995799999997</v>
      </c>
      <c r="D33" s="168">
        <v>868.48614499999996</v>
      </c>
      <c r="E33" s="168">
        <v>853.49688700000002</v>
      </c>
      <c r="F33" s="168">
        <v>856.84350600000005</v>
      </c>
      <c r="G33" s="168">
        <v>864.035889</v>
      </c>
      <c r="H33" s="168">
        <v>870.42193599999996</v>
      </c>
      <c r="I33" s="168">
        <v>874.78118900000004</v>
      </c>
      <c r="J33" s="168">
        <v>879.02056900000002</v>
      </c>
      <c r="K33" s="168">
        <v>884.53369099999998</v>
      </c>
      <c r="L33" s="168">
        <v>891.35925299999997</v>
      </c>
      <c r="M33" s="168">
        <v>899.99658199999999</v>
      </c>
      <c r="N33" s="168">
        <v>909.94091800000001</v>
      </c>
      <c r="O33" s="168">
        <v>920.13525400000003</v>
      </c>
      <c r="P33" s="168">
        <v>930.57147199999997</v>
      </c>
      <c r="Q33" s="168">
        <v>943.47674600000005</v>
      </c>
      <c r="R33" s="168">
        <v>954.66516100000001</v>
      </c>
      <c r="S33" s="168">
        <v>965.410034</v>
      </c>
      <c r="T33" s="168">
        <v>976.83056599999998</v>
      </c>
      <c r="U33" s="168">
        <v>989.823486</v>
      </c>
      <c r="V33" s="168">
        <v>998.16876200000002</v>
      </c>
      <c r="W33" s="168">
        <v>1010.3431399999999</v>
      </c>
      <c r="X33" s="168">
        <v>1023.081421</v>
      </c>
      <c r="Y33" s="168">
        <v>1036.6710210000001</v>
      </c>
      <c r="Z33" s="168">
        <v>1051.588501</v>
      </c>
      <c r="AA33" s="168">
        <v>1067.8553469999999</v>
      </c>
      <c r="AB33" s="168">
        <v>1084.823486</v>
      </c>
      <c r="AC33" s="168">
        <v>1102.693115</v>
      </c>
      <c r="AD33" s="168">
        <v>1121.461914</v>
      </c>
      <c r="AE33" s="168">
        <v>1140.7531739999999</v>
      </c>
      <c r="AF33" s="168">
        <v>1160.8095699999999</v>
      </c>
      <c r="AG33" s="168">
        <v>1181.4914550000001</v>
      </c>
      <c r="AH33" s="165">
        <v>1.1365E-2</v>
      </c>
      <c r="AJ33" s="226">
        <f t="shared" si="0"/>
        <v>0.96923821162397472</v>
      </c>
    </row>
    <row r="34" spans="1:36" x14ac:dyDescent="0.25">
      <c r="A34" s="38" t="s">
        <v>985</v>
      </c>
      <c r="B34" s="163" t="s">
        <v>29</v>
      </c>
      <c r="C34" s="168">
        <v>88.161124999999998</v>
      </c>
      <c r="D34" s="168">
        <v>59.657684000000003</v>
      </c>
      <c r="E34" s="168">
        <v>63.873856000000004</v>
      </c>
      <c r="F34" s="168">
        <v>68.996100999999996</v>
      </c>
      <c r="G34" s="168">
        <v>72.685226</v>
      </c>
      <c r="H34" s="168">
        <v>76.555931000000001</v>
      </c>
      <c r="I34" s="168">
        <v>80.160965000000004</v>
      </c>
      <c r="J34" s="168">
        <v>83.370475999999996</v>
      </c>
      <c r="K34" s="168">
        <v>85.307830999999993</v>
      </c>
      <c r="L34" s="168">
        <v>87.229918999999995</v>
      </c>
      <c r="M34" s="168">
        <v>89.298164</v>
      </c>
      <c r="N34" s="168">
        <v>91.674582999999998</v>
      </c>
      <c r="O34" s="168">
        <v>92.994636999999997</v>
      </c>
      <c r="P34" s="168">
        <v>94.175888</v>
      </c>
      <c r="Q34" s="168">
        <v>95.463302999999996</v>
      </c>
      <c r="R34" s="168">
        <v>96.864966999999993</v>
      </c>
      <c r="S34" s="168">
        <v>97.902512000000002</v>
      </c>
      <c r="T34" s="168">
        <v>98.823502000000005</v>
      </c>
      <c r="U34" s="168">
        <v>100.058029</v>
      </c>
      <c r="V34" s="168">
        <v>101.29231299999999</v>
      </c>
      <c r="W34" s="168">
        <v>102.764824</v>
      </c>
      <c r="X34" s="168">
        <v>104.405716</v>
      </c>
      <c r="Y34" s="168">
        <v>106.02003499999999</v>
      </c>
      <c r="Z34" s="168">
        <v>107.934883</v>
      </c>
      <c r="AA34" s="168">
        <v>110.009552</v>
      </c>
      <c r="AB34" s="168">
        <v>112.03761299999999</v>
      </c>
      <c r="AC34" s="168">
        <v>113.98730500000001</v>
      </c>
      <c r="AD34" s="168">
        <v>115.83839399999999</v>
      </c>
      <c r="AE34" s="168">
        <v>117.864594</v>
      </c>
      <c r="AF34" s="168">
        <v>120.06729900000001</v>
      </c>
      <c r="AG34" s="168">
        <v>122.39144899999999</v>
      </c>
      <c r="AH34" s="165">
        <v>1.0995E-2</v>
      </c>
      <c r="AJ34" s="226">
        <f t="shared" si="0"/>
        <v>1.4777832307402345</v>
      </c>
    </row>
    <row r="35" spans="1:36" x14ac:dyDescent="0.25">
      <c r="A35" s="38" t="s">
        <v>984</v>
      </c>
      <c r="B35" s="163" t="s">
        <v>62</v>
      </c>
      <c r="C35" s="168">
        <v>1591.456909</v>
      </c>
      <c r="D35" s="168">
        <v>1592.325439</v>
      </c>
      <c r="E35" s="168">
        <v>1622.291138</v>
      </c>
      <c r="F35" s="168">
        <v>1651.0966800000001</v>
      </c>
      <c r="G35" s="168">
        <v>1682.782837</v>
      </c>
      <c r="H35" s="168">
        <v>1714.8671879999999</v>
      </c>
      <c r="I35" s="168">
        <v>1741.4327390000001</v>
      </c>
      <c r="J35" s="168">
        <v>1763.138794</v>
      </c>
      <c r="K35" s="168">
        <v>1780.6248780000001</v>
      </c>
      <c r="L35" s="168">
        <v>1799.164307</v>
      </c>
      <c r="M35" s="168">
        <v>1820.8055420000001</v>
      </c>
      <c r="N35" s="168">
        <v>1846.7041019999999</v>
      </c>
      <c r="O35" s="168">
        <v>1870.2460940000001</v>
      </c>
      <c r="P35" s="168">
        <v>1892.6644289999999</v>
      </c>
      <c r="Q35" s="168">
        <v>1918.4959719999999</v>
      </c>
      <c r="R35" s="168">
        <v>1943.8242190000001</v>
      </c>
      <c r="S35" s="168">
        <v>1965.0379640000001</v>
      </c>
      <c r="T35" s="168">
        <v>1985.7957759999999</v>
      </c>
      <c r="U35" s="168">
        <v>2011.3035890000001</v>
      </c>
      <c r="V35" s="168">
        <v>2032.0504149999999</v>
      </c>
      <c r="W35" s="168">
        <v>2058.8400879999999</v>
      </c>
      <c r="X35" s="168">
        <v>2087.883789</v>
      </c>
      <c r="Y35" s="168">
        <v>2117.7104490000002</v>
      </c>
      <c r="Z35" s="168">
        <v>2151.8710940000001</v>
      </c>
      <c r="AA35" s="168">
        <v>2188.9733890000002</v>
      </c>
      <c r="AB35" s="168">
        <v>2226.320068</v>
      </c>
      <c r="AC35" s="168">
        <v>2263.7729490000002</v>
      </c>
      <c r="AD35" s="168">
        <v>2301.1464839999999</v>
      </c>
      <c r="AE35" s="168">
        <v>2340.8278810000002</v>
      </c>
      <c r="AF35" s="168">
        <v>2383.044922</v>
      </c>
      <c r="AG35" s="168">
        <v>2427.1164549999999</v>
      </c>
      <c r="AH35" s="165">
        <v>1.4168E-2</v>
      </c>
      <c r="AJ35" s="226">
        <f t="shared" si="0"/>
        <v>0.99945455245596937</v>
      </c>
    </row>
    <row r="36" spans="1:36" x14ac:dyDescent="0.25">
      <c r="A36" s="38" t="s">
        <v>983</v>
      </c>
      <c r="B36" s="163" t="s">
        <v>30</v>
      </c>
      <c r="C36" s="168">
        <v>12.513315</v>
      </c>
      <c r="D36" s="168">
        <v>12.526749000000001</v>
      </c>
      <c r="E36" s="168">
        <v>12.466326</v>
      </c>
      <c r="F36" s="168">
        <v>12.494932</v>
      </c>
      <c r="G36" s="168">
        <v>12.648605</v>
      </c>
      <c r="H36" s="168">
        <v>12.798964</v>
      </c>
      <c r="I36" s="168">
        <v>12.900358000000001</v>
      </c>
      <c r="J36" s="168">
        <v>12.940975</v>
      </c>
      <c r="K36" s="168">
        <v>12.993645000000001</v>
      </c>
      <c r="L36" s="168">
        <v>13.042414000000001</v>
      </c>
      <c r="M36" s="168">
        <v>13.086769</v>
      </c>
      <c r="N36" s="168">
        <v>13.169181999999999</v>
      </c>
      <c r="O36" s="168">
        <v>13.291903</v>
      </c>
      <c r="P36" s="168">
        <v>13.394299</v>
      </c>
      <c r="Q36" s="168">
        <v>13.505692</v>
      </c>
      <c r="R36" s="168">
        <v>13.629998000000001</v>
      </c>
      <c r="S36" s="168">
        <v>13.714252</v>
      </c>
      <c r="T36" s="168">
        <v>13.788524000000001</v>
      </c>
      <c r="U36" s="168">
        <v>13.897410000000001</v>
      </c>
      <c r="V36" s="168">
        <v>14.007417999999999</v>
      </c>
      <c r="W36" s="168">
        <v>14.145688</v>
      </c>
      <c r="X36" s="168">
        <v>14.304182000000001</v>
      </c>
      <c r="Y36" s="168">
        <v>14.461779999999999</v>
      </c>
      <c r="Z36" s="168">
        <v>14.65494</v>
      </c>
      <c r="AA36" s="168">
        <v>14.867278000000001</v>
      </c>
      <c r="AB36" s="168">
        <v>15.074335</v>
      </c>
      <c r="AC36" s="168">
        <v>15.273383000000001</v>
      </c>
      <c r="AD36" s="168">
        <v>15.461349</v>
      </c>
      <c r="AE36" s="168">
        <v>15.669025</v>
      </c>
      <c r="AF36" s="168">
        <v>15.895925</v>
      </c>
      <c r="AG36" s="168">
        <v>16.136057000000001</v>
      </c>
      <c r="AH36" s="165">
        <v>8.5109999999999995E-3</v>
      </c>
      <c r="AJ36" s="226">
        <f t="shared" si="0"/>
        <v>0.9989275749039116</v>
      </c>
    </row>
    <row r="37" spans="1:36" x14ac:dyDescent="0.25">
      <c r="A37" s="38" t="s">
        <v>982</v>
      </c>
      <c r="B37" s="163" t="s">
        <v>36</v>
      </c>
      <c r="C37" s="168">
        <v>161.766266</v>
      </c>
      <c r="D37" s="168">
        <v>156.20768699999999</v>
      </c>
      <c r="E37" s="168">
        <v>160.008759</v>
      </c>
      <c r="F37" s="168">
        <v>165.86364699999999</v>
      </c>
      <c r="G37" s="168">
        <v>171.36852999999999</v>
      </c>
      <c r="H37" s="168">
        <v>177.12853999999999</v>
      </c>
      <c r="I37" s="168">
        <v>182.09137000000001</v>
      </c>
      <c r="J37" s="168">
        <v>186.053909</v>
      </c>
      <c r="K37" s="168">
        <v>188.76738</v>
      </c>
      <c r="L37" s="168">
        <v>191.423767</v>
      </c>
      <c r="M37" s="168">
        <v>194.37586999999999</v>
      </c>
      <c r="N37" s="168">
        <v>197.95725999999999</v>
      </c>
      <c r="O37" s="168">
        <v>200.87464900000001</v>
      </c>
      <c r="P37" s="168">
        <v>203.50353999999999</v>
      </c>
      <c r="Q37" s="168">
        <v>206.35896299999999</v>
      </c>
      <c r="R37" s="168">
        <v>209.468628</v>
      </c>
      <c r="S37" s="168">
        <v>211.78419500000001</v>
      </c>
      <c r="T37" s="168">
        <v>213.83474699999999</v>
      </c>
      <c r="U37" s="168">
        <v>216.573669</v>
      </c>
      <c r="V37" s="168">
        <v>219.31636</v>
      </c>
      <c r="W37" s="168">
        <v>222.59225499999999</v>
      </c>
      <c r="X37" s="168">
        <v>226.23483300000001</v>
      </c>
      <c r="Y37" s="168">
        <v>229.804993</v>
      </c>
      <c r="Z37" s="168">
        <v>234.02722199999999</v>
      </c>
      <c r="AA37" s="168">
        <v>238.59757999999999</v>
      </c>
      <c r="AB37" s="168">
        <v>243.07064800000001</v>
      </c>
      <c r="AC37" s="168">
        <v>247.37603799999999</v>
      </c>
      <c r="AD37" s="168">
        <v>251.46899400000001</v>
      </c>
      <c r="AE37" s="168">
        <v>255.94105500000001</v>
      </c>
      <c r="AF37" s="168">
        <v>260.79809599999999</v>
      </c>
      <c r="AG37" s="168">
        <v>265.92089800000002</v>
      </c>
      <c r="AH37" s="165">
        <v>1.6705999999999999E-2</v>
      </c>
      <c r="AJ37" s="226">
        <f t="shared" si="0"/>
        <v>1.0355845420078462</v>
      </c>
    </row>
    <row r="38" spans="1:36" x14ac:dyDescent="0.25">
      <c r="A38" s="38" t="s">
        <v>981</v>
      </c>
      <c r="B38" s="162" t="s">
        <v>35</v>
      </c>
      <c r="C38" s="233">
        <v>1765.7364500000001</v>
      </c>
      <c r="D38" s="233">
        <v>1761.059814</v>
      </c>
      <c r="E38" s="233">
        <v>1794.7662350000001</v>
      </c>
      <c r="F38" s="233">
        <v>1829.4552000000001</v>
      </c>
      <c r="G38" s="233">
        <v>1866.799927</v>
      </c>
      <c r="H38" s="233">
        <v>1904.794678</v>
      </c>
      <c r="I38" s="233">
        <v>1936.424561</v>
      </c>
      <c r="J38" s="233">
        <v>1962.1336670000001</v>
      </c>
      <c r="K38" s="233">
        <v>1982.3858640000001</v>
      </c>
      <c r="L38" s="233">
        <v>2003.630371</v>
      </c>
      <c r="M38" s="233">
        <v>2028.268188</v>
      </c>
      <c r="N38" s="233">
        <v>2057.8305660000001</v>
      </c>
      <c r="O38" s="233">
        <v>2084.4125979999999</v>
      </c>
      <c r="P38" s="233">
        <v>2109.5622560000002</v>
      </c>
      <c r="Q38" s="233">
        <v>2138.360596</v>
      </c>
      <c r="R38" s="233">
        <v>2166.9228520000001</v>
      </c>
      <c r="S38" s="233">
        <v>2190.5363769999999</v>
      </c>
      <c r="T38" s="233">
        <v>2213.4191890000002</v>
      </c>
      <c r="U38" s="233">
        <v>2241.7746579999998</v>
      </c>
      <c r="V38" s="233">
        <v>2265.374268</v>
      </c>
      <c r="W38" s="233">
        <v>2295.578125</v>
      </c>
      <c r="X38" s="233">
        <v>2328.4228520000001</v>
      </c>
      <c r="Y38" s="233">
        <v>2361.9770509999998</v>
      </c>
      <c r="Z38" s="233">
        <v>2400.5532229999999</v>
      </c>
      <c r="AA38" s="233">
        <v>2442.438232</v>
      </c>
      <c r="AB38" s="233">
        <v>2484.4648440000001</v>
      </c>
      <c r="AC38" s="233">
        <v>2526.4223630000001</v>
      </c>
      <c r="AD38" s="233">
        <v>2568.076904</v>
      </c>
      <c r="AE38" s="233">
        <v>2612.4379880000001</v>
      </c>
      <c r="AF38" s="233">
        <v>2659.7390140000002</v>
      </c>
      <c r="AG38" s="233">
        <v>2709.1733399999998</v>
      </c>
      <c r="AH38" s="167">
        <v>1.4371999999999999E-2</v>
      </c>
      <c r="AJ38" s="226">
        <f t="shared" si="0"/>
        <v>1.0026555804424258</v>
      </c>
    </row>
    <row r="39" spans="1:36" x14ac:dyDescent="0.25">
      <c r="C39" s="226">
        <f>C37/C38</f>
        <v>9.1614049197432601E-2</v>
      </c>
      <c r="D39" s="226">
        <f t="shared" ref="D39:H39" si="2">D37/D38</f>
        <v>8.8700954821742353E-2</v>
      </c>
      <c r="E39" s="226">
        <f t="shared" si="2"/>
        <v>8.9152980415859007E-2</v>
      </c>
      <c r="F39" s="226">
        <f t="shared" si="2"/>
        <v>9.0662863457929982E-2</v>
      </c>
      <c r="G39" s="226">
        <f t="shared" si="2"/>
        <v>9.1798016231655871E-2</v>
      </c>
      <c r="H39" s="226">
        <f t="shared" si="2"/>
        <v>9.2990883503507982E-2</v>
      </c>
      <c r="AJ39" s="226">
        <f t="shared" si="0"/>
        <v>1.0328417476626328</v>
      </c>
    </row>
    <row r="40" spans="1:36" x14ac:dyDescent="0.25">
      <c r="B40" s="162" t="s">
        <v>956</v>
      </c>
      <c r="AJ40" s="226" t="e">
        <f t="shared" si="0"/>
        <v>#DIV/0!</v>
      </c>
    </row>
    <row r="41" spans="1:36" ht="15" customHeight="1" x14ac:dyDescent="0.25">
      <c r="A41" s="38" t="s">
        <v>980</v>
      </c>
      <c r="B41" s="163" t="s">
        <v>26</v>
      </c>
      <c r="C41" s="168">
        <v>19.318365</v>
      </c>
      <c r="D41" s="168">
        <v>18.766286999999998</v>
      </c>
      <c r="E41" s="168">
        <v>20.668355999999999</v>
      </c>
      <c r="F41" s="168">
        <v>22.218126000000002</v>
      </c>
      <c r="G41" s="168">
        <v>22.983839</v>
      </c>
      <c r="H41" s="168">
        <v>23.750140999999999</v>
      </c>
      <c r="I41" s="168">
        <v>24.370982999999999</v>
      </c>
      <c r="J41" s="168">
        <v>24.756568999999999</v>
      </c>
      <c r="K41" s="168">
        <v>25.089855</v>
      </c>
      <c r="L41" s="168">
        <v>25.419948999999999</v>
      </c>
      <c r="M41" s="168">
        <v>25.769251000000001</v>
      </c>
      <c r="N41" s="168">
        <v>26.069557</v>
      </c>
      <c r="O41" s="168">
        <v>26.043479999999999</v>
      </c>
      <c r="P41" s="168">
        <v>26.113213999999999</v>
      </c>
      <c r="Q41" s="168">
        <v>26.182959</v>
      </c>
      <c r="R41" s="168">
        <v>26.130078999999999</v>
      </c>
      <c r="S41" s="168">
        <v>26.060199999999998</v>
      </c>
      <c r="T41" s="168">
        <v>26.049744</v>
      </c>
      <c r="U41" s="168">
        <v>26.043737</v>
      </c>
      <c r="V41" s="168">
        <v>26.048449000000002</v>
      </c>
      <c r="W41" s="168">
        <v>26.023726</v>
      </c>
      <c r="X41" s="168">
        <v>26.017869999999998</v>
      </c>
      <c r="Y41" s="168">
        <v>26.15906</v>
      </c>
      <c r="Z41" s="168">
        <v>26.347296</v>
      </c>
      <c r="AA41" s="168">
        <v>26.478598000000002</v>
      </c>
      <c r="AB41" s="168">
        <v>26.468330000000002</v>
      </c>
      <c r="AC41" s="168">
        <v>26.551214000000002</v>
      </c>
      <c r="AD41" s="168">
        <v>26.624783000000001</v>
      </c>
      <c r="AE41" s="168">
        <v>26.691938</v>
      </c>
      <c r="AF41" s="168">
        <v>26.764576000000002</v>
      </c>
      <c r="AG41" s="168">
        <v>26.772949000000001</v>
      </c>
      <c r="AH41" s="165">
        <v>1.0937000000000001E-2</v>
      </c>
      <c r="AJ41" s="226">
        <f t="shared" si="0"/>
        <v>1.0294186058222388</v>
      </c>
    </row>
    <row r="42" spans="1:36" ht="15" customHeight="1" x14ac:dyDescent="0.25">
      <c r="A42" s="38" t="s">
        <v>979</v>
      </c>
      <c r="B42" s="163" t="s">
        <v>27</v>
      </c>
      <c r="C42" s="168">
        <v>137.37034600000001</v>
      </c>
      <c r="D42" s="168">
        <v>138.74200400000001</v>
      </c>
      <c r="E42" s="168">
        <v>146.32472200000001</v>
      </c>
      <c r="F42" s="168">
        <v>149.48497</v>
      </c>
      <c r="G42" s="168">
        <v>150.532196</v>
      </c>
      <c r="H42" s="168">
        <v>151.36795000000001</v>
      </c>
      <c r="I42" s="168">
        <v>152.25398300000001</v>
      </c>
      <c r="J42" s="168">
        <v>151.639374</v>
      </c>
      <c r="K42" s="168">
        <v>152.060059</v>
      </c>
      <c r="L42" s="168">
        <v>152.552887</v>
      </c>
      <c r="M42" s="168">
        <v>153.24766500000001</v>
      </c>
      <c r="N42" s="168">
        <v>153.66329999999999</v>
      </c>
      <c r="O42" s="168">
        <v>153.551208</v>
      </c>
      <c r="P42" s="168">
        <v>153.89523299999999</v>
      </c>
      <c r="Q42" s="168">
        <v>154.28598</v>
      </c>
      <c r="R42" s="168">
        <v>154.02252200000001</v>
      </c>
      <c r="S42" s="168">
        <v>153.698105</v>
      </c>
      <c r="T42" s="168">
        <v>153.66270399999999</v>
      </c>
      <c r="U42" s="168">
        <v>153.51522800000001</v>
      </c>
      <c r="V42" s="168">
        <v>153.43933100000001</v>
      </c>
      <c r="W42" s="168">
        <v>153.28521699999999</v>
      </c>
      <c r="X42" s="168">
        <v>153.23719800000001</v>
      </c>
      <c r="Y42" s="168">
        <v>154.01724200000001</v>
      </c>
      <c r="Z42" s="168">
        <v>154.99169900000001</v>
      </c>
      <c r="AA42" s="168">
        <v>155.667542</v>
      </c>
      <c r="AB42" s="168">
        <v>155.617279</v>
      </c>
      <c r="AC42" s="168">
        <v>156.043488</v>
      </c>
      <c r="AD42" s="168">
        <v>156.46725499999999</v>
      </c>
      <c r="AE42" s="168">
        <v>156.91781599999999</v>
      </c>
      <c r="AF42" s="168">
        <v>157.44160500000001</v>
      </c>
      <c r="AG42" s="168">
        <v>157.68292199999999</v>
      </c>
      <c r="AH42" s="165">
        <v>4.607E-3</v>
      </c>
      <c r="AJ42" s="226">
        <f t="shared" si="0"/>
        <v>0.99011360683531713</v>
      </c>
    </row>
    <row r="43" spans="1:36" ht="15" customHeight="1" x14ac:dyDescent="0.25">
      <c r="A43" s="38" t="s">
        <v>978</v>
      </c>
      <c r="B43" s="163" t="s">
        <v>28</v>
      </c>
      <c r="C43" s="168">
        <v>36.751457000000002</v>
      </c>
      <c r="D43" s="168">
        <v>37.803908999999997</v>
      </c>
      <c r="E43" s="168">
        <v>39.501114000000001</v>
      </c>
      <c r="F43" s="168">
        <v>41.323836999999997</v>
      </c>
      <c r="G43" s="168">
        <v>42.261561999999998</v>
      </c>
      <c r="H43" s="168">
        <v>43.330649999999999</v>
      </c>
      <c r="I43" s="168">
        <v>43.896625999999998</v>
      </c>
      <c r="J43" s="168">
        <v>44.036166999999999</v>
      </c>
      <c r="K43" s="168">
        <v>44.318756</v>
      </c>
      <c r="L43" s="168">
        <v>44.612816000000002</v>
      </c>
      <c r="M43" s="168">
        <v>44.965805000000003</v>
      </c>
      <c r="N43" s="168">
        <v>45.208195000000003</v>
      </c>
      <c r="O43" s="168">
        <v>45.210155</v>
      </c>
      <c r="P43" s="168">
        <v>45.425700999999997</v>
      </c>
      <c r="Q43" s="168">
        <v>45.573214999999998</v>
      </c>
      <c r="R43" s="168">
        <v>45.464882000000003</v>
      </c>
      <c r="S43" s="168">
        <v>45.339644999999997</v>
      </c>
      <c r="T43" s="168">
        <v>45.34449</v>
      </c>
      <c r="U43" s="168">
        <v>45.405197000000001</v>
      </c>
      <c r="V43" s="168">
        <v>45.479897000000001</v>
      </c>
      <c r="W43" s="168">
        <v>45.472014999999999</v>
      </c>
      <c r="X43" s="168">
        <v>45.491233999999999</v>
      </c>
      <c r="Y43" s="168">
        <v>45.781039999999997</v>
      </c>
      <c r="Z43" s="168">
        <v>46.194237000000001</v>
      </c>
      <c r="AA43" s="168">
        <v>46.492119000000002</v>
      </c>
      <c r="AB43" s="168">
        <v>46.499015999999997</v>
      </c>
      <c r="AC43" s="168">
        <v>46.706904999999999</v>
      </c>
      <c r="AD43" s="168">
        <v>46.868110999999999</v>
      </c>
      <c r="AE43" s="168">
        <v>46.998604</v>
      </c>
      <c r="AF43" s="168">
        <v>47.105572000000002</v>
      </c>
      <c r="AG43" s="168">
        <v>47.059849</v>
      </c>
      <c r="AH43" s="165">
        <v>8.2760000000000004E-3</v>
      </c>
      <c r="AJ43" s="226">
        <f t="shared" si="0"/>
        <v>0.97216023348273339</v>
      </c>
    </row>
    <row r="44" spans="1:36" ht="15" customHeight="1" x14ac:dyDescent="0.25">
      <c r="A44" s="38" t="s">
        <v>977</v>
      </c>
      <c r="B44" s="163" t="s">
        <v>29</v>
      </c>
      <c r="C44" s="168">
        <v>23.936053999999999</v>
      </c>
      <c r="D44" s="168">
        <v>16.108872999999999</v>
      </c>
      <c r="E44" s="168">
        <v>17.842746999999999</v>
      </c>
      <c r="F44" s="168">
        <v>19.210429999999999</v>
      </c>
      <c r="G44" s="168">
        <v>19.867508000000001</v>
      </c>
      <c r="H44" s="168">
        <v>20.518996999999999</v>
      </c>
      <c r="I44" s="168">
        <v>21.124829999999999</v>
      </c>
      <c r="J44" s="168">
        <v>21.529049000000001</v>
      </c>
      <c r="K44" s="168">
        <v>21.846368999999999</v>
      </c>
      <c r="L44" s="168">
        <v>22.179912999999999</v>
      </c>
      <c r="M44" s="168">
        <v>22.548634</v>
      </c>
      <c r="N44" s="168">
        <v>22.878188999999999</v>
      </c>
      <c r="O44" s="168">
        <v>22.894027999999999</v>
      </c>
      <c r="P44" s="168">
        <v>22.984414999999998</v>
      </c>
      <c r="Q44" s="168">
        <v>23.073851000000001</v>
      </c>
      <c r="R44" s="168">
        <v>23.056823999999999</v>
      </c>
      <c r="S44" s="168">
        <v>23.029526000000001</v>
      </c>
      <c r="T44" s="168">
        <v>23.049557</v>
      </c>
      <c r="U44" s="168">
        <v>23.06146</v>
      </c>
      <c r="V44" s="168">
        <v>23.081534999999999</v>
      </c>
      <c r="W44" s="168">
        <v>23.080074</v>
      </c>
      <c r="X44" s="168">
        <v>23.096336000000001</v>
      </c>
      <c r="Y44" s="168">
        <v>23.243514999999999</v>
      </c>
      <c r="Z44" s="168">
        <v>23.428325999999998</v>
      </c>
      <c r="AA44" s="168">
        <v>23.563934</v>
      </c>
      <c r="AB44" s="168">
        <v>23.583456000000002</v>
      </c>
      <c r="AC44" s="168">
        <v>23.677029000000001</v>
      </c>
      <c r="AD44" s="168">
        <v>23.765906999999999</v>
      </c>
      <c r="AE44" s="168">
        <v>23.854614000000002</v>
      </c>
      <c r="AF44" s="168">
        <v>23.951649</v>
      </c>
      <c r="AG44" s="168">
        <v>23.999027000000002</v>
      </c>
      <c r="AH44" s="165">
        <v>8.7999999999999998E-5</v>
      </c>
      <c r="AJ44" s="226">
        <f t="shared" si="0"/>
        <v>1.4858925264355862</v>
      </c>
    </row>
    <row r="45" spans="1:36" ht="15" customHeight="1" x14ac:dyDescent="0.25">
      <c r="A45" s="38" t="s">
        <v>976</v>
      </c>
      <c r="B45" s="163" t="s">
        <v>62</v>
      </c>
      <c r="C45" s="168">
        <v>217.376205</v>
      </c>
      <c r="D45" s="168">
        <v>211.421066</v>
      </c>
      <c r="E45" s="168">
        <v>224.336929</v>
      </c>
      <c r="F45" s="168">
        <v>232.23736600000001</v>
      </c>
      <c r="G45" s="168">
        <v>235.64511100000001</v>
      </c>
      <c r="H45" s="168">
        <v>238.96772799999999</v>
      </c>
      <c r="I45" s="168">
        <v>241.646423</v>
      </c>
      <c r="J45" s="168">
        <v>241.961151</v>
      </c>
      <c r="K45" s="168">
        <v>243.31504799999999</v>
      </c>
      <c r="L45" s="168">
        <v>244.765579</v>
      </c>
      <c r="M45" s="168">
        <v>246.53135700000001</v>
      </c>
      <c r="N45" s="168">
        <v>247.81922900000001</v>
      </c>
      <c r="O45" s="168">
        <v>247.698883</v>
      </c>
      <c r="P45" s="168">
        <v>248.41857899999999</v>
      </c>
      <c r="Q45" s="168">
        <v>249.11599699999999</v>
      </c>
      <c r="R45" s="168">
        <v>248.674316</v>
      </c>
      <c r="S45" s="168">
        <v>248.12747200000001</v>
      </c>
      <c r="T45" s="168">
        <v>248.106506</v>
      </c>
      <c r="U45" s="168">
        <v>248.02562</v>
      </c>
      <c r="V45" s="168">
        <v>248.04922500000001</v>
      </c>
      <c r="W45" s="168">
        <v>247.86103800000001</v>
      </c>
      <c r="X45" s="168">
        <v>247.84265099999999</v>
      </c>
      <c r="Y45" s="168">
        <v>249.200851</v>
      </c>
      <c r="Z45" s="168">
        <v>250.96156300000001</v>
      </c>
      <c r="AA45" s="168">
        <v>252.202179</v>
      </c>
      <c r="AB45" s="168">
        <v>252.16807600000001</v>
      </c>
      <c r="AC45" s="168">
        <v>252.97863799999999</v>
      </c>
      <c r="AD45" s="168">
        <v>253.726044</v>
      </c>
      <c r="AE45" s="168">
        <v>254.46298200000001</v>
      </c>
      <c r="AF45" s="168">
        <v>255.263397</v>
      </c>
      <c r="AG45" s="168">
        <v>255.51473999999999</v>
      </c>
      <c r="AH45" s="165">
        <v>5.4029999999999998E-3</v>
      </c>
      <c r="AJ45" s="226">
        <f t="shared" si="0"/>
        <v>1.0281671978704336</v>
      </c>
    </row>
    <row r="46" spans="1:36" ht="15" customHeight="1" x14ac:dyDescent="0.25">
      <c r="A46" s="38" t="s">
        <v>975</v>
      </c>
      <c r="B46" s="163" t="s">
        <v>30</v>
      </c>
      <c r="C46" s="168">
        <v>436.20275900000001</v>
      </c>
      <c r="D46" s="168">
        <v>424.88940400000001</v>
      </c>
      <c r="E46" s="168">
        <v>435.34146099999998</v>
      </c>
      <c r="F46" s="168">
        <v>439.567993</v>
      </c>
      <c r="G46" s="168">
        <v>442.91784699999999</v>
      </c>
      <c r="H46" s="168">
        <v>444.09985399999999</v>
      </c>
      <c r="I46" s="168">
        <v>439.92846700000001</v>
      </c>
      <c r="J46" s="168">
        <v>435.34808299999997</v>
      </c>
      <c r="K46" s="168">
        <v>434.38626099999999</v>
      </c>
      <c r="L46" s="168">
        <v>434.06805400000002</v>
      </c>
      <c r="M46" s="168">
        <v>434.41143799999998</v>
      </c>
      <c r="N46" s="168">
        <v>434.17511000000002</v>
      </c>
      <c r="O46" s="168">
        <v>434.54388399999999</v>
      </c>
      <c r="P46" s="168">
        <v>435.60876500000001</v>
      </c>
      <c r="Q46" s="168">
        <v>436.79742399999998</v>
      </c>
      <c r="R46" s="168">
        <v>437.32067899999998</v>
      </c>
      <c r="S46" s="168">
        <v>437.412262</v>
      </c>
      <c r="T46" s="168">
        <v>438.153076</v>
      </c>
      <c r="U46" s="168">
        <v>438.88061499999998</v>
      </c>
      <c r="V46" s="168">
        <v>439.37619000000001</v>
      </c>
      <c r="W46" s="168">
        <v>439.411316</v>
      </c>
      <c r="X46" s="168">
        <v>439.90905800000002</v>
      </c>
      <c r="Y46" s="168">
        <v>441.69107100000002</v>
      </c>
      <c r="Z46" s="168">
        <v>444.06359900000001</v>
      </c>
      <c r="AA46" s="168">
        <v>445.86498999999998</v>
      </c>
      <c r="AB46" s="168">
        <v>446.88296500000001</v>
      </c>
      <c r="AC46" s="168">
        <v>448.14764400000001</v>
      </c>
      <c r="AD46" s="168">
        <v>449.48080399999998</v>
      </c>
      <c r="AE46" s="168">
        <v>450.74917599999998</v>
      </c>
      <c r="AF46" s="168">
        <v>452.395264</v>
      </c>
      <c r="AG46" s="168">
        <v>453.64276100000001</v>
      </c>
      <c r="AH46" s="165">
        <v>1.3079999999999999E-3</v>
      </c>
      <c r="AJ46" s="226">
        <f t="shared" si="0"/>
        <v>1.0266265877508209</v>
      </c>
    </row>
    <row r="47" spans="1:36" ht="15" customHeight="1" x14ac:dyDescent="0.25">
      <c r="A47" s="38" t="s">
        <v>974</v>
      </c>
      <c r="B47" s="163" t="s">
        <v>70</v>
      </c>
      <c r="C47" s="168">
        <v>1865.005005</v>
      </c>
      <c r="D47" s="168">
        <v>1807.724976</v>
      </c>
      <c r="E47" s="168">
        <v>1880.9646</v>
      </c>
      <c r="F47" s="168">
        <v>1940.856812</v>
      </c>
      <c r="G47" s="168">
        <v>1956.5489500000001</v>
      </c>
      <c r="H47" s="168">
        <v>2009.1530760000001</v>
      </c>
      <c r="I47" s="168">
        <v>2043.490112</v>
      </c>
      <c r="J47" s="168">
        <v>2058.8166500000002</v>
      </c>
      <c r="K47" s="168">
        <v>2077.6552729999999</v>
      </c>
      <c r="L47" s="168">
        <v>2095.4528810000002</v>
      </c>
      <c r="M47" s="168">
        <v>2127.038086</v>
      </c>
      <c r="N47" s="168">
        <v>2153.2658689999998</v>
      </c>
      <c r="O47" s="168">
        <v>2173.4020999999998</v>
      </c>
      <c r="P47" s="168">
        <v>2209.5532229999999</v>
      </c>
      <c r="Q47" s="168">
        <v>2233.982422</v>
      </c>
      <c r="R47" s="168">
        <v>2235.2426759999998</v>
      </c>
      <c r="S47" s="168">
        <v>2236.0991210000002</v>
      </c>
      <c r="T47" s="168">
        <v>2244.938232</v>
      </c>
      <c r="U47" s="168">
        <v>2252.3168949999999</v>
      </c>
      <c r="V47" s="168">
        <v>2270.945068</v>
      </c>
      <c r="W47" s="168">
        <v>2291.9562989999999</v>
      </c>
      <c r="X47" s="168">
        <v>2306.5971679999998</v>
      </c>
      <c r="Y47" s="168">
        <v>2334.3176269999999</v>
      </c>
      <c r="Z47" s="168">
        <v>2374.7807619999999</v>
      </c>
      <c r="AA47" s="168">
        <v>2395.2939449999999</v>
      </c>
      <c r="AB47" s="168">
        <v>2395.4262699999999</v>
      </c>
      <c r="AC47" s="168">
        <v>2416.2004390000002</v>
      </c>
      <c r="AD47" s="168">
        <v>2424.982422</v>
      </c>
      <c r="AE47" s="168">
        <v>2436.6411130000001</v>
      </c>
      <c r="AF47" s="168">
        <v>2437.8596189999998</v>
      </c>
      <c r="AG47" s="168">
        <v>2440.8090820000002</v>
      </c>
      <c r="AH47" s="165">
        <v>9.0089999999999996E-3</v>
      </c>
      <c r="AJ47" s="226">
        <f t="shared" si="0"/>
        <v>1.0316862519246401</v>
      </c>
    </row>
    <row r="48" spans="1:36" ht="15" customHeight="1" x14ac:dyDescent="0.25">
      <c r="A48" s="38" t="s">
        <v>973</v>
      </c>
      <c r="B48" s="163" t="s">
        <v>31</v>
      </c>
      <c r="C48" s="168">
        <v>84.983208000000005</v>
      </c>
      <c r="D48" s="168">
        <v>81.646439000000001</v>
      </c>
      <c r="E48" s="168">
        <v>86.906845000000004</v>
      </c>
      <c r="F48" s="168">
        <v>89.270882</v>
      </c>
      <c r="G48" s="168">
        <v>90.600989999999996</v>
      </c>
      <c r="H48" s="168">
        <v>91.023064000000005</v>
      </c>
      <c r="I48" s="168">
        <v>90.254265000000004</v>
      </c>
      <c r="J48" s="168">
        <v>89.460982999999999</v>
      </c>
      <c r="K48" s="168">
        <v>89.390724000000006</v>
      </c>
      <c r="L48" s="168">
        <v>89.423018999999996</v>
      </c>
      <c r="M48" s="168">
        <v>89.899985999999998</v>
      </c>
      <c r="N48" s="168">
        <v>90.301674000000006</v>
      </c>
      <c r="O48" s="168">
        <v>90.294150999999999</v>
      </c>
      <c r="P48" s="168">
        <v>90.355423000000002</v>
      </c>
      <c r="Q48" s="168">
        <v>90.677986000000004</v>
      </c>
      <c r="R48" s="168">
        <v>90.967690000000005</v>
      </c>
      <c r="S48" s="168">
        <v>91.062209999999993</v>
      </c>
      <c r="T48" s="168">
        <v>91.198516999999995</v>
      </c>
      <c r="U48" s="168">
        <v>91.206978000000007</v>
      </c>
      <c r="V48" s="168">
        <v>91.142311000000007</v>
      </c>
      <c r="W48" s="168">
        <v>90.966010999999995</v>
      </c>
      <c r="X48" s="168">
        <v>90.978049999999996</v>
      </c>
      <c r="Y48" s="168">
        <v>91.376761999999999</v>
      </c>
      <c r="Z48" s="168">
        <v>91.871505999999997</v>
      </c>
      <c r="AA48" s="168">
        <v>92.199211000000005</v>
      </c>
      <c r="AB48" s="168">
        <v>92.430817000000005</v>
      </c>
      <c r="AC48" s="168">
        <v>92.594100999999995</v>
      </c>
      <c r="AD48" s="168">
        <v>92.865172999999999</v>
      </c>
      <c r="AE48" s="168">
        <v>93.177482999999995</v>
      </c>
      <c r="AF48" s="168">
        <v>93.723938000000004</v>
      </c>
      <c r="AG48" s="168">
        <v>94.268173000000004</v>
      </c>
      <c r="AH48" s="165">
        <v>3.4619999999999998E-3</v>
      </c>
      <c r="AJ48" s="226">
        <f t="shared" si="0"/>
        <v>1.0408685184665556</v>
      </c>
    </row>
    <row r="49" spans="1:36" ht="15" customHeight="1" x14ac:dyDescent="0.25">
      <c r="A49" s="38" t="s">
        <v>972</v>
      </c>
      <c r="B49" s="163" t="s">
        <v>32</v>
      </c>
      <c r="C49" s="168">
        <v>6.198194</v>
      </c>
      <c r="D49" s="168">
        <v>5.7917889999999996</v>
      </c>
      <c r="E49" s="168">
        <v>6.0513779999999997</v>
      </c>
      <c r="F49" s="168">
        <v>6.4203760000000001</v>
      </c>
      <c r="G49" s="168">
        <v>6.6173440000000001</v>
      </c>
      <c r="H49" s="168">
        <v>6.8558320000000004</v>
      </c>
      <c r="I49" s="168">
        <v>6.9885149999999996</v>
      </c>
      <c r="J49" s="168">
        <v>7.0444550000000001</v>
      </c>
      <c r="K49" s="168">
        <v>7.1026030000000002</v>
      </c>
      <c r="L49" s="168">
        <v>7.1614529999999998</v>
      </c>
      <c r="M49" s="168">
        <v>7.2211400000000001</v>
      </c>
      <c r="N49" s="168">
        <v>7.262753</v>
      </c>
      <c r="O49" s="168">
        <v>7.2552440000000002</v>
      </c>
      <c r="P49" s="168">
        <v>7.288284</v>
      </c>
      <c r="Q49" s="168">
        <v>7.3053910000000002</v>
      </c>
      <c r="R49" s="168">
        <v>7.2742250000000004</v>
      </c>
      <c r="S49" s="168">
        <v>7.2419770000000003</v>
      </c>
      <c r="T49" s="168">
        <v>7.2356030000000002</v>
      </c>
      <c r="U49" s="168">
        <v>7.244777</v>
      </c>
      <c r="V49" s="168">
        <v>7.2570319999999997</v>
      </c>
      <c r="W49" s="168">
        <v>7.2525279999999999</v>
      </c>
      <c r="X49" s="168">
        <v>7.2507010000000003</v>
      </c>
      <c r="Y49" s="168">
        <v>7.2931090000000003</v>
      </c>
      <c r="Z49" s="168">
        <v>7.359165</v>
      </c>
      <c r="AA49" s="168">
        <v>7.405551</v>
      </c>
      <c r="AB49" s="168">
        <v>7.3984350000000001</v>
      </c>
      <c r="AC49" s="168">
        <v>7.4296720000000001</v>
      </c>
      <c r="AD49" s="168">
        <v>7.4494199999999999</v>
      </c>
      <c r="AE49" s="168">
        <v>7.4616030000000002</v>
      </c>
      <c r="AF49" s="168">
        <v>7.4653900000000002</v>
      </c>
      <c r="AG49" s="168">
        <v>7.439578</v>
      </c>
      <c r="AH49" s="165">
        <v>6.1040000000000001E-3</v>
      </c>
      <c r="AJ49" s="226">
        <f t="shared" si="0"/>
        <v>1.0701691653477017</v>
      </c>
    </row>
    <row r="50" spans="1:36" ht="15" customHeight="1" x14ac:dyDescent="0.25">
      <c r="A50" s="38" t="s">
        <v>971</v>
      </c>
      <c r="B50" s="163" t="s">
        <v>2158</v>
      </c>
      <c r="C50" s="168">
        <v>308.08032200000002</v>
      </c>
      <c r="D50" s="168">
        <v>291.68872099999999</v>
      </c>
      <c r="E50" s="168">
        <v>307.72915599999999</v>
      </c>
      <c r="F50" s="168">
        <v>320.44970699999999</v>
      </c>
      <c r="G50" s="168">
        <v>326.95233200000001</v>
      </c>
      <c r="H50" s="168">
        <v>333.363586</v>
      </c>
      <c r="I50" s="168">
        <v>336.59487899999999</v>
      </c>
      <c r="J50" s="168">
        <v>337.16339099999999</v>
      </c>
      <c r="K50" s="168">
        <v>338.81317100000001</v>
      </c>
      <c r="L50" s="168">
        <v>340.85613999999998</v>
      </c>
      <c r="M50" s="168">
        <v>343.62289399999997</v>
      </c>
      <c r="N50" s="168">
        <v>345.74176</v>
      </c>
      <c r="O50" s="168">
        <v>345.85214200000001</v>
      </c>
      <c r="P50" s="168">
        <v>347.20489500000002</v>
      </c>
      <c r="Q50" s="168">
        <v>348.40222199999999</v>
      </c>
      <c r="R50" s="168">
        <v>348.05603000000002</v>
      </c>
      <c r="S50" s="168">
        <v>347.46044899999998</v>
      </c>
      <c r="T50" s="168">
        <v>347.70172100000002</v>
      </c>
      <c r="U50" s="168">
        <v>347.99102800000003</v>
      </c>
      <c r="V50" s="168">
        <v>348.29571499999997</v>
      </c>
      <c r="W50" s="168">
        <v>348.06304899999998</v>
      </c>
      <c r="X50" s="168">
        <v>348.17797899999999</v>
      </c>
      <c r="Y50" s="168">
        <v>350.24816900000002</v>
      </c>
      <c r="Z50" s="168">
        <v>353.074432</v>
      </c>
      <c r="AA50" s="168">
        <v>355.08178700000002</v>
      </c>
      <c r="AB50" s="168">
        <v>355.373718</v>
      </c>
      <c r="AC50" s="168">
        <v>356.695831</v>
      </c>
      <c r="AD50" s="168">
        <v>357.90362499999998</v>
      </c>
      <c r="AE50" s="168">
        <v>359.00595099999998</v>
      </c>
      <c r="AF50" s="168">
        <v>360.250427</v>
      </c>
      <c r="AG50" s="168">
        <v>360.661743</v>
      </c>
      <c r="AH50" s="165">
        <v>5.2659999999999998E-3</v>
      </c>
      <c r="AJ50" s="226">
        <f t="shared" si="0"/>
        <v>1.0561955256404996</v>
      </c>
    </row>
    <row r="51" spans="1:36" ht="15" customHeight="1" x14ac:dyDescent="0.25">
      <c r="A51" s="38" t="s">
        <v>970</v>
      </c>
      <c r="B51" s="163" t="s">
        <v>34</v>
      </c>
      <c r="C51" s="168">
        <v>0</v>
      </c>
      <c r="D51" s="168">
        <v>0</v>
      </c>
      <c r="E51" s="168">
        <v>0</v>
      </c>
      <c r="F51" s="168">
        <v>0</v>
      </c>
      <c r="G51" s="168">
        <v>0</v>
      </c>
      <c r="H51" s="168">
        <v>0</v>
      </c>
      <c r="I51" s="168">
        <v>0</v>
      </c>
      <c r="J51" s="168">
        <v>0</v>
      </c>
      <c r="K51" s="168">
        <v>0</v>
      </c>
      <c r="L51" s="168">
        <v>0</v>
      </c>
      <c r="M51" s="168">
        <v>0</v>
      </c>
      <c r="N51" s="168">
        <v>0</v>
      </c>
      <c r="O51" s="168">
        <v>0</v>
      </c>
      <c r="P51" s="168">
        <v>0</v>
      </c>
      <c r="Q51" s="168">
        <v>0</v>
      </c>
      <c r="R51" s="168">
        <v>0</v>
      </c>
      <c r="S51" s="168">
        <v>0</v>
      </c>
      <c r="T51" s="168">
        <v>0</v>
      </c>
      <c r="U51" s="168">
        <v>0</v>
      </c>
      <c r="V51" s="168">
        <v>0</v>
      </c>
      <c r="W51" s="168">
        <v>0</v>
      </c>
      <c r="X51" s="168">
        <v>0</v>
      </c>
      <c r="Y51" s="168">
        <v>0</v>
      </c>
      <c r="Z51" s="168">
        <v>0</v>
      </c>
      <c r="AA51" s="168">
        <v>0</v>
      </c>
      <c r="AB51" s="168">
        <v>0</v>
      </c>
      <c r="AC51" s="168">
        <v>0</v>
      </c>
      <c r="AD51" s="168">
        <v>0</v>
      </c>
      <c r="AE51" s="168">
        <v>0</v>
      </c>
      <c r="AF51" s="168">
        <v>0</v>
      </c>
      <c r="AG51" s="168">
        <v>0</v>
      </c>
      <c r="AH51" s="165" t="s">
        <v>2017</v>
      </c>
      <c r="AJ51" s="226" t="e">
        <f t="shared" si="0"/>
        <v>#DIV/0!</v>
      </c>
    </row>
    <row r="52" spans="1:36" ht="15" customHeight="1" x14ac:dyDescent="0.25">
      <c r="A52" s="38" t="s">
        <v>969</v>
      </c>
      <c r="B52" s="162" t="s">
        <v>35</v>
      </c>
      <c r="C52" s="233">
        <v>2917.845703</v>
      </c>
      <c r="D52" s="233">
        <v>2823.1623540000001</v>
      </c>
      <c r="E52" s="233">
        <v>2941.3303219999998</v>
      </c>
      <c r="F52" s="233">
        <v>3028.8032229999999</v>
      </c>
      <c r="G52" s="233">
        <v>3059.2827149999998</v>
      </c>
      <c r="H52" s="233">
        <v>3123.4628910000001</v>
      </c>
      <c r="I52" s="233">
        <v>3158.9025879999999</v>
      </c>
      <c r="J52" s="233">
        <v>3169.7946780000002</v>
      </c>
      <c r="K52" s="233">
        <v>3190.6628420000002</v>
      </c>
      <c r="L52" s="233">
        <v>3211.7272950000001</v>
      </c>
      <c r="M52" s="233">
        <v>3248.7248540000001</v>
      </c>
      <c r="N52" s="233">
        <v>3278.5664059999999</v>
      </c>
      <c r="O52" s="233">
        <v>3299.0463869999999</v>
      </c>
      <c r="P52" s="233">
        <v>3338.4291990000002</v>
      </c>
      <c r="Q52" s="233">
        <v>3366.2817380000001</v>
      </c>
      <c r="R52" s="233">
        <v>3367.5356449999999</v>
      </c>
      <c r="S52" s="233">
        <v>3367.4035640000002</v>
      </c>
      <c r="T52" s="233">
        <v>3377.3334960000002</v>
      </c>
      <c r="U52" s="233">
        <v>3385.6660160000001</v>
      </c>
      <c r="V52" s="233">
        <v>3405.0656739999999</v>
      </c>
      <c r="W52" s="233">
        <v>3425.51001</v>
      </c>
      <c r="X52" s="233">
        <v>3440.755615</v>
      </c>
      <c r="Y52" s="233">
        <v>3474.1274410000001</v>
      </c>
      <c r="Z52" s="233">
        <v>3522.1110840000001</v>
      </c>
      <c r="AA52" s="233">
        <v>3548.047607</v>
      </c>
      <c r="AB52" s="233">
        <v>3549.6804200000001</v>
      </c>
      <c r="AC52" s="233">
        <v>3574.046143</v>
      </c>
      <c r="AD52" s="233">
        <v>3586.407471</v>
      </c>
      <c r="AE52" s="233">
        <v>3601.4982909999999</v>
      </c>
      <c r="AF52" s="233">
        <v>3606.9580080000001</v>
      </c>
      <c r="AG52" s="233">
        <v>3612.3359380000002</v>
      </c>
      <c r="AH52" s="167">
        <v>7.1419999999999999E-3</v>
      </c>
      <c r="AJ52" s="226">
        <f t="shared" si="0"/>
        <v>1.0335380460375747</v>
      </c>
    </row>
    <row r="53" spans="1:36" ht="15" customHeight="1" x14ac:dyDescent="0.25">
      <c r="AJ53" s="226" t="e">
        <f t="shared" si="0"/>
        <v>#DIV/0!</v>
      </c>
    </row>
    <row r="54" spans="1:36" ht="15" customHeight="1" x14ac:dyDescent="0.25">
      <c r="A54" s="38" t="s">
        <v>968</v>
      </c>
      <c r="B54" s="163" t="s">
        <v>967</v>
      </c>
      <c r="C54" s="168">
        <v>359.97067299999998</v>
      </c>
      <c r="D54" s="168">
        <v>495.00213600000001</v>
      </c>
      <c r="E54" s="168">
        <v>486.45459</v>
      </c>
      <c r="F54" s="168">
        <v>492.48629799999998</v>
      </c>
      <c r="G54" s="168">
        <v>550.65014599999995</v>
      </c>
      <c r="H54" s="168">
        <v>637.18890399999998</v>
      </c>
      <c r="I54" s="168">
        <v>688.29235800000004</v>
      </c>
      <c r="J54" s="168">
        <v>688.29235800000004</v>
      </c>
      <c r="K54" s="168">
        <v>705.73309300000005</v>
      </c>
      <c r="L54" s="168">
        <v>734.95739700000001</v>
      </c>
      <c r="M54" s="168">
        <v>766.06738299999995</v>
      </c>
      <c r="N54" s="168">
        <v>781.62237500000003</v>
      </c>
      <c r="O54" s="168">
        <v>783.50811799999997</v>
      </c>
      <c r="P54" s="168">
        <v>781.62237500000003</v>
      </c>
      <c r="Q54" s="168">
        <v>781.62237500000003</v>
      </c>
      <c r="R54" s="168">
        <v>781.62237500000003</v>
      </c>
      <c r="S54" s="168">
        <v>783.50811799999997</v>
      </c>
      <c r="T54" s="168">
        <v>781.62237500000003</v>
      </c>
      <c r="U54" s="168">
        <v>781.62237500000003</v>
      </c>
      <c r="V54" s="168">
        <v>781.62237500000003</v>
      </c>
      <c r="W54" s="168">
        <v>783.50811799999997</v>
      </c>
      <c r="X54" s="168">
        <v>781.62237500000003</v>
      </c>
      <c r="Y54" s="168">
        <v>781.62237500000003</v>
      </c>
      <c r="Z54" s="168">
        <v>781.62237500000003</v>
      </c>
      <c r="AA54" s="168">
        <v>783.50811799999997</v>
      </c>
      <c r="AB54" s="168">
        <v>781.62237500000003</v>
      </c>
      <c r="AC54" s="168">
        <v>781.62237500000003</v>
      </c>
      <c r="AD54" s="168">
        <v>781.62237500000003</v>
      </c>
      <c r="AE54" s="168">
        <v>783.50811799999997</v>
      </c>
      <c r="AF54" s="168">
        <v>781.62237500000003</v>
      </c>
      <c r="AG54" s="168">
        <v>781.62237500000003</v>
      </c>
      <c r="AH54" s="165">
        <v>2.6182E-2</v>
      </c>
      <c r="AJ54" s="226">
        <f t="shared" si="0"/>
        <v>0.72721034278526819</v>
      </c>
    </row>
    <row r="55" spans="1:36" ht="15" customHeight="1" x14ac:dyDescent="0.25">
      <c r="AJ55" s="226" t="e">
        <f t="shared" si="0"/>
        <v>#DIV/0!</v>
      </c>
    </row>
    <row r="56" spans="1:36" ht="15" customHeight="1" x14ac:dyDescent="0.25">
      <c r="AJ56" s="226" t="e">
        <f t="shared" si="0"/>
        <v>#DIV/0!</v>
      </c>
    </row>
    <row r="57" spans="1:36" ht="15" customHeight="1" x14ac:dyDescent="0.25">
      <c r="B57" s="162" t="s">
        <v>411</v>
      </c>
      <c r="AJ57" s="226" t="e">
        <f t="shared" si="0"/>
        <v>#DIV/0!</v>
      </c>
    </row>
    <row r="58" spans="1:36" x14ac:dyDescent="0.25">
      <c r="A58" s="38" t="s">
        <v>966</v>
      </c>
      <c r="B58" s="163" t="s">
        <v>959</v>
      </c>
      <c r="C58" s="169">
        <v>498.04193099999998</v>
      </c>
      <c r="D58" s="169">
        <v>528.46618699999999</v>
      </c>
      <c r="E58" s="169">
        <v>543.57855199999995</v>
      </c>
      <c r="F58" s="169">
        <v>552.09033199999999</v>
      </c>
      <c r="G58" s="169">
        <v>560.839966</v>
      </c>
      <c r="H58" s="169">
        <v>569.999146</v>
      </c>
      <c r="I58" s="169">
        <v>578.23785399999997</v>
      </c>
      <c r="J58" s="169">
        <v>586.11608899999999</v>
      </c>
      <c r="K58" s="169">
        <v>593.79949999999997</v>
      </c>
      <c r="L58" s="169">
        <v>601.61584500000004</v>
      </c>
      <c r="M58" s="169">
        <v>609.86273200000005</v>
      </c>
      <c r="N58" s="169">
        <v>618.21167000000003</v>
      </c>
      <c r="O58" s="169">
        <v>627.32043499999997</v>
      </c>
      <c r="P58" s="169">
        <v>637.13201900000001</v>
      </c>
      <c r="Q58" s="169">
        <v>647.76873799999998</v>
      </c>
      <c r="R58" s="169">
        <v>658.36242700000003</v>
      </c>
      <c r="S58" s="169">
        <v>668.78204300000004</v>
      </c>
      <c r="T58" s="169">
        <v>678.91876200000002</v>
      </c>
      <c r="U58" s="169">
        <v>689.082581</v>
      </c>
      <c r="V58" s="169">
        <v>699.38165300000003</v>
      </c>
      <c r="W58" s="169">
        <v>709.78088400000001</v>
      </c>
      <c r="X58" s="169">
        <v>720.48944100000006</v>
      </c>
      <c r="Y58" s="169">
        <v>731.33245799999997</v>
      </c>
      <c r="Z58" s="169">
        <v>742.21618699999999</v>
      </c>
      <c r="AA58" s="169">
        <v>753.32843000000003</v>
      </c>
      <c r="AB58" s="169">
        <v>764.65734899999995</v>
      </c>
      <c r="AC58" s="169">
        <v>776.02062999999998</v>
      </c>
      <c r="AD58" s="169">
        <v>787.55835000000002</v>
      </c>
      <c r="AE58" s="169">
        <v>799.41094999999996</v>
      </c>
      <c r="AF58" s="169">
        <v>811.47650099999998</v>
      </c>
      <c r="AG58" s="169">
        <v>823.79553199999998</v>
      </c>
      <c r="AH58" s="165">
        <v>1.6916E-2</v>
      </c>
      <c r="AJ58" s="226">
        <f t="shared" si="0"/>
        <v>0.94242913407059659</v>
      </c>
    </row>
    <row r="59" spans="1:36" ht="15" customHeight="1" x14ac:dyDescent="0.25">
      <c r="A59" s="38" t="s">
        <v>965</v>
      </c>
      <c r="B59" s="163" t="s">
        <v>957</v>
      </c>
      <c r="C59" s="169">
        <v>1319.2829589999999</v>
      </c>
      <c r="D59" s="169">
        <v>1296.0570070000001</v>
      </c>
      <c r="E59" s="169">
        <v>1310.4360349999999</v>
      </c>
      <c r="F59" s="169">
        <v>1342.3680420000001</v>
      </c>
      <c r="G59" s="169">
        <v>1380.755005</v>
      </c>
      <c r="H59" s="169">
        <v>1421.479004</v>
      </c>
      <c r="I59" s="169">
        <v>1454.640991</v>
      </c>
      <c r="J59" s="169">
        <v>1478.8919679999999</v>
      </c>
      <c r="K59" s="169">
        <v>1497.6860349999999</v>
      </c>
      <c r="L59" s="169">
        <v>1515.843018</v>
      </c>
      <c r="M59" s="169">
        <v>1536.323975</v>
      </c>
      <c r="N59" s="169">
        <v>1561.964966</v>
      </c>
      <c r="O59" s="169">
        <v>1587.4350589999999</v>
      </c>
      <c r="P59" s="169">
        <v>1610.4470209999999</v>
      </c>
      <c r="Q59" s="169">
        <v>1635.411987</v>
      </c>
      <c r="R59" s="169">
        <v>1662.4499510000001</v>
      </c>
      <c r="S59" s="169">
        <v>1682.8439940000001</v>
      </c>
      <c r="T59" s="169">
        <v>1700.9580080000001</v>
      </c>
      <c r="U59" s="169">
        <v>1724.8129879999999</v>
      </c>
      <c r="V59" s="169">
        <v>1748.8210449999999</v>
      </c>
      <c r="W59" s="169">
        <v>1777.515991</v>
      </c>
      <c r="X59" s="169">
        <v>1809.2969969999999</v>
      </c>
      <c r="Y59" s="169">
        <v>1840.2330320000001</v>
      </c>
      <c r="Z59" s="169">
        <v>1876.659058</v>
      </c>
      <c r="AA59" s="169">
        <v>1916.014038</v>
      </c>
      <c r="AB59" s="169">
        <v>1954.5629879999999</v>
      </c>
      <c r="AC59" s="169">
        <v>1991.724976</v>
      </c>
      <c r="AD59" s="169">
        <v>2027.1049800000001</v>
      </c>
      <c r="AE59" s="169">
        <v>2065.6389159999999</v>
      </c>
      <c r="AF59" s="169">
        <v>2107.415039</v>
      </c>
      <c r="AG59" s="169">
        <v>2151.429932</v>
      </c>
      <c r="AH59" s="165">
        <v>1.6435000000000002E-2</v>
      </c>
      <c r="AJ59" s="226">
        <f t="shared" si="0"/>
        <v>1.0179204709936032</v>
      </c>
    </row>
    <row r="60" spans="1:36" ht="15" customHeight="1" x14ac:dyDescent="0.25">
      <c r="A60" s="38" t="s">
        <v>964</v>
      </c>
      <c r="B60" s="163" t="s">
        <v>956</v>
      </c>
      <c r="C60" s="169">
        <v>717.90631099999996</v>
      </c>
      <c r="D60" s="169">
        <v>690.20410200000003</v>
      </c>
      <c r="E60" s="169">
        <v>714.96972700000003</v>
      </c>
      <c r="F60" s="169">
        <v>745.61450200000002</v>
      </c>
      <c r="G60" s="169">
        <v>762.03521699999999</v>
      </c>
      <c r="H60" s="169">
        <v>781.72747800000002</v>
      </c>
      <c r="I60" s="169">
        <v>791.68762200000003</v>
      </c>
      <c r="J60" s="169">
        <v>792.78912400000002</v>
      </c>
      <c r="K60" s="169">
        <v>797.30792199999996</v>
      </c>
      <c r="L60" s="169">
        <v>801.99945100000002</v>
      </c>
      <c r="M60" s="169">
        <v>807.375</v>
      </c>
      <c r="N60" s="169">
        <v>810.71368399999994</v>
      </c>
      <c r="O60" s="169">
        <v>810.85217299999999</v>
      </c>
      <c r="P60" s="169">
        <v>815.21075399999995</v>
      </c>
      <c r="Q60" s="169">
        <v>818.10229500000003</v>
      </c>
      <c r="R60" s="169">
        <v>815.837402</v>
      </c>
      <c r="S60" s="169">
        <v>813.36901899999998</v>
      </c>
      <c r="T60" s="169">
        <v>813.51385500000004</v>
      </c>
      <c r="U60" s="169">
        <v>814.86352499999998</v>
      </c>
      <c r="V60" s="169">
        <v>816.53008999999997</v>
      </c>
      <c r="W60" s="169">
        <v>816.59027100000003</v>
      </c>
      <c r="X60" s="169">
        <v>817.068848</v>
      </c>
      <c r="Y60" s="169">
        <v>822.71362299999998</v>
      </c>
      <c r="Z60" s="169">
        <v>830.76153599999998</v>
      </c>
      <c r="AA60" s="169">
        <v>836.60186799999997</v>
      </c>
      <c r="AB60" s="169">
        <v>836.67254600000001</v>
      </c>
      <c r="AC60" s="169">
        <v>840.78918499999997</v>
      </c>
      <c r="AD60" s="169">
        <v>843.89562999999998</v>
      </c>
      <c r="AE60" s="169">
        <v>846.35534700000005</v>
      </c>
      <c r="AF60" s="169">
        <v>848.19177200000001</v>
      </c>
      <c r="AG60" s="169">
        <v>846.99389599999995</v>
      </c>
      <c r="AH60" s="165">
        <v>5.5269999999999998E-3</v>
      </c>
      <c r="AJ60" s="226">
        <f t="shared" si="0"/>
        <v>1.040136256680781</v>
      </c>
    </row>
    <row r="61" spans="1:36" ht="15" customHeight="1" x14ac:dyDescent="0.25">
      <c r="AJ61" s="226" t="e">
        <f t="shared" si="0"/>
        <v>#DIV/0!</v>
      </c>
    </row>
    <row r="62" spans="1:36" ht="15" customHeight="1" x14ac:dyDescent="0.25">
      <c r="B62" s="162" t="s">
        <v>512</v>
      </c>
      <c r="AJ62" s="226" t="e">
        <f t="shared" si="0"/>
        <v>#DIV/0!</v>
      </c>
    </row>
    <row r="63" spans="1:36" ht="15" customHeight="1" x14ac:dyDescent="0.25">
      <c r="B63" s="162" t="s">
        <v>511</v>
      </c>
      <c r="AJ63" s="226" t="e">
        <f t="shared" si="0"/>
        <v>#DIV/0!</v>
      </c>
    </row>
    <row r="64" spans="1:36" ht="15" customHeight="1" x14ac:dyDescent="0.25">
      <c r="A64" s="38" t="s">
        <v>963</v>
      </c>
      <c r="B64" s="163" t="s">
        <v>959</v>
      </c>
      <c r="C64" s="164">
        <v>2.31508</v>
      </c>
      <c r="D64" s="164">
        <v>2.2797809999999998</v>
      </c>
      <c r="E64" s="164">
        <v>2.36083</v>
      </c>
      <c r="F64" s="164">
        <v>2.368935</v>
      </c>
      <c r="G64" s="164">
        <v>2.369977</v>
      </c>
      <c r="H64" s="164">
        <v>2.3714729999999999</v>
      </c>
      <c r="I64" s="164">
        <v>2.374066</v>
      </c>
      <c r="J64" s="164">
        <v>2.3768359999999999</v>
      </c>
      <c r="K64" s="164">
        <v>2.3756750000000002</v>
      </c>
      <c r="L64" s="164">
        <v>2.3751509999999998</v>
      </c>
      <c r="M64" s="164">
        <v>2.3735330000000001</v>
      </c>
      <c r="N64" s="164">
        <v>2.3720840000000001</v>
      </c>
      <c r="O64" s="164">
        <v>2.3705090000000002</v>
      </c>
      <c r="P64" s="164">
        <v>2.3633320000000002</v>
      </c>
      <c r="Q64" s="164">
        <v>2.3572060000000001</v>
      </c>
      <c r="R64" s="164">
        <v>2.3514170000000001</v>
      </c>
      <c r="S64" s="164">
        <v>2.3458600000000001</v>
      </c>
      <c r="T64" s="164">
        <v>2.3420619999999999</v>
      </c>
      <c r="U64" s="164">
        <v>2.3384369999999999</v>
      </c>
      <c r="V64" s="164">
        <v>2.3347180000000001</v>
      </c>
      <c r="W64" s="164">
        <v>2.3302330000000002</v>
      </c>
      <c r="X64" s="164">
        <v>2.3249879999999998</v>
      </c>
      <c r="Y64" s="164">
        <v>2.3203330000000002</v>
      </c>
      <c r="Z64" s="164">
        <v>2.315769</v>
      </c>
      <c r="AA64" s="164">
        <v>2.3112620000000001</v>
      </c>
      <c r="AB64" s="164">
        <v>2.3068650000000002</v>
      </c>
      <c r="AC64" s="164">
        <v>2.3026360000000001</v>
      </c>
      <c r="AD64" s="164">
        <v>2.2984059999999999</v>
      </c>
      <c r="AE64" s="164">
        <v>2.2942640000000001</v>
      </c>
      <c r="AF64" s="164">
        <v>2.2901940000000001</v>
      </c>
      <c r="AG64" s="164">
        <v>2.2861910000000001</v>
      </c>
      <c r="AH64" s="165">
        <v>-4.1800000000000002E-4</v>
      </c>
      <c r="AJ64" s="226">
        <f t="shared" si="0"/>
        <v>1.0154835047752395</v>
      </c>
    </row>
    <row r="65" spans="1:36" ht="15" customHeight="1" x14ac:dyDescent="0.25">
      <c r="A65" s="38" t="s">
        <v>962</v>
      </c>
      <c r="B65" s="163" t="s">
        <v>957</v>
      </c>
      <c r="C65" s="164">
        <v>1.338406</v>
      </c>
      <c r="D65" s="164">
        <v>1.3587830000000001</v>
      </c>
      <c r="E65" s="164">
        <v>1.3695949999999999</v>
      </c>
      <c r="F65" s="164">
        <v>1.362857</v>
      </c>
      <c r="G65" s="164">
        <v>1.352014</v>
      </c>
      <c r="H65" s="164">
        <v>1.340009</v>
      </c>
      <c r="I65" s="164">
        <v>1.3312040000000001</v>
      </c>
      <c r="J65" s="164">
        <v>1.326759</v>
      </c>
      <c r="K65" s="164">
        <v>1.3236319999999999</v>
      </c>
      <c r="L65" s="164">
        <v>1.321793</v>
      </c>
      <c r="M65" s="164">
        <v>1.320209</v>
      </c>
      <c r="N65" s="164">
        <v>1.3174630000000001</v>
      </c>
      <c r="O65" s="164">
        <v>1.31307</v>
      </c>
      <c r="P65" s="164">
        <v>1.3099229999999999</v>
      </c>
      <c r="Q65" s="164">
        <v>1.307536</v>
      </c>
      <c r="R65" s="164">
        <v>1.3034520000000001</v>
      </c>
      <c r="S65" s="164">
        <v>1.301687</v>
      </c>
      <c r="T65" s="164">
        <v>1.3012779999999999</v>
      </c>
      <c r="U65" s="164">
        <v>1.29972</v>
      </c>
      <c r="V65" s="164">
        <v>1.295372</v>
      </c>
      <c r="W65" s="164">
        <v>1.291453</v>
      </c>
      <c r="X65" s="164">
        <v>1.286921</v>
      </c>
      <c r="Y65" s="164">
        <v>1.2835209999999999</v>
      </c>
      <c r="Z65" s="164">
        <v>1.279163</v>
      </c>
      <c r="AA65" s="164">
        <v>1.27475</v>
      </c>
      <c r="AB65" s="164">
        <v>1.27111</v>
      </c>
      <c r="AC65" s="164">
        <v>1.268459</v>
      </c>
      <c r="AD65" s="164">
        <v>1.266869</v>
      </c>
      <c r="AE65" s="164">
        <v>1.2647120000000001</v>
      </c>
      <c r="AF65" s="164">
        <v>1.262086</v>
      </c>
      <c r="AG65" s="164">
        <v>1.2592429999999999</v>
      </c>
      <c r="AH65" s="165">
        <v>-2.0300000000000001E-3</v>
      </c>
      <c r="AJ65" s="226">
        <f t="shared" si="0"/>
        <v>0.98500349209550009</v>
      </c>
    </row>
    <row r="66" spans="1:36" x14ac:dyDescent="0.25">
      <c r="A66" s="38" t="s">
        <v>961</v>
      </c>
      <c r="B66" s="163" t="s">
        <v>956</v>
      </c>
      <c r="C66" s="164">
        <v>4.0643820000000002</v>
      </c>
      <c r="D66" s="164">
        <v>4.0903299999999998</v>
      </c>
      <c r="E66" s="164">
        <v>4.1139229999999998</v>
      </c>
      <c r="F66" s="164">
        <v>4.062157</v>
      </c>
      <c r="G66" s="164">
        <v>4.014621</v>
      </c>
      <c r="H66" s="164">
        <v>3.99559</v>
      </c>
      <c r="I66" s="164">
        <v>3.9900869999999999</v>
      </c>
      <c r="J66" s="164">
        <v>3.9982820000000001</v>
      </c>
      <c r="K66" s="164">
        <v>4.0017950000000004</v>
      </c>
      <c r="L66" s="164">
        <v>4.0046499999999998</v>
      </c>
      <c r="M66" s="164">
        <v>4.0238110000000002</v>
      </c>
      <c r="N66" s="164">
        <v>4.0440500000000004</v>
      </c>
      <c r="O66" s="164">
        <v>4.0686159999999996</v>
      </c>
      <c r="P66" s="164">
        <v>4.095173</v>
      </c>
      <c r="Q66" s="164">
        <v>4.114744</v>
      </c>
      <c r="R66" s="164">
        <v>4.1277049999999997</v>
      </c>
      <c r="S66" s="164">
        <v>4.1400690000000004</v>
      </c>
      <c r="T66" s="164">
        <v>4.1515380000000004</v>
      </c>
      <c r="U66" s="164">
        <v>4.1548870000000004</v>
      </c>
      <c r="V66" s="164">
        <v>4.170166</v>
      </c>
      <c r="W66" s="164">
        <v>4.1948939999999997</v>
      </c>
      <c r="X66" s="164">
        <v>4.2110960000000004</v>
      </c>
      <c r="Y66" s="164">
        <v>4.222766</v>
      </c>
      <c r="Z66" s="164">
        <v>4.239617</v>
      </c>
      <c r="AA66" s="164">
        <v>4.2410230000000002</v>
      </c>
      <c r="AB66" s="164">
        <v>4.2426159999999999</v>
      </c>
      <c r="AC66" s="164">
        <v>4.2508229999999996</v>
      </c>
      <c r="AD66" s="164">
        <v>4.2498240000000003</v>
      </c>
      <c r="AE66" s="164">
        <v>4.2553029999999996</v>
      </c>
      <c r="AF66" s="164">
        <v>4.2525259999999996</v>
      </c>
      <c r="AG66" s="164">
        <v>4.2648900000000003</v>
      </c>
      <c r="AH66" s="165">
        <v>1.606E-3</v>
      </c>
      <c r="AJ66" s="226">
        <f t="shared" si="0"/>
        <v>0.99365625756357079</v>
      </c>
    </row>
    <row r="67" spans="1:36" ht="15" customHeight="1" x14ac:dyDescent="0.25">
      <c r="AJ67" s="226" t="e">
        <f t="shared" si="0"/>
        <v>#DIV/0!</v>
      </c>
    </row>
    <row r="68" spans="1:36" ht="15" customHeight="1" x14ac:dyDescent="0.25">
      <c r="B68" s="162" t="s">
        <v>219</v>
      </c>
      <c r="AJ68" s="226" t="e">
        <f t="shared" si="0"/>
        <v>#DIV/0!</v>
      </c>
    </row>
    <row r="69" spans="1:36" ht="15" customHeight="1" x14ac:dyDescent="0.25">
      <c r="B69" s="162" t="s">
        <v>220</v>
      </c>
      <c r="AJ69" s="226" t="e">
        <f t="shared" si="0"/>
        <v>#DIV/0!</v>
      </c>
    </row>
    <row r="70" spans="1:36" ht="15" customHeight="1" x14ac:dyDescent="0.25">
      <c r="A70" s="38" t="s">
        <v>960</v>
      </c>
      <c r="B70" s="163" t="s">
        <v>959</v>
      </c>
      <c r="C70" s="169">
        <v>81.432120999999995</v>
      </c>
      <c r="D70" s="169">
        <v>85.506195000000005</v>
      </c>
      <c r="E70" s="169">
        <v>91.435799000000003</v>
      </c>
      <c r="F70" s="169">
        <v>90.235839999999996</v>
      </c>
      <c r="G70" s="169">
        <v>89.00412</v>
      </c>
      <c r="H70" s="169">
        <v>88.804405000000003</v>
      </c>
      <c r="I70" s="169">
        <v>90.670867999999999</v>
      </c>
      <c r="J70" s="169">
        <v>91.435989000000006</v>
      </c>
      <c r="K70" s="169">
        <v>92.444175999999999</v>
      </c>
      <c r="L70" s="169">
        <v>93.339493000000004</v>
      </c>
      <c r="M70" s="169">
        <v>94.046028000000007</v>
      </c>
      <c r="N70" s="169">
        <v>94.878699999999995</v>
      </c>
      <c r="O70" s="169">
        <v>95.718627999999995</v>
      </c>
      <c r="P70" s="169">
        <v>96.628417999999996</v>
      </c>
      <c r="Q70" s="169">
        <v>97.801147</v>
      </c>
      <c r="R70" s="169">
        <v>98.635345000000001</v>
      </c>
      <c r="S70" s="169">
        <v>99.871612999999996</v>
      </c>
      <c r="T70" s="169">
        <v>101.07854500000001</v>
      </c>
      <c r="U70" s="169">
        <v>101.9627</v>
      </c>
      <c r="V70" s="169">
        <v>103.274368</v>
      </c>
      <c r="W70" s="169">
        <v>104.574608</v>
      </c>
      <c r="X70" s="169">
        <v>105.78619399999999</v>
      </c>
      <c r="Y70" s="169">
        <v>107.14791099999999</v>
      </c>
      <c r="Z70" s="169">
        <v>108.380669</v>
      </c>
      <c r="AA70" s="169">
        <v>109.648956</v>
      </c>
      <c r="AB70" s="169">
        <v>110.75427999999999</v>
      </c>
      <c r="AC70" s="169">
        <v>111.92016599999999</v>
      </c>
      <c r="AD70" s="169">
        <v>113.25376900000001</v>
      </c>
      <c r="AE70" s="169">
        <v>114.72051999999999</v>
      </c>
      <c r="AF70" s="169">
        <v>116.148056</v>
      </c>
      <c r="AG70" s="169">
        <v>117.56379699999999</v>
      </c>
      <c r="AH70" s="165">
        <v>1.2316000000000001E-2</v>
      </c>
      <c r="AJ70" s="226">
        <f t="shared" si="0"/>
        <v>0.95235346398000742</v>
      </c>
    </row>
    <row r="71" spans="1:36" ht="15" customHeight="1" x14ac:dyDescent="0.25">
      <c r="A71" s="38" t="s">
        <v>958</v>
      </c>
      <c r="B71" s="163" t="s">
        <v>957</v>
      </c>
      <c r="C71" s="169">
        <v>73.454246999999995</v>
      </c>
      <c r="D71" s="169">
        <v>71.503624000000002</v>
      </c>
      <c r="E71" s="169">
        <v>75.152366999999998</v>
      </c>
      <c r="F71" s="169">
        <v>75.958466000000001</v>
      </c>
      <c r="G71" s="169">
        <v>76.766402999999997</v>
      </c>
      <c r="H71" s="169">
        <v>78.054114999999996</v>
      </c>
      <c r="I71" s="169">
        <v>80.335075000000003</v>
      </c>
      <c r="J71" s="169">
        <v>81.557686000000004</v>
      </c>
      <c r="K71" s="169">
        <v>82.523071000000002</v>
      </c>
      <c r="L71" s="169">
        <v>83.478499999999997</v>
      </c>
      <c r="M71" s="169">
        <v>84.340523000000005</v>
      </c>
      <c r="N71" s="169">
        <v>85.559212000000002</v>
      </c>
      <c r="O71" s="169">
        <v>86.495399000000006</v>
      </c>
      <c r="P71" s="169">
        <v>87.450417000000002</v>
      </c>
      <c r="Q71" s="169">
        <v>88.506836000000007</v>
      </c>
      <c r="R71" s="169">
        <v>89.400101000000006</v>
      </c>
      <c r="S71" s="169">
        <v>90.247162000000003</v>
      </c>
      <c r="T71" s="169">
        <v>90.943489</v>
      </c>
      <c r="U71" s="169">
        <v>91.811179999999993</v>
      </c>
      <c r="V71" s="169">
        <v>92.853545999999994</v>
      </c>
      <c r="W71" s="169">
        <v>94.152480999999995</v>
      </c>
      <c r="X71" s="169">
        <v>95.496902000000006</v>
      </c>
      <c r="Y71" s="169">
        <v>96.926429999999996</v>
      </c>
      <c r="Z71" s="169">
        <v>98.543059999999997</v>
      </c>
      <c r="AA71" s="169">
        <v>100.29980500000001</v>
      </c>
      <c r="AB71" s="169">
        <v>101.879211</v>
      </c>
      <c r="AC71" s="169">
        <v>103.450699</v>
      </c>
      <c r="AD71" s="169">
        <v>104.993584</v>
      </c>
      <c r="AE71" s="169">
        <v>106.782516</v>
      </c>
      <c r="AF71" s="169">
        <v>108.68364699999999</v>
      </c>
      <c r="AG71" s="169">
        <v>110.656853</v>
      </c>
      <c r="AH71" s="165">
        <v>1.3753E-2</v>
      </c>
      <c r="AJ71" s="226">
        <f t="shared" si="0"/>
        <v>1.0272800578611232</v>
      </c>
    </row>
    <row r="72" spans="1:36" ht="15" customHeight="1" x14ac:dyDescent="0.25">
      <c r="A72" s="38" t="s">
        <v>2159</v>
      </c>
      <c r="B72" s="163" t="s">
        <v>956</v>
      </c>
      <c r="C72" s="169">
        <v>81.459579000000005</v>
      </c>
      <c r="D72" s="169">
        <v>79.006850999999997</v>
      </c>
      <c r="E72" s="169">
        <v>83.040779000000001</v>
      </c>
      <c r="F72" s="169">
        <v>82.772636000000006</v>
      </c>
      <c r="G72" s="169">
        <v>81.266716000000002</v>
      </c>
      <c r="H72" s="169">
        <v>79.887023999999997</v>
      </c>
      <c r="I72" s="169">
        <v>80.352660999999998</v>
      </c>
      <c r="J72" s="169">
        <v>79.423423999999997</v>
      </c>
      <c r="K72" s="169">
        <v>79.327538000000004</v>
      </c>
      <c r="L72" s="169">
        <v>79.332024000000004</v>
      </c>
      <c r="M72" s="169">
        <v>79.137969999999996</v>
      </c>
      <c r="N72" s="169">
        <v>78.895454000000001</v>
      </c>
      <c r="O72" s="169">
        <v>78.338852000000003</v>
      </c>
      <c r="P72" s="169">
        <v>78.217849999999999</v>
      </c>
      <c r="Q72" s="169">
        <v>78.204650999999998</v>
      </c>
      <c r="R72" s="169">
        <v>77.596016000000006</v>
      </c>
      <c r="S72" s="169">
        <v>77.260650999999996</v>
      </c>
      <c r="T72" s="169">
        <v>76.976685000000003</v>
      </c>
      <c r="U72" s="169">
        <v>76.547791000000004</v>
      </c>
      <c r="V72" s="169">
        <v>76.413253999999995</v>
      </c>
      <c r="W72" s="169">
        <v>76.300407000000007</v>
      </c>
      <c r="X72" s="169">
        <v>76.073836999999997</v>
      </c>
      <c r="Y72" s="169">
        <v>76.393912999999998</v>
      </c>
      <c r="Z72" s="169">
        <v>76.703513999999998</v>
      </c>
      <c r="AA72" s="169">
        <v>76.857360999999997</v>
      </c>
      <c r="AB72" s="169">
        <v>76.525229999999993</v>
      </c>
      <c r="AC72" s="169">
        <v>76.502403000000001</v>
      </c>
      <c r="AD72" s="169">
        <v>76.529777999999993</v>
      </c>
      <c r="AE72" s="169">
        <v>76.723877000000002</v>
      </c>
      <c r="AF72" s="169">
        <v>76.907082000000003</v>
      </c>
      <c r="AG72" s="169">
        <v>76.896750999999995</v>
      </c>
      <c r="AH72" s="165">
        <v>-1.92E-3</v>
      </c>
      <c r="AJ72" s="226">
        <f t="shared" si="0"/>
        <v>1.0310444976474256</v>
      </c>
    </row>
    <row r="73" spans="1:36" ht="15" customHeight="1" x14ac:dyDescent="0.25">
      <c r="A73" s="38" t="s">
        <v>2160</v>
      </c>
      <c r="B73" s="163" t="s">
        <v>955</v>
      </c>
      <c r="C73" s="169">
        <v>5.2087760000000003</v>
      </c>
      <c r="D73" s="169">
        <v>7.1626810000000001</v>
      </c>
      <c r="E73" s="169">
        <v>7.0389980000000003</v>
      </c>
      <c r="F73" s="169">
        <v>7.126277</v>
      </c>
      <c r="G73" s="169">
        <v>7.9679070000000003</v>
      </c>
      <c r="H73" s="169">
        <v>9.2201229999999992</v>
      </c>
      <c r="I73" s="169">
        <v>9.9595909999999996</v>
      </c>
      <c r="J73" s="169">
        <v>9.9595909999999996</v>
      </c>
      <c r="K73" s="169">
        <v>10.211959</v>
      </c>
      <c r="L73" s="169">
        <v>10.634833</v>
      </c>
      <c r="M73" s="169">
        <v>11.084994999999999</v>
      </c>
      <c r="N73" s="169">
        <v>11.310076</v>
      </c>
      <c r="O73" s="169">
        <v>11.337362000000001</v>
      </c>
      <c r="P73" s="169">
        <v>11.310076</v>
      </c>
      <c r="Q73" s="169">
        <v>11.310076</v>
      </c>
      <c r="R73" s="169">
        <v>11.310076</v>
      </c>
      <c r="S73" s="169">
        <v>11.337362000000001</v>
      </c>
      <c r="T73" s="169">
        <v>11.310076</v>
      </c>
      <c r="U73" s="169">
        <v>11.310076</v>
      </c>
      <c r="V73" s="169">
        <v>11.310076</v>
      </c>
      <c r="W73" s="169">
        <v>11.337362000000001</v>
      </c>
      <c r="X73" s="169">
        <v>11.310076</v>
      </c>
      <c r="Y73" s="169">
        <v>11.310076</v>
      </c>
      <c r="Z73" s="169">
        <v>11.310076</v>
      </c>
      <c r="AA73" s="169">
        <v>11.337362000000001</v>
      </c>
      <c r="AB73" s="169">
        <v>11.310076</v>
      </c>
      <c r="AC73" s="169">
        <v>11.310076</v>
      </c>
      <c r="AD73" s="169">
        <v>11.310076</v>
      </c>
      <c r="AE73" s="169">
        <v>11.337362000000001</v>
      </c>
      <c r="AF73" s="169">
        <v>11.310076</v>
      </c>
      <c r="AG73" s="169">
        <v>11.310076</v>
      </c>
      <c r="AH73" s="165">
        <v>2.6182E-2</v>
      </c>
      <c r="AJ73" s="226">
        <f t="shared" si="0"/>
        <v>0.72721038393305526</v>
      </c>
    </row>
    <row r="74" spans="1:36" x14ac:dyDescent="0.25">
      <c r="AJ74" s="226" t="e">
        <f t="shared" si="0"/>
        <v>#DIV/0!</v>
      </c>
    </row>
    <row r="75" spans="1:36" ht="15" customHeight="1" x14ac:dyDescent="0.25">
      <c r="AJ75" s="226" t="e">
        <f t="shared" si="0"/>
        <v>#DIV/0!</v>
      </c>
    </row>
    <row r="76" spans="1:36" ht="15" customHeight="1" x14ac:dyDescent="0.25">
      <c r="B76" s="162" t="s">
        <v>954</v>
      </c>
      <c r="AJ76" s="226" t="e">
        <f t="shared" si="0"/>
        <v>#DIV/0!</v>
      </c>
    </row>
    <row r="77" spans="1:36" ht="15" customHeight="1" x14ac:dyDescent="0.25">
      <c r="AJ77" s="226" t="e">
        <f t="shared" si="0"/>
        <v>#DIV/0!</v>
      </c>
    </row>
    <row r="78" spans="1:36" ht="15" customHeight="1" x14ac:dyDescent="0.25">
      <c r="B78" s="162" t="s">
        <v>953</v>
      </c>
      <c r="AJ78" s="226" t="e">
        <f t="shared" si="0"/>
        <v>#DIV/0!</v>
      </c>
    </row>
    <row r="79" spans="1:36" ht="15" customHeight="1" x14ac:dyDescent="0.25">
      <c r="B79" s="162" t="s">
        <v>229</v>
      </c>
      <c r="AJ79" s="226" t="e">
        <f t="shared" si="0"/>
        <v>#DIV/0!</v>
      </c>
    </row>
    <row r="80" spans="1:36" x14ac:dyDescent="0.25">
      <c r="A80" s="38" t="s">
        <v>952</v>
      </c>
      <c r="B80" s="163" t="s">
        <v>230</v>
      </c>
      <c r="C80" s="164">
        <v>3.2399999999999998E-2</v>
      </c>
      <c r="D80" s="164">
        <v>3.2399999999999998E-2</v>
      </c>
      <c r="E80" s="164">
        <v>3.2399999999999998E-2</v>
      </c>
      <c r="F80" s="164">
        <v>3.2399999999999998E-2</v>
      </c>
      <c r="G80" s="164">
        <v>3.2399999999999998E-2</v>
      </c>
      <c r="H80" s="164">
        <v>3.2399999999999998E-2</v>
      </c>
      <c r="I80" s="164">
        <v>3.2399999999999998E-2</v>
      </c>
      <c r="J80" s="164">
        <v>3.2399999999999998E-2</v>
      </c>
      <c r="K80" s="164">
        <v>3.2399999999999998E-2</v>
      </c>
      <c r="L80" s="164">
        <v>3.2399999999999998E-2</v>
      </c>
      <c r="M80" s="164">
        <v>3.2399999999999998E-2</v>
      </c>
      <c r="N80" s="164">
        <v>3.2399999999999998E-2</v>
      </c>
      <c r="O80" s="164">
        <v>3.2399999999999998E-2</v>
      </c>
      <c r="P80" s="164">
        <v>3.2399999999999998E-2</v>
      </c>
      <c r="Q80" s="164">
        <v>3.2399999999999998E-2</v>
      </c>
      <c r="R80" s="164">
        <v>3.2399999999999998E-2</v>
      </c>
      <c r="S80" s="164">
        <v>3.2399999999999998E-2</v>
      </c>
      <c r="T80" s="164">
        <v>3.2399999999999998E-2</v>
      </c>
      <c r="U80" s="164">
        <v>3.2399999999999998E-2</v>
      </c>
      <c r="V80" s="164">
        <v>3.2399999999999998E-2</v>
      </c>
      <c r="W80" s="164">
        <v>3.2399999999999998E-2</v>
      </c>
      <c r="X80" s="164">
        <v>3.2399999999999998E-2</v>
      </c>
      <c r="Y80" s="164">
        <v>3.2399999999999998E-2</v>
      </c>
      <c r="Z80" s="164">
        <v>3.2399999999999998E-2</v>
      </c>
      <c r="AA80" s="164">
        <v>3.2399999999999998E-2</v>
      </c>
      <c r="AB80" s="164">
        <v>3.2399999999999998E-2</v>
      </c>
      <c r="AC80" s="164">
        <v>3.2399999999999998E-2</v>
      </c>
      <c r="AD80" s="164">
        <v>3.2399999999999998E-2</v>
      </c>
      <c r="AE80" s="164">
        <v>3.2399999999999998E-2</v>
      </c>
      <c r="AF80" s="164">
        <v>3.2399999999999998E-2</v>
      </c>
      <c r="AG80" s="164">
        <v>3.2399999999999998E-2</v>
      </c>
      <c r="AH80" s="165">
        <v>0</v>
      </c>
      <c r="AJ80" s="226">
        <f t="shared" si="0"/>
        <v>1</v>
      </c>
    </row>
    <row r="81" spans="1:36" ht="15" customHeight="1" x14ac:dyDescent="0.25">
      <c r="A81" s="38" t="s">
        <v>951</v>
      </c>
      <c r="B81" s="163" t="s">
        <v>21</v>
      </c>
      <c r="C81" s="164">
        <v>0.22001799999999999</v>
      </c>
      <c r="D81" s="164">
        <v>0.220856</v>
      </c>
      <c r="E81" s="164">
        <v>0.22170599999999999</v>
      </c>
      <c r="F81" s="164">
        <v>0.222553</v>
      </c>
      <c r="G81" s="164">
        <v>0.22348299999999999</v>
      </c>
      <c r="H81" s="164">
        <v>0.22453899999999999</v>
      </c>
      <c r="I81" s="164">
        <v>0.22567899999999999</v>
      </c>
      <c r="J81" s="164">
        <v>0.22687299999999999</v>
      </c>
      <c r="K81" s="164">
        <v>0.22812099999999999</v>
      </c>
      <c r="L81" s="164">
        <v>0.22941600000000001</v>
      </c>
      <c r="M81" s="164">
        <v>0.23006599999999999</v>
      </c>
      <c r="N81" s="164">
        <v>0.23072799999999999</v>
      </c>
      <c r="O81" s="164">
        <v>0.23132800000000001</v>
      </c>
      <c r="P81" s="164">
        <v>0.23197599999999999</v>
      </c>
      <c r="Q81" s="164">
        <v>0.23267599999999999</v>
      </c>
      <c r="R81" s="164">
        <v>0.23342499999999999</v>
      </c>
      <c r="S81" s="164">
        <v>0.23422299999999999</v>
      </c>
      <c r="T81" s="164">
        <v>0.23506299999999999</v>
      </c>
      <c r="U81" s="164">
        <v>0.235956</v>
      </c>
      <c r="V81" s="164">
        <v>0.23689099999999999</v>
      </c>
      <c r="W81" s="164">
        <v>0.23788699999999999</v>
      </c>
      <c r="X81" s="164">
        <v>0.238986</v>
      </c>
      <c r="Y81" s="164">
        <v>0.240204</v>
      </c>
      <c r="Z81" s="164">
        <v>0.241561</v>
      </c>
      <c r="AA81" s="164">
        <v>0.243059</v>
      </c>
      <c r="AB81" s="164">
        <v>0.244699</v>
      </c>
      <c r="AC81" s="164">
        <v>0.24651200000000001</v>
      </c>
      <c r="AD81" s="164">
        <v>0.24851100000000001</v>
      </c>
      <c r="AE81" s="164">
        <v>0.25073899999999999</v>
      </c>
      <c r="AF81" s="164">
        <v>0.25327499999999997</v>
      </c>
      <c r="AG81" s="164">
        <v>0.25620300000000001</v>
      </c>
      <c r="AH81" s="165">
        <v>5.0879999999999996E-3</v>
      </c>
      <c r="AJ81" s="226">
        <f t="shared" ref="AJ81:AJ144" si="3">C81/D81</f>
        <v>0.99620567247437242</v>
      </c>
    </row>
    <row r="82" spans="1:36" ht="15" customHeight="1" x14ac:dyDescent="0.25">
      <c r="A82" s="38" t="s">
        <v>950</v>
      </c>
      <c r="B82" s="163" t="s">
        <v>489</v>
      </c>
      <c r="C82" s="164">
        <v>4.1000000000000002E-2</v>
      </c>
      <c r="D82" s="164">
        <v>4.1000000000000002E-2</v>
      </c>
      <c r="E82" s="164">
        <v>4.1000000000000002E-2</v>
      </c>
      <c r="F82" s="164">
        <v>4.1000000000000002E-2</v>
      </c>
      <c r="G82" s="164">
        <v>4.1000000000000002E-2</v>
      </c>
      <c r="H82" s="164">
        <v>4.1000000000000002E-2</v>
      </c>
      <c r="I82" s="164">
        <v>4.1000000000000002E-2</v>
      </c>
      <c r="J82" s="164">
        <v>4.1000000000000002E-2</v>
      </c>
      <c r="K82" s="164">
        <v>4.1000000000000002E-2</v>
      </c>
      <c r="L82" s="164">
        <v>4.1000000000000002E-2</v>
      </c>
      <c r="M82" s="164">
        <v>4.1000000000000002E-2</v>
      </c>
      <c r="N82" s="164">
        <v>4.1000000000000002E-2</v>
      </c>
      <c r="O82" s="164">
        <v>4.1000000000000002E-2</v>
      </c>
      <c r="P82" s="164">
        <v>4.1000000000000002E-2</v>
      </c>
      <c r="Q82" s="164">
        <v>4.1000000000000002E-2</v>
      </c>
      <c r="R82" s="164">
        <v>4.1000000000000002E-2</v>
      </c>
      <c r="S82" s="164">
        <v>4.1000000000000002E-2</v>
      </c>
      <c r="T82" s="164">
        <v>4.1000000000000002E-2</v>
      </c>
      <c r="U82" s="164">
        <v>4.1000000000000002E-2</v>
      </c>
      <c r="V82" s="164">
        <v>4.1000000000000002E-2</v>
      </c>
      <c r="W82" s="164">
        <v>4.1000000000000002E-2</v>
      </c>
      <c r="X82" s="164">
        <v>4.1000000000000002E-2</v>
      </c>
      <c r="Y82" s="164">
        <v>4.1000000000000002E-2</v>
      </c>
      <c r="Z82" s="164">
        <v>4.1000000000000002E-2</v>
      </c>
      <c r="AA82" s="164">
        <v>4.1000000000000002E-2</v>
      </c>
      <c r="AB82" s="164">
        <v>4.1000000000000002E-2</v>
      </c>
      <c r="AC82" s="164">
        <v>4.1000000000000002E-2</v>
      </c>
      <c r="AD82" s="164">
        <v>4.1000000000000002E-2</v>
      </c>
      <c r="AE82" s="164">
        <v>4.1000000000000002E-2</v>
      </c>
      <c r="AF82" s="164">
        <v>4.1000000000000002E-2</v>
      </c>
      <c r="AG82" s="164">
        <v>4.1000000000000002E-2</v>
      </c>
      <c r="AH82" s="165">
        <v>0</v>
      </c>
      <c r="AJ82" s="226">
        <f t="shared" si="3"/>
        <v>1</v>
      </c>
    </row>
    <row r="83" spans="1:36" ht="15" customHeight="1" x14ac:dyDescent="0.25">
      <c r="A83" s="38" t="s">
        <v>949</v>
      </c>
      <c r="B83" s="163" t="s">
        <v>569</v>
      </c>
      <c r="C83" s="164">
        <v>0.318</v>
      </c>
      <c r="D83" s="164">
        <v>0.318</v>
      </c>
      <c r="E83" s="164">
        <v>0.318</v>
      </c>
      <c r="F83" s="164">
        <v>0.318</v>
      </c>
      <c r="G83" s="164">
        <v>0.318</v>
      </c>
      <c r="H83" s="164">
        <v>0.318</v>
      </c>
      <c r="I83" s="164">
        <v>0.318</v>
      </c>
      <c r="J83" s="164">
        <v>0.318</v>
      </c>
      <c r="K83" s="164">
        <v>0.318</v>
      </c>
      <c r="L83" s="164">
        <v>0.318</v>
      </c>
      <c r="M83" s="164">
        <v>0.318</v>
      </c>
      <c r="N83" s="164">
        <v>0.318</v>
      </c>
      <c r="O83" s="164">
        <v>0.318</v>
      </c>
      <c r="P83" s="164">
        <v>0.318</v>
      </c>
      <c r="Q83" s="164">
        <v>0.318</v>
      </c>
      <c r="R83" s="164">
        <v>0.318</v>
      </c>
      <c r="S83" s="164">
        <v>0.318</v>
      </c>
      <c r="T83" s="164">
        <v>0.318</v>
      </c>
      <c r="U83" s="164">
        <v>0.318</v>
      </c>
      <c r="V83" s="164">
        <v>0.318</v>
      </c>
      <c r="W83" s="164">
        <v>0.318</v>
      </c>
      <c r="X83" s="164">
        <v>0.318</v>
      </c>
      <c r="Y83" s="164">
        <v>0.318</v>
      </c>
      <c r="Z83" s="164">
        <v>0.318</v>
      </c>
      <c r="AA83" s="164">
        <v>0.318</v>
      </c>
      <c r="AB83" s="164">
        <v>0.318</v>
      </c>
      <c r="AC83" s="164">
        <v>0.318</v>
      </c>
      <c r="AD83" s="164">
        <v>0.318</v>
      </c>
      <c r="AE83" s="164">
        <v>0.318</v>
      </c>
      <c r="AF83" s="164">
        <v>0.318</v>
      </c>
      <c r="AG83" s="164">
        <v>0.318</v>
      </c>
      <c r="AH83" s="165">
        <v>0</v>
      </c>
      <c r="AJ83" s="226">
        <f t="shared" si="3"/>
        <v>1</v>
      </c>
    </row>
    <row r="84" spans="1:36" ht="15" customHeight="1" x14ac:dyDescent="0.25">
      <c r="A84" s="38" t="s">
        <v>948</v>
      </c>
      <c r="B84" s="162" t="s">
        <v>224</v>
      </c>
      <c r="C84" s="166">
        <v>0.61141800000000002</v>
      </c>
      <c r="D84" s="166">
        <v>0.61225600000000002</v>
      </c>
      <c r="E84" s="166">
        <v>0.61310600000000004</v>
      </c>
      <c r="F84" s="166">
        <v>0.61395299999999997</v>
      </c>
      <c r="G84" s="166">
        <v>0.61488299999999996</v>
      </c>
      <c r="H84" s="166">
        <v>0.61593900000000001</v>
      </c>
      <c r="I84" s="166">
        <v>0.61707900000000004</v>
      </c>
      <c r="J84" s="166">
        <v>0.61827299999999996</v>
      </c>
      <c r="K84" s="166">
        <v>0.61952099999999999</v>
      </c>
      <c r="L84" s="166">
        <v>0.62081600000000003</v>
      </c>
      <c r="M84" s="166">
        <v>0.62146599999999996</v>
      </c>
      <c r="N84" s="166">
        <v>0.62212800000000001</v>
      </c>
      <c r="O84" s="166">
        <v>0.62272799999999995</v>
      </c>
      <c r="P84" s="166">
        <v>0.62337600000000004</v>
      </c>
      <c r="Q84" s="166">
        <v>0.62407599999999996</v>
      </c>
      <c r="R84" s="166">
        <v>0.62482499999999996</v>
      </c>
      <c r="S84" s="166">
        <v>0.62562300000000004</v>
      </c>
      <c r="T84" s="166">
        <v>0.62646299999999999</v>
      </c>
      <c r="U84" s="166">
        <v>0.62735600000000002</v>
      </c>
      <c r="V84" s="166">
        <v>0.62829100000000004</v>
      </c>
      <c r="W84" s="166">
        <v>0.62928700000000004</v>
      </c>
      <c r="X84" s="166">
        <v>0.630386</v>
      </c>
      <c r="Y84" s="166">
        <v>0.63160400000000005</v>
      </c>
      <c r="Z84" s="166">
        <v>0.632961</v>
      </c>
      <c r="AA84" s="166">
        <v>0.634459</v>
      </c>
      <c r="AB84" s="166">
        <v>0.63609899999999997</v>
      </c>
      <c r="AC84" s="166">
        <v>0.63791200000000003</v>
      </c>
      <c r="AD84" s="166">
        <v>0.63991100000000001</v>
      </c>
      <c r="AE84" s="166">
        <v>0.64213900000000002</v>
      </c>
      <c r="AF84" s="166">
        <v>0.644675</v>
      </c>
      <c r="AG84" s="166">
        <v>0.64760300000000004</v>
      </c>
      <c r="AH84" s="167">
        <v>1.918E-3</v>
      </c>
      <c r="AJ84" s="226">
        <f t="shared" si="3"/>
        <v>0.99863129148591434</v>
      </c>
    </row>
    <row r="85" spans="1:36" x14ac:dyDescent="0.25">
      <c r="B85" s="162" t="s">
        <v>232</v>
      </c>
      <c r="AJ85" s="226" t="e">
        <f t="shared" si="3"/>
        <v>#DIV/0!</v>
      </c>
    </row>
    <row r="86" spans="1:36" ht="15" customHeight="1" x14ac:dyDescent="0.25">
      <c r="A86" s="38" t="s">
        <v>947</v>
      </c>
      <c r="B86" s="163" t="s">
        <v>230</v>
      </c>
      <c r="C86" s="164">
        <v>7.8899999999999999E-4</v>
      </c>
      <c r="D86" s="164">
        <v>7.8899999999999999E-4</v>
      </c>
      <c r="E86" s="164">
        <v>7.8899999999999999E-4</v>
      </c>
      <c r="F86" s="164">
        <v>7.8899999999999999E-4</v>
      </c>
      <c r="G86" s="164">
        <v>7.8899999999999999E-4</v>
      </c>
      <c r="H86" s="164">
        <v>7.8899999999999999E-4</v>
      </c>
      <c r="I86" s="164">
        <v>7.8899999999999999E-4</v>
      </c>
      <c r="J86" s="164">
        <v>7.8899999999999999E-4</v>
      </c>
      <c r="K86" s="164">
        <v>7.8899999999999999E-4</v>
      </c>
      <c r="L86" s="164">
        <v>7.8899999999999999E-4</v>
      </c>
      <c r="M86" s="164">
        <v>7.8899999999999999E-4</v>
      </c>
      <c r="N86" s="164">
        <v>7.8899999999999999E-4</v>
      </c>
      <c r="O86" s="164">
        <v>7.8899999999999999E-4</v>
      </c>
      <c r="P86" s="164">
        <v>7.8899999999999999E-4</v>
      </c>
      <c r="Q86" s="164">
        <v>7.8899999999999999E-4</v>
      </c>
      <c r="R86" s="164">
        <v>7.8899999999999999E-4</v>
      </c>
      <c r="S86" s="164">
        <v>7.8899999999999999E-4</v>
      </c>
      <c r="T86" s="164">
        <v>7.8899999999999999E-4</v>
      </c>
      <c r="U86" s="164">
        <v>7.8899999999999999E-4</v>
      </c>
      <c r="V86" s="164">
        <v>7.8899999999999999E-4</v>
      </c>
      <c r="W86" s="164">
        <v>7.8899999999999999E-4</v>
      </c>
      <c r="X86" s="164">
        <v>7.8899999999999999E-4</v>
      </c>
      <c r="Y86" s="164">
        <v>7.8899999999999999E-4</v>
      </c>
      <c r="Z86" s="164">
        <v>7.8899999999999999E-4</v>
      </c>
      <c r="AA86" s="164">
        <v>7.8899999999999999E-4</v>
      </c>
      <c r="AB86" s="164">
        <v>7.8899999999999999E-4</v>
      </c>
      <c r="AC86" s="164">
        <v>7.8899999999999999E-4</v>
      </c>
      <c r="AD86" s="164">
        <v>7.8899999999999999E-4</v>
      </c>
      <c r="AE86" s="164">
        <v>7.8899999999999999E-4</v>
      </c>
      <c r="AF86" s="164">
        <v>7.8899999999999999E-4</v>
      </c>
      <c r="AG86" s="164">
        <v>7.8899999999999999E-4</v>
      </c>
      <c r="AH86" s="165">
        <v>0</v>
      </c>
      <c r="AJ86" s="226">
        <f t="shared" si="3"/>
        <v>1</v>
      </c>
    </row>
    <row r="87" spans="1:36" ht="15" customHeight="1" x14ac:dyDescent="0.25">
      <c r="A87" s="38" t="s">
        <v>946</v>
      </c>
      <c r="B87" s="163" t="s">
        <v>21</v>
      </c>
      <c r="C87" s="164">
        <v>0.76224599999999998</v>
      </c>
      <c r="D87" s="164">
        <v>0.76502099999999995</v>
      </c>
      <c r="E87" s="164">
        <v>0.76793100000000003</v>
      </c>
      <c r="F87" s="164">
        <v>0.77089600000000003</v>
      </c>
      <c r="G87" s="164">
        <v>0.77422800000000003</v>
      </c>
      <c r="H87" s="164">
        <v>0.77807599999999999</v>
      </c>
      <c r="I87" s="164">
        <v>0.78231099999999998</v>
      </c>
      <c r="J87" s="164">
        <v>0.78682399999999997</v>
      </c>
      <c r="K87" s="164">
        <v>0.79161899999999996</v>
      </c>
      <c r="L87" s="164">
        <v>0.79667699999999997</v>
      </c>
      <c r="M87" s="164">
        <v>0.79940599999999995</v>
      </c>
      <c r="N87" s="164">
        <v>0.80223</v>
      </c>
      <c r="O87" s="164">
        <v>0.80486000000000002</v>
      </c>
      <c r="P87" s="164">
        <v>0.80773399999999995</v>
      </c>
      <c r="Q87" s="164">
        <v>0.81087200000000004</v>
      </c>
      <c r="R87" s="164">
        <v>0.81426600000000005</v>
      </c>
      <c r="S87" s="164">
        <v>0.81791599999999998</v>
      </c>
      <c r="T87" s="164">
        <v>0.82179999999999997</v>
      </c>
      <c r="U87" s="164">
        <v>0.82596800000000004</v>
      </c>
      <c r="V87" s="164">
        <v>0.83036799999999999</v>
      </c>
      <c r="W87" s="164">
        <v>0.83508700000000002</v>
      </c>
      <c r="X87" s="164">
        <v>0.84031199999999995</v>
      </c>
      <c r="Y87" s="164">
        <v>0.84611599999999998</v>
      </c>
      <c r="Z87" s="164">
        <v>0.85259600000000002</v>
      </c>
      <c r="AA87" s="164">
        <v>0.85975999999999997</v>
      </c>
      <c r="AB87" s="164">
        <v>0.86761900000000003</v>
      </c>
      <c r="AC87" s="164">
        <v>0.87630799999999998</v>
      </c>
      <c r="AD87" s="164">
        <v>0.885911</v>
      </c>
      <c r="AE87" s="164">
        <v>0.89663800000000005</v>
      </c>
      <c r="AF87" s="164">
        <v>0.90886800000000001</v>
      </c>
      <c r="AG87" s="164">
        <v>0.92299600000000004</v>
      </c>
      <c r="AH87" s="165">
        <v>6.3990000000000002E-3</v>
      </c>
      <c r="AJ87" s="226">
        <f t="shared" si="3"/>
        <v>0.99637264859396024</v>
      </c>
    </row>
    <row r="88" spans="1:36" ht="15" customHeight="1" x14ac:dyDescent="0.25">
      <c r="A88" s="38" t="s">
        <v>945</v>
      </c>
      <c r="B88" s="163" t="s">
        <v>489</v>
      </c>
      <c r="C88" s="164">
        <v>0.20783699999999999</v>
      </c>
      <c r="D88" s="164">
        <v>0.20783699999999999</v>
      </c>
      <c r="E88" s="164">
        <v>0.20783699999999999</v>
      </c>
      <c r="F88" s="164">
        <v>0.20783699999999999</v>
      </c>
      <c r="G88" s="164">
        <v>0.20783699999999999</v>
      </c>
      <c r="H88" s="164">
        <v>0.20783699999999999</v>
      </c>
      <c r="I88" s="164">
        <v>0.20783699999999999</v>
      </c>
      <c r="J88" s="164">
        <v>0.20783699999999999</v>
      </c>
      <c r="K88" s="164">
        <v>0.20783699999999999</v>
      </c>
      <c r="L88" s="164">
        <v>0.20783699999999999</v>
      </c>
      <c r="M88" s="164">
        <v>0.20783699999999999</v>
      </c>
      <c r="N88" s="164">
        <v>0.20783699999999999</v>
      </c>
      <c r="O88" s="164">
        <v>0.20783699999999999</v>
      </c>
      <c r="P88" s="164">
        <v>0.20783699999999999</v>
      </c>
      <c r="Q88" s="164">
        <v>0.20783699999999999</v>
      </c>
      <c r="R88" s="164">
        <v>0.20783699999999999</v>
      </c>
      <c r="S88" s="164">
        <v>0.20783699999999999</v>
      </c>
      <c r="T88" s="164">
        <v>0.20783699999999999</v>
      </c>
      <c r="U88" s="164">
        <v>0.20783699999999999</v>
      </c>
      <c r="V88" s="164">
        <v>0.20783699999999999</v>
      </c>
      <c r="W88" s="164">
        <v>0.20783699999999999</v>
      </c>
      <c r="X88" s="164">
        <v>0.20783699999999999</v>
      </c>
      <c r="Y88" s="164">
        <v>0.20783699999999999</v>
      </c>
      <c r="Z88" s="164">
        <v>0.20783699999999999</v>
      </c>
      <c r="AA88" s="164">
        <v>0.20783699999999999</v>
      </c>
      <c r="AB88" s="164">
        <v>0.20783699999999999</v>
      </c>
      <c r="AC88" s="164">
        <v>0.20783699999999999</v>
      </c>
      <c r="AD88" s="164">
        <v>0.20783699999999999</v>
      </c>
      <c r="AE88" s="164">
        <v>0.20783699999999999</v>
      </c>
      <c r="AF88" s="164">
        <v>0.20783699999999999</v>
      </c>
      <c r="AG88" s="164">
        <v>0.20783699999999999</v>
      </c>
      <c r="AH88" s="165">
        <v>0</v>
      </c>
      <c r="AJ88" s="226">
        <f t="shared" si="3"/>
        <v>1</v>
      </c>
    </row>
    <row r="89" spans="1:36" x14ac:dyDescent="0.25">
      <c r="A89" s="38" t="s">
        <v>944</v>
      </c>
      <c r="B89" s="163" t="s">
        <v>569</v>
      </c>
      <c r="C89" s="164">
        <v>1.732677</v>
      </c>
      <c r="D89" s="164">
        <v>1.732677</v>
      </c>
      <c r="E89" s="164">
        <v>1.732677</v>
      </c>
      <c r="F89" s="164">
        <v>1.732677</v>
      </c>
      <c r="G89" s="164">
        <v>1.732677</v>
      </c>
      <c r="H89" s="164">
        <v>1.732677</v>
      </c>
      <c r="I89" s="164">
        <v>1.732677</v>
      </c>
      <c r="J89" s="164">
        <v>1.732677</v>
      </c>
      <c r="K89" s="164">
        <v>1.732677</v>
      </c>
      <c r="L89" s="164">
        <v>1.732677</v>
      </c>
      <c r="M89" s="164">
        <v>1.732677</v>
      </c>
      <c r="N89" s="164">
        <v>1.732677</v>
      </c>
      <c r="O89" s="164">
        <v>1.732677</v>
      </c>
      <c r="P89" s="164">
        <v>1.732677</v>
      </c>
      <c r="Q89" s="164">
        <v>1.732677</v>
      </c>
      <c r="R89" s="164">
        <v>1.732677</v>
      </c>
      <c r="S89" s="164">
        <v>1.732677</v>
      </c>
      <c r="T89" s="164">
        <v>1.732677</v>
      </c>
      <c r="U89" s="164">
        <v>1.732677</v>
      </c>
      <c r="V89" s="164">
        <v>1.732677</v>
      </c>
      <c r="W89" s="164">
        <v>1.732677</v>
      </c>
      <c r="X89" s="164">
        <v>1.732677</v>
      </c>
      <c r="Y89" s="164">
        <v>1.732677</v>
      </c>
      <c r="Z89" s="164">
        <v>1.732677</v>
      </c>
      <c r="AA89" s="164">
        <v>1.732677</v>
      </c>
      <c r="AB89" s="164">
        <v>1.732677</v>
      </c>
      <c r="AC89" s="164">
        <v>1.732677</v>
      </c>
      <c r="AD89" s="164">
        <v>1.732677</v>
      </c>
      <c r="AE89" s="164">
        <v>1.732677</v>
      </c>
      <c r="AF89" s="164">
        <v>1.732677</v>
      </c>
      <c r="AG89" s="164">
        <v>1.732677</v>
      </c>
      <c r="AH89" s="165">
        <v>0</v>
      </c>
      <c r="AJ89" s="226">
        <f t="shared" si="3"/>
        <v>1</v>
      </c>
    </row>
    <row r="90" spans="1:36" ht="15" customHeight="1" x14ac:dyDescent="0.25">
      <c r="A90" s="38" t="s">
        <v>943</v>
      </c>
      <c r="B90" s="162" t="s">
        <v>224</v>
      </c>
      <c r="C90" s="166">
        <v>2.7035490000000002</v>
      </c>
      <c r="D90" s="166">
        <v>2.706324</v>
      </c>
      <c r="E90" s="166">
        <v>2.7092339999999999</v>
      </c>
      <c r="F90" s="166">
        <v>2.712199</v>
      </c>
      <c r="G90" s="166">
        <v>2.7155309999999999</v>
      </c>
      <c r="H90" s="166">
        <v>2.719379</v>
      </c>
      <c r="I90" s="166">
        <v>2.723614</v>
      </c>
      <c r="J90" s="166">
        <v>2.7281270000000002</v>
      </c>
      <c r="K90" s="166">
        <v>2.7329219999999999</v>
      </c>
      <c r="L90" s="166">
        <v>2.7379799999999999</v>
      </c>
      <c r="M90" s="166">
        <v>2.7407089999999998</v>
      </c>
      <c r="N90" s="166">
        <v>2.7435330000000002</v>
      </c>
      <c r="O90" s="166">
        <v>2.7461630000000001</v>
      </c>
      <c r="P90" s="166">
        <v>2.749037</v>
      </c>
      <c r="Q90" s="166">
        <v>2.7521749999999998</v>
      </c>
      <c r="R90" s="166">
        <v>2.7555689999999999</v>
      </c>
      <c r="S90" s="166">
        <v>2.7592189999999999</v>
      </c>
      <c r="T90" s="166">
        <v>2.7631030000000001</v>
      </c>
      <c r="U90" s="166">
        <v>2.767271</v>
      </c>
      <c r="V90" s="166">
        <v>2.7716720000000001</v>
      </c>
      <c r="W90" s="166">
        <v>2.7763900000000001</v>
      </c>
      <c r="X90" s="166">
        <v>2.7816149999999999</v>
      </c>
      <c r="Y90" s="166">
        <v>2.7874189999999999</v>
      </c>
      <c r="Z90" s="166">
        <v>2.7938990000000001</v>
      </c>
      <c r="AA90" s="166">
        <v>2.8010630000000001</v>
      </c>
      <c r="AB90" s="166">
        <v>2.8089219999999999</v>
      </c>
      <c r="AC90" s="166">
        <v>2.8176109999999999</v>
      </c>
      <c r="AD90" s="166">
        <v>2.8272140000000001</v>
      </c>
      <c r="AE90" s="166">
        <v>2.8379409999999998</v>
      </c>
      <c r="AF90" s="166">
        <v>2.850171</v>
      </c>
      <c r="AG90" s="166">
        <v>2.8642989999999999</v>
      </c>
      <c r="AH90" s="167">
        <v>1.9269999999999999E-3</v>
      </c>
      <c r="AJ90" s="226">
        <f t="shared" si="3"/>
        <v>0.99897462388095448</v>
      </c>
    </row>
    <row r="91" spans="1:36" ht="15" customHeight="1" x14ac:dyDescent="0.25">
      <c r="B91" s="162" t="s">
        <v>233</v>
      </c>
      <c r="AJ91" s="226" t="e">
        <f t="shared" si="3"/>
        <v>#DIV/0!</v>
      </c>
    </row>
    <row r="92" spans="1:36" ht="15" customHeight="1" x14ac:dyDescent="0.25">
      <c r="A92" s="38" t="s">
        <v>942</v>
      </c>
      <c r="B92" s="163" t="s">
        <v>234</v>
      </c>
      <c r="C92" s="164">
        <v>0.60522600000000004</v>
      </c>
      <c r="D92" s="164">
        <v>0.60576600000000003</v>
      </c>
      <c r="E92" s="164">
        <v>0.60631900000000005</v>
      </c>
      <c r="F92" s="164">
        <v>0.60687100000000005</v>
      </c>
      <c r="G92" s="164">
        <v>0.60750099999999996</v>
      </c>
      <c r="H92" s="164">
        <v>0.60823700000000003</v>
      </c>
      <c r="I92" s="164">
        <v>0.60904700000000001</v>
      </c>
      <c r="J92" s="164">
        <v>0.60990100000000003</v>
      </c>
      <c r="K92" s="164">
        <v>0.61079899999999998</v>
      </c>
      <c r="L92" s="164">
        <v>0.61173500000000003</v>
      </c>
      <c r="M92" s="164">
        <v>0.61228199999999999</v>
      </c>
      <c r="N92" s="164">
        <v>0.61284099999999997</v>
      </c>
      <c r="O92" s="164">
        <v>0.61336900000000005</v>
      </c>
      <c r="P92" s="164">
        <v>0.61394300000000002</v>
      </c>
      <c r="Q92" s="164">
        <v>0.61456699999999997</v>
      </c>
      <c r="R92" s="164">
        <v>0.61524400000000001</v>
      </c>
      <c r="S92" s="164">
        <v>0.61597100000000005</v>
      </c>
      <c r="T92" s="164">
        <v>0.61674499999999999</v>
      </c>
      <c r="U92" s="164">
        <v>0.61757899999999999</v>
      </c>
      <c r="V92" s="164">
        <v>0.61845899999999998</v>
      </c>
      <c r="W92" s="164">
        <v>0.61940799999999996</v>
      </c>
      <c r="X92" s="164">
        <v>0.62047200000000002</v>
      </c>
      <c r="Y92" s="164">
        <v>0.621668</v>
      </c>
      <c r="Z92" s="164">
        <v>0.62302100000000005</v>
      </c>
      <c r="AA92" s="164">
        <v>0.62453599999999998</v>
      </c>
      <c r="AB92" s="164">
        <v>0.62621599999999999</v>
      </c>
      <c r="AC92" s="164">
        <v>0.62809199999999998</v>
      </c>
      <c r="AD92" s="164">
        <v>0.63017500000000004</v>
      </c>
      <c r="AE92" s="164">
        <v>0.63251500000000005</v>
      </c>
      <c r="AF92" s="164">
        <v>0.63519199999999998</v>
      </c>
      <c r="AG92" s="164">
        <v>0.63829999999999998</v>
      </c>
      <c r="AH92" s="165">
        <v>1.7750000000000001E-3</v>
      </c>
      <c r="AJ92" s="226">
        <f t="shared" si="3"/>
        <v>0.9991085666742604</v>
      </c>
    </row>
    <row r="93" spans="1:36" ht="15" customHeight="1" x14ac:dyDescent="0.25">
      <c r="A93" s="38" t="s">
        <v>941</v>
      </c>
      <c r="B93" s="163" t="s">
        <v>235</v>
      </c>
      <c r="C93" s="164">
        <v>2.0983230000000002</v>
      </c>
      <c r="D93" s="164">
        <v>2.1005579999999999</v>
      </c>
      <c r="E93" s="164">
        <v>2.1029149999999999</v>
      </c>
      <c r="F93" s="164">
        <v>2.1053280000000001</v>
      </c>
      <c r="G93" s="164">
        <v>2.1080299999999998</v>
      </c>
      <c r="H93" s="164">
        <v>2.1111409999999999</v>
      </c>
      <c r="I93" s="164">
        <v>2.1145670000000001</v>
      </c>
      <c r="J93" s="164">
        <v>2.1182259999999999</v>
      </c>
      <c r="K93" s="164">
        <v>2.1221220000000001</v>
      </c>
      <c r="L93" s="164">
        <v>2.1262449999999999</v>
      </c>
      <c r="M93" s="164">
        <v>2.128428</v>
      </c>
      <c r="N93" s="164">
        <v>2.1306919999999998</v>
      </c>
      <c r="O93" s="164">
        <v>2.1327940000000001</v>
      </c>
      <c r="P93" s="164">
        <v>2.135094</v>
      </c>
      <c r="Q93" s="164">
        <v>2.1376080000000002</v>
      </c>
      <c r="R93" s="164">
        <v>2.1403249999999998</v>
      </c>
      <c r="S93" s="164">
        <v>2.143249</v>
      </c>
      <c r="T93" s="164">
        <v>2.1463580000000002</v>
      </c>
      <c r="U93" s="164">
        <v>2.1496930000000001</v>
      </c>
      <c r="V93" s="164">
        <v>2.153213</v>
      </c>
      <c r="W93" s="164">
        <v>2.1569820000000002</v>
      </c>
      <c r="X93" s="164">
        <v>2.1611440000000002</v>
      </c>
      <c r="Y93" s="164">
        <v>2.1657510000000002</v>
      </c>
      <c r="Z93" s="164">
        <v>2.1708780000000001</v>
      </c>
      <c r="AA93" s="164">
        <v>2.1765270000000001</v>
      </c>
      <c r="AB93" s="164">
        <v>2.1827049999999999</v>
      </c>
      <c r="AC93" s="164">
        <v>2.1895190000000002</v>
      </c>
      <c r="AD93" s="164">
        <v>2.1970390000000002</v>
      </c>
      <c r="AE93" s="164">
        <v>2.2054260000000001</v>
      </c>
      <c r="AF93" s="164">
        <v>2.214979</v>
      </c>
      <c r="AG93" s="164">
        <v>2.2259989999999998</v>
      </c>
      <c r="AH93" s="165">
        <v>1.9710000000000001E-3</v>
      </c>
      <c r="AJ93" s="226">
        <f t="shared" si="3"/>
        <v>0.99893599700650981</v>
      </c>
    </row>
    <row r="94" spans="1:36" ht="15" customHeight="1" thickBot="1" x14ac:dyDescent="0.3">
      <c r="AJ94" s="226" t="e">
        <f t="shared" si="3"/>
        <v>#DIV/0!</v>
      </c>
    </row>
    <row r="95" spans="1:36" ht="15" customHeight="1" x14ac:dyDescent="0.25">
      <c r="B95" s="261" t="s">
        <v>2161</v>
      </c>
      <c r="C95" s="262"/>
      <c r="D95" s="262"/>
      <c r="E95" s="262"/>
      <c r="F95" s="262"/>
      <c r="G95" s="262"/>
      <c r="H95" s="262"/>
      <c r="I95" s="262"/>
      <c r="J95" s="262"/>
      <c r="K95" s="262"/>
      <c r="L95" s="262"/>
      <c r="M95" s="262"/>
      <c r="N95" s="262"/>
      <c r="O95" s="262"/>
      <c r="P95" s="262"/>
      <c r="Q95" s="262"/>
      <c r="R95" s="262"/>
      <c r="S95" s="262"/>
      <c r="T95" s="262"/>
      <c r="U95" s="262"/>
      <c r="V95" s="262"/>
      <c r="W95" s="262"/>
      <c r="X95" s="262"/>
      <c r="Y95" s="262"/>
      <c r="Z95" s="262"/>
      <c r="AA95" s="262"/>
      <c r="AB95" s="262"/>
      <c r="AC95" s="262"/>
      <c r="AD95" s="262"/>
      <c r="AE95" s="262"/>
      <c r="AF95" s="262"/>
      <c r="AG95" s="262"/>
      <c r="AH95" s="227"/>
      <c r="AJ95" s="226" t="e">
        <f t="shared" si="3"/>
        <v>#DIV/0!</v>
      </c>
    </row>
    <row r="96" spans="1:36" ht="15" customHeight="1" x14ac:dyDescent="0.25">
      <c r="B96" s="32" t="s">
        <v>2162</v>
      </c>
      <c r="AJ96" s="226" t="e">
        <f t="shared" si="3"/>
        <v>#DIV/0!</v>
      </c>
    </row>
    <row r="97" spans="2:36" x14ac:dyDescent="0.25">
      <c r="B97" s="32" t="s">
        <v>2163</v>
      </c>
      <c r="AJ97" s="226" t="e">
        <f t="shared" si="3"/>
        <v>#DIV/0!</v>
      </c>
    </row>
    <row r="98" spans="2:36" ht="15" customHeight="1" x14ac:dyDescent="0.25">
      <c r="B98" s="32" t="s">
        <v>2183</v>
      </c>
      <c r="AJ98" s="226" t="e">
        <f t="shared" si="3"/>
        <v>#DIV/0!</v>
      </c>
    </row>
    <row r="99" spans="2:36" ht="15" customHeight="1" x14ac:dyDescent="0.25">
      <c r="B99" s="32" t="s">
        <v>2164</v>
      </c>
      <c r="AJ99" s="226" t="e">
        <f t="shared" si="3"/>
        <v>#DIV/0!</v>
      </c>
    </row>
    <row r="100" spans="2:36" ht="15" customHeight="1" x14ac:dyDescent="0.25">
      <c r="B100" s="32" t="s">
        <v>2147</v>
      </c>
      <c r="AJ100" s="226" t="e">
        <f t="shared" si="3"/>
        <v>#DIV/0!</v>
      </c>
    </row>
    <row r="101" spans="2:36" ht="15" customHeight="1" x14ac:dyDescent="0.25">
      <c r="B101" s="32" t="s">
        <v>2125</v>
      </c>
      <c r="AJ101" s="226" t="e">
        <f t="shared" si="3"/>
        <v>#DIV/0!</v>
      </c>
    </row>
    <row r="102" spans="2:36" ht="15" customHeight="1" x14ac:dyDescent="0.25">
      <c r="B102" s="32" t="s">
        <v>2154</v>
      </c>
      <c r="AJ102" s="226" t="e">
        <f t="shared" si="3"/>
        <v>#DIV/0!</v>
      </c>
    </row>
    <row r="103" spans="2:36" ht="15" customHeight="1" x14ac:dyDescent="0.25">
      <c r="B103" s="32" t="s">
        <v>423</v>
      </c>
      <c r="AJ103" s="226" t="e">
        <f t="shared" si="3"/>
        <v>#DIV/0!</v>
      </c>
    </row>
    <row r="104" spans="2:36" x14ac:dyDescent="0.25">
      <c r="B104" s="32" t="s">
        <v>2177</v>
      </c>
      <c r="AJ104" s="226" t="e">
        <f t="shared" si="3"/>
        <v>#DIV/0!</v>
      </c>
    </row>
    <row r="105" spans="2:36" ht="15" customHeight="1" x14ac:dyDescent="0.25">
      <c r="B105" s="32" t="s">
        <v>2181</v>
      </c>
      <c r="AJ105" s="226" t="e">
        <f t="shared" si="3"/>
        <v>#DIV/0!</v>
      </c>
    </row>
    <row r="106" spans="2:36" ht="15" customHeight="1" x14ac:dyDescent="0.25">
      <c r="B106" s="32" t="s">
        <v>2182</v>
      </c>
      <c r="AJ106" s="226" t="e">
        <f t="shared" si="3"/>
        <v>#DIV/0!</v>
      </c>
    </row>
    <row r="107" spans="2:36" ht="15" customHeight="1" x14ac:dyDescent="0.25">
      <c r="AJ107" s="226" t="e">
        <f t="shared" si="3"/>
        <v>#DIV/0!</v>
      </c>
    </row>
    <row r="108" spans="2:36" ht="15" customHeight="1" x14ac:dyDescent="0.25">
      <c r="AJ108" s="226" t="e">
        <f t="shared" si="3"/>
        <v>#DIV/0!</v>
      </c>
    </row>
    <row r="109" spans="2:36" ht="15" customHeight="1" x14ac:dyDescent="0.25">
      <c r="AJ109" s="226" t="e">
        <f t="shared" si="3"/>
        <v>#DIV/0!</v>
      </c>
    </row>
    <row r="110" spans="2:36" ht="15" customHeight="1" x14ac:dyDescent="0.25">
      <c r="AJ110" s="226" t="e">
        <f t="shared" si="3"/>
        <v>#DIV/0!</v>
      </c>
    </row>
    <row r="111" spans="2:36" ht="15" customHeight="1" x14ac:dyDescent="0.25">
      <c r="AJ111" s="226" t="e">
        <f t="shared" si="3"/>
        <v>#DIV/0!</v>
      </c>
    </row>
    <row r="112" spans="2:36" ht="15" customHeight="1" x14ac:dyDescent="0.25">
      <c r="AJ112" s="226" t="e">
        <f t="shared" si="3"/>
        <v>#DIV/0!</v>
      </c>
    </row>
    <row r="113" spans="36:36" ht="15" customHeight="1" x14ac:dyDescent="0.25">
      <c r="AJ113" s="226" t="e">
        <f t="shared" si="3"/>
        <v>#DIV/0!</v>
      </c>
    </row>
    <row r="114" spans="36:36" ht="15" customHeight="1" x14ac:dyDescent="0.25">
      <c r="AJ114" s="226" t="e">
        <f t="shared" si="3"/>
        <v>#DIV/0!</v>
      </c>
    </row>
    <row r="115" spans="36:36" ht="15" customHeight="1" x14ac:dyDescent="0.25">
      <c r="AJ115" s="226" t="e">
        <f t="shared" si="3"/>
        <v>#DIV/0!</v>
      </c>
    </row>
    <row r="116" spans="36:36" ht="15" customHeight="1" x14ac:dyDescent="0.25">
      <c r="AJ116" s="226" t="e">
        <f t="shared" si="3"/>
        <v>#DIV/0!</v>
      </c>
    </row>
    <row r="117" spans="36:36" ht="15" customHeight="1" x14ac:dyDescent="0.25">
      <c r="AJ117" s="226" t="e">
        <f t="shared" si="3"/>
        <v>#DIV/0!</v>
      </c>
    </row>
    <row r="118" spans="36:36" ht="15" customHeight="1" x14ac:dyDescent="0.25">
      <c r="AJ118" s="226" t="e">
        <f t="shared" si="3"/>
        <v>#DIV/0!</v>
      </c>
    </row>
    <row r="119" spans="36:36" ht="15" customHeight="1" x14ac:dyDescent="0.25">
      <c r="AJ119" s="226" t="e">
        <f t="shared" si="3"/>
        <v>#DIV/0!</v>
      </c>
    </row>
    <row r="120" spans="36:36" ht="15" customHeight="1" x14ac:dyDescent="0.25">
      <c r="AJ120" s="226" t="e">
        <f t="shared" si="3"/>
        <v>#DIV/0!</v>
      </c>
    </row>
    <row r="121" spans="36:36" ht="15" customHeight="1" x14ac:dyDescent="0.25">
      <c r="AJ121" s="226" t="e">
        <f t="shared" si="3"/>
        <v>#DIV/0!</v>
      </c>
    </row>
    <row r="122" spans="36:36" ht="15" customHeight="1" x14ac:dyDescent="0.25">
      <c r="AJ122" s="226" t="e">
        <f t="shared" si="3"/>
        <v>#DIV/0!</v>
      </c>
    </row>
    <row r="123" spans="36:36" ht="15" customHeight="1" x14ac:dyDescent="0.25">
      <c r="AJ123" s="226" t="e">
        <f t="shared" si="3"/>
        <v>#DIV/0!</v>
      </c>
    </row>
    <row r="124" spans="36:36" ht="15" customHeight="1" x14ac:dyDescent="0.25">
      <c r="AJ124" s="226" t="e">
        <f t="shared" si="3"/>
        <v>#DIV/0!</v>
      </c>
    </row>
    <row r="125" spans="36:36" ht="15" customHeight="1" x14ac:dyDescent="0.25">
      <c r="AJ125" s="226" t="e">
        <f t="shared" si="3"/>
        <v>#DIV/0!</v>
      </c>
    </row>
    <row r="126" spans="36:36" ht="15" customHeight="1" x14ac:dyDescent="0.25">
      <c r="AJ126" s="226" t="e">
        <f t="shared" si="3"/>
        <v>#DIV/0!</v>
      </c>
    </row>
    <row r="127" spans="36:36" ht="15" customHeight="1" x14ac:dyDescent="0.25">
      <c r="AJ127" s="226" t="e">
        <f t="shared" si="3"/>
        <v>#DIV/0!</v>
      </c>
    </row>
    <row r="128" spans="36:36" ht="15" customHeight="1" x14ac:dyDescent="0.25">
      <c r="AJ128" s="226" t="e">
        <f t="shared" si="3"/>
        <v>#DIV/0!</v>
      </c>
    </row>
    <row r="129" spans="36:36" ht="15" customHeight="1" x14ac:dyDescent="0.25">
      <c r="AJ129" s="226" t="e">
        <f t="shared" si="3"/>
        <v>#DIV/0!</v>
      </c>
    </row>
    <row r="130" spans="36:36" ht="15" customHeight="1" x14ac:dyDescent="0.25">
      <c r="AJ130" s="226" t="e">
        <f t="shared" si="3"/>
        <v>#DIV/0!</v>
      </c>
    </row>
    <row r="131" spans="36:36" ht="15" customHeight="1" x14ac:dyDescent="0.25">
      <c r="AJ131" s="226" t="e">
        <f t="shared" si="3"/>
        <v>#DIV/0!</v>
      </c>
    </row>
    <row r="132" spans="36:36" ht="15" customHeight="1" x14ac:dyDescent="0.25">
      <c r="AJ132" s="226" t="e">
        <f t="shared" si="3"/>
        <v>#DIV/0!</v>
      </c>
    </row>
    <row r="133" spans="36:36" ht="15" customHeight="1" x14ac:dyDescent="0.25">
      <c r="AJ133" s="226" t="e">
        <f t="shared" si="3"/>
        <v>#DIV/0!</v>
      </c>
    </row>
    <row r="134" spans="36:36" ht="15" customHeight="1" x14ac:dyDescent="0.25">
      <c r="AJ134" s="226" t="e">
        <f t="shared" si="3"/>
        <v>#DIV/0!</v>
      </c>
    </row>
    <row r="135" spans="36:36" ht="15" customHeight="1" x14ac:dyDescent="0.25">
      <c r="AJ135" s="226" t="e">
        <f t="shared" si="3"/>
        <v>#DIV/0!</v>
      </c>
    </row>
    <row r="136" spans="36:36" ht="15" customHeight="1" x14ac:dyDescent="0.25">
      <c r="AJ136" s="226" t="e">
        <f t="shared" si="3"/>
        <v>#DIV/0!</v>
      </c>
    </row>
    <row r="137" spans="36:36" ht="15" customHeight="1" x14ac:dyDescent="0.25">
      <c r="AJ137" s="226" t="e">
        <f t="shared" si="3"/>
        <v>#DIV/0!</v>
      </c>
    </row>
    <row r="138" spans="36:36" ht="15" customHeight="1" x14ac:dyDescent="0.25">
      <c r="AJ138" s="226" t="e">
        <f t="shared" si="3"/>
        <v>#DIV/0!</v>
      </c>
    </row>
    <row r="139" spans="36:36" ht="15" customHeight="1" x14ac:dyDescent="0.25">
      <c r="AJ139" s="226" t="e">
        <f t="shared" si="3"/>
        <v>#DIV/0!</v>
      </c>
    </row>
    <row r="140" spans="36:36" ht="15" customHeight="1" x14ac:dyDescent="0.25">
      <c r="AJ140" s="226" t="e">
        <f t="shared" si="3"/>
        <v>#DIV/0!</v>
      </c>
    </row>
    <row r="141" spans="36:36" ht="15" customHeight="1" x14ac:dyDescent="0.25">
      <c r="AJ141" s="226" t="e">
        <f t="shared" si="3"/>
        <v>#DIV/0!</v>
      </c>
    </row>
    <row r="142" spans="36:36" ht="15" customHeight="1" x14ac:dyDescent="0.25">
      <c r="AJ142" s="226" t="e">
        <f t="shared" si="3"/>
        <v>#DIV/0!</v>
      </c>
    </row>
    <row r="143" spans="36:36" ht="15" customHeight="1" x14ac:dyDescent="0.25">
      <c r="AJ143" s="226" t="e">
        <f t="shared" si="3"/>
        <v>#DIV/0!</v>
      </c>
    </row>
    <row r="144" spans="36:36" ht="15" customHeight="1" x14ac:dyDescent="0.25">
      <c r="AJ144" s="226" t="e">
        <f t="shared" si="3"/>
        <v>#DIV/0!</v>
      </c>
    </row>
    <row r="145" spans="2:36" ht="15" customHeight="1" x14ac:dyDescent="0.25">
      <c r="AJ145" s="226" t="e">
        <f t="shared" ref="AJ145:AJ190" si="4">C145/D145</f>
        <v>#DIV/0!</v>
      </c>
    </row>
    <row r="146" spans="2:36" ht="15" customHeight="1" x14ac:dyDescent="0.25">
      <c r="AJ146" s="226" t="e">
        <f t="shared" si="4"/>
        <v>#DIV/0!</v>
      </c>
    </row>
    <row r="147" spans="2:36" s="2" customFormat="1" ht="15" customHeight="1" x14ac:dyDescent="0.25">
      <c r="B147" s="26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c r="AA147" s="263"/>
      <c r="AB147" s="263"/>
      <c r="AC147" s="263"/>
      <c r="AD147" s="263"/>
      <c r="AE147" s="263"/>
      <c r="AF147" s="263"/>
      <c r="AG147" s="263"/>
      <c r="AH147" s="263"/>
      <c r="AJ147" s="226" t="e">
        <f t="shared" si="4"/>
        <v>#DIV/0!</v>
      </c>
    </row>
    <row r="148" spans="2:36" s="2" customFormat="1" ht="15" customHeight="1" x14ac:dyDescent="0.25">
      <c r="AJ148" s="226" t="e">
        <f t="shared" si="4"/>
        <v>#DIV/0!</v>
      </c>
    </row>
    <row r="149" spans="2:36" s="2" customFormat="1" ht="15" customHeight="1" x14ac:dyDescent="0.25">
      <c r="AJ149" s="226" t="e">
        <f t="shared" si="4"/>
        <v>#DIV/0!</v>
      </c>
    </row>
    <row r="150" spans="2:36" s="242" customFormat="1" ht="15" customHeight="1" x14ac:dyDescent="0.25">
      <c r="AJ150" s="226" t="e">
        <f t="shared" si="4"/>
        <v>#DIV/0!</v>
      </c>
    </row>
    <row r="151" spans="2:36" s="242" customFormat="1" ht="15" customHeight="1" x14ac:dyDescent="0.25">
      <c r="AJ151" s="226" t="e">
        <f t="shared" si="4"/>
        <v>#DIV/0!</v>
      </c>
    </row>
    <row r="152" spans="2:36" s="242" customFormat="1" ht="15" customHeight="1" x14ac:dyDescent="0.25">
      <c r="AJ152" s="226" t="e">
        <f t="shared" si="4"/>
        <v>#DIV/0!</v>
      </c>
    </row>
    <row r="153" spans="2:36" s="242" customFormat="1" ht="15" customHeight="1" x14ac:dyDescent="0.25">
      <c r="AJ153" s="226" t="e">
        <f t="shared" si="4"/>
        <v>#DIV/0!</v>
      </c>
    </row>
    <row r="154" spans="2:36" s="242" customFormat="1" ht="15" customHeight="1" x14ac:dyDescent="0.25">
      <c r="AJ154" s="226" t="e">
        <f t="shared" si="4"/>
        <v>#DIV/0!</v>
      </c>
    </row>
    <row r="155" spans="2:36" s="2" customFormat="1" ht="15" customHeight="1" x14ac:dyDescent="0.25">
      <c r="AJ155" s="226" t="e">
        <f t="shared" si="4"/>
        <v>#DIV/0!</v>
      </c>
    </row>
    <row r="156" spans="2:36" s="242" customFormat="1" ht="15" customHeight="1" x14ac:dyDescent="0.25">
      <c r="AJ156" s="226" t="e">
        <f t="shared" si="4"/>
        <v>#DIV/0!</v>
      </c>
    </row>
    <row r="157" spans="2:36" s="2" customFormat="1" ht="15" customHeight="1" x14ac:dyDescent="0.25">
      <c r="AJ157" s="226" t="e">
        <f t="shared" si="4"/>
        <v>#DIV/0!</v>
      </c>
    </row>
    <row r="158" spans="2:36" s="242" customFormat="1" ht="15" customHeight="1" x14ac:dyDescent="0.25">
      <c r="AJ158" s="226" t="e">
        <f t="shared" si="4"/>
        <v>#DIV/0!</v>
      </c>
    </row>
    <row r="159" spans="2:36" ht="15" customHeight="1" x14ac:dyDescent="0.25">
      <c r="AJ159" s="226" t="e">
        <f t="shared" si="4"/>
        <v>#DIV/0!</v>
      </c>
    </row>
    <row r="160" spans="2:36" s="242" customFormat="1" ht="15" customHeight="1" x14ac:dyDescent="0.25">
      <c r="AJ160" s="226" t="e">
        <f t="shared" si="4"/>
        <v>#DIV/0!</v>
      </c>
    </row>
    <row r="161" spans="36:36" ht="15" customHeight="1" x14ac:dyDescent="0.25">
      <c r="AJ161" s="226" t="e">
        <f t="shared" si="4"/>
        <v>#DIV/0!</v>
      </c>
    </row>
    <row r="162" spans="36:36" s="242" customFormat="1" ht="15" customHeight="1" x14ac:dyDescent="0.25">
      <c r="AJ162" s="226" t="e">
        <f t="shared" si="4"/>
        <v>#DIV/0!</v>
      </c>
    </row>
    <row r="163" spans="36:36" ht="15" customHeight="1" x14ac:dyDescent="0.25">
      <c r="AJ163" s="226" t="e">
        <f t="shared" si="4"/>
        <v>#DIV/0!</v>
      </c>
    </row>
    <row r="164" spans="36:36" s="242" customFormat="1" ht="15" customHeight="1" x14ac:dyDescent="0.25">
      <c r="AJ164" s="226" t="e">
        <f t="shared" si="4"/>
        <v>#DIV/0!</v>
      </c>
    </row>
    <row r="165" spans="36:36" s="242" customFormat="1" ht="15" customHeight="1" x14ac:dyDescent="0.25">
      <c r="AJ165" s="226" t="e">
        <f t="shared" si="4"/>
        <v>#DIV/0!</v>
      </c>
    </row>
    <row r="166" spans="36:36" ht="15" customHeight="1" x14ac:dyDescent="0.25">
      <c r="AJ166" s="226" t="e">
        <f t="shared" si="4"/>
        <v>#DIV/0!</v>
      </c>
    </row>
    <row r="167" spans="36:36" s="242" customFormat="1" ht="15" customHeight="1" x14ac:dyDescent="0.25">
      <c r="AJ167" s="226" t="e">
        <f t="shared" si="4"/>
        <v>#DIV/0!</v>
      </c>
    </row>
    <row r="168" spans="36:36" ht="15" customHeight="1" x14ac:dyDescent="0.25">
      <c r="AJ168" s="226" t="e">
        <f t="shared" si="4"/>
        <v>#DIV/0!</v>
      </c>
    </row>
    <row r="169" spans="36:36" s="242" customFormat="1" ht="15" customHeight="1" x14ac:dyDescent="0.25">
      <c r="AJ169" s="226" t="e">
        <f t="shared" si="4"/>
        <v>#DIV/0!</v>
      </c>
    </row>
    <row r="170" spans="36:36" ht="15" customHeight="1" x14ac:dyDescent="0.25">
      <c r="AJ170" s="226" t="e">
        <f t="shared" si="4"/>
        <v>#DIV/0!</v>
      </c>
    </row>
    <row r="171" spans="36:36" ht="15" customHeight="1" x14ac:dyDescent="0.25">
      <c r="AJ171" s="226" t="e">
        <f t="shared" si="4"/>
        <v>#DIV/0!</v>
      </c>
    </row>
    <row r="172" spans="36:36" ht="15" customHeight="1" x14ac:dyDescent="0.25">
      <c r="AJ172" s="226" t="e">
        <f t="shared" si="4"/>
        <v>#DIV/0!</v>
      </c>
    </row>
    <row r="173" spans="36:36" ht="15" customHeight="1" x14ac:dyDescent="0.25">
      <c r="AJ173" s="226" t="e">
        <f t="shared" si="4"/>
        <v>#DIV/0!</v>
      </c>
    </row>
    <row r="174" spans="36:36" s="242" customFormat="1" ht="15" customHeight="1" x14ac:dyDescent="0.25">
      <c r="AJ174" s="226" t="e">
        <f t="shared" si="4"/>
        <v>#DIV/0!</v>
      </c>
    </row>
    <row r="175" spans="36:36" ht="15" customHeight="1" x14ac:dyDescent="0.25">
      <c r="AJ175" s="226" t="e">
        <f t="shared" si="4"/>
        <v>#DIV/0!</v>
      </c>
    </row>
    <row r="176" spans="36:36" ht="15" customHeight="1" x14ac:dyDescent="0.25">
      <c r="AJ176" s="226" t="e">
        <f t="shared" si="4"/>
        <v>#DIV/0!</v>
      </c>
    </row>
    <row r="177" spans="36:36" ht="15" customHeight="1" x14ac:dyDescent="0.25">
      <c r="AJ177" s="226" t="e">
        <f t="shared" si="4"/>
        <v>#DIV/0!</v>
      </c>
    </row>
    <row r="178" spans="36:36" ht="15" customHeight="1" x14ac:dyDescent="0.25">
      <c r="AJ178" s="226" t="e">
        <f t="shared" si="4"/>
        <v>#DIV/0!</v>
      </c>
    </row>
    <row r="179" spans="36:36" ht="15" customHeight="1" x14ac:dyDescent="0.25">
      <c r="AJ179" s="226" t="e">
        <f t="shared" si="4"/>
        <v>#DIV/0!</v>
      </c>
    </row>
    <row r="180" spans="36:36" ht="15" customHeight="1" x14ac:dyDescent="0.25">
      <c r="AJ180" s="226" t="e">
        <f t="shared" si="4"/>
        <v>#DIV/0!</v>
      </c>
    </row>
    <row r="181" spans="36:36" ht="15" customHeight="1" x14ac:dyDescent="0.25">
      <c r="AJ181" s="226" t="e">
        <f t="shared" si="4"/>
        <v>#DIV/0!</v>
      </c>
    </row>
    <row r="182" spans="36:36" ht="15" customHeight="1" x14ac:dyDescent="0.25">
      <c r="AJ182" s="226" t="e">
        <f t="shared" si="4"/>
        <v>#DIV/0!</v>
      </c>
    </row>
    <row r="183" spans="36:36" ht="15" customHeight="1" x14ac:dyDescent="0.25">
      <c r="AJ183" s="226" t="e">
        <f t="shared" si="4"/>
        <v>#DIV/0!</v>
      </c>
    </row>
    <row r="184" spans="36:36" ht="15" customHeight="1" x14ac:dyDescent="0.25">
      <c r="AJ184" s="226" t="e">
        <f t="shared" si="4"/>
        <v>#DIV/0!</v>
      </c>
    </row>
    <row r="185" spans="36:36" ht="15" customHeight="1" x14ac:dyDescent="0.25">
      <c r="AJ185" s="226" t="e">
        <f t="shared" si="4"/>
        <v>#DIV/0!</v>
      </c>
    </row>
    <row r="186" spans="36:36" ht="15" customHeight="1" x14ac:dyDescent="0.25">
      <c r="AJ186" s="226" t="e">
        <f t="shared" si="4"/>
        <v>#DIV/0!</v>
      </c>
    </row>
    <row r="187" spans="36:36" ht="15" customHeight="1" x14ac:dyDescent="0.25">
      <c r="AJ187" s="226" t="e">
        <f t="shared" si="4"/>
        <v>#DIV/0!</v>
      </c>
    </row>
    <row r="188" spans="36:36" ht="15" customHeight="1" x14ac:dyDescent="0.25">
      <c r="AJ188" s="226" t="e">
        <f t="shared" si="4"/>
        <v>#DIV/0!</v>
      </c>
    </row>
    <row r="189" spans="36:36" ht="15" customHeight="1" x14ac:dyDescent="0.25">
      <c r="AJ189" s="226" t="e">
        <f t="shared" si="4"/>
        <v>#DIV/0!</v>
      </c>
    </row>
    <row r="190" spans="36:36" ht="15" customHeight="1" x14ac:dyDescent="0.25">
      <c r="AJ190" s="226" t="e">
        <f t="shared" si="4"/>
        <v>#DIV/0!</v>
      </c>
    </row>
    <row r="283" spans="2:34" ht="15" customHeight="1" x14ac:dyDescent="0.25">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c r="AH283" s="259"/>
    </row>
    <row r="368" spans="2:34" ht="15" customHeight="1" x14ac:dyDescent="0.25">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c r="AA368" s="259"/>
      <c r="AB368" s="259"/>
      <c r="AC368" s="259"/>
      <c r="AD368" s="259"/>
      <c r="AE368" s="259"/>
      <c r="AF368" s="259"/>
      <c r="AG368" s="259"/>
      <c r="AH368" s="259"/>
    </row>
    <row r="551" spans="2:34" ht="15" customHeight="1" x14ac:dyDescent="0.25">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59"/>
      <c r="AF551" s="259"/>
      <c r="AG551" s="259"/>
      <c r="AH551" s="259"/>
    </row>
    <row r="643" spans="2:34" ht="15" customHeight="1" x14ac:dyDescent="0.25">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c r="AA643" s="259"/>
      <c r="AB643" s="259"/>
      <c r="AC643" s="259"/>
      <c r="AD643" s="259"/>
      <c r="AE643" s="259"/>
      <c r="AF643" s="259"/>
      <c r="AG643" s="259"/>
      <c r="AH643" s="259"/>
    </row>
    <row r="719" spans="2:34" ht="15" customHeight="1" x14ac:dyDescent="0.25">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c r="AA719" s="259"/>
      <c r="AB719" s="259"/>
      <c r="AC719" s="259"/>
      <c r="AD719" s="259"/>
      <c r="AE719" s="259"/>
      <c r="AF719" s="259"/>
      <c r="AG719" s="259"/>
      <c r="AH719" s="259"/>
    </row>
    <row r="810" spans="2:34" ht="15" customHeight="1" x14ac:dyDescent="0.25">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c r="AA810" s="259"/>
      <c r="AB810" s="259"/>
      <c r="AC810" s="259"/>
      <c r="AD810" s="259"/>
      <c r="AE810" s="259"/>
      <c r="AF810" s="259"/>
      <c r="AG810" s="259"/>
      <c r="AH810" s="259"/>
    </row>
    <row r="888" spans="2:34" ht="15" customHeight="1" x14ac:dyDescent="0.25">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c r="AA888" s="259"/>
      <c r="AB888" s="259"/>
      <c r="AC888" s="259"/>
      <c r="AD888" s="259"/>
      <c r="AE888" s="259"/>
      <c r="AF888" s="259"/>
      <c r="AG888" s="259"/>
      <c r="AH888" s="259"/>
    </row>
    <row r="973" spans="2:34" ht="15" customHeight="1" x14ac:dyDescent="0.25">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c r="AA973" s="259"/>
      <c r="AB973" s="259"/>
      <c r="AC973" s="259"/>
      <c r="AD973" s="259"/>
      <c r="AE973" s="259"/>
      <c r="AF973" s="259"/>
      <c r="AG973" s="259"/>
      <c r="AH973" s="259"/>
    </row>
    <row r="1048" spans="2:34" ht="15" customHeight="1" x14ac:dyDescent="0.25">
      <c r="B1048" s="259"/>
      <c r="C1048" s="259"/>
      <c r="D1048" s="259"/>
      <c r="E1048" s="259"/>
      <c r="F1048" s="259"/>
      <c r="G1048" s="259"/>
      <c r="H1048" s="259"/>
      <c r="I1048" s="259"/>
      <c r="J1048" s="259"/>
      <c r="K1048" s="259"/>
      <c r="L1048" s="259"/>
      <c r="M1048" s="259"/>
      <c r="N1048" s="259"/>
      <c r="O1048" s="259"/>
      <c r="P1048" s="259"/>
      <c r="Q1048" s="259"/>
      <c r="R1048" s="259"/>
      <c r="S1048" s="259"/>
      <c r="T1048" s="259"/>
      <c r="U1048" s="259"/>
      <c r="V1048" s="259"/>
      <c r="W1048" s="259"/>
      <c r="X1048" s="259"/>
      <c r="Y1048" s="259"/>
      <c r="Z1048" s="259"/>
      <c r="AA1048" s="259"/>
      <c r="AB1048" s="259"/>
      <c r="AC1048" s="259"/>
      <c r="AD1048" s="259"/>
      <c r="AE1048" s="259"/>
      <c r="AF1048" s="259"/>
      <c r="AG1048" s="259"/>
      <c r="AH1048" s="259"/>
    </row>
    <row r="1120" spans="2:34" ht="15" customHeight="1" x14ac:dyDescent="0.25">
      <c r="B1120" s="259"/>
      <c r="C1120" s="259"/>
      <c r="D1120" s="259"/>
      <c r="E1120" s="259"/>
      <c r="F1120" s="259"/>
      <c r="G1120" s="259"/>
      <c r="H1120" s="259"/>
      <c r="I1120" s="259"/>
      <c r="J1120" s="259"/>
      <c r="K1120" s="259"/>
      <c r="L1120" s="259"/>
      <c r="M1120" s="259"/>
      <c r="N1120" s="259"/>
      <c r="O1120" s="259"/>
      <c r="P1120" s="259"/>
      <c r="Q1120" s="259"/>
      <c r="R1120" s="259"/>
      <c r="S1120" s="259"/>
      <c r="T1120" s="259"/>
      <c r="U1120" s="259"/>
      <c r="V1120" s="259"/>
      <c r="W1120" s="259"/>
      <c r="X1120" s="259"/>
      <c r="Y1120" s="259"/>
      <c r="Z1120" s="259"/>
      <c r="AA1120" s="259"/>
      <c r="AB1120" s="259"/>
      <c r="AC1120" s="259"/>
      <c r="AD1120" s="259"/>
      <c r="AE1120" s="259"/>
      <c r="AF1120" s="259"/>
      <c r="AG1120" s="259"/>
      <c r="AH1120" s="259"/>
    </row>
    <row r="1254" spans="2:34" ht="15" customHeight="1" x14ac:dyDescent="0.25">
      <c r="B1254" s="259"/>
      <c r="C1254" s="259"/>
      <c r="D1254" s="259"/>
      <c r="E1254" s="259"/>
      <c r="F1254" s="259"/>
      <c r="G1254" s="259"/>
      <c r="H1254" s="259"/>
      <c r="I1254" s="259"/>
      <c r="J1254" s="259"/>
      <c r="K1254" s="259"/>
      <c r="L1254" s="259"/>
      <c r="M1254" s="259"/>
      <c r="N1254" s="259"/>
      <c r="O1254" s="259"/>
      <c r="P1254" s="259"/>
      <c r="Q1254" s="259"/>
      <c r="R1254" s="259"/>
      <c r="S1254" s="259"/>
      <c r="T1254" s="259"/>
      <c r="U1254" s="259"/>
      <c r="V1254" s="259"/>
      <c r="W1254" s="259"/>
      <c r="X1254" s="259"/>
      <c r="Y1254" s="259"/>
      <c r="Z1254" s="259"/>
      <c r="AA1254" s="259"/>
      <c r="AB1254" s="259"/>
      <c r="AC1254" s="259"/>
      <c r="AD1254" s="259"/>
      <c r="AE1254" s="259"/>
      <c r="AF1254" s="259"/>
      <c r="AG1254" s="259"/>
      <c r="AH1254" s="259"/>
    </row>
    <row r="1372" spans="2:34" ht="15" customHeight="1" x14ac:dyDescent="0.25">
      <c r="B1372" s="259"/>
      <c r="C1372" s="259"/>
      <c r="D1372" s="259"/>
      <c r="E1372" s="259"/>
      <c r="F1372" s="259"/>
      <c r="G1372" s="259"/>
      <c r="H1372" s="259"/>
      <c r="I1372" s="259"/>
      <c r="J1372" s="259"/>
      <c r="K1372" s="259"/>
      <c r="L1372" s="259"/>
      <c r="M1372" s="259"/>
      <c r="N1372" s="259"/>
      <c r="O1372" s="259"/>
      <c r="P1372" s="259"/>
      <c r="Q1372" s="259"/>
      <c r="R1372" s="259"/>
      <c r="S1372" s="259"/>
      <c r="T1372" s="259"/>
      <c r="U1372" s="259"/>
      <c r="V1372" s="259"/>
      <c r="W1372" s="259"/>
      <c r="X1372" s="259"/>
      <c r="Y1372" s="259"/>
      <c r="Z1372" s="259"/>
      <c r="AA1372" s="259"/>
      <c r="AB1372" s="259"/>
      <c r="AC1372" s="259"/>
      <c r="AD1372" s="259"/>
      <c r="AE1372" s="259"/>
      <c r="AF1372" s="259"/>
      <c r="AG1372" s="259"/>
      <c r="AH1372" s="259"/>
    </row>
    <row r="1476" spans="2:34" ht="15" customHeight="1" x14ac:dyDescent="0.25">
      <c r="B1476" s="259"/>
      <c r="C1476" s="259"/>
      <c r="D1476" s="259"/>
      <c r="E1476" s="259"/>
      <c r="F1476" s="259"/>
      <c r="G1476" s="259"/>
      <c r="H1476" s="259"/>
      <c r="I1476" s="259"/>
      <c r="J1476" s="259"/>
      <c r="K1476" s="259"/>
      <c r="L1476" s="259"/>
      <c r="M1476" s="259"/>
      <c r="N1476" s="259"/>
      <c r="O1476" s="259"/>
      <c r="P1476" s="259"/>
      <c r="Q1476" s="259"/>
      <c r="R1476" s="259"/>
      <c r="S1476" s="259"/>
      <c r="T1476" s="259"/>
      <c r="U1476" s="259"/>
      <c r="V1476" s="259"/>
      <c r="W1476" s="259"/>
      <c r="X1476" s="259"/>
      <c r="Y1476" s="259"/>
      <c r="Z1476" s="259"/>
      <c r="AA1476" s="259"/>
      <c r="AB1476" s="259"/>
      <c r="AC1476" s="259"/>
      <c r="AD1476" s="259"/>
      <c r="AE1476" s="259"/>
      <c r="AF1476" s="259"/>
      <c r="AG1476" s="259"/>
      <c r="AH1476" s="259"/>
    </row>
  </sheetData>
  <mergeCells count="15">
    <mergeCell ref="B643:AH643"/>
    <mergeCell ref="B95:AG95"/>
    <mergeCell ref="B147:AH147"/>
    <mergeCell ref="B283:AH283"/>
    <mergeCell ref="B368:AH368"/>
    <mergeCell ref="B551:AH551"/>
    <mergeCell ref="B1254:AH1254"/>
    <mergeCell ref="B1372:AH1372"/>
    <mergeCell ref="B1476:AH1476"/>
    <mergeCell ref="B719:AH719"/>
    <mergeCell ref="B810:AH810"/>
    <mergeCell ref="B888:AH888"/>
    <mergeCell ref="B973:AH973"/>
    <mergeCell ref="B1048:AH1048"/>
    <mergeCell ref="B1120:AH1120"/>
  </mergeCells>
  <pageMargins left="0.75" right="0.75" top="1" bottom="1"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17434-06DA-4CAC-AC32-6EBF2E8D4C35}">
  <dimension ref="A1:AJ95"/>
  <sheetViews>
    <sheetView workbookViewId="0">
      <selection sqref="A1:XFD1048576"/>
    </sheetView>
  </sheetViews>
  <sheetFormatPr defaultRowHeight="15" x14ac:dyDescent="0.25"/>
  <cols>
    <col min="1" max="16384" width="9.140625" style="248"/>
  </cols>
  <sheetData>
    <row r="1" spans="1:36" x14ac:dyDescent="0.25">
      <c r="A1" s="248" t="s">
        <v>3695</v>
      </c>
    </row>
    <row r="2" spans="1:36" x14ac:dyDescent="0.25">
      <c r="A2" s="248" t="s">
        <v>3696</v>
      </c>
    </row>
    <row r="3" spans="1:36" x14ac:dyDescent="0.25">
      <c r="A3" s="248" t="s">
        <v>3697</v>
      </c>
    </row>
    <row r="4" spans="1:36" x14ac:dyDescent="0.25">
      <c r="A4" s="248" t="s">
        <v>2454</v>
      </c>
    </row>
    <row r="5" spans="1:36" x14ac:dyDescent="0.25">
      <c r="B5" s="248" t="s">
        <v>2455</v>
      </c>
      <c r="C5" s="248" t="s">
        <v>2456</v>
      </c>
      <c r="D5" s="248" t="s">
        <v>2457</v>
      </c>
      <c r="E5" s="248">
        <v>2020</v>
      </c>
      <c r="F5" s="248">
        <v>2021</v>
      </c>
      <c r="G5" s="248">
        <v>2022</v>
      </c>
      <c r="H5" s="248">
        <v>2023</v>
      </c>
      <c r="I5" s="248">
        <v>2024</v>
      </c>
      <c r="J5" s="248">
        <v>2025</v>
      </c>
      <c r="K5" s="248">
        <v>2026</v>
      </c>
      <c r="L5" s="248">
        <v>2027</v>
      </c>
      <c r="M5" s="248">
        <v>2028</v>
      </c>
      <c r="N5" s="248">
        <v>2029</v>
      </c>
      <c r="O5" s="248">
        <v>2030</v>
      </c>
      <c r="P5" s="248">
        <v>2031</v>
      </c>
      <c r="Q5" s="248">
        <v>2032</v>
      </c>
      <c r="R5" s="248">
        <v>2033</v>
      </c>
      <c r="S5" s="248">
        <v>2034</v>
      </c>
      <c r="T5" s="248">
        <v>2035</v>
      </c>
      <c r="U5" s="248">
        <v>2036</v>
      </c>
      <c r="V5" s="248">
        <v>2037</v>
      </c>
      <c r="W5" s="248">
        <v>2038</v>
      </c>
      <c r="X5" s="248">
        <v>2039</v>
      </c>
      <c r="Y5" s="248">
        <v>2040</v>
      </c>
      <c r="Z5" s="248">
        <v>2041</v>
      </c>
      <c r="AA5" s="248">
        <v>2042</v>
      </c>
      <c r="AB5" s="248">
        <v>2043</v>
      </c>
      <c r="AC5" s="248">
        <v>2044</v>
      </c>
      <c r="AD5" s="248">
        <v>2045</v>
      </c>
      <c r="AE5" s="248">
        <v>2046</v>
      </c>
      <c r="AF5" s="248">
        <v>2047</v>
      </c>
      <c r="AG5" s="248">
        <v>2048</v>
      </c>
      <c r="AH5" s="248">
        <v>2049</v>
      </c>
      <c r="AI5" s="248">
        <v>2050</v>
      </c>
      <c r="AJ5" s="248" t="s">
        <v>2458</v>
      </c>
    </row>
    <row r="6" spans="1:36" x14ac:dyDescent="0.25">
      <c r="A6" s="248" t="s">
        <v>262</v>
      </c>
      <c r="B6" s="248" t="s">
        <v>3698</v>
      </c>
      <c r="C6" s="248" t="s">
        <v>3699</v>
      </c>
      <c r="D6" s="248" t="s">
        <v>2470</v>
      </c>
      <c r="F6" s="248">
        <v>14206.475586</v>
      </c>
      <c r="G6" s="248">
        <v>14469.706055000001</v>
      </c>
      <c r="H6" s="248">
        <v>14659.186523</v>
      </c>
      <c r="I6" s="248">
        <v>14598.366211</v>
      </c>
      <c r="J6" s="248">
        <v>14503.465819999999</v>
      </c>
      <c r="K6" s="248">
        <v>14388.079102</v>
      </c>
      <c r="L6" s="248">
        <v>14257.59375</v>
      </c>
      <c r="M6" s="248">
        <v>14127.342773</v>
      </c>
      <c r="N6" s="248">
        <v>14007.594727</v>
      </c>
      <c r="O6" s="248">
        <v>13914.635742</v>
      </c>
      <c r="P6" s="248">
        <v>13845.854492</v>
      </c>
      <c r="Q6" s="248">
        <v>13759.978515999999</v>
      </c>
      <c r="R6" s="248">
        <v>13698.15625</v>
      </c>
      <c r="S6" s="248">
        <v>13630.535156</v>
      </c>
      <c r="T6" s="248">
        <v>13554.654296999999</v>
      </c>
      <c r="U6" s="248">
        <v>13488.896484000001</v>
      </c>
      <c r="V6" s="248">
        <v>13438.96875</v>
      </c>
      <c r="W6" s="248">
        <v>13402.264648</v>
      </c>
      <c r="X6" s="248">
        <v>13387.21875</v>
      </c>
      <c r="Y6" s="248">
        <v>13385.815430000001</v>
      </c>
      <c r="Z6" s="248">
        <v>13388.273438</v>
      </c>
      <c r="AA6" s="248">
        <v>13398.570312</v>
      </c>
      <c r="AB6" s="248">
        <v>13413.080078000001</v>
      </c>
      <c r="AC6" s="248">
        <v>13442.636719</v>
      </c>
      <c r="AD6" s="248">
        <v>13485.065430000001</v>
      </c>
      <c r="AE6" s="248">
        <v>13548.4375</v>
      </c>
      <c r="AF6" s="248">
        <v>13625.166015999999</v>
      </c>
      <c r="AG6" s="248">
        <v>13705.438477</v>
      </c>
      <c r="AH6" s="248">
        <v>13792.852539</v>
      </c>
      <c r="AI6" s="248">
        <v>13901.683594</v>
      </c>
      <c r="AJ6" s="251">
        <v>-1E-3</v>
      </c>
    </row>
    <row r="7" spans="1:36" x14ac:dyDescent="0.25">
      <c r="A7" s="248" t="s">
        <v>3700</v>
      </c>
      <c r="B7" s="248" t="s">
        <v>3701</v>
      </c>
      <c r="C7" s="248" t="s">
        <v>3702</v>
      </c>
      <c r="D7" s="248" t="s">
        <v>2470</v>
      </c>
      <c r="F7" s="248">
        <v>14100.057617</v>
      </c>
      <c r="G7" s="248">
        <v>14350.540039</v>
      </c>
      <c r="H7" s="248">
        <v>14526.872069999999</v>
      </c>
      <c r="I7" s="248">
        <v>14455.3125</v>
      </c>
      <c r="J7" s="248">
        <v>14349.235352</v>
      </c>
      <c r="K7" s="248">
        <v>14222.809569999999</v>
      </c>
      <c r="L7" s="248">
        <v>14081.569336</v>
      </c>
      <c r="M7" s="248">
        <v>13940.828125</v>
      </c>
      <c r="N7" s="248">
        <v>13810.486328000001</v>
      </c>
      <c r="O7" s="248">
        <v>13706.733398</v>
      </c>
      <c r="P7" s="248">
        <v>13626.414062</v>
      </c>
      <c r="Q7" s="248">
        <v>13529.548828000001</v>
      </c>
      <c r="R7" s="248">
        <v>13456.410156</v>
      </c>
      <c r="S7" s="248">
        <v>13377.474609000001</v>
      </c>
      <c r="T7" s="248">
        <v>13290.346680000001</v>
      </c>
      <c r="U7" s="248">
        <v>13213.223633</v>
      </c>
      <c r="V7" s="248">
        <v>13151.650390999999</v>
      </c>
      <c r="W7" s="248">
        <v>13103.066406</v>
      </c>
      <c r="X7" s="248">
        <v>13075.457031</v>
      </c>
      <c r="Y7" s="248">
        <v>13060.712890999999</v>
      </c>
      <c r="Z7" s="248">
        <v>13049.991211</v>
      </c>
      <c r="AA7" s="248">
        <v>13047.261719</v>
      </c>
      <c r="AB7" s="248">
        <v>13047.622069999999</v>
      </c>
      <c r="AC7" s="248">
        <v>13062.852539</v>
      </c>
      <c r="AD7" s="248">
        <v>13091.049805000001</v>
      </c>
      <c r="AE7" s="248">
        <v>13140.073242</v>
      </c>
      <c r="AF7" s="248">
        <v>13201.942383</v>
      </c>
      <c r="AG7" s="248">
        <v>13267.041992</v>
      </c>
      <c r="AH7" s="248">
        <v>13338.905273</v>
      </c>
      <c r="AI7" s="248">
        <v>13431.440430000001</v>
      </c>
      <c r="AJ7" s="251">
        <v>-2E-3</v>
      </c>
    </row>
    <row r="8" spans="1:36" x14ac:dyDescent="0.25">
      <c r="A8" s="248" t="s">
        <v>3703</v>
      </c>
      <c r="B8" s="248" t="s">
        <v>3704</v>
      </c>
      <c r="C8" s="248" t="s">
        <v>3705</v>
      </c>
      <c r="D8" s="248" t="s">
        <v>2470</v>
      </c>
      <c r="F8" s="248">
        <v>28.435261000000001</v>
      </c>
      <c r="G8" s="248">
        <v>30.589248999999999</v>
      </c>
      <c r="H8" s="248">
        <v>31.923079999999999</v>
      </c>
      <c r="I8" s="248">
        <v>31.657340999999999</v>
      </c>
      <c r="J8" s="248">
        <v>31.197935000000001</v>
      </c>
      <c r="K8" s="248">
        <v>30.475086000000001</v>
      </c>
      <c r="L8" s="248">
        <v>29.549113999999999</v>
      </c>
      <c r="M8" s="248">
        <v>28.619993000000001</v>
      </c>
      <c r="N8" s="248">
        <v>27.698788</v>
      </c>
      <c r="O8" s="248">
        <v>26.759108999999999</v>
      </c>
      <c r="P8" s="248">
        <v>25.896253999999999</v>
      </c>
      <c r="Q8" s="248">
        <v>24.987418999999999</v>
      </c>
      <c r="R8" s="248">
        <v>24.237131000000002</v>
      </c>
      <c r="S8" s="248">
        <v>23.525615999999999</v>
      </c>
      <c r="T8" s="248">
        <v>22.925868999999999</v>
      </c>
      <c r="U8" s="248">
        <v>22.440505999999999</v>
      </c>
      <c r="V8" s="248">
        <v>22.062653999999998</v>
      </c>
      <c r="W8" s="248">
        <v>21.783524</v>
      </c>
      <c r="X8" s="248">
        <v>21.752994999999999</v>
      </c>
      <c r="Y8" s="248">
        <v>21.656565000000001</v>
      </c>
      <c r="Z8" s="248">
        <v>21.696209</v>
      </c>
      <c r="AA8" s="248">
        <v>21.511353</v>
      </c>
      <c r="AB8" s="248">
        <v>21.655477999999999</v>
      </c>
      <c r="AC8" s="248">
        <v>22.108473</v>
      </c>
      <c r="AD8" s="248">
        <v>22.364039999999999</v>
      </c>
      <c r="AE8" s="248">
        <v>22.654153999999998</v>
      </c>
      <c r="AF8" s="248">
        <v>22.967151999999999</v>
      </c>
      <c r="AG8" s="248">
        <v>23.352060000000002</v>
      </c>
      <c r="AH8" s="248">
        <v>23.71641</v>
      </c>
      <c r="AI8" s="248">
        <v>24.204751999999999</v>
      </c>
      <c r="AJ8" s="251">
        <v>-6.0000000000000001E-3</v>
      </c>
    </row>
    <row r="9" spans="1:36" x14ac:dyDescent="0.25">
      <c r="A9" s="248" t="s">
        <v>3706</v>
      </c>
      <c r="B9" s="248" t="s">
        <v>3707</v>
      </c>
      <c r="C9" s="248" t="s">
        <v>3708</v>
      </c>
      <c r="D9" s="248" t="s">
        <v>2470</v>
      </c>
      <c r="F9" s="248">
        <v>51.893237999999997</v>
      </c>
      <c r="G9" s="248">
        <v>53.911262999999998</v>
      </c>
      <c r="H9" s="248">
        <v>55.817672999999999</v>
      </c>
      <c r="I9" s="248">
        <v>56.576560999999998</v>
      </c>
      <c r="J9" s="248">
        <v>57.181815999999998</v>
      </c>
      <c r="K9" s="248">
        <v>57.577423000000003</v>
      </c>
      <c r="L9" s="248">
        <v>57.848117999999999</v>
      </c>
      <c r="M9" s="248">
        <v>58.041907999999999</v>
      </c>
      <c r="N9" s="248">
        <v>58.073569999999997</v>
      </c>
      <c r="O9" s="248">
        <v>58.136757000000003</v>
      </c>
      <c r="P9" s="248">
        <v>58.755001</v>
      </c>
      <c r="Q9" s="248">
        <v>58.816772</v>
      </c>
      <c r="R9" s="248">
        <v>58.893447999999999</v>
      </c>
      <c r="S9" s="248">
        <v>58.999847000000003</v>
      </c>
      <c r="T9" s="248">
        <v>59.051127999999999</v>
      </c>
      <c r="U9" s="248">
        <v>59.147742999999998</v>
      </c>
      <c r="V9" s="248">
        <v>59.331336999999998</v>
      </c>
      <c r="W9" s="248">
        <v>59.485393999999999</v>
      </c>
      <c r="X9" s="248">
        <v>59.801955999999997</v>
      </c>
      <c r="Y9" s="248">
        <v>60.769176000000002</v>
      </c>
      <c r="Z9" s="248">
        <v>61.332363000000001</v>
      </c>
      <c r="AA9" s="248">
        <v>61.864246000000001</v>
      </c>
      <c r="AB9" s="248">
        <v>62.843463999999997</v>
      </c>
      <c r="AC9" s="248">
        <v>63.223877000000002</v>
      </c>
      <c r="AD9" s="248">
        <v>63.608620000000002</v>
      </c>
      <c r="AE9" s="248">
        <v>64.198363999999998</v>
      </c>
      <c r="AF9" s="248">
        <v>64.848845999999995</v>
      </c>
      <c r="AG9" s="248">
        <v>65.537909999999997</v>
      </c>
      <c r="AH9" s="248">
        <v>66.258529999999993</v>
      </c>
      <c r="AI9" s="248">
        <v>67.068961999999999</v>
      </c>
      <c r="AJ9" s="251">
        <v>8.9999999999999993E-3</v>
      </c>
    </row>
    <row r="10" spans="1:36" x14ac:dyDescent="0.25">
      <c r="A10" s="248" t="s">
        <v>3709</v>
      </c>
      <c r="B10" s="248" t="s">
        <v>3710</v>
      </c>
      <c r="C10" s="248" t="s">
        <v>3711</v>
      </c>
      <c r="D10" s="248" t="s">
        <v>2470</v>
      </c>
      <c r="F10" s="248">
        <v>0.65314099999999997</v>
      </c>
      <c r="G10" s="248">
        <v>0.65758399999999995</v>
      </c>
      <c r="H10" s="248">
        <v>0.62826400000000004</v>
      </c>
      <c r="I10" s="248">
        <v>0.51937100000000003</v>
      </c>
      <c r="J10" s="248">
        <v>0.495201</v>
      </c>
      <c r="K10" s="248">
        <v>0.48458400000000001</v>
      </c>
      <c r="L10" s="248">
        <v>0.46912399999999999</v>
      </c>
      <c r="M10" s="248">
        <v>0.45859</v>
      </c>
      <c r="N10" s="248">
        <v>0.44771300000000003</v>
      </c>
      <c r="O10" s="248">
        <v>0.42912800000000001</v>
      </c>
      <c r="P10" s="248">
        <v>0.42854100000000001</v>
      </c>
      <c r="Q10" s="248">
        <v>0.42555900000000002</v>
      </c>
      <c r="R10" s="248">
        <v>0.42443999999999998</v>
      </c>
      <c r="S10" s="248">
        <v>0.42590499999999998</v>
      </c>
      <c r="T10" s="248">
        <v>0.42783399999999999</v>
      </c>
      <c r="U10" s="248">
        <v>0.42871599999999999</v>
      </c>
      <c r="V10" s="248">
        <v>0.43078699999999998</v>
      </c>
      <c r="W10" s="248">
        <v>0.43649100000000002</v>
      </c>
      <c r="X10" s="248">
        <v>0.40492899999999998</v>
      </c>
      <c r="Y10" s="248">
        <v>0.37249100000000002</v>
      </c>
      <c r="Z10" s="248">
        <v>0.38188299999999997</v>
      </c>
      <c r="AA10" s="248">
        <v>0.39079599999999998</v>
      </c>
      <c r="AB10" s="248">
        <v>0.39924500000000002</v>
      </c>
      <c r="AC10" s="248">
        <v>0.40715699999999999</v>
      </c>
      <c r="AD10" s="248">
        <v>0.41634599999999999</v>
      </c>
      <c r="AE10" s="248">
        <v>0.42616199999999999</v>
      </c>
      <c r="AF10" s="248">
        <v>0.43680799999999997</v>
      </c>
      <c r="AG10" s="248">
        <v>0.44805299999999998</v>
      </c>
      <c r="AH10" s="248">
        <v>0.45743699999999998</v>
      </c>
      <c r="AI10" s="248">
        <v>0.467524</v>
      </c>
      <c r="AJ10" s="251">
        <v>-1.0999999999999999E-2</v>
      </c>
    </row>
    <row r="11" spans="1:36" x14ac:dyDescent="0.25">
      <c r="A11" s="248" t="s">
        <v>2626</v>
      </c>
      <c r="B11" s="248" t="s">
        <v>3712</v>
      </c>
      <c r="C11" s="248" t="s">
        <v>3713</v>
      </c>
      <c r="D11" s="248" t="s">
        <v>2470</v>
      </c>
      <c r="F11" s="248">
        <v>0.64941700000000002</v>
      </c>
      <c r="G11" s="248">
        <v>0.63396699999999995</v>
      </c>
      <c r="H11" s="248">
        <v>0.63213900000000001</v>
      </c>
      <c r="I11" s="248">
        <v>0.50100100000000003</v>
      </c>
      <c r="J11" s="248">
        <v>0.520451</v>
      </c>
      <c r="K11" s="248">
        <v>0.54641200000000001</v>
      </c>
      <c r="L11" s="248">
        <v>0.58147400000000005</v>
      </c>
      <c r="M11" s="248">
        <v>0.42244500000000001</v>
      </c>
      <c r="N11" s="248">
        <v>0.458422</v>
      </c>
      <c r="O11" s="248">
        <v>0.52485400000000004</v>
      </c>
      <c r="P11" s="248">
        <v>0.59115300000000004</v>
      </c>
      <c r="Q11" s="248">
        <v>0.656864</v>
      </c>
      <c r="R11" s="248">
        <v>0.72157000000000004</v>
      </c>
      <c r="S11" s="248">
        <v>0.78469199999999995</v>
      </c>
      <c r="T11" s="248">
        <v>0.84569300000000003</v>
      </c>
      <c r="U11" s="248">
        <v>0.90506600000000004</v>
      </c>
      <c r="V11" s="248">
        <v>0.96320600000000001</v>
      </c>
      <c r="W11" s="248">
        <v>1.020456</v>
      </c>
      <c r="X11" s="248">
        <v>1.0777000000000001</v>
      </c>
      <c r="Y11" s="248">
        <v>1.134814</v>
      </c>
      <c r="Z11" s="248">
        <v>1.19112</v>
      </c>
      <c r="AA11" s="248">
        <v>1.247808</v>
      </c>
      <c r="AB11" s="248">
        <v>1.304576</v>
      </c>
      <c r="AC11" s="248">
        <v>1.361348</v>
      </c>
      <c r="AD11" s="248">
        <v>1.4251229999999999</v>
      </c>
      <c r="AE11" s="248">
        <v>1.49543</v>
      </c>
      <c r="AF11" s="248">
        <v>1.572103</v>
      </c>
      <c r="AG11" s="248">
        <v>1.653845</v>
      </c>
      <c r="AH11" s="248">
        <v>1.7413110000000001</v>
      </c>
      <c r="AI11" s="248">
        <v>1.83562</v>
      </c>
      <c r="AJ11" s="251">
        <v>3.5999999999999997E-2</v>
      </c>
    </row>
    <row r="12" spans="1:36" x14ac:dyDescent="0.25">
      <c r="A12" s="248" t="s">
        <v>1984</v>
      </c>
      <c r="B12" s="248" t="s">
        <v>3714</v>
      </c>
      <c r="C12" s="248" t="s">
        <v>3715</v>
      </c>
      <c r="D12" s="248" t="s">
        <v>2470</v>
      </c>
      <c r="F12" s="248">
        <v>24.425819000000001</v>
      </c>
      <c r="G12" s="248">
        <v>32.904640000000001</v>
      </c>
      <c r="H12" s="248">
        <v>42.728630000000003</v>
      </c>
      <c r="I12" s="248">
        <v>53.104050000000001</v>
      </c>
      <c r="J12" s="248">
        <v>64.022857999999999</v>
      </c>
      <c r="K12" s="248">
        <v>75.249923999999993</v>
      </c>
      <c r="L12" s="248">
        <v>86.510468000000003</v>
      </c>
      <c r="M12" s="248">
        <v>97.762084999999999</v>
      </c>
      <c r="N12" s="248">
        <v>109.070724</v>
      </c>
      <c r="O12" s="248">
        <v>120.53321800000001</v>
      </c>
      <c r="P12" s="248">
        <v>132.08284</v>
      </c>
      <c r="Q12" s="248">
        <v>143.68666099999999</v>
      </c>
      <c r="R12" s="248">
        <v>155.437378</v>
      </c>
      <c r="S12" s="248">
        <v>167.120148</v>
      </c>
      <c r="T12" s="248">
        <v>178.68756099999999</v>
      </c>
      <c r="U12" s="248">
        <v>190.22287</v>
      </c>
      <c r="V12" s="248">
        <v>201.85275300000001</v>
      </c>
      <c r="W12" s="248">
        <v>213.64776599999999</v>
      </c>
      <c r="X12" s="248">
        <v>225.75289900000001</v>
      </c>
      <c r="Y12" s="248">
        <v>238.05706799999999</v>
      </c>
      <c r="Z12" s="248">
        <v>250.429565</v>
      </c>
      <c r="AA12" s="248">
        <v>262.90536500000002</v>
      </c>
      <c r="AB12" s="248">
        <v>275.73370399999999</v>
      </c>
      <c r="AC12" s="248">
        <v>289.03482100000002</v>
      </c>
      <c r="AD12" s="248">
        <v>302.42291299999999</v>
      </c>
      <c r="AE12" s="248">
        <v>315.68048099999999</v>
      </c>
      <c r="AF12" s="248">
        <v>329.35977200000002</v>
      </c>
      <c r="AG12" s="248">
        <v>343.23782299999999</v>
      </c>
      <c r="AH12" s="248">
        <v>357.486603</v>
      </c>
      <c r="AI12" s="248">
        <v>372.25741599999998</v>
      </c>
      <c r="AJ12" s="251">
        <v>9.8000000000000004E-2</v>
      </c>
    </row>
    <row r="13" spans="1:36" x14ac:dyDescent="0.25">
      <c r="A13" s="248" t="s">
        <v>2019</v>
      </c>
      <c r="B13" s="248" t="s">
        <v>3716</v>
      </c>
      <c r="C13" s="248" t="s">
        <v>3717</v>
      </c>
      <c r="D13" s="248" t="s">
        <v>2470</v>
      </c>
      <c r="F13" s="248">
        <v>0.360043</v>
      </c>
      <c r="G13" s="248">
        <v>0.47103800000000001</v>
      </c>
      <c r="H13" s="248">
        <v>0.585704</v>
      </c>
      <c r="I13" s="248">
        <v>0.69542000000000004</v>
      </c>
      <c r="J13" s="248">
        <v>0.812218</v>
      </c>
      <c r="K13" s="248">
        <v>0.93648600000000004</v>
      </c>
      <c r="L13" s="248">
        <v>1.067753</v>
      </c>
      <c r="M13" s="248">
        <v>1.2092769999999999</v>
      </c>
      <c r="N13" s="248">
        <v>1.360284</v>
      </c>
      <c r="O13" s="248">
        <v>1.520176</v>
      </c>
      <c r="P13" s="248">
        <v>1.6869540000000001</v>
      </c>
      <c r="Q13" s="248">
        <v>1.856528</v>
      </c>
      <c r="R13" s="248">
        <v>2.0316689999999999</v>
      </c>
      <c r="S13" s="248">
        <v>2.203973</v>
      </c>
      <c r="T13" s="248">
        <v>2.3701110000000001</v>
      </c>
      <c r="U13" s="248">
        <v>2.5285139999999999</v>
      </c>
      <c r="V13" s="248">
        <v>2.678407</v>
      </c>
      <c r="W13" s="248">
        <v>2.824729</v>
      </c>
      <c r="X13" s="248">
        <v>2.9708130000000001</v>
      </c>
      <c r="Y13" s="248">
        <v>3.1134080000000002</v>
      </c>
      <c r="Z13" s="248">
        <v>3.2513239999999999</v>
      </c>
      <c r="AA13" s="248">
        <v>3.388687</v>
      </c>
      <c r="AB13" s="248">
        <v>3.5211839999999999</v>
      </c>
      <c r="AC13" s="248">
        <v>3.6488109999999998</v>
      </c>
      <c r="AD13" s="248">
        <v>3.7792970000000001</v>
      </c>
      <c r="AE13" s="248">
        <v>3.9099819999999998</v>
      </c>
      <c r="AF13" s="248">
        <v>4.0397420000000004</v>
      </c>
      <c r="AG13" s="248">
        <v>4.1652459999999998</v>
      </c>
      <c r="AH13" s="248">
        <v>4.2872329999999996</v>
      </c>
      <c r="AI13" s="248">
        <v>4.4074359999999997</v>
      </c>
      <c r="AJ13" s="251">
        <v>0.09</v>
      </c>
    </row>
    <row r="14" spans="1:36" x14ac:dyDescent="0.25">
      <c r="A14" s="248" t="s">
        <v>3718</v>
      </c>
      <c r="B14" s="248" t="s">
        <v>3719</v>
      </c>
      <c r="C14" s="248" t="s">
        <v>3720</v>
      </c>
      <c r="D14" s="248" t="s">
        <v>2470</v>
      </c>
      <c r="F14" s="248">
        <v>887.07781999999997</v>
      </c>
      <c r="G14" s="248">
        <v>893.86779799999999</v>
      </c>
      <c r="H14" s="248">
        <v>894.28973399999995</v>
      </c>
      <c r="I14" s="248">
        <v>886.65917999999999</v>
      </c>
      <c r="J14" s="248">
        <v>882.87542699999995</v>
      </c>
      <c r="K14" s="248">
        <v>876.93402100000003</v>
      </c>
      <c r="L14" s="248">
        <v>869.39202899999998</v>
      </c>
      <c r="M14" s="248">
        <v>865.47686799999997</v>
      </c>
      <c r="N14" s="248">
        <v>860.39111300000002</v>
      </c>
      <c r="O14" s="248">
        <v>856.65820299999996</v>
      </c>
      <c r="P14" s="248">
        <v>854.11926300000005</v>
      </c>
      <c r="Q14" s="248">
        <v>855.32482900000002</v>
      </c>
      <c r="R14" s="248">
        <v>856.480774</v>
      </c>
      <c r="S14" s="248">
        <v>855.14209000000005</v>
      </c>
      <c r="T14" s="248">
        <v>854.72674600000005</v>
      </c>
      <c r="U14" s="248">
        <v>855.41986099999997</v>
      </c>
      <c r="V14" s="248">
        <v>858.12304700000004</v>
      </c>
      <c r="W14" s="248">
        <v>861.53662099999997</v>
      </c>
      <c r="X14" s="248">
        <v>866.27770999999996</v>
      </c>
      <c r="Y14" s="248">
        <v>871.03265399999998</v>
      </c>
      <c r="Z14" s="248">
        <v>875.96984899999995</v>
      </c>
      <c r="AA14" s="248">
        <v>881.70855700000004</v>
      </c>
      <c r="AB14" s="248">
        <v>888.58471699999996</v>
      </c>
      <c r="AC14" s="248">
        <v>894.32055700000001</v>
      </c>
      <c r="AD14" s="248">
        <v>900.750854</v>
      </c>
      <c r="AE14" s="248">
        <v>910.87268100000006</v>
      </c>
      <c r="AF14" s="248">
        <v>919.05749500000002</v>
      </c>
      <c r="AG14" s="248">
        <v>925.19812000000002</v>
      </c>
      <c r="AH14" s="248">
        <v>932.48406999999997</v>
      </c>
      <c r="AI14" s="248">
        <v>942.46881099999996</v>
      </c>
      <c r="AJ14" s="251">
        <v>2E-3</v>
      </c>
    </row>
    <row r="15" spans="1:36" x14ac:dyDescent="0.25">
      <c r="A15" s="248" t="s">
        <v>3700</v>
      </c>
      <c r="B15" s="248" t="s">
        <v>3721</v>
      </c>
      <c r="C15" s="248" t="s">
        <v>3722</v>
      </c>
      <c r="D15" s="248" t="s">
        <v>2470</v>
      </c>
      <c r="F15" s="248">
        <v>614.07513400000005</v>
      </c>
      <c r="G15" s="248">
        <v>624.10229500000003</v>
      </c>
      <c r="H15" s="248">
        <v>629.05798300000004</v>
      </c>
      <c r="I15" s="248">
        <v>627.90051300000005</v>
      </c>
      <c r="J15" s="248">
        <v>629.457764</v>
      </c>
      <c r="K15" s="248">
        <v>628.15881300000001</v>
      </c>
      <c r="L15" s="248">
        <v>623.15649399999995</v>
      </c>
      <c r="M15" s="248">
        <v>619.99292000000003</v>
      </c>
      <c r="N15" s="248">
        <v>615.78839100000005</v>
      </c>
      <c r="O15" s="248">
        <v>612.36614999999995</v>
      </c>
      <c r="P15" s="248">
        <v>609.57110599999999</v>
      </c>
      <c r="Q15" s="248">
        <v>609.02905299999998</v>
      </c>
      <c r="R15" s="248">
        <v>607.955017</v>
      </c>
      <c r="S15" s="248">
        <v>605.136841</v>
      </c>
      <c r="T15" s="248">
        <v>602.963257</v>
      </c>
      <c r="U15" s="248">
        <v>601.59893799999998</v>
      </c>
      <c r="V15" s="248">
        <v>601.72949200000005</v>
      </c>
      <c r="W15" s="248">
        <v>602.40344200000004</v>
      </c>
      <c r="X15" s="248">
        <v>603.95696999999996</v>
      </c>
      <c r="Y15" s="248">
        <v>605.83715800000004</v>
      </c>
      <c r="Z15" s="248">
        <v>607.72448699999995</v>
      </c>
      <c r="AA15" s="248">
        <v>610.39977999999996</v>
      </c>
      <c r="AB15" s="248">
        <v>613.23236099999997</v>
      </c>
      <c r="AC15" s="248">
        <v>614.930115</v>
      </c>
      <c r="AD15" s="248">
        <v>617.20605499999999</v>
      </c>
      <c r="AE15" s="248">
        <v>621.68536400000005</v>
      </c>
      <c r="AF15" s="248">
        <v>625.27655000000004</v>
      </c>
      <c r="AG15" s="248">
        <v>627.60241699999995</v>
      </c>
      <c r="AH15" s="248">
        <v>630.97430399999996</v>
      </c>
      <c r="AI15" s="248">
        <v>636.35705600000006</v>
      </c>
      <c r="AJ15" s="251">
        <v>1E-3</v>
      </c>
    </row>
    <row r="16" spans="1:36" x14ac:dyDescent="0.25">
      <c r="A16" s="248" t="s">
        <v>3703</v>
      </c>
      <c r="B16" s="248" t="s">
        <v>3723</v>
      </c>
      <c r="C16" s="248" t="s">
        <v>3724</v>
      </c>
      <c r="D16" s="248" t="s">
        <v>2470</v>
      </c>
      <c r="F16" s="248">
        <v>3.5660340000000001</v>
      </c>
      <c r="G16" s="248">
        <v>3.8242699999999998</v>
      </c>
      <c r="H16" s="248">
        <v>4.0244759999999999</v>
      </c>
      <c r="I16" s="248">
        <v>4.0557299999999996</v>
      </c>
      <c r="J16" s="248">
        <v>4.1442040000000002</v>
      </c>
      <c r="K16" s="248">
        <v>4.2176299999999998</v>
      </c>
      <c r="L16" s="248">
        <v>4.2973330000000001</v>
      </c>
      <c r="M16" s="248">
        <v>4.404325</v>
      </c>
      <c r="N16" s="248">
        <v>4.515034</v>
      </c>
      <c r="O16" s="248">
        <v>4.6346990000000003</v>
      </c>
      <c r="P16" s="248">
        <v>4.7902019999999998</v>
      </c>
      <c r="Q16" s="248">
        <v>4.9599869999999999</v>
      </c>
      <c r="R16" s="248">
        <v>5.1624610000000004</v>
      </c>
      <c r="S16" s="248">
        <v>5.3585640000000003</v>
      </c>
      <c r="T16" s="248">
        <v>5.5897949999999996</v>
      </c>
      <c r="U16" s="248">
        <v>5.8417000000000003</v>
      </c>
      <c r="V16" s="248">
        <v>6.120457</v>
      </c>
      <c r="W16" s="248">
        <v>6.4122820000000003</v>
      </c>
      <c r="X16" s="248">
        <v>6.7591590000000004</v>
      </c>
      <c r="Y16" s="248">
        <v>7.0719200000000004</v>
      </c>
      <c r="Z16" s="248">
        <v>7.4322090000000003</v>
      </c>
      <c r="AA16" s="248">
        <v>7.7144409999999999</v>
      </c>
      <c r="AB16" s="248">
        <v>8.1123729999999998</v>
      </c>
      <c r="AC16" s="248">
        <v>8.6204239999999999</v>
      </c>
      <c r="AD16" s="248">
        <v>9.0584019999999992</v>
      </c>
      <c r="AE16" s="248">
        <v>9.5414189999999994</v>
      </c>
      <c r="AF16" s="248">
        <v>10.036303999999999</v>
      </c>
      <c r="AG16" s="248">
        <v>10.560703</v>
      </c>
      <c r="AH16" s="248">
        <v>11.106871999999999</v>
      </c>
      <c r="AI16" s="248">
        <v>11.753361999999999</v>
      </c>
      <c r="AJ16" s="251">
        <v>4.2000000000000003E-2</v>
      </c>
    </row>
    <row r="17" spans="1:36" x14ac:dyDescent="0.25">
      <c r="A17" s="248" t="s">
        <v>3706</v>
      </c>
      <c r="B17" s="248" t="s">
        <v>3725</v>
      </c>
      <c r="C17" s="248" t="s">
        <v>3726</v>
      </c>
      <c r="D17" s="248" t="s">
        <v>2470</v>
      </c>
      <c r="F17" s="248">
        <v>268.25543199999998</v>
      </c>
      <c r="G17" s="248">
        <v>264.63220200000001</v>
      </c>
      <c r="H17" s="248">
        <v>259.743988</v>
      </c>
      <c r="I17" s="248">
        <v>253.11077900000001</v>
      </c>
      <c r="J17" s="248">
        <v>247.59335300000001</v>
      </c>
      <c r="K17" s="248">
        <v>242.801605</v>
      </c>
      <c r="L17" s="248">
        <v>240.13009600000001</v>
      </c>
      <c r="M17" s="248">
        <v>239.24292</v>
      </c>
      <c r="N17" s="248">
        <v>238.22328200000001</v>
      </c>
      <c r="O17" s="248">
        <v>237.764297</v>
      </c>
      <c r="P17" s="248">
        <v>237.83386200000001</v>
      </c>
      <c r="Q17" s="248">
        <v>239.371521</v>
      </c>
      <c r="R17" s="248">
        <v>241.35583500000001</v>
      </c>
      <c r="S17" s="248">
        <v>242.59903</v>
      </c>
      <c r="T17" s="248">
        <v>244.081604</v>
      </c>
      <c r="U17" s="248">
        <v>245.83909600000001</v>
      </c>
      <c r="V17" s="248">
        <v>248.07867400000001</v>
      </c>
      <c r="W17" s="248">
        <v>250.467468</v>
      </c>
      <c r="X17" s="248">
        <v>253.243088</v>
      </c>
      <c r="Y17" s="248">
        <v>255.73696899999999</v>
      </c>
      <c r="Z17" s="248">
        <v>258.35598800000002</v>
      </c>
      <c r="AA17" s="248">
        <v>261.061127</v>
      </c>
      <c r="AB17" s="248">
        <v>264.62829599999998</v>
      </c>
      <c r="AC17" s="248">
        <v>268.08303799999999</v>
      </c>
      <c r="AD17" s="248">
        <v>271.72009300000002</v>
      </c>
      <c r="AE17" s="248">
        <v>276.79077100000001</v>
      </c>
      <c r="AF17" s="248">
        <v>280.803223</v>
      </c>
      <c r="AG17" s="248">
        <v>284.00955199999999</v>
      </c>
      <c r="AH17" s="248">
        <v>287.28298999999998</v>
      </c>
      <c r="AI17" s="248">
        <v>291.12747200000001</v>
      </c>
      <c r="AJ17" s="251">
        <v>3.0000000000000001E-3</v>
      </c>
    </row>
    <row r="18" spans="1:36" x14ac:dyDescent="0.25">
      <c r="A18" s="248" t="s">
        <v>2626</v>
      </c>
      <c r="B18" s="248" t="s">
        <v>3727</v>
      </c>
      <c r="C18" s="248" t="s">
        <v>3728</v>
      </c>
      <c r="D18" s="248" t="s">
        <v>2470</v>
      </c>
      <c r="F18" s="248">
        <v>0.17518</v>
      </c>
      <c r="G18" s="248">
        <v>0.32762999999999998</v>
      </c>
      <c r="H18" s="248">
        <v>0.47411799999999998</v>
      </c>
      <c r="I18" s="248">
        <v>0.60902100000000003</v>
      </c>
      <c r="J18" s="248">
        <v>0.73164499999999999</v>
      </c>
      <c r="K18" s="248">
        <v>0.84900500000000001</v>
      </c>
      <c r="L18" s="248">
        <v>0.943631</v>
      </c>
      <c r="M18" s="248">
        <v>1.012662</v>
      </c>
      <c r="N18" s="248">
        <v>1.0794919999999999</v>
      </c>
      <c r="O18" s="248">
        <v>1.143858</v>
      </c>
      <c r="P18" s="248">
        <v>1.2067779999999999</v>
      </c>
      <c r="Q18" s="248">
        <v>1.2726550000000001</v>
      </c>
      <c r="R18" s="248">
        <v>1.338096</v>
      </c>
      <c r="S18" s="248">
        <v>1.3980900000000001</v>
      </c>
      <c r="T18" s="248">
        <v>1.4583950000000001</v>
      </c>
      <c r="U18" s="248">
        <v>1.520113</v>
      </c>
      <c r="V18" s="248">
        <v>1.585669</v>
      </c>
      <c r="W18" s="248">
        <v>1.65466</v>
      </c>
      <c r="X18" s="248">
        <v>1.72739</v>
      </c>
      <c r="Y18" s="248">
        <v>1.8023100000000001</v>
      </c>
      <c r="Z18" s="248">
        <v>1.8786579999999999</v>
      </c>
      <c r="AA18" s="248">
        <v>1.958885</v>
      </c>
      <c r="AB18" s="248">
        <v>2.0406279999999999</v>
      </c>
      <c r="AC18" s="248">
        <v>2.1194090000000001</v>
      </c>
      <c r="AD18" s="248">
        <v>2.2009349999999999</v>
      </c>
      <c r="AE18" s="248">
        <v>2.2907090000000001</v>
      </c>
      <c r="AF18" s="248">
        <v>2.3810820000000001</v>
      </c>
      <c r="AG18" s="248">
        <v>2.468712</v>
      </c>
      <c r="AH18" s="248">
        <v>2.5635650000000001</v>
      </c>
      <c r="AI18" s="248">
        <v>2.6698770000000001</v>
      </c>
      <c r="AJ18" s="251">
        <v>9.8000000000000004E-2</v>
      </c>
    </row>
    <row r="19" spans="1:36" x14ac:dyDescent="0.25">
      <c r="A19" s="248" t="s">
        <v>3709</v>
      </c>
      <c r="B19" s="248" t="s">
        <v>3729</v>
      </c>
      <c r="C19" s="248" t="s">
        <v>3730</v>
      </c>
      <c r="D19" s="248" t="s">
        <v>2470</v>
      </c>
      <c r="F19" s="248">
        <v>1.005436</v>
      </c>
      <c r="G19" s="248">
        <v>0.98027699999999995</v>
      </c>
      <c r="H19" s="248">
        <v>0.98757600000000001</v>
      </c>
      <c r="I19" s="248">
        <v>0.98115600000000003</v>
      </c>
      <c r="J19" s="248">
        <v>0.94604299999999997</v>
      </c>
      <c r="K19" s="248">
        <v>0.90425800000000001</v>
      </c>
      <c r="L19" s="248">
        <v>0.86150700000000002</v>
      </c>
      <c r="M19" s="248">
        <v>0.82097600000000004</v>
      </c>
      <c r="N19" s="248">
        <v>0.78171199999999996</v>
      </c>
      <c r="O19" s="248">
        <v>0.74582199999999998</v>
      </c>
      <c r="P19" s="248">
        <v>0.71380200000000005</v>
      </c>
      <c r="Q19" s="248">
        <v>0.68803300000000001</v>
      </c>
      <c r="R19" s="248">
        <v>0.66564500000000004</v>
      </c>
      <c r="S19" s="248">
        <v>0.64574699999999996</v>
      </c>
      <c r="T19" s="248">
        <v>0.62980400000000003</v>
      </c>
      <c r="U19" s="248">
        <v>0.61596200000000001</v>
      </c>
      <c r="V19" s="248">
        <v>0.60461600000000004</v>
      </c>
      <c r="W19" s="248">
        <v>0.59459899999999999</v>
      </c>
      <c r="X19" s="248">
        <v>0.58681499999999998</v>
      </c>
      <c r="Y19" s="248">
        <v>0.58003800000000005</v>
      </c>
      <c r="Z19" s="248">
        <v>0.57413099999999995</v>
      </c>
      <c r="AA19" s="248">
        <v>0.56985600000000003</v>
      </c>
      <c r="AB19" s="248">
        <v>0.56645900000000005</v>
      </c>
      <c r="AC19" s="248">
        <v>0.56295499999999998</v>
      </c>
      <c r="AD19" s="248">
        <v>0.56066899999999997</v>
      </c>
      <c r="AE19" s="248">
        <v>0.55963600000000002</v>
      </c>
      <c r="AF19" s="248">
        <v>0.55547599999999997</v>
      </c>
      <c r="AG19" s="248">
        <v>0.55186400000000002</v>
      </c>
      <c r="AH19" s="248">
        <v>0.55139700000000003</v>
      </c>
      <c r="AI19" s="248">
        <v>0.55606599999999995</v>
      </c>
      <c r="AJ19" s="251">
        <v>-0.02</v>
      </c>
    </row>
    <row r="20" spans="1:36" x14ac:dyDescent="0.25">
      <c r="A20" s="248" t="s">
        <v>1984</v>
      </c>
      <c r="B20" s="248" t="s">
        <v>3731</v>
      </c>
      <c r="C20" s="248" t="s">
        <v>3732</v>
      </c>
      <c r="D20" s="248" t="s">
        <v>2470</v>
      </c>
      <c r="F20" s="248">
        <v>5.9800000000000001E-4</v>
      </c>
      <c r="G20" s="248">
        <v>1.106E-3</v>
      </c>
      <c r="H20" s="248">
        <v>1.578E-3</v>
      </c>
      <c r="I20" s="248">
        <v>1.9970000000000001E-3</v>
      </c>
      <c r="J20" s="248">
        <v>2.3640000000000002E-3</v>
      </c>
      <c r="K20" s="248">
        <v>2.7009999999999998E-3</v>
      </c>
      <c r="L20" s="248">
        <v>2.9580000000000001E-3</v>
      </c>
      <c r="M20" s="248">
        <v>3.1120000000000002E-3</v>
      </c>
      <c r="N20" s="248">
        <v>3.2550000000000001E-3</v>
      </c>
      <c r="O20" s="248">
        <v>3.3860000000000001E-3</v>
      </c>
      <c r="P20" s="248">
        <v>3.5070000000000001E-3</v>
      </c>
      <c r="Q20" s="248">
        <v>3.63E-3</v>
      </c>
      <c r="R20" s="248">
        <v>3.7439999999999999E-3</v>
      </c>
      <c r="S20" s="248">
        <v>3.8370000000000001E-3</v>
      </c>
      <c r="T20" s="248">
        <v>3.9240000000000004E-3</v>
      </c>
      <c r="U20" s="248">
        <v>4.006E-3</v>
      </c>
      <c r="V20" s="248">
        <v>4.0899999999999999E-3</v>
      </c>
      <c r="W20" s="248">
        <v>4.1720000000000004E-3</v>
      </c>
      <c r="X20" s="248">
        <v>4.254E-3</v>
      </c>
      <c r="Y20" s="248">
        <v>4.3309999999999998E-3</v>
      </c>
      <c r="Z20" s="248">
        <v>4.4050000000000001E-3</v>
      </c>
      <c r="AA20" s="248">
        <v>4.4809999999999997E-3</v>
      </c>
      <c r="AB20" s="248">
        <v>4.555E-3</v>
      </c>
      <c r="AC20" s="248">
        <v>4.6169999999999996E-3</v>
      </c>
      <c r="AD20" s="248">
        <v>4.6810000000000003E-3</v>
      </c>
      <c r="AE20" s="248">
        <v>4.7559999999999998E-3</v>
      </c>
      <c r="AF20" s="248">
        <v>4.8260000000000004E-3</v>
      </c>
      <c r="AG20" s="248">
        <v>4.8849999999999996E-3</v>
      </c>
      <c r="AH20" s="248">
        <v>4.9519999999999998E-3</v>
      </c>
      <c r="AI20" s="248">
        <v>5.0330000000000001E-3</v>
      </c>
      <c r="AJ20" s="251">
        <v>7.5999999999999998E-2</v>
      </c>
    </row>
    <row r="21" spans="1:36" x14ac:dyDescent="0.25">
      <c r="A21" s="248" t="s">
        <v>2019</v>
      </c>
      <c r="B21" s="248" t="s">
        <v>3733</v>
      </c>
      <c r="C21" s="248" t="s">
        <v>3734</v>
      </c>
      <c r="D21" s="248" t="s">
        <v>2470</v>
      </c>
      <c r="F21" s="248">
        <v>0</v>
      </c>
      <c r="G21" s="248">
        <v>0</v>
      </c>
      <c r="H21" s="248">
        <v>0</v>
      </c>
      <c r="I21" s="248">
        <v>0</v>
      </c>
      <c r="J21" s="248">
        <v>0</v>
      </c>
      <c r="K21" s="248">
        <v>0</v>
      </c>
      <c r="L21" s="248">
        <v>0</v>
      </c>
      <c r="M21" s="248">
        <v>0</v>
      </c>
      <c r="N21" s="248">
        <v>0</v>
      </c>
      <c r="O21" s="248">
        <v>0</v>
      </c>
      <c r="P21" s="248">
        <v>0</v>
      </c>
      <c r="Q21" s="248">
        <v>0</v>
      </c>
      <c r="R21" s="248">
        <v>0</v>
      </c>
      <c r="S21" s="248">
        <v>0</v>
      </c>
      <c r="T21" s="248">
        <v>0</v>
      </c>
      <c r="U21" s="248">
        <v>0</v>
      </c>
      <c r="V21" s="248">
        <v>0</v>
      </c>
      <c r="W21" s="248">
        <v>0</v>
      </c>
      <c r="X21" s="248">
        <v>0</v>
      </c>
      <c r="Y21" s="248">
        <v>0</v>
      </c>
      <c r="Z21" s="248">
        <v>0</v>
      </c>
      <c r="AA21" s="248">
        <v>0</v>
      </c>
      <c r="AB21" s="248">
        <v>0</v>
      </c>
      <c r="AC21" s="248">
        <v>0</v>
      </c>
      <c r="AD21" s="248">
        <v>0</v>
      </c>
      <c r="AE21" s="248">
        <v>0</v>
      </c>
      <c r="AF21" s="248">
        <v>0</v>
      </c>
      <c r="AG21" s="248">
        <v>0</v>
      </c>
      <c r="AH21" s="248">
        <v>0</v>
      </c>
      <c r="AI21" s="248">
        <v>0</v>
      </c>
      <c r="AJ21" s="248" t="s">
        <v>102</v>
      </c>
    </row>
    <row r="22" spans="1:36" x14ac:dyDescent="0.25">
      <c r="A22" s="248" t="s">
        <v>3735</v>
      </c>
      <c r="B22" s="248" t="s">
        <v>3736</v>
      </c>
      <c r="C22" s="248" t="s">
        <v>3737</v>
      </c>
      <c r="D22" s="248" t="s">
        <v>2470</v>
      </c>
      <c r="F22" s="248">
        <v>5567.7753910000001</v>
      </c>
      <c r="G22" s="248">
        <v>5606.2373049999997</v>
      </c>
      <c r="H22" s="248">
        <v>5573.6118159999996</v>
      </c>
      <c r="I22" s="248">
        <v>5512.4057620000003</v>
      </c>
      <c r="J22" s="248">
        <v>5463.3066410000001</v>
      </c>
      <c r="K22" s="248">
        <v>5395.9658200000003</v>
      </c>
      <c r="L22" s="248">
        <v>5316.7319340000004</v>
      </c>
      <c r="M22" s="248">
        <v>5255.142578</v>
      </c>
      <c r="N22" s="248">
        <v>5183.6694340000004</v>
      </c>
      <c r="O22" s="248">
        <v>5120.7817379999997</v>
      </c>
      <c r="P22" s="248">
        <v>5056.7695309999999</v>
      </c>
      <c r="Q22" s="248">
        <v>5005.8896480000003</v>
      </c>
      <c r="R22" s="248">
        <v>4957.6918949999999</v>
      </c>
      <c r="S22" s="248">
        <v>4905.3720700000003</v>
      </c>
      <c r="T22" s="248">
        <v>4867.0522460000002</v>
      </c>
      <c r="U22" s="248">
        <v>4834.7934569999998</v>
      </c>
      <c r="V22" s="248">
        <v>4807.4921880000002</v>
      </c>
      <c r="W22" s="248">
        <v>4785.9028319999998</v>
      </c>
      <c r="X22" s="248">
        <v>4772.5151370000003</v>
      </c>
      <c r="Y22" s="248">
        <v>4762.3017579999996</v>
      </c>
      <c r="Z22" s="248">
        <v>4755.0874020000001</v>
      </c>
      <c r="AA22" s="248">
        <v>4757.9658200000003</v>
      </c>
      <c r="AB22" s="248">
        <v>4766.0400390000004</v>
      </c>
      <c r="AC22" s="248">
        <v>4763.5712890000004</v>
      </c>
      <c r="AD22" s="248">
        <v>4766.5581050000001</v>
      </c>
      <c r="AE22" s="248">
        <v>4784.0737300000001</v>
      </c>
      <c r="AF22" s="248">
        <v>4794.7822269999997</v>
      </c>
      <c r="AG22" s="248">
        <v>4791.3715819999998</v>
      </c>
      <c r="AH22" s="248">
        <v>4793.1118159999996</v>
      </c>
      <c r="AI22" s="248">
        <v>4816.8691410000001</v>
      </c>
      <c r="AJ22" s="251">
        <v>-5.0000000000000001E-3</v>
      </c>
    </row>
    <row r="23" spans="1:36" x14ac:dyDescent="0.25">
      <c r="A23" s="248" t="s">
        <v>1974</v>
      </c>
      <c r="B23" s="248" t="s">
        <v>3738</v>
      </c>
      <c r="C23" s="248" t="s">
        <v>3739</v>
      </c>
      <c r="D23" s="248" t="s">
        <v>2470</v>
      </c>
      <c r="F23" s="248">
        <v>543.69519000000003</v>
      </c>
      <c r="G23" s="248">
        <v>543.55017099999998</v>
      </c>
      <c r="H23" s="248">
        <v>538.509277</v>
      </c>
      <c r="I23" s="248">
        <v>530.90216099999998</v>
      </c>
      <c r="J23" s="248">
        <v>524.30114700000001</v>
      </c>
      <c r="K23" s="248">
        <v>517.80004899999994</v>
      </c>
      <c r="L23" s="248">
        <v>512.02453600000001</v>
      </c>
      <c r="M23" s="248">
        <v>509.79699699999998</v>
      </c>
      <c r="N23" s="248">
        <v>508.18084700000003</v>
      </c>
      <c r="O23" s="248">
        <v>508.481537</v>
      </c>
      <c r="P23" s="248">
        <v>509.39291400000002</v>
      </c>
      <c r="Q23" s="248">
        <v>512.90576199999998</v>
      </c>
      <c r="R23" s="248">
        <v>517.28045699999996</v>
      </c>
      <c r="S23" s="248">
        <v>521.88732900000002</v>
      </c>
      <c r="T23" s="248">
        <v>528.45306400000004</v>
      </c>
      <c r="U23" s="248">
        <v>535.93261700000005</v>
      </c>
      <c r="V23" s="248">
        <v>544.483521</v>
      </c>
      <c r="W23" s="248">
        <v>552.54565400000001</v>
      </c>
      <c r="X23" s="248">
        <v>561.99658199999999</v>
      </c>
      <c r="Y23" s="248">
        <v>571.45471199999997</v>
      </c>
      <c r="Z23" s="248">
        <v>582.25659199999996</v>
      </c>
      <c r="AA23" s="248">
        <v>594.43292199999996</v>
      </c>
      <c r="AB23" s="248">
        <v>607.61578399999996</v>
      </c>
      <c r="AC23" s="248">
        <v>620.12445100000002</v>
      </c>
      <c r="AD23" s="248">
        <v>633.71148700000003</v>
      </c>
      <c r="AE23" s="248">
        <v>649.70819100000006</v>
      </c>
      <c r="AF23" s="248">
        <v>665.01043700000002</v>
      </c>
      <c r="AG23" s="248">
        <v>678.72851600000001</v>
      </c>
      <c r="AH23" s="248">
        <v>693.77606200000002</v>
      </c>
      <c r="AI23" s="248">
        <v>711.72705099999996</v>
      </c>
      <c r="AJ23" s="251">
        <v>8.9999999999999993E-3</v>
      </c>
    </row>
    <row r="24" spans="1:36" x14ac:dyDescent="0.25">
      <c r="A24" s="248" t="s">
        <v>3706</v>
      </c>
      <c r="B24" s="248" t="s">
        <v>3740</v>
      </c>
      <c r="C24" s="248" t="s">
        <v>3741</v>
      </c>
      <c r="D24" s="248" t="s">
        <v>2470</v>
      </c>
      <c r="F24" s="248">
        <v>4974.2407229999999</v>
      </c>
      <c r="G24" s="248">
        <v>5011.515625</v>
      </c>
      <c r="H24" s="248">
        <v>4983.6279299999997</v>
      </c>
      <c r="I24" s="248">
        <v>4930.3134769999997</v>
      </c>
      <c r="J24" s="248">
        <v>4888.1972660000001</v>
      </c>
      <c r="K24" s="248">
        <v>4828.0161129999997</v>
      </c>
      <c r="L24" s="248">
        <v>4755.3471680000002</v>
      </c>
      <c r="M24" s="248">
        <v>4696.5732420000004</v>
      </c>
      <c r="N24" s="248">
        <v>4627.3554690000001</v>
      </c>
      <c r="O24" s="248">
        <v>4564.7358400000003</v>
      </c>
      <c r="P24" s="248">
        <v>4500.3627930000002</v>
      </c>
      <c r="Q24" s="248">
        <v>4446.2944340000004</v>
      </c>
      <c r="R24" s="248">
        <v>4393.8149409999996</v>
      </c>
      <c r="S24" s="248">
        <v>4336.861328</v>
      </c>
      <c r="T24" s="248">
        <v>4291.685547</v>
      </c>
      <c r="U24" s="248">
        <v>4251.4560549999997</v>
      </c>
      <c r="V24" s="248">
        <v>4214.8701170000004</v>
      </c>
      <c r="W24" s="248">
        <v>4184.2109380000002</v>
      </c>
      <c r="X24" s="248">
        <v>4160.0556640000004</v>
      </c>
      <c r="Y24" s="248">
        <v>4138.7768550000001</v>
      </c>
      <c r="Z24" s="248">
        <v>4118.8359380000002</v>
      </c>
      <c r="AA24" s="248">
        <v>4107.3090819999998</v>
      </c>
      <c r="AB24" s="248">
        <v>4099.6254879999997</v>
      </c>
      <c r="AC24" s="248">
        <v>4081.89624</v>
      </c>
      <c r="AD24" s="248">
        <v>4068.1572270000001</v>
      </c>
      <c r="AE24" s="248">
        <v>4065.9404300000001</v>
      </c>
      <c r="AF24" s="248">
        <v>4057.2746579999998</v>
      </c>
      <c r="AG24" s="248">
        <v>4035.9682619999999</v>
      </c>
      <c r="AH24" s="248">
        <v>4018.04126</v>
      </c>
      <c r="AI24" s="248">
        <v>4018.3139649999998</v>
      </c>
      <c r="AJ24" s="251">
        <v>-7.0000000000000001E-3</v>
      </c>
    </row>
    <row r="25" spans="1:36" x14ac:dyDescent="0.25">
      <c r="A25" s="248" t="s">
        <v>3709</v>
      </c>
      <c r="B25" s="248" t="s">
        <v>3742</v>
      </c>
      <c r="C25" s="248" t="s">
        <v>3743</v>
      </c>
      <c r="D25" s="248" t="s">
        <v>2470</v>
      </c>
      <c r="F25" s="248">
        <v>46.919440999999999</v>
      </c>
      <c r="G25" s="248">
        <v>47.787655000000001</v>
      </c>
      <c r="H25" s="248">
        <v>47.69717</v>
      </c>
      <c r="I25" s="248">
        <v>47.085563999999998</v>
      </c>
      <c r="J25" s="248">
        <v>46.375895999999997</v>
      </c>
      <c r="K25" s="248">
        <v>45.414326000000003</v>
      </c>
      <c r="L25" s="248">
        <v>44.344093000000001</v>
      </c>
      <c r="M25" s="248">
        <v>43.455722999999999</v>
      </c>
      <c r="N25" s="248">
        <v>42.526226000000001</v>
      </c>
      <c r="O25" s="248">
        <v>41.665233999999998</v>
      </c>
      <c r="P25" s="248">
        <v>40.823523999999999</v>
      </c>
      <c r="Q25" s="248">
        <v>40.200271999999998</v>
      </c>
      <c r="R25" s="248">
        <v>39.799289999999999</v>
      </c>
      <c r="S25" s="248">
        <v>39.530918</v>
      </c>
      <c r="T25" s="248">
        <v>39.515586999999996</v>
      </c>
      <c r="U25" s="248">
        <v>39.699089000000001</v>
      </c>
      <c r="V25" s="248">
        <v>40.119315999999998</v>
      </c>
      <c r="W25" s="248">
        <v>40.808224000000003</v>
      </c>
      <c r="X25" s="248">
        <v>41.776142</v>
      </c>
      <c r="Y25" s="248">
        <v>43.037402999999998</v>
      </c>
      <c r="Z25" s="248">
        <v>44.581676000000002</v>
      </c>
      <c r="AA25" s="248">
        <v>46.426155000000001</v>
      </c>
      <c r="AB25" s="248">
        <v>48.561756000000003</v>
      </c>
      <c r="AC25" s="248">
        <v>50.852581000000001</v>
      </c>
      <c r="AD25" s="248">
        <v>53.524925000000003</v>
      </c>
      <c r="AE25" s="248">
        <v>56.736773999999997</v>
      </c>
      <c r="AF25" s="248">
        <v>60.278263000000003</v>
      </c>
      <c r="AG25" s="248">
        <v>63.936858999999998</v>
      </c>
      <c r="AH25" s="248">
        <v>68.011589000000001</v>
      </c>
      <c r="AI25" s="248">
        <v>72.899360999999999</v>
      </c>
      <c r="AJ25" s="251">
        <v>1.4999999999999999E-2</v>
      </c>
    </row>
    <row r="26" spans="1:36" x14ac:dyDescent="0.25">
      <c r="A26" s="248" t="s">
        <v>2626</v>
      </c>
      <c r="B26" s="248" t="s">
        <v>3744</v>
      </c>
      <c r="C26" s="248" t="s">
        <v>3745</v>
      </c>
      <c r="D26" s="248" t="s">
        <v>2470</v>
      </c>
      <c r="F26" s="248">
        <v>1.321412</v>
      </c>
      <c r="G26" s="248">
        <v>1.4848980000000001</v>
      </c>
      <c r="H26" s="248">
        <v>1.632096</v>
      </c>
      <c r="I26" s="248">
        <v>1.772459</v>
      </c>
      <c r="J26" s="248">
        <v>1.9115139999999999</v>
      </c>
      <c r="K26" s="248">
        <v>2.0388229999999998</v>
      </c>
      <c r="L26" s="248">
        <v>2.1545100000000001</v>
      </c>
      <c r="M26" s="248">
        <v>2.2735539999999999</v>
      </c>
      <c r="N26" s="248">
        <v>2.3824420000000002</v>
      </c>
      <c r="O26" s="248">
        <v>2.4908670000000002</v>
      </c>
      <c r="P26" s="248">
        <v>2.595011</v>
      </c>
      <c r="Q26" s="248">
        <v>2.7054640000000001</v>
      </c>
      <c r="R26" s="248">
        <v>2.8227310000000001</v>
      </c>
      <c r="S26" s="248">
        <v>2.9407700000000001</v>
      </c>
      <c r="T26" s="248">
        <v>3.0620560000000001</v>
      </c>
      <c r="U26" s="248">
        <v>3.1870189999999998</v>
      </c>
      <c r="V26" s="248">
        <v>3.3164799999999999</v>
      </c>
      <c r="W26" s="248">
        <v>3.4513289999999999</v>
      </c>
      <c r="X26" s="248">
        <v>3.5968360000000001</v>
      </c>
      <c r="Y26" s="248">
        <v>3.7527119999999998</v>
      </c>
      <c r="Z26" s="248">
        <v>3.9178320000000002</v>
      </c>
      <c r="AA26" s="248">
        <v>4.092295</v>
      </c>
      <c r="AB26" s="248">
        <v>4.2736729999999996</v>
      </c>
      <c r="AC26" s="248">
        <v>4.4478520000000001</v>
      </c>
      <c r="AD26" s="248">
        <v>4.6307080000000003</v>
      </c>
      <c r="AE26" s="248">
        <v>4.8356849999999998</v>
      </c>
      <c r="AF26" s="248">
        <v>5.0413329999999998</v>
      </c>
      <c r="AG26" s="248">
        <v>5.239223</v>
      </c>
      <c r="AH26" s="248">
        <v>5.445398</v>
      </c>
      <c r="AI26" s="248">
        <v>5.6879989999999996</v>
      </c>
      <c r="AJ26" s="251">
        <v>5.1999999999999998E-2</v>
      </c>
    </row>
    <row r="27" spans="1:36" x14ac:dyDescent="0.25">
      <c r="A27" s="248" t="s">
        <v>3703</v>
      </c>
      <c r="B27" s="248" t="s">
        <v>3746</v>
      </c>
      <c r="C27" s="248" t="s">
        <v>3747</v>
      </c>
      <c r="D27" s="248" t="s">
        <v>2470</v>
      </c>
      <c r="F27" s="248">
        <v>1.3490059999999999</v>
      </c>
      <c r="G27" s="248">
        <v>1.480421</v>
      </c>
      <c r="H27" s="248">
        <v>1.5591159999999999</v>
      </c>
      <c r="I27" s="248">
        <v>1.5731459999999999</v>
      </c>
      <c r="J27" s="248">
        <v>1.5858779999999999</v>
      </c>
      <c r="K27" s="248">
        <v>1.5906830000000001</v>
      </c>
      <c r="L27" s="248">
        <v>1.5915900000000001</v>
      </c>
      <c r="M27" s="248">
        <v>1.6052029999999999</v>
      </c>
      <c r="N27" s="248">
        <v>1.621059</v>
      </c>
      <c r="O27" s="248">
        <v>1.639688</v>
      </c>
      <c r="P27" s="248">
        <v>1.664458</v>
      </c>
      <c r="Q27" s="248">
        <v>1.6897120000000001</v>
      </c>
      <c r="R27" s="248">
        <v>1.719338</v>
      </c>
      <c r="S27" s="248">
        <v>1.742688</v>
      </c>
      <c r="T27" s="248">
        <v>1.771252</v>
      </c>
      <c r="U27" s="248">
        <v>1.7968569999999999</v>
      </c>
      <c r="V27" s="248">
        <v>1.8218209999999999</v>
      </c>
      <c r="W27" s="248">
        <v>1.8404640000000001</v>
      </c>
      <c r="X27" s="248">
        <v>1.870544</v>
      </c>
      <c r="Y27" s="248">
        <v>1.88818</v>
      </c>
      <c r="Z27" s="248">
        <v>1.92605</v>
      </c>
      <c r="AA27" s="248">
        <v>1.948294</v>
      </c>
      <c r="AB27" s="248">
        <v>2.010586</v>
      </c>
      <c r="AC27" s="248">
        <v>2.1073710000000001</v>
      </c>
      <c r="AD27" s="248">
        <v>2.1911109999999998</v>
      </c>
      <c r="AE27" s="248">
        <v>2.2895590000000001</v>
      </c>
      <c r="AF27" s="248">
        <v>2.3910140000000002</v>
      </c>
      <c r="AG27" s="248">
        <v>2.4976310000000002</v>
      </c>
      <c r="AH27" s="248">
        <v>2.6094240000000002</v>
      </c>
      <c r="AI27" s="248">
        <v>2.7491400000000001</v>
      </c>
      <c r="AJ27" s="251">
        <v>2.5000000000000001E-2</v>
      </c>
    </row>
    <row r="28" spans="1:36" x14ac:dyDescent="0.25">
      <c r="A28" s="248" t="s">
        <v>1984</v>
      </c>
      <c r="B28" s="248" t="s">
        <v>3748</v>
      </c>
      <c r="C28" s="248" t="s">
        <v>3749</v>
      </c>
      <c r="D28" s="248" t="s">
        <v>2470</v>
      </c>
      <c r="F28" s="248">
        <v>7.6139999999999999E-2</v>
      </c>
      <c r="G28" s="248">
        <v>8.8554999999999995E-2</v>
      </c>
      <c r="H28" s="248">
        <v>0.10054100000000001</v>
      </c>
      <c r="I28" s="248">
        <v>0.112161</v>
      </c>
      <c r="J28" s="248">
        <v>0.123514</v>
      </c>
      <c r="K28" s="248">
        <v>0.133742</v>
      </c>
      <c r="L28" s="248">
        <v>0.142926</v>
      </c>
      <c r="M28" s="248">
        <v>0.15189900000000001</v>
      </c>
      <c r="N28" s="248">
        <v>0.15978300000000001</v>
      </c>
      <c r="O28" s="248">
        <v>0.167044</v>
      </c>
      <c r="P28" s="248">
        <v>0.173568</v>
      </c>
      <c r="Q28" s="248">
        <v>0.17994199999999999</v>
      </c>
      <c r="R28" s="248">
        <v>0.18582499999999999</v>
      </c>
      <c r="S28" s="248">
        <v>0.191302</v>
      </c>
      <c r="T28" s="248">
        <v>0.197468</v>
      </c>
      <c r="U28" s="248">
        <v>0.20394000000000001</v>
      </c>
      <c r="V28" s="248">
        <v>0.211067</v>
      </c>
      <c r="W28" s="248">
        <v>0.21937000000000001</v>
      </c>
      <c r="X28" s="248">
        <v>0.22793099999999999</v>
      </c>
      <c r="Y28" s="248">
        <v>0.23608999999999999</v>
      </c>
      <c r="Z28" s="248">
        <v>0.24518100000000001</v>
      </c>
      <c r="AA28" s="248">
        <v>0.25583699999999998</v>
      </c>
      <c r="AB28" s="248">
        <v>0.267291</v>
      </c>
      <c r="AC28" s="248">
        <v>0.27773199999999998</v>
      </c>
      <c r="AD28" s="248">
        <v>0.28864000000000001</v>
      </c>
      <c r="AE28" s="248">
        <v>0.30086400000000002</v>
      </c>
      <c r="AF28" s="248">
        <v>0.31304900000000002</v>
      </c>
      <c r="AG28" s="248">
        <v>0.32474399999999998</v>
      </c>
      <c r="AH28" s="248">
        <v>0.337391</v>
      </c>
      <c r="AI28" s="248">
        <v>0.352076</v>
      </c>
      <c r="AJ28" s="251">
        <v>5.3999999999999999E-2</v>
      </c>
    </row>
    <row r="29" spans="1:36" x14ac:dyDescent="0.25">
      <c r="A29" s="248" t="s">
        <v>2019</v>
      </c>
      <c r="B29" s="248" t="s">
        <v>3750</v>
      </c>
      <c r="C29" s="248" t="s">
        <v>3751</v>
      </c>
      <c r="D29" s="248" t="s">
        <v>2470</v>
      </c>
      <c r="F29" s="248">
        <v>0.17360500000000001</v>
      </c>
      <c r="G29" s="248">
        <v>0.33002700000000001</v>
      </c>
      <c r="H29" s="248">
        <v>0.48513499999999998</v>
      </c>
      <c r="I29" s="248">
        <v>0.64651700000000001</v>
      </c>
      <c r="J29" s="248">
        <v>0.811226</v>
      </c>
      <c r="K29" s="248">
        <v>0.97123300000000001</v>
      </c>
      <c r="L29" s="248">
        <v>1.1272759999999999</v>
      </c>
      <c r="M29" s="248">
        <v>1.2863910000000001</v>
      </c>
      <c r="N29" s="248">
        <v>1.4437990000000001</v>
      </c>
      <c r="O29" s="248">
        <v>1.6017669999999999</v>
      </c>
      <c r="P29" s="248">
        <v>1.756678</v>
      </c>
      <c r="Q29" s="248">
        <v>1.9139699999999999</v>
      </c>
      <c r="R29" s="248">
        <v>2.0694530000000002</v>
      </c>
      <c r="S29" s="248">
        <v>2.2176339999999999</v>
      </c>
      <c r="T29" s="248">
        <v>2.3671579999999999</v>
      </c>
      <c r="U29" s="248">
        <v>2.5176789999999998</v>
      </c>
      <c r="V29" s="248">
        <v>2.6702340000000002</v>
      </c>
      <c r="W29" s="248">
        <v>2.8268049999999998</v>
      </c>
      <c r="X29" s="248">
        <v>2.991463</v>
      </c>
      <c r="Y29" s="248">
        <v>3.1552950000000002</v>
      </c>
      <c r="Z29" s="248">
        <v>3.3238970000000001</v>
      </c>
      <c r="AA29" s="248">
        <v>3.50108</v>
      </c>
      <c r="AB29" s="248">
        <v>3.6859600000000001</v>
      </c>
      <c r="AC29" s="248">
        <v>3.8653650000000002</v>
      </c>
      <c r="AD29" s="248">
        <v>4.0538800000000004</v>
      </c>
      <c r="AE29" s="248">
        <v>4.2627329999999999</v>
      </c>
      <c r="AF29" s="248">
        <v>4.4732789999999998</v>
      </c>
      <c r="AG29" s="248">
        <v>4.6760630000000001</v>
      </c>
      <c r="AH29" s="248">
        <v>4.8905880000000002</v>
      </c>
      <c r="AI29" s="248">
        <v>5.1396470000000001</v>
      </c>
      <c r="AJ29" s="251">
        <v>0.124</v>
      </c>
    </row>
    <row r="30" spans="1:36" x14ac:dyDescent="0.25">
      <c r="A30" s="248" t="s">
        <v>3752</v>
      </c>
      <c r="B30" s="248" t="s">
        <v>3753</v>
      </c>
      <c r="C30" s="248" t="s">
        <v>3754</v>
      </c>
      <c r="D30" s="248" t="s">
        <v>2470</v>
      </c>
      <c r="F30" s="248">
        <v>467.66424599999999</v>
      </c>
      <c r="G30" s="248">
        <v>466.46185300000002</v>
      </c>
      <c r="H30" s="248">
        <v>461.56597900000003</v>
      </c>
      <c r="I30" s="248">
        <v>429.61029100000002</v>
      </c>
      <c r="J30" s="248">
        <v>430.24832199999997</v>
      </c>
      <c r="K30" s="248">
        <v>437.28735399999999</v>
      </c>
      <c r="L30" s="248">
        <v>434.12399299999998</v>
      </c>
      <c r="M30" s="248">
        <v>434.16403200000002</v>
      </c>
      <c r="N30" s="248">
        <v>431.80029300000001</v>
      </c>
      <c r="O30" s="248">
        <v>430.10171500000001</v>
      </c>
      <c r="P30" s="248">
        <v>429.02966300000003</v>
      </c>
      <c r="Q30" s="248">
        <v>426.84234600000002</v>
      </c>
      <c r="R30" s="248">
        <v>424.425659</v>
      </c>
      <c r="S30" s="248">
        <v>418.91717499999999</v>
      </c>
      <c r="T30" s="248">
        <v>414.68786599999999</v>
      </c>
      <c r="U30" s="248">
        <v>410.675659</v>
      </c>
      <c r="V30" s="248">
        <v>408.193848</v>
      </c>
      <c r="W30" s="248">
        <v>406.99978599999997</v>
      </c>
      <c r="X30" s="248">
        <v>405.385986</v>
      </c>
      <c r="Y30" s="248">
        <v>402.437073</v>
      </c>
      <c r="Z30" s="248">
        <v>401.073395</v>
      </c>
      <c r="AA30" s="248">
        <v>400.34808299999997</v>
      </c>
      <c r="AB30" s="248">
        <v>397.219269</v>
      </c>
      <c r="AC30" s="248">
        <v>395.643799</v>
      </c>
      <c r="AD30" s="248">
        <v>391.64501999999999</v>
      </c>
      <c r="AE30" s="248">
        <v>390.60485799999998</v>
      </c>
      <c r="AF30" s="248">
        <v>388.01709</v>
      </c>
      <c r="AG30" s="248">
        <v>385.968842</v>
      </c>
      <c r="AH30" s="248">
        <v>384.439819</v>
      </c>
      <c r="AI30" s="248">
        <v>385.41470299999997</v>
      </c>
      <c r="AJ30" s="251">
        <v>-7.0000000000000001E-3</v>
      </c>
    </row>
    <row r="31" spans="1:36" x14ac:dyDescent="0.25">
      <c r="A31" s="248" t="s">
        <v>3706</v>
      </c>
      <c r="B31" s="248" t="s">
        <v>3755</v>
      </c>
      <c r="C31" s="248" t="s">
        <v>3756</v>
      </c>
      <c r="D31" s="248" t="s">
        <v>2470</v>
      </c>
      <c r="F31" s="248">
        <v>466.16387900000001</v>
      </c>
      <c r="G31" s="248">
        <v>463.472534</v>
      </c>
      <c r="H31" s="248">
        <v>456.64486699999998</v>
      </c>
      <c r="I31" s="248">
        <v>422.75561499999998</v>
      </c>
      <c r="J31" s="248">
        <v>419.64196800000002</v>
      </c>
      <c r="K31" s="248">
        <v>421.251465</v>
      </c>
      <c r="L31" s="248">
        <v>411.59249899999998</v>
      </c>
      <c r="M31" s="248">
        <v>403.68771400000003</v>
      </c>
      <c r="N31" s="248">
        <v>392.34314000000001</v>
      </c>
      <c r="O31" s="248">
        <v>381.88363600000002</v>
      </c>
      <c r="P31" s="248">
        <v>372.22824100000003</v>
      </c>
      <c r="Q31" s="248">
        <v>361.856964</v>
      </c>
      <c r="R31" s="248">
        <v>351.56353799999999</v>
      </c>
      <c r="S31" s="248">
        <v>339.03805499999999</v>
      </c>
      <c r="T31" s="248">
        <v>327.91381799999999</v>
      </c>
      <c r="U31" s="248">
        <v>317.28930700000001</v>
      </c>
      <c r="V31" s="248">
        <v>308.13497899999999</v>
      </c>
      <c r="W31" s="248">
        <v>300.18353300000001</v>
      </c>
      <c r="X31" s="248">
        <v>292.13226300000002</v>
      </c>
      <c r="Y31" s="248">
        <v>283.35238600000002</v>
      </c>
      <c r="Z31" s="248">
        <v>275.91214000000002</v>
      </c>
      <c r="AA31" s="248">
        <v>269.09326199999998</v>
      </c>
      <c r="AB31" s="248">
        <v>260.863586</v>
      </c>
      <c r="AC31" s="248">
        <v>253.86663799999999</v>
      </c>
      <c r="AD31" s="248">
        <v>245.53417999999999</v>
      </c>
      <c r="AE31" s="248">
        <v>239.26272599999999</v>
      </c>
      <c r="AF31" s="248">
        <v>232.22361799999999</v>
      </c>
      <c r="AG31" s="248">
        <v>225.69705200000001</v>
      </c>
      <c r="AH31" s="248">
        <v>219.644363</v>
      </c>
      <c r="AI31" s="248">
        <v>215.148392</v>
      </c>
      <c r="AJ31" s="251">
        <v>-2.5999999999999999E-2</v>
      </c>
    </row>
    <row r="32" spans="1:36" x14ac:dyDescent="0.25">
      <c r="A32" s="248" t="s">
        <v>1976</v>
      </c>
      <c r="B32" s="248" t="s">
        <v>3757</v>
      </c>
      <c r="C32" s="248" t="s">
        <v>3758</v>
      </c>
      <c r="D32" s="248" t="s">
        <v>2470</v>
      </c>
      <c r="F32" s="248">
        <v>0</v>
      </c>
      <c r="G32" s="248">
        <v>0</v>
      </c>
      <c r="H32" s="248">
        <v>0</v>
      </c>
      <c r="I32" s="248">
        <v>0</v>
      </c>
      <c r="J32" s="248">
        <v>0</v>
      </c>
      <c r="K32" s="248">
        <v>0</v>
      </c>
      <c r="L32" s="248">
        <v>0</v>
      </c>
      <c r="M32" s="248">
        <v>0</v>
      </c>
      <c r="N32" s="248">
        <v>0</v>
      </c>
      <c r="O32" s="248">
        <v>0</v>
      </c>
      <c r="P32" s="248">
        <v>0</v>
      </c>
      <c r="Q32" s="248">
        <v>0</v>
      </c>
      <c r="R32" s="248">
        <v>0</v>
      </c>
      <c r="S32" s="248">
        <v>0</v>
      </c>
      <c r="T32" s="248">
        <v>0</v>
      </c>
      <c r="U32" s="248">
        <v>0</v>
      </c>
      <c r="V32" s="248">
        <v>0</v>
      </c>
      <c r="W32" s="248">
        <v>0</v>
      </c>
      <c r="X32" s="248">
        <v>0</v>
      </c>
      <c r="Y32" s="248">
        <v>0</v>
      </c>
      <c r="Z32" s="248">
        <v>0</v>
      </c>
      <c r="AA32" s="248">
        <v>0</v>
      </c>
      <c r="AB32" s="248">
        <v>0</v>
      </c>
      <c r="AC32" s="248">
        <v>0</v>
      </c>
      <c r="AD32" s="248">
        <v>0</v>
      </c>
      <c r="AE32" s="248">
        <v>0</v>
      </c>
      <c r="AF32" s="248">
        <v>0</v>
      </c>
      <c r="AG32" s="248">
        <v>0</v>
      </c>
      <c r="AH32" s="248">
        <v>0</v>
      </c>
      <c r="AI32" s="248">
        <v>0</v>
      </c>
      <c r="AJ32" s="248" t="s">
        <v>102</v>
      </c>
    </row>
    <row r="33" spans="1:36" x14ac:dyDescent="0.25">
      <c r="A33" s="248" t="s">
        <v>3759</v>
      </c>
      <c r="B33" s="248" t="s">
        <v>3760</v>
      </c>
      <c r="C33" s="248" t="s">
        <v>3761</v>
      </c>
      <c r="D33" s="248" t="s">
        <v>2470</v>
      </c>
      <c r="F33" s="248">
        <v>0</v>
      </c>
      <c r="G33" s="248">
        <v>0</v>
      </c>
      <c r="H33" s="248">
        <v>0</v>
      </c>
      <c r="I33" s="248">
        <v>0</v>
      </c>
      <c r="J33" s="248">
        <v>0</v>
      </c>
      <c r="K33" s="248">
        <v>0</v>
      </c>
      <c r="L33" s="248">
        <v>0</v>
      </c>
      <c r="M33" s="248">
        <v>0</v>
      </c>
      <c r="N33" s="248">
        <v>0</v>
      </c>
      <c r="O33" s="248">
        <v>0</v>
      </c>
      <c r="P33" s="248">
        <v>0</v>
      </c>
      <c r="Q33" s="248">
        <v>0</v>
      </c>
      <c r="R33" s="248">
        <v>0</v>
      </c>
      <c r="S33" s="248">
        <v>0</v>
      </c>
      <c r="T33" s="248">
        <v>0</v>
      </c>
      <c r="U33" s="248">
        <v>0</v>
      </c>
      <c r="V33" s="248">
        <v>0</v>
      </c>
      <c r="W33" s="248">
        <v>0</v>
      </c>
      <c r="X33" s="248">
        <v>0</v>
      </c>
      <c r="Y33" s="248">
        <v>0</v>
      </c>
      <c r="Z33" s="248">
        <v>0</v>
      </c>
      <c r="AA33" s="248">
        <v>0</v>
      </c>
      <c r="AB33" s="248">
        <v>0</v>
      </c>
      <c r="AC33" s="248">
        <v>0</v>
      </c>
      <c r="AD33" s="248">
        <v>0</v>
      </c>
      <c r="AE33" s="248">
        <v>0</v>
      </c>
      <c r="AF33" s="248">
        <v>0</v>
      </c>
      <c r="AG33" s="248">
        <v>0</v>
      </c>
      <c r="AH33" s="248">
        <v>0</v>
      </c>
      <c r="AI33" s="248">
        <v>0</v>
      </c>
      <c r="AJ33" s="248" t="s">
        <v>102</v>
      </c>
    </row>
    <row r="34" spans="1:36" x14ac:dyDescent="0.25">
      <c r="A34" s="248" t="s">
        <v>3762</v>
      </c>
      <c r="B34" s="248" t="s">
        <v>3763</v>
      </c>
      <c r="C34" s="248" t="s">
        <v>3764</v>
      </c>
      <c r="D34" s="248" t="s">
        <v>2470</v>
      </c>
      <c r="F34" s="248">
        <v>1.5003789999999999</v>
      </c>
      <c r="G34" s="248">
        <v>2.989306</v>
      </c>
      <c r="H34" s="248">
        <v>4.9210979999999998</v>
      </c>
      <c r="I34" s="248">
        <v>6.854679</v>
      </c>
      <c r="J34" s="248">
        <v>10.606348000000001</v>
      </c>
      <c r="K34" s="248">
        <v>16.035872999999999</v>
      </c>
      <c r="L34" s="248">
        <v>22.531504000000002</v>
      </c>
      <c r="M34" s="248">
        <v>30.476330000000001</v>
      </c>
      <c r="N34" s="248">
        <v>39.457165000000003</v>
      </c>
      <c r="O34" s="248">
        <v>48.218071000000002</v>
      </c>
      <c r="P34" s="248">
        <v>56.801430000000003</v>
      </c>
      <c r="Q34" s="248">
        <v>64.985397000000006</v>
      </c>
      <c r="R34" s="248">
        <v>72.862128999999996</v>
      </c>
      <c r="S34" s="248">
        <v>79.87912</v>
      </c>
      <c r="T34" s="248">
        <v>86.774055000000004</v>
      </c>
      <c r="U34" s="248">
        <v>93.386345000000006</v>
      </c>
      <c r="V34" s="248">
        <v>100.058853</v>
      </c>
      <c r="W34" s="248">
        <v>106.816261</v>
      </c>
      <c r="X34" s="248">
        <v>113.253738</v>
      </c>
      <c r="Y34" s="248">
        <v>119.08470199999999</v>
      </c>
      <c r="Z34" s="248">
        <v>125.161255</v>
      </c>
      <c r="AA34" s="248">
        <v>131.25482199999999</v>
      </c>
      <c r="AB34" s="248">
        <v>136.355682</v>
      </c>
      <c r="AC34" s="248">
        <v>141.777176</v>
      </c>
      <c r="AD34" s="248">
        <v>146.11084</v>
      </c>
      <c r="AE34" s="248">
        <v>151.34213299999999</v>
      </c>
      <c r="AF34" s="248">
        <v>155.79347200000001</v>
      </c>
      <c r="AG34" s="248">
        <v>160.27179000000001</v>
      </c>
      <c r="AH34" s="248">
        <v>164.79544100000001</v>
      </c>
      <c r="AI34" s="248">
        <v>170.266312</v>
      </c>
      <c r="AJ34" s="251">
        <v>0.17699999999999999</v>
      </c>
    </row>
    <row r="35" spans="1:36" x14ac:dyDescent="0.25">
      <c r="A35" s="248" t="s">
        <v>304</v>
      </c>
      <c r="B35" s="248" t="s">
        <v>3765</v>
      </c>
      <c r="C35" s="248" t="s">
        <v>3766</v>
      </c>
      <c r="D35" s="248" t="s">
        <v>2470</v>
      </c>
      <c r="F35" s="248">
        <v>75.170197000000002</v>
      </c>
      <c r="G35" s="248">
        <v>77.208076000000005</v>
      </c>
      <c r="H35" s="248">
        <v>75.596610999999996</v>
      </c>
      <c r="I35" s="248">
        <v>73.010834000000003</v>
      </c>
      <c r="J35" s="248">
        <v>70.828506000000004</v>
      </c>
      <c r="K35" s="248">
        <v>68.479934999999998</v>
      </c>
      <c r="L35" s="248">
        <v>65.995177999999996</v>
      </c>
      <c r="M35" s="248">
        <v>63.741301999999997</v>
      </c>
      <c r="N35" s="248">
        <v>61.341186999999998</v>
      </c>
      <c r="O35" s="248">
        <v>59.028267</v>
      </c>
      <c r="P35" s="248">
        <v>57.702305000000003</v>
      </c>
      <c r="Q35" s="248">
        <v>56.570228999999998</v>
      </c>
      <c r="R35" s="248">
        <v>55.381996000000001</v>
      </c>
      <c r="S35" s="248">
        <v>54.015034</v>
      </c>
      <c r="T35" s="248">
        <v>52.689022000000001</v>
      </c>
      <c r="U35" s="248">
        <v>51.423496</v>
      </c>
      <c r="V35" s="248">
        <v>50.232204000000003</v>
      </c>
      <c r="W35" s="248">
        <v>49.037436999999997</v>
      </c>
      <c r="X35" s="248">
        <v>47.977843999999997</v>
      </c>
      <c r="Y35" s="248">
        <v>46.870342000000001</v>
      </c>
      <c r="Z35" s="248">
        <v>46.252299999999998</v>
      </c>
      <c r="AA35" s="248">
        <v>45.673676</v>
      </c>
      <c r="AB35" s="248">
        <v>45.116436</v>
      </c>
      <c r="AC35" s="248">
        <v>44.477150000000002</v>
      </c>
      <c r="AD35" s="248">
        <v>43.907367999999998</v>
      </c>
      <c r="AE35" s="248">
        <v>43.460552</v>
      </c>
      <c r="AF35" s="248">
        <v>42.915053999999998</v>
      </c>
      <c r="AG35" s="248">
        <v>42.232605</v>
      </c>
      <c r="AH35" s="248">
        <v>41.673977000000001</v>
      </c>
      <c r="AI35" s="248">
        <v>41.336165999999999</v>
      </c>
      <c r="AJ35" s="251">
        <v>-0.02</v>
      </c>
    </row>
    <row r="36" spans="1:36" x14ac:dyDescent="0.25">
      <c r="A36" s="248" t="s">
        <v>3706</v>
      </c>
      <c r="B36" s="248" t="s">
        <v>3767</v>
      </c>
      <c r="C36" s="248" t="s">
        <v>3768</v>
      </c>
      <c r="D36" s="248" t="s">
        <v>2470</v>
      </c>
      <c r="F36" s="248">
        <v>73.017257999999998</v>
      </c>
      <c r="G36" s="248">
        <v>75.100730999999996</v>
      </c>
      <c r="H36" s="248">
        <v>73.635756999999998</v>
      </c>
      <c r="I36" s="248">
        <v>71.136764999999997</v>
      </c>
      <c r="J36" s="248">
        <v>69.029105999999999</v>
      </c>
      <c r="K36" s="248">
        <v>66.756371000000001</v>
      </c>
      <c r="L36" s="248">
        <v>64.350571000000002</v>
      </c>
      <c r="M36" s="248">
        <v>62.168671000000003</v>
      </c>
      <c r="N36" s="248">
        <v>59.842682000000003</v>
      </c>
      <c r="O36" s="248">
        <v>57.601500999999999</v>
      </c>
      <c r="P36" s="248">
        <v>56.323067000000002</v>
      </c>
      <c r="Q36" s="248">
        <v>55.232810999999998</v>
      </c>
      <c r="R36" s="248">
        <v>54.087524000000002</v>
      </c>
      <c r="S36" s="248">
        <v>52.766506</v>
      </c>
      <c r="T36" s="248">
        <v>51.484589</v>
      </c>
      <c r="U36" s="248">
        <v>50.259177999999999</v>
      </c>
      <c r="V36" s="248">
        <v>49.106833999999999</v>
      </c>
      <c r="W36" s="248">
        <v>47.952316000000003</v>
      </c>
      <c r="X36" s="248">
        <v>46.930340000000001</v>
      </c>
      <c r="Y36" s="248">
        <v>45.835270000000001</v>
      </c>
      <c r="Z36" s="248">
        <v>45.176932999999998</v>
      </c>
      <c r="AA36" s="248">
        <v>44.554848</v>
      </c>
      <c r="AB36" s="248">
        <v>43.951163999999999</v>
      </c>
      <c r="AC36" s="248">
        <v>43.265101999999999</v>
      </c>
      <c r="AD36" s="248">
        <v>42.644077000000003</v>
      </c>
      <c r="AE36" s="248">
        <v>42.139519</v>
      </c>
      <c r="AF36" s="248">
        <v>41.536087000000002</v>
      </c>
      <c r="AG36" s="248">
        <v>40.797203000000003</v>
      </c>
      <c r="AH36" s="248">
        <v>40.174942000000001</v>
      </c>
      <c r="AI36" s="248">
        <v>39.761702999999997</v>
      </c>
      <c r="AJ36" s="251">
        <v>-2.1000000000000001E-2</v>
      </c>
    </row>
    <row r="37" spans="1:36" x14ac:dyDescent="0.25">
      <c r="A37" s="248" t="s">
        <v>2020</v>
      </c>
      <c r="B37" s="248" t="s">
        <v>3769</v>
      </c>
      <c r="C37" s="248" t="s">
        <v>3770</v>
      </c>
      <c r="D37" s="248" t="s">
        <v>2470</v>
      </c>
      <c r="F37" s="248">
        <v>1.711992</v>
      </c>
      <c r="G37" s="248">
        <v>1.6067039999999999</v>
      </c>
      <c r="H37" s="248">
        <v>1.424687</v>
      </c>
      <c r="I37" s="248">
        <v>1.3143290000000001</v>
      </c>
      <c r="J37" s="248">
        <v>1.2163660000000001</v>
      </c>
      <c r="K37" s="248">
        <v>1.1254599999999999</v>
      </c>
      <c r="L37" s="248">
        <v>1.033212</v>
      </c>
      <c r="M37" s="248">
        <v>0.948766</v>
      </c>
      <c r="N37" s="248">
        <v>0.86623899999999998</v>
      </c>
      <c r="O37" s="248">
        <v>0.78573899999999997</v>
      </c>
      <c r="P37" s="248">
        <v>0.71912600000000004</v>
      </c>
      <c r="Q37" s="248">
        <v>0.65825400000000001</v>
      </c>
      <c r="R37" s="248">
        <v>0.59724100000000002</v>
      </c>
      <c r="S37" s="248">
        <v>0.53790099999999996</v>
      </c>
      <c r="T37" s="248">
        <v>0.48230699999999999</v>
      </c>
      <c r="U37" s="248">
        <v>0.43525399999999997</v>
      </c>
      <c r="V37" s="248">
        <v>0.38700800000000002</v>
      </c>
      <c r="W37" s="248">
        <v>0.33490300000000001</v>
      </c>
      <c r="X37" s="248">
        <v>0.28238799999999997</v>
      </c>
      <c r="Y37" s="248">
        <v>0.236206</v>
      </c>
      <c r="Z37" s="248">
        <v>0.233044</v>
      </c>
      <c r="AA37" s="248">
        <v>0.230071</v>
      </c>
      <c r="AB37" s="248">
        <v>0.22722800000000001</v>
      </c>
      <c r="AC37" s="248">
        <v>0.223966</v>
      </c>
      <c r="AD37" s="248">
        <v>0.22106000000000001</v>
      </c>
      <c r="AE37" s="248">
        <v>0.218748</v>
      </c>
      <c r="AF37" s="248">
        <v>0.215971</v>
      </c>
      <c r="AG37" s="248">
        <v>0.21251700000000001</v>
      </c>
      <c r="AH37" s="248">
        <v>0.209678</v>
      </c>
      <c r="AI37" s="248">
        <v>0.20796700000000001</v>
      </c>
      <c r="AJ37" s="251">
        <v>-7.0000000000000007E-2</v>
      </c>
    </row>
    <row r="38" spans="1:36" x14ac:dyDescent="0.25">
      <c r="A38" s="248" t="s">
        <v>3759</v>
      </c>
      <c r="B38" s="248" t="s">
        <v>3771</v>
      </c>
      <c r="C38" s="248" t="s">
        <v>3772</v>
      </c>
      <c r="D38" s="248" t="s">
        <v>2470</v>
      </c>
      <c r="F38" s="248">
        <v>0</v>
      </c>
      <c r="G38" s="248">
        <v>0</v>
      </c>
      <c r="H38" s="248">
        <v>0</v>
      </c>
      <c r="I38" s="248">
        <v>0</v>
      </c>
      <c r="J38" s="248">
        <v>0</v>
      </c>
      <c r="K38" s="248">
        <v>0</v>
      </c>
      <c r="L38" s="248">
        <v>0</v>
      </c>
      <c r="M38" s="248">
        <v>0</v>
      </c>
      <c r="N38" s="248">
        <v>0</v>
      </c>
      <c r="O38" s="248">
        <v>0</v>
      </c>
      <c r="P38" s="248">
        <v>0</v>
      </c>
      <c r="Q38" s="248">
        <v>0</v>
      </c>
      <c r="R38" s="248">
        <v>0</v>
      </c>
      <c r="S38" s="248">
        <v>0</v>
      </c>
      <c r="T38" s="248">
        <v>0</v>
      </c>
      <c r="U38" s="248">
        <v>0</v>
      </c>
      <c r="V38" s="248">
        <v>0</v>
      </c>
      <c r="W38" s="248">
        <v>0</v>
      </c>
      <c r="X38" s="248">
        <v>0</v>
      </c>
      <c r="Y38" s="248">
        <v>0</v>
      </c>
      <c r="Z38" s="248">
        <v>0</v>
      </c>
      <c r="AA38" s="248">
        <v>0</v>
      </c>
      <c r="AB38" s="248">
        <v>0</v>
      </c>
      <c r="AC38" s="248">
        <v>0</v>
      </c>
      <c r="AD38" s="248">
        <v>0</v>
      </c>
      <c r="AE38" s="248">
        <v>0</v>
      </c>
      <c r="AF38" s="248">
        <v>0</v>
      </c>
      <c r="AG38" s="248">
        <v>0</v>
      </c>
      <c r="AH38" s="248">
        <v>0</v>
      </c>
      <c r="AI38" s="248">
        <v>0</v>
      </c>
      <c r="AJ38" s="248" t="s">
        <v>102</v>
      </c>
    </row>
    <row r="39" spans="1:36" x14ac:dyDescent="0.25">
      <c r="A39" s="248" t="s">
        <v>3762</v>
      </c>
      <c r="B39" s="248" t="s">
        <v>3773</v>
      </c>
      <c r="C39" s="248" t="s">
        <v>3774</v>
      </c>
      <c r="D39" s="248" t="s">
        <v>2470</v>
      </c>
      <c r="F39" s="248">
        <v>0.440946</v>
      </c>
      <c r="G39" s="248">
        <v>0.50064299999999995</v>
      </c>
      <c r="H39" s="248">
        <v>0.53616600000000003</v>
      </c>
      <c r="I39" s="248">
        <v>0.55973799999999996</v>
      </c>
      <c r="J39" s="248">
        <v>0.58302699999999996</v>
      </c>
      <c r="K39" s="248">
        <v>0.598105</v>
      </c>
      <c r="L39" s="248">
        <v>0.61139600000000005</v>
      </c>
      <c r="M39" s="248">
        <v>0.62386699999999995</v>
      </c>
      <c r="N39" s="248">
        <v>0.63226899999999997</v>
      </c>
      <c r="O39" s="248">
        <v>0.64102700000000001</v>
      </c>
      <c r="P39" s="248">
        <v>0.66010999999999997</v>
      </c>
      <c r="Q39" s="248">
        <v>0.67916600000000005</v>
      </c>
      <c r="R39" s="248">
        <v>0.69723199999999996</v>
      </c>
      <c r="S39" s="248">
        <v>0.71062599999999998</v>
      </c>
      <c r="T39" s="248">
        <v>0.72212399999999999</v>
      </c>
      <c r="U39" s="248">
        <v>0.72906700000000002</v>
      </c>
      <c r="V39" s="248">
        <v>0.73836100000000005</v>
      </c>
      <c r="W39" s="248">
        <v>0.75021899999999997</v>
      </c>
      <c r="X39" s="248">
        <v>0.76511899999999999</v>
      </c>
      <c r="Y39" s="248">
        <v>0.79886599999999997</v>
      </c>
      <c r="Z39" s="248">
        <v>0.84232499999999999</v>
      </c>
      <c r="AA39" s="248">
        <v>0.88875599999999999</v>
      </c>
      <c r="AB39" s="248">
        <v>0.93803999999999998</v>
      </c>
      <c r="AC39" s="248">
        <v>0.98808399999999996</v>
      </c>
      <c r="AD39" s="248">
        <v>1.042233</v>
      </c>
      <c r="AE39" s="248">
        <v>1.1022829999999999</v>
      </c>
      <c r="AF39" s="248">
        <v>1.1629940000000001</v>
      </c>
      <c r="AG39" s="248">
        <v>1.2228859999999999</v>
      </c>
      <c r="AH39" s="248">
        <v>1.2893570000000001</v>
      </c>
      <c r="AI39" s="248">
        <v>1.3664959999999999</v>
      </c>
      <c r="AJ39" s="251">
        <v>0.04</v>
      </c>
    </row>
    <row r="40" spans="1:36" x14ac:dyDescent="0.25">
      <c r="A40" s="248" t="s">
        <v>311</v>
      </c>
      <c r="B40" s="248" t="s">
        <v>3775</v>
      </c>
      <c r="C40" s="248" t="s">
        <v>3776</v>
      </c>
      <c r="D40" s="248" t="s">
        <v>2470</v>
      </c>
      <c r="F40" s="248">
        <v>927.37280299999998</v>
      </c>
      <c r="G40" s="248">
        <v>989.49255400000004</v>
      </c>
      <c r="H40" s="248">
        <v>882.99432400000001</v>
      </c>
      <c r="I40" s="248">
        <v>884.65045199999997</v>
      </c>
      <c r="J40" s="248">
        <v>887.01617399999998</v>
      </c>
      <c r="K40" s="248">
        <v>885.47460899999999</v>
      </c>
      <c r="L40" s="248">
        <v>881.85223399999995</v>
      </c>
      <c r="M40" s="248">
        <v>880.42749000000003</v>
      </c>
      <c r="N40" s="248">
        <v>880.43627900000001</v>
      </c>
      <c r="O40" s="248">
        <v>879.900757</v>
      </c>
      <c r="P40" s="248">
        <v>879.87634300000002</v>
      </c>
      <c r="Q40" s="248">
        <v>883.34631300000001</v>
      </c>
      <c r="R40" s="248">
        <v>883.33007799999996</v>
      </c>
      <c r="S40" s="248">
        <v>883.31677200000001</v>
      </c>
      <c r="T40" s="248">
        <v>884.18505900000002</v>
      </c>
      <c r="U40" s="248">
        <v>884.68542500000001</v>
      </c>
      <c r="V40" s="248">
        <v>885.36712599999998</v>
      </c>
      <c r="W40" s="248">
        <v>885.71569799999997</v>
      </c>
      <c r="X40" s="248">
        <v>886.787598</v>
      </c>
      <c r="Y40" s="248">
        <v>880.22595200000001</v>
      </c>
      <c r="Z40" s="248">
        <v>879.76501499999995</v>
      </c>
      <c r="AA40" s="248">
        <v>880.41332999999997</v>
      </c>
      <c r="AB40" s="248">
        <v>878.38488800000005</v>
      </c>
      <c r="AC40" s="248">
        <v>876.43676800000003</v>
      </c>
      <c r="AD40" s="248">
        <v>876.30749500000002</v>
      </c>
      <c r="AE40" s="248">
        <v>874.58477800000003</v>
      </c>
      <c r="AF40" s="248">
        <v>874.84857199999999</v>
      </c>
      <c r="AG40" s="248">
        <v>875.35351600000001</v>
      </c>
      <c r="AH40" s="248">
        <v>875.23962400000005</v>
      </c>
      <c r="AI40" s="248">
        <v>876.12817399999994</v>
      </c>
      <c r="AJ40" s="251">
        <v>-2E-3</v>
      </c>
    </row>
    <row r="41" spans="1:36" x14ac:dyDescent="0.25">
      <c r="A41" s="248" t="s">
        <v>3706</v>
      </c>
      <c r="B41" s="248" t="s">
        <v>3777</v>
      </c>
      <c r="C41" s="248" t="s">
        <v>3778</v>
      </c>
      <c r="D41" s="248" t="s">
        <v>2470</v>
      </c>
      <c r="F41" s="248">
        <v>351.60925300000002</v>
      </c>
      <c r="G41" s="248">
        <v>237.60372899999999</v>
      </c>
      <c r="H41" s="248">
        <v>341.733948</v>
      </c>
      <c r="I41" s="248">
        <v>336.80114700000001</v>
      </c>
      <c r="J41" s="248">
        <v>331.658997</v>
      </c>
      <c r="K41" s="248">
        <v>330.57012900000001</v>
      </c>
      <c r="L41" s="248">
        <v>332.51947000000001</v>
      </c>
      <c r="M41" s="248">
        <v>335.42440800000003</v>
      </c>
      <c r="N41" s="248">
        <v>337.16479500000003</v>
      </c>
      <c r="O41" s="248">
        <v>338.544556</v>
      </c>
      <c r="P41" s="248">
        <v>338.65744000000001</v>
      </c>
      <c r="Q41" s="248">
        <v>338.202271</v>
      </c>
      <c r="R41" s="248">
        <v>339.225708</v>
      </c>
      <c r="S41" s="248">
        <v>339.57003800000001</v>
      </c>
      <c r="T41" s="248">
        <v>338.89477499999998</v>
      </c>
      <c r="U41" s="248">
        <v>338.23922700000003</v>
      </c>
      <c r="V41" s="248">
        <v>336.86441000000002</v>
      </c>
      <c r="W41" s="248">
        <v>335.64447000000001</v>
      </c>
      <c r="X41" s="248">
        <v>334.828552</v>
      </c>
      <c r="Y41" s="248">
        <v>339.47616599999998</v>
      </c>
      <c r="Z41" s="248">
        <v>339.45983899999999</v>
      </c>
      <c r="AA41" s="248">
        <v>338.52993800000002</v>
      </c>
      <c r="AB41" s="248">
        <v>337.85961900000001</v>
      </c>
      <c r="AC41" s="248">
        <v>336.86648600000001</v>
      </c>
      <c r="AD41" s="248">
        <v>334.64279199999999</v>
      </c>
      <c r="AE41" s="248">
        <v>334.28363000000002</v>
      </c>
      <c r="AF41" s="248">
        <v>332.72351099999997</v>
      </c>
      <c r="AG41" s="248">
        <v>332.72015399999998</v>
      </c>
      <c r="AH41" s="248">
        <v>332.85711700000002</v>
      </c>
      <c r="AI41" s="248">
        <v>333.61468500000001</v>
      </c>
      <c r="AJ41" s="251">
        <v>-2E-3</v>
      </c>
    </row>
    <row r="42" spans="1:36" x14ac:dyDescent="0.25">
      <c r="A42" s="248" t="s">
        <v>2020</v>
      </c>
      <c r="B42" s="248" t="s">
        <v>3779</v>
      </c>
      <c r="C42" s="248" t="s">
        <v>3780</v>
      </c>
      <c r="D42" s="248" t="s">
        <v>2470</v>
      </c>
      <c r="F42" s="248">
        <v>535.94714399999998</v>
      </c>
      <c r="G42" s="248">
        <v>727.51300000000003</v>
      </c>
      <c r="H42" s="248">
        <v>502.66433699999999</v>
      </c>
      <c r="I42" s="248">
        <v>505.06915300000003</v>
      </c>
      <c r="J42" s="248">
        <v>509.85427900000002</v>
      </c>
      <c r="K42" s="248">
        <v>504.20873999999998</v>
      </c>
      <c r="L42" s="248">
        <v>493.15329000000003</v>
      </c>
      <c r="M42" s="248">
        <v>488.00198399999999</v>
      </c>
      <c r="N42" s="248">
        <v>486.59484900000001</v>
      </c>
      <c r="O42" s="248">
        <v>483.76953099999997</v>
      </c>
      <c r="P42" s="248">
        <v>482.38729899999998</v>
      </c>
      <c r="Q42" s="248">
        <v>490.44036899999998</v>
      </c>
      <c r="R42" s="248">
        <v>489.15234400000003</v>
      </c>
      <c r="S42" s="248">
        <v>487.86697400000003</v>
      </c>
      <c r="T42" s="248">
        <v>488.99115</v>
      </c>
      <c r="U42" s="248">
        <v>489.07916299999999</v>
      </c>
      <c r="V42" s="248">
        <v>489.67999300000002</v>
      </c>
      <c r="W42" s="248">
        <v>489.38742100000002</v>
      </c>
      <c r="X42" s="248">
        <v>490.937073</v>
      </c>
      <c r="Y42" s="248">
        <v>471.98550399999999</v>
      </c>
      <c r="Z42" s="248">
        <v>469.40060399999999</v>
      </c>
      <c r="AA42" s="248">
        <v>469.72567700000002</v>
      </c>
      <c r="AB42" s="248">
        <v>462.73812900000001</v>
      </c>
      <c r="AC42" s="248">
        <v>455.914154</v>
      </c>
      <c r="AD42" s="248">
        <v>454.11920199999997</v>
      </c>
      <c r="AE42" s="248">
        <v>447.91442899999998</v>
      </c>
      <c r="AF42" s="248">
        <v>447.023438</v>
      </c>
      <c r="AG42" s="248">
        <v>446.90698200000003</v>
      </c>
      <c r="AH42" s="248">
        <v>445.15704299999999</v>
      </c>
      <c r="AI42" s="248">
        <v>445.953979</v>
      </c>
      <c r="AJ42" s="251">
        <v>-6.0000000000000001E-3</v>
      </c>
    </row>
    <row r="43" spans="1:36" x14ac:dyDescent="0.25">
      <c r="A43" s="248" t="s">
        <v>3759</v>
      </c>
      <c r="B43" s="248" t="s">
        <v>3781</v>
      </c>
      <c r="C43" s="248" t="s">
        <v>3782</v>
      </c>
      <c r="D43" s="248" t="s">
        <v>2470</v>
      </c>
      <c r="F43" s="248">
        <v>0</v>
      </c>
      <c r="G43" s="248">
        <v>0</v>
      </c>
      <c r="H43" s="248">
        <v>0</v>
      </c>
      <c r="I43" s="248">
        <v>0</v>
      </c>
      <c r="J43" s="248">
        <v>0</v>
      </c>
      <c r="K43" s="248">
        <v>0</v>
      </c>
      <c r="L43" s="248">
        <v>0</v>
      </c>
      <c r="M43" s="248">
        <v>0</v>
      </c>
      <c r="N43" s="248">
        <v>0</v>
      </c>
      <c r="O43" s="248">
        <v>0</v>
      </c>
      <c r="P43" s="248">
        <v>0</v>
      </c>
      <c r="Q43" s="248">
        <v>0</v>
      </c>
      <c r="R43" s="248">
        <v>0</v>
      </c>
      <c r="S43" s="248">
        <v>0</v>
      </c>
      <c r="T43" s="248">
        <v>0</v>
      </c>
      <c r="U43" s="248">
        <v>0</v>
      </c>
      <c r="V43" s="248">
        <v>0</v>
      </c>
      <c r="W43" s="248">
        <v>0</v>
      </c>
      <c r="X43" s="248">
        <v>0</v>
      </c>
      <c r="Y43" s="248">
        <v>0</v>
      </c>
      <c r="Z43" s="248">
        <v>0</v>
      </c>
      <c r="AA43" s="248">
        <v>0</v>
      </c>
      <c r="AB43" s="248">
        <v>0</v>
      </c>
      <c r="AC43" s="248">
        <v>0</v>
      </c>
      <c r="AD43" s="248">
        <v>0</v>
      </c>
      <c r="AE43" s="248">
        <v>0</v>
      </c>
      <c r="AF43" s="248">
        <v>0</v>
      </c>
      <c r="AG43" s="248">
        <v>0</v>
      </c>
      <c r="AH43" s="248">
        <v>0</v>
      </c>
      <c r="AI43" s="248">
        <v>0</v>
      </c>
      <c r="AJ43" s="248" t="s">
        <v>102</v>
      </c>
    </row>
    <row r="44" spans="1:36" x14ac:dyDescent="0.25">
      <c r="A44" s="248" t="s">
        <v>3762</v>
      </c>
      <c r="B44" s="248" t="s">
        <v>3783</v>
      </c>
      <c r="C44" s="248" t="s">
        <v>3784</v>
      </c>
      <c r="D44" s="248" t="s">
        <v>2470</v>
      </c>
      <c r="F44" s="248">
        <v>39.816383000000002</v>
      </c>
      <c r="G44" s="248">
        <v>24.375826</v>
      </c>
      <c r="H44" s="248">
        <v>38.596024</v>
      </c>
      <c r="I44" s="248">
        <v>42.780144</v>
      </c>
      <c r="J44" s="248">
        <v>45.502845999999998</v>
      </c>
      <c r="K44" s="248">
        <v>50.695723999999998</v>
      </c>
      <c r="L44" s="248">
        <v>56.179527</v>
      </c>
      <c r="M44" s="248">
        <v>57.001117999999998</v>
      </c>
      <c r="N44" s="248">
        <v>56.676665999999997</v>
      </c>
      <c r="O44" s="248">
        <v>57.586655</v>
      </c>
      <c r="P44" s="248">
        <v>58.831572999999999</v>
      </c>
      <c r="Q44" s="248">
        <v>54.703677999999996</v>
      </c>
      <c r="R44" s="248">
        <v>54.952049000000002</v>
      </c>
      <c r="S44" s="248">
        <v>55.879784000000001</v>
      </c>
      <c r="T44" s="248">
        <v>56.299163999999998</v>
      </c>
      <c r="U44" s="248">
        <v>57.367049999999999</v>
      </c>
      <c r="V44" s="248">
        <v>58.822678000000003</v>
      </c>
      <c r="W44" s="248">
        <v>60.683807000000002</v>
      </c>
      <c r="X44" s="248">
        <v>61.021957</v>
      </c>
      <c r="Y44" s="248">
        <v>68.764274999999998</v>
      </c>
      <c r="Z44" s="248">
        <v>70.904510000000002</v>
      </c>
      <c r="AA44" s="248">
        <v>72.157722000000007</v>
      </c>
      <c r="AB44" s="248">
        <v>77.787109000000001</v>
      </c>
      <c r="AC44" s="248">
        <v>83.656120000000001</v>
      </c>
      <c r="AD44" s="248">
        <v>87.545517000000004</v>
      </c>
      <c r="AE44" s="248">
        <v>92.386702999999997</v>
      </c>
      <c r="AF44" s="248">
        <v>95.101630999999998</v>
      </c>
      <c r="AG44" s="248">
        <v>95.726348999999999</v>
      </c>
      <c r="AH44" s="248">
        <v>97.225464000000002</v>
      </c>
      <c r="AI44" s="248">
        <v>96.559501999999995</v>
      </c>
      <c r="AJ44" s="251">
        <v>3.1E-2</v>
      </c>
    </row>
    <row r="45" spans="1:36" x14ac:dyDescent="0.25">
      <c r="A45" s="248" t="s">
        <v>317</v>
      </c>
      <c r="B45" s="248" t="s">
        <v>3785</v>
      </c>
      <c r="C45" s="248" t="s">
        <v>3786</v>
      </c>
      <c r="D45" s="248" t="s">
        <v>2470</v>
      </c>
      <c r="F45" s="248">
        <v>2290.1208499999998</v>
      </c>
      <c r="G45" s="248">
        <v>2662.0981449999999</v>
      </c>
      <c r="H45" s="248">
        <v>2926.5710450000001</v>
      </c>
      <c r="I45" s="248">
        <v>2996.366211</v>
      </c>
      <c r="J45" s="248">
        <v>3053.5273440000001</v>
      </c>
      <c r="K45" s="248">
        <v>3092.4404300000001</v>
      </c>
      <c r="L45" s="248">
        <v>3117.2768550000001</v>
      </c>
      <c r="M45" s="248">
        <v>3148.944336</v>
      </c>
      <c r="N45" s="248">
        <v>3179.4438479999999</v>
      </c>
      <c r="O45" s="248">
        <v>3213.5744629999999</v>
      </c>
      <c r="P45" s="248">
        <v>3237.3874510000001</v>
      </c>
      <c r="Q45" s="248">
        <v>3266.195557</v>
      </c>
      <c r="R45" s="248">
        <v>3281.6672359999998</v>
      </c>
      <c r="S45" s="248">
        <v>3278.8696289999998</v>
      </c>
      <c r="T45" s="248">
        <v>3289.3474120000001</v>
      </c>
      <c r="U45" s="248">
        <v>3301.5507809999999</v>
      </c>
      <c r="V45" s="248">
        <v>3321.475586</v>
      </c>
      <c r="W45" s="248">
        <v>3340.7702640000002</v>
      </c>
      <c r="X45" s="248">
        <v>3368.455078</v>
      </c>
      <c r="Y45" s="248">
        <v>3399.1914059999999</v>
      </c>
      <c r="Z45" s="248">
        <v>3422.694336</v>
      </c>
      <c r="AA45" s="248">
        <v>3451.2612300000001</v>
      </c>
      <c r="AB45" s="248">
        <v>3481.255615</v>
      </c>
      <c r="AC45" s="248">
        <v>3507.0786130000001</v>
      </c>
      <c r="AD45" s="248">
        <v>3541.6132809999999</v>
      </c>
      <c r="AE45" s="248">
        <v>3577.735596</v>
      </c>
      <c r="AF45" s="248">
        <v>3611.275635</v>
      </c>
      <c r="AG45" s="248">
        <v>3642.4553219999998</v>
      </c>
      <c r="AH45" s="248">
        <v>3676.5107419999999</v>
      </c>
      <c r="AI45" s="248">
        <v>3722.4663089999999</v>
      </c>
      <c r="AJ45" s="251">
        <v>1.7000000000000001E-2</v>
      </c>
    </row>
    <row r="46" spans="1:36" x14ac:dyDescent="0.25">
      <c r="A46" s="248" t="s">
        <v>3787</v>
      </c>
      <c r="B46" s="248" t="s">
        <v>3788</v>
      </c>
      <c r="C46" s="248" t="s">
        <v>3789</v>
      </c>
      <c r="D46" s="248" t="s">
        <v>2470</v>
      </c>
      <c r="F46" s="248">
        <v>2267.6860350000002</v>
      </c>
      <c r="G46" s="248">
        <v>2639.6765140000002</v>
      </c>
      <c r="H46" s="248">
        <v>2904.1604000000002</v>
      </c>
      <c r="I46" s="248">
        <v>2973.9645999999998</v>
      </c>
      <c r="J46" s="248">
        <v>3031.1333009999998</v>
      </c>
      <c r="K46" s="248">
        <v>3070.0527339999999</v>
      </c>
      <c r="L46" s="248">
        <v>3094.8942870000001</v>
      </c>
      <c r="M46" s="248">
        <v>3126.5659179999998</v>
      </c>
      <c r="N46" s="248">
        <v>3157.0688479999999</v>
      </c>
      <c r="O46" s="248">
        <v>3191.202393</v>
      </c>
      <c r="P46" s="248">
        <v>3215.0178219999998</v>
      </c>
      <c r="Q46" s="248">
        <v>3243.8278810000002</v>
      </c>
      <c r="R46" s="248">
        <v>3259.3012699999999</v>
      </c>
      <c r="S46" s="248">
        <v>3256.5051269999999</v>
      </c>
      <c r="T46" s="248">
        <v>3266.9838869999999</v>
      </c>
      <c r="U46" s="248">
        <v>3279.188232</v>
      </c>
      <c r="V46" s="248">
        <v>3299.1137699999999</v>
      </c>
      <c r="W46" s="248">
        <v>3318.4091800000001</v>
      </c>
      <c r="X46" s="248">
        <v>3346.094482</v>
      </c>
      <c r="Y46" s="248">
        <v>3376.8312989999999</v>
      </c>
      <c r="Z46" s="248">
        <v>3400.3347170000002</v>
      </c>
      <c r="AA46" s="248">
        <v>3428.9018550000001</v>
      </c>
      <c r="AB46" s="248">
        <v>3458.8964839999999</v>
      </c>
      <c r="AC46" s="248">
        <v>3484.7197270000001</v>
      </c>
      <c r="AD46" s="248">
        <v>3519.2543949999999</v>
      </c>
      <c r="AE46" s="248">
        <v>3555.376953</v>
      </c>
      <c r="AF46" s="248">
        <v>3588.9169919999999</v>
      </c>
      <c r="AG46" s="248">
        <v>3620.0969239999999</v>
      </c>
      <c r="AH46" s="248">
        <v>3654.1523440000001</v>
      </c>
      <c r="AI46" s="248">
        <v>3700.1079100000002</v>
      </c>
      <c r="AJ46" s="251">
        <v>1.7000000000000001E-2</v>
      </c>
    </row>
    <row r="47" spans="1:36" x14ac:dyDescent="0.25">
      <c r="A47" s="248" t="s">
        <v>3790</v>
      </c>
      <c r="B47" s="248" t="s">
        <v>3791</v>
      </c>
      <c r="C47" s="248" t="s">
        <v>3792</v>
      </c>
      <c r="D47" s="248" t="s">
        <v>2470</v>
      </c>
      <c r="F47" s="248">
        <v>22.434891</v>
      </c>
      <c r="G47" s="248">
        <v>22.421617999999999</v>
      </c>
      <c r="H47" s="248">
        <v>22.410634999999999</v>
      </c>
      <c r="I47" s="248">
        <v>22.401547999999998</v>
      </c>
      <c r="J47" s="248">
        <v>22.394031999999999</v>
      </c>
      <c r="K47" s="248">
        <v>22.387812</v>
      </c>
      <c r="L47" s="248">
        <v>22.382666</v>
      </c>
      <c r="M47" s="248">
        <v>22.378406999999999</v>
      </c>
      <c r="N47" s="248">
        <v>22.374884000000002</v>
      </c>
      <c r="O47" s="248">
        <v>22.371969</v>
      </c>
      <c r="P47" s="248">
        <v>22.369558000000001</v>
      </c>
      <c r="Q47" s="248">
        <v>22.367563000000001</v>
      </c>
      <c r="R47" s="248">
        <v>22.365911000000001</v>
      </c>
      <c r="S47" s="248">
        <v>22.364546000000001</v>
      </c>
      <c r="T47" s="248">
        <v>22.363416999999998</v>
      </c>
      <c r="U47" s="248">
        <v>22.362480000000001</v>
      </c>
      <c r="V47" s="248">
        <v>22.361708</v>
      </c>
      <c r="W47" s="248">
        <v>22.361066999999998</v>
      </c>
      <c r="X47" s="248">
        <v>22.360537999999998</v>
      </c>
      <c r="Y47" s="248">
        <v>22.360099999999999</v>
      </c>
      <c r="Z47" s="248">
        <v>22.359736999999999</v>
      </c>
      <c r="AA47" s="248">
        <v>22.359438000000001</v>
      </c>
      <c r="AB47" s="248">
        <v>22.359190000000002</v>
      </c>
      <c r="AC47" s="248">
        <v>22.358984</v>
      </c>
      <c r="AD47" s="248">
        <v>22.358813999999999</v>
      </c>
      <c r="AE47" s="248">
        <v>22.358673</v>
      </c>
      <c r="AF47" s="248">
        <v>22.358557000000001</v>
      </c>
      <c r="AG47" s="248">
        <v>22.358460999999998</v>
      </c>
      <c r="AH47" s="248">
        <v>22.358381000000001</v>
      </c>
      <c r="AI47" s="248">
        <v>22.358315000000001</v>
      </c>
      <c r="AJ47" s="251">
        <v>0</v>
      </c>
    </row>
    <row r="48" spans="1:36" x14ac:dyDescent="0.25">
      <c r="A48" s="248" t="s">
        <v>322</v>
      </c>
      <c r="B48" s="248" t="s">
        <v>3793</v>
      </c>
      <c r="C48" s="248" t="s">
        <v>3794</v>
      </c>
      <c r="D48" s="248" t="s">
        <v>2470</v>
      </c>
      <c r="F48" s="248">
        <v>537.67138699999998</v>
      </c>
      <c r="G48" s="248">
        <v>545.01721199999997</v>
      </c>
      <c r="H48" s="248">
        <v>538.94824200000005</v>
      </c>
      <c r="I48" s="248">
        <v>538.10186799999997</v>
      </c>
      <c r="J48" s="248">
        <v>541.07080099999996</v>
      </c>
      <c r="K48" s="248">
        <v>543.23376499999995</v>
      </c>
      <c r="L48" s="248">
        <v>544.71484399999997</v>
      </c>
      <c r="M48" s="248">
        <v>546.03112799999997</v>
      </c>
      <c r="N48" s="248">
        <v>543.57482900000002</v>
      </c>
      <c r="O48" s="248">
        <v>544.23254399999996</v>
      </c>
      <c r="P48" s="248">
        <v>542.59368900000004</v>
      </c>
      <c r="Q48" s="248">
        <v>541.55255099999999</v>
      </c>
      <c r="R48" s="248">
        <v>540.415344</v>
      </c>
      <c r="S48" s="248">
        <v>539.18463099999997</v>
      </c>
      <c r="T48" s="248">
        <v>537.86413600000003</v>
      </c>
      <c r="U48" s="248">
        <v>536.64025900000001</v>
      </c>
      <c r="V48" s="248">
        <v>535.43872099999999</v>
      </c>
      <c r="W48" s="248">
        <v>534.17791699999998</v>
      </c>
      <c r="X48" s="248">
        <v>532.85986300000002</v>
      </c>
      <c r="Y48" s="248">
        <v>531.48101799999995</v>
      </c>
      <c r="Z48" s="248">
        <v>530.05291699999998</v>
      </c>
      <c r="AA48" s="248">
        <v>528.58050500000002</v>
      </c>
      <c r="AB48" s="248">
        <v>527.06323199999997</v>
      </c>
      <c r="AC48" s="248">
        <v>525.50146500000005</v>
      </c>
      <c r="AD48" s="248">
        <v>523.89904799999999</v>
      </c>
      <c r="AE48" s="248">
        <v>522.26709000000005</v>
      </c>
      <c r="AF48" s="248">
        <v>520.61010699999997</v>
      </c>
      <c r="AG48" s="248">
        <v>518.93017599999996</v>
      </c>
      <c r="AH48" s="248">
        <v>517.22851600000001</v>
      </c>
      <c r="AI48" s="248">
        <v>515.50958300000002</v>
      </c>
      <c r="AJ48" s="251">
        <v>-1E-3</v>
      </c>
    </row>
    <row r="49" spans="1:36" x14ac:dyDescent="0.25">
      <c r="A49" s="248" t="s">
        <v>3795</v>
      </c>
      <c r="B49" s="248" t="s">
        <v>3796</v>
      </c>
      <c r="C49" s="248" t="s">
        <v>3797</v>
      </c>
      <c r="D49" s="248" t="s">
        <v>2470</v>
      </c>
      <c r="F49" s="248">
        <v>402.09411599999999</v>
      </c>
      <c r="G49" s="248">
        <v>408.33734099999998</v>
      </c>
      <c r="H49" s="248">
        <v>404.574341</v>
      </c>
      <c r="I49" s="248">
        <v>403.93804899999998</v>
      </c>
      <c r="J49" s="248">
        <v>406.16589399999998</v>
      </c>
      <c r="K49" s="248">
        <v>407.79013099999997</v>
      </c>
      <c r="L49" s="248">
        <v>408.903412</v>
      </c>
      <c r="M49" s="248">
        <v>409.89193699999998</v>
      </c>
      <c r="N49" s="248">
        <v>408.04742399999998</v>
      </c>
      <c r="O49" s="248">
        <v>408.54107699999997</v>
      </c>
      <c r="P49" s="248">
        <v>407.31039399999997</v>
      </c>
      <c r="Q49" s="248">
        <v>406.52710000000002</v>
      </c>
      <c r="R49" s="248">
        <v>405.67303500000003</v>
      </c>
      <c r="S49" s="248">
        <v>404.74859600000002</v>
      </c>
      <c r="T49" s="248">
        <v>403.756348</v>
      </c>
      <c r="U49" s="248">
        <v>402.836884</v>
      </c>
      <c r="V49" s="248">
        <v>401.93402099999997</v>
      </c>
      <c r="W49" s="248">
        <v>400.98706099999998</v>
      </c>
      <c r="X49" s="248">
        <v>399.99676499999998</v>
      </c>
      <c r="Y49" s="248">
        <v>398.96380599999998</v>
      </c>
      <c r="Z49" s="248">
        <v>397.89154100000002</v>
      </c>
      <c r="AA49" s="248">
        <v>396.78539999999998</v>
      </c>
      <c r="AB49" s="248">
        <v>395.64672899999999</v>
      </c>
      <c r="AC49" s="248">
        <v>394.47479199999998</v>
      </c>
      <c r="AD49" s="248">
        <v>393.27148399999999</v>
      </c>
      <c r="AE49" s="248">
        <v>392.04672199999999</v>
      </c>
      <c r="AF49" s="248">
        <v>390.80255099999999</v>
      </c>
      <c r="AG49" s="248">
        <v>389.54119900000001</v>
      </c>
      <c r="AH49" s="248">
        <v>388.263824</v>
      </c>
      <c r="AI49" s="248">
        <v>386.97305299999999</v>
      </c>
      <c r="AJ49" s="251">
        <v>-1E-3</v>
      </c>
    </row>
    <row r="50" spans="1:36" x14ac:dyDescent="0.25">
      <c r="A50" s="248" t="s">
        <v>1976</v>
      </c>
      <c r="B50" s="248" t="s">
        <v>3798</v>
      </c>
      <c r="C50" s="248" t="s">
        <v>3799</v>
      </c>
      <c r="D50" s="248" t="s">
        <v>2470</v>
      </c>
      <c r="F50" s="248">
        <v>20.465927000000001</v>
      </c>
      <c r="G50" s="248">
        <v>19.781210000000002</v>
      </c>
      <c r="H50" s="248">
        <v>18.552561000000001</v>
      </c>
      <c r="I50" s="248">
        <v>18.524645</v>
      </c>
      <c r="J50" s="248">
        <v>18.627945</v>
      </c>
      <c r="K50" s="248">
        <v>18.701695999999998</v>
      </c>
      <c r="L50" s="248">
        <v>18.750768999999998</v>
      </c>
      <c r="M50" s="248">
        <v>18.795544</v>
      </c>
      <c r="N50" s="248">
        <v>18.711777000000001</v>
      </c>
      <c r="O50" s="248">
        <v>18.734541</v>
      </c>
      <c r="P50" s="248">
        <v>18.678642</v>
      </c>
      <c r="Q50" s="248">
        <v>18.645047999999999</v>
      </c>
      <c r="R50" s="248">
        <v>18.606434</v>
      </c>
      <c r="S50" s="248">
        <v>18.564807999999999</v>
      </c>
      <c r="T50" s="248">
        <v>18.520609</v>
      </c>
      <c r="U50" s="248">
        <v>18.479422</v>
      </c>
      <c r="V50" s="248">
        <v>18.439228</v>
      </c>
      <c r="W50" s="248">
        <v>18.396528</v>
      </c>
      <c r="X50" s="248">
        <v>18.352211</v>
      </c>
      <c r="Y50" s="248">
        <v>18.302021</v>
      </c>
      <c r="Z50" s="248">
        <v>18.253184999999998</v>
      </c>
      <c r="AA50" s="248">
        <v>18.203589999999998</v>
      </c>
      <c r="AB50" s="248">
        <v>18.150928</v>
      </c>
      <c r="AC50" s="248">
        <v>18.096623999999998</v>
      </c>
      <c r="AD50" s="248">
        <v>18.041992</v>
      </c>
      <c r="AE50" s="248">
        <v>17.985396999999999</v>
      </c>
      <c r="AF50" s="248">
        <v>17.928761999999999</v>
      </c>
      <c r="AG50" s="248">
        <v>17.871314999999999</v>
      </c>
      <c r="AH50" s="248">
        <v>17.812719000000001</v>
      </c>
      <c r="AI50" s="248">
        <v>17.754059000000002</v>
      </c>
      <c r="AJ50" s="251">
        <v>-5.0000000000000001E-3</v>
      </c>
    </row>
    <row r="51" spans="1:36" x14ac:dyDescent="0.25">
      <c r="A51" s="248" t="s">
        <v>3800</v>
      </c>
      <c r="B51" s="248" t="s">
        <v>3801</v>
      </c>
      <c r="C51" s="248" t="s">
        <v>3802</v>
      </c>
      <c r="D51" s="248" t="s">
        <v>2470</v>
      </c>
      <c r="F51" s="248">
        <v>115.11129800000001</v>
      </c>
      <c r="G51" s="248">
        <v>116.89862100000001</v>
      </c>
      <c r="H51" s="248">
        <v>115.82135</v>
      </c>
      <c r="I51" s="248">
        <v>115.639183</v>
      </c>
      <c r="J51" s="248">
        <v>116.27697000000001</v>
      </c>
      <c r="K51" s="248">
        <v>116.74195899999999</v>
      </c>
      <c r="L51" s="248">
        <v>117.060669</v>
      </c>
      <c r="M51" s="248">
        <v>117.343658</v>
      </c>
      <c r="N51" s="248">
        <v>116.815613</v>
      </c>
      <c r="O51" s="248">
        <v>116.956947</v>
      </c>
      <c r="P51" s="248">
        <v>116.60462200000001</v>
      </c>
      <c r="Q51" s="248">
        <v>116.380379</v>
      </c>
      <c r="R51" s="248">
        <v>116.13587200000001</v>
      </c>
      <c r="S51" s="248">
        <v>115.87123099999999</v>
      </c>
      <c r="T51" s="248">
        <v>115.587158</v>
      </c>
      <c r="U51" s="248">
        <v>115.323944</v>
      </c>
      <c r="V51" s="248">
        <v>115.06546</v>
      </c>
      <c r="W51" s="248">
        <v>114.794365</v>
      </c>
      <c r="X51" s="248">
        <v>114.510864</v>
      </c>
      <c r="Y51" s="248">
        <v>114.215157</v>
      </c>
      <c r="Z51" s="248">
        <v>113.908188</v>
      </c>
      <c r="AA51" s="248">
        <v>113.591537</v>
      </c>
      <c r="AB51" s="248">
        <v>113.26554899999999</v>
      </c>
      <c r="AC51" s="248">
        <v>112.930054</v>
      </c>
      <c r="AD51" s="248">
        <v>112.585556</v>
      </c>
      <c r="AE51" s="248">
        <v>112.234955</v>
      </c>
      <c r="AF51" s="248">
        <v>111.878754</v>
      </c>
      <c r="AG51" s="248">
        <v>111.51767</v>
      </c>
      <c r="AH51" s="248">
        <v>111.151978</v>
      </c>
      <c r="AI51" s="248">
        <v>110.782455</v>
      </c>
      <c r="AJ51" s="251">
        <v>-1E-3</v>
      </c>
    </row>
    <row r="52" spans="1:36" x14ac:dyDescent="0.25">
      <c r="A52" s="248" t="s">
        <v>329</v>
      </c>
      <c r="B52" s="248" t="s">
        <v>3803</v>
      </c>
      <c r="C52" s="248" t="s">
        <v>3804</v>
      </c>
      <c r="D52" s="248" t="s">
        <v>2470</v>
      </c>
      <c r="F52" s="248">
        <v>174.60647599999999</v>
      </c>
      <c r="G52" s="248">
        <v>198.37454199999999</v>
      </c>
      <c r="H52" s="248">
        <v>210.57324199999999</v>
      </c>
      <c r="I52" s="248">
        <v>216.967331</v>
      </c>
      <c r="J52" s="248">
        <v>220.59674100000001</v>
      </c>
      <c r="K52" s="248">
        <v>222.715881</v>
      </c>
      <c r="L52" s="248">
        <v>224.088348</v>
      </c>
      <c r="M52" s="248">
        <v>224.80229199999999</v>
      </c>
      <c r="N52" s="248">
        <v>225.057175</v>
      </c>
      <c r="O52" s="248">
        <v>225.23333700000001</v>
      </c>
      <c r="P52" s="248">
        <v>225.08410599999999</v>
      </c>
      <c r="Q52" s="248">
        <v>225.37387100000001</v>
      </c>
      <c r="R52" s="248">
        <v>225.080231</v>
      </c>
      <c r="S52" s="248">
        <v>224.66528299999999</v>
      </c>
      <c r="T52" s="248">
        <v>224.092422</v>
      </c>
      <c r="U52" s="248">
        <v>223.55264299999999</v>
      </c>
      <c r="V52" s="248">
        <v>223.153076</v>
      </c>
      <c r="W52" s="248">
        <v>222.698532</v>
      </c>
      <c r="X52" s="248">
        <v>221.73085</v>
      </c>
      <c r="Y52" s="248">
        <v>221.05294799999999</v>
      </c>
      <c r="Z52" s="248">
        <v>220.08210800000001</v>
      </c>
      <c r="AA52" s="248">
        <v>219.08595299999999</v>
      </c>
      <c r="AB52" s="248">
        <v>218.01123000000001</v>
      </c>
      <c r="AC52" s="248">
        <v>216.752182</v>
      </c>
      <c r="AD52" s="248">
        <v>215.44364899999999</v>
      </c>
      <c r="AE52" s="248">
        <v>214.10183699999999</v>
      </c>
      <c r="AF52" s="248">
        <v>212.61367799999999</v>
      </c>
      <c r="AG52" s="248">
        <v>210.90090900000001</v>
      </c>
      <c r="AH52" s="248">
        <v>208.836151</v>
      </c>
      <c r="AI52" s="248">
        <v>206.038589</v>
      </c>
      <c r="AJ52" s="251">
        <v>6.0000000000000001E-3</v>
      </c>
    </row>
    <row r="53" spans="1:36" x14ac:dyDescent="0.25">
      <c r="A53" s="248" t="s">
        <v>3805</v>
      </c>
      <c r="B53" s="248" t="s">
        <v>3806</v>
      </c>
      <c r="C53" s="248" t="s">
        <v>3807</v>
      </c>
      <c r="D53" s="248" t="s">
        <v>2470</v>
      </c>
      <c r="F53" s="248">
        <v>74.852699000000001</v>
      </c>
      <c r="G53" s="248">
        <v>81.355377000000004</v>
      </c>
      <c r="H53" s="248">
        <v>86.454162999999994</v>
      </c>
      <c r="I53" s="248">
        <v>89.928832999999997</v>
      </c>
      <c r="J53" s="248">
        <v>92.255286999999996</v>
      </c>
      <c r="K53" s="248">
        <v>93.902145000000004</v>
      </c>
      <c r="L53" s="248">
        <v>95.211913999999993</v>
      </c>
      <c r="M53" s="248">
        <v>96.014572000000001</v>
      </c>
      <c r="N53" s="248">
        <v>96.477699000000001</v>
      </c>
      <c r="O53" s="248">
        <v>96.971123000000006</v>
      </c>
      <c r="P53" s="248">
        <v>97.218688999999998</v>
      </c>
      <c r="Q53" s="248">
        <v>97.905510000000007</v>
      </c>
      <c r="R53" s="248">
        <v>97.958015000000003</v>
      </c>
      <c r="S53" s="248">
        <v>97.831581</v>
      </c>
      <c r="T53" s="248">
        <v>97.541343999999995</v>
      </c>
      <c r="U53" s="248">
        <v>97.204291999999995</v>
      </c>
      <c r="V53" s="248">
        <v>96.802773000000002</v>
      </c>
      <c r="W53" s="248">
        <v>96.423636999999999</v>
      </c>
      <c r="X53" s="248">
        <v>95.894088999999994</v>
      </c>
      <c r="Y53" s="248">
        <v>95.695412000000005</v>
      </c>
      <c r="Z53" s="248">
        <v>95.297791000000004</v>
      </c>
      <c r="AA53" s="248">
        <v>94.935592999999997</v>
      </c>
      <c r="AB53" s="248">
        <v>94.543075999999999</v>
      </c>
      <c r="AC53" s="248">
        <v>94.018401999999995</v>
      </c>
      <c r="AD53" s="248">
        <v>93.499649000000005</v>
      </c>
      <c r="AE53" s="248">
        <v>93.016814999999994</v>
      </c>
      <c r="AF53" s="248">
        <v>92.511353</v>
      </c>
      <c r="AG53" s="248">
        <v>91.954102000000006</v>
      </c>
      <c r="AH53" s="248">
        <v>91.324509000000006</v>
      </c>
      <c r="AI53" s="248">
        <v>90.447365000000005</v>
      </c>
      <c r="AJ53" s="251">
        <v>7.0000000000000001E-3</v>
      </c>
    </row>
    <row r="54" spans="1:36" x14ac:dyDescent="0.25">
      <c r="A54" s="248" t="s">
        <v>1974</v>
      </c>
      <c r="B54" s="248" t="s">
        <v>3808</v>
      </c>
      <c r="C54" s="248" t="s">
        <v>3809</v>
      </c>
      <c r="D54" s="248" t="s">
        <v>2470</v>
      </c>
      <c r="F54" s="248">
        <v>9.576193</v>
      </c>
      <c r="G54" s="248">
        <v>10.436040999999999</v>
      </c>
      <c r="H54" s="248">
        <v>11.108319</v>
      </c>
      <c r="I54" s="248">
        <v>11.571702999999999</v>
      </c>
      <c r="J54" s="248">
        <v>11.886869000000001</v>
      </c>
      <c r="K54" s="248">
        <v>12.115945</v>
      </c>
      <c r="L54" s="248">
        <v>12.301164</v>
      </c>
      <c r="M54" s="248">
        <v>12.421112000000001</v>
      </c>
      <c r="N54" s="248">
        <v>12.497044000000001</v>
      </c>
      <c r="O54" s="248">
        <v>12.578128</v>
      </c>
      <c r="P54" s="248">
        <v>12.626478000000001</v>
      </c>
      <c r="Q54" s="248">
        <v>12.736940000000001</v>
      </c>
      <c r="R54" s="248">
        <v>12.760597000000001</v>
      </c>
      <c r="S54" s="248">
        <v>12.759414</v>
      </c>
      <c r="T54" s="248">
        <v>12.737099000000001</v>
      </c>
      <c r="U54" s="248">
        <v>12.708491</v>
      </c>
      <c r="V54" s="248">
        <v>12.671623</v>
      </c>
      <c r="W54" s="248">
        <v>12.638350000000001</v>
      </c>
      <c r="X54" s="248">
        <v>12.584413</v>
      </c>
      <c r="Y54" s="248">
        <v>12.576184</v>
      </c>
      <c r="Z54" s="248">
        <v>12.540049</v>
      </c>
      <c r="AA54" s="248">
        <v>12.508936</v>
      </c>
      <c r="AB54" s="248">
        <v>12.474043</v>
      </c>
      <c r="AC54" s="248">
        <v>12.421006999999999</v>
      </c>
      <c r="AD54" s="248">
        <v>12.36871</v>
      </c>
      <c r="AE54" s="248">
        <v>12.321844</v>
      </c>
      <c r="AF54" s="248">
        <v>12.27116</v>
      </c>
      <c r="AG54" s="248">
        <v>12.212906</v>
      </c>
      <c r="AH54" s="248">
        <v>12.145474</v>
      </c>
      <c r="AI54" s="248">
        <v>12.044066000000001</v>
      </c>
      <c r="AJ54" s="251">
        <v>8.0000000000000002E-3</v>
      </c>
    </row>
    <row r="55" spans="1:36" x14ac:dyDescent="0.25">
      <c r="A55" s="248" t="s">
        <v>3703</v>
      </c>
      <c r="B55" s="248" t="s">
        <v>3810</v>
      </c>
      <c r="C55" s="248" t="s">
        <v>3811</v>
      </c>
      <c r="D55" s="248" t="s">
        <v>2470</v>
      </c>
      <c r="F55" s="248">
        <v>5.1539999999999997E-3</v>
      </c>
      <c r="G55" s="248">
        <v>5.5009999999999998E-3</v>
      </c>
      <c r="H55" s="248">
        <v>5.7780000000000001E-3</v>
      </c>
      <c r="I55" s="248">
        <v>5.94E-3</v>
      </c>
      <c r="J55" s="248">
        <v>6.0439999999999999E-3</v>
      </c>
      <c r="K55" s="248">
        <v>6.1120000000000002E-3</v>
      </c>
      <c r="L55" s="248">
        <v>6.1679999999999999E-3</v>
      </c>
      <c r="M55" s="248">
        <v>6.1869999999999998E-3</v>
      </c>
      <c r="N55" s="248">
        <v>6.1850000000000004E-3</v>
      </c>
      <c r="O55" s="248">
        <v>6.1809999999999999E-3</v>
      </c>
      <c r="P55" s="248">
        <v>6.1679999999999999E-3</v>
      </c>
      <c r="Q55" s="248">
        <v>6.1669999999999997E-3</v>
      </c>
      <c r="R55" s="248">
        <v>6.136E-3</v>
      </c>
      <c r="S55" s="248">
        <v>6.1050000000000002E-3</v>
      </c>
      <c r="T55" s="248">
        <v>6.0639999999999999E-3</v>
      </c>
      <c r="U55" s="248">
        <v>6.0210000000000003E-3</v>
      </c>
      <c r="V55" s="248">
        <v>5.9709999999999997E-3</v>
      </c>
      <c r="W55" s="248">
        <v>5.9220000000000002E-3</v>
      </c>
      <c r="X55" s="248">
        <v>5.8640000000000003E-3</v>
      </c>
      <c r="Y55" s="248">
        <v>5.8170000000000001E-3</v>
      </c>
      <c r="Z55" s="248">
        <v>5.764E-3</v>
      </c>
      <c r="AA55" s="248">
        <v>5.7130000000000002E-3</v>
      </c>
      <c r="AB55" s="248">
        <v>5.6579999999999998E-3</v>
      </c>
      <c r="AC55" s="248">
        <v>5.5960000000000003E-3</v>
      </c>
      <c r="AD55" s="248">
        <v>5.5329999999999997E-3</v>
      </c>
      <c r="AE55" s="248">
        <v>5.4689999999999999E-3</v>
      </c>
      <c r="AF55" s="248">
        <v>5.4060000000000002E-3</v>
      </c>
      <c r="AG55" s="248">
        <v>5.3420000000000004E-3</v>
      </c>
      <c r="AH55" s="248">
        <v>5.2709999999999996E-3</v>
      </c>
      <c r="AI55" s="248">
        <v>5.1859999999999996E-3</v>
      </c>
      <c r="AJ55" s="251">
        <v>0</v>
      </c>
    </row>
    <row r="56" spans="1:36" x14ac:dyDescent="0.25">
      <c r="A56" s="248" t="s">
        <v>3706</v>
      </c>
      <c r="B56" s="248" t="s">
        <v>3812</v>
      </c>
      <c r="C56" s="248" t="s">
        <v>3813</v>
      </c>
      <c r="D56" s="248" t="s">
        <v>2470</v>
      </c>
      <c r="F56" s="248">
        <v>44.763897</v>
      </c>
      <c r="G56" s="248">
        <v>48.398623999999998</v>
      </c>
      <c r="H56" s="248">
        <v>51.211418000000002</v>
      </c>
      <c r="I56" s="248">
        <v>53.091396000000003</v>
      </c>
      <c r="J56" s="248">
        <v>54.312503999999997</v>
      </c>
      <c r="K56" s="248">
        <v>55.152636999999999</v>
      </c>
      <c r="L56" s="248">
        <v>55.799956999999999</v>
      </c>
      <c r="M56" s="248">
        <v>56.168014999999997</v>
      </c>
      <c r="N56" s="248">
        <v>56.344459999999998</v>
      </c>
      <c r="O56" s="248">
        <v>56.544052000000001</v>
      </c>
      <c r="P56" s="248">
        <v>56.600482999999997</v>
      </c>
      <c r="Q56" s="248">
        <v>56.923645</v>
      </c>
      <c r="R56" s="248">
        <v>56.868510999999998</v>
      </c>
      <c r="S56" s="248">
        <v>56.694153</v>
      </c>
      <c r="T56" s="248">
        <v>56.415374999999997</v>
      </c>
      <c r="U56" s="248">
        <v>56.100726999999999</v>
      </c>
      <c r="V56" s="248">
        <v>55.743313000000001</v>
      </c>
      <c r="W56" s="248">
        <v>55.389637</v>
      </c>
      <c r="X56" s="248">
        <v>54.933017999999997</v>
      </c>
      <c r="Y56" s="248">
        <v>54.651347999999999</v>
      </c>
      <c r="Z56" s="248">
        <v>54.229523</v>
      </c>
      <c r="AA56" s="248">
        <v>53.802860000000003</v>
      </c>
      <c r="AB56" s="248">
        <v>53.327209000000003</v>
      </c>
      <c r="AC56" s="248">
        <v>52.735588</v>
      </c>
      <c r="AD56" s="248">
        <v>52.097262999999998</v>
      </c>
      <c r="AE56" s="248">
        <v>51.413052</v>
      </c>
      <c r="AF56" s="248">
        <v>50.613045</v>
      </c>
      <c r="AG56" s="248">
        <v>49.625777999999997</v>
      </c>
      <c r="AH56" s="248">
        <v>48.332726000000001</v>
      </c>
      <c r="AI56" s="248">
        <v>46.41254</v>
      </c>
      <c r="AJ56" s="251">
        <v>1E-3</v>
      </c>
    </row>
    <row r="57" spans="1:36" x14ac:dyDescent="0.25">
      <c r="A57" s="248" t="s">
        <v>3709</v>
      </c>
      <c r="B57" s="248" t="s">
        <v>3814</v>
      </c>
      <c r="C57" s="248" t="s">
        <v>3815</v>
      </c>
      <c r="D57" s="248" t="s">
        <v>2470</v>
      </c>
      <c r="F57" s="248">
        <v>19.078151999999999</v>
      </c>
      <c r="G57" s="248">
        <v>20.918619</v>
      </c>
      <c r="H57" s="248">
        <v>22.389323999999998</v>
      </c>
      <c r="I57" s="248">
        <v>23.406727</v>
      </c>
      <c r="J57" s="248">
        <v>24.102440000000001</v>
      </c>
      <c r="K57" s="248">
        <v>24.595455000000001</v>
      </c>
      <c r="L57" s="248">
        <v>24.990587000000001</v>
      </c>
      <c r="M57" s="248">
        <v>25.230383</v>
      </c>
      <c r="N57" s="248">
        <v>25.369259</v>
      </c>
      <c r="O57" s="248">
        <v>25.503691</v>
      </c>
      <c r="P57" s="248">
        <v>25.568000999999999</v>
      </c>
      <c r="Q57" s="248">
        <v>25.724129000000001</v>
      </c>
      <c r="R57" s="248">
        <v>25.720120999999999</v>
      </c>
      <c r="S57" s="248">
        <v>25.676994000000001</v>
      </c>
      <c r="T57" s="248">
        <v>25.590261000000002</v>
      </c>
      <c r="U57" s="248">
        <v>25.489380000000001</v>
      </c>
      <c r="V57" s="248">
        <v>25.365176999999999</v>
      </c>
      <c r="W57" s="248">
        <v>25.241610999999999</v>
      </c>
      <c r="X57" s="248">
        <v>25.080185</v>
      </c>
      <c r="Y57" s="248">
        <v>24.998398000000002</v>
      </c>
      <c r="Z57" s="248">
        <v>24.869595</v>
      </c>
      <c r="AA57" s="248">
        <v>24.74728</v>
      </c>
      <c r="AB57" s="248">
        <v>24.615141000000001</v>
      </c>
      <c r="AC57" s="248">
        <v>24.449013000000001</v>
      </c>
      <c r="AD57" s="248">
        <v>24.28153</v>
      </c>
      <c r="AE57" s="248">
        <v>24.118030999999998</v>
      </c>
      <c r="AF57" s="248">
        <v>23.951231</v>
      </c>
      <c r="AG57" s="248">
        <v>23.774778000000001</v>
      </c>
      <c r="AH57" s="248">
        <v>23.575610999999999</v>
      </c>
      <c r="AI57" s="248">
        <v>23.310635000000001</v>
      </c>
      <c r="AJ57" s="251">
        <v>7.0000000000000001E-3</v>
      </c>
    </row>
    <row r="58" spans="1:36" x14ac:dyDescent="0.25">
      <c r="A58" s="248" t="s">
        <v>2626</v>
      </c>
      <c r="B58" s="248" t="s">
        <v>3816</v>
      </c>
      <c r="C58" s="248" t="s">
        <v>3817</v>
      </c>
      <c r="D58" s="248" t="s">
        <v>2470</v>
      </c>
      <c r="F58" s="248">
        <v>1.0054160000000001</v>
      </c>
      <c r="G58" s="248">
        <v>1.1116299999999999</v>
      </c>
      <c r="H58" s="248">
        <v>1.19459</v>
      </c>
      <c r="I58" s="248">
        <v>1.253171</v>
      </c>
      <c r="J58" s="248">
        <v>1.2950330000000001</v>
      </c>
      <c r="K58" s="248">
        <v>1.327294</v>
      </c>
      <c r="L58" s="248">
        <v>1.3544350000000001</v>
      </c>
      <c r="M58" s="248">
        <v>1.373245</v>
      </c>
      <c r="N58" s="248">
        <v>1.3865860000000001</v>
      </c>
      <c r="O58" s="248">
        <v>1.400269</v>
      </c>
      <c r="P58" s="248">
        <v>1.4098930000000001</v>
      </c>
      <c r="Q58" s="248">
        <v>1.4273709999999999</v>
      </c>
      <c r="R58" s="248">
        <v>1.433541</v>
      </c>
      <c r="S58" s="248">
        <v>1.436828</v>
      </c>
      <c r="T58" s="248">
        <v>1.4378169999999999</v>
      </c>
      <c r="U58" s="248">
        <v>1.4379999999999999</v>
      </c>
      <c r="V58" s="248">
        <v>1.436887</v>
      </c>
      <c r="W58" s="248">
        <v>1.4361870000000001</v>
      </c>
      <c r="X58" s="248">
        <v>1.432669</v>
      </c>
      <c r="Y58" s="248">
        <v>1.4348989999999999</v>
      </c>
      <c r="Z58" s="248">
        <v>1.4336819999999999</v>
      </c>
      <c r="AA58" s="248">
        <v>1.433073</v>
      </c>
      <c r="AB58" s="248">
        <v>1.432015</v>
      </c>
      <c r="AC58" s="248">
        <v>1.428601</v>
      </c>
      <c r="AD58" s="248">
        <v>1.4250970000000001</v>
      </c>
      <c r="AE58" s="248">
        <v>1.422223</v>
      </c>
      <c r="AF58" s="248">
        <v>1.418784</v>
      </c>
      <c r="AG58" s="248">
        <v>1.414423</v>
      </c>
      <c r="AH58" s="248">
        <v>1.4089689999999999</v>
      </c>
      <c r="AI58" s="248">
        <v>1.3990039999999999</v>
      </c>
      <c r="AJ58" s="251">
        <v>1.0999999999999999E-2</v>
      </c>
    </row>
    <row r="59" spans="1:36" x14ac:dyDescent="0.25">
      <c r="A59" s="248" t="s">
        <v>1984</v>
      </c>
      <c r="B59" s="248" t="s">
        <v>3818</v>
      </c>
      <c r="C59" s="248" t="s">
        <v>3819</v>
      </c>
      <c r="D59" s="248" t="s">
        <v>2470</v>
      </c>
      <c r="F59" s="248">
        <v>0.40919499999999998</v>
      </c>
      <c r="G59" s="248">
        <v>0.46871000000000002</v>
      </c>
      <c r="H59" s="248">
        <v>0.527223</v>
      </c>
      <c r="I59" s="248">
        <v>0.58150299999999999</v>
      </c>
      <c r="J59" s="248">
        <v>0.63341400000000003</v>
      </c>
      <c r="K59" s="248">
        <v>0.68529200000000001</v>
      </c>
      <c r="L59" s="248">
        <v>0.73985900000000004</v>
      </c>
      <c r="M59" s="248">
        <v>0.79568499999999998</v>
      </c>
      <c r="N59" s="248">
        <v>0.85412200000000005</v>
      </c>
      <c r="O59" s="248">
        <v>0.91866099999999995</v>
      </c>
      <c r="P59" s="248">
        <v>0.98749399999999998</v>
      </c>
      <c r="Q59" s="248">
        <v>1.0670059999999999</v>
      </c>
      <c r="R59" s="248">
        <v>1.1488849999999999</v>
      </c>
      <c r="S59" s="248">
        <v>1.237921</v>
      </c>
      <c r="T59" s="248">
        <v>1.334646</v>
      </c>
      <c r="U59" s="248">
        <v>1.4417070000000001</v>
      </c>
      <c r="V59" s="248">
        <v>1.559958</v>
      </c>
      <c r="W59" s="248">
        <v>1.692229</v>
      </c>
      <c r="X59" s="248">
        <v>1.838384</v>
      </c>
      <c r="Y59" s="248">
        <v>2.0093239999999999</v>
      </c>
      <c r="Z59" s="248">
        <v>2.199872</v>
      </c>
      <c r="AA59" s="248">
        <v>2.4185530000000002</v>
      </c>
      <c r="AB59" s="248">
        <v>2.669972</v>
      </c>
      <c r="AC59" s="248">
        <v>2.9597479999999998</v>
      </c>
      <c r="AD59" s="248">
        <v>3.3028309999999999</v>
      </c>
      <c r="AE59" s="248">
        <v>3.7176800000000001</v>
      </c>
      <c r="AF59" s="248">
        <v>4.2333879999999997</v>
      </c>
      <c r="AG59" s="248">
        <v>4.9027209999999997</v>
      </c>
      <c r="AH59" s="248">
        <v>5.8385100000000003</v>
      </c>
      <c r="AI59" s="248">
        <v>7.258222</v>
      </c>
      <c r="AJ59" s="251">
        <v>0.104</v>
      </c>
    </row>
    <row r="60" spans="1:36" x14ac:dyDescent="0.25">
      <c r="A60" s="248" t="s">
        <v>2019</v>
      </c>
      <c r="B60" s="248" t="s">
        <v>3820</v>
      </c>
      <c r="C60" s="248" t="s">
        <v>3821</v>
      </c>
      <c r="D60" s="248" t="s">
        <v>2470</v>
      </c>
      <c r="F60" s="248">
        <v>1.4697E-2</v>
      </c>
      <c r="G60" s="248">
        <v>1.6251000000000002E-2</v>
      </c>
      <c r="H60" s="248">
        <v>1.7507999999999999E-2</v>
      </c>
      <c r="I60" s="248">
        <v>1.8381000000000002E-2</v>
      </c>
      <c r="J60" s="248">
        <v>1.8984000000000001E-2</v>
      </c>
      <c r="K60" s="248">
        <v>1.9408000000000002E-2</v>
      </c>
      <c r="L60" s="248">
        <v>1.9746E-2</v>
      </c>
      <c r="M60" s="248">
        <v>1.9942000000000001E-2</v>
      </c>
      <c r="N60" s="248">
        <v>2.0046000000000001E-2</v>
      </c>
      <c r="O60" s="248">
        <v>2.0140000000000002E-2</v>
      </c>
      <c r="P60" s="248">
        <v>2.0174000000000001E-2</v>
      </c>
      <c r="Q60" s="248">
        <v>2.0258999999999999E-2</v>
      </c>
      <c r="R60" s="248">
        <v>2.0225E-2</v>
      </c>
      <c r="S60" s="248">
        <v>2.0166E-2</v>
      </c>
      <c r="T60" s="248">
        <v>2.0070999999999999E-2</v>
      </c>
      <c r="U60" s="248">
        <v>1.9966000000000001E-2</v>
      </c>
      <c r="V60" s="248">
        <v>1.9838999999999999E-2</v>
      </c>
      <c r="W60" s="248">
        <v>1.9709000000000001E-2</v>
      </c>
      <c r="X60" s="248">
        <v>1.9550000000000001E-2</v>
      </c>
      <c r="Y60" s="248">
        <v>1.9445E-2</v>
      </c>
      <c r="Z60" s="248">
        <v>1.9304999999999999E-2</v>
      </c>
      <c r="AA60" s="248">
        <v>1.917E-2</v>
      </c>
      <c r="AB60" s="248">
        <v>1.9025E-2</v>
      </c>
      <c r="AC60" s="248">
        <v>1.8855E-2</v>
      </c>
      <c r="AD60" s="248">
        <v>1.8682000000000001E-2</v>
      </c>
      <c r="AE60" s="248">
        <v>1.8509000000000001E-2</v>
      </c>
      <c r="AF60" s="248">
        <v>1.8334E-2</v>
      </c>
      <c r="AG60" s="248">
        <v>1.8154E-2</v>
      </c>
      <c r="AH60" s="248">
        <v>1.7954000000000001E-2</v>
      </c>
      <c r="AI60" s="248">
        <v>1.7704000000000001E-2</v>
      </c>
      <c r="AJ60" s="251">
        <v>6.0000000000000001E-3</v>
      </c>
    </row>
    <row r="61" spans="1:36" x14ac:dyDescent="0.25">
      <c r="A61" s="248" t="s">
        <v>3822</v>
      </c>
      <c r="B61" s="248" t="s">
        <v>3823</v>
      </c>
      <c r="C61" s="248" t="s">
        <v>3824</v>
      </c>
      <c r="D61" s="248" t="s">
        <v>2470</v>
      </c>
      <c r="F61" s="248">
        <v>24.178581000000001</v>
      </c>
      <c r="G61" s="248">
        <v>26.924842999999999</v>
      </c>
      <c r="H61" s="248">
        <v>29.074096999999998</v>
      </c>
      <c r="I61" s="248">
        <v>30.763141999999998</v>
      </c>
      <c r="J61" s="248">
        <v>32.087752999999999</v>
      </c>
      <c r="K61" s="248">
        <v>33.140427000000003</v>
      </c>
      <c r="L61" s="248">
        <v>33.983406000000002</v>
      </c>
      <c r="M61" s="248">
        <v>34.669654999999999</v>
      </c>
      <c r="N61" s="248">
        <v>35.238093999999997</v>
      </c>
      <c r="O61" s="248">
        <v>35.719619999999999</v>
      </c>
      <c r="P61" s="248">
        <v>36.130470000000003</v>
      </c>
      <c r="Q61" s="248">
        <v>36.483798999999998</v>
      </c>
      <c r="R61" s="248">
        <v>36.783034999999998</v>
      </c>
      <c r="S61" s="248">
        <v>37.032639000000003</v>
      </c>
      <c r="T61" s="248">
        <v>37.248863</v>
      </c>
      <c r="U61" s="248">
        <v>37.430058000000002</v>
      </c>
      <c r="V61" s="248">
        <v>37.571204999999999</v>
      </c>
      <c r="W61" s="248">
        <v>37.699573999999998</v>
      </c>
      <c r="X61" s="248">
        <v>37.847202000000003</v>
      </c>
      <c r="Y61" s="248">
        <v>37.985191</v>
      </c>
      <c r="Z61" s="248">
        <v>38.116562000000002</v>
      </c>
      <c r="AA61" s="248">
        <v>38.244179000000003</v>
      </c>
      <c r="AB61" s="248">
        <v>38.367130000000003</v>
      </c>
      <c r="AC61" s="248">
        <v>38.485534999999999</v>
      </c>
      <c r="AD61" s="248">
        <v>38.60136</v>
      </c>
      <c r="AE61" s="248">
        <v>38.716251</v>
      </c>
      <c r="AF61" s="248">
        <v>38.829079</v>
      </c>
      <c r="AG61" s="248">
        <v>38.938384999999997</v>
      </c>
      <c r="AH61" s="248">
        <v>39.049194</v>
      </c>
      <c r="AI61" s="248">
        <v>39.16433</v>
      </c>
      <c r="AJ61" s="251">
        <v>1.7000000000000001E-2</v>
      </c>
    </row>
    <row r="62" spans="1:36" x14ac:dyDescent="0.25">
      <c r="A62" s="248" t="s">
        <v>1974</v>
      </c>
      <c r="B62" s="248" t="s">
        <v>3825</v>
      </c>
      <c r="C62" s="248" t="s">
        <v>3826</v>
      </c>
      <c r="D62" s="248" t="s">
        <v>2470</v>
      </c>
      <c r="F62" s="248">
        <v>0</v>
      </c>
      <c r="G62" s="248">
        <v>0</v>
      </c>
      <c r="H62" s="248">
        <v>0</v>
      </c>
      <c r="I62" s="248">
        <v>0</v>
      </c>
      <c r="J62" s="248">
        <v>0</v>
      </c>
      <c r="K62" s="248">
        <v>0</v>
      </c>
      <c r="L62" s="248">
        <v>0</v>
      </c>
      <c r="M62" s="248">
        <v>0</v>
      </c>
      <c r="N62" s="248">
        <v>0</v>
      </c>
      <c r="O62" s="248">
        <v>0</v>
      </c>
      <c r="P62" s="248">
        <v>0</v>
      </c>
      <c r="Q62" s="248">
        <v>0</v>
      </c>
      <c r="R62" s="248">
        <v>0</v>
      </c>
      <c r="S62" s="248">
        <v>0</v>
      </c>
      <c r="T62" s="248">
        <v>0</v>
      </c>
      <c r="U62" s="248">
        <v>0</v>
      </c>
      <c r="V62" s="248">
        <v>0</v>
      </c>
      <c r="W62" s="248">
        <v>0</v>
      </c>
      <c r="X62" s="248">
        <v>0</v>
      </c>
      <c r="Y62" s="248">
        <v>0</v>
      </c>
      <c r="Z62" s="248">
        <v>0</v>
      </c>
      <c r="AA62" s="248">
        <v>0</v>
      </c>
      <c r="AB62" s="248">
        <v>0</v>
      </c>
      <c r="AC62" s="248">
        <v>0</v>
      </c>
      <c r="AD62" s="248">
        <v>0</v>
      </c>
      <c r="AE62" s="248">
        <v>0</v>
      </c>
      <c r="AF62" s="248">
        <v>0</v>
      </c>
      <c r="AG62" s="248">
        <v>0</v>
      </c>
      <c r="AH62" s="248">
        <v>0</v>
      </c>
      <c r="AI62" s="248">
        <v>0</v>
      </c>
      <c r="AJ62" s="248" t="s">
        <v>102</v>
      </c>
    </row>
    <row r="63" spans="1:36" x14ac:dyDescent="0.25">
      <c r="A63" s="248" t="s">
        <v>3703</v>
      </c>
      <c r="B63" s="248" t="s">
        <v>3827</v>
      </c>
      <c r="C63" s="248" t="s">
        <v>3828</v>
      </c>
      <c r="D63" s="248" t="s">
        <v>2470</v>
      </c>
      <c r="F63" s="248">
        <v>0</v>
      </c>
      <c r="G63" s="248">
        <v>0</v>
      </c>
      <c r="H63" s="248">
        <v>0</v>
      </c>
      <c r="I63" s="248">
        <v>0</v>
      </c>
      <c r="J63" s="248">
        <v>0</v>
      </c>
      <c r="K63" s="248">
        <v>0</v>
      </c>
      <c r="L63" s="248">
        <v>0</v>
      </c>
      <c r="M63" s="248">
        <v>0</v>
      </c>
      <c r="N63" s="248">
        <v>0</v>
      </c>
      <c r="O63" s="248">
        <v>0</v>
      </c>
      <c r="P63" s="248">
        <v>0</v>
      </c>
      <c r="Q63" s="248">
        <v>0</v>
      </c>
      <c r="R63" s="248">
        <v>0</v>
      </c>
      <c r="S63" s="248">
        <v>0</v>
      </c>
      <c r="T63" s="248">
        <v>0</v>
      </c>
      <c r="U63" s="248">
        <v>0</v>
      </c>
      <c r="V63" s="248">
        <v>0</v>
      </c>
      <c r="W63" s="248">
        <v>0</v>
      </c>
      <c r="X63" s="248">
        <v>0</v>
      </c>
      <c r="Y63" s="248">
        <v>0</v>
      </c>
      <c r="Z63" s="248">
        <v>0</v>
      </c>
      <c r="AA63" s="248">
        <v>0</v>
      </c>
      <c r="AB63" s="248">
        <v>0</v>
      </c>
      <c r="AC63" s="248">
        <v>0</v>
      </c>
      <c r="AD63" s="248">
        <v>0</v>
      </c>
      <c r="AE63" s="248">
        <v>0</v>
      </c>
      <c r="AF63" s="248">
        <v>0</v>
      </c>
      <c r="AG63" s="248">
        <v>0</v>
      </c>
      <c r="AH63" s="248">
        <v>0</v>
      </c>
      <c r="AI63" s="248">
        <v>0</v>
      </c>
      <c r="AJ63" s="248" t="s">
        <v>102</v>
      </c>
    </row>
    <row r="64" spans="1:36" x14ac:dyDescent="0.25">
      <c r="A64" s="248" t="s">
        <v>3706</v>
      </c>
      <c r="B64" s="248" t="s">
        <v>3829</v>
      </c>
      <c r="C64" s="248" t="s">
        <v>3830</v>
      </c>
      <c r="D64" s="248" t="s">
        <v>2470</v>
      </c>
      <c r="F64" s="248">
        <v>24.178581000000001</v>
      </c>
      <c r="G64" s="248">
        <v>26.924842999999999</v>
      </c>
      <c r="H64" s="248">
        <v>29.074096999999998</v>
      </c>
      <c r="I64" s="248">
        <v>30.763141999999998</v>
      </c>
      <c r="J64" s="248">
        <v>32.087752999999999</v>
      </c>
      <c r="K64" s="248">
        <v>33.140427000000003</v>
      </c>
      <c r="L64" s="248">
        <v>33.983406000000002</v>
      </c>
      <c r="M64" s="248">
        <v>34.669654999999999</v>
      </c>
      <c r="N64" s="248">
        <v>35.238093999999997</v>
      </c>
      <c r="O64" s="248">
        <v>35.719619999999999</v>
      </c>
      <c r="P64" s="248">
        <v>36.130470000000003</v>
      </c>
      <c r="Q64" s="248">
        <v>36.483798999999998</v>
      </c>
      <c r="R64" s="248">
        <v>36.783034999999998</v>
      </c>
      <c r="S64" s="248">
        <v>37.032639000000003</v>
      </c>
      <c r="T64" s="248">
        <v>37.248863</v>
      </c>
      <c r="U64" s="248">
        <v>37.430058000000002</v>
      </c>
      <c r="V64" s="248">
        <v>37.571204999999999</v>
      </c>
      <c r="W64" s="248">
        <v>37.699573999999998</v>
      </c>
      <c r="X64" s="248">
        <v>37.847202000000003</v>
      </c>
      <c r="Y64" s="248">
        <v>37.985191</v>
      </c>
      <c r="Z64" s="248">
        <v>38.116562000000002</v>
      </c>
      <c r="AA64" s="248">
        <v>38.244179000000003</v>
      </c>
      <c r="AB64" s="248">
        <v>38.367130000000003</v>
      </c>
      <c r="AC64" s="248">
        <v>38.485534999999999</v>
      </c>
      <c r="AD64" s="248">
        <v>38.60136</v>
      </c>
      <c r="AE64" s="248">
        <v>38.716251</v>
      </c>
      <c r="AF64" s="248">
        <v>38.829079</v>
      </c>
      <c r="AG64" s="248">
        <v>38.938384999999997</v>
      </c>
      <c r="AH64" s="248">
        <v>39.049194</v>
      </c>
      <c r="AI64" s="248">
        <v>39.16433</v>
      </c>
      <c r="AJ64" s="251">
        <v>1.7000000000000001E-2</v>
      </c>
    </row>
    <row r="65" spans="1:36" x14ac:dyDescent="0.25">
      <c r="A65" s="248" t="s">
        <v>3709</v>
      </c>
      <c r="B65" s="248" t="s">
        <v>3831</v>
      </c>
      <c r="C65" s="248" t="s">
        <v>3832</v>
      </c>
      <c r="D65" s="248" t="s">
        <v>2470</v>
      </c>
      <c r="F65" s="248">
        <v>0</v>
      </c>
      <c r="G65" s="248">
        <v>0</v>
      </c>
      <c r="H65" s="248">
        <v>0</v>
      </c>
      <c r="I65" s="248">
        <v>0</v>
      </c>
      <c r="J65" s="248">
        <v>0</v>
      </c>
      <c r="K65" s="248">
        <v>0</v>
      </c>
      <c r="L65" s="248">
        <v>0</v>
      </c>
      <c r="M65" s="248">
        <v>0</v>
      </c>
      <c r="N65" s="248">
        <v>0</v>
      </c>
      <c r="O65" s="248">
        <v>0</v>
      </c>
      <c r="P65" s="248">
        <v>0</v>
      </c>
      <c r="Q65" s="248">
        <v>0</v>
      </c>
      <c r="R65" s="248">
        <v>0</v>
      </c>
      <c r="S65" s="248">
        <v>0</v>
      </c>
      <c r="T65" s="248">
        <v>0</v>
      </c>
      <c r="U65" s="248">
        <v>0</v>
      </c>
      <c r="V65" s="248">
        <v>0</v>
      </c>
      <c r="W65" s="248">
        <v>0</v>
      </c>
      <c r="X65" s="248">
        <v>0</v>
      </c>
      <c r="Y65" s="248">
        <v>0</v>
      </c>
      <c r="Z65" s="248">
        <v>0</v>
      </c>
      <c r="AA65" s="248">
        <v>0</v>
      </c>
      <c r="AB65" s="248">
        <v>0</v>
      </c>
      <c r="AC65" s="248">
        <v>0</v>
      </c>
      <c r="AD65" s="248">
        <v>0</v>
      </c>
      <c r="AE65" s="248">
        <v>0</v>
      </c>
      <c r="AF65" s="248">
        <v>0</v>
      </c>
      <c r="AG65" s="248">
        <v>0</v>
      </c>
      <c r="AH65" s="248">
        <v>0</v>
      </c>
      <c r="AI65" s="248">
        <v>0</v>
      </c>
      <c r="AJ65" s="248" t="s">
        <v>102</v>
      </c>
    </row>
    <row r="66" spans="1:36" x14ac:dyDescent="0.25">
      <c r="A66" s="248" t="s">
        <v>2626</v>
      </c>
      <c r="B66" s="248" t="s">
        <v>3833</v>
      </c>
      <c r="C66" s="248" t="s">
        <v>3834</v>
      </c>
      <c r="D66" s="248" t="s">
        <v>2470</v>
      </c>
      <c r="F66" s="248">
        <v>0</v>
      </c>
      <c r="G66" s="248">
        <v>0</v>
      </c>
      <c r="H66" s="248">
        <v>0</v>
      </c>
      <c r="I66" s="248">
        <v>0</v>
      </c>
      <c r="J66" s="248">
        <v>0</v>
      </c>
      <c r="K66" s="248">
        <v>0</v>
      </c>
      <c r="L66" s="248">
        <v>0</v>
      </c>
      <c r="M66" s="248">
        <v>0</v>
      </c>
      <c r="N66" s="248">
        <v>0</v>
      </c>
      <c r="O66" s="248">
        <v>0</v>
      </c>
      <c r="P66" s="248">
        <v>0</v>
      </c>
      <c r="Q66" s="248">
        <v>0</v>
      </c>
      <c r="R66" s="248">
        <v>0</v>
      </c>
      <c r="S66" s="248">
        <v>0</v>
      </c>
      <c r="T66" s="248">
        <v>0</v>
      </c>
      <c r="U66" s="248">
        <v>0</v>
      </c>
      <c r="V66" s="248">
        <v>0</v>
      </c>
      <c r="W66" s="248">
        <v>0</v>
      </c>
      <c r="X66" s="248">
        <v>0</v>
      </c>
      <c r="Y66" s="248">
        <v>0</v>
      </c>
      <c r="Z66" s="248">
        <v>0</v>
      </c>
      <c r="AA66" s="248">
        <v>0</v>
      </c>
      <c r="AB66" s="248">
        <v>0</v>
      </c>
      <c r="AC66" s="248">
        <v>0</v>
      </c>
      <c r="AD66" s="248">
        <v>0</v>
      </c>
      <c r="AE66" s="248">
        <v>0</v>
      </c>
      <c r="AF66" s="248">
        <v>0</v>
      </c>
      <c r="AG66" s="248">
        <v>0</v>
      </c>
      <c r="AH66" s="248">
        <v>0</v>
      </c>
      <c r="AI66" s="248">
        <v>0</v>
      </c>
      <c r="AJ66" s="248" t="s">
        <v>102</v>
      </c>
    </row>
    <row r="67" spans="1:36" x14ac:dyDescent="0.25">
      <c r="A67" s="248" t="s">
        <v>1984</v>
      </c>
      <c r="B67" s="248" t="s">
        <v>3835</v>
      </c>
      <c r="C67" s="248" t="s">
        <v>3836</v>
      </c>
      <c r="D67" s="248" t="s">
        <v>2470</v>
      </c>
      <c r="F67" s="248">
        <v>0</v>
      </c>
      <c r="G67" s="248">
        <v>0</v>
      </c>
      <c r="H67" s="248">
        <v>0</v>
      </c>
      <c r="I67" s="248">
        <v>0</v>
      </c>
      <c r="J67" s="248">
        <v>0</v>
      </c>
      <c r="K67" s="248">
        <v>0</v>
      </c>
      <c r="L67" s="248">
        <v>0</v>
      </c>
      <c r="M67" s="248">
        <v>0</v>
      </c>
      <c r="N67" s="248">
        <v>0</v>
      </c>
      <c r="O67" s="248">
        <v>0</v>
      </c>
      <c r="P67" s="248">
        <v>0</v>
      </c>
      <c r="Q67" s="248">
        <v>0</v>
      </c>
      <c r="R67" s="248">
        <v>0</v>
      </c>
      <c r="S67" s="248">
        <v>0</v>
      </c>
      <c r="T67" s="248">
        <v>0</v>
      </c>
      <c r="U67" s="248">
        <v>0</v>
      </c>
      <c r="V67" s="248">
        <v>0</v>
      </c>
      <c r="W67" s="248">
        <v>0</v>
      </c>
      <c r="X67" s="248">
        <v>0</v>
      </c>
      <c r="Y67" s="248">
        <v>0</v>
      </c>
      <c r="Z67" s="248">
        <v>0</v>
      </c>
      <c r="AA67" s="248">
        <v>0</v>
      </c>
      <c r="AB67" s="248">
        <v>0</v>
      </c>
      <c r="AC67" s="248">
        <v>0</v>
      </c>
      <c r="AD67" s="248">
        <v>0</v>
      </c>
      <c r="AE67" s="248">
        <v>0</v>
      </c>
      <c r="AF67" s="248">
        <v>0</v>
      </c>
      <c r="AG67" s="248">
        <v>0</v>
      </c>
      <c r="AH67" s="248">
        <v>0</v>
      </c>
      <c r="AI67" s="248">
        <v>0</v>
      </c>
      <c r="AJ67" s="248" t="s">
        <v>102</v>
      </c>
    </row>
    <row r="68" spans="1:36" x14ac:dyDescent="0.25">
      <c r="A68" s="248" t="s">
        <v>2019</v>
      </c>
      <c r="B68" s="248" t="s">
        <v>3837</v>
      </c>
      <c r="C68" s="248" t="s">
        <v>3838</v>
      </c>
      <c r="D68" s="248" t="s">
        <v>2470</v>
      </c>
      <c r="F68" s="248">
        <v>0</v>
      </c>
      <c r="G68" s="248">
        <v>0</v>
      </c>
      <c r="H68" s="248">
        <v>0</v>
      </c>
      <c r="I68" s="248">
        <v>0</v>
      </c>
      <c r="J68" s="248">
        <v>0</v>
      </c>
      <c r="K68" s="248">
        <v>0</v>
      </c>
      <c r="L68" s="248">
        <v>0</v>
      </c>
      <c r="M68" s="248">
        <v>0</v>
      </c>
      <c r="N68" s="248">
        <v>0</v>
      </c>
      <c r="O68" s="248">
        <v>0</v>
      </c>
      <c r="P68" s="248">
        <v>0</v>
      </c>
      <c r="Q68" s="248">
        <v>0</v>
      </c>
      <c r="R68" s="248">
        <v>0</v>
      </c>
      <c r="S68" s="248">
        <v>0</v>
      </c>
      <c r="T68" s="248">
        <v>0</v>
      </c>
      <c r="U68" s="248">
        <v>0</v>
      </c>
      <c r="V68" s="248">
        <v>0</v>
      </c>
      <c r="W68" s="248">
        <v>0</v>
      </c>
      <c r="X68" s="248">
        <v>0</v>
      </c>
      <c r="Y68" s="248">
        <v>0</v>
      </c>
      <c r="Z68" s="248">
        <v>0</v>
      </c>
      <c r="AA68" s="248">
        <v>0</v>
      </c>
      <c r="AB68" s="248">
        <v>0</v>
      </c>
      <c r="AC68" s="248">
        <v>0</v>
      </c>
      <c r="AD68" s="248">
        <v>0</v>
      </c>
      <c r="AE68" s="248">
        <v>0</v>
      </c>
      <c r="AF68" s="248">
        <v>0</v>
      </c>
      <c r="AG68" s="248">
        <v>0</v>
      </c>
      <c r="AH68" s="248">
        <v>0</v>
      </c>
      <c r="AI68" s="248">
        <v>0</v>
      </c>
      <c r="AJ68" s="248" t="s">
        <v>102</v>
      </c>
    </row>
    <row r="69" spans="1:36" x14ac:dyDescent="0.25">
      <c r="A69" s="248" t="s">
        <v>3839</v>
      </c>
      <c r="B69" s="248" t="s">
        <v>3840</v>
      </c>
      <c r="C69" s="248" t="s">
        <v>3841</v>
      </c>
      <c r="D69" s="248" t="s">
        <v>2470</v>
      </c>
      <c r="F69" s="248">
        <v>76.004249999999999</v>
      </c>
      <c r="G69" s="248">
        <v>90.584778</v>
      </c>
      <c r="H69" s="248">
        <v>95.595496999999995</v>
      </c>
      <c r="I69" s="248">
        <v>96.881202999999999</v>
      </c>
      <c r="J69" s="248">
        <v>96.912132</v>
      </c>
      <c r="K69" s="248">
        <v>96.384124999999997</v>
      </c>
      <c r="L69" s="248">
        <v>95.658812999999995</v>
      </c>
      <c r="M69" s="248">
        <v>94.939873000000006</v>
      </c>
      <c r="N69" s="248">
        <v>94.221725000000006</v>
      </c>
      <c r="O69" s="248">
        <v>93.487572</v>
      </c>
      <c r="P69" s="248">
        <v>92.748778999999999</v>
      </c>
      <c r="Q69" s="248">
        <v>92.077988000000005</v>
      </c>
      <c r="R69" s="248">
        <v>91.514435000000006</v>
      </c>
      <c r="S69" s="248">
        <v>91.065262000000004</v>
      </c>
      <c r="T69" s="248">
        <v>90.663016999999996</v>
      </c>
      <c r="U69" s="248">
        <v>90.385993999999997</v>
      </c>
      <c r="V69" s="248">
        <v>90.364883000000006</v>
      </c>
      <c r="W69" s="248">
        <v>90.293182000000002</v>
      </c>
      <c r="X69" s="248">
        <v>89.853370999999996</v>
      </c>
      <c r="Y69" s="248">
        <v>89.406929000000005</v>
      </c>
      <c r="Z69" s="248">
        <v>88.892707999999999</v>
      </c>
      <c r="AA69" s="248">
        <v>88.349616999999995</v>
      </c>
      <c r="AB69" s="248">
        <v>87.795708000000005</v>
      </c>
      <c r="AC69" s="248">
        <v>87.232451999999995</v>
      </c>
      <c r="AD69" s="248">
        <v>86.669685000000001</v>
      </c>
      <c r="AE69" s="248">
        <v>86.110457999999994</v>
      </c>
      <c r="AF69" s="248">
        <v>85.530379999999994</v>
      </c>
      <c r="AG69" s="248">
        <v>84.934639000000004</v>
      </c>
      <c r="AH69" s="248">
        <v>84.324180999999996</v>
      </c>
      <c r="AI69" s="248">
        <v>83.708008000000007</v>
      </c>
      <c r="AJ69" s="251">
        <v>3.0000000000000001E-3</v>
      </c>
    </row>
    <row r="70" spans="1:36" x14ac:dyDescent="0.25">
      <c r="A70" s="248" t="s">
        <v>1974</v>
      </c>
      <c r="B70" s="248" t="s">
        <v>3842</v>
      </c>
      <c r="C70" s="248" t="s">
        <v>3843</v>
      </c>
      <c r="D70" s="248" t="s">
        <v>2470</v>
      </c>
      <c r="F70" s="248">
        <v>4.5475580000000004</v>
      </c>
      <c r="G70" s="248">
        <v>5.4199539999999997</v>
      </c>
      <c r="H70" s="248">
        <v>5.71976</v>
      </c>
      <c r="I70" s="248">
        <v>5.7966879999999996</v>
      </c>
      <c r="J70" s="248">
        <v>5.7985379999999997</v>
      </c>
      <c r="K70" s="248">
        <v>5.7669459999999999</v>
      </c>
      <c r="L70" s="248">
        <v>5.7235480000000001</v>
      </c>
      <c r="M70" s="248">
        <v>5.6805320000000004</v>
      </c>
      <c r="N70" s="248">
        <v>5.6375630000000001</v>
      </c>
      <c r="O70" s="248">
        <v>5.5936370000000002</v>
      </c>
      <c r="P70" s="248">
        <v>5.5494329999999996</v>
      </c>
      <c r="Q70" s="248">
        <v>5.509296</v>
      </c>
      <c r="R70" s="248">
        <v>5.4755770000000004</v>
      </c>
      <c r="S70" s="248">
        <v>5.4487030000000001</v>
      </c>
      <c r="T70" s="248">
        <v>5.4246350000000003</v>
      </c>
      <c r="U70" s="248">
        <v>5.4080599999999999</v>
      </c>
      <c r="V70" s="248">
        <v>5.4067959999999999</v>
      </c>
      <c r="W70" s="248">
        <v>5.4025069999999999</v>
      </c>
      <c r="X70" s="248">
        <v>5.3761910000000004</v>
      </c>
      <c r="Y70" s="248">
        <v>5.3494789999999997</v>
      </c>
      <c r="Z70" s="248">
        <v>5.3187119999999997</v>
      </c>
      <c r="AA70" s="248">
        <v>5.2862179999999999</v>
      </c>
      <c r="AB70" s="248">
        <v>5.2530749999999999</v>
      </c>
      <c r="AC70" s="248">
        <v>5.2193740000000002</v>
      </c>
      <c r="AD70" s="248">
        <v>5.185702</v>
      </c>
      <c r="AE70" s="248">
        <v>5.1522420000000002</v>
      </c>
      <c r="AF70" s="248">
        <v>5.117534</v>
      </c>
      <c r="AG70" s="248">
        <v>5.0818890000000003</v>
      </c>
      <c r="AH70" s="248">
        <v>5.0453640000000002</v>
      </c>
      <c r="AI70" s="248">
        <v>5.0084960000000001</v>
      </c>
      <c r="AJ70" s="251">
        <v>3.0000000000000001E-3</v>
      </c>
    </row>
    <row r="71" spans="1:36" x14ac:dyDescent="0.25">
      <c r="A71" s="248" t="s">
        <v>3703</v>
      </c>
      <c r="B71" s="248" t="s">
        <v>3844</v>
      </c>
      <c r="C71" s="248" t="s">
        <v>3845</v>
      </c>
      <c r="D71" s="248" t="s">
        <v>2470</v>
      </c>
      <c r="F71" s="248">
        <v>0</v>
      </c>
      <c r="G71" s="248">
        <v>0</v>
      </c>
      <c r="H71" s="248">
        <v>0</v>
      </c>
      <c r="I71" s="248">
        <v>0</v>
      </c>
      <c r="J71" s="248">
        <v>0</v>
      </c>
      <c r="K71" s="248">
        <v>0</v>
      </c>
      <c r="L71" s="248">
        <v>0</v>
      </c>
      <c r="M71" s="248">
        <v>0</v>
      </c>
      <c r="N71" s="248">
        <v>0</v>
      </c>
      <c r="O71" s="248">
        <v>0</v>
      </c>
      <c r="P71" s="248">
        <v>0</v>
      </c>
      <c r="Q71" s="248">
        <v>0</v>
      </c>
      <c r="R71" s="248">
        <v>0</v>
      </c>
      <c r="S71" s="248">
        <v>0</v>
      </c>
      <c r="T71" s="248">
        <v>0</v>
      </c>
      <c r="U71" s="248">
        <v>0</v>
      </c>
      <c r="V71" s="248">
        <v>0</v>
      </c>
      <c r="W71" s="248">
        <v>0</v>
      </c>
      <c r="X71" s="248">
        <v>0</v>
      </c>
      <c r="Y71" s="248">
        <v>0</v>
      </c>
      <c r="Z71" s="248">
        <v>0</v>
      </c>
      <c r="AA71" s="248">
        <v>0</v>
      </c>
      <c r="AB71" s="248">
        <v>0</v>
      </c>
      <c r="AC71" s="248">
        <v>0</v>
      </c>
      <c r="AD71" s="248">
        <v>0</v>
      </c>
      <c r="AE71" s="248">
        <v>0</v>
      </c>
      <c r="AF71" s="248">
        <v>0</v>
      </c>
      <c r="AG71" s="248">
        <v>0</v>
      </c>
      <c r="AH71" s="248">
        <v>0</v>
      </c>
      <c r="AI71" s="248">
        <v>0</v>
      </c>
      <c r="AJ71" s="248" t="s">
        <v>102</v>
      </c>
    </row>
    <row r="72" spans="1:36" x14ac:dyDescent="0.25">
      <c r="A72" s="248" t="s">
        <v>3706</v>
      </c>
      <c r="B72" s="248" t="s">
        <v>3846</v>
      </c>
      <c r="C72" s="248" t="s">
        <v>3847</v>
      </c>
      <c r="D72" s="248" t="s">
        <v>2470</v>
      </c>
      <c r="F72" s="248">
        <v>66.868446000000006</v>
      </c>
      <c r="G72" s="248">
        <v>79.684151</v>
      </c>
      <c r="H72" s="248">
        <v>84.079987000000003</v>
      </c>
      <c r="I72" s="248">
        <v>85.195198000000005</v>
      </c>
      <c r="J72" s="248">
        <v>85.205710999999994</v>
      </c>
      <c r="K72" s="248">
        <v>84.724472000000006</v>
      </c>
      <c r="L72" s="248">
        <v>84.069526999999994</v>
      </c>
      <c r="M72" s="248">
        <v>83.420165999999995</v>
      </c>
      <c r="N72" s="248">
        <v>82.771552999999997</v>
      </c>
      <c r="O72" s="248">
        <v>82.109200000000001</v>
      </c>
      <c r="P72" s="248">
        <v>81.442466999999994</v>
      </c>
      <c r="Q72" s="248">
        <v>80.839088000000004</v>
      </c>
      <c r="R72" s="248">
        <v>80.329909999999998</v>
      </c>
      <c r="S72" s="248">
        <v>79.921242000000007</v>
      </c>
      <c r="T72" s="248">
        <v>79.553916999999998</v>
      </c>
      <c r="U72" s="248">
        <v>79.296088999999995</v>
      </c>
      <c r="V72" s="248">
        <v>79.262198999999995</v>
      </c>
      <c r="W72" s="248">
        <v>79.183548000000002</v>
      </c>
      <c r="X72" s="248">
        <v>78.781882999999993</v>
      </c>
      <c r="Y72" s="248">
        <v>78.373795000000001</v>
      </c>
      <c r="Z72" s="248">
        <v>77.905974999999998</v>
      </c>
      <c r="AA72" s="248">
        <v>77.412612999999993</v>
      </c>
      <c r="AB72" s="248">
        <v>76.908874999999995</v>
      </c>
      <c r="AC72" s="248">
        <v>76.396163999999999</v>
      </c>
      <c r="AD72" s="248">
        <v>75.883728000000005</v>
      </c>
      <c r="AE72" s="248">
        <v>75.373856000000004</v>
      </c>
      <c r="AF72" s="248">
        <v>74.845817999999994</v>
      </c>
      <c r="AG72" s="248">
        <v>74.304291000000006</v>
      </c>
      <c r="AH72" s="248">
        <v>73.749793999999994</v>
      </c>
      <c r="AI72" s="248">
        <v>73.190712000000005</v>
      </c>
      <c r="AJ72" s="251">
        <v>3.0000000000000001E-3</v>
      </c>
    </row>
    <row r="73" spans="1:36" x14ac:dyDescent="0.25">
      <c r="A73" s="248" t="s">
        <v>3709</v>
      </c>
      <c r="B73" s="248" t="s">
        <v>3848</v>
      </c>
      <c r="C73" s="248" t="s">
        <v>3849</v>
      </c>
      <c r="D73" s="248" t="s">
        <v>2470</v>
      </c>
      <c r="F73" s="248">
        <v>0.87020200000000003</v>
      </c>
      <c r="G73" s="248">
        <v>1.0493619999999999</v>
      </c>
      <c r="H73" s="248">
        <v>1.119324</v>
      </c>
      <c r="I73" s="248">
        <v>1.1499900000000001</v>
      </c>
      <c r="J73" s="248">
        <v>1.167044</v>
      </c>
      <c r="K73" s="248">
        <v>1.1776949999999999</v>
      </c>
      <c r="L73" s="248">
        <v>1.1862090000000001</v>
      </c>
      <c r="M73" s="248">
        <v>1.19482</v>
      </c>
      <c r="N73" s="248">
        <v>1.2033750000000001</v>
      </c>
      <c r="O73" s="248">
        <v>1.2114279999999999</v>
      </c>
      <c r="P73" s="248">
        <v>1.219713</v>
      </c>
      <c r="Q73" s="248">
        <v>1.225241</v>
      </c>
      <c r="R73" s="248">
        <v>1.232151</v>
      </c>
      <c r="S73" s="248">
        <v>1.240502</v>
      </c>
      <c r="T73" s="248">
        <v>1.2493190000000001</v>
      </c>
      <c r="U73" s="248">
        <v>1.2602599999999999</v>
      </c>
      <c r="V73" s="248">
        <v>1.2753319999999999</v>
      </c>
      <c r="W73" s="248">
        <v>1.2900860000000001</v>
      </c>
      <c r="X73" s="248">
        <v>1.299763</v>
      </c>
      <c r="Y73" s="248">
        <v>1.3099609999999999</v>
      </c>
      <c r="Z73" s="248">
        <v>1.3194779999999999</v>
      </c>
      <c r="AA73" s="248">
        <v>1.3288230000000001</v>
      </c>
      <c r="AB73" s="248">
        <v>1.338883</v>
      </c>
      <c r="AC73" s="248">
        <v>1.3495919999999999</v>
      </c>
      <c r="AD73" s="248">
        <v>1.3604689999999999</v>
      </c>
      <c r="AE73" s="248">
        <v>1.3719239999999999</v>
      </c>
      <c r="AF73" s="248">
        <v>1.382973</v>
      </c>
      <c r="AG73" s="248">
        <v>1.3935500000000001</v>
      </c>
      <c r="AH73" s="248">
        <v>1.403972</v>
      </c>
      <c r="AI73" s="248">
        <v>1.413888</v>
      </c>
      <c r="AJ73" s="251">
        <v>1.7000000000000001E-2</v>
      </c>
    </row>
    <row r="74" spans="1:36" x14ac:dyDescent="0.25">
      <c r="A74" s="248" t="s">
        <v>2626</v>
      </c>
      <c r="B74" s="248" t="s">
        <v>3850</v>
      </c>
      <c r="C74" s="248" t="s">
        <v>3851</v>
      </c>
      <c r="D74" s="248" t="s">
        <v>2470</v>
      </c>
      <c r="F74" s="248">
        <v>3.718048</v>
      </c>
      <c r="G74" s="248">
        <v>4.4313130000000003</v>
      </c>
      <c r="H74" s="248">
        <v>4.6764320000000001</v>
      </c>
      <c r="I74" s="248">
        <v>4.7393270000000003</v>
      </c>
      <c r="J74" s="248">
        <v>4.7408400000000004</v>
      </c>
      <c r="K74" s="248">
        <v>4.7150109999999996</v>
      </c>
      <c r="L74" s="248">
        <v>4.6795289999999996</v>
      </c>
      <c r="M74" s="248">
        <v>4.6443589999999997</v>
      </c>
      <c r="N74" s="248">
        <v>4.6092269999999997</v>
      </c>
      <c r="O74" s="248">
        <v>4.5733139999999999</v>
      </c>
      <c r="P74" s="248">
        <v>4.5371740000000003</v>
      </c>
      <c r="Q74" s="248">
        <v>4.5043579999999999</v>
      </c>
      <c r="R74" s="248">
        <v>4.4767890000000001</v>
      </c>
      <c r="S74" s="248">
        <v>4.4548170000000002</v>
      </c>
      <c r="T74" s="248">
        <v>4.4351399999999996</v>
      </c>
      <c r="U74" s="248">
        <v>4.4215879999999999</v>
      </c>
      <c r="V74" s="248">
        <v>4.4205550000000002</v>
      </c>
      <c r="W74" s="248">
        <v>4.4170480000000003</v>
      </c>
      <c r="X74" s="248">
        <v>4.3955320000000002</v>
      </c>
      <c r="Y74" s="248">
        <v>4.3736930000000003</v>
      </c>
      <c r="Z74" s="248">
        <v>4.3485379999999996</v>
      </c>
      <c r="AA74" s="248">
        <v>4.3219709999999996</v>
      </c>
      <c r="AB74" s="248">
        <v>4.2948740000000001</v>
      </c>
      <c r="AC74" s="248">
        <v>4.2673199999999998</v>
      </c>
      <c r="AD74" s="248">
        <v>4.239789</v>
      </c>
      <c r="AE74" s="248">
        <v>4.2124329999999999</v>
      </c>
      <c r="AF74" s="248">
        <v>4.184056</v>
      </c>
      <c r="AG74" s="248">
        <v>4.1549129999999996</v>
      </c>
      <c r="AH74" s="248">
        <v>4.125051</v>
      </c>
      <c r="AI74" s="248">
        <v>4.0949080000000002</v>
      </c>
      <c r="AJ74" s="251">
        <v>3.0000000000000001E-3</v>
      </c>
    </row>
    <row r="75" spans="1:36" x14ac:dyDescent="0.25">
      <c r="A75" s="248" t="s">
        <v>1984</v>
      </c>
      <c r="B75" s="248" t="s">
        <v>3852</v>
      </c>
      <c r="C75" s="248" t="s">
        <v>3853</v>
      </c>
      <c r="D75" s="248" t="s">
        <v>2470</v>
      </c>
      <c r="F75" s="248">
        <v>0</v>
      </c>
      <c r="G75" s="248">
        <v>0</v>
      </c>
      <c r="H75" s="248">
        <v>0</v>
      </c>
      <c r="I75" s="248">
        <v>0</v>
      </c>
      <c r="J75" s="248">
        <v>0</v>
      </c>
      <c r="K75" s="248">
        <v>0</v>
      </c>
      <c r="L75" s="248">
        <v>0</v>
      </c>
      <c r="M75" s="248">
        <v>0</v>
      </c>
      <c r="N75" s="248">
        <v>0</v>
      </c>
      <c r="O75" s="248">
        <v>0</v>
      </c>
      <c r="P75" s="248">
        <v>0</v>
      </c>
      <c r="Q75" s="248">
        <v>0</v>
      </c>
      <c r="R75" s="248">
        <v>0</v>
      </c>
      <c r="S75" s="248">
        <v>0</v>
      </c>
      <c r="T75" s="248">
        <v>0</v>
      </c>
      <c r="U75" s="248">
        <v>0</v>
      </c>
      <c r="V75" s="248">
        <v>0</v>
      </c>
      <c r="W75" s="248">
        <v>0</v>
      </c>
      <c r="X75" s="248">
        <v>0</v>
      </c>
      <c r="Y75" s="248">
        <v>0</v>
      </c>
      <c r="Z75" s="248">
        <v>0</v>
      </c>
      <c r="AA75" s="248">
        <v>0</v>
      </c>
      <c r="AB75" s="248">
        <v>0</v>
      </c>
      <c r="AC75" s="248">
        <v>0</v>
      </c>
      <c r="AD75" s="248">
        <v>0</v>
      </c>
      <c r="AE75" s="248">
        <v>0</v>
      </c>
      <c r="AF75" s="248">
        <v>0</v>
      </c>
      <c r="AG75" s="248">
        <v>0</v>
      </c>
      <c r="AH75" s="248">
        <v>0</v>
      </c>
      <c r="AI75" s="248">
        <v>0</v>
      </c>
      <c r="AJ75" s="248" t="s">
        <v>102</v>
      </c>
    </row>
    <row r="76" spans="1:36" x14ac:dyDescent="0.25">
      <c r="A76" s="248" t="s">
        <v>2019</v>
      </c>
      <c r="B76" s="248" t="s">
        <v>3854</v>
      </c>
      <c r="C76" s="248" t="s">
        <v>3855</v>
      </c>
      <c r="D76" s="248" t="s">
        <v>2470</v>
      </c>
      <c r="F76" s="248">
        <v>0</v>
      </c>
      <c r="G76" s="248">
        <v>0</v>
      </c>
      <c r="H76" s="248">
        <v>0</v>
      </c>
      <c r="I76" s="248">
        <v>0</v>
      </c>
      <c r="J76" s="248">
        <v>0</v>
      </c>
      <c r="K76" s="248">
        <v>0</v>
      </c>
      <c r="L76" s="248">
        <v>0</v>
      </c>
      <c r="M76" s="248">
        <v>0</v>
      </c>
      <c r="N76" s="248">
        <v>0</v>
      </c>
      <c r="O76" s="248">
        <v>0</v>
      </c>
      <c r="P76" s="248">
        <v>0</v>
      </c>
      <c r="Q76" s="248">
        <v>0</v>
      </c>
      <c r="R76" s="248">
        <v>0</v>
      </c>
      <c r="S76" s="248">
        <v>0</v>
      </c>
      <c r="T76" s="248">
        <v>0</v>
      </c>
      <c r="U76" s="248">
        <v>0</v>
      </c>
      <c r="V76" s="248">
        <v>0</v>
      </c>
      <c r="W76" s="248">
        <v>0</v>
      </c>
      <c r="X76" s="248">
        <v>0</v>
      </c>
      <c r="Y76" s="248">
        <v>0</v>
      </c>
      <c r="Z76" s="248">
        <v>0</v>
      </c>
      <c r="AA76" s="248">
        <v>0</v>
      </c>
      <c r="AB76" s="248">
        <v>0</v>
      </c>
      <c r="AC76" s="248">
        <v>0</v>
      </c>
      <c r="AD76" s="248">
        <v>0</v>
      </c>
      <c r="AE76" s="248">
        <v>0</v>
      </c>
      <c r="AF76" s="248">
        <v>0</v>
      </c>
      <c r="AG76" s="248">
        <v>0</v>
      </c>
      <c r="AH76" s="248">
        <v>0</v>
      </c>
      <c r="AI76" s="248">
        <v>0</v>
      </c>
      <c r="AJ76" s="248" t="s">
        <v>102</v>
      </c>
    </row>
    <row r="77" spans="1:36" x14ac:dyDescent="0.25">
      <c r="A77" s="248" t="s">
        <v>364</v>
      </c>
      <c r="B77" s="248" t="s">
        <v>3856</v>
      </c>
      <c r="C77" s="248" t="s">
        <v>3857</v>
      </c>
      <c r="D77" s="248" t="s">
        <v>2470</v>
      </c>
      <c r="F77" s="248">
        <v>35.314121</v>
      </c>
      <c r="G77" s="248">
        <v>39.019089000000001</v>
      </c>
      <c r="H77" s="248">
        <v>42.028416</v>
      </c>
      <c r="I77" s="248">
        <v>44.429180000000002</v>
      </c>
      <c r="J77" s="248">
        <v>46.198498000000001</v>
      </c>
      <c r="K77" s="248">
        <v>47.578662999999999</v>
      </c>
      <c r="L77" s="248">
        <v>48.658957999999998</v>
      </c>
      <c r="M77" s="248">
        <v>49.613807999999999</v>
      </c>
      <c r="N77" s="248">
        <v>50.433487</v>
      </c>
      <c r="O77" s="248">
        <v>51.299540999999998</v>
      </c>
      <c r="P77" s="248">
        <v>52.026024</v>
      </c>
      <c r="Q77" s="248">
        <v>53.005603999999998</v>
      </c>
      <c r="R77" s="248">
        <v>53.743752000000001</v>
      </c>
      <c r="S77" s="248">
        <v>54.263027000000001</v>
      </c>
      <c r="T77" s="248">
        <v>54.699905000000001</v>
      </c>
      <c r="U77" s="248">
        <v>55.121367999999997</v>
      </c>
      <c r="V77" s="248">
        <v>55.597144999999998</v>
      </c>
      <c r="W77" s="248">
        <v>56.099808000000003</v>
      </c>
      <c r="X77" s="248">
        <v>56.587775999999998</v>
      </c>
      <c r="Y77" s="248">
        <v>57.243800999999998</v>
      </c>
      <c r="Z77" s="248">
        <v>57.751842000000003</v>
      </c>
      <c r="AA77" s="248">
        <v>58.300919</v>
      </c>
      <c r="AB77" s="248">
        <v>58.858809999999998</v>
      </c>
      <c r="AC77" s="248">
        <v>59.385776999999997</v>
      </c>
      <c r="AD77" s="248">
        <v>59.993473000000002</v>
      </c>
      <c r="AE77" s="248">
        <v>60.713799000000002</v>
      </c>
      <c r="AF77" s="248">
        <v>61.410468999999999</v>
      </c>
      <c r="AG77" s="248">
        <v>62.034767000000002</v>
      </c>
      <c r="AH77" s="248">
        <v>62.698760999999998</v>
      </c>
      <c r="AI77" s="248">
        <v>63.409408999999997</v>
      </c>
      <c r="AJ77" s="251">
        <v>0.02</v>
      </c>
    </row>
    <row r="78" spans="1:36" x14ac:dyDescent="0.25">
      <c r="A78" s="248" t="s">
        <v>3858</v>
      </c>
      <c r="B78" s="248" t="s">
        <v>3859</v>
      </c>
      <c r="C78" s="248" t="s">
        <v>3860</v>
      </c>
      <c r="D78" s="248" t="s">
        <v>2470</v>
      </c>
      <c r="F78" s="248">
        <v>6.5344540000000002</v>
      </c>
      <c r="G78" s="248">
        <v>7.6785750000000004</v>
      </c>
      <c r="H78" s="248">
        <v>8.5713980000000003</v>
      </c>
      <c r="I78" s="248">
        <v>9.2706470000000003</v>
      </c>
      <c r="J78" s="248">
        <v>9.8205419999999997</v>
      </c>
      <c r="K78" s="248">
        <v>10.258274</v>
      </c>
      <c r="L78" s="248">
        <v>10.610773</v>
      </c>
      <c r="M78" s="248">
        <v>10.897169999999999</v>
      </c>
      <c r="N78" s="248">
        <v>11.134333</v>
      </c>
      <c r="O78" s="248">
        <v>11.334555</v>
      </c>
      <c r="P78" s="248">
        <v>11.506138999999999</v>
      </c>
      <c r="Q78" s="248">
        <v>11.653103</v>
      </c>
      <c r="R78" s="248">
        <v>11.779125000000001</v>
      </c>
      <c r="S78" s="248">
        <v>11.888125</v>
      </c>
      <c r="T78" s="248">
        <v>11.984515</v>
      </c>
      <c r="U78" s="248">
        <v>12.067968</v>
      </c>
      <c r="V78" s="248">
        <v>12.136265</v>
      </c>
      <c r="W78" s="248">
        <v>12.199247</v>
      </c>
      <c r="X78" s="248">
        <v>12.267393999999999</v>
      </c>
      <c r="Y78" s="248">
        <v>12.331454000000001</v>
      </c>
      <c r="Z78" s="248">
        <v>12.394022</v>
      </c>
      <c r="AA78" s="248">
        <v>12.454836999999999</v>
      </c>
      <c r="AB78" s="248">
        <v>12.513719999999999</v>
      </c>
      <c r="AC78" s="248">
        <v>12.570817</v>
      </c>
      <c r="AD78" s="248">
        <v>12.626192</v>
      </c>
      <c r="AE78" s="248">
        <v>12.680126</v>
      </c>
      <c r="AF78" s="248">
        <v>12.733771000000001</v>
      </c>
      <c r="AG78" s="248">
        <v>12.786973</v>
      </c>
      <c r="AH78" s="248">
        <v>12.839748</v>
      </c>
      <c r="AI78" s="248">
        <v>12.892039</v>
      </c>
      <c r="AJ78" s="251">
        <v>2.4E-2</v>
      </c>
    </row>
    <row r="79" spans="1:36" x14ac:dyDescent="0.25">
      <c r="A79" s="248" t="s">
        <v>1984</v>
      </c>
      <c r="B79" s="248" t="s">
        <v>3861</v>
      </c>
      <c r="C79" s="248" t="s">
        <v>3862</v>
      </c>
      <c r="D79" s="248" t="s">
        <v>2470</v>
      </c>
      <c r="F79" s="248">
        <v>1.0154570000000001</v>
      </c>
      <c r="G79" s="248">
        <v>1.193254</v>
      </c>
      <c r="H79" s="248">
        <v>1.3319989999999999</v>
      </c>
      <c r="I79" s="248">
        <v>1.4406620000000001</v>
      </c>
      <c r="J79" s="248">
        <v>1.526116</v>
      </c>
      <c r="K79" s="248">
        <v>1.5941399999999999</v>
      </c>
      <c r="L79" s="248">
        <v>1.6489180000000001</v>
      </c>
      <c r="M79" s="248">
        <v>1.693424</v>
      </c>
      <c r="N79" s="248">
        <v>1.73028</v>
      </c>
      <c r="O79" s="248">
        <v>1.761395</v>
      </c>
      <c r="P79" s="248">
        <v>1.7880579999999999</v>
      </c>
      <c r="Q79" s="248">
        <v>1.810897</v>
      </c>
      <c r="R79" s="248">
        <v>1.830481</v>
      </c>
      <c r="S79" s="248">
        <v>1.8474200000000001</v>
      </c>
      <c r="T79" s="248">
        <v>1.862398</v>
      </c>
      <c r="U79" s="248">
        <v>1.875367</v>
      </c>
      <c r="V79" s="248">
        <v>1.8859809999999999</v>
      </c>
      <c r="W79" s="248">
        <v>1.8957679999999999</v>
      </c>
      <c r="X79" s="248">
        <v>1.906358</v>
      </c>
      <c r="Y79" s="248">
        <v>1.9163129999999999</v>
      </c>
      <c r="Z79" s="248">
        <v>1.9260360000000001</v>
      </c>
      <c r="AA79" s="248">
        <v>1.935487</v>
      </c>
      <c r="AB79" s="248">
        <v>1.9446369999999999</v>
      </c>
      <c r="AC79" s="248">
        <v>1.9535100000000001</v>
      </c>
      <c r="AD79" s="248">
        <v>1.9621150000000001</v>
      </c>
      <c r="AE79" s="248">
        <v>1.970496</v>
      </c>
      <c r="AF79" s="248">
        <v>1.9788330000000001</v>
      </c>
      <c r="AG79" s="248">
        <v>1.987101</v>
      </c>
      <c r="AH79" s="248">
        <v>1.9953019999999999</v>
      </c>
      <c r="AI79" s="248">
        <v>2.003428</v>
      </c>
      <c r="AJ79" s="251">
        <v>2.4E-2</v>
      </c>
    </row>
    <row r="80" spans="1:36" x14ac:dyDescent="0.25">
      <c r="A80" s="248" t="s">
        <v>3863</v>
      </c>
      <c r="B80" s="248" t="s">
        <v>3864</v>
      </c>
      <c r="C80" s="248" t="s">
        <v>3865</v>
      </c>
      <c r="D80" s="248" t="s">
        <v>2470</v>
      </c>
      <c r="F80" s="248">
        <v>5.5189979999999998</v>
      </c>
      <c r="G80" s="248">
        <v>6.485322</v>
      </c>
      <c r="H80" s="248">
        <v>7.2393989999999997</v>
      </c>
      <c r="I80" s="248">
        <v>7.8299849999999998</v>
      </c>
      <c r="J80" s="248">
        <v>8.2944259999999996</v>
      </c>
      <c r="K80" s="248">
        <v>8.6641340000000007</v>
      </c>
      <c r="L80" s="248">
        <v>8.9618549999999999</v>
      </c>
      <c r="M80" s="248">
        <v>9.2037460000000006</v>
      </c>
      <c r="N80" s="248">
        <v>9.4040529999999993</v>
      </c>
      <c r="O80" s="248">
        <v>9.5731599999999997</v>
      </c>
      <c r="P80" s="248">
        <v>9.7180809999999997</v>
      </c>
      <c r="Q80" s="248">
        <v>9.8422059999999991</v>
      </c>
      <c r="R80" s="248">
        <v>9.9486450000000008</v>
      </c>
      <c r="S80" s="248">
        <v>10.040706</v>
      </c>
      <c r="T80" s="248">
        <v>10.122116999999999</v>
      </c>
      <c r="U80" s="248">
        <v>10.192601</v>
      </c>
      <c r="V80" s="248">
        <v>10.250284000000001</v>
      </c>
      <c r="W80" s="248">
        <v>10.303478999999999</v>
      </c>
      <c r="X80" s="248">
        <v>10.361036</v>
      </c>
      <c r="Y80" s="248">
        <v>10.415141</v>
      </c>
      <c r="Z80" s="248">
        <v>10.467986</v>
      </c>
      <c r="AA80" s="248">
        <v>10.519349999999999</v>
      </c>
      <c r="AB80" s="248">
        <v>10.569082</v>
      </c>
      <c r="AC80" s="248">
        <v>10.617307</v>
      </c>
      <c r="AD80" s="248">
        <v>10.664077000000001</v>
      </c>
      <c r="AE80" s="248">
        <v>10.709630000000001</v>
      </c>
      <c r="AF80" s="248">
        <v>10.754937999999999</v>
      </c>
      <c r="AG80" s="248">
        <v>10.799872000000001</v>
      </c>
      <c r="AH80" s="248">
        <v>10.844446</v>
      </c>
      <c r="AI80" s="248">
        <v>10.888610999999999</v>
      </c>
      <c r="AJ80" s="251">
        <v>2.4E-2</v>
      </c>
    </row>
    <row r="81" spans="1:36" x14ac:dyDescent="0.25">
      <c r="A81" s="248" t="s">
        <v>3759</v>
      </c>
      <c r="B81" s="248" t="s">
        <v>3866</v>
      </c>
      <c r="C81" s="248" t="s">
        <v>3867</v>
      </c>
      <c r="D81" s="248" t="s">
        <v>2470</v>
      </c>
      <c r="F81" s="248">
        <v>0</v>
      </c>
      <c r="G81" s="248">
        <v>0</v>
      </c>
      <c r="H81" s="248">
        <v>0</v>
      </c>
      <c r="I81" s="248">
        <v>0</v>
      </c>
      <c r="J81" s="248">
        <v>0</v>
      </c>
      <c r="K81" s="248">
        <v>0</v>
      </c>
      <c r="L81" s="248">
        <v>0</v>
      </c>
      <c r="M81" s="248">
        <v>0</v>
      </c>
      <c r="N81" s="248">
        <v>0</v>
      </c>
      <c r="O81" s="248">
        <v>0</v>
      </c>
      <c r="P81" s="248">
        <v>0</v>
      </c>
      <c r="Q81" s="248">
        <v>0</v>
      </c>
      <c r="R81" s="248">
        <v>0</v>
      </c>
      <c r="S81" s="248">
        <v>0</v>
      </c>
      <c r="T81" s="248">
        <v>0</v>
      </c>
      <c r="U81" s="248">
        <v>0</v>
      </c>
      <c r="V81" s="248">
        <v>0</v>
      </c>
      <c r="W81" s="248">
        <v>0</v>
      </c>
      <c r="X81" s="248">
        <v>0</v>
      </c>
      <c r="Y81" s="248">
        <v>0</v>
      </c>
      <c r="Z81" s="248">
        <v>0</v>
      </c>
      <c r="AA81" s="248">
        <v>0</v>
      </c>
      <c r="AB81" s="248">
        <v>0</v>
      </c>
      <c r="AC81" s="248">
        <v>0</v>
      </c>
      <c r="AD81" s="248">
        <v>0</v>
      </c>
      <c r="AE81" s="248">
        <v>0</v>
      </c>
      <c r="AF81" s="248">
        <v>0</v>
      </c>
      <c r="AG81" s="248">
        <v>0</v>
      </c>
      <c r="AH81" s="248">
        <v>0</v>
      </c>
      <c r="AI81" s="248">
        <v>0</v>
      </c>
      <c r="AJ81" s="248" t="s">
        <v>102</v>
      </c>
    </row>
    <row r="82" spans="1:36" x14ac:dyDescent="0.25">
      <c r="A82" s="248" t="s">
        <v>3762</v>
      </c>
      <c r="B82" s="248" t="s">
        <v>3868</v>
      </c>
      <c r="C82" s="248" t="s">
        <v>3869</v>
      </c>
      <c r="D82" s="248" t="s">
        <v>2470</v>
      </c>
      <c r="F82" s="248">
        <v>0</v>
      </c>
      <c r="G82" s="248">
        <v>0</v>
      </c>
      <c r="H82" s="248">
        <v>0</v>
      </c>
      <c r="I82" s="248">
        <v>0</v>
      </c>
      <c r="J82" s="248">
        <v>0</v>
      </c>
      <c r="K82" s="248">
        <v>0</v>
      </c>
      <c r="L82" s="248">
        <v>0</v>
      </c>
      <c r="M82" s="248">
        <v>0</v>
      </c>
      <c r="N82" s="248">
        <v>0</v>
      </c>
      <c r="O82" s="248">
        <v>0</v>
      </c>
      <c r="P82" s="248">
        <v>0</v>
      </c>
      <c r="Q82" s="248">
        <v>0</v>
      </c>
      <c r="R82" s="248">
        <v>0</v>
      </c>
      <c r="S82" s="248">
        <v>0</v>
      </c>
      <c r="T82" s="248">
        <v>0</v>
      </c>
      <c r="U82" s="248">
        <v>0</v>
      </c>
      <c r="V82" s="248">
        <v>0</v>
      </c>
      <c r="W82" s="248">
        <v>0</v>
      </c>
      <c r="X82" s="248">
        <v>0</v>
      </c>
      <c r="Y82" s="248">
        <v>0</v>
      </c>
      <c r="Z82" s="248">
        <v>0</v>
      </c>
      <c r="AA82" s="248">
        <v>0</v>
      </c>
      <c r="AB82" s="248">
        <v>0</v>
      </c>
      <c r="AC82" s="248">
        <v>0</v>
      </c>
      <c r="AD82" s="248">
        <v>0</v>
      </c>
      <c r="AE82" s="248">
        <v>0</v>
      </c>
      <c r="AF82" s="248">
        <v>0</v>
      </c>
      <c r="AG82" s="248">
        <v>0</v>
      </c>
      <c r="AH82" s="248">
        <v>0</v>
      </c>
      <c r="AI82" s="248">
        <v>0</v>
      </c>
      <c r="AJ82" s="248" t="s">
        <v>102</v>
      </c>
    </row>
    <row r="83" spans="1:36" x14ac:dyDescent="0.25">
      <c r="A83" s="248" t="s">
        <v>3870</v>
      </c>
      <c r="B83" s="248" t="s">
        <v>3871</v>
      </c>
      <c r="C83" s="248" t="s">
        <v>3872</v>
      </c>
      <c r="D83" s="248" t="s">
        <v>2470</v>
      </c>
      <c r="F83" s="248">
        <v>12.477963000000001</v>
      </c>
      <c r="G83" s="248">
        <v>13.793504</v>
      </c>
      <c r="H83" s="248">
        <v>14.834682000000001</v>
      </c>
      <c r="I83" s="248">
        <v>15.666634999999999</v>
      </c>
      <c r="J83" s="248">
        <v>16.267980999999999</v>
      </c>
      <c r="K83" s="248">
        <v>16.741019999999999</v>
      </c>
      <c r="L83" s="248">
        <v>17.114504</v>
      </c>
      <c r="M83" s="248">
        <v>17.446342000000001</v>
      </c>
      <c r="N83" s="248">
        <v>17.72954</v>
      </c>
      <c r="O83" s="248">
        <v>18.047923999999998</v>
      </c>
      <c r="P83" s="248">
        <v>18.30442</v>
      </c>
      <c r="Q83" s="248">
        <v>18.707191000000002</v>
      </c>
      <c r="R83" s="248">
        <v>18.982341999999999</v>
      </c>
      <c r="S83" s="248">
        <v>19.165638000000001</v>
      </c>
      <c r="T83" s="248">
        <v>19.309871999999999</v>
      </c>
      <c r="U83" s="248">
        <v>19.448430999999999</v>
      </c>
      <c r="V83" s="248">
        <v>19.614402999999999</v>
      </c>
      <c r="W83" s="248">
        <v>19.795258</v>
      </c>
      <c r="X83" s="248">
        <v>19.957488999999999</v>
      </c>
      <c r="Y83" s="248">
        <v>20.208164</v>
      </c>
      <c r="Z83" s="248">
        <v>20.387131</v>
      </c>
      <c r="AA83" s="248">
        <v>20.583825999999998</v>
      </c>
      <c r="AB83" s="248">
        <v>20.784845000000001</v>
      </c>
      <c r="AC83" s="248">
        <v>20.966197999999999</v>
      </c>
      <c r="AD83" s="248">
        <v>21.179237000000001</v>
      </c>
      <c r="AE83" s="248">
        <v>21.441179000000002</v>
      </c>
      <c r="AF83" s="248">
        <v>21.690435000000001</v>
      </c>
      <c r="AG83" s="248">
        <v>21.909222</v>
      </c>
      <c r="AH83" s="248">
        <v>22.147282000000001</v>
      </c>
      <c r="AI83" s="248">
        <v>22.398439</v>
      </c>
      <c r="AJ83" s="251">
        <v>0.02</v>
      </c>
    </row>
    <row r="84" spans="1:36" x14ac:dyDescent="0.25">
      <c r="A84" s="248" t="s">
        <v>1984</v>
      </c>
      <c r="B84" s="248" t="s">
        <v>3873</v>
      </c>
      <c r="C84" s="248" t="s">
        <v>3874</v>
      </c>
      <c r="D84" s="248" t="s">
        <v>2470</v>
      </c>
      <c r="F84" s="248">
        <v>12.477963000000001</v>
      </c>
      <c r="G84" s="248">
        <v>13.793504</v>
      </c>
      <c r="H84" s="248">
        <v>14.834682000000001</v>
      </c>
      <c r="I84" s="248">
        <v>15.666634999999999</v>
      </c>
      <c r="J84" s="248">
        <v>16.267980999999999</v>
      </c>
      <c r="K84" s="248">
        <v>16.741019999999999</v>
      </c>
      <c r="L84" s="248">
        <v>17.114504</v>
      </c>
      <c r="M84" s="248">
        <v>17.446342000000001</v>
      </c>
      <c r="N84" s="248">
        <v>17.72954</v>
      </c>
      <c r="O84" s="248">
        <v>18.047923999999998</v>
      </c>
      <c r="P84" s="248">
        <v>18.30442</v>
      </c>
      <c r="Q84" s="248">
        <v>18.707191000000002</v>
      </c>
      <c r="R84" s="248">
        <v>18.982341999999999</v>
      </c>
      <c r="S84" s="248">
        <v>19.165638000000001</v>
      </c>
      <c r="T84" s="248">
        <v>19.309871999999999</v>
      </c>
      <c r="U84" s="248">
        <v>19.448430999999999</v>
      </c>
      <c r="V84" s="248">
        <v>19.614402999999999</v>
      </c>
      <c r="W84" s="248">
        <v>19.795258</v>
      </c>
      <c r="X84" s="248">
        <v>19.957488999999999</v>
      </c>
      <c r="Y84" s="248">
        <v>20.208164</v>
      </c>
      <c r="Z84" s="248">
        <v>20.387131</v>
      </c>
      <c r="AA84" s="248">
        <v>20.583825999999998</v>
      </c>
      <c r="AB84" s="248">
        <v>20.784845000000001</v>
      </c>
      <c r="AC84" s="248">
        <v>20.966197999999999</v>
      </c>
      <c r="AD84" s="248">
        <v>21.179237000000001</v>
      </c>
      <c r="AE84" s="248">
        <v>21.441179000000002</v>
      </c>
      <c r="AF84" s="248">
        <v>21.690435000000001</v>
      </c>
      <c r="AG84" s="248">
        <v>21.909222</v>
      </c>
      <c r="AH84" s="248">
        <v>22.147282000000001</v>
      </c>
      <c r="AI84" s="248">
        <v>22.398439</v>
      </c>
      <c r="AJ84" s="251">
        <v>0.02</v>
      </c>
    </row>
    <row r="85" spans="1:36" x14ac:dyDescent="0.25">
      <c r="A85" s="248" t="s">
        <v>3875</v>
      </c>
      <c r="B85" s="248" t="s">
        <v>3876</v>
      </c>
      <c r="C85" s="248" t="s">
        <v>3877</v>
      </c>
      <c r="D85" s="248" t="s">
        <v>2470</v>
      </c>
      <c r="F85" s="248">
        <v>16.301704000000001</v>
      </c>
      <c r="G85" s="248">
        <v>17.547011999999999</v>
      </c>
      <c r="H85" s="248">
        <v>18.622335</v>
      </c>
      <c r="I85" s="248">
        <v>19.491897999999999</v>
      </c>
      <c r="J85" s="248">
        <v>20.109976</v>
      </c>
      <c r="K85" s="248">
        <v>20.579369</v>
      </c>
      <c r="L85" s="248">
        <v>20.933679999999999</v>
      </c>
      <c r="M85" s="248">
        <v>21.270298</v>
      </c>
      <c r="N85" s="248">
        <v>21.569614000000001</v>
      </c>
      <c r="O85" s="248">
        <v>21.917065000000001</v>
      </c>
      <c r="P85" s="248">
        <v>22.215467</v>
      </c>
      <c r="Q85" s="248">
        <v>22.645309000000001</v>
      </c>
      <c r="R85" s="248">
        <v>22.982285999999998</v>
      </c>
      <c r="S85" s="248">
        <v>23.209263</v>
      </c>
      <c r="T85" s="248">
        <v>23.405518000000001</v>
      </c>
      <c r="U85" s="248">
        <v>23.604969000000001</v>
      </c>
      <c r="V85" s="248">
        <v>23.846478000000001</v>
      </c>
      <c r="W85" s="248">
        <v>24.105305000000001</v>
      </c>
      <c r="X85" s="248">
        <v>24.36289</v>
      </c>
      <c r="Y85" s="248">
        <v>24.704181999999999</v>
      </c>
      <c r="Z85" s="248">
        <v>24.970692</v>
      </c>
      <c r="AA85" s="248">
        <v>25.262255</v>
      </c>
      <c r="AB85" s="248">
        <v>25.560244000000001</v>
      </c>
      <c r="AC85" s="248">
        <v>25.848763999999999</v>
      </c>
      <c r="AD85" s="248">
        <v>26.188046</v>
      </c>
      <c r="AE85" s="248">
        <v>26.592486999999998</v>
      </c>
      <c r="AF85" s="248">
        <v>26.986263000000001</v>
      </c>
      <c r="AG85" s="248">
        <v>27.338573</v>
      </c>
      <c r="AH85" s="248">
        <v>27.711731</v>
      </c>
      <c r="AI85" s="248">
        <v>28.118931</v>
      </c>
      <c r="AJ85" s="251">
        <v>1.9E-2</v>
      </c>
    </row>
    <row r="86" spans="1:36" x14ac:dyDescent="0.25">
      <c r="A86" s="248" t="s">
        <v>1984</v>
      </c>
      <c r="B86" s="248" t="s">
        <v>3878</v>
      </c>
      <c r="C86" s="248" t="s">
        <v>3879</v>
      </c>
      <c r="D86" s="248" t="s">
        <v>2470</v>
      </c>
      <c r="F86" s="248">
        <v>5.1457280000000001</v>
      </c>
      <c r="G86" s="248">
        <v>5.4155300000000004</v>
      </c>
      <c r="H86" s="248">
        <v>5.6667259999999997</v>
      </c>
      <c r="I86" s="248">
        <v>5.8826809999999998</v>
      </c>
      <c r="J86" s="248">
        <v>6.0324710000000001</v>
      </c>
      <c r="K86" s="248">
        <v>6.1450709999999997</v>
      </c>
      <c r="L86" s="248">
        <v>6.2252260000000001</v>
      </c>
      <c r="M86" s="248">
        <v>6.3161719999999999</v>
      </c>
      <c r="N86" s="248">
        <v>6.4043400000000004</v>
      </c>
      <c r="O86" s="248">
        <v>6.5122450000000001</v>
      </c>
      <c r="P86" s="248">
        <v>6.6093140000000004</v>
      </c>
      <c r="Q86" s="248">
        <v>6.748399</v>
      </c>
      <c r="R86" s="248">
        <v>6.8689020000000003</v>
      </c>
      <c r="S86" s="248">
        <v>6.9505619999999997</v>
      </c>
      <c r="T86" s="248">
        <v>7.0213859999999997</v>
      </c>
      <c r="U86" s="248">
        <v>7.0946740000000004</v>
      </c>
      <c r="V86" s="248">
        <v>7.185988</v>
      </c>
      <c r="W86" s="248">
        <v>7.2829810000000004</v>
      </c>
      <c r="X86" s="248">
        <v>7.3823730000000003</v>
      </c>
      <c r="Y86" s="248">
        <v>7.5055540000000001</v>
      </c>
      <c r="Z86" s="248">
        <v>7.6054139999999997</v>
      </c>
      <c r="AA86" s="248">
        <v>7.7121620000000002</v>
      </c>
      <c r="AB86" s="248">
        <v>7.8212539999999997</v>
      </c>
      <c r="AC86" s="248">
        <v>7.9291010000000002</v>
      </c>
      <c r="AD86" s="248">
        <v>8.0552329999999994</v>
      </c>
      <c r="AE86" s="248">
        <v>8.2040240000000004</v>
      </c>
      <c r="AF86" s="248">
        <v>8.3485770000000006</v>
      </c>
      <c r="AG86" s="248">
        <v>8.4775720000000003</v>
      </c>
      <c r="AH86" s="248">
        <v>8.6149170000000002</v>
      </c>
      <c r="AI86" s="248">
        <v>8.7713579999999993</v>
      </c>
      <c r="AJ86" s="251">
        <v>1.9E-2</v>
      </c>
    </row>
    <row r="87" spans="1:36" x14ac:dyDescent="0.25">
      <c r="A87" s="248" t="s">
        <v>3863</v>
      </c>
      <c r="B87" s="248" t="s">
        <v>3880</v>
      </c>
      <c r="C87" s="248" t="s">
        <v>3881</v>
      </c>
      <c r="D87" s="248" t="s">
        <v>2470</v>
      </c>
      <c r="F87" s="248">
        <v>11.155976000000001</v>
      </c>
      <c r="G87" s="248">
        <v>12.131482999999999</v>
      </c>
      <c r="H87" s="248">
        <v>12.95561</v>
      </c>
      <c r="I87" s="248">
        <v>13.609216999999999</v>
      </c>
      <c r="J87" s="248">
        <v>14.077503999999999</v>
      </c>
      <c r="K87" s="248">
        <v>14.434298999999999</v>
      </c>
      <c r="L87" s="248">
        <v>14.708454</v>
      </c>
      <c r="M87" s="248">
        <v>14.954126</v>
      </c>
      <c r="N87" s="248">
        <v>15.165274</v>
      </c>
      <c r="O87" s="248">
        <v>15.404819</v>
      </c>
      <c r="P87" s="248">
        <v>15.606153000000001</v>
      </c>
      <c r="Q87" s="248">
        <v>15.896910999999999</v>
      </c>
      <c r="R87" s="248">
        <v>16.113384</v>
      </c>
      <c r="S87" s="248">
        <v>16.258700999999999</v>
      </c>
      <c r="T87" s="248">
        <v>16.384132000000001</v>
      </c>
      <c r="U87" s="248">
        <v>16.510296</v>
      </c>
      <c r="V87" s="248">
        <v>16.660488000000001</v>
      </c>
      <c r="W87" s="248">
        <v>16.822323000000001</v>
      </c>
      <c r="X87" s="248">
        <v>16.980516000000001</v>
      </c>
      <c r="Y87" s="248">
        <v>17.198626999999998</v>
      </c>
      <c r="Z87" s="248">
        <v>17.365276000000001</v>
      </c>
      <c r="AA87" s="248">
        <v>17.550093</v>
      </c>
      <c r="AB87" s="248">
        <v>17.738989</v>
      </c>
      <c r="AC87" s="248">
        <v>17.919661999999999</v>
      </c>
      <c r="AD87" s="248">
        <v>18.132812000000001</v>
      </c>
      <c r="AE87" s="248">
        <v>18.388463999999999</v>
      </c>
      <c r="AF87" s="248">
        <v>18.637688000000001</v>
      </c>
      <c r="AG87" s="248">
        <v>18.861000000000001</v>
      </c>
      <c r="AH87" s="248">
        <v>19.096814999999999</v>
      </c>
      <c r="AI87" s="248">
        <v>19.347572</v>
      </c>
      <c r="AJ87" s="251">
        <v>1.9E-2</v>
      </c>
    </row>
    <row r="88" spans="1:36" x14ac:dyDescent="0.25">
      <c r="A88" s="248" t="s">
        <v>3759</v>
      </c>
      <c r="B88" s="248" t="s">
        <v>3882</v>
      </c>
      <c r="C88" s="248" t="s">
        <v>3883</v>
      </c>
      <c r="D88" s="248" t="s">
        <v>2470</v>
      </c>
      <c r="F88" s="248">
        <v>0</v>
      </c>
      <c r="G88" s="248">
        <v>0</v>
      </c>
      <c r="H88" s="248">
        <v>0</v>
      </c>
      <c r="I88" s="248">
        <v>0</v>
      </c>
      <c r="J88" s="248">
        <v>0</v>
      </c>
      <c r="K88" s="248">
        <v>0</v>
      </c>
      <c r="L88" s="248">
        <v>0</v>
      </c>
      <c r="M88" s="248">
        <v>0</v>
      </c>
      <c r="N88" s="248">
        <v>0</v>
      </c>
      <c r="O88" s="248">
        <v>0</v>
      </c>
      <c r="P88" s="248">
        <v>0</v>
      </c>
      <c r="Q88" s="248">
        <v>0</v>
      </c>
      <c r="R88" s="248">
        <v>0</v>
      </c>
      <c r="S88" s="248">
        <v>0</v>
      </c>
      <c r="T88" s="248">
        <v>0</v>
      </c>
      <c r="U88" s="248">
        <v>0</v>
      </c>
      <c r="V88" s="248">
        <v>0</v>
      </c>
      <c r="W88" s="248">
        <v>0</v>
      </c>
      <c r="X88" s="248">
        <v>0</v>
      </c>
      <c r="Y88" s="248">
        <v>0</v>
      </c>
      <c r="Z88" s="248">
        <v>0</v>
      </c>
      <c r="AA88" s="248">
        <v>0</v>
      </c>
      <c r="AB88" s="248">
        <v>0</v>
      </c>
      <c r="AC88" s="248">
        <v>0</v>
      </c>
      <c r="AD88" s="248">
        <v>0</v>
      </c>
      <c r="AE88" s="248">
        <v>0</v>
      </c>
      <c r="AF88" s="248">
        <v>0</v>
      </c>
      <c r="AG88" s="248">
        <v>0</v>
      </c>
      <c r="AH88" s="248">
        <v>0</v>
      </c>
      <c r="AI88" s="248">
        <v>0</v>
      </c>
      <c r="AJ88" s="248" t="s">
        <v>102</v>
      </c>
    </row>
    <row r="89" spans="1:36" x14ac:dyDescent="0.25">
      <c r="A89" s="248" t="s">
        <v>3762</v>
      </c>
      <c r="B89" s="248" t="s">
        <v>3884</v>
      </c>
      <c r="C89" s="248" t="s">
        <v>3885</v>
      </c>
      <c r="D89" s="248" t="s">
        <v>2470</v>
      </c>
      <c r="F89" s="248">
        <v>0</v>
      </c>
      <c r="G89" s="248">
        <v>0</v>
      </c>
      <c r="H89" s="248">
        <v>0</v>
      </c>
      <c r="I89" s="248">
        <v>0</v>
      </c>
      <c r="J89" s="248">
        <v>0</v>
      </c>
      <c r="K89" s="248">
        <v>0</v>
      </c>
      <c r="L89" s="248">
        <v>0</v>
      </c>
      <c r="M89" s="248">
        <v>0</v>
      </c>
      <c r="N89" s="248">
        <v>0</v>
      </c>
      <c r="O89" s="248">
        <v>0</v>
      </c>
      <c r="P89" s="248">
        <v>0</v>
      </c>
      <c r="Q89" s="248">
        <v>0</v>
      </c>
      <c r="R89" s="248">
        <v>0</v>
      </c>
      <c r="S89" s="248">
        <v>0</v>
      </c>
      <c r="T89" s="248">
        <v>0</v>
      </c>
      <c r="U89" s="248">
        <v>0</v>
      </c>
      <c r="V89" s="248">
        <v>0</v>
      </c>
      <c r="W89" s="248">
        <v>0</v>
      </c>
      <c r="X89" s="248">
        <v>0</v>
      </c>
      <c r="Y89" s="248">
        <v>0</v>
      </c>
      <c r="Z89" s="248">
        <v>0</v>
      </c>
      <c r="AA89" s="248">
        <v>0</v>
      </c>
      <c r="AB89" s="248">
        <v>0</v>
      </c>
      <c r="AC89" s="248">
        <v>0</v>
      </c>
      <c r="AD89" s="248">
        <v>0</v>
      </c>
      <c r="AE89" s="248">
        <v>0</v>
      </c>
      <c r="AF89" s="248">
        <v>0</v>
      </c>
      <c r="AG89" s="248">
        <v>0</v>
      </c>
      <c r="AH89" s="248">
        <v>0</v>
      </c>
      <c r="AI89" s="248">
        <v>0</v>
      </c>
      <c r="AJ89" s="248" t="s">
        <v>102</v>
      </c>
    </row>
    <row r="90" spans="1:36" x14ac:dyDescent="0.25">
      <c r="A90" s="248" t="s">
        <v>384</v>
      </c>
      <c r="B90" s="248" t="s">
        <v>3886</v>
      </c>
      <c r="C90" s="248" t="s">
        <v>3887</v>
      </c>
      <c r="D90" s="248" t="s">
        <v>2470</v>
      </c>
      <c r="F90" s="248">
        <v>202.60760500000001</v>
      </c>
      <c r="G90" s="248">
        <v>202.67034899999999</v>
      </c>
      <c r="H90" s="248">
        <v>202.301987</v>
      </c>
      <c r="I90" s="248">
        <v>202.25782799999999</v>
      </c>
      <c r="J90" s="248">
        <v>201.53964199999999</v>
      </c>
      <c r="K90" s="248">
        <v>200.46554599999999</v>
      </c>
      <c r="L90" s="248">
        <v>198.82484400000001</v>
      </c>
      <c r="M90" s="248">
        <v>197.571091</v>
      </c>
      <c r="N90" s="248">
        <v>196.387146</v>
      </c>
      <c r="O90" s="248">
        <v>195.37728899999999</v>
      </c>
      <c r="P90" s="248">
        <v>194.215317</v>
      </c>
      <c r="Q90" s="248">
        <v>193.45500200000001</v>
      </c>
      <c r="R90" s="248">
        <v>192.654022</v>
      </c>
      <c r="S90" s="248">
        <v>191.35882599999999</v>
      </c>
      <c r="T90" s="248">
        <v>190.01480100000001</v>
      </c>
      <c r="U90" s="248">
        <v>188.70800800000001</v>
      </c>
      <c r="V90" s="248">
        <v>187.69018600000001</v>
      </c>
      <c r="W90" s="248">
        <v>186.74340799999999</v>
      </c>
      <c r="X90" s="248">
        <v>185.896637</v>
      </c>
      <c r="Y90" s="248">
        <v>185.16184999999999</v>
      </c>
      <c r="Z90" s="248">
        <v>184.171997</v>
      </c>
      <c r="AA90" s="248">
        <v>183.248672</v>
      </c>
      <c r="AB90" s="248">
        <v>182.37503100000001</v>
      </c>
      <c r="AC90" s="248">
        <v>181.53639200000001</v>
      </c>
      <c r="AD90" s="248">
        <v>180.866623</v>
      </c>
      <c r="AE90" s="248">
        <v>180.416855</v>
      </c>
      <c r="AF90" s="248">
        <v>179.85386700000001</v>
      </c>
      <c r="AG90" s="248">
        <v>179.120789</v>
      </c>
      <c r="AH90" s="248">
        <v>178.56260700000001</v>
      </c>
      <c r="AI90" s="248">
        <v>178.36497499999999</v>
      </c>
      <c r="AJ90" s="251">
        <v>-4.0000000000000001E-3</v>
      </c>
    </row>
    <row r="91" spans="1:36" x14ac:dyDescent="0.25">
      <c r="A91" s="248" t="s">
        <v>3888</v>
      </c>
      <c r="B91" s="248" t="s">
        <v>3889</v>
      </c>
      <c r="C91" s="248" t="s">
        <v>3890</v>
      </c>
      <c r="D91" s="248" t="s">
        <v>2470</v>
      </c>
      <c r="F91" s="248">
        <v>163.685654</v>
      </c>
      <c r="G91" s="248">
        <v>163.47460899999999</v>
      </c>
      <c r="H91" s="248">
        <v>162.914886</v>
      </c>
      <c r="I91" s="248">
        <v>162.61544799999999</v>
      </c>
      <c r="J91" s="248">
        <v>161.77375799999999</v>
      </c>
      <c r="K91" s="248">
        <v>160.647415</v>
      </c>
      <c r="L91" s="248">
        <v>159.06926000000001</v>
      </c>
      <c r="M91" s="248">
        <v>157.803223</v>
      </c>
      <c r="N91" s="248">
        <v>156.59487899999999</v>
      </c>
      <c r="O91" s="248">
        <v>155.526993</v>
      </c>
      <c r="P91" s="248">
        <v>154.33966100000001</v>
      </c>
      <c r="Q91" s="248">
        <v>153.472824</v>
      </c>
      <c r="R91" s="248">
        <v>152.57455400000001</v>
      </c>
      <c r="S91" s="248">
        <v>151.28649899999999</v>
      </c>
      <c r="T91" s="248">
        <v>149.962189</v>
      </c>
      <c r="U91" s="248">
        <v>148.669678</v>
      </c>
      <c r="V91" s="248">
        <v>147.60678100000001</v>
      </c>
      <c r="W91" s="248">
        <v>146.601257</v>
      </c>
      <c r="X91" s="248">
        <v>145.675522</v>
      </c>
      <c r="Y91" s="248">
        <v>144.83853099999999</v>
      </c>
      <c r="Z91" s="248">
        <v>143.80323799999999</v>
      </c>
      <c r="AA91" s="248">
        <v>142.821381</v>
      </c>
      <c r="AB91" s="248">
        <v>141.879593</v>
      </c>
      <c r="AC91" s="248">
        <v>140.96629300000001</v>
      </c>
      <c r="AD91" s="248">
        <v>140.185089</v>
      </c>
      <c r="AE91" s="248">
        <v>139.57482899999999</v>
      </c>
      <c r="AF91" s="248">
        <v>138.877274</v>
      </c>
      <c r="AG91" s="248">
        <v>138.049072</v>
      </c>
      <c r="AH91" s="248">
        <v>137.35638399999999</v>
      </c>
      <c r="AI91" s="248">
        <v>136.940979</v>
      </c>
      <c r="AJ91" s="251">
        <v>-6.0000000000000001E-3</v>
      </c>
    </row>
    <row r="92" spans="1:36" x14ac:dyDescent="0.25">
      <c r="A92" s="248" t="s">
        <v>3706</v>
      </c>
      <c r="B92" s="248" t="s">
        <v>3891</v>
      </c>
      <c r="C92" s="248" t="s">
        <v>3892</v>
      </c>
      <c r="D92" s="248" t="s">
        <v>2470</v>
      </c>
      <c r="F92" s="248">
        <v>38.921951</v>
      </c>
      <c r="G92" s="248">
        <v>39.195743999999998</v>
      </c>
      <c r="H92" s="248">
        <v>39.387096</v>
      </c>
      <c r="I92" s="248">
        <v>39.642375999999999</v>
      </c>
      <c r="J92" s="248">
        <v>39.765881</v>
      </c>
      <c r="K92" s="248">
        <v>39.818134000000001</v>
      </c>
      <c r="L92" s="248">
        <v>39.755580999999999</v>
      </c>
      <c r="M92" s="248">
        <v>39.767871999999997</v>
      </c>
      <c r="N92" s="248">
        <v>39.792267000000002</v>
      </c>
      <c r="O92" s="248">
        <v>39.850287999999999</v>
      </c>
      <c r="P92" s="248">
        <v>39.875660000000003</v>
      </c>
      <c r="Q92" s="248">
        <v>39.982182000000002</v>
      </c>
      <c r="R92" s="248">
        <v>40.079464000000002</v>
      </c>
      <c r="S92" s="248">
        <v>40.072322999999997</v>
      </c>
      <c r="T92" s="248">
        <v>40.052605</v>
      </c>
      <c r="U92" s="248">
        <v>40.038333999999999</v>
      </c>
      <c r="V92" s="248">
        <v>40.083396999999998</v>
      </c>
      <c r="W92" s="248">
        <v>40.142150999999998</v>
      </c>
      <c r="X92" s="248">
        <v>40.221114999999998</v>
      </c>
      <c r="Y92" s="248">
        <v>40.323318</v>
      </c>
      <c r="Z92" s="248">
        <v>40.368763000000001</v>
      </c>
      <c r="AA92" s="248">
        <v>40.427295999999998</v>
      </c>
      <c r="AB92" s="248">
        <v>40.495441</v>
      </c>
      <c r="AC92" s="248">
        <v>40.570098999999999</v>
      </c>
      <c r="AD92" s="248">
        <v>40.681530000000002</v>
      </c>
      <c r="AE92" s="248">
        <v>40.842022</v>
      </c>
      <c r="AF92" s="248">
        <v>40.976593000000001</v>
      </c>
      <c r="AG92" s="248">
        <v>41.071716000000002</v>
      </c>
      <c r="AH92" s="248">
        <v>41.206226000000001</v>
      </c>
      <c r="AI92" s="248">
        <v>41.423999999999999</v>
      </c>
      <c r="AJ92" s="251">
        <v>2E-3</v>
      </c>
    </row>
    <row r="93" spans="1:36" x14ac:dyDescent="0.25">
      <c r="A93" s="248" t="s">
        <v>389</v>
      </c>
      <c r="B93" s="248" t="s">
        <v>3893</v>
      </c>
      <c r="C93" s="248" t="s">
        <v>3894</v>
      </c>
      <c r="D93" s="248" t="s">
        <v>2470</v>
      </c>
      <c r="F93" s="248">
        <v>125.034561</v>
      </c>
      <c r="G93" s="248">
        <v>126.333389</v>
      </c>
      <c r="H93" s="248">
        <v>127.051025</v>
      </c>
      <c r="I93" s="248">
        <v>127.568619</v>
      </c>
      <c r="J93" s="248">
        <v>127.841385</v>
      </c>
      <c r="K93" s="248">
        <v>128.109161</v>
      </c>
      <c r="L93" s="248">
        <v>128.131821</v>
      </c>
      <c r="M93" s="248">
        <v>128.17013499999999</v>
      </c>
      <c r="N93" s="248">
        <v>128.20394899999999</v>
      </c>
      <c r="O93" s="248">
        <v>128.19549599999999</v>
      </c>
      <c r="P93" s="248">
        <v>128.16146900000001</v>
      </c>
      <c r="Q93" s="248">
        <v>128.16503900000001</v>
      </c>
      <c r="R93" s="248">
        <v>128.19001800000001</v>
      </c>
      <c r="S93" s="248">
        <v>128.088257</v>
      </c>
      <c r="T93" s="248">
        <v>127.912575</v>
      </c>
      <c r="U93" s="248">
        <v>127.748581</v>
      </c>
      <c r="V93" s="248">
        <v>127.630478</v>
      </c>
      <c r="W93" s="248">
        <v>127.58284</v>
      </c>
      <c r="X93" s="248">
        <v>127.601418</v>
      </c>
      <c r="Y93" s="248">
        <v>127.64003</v>
      </c>
      <c r="Z93" s="248">
        <v>127.662811</v>
      </c>
      <c r="AA93" s="248">
        <v>127.659431</v>
      </c>
      <c r="AB93" s="248">
        <v>127.643906</v>
      </c>
      <c r="AC93" s="248">
        <v>127.614059</v>
      </c>
      <c r="AD93" s="248">
        <v>127.559479</v>
      </c>
      <c r="AE93" s="248">
        <v>127.548615</v>
      </c>
      <c r="AF93" s="248">
        <v>127.539215</v>
      </c>
      <c r="AG93" s="248">
        <v>127.51091</v>
      </c>
      <c r="AH93" s="248">
        <v>127.52413199999999</v>
      </c>
      <c r="AI93" s="248">
        <v>127.529572</v>
      </c>
      <c r="AJ93" s="251">
        <v>1E-3</v>
      </c>
    </row>
    <row r="94" spans="1:36" x14ac:dyDescent="0.25">
      <c r="A94" s="248" t="s">
        <v>391</v>
      </c>
      <c r="B94" s="248" t="s">
        <v>3895</v>
      </c>
      <c r="C94" s="248" t="s">
        <v>3896</v>
      </c>
      <c r="D94" s="248" t="s">
        <v>2470</v>
      </c>
      <c r="F94" s="248">
        <v>747.91564900000003</v>
      </c>
      <c r="G94" s="248">
        <v>699.222351</v>
      </c>
      <c r="H94" s="248">
        <v>679.98339799999997</v>
      </c>
      <c r="I94" s="248">
        <v>663.084473</v>
      </c>
      <c r="J94" s="248">
        <v>651.87914999999998</v>
      </c>
      <c r="K94" s="248">
        <v>638.84497099999999</v>
      </c>
      <c r="L94" s="248">
        <v>622.07836899999995</v>
      </c>
      <c r="M94" s="248">
        <v>627.26721199999997</v>
      </c>
      <c r="N94" s="248">
        <v>621.32171600000004</v>
      </c>
      <c r="O94" s="248">
        <v>611.93481399999996</v>
      </c>
      <c r="P94" s="248">
        <v>608.225281</v>
      </c>
      <c r="Q94" s="248">
        <v>611.03344700000002</v>
      </c>
      <c r="R94" s="248">
        <v>613.15045199999997</v>
      </c>
      <c r="S94" s="248">
        <v>603.66564900000003</v>
      </c>
      <c r="T94" s="248">
        <v>601.21069299999999</v>
      </c>
      <c r="U94" s="248">
        <v>602.07238800000005</v>
      </c>
      <c r="V94" s="248">
        <v>608.08264199999996</v>
      </c>
      <c r="W94" s="248">
        <v>614.80841099999998</v>
      </c>
      <c r="X94" s="248">
        <v>620.77978499999995</v>
      </c>
      <c r="Y94" s="248">
        <v>626.37329099999999</v>
      </c>
      <c r="Z94" s="248">
        <v>629.80364999999995</v>
      </c>
      <c r="AA94" s="248">
        <v>635.45318599999996</v>
      </c>
      <c r="AB94" s="248">
        <v>639.785706</v>
      </c>
      <c r="AC94" s="248">
        <v>646.99542199999996</v>
      </c>
      <c r="AD94" s="248">
        <v>645.08941700000003</v>
      </c>
      <c r="AE94" s="248">
        <v>648.41216999999995</v>
      </c>
      <c r="AF94" s="248">
        <v>656.76415999999995</v>
      </c>
      <c r="AG94" s="248">
        <v>665.00036599999999</v>
      </c>
      <c r="AH94" s="248">
        <v>672.35607900000002</v>
      </c>
      <c r="AI94" s="248">
        <v>677.73187299999995</v>
      </c>
      <c r="AJ94" s="251">
        <v>-3.0000000000000001E-3</v>
      </c>
    </row>
    <row r="95" spans="1:36" x14ac:dyDescent="0.25">
      <c r="A95" s="248" t="s">
        <v>393</v>
      </c>
      <c r="B95" s="248" t="s">
        <v>3897</v>
      </c>
      <c r="C95" s="248" t="s">
        <v>3898</v>
      </c>
      <c r="D95" s="248" t="s">
        <v>2470</v>
      </c>
      <c r="F95" s="248">
        <v>26244.806640999999</v>
      </c>
      <c r="G95" s="248">
        <v>26975.708984000001</v>
      </c>
      <c r="H95" s="248">
        <v>27274.701172000001</v>
      </c>
      <c r="I95" s="248">
        <v>27173.480468999998</v>
      </c>
      <c r="J95" s="248">
        <v>27080.394531000002</v>
      </c>
      <c r="K95" s="248">
        <v>26925.607422000001</v>
      </c>
      <c r="L95" s="248">
        <v>26709.462890999999</v>
      </c>
      <c r="M95" s="248">
        <v>26548.693359000001</v>
      </c>
      <c r="N95" s="248">
        <v>26369.65625</v>
      </c>
      <c r="O95" s="248">
        <v>26230.953125</v>
      </c>
      <c r="P95" s="248">
        <v>26111.044922000001</v>
      </c>
      <c r="Q95" s="248">
        <v>26006.732422000001</v>
      </c>
      <c r="R95" s="248">
        <v>25910.369140999999</v>
      </c>
      <c r="S95" s="248">
        <v>25767.394531000002</v>
      </c>
      <c r="T95" s="248">
        <v>25653.138672000001</v>
      </c>
      <c r="U95" s="248">
        <v>25561.289062</v>
      </c>
      <c r="V95" s="248">
        <v>25507.443359000001</v>
      </c>
      <c r="W95" s="248">
        <v>25474.335938</v>
      </c>
      <c r="X95" s="248">
        <v>25480.076172000001</v>
      </c>
      <c r="Y95" s="248">
        <v>25496.828125</v>
      </c>
      <c r="Z95" s="248">
        <v>25518.642577999999</v>
      </c>
      <c r="AA95" s="248">
        <v>25568.271484000001</v>
      </c>
      <c r="AB95" s="248">
        <v>25623.419922000001</v>
      </c>
      <c r="AC95" s="248">
        <v>25681.949218999998</v>
      </c>
      <c r="AD95" s="248">
        <v>25758.699218999998</v>
      </c>
      <c r="AE95" s="248">
        <v>25883.232422000001</v>
      </c>
      <c r="AF95" s="248">
        <v>26014.853515999999</v>
      </c>
      <c r="AG95" s="248">
        <v>26131.515625</v>
      </c>
      <c r="AH95" s="248">
        <v>26263.519531000002</v>
      </c>
      <c r="AI95" s="248">
        <v>26454.951172000001</v>
      </c>
      <c r="AJ95" s="251">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9D54-27B5-40B6-87A1-E0CED9DE7080}">
  <dimension ref="A1:AG4402"/>
  <sheetViews>
    <sheetView topLeftCell="B86" workbookViewId="0">
      <selection activeCell="P119" sqref="P119"/>
    </sheetView>
  </sheetViews>
  <sheetFormatPr defaultColWidth="8.7109375" defaultRowHeight="15" x14ac:dyDescent="0.25"/>
  <cols>
    <col min="1" max="1" width="21.42578125" style="224" hidden="1" customWidth="1"/>
    <col min="2" max="2" width="46.7109375" style="224" customWidth="1"/>
    <col min="3" max="16384" width="8.7109375" style="224"/>
  </cols>
  <sheetData>
    <row r="1" spans="1:33" ht="15" customHeight="1" x14ac:dyDescent="0.25">
      <c r="B1" s="155" t="s">
        <v>2090</v>
      </c>
    </row>
    <row r="2" spans="1:33" ht="15" customHeight="1" x14ac:dyDescent="0.25"/>
    <row r="3" spans="1:33" ht="15" customHeight="1" x14ac:dyDescent="0.25">
      <c r="C3" s="157" t="s">
        <v>85</v>
      </c>
      <c r="D3" s="157" t="s">
        <v>2091</v>
      </c>
      <c r="E3" s="37"/>
      <c r="F3" s="37"/>
      <c r="G3" s="37"/>
    </row>
    <row r="4" spans="1:33" ht="15" customHeight="1" x14ac:dyDescent="0.25">
      <c r="C4" s="157" t="s">
        <v>86</v>
      </c>
      <c r="D4" s="157" t="s">
        <v>2092</v>
      </c>
      <c r="E4" s="37"/>
      <c r="F4" s="37"/>
      <c r="G4" s="157" t="s">
        <v>2093</v>
      </c>
    </row>
    <row r="5" spans="1:33" ht="15" customHeight="1" x14ac:dyDescent="0.25">
      <c r="C5" s="157" t="s">
        <v>88</v>
      </c>
      <c r="D5" s="157" t="s">
        <v>2094</v>
      </c>
      <c r="E5" s="37"/>
      <c r="F5" s="37"/>
      <c r="G5" s="37"/>
    </row>
    <row r="6" spans="1:33" ht="15" customHeight="1" x14ac:dyDescent="0.25">
      <c r="C6" s="157" t="s">
        <v>89</v>
      </c>
      <c r="D6" s="37"/>
      <c r="E6" s="157" t="s">
        <v>2095</v>
      </c>
      <c r="F6" s="37"/>
      <c r="G6" s="37"/>
    </row>
    <row r="7" spans="1:33" ht="12" customHeight="1" x14ac:dyDescent="0.25"/>
    <row r="8" spans="1:33" ht="12" customHeight="1" x14ac:dyDescent="0.25"/>
    <row r="9" spans="1:33" ht="12" customHeight="1" x14ac:dyDescent="0.25"/>
    <row r="10" spans="1:33" ht="15" customHeight="1" x14ac:dyDescent="0.25">
      <c r="A10" s="38" t="s">
        <v>259</v>
      </c>
      <c r="B10" s="159" t="s">
        <v>2165</v>
      </c>
      <c r="AG10" s="228" t="s">
        <v>2096</v>
      </c>
    </row>
    <row r="11" spans="1:33" ht="15" customHeight="1" x14ac:dyDescent="0.25">
      <c r="B11" s="155" t="s">
        <v>237</v>
      </c>
      <c r="AG11" s="228" t="s">
        <v>2097</v>
      </c>
    </row>
    <row r="12" spans="1:33"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28" t="s">
        <v>2098</v>
      </c>
    </row>
    <row r="13" spans="1:33" ht="15" customHeight="1" thickBot="1" x14ac:dyDescent="0.3">
      <c r="B13" s="156" t="s">
        <v>260</v>
      </c>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230" t="s">
        <v>2099</v>
      </c>
    </row>
    <row r="14" spans="1:33" ht="15" customHeight="1" thickTop="1" x14ac:dyDescent="0.25">
      <c r="AG14" s="231"/>
    </row>
    <row r="15" spans="1:33" ht="15" customHeight="1" x14ac:dyDescent="0.25">
      <c r="A15" s="38" t="s">
        <v>261</v>
      </c>
      <c r="B15" s="162" t="s">
        <v>262</v>
      </c>
      <c r="C15" s="232">
        <f>'AEO T36 Pipelines 2022 Raw'!F6</f>
        <v>14206.475586</v>
      </c>
      <c r="D15" s="232">
        <f>'AEO T36 Pipelines 2022 Raw'!G6</f>
        <v>14469.706055000001</v>
      </c>
      <c r="E15" s="232">
        <f>'AEO T36 Pipelines 2022 Raw'!H6</f>
        <v>14659.186523</v>
      </c>
      <c r="F15" s="232">
        <f>'AEO T36 Pipelines 2022 Raw'!I6</f>
        <v>14598.366211</v>
      </c>
      <c r="G15" s="232">
        <f>'AEO T36 Pipelines 2022 Raw'!J6</f>
        <v>14503.465819999999</v>
      </c>
      <c r="H15" s="232">
        <f>'AEO T36 Pipelines 2022 Raw'!K6</f>
        <v>14388.079102</v>
      </c>
      <c r="I15" s="232">
        <f>'AEO T36 Pipelines 2022 Raw'!L6</f>
        <v>14257.59375</v>
      </c>
      <c r="J15" s="232">
        <f>'AEO T36 Pipelines 2022 Raw'!M6</f>
        <v>14127.342773</v>
      </c>
      <c r="K15" s="232">
        <f>'AEO T36 Pipelines 2022 Raw'!N6</f>
        <v>14007.594727</v>
      </c>
      <c r="L15" s="232">
        <f>'AEO T36 Pipelines 2022 Raw'!O6</f>
        <v>13914.635742</v>
      </c>
      <c r="M15" s="232">
        <f>'AEO T36 Pipelines 2022 Raw'!P6</f>
        <v>13845.854492</v>
      </c>
      <c r="N15" s="232">
        <f>'AEO T36 Pipelines 2022 Raw'!Q6</f>
        <v>13759.978515999999</v>
      </c>
      <c r="O15" s="232">
        <f>'AEO T36 Pipelines 2022 Raw'!R6</f>
        <v>13698.15625</v>
      </c>
      <c r="P15" s="232">
        <f>'AEO T36 Pipelines 2022 Raw'!S6</f>
        <v>13630.535156</v>
      </c>
      <c r="Q15" s="232">
        <f>'AEO T36 Pipelines 2022 Raw'!T6</f>
        <v>13554.654296999999</v>
      </c>
      <c r="R15" s="232">
        <f>'AEO T36 Pipelines 2022 Raw'!U6</f>
        <v>13488.896484000001</v>
      </c>
      <c r="S15" s="232">
        <f>'AEO T36 Pipelines 2022 Raw'!V6</f>
        <v>13438.96875</v>
      </c>
      <c r="T15" s="232">
        <f>'AEO T36 Pipelines 2022 Raw'!W6</f>
        <v>13402.264648</v>
      </c>
      <c r="U15" s="232">
        <f>'AEO T36 Pipelines 2022 Raw'!X6</f>
        <v>13387.21875</v>
      </c>
      <c r="V15" s="232">
        <f>'AEO T36 Pipelines 2022 Raw'!Y6</f>
        <v>13385.815430000001</v>
      </c>
      <c r="W15" s="232">
        <f>'AEO T36 Pipelines 2022 Raw'!Z6</f>
        <v>13388.273438</v>
      </c>
      <c r="X15" s="232">
        <f>'AEO T36 Pipelines 2022 Raw'!AA6</f>
        <v>13398.570312</v>
      </c>
      <c r="Y15" s="232">
        <f>'AEO T36 Pipelines 2022 Raw'!AB6</f>
        <v>13413.080078000001</v>
      </c>
      <c r="Z15" s="232">
        <f>'AEO T36 Pipelines 2022 Raw'!AC6</f>
        <v>13442.636719</v>
      </c>
      <c r="AA15" s="232">
        <f>'AEO T36 Pipelines 2022 Raw'!AD6</f>
        <v>13485.065430000001</v>
      </c>
      <c r="AB15" s="232">
        <f>'AEO T36 Pipelines 2022 Raw'!AE6</f>
        <v>13548.4375</v>
      </c>
      <c r="AC15" s="232">
        <f>'AEO T36 Pipelines 2022 Raw'!AF6</f>
        <v>13625.166015999999</v>
      </c>
      <c r="AD15" s="232">
        <f>'AEO T36 Pipelines 2022 Raw'!AG6</f>
        <v>13705.438477</v>
      </c>
      <c r="AE15" s="232">
        <f>'AEO T36 Pipelines 2022 Raw'!AH6</f>
        <v>13792.852539</v>
      </c>
      <c r="AF15" s="232">
        <f>'AEO T36 Pipelines 2022 Raw'!AI6</f>
        <v>13901.683594</v>
      </c>
      <c r="AG15" s="254">
        <f>'AEO T36 Pipelines 2022 Raw'!AJ6</f>
        <v>-1E-3</v>
      </c>
    </row>
    <row r="16" spans="1:33" ht="15" customHeight="1" x14ac:dyDescent="0.25">
      <c r="A16" s="38" t="s">
        <v>263</v>
      </c>
      <c r="B16" s="163" t="s">
        <v>264</v>
      </c>
      <c r="C16" s="169">
        <f>'AEO T36 Pipelines 2022 Raw'!F7</f>
        <v>14100.057617</v>
      </c>
      <c r="D16" s="169">
        <f>'AEO T36 Pipelines 2022 Raw'!G7</f>
        <v>14350.540039</v>
      </c>
      <c r="E16" s="169">
        <f>'AEO T36 Pipelines 2022 Raw'!H7</f>
        <v>14526.872069999999</v>
      </c>
      <c r="F16" s="169">
        <f>'AEO T36 Pipelines 2022 Raw'!I7</f>
        <v>14455.3125</v>
      </c>
      <c r="G16" s="169">
        <f>'AEO T36 Pipelines 2022 Raw'!J7</f>
        <v>14349.235352</v>
      </c>
      <c r="H16" s="169">
        <f>'AEO T36 Pipelines 2022 Raw'!K7</f>
        <v>14222.809569999999</v>
      </c>
      <c r="I16" s="169">
        <f>'AEO T36 Pipelines 2022 Raw'!L7</f>
        <v>14081.569336</v>
      </c>
      <c r="J16" s="169">
        <f>'AEO T36 Pipelines 2022 Raw'!M7</f>
        <v>13940.828125</v>
      </c>
      <c r="K16" s="169">
        <f>'AEO T36 Pipelines 2022 Raw'!N7</f>
        <v>13810.486328000001</v>
      </c>
      <c r="L16" s="169">
        <f>'AEO T36 Pipelines 2022 Raw'!O7</f>
        <v>13706.733398</v>
      </c>
      <c r="M16" s="169">
        <f>'AEO T36 Pipelines 2022 Raw'!P7</f>
        <v>13626.414062</v>
      </c>
      <c r="N16" s="169">
        <f>'AEO T36 Pipelines 2022 Raw'!Q7</f>
        <v>13529.548828000001</v>
      </c>
      <c r="O16" s="169">
        <f>'AEO T36 Pipelines 2022 Raw'!R7</f>
        <v>13456.410156</v>
      </c>
      <c r="P16" s="169">
        <f>'AEO T36 Pipelines 2022 Raw'!S7</f>
        <v>13377.474609000001</v>
      </c>
      <c r="Q16" s="169">
        <f>'AEO T36 Pipelines 2022 Raw'!T7</f>
        <v>13290.346680000001</v>
      </c>
      <c r="R16" s="169">
        <f>'AEO T36 Pipelines 2022 Raw'!U7</f>
        <v>13213.223633</v>
      </c>
      <c r="S16" s="169">
        <f>'AEO T36 Pipelines 2022 Raw'!V7</f>
        <v>13151.650390999999</v>
      </c>
      <c r="T16" s="169">
        <f>'AEO T36 Pipelines 2022 Raw'!W7</f>
        <v>13103.066406</v>
      </c>
      <c r="U16" s="169">
        <f>'AEO T36 Pipelines 2022 Raw'!X7</f>
        <v>13075.457031</v>
      </c>
      <c r="V16" s="169">
        <f>'AEO T36 Pipelines 2022 Raw'!Y7</f>
        <v>13060.712890999999</v>
      </c>
      <c r="W16" s="169">
        <f>'AEO T36 Pipelines 2022 Raw'!Z7</f>
        <v>13049.991211</v>
      </c>
      <c r="X16" s="169">
        <f>'AEO T36 Pipelines 2022 Raw'!AA7</f>
        <v>13047.261719</v>
      </c>
      <c r="Y16" s="169">
        <f>'AEO T36 Pipelines 2022 Raw'!AB7</f>
        <v>13047.622069999999</v>
      </c>
      <c r="Z16" s="169">
        <f>'AEO T36 Pipelines 2022 Raw'!AC7</f>
        <v>13062.852539</v>
      </c>
      <c r="AA16" s="169">
        <f>'AEO T36 Pipelines 2022 Raw'!AD7</f>
        <v>13091.049805000001</v>
      </c>
      <c r="AB16" s="169">
        <f>'AEO T36 Pipelines 2022 Raw'!AE7</f>
        <v>13140.073242</v>
      </c>
      <c r="AC16" s="169">
        <f>'AEO T36 Pipelines 2022 Raw'!AF7</f>
        <v>13201.942383</v>
      </c>
      <c r="AD16" s="169">
        <f>'AEO T36 Pipelines 2022 Raw'!AG7</f>
        <v>13267.041992</v>
      </c>
      <c r="AE16" s="169">
        <f>'AEO T36 Pipelines 2022 Raw'!AH7</f>
        <v>13338.905273</v>
      </c>
      <c r="AF16" s="169">
        <f>'AEO T36 Pipelines 2022 Raw'!AI7</f>
        <v>13431.440430000001</v>
      </c>
      <c r="AG16" s="256">
        <f>'AEO T36 Pipelines 2022 Raw'!AJ7</f>
        <v>-2E-3</v>
      </c>
    </row>
    <row r="17" spans="1:33" ht="15" customHeight="1" x14ac:dyDescent="0.25">
      <c r="A17" s="38" t="s">
        <v>265</v>
      </c>
      <c r="B17" s="163" t="s">
        <v>266</v>
      </c>
      <c r="C17" s="169">
        <f>'AEO T36 Pipelines 2022 Raw'!F8</f>
        <v>28.435261000000001</v>
      </c>
      <c r="D17" s="169">
        <f>'AEO T36 Pipelines 2022 Raw'!G8</f>
        <v>30.589248999999999</v>
      </c>
      <c r="E17" s="169">
        <f>'AEO T36 Pipelines 2022 Raw'!H8</f>
        <v>31.923079999999999</v>
      </c>
      <c r="F17" s="169">
        <f>'AEO T36 Pipelines 2022 Raw'!I8</f>
        <v>31.657340999999999</v>
      </c>
      <c r="G17" s="169">
        <f>'AEO T36 Pipelines 2022 Raw'!J8</f>
        <v>31.197935000000001</v>
      </c>
      <c r="H17" s="169">
        <f>'AEO T36 Pipelines 2022 Raw'!K8</f>
        <v>30.475086000000001</v>
      </c>
      <c r="I17" s="169">
        <f>'AEO T36 Pipelines 2022 Raw'!L8</f>
        <v>29.549113999999999</v>
      </c>
      <c r="J17" s="169">
        <f>'AEO T36 Pipelines 2022 Raw'!M8</f>
        <v>28.619993000000001</v>
      </c>
      <c r="K17" s="169">
        <f>'AEO T36 Pipelines 2022 Raw'!N8</f>
        <v>27.698788</v>
      </c>
      <c r="L17" s="169">
        <f>'AEO T36 Pipelines 2022 Raw'!O8</f>
        <v>26.759108999999999</v>
      </c>
      <c r="M17" s="169">
        <f>'AEO T36 Pipelines 2022 Raw'!P8</f>
        <v>25.896253999999999</v>
      </c>
      <c r="N17" s="169">
        <f>'AEO T36 Pipelines 2022 Raw'!Q8</f>
        <v>24.987418999999999</v>
      </c>
      <c r="O17" s="169">
        <f>'AEO T36 Pipelines 2022 Raw'!R8</f>
        <v>24.237131000000002</v>
      </c>
      <c r="P17" s="169">
        <f>'AEO T36 Pipelines 2022 Raw'!S8</f>
        <v>23.525615999999999</v>
      </c>
      <c r="Q17" s="169">
        <f>'AEO T36 Pipelines 2022 Raw'!T8</f>
        <v>22.925868999999999</v>
      </c>
      <c r="R17" s="169">
        <f>'AEO T36 Pipelines 2022 Raw'!U8</f>
        <v>22.440505999999999</v>
      </c>
      <c r="S17" s="169">
        <f>'AEO T36 Pipelines 2022 Raw'!V8</f>
        <v>22.062653999999998</v>
      </c>
      <c r="T17" s="169">
        <f>'AEO T36 Pipelines 2022 Raw'!W8</f>
        <v>21.783524</v>
      </c>
      <c r="U17" s="169">
        <f>'AEO T36 Pipelines 2022 Raw'!X8</f>
        <v>21.752994999999999</v>
      </c>
      <c r="V17" s="169">
        <f>'AEO T36 Pipelines 2022 Raw'!Y8</f>
        <v>21.656565000000001</v>
      </c>
      <c r="W17" s="169">
        <f>'AEO T36 Pipelines 2022 Raw'!Z8</f>
        <v>21.696209</v>
      </c>
      <c r="X17" s="169">
        <f>'AEO T36 Pipelines 2022 Raw'!AA8</f>
        <v>21.511353</v>
      </c>
      <c r="Y17" s="169">
        <f>'AEO T36 Pipelines 2022 Raw'!AB8</f>
        <v>21.655477999999999</v>
      </c>
      <c r="Z17" s="169">
        <f>'AEO T36 Pipelines 2022 Raw'!AC8</f>
        <v>22.108473</v>
      </c>
      <c r="AA17" s="169">
        <f>'AEO T36 Pipelines 2022 Raw'!AD8</f>
        <v>22.364039999999999</v>
      </c>
      <c r="AB17" s="169">
        <f>'AEO T36 Pipelines 2022 Raw'!AE8</f>
        <v>22.654153999999998</v>
      </c>
      <c r="AC17" s="169">
        <f>'AEO T36 Pipelines 2022 Raw'!AF8</f>
        <v>22.967151999999999</v>
      </c>
      <c r="AD17" s="169">
        <f>'AEO T36 Pipelines 2022 Raw'!AG8</f>
        <v>23.352060000000002</v>
      </c>
      <c r="AE17" s="169">
        <f>'AEO T36 Pipelines 2022 Raw'!AH8</f>
        <v>23.71641</v>
      </c>
      <c r="AF17" s="169">
        <f>'AEO T36 Pipelines 2022 Raw'!AI8</f>
        <v>24.204751999999999</v>
      </c>
      <c r="AG17" s="256">
        <f>'AEO T36 Pipelines 2022 Raw'!AJ8</f>
        <v>-6.0000000000000001E-3</v>
      </c>
    </row>
    <row r="18" spans="1:33" ht="15" customHeight="1" x14ac:dyDescent="0.25">
      <c r="A18" s="38" t="s">
        <v>267</v>
      </c>
      <c r="B18" s="163" t="s">
        <v>268</v>
      </c>
      <c r="C18" s="169">
        <f>'AEO T36 Pipelines 2022 Raw'!F9</f>
        <v>51.893237999999997</v>
      </c>
      <c r="D18" s="169">
        <f>'AEO T36 Pipelines 2022 Raw'!G9</f>
        <v>53.911262999999998</v>
      </c>
      <c r="E18" s="169">
        <f>'AEO T36 Pipelines 2022 Raw'!H9</f>
        <v>55.817672999999999</v>
      </c>
      <c r="F18" s="169">
        <f>'AEO T36 Pipelines 2022 Raw'!I9</f>
        <v>56.576560999999998</v>
      </c>
      <c r="G18" s="169">
        <f>'AEO T36 Pipelines 2022 Raw'!J9</f>
        <v>57.181815999999998</v>
      </c>
      <c r="H18" s="169">
        <f>'AEO T36 Pipelines 2022 Raw'!K9</f>
        <v>57.577423000000003</v>
      </c>
      <c r="I18" s="169">
        <f>'AEO T36 Pipelines 2022 Raw'!L9</f>
        <v>57.848117999999999</v>
      </c>
      <c r="J18" s="169">
        <f>'AEO T36 Pipelines 2022 Raw'!M9</f>
        <v>58.041907999999999</v>
      </c>
      <c r="K18" s="169">
        <f>'AEO T36 Pipelines 2022 Raw'!N9</f>
        <v>58.073569999999997</v>
      </c>
      <c r="L18" s="169">
        <f>'AEO T36 Pipelines 2022 Raw'!O9</f>
        <v>58.136757000000003</v>
      </c>
      <c r="M18" s="169">
        <f>'AEO T36 Pipelines 2022 Raw'!P9</f>
        <v>58.755001</v>
      </c>
      <c r="N18" s="169">
        <f>'AEO T36 Pipelines 2022 Raw'!Q9</f>
        <v>58.816772</v>
      </c>
      <c r="O18" s="169">
        <f>'AEO T36 Pipelines 2022 Raw'!R9</f>
        <v>58.893447999999999</v>
      </c>
      <c r="P18" s="169">
        <f>'AEO T36 Pipelines 2022 Raw'!S9</f>
        <v>58.999847000000003</v>
      </c>
      <c r="Q18" s="169">
        <f>'AEO T36 Pipelines 2022 Raw'!T9</f>
        <v>59.051127999999999</v>
      </c>
      <c r="R18" s="169">
        <f>'AEO T36 Pipelines 2022 Raw'!U9</f>
        <v>59.147742999999998</v>
      </c>
      <c r="S18" s="169">
        <f>'AEO T36 Pipelines 2022 Raw'!V9</f>
        <v>59.331336999999998</v>
      </c>
      <c r="T18" s="169">
        <f>'AEO T36 Pipelines 2022 Raw'!W9</f>
        <v>59.485393999999999</v>
      </c>
      <c r="U18" s="169">
        <f>'AEO T36 Pipelines 2022 Raw'!X9</f>
        <v>59.801955999999997</v>
      </c>
      <c r="V18" s="169">
        <f>'AEO T36 Pipelines 2022 Raw'!Y9</f>
        <v>60.769176000000002</v>
      </c>
      <c r="W18" s="169">
        <f>'AEO T36 Pipelines 2022 Raw'!Z9</f>
        <v>61.332363000000001</v>
      </c>
      <c r="X18" s="169">
        <f>'AEO T36 Pipelines 2022 Raw'!AA9</f>
        <v>61.864246000000001</v>
      </c>
      <c r="Y18" s="169">
        <f>'AEO T36 Pipelines 2022 Raw'!AB9</f>
        <v>62.843463999999997</v>
      </c>
      <c r="Z18" s="169">
        <f>'AEO T36 Pipelines 2022 Raw'!AC9</f>
        <v>63.223877000000002</v>
      </c>
      <c r="AA18" s="169">
        <f>'AEO T36 Pipelines 2022 Raw'!AD9</f>
        <v>63.608620000000002</v>
      </c>
      <c r="AB18" s="169">
        <f>'AEO T36 Pipelines 2022 Raw'!AE9</f>
        <v>64.198363999999998</v>
      </c>
      <c r="AC18" s="169">
        <f>'AEO T36 Pipelines 2022 Raw'!AF9</f>
        <v>64.848845999999995</v>
      </c>
      <c r="AD18" s="169">
        <f>'AEO T36 Pipelines 2022 Raw'!AG9</f>
        <v>65.537909999999997</v>
      </c>
      <c r="AE18" s="169">
        <f>'AEO T36 Pipelines 2022 Raw'!AH9</f>
        <v>66.258529999999993</v>
      </c>
      <c r="AF18" s="169">
        <f>'AEO T36 Pipelines 2022 Raw'!AI9</f>
        <v>67.068961999999999</v>
      </c>
      <c r="AG18" s="256">
        <f>'AEO T36 Pipelines 2022 Raw'!AJ9</f>
        <v>8.9999999999999993E-3</v>
      </c>
    </row>
    <row r="19" spans="1:33" ht="15" customHeight="1" x14ac:dyDescent="0.25">
      <c r="A19" s="38" t="s">
        <v>269</v>
      </c>
      <c r="B19" s="163" t="s">
        <v>192</v>
      </c>
      <c r="C19" s="169">
        <f>'AEO T36 Pipelines 2022 Raw'!F10</f>
        <v>0.65314099999999997</v>
      </c>
      <c r="D19" s="169">
        <f>'AEO T36 Pipelines 2022 Raw'!G10</f>
        <v>0.65758399999999995</v>
      </c>
      <c r="E19" s="169">
        <f>'AEO T36 Pipelines 2022 Raw'!H10</f>
        <v>0.62826400000000004</v>
      </c>
      <c r="F19" s="169">
        <f>'AEO T36 Pipelines 2022 Raw'!I10</f>
        <v>0.51937100000000003</v>
      </c>
      <c r="G19" s="169">
        <f>'AEO T36 Pipelines 2022 Raw'!J10</f>
        <v>0.495201</v>
      </c>
      <c r="H19" s="169">
        <f>'AEO T36 Pipelines 2022 Raw'!K10</f>
        <v>0.48458400000000001</v>
      </c>
      <c r="I19" s="169">
        <f>'AEO T36 Pipelines 2022 Raw'!L10</f>
        <v>0.46912399999999999</v>
      </c>
      <c r="J19" s="169">
        <f>'AEO T36 Pipelines 2022 Raw'!M10</f>
        <v>0.45859</v>
      </c>
      <c r="K19" s="169">
        <f>'AEO T36 Pipelines 2022 Raw'!N10</f>
        <v>0.44771300000000003</v>
      </c>
      <c r="L19" s="169">
        <f>'AEO T36 Pipelines 2022 Raw'!O10</f>
        <v>0.42912800000000001</v>
      </c>
      <c r="M19" s="169">
        <f>'AEO T36 Pipelines 2022 Raw'!P10</f>
        <v>0.42854100000000001</v>
      </c>
      <c r="N19" s="169">
        <f>'AEO T36 Pipelines 2022 Raw'!Q10</f>
        <v>0.42555900000000002</v>
      </c>
      <c r="O19" s="169">
        <f>'AEO T36 Pipelines 2022 Raw'!R10</f>
        <v>0.42443999999999998</v>
      </c>
      <c r="P19" s="169">
        <f>'AEO T36 Pipelines 2022 Raw'!S10</f>
        <v>0.42590499999999998</v>
      </c>
      <c r="Q19" s="169">
        <f>'AEO T36 Pipelines 2022 Raw'!T10</f>
        <v>0.42783399999999999</v>
      </c>
      <c r="R19" s="169">
        <f>'AEO T36 Pipelines 2022 Raw'!U10</f>
        <v>0.42871599999999999</v>
      </c>
      <c r="S19" s="169">
        <f>'AEO T36 Pipelines 2022 Raw'!V10</f>
        <v>0.43078699999999998</v>
      </c>
      <c r="T19" s="169">
        <f>'AEO T36 Pipelines 2022 Raw'!W10</f>
        <v>0.43649100000000002</v>
      </c>
      <c r="U19" s="169">
        <f>'AEO T36 Pipelines 2022 Raw'!X10</f>
        <v>0.40492899999999998</v>
      </c>
      <c r="V19" s="169">
        <f>'AEO T36 Pipelines 2022 Raw'!Y10</f>
        <v>0.37249100000000002</v>
      </c>
      <c r="W19" s="169">
        <f>'AEO T36 Pipelines 2022 Raw'!Z10</f>
        <v>0.38188299999999997</v>
      </c>
      <c r="X19" s="169">
        <f>'AEO T36 Pipelines 2022 Raw'!AA10</f>
        <v>0.39079599999999998</v>
      </c>
      <c r="Y19" s="169">
        <f>'AEO T36 Pipelines 2022 Raw'!AB10</f>
        <v>0.39924500000000002</v>
      </c>
      <c r="Z19" s="169">
        <f>'AEO T36 Pipelines 2022 Raw'!AC10</f>
        <v>0.40715699999999999</v>
      </c>
      <c r="AA19" s="169">
        <f>'AEO T36 Pipelines 2022 Raw'!AD10</f>
        <v>0.41634599999999999</v>
      </c>
      <c r="AB19" s="169">
        <f>'AEO T36 Pipelines 2022 Raw'!AE10</f>
        <v>0.42616199999999999</v>
      </c>
      <c r="AC19" s="169">
        <f>'AEO T36 Pipelines 2022 Raw'!AF10</f>
        <v>0.43680799999999997</v>
      </c>
      <c r="AD19" s="169">
        <f>'AEO T36 Pipelines 2022 Raw'!AG10</f>
        <v>0.44805299999999998</v>
      </c>
      <c r="AE19" s="169">
        <f>'AEO T36 Pipelines 2022 Raw'!AH10</f>
        <v>0.45743699999999998</v>
      </c>
      <c r="AF19" s="169">
        <f>'AEO T36 Pipelines 2022 Raw'!AI10</f>
        <v>0.467524</v>
      </c>
      <c r="AG19" s="256">
        <f>'AEO T36 Pipelines 2022 Raw'!AJ10</f>
        <v>-1.0999999999999999E-2</v>
      </c>
    </row>
    <row r="20" spans="1:33" ht="15" customHeight="1" x14ac:dyDescent="0.25">
      <c r="A20" s="38" t="s">
        <v>270</v>
      </c>
      <c r="B20" s="163" t="s">
        <v>271</v>
      </c>
      <c r="C20" s="169">
        <f>'AEO T36 Pipelines 2022 Raw'!F11</f>
        <v>0.64941700000000002</v>
      </c>
      <c r="D20" s="169">
        <f>'AEO T36 Pipelines 2022 Raw'!G11</f>
        <v>0.63396699999999995</v>
      </c>
      <c r="E20" s="169">
        <f>'AEO T36 Pipelines 2022 Raw'!H11</f>
        <v>0.63213900000000001</v>
      </c>
      <c r="F20" s="169">
        <f>'AEO T36 Pipelines 2022 Raw'!I11</f>
        <v>0.50100100000000003</v>
      </c>
      <c r="G20" s="169">
        <f>'AEO T36 Pipelines 2022 Raw'!J11</f>
        <v>0.520451</v>
      </c>
      <c r="H20" s="169">
        <f>'AEO T36 Pipelines 2022 Raw'!K11</f>
        <v>0.54641200000000001</v>
      </c>
      <c r="I20" s="169">
        <f>'AEO T36 Pipelines 2022 Raw'!L11</f>
        <v>0.58147400000000005</v>
      </c>
      <c r="J20" s="169">
        <f>'AEO T36 Pipelines 2022 Raw'!M11</f>
        <v>0.42244500000000001</v>
      </c>
      <c r="K20" s="169">
        <f>'AEO T36 Pipelines 2022 Raw'!N11</f>
        <v>0.458422</v>
      </c>
      <c r="L20" s="169">
        <f>'AEO T36 Pipelines 2022 Raw'!O11</f>
        <v>0.52485400000000004</v>
      </c>
      <c r="M20" s="169">
        <f>'AEO T36 Pipelines 2022 Raw'!P11</f>
        <v>0.59115300000000004</v>
      </c>
      <c r="N20" s="169">
        <f>'AEO T36 Pipelines 2022 Raw'!Q11</f>
        <v>0.656864</v>
      </c>
      <c r="O20" s="169">
        <f>'AEO T36 Pipelines 2022 Raw'!R11</f>
        <v>0.72157000000000004</v>
      </c>
      <c r="P20" s="169">
        <f>'AEO T36 Pipelines 2022 Raw'!S11</f>
        <v>0.78469199999999995</v>
      </c>
      <c r="Q20" s="169">
        <f>'AEO T36 Pipelines 2022 Raw'!T11</f>
        <v>0.84569300000000003</v>
      </c>
      <c r="R20" s="169">
        <f>'AEO T36 Pipelines 2022 Raw'!U11</f>
        <v>0.90506600000000004</v>
      </c>
      <c r="S20" s="169">
        <f>'AEO T36 Pipelines 2022 Raw'!V11</f>
        <v>0.96320600000000001</v>
      </c>
      <c r="T20" s="169">
        <f>'AEO T36 Pipelines 2022 Raw'!W11</f>
        <v>1.020456</v>
      </c>
      <c r="U20" s="169">
        <f>'AEO T36 Pipelines 2022 Raw'!X11</f>
        <v>1.0777000000000001</v>
      </c>
      <c r="V20" s="169">
        <f>'AEO T36 Pipelines 2022 Raw'!Y11</f>
        <v>1.134814</v>
      </c>
      <c r="W20" s="169">
        <f>'AEO T36 Pipelines 2022 Raw'!Z11</f>
        <v>1.19112</v>
      </c>
      <c r="X20" s="169">
        <f>'AEO T36 Pipelines 2022 Raw'!AA11</f>
        <v>1.247808</v>
      </c>
      <c r="Y20" s="169">
        <f>'AEO T36 Pipelines 2022 Raw'!AB11</f>
        <v>1.304576</v>
      </c>
      <c r="Z20" s="169">
        <f>'AEO T36 Pipelines 2022 Raw'!AC11</f>
        <v>1.361348</v>
      </c>
      <c r="AA20" s="169">
        <f>'AEO T36 Pipelines 2022 Raw'!AD11</f>
        <v>1.4251229999999999</v>
      </c>
      <c r="AB20" s="169">
        <f>'AEO T36 Pipelines 2022 Raw'!AE11</f>
        <v>1.49543</v>
      </c>
      <c r="AC20" s="169">
        <f>'AEO T36 Pipelines 2022 Raw'!AF11</f>
        <v>1.572103</v>
      </c>
      <c r="AD20" s="169">
        <f>'AEO T36 Pipelines 2022 Raw'!AG11</f>
        <v>1.653845</v>
      </c>
      <c r="AE20" s="169">
        <f>'AEO T36 Pipelines 2022 Raw'!AH11</f>
        <v>1.7413110000000001</v>
      </c>
      <c r="AF20" s="169">
        <f>'AEO T36 Pipelines 2022 Raw'!AI11</f>
        <v>1.83562</v>
      </c>
      <c r="AG20" s="256">
        <f>'AEO T36 Pipelines 2022 Raw'!AJ11</f>
        <v>3.5999999999999997E-2</v>
      </c>
    </row>
    <row r="21" spans="1:33" ht="15" customHeight="1" x14ac:dyDescent="0.25">
      <c r="A21" s="38" t="s">
        <v>272</v>
      </c>
      <c r="B21" s="163" t="s">
        <v>240</v>
      </c>
      <c r="C21" s="169">
        <f>'AEO T36 Pipelines 2022 Raw'!F12</f>
        <v>24.425819000000001</v>
      </c>
      <c r="D21" s="169">
        <f>'AEO T36 Pipelines 2022 Raw'!G12</f>
        <v>32.904640000000001</v>
      </c>
      <c r="E21" s="169">
        <f>'AEO T36 Pipelines 2022 Raw'!H12</f>
        <v>42.728630000000003</v>
      </c>
      <c r="F21" s="169">
        <f>'AEO T36 Pipelines 2022 Raw'!I12</f>
        <v>53.104050000000001</v>
      </c>
      <c r="G21" s="169">
        <f>'AEO T36 Pipelines 2022 Raw'!J12</f>
        <v>64.022857999999999</v>
      </c>
      <c r="H21" s="169">
        <f>'AEO T36 Pipelines 2022 Raw'!K12</f>
        <v>75.249923999999993</v>
      </c>
      <c r="I21" s="169">
        <f>'AEO T36 Pipelines 2022 Raw'!L12</f>
        <v>86.510468000000003</v>
      </c>
      <c r="J21" s="169">
        <f>'AEO T36 Pipelines 2022 Raw'!M12</f>
        <v>97.762084999999999</v>
      </c>
      <c r="K21" s="169">
        <f>'AEO T36 Pipelines 2022 Raw'!N12</f>
        <v>109.070724</v>
      </c>
      <c r="L21" s="169">
        <f>'AEO T36 Pipelines 2022 Raw'!O12</f>
        <v>120.53321800000001</v>
      </c>
      <c r="M21" s="169">
        <f>'AEO T36 Pipelines 2022 Raw'!P12</f>
        <v>132.08284</v>
      </c>
      <c r="N21" s="169">
        <f>'AEO T36 Pipelines 2022 Raw'!Q12</f>
        <v>143.68666099999999</v>
      </c>
      <c r="O21" s="169">
        <f>'AEO T36 Pipelines 2022 Raw'!R12</f>
        <v>155.437378</v>
      </c>
      <c r="P21" s="169">
        <f>'AEO T36 Pipelines 2022 Raw'!S12</f>
        <v>167.120148</v>
      </c>
      <c r="Q21" s="169">
        <f>'AEO T36 Pipelines 2022 Raw'!T12</f>
        <v>178.68756099999999</v>
      </c>
      <c r="R21" s="169">
        <f>'AEO T36 Pipelines 2022 Raw'!U12</f>
        <v>190.22287</v>
      </c>
      <c r="S21" s="169">
        <f>'AEO T36 Pipelines 2022 Raw'!V12</f>
        <v>201.85275300000001</v>
      </c>
      <c r="T21" s="169">
        <f>'AEO T36 Pipelines 2022 Raw'!W12</f>
        <v>213.64776599999999</v>
      </c>
      <c r="U21" s="169">
        <f>'AEO T36 Pipelines 2022 Raw'!X12</f>
        <v>225.75289900000001</v>
      </c>
      <c r="V21" s="169">
        <f>'AEO T36 Pipelines 2022 Raw'!Y12</f>
        <v>238.05706799999999</v>
      </c>
      <c r="W21" s="169">
        <f>'AEO T36 Pipelines 2022 Raw'!Z12</f>
        <v>250.429565</v>
      </c>
      <c r="X21" s="169">
        <f>'AEO T36 Pipelines 2022 Raw'!AA12</f>
        <v>262.90536500000002</v>
      </c>
      <c r="Y21" s="169">
        <f>'AEO T36 Pipelines 2022 Raw'!AB12</f>
        <v>275.73370399999999</v>
      </c>
      <c r="Z21" s="169">
        <f>'AEO T36 Pipelines 2022 Raw'!AC12</f>
        <v>289.03482100000002</v>
      </c>
      <c r="AA21" s="169">
        <f>'AEO T36 Pipelines 2022 Raw'!AD12</f>
        <v>302.42291299999999</v>
      </c>
      <c r="AB21" s="169">
        <f>'AEO T36 Pipelines 2022 Raw'!AE12</f>
        <v>315.68048099999999</v>
      </c>
      <c r="AC21" s="169">
        <f>'AEO T36 Pipelines 2022 Raw'!AF12</f>
        <v>329.35977200000002</v>
      </c>
      <c r="AD21" s="169">
        <f>'AEO T36 Pipelines 2022 Raw'!AG12</f>
        <v>343.23782299999999</v>
      </c>
      <c r="AE21" s="169">
        <f>'AEO T36 Pipelines 2022 Raw'!AH12</f>
        <v>357.486603</v>
      </c>
      <c r="AF21" s="169">
        <f>'AEO T36 Pipelines 2022 Raw'!AI12</f>
        <v>372.25741599999998</v>
      </c>
      <c r="AG21" s="256">
        <f>'AEO T36 Pipelines 2022 Raw'!AJ12</f>
        <v>9.8000000000000004E-2</v>
      </c>
    </row>
    <row r="22" spans="1:33" ht="15" customHeight="1" x14ac:dyDescent="0.25">
      <c r="A22" s="38" t="s">
        <v>273</v>
      </c>
      <c r="B22" s="163" t="s">
        <v>274</v>
      </c>
      <c r="C22" s="169">
        <f>'AEO T36 Pipelines 2022 Raw'!F13</f>
        <v>0.360043</v>
      </c>
      <c r="D22" s="169">
        <f>'AEO T36 Pipelines 2022 Raw'!G13</f>
        <v>0.47103800000000001</v>
      </c>
      <c r="E22" s="169">
        <f>'AEO T36 Pipelines 2022 Raw'!H13</f>
        <v>0.585704</v>
      </c>
      <c r="F22" s="169">
        <f>'AEO T36 Pipelines 2022 Raw'!I13</f>
        <v>0.69542000000000004</v>
      </c>
      <c r="G22" s="169">
        <f>'AEO T36 Pipelines 2022 Raw'!J13</f>
        <v>0.812218</v>
      </c>
      <c r="H22" s="169">
        <f>'AEO T36 Pipelines 2022 Raw'!K13</f>
        <v>0.93648600000000004</v>
      </c>
      <c r="I22" s="169">
        <f>'AEO T36 Pipelines 2022 Raw'!L13</f>
        <v>1.067753</v>
      </c>
      <c r="J22" s="169">
        <f>'AEO T36 Pipelines 2022 Raw'!M13</f>
        <v>1.2092769999999999</v>
      </c>
      <c r="K22" s="169">
        <f>'AEO T36 Pipelines 2022 Raw'!N13</f>
        <v>1.360284</v>
      </c>
      <c r="L22" s="169">
        <f>'AEO T36 Pipelines 2022 Raw'!O13</f>
        <v>1.520176</v>
      </c>
      <c r="M22" s="169">
        <f>'AEO T36 Pipelines 2022 Raw'!P13</f>
        <v>1.6869540000000001</v>
      </c>
      <c r="N22" s="169">
        <f>'AEO T36 Pipelines 2022 Raw'!Q13</f>
        <v>1.856528</v>
      </c>
      <c r="O22" s="169">
        <f>'AEO T36 Pipelines 2022 Raw'!R13</f>
        <v>2.0316689999999999</v>
      </c>
      <c r="P22" s="169">
        <f>'AEO T36 Pipelines 2022 Raw'!S13</f>
        <v>2.203973</v>
      </c>
      <c r="Q22" s="169">
        <f>'AEO T36 Pipelines 2022 Raw'!T13</f>
        <v>2.3701110000000001</v>
      </c>
      <c r="R22" s="169">
        <f>'AEO T36 Pipelines 2022 Raw'!U13</f>
        <v>2.5285139999999999</v>
      </c>
      <c r="S22" s="169">
        <f>'AEO T36 Pipelines 2022 Raw'!V13</f>
        <v>2.678407</v>
      </c>
      <c r="T22" s="169">
        <f>'AEO T36 Pipelines 2022 Raw'!W13</f>
        <v>2.824729</v>
      </c>
      <c r="U22" s="169">
        <f>'AEO T36 Pipelines 2022 Raw'!X13</f>
        <v>2.9708130000000001</v>
      </c>
      <c r="V22" s="169">
        <f>'AEO T36 Pipelines 2022 Raw'!Y13</f>
        <v>3.1134080000000002</v>
      </c>
      <c r="W22" s="169">
        <f>'AEO T36 Pipelines 2022 Raw'!Z13</f>
        <v>3.2513239999999999</v>
      </c>
      <c r="X22" s="169">
        <f>'AEO T36 Pipelines 2022 Raw'!AA13</f>
        <v>3.388687</v>
      </c>
      <c r="Y22" s="169">
        <f>'AEO T36 Pipelines 2022 Raw'!AB13</f>
        <v>3.5211839999999999</v>
      </c>
      <c r="Z22" s="169">
        <f>'AEO T36 Pipelines 2022 Raw'!AC13</f>
        <v>3.6488109999999998</v>
      </c>
      <c r="AA22" s="169">
        <f>'AEO T36 Pipelines 2022 Raw'!AD13</f>
        <v>3.7792970000000001</v>
      </c>
      <c r="AB22" s="169">
        <f>'AEO T36 Pipelines 2022 Raw'!AE13</f>
        <v>3.9099819999999998</v>
      </c>
      <c r="AC22" s="169">
        <f>'AEO T36 Pipelines 2022 Raw'!AF13</f>
        <v>4.0397420000000004</v>
      </c>
      <c r="AD22" s="169">
        <f>'AEO T36 Pipelines 2022 Raw'!AG13</f>
        <v>4.1652459999999998</v>
      </c>
      <c r="AE22" s="169">
        <f>'AEO T36 Pipelines 2022 Raw'!AH13</f>
        <v>4.2872329999999996</v>
      </c>
      <c r="AF22" s="169">
        <f>'AEO T36 Pipelines 2022 Raw'!AI13</f>
        <v>4.4074359999999997</v>
      </c>
      <c r="AG22" s="256">
        <f>'AEO T36 Pipelines 2022 Raw'!AJ13</f>
        <v>0.09</v>
      </c>
    </row>
    <row r="23" spans="1:33" ht="12" customHeight="1" x14ac:dyDescent="0.25">
      <c r="C23" s="248"/>
      <c r="D23" s="248"/>
      <c r="E23" s="248"/>
      <c r="F23" s="248"/>
      <c r="G23" s="248"/>
      <c r="H23" s="248"/>
      <c r="I23" s="248"/>
      <c r="J23" s="248"/>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126"/>
    </row>
    <row r="24" spans="1:33" ht="15" customHeight="1" x14ac:dyDescent="0.25">
      <c r="A24" s="38" t="s">
        <v>275</v>
      </c>
      <c r="B24" s="162" t="s">
        <v>276</v>
      </c>
      <c r="C24" s="232">
        <f>'AEO T36 Pipelines 2022 Raw'!F14</f>
        <v>887.07781999999997</v>
      </c>
      <c r="D24" s="232">
        <f>'AEO T36 Pipelines 2022 Raw'!G14</f>
        <v>893.86779799999999</v>
      </c>
      <c r="E24" s="232">
        <f>'AEO T36 Pipelines 2022 Raw'!H14</f>
        <v>894.28973399999995</v>
      </c>
      <c r="F24" s="232">
        <f>'AEO T36 Pipelines 2022 Raw'!I14</f>
        <v>886.65917999999999</v>
      </c>
      <c r="G24" s="232">
        <f>'AEO T36 Pipelines 2022 Raw'!J14</f>
        <v>882.87542699999995</v>
      </c>
      <c r="H24" s="232">
        <f>'AEO T36 Pipelines 2022 Raw'!K14</f>
        <v>876.93402100000003</v>
      </c>
      <c r="I24" s="232">
        <f>'AEO T36 Pipelines 2022 Raw'!L14</f>
        <v>869.39202899999998</v>
      </c>
      <c r="J24" s="232">
        <f>'AEO T36 Pipelines 2022 Raw'!M14</f>
        <v>865.47686799999997</v>
      </c>
      <c r="K24" s="232">
        <f>'AEO T36 Pipelines 2022 Raw'!N14</f>
        <v>860.39111300000002</v>
      </c>
      <c r="L24" s="232">
        <f>'AEO T36 Pipelines 2022 Raw'!O14</f>
        <v>856.65820299999996</v>
      </c>
      <c r="M24" s="232">
        <f>'AEO T36 Pipelines 2022 Raw'!P14</f>
        <v>854.11926300000005</v>
      </c>
      <c r="N24" s="232">
        <f>'AEO T36 Pipelines 2022 Raw'!Q14</f>
        <v>855.32482900000002</v>
      </c>
      <c r="O24" s="232">
        <f>'AEO T36 Pipelines 2022 Raw'!R14</f>
        <v>856.480774</v>
      </c>
      <c r="P24" s="232">
        <f>'AEO T36 Pipelines 2022 Raw'!S14</f>
        <v>855.14209000000005</v>
      </c>
      <c r="Q24" s="232">
        <f>'AEO T36 Pipelines 2022 Raw'!T14</f>
        <v>854.72674600000005</v>
      </c>
      <c r="R24" s="232">
        <f>'AEO T36 Pipelines 2022 Raw'!U14</f>
        <v>855.41986099999997</v>
      </c>
      <c r="S24" s="232">
        <f>'AEO T36 Pipelines 2022 Raw'!V14</f>
        <v>858.12304700000004</v>
      </c>
      <c r="T24" s="232">
        <f>'AEO T36 Pipelines 2022 Raw'!W14</f>
        <v>861.53662099999997</v>
      </c>
      <c r="U24" s="232">
        <f>'AEO T36 Pipelines 2022 Raw'!X14</f>
        <v>866.27770999999996</v>
      </c>
      <c r="V24" s="232">
        <f>'AEO T36 Pipelines 2022 Raw'!Y14</f>
        <v>871.03265399999998</v>
      </c>
      <c r="W24" s="232">
        <f>'AEO T36 Pipelines 2022 Raw'!Z14</f>
        <v>875.96984899999995</v>
      </c>
      <c r="X24" s="232">
        <f>'AEO T36 Pipelines 2022 Raw'!AA14</f>
        <v>881.70855700000004</v>
      </c>
      <c r="Y24" s="232">
        <f>'AEO T36 Pipelines 2022 Raw'!AB14</f>
        <v>888.58471699999996</v>
      </c>
      <c r="Z24" s="232">
        <f>'AEO T36 Pipelines 2022 Raw'!AC14</f>
        <v>894.32055700000001</v>
      </c>
      <c r="AA24" s="232">
        <f>'AEO T36 Pipelines 2022 Raw'!AD14</f>
        <v>900.750854</v>
      </c>
      <c r="AB24" s="232">
        <f>'AEO T36 Pipelines 2022 Raw'!AE14</f>
        <v>910.87268100000006</v>
      </c>
      <c r="AC24" s="232">
        <f>'AEO T36 Pipelines 2022 Raw'!AF14</f>
        <v>919.05749500000002</v>
      </c>
      <c r="AD24" s="232">
        <f>'AEO T36 Pipelines 2022 Raw'!AG14</f>
        <v>925.19812000000002</v>
      </c>
      <c r="AE24" s="232">
        <f>'AEO T36 Pipelines 2022 Raw'!AH14</f>
        <v>932.48406999999997</v>
      </c>
      <c r="AF24" s="232">
        <f>'AEO T36 Pipelines 2022 Raw'!AI14</f>
        <v>942.46881099999996</v>
      </c>
      <c r="AG24" s="254">
        <f>'AEO T36 Pipelines 2022 Raw'!AJ14</f>
        <v>2E-3</v>
      </c>
    </row>
    <row r="25" spans="1:33" ht="15" customHeight="1" x14ac:dyDescent="0.25">
      <c r="A25" s="38" t="s">
        <v>277</v>
      </c>
      <c r="B25" s="163" t="s">
        <v>264</v>
      </c>
      <c r="C25" s="169">
        <f>'AEO T36 Pipelines 2022 Raw'!F15</f>
        <v>614.07513400000005</v>
      </c>
      <c r="D25" s="169">
        <f>'AEO T36 Pipelines 2022 Raw'!G15</f>
        <v>624.10229500000003</v>
      </c>
      <c r="E25" s="169">
        <f>'AEO T36 Pipelines 2022 Raw'!H15</f>
        <v>629.05798300000004</v>
      </c>
      <c r="F25" s="169">
        <f>'AEO T36 Pipelines 2022 Raw'!I15</f>
        <v>627.90051300000005</v>
      </c>
      <c r="G25" s="169">
        <f>'AEO T36 Pipelines 2022 Raw'!J15</f>
        <v>629.457764</v>
      </c>
      <c r="H25" s="169">
        <f>'AEO T36 Pipelines 2022 Raw'!K15</f>
        <v>628.15881300000001</v>
      </c>
      <c r="I25" s="169">
        <f>'AEO T36 Pipelines 2022 Raw'!L15</f>
        <v>623.15649399999995</v>
      </c>
      <c r="J25" s="169">
        <f>'AEO T36 Pipelines 2022 Raw'!M15</f>
        <v>619.99292000000003</v>
      </c>
      <c r="K25" s="169">
        <f>'AEO T36 Pipelines 2022 Raw'!N15</f>
        <v>615.78839100000005</v>
      </c>
      <c r="L25" s="169">
        <f>'AEO T36 Pipelines 2022 Raw'!O15</f>
        <v>612.36614999999995</v>
      </c>
      <c r="M25" s="169">
        <f>'AEO T36 Pipelines 2022 Raw'!P15</f>
        <v>609.57110599999999</v>
      </c>
      <c r="N25" s="169">
        <f>'AEO T36 Pipelines 2022 Raw'!Q15</f>
        <v>609.02905299999998</v>
      </c>
      <c r="O25" s="169">
        <f>'AEO T36 Pipelines 2022 Raw'!R15</f>
        <v>607.955017</v>
      </c>
      <c r="P25" s="169">
        <f>'AEO T36 Pipelines 2022 Raw'!S15</f>
        <v>605.136841</v>
      </c>
      <c r="Q25" s="169">
        <f>'AEO T36 Pipelines 2022 Raw'!T15</f>
        <v>602.963257</v>
      </c>
      <c r="R25" s="169">
        <f>'AEO T36 Pipelines 2022 Raw'!U15</f>
        <v>601.59893799999998</v>
      </c>
      <c r="S25" s="169">
        <f>'AEO T36 Pipelines 2022 Raw'!V15</f>
        <v>601.72949200000005</v>
      </c>
      <c r="T25" s="169">
        <f>'AEO T36 Pipelines 2022 Raw'!W15</f>
        <v>602.40344200000004</v>
      </c>
      <c r="U25" s="169">
        <f>'AEO T36 Pipelines 2022 Raw'!X15</f>
        <v>603.95696999999996</v>
      </c>
      <c r="V25" s="169">
        <f>'AEO T36 Pipelines 2022 Raw'!Y15</f>
        <v>605.83715800000004</v>
      </c>
      <c r="W25" s="169">
        <f>'AEO T36 Pipelines 2022 Raw'!Z15</f>
        <v>607.72448699999995</v>
      </c>
      <c r="X25" s="169">
        <f>'AEO T36 Pipelines 2022 Raw'!AA15</f>
        <v>610.39977999999996</v>
      </c>
      <c r="Y25" s="169">
        <f>'AEO T36 Pipelines 2022 Raw'!AB15</f>
        <v>613.23236099999997</v>
      </c>
      <c r="Z25" s="169">
        <f>'AEO T36 Pipelines 2022 Raw'!AC15</f>
        <v>614.930115</v>
      </c>
      <c r="AA25" s="169">
        <f>'AEO T36 Pipelines 2022 Raw'!AD15</f>
        <v>617.20605499999999</v>
      </c>
      <c r="AB25" s="169">
        <f>'AEO T36 Pipelines 2022 Raw'!AE15</f>
        <v>621.68536400000005</v>
      </c>
      <c r="AC25" s="169">
        <f>'AEO T36 Pipelines 2022 Raw'!AF15</f>
        <v>625.27655000000004</v>
      </c>
      <c r="AD25" s="169">
        <f>'AEO T36 Pipelines 2022 Raw'!AG15</f>
        <v>627.60241699999995</v>
      </c>
      <c r="AE25" s="169">
        <f>'AEO T36 Pipelines 2022 Raw'!AH15</f>
        <v>630.97430399999996</v>
      </c>
      <c r="AF25" s="169">
        <f>'AEO T36 Pipelines 2022 Raw'!AI15</f>
        <v>636.35705600000006</v>
      </c>
      <c r="AG25" s="256">
        <f>'AEO T36 Pipelines 2022 Raw'!AJ15</f>
        <v>1E-3</v>
      </c>
    </row>
    <row r="26" spans="1:33" ht="15" customHeight="1" x14ac:dyDescent="0.25">
      <c r="A26" s="38" t="s">
        <v>278</v>
      </c>
      <c r="B26" s="163" t="s">
        <v>266</v>
      </c>
      <c r="C26" s="169">
        <f>'AEO T36 Pipelines 2022 Raw'!F16</f>
        <v>3.5660340000000001</v>
      </c>
      <c r="D26" s="169">
        <f>'AEO T36 Pipelines 2022 Raw'!G16</f>
        <v>3.8242699999999998</v>
      </c>
      <c r="E26" s="169">
        <f>'AEO T36 Pipelines 2022 Raw'!H16</f>
        <v>4.0244759999999999</v>
      </c>
      <c r="F26" s="169">
        <f>'AEO T36 Pipelines 2022 Raw'!I16</f>
        <v>4.0557299999999996</v>
      </c>
      <c r="G26" s="169">
        <f>'AEO T36 Pipelines 2022 Raw'!J16</f>
        <v>4.1442040000000002</v>
      </c>
      <c r="H26" s="169">
        <f>'AEO T36 Pipelines 2022 Raw'!K16</f>
        <v>4.2176299999999998</v>
      </c>
      <c r="I26" s="169">
        <f>'AEO T36 Pipelines 2022 Raw'!L16</f>
        <v>4.2973330000000001</v>
      </c>
      <c r="J26" s="169">
        <f>'AEO T36 Pipelines 2022 Raw'!M16</f>
        <v>4.404325</v>
      </c>
      <c r="K26" s="169">
        <f>'AEO T36 Pipelines 2022 Raw'!N16</f>
        <v>4.515034</v>
      </c>
      <c r="L26" s="169">
        <f>'AEO T36 Pipelines 2022 Raw'!O16</f>
        <v>4.6346990000000003</v>
      </c>
      <c r="M26" s="169">
        <f>'AEO T36 Pipelines 2022 Raw'!P16</f>
        <v>4.7902019999999998</v>
      </c>
      <c r="N26" s="169">
        <f>'AEO T36 Pipelines 2022 Raw'!Q16</f>
        <v>4.9599869999999999</v>
      </c>
      <c r="O26" s="169">
        <f>'AEO T36 Pipelines 2022 Raw'!R16</f>
        <v>5.1624610000000004</v>
      </c>
      <c r="P26" s="169">
        <f>'AEO T36 Pipelines 2022 Raw'!S16</f>
        <v>5.3585640000000003</v>
      </c>
      <c r="Q26" s="169">
        <f>'AEO T36 Pipelines 2022 Raw'!T16</f>
        <v>5.5897949999999996</v>
      </c>
      <c r="R26" s="169">
        <f>'AEO T36 Pipelines 2022 Raw'!U16</f>
        <v>5.8417000000000003</v>
      </c>
      <c r="S26" s="169">
        <f>'AEO T36 Pipelines 2022 Raw'!V16</f>
        <v>6.120457</v>
      </c>
      <c r="T26" s="169">
        <f>'AEO T36 Pipelines 2022 Raw'!W16</f>
        <v>6.4122820000000003</v>
      </c>
      <c r="U26" s="169">
        <f>'AEO T36 Pipelines 2022 Raw'!X16</f>
        <v>6.7591590000000004</v>
      </c>
      <c r="V26" s="169">
        <f>'AEO T36 Pipelines 2022 Raw'!Y16</f>
        <v>7.0719200000000004</v>
      </c>
      <c r="W26" s="169">
        <f>'AEO T36 Pipelines 2022 Raw'!Z16</f>
        <v>7.4322090000000003</v>
      </c>
      <c r="X26" s="169">
        <f>'AEO T36 Pipelines 2022 Raw'!AA16</f>
        <v>7.7144409999999999</v>
      </c>
      <c r="Y26" s="169">
        <f>'AEO T36 Pipelines 2022 Raw'!AB16</f>
        <v>8.1123729999999998</v>
      </c>
      <c r="Z26" s="169">
        <f>'AEO T36 Pipelines 2022 Raw'!AC16</f>
        <v>8.6204239999999999</v>
      </c>
      <c r="AA26" s="169">
        <f>'AEO T36 Pipelines 2022 Raw'!AD16</f>
        <v>9.0584019999999992</v>
      </c>
      <c r="AB26" s="169">
        <f>'AEO T36 Pipelines 2022 Raw'!AE16</f>
        <v>9.5414189999999994</v>
      </c>
      <c r="AC26" s="169">
        <f>'AEO T36 Pipelines 2022 Raw'!AF16</f>
        <v>10.036303999999999</v>
      </c>
      <c r="AD26" s="169">
        <f>'AEO T36 Pipelines 2022 Raw'!AG16</f>
        <v>10.560703</v>
      </c>
      <c r="AE26" s="169">
        <f>'AEO T36 Pipelines 2022 Raw'!AH16</f>
        <v>11.106871999999999</v>
      </c>
      <c r="AF26" s="169">
        <f>'AEO T36 Pipelines 2022 Raw'!AI16</f>
        <v>11.753361999999999</v>
      </c>
      <c r="AG26" s="256">
        <f>'AEO T36 Pipelines 2022 Raw'!AJ16</f>
        <v>4.2000000000000003E-2</v>
      </c>
    </row>
    <row r="27" spans="1:33" ht="15" customHeight="1" x14ac:dyDescent="0.25">
      <c r="A27" s="38" t="s">
        <v>279</v>
      </c>
      <c r="B27" s="163" t="s">
        <v>268</v>
      </c>
      <c r="C27" s="169">
        <f>'AEO T36 Pipelines 2022 Raw'!F17</f>
        <v>268.25543199999998</v>
      </c>
      <c r="D27" s="169">
        <f>'AEO T36 Pipelines 2022 Raw'!G17</f>
        <v>264.63220200000001</v>
      </c>
      <c r="E27" s="169">
        <f>'AEO T36 Pipelines 2022 Raw'!H17</f>
        <v>259.743988</v>
      </c>
      <c r="F27" s="169">
        <f>'AEO T36 Pipelines 2022 Raw'!I17</f>
        <v>253.11077900000001</v>
      </c>
      <c r="G27" s="169">
        <f>'AEO T36 Pipelines 2022 Raw'!J17</f>
        <v>247.59335300000001</v>
      </c>
      <c r="H27" s="169">
        <f>'AEO T36 Pipelines 2022 Raw'!K17</f>
        <v>242.801605</v>
      </c>
      <c r="I27" s="169">
        <f>'AEO T36 Pipelines 2022 Raw'!L17</f>
        <v>240.13009600000001</v>
      </c>
      <c r="J27" s="169">
        <f>'AEO T36 Pipelines 2022 Raw'!M17</f>
        <v>239.24292</v>
      </c>
      <c r="K27" s="169">
        <f>'AEO T36 Pipelines 2022 Raw'!N17</f>
        <v>238.22328200000001</v>
      </c>
      <c r="L27" s="169">
        <f>'AEO T36 Pipelines 2022 Raw'!O17</f>
        <v>237.764297</v>
      </c>
      <c r="M27" s="169">
        <f>'AEO T36 Pipelines 2022 Raw'!P17</f>
        <v>237.83386200000001</v>
      </c>
      <c r="N27" s="169">
        <f>'AEO T36 Pipelines 2022 Raw'!Q17</f>
        <v>239.371521</v>
      </c>
      <c r="O27" s="169">
        <f>'AEO T36 Pipelines 2022 Raw'!R17</f>
        <v>241.35583500000001</v>
      </c>
      <c r="P27" s="169">
        <f>'AEO T36 Pipelines 2022 Raw'!S17</f>
        <v>242.59903</v>
      </c>
      <c r="Q27" s="169">
        <f>'AEO T36 Pipelines 2022 Raw'!T17</f>
        <v>244.081604</v>
      </c>
      <c r="R27" s="169">
        <f>'AEO T36 Pipelines 2022 Raw'!U17</f>
        <v>245.83909600000001</v>
      </c>
      <c r="S27" s="169">
        <f>'AEO T36 Pipelines 2022 Raw'!V17</f>
        <v>248.07867400000001</v>
      </c>
      <c r="T27" s="169">
        <f>'AEO T36 Pipelines 2022 Raw'!W17</f>
        <v>250.467468</v>
      </c>
      <c r="U27" s="169">
        <f>'AEO T36 Pipelines 2022 Raw'!X17</f>
        <v>253.243088</v>
      </c>
      <c r="V27" s="169">
        <f>'AEO T36 Pipelines 2022 Raw'!Y17</f>
        <v>255.73696899999999</v>
      </c>
      <c r="W27" s="169">
        <f>'AEO T36 Pipelines 2022 Raw'!Z17</f>
        <v>258.35598800000002</v>
      </c>
      <c r="X27" s="169">
        <f>'AEO T36 Pipelines 2022 Raw'!AA17</f>
        <v>261.061127</v>
      </c>
      <c r="Y27" s="169">
        <f>'AEO T36 Pipelines 2022 Raw'!AB17</f>
        <v>264.62829599999998</v>
      </c>
      <c r="Z27" s="169">
        <f>'AEO T36 Pipelines 2022 Raw'!AC17</f>
        <v>268.08303799999999</v>
      </c>
      <c r="AA27" s="169">
        <f>'AEO T36 Pipelines 2022 Raw'!AD17</f>
        <v>271.72009300000002</v>
      </c>
      <c r="AB27" s="169">
        <f>'AEO T36 Pipelines 2022 Raw'!AE17</f>
        <v>276.79077100000001</v>
      </c>
      <c r="AC27" s="169">
        <f>'AEO T36 Pipelines 2022 Raw'!AF17</f>
        <v>280.803223</v>
      </c>
      <c r="AD27" s="169">
        <f>'AEO T36 Pipelines 2022 Raw'!AG17</f>
        <v>284.00955199999999</v>
      </c>
      <c r="AE27" s="169">
        <f>'AEO T36 Pipelines 2022 Raw'!AH17</f>
        <v>287.28298999999998</v>
      </c>
      <c r="AF27" s="169">
        <f>'AEO T36 Pipelines 2022 Raw'!AI17</f>
        <v>291.12747200000001</v>
      </c>
      <c r="AG27" s="256">
        <f>'AEO T36 Pipelines 2022 Raw'!AJ17</f>
        <v>3.0000000000000001E-3</v>
      </c>
    </row>
    <row r="28" spans="1:33" ht="15" customHeight="1" x14ac:dyDescent="0.25">
      <c r="A28" s="38" t="s">
        <v>280</v>
      </c>
      <c r="B28" s="163" t="s">
        <v>271</v>
      </c>
      <c r="C28" s="169">
        <f>'AEO T36 Pipelines 2022 Raw'!F18</f>
        <v>0.17518</v>
      </c>
      <c r="D28" s="169">
        <f>'AEO T36 Pipelines 2022 Raw'!G18</f>
        <v>0.32762999999999998</v>
      </c>
      <c r="E28" s="169">
        <f>'AEO T36 Pipelines 2022 Raw'!H18</f>
        <v>0.47411799999999998</v>
      </c>
      <c r="F28" s="169">
        <f>'AEO T36 Pipelines 2022 Raw'!I18</f>
        <v>0.60902100000000003</v>
      </c>
      <c r="G28" s="169">
        <f>'AEO T36 Pipelines 2022 Raw'!J18</f>
        <v>0.73164499999999999</v>
      </c>
      <c r="H28" s="169">
        <f>'AEO T36 Pipelines 2022 Raw'!K18</f>
        <v>0.84900500000000001</v>
      </c>
      <c r="I28" s="169">
        <f>'AEO T36 Pipelines 2022 Raw'!L18</f>
        <v>0.943631</v>
      </c>
      <c r="J28" s="169">
        <f>'AEO T36 Pipelines 2022 Raw'!M18</f>
        <v>1.012662</v>
      </c>
      <c r="K28" s="169">
        <f>'AEO T36 Pipelines 2022 Raw'!N18</f>
        <v>1.0794919999999999</v>
      </c>
      <c r="L28" s="169">
        <f>'AEO T36 Pipelines 2022 Raw'!O18</f>
        <v>1.143858</v>
      </c>
      <c r="M28" s="169">
        <f>'AEO T36 Pipelines 2022 Raw'!P18</f>
        <v>1.2067779999999999</v>
      </c>
      <c r="N28" s="169">
        <f>'AEO T36 Pipelines 2022 Raw'!Q18</f>
        <v>1.2726550000000001</v>
      </c>
      <c r="O28" s="169">
        <f>'AEO T36 Pipelines 2022 Raw'!R18</f>
        <v>1.338096</v>
      </c>
      <c r="P28" s="169">
        <f>'AEO T36 Pipelines 2022 Raw'!S18</f>
        <v>1.3980900000000001</v>
      </c>
      <c r="Q28" s="169">
        <f>'AEO T36 Pipelines 2022 Raw'!T18</f>
        <v>1.4583950000000001</v>
      </c>
      <c r="R28" s="169">
        <f>'AEO T36 Pipelines 2022 Raw'!U18</f>
        <v>1.520113</v>
      </c>
      <c r="S28" s="169">
        <f>'AEO T36 Pipelines 2022 Raw'!V18</f>
        <v>1.585669</v>
      </c>
      <c r="T28" s="169">
        <f>'AEO T36 Pipelines 2022 Raw'!W18</f>
        <v>1.65466</v>
      </c>
      <c r="U28" s="169">
        <f>'AEO T36 Pipelines 2022 Raw'!X18</f>
        <v>1.72739</v>
      </c>
      <c r="V28" s="169">
        <f>'AEO T36 Pipelines 2022 Raw'!Y18</f>
        <v>1.8023100000000001</v>
      </c>
      <c r="W28" s="169">
        <f>'AEO T36 Pipelines 2022 Raw'!Z18</f>
        <v>1.8786579999999999</v>
      </c>
      <c r="X28" s="169">
        <f>'AEO T36 Pipelines 2022 Raw'!AA18</f>
        <v>1.958885</v>
      </c>
      <c r="Y28" s="169">
        <f>'AEO T36 Pipelines 2022 Raw'!AB18</f>
        <v>2.0406279999999999</v>
      </c>
      <c r="Z28" s="169">
        <f>'AEO T36 Pipelines 2022 Raw'!AC18</f>
        <v>2.1194090000000001</v>
      </c>
      <c r="AA28" s="169">
        <f>'AEO T36 Pipelines 2022 Raw'!AD18</f>
        <v>2.2009349999999999</v>
      </c>
      <c r="AB28" s="169">
        <f>'AEO T36 Pipelines 2022 Raw'!AE18</f>
        <v>2.2907090000000001</v>
      </c>
      <c r="AC28" s="169">
        <f>'AEO T36 Pipelines 2022 Raw'!AF18</f>
        <v>2.3810820000000001</v>
      </c>
      <c r="AD28" s="169">
        <f>'AEO T36 Pipelines 2022 Raw'!AG18</f>
        <v>2.468712</v>
      </c>
      <c r="AE28" s="169">
        <f>'AEO T36 Pipelines 2022 Raw'!AH18</f>
        <v>2.5635650000000001</v>
      </c>
      <c r="AF28" s="169">
        <f>'AEO T36 Pipelines 2022 Raw'!AI18</f>
        <v>2.6698770000000001</v>
      </c>
      <c r="AG28" s="256">
        <f>'AEO T36 Pipelines 2022 Raw'!AJ18</f>
        <v>9.8000000000000004E-2</v>
      </c>
    </row>
    <row r="29" spans="1:33" ht="15" customHeight="1" x14ac:dyDescent="0.25">
      <c r="A29" s="38" t="s">
        <v>281</v>
      </c>
      <c r="B29" s="163" t="s">
        <v>192</v>
      </c>
      <c r="C29" s="169">
        <f>'AEO T36 Pipelines 2022 Raw'!F19</f>
        <v>1.005436</v>
      </c>
      <c r="D29" s="169">
        <f>'AEO T36 Pipelines 2022 Raw'!G19</f>
        <v>0.98027699999999995</v>
      </c>
      <c r="E29" s="169">
        <f>'AEO T36 Pipelines 2022 Raw'!H19</f>
        <v>0.98757600000000001</v>
      </c>
      <c r="F29" s="169">
        <f>'AEO T36 Pipelines 2022 Raw'!I19</f>
        <v>0.98115600000000003</v>
      </c>
      <c r="G29" s="169">
        <f>'AEO T36 Pipelines 2022 Raw'!J19</f>
        <v>0.94604299999999997</v>
      </c>
      <c r="H29" s="169">
        <f>'AEO T36 Pipelines 2022 Raw'!K19</f>
        <v>0.90425800000000001</v>
      </c>
      <c r="I29" s="169">
        <f>'AEO T36 Pipelines 2022 Raw'!L19</f>
        <v>0.86150700000000002</v>
      </c>
      <c r="J29" s="169">
        <f>'AEO T36 Pipelines 2022 Raw'!M19</f>
        <v>0.82097600000000004</v>
      </c>
      <c r="K29" s="169">
        <f>'AEO T36 Pipelines 2022 Raw'!N19</f>
        <v>0.78171199999999996</v>
      </c>
      <c r="L29" s="169">
        <f>'AEO T36 Pipelines 2022 Raw'!O19</f>
        <v>0.74582199999999998</v>
      </c>
      <c r="M29" s="169">
        <f>'AEO T36 Pipelines 2022 Raw'!P19</f>
        <v>0.71380200000000005</v>
      </c>
      <c r="N29" s="169">
        <f>'AEO T36 Pipelines 2022 Raw'!Q19</f>
        <v>0.68803300000000001</v>
      </c>
      <c r="O29" s="169">
        <f>'AEO T36 Pipelines 2022 Raw'!R19</f>
        <v>0.66564500000000004</v>
      </c>
      <c r="P29" s="169">
        <f>'AEO T36 Pipelines 2022 Raw'!S19</f>
        <v>0.64574699999999996</v>
      </c>
      <c r="Q29" s="169">
        <f>'AEO T36 Pipelines 2022 Raw'!T19</f>
        <v>0.62980400000000003</v>
      </c>
      <c r="R29" s="169">
        <f>'AEO T36 Pipelines 2022 Raw'!U19</f>
        <v>0.61596200000000001</v>
      </c>
      <c r="S29" s="169">
        <f>'AEO T36 Pipelines 2022 Raw'!V19</f>
        <v>0.60461600000000004</v>
      </c>
      <c r="T29" s="169">
        <f>'AEO T36 Pipelines 2022 Raw'!W19</f>
        <v>0.59459899999999999</v>
      </c>
      <c r="U29" s="169">
        <f>'AEO T36 Pipelines 2022 Raw'!X19</f>
        <v>0.58681499999999998</v>
      </c>
      <c r="V29" s="169">
        <f>'AEO T36 Pipelines 2022 Raw'!Y19</f>
        <v>0.58003800000000005</v>
      </c>
      <c r="W29" s="169">
        <f>'AEO T36 Pipelines 2022 Raw'!Z19</f>
        <v>0.57413099999999995</v>
      </c>
      <c r="X29" s="169">
        <f>'AEO T36 Pipelines 2022 Raw'!AA19</f>
        <v>0.56985600000000003</v>
      </c>
      <c r="Y29" s="169">
        <f>'AEO T36 Pipelines 2022 Raw'!AB19</f>
        <v>0.56645900000000005</v>
      </c>
      <c r="Z29" s="169">
        <f>'AEO T36 Pipelines 2022 Raw'!AC19</f>
        <v>0.56295499999999998</v>
      </c>
      <c r="AA29" s="169">
        <f>'AEO T36 Pipelines 2022 Raw'!AD19</f>
        <v>0.56066899999999997</v>
      </c>
      <c r="AB29" s="169">
        <f>'AEO T36 Pipelines 2022 Raw'!AE19</f>
        <v>0.55963600000000002</v>
      </c>
      <c r="AC29" s="169">
        <f>'AEO T36 Pipelines 2022 Raw'!AF19</f>
        <v>0.55547599999999997</v>
      </c>
      <c r="AD29" s="169">
        <f>'AEO T36 Pipelines 2022 Raw'!AG19</f>
        <v>0.55186400000000002</v>
      </c>
      <c r="AE29" s="169">
        <f>'AEO T36 Pipelines 2022 Raw'!AH19</f>
        <v>0.55139700000000003</v>
      </c>
      <c r="AF29" s="169">
        <f>'AEO T36 Pipelines 2022 Raw'!AI19</f>
        <v>0.55606599999999995</v>
      </c>
      <c r="AG29" s="256">
        <f>'AEO T36 Pipelines 2022 Raw'!AJ19</f>
        <v>-0.02</v>
      </c>
    </row>
    <row r="30" spans="1:33" ht="15" customHeight="1" x14ac:dyDescent="0.25">
      <c r="A30" s="38" t="s">
        <v>282</v>
      </c>
      <c r="B30" s="163" t="s">
        <v>240</v>
      </c>
      <c r="C30" s="169">
        <f>'AEO T36 Pipelines 2022 Raw'!F20</f>
        <v>5.9800000000000001E-4</v>
      </c>
      <c r="D30" s="169">
        <f>'AEO T36 Pipelines 2022 Raw'!G20</f>
        <v>1.106E-3</v>
      </c>
      <c r="E30" s="169">
        <f>'AEO T36 Pipelines 2022 Raw'!H20</f>
        <v>1.578E-3</v>
      </c>
      <c r="F30" s="169">
        <f>'AEO T36 Pipelines 2022 Raw'!I20</f>
        <v>1.9970000000000001E-3</v>
      </c>
      <c r="G30" s="169">
        <f>'AEO T36 Pipelines 2022 Raw'!J20</f>
        <v>2.3640000000000002E-3</v>
      </c>
      <c r="H30" s="169">
        <f>'AEO T36 Pipelines 2022 Raw'!K20</f>
        <v>2.7009999999999998E-3</v>
      </c>
      <c r="I30" s="169">
        <f>'AEO T36 Pipelines 2022 Raw'!L20</f>
        <v>2.9580000000000001E-3</v>
      </c>
      <c r="J30" s="169">
        <f>'AEO T36 Pipelines 2022 Raw'!M20</f>
        <v>3.1120000000000002E-3</v>
      </c>
      <c r="K30" s="169">
        <f>'AEO T36 Pipelines 2022 Raw'!N20</f>
        <v>3.2550000000000001E-3</v>
      </c>
      <c r="L30" s="169">
        <f>'AEO T36 Pipelines 2022 Raw'!O20</f>
        <v>3.3860000000000001E-3</v>
      </c>
      <c r="M30" s="169">
        <f>'AEO T36 Pipelines 2022 Raw'!P20</f>
        <v>3.5070000000000001E-3</v>
      </c>
      <c r="N30" s="169">
        <f>'AEO T36 Pipelines 2022 Raw'!Q20</f>
        <v>3.63E-3</v>
      </c>
      <c r="O30" s="169">
        <f>'AEO T36 Pipelines 2022 Raw'!R20</f>
        <v>3.7439999999999999E-3</v>
      </c>
      <c r="P30" s="169">
        <f>'AEO T36 Pipelines 2022 Raw'!S20</f>
        <v>3.8370000000000001E-3</v>
      </c>
      <c r="Q30" s="169">
        <f>'AEO T36 Pipelines 2022 Raw'!T20</f>
        <v>3.9240000000000004E-3</v>
      </c>
      <c r="R30" s="169">
        <f>'AEO T36 Pipelines 2022 Raw'!U20</f>
        <v>4.006E-3</v>
      </c>
      <c r="S30" s="169">
        <f>'AEO T36 Pipelines 2022 Raw'!V20</f>
        <v>4.0899999999999999E-3</v>
      </c>
      <c r="T30" s="169">
        <f>'AEO T36 Pipelines 2022 Raw'!W20</f>
        <v>4.1720000000000004E-3</v>
      </c>
      <c r="U30" s="169">
        <f>'AEO T36 Pipelines 2022 Raw'!X20</f>
        <v>4.254E-3</v>
      </c>
      <c r="V30" s="169">
        <f>'AEO T36 Pipelines 2022 Raw'!Y20</f>
        <v>4.3309999999999998E-3</v>
      </c>
      <c r="W30" s="169">
        <f>'AEO T36 Pipelines 2022 Raw'!Z20</f>
        <v>4.4050000000000001E-3</v>
      </c>
      <c r="X30" s="169">
        <f>'AEO T36 Pipelines 2022 Raw'!AA20</f>
        <v>4.4809999999999997E-3</v>
      </c>
      <c r="Y30" s="169">
        <f>'AEO T36 Pipelines 2022 Raw'!AB20</f>
        <v>4.555E-3</v>
      </c>
      <c r="Z30" s="169">
        <f>'AEO T36 Pipelines 2022 Raw'!AC20</f>
        <v>4.6169999999999996E-3</v>
      </c>
      <c r="AA30" s="169">
        <f>'AEO T36 Pipelines 2022 Raw'!AD20</f>
        <v>4.6810000000000003E-3</v>
      </c>
      <c r="AB30" s="169">
        <f>'AEO T36 Pipelines 2022 Raw'!AE20</f>
        <v>4.7559999999999998E-3</v>
      </c>
      <c r="AC30" s="169">
        <f>'AEO T36 Pipelines 2022 Raw'!AF20</f>
        <v>4.8260000000000004E-3</v>
      </c>
      <c r="AD30" s="169">
        <f>'AEO T36 Pipelines 2022 Raw'!AG20</f>
        <v>4.8849999999999996E-3</v>
      </c>
      <c r="AE30" s="169">
        <f>'AEO T36 Pipelines 2022 Raw'!AH20</f>
        <v>4.9519999999999998E-3</v>
      </c>
      <c r="AF30" s="169">
        <f>'AEO T36 Pipelines 2022 Raw'!AI20</f>
        <v>5.0330000000000001E-3</v>
      </c>
      <c r="AG30" s="256">
        <f>'AEO T36 Pipelines 2022 Raw'!AJ20</f>
        <v>7.5999999999999998E-2</v>
      </c>
    </row>
    <row r="31" spans="1:33" ht="15" customHeight="1" x14ac:dyDescent="0.25">
      <c r="A31" s="38" t="s">
        <v>283</v>
      </c>
      <c r="B31" s="163" t="s">
        <v>274</v>
      </c>
      <c r="C31" s="169">
        <f>'AEO T36 Pipelines 2022 Raw'!F21</f>
        <v>0</v>
      </c>
      <c r="D31" s="169">
        <f>'AEO T36 Pipelines 2022 Raw'!G21</f>
        <v>0</v>
      </c>
      <c r="E31" s="169">
        <f>'AEO T36 Pipelines 2022 Raw'!H21</f>
        <v>0</v>
      </c>
      <c r="F31" s="169">
        <f>'AEO T36 Pipelines 2022 Raw'!I21</f>
        <v>0</v>
      </c>
      <c r="G31" s="169">
        <f>'AEO T36 Pipelines 2022 Raw'!J21</f>
        <v>0</v>
      </c>
      <c r="H31" s="169">
        <f>'AEO T36 Pipelines 2022 Raw'!K21</f>
        <v>0</v>
      </c>
      <c r="I31" s="169">
        <f>'AEO T36 Pipelines 2022 Raw'!L21</f>
        <v>0</v>
      </c>
      <c r="J31" s="169">
        <f>'AEO T36 Pipelines 2022 Raw'!M21</f>
        <v>0</v>
      </c>
      <c r="K31" s="169">
        <f>'AEO T36 Pipelines 2022 Raw'!N21</f>
        <v>0</v>
      </c>
      <c r="L31" s="169">
        <f>'AEO T36 Pipelines 2022 Raw'!O21</f>
        <v>0</v>
      </c>
      <c r="M31" s="169">
        <f>'AEO T36 Pipelines 2022 Raw'!P21</f>
        <v>0</v>
      </c>
      <c r="N31" s="169">
        <f>'AEO T36 Pipelines 2022 Raw'!Q21</f>
        <v>0</v>
      </c>
      <c r="O31" s="169">
        <f>'AEO T36 Pipelines 2022 Raw'!R21</f>
        <v>0</v>
      </c>
      <c r="P31" s="169">
        <f>'AEO T36 Pipelines 2022 Raw'!S21</f>
        <v>0</v>
      </c>
      <c r="Q31" s="169">
        <f>'AEO T36 Pipelines 2022 Raw'!T21</f>
        <v>0</v>
      </c>
      <c r="R31" s="169">
        <f>'AEO T36 Pipelines 2022 Raw'!U21</f>
        <v>0</v>
      </c>
      <c r="S31" s="169">
        <f>'AEO T36 Pipelines 2022 Raw'!V21</f>
        <v>0</v>
      </c>
      <c r="T31" s="169">
        <f>'AEO T36 Pipelines 2022 Raw'!W21</f>
        <v>0</v>
      </c>
      <c r="U31" s="169">
        <f>'AEO T36 Pipelines 2022 Raw'!X21</f>
        <v>0</v>
      </c>
      <c r="V31" s="169">
        <f>'AEO T36 Pipelines 2022 Raw'!Y21</f>
        <v>0</v>
      </c>
      <c r="W31" s="169">
        <f>'AEO T36 Pipelines 2022 Raw'!Z21</f>
        <v>0</v>
      </c>
      <c r="X31" s="169">
        <f>'AEO T36 Pipelines 2022 Raw'!AA21</f>
        <v>0</v>
      </c>
      <c r="Y31" s="169">
        <f>'AEO T36 Pipelines 2022 Raw'!AB21</f>
        <v>0</v>
      </c>
      <c r="Z31" s="169">
        <f>'AEO T36 Pipelines 2022 Raw'!AC21</f>
        <v>0</v>
      </c>
      <c r="AA31" s="169">
        <f>'AEO T36 Pipelines 2022 Raw'!AD21</f>
        <v>0</v>
      </c>
      <c r="AB31" s="169">
        <f>'AEO T36 Pipelines 2022 Raw'!AE21</f>
        <v>0</v>
      </c>
      <c r="AC31" s="169">
        <f>'AEO T36 Pipelines 2022 Raw'!AF21</f>
        <v>0</v>
      </c>
      <c r="AD31" s="169">
        <f>'AEO T36 Pipelines 2022 Raw'!AG21</f>
        <v>0</v>
      </c>
      <c r="AE31" s="169">
        <f>'AEO T36 Pipelines 2022 Raw'!AH21</f>
        <v>0</v>
      </c>
      <c r="AF31" s="169">
        <f>'AEO T36 Pipelines 2022 Raw'!AI21</f>
        <v>0</v>
      </c>
      <c r="AG31" s="256" t="str">
        <f>'AEO T36 Pipelines 2022 Raw'!AJ21</f>
        <v>- -</v>
      </c>
    </row>
    <row r="32" spans="1:33" ht="12" customHeight="1" x14ac:dyDescent="0.25">
      <c r="C32" s="248"/>
      <c r="D32" s="248"/>
      <c r="E32" s="248"/>
      <c r="F32" s="248"/>
      <c r="G32" s="248"/>
      <c r="H32" s="248"/>
      <c r="I32" s="248"/>
      <c r="J32" s="248"/>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126"/>
    </row>
    <row r="33" spans="1:33" ht="15" customHeight="1" x14ac:dyDescent="0.25">
      <c r="A33" s="38" t="s">
        <v>284</v>
      </c>
      <c r="B33" s="162" t="s">
        <v>285</v>
      </c>
      <c r="C33" s="232">
        <f>'AEO T36 Pipelines 2022 Raw'!F22</f>
        <v>5567.7753910000001</v>
      </c>
      <c r="D33" s="232">
        <f>'AEO T36 Pipelines 2022 Raw'!G22</f>
        <v>5606.2373049999997</v>
      </c>
      <c r="E33" s="232">
        <f>'AEO T36 Pipelines 2022 Raw'!H22</f>
        <v>5573.6118159999996</v>
      </c>
      <c r="F33" s="232">
        <f>'AEO T36 Pipelines 2022 Raw'!I22</f>
        <v>5512.4057620000003</v>
      </c>
      <c r="G33" s="232">
        <f>'AEO T36 Pipelines 2022 Raw'!J22</f>
        <v>5463.3066410000001</v>
      </c>
      <c r="H33" s="232">
        <f>'AEO T36 Pipelines 2022 Raw'!K22</f>
        <v>5395.9658200000003</v>
      </c>
      <c r="I33" s="232">
        <f>'AEO T36 Pipelines 2022 Raw'!L22</f>
        <v>5316.7319340000004</v>
      </c>
      <c r="J33" s="232">
        <f>'AEO T36 Pipelines 2022 Raw'!M22</f>
        <v>5255.142578</v>
      </c>
      <c r="K33" s="232">
        <f>'AEO T36 Pipelines 2022 Raw'!N22</f>
        <v>5183.6694340000004</v>
      </c>
      <c r="L33" s="232">
        <f>'AEO T36 Pipelines 2022 Raw'!O22</f>
        <v>5120.7817379999997</v>
      </c>
      <c r="M33" s="232">
        <f>'AEO T36 Pipelines 2022 Raw'!P22</f>
        <v>5056.7695309999999</v>
      </c>
      <c r="N33" s="232">
        <f>'AEO T36 Pipelines 2022 Raw'!Q22</f>
        <v>5005.8896480000003</v>
      </c>
      <c r="O33" s="232">
        <f>'AEO T36 Pipelines 2022 Raw'!R22</f>
        <v>4957.6918949999999</v>
      </c>
      <c r="P33" s="232">
        <f>'AEO T36 Pipelines 2022 Raw'!S22</f>
        <v>4905.3720700000003</v>
      </c>
      <c r="Q33" s="232">
        <f>'AEO T36 Pipelines 2022 Raw'!T22</f>
        <v>4867.0522460000002</v>
      </c>
      <c r="R33" s="232">
        <f>'AEO T36 Pipelines 2022 Raw'!U22</f>
        <v>4834.7934569999998</v>
      </c>
      <c r="S33" s="232">
        <f>'AEO T36 Pipelines 2022 Raw'!V22</f>
        <v>4807.4921880000002</v>
      </c>
      <c r="T33" s="232">
        <f>'AEO T36 Pipelines 2022 Raw'!W22</f>
        <v>4785.9028319999998</v>
      </c>
      <c r="U33" s="232">
        <f>'AEO T36 Pipelines 2022 Raw'!X22</f>
        <v>4772.5151370000003</v>
      </c>
      <c r="V33" s="232">
        <f>'AEO T36 Pipelines 2022 Raw'!Y22</f>
        <v>4762.3017579999996</v>
      </c>
      <c r="W33" s="232">
        <f>'AEO T36 Pipelines 2022 Raw'!Z22</f>
        <v>4755.0874020000001</v>
      </c>
      <c r="X33" s="232">
        <f>'AEO T36 Pipelines 2022 Raw'!AA22</f>
        <v>4757.9658200000003</v>
      </c>
      <c r="Y33" s="232">
        <f>'AEO T36 Pipelines 2022 Raw'!AB22</f>
        <v>4766.0400390000004</v>
      </c>
      <c r="Z33" s="232">
        <f>'AEO T36 Pipelines 2022 Raw'!AC22</f>
        <v>4763.5712890000004</v>
      </c>
      <c r="AA33" s="232">
        <f>'AEO T36 Pipelines 2022 Raw'!AD22</f>
        <v>4766.5581050000001</v>
      </c>
      <c r="AB33" s="232">
        <f>'AEO T36 Pipelines 2022 Raw'!AE22</f>
        <v>4784.0737300000001</v>
      </c>
      <c r="AC33" s="232">
        <f>'AEO T36 Pipelines 2022 Raw'!AF22</f>
        <v>4794.7822269999997</v>
      </c>
      <c r="AD33" s="232">
        <f>'AEO T36 Pipelines 2022 Raw'!AG22</f>
        <v>4791.3715819999998</v>
      </c>
      <c r="AE33" s="232">
        <f>'AEO T36 Pipelines 2022 Raw'!AH22</f>
        <v>4793.1118159999996</v>
      </c>
      <c r="AF33" s="232">
        <f>'AEO T36 Pipelines 2022 Raw'!AI22</f>
        <v>4816.8691410000001</v>
      </c>
      <c r="AG33" s="254">
        <f>'AEO T36 Pipelines 2022 Raw'!AJ22</f>
        <v>-5.0000000000000001E-3</v>
      </c>
    </row>
    <row r="34" spans="1:33" ht="15" customHeight="1" x14ac:dyDescent="0.25">
      <c r="A34" s="38" t="s">
        <v>286</v>
      </c>
      <c r="B34" s="163" t="s">
        <v>287</v>
      </c>
      <c r="C34" s="169">
        <f>'AEO T36 Pipelines 2022 Raw'!F23</f>
        <v>543.69519000000003</v>
      </c>
      <c r="D34" s="169">
        <f>'AEO T36 Pipelines 2022 Raw'!G23</f>
        <v>543.55017099999998</v>
      </c>
      <c r="E34" s="169">
        <f>'AEO T36 Pipelines 2022 Raw'!H23</f>
        <v>538.509277</v>
      </c>
      <c r="F34" s="169">
        <f>'AEO T36 Pipelines 2022 Raw'!I23</f>
        <v>530.90216099999998</v>
      </c>
      <c r="G34" s="169">
        <f>'AEO T36 Pipelines 2022 Raw'!J23</f>
        <v>524.30114700000001</v>
      </c>
      <c r="H34" s="169">
        <f>'AEO T36 Pipelines 2022 Raw'!K23</f>
        <v>517.80004899999994</v>
      </c>
      <c r="I34" s="169">
        <f>'AEO T36 Pipelines 2022 Raw'!L23</f>
        <v>512.02453600000001</v>
      </c>
      <c r="J34" s="169">
        <f>'AEO T36 Pipelines 2022 Raw'!M23</f>
        <v>509.79699699999998</v>
      </c>
      <c r="K34" s="169">
        <f>'AEO T36 Pipelines 2022 Raw'!N23</f>
        <v>508.18084700000003</v>
      </c>
      <c r="L34" s="169">
        <f>'AEO T36 Pipelines 2022 Raw'!O23</f>
        <v>508.481537</v>
      </c>
      <c r="M34" s="169">
        <f>'AEO T36 Pipelines 2022 Raw'!P23</f>
        <v>509.39291400000002</v>
      </c>
      <c r="N34" s="169">
        <f>'AEO T36 Pipelines 2022 Raw'!Q23</f>
        <v>512.90576199999998</v>
      </c>
      <c r="O34" s="169">
        <f>'AEO T36 Pipelines 2022 Raw'!R23</f>
        <v>517.28045699999996</v>
      </c>
      <c r="P34" s="169">
        <f>'AEO T36 Pipelines 2022 Raw'!S23</f>
        <v>521.88732900000002</v>
      </c>
      <c r="Q34" s="169">
        <f>'AEO T36 Pipelines 2022 Raw'!T23</f>
        <v>528.45306400000004</v>
      </c>
      <c r="R34" s="169">
        <f>'AEO T36 Pipelines 2022 Raw'!U23</f>
        <v>535.93261700000005</v>
      </c>
      <c r="S34" s="169">
        <f>'AEO T36 Pipelines 2022 Raw'!V23</f>
        <v>544.483521</v>
      </c>
      <c r="T34" s="169">
        <f>'AEO T36 Pipelines 2022 Raw'!W23</f>
        <v>552.54565400000001</v>
      </c>
      <c r="U34" s="169">
        <f>'AEO T36 Pipelines 2022 Raw'!X23</f>
        <v>561.99658199999999</v>
      </c>
      <c r="V34" s="169">
        <f>'AEO T36 Pipelines 2022 Raw'!Y23</f>
        <v>571.45471199999997</v>
      </c>
      <c r="W34" s="169">
        <f>'AEO T36 Pipelines 2022 Raw'!Z23</f>
        <v>582.25659199999996</v>
      </c>
      <c r="X34" s="169">
        <f>'AEO T36 Pipelines 2022 Raw'!AA23</f>
        <v>594.43292199999996</v>
      </c>
      <c r="Y34" s="169">
        <f>'AEO T36 Pipelines 2022 Raw'!AB23</f>
        <v>607.61578399999996</v>
      </c>
      <c r="Z34" s="169">
        <f>'AEO T36 Pipelines 2022 Raw'!AC23</f>
        <v>620.12445100000002</v>
      </c>
      <c r="AA34" s="169">
        <f>'AEO T36 Pipelines 2022 Raw'!AD23</f>
        <v>633.71148700000003</v>
      </c>
      <c r="AB34" s="169">
        <f>'AEO T36 Pipelines 2022 Raw'!AE23</f>
        <v>649.70819100000006</v>
      </c>
      <c r="AC34" s="169">
        <f>'AEO T36 Pipelines 2022 Raw'!AF23</f>
        <v>665.01043700000002</v>
      </c>
      <c r="AD34" s="169">
        <f>'AEO T36 Pipelines 2022 Raw'!AG23</f>
        <v>678.72851600000001</v>
      </c>
      <c r="AE34" s="169">
        <f>'AEO T36 Pipelines 2022 Raw'!AH23</f>
        <v>693.77606200000002</v>
      </c>
      <c r="AF34" s="169">
        <f>'AEO T36 Pipelines 2022 Raw'!AI23</f>
        <v>711.72705099999996</v>
      </c>
      <c r="AG34" s="256">
        <f>'AEO T36 Pipelines 2022 Raw'!AJ23</f>
        <v>8.9999999999999993E-3</v>
      </c>
    </row>
    <row r="35" spans="1:33" ht="15" customHeight="1" x14ac:dyDescent="0.25">
      <c r="A35" s="38" t="s">
        <v>288</v>
      </c>
      <c r="B35" s="163" t="s">
        <v>268</v>
      </c>
      <c r="C35" s="169">
        <f>'AEO T36 Pipelines 2022 Raw'!F24</f>
        <v>4974.2407229999999</v>
      </c>
      <c r="D35" s="169">
        <f>'AEO T36 Pipelines 2022 Raw'!G24</f>
        <v>5011.515625</v>
      </c>
      <c r="E35" s="169">
        <f>'AEO T36 Pipelines 2022 Raw'!H24</f>
        <v>4983.6279299999997</v>
      </c>
      <c r="F35" s="169">
        <f>'AEO T36 Pipelines 2022 Raw'!I24</f>
        <v>4930.3134769999997</v>
      </c>
      <c r="G35" s="169">
        <f>'AEO T36 Pipelines 2022 Raw'!J24</f>
        <v>4888.1972660000001</v>
      </c>
      <c r="H35" s="169">
        <f>'AEO T36 Pipelines 2022 Raw'!K24</f>
        <v>4828.0161129999997</v>
      </c>
      <c r="I35" s="169">
        <f>'AEO T36 Pipelines 2022 Raw'!L24</f>
        <v>4755.3471680000002</v>
      </c>
      <c r="J35" s="169">
        <f>'AEO T36 Pipelines 2022 Raw'!M24</f>
        <v>4696.5732420000004</v>
      </c>
      <c r="K35" s="169">
        <f>'AEO T36 Pipelines 2022 Raw'!N24</f>
        <v>4627.3554690000001</v>
      </c>
      <c r="L35" s="169">
        <f>'AEO T36 Pipelines 2022 Raw'!O24</f>
        <v>4564.7358400000003</v>
      </c>
      <c r="M35" s="169">
        <f>'AEO T36 Pipelines 2022 Raw'!P24</f>
        <v>4500.3627930000002</v>
      </c>
      <c r="N35" s="169">
        <f>'AEO T36 Pipelines 2022 Raw'!Q24</f>
        <v>4446.2944340000004</v>
      </c>
      <c r="O35" s="169">
        <f>'AEO T36 Pipelines 2022 Raw'!R24</f>
        <v>4393.8149409999996</v>
      </c>
      <c r="P35" s="169">
        <f>'AEO T36 Pipelines 2022 Raw'!S24</f>
        <v>4336.861328</v>
      </c>
      <c r="Q35" s="169">
        <f>'AEO T36 Pipelines 2022 Raw'!T24</f>
        <v>4291.685547</v>
      </c>
      <c r="R35" s="169">
        <f>'AEO T36 Pipelines 2022 Raw'!U24</f>
        <v>4251.4560549999997</v>
      </c>
      <c r="S35" s="169">
        <f>'AEO T36 Pipelines 2022 Raw'!V24</f>
        <v>4214.8701170000004</v>
      </c>
      <c r="T35" s="169">
        <f>'AEO T36 Pipelines 2022 Raw'!W24</f>
        <v>4184.2109380000002</v>
      </c>
      <c r="U35" s="169">
        <f>'AEO T36 Pipelines 2022 Raw'!X24</f>
        <v>4160.0556640000004</v>
      </c>
      <c r="V35" s="169">
        <f>'AEO T36 Pipelines 2022 Raw'!Y24</f>
        <v>4138.7768550000001</v>
      </c>
      <c r="W35" s="169">
        <f>'AEO T36 Pipelines 2022 Raw'!Z24</f>
        <v>4118.8359380000002</v>
      </c>
      <c r="X35" s="169">
        <f>'AEO T36 Pipelines 2022 Raw'!AA24</f>
        <v>4107.3090819999998</v>
      </c>
      <c r="Y35" s="169">
        <f>'AEO T36 Pipelines 2022 Raw'!AB24</f>
        <v>4099.6254879999997</v>
      </c>
      <c r="Z35" s="169">
        <f>'AEO T36 Pipelines 2022 Raw'!AC24</f>
        <v>4081.89624</v>
      </c>
      <c r="AA35" s="169">
        <f>'AEO T36 Pipelines 2022 Raw'!AD24</f>
        <v>4068.1572270000001</v>
      </c>
      <c r="AB35" s="169">
        <f>'AEO T36 Pipelines 2022 Raw'!AE24</f>
        <v>4065.9404300000001</v>
      </c>
      <c r="AC35" s="169">
        <f>'AEO T36 Pipelines 2022 Raw'!AF24</f>
        <v>4057.2746579999998</v>
      </c>
      <c r="AD35" s="169">
        <f>'AEO T36 Pipelines 2022 Raw'!AG24</f>
        <v>4035.9682619999999</v>
      </c>
      <c r="AE35" s="169">
        <f>'AEO T36 Pipelines 2022 Raw'!AH24</f>
        <v>4018.04126</v>
      </c>
      <c r="AF35" s="169">
        <f>'AEO T36 Pipelines 2022 Raw'!AI24</f>
        <v>4018.3139649999998</v>
      </c>
      <c r="AG35" s="256">
        <f>'AEO T36 Pipelines 2022 Raw'!AJ24</f>
        <v>-7.0000000000000001E-3</v>
      </c>
    </row>
    <row r="36" spans="1:33" ht="15" customHeight="1" x14ac:dyDescent="0.25">
      <c r="A36" s="38" t="s">
        <v>289</v>
      </c>
      <c r="B36" s="163" t="s">
        <v>192</v>
      </c>
      <c r="C36" s="169">
        <f>'AEO T36 Pipelines 2022 Raw'!F25</f>
        <v>46.919440999999999</v>
      </c>
      <c r="D36" s="169">
        <f>'AEO T36 Pipelines 2022 Raw'!G25</f>
        <v>47.787655000000001</v>
      </c>
      <c r="E36" s="169">
        <f>'AEO T36 Pipelines 2022 Raw'!H25</f>
        <v>47.69717</v>
      </c>
      <c r="F36" s="169">
        <f>'AEO T36 Pipelines 2022 Raw'!I25</f>
        <v>47.085563999999998</v>
      </c>
      <c r="G36" s="169">
        <f>'AEO T36 Pipelines 2022 Raw'!J25</f>
        <v>46.375895999999997</v>
      </c>
      <c r="H36" s="169">
        <f>'AEO T36 Pipelines 2022 Raw'!K25</f>
        <v>45.414326000000003</v>
      </c>
      <c r="I36" s="169">
        <f>'AEO T36 Pipelines 2022 Raw'!L25</f>
        <v>44.344093000000001</v>
      </c>
      <c r="J36" s="169">
        <f>'AEO T36 Pipelines 2022 Raw'!M25</f>
        <v>43.455722999999999</v>
      </c>
      <c r="K36" s="169">
        <f>'AEO T36 Pipelines 2022 Raw'!N25</f>
        <v>42.526226000000001</v>
      </c>
      <c r="L36" s="169">
        <f>'AEO T36 Pipelines 2022 Raw'!O25</f>
        <v>41.665233999999998</v>
      </c>
      <c r="M36" s="169">
        <f>'AEO T36 Pipelines 2022 Raw'!P25</f>
        <v>40.823523999999999</v>
      </c>
      <c r="N36" s="169">
        <f>'AEO T36 Pipelines 2022 Raw'!Q25</f>
        <v>40.200271999999998</v>
      </c>
      <c r="O36" s="169">
        <f>'AEO T36 Pipelines 2022 Raw'!R25</f>
        <v>39.799289999999999</v>
      </c>
      <c r="P36" s="169">
        <f>'AEO T36 Pipelines 2022 Raw'!S25</f>
        <v>39.530918</v>
      </c>
      <c r="Q36" s="169">
        <f>'AEO T36 Pipelines 2022 Raw'!T25</f>
        <v>39.515586999999996</v>
      </c>
      <c r="R36" s="169">
        <f>'AEO T36 Pipelines 2022 Raw'!U25</f>
        <v>39.699089000000001</v>
      </c>
      <c r="S36" s="169">
        <f>'AEO T36 Pipelines 2022 Raw'!V25</f>
        <v>40.119315999999998</v>
      </c>
      <c r="T36" s="169">
        <f>'AEO T36 Pipelines 2022 Raw'!W25</f>
        <v>40.808224000000003</v>
      </c>
      <c r="U36" s="169">
        <f>'AEO T36 Pipelines 2022 Raw'!X25</f>
        <v>41.776142</v>
      </c>
      <c r="V36" s="169">
        <f>'AEO T36 Pipelines 2022 Raw'!Y25</f>
        <v>43.037402999999998</v>
      </c>
      <c r="W36" s="169">
        <f>'AEO T36 Pipelines 2022 Raw'!Z25</f>
        <v>44.581676000000002</v>
      </c>
      <c r="X36" s="169">
        <f>'AEO T36 Pipelines 2022 Raw'!AA25</f>
        <v>46.426155000000001</v>
      </c>
      <c r="Y36" s="169">
        <f>'AEO T36 Pipelines 2022 Raw'!AB25</f>
        <v>48.561756000000003</v>
      </c>
      <c r="Z36" s="169">
        <f>'AEO T36 Pipelines 2022 Raw'!AC25</f>
        <v>50.852581000000001</v>
      </c>
      <c r="AA36" s="169">
        <f>'AEO T36 Pipelines 2022 Raw'!AD25</f>
        <v>53.524925000000003</v>
      </c>
      <c r="AB36" s="169">
        <f>'AEO T36 Pipelines 2022 Raw'!AE25</f>
        <v>56.736773999999997</v>
      </c>
      <c r="AC36" s="169">
        <f>'AEO T36 Pipelines 2022 Raw'!AF25</f>
        <v>60.278263000000003</v>
      </c>
      <c r="AD36" s="169">
        <f>'AEO T36 Pipelines 2022 Raw'!AG25</f>
        <v>63.936858999999998</v>
      </c>
      <c r="AE36" s="169">
        <f>'AEO T36 Pipelines 2022 Raw'!AH25</f>
        <v>68.011589000000001</v>
      </c>
      <c r="AF36" s="169">
        <f>'AEO T36 Pipelines 2022 Raw'!AI25</f>
        <v>72.899360999999999</v>
      </c>
      <c r="AG36" s="256">
        <f>'AEO T36 Pipelines 2022 Raw'!AJ25</f>
        <v>1.4999999999999999E-2</v>
      </c>
    </row>
    <row r="37" spans="1:33" ht="15" customHeight="1" x14ac:dyDescent="0.25">
      <c r="A37" s="38" t="s">
        <v>290</v>
      </c>
      <c r="B37" s="163" t="s">
        <v>271</v>
      </c>
      <c r="C37" s="169">
        <f>'AEO T36 Pipelines 2022 Raw'!F26</f>
        <v>1.321412</v>
      </c>
      <c r="D37" s="169">
        <f>'AEO T36 Pipelines 2022 Raw'!G26</f>
        <v>1.4848980000000001</v>
      </c>
      <c r="E37" s="169">
        <f>'AEO T36 Pipelines 2022 Raw'!H26</f>
        <v>1.632096</v>
      </c>
      <c r="F37" s="169">
        <f>'AEO T36 Pipelines 2022 Raw'!I26</f>
        <v>1.772459</v>
      </c>
      <c r="G37" s="169">
        <f>'AEO T36 Pipelines 2022 Raw'!J26</f>
        <v>1.9115139999999999</v>
      </c>
      <c r="H37" s="169">
        <f>'AEO T36 Pipelines 2022 Raw'!K26</f>
        <v>2.0388229999999998</v>
      </c>
      <c r="I37" s="169">
        <f>'AEO T36 Pipelines 2022 Raw'!L26</f>
        <v>2.1545100000000001</v>
      </c>
      <c r="J37" s="169">
        <f>'AEO T36 Pipelines 2022 Raw'!M26</f>
        <v>2.2735539999999999</v>
      </c>
      <c r="K37" s="169">
        <f>'AEO T36 Pipelines 2022 Raw'!N26</f>
        <v>2.3824420000000002</v>
      </c>
      <c r="L37" s="169">
        <f>'AEO T36 Pipelines 2022 Raw'!O26</f>
        <v>2.4908670000000002</v>
      </c>
      <c r="M37" s="169">
        <f>'AEO T36 Pipelines 2022 Raw'!P26</f>
        <v>2.595011</v>
      </c>
      <c r="N37" s="169">
        <f>'AEO T36 Pipelines 2022 Raw'!Q26</f>
        <v>2.7054640000000001</v>
      </c>
      <c r="O37" s="169">
        <f>'AEO T36 Pipelines 2022 Raw'!R26</f>
        <v>2.8227310000000001</v>
      </c>
      <c r="P37" s="169">
        <f>'AEO T36 Pipelines 2022 Raw'!S26</f>
        <v>2.9407700000000001</v>
      </c>
      <c r="Q37" s="169">
        <f>'AEO T36 Pipelines 2022 Raw'!T26</f>
        <v>3.0620560000000001</v>
      </c>
      <c r="R37" s="169">
        <f>'AEO T36 Pipelines 2022 Raw'!U26</f>
        <v>3.1870189999999998</v>
      </c>
      <c r="S37" s="169">
        <f>'AEO T36 Pipelines 2022 Raw'!V26</f>
        <v>3.3164799999999999</v>
      </c>
      <c r="T37" s="169">
        <f>'AEO T36 Pipelines 2022 Raw'!W26</f>
        <v>3.4513289999999999</v>
      </c>
      <c r="U37" s="169">
        <f>'AEO T36 Pipelines 2022 Raw'!X26</f>
        <v>3.5968360000000001</v>
      </c>
      <c r="V37" s="169">
        <f>'AEO T36 Pipelines 2022 Raw'!Y26</f>
        <v>3.7527119999999998</v>
      </c>
      <c r="W37" s="169">
        <f>'AEO T36 Pipelines 2022 Raw'!Z26</f>
        <v>3.9178320000000002</v>
      </c>
      <c r="X37" s="169">
        <f>'AEO T36 Pipelines 2022 Raw'!AA26</f>
        <v>4.092295</v>
      </c>
      <c r="Y37" s="169">
        <f>'AEO T36 Pipelines 2022 Raw'!AB26</f>
        <v>4.2736729999999996</v>
      </c>
      <c r="Z37" s="169">
        <f>'AEO T36 Pipelines 2022 Raw'!AC26</f>
        <v>4.4478520000000001</v>
      </c>
      <c r="AA37" s="169">
        <f>'AEO T36 Pipelines 2022 Raw'!AD26</f>
        <v>4.6307080000000003</v>
      </c>
      <c r="AB37" s="169">
        <f>'AEO T36 Pipelines 2022 Raw'!AE26</f>
        <v>4.8356849999999998</v>
      </c>
      <c r="AC37" s="169">
        <f>'AEO T36 Pipelines 2022 Raw'!AF26</f>
        <v>5.0413329999999998</v>
      </c>
      <c r="AD37" s="169">
        <f>'AEO T36 Pipelines 2022 Raw'!AG26</f>
        <v>5.239223</v>
      </c>
      <c r="AE37" s="169">
        <f>'AEO T36 Pipelines 2022 Raw'!AH26</f>
        <v>5.445398</v>
      </c>
      <c r="AF37" s="169">
        <f>'AEO T36 Pipelines 2022 Raw'!AI26</f>
        <v>5.6879989999999996</v>
      </c>
      <c r="AG37" s="256">
        <f>'AEO T36 Pipelines 2022 Raw'!AJ26</f>
        <v>5.1999999999999998E-2</v>
      </c>
    </row>
    <row r="38" spans="1:33" ht="15" customHeight="1" x14ac:dyDescent="0.25">
      <c r="A38" s="38" t="s">
        <v>291</v>
      </c>
      <c r="B38" s="163" t="s">
        <v>134</v>
      </c>
      <c r="C38" s="169">
        <f>'AEO T36 Pipelines 2022 Raw'!F27</f>
        <v>1.3490059999999999</v>
      </c>
      <c r="D38" s="169">
        <f>'AEO T36 Pipelines 2022 Raw'!G27</f>
        <v>1.480421</v>
      </c>
      <c r="E38" s="169">
        <f>'AEO T36 Pipelines 2022 Raw'!H27</f>
        <v>1.5591159999999999</v>
      </c>
      <c r="F38" s="169">
        <f>'AEO T36 Pipelines 2022 Raw'!I27</f>
        <v>1.5731459999999999</v>
      </c>
      <c r="G38" s="169">
        <f>'AEO T36 Pipelines 2022 Raw'!J27</f>
        <v>1.5858779999999999</v>
      </c>
      <c r="H38" s="169">
        <f>'AEO T36 Pipelines 2022 Raw'!K27</f>
        <v>1.5906830000000001</v>
      </c>
      <c r="I38" s="169">
        <f>'AEO T36 Pipelines 2022 Raw'!L27</f>
        <v>1.5915900000000001</v>
      </c>
      <c r="J38" s="169">
        <f>'AEO T36 Pipelines 2022 Raw'!M27</f>
        <v>1.6052029999999999</v>
      </c>
      <c r="K38" s="169">
        <f>'AEO T36 Pipelines 2022 Raw'!N27</f>
        <v>1.621059</v>
      </c>
      <c r="L38" s="169">
        <f>'AEO T36 Pipelines 2022 Raw'!O27</f>
        <v>1.639688</v>
      </c>
      <c r="M38" s="169">
        <f>'AEO T36 Pipelines 2022 Raw'!P27</f>
        <v>1.664458</v>
      </c>
      <c r="N38" s="169">
        <f>'AEO T36 Pipelines 2022 Raw'!Q27</f>
        <v>1.6897120000000001</v>
      </c>
      <c r="O38" s="169">
        <f>'AEO T36 Pipelines 2022 Raw'!R27</f>
        <v>1.719338</v>
      </c>
      <c r="P38" s="169">
        <f>'AEO T36 Pipelines 2022 Raw'!S27</f>
        <v>1.742688</v>
      </c>
      <c r="Q38" s="169">
        <f>'AEO T36 Pipelines 2022 Raw'!T27</f>
        <v>1.771252</v>
      </c>
      <c r="R38" s="169">
        <f>'AEO T36 Pipelines 2022 Raw'!U27</f>
        <v>1.7968569999999999</v>
      </c>
      <c r="S38" s="169">
        <f>'AEO T36 Pipelines 2022 Raw'!V27</f>
        <v>1.8218209999999999</v>
      </c>
      <c r="T38" s="169">
        <f>'AEO T36 Pipelines 2022 Raw'!W27</f>
        <v>1.8404640000000001</v>
      </c>
      <c r="U38" s="169">
        <f>'AEO T36 Pipelines 2022 Raw'!X27</f>
        <v>1.870544</v>
      </c>
      <c r="V38" s="169">
        <f>'AEO T36 Pipelines 2022 Raw'!Y27</f>
        <v>1.88818</v>
      </c>
      <c r="W38" s="169">
        <f>'AEO T36 Pipelines 2022 Raw'!Z27</f>
        <v>1.92605</v>
      </c>
      <c r="X38" s="169">
        <f>'AEO T36 Pipelines 2022 Raw'!AA27</f>
        <v>1.948294</v>
      </c>
      <c r="Y38" s="169">
        <f>'AEO T36 Pipelines 2022 Raw'!AB27</f>
        <v>2.010586</v>
      </c>
      <c r="Z38" s="169">
        <f>'AEO T36 Pipelines 2022 Raw'!AC27</f>
        <v>2.1073710000000001</v>
      </c>
      <c r="AA38" s="169">
        <f>'AEO T36 Pipelines 2022 Raw'!AD27</f>
        <v>2.1911109999999998</v>
      </c>
      <c r="AB38" s="169">
        <f>'AEO T36 Pipelines 2022 Raw'!AE27</f>
        <v>2.2895590000000001</v>
      </c>
      <c r="AC38" s="169">
        <f>'AEO T36 Pipelines 2022 Raw'!AF27</f>
        <v>2.3910140000000002</v>
      </c>
      <c r="AD38" s="169">
        <f>'AEO T36 Pipelines 2022 Raw'!AG27</f>
        <v>2.4976310000000002</v>
      </c>
      <c r="AE38" s="169">
        <f>'AEO T36 Pipelines 2022 Raw'!AH27</f>
        <v>2.6094240000000002</v>
      </c>
      <c r="AF38" s="169">
        <f>'AEO T36 Pipelines 2022 Raw'!AI27</f>
        <v>2.7491400000000001</v>
      </c>
      <c r="AG38" s="256">
        <f>'AEO T36 Pipelines 2022 Raw'!AJ27</f>
        <v>2.5000000000000001E-2</v>
      </c>
    </row>
    <row r="39" spans="1:33" ht="15" customHeight="1" x14ac:dyDescent="0.25">
      <c r="A39" s="38" t="s">
        <v>292</v>
      </c>
      <c r="B39" s="163" t="s">
        <v>240</v>
      </c>
      <c r="C39" s="169">
        <f>'AEO T36 Pipelines 2022 Raw'!F28</f>
        <v>7.6139999999999999E-2</v>
      </c>
      <c r="D39" s="169">
        <f>'AEO T36 Pipelines 2022 Raw'!G28</f>
        <v>8.8554999999999995E-2</v>
      </c>
      <c r="E39" s="169">
        <f>'AEO T36 Pipelines 2022 Raw'!H28</f>
        <v>0.10054100000000001</v>
      </c>
      <c r="F39" s="169">
        <f>'AEO T36 Pipelines 2022 Raw'!I28</f>
        <v>0.112161</v>
      </c>
      <c r="G39" s="169">
        <f>'AEO T36 Pipelines 2022 Raw'!J28</f>
        <v>0.123514</v>
      </c>
      <c r="H39" s="169">
        <f>'AEO T36 Pipelines 2022 Raw'!K28</f>
        <v>0.133742</v>
      </c>
      <c r="I39" s="169">
        <f>'AEO T36 Pipelines 2022 Raw'!L28</f>
        <v>0.142926</v>
      </c>
      <c r="J39" s="169">
        <f>'AEO T36 Pipelines 2022 Raw'!M28</f>
        <v>0.15189900000000001</v>
      </c>
      <c r="K39" s="169">
        <f>'AEO T36 Pipelines 2022 Raw'!N28</f>
        <v>0.15978300000000001</v>
      </c>
      <c r="L39" s="169">
        <f>'AEO T36 Pipelines 2022 Raw'!O28</f>
        <v>0.167044</v>
      </c>
      <c r="M39" s="169">
        <f>'AEO T36 Pipelines 2022 Raw'!P28</f>
        <v>0.173568</v>
      </c>
      <c r="N39" s="169">
        <f>'AEO T36 Pipelines 2022 Raw'!Q28</f>
        <v>0.17994199999999999</v>
      </c>
      <c r="O39" s="169">
        <f>'AEO T36 Pipelines 2022 Raw'!R28</f>
        <v>0.18582499999999999</v>
      </c>
      <c r="P39" s="169">
        <f>'AEO T36 Pipelines 2022 Raw'!S28</f>
        <v>0.191302</v>
      </c>
      <c r="Q39" s="169">
        <f>'AEO T36 Pipelines 2022 Raw'!T28</f>
        <v>0.197468</v>
      </c>
      <c r="R39" s="169">
        <f>'AEO T36 Pipelines 2022 Raw'!U28</f>
        <v>0.20394000000000001</v>
      </c>
      <c r="S39" s="169">
        <f>'AEO T36 Pipelines 2022 Raw'!V28</f>
        <v>0.211067</v>
      </c>
      <c r="T39" s="169">
        <f>'AEO T36 Pipelines 2022 Raw'!W28</f>
        <v>0.21937000000000001</v>
      </c>
      <c r="U39" s="169">
        <f>'AEO T36 Pipelines 2022 Raw'!X28</f>
        <v>0.22793099999999999</v>
      </c>
      <c r="V39" s="169">
        <f>'AEO T36 Pipelines 2022 Raw'!Y28</f>
        <v>0.23608999999999999</v>
      </c>
      <c r="W39" s="169">
        <f>'AEO T36 Pipelines 2022 Raw'!Z28</f>
        <v>0.24518100000000001</v>
      </c>
      <c r="X39" s="169">
        <f>'AEO T36 Pipelines 2022 Raw'!AA28</f>
        <v>0.25583699999999998</v>
      </c>
      <c r="Y39" s="169">
        <f>'AEO T36 Pipelines 2022 Raw'!AB28</f>
        <v>0.267291</v>
      </c>
      <c r="Z39" s="169">
        <f>'AEO T36 Pipelines 2022 Raw'!AC28</f>
        <v>0.27773199999999998</v>
      </c>
      <c r="AA39" s="169">
        <f>'AEO T36 Pipelines 2022 Raw'!AD28</f>
        <v>0.28864000000000001</v>
      </c>
      <c r="AB39" s="169">
        <f>'AEO T36 Pipelines 2022 Raw'!AE28</f>
        <v>0.30086400000000002</v>
      </c>
      <c r="AC39" s="169">
        <f>'AEO T36 Pipelines 2022 Raw'!AF28</f>
        <v>0.31304900000000002</v>
      </c>
      <c r="AD39" s="169">
        <f>'AEO T36 Pipelines 2022 Raw'!AG28</f>
        <v>0.32474399999999998</v>
      </c>
      <c r="AE39" s="169">
        <f>'AEO T36 Pipelines 2022 Raw'!AH28</f>
        <v>0.337391</v>
      </c>
      <c r="AF39" s="169">
        <f>'AEO T36 Pipelines 2022 Raw'!AI28</f>
        <v>0.352076</v>
      </c>
      <c r="AG39" s="256">
        <f>'AEO T36 Pipelines 2022 Raw'!AJ28</f>
        <v>5.3999999999999999E-2</v>
      </c>
    </row>
    <row r="40" spans="1:33" ht="15" customHeight="1" x14ac:dyDescent="0.25">
      <c r="A40" s="38" t="s">
        <v>293</v>
      </c>
      <c r="B40" s="163" t="s">
        <v>274</v>
      </c>
      <c r="C40" s="169">
        <f>'AEO T36 Pipelines 2022 Raw'!F29</f>
        <v>0.17360500000000001</v>
      </c>
      <c r="D40" s="169">
        <f>'AEO T36 Pipelines 2022 Raw'!G29</f>
        <v>0.33002700000000001</v>
      </c>
      <c r="E40" s="169">
        <f>'AEO T36 Pipelines 2022 Raw'!H29</f>
        <v>0.48513499999999998</v>
      </c>
      <c r="F40" s="169">
        <f>'AEO T36 Pipelines 2022 Raw'!I29</f>
        <v>0.64651700000000001</v>
      </c>
      <c r="G40" s="169">
        <f>'AEO T36 Pipelines 2022 Raw'!J29</f>
        <v>0.811226</v>
      </c>
      <c r="H40" s="169">
        <f>'AEO T36 Pipelines 2022 Raw'!K29</f>
        <v>0.97123300000000001</v>
      </c>
      <c r="I40" s="169">
        <f>'AEO T36 Pipelines 2022 Raw'!L29</f>
        <v>1.1272759999999999</v>
      </c>
      <c r="J40" s="169">
        <f>'AEO T36 Pipelines 2022 Raw'!M29</f>
        <v>1.2863910000000001</v>
      </c>
      <c r="K40" s="169">
        <f>'AEO T36 Pipelines 2022 Raw'!N29</f>
        <v>1.4437990000000001</v>
      </c>
      <c r="L40" s="169">
        <f>'AEO T36 Pipelines 2022 Raw'!O29</f>
        <v>1.6017669999999999</v>
      </c>
      <c r="M40" s="169">
        <f>'AEO T36 Pipelines 2022 Raw'!P29</f>
        <v>1.756678</v>
      </c>
      <c r="N40" s="169">
        <f>'AEO T36 Pipelines 2022 Raw'!Q29</f>
        <v>1.9139699999999999</v>
      </c>
      <c r="O40" s="169">
        <f>'AEO T36 Pipelines 2022 Raw'!R29</f>
        <v>2.0694530000000002</v>
      </c>
      <c r="P40" s="169">
        <f>'AEO T36 Pipelines 2022 Raw'!S29</f>
        <v>2.2176339999999999</v>
      </c>
      <c r="Q40" s="169">
        <f>'AEO T36 Pipelines 2022 Raw'!T29</f>
        <v>2.3671579999999999</v>
      </c>
      <c r="R40" s="169">
        <f>'AEO T36 Pipelines 2022 Raw'!U29</f>
        <v>2.5176789999999998</v>
      </c>
      <c r="S40" s="169">
        <f>'AEO T36 Pipelines 2022 Raw'!V29</f>
        <v>2.6702340000000002</v>
      </c>
      <c r="T40" s="169">
        <f>'AEO T36 Pipelines 2022 Raw'!W29</f>
        <v>2.8268049999999998</v>
      </c>
      <c r="U40" s="169">
        <f>'AEO T36 Pipelines 2022 Raw'!X29</f>
        <v>2.991463</v>
      </c>
      <c r="V40" s="169">
        <f>'AEO T36 Pipelines 2022 Raw'!Y29</f>
        <v>3.1552950000000002</v>
      </c>
      <c r="W40" s="169">
        <f>'AEO T36 Pipelines 2022 Raw'!Z29</f>
        <v>3.3238970000000001</v>
      </c>
      <c r="X40" s="169">
        <f>'AEO T36 Pipelines 2022 Raw'!AA29</f>
        <v>3.50108</v>
      </c>
      <c r="Y40" s="169">
        <f>'AEO T36 Pipelines 2022 Raw'!AB29</f>
        <v>3.6859600000000001</v>
      </c>
      <c r="Z40" s="169">
        <f>'AEO T36 Pipelines 2022 Raw'!AC29</f>
        <v>3.8653650000000002</v>
      </c>
      <c r="AA40" s="169">
        <f>'AEO T36 Pipelines 2022 Raw'!AD29</f>
        <v>4.0538800000000004</v>
      </c>
      <c r="AB40" s="169">
        <f>'AEO T36 Pipelines 2022 Raw'!AE29</f>
        <v>4.2627329999999999</v>
      </c>
      <c r="AC40" s="169">
        <f>'AEO T36 Pipelines 2022 Raw'!AF29</f>
        <v>4.4732789999999998</v>
      </c>
      <c r="AD40" s="169">
        <f>'AEO T36 Pipelines 2022 Raw'!AG29</f>
        <v>4.6760630000000001</v>
      </c>
      <c r="AE40" s="169">
        <f>'AEO T36 Pipelines 2022 Raw'!AH29</f>
        <v>4.8905880000000002</v>
      </c>
      <c r="AF40" s="169">
        <f>'AEO T36 Pipelines 2022 Raw'!AI29</f>
        <v>5.1396470000000001</v>
      </c>
      <c r="AG40" s="256">
        <f>'AEO T36 Pipelines 2022 Raw'!AJ29</f>
        <v>0.124</v>
      </c>
    </row>
    <row r="41" spans="1:33" ht="12" customHeight="1" x14ac:dyDescent="0.25">
      <c r="C41" s="248"/>
      <c r="D41" s="248"/>
      <c r="E41" s="248"/>
      <c r="F41" s="248"/>
      <c r="G41" s="248"/>
      <c r="H41" s="248"/>
      <c r="I41" s="248"/>
      <c r="J41" s="248"/>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126"/>
    </row>
    <row r="42" spans="1:33" ht="12" customHeight="1" x14ac:dyDescent="0.25">
      <c r="C42" s="248"/>
      <c r="D42" s="248"/>
      <c r="E42" s="248"/>
      <c r="F42" s="248"/>
      <c r="G42" s="248"/>
      <c r="H42" s="248"/>
      <c r="I42" s="248"/>
      <c r="J42" s="248"/>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126"/>
    </row>
    <row r="43" spans="1:33" ht="15" customHeight="1" x14ac:dyDescent="0.25">
      <c r="A43" s="38" t="s">
        <v>294</v>
      </c>
      <c r="B43" s="162" t="s">
        <v>295</v>
      </c>
      <c r="C43" s="232">
        <f>'AEO T36 Pipelines 2022 Raw'!F30</f>
        <v>467.66424599999999</v>
      </c>
      <c r="D43" s="232">
        <f>'AEO T36 Pipelines 2022 Raw'!G30</f>
        <v>466.46185300000002</v>
      </c>
      <c r="E43" s="232">
        <f>'AEO T36 Pipelines 2022 Raw'!H30</f>
        <v>461.56597900000003</v>
      </c>
      <c r="F43" s="232">
        <f>'AEO T36 Pipelines 2022 Raw'!I30</f>
        <v>429.61029100000002</v>
      </c>
      <c r="G43" s="232">
        <f>'AEO T36 Pipelines 2022 Raw'!J30</f>
        <v>430.24832199999997</v>
      </c>
      <c r="H43" s="232">
        <f>'AEO T36 Pipelines 2022 Raw'!K30</f>
        <v>437.28735399999999</v>
      </c>
      <c r="I43" s="232">
        <f>'AEO T36 Pipelines 2022 Raw'!L30</f>
        <v>434.12399299999998</v>
      </c>
      <c r="J43" s="232">
        <f>'AEO T36 Pipelines 2022 Raw'!M30</f>
        <v>434.16403200000002</v>
      </c>
      <c r="K43" s="232">
        <f>'AEO T36 Pipelines 2022 Raw'!N30</f>
        <v>431.80029300000001</v>
      </c>
      <c r="L43" s="232">
        <f>'AEO T36 Pipelines 2022 Raw'!O30</f>
        <v>430.10171500000001</v>
      </c>
      <c r="M43" s="232">
        <f>'AEO T36 Pipelines 2022 Raw'!P30</f>
        <v>429.02966300000003</v>
      </c>
      <c r="N43" s="232">
        <f>'AEO T36 Pipelines 2022 Raw'!Q30</f>
        <v>426.84234600000002</v>
      </c>
      <c r="O43" s="232">
        <f>'AEO T36 Pipelines 2022 Raw'!R30</f>
        <v>424.425659</v>
      </c>
      <c r="P43" s="232">
        <f>'AEO T36 Pipelines 2022 Raw'!S30</f>
        <v>418.91717499999999</v>
      </c>
      <c r="Q43" s="232">
        <f>'AEO T36 Pipelines 2022 Raw'!T30</f>
        <v>414.68786599999999</v>
      </c>
      <c r="R43" s="232">
        <f>'AEO T36 Pipelines 2022 Raw'!U30</f>
        <v>410.675659</v>
      </c>
      <c r="S43" s="232">
        <f>'AEO T36 Pipelines 2022 Raw'!V30</f>
        <v>408.193848</v>
      </c>
      <c r="T43" s="232">
        <f>'AEO T36 Pipelines 2022 Raw'!W30</f>
        <v>406.99978599999997</v>
      </c>
      <c r="U43" s="232">
        <f>'AEO T36 Pipelines 2022 Raw'!X30</f>
        <v>405.385986</v>
      </c>
      <c r="V43" s="232">
        <f>'AEO T36 Pipelines 2022 Raw'!Y30</f>
        <v>402.437073</v>
      </c>
      <c r="W43" s="232">
        <f>'AEO T36 Pipelines 2022 Raw'!Z30</f>
        <v>401.073395</v>
      </c>
      <c r="X43" s="232">
        <f>'AEO T36 Pipelines 2022 Raw'!AA30</f>
        <v>400.34808299999997</v>
      </c>
      <c r="Y43" s="232">
        <f>'AEO T36 Pipelines 2022 Raw'!AB30</f>
        <v>397.219269</v>
      </c>
      <c r="Z43" s="232">
        <f>'AEO T36 Pipelines 2022 Raw'!AC30</f>
        <v>395.643799</v>
      </c>
      <c r="AA43" s="232">
        <f>'AEO T36 Pipelines 2022 Raw'!AD30</f>
        <v>391.64501999999999</v>
      </c>
      <c r="AB43" s="232">
        <f>'AEO T36 Pipelines 2022 Raw'!AE30</f>
        <v>390.60485799999998</v>
      </c>
      <c r="AC43" s="232">
        <f>'AEO T36 Pipelines 2022 Raw'!AF30</f>
        <v>388.01709</v>
      </c>
      <c r="AD43" s="232">
        <f>'AEO T36 Pipelines 2022 Raw'!AG30</f>
        <v>385.968842</v>
      </c>
      <c r="AE43" s="232">
        <f>'AEO T36 Pipelines 2022 Raw'!AH30</f>
        <v>384.439819</v>
      </c>
      <c r="AF43" s="232">
        <f>'AEO T36 Pipelines 2022 Raw'!AI30</f>
        <v>385.41470299999997</v>
      </c>
      <c r="AG43" s="254">
        <f>'AEO T36 Pipelines 2022 Raw'!AJ30</f>
        <v>-7.0000000000000001E-3</v>
      </c>
    </row>
    <row r="44" spans="1:33" ht="15" customHeight="1" x14ac:dyDescent="0.25">
      <c r="A44" s="38" t="s">
        <v>296</v>
      </c>
      <c r="B44" s="163" t="s">
        <v>268</v>
      </c>
      <c r="C44" s="169">
        <f>'AEO T36 Pipelines 2022 Raw'!F31</f>
        <v>466.16387900000001</v>
      </c>
      <c r="D44" s="169">
        <f>'AEO T36 Pipelines 2022 Raw'!G31</f>
        <v>463.472534</v>
      </c>
      <c r="E44" s="169">
        <f>'AEO T36 Pipelines 2022 Raw'!H31</f>
        <v>456.64486699999998</v>
      </c>
      <c r="F44" s="169">
        <f>'AEO T36 Pipelines 2022 Raw'!I31</f>
        <v>422.75561499999998</v>
      </c>
      <c r="G44" s="169">
        <f>'AEO T36 Pipelines 2022 Raw'!J31</f>
        <v>419.64196800000002</v>
      </c>
      <c r="H44" s="169">
        <f>'AEO T36 Pipelines 2022 Raw'!K31</f>
        <v>421.251465</v>
      </c>
      <c r="I44" s="169">
        <f>'AEO T36 Pipelines 2022 Raw'!L31</f>
        <v>411.59249899999998</v>
      </c>
      <c r="J44" s="169">
        <f>'AEO T36 Pipelines 2022 Raw'!M31</f>
        <v>403.68771400000003</v>
      </c>
      <c r="K44" s="169">
        <f>'AEO T36 Pipelines 2022 Raw'!N31</f>
        <v>392.34314000000001</v>
      </c>
      <c r="L44" s="169">
        <f>'AEO T36 Pipelines 2022 Raw'!O31</f>
        <v>381.88363600000002</v>
      </c>
      <c r="M44" s="169">
        <f>'AEO T36 Pipelines 2022 Raw'!P31</f>
        <v>372.22824100000003</v>
      </c>
      <c r="N44" s="169">
        <f>'AEO T36 Pipelines 2022 Raw'!Q31</f>
        <v>361.856964</v>
      </c>
      <c r="O44" s="169">
        <f>'AEO T36 Pipelines 2022 Raw'!R31</f>
        <v>351.56353799999999</v>
      </c>
      <c r="P44" s="169">
        <f>'AEO T36 Pipelines 2022 Raw'!S31</f>
        <v>339.03805499999999</v>
      </c>
      <c r="Q44" s="169">
        <f>'AEO T36 Pipelines 2022 Raw'!T31</f>
        <v>327.91381799999999</v>
      </c>
      <c r="R44" s="169">
        <f>'AEO T36 Pipelines 2022 Raw'!U31</f>
        <v>317.28930700000001</v>
      </c>
      <c r="S44" s="169">
        <f>'AEO T36 Pipelines 2022 Raw'!V31</f>
        <v>308.13497899999999</v>
      </c>
      <c r="T44" s="169">
        <f>'AEO T36 Pipelines 2022 Raw'!W31</f>
        <v>300.18353300000001</v>
      </c>
      <c r="U44" s="169">
        <f>'AEO T36 Pipelines 2022 Raw'!X31</f>
        <v>292.13226300000002</v>
      </c>
      <c r="V44" s="169">
        <f>'AEO T36 Pipelines 2022 Raw'!Y31</f>
        <v>283.35238600000002</v>
      </c>
      <c r="W44" s="169">
        <f>'AEO T36 Pipelines 2022 Raw'!Z31</f>
        <v>275.91214000000002</v>
      </c>
      <c r="X44" s="169">
        <f>'AEO T36 Pipelines 2022 Raw'!AA31</f>
        <v>269.09326199999998</v>
      </c>
      <c r="Y44" s="169">
        <f>'AEO T36 Pipelines 2022 Raw'!AB31</f>
        <v>260.863586</v>
      </c>
      <c r="Z44" s="169">
        <f>'AEO T36 Pipelines 2022 Raw'!AC31</f>
        <v>253.86663799999999</v>
      </c>
      <c r="AA44" s="169">
        <f>'AEO T36 Pipelines 2022 Raw'!AD31</f>
        <v>245.53417999999999</v>
      </c>
      <c r="AB44" s="169">
        <f>'AEO T36 Pipelines 2022 Raw'!AE31</f>
        <v>239.26272599999999</v>
      </c>
      <c r="AC44" s="169">
        <f>'AEO T36 Pipelines 2022 Raw'!AF31</f>
        <v>232.22361799999999</v>
      </c>
      <c r="AD44" s="169">
        <f>'AEO T36 Pipelines 2022 Raw'!AG31</f>
        <v>225.69705200000001</v>
      </c>
      <c r="AE44" s="169">
        <f>'AEO T36 Pipelines 2022 Raw'!AH31</f>
        <v>219.644363</v>
      </c>
      <c r="AF44" s="169">
        <f>'AEO T36 Pipelines 2022 Raw'!AI31</f>
        <v>215.148392</v>
      </c>
      <c r="AG44" s="256">
        <f>'AEO T36 Pipelines 2022 Raw'!AJ31</f>
        <v>-2.5999999999999999E-2</v>
      </c>
    </row>
    <row r="45" spans="1:33" ht="15" customHeight="1" x14ac:dyDescent="0.25">
      <c r="A45" s="38" t="s">
        <v>297</v>
      </c>
      <c r="B45" s="163" t="s">
        <v>298</v>
      </c>
      <c r="C45" s="169">
        <f>'AEO T36 Pipelines 2022 Raw'!F32</f>
        <v>0</v>
      </c>
      <c r="D45" s="169">
        <f>'AEO T36 Pipelines 2022 Raw'!G32</f>
        <v>0</v>
      </c>
      <c r="E45" s="169">
        <f>'AEO T36 Pipelines 2022 Raw'!H32</f>
        <v>0</v>
      </c>
      <c r="F45" s="169">
        <f>'AEO T36 Pipelines 2022 Raw'!I32</f>
        <v>0</v>
      </c>
      <c r="G45" s="169">
        <f>'AEO T36 Pipelines 2022 Raw'!J32</f>
        <v>0</v>
      </c>
      <c r="H45" s="169">
        <f>'AEO T36 Pipelines 2022 Raw'!K32</f>
        <v>0</v>
      </c>
      <c r="I45" s="169">
        <f>'AEO T36 Pipelines 2022 Raw'!L32</f>
        <v>0</v>
      </c>
      <c r="J45" s="169">
        <f>'AEO T36 Pipelines 2022 Raw'!M32</f>
        <v>0</v>
      </c>
      <c r="K45" s="169">
        <f>'AEO T36 Pipelines 2022 Raw'!N32</f>
        <v>0</v>
      </c>
      <c r="L45" s="169">
        <f>'AEO T36 Pipelines 2022 Raw'!O32</f>
        <v>0</v>
      </c>
      <c r="M45" s="169">
        <f>'AEO T36 Pipelines 2022 Raw'!P32</f>
        <v>0</v>
      </c>
      <c r="N45" s="169">
        <f>'AEO T36 Pipelines 2022 Raw'!Q32</f>
        <v>0</v>
      </c>
      <c r="O45" s="169">
        <f>'AEO T36 Pipelines 2022 Raw'!R32</f>
        <v>0</v>
      </c>
      <c r="P45" s="169">
        <f>'AEO T36 Pipelines 2022 Raw'!S32</f>
        <v>0</v>
      </c>
      <c r="Q45" s="169">
        <f>'AEO T36 Pipelines 2022 Raw'!T32</f>
        <v>0</v>
      </c>
      <c r="R45" s="169">
        <f>'AEO T36 Pipelines 2022 Raw'!U32</f>
        <v>0</v>
      </c>
      <c r="S45" s="169">
        <f>'AEO T36 Pipelines 2022 Raw'!V32</f>
        <v>0</v>
      </c>
      <c r="T45" s="169">
        <f>'AEO T36 Pipelines 2022 Raw'!W32</f>
        <v>0</v>
      </c>
      <c r="U45" s="169">
        <f>'AEO T36 Pipelines 2022 Raw'!X32</f>
        <v>0</v>
      </c>
      <c r="V45" s="169">
        <f>'AEO T36 Pipelines 2022 Raw'!Y32</f>
        <v>0</v>
      </c>
      <c r="W45" s="169">
        <f>'AEO T36 Pipelines 2022 Raw'!Z32</f>
        <v>0</v>
      </c>
      <c r="X45" s="169">
        <f>'AEO T36 Pipelines 2022 Raw'!AA32</f>
        <v>0</v>
      </c>
      <c r="Y45" s="169">
        <f>'AEO T36 Pipelines 2022 Raw'!AB32</f>
        <v>0</v>
      </c>
      <c r="Z45" s="169">
        <f>'AEO T36 Pipelines 2022 Raw'!AC32</f>
        <v>0</v>
      </c>
      <c r="AA45" s="169">
        <f>'AEO T36 Pipelines 2022 Raw'!AD32</f>
        <v>0</v>
      </c>
      <c r="AB45" s="169">
        <f>'AEO T36 Pipelines 2022 Raw'!AE32</f>
        <v>0</v>
      </c>
      <c r="AC45" s="169">
        <f>'AEO T36 Pipelines 2022 Raw'!AF32</f>
        <v>0</v>
      </c>
      <c r="AD45" s="169">
        <f>'AEO T36 Pipelines 2022 Raw'!AG32</f>
        <v>0</v>
      </c>
      <c r="AE45" s="169">
        <f>'AEO T36 Pipelines 2022 Raw'!AH32</f>
        <v>0</v>
      </c>
      <c r="AF45" s="169">
        <f>'AEO T36 Pipelines 2022 Raw'!AI32</f>
        <v>0</v>
      </c>
      <c r="AG45" s="256" t="str">
        <f>'AEO T36 Pipelines 2022 Raw'!AJ32</f>
        <v>- -</v>
      </c>
    </row>
    <row r="46" spans="1:33" ht="15" customHeight="1" x14ac:dyDescent="0.25">
      <c r="A46" s="38" t="s">
        <v>299</v>
      </c>
      <c r="B46" s="163" t="s">
        <v>300</v>
      </c>
      <c r="C46" s="169">
        <f>'AEO T36 Pipelines 2022 Raw'!F33</f>
        <v>0</v>
      </c>
      <c r="D46" s="169">
        <f>'AEO T36 Pipelines 2022 Raw'!G33</f>
        <v>0</v>
      </c>
      <c r="E46" s="169">
        <f>'AEO T36 Pipelines 2022 Raw'!H33</f>
        <v>0</v>
      </c>
      <c r="F46" s="169">
        <f>'AEO T36 Pipelines 2022 Raw'!I33</f>
        <v>0</v>
      </c>
      <c r="G46" s="169">
        <f>'AEO T36 Pipelines 2022 Raw'!J33</f>
        <v>0</v>
      </c>
      <c r="H46" s="169">
        <f>'AEO T36 Pipelines 2022 Raw'!K33</f>
        <v>0</v>
      </c>
      <c r="I46" s="169">
        <f>'AEO T36 Pipelines 2022 Raw'!L33</f>
        <v>0</v>
      </c>
      <c r="J46" s="169">
        <f>'AEO T36 Pipelines 2022 Raw'!M33</f>
        <v>0</v>
      </c>
      <c r="K46" s="169">
        <f>'AEO T36 Pipelines 2022 Raw'!N33</f>
        <v>0</v>
      </c>
      <c r="L46" s="169">
        <f>'AEO T36 Pipelines 2022 Raw'!O33</f>
        <v>0</v>
      </c>
      <c r="M46" s="169">
        <f>'AEO T36 Pipelines 2022 Raw'!P33</f>
        <v>0</v>
      </c>
      <c r="N46" s="169">
        <f>'AEO T36 Pipelines 2022 Raw'!Q33</f>
        <v>0</v>
      </c>
      <c r="O46" s="169">
        <f>'AEO T36 Pipelines 2022 Raw'!R33</f>
        <v>0</v>
      </c>
      <c r="P46" s="169">
        <f>'AEO T36 Pipelines 2022 Raw'!S33</f>
        <v>0</v>
      </c>
      <c r="Q46" s="169">
        <f>'AEO T36 Pipelines 2022 Raw'!T33</f>
        <v>0</v>
      </c>
      <c r="R46" s="169">
        <f>'AEO T36 Pipelines 2022 Raw'!U33</f>
        <v>0</v>
      </c>
      <c r="S46" s="169">
        <f>'AEO T36 Pipelines 2022 Raw'!V33</f>
        <v>0</v>
      </c>
      <c r="T46" s="169">
        <f>'AEO T36 Pipelines 2022 Raw'!W33</f>
        <v>0</v>
      </c>
      <c r="U46" s="169">
        <f>'AEO T36 Pipelines 2022 Raw'!X33</f>
        <v>0</v>
      </c>
      <c r="V46" s="169">
        <f>'AEO T36 Pipelines 2022 Raw'!Y33</f>
        <v>0</v>
      </c>
      <c r="W46" s="169">
        <f>'AEO T36 Pipelines 2022 Raw'!Z33</f>
        <v>0</v>
      </c>
      <c r="X46" s="169">
        <f>'AEO T36 Pipelines 2022 Raw'!AA33</f>
        <v>0</v>
      </c>
      <c r="Y46" s="169">
        <f>'AEO T36 Pipelines 2022 Raw'!AB33</f>
        <v>0</v>
      </c>
      <c r="Z46" s="169">
        <f>'AEO T36 Pipelines 2022 Raw'!AC33</f>
        <v>0</v>
      </c>
      <c r="AA46" s="169">
        <f>'AEO T36 Pipelines 2022 Raw'!AD33</f>
        <v>0</v>
      </c>
      <c r="AB46" s="169">
        <f>'AEO T36 Pipelines 2022 Raw'!AE33</f>
        <v>0</v>
      </c>
      <c r="AC46" s="169">
        <f>'AEO T36 Pipelines 2022 Raw'!AF33</f>
        <v>0</v>
      </c>
      <c r="AD46" s="169">
        <f>'AEO T36 Pipelines 2022 Raw'!AG33</f>
        <v>0</v>
      </c>
      <c r="AE46" s="169">
        <f>'AEO T36 Pipelines 2022 Raw'!AH33</f>
        <v>0</v>
      </c>
      <c r="AF46" s="169">
        <f>'AEO T36 Pipelines 2022 Raw'!AI33</f>
        <v>0</v>
      </c>
      <c r="AG46" s="256" t="str">
        <f>'AEO T36 Pipelines 2022 Raw'!AJ33</f>
        <v>- -</v>
      </c>
    </row>
    <row r="47" spans="1:33" ht="15" customHeight="1" x14ac:dyDescent="0.25">
      <c r="A47" s="38" t="s">
        <v>301</v>
      </c>
      <c r="B47" s="163" t="s">
        <v>302</v>
      </c>
      <c r="C47" s="169">
        <f>'AEO T36 Pipelines 2022 Raw'!F34</f>
        <v>1.5003789999999999</v>
      </c>
      <c r="D47" s="169">
        <f>'AEO T36 Pipelines 2022 Raw'!G34</f>
        <v>2.989306</v>
      </c>
      <c r="E47" s="169">
        <f>'AEO T36 Pipelines 2022 Raw'!H34</f>
        <v>4.9210979999999998</v>
      </c>
      <c r="F47" s="169">
        <f>'AEO T36 Pipelines 2022 Raw'!I34</f>
        <v>6.854679</v>
      </c>
      <c r="G47" s="169">
        <f>'AEO T36 Pipelines 2022 Raw'!J34</f>
        <v>10.606348000000001</v>
      </c>
      <c r="H47" s="169">
        <f>'AEO T36 Pipelines 2022 Raw'!K34</f>
        <v>16.035872999999999</v>
      </c>
      <c r="I47" s="169">
        <f>'AEO T36 Pipelines 2022 Raw'!L34</f>
        <v>22.531504000000002</v>
      </c>
      <c r="J47" s="169">
        <f>'AEO T36 Pipelines 2022 Raw'!M34</f>
        <v>30.476330000000001</v>
      </c>
      <c r="K47" s="169">
        <f>'AEO T36 Pipelines 2022 Raw'!N34</f>
        <v>39.457165000000003</v>
      </c>
      <c r="L47" s="169">
        <f>'AEO T36 Pipelines 2022 Raw'!O34</f>
        <v>48.218071000000002</v>
      </c>
      <c r="M47" s="169">
        <f>'AEO T36 Pipelines 2022 Raw'!P34</f>
        <v>56.801430000000003</v>
      </c>
      <c r="N47" s="169">
        <f>'AEO T36 Pipelines 2022 Raw'!Q34</f>
        <v>64.985397000000006</v>
      </c>
      <c r="O47" s="169">
        <f>'AEO T36 Pipelines 2022 Raw'!R34</f>
        <v>72.862128999999996</v>
      </c>
      <c r="P47" s="169">
        <f>'AEO T36 Pipelines 2022 Raw'!S34</f>
        <v>79.87912</v>
      </c>
      <c r="Q47" s="169">
        <f>'AEO T36 Pipelines 2022 Raw'!T34</f>
        <v>86.774055000000004</v>
      </c>
      <c r="R47" s="169">
        <f>'AEO T36 Pipelines 2022 Raw'!U34</f>
        <v>93.386345000000006</v>
      </c>
      <c r="S47" s="169">
        <f>'AEO T36 Pipelines 2022 Raw'!V34</f>
        <v>100.058853</v>
      </c>
      <c r="T47" s="169">
        <f>'AEO T36 Pipelines 2022 Raw'!W34</f>
        <v>106.816261</v>
      </c>
      <c r="U47" s="169">
        <f>'AEO T36 Pipelines 2022 Raw'!X34</f>
        <v>113.253738</v>
      </c>
      <c r="V47" s="169">
        <f>'AEO T36 Pipelines 2022 Raw'!Y34</f>
        <v>119.08470199999999</v>
      </c>
      <c r="W47" s="169">
        <f>'AEO T36 Pipelines 2022 Raw'!Z34</f>
        <v>125.161255</v>
      </c>
      <c r="X47" s="169">
        <f>'AEO T36 Pipelines 2022 Raw'!AA34</f>
        <v>131.25482199999999</v>
      </c>
      <c r="Y47" s="169">
        <f>'AEO T36 Pipelines 2022 Raw'!AB34</f>
        <v>136.355682</v>
      </c>
      <c r="Z47" s="169">
        <f>'AEO T36 Pipelines 2022 Raw'!AC34</f>
        <v>141.777176</v>
      </c>
      <c r="AA47" s="169">
        <f>'AEO T36 Pipelines 2022 Raw'!AD34</f>
        <v>146.11084</v>
      </c>
      <c r="AB47" s="169">
        <f>'AEO T36 Pipelines 2022 Raw'!AE34</f>
        <v>151.34213299999999</v>
      </c>
      <c r="AC47" s="169">
        <f>'AEO T36 Pipelines 2022 Raw'!AF34</f>
        <v>155.79347200000001</v>
      </c>
      <c r="AD47" s="169">
        <f>'AEO T36 Pipelines 2022 Raw'!AG34</f>
        <v>160.27179000000001</v>
      </c>
      <c r="AE47" s="169">
        <f>'AEO T36 Pipelines 2022 Raw'!AH34</f>
        <v>164.79544100000001</v>
      </c>
      <c r="AF47" s="169">
        <f>'AEO T36 Pipelines 2022 Raw'!AI34</f>
        <v>170.266312</v>
      </c>
      <c r="AG47" s="256">
        <f>'AEO T36 Pipelines 2022 Raw'!AJ34</f>
        <v>0.17699999999999999</v>
      </c>
    </row>
    <row r="48" spans="1:33" ht="12" customHeight="1" x14ac:dyDescent="0.25">
      <c r="C48" s="248"/>
      <c r="D48" s="248"/>
      <c r="E48" s="248"/>
      <c r="F48" s="248"/>
      <c r="G48" s="248"/>
      <c r="H48" s="248"/>
      <c r="I48" s="248"/>
      <c r="J48" s="248"/>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126"/>
    </row>
    <row r="49" spans="1:33" ht="15" customHeight="1" x14ac:dyDescent="0.25">
      <c r="A49" s="38" t="s">
        <v>303</v>
      </c>
      <c r="B49" s="162" t="s">
        <v>304</v>
      </c>
      <c r="C49" s="232">
        <f>'AEO T36 Pipelines 2022 Raw'!F35</f>
        <v>75.170197000000002</v>
      </c>
      <c r="D49" s="232">
        <f>'AEO T36 Pipelines 2022 Raw'!G35</f>
        <v>77.208076000000005</v>
      </c>
      <c r="E49" s="232">
        <f>'AEO T36 Pipelines 2022 Raw'!H35</f>
        <v>75.596610999999996</v>
      </c>
      <c r="F49" s="232">
        <f>'AEO T36 Pipelines 2022 Raw'!I35</f>
        <v>73.010834000000003</v>
      </c>
      <c r="G49" s="232">
        <f>'AEO T36 Pipelines 2022 Raw'!J35</f>
        <v>70.828506000000004</v>
      </c>
      <c r="H49" s="232">
        <f>'AEO T36 Pipelines 2022 Raw'!K35</f>
        <v>68.479934999999998</v>
      </c>
      <c r="I49" s="232">
        <f>'AEO T36 Pipelines 2022 Raw'!L35</f>
        <v>65.995177999999996</v>
      </c>
      <c r="J49" s="232">
        <f>'AEO T36 Pipelines 2022 Raw'!M35</f>
        <v>63.741301999999997</v>
      </c>
      <c r="K49" s="232">
        <f>'AEO T36 Pipelines 2022 Raw'!N35</f>
        <v>61.341186999999998</v>
      </c>
      <c r="L49" s="232">
        <f>'AEO T36 Pipelines 2022 Raw'!O35</f>
        <v>59.028267</v>
      </c>
      <c r="M49" s="232">
        <f>'AEO T36 Pipelines 2022 Raw'!P35</f>
        <v>57.702305000000003</v>
      </c>
      <c r="N49" s="232">
        <f>'AEO T36 Pipelines 2022 Raw'!Q35</f>
        <v>56.570228999999998</v>
      </c>
      <c r="O49" s="232">
        <f>'AEO T36 Pipelines 2022 Raw'!R35</f>
        <v>55.381996000000001</v>
      </c>
      <c r="P49" s="232">
        <f>'AEO T36 Pipelines 2022 Raw'!S35</f>
        <v>54.015034</v>
      </c>
      <c r="Q49" s="232">
        <f>'AEO T36 Pipelines 2022 Raw'!T35</f>
        <v>52.689022000000001</v>
      </c>
      <c r="R49" s="232">
        <f>'AEO T36 Pipelines 2022 Raw'!U35</f>
        <v>51.423496</v>
      </c>
      <c r="S49" s="232">
        <f>'AEO T36 Pipelines 2022 Raw'!V35</f>
        <v>50.232204000000003</v>
      </c>
      <c r="T49" s="232">
        <f>'AEO T36 Pipelines 2022 Raw'!W35</f>
        <v>49.037436999999997</v>
      </c>
      <c r="U49" s="232">
        <f>'AEO T36 Pipelines 2022 Raw'!X35</f>
        <v>47.977843999999997</v>
      </c>
      <c r="V49" s="232">
        <f>'AEO T36 Pipelines 2022 Raw'!Y35</f>
        <v>46.870342000000001</v>
      </c>
      <c r="W49" s="232">
        <f>'AEO T36 Pipelines 2022 Raw'!Z35</f>
        <v>46.252299999999998</v>
      </c>
      <c r="X49" s="232">
        <f>'AEO T36 Pipelines 2022 Raw'!AA35</f>
        <v>45.673676</v>
      </c>
      <c r="Y49" s="232">
        <f>'AEO T36 Pipelines 2022 Raw'!AB35</f>
        <v>45.116436</v>
      </c>
      <c r="Z49" s="232">
        <f>'AEO T36 Pipelines 2022 Raw'!AC35</f>
        <v>44.477150000000002</v>
      </c>
      <c r="AA49" s="232">
        <f>'AEO T36 Pipelines 2022 Raw'!AD35</f>
        <v>43.907367999999998</v>
      </c>
      <c r="AB49" s="232">
        <f>'AEO T36 Pipelines 2022 Raw'!AE35</f>
        <v>43.460552</v>
      </c>
      <c r="AC49" s="232">
        <f>'AEO T36 Pipelines 2022 Raw'!AF35</f>
        <v>42.915053999999998</v>
      </c>
      <c r="AD49" s="232">
        <f>'AEO T36 Pipelines 2022 Raw'!AG35</f>
        <v>42.232605</v>
      </c>
      <c r="AE49" s="232">
        <f>'AEO T36 Pipelines 2022 Raw'!AH35</f>
        <v>41.673977000000001</v>
      </c>
      <c r="AF49" s="232">
        <f>'AEO T36 Pipelines 2022 Raw'!AI35</f>
        <v>41.336165999999999</v>
      </c>
      <c r="AG49" s="254">
        <f>'AEO T36 Pipelines 2022 Raw'!AJ35</f>
        <v>-0.02</v>
      </c>
    </row>
    <row r="50" spans="1:33" ht="15" customHeight="1" x14ac:dyDescent="0.25">
      <c r="A50" s="38" t="s">
        <v>305</v>
      </c>
      <c r="B50" s="163" t="s">
        <v>268</v>
      </c>
      <c r="C50" s="169">
        <f>'AEO T36 Pipelines 2022 Raw'!F36</f>
        <v>73.017257999999998</v>
      </c>
      <c r="D50" s="169">
        <f>'AEO T36 Pipelines 2022 Raw'!G36</f>
        <v>75.100730999999996</v>
      </c>
      <c r="E50" s="169">
        <f>'AEO T36 Pipelines 2022 Raw'!H36</f>
        <v>73.635756999999998</v>
      </c>
      <c r="F50" s="169">
        <f>'AEO T36 Pipelines 2022 Raw'!I36</f>
        <v>71.136764999999997</v>
      </c>
      <c r="G50" s="169">
        <f>'AEO T36 Pipelines 2022 Raw'!J36</f>
        <v>69.029105999999999</v>
      </c>
      <c r="H50" s="169">
        <f>'AEO T36 Pipelines 2022 Raw'!K36</f>
        <v>66.756371000000001</v>
      </c>
      <c r="I50" s="169">
        <f>'AEO T36 Pipelines 2022 Raw'!L36</f>
        <v>64.350571000000002</v>
      </c>
      <c r="J50" s="169">
        <f>'AEO T36 Pipelines 2022 Raw'!M36</f>
        <v>62.168671000000003</v>
      </c>
      <c r="K50" s="169">
        <f>'AEO T36 Pipelines 2022 Raw'!N36</f>
        <v>59.842682000000003</v>
      </c>
      <c r="L50" s="169">
        <f>'AEO T36 Pipelines 2022 Raw'!O36</f>
        <v>57.601500999999999</v>
      </c>
      <c r="M50" s="169">
        <f>'AEO T36 Pipelines 2022 Raw'!P36</f>
        <v>56.323067000000002</v>
      </c>
      <c r="N50" s="169">
        <f>'AEO T36 Pipelines 2022 Raw'!Q36</f>
        <v>55.232810999999998</v>
      </c>
      <c r="O50" s="169">
        <f>'AEO T36 Pipelines 2022 Raw'!R36</f>
        <v>54.087524000000002</v>
      </c>
      <c r="P50" s="169">
        <f>'AEO T36 Pipelines 2022 Raw'!S36</f>
        <v>52.766506</v>
      </c>
      <c r="Q50" s="169">
        <f>'AEO T36 Pipelines 2022 Raw'!T36</f>
        <v>51.484589</v>
      </c>
      <c r="R50" s="169">
        <f>'AEO T36 Pipelines 2022 Raw'!U36</f>
        <v>50.259177999999999</v>
      </c>
      <c r="S50" s="169">
        <f>'AEO T36 Pipelines 2022 Raw'!V36</f>
        <v>49.106833999999999</v>
      </c>
      <c r="T50" s="169">
        <f>'AEO T36 Pipelines 2022 Raw'!W36</f>
        <v>47.952316000000003</v>
      </c>
      <c r="U50" s="169">
        <f>'AEO T36 Pipelines 2022 Raw'!X36</f>
        <v>46.930340000000001</v>
      </c>
      <c r="V50" s="169">
        <f>'AEO T36 Pipelines 2022 Raw'!Y36</f>
        <v>45.835270000000001</v>
      </c>
      <c r="W50" s="169">
        <f>'AEO T36 Pipelines 2022 Raw'!Z36</f>
        <v>45.176932999999998</v>
      </c>
      <c r="X50" s="169">
        <f>'AEO T36 Pipelines 2022 Raw'!AA36</f>
        <v>44.554848</v>
      </c>
      <c r="Y50" s="169">
        <f>'AEO T36 Pipelines 2022 Raw'!AB36</f>
        <v>43.951163999999999</v>
      </c>
      <c r="Z50" s="169">
        <f>'AEO T36 Pipelines 2022 Raw'!AC36</f>
        <v>43.265101999999999</v>
      </c>
      <c r="AA50" s="169">
        <f>'AEO T36 Pipelines 2022 Raw'!AD36</f>
        <v>42.644077000000003</v>
      </c>
      <c r="AB50" s="169">
        <f>'AEO T36 Pipelines 2022 Raw'!AE36</f>
        <v>42.139519</v>
      </c>
      <c r="AC50" s="169">
        <f>'AEO T36 Pipelines 2022 Raw'!AF36</f>
        <v>41.536087000000002</v>
      </c>
      <c r="AD50" s="169">
        <f>'AEO T36 Pipelines 2022 Raw'!AG36</f>
        <v>40.797203000000003</v>
      </c>
      <c r="AE50" s="169">
        <f>'AEO T36 Pipelines 2022 Raw'!AH36</f>
        <v>40.174942000000001</v>
      </c>
      <c r="AF50" s="169">
        <f>'AEO T36 Pipelines 2022 Raw'!AI36</f>
        <v>39.761702999999997</v>
      </c>
      <c r="AG50" s="256">
        <f>'AEO T36 Pipelines 2022 Raw'!AJ36</f>
        <v>-2.1000000000000001E-2</v>
      </c>
    </row>
    <row r="51" spans="1:33" ht="15" customHeight="1" x14ac:dyDescent="0.25">
      <c r="A51" s="38" t="s">
        <v>306</v>
      </c>
      <c r="B51" s="163" t="s">
        <v>307</v>
      </c>
      <c r="C51" s="169">
        <f>'AEO T36 Pipelines 2022 Raw'!F37</f>
        <v>1.711992</v>
      </c>
      <c r="D51" s="169">
        <f>'AEO T36 Pipelines 2022 Raw'!G37</f>
        <v>1.6067039999999999</v>
      </c>
      <c r="E51" s="169">
        <f>'AEO T36 Pipelines 2022 Raw'!H37</f>
        <v>1.424687</v>
      </c>
      <c r="F51" s="169">
        <f>'AEO T36 Pipelines 2022 Raw'!I37</f>
        <v>1.3143290000000001</v>
      </c>
      <c r="G51" s="169">
        <f>'AEO T36 Pipelines 2022 Raw'!J37</f>
        <v>1.2163660000000001</v>
      </c>
      <c r="H51" s="169">
        <f>'AEO T36 Pipelines 2022 Raw'!K37</f>
        <v>1.1254599999999999</v>
      </c>
      <c r="I51" s="169">
        <f>'AEO T36 Pipelines 2022 Raw'!L37</f>
        <v>1.033212</v>
      </c>
      <c r="J51" s="169">
        <f>'AEO T36 Pipelines 2022 Raw'!M37</f>
        <v>0.948766</v>
      </c>
      <c r="K51" s="169">
        <f>'AEO T36 Pipelines 2022 Raw'!N37</f>
        <v>0.86623899999999998</v>
      </c>
      <c r="L51" s="169">
        <f>'AEO T36 Pipelines 2022 Raw'!O37</f>
        <v>0.78573899999999997</v>
      </c>
      <c r="M51" s="169">
        <f>'AEO T36 Pipelines 2022 Raw'!P37</f>
        <v>0.71912600000000004</v>
      </c>
      <c r="N51" s="169">
        <f>'AEO T36 Pipelines 2022 Raw'!Q37</f>
        <v>0.65825400000000001</v>
      </c>
      <c r="O51" s="169">
        <f>'AEO T36 Pipelines 2022 Raw'!R37</f>
        <v>0.59724100000000002</v>
      </c>
      <c r="P51" s="169">
        <f>'AEO T36 Pipelines 2022 Raw'!S37</f>
        <v>0.53790099999999996</v>
      </c>
      <c r="Q51" s="169">
        <f>'AEO T36 Pipelines 2022 Raw'!T37</f>
        <v>0.48230699999999999</v>
      </c>
      <c r="R51" s="169">
        <f>'AEO T36 Pipelines 2022 Raw'!U37</f>
        <v>0.43525399999999997</v>
      </c>
      <c r="S51" s="169">
        <f>'AEO T36 Pipelines 2022 Raw'!V37</f>
        <v>0.38700800000000002</v>
      </c>
      <c r="T51" s="169">
        <f>'AEO T36 Pipelines 2022 Raw'!W37</f>
        <v>0.33490300000000001</v>
      </c>
      <c r="U51" s="169">
        <f>'AEO T36 Pipelines 2022 Raw'!X37</f>
        <v>0.28238799999999997</v>
      </c>
      <c r="V51" s="169">
        <f>'AEO T36 Pipelines 2022 Raw'!Y37</f>
        <v>0.236206</v>
      </c>
      <c r="W51" s="169">
        <f>'AEO T36 Pipelines 2022 Raw'!Z37</f>
        <v>0.233044</v>
      </c>
      <c r="X51" s="169">
        <f>'AEO T36 Pipelines 2022 Raw'!AA37</f>
        <v>0.230071</v>
      </c>
      <c r="Y51" s="169">
        <f>'AEO T36 Pipelines 2022 Raw'!AB37</f>
        <v>0.22722800000000001</v>
      </c>
      <c r="Z51" s="169">
        <f>'AEO T36 Pipelines 2022 Raw'!AC37</f>
        <v>0.223966</v>
      </c>
      <c r="AA51" s="169">
        <f>'AEO T36 Pipelines 2022 Raw'!AD37</f>
        <v>0.22106000000000001</v>
      </c>
      <c r="AB51" s="169">
        <f>'AEO T36 Pipelines 2022 Raw'!AE37</f>
        <v>0.218748</v>
      </c>
      <c r="AC51" s="169">
        <f>'AEO T36 Pipelines 2022 Raw'!AF37</f>
        <v>0.215971</v>
      </c>
      <c r="AD51" s="169">
        <f>'AEO T36 Pipelines 2022 Raw'!AG37</f>
        <v>0.21251700000000001</v>
      </c>
      <c r="AE51" s="169">
        <f>'AEO T36 Pipelines 2022 Raw'!AH37</f>
        <v>0.209678</v>
      </c>
      <c r="AF51" s="169">
        <f>'AEO T36 Pipelines 2022 Raw'!AI37</f>
        <v>0.20796700000000001</v>
      </c>
      <c r="AG51" s="256">
        <f>'AEO T36 Pipelines 2022 Raw'!AJ37</f>
        <v>-7.0000000000000007E-2</v>
      </c>
    </row>
    <row r="52" spans="1:33" ht="15" customHeight="1" x14ac:dyDescent="0.25">
      <c r="A52" s="38" t="s">
        <v>308</v>
      </c>
      <c r="B52" s="163" t="s">
        <v>300</v>
      </c>
      <c r="C52" s="169">
        <f>'AEO T36 Pipelines 2022 Raw'!F38</f>
        <v>0</v>
      </c>
      <c r="D52" s="169">
        <f>'AEO T36 Pipelines 2022 Raw'!G38</f>
        <v>0</v>
      </c>
      <c r="E52" s="169">
        <f>'AEO T36 Pipelines 2022 Raw'!H38</f>
        <v>0</v>
      </c>
      <c r="F52" s="169">
        <f>'AEO T36 Pipelines 2022 Raw'!I38</f>
        <v>0</v>
      </c>
      <c r="G52" s="169">
        <f>'AEO T36 Pipelines 2022 Raw'!J38</f>
        <v>0</v>
      </c>
      <c r="H52" s="169">
        <f>'AEO T36 Pipelines 2022 Raw'!K38</f>
        <v>0</v>
      </c>
      <c r="I52" s="169">
        <f>'AEO T36 Pipelines 2022 Raw'!L38</f>
        <v>0</v>
      </c>
      <c r="J52" s="169">
        <f>'AEO T36 Pipelines 2022 Raw'!M38</f>
        <v>0</v>
      </c>
      <c r="K52" s="169">
        <f>'AEO T36 Pipelines 2022 Raw'!N38</f>
        <v>0</v>
      </c>
      <c r="L52" s="169">
        <f>'AEO T36 Pipelines 2022 Raw'!O38</f>
        <v>0</v>
      </c>
      <c r="M52" s="169">
        <f>'AEO T36 Pipelines 2022 Raw'!P38</f>
        <v>0</v>
      </c>
      <c r="N52" s="169">
        <f>'AEO T36 Pipelines 2022 Raw'!Q38</f>
        <v>0</v>
      </c>
      <c r="O52" s="169">
        <f>'AEO T36 Pipelines 2022 Raw'!R38</f>
        <v>0</v>
      </c>
      <c r="P52" s="169">
        <f>'AEO T36 Pipelines 2022 Raw'!S38</f>
        <v>0</v>
      </c>
      <c r="Q52" s="169">
        <f>'AEO T36 Pipelines 2022 Raw'!T38</f>
        <v>0</v>
      </c>
      <c r="R52" s="169">
        <f>'AEO T36 Pipelines 2022 Raw'!U38</f>
        <v>0</v>
      </c>
      <c r="S52" s="169">
        <f>'AEO T36 Pipelines 2022 Raw'!V38</f>
        <v>0</v>
      </c>
      <c r="T52" s="169">
        <f>'AEO T36 Pipelines 2022 Raw'!W38</f>
        <v>0</v>
      </c>
      <c r="U52" s="169">
        <f>'AEO T36 Pipelines 2022 Raw'!X38</f>
        <v>0</v>
      </c>
      <c r="V52" s="169">
        <f>'AEO T36 Pipelines 2022 Raw'!Y38</f>
        <v>0</v>
      </c>
      <c r="W52" s="169">
        <f>'AEO T36 Pipelines 2022 Raw'!Z38</f>
        <v>0</v>
      </c>
      <c r="X52" s="169">
        <f>'AEO T36 Pipelines 2022 Raw'!AA38</f>
        <v>0</v>
      </c>
      <c r="Y52" s="169">
        <f>'AEO T36 Pipelines 2022 Raw'!AB38</f>
        <v>0</v>
      </c>
      <c r="Z52" s="169">
        <f>'AEO T36 Pipelines 2022 Raw'!AC38</f>
        <v>0</v>
      </c>
      <c r="AA52" s="169">
        <f>'AEO T36 Pipelines 2022 Raw'!AD38</f>
        <v>0</v>
      </c>
      <c r="AB52" s="169">
        <f>'AEO T36 Pipelines 2022 Raw'!AE38</f>
        <v>0</v>
      </c>
      <c r="AC52" s="169">
        <f>'AEO T36 Pipelines 2022 Raw'!AF38</f>
        <v>0</v>
      </c>
      <c r="AD52" s="169">
        <f>'AEO T36 Pipelines 2022 Raw'!AG38</f>
        <v>0</v>
      </c>
      <c r="AE52" s="169">
        <f>'AEO T36 Pipelines 2022 Raw'!AH38</f>
        <v>0</v>
      </c>
      <c r="AF52" s="169">
        <f>'AEO T36 Pipelines 2022 Raw'!AI38</f>
        <v>0</v>
      </c>
      <c r="AG52" s="256" t="str">
        <f>'AEO T36 Pipelines 2022 Raw'!AJ38</f>
        <v>- -</v>
      </c>
    </row>
    <row r="53" spans="1:33" ht="15" customHeight="1" x14ac:dyDescent="0.25">
      <c r="A53" s="38" t="s">
        <v>309</v>
      </c>
      <c r="B53" s="163" t="s">
        <v>302</v>
      </c>
      <c r="C53" s="169">
        <f>'AEO T36 Pipelines 2022 Raw'!F39</f>
        <v>0.440946</v>
      </c>
      <c r="D53" s="169">
        <f>'AEO T36 Pipelines 2022 Raw'!G39</f>
        <v>0.50064299999999995</v>
      </c>
      <c r="E53" s="169">
        <f>'AEO T36 Pipelines 2022 Raw'!H39</f>
        <v>0.53616600000000003</v>
      </c>
      <c r="F53" s="169">
        <f>'AEO T36 Pipelines 2022 Raw'!I39</f>
        <v>0.55973799999999996</v>
      </c>
      <c r="G53" s="169">
        <f>'AEO T36 Pipelines 2022 Raw'!J39</f>
        <v>0.58302699999999996</v>
      </c>
      <c r="H53" s="169">
        <f>'AEO T36 Pipelines 2022 Raw'!K39</f>
        <v>0.598105</v>
      </c>
      <c r="I53" s="169">
        <f>'AEO T36 Pipelines 2022 Raw'!L39</f>
        <v>0.61139600000000005</v>
      </c>
      <c r="J53" s="169">
        <f>'AEO T36 Pipelines 2022 Raw'!M39</f>
        <v>0.62386699999999995</v>
      </c>
      <c r="K53" s="169">
        <f>'AEO T36 Pipelines 2022 Raw'!N39</f>
        <v>0.63226899999999997</v>
      </c>
      <c r="L53" s="169">
        <f>'AEO T36 Pipelines 2022 Raw'!O39</f>
        <v>0.64102700000000001</v>
      </c>
      <c r="M53" s="169">
        <f>'AEO T36 Pipelines 2022 Raw'!P39</f>
        <v>0.66010999999999997</v>
      </c>
      <c r="N53" s="169">
        <f>'AEO T36 Pipelines 2022 Raw'!Q39</f>
        <v>0.67916600000000005</v>
      </c>
      <c r="O53" s="169">
        <f>'AEO T36 Pipelines 2022 Raw'!R39</f>
        <v>0.69723199999999996</v>
      </c>
      <c r="P53" s="169">
        <f>'AEO T36 Pipelines 2022 Raw'!S39</f>
        <v>0.71062599999999998</v>
      </c>
      <c r="Q53" s="169">
        <f>'AEO T36 Pipelines 2022 Raw'!T39</f>
        <v>0.72212399999999999</v>
      </c>
      <c r="R53" s="169">
        <f>'AEO T36 Pipelines 2022 Raw'!U39</f>
        <v>0.72906700000000002</v>
      </c>
      <c r="S53" s="169">
        <f>'AEO T36 Pipelines 2022 Raw'!V39</f>
        <v>0.73836100000000005</v>
      </c>
      <c r="T53" s="169">
        <f>'AEO T36 Pipelines 2022 Raw'!W39</f>
        <v>0.75021899999999997</v>
      </c>
      <c r="U53" s="169">
        <f>'AEO T36 Pipelines 2022 Raw'!X39</f>
        <v>0.76511899999999999</v>
      </c>
      <c r="V53" s="169">
        <f>'AEO T36 Pipelines 2022 Raw'!Y39</f>
        <v>0.79886599999999997</v>
      </c>
      <c r="W53" s="169">
        <f>'AEO T36 Pipelines 2022 Raw'!Z39</f>
        <v>0.84232499999999999</v>
      </c>
      <c r="X53" s="169">
        <f>'AEO T36 Pipelines 2022 Raw'!AA39</f>
        <v>0.88875599999999999</v>
      </c>
      <c r="Y53" s="169">
        <f>'AEO T36 Pipelines 2022 Raw'!AB39</f>
        <v>0.93803999999999998</v>
      </c>
      <c r="Z53" s="169">
        <f>'AEO T36 Pipelines 2022 Raw'!AC39</f>
        <v>0.98808399999999996</v>
      </c>
      <c r="AA53" s="169">
        <f>'AEO T36 Pipelines 2022 Raw'!AD39</f>
        <v>1.042233</v>
      </c>
      <c r="AB53" s="169">
        <f>'AEO T36 Pipelines 2022 Raw'!AE39</f>
        <v>1.1022829999999999</v>
      </c>
      <c r="AC53" s="169">
        <f>'AEO T36 Pipelines 2022 Raw'!AF39</f>
        <v>1.1629940000000001</v>
      </c>
      <c r="AD53" s="169">
        <f>'AEO T36 Pipelines 2022 Raw'!AG39</f>
        <v>1.2228859999999999</v>
      </c>
      <c r="AE53" s="169">
        <f>'AEO T36 Pipelines 2022 Raw'!AH39</f>
        <v>1.2893570000000001</v>
      </c>
      <c r="AF53" s="169">
        <f>'AEO T36 Pipelines 2022 Raw'!AI39</f>
        <v>1.3664959999999999</v>
      </c>
      <c r="AG53" s="256">
        <f>'AEO T36 Pipelines 2022 Raw'!AJ39</f>
        <v>0.04</v>
      </c>
    </row>
    <row r="54" spans="1:33" ht="12" customHeight="1" x14ac:dyDescent="0.25">
      <c r="C54" s="248"/>
      <c r="D54" s="248"/>
      <c r="E54" s="248"/>
      <c r="F54" s="248"/>
      <c r="G54" s="248"/>
      <c r="H54" s="248"/>
      <c r="I54" s="248"/>
      <c r="J54" s="248"/>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126"/>
    </row>
    <row r="55" spans="1:33" ht="15" customHeight="1" x14ac:dyDescent="0.25">
      <c r="A55" s="38" t="s">
        <v>310</v>
      </c>
      <c r="B55" s="162" t="s">
        <v>311</v>
      </c>
      <c r="C55" s="232">
        <f>'AEO T36 Pipelines 2022 Raw'!F40</f>
        <v>927.37280299999998</v>
      </c>
      <c r="D55" s="232">
        <f>'AEO T36 Pipelines 2022 Raw'!G40</f>
        <v>989.49255400000004</v>
      </c>
      <c r="E55" s="232">
        <f>'AEO T36 Pipelines 2022 Raw'!H40</f>
        <v>882.99432400000001</v>
      </c>
      <c r="F55" s="232">
        <f>'AEO T36 Pipelines 2022 Raw'!I40</f>
        <v>884.65045199999997</v>
      </c>
      <c r="G55" s="232">
        <f>'AEO T36 Pipelines 2022 Raw'!J40</f>
        <v>887.01617399999998</v>
      </c>
      <c r="H55" s="232">
        <f>'AEO T36 Pipelines 2022 Raw'!K40</f>
        <v>885.47460899999999</v>
      </c>
      <c r="I55" s="232">
        <f>'AEO T36 Pipelines 2022 Raw'!L40</f>
        <v>881.85223399999995</v>
      </c>
      <c r="J55" s="232">
        <f>'AEO T36 Pipelines 2022 Raw'!M40</f>
        <v>880.42749000000003</v>
      </c>
      <c r="K55" s="232">
        <f>'AEO T36 Pipelines 2022 Raw'!N40</f>
        <v>880.43627900000001</v>
      </c>
      <c r="L55" s="232">
        <f>'AEO T36 Pipelines 2022 Raw'!O40</f>
        <v>879.900757</v>
      </c>
      <c r="M55" s="232">
        <f>'AEO T36 Pipelines 2022 Raw'!P40</f>
        <v>879.87634300000002</v>
      </c>
      <c r="N55" s="232">
        <f>'AEO T36 Pipelines 2022 Raw'!Q40</f>
        <v>883.34631300000001</v>
      </c>
      <c r="O55" s="232">
        <f>'AEO T36 Pipelines 2022 Raw'!R40</f>
        <v>883.33007799999996</v>
      </c>
      <c r="P55" s="232">
        <f>'AEO T36 Pipelines 2022 Raw'!S40</f>
        <v>883.31677200000001</v>
      </c>
      <c r="Q55" s="232">
        <f>'AEO T36 Pipelines 2022 Raw'!T40</f>
        <v>884.18505900000002</v>
      </c>
      <c r="R55" s="232">
        <f>'AEO T36 Pipelines 2022 Raw'!U40</f>
        <v>884.68542500000001</v>
      </c>
      <c r="S55" s="232">
        <f>'AEO T36 Pipelines 2022 Raw'!V40</f>
        <v>885.36712599999998</v>
      </c>
      <c r="T55" s="232">
        <f>'AEO T36 Pipelines 2022 Raw'!W40</f>
        <v>885.71569799999997</v>
      </c>
      <c r="U55" s="232">
        <f>'AEO T36 Pipelines 2022 Raw'!X40</f>
        <v>886.787598</v>
      </c>
      <c r="V55" s="232">
        <f>'AEO T36 Pipelines 2022 Raw'!Y40</f>
        <v>880.22595200000001</v>
      </c>
      <c r="W55" s="232">
        <f>'AEO T36 Pipelines 2022 Raw'!Z40</f>
        <v>879.76501499999995</v>
      </c>
      <c r="X55" s="232">
        <f>'AEO T36 Pipelines 2022 Raw'!AA40</f>
        <v>880.41332999999997</v>
      </c>
      <c r="Y55" s="232">
        <f>'AEO T36 Pipelines 2022 Raw'!AB40</f>
        <v>878.38488800000005</v>
      </c>
      <c r="Z55" s="232">
        <f>'AEO T36 Pipelines 2022 Raw'!AC40</f>
        <v>876.43676800000003</v>
      </c>
      <c r="AA55" s="232">
        <f>'AEO T36 Pipelines 2022 Raw'!AD40</f>
        <v>876.30749500000002</v>
      </c>
      <c r="AB55" s="232">
        <f>'AEO T36 Pipelines 2022 Raw'!AE40</f>
        <v>874.58477800000003</v>
      </c>
      <c r="AC55" s="232">
        <f>'AEO T36 Pipelines 2022 Raw'!AF40</f>
        <v>874.84857199999999</v>
      </c>
      <c r="AD55" s="232">
        <f>'AEO T36 Pipelines 2022 Raw'!AG40</f>
        <v>875.35351600000001</v>
      </c>
      <c r="AE55" s="232">
        <f>'AEO T36 Pipelines 2022 Raw'!AH40</f>
        <v>875.23962400000005</v>
      </c>
      <c r="AF55" s="232">
        <f>'AEO T36 Pipelines 2022 Raw'!AI40</f>
        <v>876.12817399999994</v>
      </c>
      <c r="AG55" s="254">
        <f>'AEO T36 Pipelines 2022 Raw'!AJ40</f>
        <v>-2E-3</v>
      </c>
    </row>
    <row r="56" spans="1:33" ht="15" customHeight="1" x14ac:dyDescent="0.25">
      <c r="A56" s="38" t="s">
        <v>312</v>
      </c>
      <c r="B56" s="163" t="s">
        <v>268</v>
      </c>
      <c r="C56" s="169">
        <f>'AEO T36 Pipelines 2022 Raw'!F41</f>
        <v>351.60925300000002</v>
      </c>
      <c r="D56" s="169">
        <f>'AEO T36 Pipelines 2022 Raw'!G41</f>
        <v>237.60372899999999</v>
      </c>
      <c r="E56" s="169">
        <f>'AEO T36 Pipelines 2022 Raw'!H41</f>
        <v>341.733948</v>
      </c>
      <c r="F56" s="169">
        <f>'AEO T36 Pipelines 2022 Raw'!I41</f>
        <v>336.80114700000001</v>
      </c>
      <c r="G56" s="169">
        <f>'AEO T36 Pipelines 2022 Raw'!J41</f>
        <v>331.658997</v>
      </c>
      <c r="H56" s="169">
        <f>'AEO T36 Pipelines 2022 Raw'!K41</f>
        <v>330.57012900000001</v>
      </c>
      <c r="I56" s="169">
        <f>'AEO T36 Pipelines 2022 Raw'!L41</f>
        <v>332.51947000000001</v>
      </c>
      <c r="J56" s="169">
        <f>'AEO T36 Pipelines 2022 Raw'!M41</f>
        <v>335.42440800000003</v>
      </c>
      <c r="K56" s="169">
        <f>'AEO T36 Pipelines 2022 Raw'!N41</f>
        <v>337.16479500000003</v>
      </c>
      <c r="L56" s="169">
        <f>'AEO T36 Pipelines 2022 Raw'!O41</f>
        <v>338.544556</v>
      </c>
      <c r="M56" s="169">
        <f>'AEO T36 Pipelines 2022 Raw'!P41</f>
        <v>338.65744000000001</v>
      </c>
      <c r="N56" s="169">
        <f>'AEO T36 Pipelines 2022 Raw'!Q41</f>
        <v>338.202271</v>
      </c>
      <c r="O56" s="169">
        <f>'AEO T36 Pipelines 2022 Raw'!R41</f>
        <v>339.225708</v>
      </c>
      <c r="P56" s="169">
        <f>'AEO T36 Pipelines 2022 Raw'!S41</f>
        <v>339.57003800000001</v>
      </c>
      <c r="Q56" s="169">
        <f>'AEO T36 Pipelines 2022 Raw'!T41</f>
        <v>338.89477499999998</v>
      </c>
      <c r="R56" s="169">
        <f>'AEO T36 Pipelines 2022 Raw'!U41</f>
        <v>338.23922700000003</v>
      </c>
      <c r="S56" s="169">
        <f>'AEO T36 Pipelines 2022 Raw'!V41</f>
        <v>336.86441000000002</v>
      </c>
      <c r="T56" s="169">
        <f>'AEO T36 Pipelines 2022 Raw'!W41</f>
        <v>335.64447000000001</v>
      </c>
      <c r="U56" s="169">
        <f>'AEO T36 Pipelines 2022 Raw'!X41</f>
        <v>334.828552</v>
      </c>
      <c r="V56" s="169">
        <f>'AEO T36 Pipelines 2022 Raw'!Y41</f>
        <v>339.47616599999998</v>
      </c>
      <c r="W56" s="169">
        <f>'AEO T36 Pipelines 2022 Raw'!Z41</f>
        <v>339.45983899999999</v>
      </c>
      <c r="X56" s="169">
        <f>'AEO T36 Pipelines 2022 Raw'!AA41</f>
        <v>338.52993800000002</v>
      </c>
      <c r="Y56" s="169">
        <f>'AEO T36 Pipelines 2022 Raw'!AB41</f>
        <v>337.85961900000001</v>
      </c>
      <c r="Z56" s="169">
        <f>'AEO T36 Pipelines 2022 Raw'!AC41</f>
        <v>336.86648600000001</v>
      </c>
      <c r="AA56" s="169">
        <f>'AEO T36 Pipelines 2022 Raw'!AD41</f>
        <v>334.64279199999999</v>
      </c>
      <c r="AB56" s="169">
        <f>'AEO T36 Pipelines 2022 Raw'!AE41</f>
        <v>334.28363000000002</v>
      </c>
      <c r="AC56" s="169">
        <f>'AEO T36 Pipelines 2022 Raw'!AF41</f>
        <v>332.72351099999997</v>
      </c>
      <c r="AD56" s="169">
        <f>'AEO T36 Pipelines 2022 Raw'!AG41</f>
        <v>332.72015399999998</v>
      </c>
      <c r="AE56" s="169">
        <f>'AEO T36 Pipelines 2022 Raw'!AH41</f>
        <v>332.85711700000002</v>
      </c>
      <c r="AF56" s="169">
        <f>'AEO T36 Pipelines 2022 Raw'!AI41</f>
        <v>333.61468500000001</v>
      </c>
      <c r="AG56" s="256">
        <f>'AEO T36 Pipelines 2022 Raw'!AJ41</f>
        <v>-2E-3</v>
      </c>
    </row>
    <row r="57" spans="1:33" ht="15" customHeight="1" x14ac:dyDescent="0.25">
      <c r="A57" s="38" t="s">
        <v>313</v>
      </c>
      <c r="B57" s="163" t="s">
        <v>307</v>
      </c>
      <c r="C57" s="169">
        <f>'AEO T36 Pipelines 2022 Raw'!F42</f>
        <v>535.94714399999998</v>
      </c>
      <c r="D57" s="169">
        <f>'AEO T36 Pipelines 2022 Raw'!G42</f>
        <v>727.51300000000003</v>
      </c>
      <c r="E57" s="169">
        <f>'AEO T36 Pipelines 2022 Raw'!H42</f>
        <v>502.66433699999999</v>
      </c>
      <c r="F57" s="169">
        <f>'AEO T36 Pipelines 2022 Raw'!I42</f>
        <v>505.06915300000003</v>
      </c>
      <c r="G57" s="169">
        <f>'AEO T36 Pipelines 2022 Raw'!J42</f>
        <v>509.85427900000002</v>
      </c>
      <c r="H57" s="169">
        <f>'AEO T36 Pipelines 2022 Raw'!K42</f>
        <v>504.20873999999998</v>
      </c>
      <c r="I57" s="169">
        <f>'AEO T36 Pipelines 2022 Raw'!L42</f>
        <v>493.15329000000003</v>
      </c>
      <c r="J57" s="169">
        <f>'AEO T36 Pipelines 2022 Raw'!M42</f>
        <v>488.00198399999999</v>
      </c>
      <c r="K57" s="169">
        <f>'AEO T36 Pipelines 2022 Raw'!N42</f>
        <v>486.59484900000001</v>
      </c>
      <c r="L57" s="169">
        <f>'AEO T36 Pipelines 2022 Raw'!O42</f>
        <v>483.76953099999997</v>
      </c>
      <c r="M57" s="169">
        <f>'AEO T36 Pipelines 2022 Raw'!P42</f>
        <v>482.38729899999998</v>
      </c>
      <c r="N57" s="169">
        <f>'AEO T36 Pipelines 2022 Raw'!Q42</f>
        <v>490.44036899999998</v>
      </c>
      <c r="O57" s="169">
        <f>'AEO T36 Pipelines 2022 Raw'!R42</f>
        <v>489.15234400000003</v>
      </c>
      <c r="P57" s="169">
        <f>'AEO T36 Pipelines 2022 Raw'!S42</f>
        <v>487.86697400000003</v>
      </c>
      <c r="Q57" s="169">
        <f>'AEO T36 Pipelines 2022 Raw'!T42</f>
        <v>488.99115</v>
      </c>
      <c r="R57" s="169">
        <f>'AEO T36 Pipelines 2022 Raw'!U42</f>
        <v>489.07916299999999</v>
      </c>
      <c r="S57" s="169">
        <f>'AEO T36 Pipelines 2022 Raw'!V42</f>
        <v>489.67999300000002</v>
      </c>
      <c r="T57" s="169">
        <f>'AEO T36 Pipelines 2022 Raw'!W42</f>
        <v>489.38742100000002</v>
      </c>
      <c r="U57" s="169">
        <f>'AEO T36 Pipelines 2022 Raw'!X42</f>
        <v>490.937073</v>
      </c>
      <c r="V57" s="169">
        <f>'AEO T36 Pipelines 2022 Raw'!Y42</f>
        <v>471.98550399999999</v>
      </c>
      <c r="W57" s="169">
        <f>'AEO T36 Pipelines 2022 Raw'!Z42</f>
        <v>469.40060399999999</v>
      </c>
      <c r="X57" s="169">
        <f>'AEO T36 Pipelines 2022 Raw'!AA42</f>
        <v>469.72567700000002</v>
      </c>
      <c r="Y57" s="169">
        <f>'AEO T36 Pipelines 2022 Raw'!AB42</f>
        <v>462.73812900000001</v>
      </c>
      <c r="Z57" s="169">
        <f>'AEO T36 Pipelines 2022 Raw'!AC42</f>
        <v>455.914154</v>
      </c>
      <c r="AA57" s="169">
        <f>'AEO T36 Pipelines 2022 Raw'!AD42</f>
        <v>454.11920199999997</v>
      </c>
      <c r="AB57" s="169">
        <f>'AEO T36 Pipelines 2022 Raw'!AE42</f>
        <v>447.91442899999998</v>
      </c>
      <c r="AC57" s="169">
        <f>'AEO T36 Pipelines 2022 Raw'!AF42</f>
        <v>447.023438</v>
      </c>
      <c r="AD57" s="169">
        <f>'AEO T36 Pipelines 2022 Raw'!AG42</f>
        <v>446.90698200000003</v>
      </c>
      <c r="AE57" s="169">
        <f>'AEO T36 Pipelines 2022 Raw'!AH42</f>
        <v>445.15704299999999</v>
      </c>
      <c r="AF57" s="169">
        <f>'AEO T36 Pipelines 2022 Raw'!AI42</f>
        <v>445.953979</v>
      </c>
      <c r="AG57" s="256">
        <f>'AEO T36 Pipelines 2022 Raw'!AJ42</f>
        <v>-6.0000000000000001E-3</v>
      </c>
    </row>
    <row r="58" spans="1:33" ht="15" customHeight="1" x14ac:dyDescent="0.25">
      <c r="A58" s="38" t="s">
        <v>314</v>
      </c>
      <c r="B58" s="163" t="s">
        <v>300</v>
      </c>
      <c r="C58" s="169">
        <f>'AEO T36 Pipelines 2022 Raw'!F43</f>
        <v>0</v>
      </c>
      <c r="D58" s="169">
        <f>'AEO T36 Pipelines 2022 Raw'!G43</f>
        <v>0</v>
      </c>
      <c r="E58" s="169">
        <f>'AEO T36 Pipelines 2022 Raw'!H43</f>
        <v>0</v>
      </c>
      <c r="F58" s="169">
        <f>'AEO T36 Pipelines 2022 Raw'!I43</f>
        <v>0</v>
      </c>
      <c r="G58" s="169">
        <f>'AEO T36 Pipelines 2022 Raw'!J43</f>
        <v>0</v>
      </c>
      <c r="H58" s="169">
        <f>'AEO T36 Pipelines 2022 Raw'!K43</f>
        <v>0</v>
      </c>
      <c r="I58" s="169">
        <f>'AEO T36 Pipelines 2022 Raw'!L43</f>
        <v>0</v>
      </c>
      <c r="J58" s="169">
        <f>'AEO T36 Pipelines 2022 Raw'!M43</f>
        <v>0</v>
      </c>
      <c r="K58" s="169">
        <f>'AEO T36 Pipelines 2022 Raw'!N43</f>
        <v>0</v>
      </c>
      <c r="L58" s="169">
        <f>'AEO T36 Pipelines 2022 Raw'!O43</f>
        <v>0</v>
      </c>
      <c r="M58" s="169">
        <f>'AEO T36 Pipelines 2022 Raw'!P43</f>
        <v>0</v>
      </c>
      <c r="N58" s="169">
        <f>'AEO T36 Pipelines 2022 Raw'!Q43</f>
        <v>0</v>
      </c>
      <c r="O58" s="169">
        <f>'AEO T36 Pipelines 2022 Raw'!R43</f>
        <v>0</v>
      </c>
      <c r="P58" s="169">
        <f>'AEO T36 Pipelines 2022 Raw'!S43</f>
        <v>0</v>
      </c>
      <c r="Q58" s="169">
        <f>'AEO T36 Pipelines 2022 Raw'!T43</f>
        <v>0</v>
      </c>
      <c r="R58" s="169">
        <f>'AEO T36 Pipelines 2022 Raw'!U43</f>
        <v>0</v>
      </c>
      <c r="S58" s="169">
        <f>'AEO T36 Pipelines 2022 Raw'!V43</f>
        <v>0</v>
      </c>
      <c r="T58" s="169">
        <f>'AEO T36 Pipelines 2022 Raw'!W43</f>
        <v>0</v>
      </c>
      <c r="U58" s="169">
        <f>'AEO T36 Pipelines 2022 Raw'!X43</f>
        <v>0</v>
      </c>
      <c r="V58" s="169">
        <f>'AEO T36 Pipelines 2022 Raw'!Y43</f>
        <v>0</v>
      </c>
      <c r="W58" s="169">
        <f>'AEO T36 Pipelines 2022 Raw'!Z43</f>
        <v>0</v>
      </c>
      <c r="X58" s="169">
        <f>'AEO T36 Pipelines 2022 Raw'!AA43</f>
        <v>0</v>
      </c>
      <c r="Y58" s="169">
        <f>'AEO T36 Pipelines 2022 Raw'!AB43</f>
        <v>0</v>
      </c>
      <c r="Z58" s="169">
        <f>'AEO T36 Pipelines 2022 Raw'!AC43</f>
        <v>0</v>
      </c>
      <c r="AA58" s="169">
        <f>'AEO T36 Pipelines 2022 Raw'!AD43</f>
        <v>0</v>
      </c>
      <c r="AB58" s="169">
        <f>'AEO T36 Pipelines 2022 Raw'!AE43</f>
        <v>0</v>
      </c>
      <c r="AC58" s="169">
        <f>'AEO T36 Pipelines 2022 Raw'!AF43</f>
        <v>0</v>
      </c>
      <c r="AD58" s="169">
        <f>'AEO T36 Pipelines 2022 Raw'!AG43</f>
        <v>0</v>
      </c>
      <c r="AE58" s="169">
        <f>'AEO T36 Pipelines 2022 Raw'!AH43</f>
        <v>0</v>
      </c>
      <c r="AF58" s="169">
        <f>'AEO T36 Pipelines 2022 Raw'!AI43</f>
        <v>0</v>
      </c>
      <c r="AG58" s="256" t="str">
        <f>'AEO T36 Pipelines 2022 Raw'!AJ43</f>
        <v>- -</v>
      </c>
    </row>
    <row r="59" spans="1:33" ht="15" customHeight="1" x14ac:dyDescent="0.25">
      <c r="A59" s="38" t="s">
        <v>315</v>
      </c>
      <c r="B59" s="163" t="s">
        <v>302</v>
      </c>
      <c r="C59" s="169">
        <f>'AEO T36 Pipelines 2022 Raw'!F44</f>
        <v>39.816383000000002</v>
      </c>
      <c r="D59" s="169">
        <f>'AEO T36 Pipelines 2022 Raw'!G44</f>
        <v>24.375826</v>
      </c>
      <c r="E59" s="169">
        <f>'AEO T36 Pipelines 2022 Raw'!H44</f>
        <v>38.596024</v>
      </c>
      <c r="F59" s="169">
        <f>'AEO T36 Pipelines 2022 Raw'!I44</f>
        <v>42.780144</v>
      </c>
      <c r="G59" s="169">
        <f>'AEO T36 Pipelines 2022 Raw'!J44</f>
        <v>45.502845999999998</v>
      </c>
      <c r="H59" s="169">
        <f>'AEO T36 Pipelines 2022 Raw'!K44</f>
        <v>50.695723999999998</v>
      </c>
      <c r="I59" s="169">
        <f>'AEO T36 Pipelines 2022 Raw'!L44</f>
        <v>56.179527</v>
      </c>
      <c r="J59" s="169">
        <f>'AEO T36 Pipelines 2022 Raw'!M44</f>
        <v>57.001117999999998</v>
      </c>
      <c r="K59" s="169">
        <f>'AEO T36 Pipelines 2022 Raw'!N44</f>
        <v>56.676665999999997</v>
      </c>
      <c r="L59" s="169">
        <f>'AEO T36 Pipelines 2022 Raw'!O44</f>
        <v>57.586655</v>
      </c>
      <c r="M59" s="169">
        <f>'AEO T36 Pipelines 2022 Raw'!P44</f>
        <v>58.831572999999999</v>
      </c>
      <c r="N59" s="169">
        <f>'AEO T36 Pipelines 2022 Raw'!Q44</f>
        <v>54.703677999999996</v>
      </c>
      <c r="O59" s="169">
        <f>'AEO T36 Pipelines 2022 Raw'!R44</f>
        <v>54.952049000000002</v>
      </c>
      <c r="P59" s="169">
        <f>'AEO T36 Pipelines 2022 Raw'!S44</f>
        <v>55.879784000000001</v>
      </c>
      <c r="Q59" s="169">
        <f>'AEO T36 Pipelines 2022 Raw'!T44</f>
        <v>56.299163999999998</v>
      </c>
      <c r="R59" s="169">
        <f>'AEO T36 Pipelines 2022 Raw'!U44</f>
        <v>57.367049999999999</v>
      </c>
      <c r="S59" s="169">
        <f>'AEO T36 Pipelines 2022 Raw'!V44</f>
        <v>58.822678000000003</v>
      </c>
      <c r="T59" s="169">
        <f>'AEO T36 Pipelines 2022 Raw'!W44</f>
        <v>60.683807000000002</v>
      </c>
      <c r="U59" s="169">
        <f>'AEO T36 Pipelines 2022 Raw'!X44</f>
        <v>61.021957</v>
      </c>
      <c r="V59" s="169">
        <f>'AEO T36 Pipelines 2022 Raw'!Y44</f>
        <v>68.764274999999998</v>
      </c>
      <c r="W59" s="169">
        <f>'AEO T36 Pipelines 2022 Raw'!Z44</f>
        <v>70.904510000000002</v>
      </c>
      <c r="X59" s="169">
        <f>'AEO T36 Pipelines 2022 Raw'!AA44</f>
        <v>72.157722000000007</v>
      </c>
      <c r="Y59" s="169">
        <f>'AEO T36 Pipelines 2022 Raw'!AB44</f>
        <v>77.787109000000001</v>
      </c>
      <c r="Z59" s="169">
        <f>'AEO T36 Pipelines 2022 Raw'!AC44</f>
        <v>83.656120000000001</v>
      </c>
      <c r="AA59" s="169">
        <f>'AEO T36 Pipelines 2022 Raw'!AD44</f>
        <v>87.545517000000004</v>
      </c>
      <c r="AB59" s="169">
        <f>'AEO T36 Pipelines 2022 Raw'!AE44</f>
        <v>92.386702999999997</v>
      </c>
      <c r="AC59" s="169">
        <f>'AEO T36 Pipelines 2022 Raw'!AF44</f>
        <v>95.101630999999998</v>
      </c>
      <c r="AD59" s="169">
        <f>'AEO T36 Pipelines 2022 Raw'!AG44</f>
        <v>95.726348999999999</v>
      </c>
      <c r="AE59" s="169">
        <f>'AEO T36 Pipelines 2022 Raw'!AH44</f>
        <v>97.225464000000002</v>
      </c>
      <c r="AF59" s="169">
        <f>'AEO T36 Pipelines 2022 Raw'!AI44</f>
        <v>96.559501999999995</v>
      </c>
      <c r="AG59" s="256">
        <f>'AEO T36 Pipelines 2022 Raw'!AJ44</f>
        <v>3.1E-2</v>
      </c>
    </row>
    <row r="60" spans="1:33" ht="12" customHeight="1" x14ac:dyDescent="0.25">
      <c r="C60" s="248"/>
      <c r="D60" s="248"/>
      <c r="E60" s="248"/>
      <c r="F60" s="248"/>
      <c r="G60" s="248"/>
      <c r="H60" s="248"/>
      <c r="I60" s="248"/>
      <c r="J60" s="248"/>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126"/>
    </row>
    <row r="61" spans="1:33" ht="15" customHeight="1" x14ac:dyDescent="0.25">
      <c r="A61" s="38" t="s">
        <v>316</v>
      </c>
      <c r="B61" s="162" t="s">
        <v>317</v>
      </c>
      <c r="C61" s="232">
        <f>'AEO T36 Pipelines 2022 Raw'!F45</f>
        <v>2290.1208499999998</v>
      </c>
      <c r="D61" s="232">
        <f>'AEO T36 Pipelines 2022 Raw'!G45</f>
        <v>2662.0981449999999</v>
      </c>
      <c r="E61" s="232">
        <f>'AEO T36 Pipelines 2022 Raw'!H45</f>
        <v>2926.5710450000001</v>
      </c>
      <c r="F61" s="232">
        <f>'AEO T36 Pipelines 2022 Raw'!I45</f>
        <v>2996.366211</v>
      </c>
      <c r="G61" s="232">
        <f>'AEO T36 Pipelines 2022 Raw'!J45</f>
        <v>3053.5273440000001</v>
      </c>
      <c r="H61" s="232">
        <f>'AEO T36 Pipelines 2022 Raw'!K45</f>
        <v>3092.4404300000001</v>
      </c>
      <c r="I61" s="232">
        <f>'AEO T36 Pipelines 2022 Raw'!L45</f>
        <v>3117.2768550000001</v>
      </c>
      <c r="J61" s="232">
        <f>'AEO T36 Pipelines 2022 Raw'!M45</f>
        <v>3148.944336</v>
      </c>
      <c r="K61" s="232">
        <f>'AEO T36 Pipelines 2022 Raw'!N45</f>
        <v>3179.4438479999999</v>
      </c>
      <c r="L61" s="232">
        <f>'AEO T36 Pipelines 2022 Raw'!O45</f>
        <v>3213.5744629999999</v>
      </c>
      <c r="M61" s="232">
        <f>'AEO T36 Pipelines 2022 Raw'!P45</f>
        <v>3237.3874510000001</v>
      </c>
      <c r="N61" s="232">
        <f>'AEO T36 Pipelines 2022 Raw'!Q45</f>
        <v>3266.195557</v>
      </c>
      <c r="O61" s="232">
        <f>'AEO T36 Pipelines 2022 Raw'!R45</f>
        <v>3281.6672359999998</v>
      </c>
      <c r="P61" s="232">
        <f>'AEO T36 Pipelines 2022 Raw'!S45</f>
        <v>3278.8696289999998</v>
      </c>
      <c r="Q61" s="232">
        <f>'AEO T36 Pipelines 2022 Raw'!T45</f>
        <v>3289.3474120000001</v>
      </c>
      <c r="R61" s="232">
        <f>'AEO T36 Pipelines 2022 Raw'!U45</f>
        <v>3301.5507809999999</v>
      </c>
      <c r="S61" s="232">
        <f>'AEO T36 Pipelines 2022 Raw'!V45</f>
        <v>3321.475586</v>
      </c>
      <c r="T61" s="232">
        <f>'AEO T36 Pipelines 2022 Raw'!W45</f>
        <v>3340.7702640000002</v>
      </c>
      <c r="U61" s="232">
        <f>'AEO T36 Pipelines 2022 Raw'!X45</f>
        <v>3368.455078</v>
      </c>
      <c r="V61" s="232">
        <f>'AEO T36 Pipelines 2022 Raw'!Y45</f>
        <v>3399.1914059999999</v>
      </c>
      <c r="W61" s="232">
        <f>'AEO T36 Pipelines 2022 Raw'!Z45</f>
        <v>3422.694336</v>
      </c>
      <c r="X61" s="232">
        <f>'AEO T36 Pipelines 2022 Raw'!AA45</f>
        <v>3451.2612300000001</v>
      </c>
      <c r="Y61" s="232">
        <f>'AEO T36 Pipelines 2022 Raw'!AB45</f>
        <v>3481.255615</v>
      </c>
      <c r="Z61" s="232">
        <f>'AEO T36 Pipelines 2022 Raw'!AC45</f>
        <v>3507.0786130000001</v>
      </c>
      <c r="AA61" s="232">
        <f>'AEO T36 Pipelines 2022 Raw'!AD45</f>
        <v>3541.6132809999999</v>
      </c>
      <c r="AB61" s="232">
        <f>'AEO T36 Pipelines 2022 Raw'!AE45</f>
        <v>3577.735596</v>
      </c>
      <c r="AC61" s="232">
        <f>'AEO T36 Pipelines 2022 Raw'!AF45</f>
        <v>3611.275635</v>
      </c>
      <c r="AD61" s="232">
        <f>'AEO T36 Pipelines 2022 Raw'!AG45</f>
        <v>3642.4553219999998</v>
      </c>
      <c r="AE61" s="232">
        <f>'AEO T36 Pipelines 2022 Raw'!AH45</f>
        <v>3676.5107419999999</v>
      </c>
      <c r="AF61" s="232">
        <f>'AEO T36 Pipelines 2022 Raw'!AI45</f>
        <v>3722.4663089999999</v>
      </c>
      <c r="AG61" s="254">
        <f>'AEO T36 Pipelines 2022 Raw'!AJ45</f>
        <v>1.7000000000000001E-2</v>
      </c>
    </row>
    <row r="62" spans="1:33" ht="15" customHeight="1" x14ac:dyDescent="0.25">
      <c r="A62" s="38" t="s">
        <v>318</v>
      </c>
      <c r="B62" s="163" t="s">
        <v>319</v>
      </c>
      <c r="C62" s="169">
        <f>'AEO T36 Pipelines 2022 Raw'!F46</f>
        <v>2267.6860350000002</v>
      </c>
      <c r="D62" s="169">
        <f>'AEO T36 Pipelines 2022 Raw'!G46</f>
        <v>2639.6765140000002</v>
      </c>
      <c r="E62" s="169">
        <f>'AEO T36 Pipelines 2022 Raw'!H46</f>
        <v>2904.1604000000002</v>
      </c>
      <c r="F62" s="169">
        <f>'AEO T36 Pipelines 2022 Raw'!I46</f>
        <v>2973.9645999999998</v>
      </c>
      <c r="G62" s="169">
        <f>'AEO T36 Pipelines 2022 Raw'!J46</f>
        <v>3031.1333009999998</v>
      </c>
      <c r="H62" s="169">
        <f>'AEO T36 Pipelines 2022 Raw'!K46</f>
        <v>3070.0527339999999</v>
      </c>
      <c r="I62" s="169">
        <f>'AEO T36 Pipelines 2022 Raw'!L46</f>
        <v>3094.8942870000001</v>
      </c>
      <c r="J62" s="169">
        <f>'AEO T36 Pipelines 2022 Raw'!M46</f>
        <v>3126.5659179999998</v>
      </c>
      <c r="K62" s="169">
        <f>'AEO T36 Pipelines 2022 Raw'!N46</f>
        <v>3157.0688479999999</v>
      </c>
      <c r="L62" s="169">
        <f>'AEO T36 Pipelines 2022 Raw'!O46</f>
        <v>3191.202393</v>
      </c>
      <c r="M62" s="169">
        <f>'AEO T36 Pipelines 2022 Raw'!P46</f>
        <v>3215.0178219999998</v>
      </c>
      <c r="N62" s="169">
        <f>'AEO T36 Pipelines 2022 Raw'!Q46</f>
        <v>3243.8278810000002</v>
      </c>
      <c r="O62" s="169">
        <f>'AEO T36 Pipelines 2022 Raw'!R46</f>
        <v>3259.3012699999999</v>
      </c>
      <c r="P62" s="169">
        <f>'AEO T36 Pipelines 2022 Raw'!S46</f>
        <v>3256.5051269999999</v>
      </c>
      <c r="Q62" s="169">
        <f>'AEO T36 Pipelines 2022 Raw'!T46</f>
        <v>3266.9838869999999</v>
      </c>
      <c r="R62" s="169">
        <f>'AEO T36 Pipelines 2022 Raw'!U46</f>
        <v>3279.188232</v>
      </c>
      <c r="S62" s="169">
        <f>'AEO T36 Pipelines 2022 Raw'!V46</f>
        <v>3299.1137699999999</v>
      </c>
      <c r="T62" s="169">
        <f>'AEO T36 Pipelines 2022 Raw'!W46</f>
        <v>3318.4091800000001</v>
      </c>
      <c r="U62" s="169">
        <f>'AEO T36 Pipelines 2022 Raw'!X46</f>
        <v>3346.094482</v>
      </c>
      <c r="V62" s="169">
        <f>'AEO T36 Pipelines 2022 Raw'!Y46</f>
        <v>3376.8312989999999</v>
      </c>
      <c r="W62" s="169">
        <f>'AEO T36 Pipelines 2022 Raw'!Z46</f>
        <v>3400.3347170000002</v>
      </c>
      <c r="X62" s="169">
        <f>'AEO T36 Pipelines 2022 Raw'!AA46</f>
        <v>3428.9018550000001</v>
      </c>
      <c r="Y62" s="169">
        <f>'AEO T36 Pipelines 2022 Raw'!AB46</f>
        <v>3458.8964839999999</v>
      </c>
      <c r="Z62" s="169">
        <f>'AEO T36 Pipelines 2022 Raw'!AC46</f>
        <v>3484.7197270000001</v>
      </c>
      <c r="AA62" s="169">
        <f>'AEO T36 Pipelines 2022 Raw'!AD46</f>
        <v>3519.2543949999999</v>
      </c>
      <c r="AB62" s="169">
        <f>'AEO T36 Pipelines 2022 Raw'!AE46</f>
        <v>3555.376953</v>
      </c>
      <c r="AC62" s="169">
        <f>'AEO T36 Pipelines 2022 Raw'!AF46</f>
        <v>3588.9169919999999</v>
      </c>
      <c r="AD62" s="169">
        <f>'AEO T36 Pipelines 2022 Raw'!AG46</f>
        <v>3620.0969239999999</v>
      </c>
      <c r="AE62" s="169">
        <f>'AEO T36 Pipelines 2022 Raw'!AH46</f>
        <v>3654.1523440000001</v>
      </c>
      <c r="AF62" s="169">
        <f>'AEO T36 Pipelines 2022 Raw'!AI46</f>
        <v>3700.1079100000002</v>
      </c>
      <c r="AG62" s="256">
        <f>'AEO T36 Pipelines 2022 Raw'!AJ46</f>
        <v>1.7000000000000001E-2</v>
      </c>
    </row>
    <row r="63" spans="1:33" ht="15" customHeight="1" x14ac:dyDescent="0.25">
      <c r="A63" s="38" t="s">
        <v>320</v>
      </c>
      <c r="B63" s="163" t="s">
        <v>112</v>
      </c>
      <c r="C63" s="169">
        <f>'AEO T36 Pipelines 2022 Raw'!F47</f>
        <v>22.434891</v>
      </c>
      <c r="D63" s="169">
        <f>'AEO T36 Pipelines 2022 Raw'!G47</f>
        <v>22.421617999999999</v>
      </c>
      <c r="E63" s="169">
        <f>'AEO T36 Pipelines 2022 Raw'!H47</f>
        <v>22.410634999999999</v>
      </c>
      <c r="F63" s="169">
        <f>'AEO T36 Pipelines 2022 Raw'!I47</f>
        <v>22.401547999999998</v>
      </c>
      <c r="G63" s="169">
        <f>'AEO T36 Pipelines 2022 Raw'!J47</f>
        <v>22.394031999999999</v>
      </c>
      <c r="H63" s="169">
        <f>'AEO T36 Pipelines 2022 Raw'!K47</f>
        <v>22.387812</v>
      </c>
      <c r="I63" s="169">
        <f>'AEO T36 Pipelines 2022 Raw'!L47</f>
        <v>22.382666</v>
      </c>
      <c r="J63" s="169">
        <f>'AEO T36 Pipelines 2022 Raw'!M47</f>
        <v>22.378406999999999</v>
      </c>
      <c r="K63" s="169">
        <f>'AEO T36 Pipelines 2022 Raw'!N47</f>
        <v>22.374884000000002</v>
      </c>
      <c r="L63" s="169">
        <f>'AEO T36 Pipelines 2022 Raw'!O47</f>
        <v>22.371969</v>
      </c>
      <c r="M63" s="169">
        <f>'AEO T36 Pipelines 2022 Raw'!P47</f>
        <v>22.369558000000001</v>
      </c>
      <c r="N63" s="169">
        <f>'AEO T36 Pipelines 2022 Raw'!Q47</f>
        <v>22.367563000000001</v>
      </c>
      <c r="O63" s="169">
        <f>'AEO T36 Pipelines 2022 Raw'!R47</f>
        <v>22.365911000000001</v>
      </c>
      <c r="P63" s="169">
        <f>'AEO T36 Pipelines 2022 Raw'!S47</f>
        <v>22.364546000000001</v>
      </c>
      <c r="Q63" s="169">
        <f>'AEO T36 Pipelines 2022 Raw'!T47</f>
        <v>22.363416999999998</v>
      </c>
      <c r="R63" s="169">
        <f>'AEO T36 Pipelines 2022 Raw'!U47</f>
        <v>22.362480000000001</v>
      </c>
      <c r="S63" s="169">
        <f>'AEO T36 Pipelines 2022 Raw'!V47</f>
        <v>22.361708</v>
      </c>
      <c r="T63" s="169">
        <f>'AEO T36 Pipelines 2022 Raw'!W47</f>
        <v>22.361066999999998</v>
      </c>
      <c r="U63" s="169">
        <f>'AEO T36 Pipelines 2022 Raw'!X47</f>
        <v>22.360537999999998</v>
      </c>
      <c r="V63" s="169">
        <f>'AEO T36 Pipelines 2022 Raw'!Y47</f>
        <v>22.360099999999999</v>
      </c>
      <c r="W63" s="169">
        <f>'AEO T36 Pipelines 2022 Raw'!Z47</f>
        <v>22.359736999999999</v>
      </c>
      <c r="X63" s="169">
        <f>'AEO T36 Pipelines 2022 Raw'!AA47</f>
        <v>22.359438000000001</v>
      </c>
      <c r="Y63" s="169">
        <f>'AEO T36 Pipelines 2022 Raw'!AB47</f>
        <v>22.359190000000002</v>
      </c>
      <c r="Z63" s="169">
        <f>'AEO T36 Pipelines 2022 Raw'!AC47</f>
        <v>22.358984</v>
      </c>
      <c r="AA63" s="169">
        <f>'AEO T36 Pipelines 2022 Raw'!AD47</f>
        <v>22.358813999999999</v>
      </c>
      <c r="AB63" s="169">
        <f>'AEO T36 Pipelines 2022 Raw'!AE47</f>
        <v>22.358673</v>
      </c>
      <c r="AC63" s="169">
        <f>'AEO T36 Pipelines 2022 Raw'!AF47</f>
        <v>22.358557000000001</v>
      </c>
      <c r="AD63" s="169">
        <f>'AEO T36 Pipelines 2022 Raw'!AG47</f>
        <v>22.358460999999998</v>
      </c>
      <c r="AE63" s="169">
        <f>'AEO T36 Pipelines 2022 Raw'!AH47</f>
        <v>22.358381000000001</v>
      </c>
      <c r="AF63" s="169">
        <f>'AEO T36 Pipelines 2022 Raw'!AI47</f>
        <v>22.358315000000001</v>
      </c>
      <c r="AG63" s="256">
        <f>'AEO T36 Pipelines 2022 Raw'!AJ47</f>
        <v>0</v>
      </c>
    </row>
    <row r="64" spans="1:33" ht="12" customHeight="1" x14ac:dyDescent="0.25">
      <c r="C64" s="248">
        <f>'AEO T36 Pipelines 2022 Raw'!F48</f>
        <v>537.67138699999998</v>
      </c>
      <c r="D64" s="248">
        <f>'AEO T36 Pipelines 2022 Raw'!G48</f>
        <v>545.01721199999997</v>
      </c>
      <c r="E64" s="248">
        <f>'AEO T36 Pipelines 2022 Raw'!H48</f>
        <v>538.94824200000005</v>
      </c>
      <c r="F64" s="248">
        <f>'AEO T36 Pipelines 2022 Raw'!I48</f>
        <v>538.10186799999997</v>
      </c>
      <c r="G64" s="248">
        <f>'AEO T36 Pipelines 2022 Raw'!J48</f>
        <v>541.07080099999996</v>
      </c>
      <c r="H64" s="248">
        <f>'AEO T36 Pipelines 2022 Raw'!K48</f>
        <v>543.23376499999995</v>
      </c>
      <c r="I64" s="248">
        <f>'AEO T36 Pipelines 2022 Raw'!L48</f>
        <v>544.71484399999997</v>
      </c>
      <c r="J64" s="248">
        <f>'AEO T36 Pipelines 2022 Raw'!M48</f>
        <v>546.03112799999997</v>
      </c>
      <c r="K64" s="248">
        <f>'AEO T36 Pipelines 2022 Raw'!N48</f>
        <v>543.57482900000002</v>
      </c>
      <c r="L64" s="248">
        <f>'AEO T36 Pipelines 2022 Raw'!O48</f>
        <v>544.23254399999996</v>
      </c>
      <c r="M64" s="248">
        <f>'AEO T36 Pipelines 2022 Raw'!P48</f>
        <v>542.59368900000004</v>
      </c>
      <c r="N64" s="248">
        <f>'AEO T36 Pipelines 2022 Raw'!Q48</f>
        <v>541.55255099999999</v>
      </c>
      <c r="O64" s="248">
        <f>'AEO T36 Pipelines 2022 Raw'!R48</f>
        <v>540.415344</v>
      </c>
      <c r="P64" s="248">
        <f>'AEO T36 Pipelines 2022 Raw'!S48</f>
        <v>539.18463099999997</v>
      </c>
      <c r="Q64" s="248">
        <f>'AEO T36 Pipelines 2022 Raw'!T48</f>
        <v>537.86413600000003</v>
      </c>
      <c r="R64" s="248">
        <f>'AEO T36 Pipelines 2022 Raw'!U48</f>
        <v>536.64025900000001</v>
      </c>
      <c r="S64" s="248">
        <f>'AEO T36 Pipelines 2022 Raw'!V48</f>
        <v>535.43872099999999</v>
      </c>
      <c r="T64" s="248">
        <f>'AEO T36 Pipelines 2022 Raw'!W48</f>
        <v>534.17791699999998</v>
      </c>
      <c r="U64" s="248">
        <f>'AEO T36 Pipelines 2022 Raw'!X48</f>
        <v>532.85986300000002</v>
      </c>
      <c r="V64" s="248">
        <f>'AEO T36 Pipelines 2022 Raw'!Y48</f>
        <v>531.48101799999995</v>
      </c>
      <c r="W64" s="248">
        <f>'AEO T36 Pipelines 2022 Raw'!Z48</f>
        <v>530.05291699999998</v>
      </c>
      <c r="X64" s="248">
        <f>'AEO T36 Pipelines 2022 Raw'!AA48</f>
        <v>528.58050500000002</v>
      </c>
      <c r="Y64" s="248">
        <f>'AEO T36 Pipelines 2022 Raw'!AB48</f>
        <v>527.06323199999997</v>
      </c>
      <c r="Z64" s="248">
        <f>'AEO T36 Pipelines 2022 Raw'!AC48</f>
        <v>525.50146500000005</v>
      </c>
      <c r="AA64" s="248">
        <f>'AEO T36 Pipelines 2022 Raw'!AD48</f>
        <v>523.89904799999999</v>
      </c>
      <c r="AB64" s="248">
        <f>'AEO T36 Pipelines 2022 Raw'!AE48</f>
        <v>522.26709000000005</v>
      </c>
      <c r="AC64" s="248">
        <f>'AEO T36 Pipelines 2022 Raw'!AF48</f>
        <v>520.61010699999997</v>
      </c>
      <c r="AD64" s="248">
        <f>'AEO T36 Pipelines 2022 Raw'!AG48</f>
        <v>518.93017599999996</v>
      </c>
      <c r="AE64" s="248">
        <f>'AEO T36 Pipelines 2022 Raw'!AH48</f>
        <v>517.22851600000001</v>
      </c>
      <c r="AF64" s="248">
        <f>'AEO T36 Pipelines 2022 Raw'!AI48</f>
        <v>515.50958300000002</v>
      </c>
      <c r="AG64" s="126">
        <f>'AEO T36 Pipelines 2022 Raw'!AJ48</f>
        <v>-1E-3</v>
      </c>
    </row>
    <row r="65" spans="1:33" ht="15" customHeight="1" x14ac:dyDescent="0.25">
      <c r="A65" s="38" t="s">
        <v>321</v>
      </c>
      <c r="B65" s="162" t="s">
        <v>322</v>
      </c>
      <c r="C65" s="232">
        <f>'AEO T36 Pipelines 2022 Raw'!F49</f>
        <v>402.09411599999999</v>
      </c>
      <c r="D65" s="232">
        <f>'AEO T36 Pipelines 2022 Raw'!G49</f>
        <v>408.33734099999998</v>
      </c>
      <c r="E65" s="232">
        <f>'AEO T36 Pipelines 2022 Raw'!H49</f>
        <v>404.574341</v>
      </c>
      <c r="F65" s="232">
        <f>'AEO T36 Pipelines 2022 Raw'!I49</f>
        <v>403.93804899999998</v>
      </c>
      <c r="G65" s="232">
        <f>'AEO T36 Pipelines 2022 Raw'!J49</f>
        <v>406.16589399999998</v>
      </c>
      <c r="H65" s="232">
        <f>'AEO T36 Pipelines 2022 Raw'!K49</f>
        <v>407.79013099999997</v>
      </c>
      <c r="I65" s="232">
        <f>'AEO T36 Pipelines 2022 Raw'!L49</f>
        <v>408.903412</v>
      </c>
      <c r="J65" s="232">
        <f>'AEO T36 Pipelines 2022 Raw'!M49</f>
        <v>409.89193699999998</v>
      </c>
      <c r="K65" s="232">
        <f>'AEO T36 Pipelines 2022 Raw'!N49</f>
        <v>408.04742399999998</v>
      </c>
      <c r="L65" s="232">
        <f>'AEO T36 Pipelines 2022 Raw'!O49</f>
        <v>408.54107699999997</v>
      </c>
      <c r="M65" s="232">
        <f>'AEO T36 Pipelines 2022 Raw'!P49</f>
        <v>407.31039399999997</v>
      </c>
      <c r="N65" s="232">
        <f>'AEO T36 Pipelines 2022 Raw'!Q49</f>
        <v>406.52710000000002</v>
      </c>
      <c r="O65" s="232">
        <f>'AEO T36 Pipelines 2022 Raw'!R49</f>
        <v>405.67303500000003</v>
      </c>
      <c r="P65" s="232">
        <f>'AEO T36 Pipelines 2022 Raw'!S49</f>
        <v>404.74859600000002</v>
      </c>
      <c r="Q65" s="232">
        <f>'AEO T36 Pipelines 2022 Raw'!T49</f>
        <v>403.756348</v>
      </c>
      <c r="R65" s="232">
        <f>'AEO T36 Pipelines 2022 Raw'!U49</f>
        <v>402.836884</v>
      </c>
      <c r="S65" s="232">
        <f>'AEO T36 Pipelines 2022 Raw'!V49</f>
        <v>401.93402099999997</v>
      </c>
      <c r="T65" s="232">
        <f>'AEO T36 Pipelines 2022 Raw'!W49</f>
        <v>400.98706099999998</v>
      </c>
      <c r="U65" s="232">
        <f>'AEO T36 Pipelines 2022 Raw'!X49</f>
        <v>399.99676499999998</v>
      </c>
      <c r="V65" s="232">
        <f>'AEO T36 Pipelines 2022 Raw'!Y49</f>
        <v>398.96380599999998</v>
      </c>
      <c r="W65" s="232">
        <f>'AEO T36 Pipelines 2022 Raw'!Z49</f>
        <v>397.89154100000002</v>
      </c>
      <c r="X65" s="232">
        <f>'AEO T36 Pipelines 2022 Raw'!AA49</f>
        <v>396.78539999999998</v>
      </c>
      <c r="Y65" s="232">
        <f>'AEO T36 Pipelines 2022 Raw'!AB49</f>
        <v>395.64672899999999</v>
      </c>
      <c r="Z65" s="232">
        <f>'AEO T36 Pipelines 2022 Raw'!AC49</f>
        <v>394.47479199999998</v>
      </c>
      <c r="AA65" s="232">
        <f>'AEO T36 Pipelines 2022 Raw'!AD49</f>
        <v>393.27148399999999</v>
      </c>
      <c r="AB65" s="232">
        <f>'AEO T36 Pipelines 2022 Raw'!AE49</f>
        <v>392.04672199999999</v>
      </c>
      <c r="AC65" s="232">
        <f>'AEO T36 Pipelines 2022 Raw'!AF49</f>
        <v>390.80255099999999</v>
      </c>
      <c r="AD65" s="232">
        <f>'AEO T36 Pipelines 2022 Raw'!AG49</f>
        <v>389.54119900000001</v>
      </c>
      <c r="AE65" s="232">
        <f>'AEO T36 Pipelines 2022 Raw'!AH49</f>
        <v>388.263824</v>
      </c>
      <c r="AF65" s="232">
        <f>'AEO T36 Pipelines 2022 Raw'!AI49</f>
        <v>386.97305299999999</v>
      </c>
      <c r="AG65" s="254">
        <f>'AEO T36 Pipelines 2022 Raw'!AJ49</f>
        <v>-1E-3</v>
      </c>
    </row>
    <row r="66" spans="1:33" ht="15" customHeight="1" x14ac:dyDescent="0.25">
      <c r="A66" s="38" t="s">
        <v>323</v>
      </c>
      <c r="B66" s="163" t="s">
        <v>324</v>
      </c>
      <c r="C66" s="169">
        <f>'AEO T36 Pipelines 2022 Raw'!F50</f>
        <v>20.465927000000001</v>
      </c>
      <c r="D66" s="169">
        <f>'AEO T36 Pipelines 2022 Raw'!G50</f>
        <v>19.781210000000002</v>
      </c>
      <c r="E66" s="169">
        <f>'AEO T36 Pipelines 2022 Raw'!H50</f>
        <v>18.552561000000001</v>
      </c>
      <c r="F66" s="169">
        <f>'AEO T36 Pipelines 2022 Raw'!I50</f>
        <v>18.524645</v>
      </c>
      <c r="G66" s="169">
        <f>'AEO T36 Pipelines 2022 Raw'!J50</f>
        <v>18.627945</v>
      </c>
      <c r="H66" s="169">
        <f>'AEO T36 Pipelines 2022 Raw'!K50</f>
        <v>18.701695999999998</v>
      </c>
      <c r="I66" s="169">
        <f>'AEO T36 Pipelines 2022 Raw'!L50</f>
        <v>18.750768999999998</v>
      </c>
      <c r="J66" s="169">
        <f>'AEO T36 Pipelines 2022 Raw'!M50</f>
        <v>18.795544</v>
      </c>
      <c r="K66" s="169">
        <f>'AEO T36 Pipelines 2022 Raw'!N50</f>
        <v>18.711777000000001</v>
      </c>
      <c r="L66" s="169">
        <f>'AEO T36 Pipelines 2022 Raw'!O50</f>
        <v>18.734541</v>
      </c>
      <c r="M66" s="169">
        <f>'AEO T36 Pipelines 2022 Raw'!P50</f>
        <v>18.678642</v>
      </c>
      <c r="N66" s="169">
        <f>'AEO T36 Pipelines 2022 Raw'!Q50</f>
        <v>18.645047999999999</v>
      </c>
      <c r="O66" s="169">
        <f>'AEO T36 Pipelines 2022 Raw'!R50</f>
        <v>18.606434</v>
      </c>
      <c r="P66" s="169">
        <f>'AEO T36 Pipelines 2022 Raw'!S50</f>
        <v>18.564807999999999</v>
      </c>
      <c r="Q66" s="169">
        <f>'AEO T36 Pipelines 2022 Raw'!T50</f>
        <v>18.520609</v>
      </c>
      <c r="R66" s="169">
        <f>'AEO T36 Pipelines 2022 Raw'!U50</f>
        <v>18.479422</v>
      </c>
      <c r="S66" s="169">
        <f>'AEO T36 Pipelines 2022 Raw'!V50</f>
        <v>18.439228</v>
      </c>
      <c r="T66" s="169">
        <f>'AEO T36 Pipelines 2022 Raw'!W50</f>
        <v>18.396528</v>
      </c>
      <c r="U66" s="169">
        <f>'AEO T36 Pipelines 2022 Raw'!X50</f>
        <v>18.352211</v>
      </c>
      <c r="V66" s="169">
        <f>'AEO T36 Pipelines 2022 Raw'!Y50</f>
        <v>18.302021</v>
      </c>
      <c r="W66" s="169">
        <f>'AEO T36 Pipelines 2022 Raw'!Z50</f>
        <v>18.253184999999998</v>
      </c>
      <c r="X66" s="169">
        <f>'AEO T36 Pipelines 2022 Raw'!AA50</f>
        <v>18.203589999999998</v>
      </c>
      <c r="Y66" s="169">
        <f>'AEO T36 Pipelines 2022 Raw'!AB50</f>
        <v>18.150928</v>
      </c>
      <c r="Z66" s="169">
        <f>'AEO T36 Pipelines 2022 Raw'!AC50</f>
        <v>18.096623999999998</v>
      </c>
      <c r="AA66" s="169">
        <f>'AEO T36 Pipelines 2022 Raw'!AD50</f>
        <v>18.041992</v>
      </c>
      <c r="AB66" s="169">
        <f>'AEO T36 Pipelines 2022 Raw'!AE50</f>
        <v>17.985396999999999</v>
      </c>
      <c r="AC66" s="169">
        <f>'AEO T36 Pipelines 2022 Raw'!AF50</f>
        <v>17.928761999999999</v>
      </c>
      <c r="AD66" s="169">
        <f>'AEO T36 Pipelines 2022 Raw'!AG50</f>
        <v>17.871314999999999</v>
      </c>
      <c r="AE66" s="169">
        <f>'AEO T36 Pipelines 2022 Raw'!AH50</f>
        <v>17.812719000000001</v>
      </c>
      <c r="AF66" s="169">
        <f>'AEO T36 Pipelines 2022 Raw'!AI50</f>
        <v>17.754059000000002</v>
      </c>
      <c r="AG66" s="256">
        <f>'AEO T36 Pipelines 2022 Raw'!AJ50</f>
        <v>-5.0000000000000001E-3</v>
      </c>
    </row>
    <row r="67" spans="1:33" ht="15" customHeight="1" x14ac:dyDescent="0.25">
      <c r="A67" s="38" t="s">
        <v>325</v>
      </c>
      <c r="B67" s="163" t="s">
        <v>298</v>
      </c>
      <c r="C67" s="169">
        <f>'AEO T36 Pipelines 2022 Raw'!F51</f>
        <v>115.11129800000001</v>
      </c>
      <c r="D67" s="169">
        <f>'AEO T36 Pipelines 2022 Raw'!G51</f>
        <v>116.89862100000001</v>
      </c>
      <c r="E67" s="169">
        <f>'AEO T36 Pipelines 2022 Raw'!H51</f>
        <v>115.82135</v>
      </c>
      <c r="F67" s="169">
        <f>'AEO T36 Pipelines 2022 Raw'!I51</f>
        <v>115.639183</v>
      </c>
      <c r="G67" s="169">
        <f>'AEO T36 Pipelines 2022 Raw'!J51</f>
        <v>116.27697000000001</v>
      </c>
      <c r="H67" s="169">
        <f>'AEO T36 Pipelines 2022 Raw'!K51</f>
        <v>116.74195899999999</v>
      </c>
      <c r="I67" s="169">
        <f>'AEO T36 Pipelines 2022 Raw'!L51</f>
        <v>117.060669</v>
      </c>
      <c r="J67" s="169">
        <f>'AEO T36 Pipelines 2022 Raw'!M51</f>
        <v>117.343658</v>
      </c>
      <c r="K67" s="169">
        <f>'AEO T36 Pipelines 2022 Raw'!N51</f>
        <v>116.815613</v>
      </c>
      <c r="L67" s="169">
        <f>'AEO T36 Pipelines 2022 Raw'!O51</f>
        <v>116.956947</v>
      </c>
      <c r="M67" s="169">
        <f>'AEO T36 Pipelines 2022 Raw'!P51</f>
        <v>116.60462200000001</v>
      </c>
      <c r="N67" s="169">
        <f>'AEO T36 Pipelines 2022 Raw'!Q51</f>
        <v>116.380379</v>
      </c>
      <c r="O67" s="169">
        <f>'AEO T36 Pipelines 2022 Raw'!R51</f>
        <v>116.13587200000001</v>
      </c>
      <c r="P67" s="169">
        <f>'AEO T36 Pipelines 2022 Raw'!S51</f>
        <v>115.87123099999999</v>
      </c>
      <c r="Q67" s="169">
        <f>'AEO T36 Pipelines 2022 Raw'!T51</f>
        <v>115.587158</v>
      </c>
      <c r="R67" s="169">
        <f>'AEO T36 Pipelines 2022 Raw'!U51</f>
        <v>115.323944</v>
      </c>
      <c r="S67" s="169">
        <f>'AEO T36 Pipelines 2022 Raw'!V51</f>
        <v>115.06546</v>
      </c>
      <c r="T67" s="169">
        <f>'AEO T36 Pipelines 2022 Raw'!W51</f>
        <v>114.794365</v>
      </c>
      <c r="U67" s="169">
        <f>'AEO T36 Pipelines 2022 Raw'!X51</f>
        <v>114.510864</v>
      </c>
      <c r="V67" s="169">
        <f>'AEO T36 Pipelines 2022 Raw'!Y51</f>
        <v>114.215157</v>
      </c>
      <c r="W67" s="169">
        <f>'AEO T36 Pipelines 2022 Raw'!Z51</f>
        <v>113.908188</v>
      </c>
      <c r="X67" s="169">
        <f>'AEO T36 Pipelines 2022 Raw'!AA51</f>
        <v>113.591537</v>
      </c>
      <c r="Y67" s="169">
        <f>'AEO T36 Pipelines 2022 Raw'!AB51</f>
        <v>113.26554899999999</v>
      </c>
      <c r="Z67" s="169">
        <f>'AEO T36 Pipelines 2022 Raw'!AC51</f>
        <v>112.930054</v>
      </c>
      <c r="AA67" s="169">
        <f>'AEO T36 Pipelines 2022 Raw'!AD51</f>
        <v>112.585556</v>
      </c>
      <c r="AB67" s="169">
        <f>'AEO T36 Pipelines 2022 Raw'!AE51</f>
        <v>112.234955</v>
      </c>
      <c r="AC67" s="169">
        <f>'AEO T36 Pipelines 2022 Raw'!AF51</f>
        <v>111.878754</v>
      </c>
      <c r="AD67" s="169">
        <f>'AEO T36 Pipelines 2022 Raw'!AG51</f>
        <v>111.51767</v>
      </c>
      <c r="AE67" s="169">
        <f>'AEO T36 Pipelines 2022 Raw'!AH51</f>
        <v>111.151978</v>
      </c>
      <c r="AF67" s="169">
        <f>'AEO T36 Pipelines 2022 Raw'!AI51</f>
        <v>110.782455</v>
      </c>
      <c r="AG67" s="256">
        <f>'AEO T36 Pipelines 2022 Raw'!AJ51</f>
        <v>-1E-3</v>
      </c>
    </row>
    <row r="68" spans="1:33" ht="15" customHeight="1" x14ac:dyDescent="0.25">
      <c r="A68" s="38" t="s">
        <v>326</v>
      </c>
      <c r="B68" s="163" t="s">
        <v>327</v>
      </c>
      <c r="C68" s="169">
        <f>'AEO T36 Pipelines 2022 Raw'!F52</f>
        <v>174.60647599999999</v>
      </c>
      <c r="D68" s="169">
        <f>'AEO T36 Pipelines 2022 Raw'!G52</f>
        <v>198.37454199999999</v>
      </c>
      <c r="E68" s="169">
        <f>'AEO T36 Pipelines 2022 Raw'!H52</f>
        <v>210.57324199999999</v>
      </c>
      <c r="F68" s="169">
        <f>'AEO T36 Pipelines 2022 Raw'!I52</f>
        <v>216.967331</v>
      </c>
      <c r="G68" s="169">
        <f>'AEO T36 Pipelines 2022 Raw'!J52</f>
        <v>220.59674100000001</v>
      </c>
      <c r="H68" s="169">
        <f>'AEO T36 Pipelines 2022 Raw'!K52</f>
        <v>222.715881</v>
      </c>
      <c r="I68" s="169">
        <f>'AEO T36 Pipelines 2022 Raw'!L52</f>
        <v>224.088348</v>
      </c>
      <c r="J68" s="169">
        <f>'AEO T36 Pipelines 2022 Raw'!M52</f>
        <v>224.80229199999999</v>
      </c>
      <c r="K68" s="169">
        <f>'AEO T36 Pipelines 2022 Raw'!N52</f>
        <v>225.057175</v>
      </c>
      <c r="L68" s="169">
        <f>'AEO T36 Pipelines 2022 Raw'!O52</f>
        <v>225.23333700000001</v>
      </c>
      <c r="M68" s="169">
        <f>'AEO T36 Pipelines 2022 Raw'!P52</f>
        <v>225.08410599999999</v>
      </c>
      <c r="N68" s="169">
        <f>'AEO T36 Pipelines 2022 Raw'!Q52</f>
        <v>225.37387100000001</v>
      </c>
      <c r="O68" s="169">
        <f>'AEO T36 Pipelines 2022 Raw'!R52</f>
        <v>225.080231</v>
      </c>
      <c r="P68" s="169">
        <f>'AEO T36 Pipelines 2022 Raw'!S52</f>
        <v>224.66528299999999</v>
      </c>
      <c r="Q68" s="169">
        <f>'AEO T36 Pipelines 2022 Raw'!T52</f>
        <v>224.092422</v>
      </c>
      <c r="R68" s="169">
        <f>'AEO T36 Pipelines 2022 Raw'!U52</f>
        <v>223.55264299999999</v>
      </c>
      <c r="S68" s="169">
        <f>'AEO T36 Pipelines 2022 Raw'!V52</f>
        <v>223.153076</v>
      </c>
      <c r="T68" s="169">
        <f>'AEO T36 Pipelines 2022 Raw'!W52</f>
        <v>222.698532</v>
      </c>
      <c r="U68" s="169">
        <f>'AEO T36 Pipelines 2022 Raw'!X52</f>
        <v>221.73085</v>
      </c>
      <c r="V68" s="169">
        <f>'AEO T36 Pipelines 2022 Raw'!Y52</f>
        <v>221.05294799999999</v>
      </c>
      <c r="W68" s="169">
        <f>'AEO T36 Pipelines 2022 Raw'!Z52</f>
        <v>220.08210800000001</v>
      </c>
      <c r="X68" s="169">
        <f>'AEO T36 Pipelines 2022 Raw'!AA52</f>
        <v>219.08595299999999</v>
      </c>
      <c r="Y68" s="169">
        <f>'AEO T36 Pipelines 2022 Raw'!AB52</f>
        <v>218.01123000000001</v>
      </c>
      <c r="Z68" s="169">
        <f>'AEO T36 Pipelines 2022 Raw'!AC52</f>
        <v>216.752182</v>
      </c>
      <c r="AA68" s="169">
        <f>'AEO T36 Pipelines 2022 Raw'!AD52</f>
        <v>215.44364899999999</v>
      </c>
      <c r="AB68" s="169">
        <f>'AEO T36 Pipelines 2022 Raw'!AE52</f>
        <v>214.10183699999999</v>
      </c>
      <c r="AC68" s="169">
        <f>'AEO T36 Pipelines 2022 Raw'!AF52</f>
        <v>212.61367799999999</v>
      </c>
      <c r="AD68" s="169">
        <f>'AEO T36 Pipelines 2022 Raw'!AG52</f>
        <v>210.90090900000001</v>
      </c>
      <c r="AE68" s="169">
        <f>'AEO T36 Pipelines 2022 Raw'!AH52</f>
        <v>208.836151</v>
      </c>
      <c r="AF68" s="169">
        <f>'AEO T36 Pipelines 2022 Raw'!AI52</f>
        <v>206.038589</v>
      </c>
      <c r="AG68" s="256">
        <f>'AEO T36 Pipelines 2022 Raw'!AJ52</f>
        <v>6.0000000000000001E-3</v>
      </c>
    </row>
    <row r="69" spans="1:33" ht="12" customHeight="1" x14ac:dyDescent="0.25">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126"/>
    </row>
    <row r="70" spans="1:33" ht="15" customHeight="1" x14ac:dyDescent="0.25">
      <c r="A70" s="38" t="s">
        <v>328</v>
      </c>
      <c r="B70" s="162" t="s">
        <v>329</v>
      </c>
      <c r="C70" s="232">
        <f>'AEO T36 Pipelines 2022 Raw'!F52</f>
        <v>174.60647599999999</v>
      </c>
      <c r="D70" s="232">
        <f>'AEO T36 Pipelines 2022 Raw'!G52</f>
        <v>198.37454199999999</v>
      </c>
      <c r="E70" s="232">
        <f>'AEO T36 Pipelines 2022 Raw'!H52</f>
        <v>210.57324199999999</v>
      </c>
      <c r="F70" s="232">
        <f>'AEO T36 Pipelines 2022 Raw'!I52</f>
        <v>216.967331</v>
      </c>
      <c r="G70" s="232">
        <f>'AEO T36 Pipelines 2022 Raw'!J52</f>
        <v>220.59674100000001</v>
      </c>
      <c r="H70" s="232">
        <f>'AEO T36 Pipelines 2022 Raw'!K52</f>
        <v>222.715881</v>
      </c>
      <c r="I70" s="232">
        <f>'AEO T36 Pipelines 2022 Raw'!L52</f>
        <v>224.088348</v>
      </c>
      <c r="J70" s="232">
        <f>'AEO T36 Pipelines 2022 Raw'!M52</f>
        <v>224.80229199999999</v>
      </c>
      <c r="K70" s="232">
        <f>'AEO T36 Pipelines 2022 Raw'!N52</f>
        <v>225.057175</v>
      </c>
      <c r="L70" s="232">
        <f>'AEO T36 Pipelines 2022 Raw'!O52</f>
        <v>225.23333700000001</v>
      </c>
      <c r="M70" s="232">
        <f>'AEO T36 Pipelines 2022 Raw'!P52</f>
        <v>225.08410599999999</v>
      </c>
      <c r="N70" s="232">
        <f>'AEO T36 Pipelines 2022 Raw'!Q52</f>
        <v>225.37387100000001</v>
      </c>
      <c r="O70" s="232">
        <f>'AEO T36 Pipelines 2022 Raw'!R52</f>
        <v>225.080231</v>
      </c>
      <c r="P70" s="232">
        <f>'AEO T36 Pipelines 2022 Raw'!S52</f>
        <v>224.66528299999999</v>
      </c>
      <c r="Q70" s="232">
        <f>'AEO T36 Pipelines 2022 Raw'!T52</f>
        <v>224.092422</v>
      </c>
      <c r="R70" s="232">
        <f>'AEO T36 Pipelines 2022 Raw'!U52</f>
        <v>223.55264299999999</v>
      </c>
      <c r="S70" s="232">
        <f>'AEO T36 Pipelines 2022 Raw'!V52</f>
        <v>223.153076</v>
      </c>
      <c r="T70" s="232">
        <f>'AEO T36 Pipelines 2022 Raw'!W52</f>
        <v>222.698532</v>
      </c>
      <c r="U70" s="232">
        <f>'AEO T36 Pipelines 2022 Raw'!X52</f>
        <v>221.73085</v>
      </c>
      <c r="V70" s="232">
        <f>'AEO T36 Pipelines 2022 Raw'!Y52</f>
        <v>221.05294799999999</v>
      </c>
      <c r="W70" s="232">
        <f>'AEO T36 Pipelines 2022 Raw'!Z52</f>
        <v>220.08210800000001</v>
      </c>
      <c r="X70" s="232">
        <f>'AEO T36 Pipelines 2022 Raw'!AA52</f>
        <v>219.08595299999999</v>
      </c>
      <c r="Y70" s="232">
        <f>'AEO T36 Pipelines 2022 Raw'!AB52</f>
        <v>218.01123000000001</v>
      </c>
      <c r="Z70" s="232">
        <f>'AEO T36 Pipelines 2022 Raw'!AC52</f>
        <v>216.752182</v>
      </c>
      <c r="AA70" s="232">
        <f>'AEO T36 Pipelines 2022 Raw'!AD52</f>
        <v>215.44364899999999</v>
      </c>
      <c r="AB70" s="232">
        <f>'AEO T36 Pipelines 2022 Raw'!AE52</f>
        <v>214.10183699999999</v>
      </c>
      <c r="AC70" s="232">
        <f>'AEO T36 Pipelines 2022 Raw'!AF52</f>
        <v>212.61367799999999</v>
      </c>
      <c r="AD70" s="232">
        <f>'AEO T36 Pipelines 2022 Raw'!AG52</f>
        <v>210.90090900000001</v>
      </c>
      <c r="AE70" s="232">
        <f>'AEO T36 Pipelines 2022 Raw'!AH52</f>
        <v>208.836151</v>
      </c>
      <c r="AF70" s="232">
        <f>'AEO T36 Pipelines 2022 Raw'!AI52</f>
        <v>206.038589</v>
      </c>
      <c r="AG70" s="254">
        <f>'AEO T36 Pipelines 2022 Raw'!AJ52</f>
        <v>6.0000000000000001E-3</v>
      </c>
    </row>
    <row r="71" spans="1:33" ht="15" customHeight="1" x14ac:dyDescent="0.25">
      <c r="A71" s="38" t="s">
        <v>330</v>
      </c>
      <c r="B71" s="163" t="s">
        <v>331</v>
      </c>
      <c r="C71" s="169">
        <f>'AEO T36 Pipelines 2022 Raw'!F53</f>
        <v>74.852699000000001</v>
      </c>
      <c r="D71" s="169">
        <f>'AEO T36 Pipelines 2022 Raw'!G53</f>
        <v>81.355377000000004</v>
      </c>
      <c r="E71" s="169">
        <f>'AEO T36 Pipelines 2022 Raw'!H53</f>
        <v>86.454162999999994</v>
      </c>
      <c r="F71" s="169">
        <f>'AEO T36 Pipelines 2022 Raw'!I53</f>
        <v>89.928832999999997</v>
      </c>
      <c r="G71" s="169">
        <f>'AEO T36 Pipelines 2022 Raw'!J53</f>
        <v>92.255286999999996</v>
      </c>
      <c r="H71" s="169">
        <f>'AEO T36 Pipelines 2022 Raw'!K53</f>
        <v>93.902145000000004</v>
      </c>
      <c r="I71" s="169">
        <f>'AEO T36 Pipelines 2022 Raw'!L53</f>
        <v>95.211913999999993</v>
      </c>
      <c r="J71" s="169">
        <f>'AEO T36 Pipelines 2022 Raw'!M53</f>
        <v>96.014572000000001</v>
      </c>
      <c r="K71" s="169">
        <f>'AEO T36 Pipelines 2022 Raw'!N53</f>
        <v>96.477699000000001</v>
      </c>
      <c r="L71" s="169">
        <f>'AEO T36 Pipelines 2022 Raw'!O53</f>
        <v>96.971123000000006</v>
      </c>
      <c r="M71" s="169">
        <f>'AEO T36 Pipelines 2022 Raw'!P53</f>
        <v>97.218688999999998</v>
      </c>
      <c r="N71" s="169">
        <f>'AEO T36 Pipelines 2022 Raw'!Q53</f>
        <v>97.905510000000007</v>
      </c>
      <c r="O71" s="169">
        <f>'AEO T36 Pipelines 2022 Raw'!R53</f>
        <v>97.958015000000003</v>
      </c>
      <c r="P71" s="169">
        <f>'AEO T36 Pipelines 2022 Raw'!S53</f>
        <v>97.831581</v>
      </c>
      <c r="Q71" s="169">
        <f>'AEO T36 Pipelines 2022 Raw'!T53</f>
        <v>97.541343999999995</v>
      </c>
      <c r="R71" s="169">
        <f>'AEO T36 Pipelines 2022 Raw'!U53</f>
        <v>97.204291999999995</v>
      </c>
      <c r="S71" s="169">
        <f>'AEO T36 Pipelines 2022 Raw'!V53</f>
        <v>96.802773000000002</v>
      </c>
      <c r="T71" s="169">
        <f>'AEO T36 Pipelines 2022 Raw'!W53</f>
        <v>96.423636999999999</v>
      </c>
      <c r="U71" s="169">
        <f>'AEO T36 Pipelines 2022 Raw'!X53</f>
        <v>95.894088999999994</v>
      </c>
      <c r="V71" s="169">
        <f>'AEO T36 Pipelines 2022 Raw'!Y53</f>
        <v>95.695412000000005</v>
      </c>
      <c r="W71" s="169">
        <f>'AEO T36 Pipelines 2022 Raw'!Z53</f>
        <v>95.297791000000004</v>
      </c>
      <c r="X71" s="169">
        <f>'AEO T36 Pipelines 2022 Raw'!AA53</f>
        <v>94.935592999999997</v>
      </c>
      <c r="Y71" s="169">
        <f>'AEO T36 Pipelines 2022 Raw'!AB53</f>
        <v>94.543075999999999</v>
      </c>
      <c r="Z71" s="169">
        <f>'AEO T36 Pipelines 2022 Raw'!AC53</f>
        <v>94.018401999999995</v>
      </c>
      <c r="AA71" s="169">
        <f>'AEO T36 Pipelines 2022 Raw'!AD53</f>
        <v>93.499649000000005</v>
      </c>
      <c r="AB71" s="169">
        <f>'AEO T36 Pipelines 2022 Raw'!AE53</f>
        <v>93.016814999999994</v>
      </c>
      <c r="AC71" s="169">
        <f>'AEO T36 Pipelines 2022 Raw'!AF53</f>
        <v>92.511353</v>
      </c>
      <c r="AD71" s="169">
        <f>'AEO T36 Pipelines 2022 Raw'!AG53</f>
        <v>91.954102000000006</v>
      </c>
      <c r="AE71" s="169">
        <f>'AEO T36 Pipelines 2022 Raw'!AH53</f>
        <v>91.324509000000006</v>
      </c>
      <c r="AF71" s="169">
        <f>'AEO T36 Pipelines 2022 Raw'!AI53</f>
        <v>90.447365000000005</v>
      </c>
      <c r="AG71" s="256">
        <f>'AEO T36 Pipelines 2022 Raw'!AJ53</f>
        <v>7.0000000000000001E-3</v>
      </c>
    </row>
    <row r="72" spans="1:33" ht="15" customHeight="1" x14ac:dyDescent="0.25">
      <c r="A72" s="38" t="s">
        <v>332</v>
      </c>
      <c r="B72" s="163" t="s">
        <v>333</v>
      </c>
      <c r="C72" s="169">
        <f>'AEO T36 Pipelines 2022 Raw'!F54</f>
        <v>9.576193</v>
      </c>
      <c r="D72" s="169">
        <f>'AEO T36 Pipelines 2022 Raw'!G54</f>
        <v>10.436040999999999</v>
      </c>
      <c r="E72" s="169">
        <f>'AEO T36 Pipelines 2022 Raw'!H54</f>
        <v>11.108319</v>
      </c>
      <c r="F72" s="169">
        <f>'AEO T36 Pipelines 2022 Raw'!I54</f>
        <v>11.571702999999999</v>
      </c>
      <c r="G72" s="169">
        <f>'AEO T36 Pipelines 2022 Raw'!J54</f>
        <v>11.886869000000001</v>
      </c>
      <c r="H72" s="169">
        <f>'AEO T36 Pipelines 2022 Raw'!K54</f>
        <v>12.115945</v>
      </c>
      <c r="I72" s="169">
        <f>'AEO T36 Pipelines 2022 Raw'!L54</f>
        <v>12.301164</v>
      </c>
      <c r="J72" s="169">
        <f>'AEO T36 Pipelines 2022 Raw'!M54</f>
        <v>12.421112000000001</v>
      </c>
      <c r="K72" s="169">
        <f>'AEO T36 Pipelines 2022 Raw'!N54</f>
        <v>12.497044000000001</v>
      </c>
      <c r="L72" s="169">
        <f>'AEO T36 Pipelines 2022 Raw'!O54</f>
        <v>12.578128</v>
      </c>
      <c r="M72" s="169">
        <f>'AEO T36 Pipelines 2022 Raw'!P54</f>
        <v>12.626478000000001</v>
      </c>
      <c r="N72" s="169">
        <f>'AEO T36 Pipelines 2022 Raw'!Q54</f>
        <v>12.736940000000001</v>
      </c>
      <c r="O72" s="169">
        <f>'AEO T36 Pipelines 2022 Raw'!R54</f>
        <v>12.760597000000001</v>
      </c>
      <c r="P72" s="169">
        <f>'AEO T36 Pipelines 2022 Raw'!S54</f>
        <v>12.759414</v>
      </c>
      <c r="Q72" s="169">
        <f>'AEO T36 Pipelines 2022 Raw'!T54</f>
        <v>12.737099000000001</v>
      </c>
      <c r="R72" s="169">
        <f>'AEO T36 Pipelines 2022 Raw'!U54</f>
        <v>12.708491</v>
      </c>
      <c r="S72" s="169">
        <f>'AEO T36 Pipelines 2022 Raw'!V54</f>
        <v>12.671623</v>
      </c>
      <c r="T72" s="169">
        <f>'AEO T36 Pipelines 2022 Raw'!W54</f>
        <v>12.638350000000001</v>
      </c>
      <c r="U72" s="169">
        <f>'AEO T36 Pipelines 2022 Raw'!X54</f>
        <v>12.584413</v>
      </c>
      <c r="V72" s="169">
        <f>'AEO T36 Pipelines 2022 Raw'!Y54</f>
        <v>12.576184</v>
      </c>
      <c r="W72" s="169">
        <f>'AEO T36 Pipelines 2022 Raw'!Z54</f>
        <v>12.540049</v>
      </c>
      <c r="X72" s="169">
        <f>'AEO T36 Pipelines 2022 Raw'!AA54</f>
        <v>12.508936</v>
      </c>
      <c r="Y72" s="169">
        <f>'AEO T36 Pipelines 2022 Raw'!AB54</f>
        <v>12.474043</v>
      </c>
      <c r="Z72" s="169">
        <f>'AEO T36 Pipelines 2022 Raw'!AC54</f>
        <v>12.421006999999999</v>
      </c>
      <c r="AA72" s="169">
        <f>'AEO T36 Pipelines 2022 Raw'!AD54</f>
        <v>12.36871</v>
      </c>
      <c r="AB72" s="169">
        <f>'AEO T36 Pipelines 2022 Raw'!AE54</f>
        <v>12.321844</v>
      </c>
      <c r="AC72" s="169">
        <f>'AEO T36 Pipelines 2022 Raw'!AF54</f>
        <v>12.27116</v>
      </c>
      <c r="AD72" s="169">
        <f>'AEO T36 Pipelines 2022 Raw'!AG54</f>
        <v>12.212906</v>
      </c>
      <c r="AE72" s="169">
        <f>'AEO T36 Pipelines 2022 Raw'!AH54</f>
        <v>12.145474</v>
      </c>
      <c r="AF72" s="169">
        <f>'AEO T36 Pipelines 2022 Raw'!AI54</f>
        <v>12.044066000000001</v>
      </c>
      <c r="AG72" s="256">
        <f>'AEO T36 Pipelines 2022 Raw'!AJ54</f>
        <v>8.0000000000000002E-3</v>
      </c>
    </row>
    <row r="73" spans="1:33" ht="15" customHeight="1" x14ac:dyDescent="0.25">
      <c r="A73" s="38" t="s">
        <v>334</v>
      </c>
      <c r="B73" s="163" t="s">
        <v>335</v>
      </c>
      <c r="C73" s="169">
        <f>'AEO T36 Pipelines 2022 Raw'!F55</f>
        <v>5.1539999999999997E-3</v>
      </c>
      <c r="D73" s="169">
        <f>'AEO T36 Pipelines 2022 Raw'!G55</f>
        <v>5.5009999999999998E-3</v>
      </c>
      <c r="E73" s="169">
        <f>'AEO T36 Pipelines 2022 Raw'!H55</f>
        <v>5.7780000000000001E-3</v>
      </c>
      <c r="F73" s="169">
        <f>'AEO T36 Pipelines 2022 Raw'!I55</f>
        <v>5.94E-3</v>
      </c>
      <c r="G73" s="169">
        <f>'AEO T36 Pipelines 2022 Raw'!J55</f>
        <v>6.0439999999999999E-3</v>
      </c>
      <c r="H73" s="169">
        <f>'AEO T36 Pipelines 2022 Raw'!K55</f>
        <v>6.1120000000000002E-3</v>
      </c>
      <c r="I73" s="169">
        <f>'AEO T36 Pipelines 2022 Raw'!L55</f>
        <v>6.1679999999999999E-3</v>
      </c>
      <c r="J73" s="169">
        <f>'AEO T36 Pipelines 2022 Raw'!M55</f>
        <v>6.1869999999999998E-3</v>
      </c>
      <c r="K73" s="169">
        <f>'AEO T36 Pipelines 2022 Raw'!N55</f>
        <v>6.1850000000000004E-3</v>
      </c>
      <c r="L73" s="169">
        <f>'AEO T36 Pipelines 2022 Raw'!O55</f>
        <v>6.1809999999999999E-3</v>
      </c>
      <c r="M73" s="169">
        <f>'AEO T36 Pipelines 2022 Raw'!P55</f>
        <v>6.1679999999999999E-3</v>
      </c>
      <c r="N73" s="169">
        <f>'AEO T36 Pipelines 2022 Raw'!Q55</f>
        <v>6.1669999999999997E-3</v>
      </c>
      <c r="O73" s="169">
        <f>'AEO T36 Pipelines 2022 Raw'!R55</f>
        <v>6.136E-3</v>
      </c>
      <c r="P73" s="169">
        <f>'AEO T36 Pipelines 2022 Raw'!S55</f>
        <v>6.1050000000000002E-3</v>
      </c>
      <c r="Q73" s="169">
        <f>'AEO T36 Pipelines 2022 Raw'!T55</f>
        <v>6.0639999999999999E-3</v>
      </c>
      <c r="R73" s="169">
        <f>'AEO T36 Pipelines 2022 Raw'!U55</f>
        <v>6.0210000000000003E-3</v>
      </c>
      <c r="S73" s="169">
        <f>'AEO T36 Pipelines 2022 Raw'!V55</f>
        <v>5.9709999999999997E-3</v>
      </c>
      <c r="T73" s="169">
        <f>'AEO T36 Pipelines 2022 Raw'!W55</f>
        <v>5.9220000000000002E-3</v>
      </c>
      <c r="U73" s="169">
        <f>'AEO T36 Pipelines 2022 Raw'!X55</f>
        <v>5.8640000000000003E-3</v>
      </c>
      <c r="V73" s="169">
        <f>'AEO T36 Pipelines 2022 Raw'!Y55</f>
        <v>5.8170000000000001E-3</v>
      </c>
      <c r="W73" s="169">
        <f>'AEO T36 Pipelines 2022 Raw'!Z55</f>
        <v>5.764E-3</v>
      </c>
      <c r="X73" s="169">
        <f>'AEO T36 Pipelines 2022 Raw'!AA55</f>
        <v>5.7130000000000002E-3</v>
      </c>
      <c r="Y73" s="169">
        <f>'AEO T36 Pipelines 2022 Raw'!AB55</f>
        <v>5.6579999999999998E-3</v>
      </c>
      <c r="Z73" s="169">
        <f>'AEO T36 Pipelines 2022 Raw'!AC55</f>
        <v>5.5960000000000003E-3</v>
      </c>
      <c r="AA73" s="169">
        <f>'AEO T36 Pipelines 2022 Raw'!AD55</f>
        <v>5.5329999999999997E-3</v>
      </c>
      <c r="AB73" s="169">
        <f>'AEO T36 Pipelines 2022 Raw'!AE55</f>
        <v>5.4689999999999999E-3</v>
      </c>
      <c r="AC73" s="169">
        <f>'AEO T36 Pipelines 2022 Raw'!AF55</f>
        <v>5.4060000000000002E-3</v>
      </c>
      <c r="AD73" s="169">
        <f>'AEO T36 Pipelines 2022 Raw'!AG55</f>
        <v>5.3420000000000004E-3</v>
      </c>
      <c r="AE73" s="169">
        <f>'AEO T36 Pipelines 2022 Raw'!AH55</f>
        <v>5.2709999999999996E-3</v>
      </c>
      <c r="AF73" s="169">
        <f>'AEO T36 Pipelines 2022 Raw'!AI55</f>
        <v>5.1859999999999996E-3</v>
      </c>
      <c r="AG73" s="256">
        <f>'AEO T36 Pipelines 2022 Raw'!AJ55</f>
        <v>0</v>
      </c>
    </row>
    <row r="74" spans="1:33" ht="15" customHeight="1" x14ac:dyDescent="0.25">
      <c r="A74" s="38" t="s">
        <v>336</v>
      </c>
      <c r="B74" s="163" t="s">
        <v>337</v>
      </c>
      <c r="C74" s="169">
        <f>'AEO T36 Pipelines 2022 Raw'!F56</f>
        <v>44.763897</v>
      </c>
      <c r="D74" s="169">
        <f>'AEO T36 Pipelines 2022 Raw'!G56</f>
        <v>48.398623999999998</v>
      </c>
      <c r="E74" s="169">
        <f>'AEO T36 Pipelines 2022 Raw'!H56</f>
        <v>51.211418000000002</v>
      </c>
      <c r="F74" s="169">
        <f>'AEO T36 Pipelines 2022 Raw'!I56</f>
        <v>53.091396000000003</v>
      </c>
      <c r="G74" s="169">
        <f>'AEO T36 Pipelines 2022 Raw'!J56</f>
        <v>54.312503999999997</v>
      </c>
      <c r="H74" s="169">
        <f>'AEO T36 Pipelines 2022 Raw'!K56</f>
        <v>55.152636999999999</v>
      </c>
      <c r="I74" s="169">
        <f>'AEO T36 Pipelines 2022 Raw'!L56</f>
        <v>55.799956999999999</v>
      </c>
      <c r="J74" s="169">
        <f>'AEO T36 Pipelines 2022 Raw'!M56</f>
        <v>56.168014999999997</v>
      </c>
      <c r="K74" s="169">
        <f>'AEO T36 Pipelines 2022 Raw'!N56</f>
        <v>56.344459999999998</v>
      </c>
      <c r="L74" s="169">
        <f>'AEO T36 Pipelines 2022 Raw'!O56</f>
        <v>56.544052000000001</v>
      </c>
      <c r="M74" s="169">
        <f>'AEO T36 Pipelines 2022 Raw'!P56</f>
        <v>56.600482999999997</v>
      </c>
      <c r="N74" s="169">
        <f>'AEO T36 Pipelines 2022 Raw'!Q56</f>
        <v>56.923645</v>
      </c>
      <c r="O74" s="169">
        <f>'AEO T36 Pipelines 2022 Raw'!R56</f>
        <v>56.868510999999998</v>
      </c>
      <c r="P74" s="169">
        <f>'AEO T36 Pipelines 2022 Raw'!S56</f>
        <v>56.694153</v>
      </c>
      <c r="Q74" s="169">
        <f>'AEO T36 Pipelines 2022 Raw'!T56</f>
        <v>56.415374999999997</v>
      </c>
      <c r="R74" s="169">
        <f>'AEO T36 Pipelines 2022 Raw'!U56</f>
        <v>56.100726999999999</v>
      </c>
      <c r="S74" s="169">
        <f>'AEO T36 Pipelines 2022 Raw'!V56</f>
        <v>55.743313000000001</v>
      </c>
      <c r="T74" s="169">
        <f>'AEO T36 Pipelines 2022 Raw'!W56</f>
        <v>55.389637</v>
      </c>
      <c r="U74" s="169">
        <f>'AEO T36 Pipelines 2022 Raw'!X56</f>
        <v>54.933017999999997</v>
      </c>
      <c r="V74" s="169">
        <f>'AEO T36 Pipelines 2022 Raw'!Y56</f>
        <v>54.651347999999999</v>
      </c>
      <c r="W74" s="169">
        <f>'AEO T36 Pipelines 2022 Raw'!Z56</f>
        <v>54.229523</v>
      </c>
      <c r="X74" s="169">
        <f>'AEO T36 Pipelines 2022 Raw'!AA56</f>
        <v>53.802860000000003</v>
      </c>
      <c r="Y74" s="169">
        <f>'AEO T36 Pipelines 2022 Raw'!AB56</f>
        <v>53.327209000000003</v>
      </c>
      <c r="Z74" s="169">
        <f>'AEO T36 Pipelines 2022 Raw'!AC56</f>
        <v>52.735588</v>
      </c>
      <c r="AA74" s="169">
        <f>'AEO T36 Pipelines 2022 Raw'!AD56</f>
        <v>52.097262999999998</v>
      </c>
      <c r="AB74" s="169">
        <f>'AEO T36 Pipelines 2022 Raw'!AE56</f>
        <v>51.413052</v>
      </c>
      <c r="AC74" s="169">
        <f>'AEO T36 Pipelines 2022 Raw'!AF56</f>
        <v>50.613045</v>
      </c>
      <c r="AD74" s="169">
        <f>'AEO T36 Pipelines 2022 Raw'!AG56</f>
        <v>49.625777999999997</v>
      </c>
      <c r="AE74" s="169">
        <f>'AEO T36 Pipelines 2022 Raw'!AH56</f>
        <v>48.332726000000001</v>
      </c>
      <c r="AF74" s="169">
        <f>'AEO T36 Pipelines 2022 Raw'!AI56</f>
        <v>46.41254</v>
      </c>
      <c r="AG74" s="256">
        <f>'AEO T36 Pipelines 2022 Raw'!AJ56</f>
        <v>1E-3</v>
      </c>
    </row>
    <row r="75" spans="1:33" ht="15" customHeight="1" x14ac:dyDescent="0.25">
      <c r="A75" s="38" t="s">
        <v>338</v>
      </c>
      <c r="B75" s="163" t="s">
        <v>339</v>
      </c>
      <c r="C75" s="169">
        <f>'AEO T36 Pipelines 2022 Raw'!F57</f>
        <v>19.078151999999999</v>
      </c>
      <c r="D75" s="169">
        <f>'AEO T36 Pipelines 2022 Raw'!G57</f>
        <v>20.918619</v>
      </c>
      <c r="E75" s="169">
        <f>'AEO T36 Pipelines 2022 Raw'!H57</f>
        <v>22.389323999999998</v>
      </c>
      <c r="F75" s="169">
        <f>'AEO T36 Pipelines 2022 Raw'!I57</f>
        <v>23.406727</v>
      </c>
      <c r="G75" s="169">
        <f>'AEO T36 Pipelines 2022 Raw'!J57</f>
        <v>24.102440000000001</v>
      </c>
      <c r="H75" s="169">
        <f>'AEO T36 Pipelines 2022 Raw'!K57</f>
        <v>24.595455000000001</v>
      </c>
      <c r="I75" s="169">
        <f>'AEO T36 Pipelines 2022 Raw'!L57</f>
        <v>24.990587000000001</v>
      </c>
      <c r="J75" s="169">
        <f>'AEO T36 Pipelines 2022 Raw'!M57</f>
        <v>25.230383</v>
      </c>
      <c r="K75" s="169">
        <f>'AEO T36 Pipelines 2022 Raw'!N57</f>
        <v>25.369259</v>
      </c>
      <c r="L75" s="169">
        <f>'AEO T36 Pipelines 2022 Raw'!O57</f>
        <v>25.503691</v>
      </c>
      <c r="M75" s="169">
        <f>'AEO T36 Pipelines 2022 Raw'!P57</f>
        <v>25.568000999999999</v>
      </c>
      <c r="N75" s="169">
        <f>'AEO T36 Pipelines 2022 Raw'!Q57</f>
        <v>25.724129000000001</v>
      </c>
      <c r="O75" s="169">
        <f>'AEO T36 Pipelines 2022 Raw'!R57</f>
        <v>25.720120999999999</v>
      </c>
      <c r="P75" s="169">
        <f>'AEO T36 Pipelines 2022 Raw'!S57</f>
        <v>25.676994000000001</v>
      </c>
      <c r="Q75" s="169">
        <f>'AEO T36 Pipelines 2022 Raw'!T57</f>
        <v>25.590261000000002</v>
      </c>
      <c r="R75" s="169">
        <f>'AEO T36 Pipelines 2022 Raw'!U57</f>
        <v>25.489380000000001</v>
      </c>
      <c r="S75" s="169">
        <f>'AEO T36 Pipelines 2022 Raw'!V57</f>
        <v>25.365176999999999</v>
      </c>
      <c r="T75" s="169">
        <f>'AEO T36 Pipelines 2022 Raw'!W57</f>
        <v>25.241610999999999</v>
      </c>
      <c r="U75" s="169">
        <f>'AEO T36 Pipelines 2022 Raw'!X57</f>
        <v>25.080185</v>
      </c>
      <c r="V75" s="169">
        <f>'AEO T36 Pipelines 2022 Raw'!Y57</f>
        <v>24.998398000000002</v>
      </c>
      <c r="W75" s="169">
        <f>'AEO T36 Pipelines 2022 Raw'!Z57</f>
        <v>24.869595</v>
      </c>
      <c r="X75" s="169">
        <f>'AEO T36 Pipelines 2022 Raw'!AA57</f>
        <v>24.74728</v>
      </c>
      <c r="Y75" s="169">
        <f>'AEO T36 Pipelines 2022 Raw'!AB57</f>
        <v>24.615141000000001</v>
      </c>
      <c r="Z75" s="169">
        <f>'AEO T36 Pipelines 2022 Raw'!AC57</f>
        <v>24.449013000000001</v>
      </c>
      <c r="AA75" s="169">
        <f>'AEO T36 Pipelines 2022 Raw'!AD57</f>
        <v>24.28153</v>
      </c>
      <c r="AB75" s="169">
        <f>'AEO T36 Pipelines 2022 Raw'!AE57</f>
        <v>24.118030999999998</v>
      </c>
      <c r="AC75" s="169">
        <f>'AEO T36 Pipelines 2022 Raw'!AF57</f>
        <v>23.951231</v>
      </c>
      <c r="AD75" s="169">
        <f>'AEO T36 Pipelines 2022 Raw'!AG57</f>
        <v>23.774778000000001</v>
      </c>
      <c r="AE75" s="169">
        <f>'AEO T36 Pipelines 2022 Raw'!AH57</f>
        <v>23.575610999999999</v>
      </c>
      <c r="AF75" s="169">
        <f>'AEO T36 Pipelines 2022 Raw'!AI57</f>
        <v>23.310635000000001</v>
      </c>
      <c r="AG75" s="256">
        <f>'AEO T36 Pipelines 2022 Raw'!AJ57</f>
        <v>7.0000000000000001E-3</v>
      </c>
    </row>
    <row r="76" spans="1:33" ht="15" customHeight="1" x14ac:dyDescent="0.25">
      <c r="A76" s="38" t="s">
        <v>340</v>
      </c>
      <c r="B76" s="163" t="s">
        <v>60</v>
      </c>
      <c r="C76" s="169">
        <f>'AEO T36 Pipelines 2022 Raw'!F58</f>
        <v>1.0054160000000001</v>
      </c>
      <c r="D76" s="169">
        <f>'AEO T36 Pipelines 2022 Raw'!G58</f>
        <v>1.1116299999999999</v>
      </c>
      <c r="E76" s="169">
        <f>'AEO T36 Pipelines 2022 Raw'!H58</f>
        <v>1.19459</v>
      </c>
      <c r="F76" s="169">
        <f>'AEO T36 Pipelines 2022 Raw'!I58</f>
        <v>1.253171</v>
      </c>
      <c r="G76" s="169">
        <f>'AEO T36 Pipelines 2022 Raw'!J58</f>
        <v>1.2950330000000001</v>
      </c>
      <c r="H76" s="169">
        <f>'AEO T36 Pipelines 2022 Raw'!K58</f>
        <v>1.327294</v>
      </c>
      <c r="I76" s="169">
        <f>'AEO T36 Pipelines 2022 Raw'!L58</f>
        <v>1.3544350000000001</v>
      </c>
      <c r="J76" s="169">
        <f>'AEO T36 Pipelines 2022 Raw'!M58</f>
        <v>1.373245</v>
      </c>
      <c r="K76" s="169">
        <f>'AEO T36 Pipelines 2022 Raw'!N58</f>
        <v>1.3865860000000001</v>
      </c>
      <c r="L76" s="169">
        <f>'AEO T36 Pipelines 2022 Raw'!O58</f>
        <v>1.400269</v>
      </c>
      <c r="M76" s="169">
        <f>'AEO T36 Pipelines 2022 Raw'!P58</f>
        <v>1.4098930000000001</v>
      </c>
      <c r="N76" s="169">
        <f>'AEO T36 Pipelines 2022 Raw'!Q58</f>
        <v>1.4273709999999999</v>
      </c>
      <c r="O76" s="169">
        <f>'AEO T36 Pipelines 2022 Raw'!R58</f>
        <v>1.433541</v>
      </c>
      <c r="P76" s="169">
        <f>'AEO T36 Pipelines 2022 Raw'!S58</f>
        <v>1.436828</v>
      </c>
      <c r="Q76" s="169">
        <f>'AEO T36 Pipelines 2022 Raw'!T58</f>
        <v>1.4378169999999999</v>
      </c>
      <c r="R76" s="169">
        <f>'AEO T36 Pipelines 2022 Raw'!U58</f>
        <v>1.4379999999999999</v>
      </c>
      <c r="S76" s="169">
        <f>'AEO T36 Pipelines 2022 Raw'!V58</f>
        <v>1.436887</v>
      </c>
      <c r="T76" s="169">
        <f>'AEO T36 Pipelines 2022 Raw'!W58</f>
        <v>1.4361870000000001</v>
      </c>
      <c r="U76" s="169">
        <f>'AEO T36 Pipelines 2022 Raw'!X58</f>
        <v>1.432669</v>
      </c>
      <c r="V76" s="169">
        <f>'AEO T36 Pipelines 2022 Raw'!Y58</f>
        <v>1.4348989999999999</v>
      </c>
      <c r="W76" s="169">
        <f>'AEO T36 Pipelines 2022 Raw'!Z58</f>
        <v>1.4336819999999999</v>
      </c>
      <c r="X76" s="169">
        <f>'AEO T36 Pipelines 2022 Raw'!AA58</f>
        <v>1.433073</v>
      </c>
      <c r="Y76" s="169">
        <f>'AEO T36 Pipelines 2022 Raw'!AB58</f>
        <v>1.432015</v>
      </c>
      <c r="Z76" s="169">
        <f>'AEO T36 Pipelines 2022 Raw'!AC58</f>
        <v>1.428601</v>
      </c>
      <c r="AA76" s="169">
        <f>'AEO T36 Pipelines 2022 Raw'!AD58</f>
        <v>1.4250970000000001</v>
      </c>
      <c r="AB76" s="169">
        <f>'AEO T36 Pipelines 2022 Raw'!AE58</f>
        <v>1.422223</v>
      </c>
      <c r="AC76" s="169">
        <f>'AEO T36 Pipelines 2022 Raw'!AF58</f>
        <v>1.418784</v>
      </c>
      <c r="AD76" s="169">
        <f>'AEO T36 Pipelines 2022 Raw'!AG58</f>
        <v>1.414423</v>
      </c>
      <c r="AE76" s="169">
        <f>'AEO T36 Pipelines 2022 Raw'!AH58</f>
        <v>1.4089689999999999</v>
      </c>
      <c r="AF76" s="169">
        <f>'AEO T36 Pipelines 2022 Raw'!AI58</f>
        <v>1.3990039999999999</v>
      </c>
      <c r="AG76" s="256">
        <f>'AEO T36 Pipelines 2022 Raw'!AJ58</f>
        <v>1.0999999999999999E-2</v>
      </c>
    </row>
    <row r="77" spans="1:33" ht="15" customHeight="1" x14ac:dyDescent="0.25">
      <c r="A77" s="38" t="s">
        <v>341</v>
      </c>
      <c r="B77" s="163" t="s">
        <v>342</v>
      </c>
      <c r="C77" s="169">
        <f>'AEO T36 Pipelines 2022 Raw'!F59</f>
        <v>0.40919499999999998</v>
      </c>
      <c r="D77" s="169">
        <f>'AEO T36 Pipelines 2022 Raw'!G59</f>
        <v>0.46871000000000002</v>
      </c>
      <c r="E77" s="169">
        <f>'AEO T36 Pipelines 2022 Raw'!H59</f>
        <v>0.527223</v>
      </c>
      <c r="F77" s="169">
        <f>'AEO T36 Pipelines 2022 Raw'!I59</f>
        <v>0.58150299999999999</v>
      </c>
      <c r="G77" s="169">
        <f>'AEO T36 Pipelines 2022 Raw'!J59</f>
        <v>0.63341400000000003</v>
      </c>
      <c r="H77" s="169">
        <f>'AEO T36 Pipelines 2022 Raw'!K59</f>
        <v>0.68529200000000001</v>
      </c>
      <c r="I77" s="169">
        <f>'AEO T36 Pipelines 2022 Raw'!L59</f>
        <v>0.73985900000000004</v>
      </c>
      <c r="J77" s="169">
        <f>'AEO T36 Pipelines 2022 Raw'!M59</f>
        <v>0.79568499999999998</v>
      </c>
      <c r="K77" s="169">
        <f>'AEO T36 Pipelines 2022 Raw'!N59</f>
        <v>0.85412200000000005</v>
      </c>
      <c r="L77" s="169">
        <f>'AEO T36 Pipelines 2022 Raw'!O59</f>
        <v>0.91866099999999995</v>
      </c>
      <c r="M77" s="169">
        <f>'AEO T36 Pipelines 2022 Raw'!P59</f>
        <v>0.98749399999999998</v>
      </c>
      <c r="N77" s="169">
        <f>'AEO T36 Pipelines 2022 Raw'!Q59</f>
        <v>1.0670059999999999</v>
      </c>
      <c r="O77" s="169">
        <f>'AEO T36 Pipelines 2022 Raw'!R59</f>
        <v>1.1488849999999999</v>
      </c>
      <c r="P77" s="169">
        <f>'AEO T36 Pipelines 2022 Raw'!S59</f>
        <v>1.237921</v>
      </c>
      <c r="Q77" s="169">
        <f>'AEO T36 Pipelines 2022 Raw'!T59</f>
        <v>1.334646</v>
      </c>
      <c r="R77" s="169">
        <f>'AEO T36 Pipelines 2022 Raw'!U59</f>
        <v>1.4417070000000001</v>
      </c>
      <c r="S77" s="169">
        <f>'AEO T36 Pipelines 2022 Raw'!V59</f>
        <v>1.559958</v>
      </c>
      <c r="T77" s="169">
        <f>'AEO T36 Pipelines 2022 Raw'!W59</f>
        <v>1.692229</v>
      </c>
      <c r="U77" s="169">
        <f>'AEO T36 Pipelines 2022 Raw'!X59</f>
        <v>1.838384</v>
      </c>
      <c r="V77" s="169">
        <f>'AEO T36 Pipelines 2022 Raw'!Y59</f>
        <v>2.0093239999999999</v>
      </c>
      <c r="W77" s="169">
        <f>'AEO T36 Pipelines 2022 Raw'!Z59</f>
        <v>2.199872</v>
      </c>
      <c r="X77" s="169">
        <f>'AEO T36 Pipelines 2022 Raw'!AA59</f>
        <v>2.4185530000000002</v>
      </c>
      <c r="Y77" s="169">
        <f>'AEO T36 Pipelines 2022 Raw'!AB59</f>
        <v>2.669972</v>
      </c>
      <c r="Z77" s="169">
        <f>'AEO T36 Pipelines 2022 Raw'!AC59</f>
        <v>2.9597479999999998</v>
      </c>
      <c r="AA77" s="169">
        <f>'AEO T36 Pipelines 2022 Raw'!AD59</f>
        <v>3.3028309999999999</v>
      </c>
      <c r="AB77" s="169">
        <f>'AEO T36 Pipelines 2022 Raw'!AE59</f>
        <v>3.7176800000000001</v>
      </c>
      <c r="AC77" s="169">
        <f>'AEO T36 Pipelines 2022 Raw'!AF59</f>
        <v>4.2333879999999997</v>
      </c>
      <c r="AD77" s="169">
        <f>'AEO T36 Pipelines 2022 Raw'!AG59</f>
        <v>4.9027209999999997</v>
      </c>
      <c r="AE77" s="169">
        <f>'AEO T36 Pipelines 2022 Raw'!AH59</f>
        <v>5.8385100000000003</v>
      </c>
      <c r="AF77" s="169">
        <f>'AEO T36 Pipelines 2022 Raw'!AI59</f>
        <v>7.258222</v>
      </c>
      <c r="AG77" s="256">
        <f>'AEO T36 Pipelines 2022 Raw'!AJ59</f>
        <v>0.104</v>
      </c>
    </row>
    <row r="78" spans="1:33" ht="15" customHeight="1" x14ac:dyDescent="0.25">
      <c r="A78" s="38" t="s">
        <v>343</v>
      </c>
      <c r="B78" s="163" t="s">
        <v>344</v>
      </c>
      <c r="C78" s="169">
        <f>'AEO T36 Pipelines 2022 Raw'!F60</f>
        <v>1.4697E-2</v>
      </c>
      <c r="D78" s="169">
        <f>'AEO T36 Pipelines 2022 Raw'!G60</f>
        <v>1.6251000000000002E-2</v>
      </c>
      <c r="E78" s="169">
        <f>'AEO T36 Pipelines 2022 Raw'!H60</f>
        <v>1.7507999999999999E-2</v>
      </c>
      <c r="F78" s="169">
        <f>'AEO T36 Pipelines 2022 Raw'!I60</f>
        <v>1.8381000000000002E-2</v>
      </c>
      <c r="G78" s="169">
        <f>'AEO T36 Pipelines 2022 Raw'!J60</f>
        <v>1.8984000000000001E-2</v>
      </c>
      <c r="H78" s="169">
        <f>'AEO T36 Pipelines 2022 Raw'!K60</f>
        <v>1.9408000000000002E-2</v>
      </c>
      <c r="I78" s="169">
        <f>'AEO T36 Pipelines 2022 Raw'!L60</f>
        <v>1.9746E-2</v>
      </c>
      <c r="J78" s="169">
        <f>'AEO T36 Pipelines 2022 Raw'!M60</f>
        <v>1.9942000000000001E-2</v>
      </c>
      <c r="K78" s="169">
        <f>'AEO T36 Pipelines 2022 Raw'!N60</f>
        <v>2.0046000000000001E-2</v>
      </c>
      <c r="L78" s="169">
        <f>'AEO T36 Pipelines 2022 Raw'!O60</f>
        <v>2.0140000000000002E-2</v>
      </c>
      <c r="M78" s="169">
        <f>'AEO T36 Pipelines 2022 Raw'!P60</f>
        <v>2.0174000000000001E-2</v>
      </c>
      <c r="N78" s="169">
        <f>'AEO T36 Pipelines 2022 Raw'!Q60</f>
        <v>2.0258999999999999E-2</v>
      </c>
      <c r="O78" s="169">
        <f>'AEO T36 Pipelines 2022 Raw'!R60</f>
        <v>2.0225E-2</v>
      </c>
      <c r="P78" s="169">
        <f>'AEO T36 Pipelines 2022 Raw'!S60</f>
        <v>2.0166E-2</v>
      </c>
      <c r="Q78" s="169">
        <f>'AEO T36 Pipelines 2022 Raw'!T60</f>
        <v>2.0070999999999999E-2</v>
      </c>
      <c r="R78" s="169">
        <f>'AEO T36 Pipelines 2022 Raw'!U60</f>
        <v>1.9966000000000001E-2</v>
      </c>
      <c r="S78" s="169">
        <f>'AEO T36 Pipelines 2022 Raw'!V60</f>
        <v>1.9838999999999999E-2</v>
      </c>
      <c r="T78" s="169">
        <f>'AEO T36 Pipelines 2022 Raw'!W60</f>
        <v>1.9709000000000001E-2</v>
      </c>
      <c r="U78" s="169">
        <f>'AEO T36 Pipelines 2022 Raw'!X60</f>
        <v>1.9550000000000001E-2</v>
      </c>
      <c r="V78" s="169">
        <f>'AEO T36 Pipelines 2022 Raw'!Y60</f>
        <v>1.9445E-2</v>
      </c>
      <c r="W78" s="169">
        <f>'AEO T36 Pipelines 2022 Raw'!Z60</f>
        <v>1.9304999999999999E-2</v>
      </c>
      <c r="X78" s="169">
        <f>'AEO T36 Pipelines 2022 Raw'!AA60</f>
        <v>1.917E-2</v>
      </c>
      <c r="Y78" s="169">
        <f>'AEO T36 Pipelines 2022 Raw'!AB60</f>
        <v>1.9025E-2</v>
      </c>
      <c r="Z78" s="169">
        <f>'AEO T36 Pipelines 2022 Raw'!AC60</f>
        <v>1.8855E-2</v>
      </c>
      <c r="AA78" s="169">
        <f>'AEO T36 Pipelines 2022 Raw'!AD60</f>
        <v>1.8682000000000001E-2</v>
      </c>
      <c r="AB78" s="169">
        <f>'AEO T36 Pipelines 2022 Raw'!AE60</f>
        <v>1.8509000000000001E-2</v>
      </c>
      <c r="AC78" s="169">
        <f>'AEO T36 Pipelines 2022 Raw'!AF60</f>
        <v>1.8334E-2</v>
      </c>
      <c r="AD78" s="169">
        <f>'AEO T36 Pipelines 2022 Raw'!AG60</f>
        <v>1.8154E-2</v>
      </c>
      <c r="AE78" s="169">
        <f>'AEO T36 Pipelines 2022 Raw'!AH60</f>
        <v>1.7954000000000001E-2</v>
      </c>
      <c r="AF78" s="169">
        <f>'AEO T36 Pipelines 2022 Raw'!AI60</f>
        <v>1.7704000000000001E-2</v>
      </c>
      <c r="AG78" s="256">
        <f>'AEO T36 Pipelines 2022 Raw'!AJ60</f>
        <v>6.0000000000000001E-3</v>
      </c>
    </row>
    <row r="79" spans="1:33" ht="15" customHeight="1" x14ac:dyDescent="0.25">
      <c r="A79" s="38" t="s">
        <v>345</v>
      </c>
      <c r="B79" s="163" t="s">
        <v>346</v>
      </c>
      <c r="C79" s="169">
        <f>'AEO T36 Pipelines 2022 Raw'!F61</f>
        <v>24.178581000000001</v>
      </c>
      <c r="D79" s="169">
        <f>'AEO T36 Pipelines 2022 Raw'!G61</f>
        <v>26.924842999999999</v>
      </c>
      <c r="E79" s="169">
        <f>'AEO T36 Pipelines 2022 Raw'!H61</f>
        <v>29.074096999999998</v>
      </c>
      <c r="F79" s="169">
        <f>'AEO T36 Pipelines 2022 Raw'!I61</f>
        <v>30.763141999999998</v>
      </c>
      <c r="G79" s="169">
        <f>'AEO T36 Pipelines 2022 Raw'!J61</f>
        <v>32.087752999999999</v>
      </c>
      <c r="H79" s="169">
        <f>'AEO T36 Pipelines 2022 Raw'!K61</f>
        <v>33.140427000000003</v>
      </c>
      <c r="I79" s="169">
        <f>'AEO T36 Pipelines 2022 Raw'!L61</f>
        <v>33.983406000000002</v>
      </c>
      <c r="J79" s="169">
        <f>'AEO T36 Pipelines 2022 Raw'!M61</f>
        <v>34.669654999999999</v>
      </c>
      <c r="K79" s="169">
        <f>'AEO T36 Pipelines 2022 Raw'!N61</f>
        <v>35.238093999999997</v>
      </c>
      <c r="L79" s="169">
        <f>'AEO T36 Pipelines 2022 Raw'!O61</f>
        <v>35.719619999999999</v>
      </c>
      <c r="M79" s="169">
        <f>'AEO T36 Pipelines 2022 Raw'!P61</f>
        <v>36.130470000000003</v>
      </c>
      <c r="N79" s="169">
        <f>'AEO T36 Pipelines 2022 Raw'!Q61</f>
        <v>36.483798999999998</v>
      </c>
      <c r="O79" s="169">
        <f>'AEO T36 Pipelines 2022 Raw'!R61</f>
        <v>36.783034999999998</v>
      </c>
      <c r="P79" s="169">
        <f>'AEO T36 Pipelines 2022 Raw'!S61</f>
        <v>37.032639000000003</v>
      </c>
      <c r="Q79" s="169">
        <f>'AEO T36 Pipelines 2022 Raw'!T61</f>
        <v>37.248863</v>
      </c>
      <c r="R79" s="169">
        <f>'AEO T36 Pipelines 2022 Raw'!U61</f>
        <v>37.430058000000002</v>
      </c>
      <c r="S79" s="169">
        <f>'AEO T36 Pipelines 2022 Raw'!V61</f>
        <v>37.571204999999999</v>
      </c>
      <c r="T79" s="169">
        <f>'AEO T36 Pipelines 2022 Raw'!W61</f>
        <v>37.699573999999998</v>
      </c>
      <c r="U79" s="169">
        <f>'AEO T36 Pipelines 2022 Raw'!X61</f>
        <v>37.847202000000003</v>
      </c>
      <c r="V79" s="169">
        <f>'AEO T36 Pipelines 2022 Raw'!Y61</f>
        <v>37.985191</v>
      </c>
      <c r="W79" s="169">
        <f>'AEO T36 Pipelines 2022 Raw'!Z61</f>
        <v>38.116562000000002</v>
      </c>
      <c r="X79" s="169">
        <f>'AEO T36 Pipelines 2022 Raw'!AA61</f>
        <v>38.244179000000003</v>
      </c>
      <c r="Y79" s="169">
        <f>'AEO T36 Pipelines 2022 Raw'!AB61</f>
        <v>38.367130000000003</v>
      </c>
      <c r="Z79" s="169">
        <f>'AEO T36 Pipelines 2022 Raw'!AC61</f>
        <v>38.485534999999999</v>
      </c>
      <c r="AA79" s="169">
        <f>'AEO T36 Pipelines 2022 Raw'!AD61</f>
        <v>38.60136</v>
      </c>
      <c r="AB79" s="169">
        <f>'AEO T36 Pipelines 2022 Raw'!AE61</f>
        <v>38.716251</v>
      </c>
      <c r="AC79" s="169">
        <f>'AEO T36 Pipelines 2022 Raw'!AF61</f>
        <v>38.829079</v>
      </c>
      <c r="AD79" s="169">
        <f>'AEO T36 Pipelines 2022 Raw'!AG61</f>
        <v>38.938384999999997</v>
      </c>
      <c r="AE79" s="169">
        <f>'AEO T36 Pipelines 2022 Raw'!AH61</f>
        <v>39.049194</v>
      </c>
      <c r="AF79" s="169">
        <f>'AEO T36 Pipelines 2022 Raw'!AI61</f>
        <v>39.16433</v>
      </c>
      <c r="AG79" s="256">
        <f>'AEO T36 Pipelines 2022 Raw'!AJ61</f>
        <v>1.7000000000000001E-2</v>
      </c>
    </row>
    <row r="80" spans="1:33" ht="15" customHeight="1" x14ac:dyDescent="0.25">
      <c r="A80" s="38" t="s">
        <v>347</v>
      </c>
      <c r="B80" s="163" t="s">
        <v>333</v>
      </c>
      <c r="C80" s="169">
        <f>'AEO T36 Pipelines 2022 Raw'!F62</f>
        <v>0</v>
      </c>
      <c r="D80" s="169">
        <f>'AEO T36 Pipelines 2022 Raw'!G62</f>
        <v>0</v>
      </c>
      <c r="E80" s="169">
        <f>'AEO T36 Pipelines 2022 Raw'!H62</f>
        <v>0</v>
      </c>
      <c r="F80" s="169">
        <f>'AEO T36 Pipelines 2022 Raw'!I62</f>
        <v>0</v>
      </c>
      <c r="G80" s="169">
        <f>'AEO T36 Pipelines 2022 Raw'!J62</f>
        <v>0</v>
      </c>
      <c r="H80" s="169">
        <f>'AEO T36 Pipelines 2022 Raw'!K62</f>
        <v>0</v>
      </c>
      <c r="I80" s="169">
        <f>'AEO T36 Pipelines 2022 Raw'!L62</f>
        <v>0</v>
      </c>
      <c r="J80" s="169">
        <f>'AEO T36 Pipelines 2022 Raw'!M62</f>
        <v>0</v>
      </c>
      <c r="K80" s="169">
        <f>'AEO T36 Pipelines 2022 Raw'!N62</f>
        <v>0</v>
      </c>
      <c r="L80" s="169">
        <f>'AEO T36 Pipelines 2022 Raw'!O62</f>
        <v>0</v>
      </c>
      <c r="M80" s="169">
        <f>'AEO T36 Pipelines 2022 Raw'!P62</f>
        <v>0</v>
      </c>
      <c r="N80" s="169">
        <f>'AEO T36 Pipelines 2022 Raw'!Q62</f>
        <v>0</v>
      </c>
      <c r="O80" s="169">
        <f>'AEO T36 Pipelines 2022 Raw'!R62</f>
        <v>0</v>
      </c>
      <c r="P80" s="169">
        <f>'AEO T36 Pipelines 2022 Raw'!S62</f>
        <v>0</v>
      </c>
      <c r="Q80" s="169">
        <f>'AEO T36 Pipelines 2022 Raw'!T62</f>
        <v>0</v>
      </c>
      <c r="R80" s="169">
        <f>'AEO T36 Pipelines 2022 Raw'!U62</f>
        <v>0</v>
      </c>
      <c r="S80" s="169">
        <f>'AEO T36 Pipelines 2022 Raw'!V62</f>
        <v>0</v>
      </c>
      <c r="T80" s="169">
        <f>'AEO T36 Pipelines 2022 Raw'!W62</f>
        <v>0</v>
      </c>
      <c r="U80" s="169">
        <f>'AEO T36 Pipelines 2022 Raw'!X62</f>
        <v>0</v>
      </c>
      <c r="V80" s="169">
        <f>'AEO T36 Pipelines 2022 Raw'!Y62</f>
        <v>0</v>
      </c>
      <c r="W80" s="169">
        <f>'AEO T36 Pipelines 2022 Raw'!Z62</f>
        <v>0</v>
      </c>
      <c r="X80" s="169">
        <f>'AEO T36 Pipelines 2022 Raw'!AA62</f>
        <v>0</v>
      </c>
      <c r="Y80" s="169">
        <f>'AEO T36 Pipelines 2022 Raw'!AB62</f>
        <v>0</v>
      </c>
      <c r="Z80" s="169">
        <f>'AEO T36 Pipelines 2022 Raw'!AC62</f>
        <v>0</v>
      </c>
      <c r="AA80" s="169">
        <f>'AEO T36 Pipelines 2022 Raw'!AD62</f>
        <v>0</v>
      </c>
      <c r="AB80" s="169">
        <f>'AEO T36 Pipelines 2022 Raw'!AE62</f>
        <v>0</v>
      </c>
      <c r="AC80" s="169">
        <f>'AEO T36 Pipelines 2022 Raw'!AF62</f>
        <v>0</v>
      </c>
      <c r="AD80" s="169">
        <f>'AEO T36 Pipelines 2022 Raw'!AG62</f>
        <v>0</v>
      </c>
      <c r="AE80" s="169">
        <f>'AEO T36 Pipelines 2022 Raw'!AH62</f>
        <v>0</v>
      </c>
      <c r="AF80" s="169">
        <f>'AEO T36 Pipelines 2022 Raw'!AI62</f>
        <v>0</v>
      </c>
      <c r="AG80" s="256" t="str">
        <f>'AEO T36 Pipelines 2022 Raw'!AJ62</f>
        <v>- -</v>
      </c>
    </row>
    <row r="81" spans="1:33" ht="15" customHeight="1" x14ac:dyDescent="0.25">
      <c r="A81" s="38" t="s">
        <v>348</v>
      </c>
      <c r="B81" s="163" t="s">
        <v>335</v>
      </c>
      <c r="C81" s="169">
        <f>'AEO T36 Pipelines 2022 Raw'!F63</f>
        <v>0</v>
      </c>
      <c r="D81" s="169">
        <f>'AEO T36 Pipelines 2022 Raw'!G63</f>
        <v>0</v>
      </c>
      <c r="E81" s="169">
        <f>'AEO T36 Pipelines 2022 Raw'!H63</f>
        <v>0</v>
      </c>
      <c r="F81" s="169">
        <f>'AEO T36 Pipelines 2022 Raw'!I63</f>
        <v>0</v>
      </c>
      <c r="G81" s="169">
        <f>'AEO T36 Pipelines 2022 Raw'!J63</f>
        <v>0</v>
      </c>
      <c r="H81" s="169">
        <f>'AEO T36 Pipelines 2022 Raw'!K63</f>
        <v>0</v>
      </c>
      <c r="I81" s="169">
        <f>'AEO T36 Pipelines 2022 Raw'!L63</f>
        <v>0</v>
      </c>
      <c r="J81" s="169">
        <f>'AEO T36 Pipelines 2022 Raw'!M63</f>
        <v>0</v>
      </c>
      <c r="K81" s="169">
        <f>'AEO T36 Pipelines 2022 Raw'!N63</f>
        <v>0</v>
      </c>
      <c r="L81" s="169">
        <f>'AEO T36 Pipelines 2022 Raw'!O63</f>
        <v>0</v>
      </c>
      <c r="M81" s="169">
        <f>'AEO T36 Pipelines 2022 Raw'!P63</f>
        <v>0</v>
      </c>
      <c r="N81" s="169">
        <f>'AEO T36 Pipelines 2022 Raw'!Q63</f>
        <v>0</v>
      </c>
      <c r="O81" s="169">
        <f>'AEO T36 Pipelines 2022 Raw'!R63</f>
        <v>0</v>
      </c>
      <c r="P81" s="169">
        <f>'AEO T36 Pipelines 2022 Raw'!S63</f>
        <v>0</v>
      </c>
      <c r="Q81" s="169">
        <f>'AEO T36 Pipelines 2022 Raw'!T63</f>
        <v>0</v>
      </c>
      <c r="R81" s="169">
        <f>'AEO T36 Pipelines 2022 Raw'!U63</f>
        <v>0</v>
      </c>
      <c r="S81" s="169">
        <f>'AEO T36 Pipelines 2022 Raw'!V63</f>
        <v>0</v>
      </c>
      <c r="T81" s="169">
        <f>'AEO T36 Pipelines 2022 Raw'!W63</f>
        <v>0</v>
      </c>
      <c r="U81" s="169">
        <f>'AEO T36 Pipelines 2022 Raw'!X63</f>
        <v>0</v>
      </c>
      <c r="V81" s="169">
        <f>'AEO T36 Pipelines 2022 Raw'!Y63</f>
        <v>0</v>
      </c>
      <c r="W81" s="169">
        <f>'AEO T36 Pipelines 2022 Raw'!Z63</f>
        <v>0</v>
      </c>
      <c r="X81" s="169">
        <f>'AEO T36 Pipelines 2022 Raw'!AA63</f>
        <v>0</v>
      </c>
      <c r="Y81" s="169">
        <f>'AEO T36 Pipelines 2022 Raw'!AB63</f>
        <v>0</v>
      </c>
      <c r="Z81" s="169">
        <f>'AEO T36 Pipelines 2022 Raw'!AC63</f>
        <v>0</v>
      </c>
      <c r="AA81" s="169">
        <f>'AEO T36 Pipelines 2022 Raw'!AD63</f>
        <v>0</v>
      </c>
      <c r="AB81" s="169">
        <f>'AEO T36 Pipelines 2022 Raw'!AE63</f>
        <v>0</v>
      </c>
      <c r="AC81" s="169">
        <f>'AEO T36 Pipelines 2022 Raw'!AF63</f>
        <v>0</v>
      </c>
      <c r="AD81" s="169">
        <f>'AEO T36 Pipelines 2022 Raw'!AG63</f>
        <v>0</v>
      </c>
      <c r="AE81" s="169">
        <f>'AEO T36 Pipelines 2022 Raw'!AH63</f>
        <v>0</v>
      </c>
      <c r="AF81" s="169">
        <f>'AEO T36 Pipelines 2022 Raw'!AI63</f>
        <v>0</v>
      </c>
      <c r="AG81" s="256" t="str">
        <f>'AEO T36 Pipelines 2022 Raw'!AJ63</f>
        <v>- -</v>
      </c>
    </row>
    <row r="82" spans="1:33" ht="15" customHeight="1" x14ac:dyDescent="0.25">
      <c r="A82" s="38" t="s">
        <v>349</v>
      </c>
      <c r="B82" s="163" t="s">
        <v>337</v>
      </c>
      <c r="C82" s="169">
        <f>'AEO T36 Pipelines 2022 Raw'!F64</f>
        <v>24.178581000000001</v>
      </c>
      <c r="D82" s="169">
        <f>'AEO T36 Pipelines 2022 Raw'!G64</f>
        <v>26.924842999999999</v>
      </c>
      <c r="E82" s="169">
        <f>'AEO T36 Pipelines 2022 Raw'!H64</f>
        <v>29.074096999999998</v>
      </c>
      <c r="F82" s="169">
        <f>'AEO T36 Pipelines 2022 Raw'!I64</f>
        <v>30.763141999999998</v>
      </c>
      <c r="G82" s="169">
        <f>'AEO T36 Pipelines 2022 Raw'!J64</f>
        <v>32.087752999999999</v>
      </c>
      <c r="H82" s="169">
        <f>'AEO T36 Pipelines 2022 Raw'!K64</f>
        <v>33.140427000000003</v>
      </c>
      <c r="I82" s="169">
        <f>'AEO T36 Pipelines 2022 Raw'!L64</f>
        <v>33.983406000000002</v>
      </c>
      <c r="J82" s="169">
        <f>'AEO T36 Pipelines 2022 Raw'!M64</f>
        <v>34.669654999999999</v>
      </c>
      <c r="K82" s="169">
        <f>'AEO T36 Pipelines 2022 Raw'!N64</f>
        <v>35.238093999999997</v>
      </c>
      <c r="L82" s="169">
        <f>'AEO T36 Pipelines 2022 Raw'!O64</f>
        <v>35.719619999999999</v>
      </c>
      <c r="M82" s="169">
        <f>'AEO T36 Pipelines 2022 Raw'!P64</f>
        <v>36.130470000000003</v>
      </c>
      <c r="N82" s="169">
        <f>'AEO T36 Pipelines 2022 Raw'!Q64</f>
        <v>36.483798999999998</v>
      </c>
      <c r="O82" s="169">
        <f>'AEO T36 Pipelines 2022 Raw'!R64</f>
        <v>36.783034999999998</v>
      </c>
      <c r="P82" s="169">
        <f>'AEO T36 Pipelines 2022 Raw'!S64</f>
        <v>37.032639000000003</v>
      </c>
      <c r="Q82" s="169">
        <f>'AEO T36 Pipelines 2022 Raw'!T64</f>
        <v>37.248863</v>
      </c>
      <c r="R82" s="169">
        <f>'AEO T36 Pipelines 2022 Raw'!U64</f>
        <v>37.430058000000002</v>
      </c>
      <c r="S82" s="169">
        <f>'AEO T36 Pipelines 2022 Raw'!V64</f>
        <v>37.571204999999999</v>
      </c>
      <c r="T82" s="169">
        <f>'AEO T36 Pipelines 2022 Raw'!W64</f>
        <v>37.699573999999998</v>
      </c>
      <c r="U82" s="169">
        <f>'AEO T36 Pipelines 2022 Raw'!X64</f>
        <v>37.847202000000003</v>
      </c>
      <c r="V82" s="169">
        <f>'AEO T36 Pipelines 2022 Raw'!Y64</f>
        <v>37.985191</v>
      </c>
      <c r="W82" s="169">
        <f>'AEO T36 Pipelines 2022 Raw'!Z64</f>
        <v>38.116562000000002</v>
      </c>
      <c r="X82" s="169">
        <f>'AEO T36 Pipelines 2022 Raw'!AA64</f>
        <v>38.244179000000003</v>
      </c>
      <c r="Y82" s="169">
        <f>'AEO T36 Pipelines 2022 Raw'!AB64</f>
        <v>38.367130000000003</v>
      </c>
      <c r="Z82" s="169">
        <f>'AEO T36 Pipelines 2022 Raw'!AC64</f>
        <v>38.485534999999999</v>
      </c>
      <c r="AA82" s="169">
        <f>'AEO T36 Pipelines 2022 Raw'!AD64</f>
        <v>38.60136</v>
      </c>
      <c r="AB82" s="169">
        <f>'AEO T36 Pipelines 2022 Raw'!AE64</f>
        <v>38.716251</v>
      </c>
      <c r="AC82" s="169">
        <f>'AEO T36 Pipelines 2022 Raw'!AF64</f>
        <v>38.829079</v>
      </c>
      <c r="AD82" s="169">
        <f>'AEO T36 Pipelines 2022 Raw'!AG64</f>
        <v>38.938384999999997</v>
      </c>
      <c r="AE82" s="169">
        <f>'AEO T36 Pipelines 2022 Raw'!AH64</f>
        <v>39.049194</v>
      </c>
      <c r="AF82" s="169">
        <f>'AEO T36 Pipelines 2022 Raw'!AI64</f>
        <v>39.16433</v>
      </c>
      <c r="AG82" s="256">
        <f>'AEO T36 Pipelines 2022 Raw'!AJ64</f>
        <v>1.7000000000000001E-2</v>
      </c>
    </row>
    <row r="83" spans="1:33" ht="15" customHeight="1" x14ac:dyDescent="0.25">
      <c r="A83" s="38" t="s">
        <v>350</v>
      </c>
      <c r="B83" s="163" t="s">
        <v>339</v>
      </c>
      <c r="C83" s="169">
        <f>'AEO T36 Pipelines 2022 Raw'!F65</f>
        <v>0</v>
      </c>
      <c r="D83" s="169">
        <f>'AEO T36 Pipelines 2022 Raw'!G65</f>
        <v>0</v>
      </c>
      <c r="E83" s="169">
        <f>'AEO T36 Pipelines 2022 Raw'!H65</f>
        <v>0</v>
      </c>
      <c r="F83" s="169">
        <f>'AEO T36 Pipelines 2022 Raw'!I65</f>
        <v>0</v>
      </c>
      <c r="G83" s="169">
        <f>'AEO T36 Pipelines 2022 Raw'!J65</f>
        <v>0</v>
      </c>
      <c r="H83" s="169">
        <f>'AEO T36 Pipelines 2022 Raw'!K65</f>
        <v>0</v>
      </c>
      <c r="I83" s="169">
        <f>'AEO T36 Pipelines 2022 Raw'!L65</f>
        <v>0</v>
      </c>
      <c r="J83" s="169">
        <f>'AEO T36 Pipelines 2022 Raw'!M65</f>
        <v>0</v>
      </c>
      <c r="K83" s="169">
        <f>'AEO T36 Pipelines 2022 Raw'!N65</f>
        <v>0</v>
      </c>
      <c r="L83" s="169">
        <f>'AEO T36 Pipelines 2022 Raw'!O65</f>
        <v>0</v>
      </c>
      <c r="M83" s="169">
        <f>'AEO T36 Pipelines 2022 Raw'!P65</f>
        <v>0</v>
      </c>
      <c r="N83" s="169">
        <f>'AEO T36 Pipelines 2022 Raw'!Q65</f>
        <v>0</v>
      </c>
      <c r="O83" s="169">
        <f>'AEO T36 Pipelines 2022 Raw'!R65</f>
        <v>0</v>
      </c>
      <c r="P83" s="169">
        <f>'AEO T36 Pipelines 2022 Raw'!S65</f>
        <v>0</v>
      </c>
      <c r="Q83" s="169">
        <f>'AEO T36 Pipelines 2022 Raw'!T65</f>
        <v>0</v>
      </c>
      <c r="R83" s="169">
        <f>'AEO T36 Pipelines 2022 Raw'!U65</f>
        <v>0</v>
      </c>
      <c r="S83" s="169">
        <f>'AEO T36 Pipelines 2022 Raw'!V65</f>
        <v>0</v>
      </c>
      <c r="T83" s="169">
        <f>'AEO T36 Pipelines 2022 Raw'!W65</f>
        <v>0</v>
      </c>
      <c r="U83" s="169">
        <f>'AEO T36 Pipelines 2022 Raw'!X65</f>
        <v>0</v>
      </c>
      <c r="V83" s="169">
        <f>'AEO T36 Pipelines 2022 Raw'!Y65</f>
        <v>0</v>
      </c>
      <c r="W83" s="169">
        <f>'AEO T36 Pipelines 2022 Raw'!Z65</f>
        <v>0</v>
      </c>
      <c r="X83" s="169">
        <f>'AEO T36 Pipelines 2022 Raw'!AA65</f>
        <v>0</v>
      </c>
      <c r="Y83" s="169">
        <f>'AEO T36 Pipelines 2022 Raw'!AB65</f>
        <v>0</v>
      </c>
      <c r="Z83" s="169">
        <f>'AEO T36 Pipelines 2022 Raw'!AC65</f>
        <v>0</v>
      </c>
      <c r="AA83" s="169">
        <f>'AEO T36 Pipelines 2022 Raw'!AD65</f>
        <v>0</v>
      </c>
      <c r="AB83" s="169">
        <f>'AEO T36 Pipelines 2022 Raw'!AE65</f>
        <v>0</v>
      </c>
      <c r="AC83" s="169">
        <f>'AEO T36 Pipelines 2022 Raw'!AF65</f>
        <v>0</v>
      </c>
      <c r="AD83" s="169">
        <f>'AEO T36 Pipelines 2022 Raw'!AG65</f>
        <v>0</v>
      </c>
      <c r="AE83" s="169">
        <f>'AEO T36 Pipelines 2022 Raw'!AH65</f>
        <v>0</v>
      </c>
      <c r="AF83" s="169">
        <f>'AEO T36 Pipelines 2022 Raw'!AI65</f>
        <v>0</v>
      </c>
      <c r="AG83" s="256" t="str">
        <f>'AEO T36 Pipelines 2022 Raw'!AJ65</f>
        <v>- -</v>
      </c>
    </row>
    <row r="84" spans="1:33" ht="15" customHeight="1" x14ac:dyDescent="0.25">
      <c r="A84" s="38" t="s">
        <v>351</v>
      </c>
      <c r="B84" s="163" t="s">
        <v>60</v>
      </c>
      <c r="C84" s="169">
        <f>'AEO T36 Pipelines 2022 Raw'!F66</f>
        <v>0</v>
      </c>
      <c r="D84" s="169">
        <f>'AEO T36 Pipelines 2022 Raw'!G66</f>
        <v>0</v>
      </c>
      <c r="E84" s="169">
        <f>'AEO T36 Pipelines 2022 Raw'!H66</f>
        <v>0</v>
      </c>
      <c r="F84" s="169">
        <f>'AEO T36 Pipelines 2022 Raw'!I66</f>
        <v>0</v>
      </c>
      <c r="G84" s="169">
        <f>'AEO T36 Pipelines 2022 Raw'!J66</f>
        <v>0</v>
      </c>
      <c r="H84" s="169">
        <f>'AEO T36 Pipelines 2022 Raw'!K66</f>
        <v>0</v>
      </c>
      <c r="I84" s="169">
        <f>'AEO T36 Pipelines 2022 Raw'!L66</f>
        <v>0</v>
      </c>
      <c r="J84" s="169">
        <f>'AEO T36 Pipelines 2022 Raw'!M66</f>
        <v>0</v>
      </c>
      <c r="K84" s="169">
        <f>'AEO T36 Pipelines 2022 Raw'!N66</f>
        <v>0</v>
      </c>
      <c r="L84" s="169">
        <f>'AEO T36 Pipelines 2022 Raw'!O66</f>
        <v>0</v>
      </c>
      <c r="M84" s="169">
        <f>'AEO T36 Pipelines 2022 Raw'!P66</f>
        <v>0</v>
      </c>
      <c r="N84" s="169">
        <f>'AEO T36 Pipelines 2022 Raw'!Q66</f>
        <v>0</v>
      </c>
      <c r="O84" s="169">
        <f>'AEO T36 Pipelines 2022 Raw'!R66</f>
        <v>0</v>
      </c>
      <c r="P84" s="169">
        <f>'AEO T36 Pipelines 2022 Raw'!S66</f>
        <v>0</v>
      </c>
      <c r="Q84" s="169">
        <f>'AEO T36 Pipelines 2022 Raw'!T66</f>
        <v>0</v>
      </c>
      <c r="R84" s="169">
        <f>'AEO T36 Pipelines 2022 Raw'!U66</f>
        <v>0</v>
      </c>
      <c r="S84" s="169">
        <f>'AEO T36 Pipelines 2022 Raw'!V66</f>
        <v>0</v>
      </c>
      <c r="T84" s="169">
        <f>'AEO T36 Pipelines 2022 Raw'!W66</f>
        <v>0</v>
      </c>
      <c r="U84" s="169">
        <f>'AEO T36 Pipelines 2022 Raw'!X66</f>
        <v>0</v>
      </c>
      <c r="V84" s="169">
        <f>'AEO T36 Pipelines 2022 Raw'!Y66</f>
        <v>0</v>
      </c>
      <c r="W84" s="169">
        <f>'AEO T36 Pipelines 2022 Raw'!Z66</f>
        <v>0</v>
      </c>
      <c r="X84" s="169">
        <f>'AEO T36 Pipelines 2022 Raw'!AA66</f>
        <v>0</v>
      </c>
      <c r="Y84" s="169">
        <f>'AEO T36 Pipelines 2022 Raw'!AB66</f>
        <v>0</v>
      </c>
      <c r="Z84" s="169">
        <f>'AEO T36 Pipelines 2022 Raw'!AC66</f>
        <v>0</v>
      </c>
      <c r="AA84" s="169">
        <f>'AEO T36 Pipelines 2022 Raw'!AD66</f>
        <v>0</v>
      </c>
      <c r="AB84" s="169">
        <f>'AEO T36 Pipelines 2022 Raw'!AE66</f>
        <v>0</v>
      </c>
      <c r="AC84" s="169">
        <f>'AEO T36 Pipelines 2022 Raw'!AF66</f>
        <v>0</v>
      </c>
      <c r="AD84" s="169">
        <f>'AEO T36 Pipelines 2022 Raw'!AG66</f>
        <v>0</v>
      </c>
      <c r="AE84" s="169">
        <f>'AEO T36 Pipelines 2022 Raw'!AH66</f>
        <v>0</v>
      </c>
      <c r="AF84" s="169">
        <f>'AEO T36 Pipelines 2022 Raw'!AI66</f>
        <v>0</v>
      </c>
      <c r="AG84" s="256" t="str">
        <f>'AEO T36 Pipelines 2022 Raw'!AJ66</f>
        <v>- -</v>
      </c>
    </row>
    <row r="85" spans="1:33" ht="15" customHeight="1" x14ac:dyDescent="0.25">
      <c r="A85" s="38" t="s">
        <v>352</v>
      </c>
      <c r="B85" s="163" t="s">
        <v>342</v>
      </c>
      <c r="C85" s="169">
        <f>'AEO T36 Pipelines 2022 Raw'!F67</f>
        <v>0</v>
      </c>
      <c r="D85" s="169">
        <f>'AEO T36 Pipelines 2022 Raw'!G67</f>
        <v>0</v>
      </c>
      <c r="E85" s="169">
        <f>'AEO T36 Pipelines 2022 Raw'!H67</f>
        <v>0</v>
      </c>
      <c r="F85" s="169">
        <f>'AEO T36 Pipelines 2022 Raw'!I67</f>
        <v>0</v>
      </c>
      <c r="G85" s="169">
        <f>'AEO T36 Pipelines 2022 Raw'!J67</f>
        <v>0</v>
      </c>
      <c r="H85" s="169">
        <f>'AEO T36 Pipelines 2022 Raw'!K67</f>
        <v>0</v>
      </c>
      <c r="I85" s="169">
        <f>'AEO T36 Pipelines 2022 Raw'!L67</f>
        <v>0</v>
      </c>
      <c r="J85" s="169">
        <f>'AEO T36 Pipelines 2022 Raw'!M67</f>
        <v>0</v>
      </c>
      <c r="K85" s="169">
        <f>'AEO T36 Pipelines 2022 Raw'!N67</f>
        <v>0</v>
      </c>
      <c r="L85" s="169">
        <f>'AEO T36 Pipelines 2022 Raw'!O67</f>
        <v>0</v>
      </c>
      <c r="M85" s="169">
        <f>'AEO T36 Pipelines 2022 Raw'!P67</f>
        <v>0</v>
      </c>
      <c r="N85" s="169">
        <f>'AEO T36 Pipelines 2022 Raw'!Q67</f>
        <v>0</v>
      </c>
      <c r="O85" s="169">
        <f>'AEO T36 Pipelines 2022 Raw'!R67</f>
        <v>0</v>
      </c>
      <c r="P85" s="169">
        <f>'AEO T36 Pipelines 2022 Raw'!S67</f>
        <v>0</v>
      </c>
      <c r="Q85" s="169">
        <f>'AEO T36 Pipelines 2022 Raw'!T67</f>
        <v>0</v>
      </c>
      <c r="R85" s="169">
        <f>'AEO T36 Pipelines 2022 Raw'!U67</f>
        <v>0</v>
      </c>
      <c r="S85" s="169">
        <f>'AEO T36 Pipelines 2022 Raw'!V67</f>
        <v>0</v>
      </c>
      <c r="T85" s="169">
        <f>'AEO T36 Pipelines 2022 Raw'!W67</f>
        <v>0</v>
      </c>
      <c r="U85" s="169">
        <f>'AEO T36 Pipelines 2022 Raw'!X67</f>
        <v>0</v>
      </c>
      <c r="V85" s="169">
        <f>'AEO T36 Pipelines 2022 Raw'!Y67</f>
        <v>0</v>
      </c>
      <c r="W85" s="169">
        <f>'AEO T36 Pipelines 2022 Raw'!Z67</f>
        <v>0</v>
      </c>
      <c r="X85" s="169">
        <f>'AEO T36 Pipelines 2022 Raw'!AA67</f>
        <v>0</v>
      </c>
      <c r="Y85" s="169">
        <f>'AEO T36 Pipelines 2022 Raw'!AB67</f>
        <v>0</v>
      </c>
      <c r="Z85" s="169">
        <f>'AEO T36 Pipelines 2022 Raw'!AC67</f>
        <v>0</v>
      </c>
      <c r="AA85" s="169">
        <f>'AEO T36 Pipelines 2022 Raw'!AD67</f>
        <v>0</v>
      </c>
      <c r="AB85" s="169">
        <f>'AEO T36 Pipelines 2022 Raw'!AE67</f>
        <v>0</v>
      </c>
      <c r="AC85" s="169">
        <f>'AEO T36 Pipelines 2022 Raw'!AF67</f>
        <v>0</v>
      </c>
      <c r="AD85" s="169">
        <f>'AEO T36 Pipelines 2022 Raw'!AG67</f>
        <v>0</v>
      </c>
      <c r="AE85" s="169">
        <f>'AEO T36 Pipelines 2022 Raw'!AH67</f>
        <v>0</v>
      </c>
      <c r="AF85" s="169">
        <f>'AEO T36 Pipelines 2022 Raw'!AI67</f>
        <v>0</v>
      </c>
      <c r="AG85" s="256" t="str">
        <f>'AEO T36 Pipelines 2022 Raw'!AJ67</f>
        <v>- -</v>
      </c>
    </row>
    <row r="86" spans="1:33" ht="15" customHeight="1" x14ac:dyDescent="0.25">
      <c r="A86" s="38" t="s">
        <v>353</v>
      </c>
      <c r="B86" s="163" t="s">
        <v>344</v>
      </c>
      <c r="C86" s="169">
        <f>'AEO T36 Pipelines 2022 Raw'!F68</f>
        <v>0</v>
      </c>
      <c r="D86" s="169">
        <f>'AEO T36 Pipelines 2022 Raw'!G68</f>
        <v>0</v>
      </c>
      <c r="E86" s="169">
        <f>'AEO T36 Pipelines 2022 Raw'!H68</f>
        <v>0</v>
      </c>
      <c r="F86" s="169">
        <f>'AEO T36 Pipelines 2022 Raw'!I68</f>
        <v>0</v>
      </c>
      <c r="G86" s="169">
        <f>'AEO T36 Pipelines 2022 Raw'!J68</f>
        <v>0</v>
      </c>
      <c r="H86" s="169">
        <f>'AEO T36 Pipelines 2022 Raw'!K68</f>
        <v>0</v>
      </c>
      <c r="I86" s="169">
        <f>'AEO T36 Pipelines 2022 Raw'!L68</f>
        <v>0</v>
      </c>
      <c r="J86" s="169">
        <f>'AEO T36 Pipelines 2022 Raw'!M68</f>
        <v>0</v>
      </c>
      <c r="K86" s="169">
        <f>'AEO T36 Pipelines 2022 Raw'!N68</f>
        <v>0</v>
      </c>
      <c r="L86" s="169">
        <f>'AEO T36 Pipelines 2022 Raw'!O68</f>
        <v>0</v>
      </c>
      <c r="M86" s="169">
        <f>'AEO T36 Pipelines 2022 Raw'!P68</f>
        <v>0</v>
      </c>
      <c r="N86" s="169">
        <f>'AEO T36 Pipelines 2022 Raw'!Q68</f>
        <v>0</v>
      </c>
      <c r="O86" s="169">
        <f>'AEO T36 Pipelines 2022 Raw'!R68</f>
        <v>0</v>
      </c>
      <c r="P86" s="169">
        <f>'AEO T36 Pipelines 2022 Raw'!S68</f>
        <v>0</v>
      </c>
      <c r="Q86" s="169">
        <f>'AEO T36 Pipelines 2022 Raw'!T68</f>
        <v>0</v>
      </c>
      <c r="R86" s="169">
        <f>'AEO T36 Pipelines 2022 Raw'!U68</f>
        <v>0</v>
      </c>
      <c r="S86" s="169">
        <f>'AEO T36 Pipelines 2022 Raw'!V68</f>
        <v>0</v>
      </c>
      <c r="T86" s="169">
        <f>'AEO T36 Pipelines 2022 Raw'!W68</f>
        <v>0</v>
      </c>
      <c r="U86" s="169">
        <f>'AEO T36 Pipelines 2022 Raw'!X68</f>
        <v>0</v>
      </c>
      <c r="V86" s="169">
        <f>'AEO T36 Pipelines 2022 Raw'!Y68</f>
        <v>0</v>
      </c>
      <c r="W86" s="169">
        <f>'AEO T36 Pipelines 2022 Raw'!Z68</f>
        <v>0</v>
      </c>
      <c r="X86" s="169">
        <f>'AEO T36 Pipelines 2022 Raw'!AA68</f>
        <v>0</v>
      </c>
      <c r="Y86" s="169">
        <f>'AEO T36 Pipelines 2022 Raw'!AB68</f>
        <v>0</v>
      </c>
      <c r="Z86" s="169">
        <f>'AEO T36 Pipelines 2022 Raw'!AC68</f>
        <v>0</v>
      </c>
      <c r="AA86" s="169">
        <f>'AEO T36 Pipelines 2022 Raw'!AD68</f>
        <v>0</v>
      </c>
      <c r="AB86" s="169">
        <f>'AEO T36 Pipelines 2022 Raw'!AE68</f>
        <v>0</v>
      </c>
      <c r="AC86" s="169">
        <f>'AEO T36 Pipelines 2022 Raw'!AF68</f>
        <v>0</v>
      </c>
      <c r="AD86" s="169">
        <f>'AEO T36 Pipelines 2022 Raw'!AG68</f>
        <v>0</v>
      </c>
      <c r="AE86" s="169">
        <f>'AEO T36 Pipelines 2022 Raw'!AH68</f>
        <v>0</v>
      </c>
      <c r="AF86" s="169">
        <f>'AEO T36 Pipelines 2022 Raw'!AI68</f>
        <v>0</v>
      </c>
      <c r="AG86" s="256" t="str">
        <f>'AEO T36 Pipelines 2022 Raw'!AJ68</f>
        <v>- -</v>
      </c>
    </row>
    <row r="87" spans="1:33" ht="15" customHeight="1" x14ac:dyDescent="0.25">
      <c r="A87" s="38" t="s">
        <v>354</v>
      </c>
      <c r="B87" s="163" t="s">
        <v>355</v>
      </c>
      <c r="C87" s="169">
        <f>'AEO T36 Pipelines 2022 Raw'!F69</f>
        <v>76.004249999999999</v>
      </c>
      <c r="D87" s="169">
        <f>'AEO T36 Pipelines 2022 Raw'!G69</f>
        <v>90.584778</v>
      </c>
      <c r="E87" s="169">
        <f>'AEO T36 Pipelines 2022 Raw'!H69</f>
        <v>95.595496999999995</v>
      </c>
      <c r="F87" s="169">
        <f>'AEO T36 Pipelines 2022 Raw'!I69</f>
        <v>96.881202999999999</v>
      </c>
      <c r="G87" s="169">
        <f>'AEO T36 Pipelines 2022 Raw'!J69</f>
        <v>96.912132</v>
      </c>
      <c r="H87" s="169">
        <f>'AEO T36 Pipelines 2022 Raw'!K69</f>
        <v>96.384124999999997</v>
      </c>
      <c r="I87" s="169">
        <f>'AEO T36 Pipelines 2022 Raw'!L69</f>
        <v>95.658812999999995</v>
      </c>
      <c r="J87" s="169">
        <f>'AEO T36 Pipelines 2022 Raw'!M69</f>
        <v>94.939873000000006</v>
      </c>
      <c r="K87" s="169">
        <f>'AEO T36 Pipelines 2022 Raw'!N69</f>
        <v>94.221725000000006</v>
      </c>
      <c r="L87" s="169">
        <f>'AEO T36 Pipelines 2022 Raw'!O69</f>
        <v>93.487572</v>
      </c>
      <c r="M87" s="169">
        <f>'AEO T36 Pipelines 2022 Raw'!P69</f>
        <v>92.748778999999999</v>
      </c>
      <c r="N87" s="169">
        <f>'AEO T36 Pipelines 2022 Raw'!Q69</f>
        <v>92.077988000000005</v>
      </c>
      <c r="O87" s="169">
        <f>'AEO T36 Pipelines 2022 Raw'!R69</f>
        <v>91.514435000000006</v>
      </c>
      <c r="P87" s="169">
        <f>'AEO T36 Pipelines 2022 Raw'!S69</f>
        <v>91.065262000000004</v>
      </c>
      <c r="Q87" s="169">
        <f>'AEO T36 Pipelines 2022 Raw'!T69</f>
        <v>90.663016999999996</v>
      </c>
      <c r="R87" s="169">
        <f>'AEO T36 Pipelines 2022 Raw'!U69</f>
        <v>90.385993999999997</v>
      </c>
      <c r="S87" s="169">
        <f>'AEO T36 Pipelines 2022 Raw'!V69</f>
        <v>90.364883000000006</v>
      </c>
      <c r="T87" s="169">
        <f>'AEO T36 Pipelines 2022 Raw'!W69</f>
        <v>90.293182000000002</v>
      </c>
      <c r="U87" s="169">
        <f>'AEO T36 Pipelines 2022 Raw'!X69</f>
        <v>89.853370999999996</v>
      </c>
      <c r="V87" s="169">
        <f>'AEO T36 Pipelines 2022 Raw'!Y69</f>
        <v>89.406929000000005</v>
      </c>
      <c r="W87" s="169">
        <f>'AEO T36 Pipelines 2022 Raw'!Z69</f>
        <v>88.892707999999999</v>
      </c>
      <c r="X87" s="169">
        <f>'AEO T36 Pipelines 2022 Raw'!AA69</f>
        <v>88.349616999999995</v>
      </c>
      <c r="Y87" s="169">
        <f>'AEO T36 Pipelines 2022 Raw'!AB69</f>
        <v>87.795708000000005</v>
      </c>
      <c r="Z87" s="169">
        <f>'AEO T36 Pipelines 2022 Raw'!AC69</f>
        <v>87.232451999999995</v>
      </c>
      <c r="AA87" s="169">
        <f>'AEO T36 Pipelines 2022 Raw'!AD69</f>
        <v>86.669685000000001</v>
      </c>
      <c r="AB87" s="169">
        <f>'AEO T36 Pipelines 2022 Raw'!AE69</f>
        <v>86.110457999999994</v>
      </c>
      <c r="AC87" s="169">
        <f>'AEO T36 Pipelines 2022 Raw'!AF69</f>
        <v>85.530379999999994</v>
      </c>
      <c r="AD87" s="169">
        <f>'AEO T36 Pipelines 2022 Raw'!AG69</f>
        <v>84.934639000000004</v>
      </c>
      <c r="AE87" s="169">
        <f>'AEO T36 Pipelines 2022 Raw'!AH69</f>
        <v>84.324180999999996</v>
      </c>
      <c r="AF87" s="169">
        <f>'AEO T36 Pipelines 2022 Raw'!AI69</f>
        <v>83.708008000000007</v>
      </c>
      <c r="AG87" s="256">
        <f>'AEO T36 Pipelines 2022 Raw'!AJ69</f>
        <v>3.0000000000000001E-3</v>
      </c>
    </row>
    <row r="88" spans="1:33" ht="15" customHeight="1" x14ac:dyDescent="0.25">
      <c r="A88" s="38" t="s">
        <v>356</v>
      </c>
      <c r="B88" s="163" t="s">
        <v>333</v>
      </c>
      <c r="C88" s="169">
        <f>'AEO T36 Pipelines 2022 Raw'!F70</f>
        <v>4.5475580000000004</v>
      </c>
      <c r="D88" s="169">
        <f>'AEO T36 Pipelines 2022 Raw'!G70</f>
        <v>5.4199539999999997</v>
      </c>
      <c r="E88" s="169">
        <f>'AEO T36 Pipelines 2022 Raw'!H70</f>
        <v>5.71976</v>
      </c>
      <c r="F88" s="169">
        <f>'AEO T36 Pipelines 2022 Raw'!I70</f>
        <v>5.7966879999999996</v>
      </c>
      <c r="G88" s="169">
        <f>'AEO T36 Pipelines 2022 Raw'!J70</f>
        <v>5.7985379999999997</v>
      </c>
      <c r="H88" s="169">
        <f>'AEO T36 Pipelines 2022 Raw'!K70</f>
        <v>5.7669459999999999</v>
      </c>
      <c r="I88" s="169">
        <f>'AEO T36 Pipelines 2022 Raw'!L70</f>
        <v>5.7235480000000001</v>
      </c>
      <c r="J88" s="169">
        <f>'AEO T36 Pipelines 2022 Raw'!M70</f>
        <v>5.6805320000000004</v>
      </c>
      <c r="K88" s="169">
        <f>'AEO T36 Pipelines 2022 Raw'!N70</f>
        <v>5.6375630000000001</v>
      </c>
      <c r="L88" s="169">
        <f>'AEO T36 Pipelines 2022 Raw'!O70</f>
        <v>5.5936370000000002</v>
      </c>
      <c r="M88" s="169">
        <f>'AEO T36 Pipelines 2022 Raw'!P70</f>
        <v>5.5494329999999996</v>
      </c>
      <c r="N88" s="169">
        <f>'AEO T36 Pipelines 2022 Raw'!Q70</f>
        <v>5.509296</v>
      </c>
      <c r="O88" s="169">
        <f>'AEO T36 Pipelines 2022 Raw'!R70</f>
        <v>5.4755770000000004</v>
      </c>
      <c r="P88" s="169">
        <f>'AEO T36 Pipelines 2022 Raw'!S70</f>
        <v>5.4487030000000001</v>
      </c>
      <c r="Q88" s="169">
        <f>'AEO T36 Pipelines 2022 Raw'!T70</f>
        <v>5.4246350000000003</v>
      </c>
      <c r="R88" s="169">
        <f>'AEO T36 Pipelines 2022 Raw'!U70</f>
        <v>5.4080599999999999</v>
      </c>
      <c r="S88" s="169">
        <f>'AEO T36 Pipelines 2022 Raw'!V70</f>
        <v>5.4067959999999999</v>
      </c>
      <c r="T88" s="169">
        <f>'AEO T36 Pipelines 2022 Raw'!W70</f>
        <v>5.4025069999999999</v>
      </c>
      <c r="U88" s="169">
        <f>'AEO T36 Pipelines 2022 Raw'!X70</f>
        <v>5.3761910000000004</v>
      </c>
      <c r="V88" s="169">
        <f>'AEO T36 Pipelines 2022 Raw'!Y70</f>
        <v>5.3494789999999997</v>
      </c>
      <c r="W88" s="169">
        <f>'AEO T36 Pipelines 2022 Raw'!Z70</f>
        <v>5.3187119999999997</v>
      </c>
      <c r="X88" s="169">
        <f>'AEO T36 Pipelines 2022 Raw'!AA70</f>
        <v>5.2862179999999999</v>
      </c>
      <c r="Y88" s="169">
        <f>'AEO T36 Pipelines 2022 Raw'!AB70</f>
        <v>5.2530749999999999</v>
      </c>
      <c r="Z88" s="169">
        <f>'AEO T36 Pipelines 2022 Raw'!AC70</f>
        <v>5.2193740000000002</v>
      </c>
      <c r="AA88" s="169">
        <f>'AEO T36 Pipelines 2022 Raw'!AD70</f>
        <v>5.185702</v>
      </c>
      <c r="AB88" s="169">
        <f>'AEO T36 Pipelines 2022 Raw'!AE70</f>
        <v>5.1522420000000002</v>
      </c>
      <c r="AC88" s="169">
        <f>'AEO T36 Pipelines 2022 Raw'!AF70</f>
        <v>5.117534</v>
      </c>
      <c r="AD88" s="169">
        <f>'AEO T36 Pipelines 2022 Raw'!AG70</f>
        <v>5.0818890000000003</v>
      </c>
      <c r="AE88" s="169">
        <f>'AEO T36 Pipelines 2022 Raw'!AH70</f>
        <v>5.0453640000000002</v>
      </c>
      <c r="AF88" s="169">
        <f>'AEO T36 Pipelines 2022 Raw'!AI70</f>
        <v>5.0084960000000001</v>
      </c>
      <c r="AG88" s="256">
        <f>'AEO T36 Pipelines 2022 Raw'!AJ70</f>
        <v>3.0000000000000001E-3</v>
      </c>
    </row>
    <row r="89" spans="1:33" ht="15" customHeight="1" x14ac:dyDescent="0.25">
      <c r="A89" s="38" t="s">
        <v>357</v>
      </c>
      <c r="B89" s="163" t="s">
        <v>335</v>
      </c>
      <c r="C89" s="169">
        <f>'AEO T36 Pipelines 2022 Raw'!F71</f>
        <v>0</v>
      </c>
      <c r="D89" s="169">
        <f>'AEO T36 Pipelines 2022 Raw'!G71</f>
        <v>0</v>
      </c>
      <c r="E89" s="169">
        <f>'AEO T36 Pipelines 2022 Raw'!H71</f>
        <v>0</v>
      </c>
      <c r="F89" s="169">
        <f>'AEO T36 Pipelines 2022 Raw'!I71</f>
        <v>0</v>
      </c>
      <c r="G89" s="169">
        <f>'AEO T36 Pipelines 2022 Raw'!J71</f>
        <v>0</v>
      </c>
      <c r="H89" s="169">
        <f>'AEO T36 Pipelines 2022 Raw'!K71</f>
        <v>0</v>
      </c>
      <c r="I89" s="169">
        <f>'AEO T36 Pipelines 2022 Raw'!L71</f>
        <v>0</v>
      </c>
      <c r="J89" s="169">
        <f>'AEO T36 Pipelines 2022 Raw'!M71</f>
        <v>0</v>
      </c>
      <c r="K89" s="169">
        <f>'AEO T36 Pipelines 2022 Raw'!N71</f>
        <v>0</v>
      </c>
      <c r="L89" s="169">
        <f>'AEO T36 Pipelines 2022 Raw'!O71</f>
        <v>0</v>
      </c>
      <c r="M89" s="169">
        <f>'AEO T36 Pipelines 2022 Raw'!P71</f>
        <v>0</v>
      </c>
      <c r="N89" s="169">
        <f>'AEO T36 Pipelines 2022 Raw'!Q71</f>
        <v>0</v>
      </c>
      <c r="O89" s="169">
        <f>'AEO T36 Pipelines 2022 Raw'!R71</f>
        <v>0</v>
      </c>
      <c r="P89" s="169">
        <f>'AEO T36 Pipelines 2022 Raw'!S71</f>
        <v>0</v>
      </c>
      <c r="Q89" s="169">
        <f>'AEO T36 Pipelines 2022 Raw'!T71</f>
        <v>0</v>
      </c>
      <c r="R89" s="169">
        <f>'AEO T36 Pipelines 2022 Raw'!U71</f>
        <v>0</v>
      </c>
      <c r="S89" s="169">
        <f>'AEO T36 Pipelines 2022 Raw'!V71</f>
        <v>0</v>
      </c>
      <c r="T89" s="169">
        <f>'AEO T36 Pipelines 2022 Raw'!W71</f>
        <v>0</v>
      </c>
      <c r="U89" s="169">
        <f>'AEO T36 Pipelines 2022 Raw'!X71</f>
        <v>0</v>
      </c>
      <c r="V89" s="169">
        <f>'AEO T36 Pipelines 2022 Raw'!Y71</f>
        <v>0</v>
      </c>
      <c r="W89" s="169">
        <f>'AEO T36 Pipelines 2022 Raw'!Z71</f>
        <v>0</v>
      </c>
      <c r="X89" s="169">
        <f>'AEO T36 Pipelines 2022 Raw'!AA71</f>
        <v>0</v>
      </c>
      <c r="Y89" s="169">
        <f>'AEO T36 Pipelines 2022 Raw'!AB71</f>
        <v>0</v>
      </c>
      <c r="Z89" s="169">
        <f>'AEO T36 Pipelines 2022 Raw'!AC71</f>
        <v>0</v>
      </c>
      <c r="AA89" s="169">
        <f>'AEO T36 Pipelines 2022 Raw'!AD71</f>
        <v>0</v>
      </c>
      <c r="AB89" s="169">
        <f>'AEO T36 Pipelines 2022 Raw'!AE71</f>
        <v>0</v>
      </c>
      <c r="AC89" s="169">
        <f>'AEO T36 Pipelines 2022 Raw'!AF71</f>
        <v>0</v>
      </c>
      <c r="AD89" s="169">
        <f>'AEO T36 Pipelines 2022 Raw'!AG71</f>
        <v>0</v>
      </c>
      <c r="AE89" s="169">
        <f>'AEO T36 Pipelines 2022 Raw'!AH71</f>
        <v>0</v>
      </c>
      <c r="AF89" s="169">
        <f>'AEO T36 Pipelines 2022 Raw'!AI71</f>
        <v>0</v>
      </c>
      <c r="AG89" s="256" t="str">
        <f>'AEO T36 Pipelines 2022 Raw'!AJ71</f>
        <v>- -</v>
      </c>
    </row>
    <row r="90" spans="1:33" ht="15" customHeight="1" x14ac:dyDescent="0.25">
      <c r="A90" s="38" t="s">
        <v>358</v>
      </c>
      <c r="B90" s="163" t="s">
        <v>337</v>
      </c>
      <c r="C90" s="169">
        <f>'AEO T36 Pipelines 2022 Raw'!F72</f>
        <v>66.868446000000006</v>
      </c>
      <c r="D90" s="169">
        <f>'AEO T36 Pipelines 2022 Raw'!G72</f>
        <v>79.684151</v>
      </c>
      <c r="E90" s="169">
        <f>'AEO T36 Pipelines 2022 Raw'!H72</f>
        <v>84.079987000000003</v>
      </c>
      <c r="F90" s="169">
        <f>'AEO T36 Pipelines 2022 Raw'!I72</f>
        <v>85.195198000000005</v>
      </c>
      <c r="G90" s="169">
        <f>'AEO T36 Pipelines 2022 Raw'!J72</f>
        <v>85.205710999999994</v>
      </c>
      <c r="H90" s="169">
        <f>'AEO T36 Pipelines 2022 Raw'!K72</f>
        <v>84.724472000000006</v>
      </c>
      <c r="I90" s="169">
        <f>'AEO T36 Pipelines 2022 Raw'!L72</f>
        <v>84.069526999999994</v>
      </c>
      <c r="J90" s="169">
        <f>'AEO T36 Pipelines 2022 Raw'!M72</f>
        <v>83.420165999999995</v>
      </c>
      <c r="K90" s="169">
        <f>'AEO T36 Pipelines 2022 Raw'!N72</f>
        <v>82.771552999999997</v>
      </c>
      <c r="L90" s="169">
        <f>'AEO T36 Pipelines 2022 Raw'!O72</f>
        <v>82.109200000000001</v>
      </c>
      <c r="M90" s="169">
        <f>'AEO T36 Pipelines 2022 Raw'!P72</f>
        <v>81.442466999999994</v>
      </c>
      <c r="N90" s="169">
        <f>'AEO T36 Pipelines 2022 Raw'!Q72</f>
        <v>80.839088000000004</v>
      </c>
      <c r="O90" s="169">
        <f>'AEO T36 Pipelines 2022 Raw'!R72</f>
        <v>80.329909999999998</v>
      </c>
      <c r="P90" s="169">
        <f>'AEO T36 Pipelines 2022 Raw'!S72</f>
        <v>79.921242000000007</v>
      </c>
      <c r="Q90" s="169">
        <f>'AEO T36 Pipelines 2022 Raw'!T72</f>
        <v>79.553916999999998</v>
      </c>
      <c r="R90" s="169">
        <f>'AEO T36 Pipelines 2022 Raw'!U72</f>
        <v>79.296088999999995</v>
      </c>
      <c r="S90" s="169">
        <f>'AEO T36 Pipelines 2022 Raw'!V72</f>
        <v>79.262198999999995</v>
      </c>
      <c r="T90" s="169">
        <f>'AEO T36 Pipelines 2022 Raw'!W72</f>
        <v>79.183548000000002</v>
      </c>
      <c r="U90" s="169">
        <f>'AEO T36 Pipelines 2022 Raw'!X72</f>
        <v>78.781882999999993</v>
      </c>
      <c r="V90" s="169">
        <f>'AEO T36 Pipelines 2022 Raw'!Y72</f>
        <v>78.373795000000001</v>
      </c>
      <c r="W90" s="169">
        <f>'AEO T36 Pipelines 2022 Raw'!Z72</f>
        <v>77.905974999999998</v>
      </c>
      <c r="X90" s="169">
        <f>'AEO T36 Pipelines 2022 Raw'!AA72</f>
        <v>77.412612999999993</v>
      </c>
      <c r="Y90" s="169">
        <f>'AEO T36 Pipelines 2022 Raw'!AB72</f>
        <v>76.908874999999995</v>
      </c>
      <c r="Z90" s="169">
        <f>'AEO T36 Pipelines 2022 Raw'!AC72</f>
        <v>76.396163999999999</v>
      </c>
      <c r="AA90" s="169">
        <f>'AEO T36 Pipelines 2022 Raw'!AD72</f>
        <v>75.883728000000005</v>
      </c>
      <c r="AB90" s="169">
        <f>'AEO T36 Pipelines 2022 Raw'!AE72</f>
        <v>75.373856000000004</v>
      </c>
      <c r="AC90" s="169">
        <f>'AEO T36 Pipelines 2022 Raw'!AF72</f>
        <v>74.845817999999994</v>
      </c>
      <c r="AD90" s="169">
        <f>'AEO T36 Pipelines 2022 Raw'!AG72</f>
        <v>74.304291000000006</v>
      </c>
      <c r="AE90" s="169">
        <f>'AEO T36 Pipelines 2022 Raw'!AH72</f>
        <v>73.749793999999994</v>
      </c>
      <c r="AF90" s="169">
        <f>'AEO T36 Pipelines 2022 Raw'!AI72</f>
        <v>73.190712000000005</v>
      </c>
      <c r="AG90" s="256">
        <f>'AEO T36 Pipelines 2022 Raw'!AJ72</f>
        <v>3.0000000000000001E-3</v>
      </c>
    </row>
    <row r="91" spans="1:33" ht="15" customHeight="1" x14ac:dyDescent="0.25">
      <c r="A91" s="38" t="s">
        <v>359</v>
      </c>
      <c r="B91" s="163" t="s">
        <v>339</v>
      </c>
      <c r="C91" s="169">
        <f>'AEO T36 Pipelines 2022 Raw'!F73</f>
        <v>0.87020200000000003</v>
      </c>
      <c r="D91" s="169">
        <f>'AEO T36 Pipelines 2022 Raw'!G73</f>
        <v>1.0493619999999999</v>
      </c>
      <c r="E91" s="169">
        <f>'AEO T36 Pipelines 2022 Raw'!H73</f>
        <v>1.119324</v>
      </c>
      <c r="F91" s="169">
        <f>'AEO T36 Pipelines 2022 Raw'!I73</f>
        <v>1.1499900000000001</v>
      </c>
      <c r="G91" s="169">
        <f>'AEO T36 Pipelines 2022 Raw'!J73</f>
        <v>1.167044</v>
      </c>
      <c r="H91" s="169">
        <f>'AEO T36 Pipelines 2022 Raw'!K73</f>
        <v>1.1776949999999999</v>
      </c>
      <c r="I91" s="169">
        <f>'AEO T36 Pipelines 2022 Raw'!L73</f>
        <v>1.1862090000000001</v>
      </c>
      <c r="J91" s="169">
        <f>'AEO T36 Pipelines 2022 Raw'!M73</f>
        <v>1.19482</v>
      </c>
      <c r="K91" s="169">
        <f>'AEO T36 Pipelines 2022 Raw'!N73</f>
        <v>1.2033750000000001</v>
      </c>
      <c r="L91" s="169">
        <f>'AEO T36 Pipelines 2022 Raw'!O73</f>
        <v>1.2114279999999999</v>
      </c>
      <c r="M91" s="169">
        <f>'AEO T36 Pipelines 2022 Raw'!P73</f>
        <v>1.219713</v>
      </c>
      <c r="N91" s="169">
        <f>'AEO T36 Pipelines 2022 Raw'!Q73</f>
        <v>1.225241</v>
      </c>
      <c r="O91" s="169">
        <f>'AEO T36 Pipelines 2022 Raw'!R73</f>
        <v>1.232151</v>
      </c>
      <c r="P91" s="169">
        <f>'AEO T36 Pipelines 2022 Raw'!S73</f>
        <v>1.240502</v>
      </c>
      <c r="Q91" s="169">
        <f>'AEO T36 Pipelines 2022 Raw'!T73</f>
        <v>1.2493190000000001</v>
      </c>
      <c r="R91" s="169">
        <f>'AEO T36 Pipelines 2022 Raw'!U73</f>
        <v>1.2602599999999999</v>
      </c>
      <c r="S91" s="169">
        <f>'AEO T36 Pipelines 2022 Raw'!V73</f>
        <v>1.2753319999999999</v>
      </c>
      <c r="T91" s="169">
        <f>'AEO T36 Pipelines 2022 Raw'!W73</f>
        <v>1.2900860000000001</v>
      </c>
      <c r="U91" s="169">
        <f>'AEO T36 Pipelines 2022 Raw'!X73</f>
        <v>1.299763</v>
      </c>
      <c r="V91" s="169">
        <f>'AEO T36 Pipelines 2022 Raw'!Y73</f>
        <v>1.3099609999999999</v>
      </c>
      <c r="W91" s="169">
        <f>'AEO T36 Pipelines 2022 Raw'!Z73</f>
        <v>1.3194779999999999</v>
      </c>
      <c r="X91" s="169">
        <f>'AEO T36 Pipelines 2022 Raw'!AA73</f>
        <v>1.3288230000000001</v>
      </c>
      <c r="Y91" s="169">
        <f>'AEO T36 Pipelines 2022 Raw'!AB73</f>
        <v>1.338883</v>
      </c>
      <c r="Z91" s="169">
        <f>'AEO T36 Pipelines 2022 Raw'!AC73</f>
        <v>1.3495919999999999</v>
      </c>
      <c r="AA91" s="169">
        <f>'AEO T36 Pipelines 2022 Raw'!AD73</f>
        <v>1.3604689999999999</v>
      </c>
      <c r="AB91" s="169">
        <f>'AEO T36 Pipelines 2022 Raw'!AE73</f>
        <v>1.3719239999999999</v>
      </c>
      <c r="AC91" s="169">
        <f>'AEO T36 Pipelines 2022 Raw'!AF73</f>
        <v>1.382973</v>
      </c>
      <c r="AD91" s="169">
        <f>'AEO T36 Pipelines 2022 Raw'!AG73</f>
        <v>1.3935500000000001</v>
      </c>
      <c r="AE91" s="169">
        <f>'AEO T36 Pipelines 2022 Raw'!AH73</f>
        <v>1.403972</v>
      </c>
      <c r="AF91" s="169">
        <f>'AEO T36 Pipelines 2022 Raw'!AI73</f>
        <v>1.413888</v>
      </c>
      <c r="AG91" s="256">
        <f>'AEO T36 Pipelines 2022 Raw'!AJ73</f>
        <v>1.7000000000000001E-2</v>
      </c>
    </row>
    <row r="92" spans="1:33" ht="15" customHeight="1" x14ac:dyDescent="0.25">
      <c r="A92" s="38" t="s">
        <v>360</v>
      </c>
      <c r="B92" s="163" t="s">
        <v>60</v>
      </c>
      <c r="C92" s="169">
        <f>'AEO T36 Pipelines 2022 Raw'!F74</f>
        <v>3.718048</v>
      </c>
      <c r="D92" s="169">
        <f>'AEO T36 Pipelines 2022 Raw'!G74</f>
        <v>4.4313130000000003</v>
      </c>
      <c r="E92" s="169">
        <f>'AEO T36 Pipelines 2022 Raw'!H74</f>
        <v>4.6764320000000001</v>
      </c>
      <c r="F92" s="169">
        <f>'AEO T36 Pipelines 2022 Raw'!I74</f>
        <v>4.7393270000000003</v>
      </c>
      <c r="G92" s="169">
        <f>'AEO T36 Pipelines 2022 Raw'!J74</f>
        <v>4.7408400000000004</v>
      </c>
      <c r="H92" s="169">
        <f>'AEO T36 Pipelines 2022 Raw'!K74</f>
        <v>4.7150109999999996</v>
      </c>
      <c r="I92" s="169">
        <f>'AEO T36 Pipelines 2022 Raw'!L74</f>
        <v>4.6795289999999996</v>
      </c>
      <c r="J92" s="169">
        <f>'AEO T36 Pipelines 2022 Raw'!M74</f>
        <v>4.6443589999999997</v>
      </c>
      <c r="K92" s="169">
        <f>'AEO T36 Pipelines 2022 Raw'!N74</f>
        <v>4.6092269999999997</v>
      </c>
      <c r="L92" s="169">
        <f>'AEO T36 Pipelines 2022 Raw'!O74</f>
        <v>4.5733139999999999</v>
      </c>
      <c r="M92" s="169">
        <f>'AEO T36 Pipelines 2022 Raw'!P74</f>
        <v>4.5371740000000003</v>
      </c>
      <c r="N92" s="169">
        <f>'AEO T36 Pipelines 2022 Raw'!Q74</f>
        <v>4.5043579999999999</v>
      </c>
      <c r="O92" s="169">
        <f>'AEO T36 Pipelines 2022 Raw'!R74</f>
        <v>4.4767890000000001</v>
      </c>
      <c r="P92" s="169">
        <f>'AEO T36 Pipelines 2022 Raw'!S74</f>
        <v>4.4548170000000002</v>
      </c>
      <c r="Q92" s="169">
        <f>'AEO T36 Pipelines 2022 Raw'!T74</f>
        <v>4.4351399999999996</v>
      </c>
      <c r="R92" s="169">
        <f>'AEO T36 Pipelines 2022 Raw'!U74</f>
        <v>4.4215879999999999</v>
      </c>
      <c r="S92" s="169">
        <f>'AEO T36 Pipelines 2022 Raw'!V74</f>
        <v>4.4205550000000002</v>
      </c>
      <c r="T92" s="169">
        <f>'AEO T36 Pipelines 2022 Raw'!W74</f>
        <v>4.4170480000000003</v>
      </c>
      <c r="U92" s="169">
        <f>'AEO T36 Pipelines 2022 Raw'!X74</f>
        <v>4.3955320000000002</v>
      </c>
      <c r="V92" s="169">
        <f>'AEO T36 Pipelines 2022 Raw'!Y74</f>
        <v>4.3736930000000003</v>
      </c>
      <c r="W92" s="169">
        <f>'AEO T36 Pipelines 2022 Raw'!Z74</f>
        <v>4.3485379999999996</v>
      </c>
      <c r="X92" s="169">
        <f>'AEO T36 Pipelines 2022 Raw'!AA74</f>
        <v>4.3219709999999996</v>
      </c>
      <c r="Y92" s="169">
        <f>'AEO T36 Pipelines 2022 Raw'!AB74</f>
        <v>4.2948740000000001</v>
      </c>
      <c r="Z92" s="169">
        <f>'AEO T36 Pipelines 2022 Raw'!AC74</f>
        <v>4.2673199999999998</v>
      </c>
      <c r="AA92" s="169">
        <f>'AEO T36 Pipelines 2022 Raw'!AD74</f>
        <v>4.239789</v>
      </c>
      <c r="AB92" s="169">
        <f>'AEO T36 Pipelines 2022 Raw'!AE74</f>
        <v>4.2124329999999999</v>
      </c>
      <c r="AC92" s="169">
        <f>'AEO T36 Pipelines 2022 Raw'!AF74</f>
        <v>4.184056</v>
      </c>
      <c r="AD92" s="169">
        <f>'AEO T36 Pipelines 2022 Raw'!AG74</f>
        <v>4.1549129999999996</v>
      </c>
      <c r="AE92" s="169">
        <f>'AEO T36 Pipelines 2022 Raw'!AH74</f>
        <v>4.125051</v>
      </c>
      <c r="AF92" s="169">
        <f>'AEO T36 Pipelines 2022 Raw'!AI74</f>
        <v>4.0949080000000002</v>
      </c>
      <c r="AG92" s="256">
        <f>'AEO T36 Pipelines 2022 Raw'!AJ74</f>
        <v>3.0000000000000001E-3</v>
      </c>
    </row>
    <row r="93" spans="1:33" ht="15" customHeight="1" x14ac:dyDescent="0.25">
      <c r="A93" s="38" t="s">
        <v>361</v>
      </c>
      <c r="B93" s="163" t="s">
        <v>342</v>
      </c>
      <c r="C93" s="169">
        <f>'AEO T36 Pipelines 2022 Raw'!F75</f>
        <v>0</v>
      </c>
      <c r="D93" s="169">
        <f>'AEO T36 Pipelines 2022 Raw'!G75</f>
        <v>0</v>
      </c>
      <c r="E93" s="169">
        <f>'AEO T36 Pipelines 2022 Raw'!H75</f>
        <v>0</v>
      </c>
      <c r="F93" s="169">
        <f>'AEO T36 Pipelines 2022 Raw'!I75</f>
        <v>0</v>
      </c>
      <c r="G93" s="169">
        <f>'AEO T36 Pipelines 2022 Raw'!J75</f>
        <v>0</v>
      </c>
      <c r="H93" s="169">
        <f>'AEO T36 Pipelines 2022 Raw'!K75</f>
        <v>0</v>
      </c>
      <c r="I93" s="169">
        <f>'AEO T36 Pipelines 2022 Raw'!L75</f>
        <v>0</v>
      </c>
      <c r="J93" s="169">
        <f>'AEO T36 Pipelines 2022 Raw'!M75</f>
        <v>0</v>
      </c>
      <c r="K93" s="169">
        <f>'AEO T36 Pipelines 2022 Raw'!N75</f>
        <v>0</v>
      </c>
      <c r="L93" s="169">
        <f>'AEO T36 Pipelines 2022 Raw'!O75</f>
        <v>0</v>
      </c>
      <c r="M93" s="169">
        <f>'AEO T36 Pipelines 2022 Raw'!P75</f>
        <v>0</v>
      </c>
      <c r="N93" s="169">
        <f>'AEO T36 Pipelines 2022 Raw'!Q75</f>
        <v>0</v>
      </c>
      <c r="O93" s="169">
        <f>'AEO T36 Pipelines 2022 Raw'!R75</f>
        <v>0</v>
      </c>
      <c r="P93" s="169">
        <f>'AEO T36 Pipelines 2022 Raw'!S75</f>
        <v>0</v>
      </c>
      <c r="Q93" s="169">
        <f>'AEO T36 Pipelines 2022 Raw'!T75</f>
        <v>0</v>
      </c>
      <c r="R93" s="169">
        <f>'AEO T36 Pipelines 2022 Raw'!U75</f>
        <v>0</v>
      </c>
      <c r="S93" s="169">
        <f>'AEO T36 Pipelines 2022 Raw'!V75</f>
        <v>0</v>
      </c>
      <c r="T93" s="169">
        <f>'AEO T36 Pipelines 2022 Raw'!W75</f>
        <v>0</v>
      </c>
      <c r="U93" s="169">
        <f>'AEO T36 Pipelines 2022 Raw'!X75</f>
        <v>0</v>
      </c>
      <c r="V93" s="169">
        <f>'AEO T36 Pipelines 2022 Raw'!Y75</f>
        <v>0</v>
      </c>
      <c r="W93" s="169">
        <f>'AEO T36 Pipelines 2022 Raw'!Z75</f>
        <v>0</v>
      </c>
      <c r="X93" s="169">
        <f>'AEO T36 Pipelines 2022 Raw'!AA75</f>
        <v>0</v>
      </c>
      <c r="Y93" s="169">
        <f>'AEO T36 Pipelines 2022 Raw'!AB75</f>
        <v>0</v>
      </c>
      <c r="Z93" s="169">
        <f>'AEO T36 Pipelines 2022 Raw'!AC75</f>
        <v>0</v>
      </c>
      <c r="AA93" s="169">
        <f>'AEO T36 Pipelines 2022 Raw'!AD75</f>
        <v>0</v>
      </c>
      <c r="AB93" s="169">
        <f>'AEO T36 Pipelines 2022 Raw'!AE75</f>
        <v>0</v>
      </c>
      <c r="AC93" s="169">
        <f>'AEO T36 Pipelines 2022 Raw'!AF75</f>
        <v>0</v>
      </c>
      <c r="AD93" s="169">
        <f>'AEO T36 Pipelines 2022 Raw'!AG75</f>
        <v>0</v>
      </c>
      <c r="AE93" s="169">
        <f>'AEO T36 Pipelines 2022 Raw'!AH75</f>
        <v>0</v>
      </c>
      <c r="AF93" s="169">
        <f>'AEO T36 Pipelines 2022 Raw'!AI75</f>
        <v>0</v>
      </c>
      <c r="AG93" s="256" t="str">
        <f>'AEO T36 Pipelines 2022 Raw'!AJ75</f>
        <v>- -</v>
      </c>
    </row>
    <row r="94" spans="1:33" ht="15" customHeight="1" x14ac:dyDescent="0.25">
      <c r="A94" s="38" t="s">
        <v>362</v>
      </c>
      <c r="B94" s="163" t="s">
        <v>344</v>
      </c>
      <c r="C94" s="169">
        <f>'AEO T36 Pipelines 2022 Raw'!F76</f>
        <v>0</v>
      </c>
      <c r="D94" s="169">
        <f>'AEO T36 Pipelines 2022 Raw'!G76</f>
        <v>0</v>
      </c>
      <c r="E94" s="169">
        <f>'AEO T36 Pipelines 2022 Raw'!H76</f>
        <v>0</v>
      </c>
      <c r="F94" s="169">
        <f>'AEO T36 Pipelines 2022 Raw'!I76</f>
        <v>0</v>
      </c>
      <c r="G94" s="169">
        <f>'AEO T36 Pipelines 2022 Raw'!J76</f>
        <v>0</v>
      </c>
      <c r="H94" s="169">
        <f>'AEO T36 Pipelines 2022 Raw'!K76</f>
        <v>0</v>
      </c>
      <c r="I94" s="169">
        <f>'AEO T36 Pipelines 2022 Raw'!L76</f>
        <v>0</v>
      </c>
      <c r="J94" s="169">
        <f>'AEO T36 Pipelines 2022 Raw'!M76</f>
        <v>0</v>
      </c>
      <c r="K94" s="169">
        <f>'AEO T36 Pipelines 2022 Raw'!N76</f>
        <v>0</v>
      </c>
      <c r="L94" s="169">
        <f>'AEO T36 Pipelines 2022 Raw'!O76</f>
        <v>0</v>
      </c>
      <c r="M94" s="169">
        <f>'AEO T36 Pipelines 2022 Raw'!P76</f>
        <v>0</v>
      </c>
      <c r="N94" s="169">
        <f>'AEO T36 Pipelines 2022 Raw'!Q76</f>
        <v>0</v>
      </c>
      <c r="O94" s="169">
        <f>'AEO T36 Pipelines 2022 Raw'!R76</f>
        <v>0</v>
      </c>
      <c r="P94" s="169">
        <f>'AEO T36 Pipelines 2022 Raw'!S76</f>
        <v>0</v>
      </c>
      <c r="Q94" s="169">
        <f>'AEO T36 Pipelines 2022 Raw'!T76</f>
        <v>0</v>
      </c>
      <c r="R94" s="169">
        <f>'AEO T36 Pipelines 2022 Raw'!U76</f>
        <v>0</v>
      </c>
      <c r="S94" s="169">
        <f>'AEO T36 Pipelines 2022 Raw'!V76</f>
        <v>0</v>
      </c>
      <c r="T94" s="169">
        <f>'AEO T36 Pipelines 2022 Raw'!W76</f>
        <v>0</v>
      </c>
      <c r="U94" s="169">
        <f>'AEO T36 Pipelines 2022 Raw'!X76</f>
        <v>0</v>
      </c>
      <c r="V94" s="169">
        <f>'AEO T36 Pipelines 2022 Raw'!Y76</f>
        <v>0</v>
      </c>
      <c r="W94" s="169">
        <f>'AEO T36 Pipelines 2022 Raw'!Z76</f>
        <v>0</v>
      </c>
      <c r="X94" s="169">
        <f>'AEO T36 Pipelines 2022 Raw'!AA76</f>
        <v>0</v>
      </c>
      <c r="Y94" s="169">
        <f>'AEO T36 Pipelines 2022 Raw'!AB76</f>
        <v>0</v>
      </c>
      <c r="Z94" s="169">
        <f>'AEO T36 Pipelines 2022 Raw'!AC76</f>
        <v>0</v>
      </c>
      <c r="AA94" s="169">
        <f>'AEO T36 Pipelines 2022 Raw'!AD76</f>
        <v>0</v>
      </c>
      <c r="AB94" s="169">
        <f>'AEO T36 Pipelines 2022 Raw'!AE76</f>
        <v>0</v>
      </c>
      <c r="AC94" s="169">
        <f>'AEO T36 Pipelines 2022 Raw'!AF76</f>
        <v>0</v>
      </c>
      <c r="AD94" s="169">
        <f>'AEO T36 Pipelines 2022 Raw'!AG76</f>
        <v>0</v>
      </c>
      <c r="AE94" s="169">
        <f>'AEO T36 Pipelines 2022 Raw'!AH76</f>
        <v>0</v>
      </c>
      <c r="AF94" s="169">
        <f>'AEO T36 Pipelines 2022 Raw'!AI76</f>
        <v>0</v>
      </c>
      <c r="AG94" s="256" t="str">
        <f>'AEO T36 Pipelines 2022 Raw'!AJ76</f>
        <v>- -</v>
      </c>
    </row>
    <row r="95" spans="1:33" ht="15" customHeight="1" x14ac:dyDescent="0.25">
      <c r="A95" s="38" t="s">
        <v>363</v>
      </c>
      <c r="B95" s="162" t="s">
        <v>364</v>
      </c>
      <c r="C95" s="232">
        <f>'AEO T36 Pipelines 2022 Raw'!F77</f>
        <v>35.314121</v>
      </c>
      <c r="D95" s="232">
        <f>'AEO T36 Pipelines 2022 Raw'!G77</f>
        <v>39.019089000000001</v>
      </c>
      <c r="E95" s="232">
        <f>'AEO T36 Pipelines 2022 Raw'!H77</f>
        <v>42.028416</v>
      </c>
      <c r="F95" s="232">
        <f>'AEO T36 Pipelines 2022 Raw'!I77</f>
        <v>44.429180000000002</v>
      </c>
      <c r="G95" s="232">
        <f>'AEO T36 Pipelines 2022 Raw'!J77</f>
        <v>46.198498000000001</v>
      </c>
      <c r="H95" s="232">
        <f>'AEO T36 Pipelines 2022 Raw'!K77</f>
        <v>47.578662999999999</v>
      </c>
      <c r="I95" s="232">
        <f>'AEO T36 Pipelines 2022 Raw'!L77</f>
        <v>48.658957999999998</v>
      </c>
      <c r="J95" s="232">
        <f>'AEO T36 Pipelines 2022 Raw'!M77</f>
        <v>49.613807999999999</v>
      </c>
      <c r="K95" s="232">
        <f>'AEO T36 Pipelines 2022 Raw'!N77</f>
        <v>50.433487</v>
      </c>
      <c r="L95" s="232">
        <f>'AEO T36 Pipelines 2022 Raw'!O77</f>
        <v>51.299540999999998</v>
      </c>
      <c r="M95" s="232">
        <f>'AEO T36 Pipelines 2022 Raw'!P77</f>
        <v>52.026024</v>
      </c>
      <c r="N95" s="232">
        <f>'AEO T36 Pipelines 2022 Raw'!Q77</f>
        <v>53.005603999999998</v>
      </c>
      <c r="O95" s="232">
        <f>'AEO T36 Pipelines 2022 Raw'!R77</f>
        <v>53.743752000000001</v>
      </c>
      <c r="P95" s="232">
        <f>'AEO T36 Pipelines 2022 Raw'!S77</f>
        <v>54.263027000000001</v>
      </c>
      <c r="Q95" s="232">
        <f>'AEO T36 Pipelines 2022 Raw'!T77</f>
        <v>54.699905000000001</v>
      </c>
      <c r="R95" s="232">
        <f>'AEO T36 Pipelines 2022 Raw'!U77</f>
        <v>55.121367999999997</v>
      </c>
      <c r="S95" s="232">
        <f>'AEO T36 Pipelines 2022 Raw'!V77</f>
        <v>55.597144999999998</v>
      </c>
      <c r="T95" s="232">
        <f>'AEO T36 Pipelines 2022 Raw'!W77</f>
        <v>56.099808000000003</v>
      </c>
      <c r="U95" s="232">
        <f>'AEO T36 Pipelines 2022 Raw'!X77</f>
        <v>56.587775999999998</v>
      </c>
      <c r="V95" s="232">
        <f>'AEO T36 Pipelines 2022 Raw'!Y77</f>
        <v>57.243800999999998</v>
      </c>
      <c r="W95" s="232">
        <f>'AEO T36 Pipelines 2022 Raw'!Z77</f>
        <v>57.751842000000003</v>
      </c>
      <c r="X95" s="232">
        <f>'AEO T36 Pipelines 2022 Raw'!AA77</f>
        <v>58.300919</v>
      </c>
      <c r="Y95" s="232">
        <f>'AEO T36 Pipelines 2022 Raw'!AB77</f>
        <v>58.858809999999998</v>
      </c>
      <c r="Z95" s="232">
        <f>'AEO T36 Pipelines 2022 Raw'!AC77</f>
        <v>59.385776999999997</v>
      </c>
      <c r="AA95" s="232">
        <f>'AEO T36 Pipelines 2022 Raw'!AD77</f>
        <v>59.993473000000002</v>
      </c>
      <c r="AB95" s="232">
        <f>'AEO T36 Pipelines 2022 Raw'!AE77</f>
        <v>60.713799000000002</v>
      </c>
      <c r="AC95" s="232">
        <f>'AEO T36 Pipelines 2022 Raw'!AF77</f>
        <v>61.410468999999999</v>
      </c>
      <c r="AD95" s="232">
        <f>'AEO T36 Pipelines 2022 Raw'!AG77</f>
        <v>62.034767000000002</v>
      </c>
      <c r="AE95" s="232">
        <f>'AEO T36 Pipelines 2022 Raw'!AH77</f>
        <v>62.698760999999998</v>
      </c>
      <c r="AF95" s="232">
        <f>'AEO T36 Pipelines 2022 Raw'!AI77</f>
        <v>63.409408999999997</v>
      </c>
      <c r="AG95" s="254">
        <f>'AEO T36 Pipelines 2022 Raw'!AJ77</f>
        <v>0.02</v>
      </c>
    </row>
    <row r="96" spans="1:33" ht="15" customHeight="1" x14ac:dyDescent="0.25">
      <c r="A96" s="38" t="s">
        <v>365</v>
      </c>
      <c r="B96" s="163" t="s">
        <v>366</v>
      </c>
      <c r="C96" s="169">
        <f>'AEO T36 Pipelines 2022 Raw'!F78</f>
        <v>6.5344540000000002</v>
      </c>
      <c r="D96" s="169">
        <f>'AEO T36 Pipelines 2022 Raw'!G78</f>
        <v>7.6785750000000004</v>
      </c>
      <c r="E96" s="169">
        <f>'AEO T36 Pipelines 2022 Raw'!H78</f>
        <v>8.5713980000000003</v>
      </c>
      <c r="F96" s="169">
        <f>'AEO T36 Pipelines 2022 Raw'!I78</f>
        <v>9.2706470000000003</v>
      </c>
      <c r="G96" s="169">
        <f>'AEO T36 Pipelines 2022 Raw'!J78</f>
        <v>9.8205419999999997</v>
      </c>
      <c r="H96" s="169">
        <f>'AEO T36 Pipelines 2022 Raw'!K78</f>
        <v>10.258274</v>
      </c>
      <c r="I96" s="169">
        <f>'AEO T36 Pipelines 2022 Raw'!L78</f>
        <v>10.610773</v>
      </c>
      <c r="J96" s="169">
        <f>'AEO T36 Pipelines 2022 Raw'!M78</f>
        <v>10.897169999999999</v>
      </c>
      <c r="K96" s="169">
        <f>'AEO T36 Pipelines 2022 Raw'!N78</f>
        <v>11.134333</v>
      </c>
      <c r="L96" s="169">
        <f>'AEO T36 Pipelines 2022 Raw'!O78</f>
        <v>11.334555</v>
      </c>
      <c r="M96" s="169">
        <f>'AEO T36 Pipelines 2022 Raw'!P78</f>
        <v>11.506138999999999</v>
      </c>
      <c r="N96" s="169">
        <f>'AEO T36 Pipelines 2022 Raw'!Q78</f>
        <v>11.653103</v>
      </c>
      <c r="O96" s="169">
        <f>'AEO T36 Pipelines 2022 Raw'!R78</f>
        <v>11.779125000000001</v>
      </c>
      <c r="P96" s="169">
        <f>'AEO T36 Pipelines 2022 Raw'!S78</f>
        <v>11.888125</v>
      </c>
      <c r="Q96" s="169">
        <f>'AEO T36 Pipelines 2022 Raw'!T78</f>
        <v>11.984515</v>
      </c>
      <c r="R96" s="169">
        <f>'AEO T36 Pipelines 2022 Raw'!U78</f>
        <v>12.067968</v>
      </c>
      <c r="S96" s="169">
        <f>'AEO T36 Pipelines 2022 Raw'!V78</f>
        <v>12.136265</v>
      </c>
      <c r="T96" s="169">
        <f>'AEO T36 Pipelines 2022 Raw'!W78</f>
        <v>12.199247</v>
      </c>
      <c r="U96" s="169">
        <f>'AEO T36 Pipelines 2022 Raw'!X78</f>
        <v>12.267393999999999</v>
      </c>
      <c r="V96" s="169">
        <f>'AEO T36 Pipelines 2022 Raw'!Y78</f>
        <v>12.331454000000001</v>
      </c>
      <c r="W96" s="169">
        <f>'AEO T36 Pipelines 2022 Raw'!Z78</f>
        <v>12.394022</v>
      </c>
      <c r="X96" s="169">
        <f>'AEO T36 Pipelines 2022 Raw'!AA78</f>
        <v>12.454836999999999</v>
      </c>
      <c r="Y96" s="169">
        <f>'AEO T36 Pipelines 2022 Raw'!AB78</f>
        <v>12.513719999999999</v>
      </c>
      <c r="Z96" s="169">
        <f>'AEO T36 Pipelines 2022 Raw'!AC78</f>
        <v>12.570817</v>
      </c>
      <c r="AA96" s="169">
        <f>'AEO T36 Pipelines 2022 Raw'!AD78</f>
        <v>12.626192</v>
      </c>
      <c r="AB96" s="169">
        <f>'AEO T36 Pipelines 2022 Raw'!AE78</f>
        <v>12.680126</v>
      </c>
      <c r="AC96" s="169">
        <f>'AEO T36 Pipelines 2022 Raw'!AF78</f>
        <v>12.733771000000001</v>
      </c>
      <c r="AD96" s="169">
        <f>'AEO T36 Pipelines 2022 Raw'!AG78</f>
        <v>12.786973</v>
      </c>
      <c r="AE96" s="169">
        <f>'AEO T36 Pipelines 2022 Raw'!AH78</f>
        <v>12.839748</v>
      </c>
      <c r="AF96" s="169">
        <f>'AEO T36 Pipelines 2022 Raw'!AI78</f>
        <v>12.892039</v>
      </c>
      <c r="AG96" s="256">
        <f>'AEO T36 Pipelines 2022 Raw'!AJ78</f>
        <v>2.4E-2</v>
      </c>
    </row>
    <row r="97" spans="1:33" ht="15" customHeight="1" x14ac:dyDescent="0.25">
      <c r="A97" s="38" t="s">
        <v>367</v>
      </c>
      <c r="B97" s="163" t="s">
        <v>342</v>
      </c>
      <c r="C97" s="169">
        <f>'AEO T36 Pipelines 2022 Raw'!F79</f>
        <v>1.0154570000000001</v>
      </c>
      <c r="D97" s="169">
        <f>'AEO T36 Pipelines 2022 Raw'!G79</f>
        <v>1.193254</v>
      </c>
      <c r="E97" s="169">
        <f>'AEO T36 Pipelines 2022 Raw'!H79</f>
        <v>1.3319989999999999</v>
      </c>
      <c r="F97" s="169">
        <f>'AEO T36 Pipelines 2022 Raw'!I79</f>
        <v>1.4406620000000001</v>
      </c>
      <c r="G97" s="169">
        <f>'AEO T36 Pipelines 2022 Raw'!J79</f>
        <v>1.526116</v>
      </c>
      <c r="H97" s="169">
        <f>'AEO T36 Pipelines 2022 Raw'!K79</f>
        <v>1.5941399999999999</v>
      </c>
      <c r="I97" s="169">
        <f>'AEO T36 Pipelines 2022 Raw'!L79</f>
        <v>1.6489180000000001</v>
      </c>
      <c r="J97" s="169">
        <f>'AEO T36 Pipelines 2022 Raw'!M79</f>
        <v>1.693424</v>
      </c>
      <c r="K97" s="169">
        <f>'AEO T36 Pipelines 2022 Raw'!N79</f>
        <v>1.73028</v>
      </c>
      <c r="L97" s="169">
        <f>'AEO T36 Pipelines 2022 Raw'!O79</f>
        <v>1.761395</v>
      </c>
      <c r="M97" s="169">
        <f>'AEO T36 Pipelines 2022 Raw'!P79</f>
        <v>1.7880579999999999</v>
      </c>
      <c r="N97" s="169">
        <f>'AEO T36 Pipelines 2022 Raw'!Q79</f>
        <v>1.810897</v>
      </c>
      <c r="O97" s="169">
        <f>'AEO T36 Pipelines 2022 Raw'!R79</f>
        <v>1.830481</v>
      </c>
      <c r="P97" s="169">
        <f>'AEO T36 Pipelines 2022 Raw'!S79</f>
        <v>1.8474200000000001</v>
      </c>
      <c r="Q97" s="169">
        <f>'AEO T36 Pipelines 2022 Raw'!T79</f>
        <v>1.862398</v>
      </c>
      <c r="R97" s="169">
        <f>'AEO T36 Pipelines 2022 Raw'!U79</f>
        <v>1.875367</v>
      </c>
      <c r="S97" s="169">
        <f>'AEO T36 Pipelines 2022 Raw'!V79</f>
        <v>1.8859809999999999</v>
      </c>
      <c r="T97" s="169">
        <f>'AEO T36 Pipelines 2022 Raw'!W79</f>
        <v>1.8957679999999999</v>
      </c>
      <c r="U97" s="169">
        <f>'AEO T36 Pipelines 2022 Raw'!X79</f>
        <v>1.906358</v>
      </c>
      <c r="V97" s="169">
        <f>'AEO T36 Pipelines 2022 Raw'!Y79</f>
        <v>1.9163129999999999</v>
      </c>
      <c r="W97" s="169">
        <f>'AEO T36 Pipelines 2022 Raw'!Z79</f>
        <v>1.9260360000000001</v>
      </c>
      <c r="X97" s="169">
        <f>'AEO T36 Pipelines 2022 Raw'!AA79</f>
        <v>1.935487</v>
      </c>
      <c r="Y97" s="169">
        <f>'AEO T36 Pipelines 2022 Raw'!AB79</f>
        <v>1.9446369999999999</v>
      </c>
      <c r="Z97" s="169">
        <f>'AEO T36 Pipelines 2022 Raw'!AC79</f>
        <v>1.9535100000000001</v>
      </c>
      <c r="AA97" s="169">
        <f>'AEO T36 Pipelines 2022 Raw'!AD79</f>
        <v>1.9621150000000001</v>
      </c>
      <c r="AB97" s="169">
        <f>'AEO T36 Pipelines 2022 Raw'!AE79</f>
        <v>1.970496</v>
      </c>
      <c r="AC97" s="169">
        <f>'AEO T36 Pipelines 2022 Raw'!AF79</f>
        <v>1.9788330000000001</v>
      </c>
      <c r="AD97" s="169">
        <f>'AEO T36 Pipelines 2022 Raw'!AG79</f>
        <v>1.987101</v>
      </c>
      <c r="AE97" s="169">
        <f>'AEO T36 Pipelines 2022 Raw'!AH79</f>
        <v>1.9953019999999999</v>
      </c>
      <c r="AF97" s="169">
        <f>'AEO T36 Pipelines 2022 Raw'!AI79</f>
        <v>2.003428</v>
      </c>
      <c r="AG97" s="256">
        <f>'AEO T36 Pipelines 2022 Raw'!AJ79</f>
        <v>2.4E-2</v>
      </c>
    </row>
    <row r="98" spans="1:33" ht="15" customHeight="1" x14ac:dyDescent="0.25">
      <c r="A98" s="38" t="s">
        <v>368</v>
      </c>
      <c r="B98" s="163" t="s">
        <v>369</v>
      </c>
      <c r="C98" s="169">
        <f>'AEO T36 Pipelines 2022 Raw'!F80</f>
        <v>5.5189979999999998</v>
      </c>
      <c r="D98" s="169">
        <f>'AEO T36 Pipelines 2022 Raw'!G80</f>
        <v>6.485322</v>
      </c>
      <c r="E98" s="169">
        <f>'AEO T36 Pipelines 2022 Raw'!H80</f>
        <v>7.2393989999999997</v>
      </c>
      <c r="F98" s="169">
        <f>'AEO T36 Pipelines 2022 Raw'!I80</f>
        <v>7.8299849999999998</v>
      </c>
      <c r="G98" s="169">
        <f>'AEO T36 Pipelines 2022 Raw'!J80</f>
        <v>8.2944259999999996</v>
      </c>
      <c r="H98" s="169">
        <f>'AEO T36 Pipelines 2022 Raw'!K80</f>
        <v>8.6641340000000007</v>
      </c>
      <c r="I98" s="169">
        <f>'AEO T36 Pipelines 2022 Raw'!L80</f>
        <v>8.9618549999999999</v>
      </c>
      <c r="J98" s="169">
        <f>'AEO T36 Pipelines 2022 Raw'!M80</f>
        <v>9.2037460000000006</v>
      </c>
      <c r="K98" s="169">
        <f>'AEO T36 Pipelines 2022 Raw'!N80</f>
        <v>9.4040529999999993</v>
      </c>
      <c r="L98" s="169">
        <f>'AEO T36 Pipelines 2022 Raw'!O80</f>
        <v>9.5731599999999997</v>
      </c>
      <c r="M98" s="169">
        <f>'AEO T36 Pipelines 2022 Raw'!P80</f>
        <v>9.7180809999999997</v>
      </c>
      <c r="N98" s="169">
        <f>'AEO T36 Pipelines 2022 Raw'!Q80</f>
        <v>9.8422059999999991</v>
      </c>
      <c r="O98" s="169">
        <f>'AEO T36 Pipelines 2022 Raw'!R80</f>
        <v>9.9486450000000008</v>
      </c>
      <c r="P98" s="169">
        <f>'AEO T36 Pipelines 2022 Raw'!S80</f>
        <v>10.040706</v>
      </c>
      <c r="Q98" s="169">
        <f>'AEO T36 Pipelines 2022 Raw'!T80</f>
        <v>10.122116999999999</v>
      </c>
      <c r="R98" s="169">
        <f>'AEO T36 Pipelines 2022 Raw'!U80</f>
        <v>10.192601</v>
      </c>
      <c r="S98" s="169">
        <f>'AEO T36 Pipelines 2022 Raw'!V80</f>
        <v>10.250284000000001</v>
      </c>
      <c r="T98" s="169">
        <f>'AEO T36 Pipelines 2022 Raw'!W80</f>
        <v>10.303478999999999</v>
      </c>
      <c r="U98" s="169">
        <f>'AEO T36 Pipelines 2022 Raw'!X80</f>
        <v>10.361036</v>
      </c>
      <c r="V98" s="169">
        <f>'AEO T36 Pipelines 2022 Raw'!Y80</f>
        <v>10.415141</v>
      </c>
      <c r="W98" s="169">
        <f>'AEO T36 Pipelines 2022 Raw'!Z80</f>
        <v>10.467986</v>
      </c>
      <c r="X98" s="169">
        <f>'AEO T36 Pipelines 2022 Raw'!AA80</f>
        <v>10.519349999999999</v>
      </c>
      <c r="Y98" s="169">
        <f>'AEO T36 Pipelines 2022 Raw'!AB80</f>
        <v>10.569082</v>
      </c>
      <c r="Z98" s="169">
        <f>'AEO T36 Pipelines 2022 Raw'!AC80</f>
        <v>10.617307</v>
      </c>
      <c r="AA98" s="169">
        <f>'AEO T36 Pipelines 2022 Raw'!AD80</f>
        <v>10.664077000000001</v>
      </c>
      <c r="AB98" s="169">
        <f>'AEO T36 Pipelines 2022 Raw'!AE80</f>
        <v>10.709630000000001</v>
      </c>
      <c r="AC98" s="169">
        <f>'AEO T36 Pipelines 2022 Raw'!AF80</f>
        <v>10.754937999999999</v>
      </c>
      <c r="AD98" s="169">
        <f>'AEO T36 Pipelines 2022 Raw'!AG80</f>
        <v>10.799872000000001</v>
      </c>
      <c r="AE98" s="169">
        <f>'AEO T36 Pipelines 2022 Raw'!AH80</f>
        <v>10.844446</v>
      </c>
      <c r="AF98" s="169">
        <f>'AEO T36 Pipelines 2022 Raw'!AI80</f>
        <v>10.888610999999999</v>
      </c>
      <c r="AG98" s="256">
        <f>'AEO T36 Pipelines 2022 Raw'!AJ80</f>
        <v>2.4E-2</v>
      </c>
    </row>
    <row r="99" spans="1:33" ht="15" customHeight="1" x14ac:dyDescent="0.25">
      <c r="A99" s="38" t="s">
        <v>370</v>
      </c>
      <c r="B99" s="163" t="s">
        <v>371</v>
      </c>
      <c r="C99" s="169">
        <f>'AEO T36 Pipelines 2022 Raw'!F81</f>
        <v>0</v>
      </c>
      <c r="D99" s="169">
        <f>'AEO T36 Pipelines 2022 Raw'!G81</f>
        <v>0</v>
      </c>
      <c r="E99" s="169">
        <f>'AEO T36 Pipelines 2022 Raw'!H81</f>
        <v>0</v>
      </c>
      <c r="F99" s="169">
        <f>'AEO T36 Pipelines 2022 Raw'!I81</f>
        <v>0</v>
      </c>
      <c r="G99" s="169">
        <f>'AEO T36 Pipelines 2022 Raw'!J81</f>
        <v>0</v>
      </c>
      <c r="H99" s="169">
        <f>'AEO T36 Pipelines 2022 Raw'!K81</f>
        <v>0</v>
      </c>
      <c r="I99" s="169">
        <f>'AEO T36 Pipelines 2022 Raw'!L81</f>
        <v>0</v>
      </c>
      <c r="J99" s="169">
        <f>'AEO T36 Pipelines 2022 Raw'!M81</f>
        <v>0</v>
      </c>
      <c r="K99" s="169">
        <f>'AEO T36 Pipelines 2022 Raw'!N81</f>
        <v>0</v>
      </c>
      <c r="L99" s="169">
        <f>'AEO T36 Pipelines 2022 Raw'!O81</f>
        <v>0</v>
      </c>
      <c r="M99" s="169">
        <f>'AEO T36 Pipelines 2022 Raw'!P81</f>
        <v>0</v>
      </c>
      <c r="N99" s="169">
        <f>'AEO T36 Pipelines 2022 Raw'!Q81</f>
        <v>0</v>
      </c>
      <c r="O99" s="169">
        <f>'AEO T36 Pipelines 2022 Raw'!R81</f>
        <v>0</v>
      </c>
      <c r="P99" s="169">
        <f>'AEO T36 Pipelines 2022 Raw'!S81</f>
        <v>0</v>
      </c>
      <c r="Q99" s="169">
        <f>'AEO T36 Pipelines 2022 Raw'!T81</f>
        <v>0</v>
      </c>
      <c r="R99" s="169">
        <f>'AEO T36 Pipelines 2022 Raw'!U81</f>
        <v>0</v>
      </c>
      <c r="S99" s="169">
        <f>'AEO T36 Pipelines 2022 Raw'!V81</f>
        <v>0</v>
      </c>
      <c r="T99" s="169">
        <f>'AEO T36 Pipelines 2022 Raw'!W81</f>
        <v>0</v>
      </c>
      <c r="U99" s="169">
        <f>'AEO T36 Pipelines 2022 Raw'!X81</f>
        <v>0</v>
      </c>
      <c r="V99" s="169">
        <f>'AEO T36 Pipelines 2022 Raw'!Y81</f>
        <v>0</v>
      </c>
      <c r="W99" s="169">
        <f>'AEO T36 Pipelines 2022 Raw'!Z81</f>
        <v>0</v>
      </c>
      <c r="X99" s="169">
        <f>'AEO T36 Pipelines 2022 Raw'!AA81</f>
        <v>0</v>
      </c>
      <c r="Y99" s="169">
        <f>'AEO T36 Pipelines 2022 Raw'!AB81</f>
        <v>0</v>
      </c>
      <c r="Z99" s="169">
        <f>'AEO T36 Pipelines 2022 Raw'!AC81</f>
        <v>0</v>
      </c>
      <c r="AA99" s="169">
        <f>'AEO T36 Pipelines 2022 Raw'!AD81</f>
        <v>0</v>
      </c>
      <c r="AB99" s="169">
        <f>'AEO T36 Pipelines 2022 Raw'!AE81</f>
        <v>0</v>
      </c>
      <c r="AC99" s="169">
        <f>'AEO T36 Pipelines 2022 Raw'!AF81</f>
        <v>0</v>
      </c>
      <c r="AD99" s="169">
        <f>'AEO T36 Pipelines 2022 Raw'!AG81</f>
        <v>0</v>
      </c>
      <c r="AE99" s="169">
        <f>'AEO T36 Pipelines 2022 Raw'!AH81</f>
        <v>0</v>
      </c>
      <c r="AF99" s="169">
        <f>'AEO T36 Pipelines 2022 Raw'!AI81</f>
        <v>0</v>
      </c>
      <c r="AG99" s="256" t="str">
        <f>'AEO T36 Pipelines 2022 Raw'!AJ81</f>
        <v>- -</v>
      </c>
    </row>
    <row r="100" spans="1:33" ht="15" customHeight="1" x14ac:dyDescent="0.25">
      <c r="A100" s="38" t="s">
        <v>372</v>
      </c>
      <c r="B100" s="163" t="s">
        <v>373</v>
      </c>
      <c r="C100" s="169">
        <f>'AEO T36 Pipelines 2022 Raw'!F82</f>
        <v>0</v>
      </c>
      <c r="D100" s="169">
        <f>'AEO T36 Pipelines 2022 Raw'!G82</f>
        <v>0</v>
      </c>
      <c r="E100" s="169">
        <f>'AEO T36 Pipelines 2022 Raw'!H82</f>
        <v>0</v>
      </c>
      <c r="F100" s="169">
        <f>'AEO T36 Pipelines 2022 Raw'!I82</f>
        <v>0</v>
      </c>
      <c r="G100" s="169">
        <f>'AEO T36 Pipelines 2022 Raw'!J82</f>
        <v>0</v>
      </c>
      <c r="H100" s="169">
        <f>'AEO T36 Pipelines 2022 Raw'!K82</f>
        <v>0</v>
      </c>
      <c r="I100" s="169">
        <f>'AEO T36 Pipelines 2022 Raw'!L82</f>
        <v>0</v>
      </c>
      <c r="J100" s="169">
        <f>'AEO T36 Pipelines 2022 Raw'!M82</f>
        <v>0</v>
      </c>
      <c r="K100" s="169">
        <f>'AEO T36 Pipelines 2022 Raw'!N82</f>
        <v>0</v>
      </c>
      <c r="L100" s="169">
        <f>'AEO T36 Pipelines 2022 Raw'!O82</f>
        <v>0</v>
      </c>
      <c r="M100" s="169">
        <f>'AEO T36 Pipelines 2022 Raw'!P82</f>
        <v>0</v>
      </c>
      <c r="N100" s="169">
        <f>'AEO T36 Pipelines 2022 Raw'!Q82</f>
        <v>0</v>
      </c>
      <c r="O100" s="169">
        <f>'AEO T36 Pipelines 2022 Raw'!R82</f>
        <v>0</v>
      </c>
      <c r="P100" s="169">
        <f>'AEO T36 Pipelines 2022 Raw'!S82</f>
        <v>0</v>
      </c>
      <c r="Q100" s="169">
        <f>'AEO T36 Pipelines 2022 Raw'!T82</f>
        <v>0</v>
      </c>
      <c r="R100" s="169">
        <f>'AEO T36 Pipelines 2022 Raw'!U82</f>
        <v>0</v>
      </c>
      <c r="S100" s="169">
        <f>'AEO T36 Pipelines 2022 Raw'!V82</f>
        <v>0</v>
      </c>
      <c r="T100" s="169">
        <f>'AEO T36 Pipelines 2022 Raw'!W82</f>
        <v>0</v>
      </c>
      <c r="U100" s="169">
        <f>'AEO T36 Pipelines 2022 Raw'!X82</f>
        <v>0</v>
      </c>
      <c r="V100" s="169">
        <f>'AEO T36 Pipelines 2022 Raw'!Y82</f>
        <v>0</v>
      </c>
      <c r="W100" s="169">
        <f>'AEO T36 Pipelines 2022 Raw'!Z82</f>
        <v>0</v>
      </c>
      <c r="X100" s="169">
        <f>'AEO T36 Pipelines 2022 Raw'!AA82</f>
        <v>0</v>
      </c>
      <c r="Y100" s="169">
        <f>'AEO T36 Pipelines 2022 Raw'!AB82</f>
        <v>0</v>
      </c>
      <c r="Z100" s="169">
        <f>'AEO T36 Pipelines 2022 Raw'!AC82</f>
        <v>0</v>
      </c>
      <c r="AA100" s="169">
        <f>'AEO T36 Pipelines 2022 Raw'!AD82</f>
        <v>0</v>
      </c>
      <c r="AB100" s="169">
        <f>'AEO T36 Pipelines 2022 Raw'!AE82</f>
        <v>0</v>
      </c>
      <c r="AC100" s="169">
        <f>'AEO T36 Pipelines 2022 Raw'!AF82</f>
        <v>0</v>
      </c>
      <c r="AD100" s="169">
        <f>'AEO T36 Pipelines 2022 Raw'!AG82</f>
        <v>0</v>
      </c>
      <c r="AE100" s="169">
        <f>'AEO T36 Pipelines 2022 Raw'!AH82</f>
        <v>0</v>
      </c>
      <c r="AF100" s="169">
        <f>'AEO T36 Pipelines 2022 Raw'!AI82</f>
        <v>0</v>
      </c>
      <c r="AG100" s="256" t="str">
        <f>'AEO T36 Pipelines 2022 Raw'!AJ82</f>
        <v>- -</v>
      </c>
    </row>
    <row r="101" spans="1:33" ht="15" customHeight="1" x14ac:dyDescent="0.25">
      <c r="A101" s="38" t="s">
        <v>374</v>
      </c>
      <c r="B101" s="163" t="s">
        <v>375</v>
      </c>
      <c r="C101" s="169">
        <f>'AEO T36 Pipelines 2022 Raw'!F83</f>
        <v>12.477963000000001</v>
      </c>
      <c r="D101" s="169">
        <f>'AEO T36 Pipelines 2022 Raw'!G83</f>
        <v>13.793504</v>
      </c>
      <c r="E101" s="169">
        <f>'AEO T36 Pipelines 2022 Raw'!H83</f>
        <v>14.834682000000001</v>
      </c>
      <c r="F101" s="169">
        <f>'AEO T36 Pipelines 2022 Raw'!I83</f>
        <v>15.666634999999999</v>
      </c>
      <c r="G101" s="169">
        <f>'AEO T36 Pipelines 2022 Raw'!J83</f>
        <v>16.267980999999999</v>
      </c>
      <c r="H101" s="169">
        <f>'AEO T36 Pipelines 2022 Raw'!K83</f>
        <v>16.741019999999999</v>
      </c>
      <c r="I101" s="169">
        <f>'AEO T36 Pipelines 2022 Raw'!L83</f>
        <v>17.114504</v>
      </c>
      <c r="J101" s="169">
        <f>'AEO T36 Pipelines 2022 Raw'!M83</f>
        <v>17.446342000000001</v>
      </c>
      <c r="K101" s="169">
        <f>'AEO T36 Pipelines 2022 Raw'!N83</f>
        <v>17.72954</v>
      </c>
      <c r="L101" s="169">
        <f>'AEO T36 Pipelines 2022 Raw'!O83</f>
        <v>18.047923999999998</v>
      </c>
      <c r="M101" s="169">
        <f>'AEO T36 Pipelines 2022 Raw'!P83</f>
        <v>18.30442</v>
      </c>
      <c r="N101" s="169">
        <f>'AEO T36 Pipelines 2022 Raw'!Q83</f>
        <v>18.707191000000002</v>
      </c>
      <c r="O101" s="169">
        <f>'AEO T36 Pipelines 2022 Raw'!R83</f>
        <v>18.982341999999999</v>
      </c>
      <c r="P101" s="169">
        <f>'AEO T36 Pipelines 2022 Raw'!S83</f>
        <v>19.165638000000001</v>
      </c>
      <c r="Q101" s="169">
        <f>'AEO T36 Pipelines 2022 Raw'!T83</f>
        <v>19.309871999999999</v>
      </c>
      <c r="R101" s="169">
        <f>'AEO T36 Pipelines 2022 Raw'!U83</f>
        <v>19.448430999999999</v>
      </c>
      <c r="S101" s="169">
        <f>'AEO T36 Pipelines 2022 Raw'!V83</f>
        <v>19.614402999999999</v>
      </c>
      <c r="T101" s="169">
        <f>'AEO T36 Pipelines 2022 Raw'!W83</f>
        <v>19.795258</v>
      </c>
      <c r="U101" s="169">
        <f>'AEO T36 Pipelines 2022 Raw'!X83</f>
        <v>19.957488999999999</v>
      </c>
      <c r="V101" s="169">
        <f>'AEO T36 Pipelines 2022 Raw'!Y83</f>
        <v>20.208164</v>
      </c>
      <c r="W101" s="169">
        <f>'AEO T36 Pipelines 2022 Raw'!Z83</f>
        <v>20.387131</v>
      </c>
      <c r="X101" s="169">
        <f>'AEO T36 Pipelines 2022 Raw'!AA83</f>
        <v>20.583825999999998</v>
      </c>
      <c r="Y101" s="169">
        <f>'AEO T36 Pipelines 2022 Raw'!AB83</f>
        <v>20.784845000000001</v>
      </c>
      <c r="Z101" s="169">
        <f>'AEO T36 Pipelines 2022 Raw'!AC83</f>
        <v>20.966197999999999</v>
      </c>
      <c r="AA101" s="169">
        <f>'AEO T36 Pipelines 2022 Raw'!AD83</f>
        <v>21.179237000000001</v>
      </c>
      <c r="AB101" s="169">
        <f>'AEO T36 Pipelines 2022 Raw'!AE83</f>
        <v>21.441179000000002</v>
      </c>
      <c r="AC101" s="169">
        <f>'AEO T36 Pipelines 2022 Raw'!AF83</f>
        <v>21.690435000000001</v>
      </c>
      <c r="AD101" s="169">
        <f>'AEO T36 Pipelines 2022 Raw'!AG83</f>
        <v>21.909222</v>
      </c>
      <c r="AE101" s="169">
        <f>'AEO T36 Pipelines 2022 Raw'!AH83</f>
        <v>22.147282000000001</v>
      </c>
      <c r="AF101" s="169">
        <f>'AEO T36 Pipelines 2022 Raw'!AI83</f>
        <v>22.398439</v>
      </c>
      <c r="AG101" s="256">
        <f>'AEO T36 Pipelines 2022 Raw'!AJ83</f>
        <v>0.02</v>
      </c>
    </row>
    <row r="102" spans="1:33" ht="15" customHeight="1" x14ac:dyDescent="0.25">
      <c r="A102" s="38" t="s">
        <v>376</v>
      </c>
      <c r="B102" s="163" t="s">
        <v>342</v>
      </c>
      <c r="C102" s="169">
        <f>'AEO T36 Pipelines 2022 Raw'!F84</f>
        <v>12.477963000000001</v>
      </c>
      <c r="D102" s="169">
        <f>'AEO T36 Pipelines 2022 Raw'!G84</f>
        <v>13.793504</v>
      </c>
      <c r="E102" s="169">
        <f>'AEO T36 Pipelines 2022 Raw'!H84</f>
        <v>14.834682000000001</v>
      </c>
      <c r="F102" s="169">
        <f>'AEO T36 Pipelines 2022 Raw'!I84</f>
        <v>15.666634999999999</v>
      </c>
      <c r="G102" s="169">
        <f>'AEO T36 Pipelines 2022 Raw'!J84</f>
        <v>16.267980999999999</v>
      </c>
      <c r="H102" s="169">
        <f>'AEO T36 Pipelines 2022 Raw'!K84</f>
        <v>16.741019999999999</v>
      </c>
      <c r="I102" s="169">
        <f>'AEO T36 Pipelines 2022 Raw'!L84</f>
        <v>17.114504</v>
      </c>
      <c r="J102" s="169">
        <f>'AEO T36 Pipelines 2022 Raw'!M84</f>
        <v>17.446342000000001</v>
      </c>
      <c r="K102" s="169">
        <f>'AEO T36 Pipelines 2022 Raw'!N84</f>
        <v>17.72954</v>
      </c>
      <c r="L102" s="169">
        <f>'AEO T36 Pipelines 2022 Raw'!O84</f>
        <v>18.047923999999998</v>
      </c>
      <c r="M102" s="169">
        <f>'AEO T36 Pipelines 2022 Raw'!P84</f>
        <v>18.30442</v>
      </c>
      <c r="N102" s="169">
        <f>'AEO T36 Pipelines 2022 Raw'!Q84</f>
        <v>18.707191000000002</v>
      </c>
      <c r="O102" s="169">
        <f>'AEO T36 Pipelines 2022 Raw'!R84</f>
        <v>18.982341999999999</v>
      </c>
      <c r="P102" s="169">
        <f>'AEO T36 Pipelines 2022 Raw'!S84</f>
        <v>19.165638000000001</v>
      </c>
      <c r="Q102" s="169">
        <f>'AEO T36 Pipelines 2022 Raw'!T84</f>
        <v>19.309871999999999</v>
      </c>
      <c r="R102" s="169">
        <f>'AEO T36 Pipelines 2022 Raw'!U84</f>
        <v>19.448430999999999</v>
      </c>
      <c r="S102" s="169">
        <f>'AEO T36 Pipelines 2022 Raw'!V84</f>
        <v>19.614402999999999</v>
      </c>
      <c r="T102" s="169">
        <f>'AEO T36 Pipelines 2022 Raw'!W84</f>
        <v>19.795258</v>
      </c>
      <c r="U102" s="169">
        <f>'AEO T36 Pipelines 2022 Raw'!X84</f>
        <v>19.957488999999999</v>
      </c>
      <c r="V102" s="169">
        <f>'AEO T36 Pipelines 2022 Raw'!Y84</f>
        <v>20.208164</v>
      </c>
      <c r="W102" s="169">
        <f>'AEO T36 Pipelines 2022 Raw'!Z84</f>
        <v>20.387131</v>
      </c>
      <c r="X102" s="169">
        <f>'AEO T36 Pipelines 2022 Raw'!AA84</f>
        <v>20.583825999999998</v>
      </c>
      <c r="Y102" s="169">
        <f>'AEO T36 Pipelines 2022 Raw'!AB84</f>
        <v>20.784845000000001</v>
      </c>
      <c r="Z102" s="169">
        <f>'AEO T36 Pipelines 2022 Raw'!AC84</f>
        <v>20.966197999999999</v>
      </c>
      <c r="AA102" s="169">
        <f>'AEO T36 Pipelines 2022 Raw'!AD84</f>
        <v>21.179237000000001</v>
      </c>
      <c r="AB102" s="169">
        <f>'AEO T36 Pipelines 2022 Raw'!AE84</f>
        <v>21.441179000000002</v>
      </c>
      <c r="AC102" s="169">
        <f>'AEO T36 Pipelines 2022 Raw'!AF84</f>
        <v>21.690435000000001</v>
      </c>
      <c r="AD102" s="169">
        <f>'AEO T36 Pipelines 2022 Raw'!AG84</f>
        <v>21.909222</v>
      </c>
      <c r="AE102" s="169">
        <f>'AEO T36 Pipelines 2022 Raw'!AH84</f>
        <v>22.147282000000001</v>
      </c>
      <c r="AF102" s="169">
        <f>'AEO T36 Pipelines 2022 Raw'!AI84</f>
        <v>22.398439</v>
      </c>
      <c r="AG102" s="256">
        <f>'AEO T36 Pipelines 2022 Raw'!AJ84</f>
        <v>0.02</v>
      </c>
    </row>
    <row r="103" spans="1:33" ht="15" customHeight="1" x14ac:dyDescent="0.25">
      <c r="A103" s="38" t="s">
        <v>377</v>
      </c>
      <c r="B103" s="163" t="s">
        <v>378</v>
      </c>
      <c r="C103" s="169">
        <f>'AEO T36 Pipelines 2022 Raw'!F85</f>
        <v>16.301704000000001</v>
      </c>
      <c r="D103" s="169">
        <f>'AEO T36 Pipelines 2022 Raw'!G85</f>
        <v>17.547011999999999</v>
      </c>
      <c r="E103" s="169">
        <f>'AEO T36 Pipelines 2022 Raw'!H85</f>
        <v>18.622335</v>
      </c>
      <c r="F103" s="169">
        <f>'AEO T36 Pipelines 2022 Raw'!I85</f>
        <v>19.491897999999999</v>
      </c>
      <c r="G103" s="169">
        <f>'AEO T36 Pipelines 2022 Raw'!J85</f>
        <v>20.109976</v>
      </c>
      <c r="H103" s="169">
        <f>'AEO T36 Pipelines 2022 Raw'!K85</f>
        <v>20.579369</v>
      </c>
      <c r="I103" s="169">
        <f>'AEO T36 Pipelines 2022 Raw'!L85</f>
        <v>20.933679999999999</v>
      </c>
      <c r="J103" s="169">
        <f>'AEO T36 Pipelines 2022 Raw'!M85</f>
        <v>21.270298</v>
      </c>
      <c r="K103" s="169">
        <f>'AEO T36 Pipelines 2022 Raw'!N85</f>
        <v>21.569614000000001</v>
      </c>
      <c r="L103" s="169">
        <f>'AEO T36 Pipelines 2022 Raw'!O85</f>
        <v>21.917065000000001</v>
      </c>
      <c r="M103" s="169">
        <f>'AEO T36 Pipelines 2022 Raw'!P85</f>
        <v>22.215467</v>
      </c>
      <c r="N103" s="169">
        <f>'AEO T36 Pipelines 2022 Raw'!Q85</f>
        <v>22.645309000000001</v>
      </c>
      <c r="O103" s="169">
        <f>'AEO T36 Pipelines 2022 Raw'!R85</f>
        <v>22.982285999999998</v>
      </c>
      <c r="P103" s="169">
        <f>'AEO T36 Pipelines 2022 Raw'!S85</f>
        <v>23.209263</v>
      </c>
      <c r="Q103" s="169">
        <f>'AEO T36 Pipelines 2022 Raw'!T85</f>
        <v>23.405518000000001</v>
      </c>
      <c r="R103" s="169">
        <f>'AEO T36 Pipelines 2022 Raw'!U85</f>
        <v>23.604969000000001</v>
      </c>
      <c r="S103" s="169">
        <f>'AEO T36 Pipelines 2022 Raw'!V85</f>
        <v>23.846478000000001</v>
      </c>
      <c r="T103" s="169">
        <f>'AEO T36 Pipelines 2022 Raw'!W85</f>
        <v>24.105305000000001</v>
      </c>
      <c r="U103" s="169">
        <f>'AEO T36 Pipelines 2022 Raw'!X85</f>
        <v>24.36289</v>
      </c>
      <c r="V103" s="169">
        <f>'AEO T36 Pipelines 2022 Raw'!Y85</f>
        <v>24.704181999999999</v>
      </c>
      <c r="W103" s="169">
        <f>'AEO T36 Pipelines 2022 Raw'!Z85</f>
        <v>24.970692</v>
      </c>
      <c r="X103" s="169">
        <f>'AEO T36 Pipelines 2022 Raw'!AA85</f>
        <v>25.262255</v>
      </c>
      <c r="Y103" s="169">
        <f>'AEO T36 Pipelines 2022 Raw'!AB85</f>
        <v>25.560244000000001</v>
      </c>
      <c r="Z103" s="169">
        <f>'AEO T36 Pipelines 2022 Raw'!AC85</f>
        <v>25.848763999999999</v>
      </c>
      <c r="AA103" s="169">
        <f>'AEO T36 Pipelines 2022 Raw'!AD85</f>
        <v>26.188046</v>
      </c>
      <c r="AB103" s="169">
        <f>'AEO T36 Pipelines 2022 Raw'!AE85</f>
        <v>26.592486999999998</v>
      </c>
      <c r="AC103" s="169">
        <f>'AEO T36 Pipelines 2022 Raw'!AF85</f>
        <v>26.986263000000001</v>
      </c>
      <c r="AD103" s="169">
        <f>'AEO T36 Pipelines 2022 Raw'!AG85</f>
        <v>27.338573</v>
      </c>
      <c r="AE103" s="169">
        <f>'AEO T36 Pipelines 2022 Raw'!AH85</f>
        <v>27.711731</v>
      </c>
      <c r="AF103" s="169">
        <f>'AEO T36 Pipelines 2022 Raw'!AI85</f>
        <v>28.118931</v>
      </c>
      <c r="AG103" s="256">
        <f>'AEO T36 Pipelines 2022 Raw'!AJ85</f>
        <v>1.9E-2</v>
      </c>
    </row>
    <row r="104" spans="1:33" ht="15" customHeight="1" x14ac:dyDescent="0.25">
      <c r="A104" s="38" t="s">
        <v>379</v>
      </c>
      <c r="B104" s="163" t="s">
        <v>342</v>
      </c>
      <c r="C104" s="169">
        <f>'AEO T36 Pipelines 2022 Raw'!F86</f>
        <v>5.1457280000000001</v>
      </c>
      <c r="D104" s="169">
        <f>'AEO T36 Pipelines 2022 Raw'!G86</f>
        <v>5.4155300000000004</v>
      </c>
      <c r="E104" s="169">
        <f>'AEO T36 Pipelines 2022 Raw'!H86</f>
        <v>5.6667259999999997</v>
      </c>
      <c r="F104" s="169">
        <f>'AEO T36 Pipelines 2022 Raw'!I86</f>
        <v>5.8826809999999998</v>
      </c>
      <c r="G104" s="169">
        <f>'AEO T36 Pipelines 2022 Raw'!J86</f>
        <v>6.0324710000000001</v>
      </c>
      <c r="H104" s="169">
        <f>'AEO T36 Pipelines 2022 Raw'!K86</f>
        <v>6.1450709999999997</v>
      </c>
      <c r="I104" s="169">
        <f>'AEO T36 Pipelines 2022 Raw'!L86</f>
        <v>6.2252260000000001</v>
      </c>
      <c r="J104" s="169">
        <f>'AEO T36 Pipelines 2022 Raw'!M86</f>
        <v>6.3161719999999999</v>
      </c>
      <c r="K104" s="169">
        <f>'AEO T36 Pipelines 2022 Raw'!N86</f>
        <v>6.4043400000000004</v>
      </c>
      <c r="L104" s="169">
        <f>'AEO T36 Pipelines 2022 Raw'!O86</f>
        <v>6.5122450000000001</v>
      </c>
      <c r="M104" s="169">
        <f>'AEO T36 Pipelines 2022 Raw'!P86</f>
        <v>6.6093140000000004</v>
      </c>
      <c r="N104" s="169">
        <f>'AEO T36 Pipelines 2022 Raw'!Q86</f>
        <v>6.748399</v>
      </c>
      <c r="O104" s="169">
        <f>'AEO T36 Pipelines 2022 Raw'!R86</f>
        <v>6.8689020000000003</v>
      </c>
      <c r="P104" s="169">
        <f>'AEO T36 Pipelines 2022 Raw'!S86</f>
        <v>6.9505619999999997</v>
      </c>
      <c r="Q104" s="169">
        <f>'AEO T36 Pipelines 2022 Raw'!T86</f>
        <v>7.0213859999999997</v>
      </c>
      <c r="R104" s="169">
        <f>'AEO T36 Pipelines 2022 Raw'!U86</f>
        <v>7.0946740000000004</v>
      </c>
      <c r="S104" s="169">
        <f>'AEO T36 Pipelines 2022 Raw'!V86</f>
        <v>7.185988</v>
      </c>
      <c r="T104" s="169">
        <f>'AEO T36 Pipelines 2022 Raw'!W86</f>
        <v>7.2829810000000004</v>
      </c>
      <c r="U104" s="169">
        <f>'AEO T36 Pipelines 2022 Raw'!X86</f>
        <v>7.3823730000000003</v>
      </c>
      <c r="V104" s="169">
        <f>'AEO T36 Pipelines 2022 Raw'!Y86</f>
        <v>7.5055540000000001</v>
      </c>
      <c r="W104" s="169">
        <f>'AEO T36 Pipelines 2022 Raw'!Z86</f>
        <v>7.6054139999999997</v>
      </c>
      <c r="X104" s="169">
        <f>'AEO T36 Pipelines 2022 Raw'!AA86</f>
        <v>7.7121620000000002</v>
      </c>
      <c r="Y104" s="169">
        <f>'AEO T36 Pipelines 2022 Raw'!AB86</f>
        <v>7.8212539999999997</v>
      </c>
      <c r="Z104" s="169">
        <f>'AEO T36 Pipelines 2022 Raw'!AC86</f>
        <v>7.9291010000000002</v>
      </c>
      <c r="AA104" s="169">
        <f>'AEO T36 Pipelines 2022 Raw'!AD86</f>
        <v>8.0552329999999994</v>
      </c>
      <c r="AB104" s="169">
        <f>'AEO T36 Pipelines 2022 Raw'!AE86</f>
        <v>8.2040240000000004</v>
      </c>
      <c r="AC104" s="169">
        <f>'AEO T36 Pipelines 2022 Raw'!AF86</f>
        <v>8.3485770000000006</v>
      </c>
      <c r="AD104" s="169">
        <f>'AEO T36 Pipelines 2022 Raw'!AG86</f>
        <v>8.4775720000000003</v>
      </c>
      <c r="AE104" s="169">
        <f>'AEO T36 Pipelines 2022 Raw'!AH86</f>
        <v>8.6149170000000002</v>
      </c>
      <c r="AF104" s="169">
        <f>'AEO T36 Pipelines 2022 Raw'!AI86</f>
        <v>8.7713579999999993</v>
      </c>
      <c r="AG104" s="256">
        <f>'AEO T36 Pipelines 2022 Raw'!AJ86</f>
        <v>1.9E-2</v>
      </c>
    </row>
    <row r="105" spans="1:33" ht="15" customHeight="1" x14ac:dyDescent="0.25">
      <c r="A105" s="38" t="s">
        <v>380</v>
      </c>
      <c r="B105" s="163" t="s">
        <v>369</v>
      </c>
      <c r="C105" s="169">
        <f>'AEO T36 Pipelines 2022 Raw'!F87</f>
        <v>11.155976000000001</v>
      </c>
      <c r="D105" s="169">
        <f>'AEO T36 Pipelines 2022 Raw'!G87</f>
        <v>12.131482999999999</v>
      </c>
      <c r="E105" s="169">
        <f>'AEO T36 Pipelines 2022 Raw'!H87</f>
        <v>12.95561</v>
      </c>
      <c r="F105" s="169">
        <f>'AEO T36 Pipelines 2022 Raw'!I87</f>
        <v>13.609216999999999</v>
      </c>
      <c r="G105" s="169">
        <f>'AEO T36 Pipelines 2022 Raw'!J87</f>
        <v>14.077503999999999</v>
      </c>
      <c r="H105" s="169">
        <f>'AEO T36 Pipelines 2022 Raw'!K87</f>
        <v>14.434298999999999</v>
      </c>
      <c r="I105" s="169">
        <f>'AEO T36 Pipelines 2022 Raw'!L87</f>
        <v>14.708454</v>
      </c>
      <c r="J105" s="169">
        <f>'AEO T36 Pipelines 2022 Raw'!M87</f>
        <v>14.954126</v>
      </c>
      <c r="K105" s="169">
        <f>'AEO T36 Pipelines 2022 Raw'!N87</f>
        <v>15.165274</v>
      </c>
      <c r="L105" s="169">
        <f>'AEO T36 Pipelines 2022 Raw'!O87</f>
        <v>15.404819</v>
      </c>
      <c r="M105" s="169">
        <f>'AEO T36 Pipelines 2022 Raw'!P87</f>
        <v>15.606153000000001</v>
      </c>
      <c r="N105" s="169">
        <f>'AEO T36 Pipelines 2022 Raw'!Q87</f>
        <v>15.896910999999999</v>
      </c>
      <c r="O105" s="169">
        <f>'AEO T36 Pipelines 2022 Raw'!R87</f>
        <v>16.113384</v>
      </c>
      <c r="P105" s="169">
        <f>'AEO T36 Pipelines 2022 Raw'!S87</f>
        <v>16.258700999999999</v>
      </c>
      <c r="Q105" s="169">
        <f>'AEO T36 Pipelines 2022 Raw'!T87</f>
        <v>16.384132000000001</v>
      </c>
      <c r="R105" s="169">
        <f>'AEO T36 Pipelines 2022 Raw'!U87</f>
        <v>16.510296</v>
      </c>
      <c r="S105" s="169">
        <f>'AEO T36 Pipelines 2022 Raw'!V87</f>
        <v>16.660488000000001</v>
      </c>
      <c r="T105" s="169">
        <f>'AEO T36 Pipelines 2022 Raw'!W87</f>
        <v>16.822323000000001</v>
      </c>
      <c r="U105" s="169">
        <f>'AEO T36 Pipelines 2022 Raw'!X87</f>
        <v>16.980516000000001</v>
      </c>
      <c r="V105" s="169">
        <f>'AEO T36 Pipelines 2022 Raw'!Y87</f>
        <v>17.198626999999998</v>
      </c>
      <c r="W105" s="169">
        <f>'AEO T36 Pipelines 2022 Raw'!Z87</f>
        <v>17.365276000000001</v>
      </c>
      <c r="X105" s="169">
        <f>'AEO T36 Pipelines 2022 Raw'!AA87</f>
        <v>17.550093</v>
      </c>
      <c r="Y105" s="169">
        <f>'AEO T36 Pipelines 2022 Raw'!AB87</f>
        <v>17.738989</v>
      </c>
      <c r="Z105" s="169">
        <f>'AEO T36 Pipelines 2022 Raw'!AC87</f>
        <v>17.919661999999999</v>
      </c>
      <c r="AA105" s="169">
        <f>'AEO T36 Pipelines 2022 Raw'!AD87</f>
        <v>18.132812000000001</v>
      </c>
      <c r="AB105" s="169">
        <f>'AEO T36 Pipelines 2022 Raw'!AE87</f>
        <v>18.388463999999999</v>
      </c>
      <c r="AC105" s="169">
        <f>'AEO T36 Pipelines 2022 Raw'!AF87</f>
        <v>18.637688000000001</v>
      </c>
      <c r="AD105" s="169">
        <f>'AEO T36 Pipelines 2022 Raw'!AG87</f>
        <v>18.861000000000001</v>
      </c>
      <c r="AE105" s="169">
        <f>'AEO T36 Pipelines 2022 Raw'!AH87</f>
        <v>19.096814999999999</v>
      </c>
      <c r="AF105" s="169">
        <f>'AEO T36 Pipelines 2022 Raw'!AI87</f>
        <v>19.347572</v>
      </c>
      <c r="AG105" s="256">
        <f>'AEO T36 Pipelines 2022 Raw'!AJ87</f>
        <v>1.9E-2</v>
      </c>
    </row>
    <row r="106" spans="1:33" ht="15" customHeight="1" x14ac:dyDescent="0.25">
      <c r="A106" s="38" t="s">
        <v>381</v>
      </c>
      <c r="B106" s="163" t="s">
        <v>371</v>
      </c>
      <c r="C106" s="169">
        <f>'AEO T36 Pipelines 2022 Raw'!F88</f>
        <v>0</v>
      </c>
      <c r="D106" s="169">
        <f>'AEO T36 Pipelines 2022 Raw'!G88</f>
        <v>0</v>
      </c>
      <c r="E106" s="169">
        <f>'AEO T36 Pipelines 2022 Raw'!H88</f>
        <v>0</v>
      </c>
      <c r="F106" s="169">
        <f>'AEO T36 Pipelines 2022 Raw'!I88</f>
        <v>0</v>
      </c>
      <c r="G106" s="169">
        <f>'AEO T36 Pipelines 2022 Raw'!J88</f>
        <v>0</v>
      </c>
      <c r="H106" s="169">
        <f>'AEO T36 Pipelines 2022 Raw'!K88</f>
        <v>0</v>
      </c>
      <c r="I106" s="169">
        <f>'AEO T36 Pipelines 2022 Raw'!L88</f>
        <v>0</v>
      </c>
      <c r="J106" s="169">
        <f>'AEO T36 Pipelines 2022 Raw'!M88</f>
        <v>0</v>
      </c>
      <c r="K106" s="169">
        <f>'AEO T36 Pipelines 2022 Raw'!N88</f>
        <v>0</v>
      </c>
      <c r="L106" s="169">
        <f>'AEO T36 Pipelines 2022 Raw'!O88</f>
        <v>0</v>
      </c>
      <c r="M106" s="169">
        <f>'AEO T36 Pipelines 2022 Raw'!P88</f>
        <v>0</v>
      </c>
      <c r="N106" s="169">
        <f>'AEO T36 Pipelines 2022 Raw'!Q88</f>
        <v>0</v>
      </c>
      <c r="O106" s="169">
        <f>'AEO T36 Pipelines 2022 Raw'!R88</f>
        <v>0</v>
      </c>
      <c r="P106" s="169">
        <f>'AEO T36 Pipelines 2022 Raw'!S88</f>
        <v>0</v>
      </c>
      <c r="Q106" s="169">
        <f>'AEO T36 Pipelines 2022 Raw'!T88</f>
        <v>0</v>
      </c>
      <c r="R106" s="169">
        <f>'AEO T36 Pipelines 2022 Raw'!U88</f>
        <v>0</v>
      </c>
      <c r="S106" s="169">
        <f>'AEO T36 Pipelines 2022 Raw'!V88</f>
        <v>0</v>
      </c>
      <c r="T106" s="169">
        <f>'AEO T36 Pipelines 2022 Raw'!W88</f>
        <v>0</v>
      </c>
      <c r="U106" s="169">
        <f>'AEO T36 Pipelines 2022 Raw'!X88</f>
        <v>0</v>
      </c>
      <c r="V106" s="169">
        <f>'AEO T36 Pipelines 2022 Raw'!Y88</f>
        <v>0</v>
      </c>
      <c r="W106" s="169">
        <f>'AEO T36 Pipelines 2022 Raw'!Z88</f>
        <v>0</v>
      </c>
      <c r="X106" s="169">
        <f>'AEO T36 Pipelines 2022 Raw'!AA88</f>
        <v>0</v>
      </c>
      <c r="Y106" s="169">
        <f>'AEO T36 Pipelines 2022 Raw'!AB88</f>
        <v>0</v>
      </c>
      <c r="Z106" s="169">
        <f>'AEO T36 Pipelines 2022 Raw'!AC88</f>
        <v>0</v>
      </c>
      <c r="AA106" s="169">
        <f>'AEO T36 Pipelines 2022 Raw'!AD88</f>
        <v>0</v>
      </c>
      <c r="AB106" s="169">
        <f>'AEO T36 Pipelines 2022 Raw'!AE88</f>
        <v>0</v>
      </c>
      <c r="AC106" s="169">
        <f>'AEO T36 Pipelines 2022 Raw'!AF88</f>
        <v>0</v>
      </c>
      <c r="AD106" s="169">
        <f>'AEO T36 Pipelines 2022 Raw'!AG88</f>
        <v>0</v>
      </c>
      <c r="AE106" s="169">
        <f>'AEO T36 Pipelines 2022 Raw'!AH88</f>
        <v>0</v>
      </c>
      <c r="AF106" s="169">
        <f>'AEO T36 Pipelines 2022 Raw'!AI88</f>
        <v>0</v>
      </c>
      <c r="AG106" s="256" t="str">
        <f>'AEO T36 Pipelines 2022 Raw'!AJ88</f>
        <v>- -</v>
      </c>
    </row>
    <row r="107" spans="1:33" ht="15" customHeight="1" x14ac:dyDescent="0.25">
      <c r="A107" s="38" t="s">
        <v>382</v>
      </c>
      <c r="B107" s="163" t="s">
        <v>373</v>
      </c>
      <c r="C107" s="169">
        <f>'AEO T36 Pipelines 2022 Raw'!F89</f>
        <v>0</v>
      </c>
      <c r="D107" s="169">
        <f>'AEO T36 Pipelines 2022 Raw'!G89</f>
        <v>0</v>
      </c>
      <c r="E107" s="169">
        <f>'AEO T36 Pipelines 2022 Raw'!H89</f>
        <v>0</v>
      </c>
      <c r="F107" s="169">
        <f>'AEO T36 Pipelines 2022 Raw'!I89</f>
        <v>0</v>
      </c>
      <c r="G107" s="169">
        <f>'AEO T36 Pipelines 2022 Raw'!J89</f>
        <v>0</v>
      </c>
      <c r="H107" s="169">
        <f>'AEO T36 Pipelines 2022 Raw'!K89</f>
        <v>0</v>
      </c>
      <c r="I107" s="169">
        <f>'AEO T36 Pipelines 2022 Raw'!L89</f>
        <v>0</v>
      </c>
      <c r="J107" s="169">
        <f>'AEO T36 Pipelines 2022 Raw'!M89</f>
        <v>0</v>
      </c>
      <c r="K107" s="169">
        <f>'AEO T36 Pipelines 2022 Raw'!N89</f>
        <v>0</v>
      </c>
      <c r="L107" s="169">
        <f>'AEO T36 Pipelines 2022 Raw'!O89</f>
        <v>0</v>
      </c>
      <c r="M107" s="169">
        <f>'AEO T36 Pipelines 2022 Raw'!P89</f>
        <v>0</v>
      </c>
      <c r="N107" s="169">
        <f>'AEO T36 Pipelines 2022 Raw'!Q89</f>
        <v>0</v>
      </c>
      <c r="O107" s="169">
        <f>'AEO T36 Pipelines 2022 Raw'!R89</f>
        <v>0</v>
      </c>
      <c r="P107" s="169">
        <f>'AEO T36 Pipelines 2022 Raw'!S89</f>
        <v>0</v>
      </c>
      <c r="Q107" s="169">
        <f>'AEO T36 Pipelines 2022 Raw'!T89</f>
        <v>0</v>
      </c>
      <c r="R107" s="169">
        <f>'AEO T36 Pipelines 2022 Raw'!U89</f>
        <v>0</v>
      </c>
      <c r="S107" s="169">
        <f>'AEO T36 Pipelines 2022 Raw'!V89</f>
        <v>0</v>
      </c>
      <c r="T107" s="169">
        <f>'AEO T36 Pipelines 2022 Raw'!W89</f>
        <v>0</v>
      </c>
      <c r="U107" s="169">
        <f>'AEO T36 Pipelines 2022 Raw'!X89</f>
        <v>0</v>
      </c>
      <c r="V107" s="169">
        <f>'AEO T36 Pipelines 2022 Raw'!Y89</f>
        <v>0</v>
      </c>
      <c r="W107" s="169">
        <f>'AEO T36 Pipelines 2022 Raw'!Z89</f>
        <v>0</v>
      </c>
      <c r="X107" s="169">
        <f>'AEO T36 Pipelines 2022 Raw'!AA89</f>
        <v>0</v>
      </c>
      <c r="Y107" s="169">
        <f>'AEO T36 Pipelines 2022 Raw'!AB89</f>
        <v>0</v>
      </c>
      <c r="Z107" s="169">
        <f>'AEO T36 Pipelines 2022 Raw'!AC89</f>
        <v>0</v>
      </c>
      <c r="AA107" s="169">
        <f>'AEO T36 Pipelines 2022 Raw'!AD89</f>
        <v>0</v>
      </c>
      <c r="AB107" s="169">
        <f>'AEO T36 Pipelines 2022 Raw'!AE89</f>
        <v>0</v>
      </c>
      <c r="AC107" s="169">
        <f>'AEO T36 Pipelines 2022 Raw'!AF89</f>
        <v>0</v>
      </c>
      <c r="AD107" s="169">
        <f>'AEO T36 Pipelines 2022 Raw'!AG89</f>
        <v>0</v>
      </c>
      <c r="AE107" s="169">
        <f>'AEO T36 Pipelines 2022 Raw'!AH89</f>
        <v>0</v>
      </c>
      <c r="AF107" s="169">
        <f>'AEO T36 Pipelines 2022 Raw'!AI89</f>
        <v>0</v>
      </c>
      <c r="AG107" s="256" t="str">
        <f>'AEO T36 Pipelines 2022 Raw'!AJ89</f>
        <v>- -</v>
      </c>
    </row>
    <row r="108" spans="1:33" ht="12" customHeight="1" x14ac:dyDescent="0.25">
      <c r="C108" s="248"/>
      <c r="D108" s="248"/>
      <c r="E108" s="248"/>
      <c r="F108" s="248"/>
      <c r="G108" s="248"/>
      <c r="H108" s="248"/>
      <c r="I108" s="248"/>
      <c r="J108" s="248"/>
      <c r="K108" s="248"/>
      <c r="L108" s="248"/>
      <c r="M108" s="248"/>
      <c r="N108" s="248"/>
      <c r="O108" s="248"/>
      <c r="P108" s="248"/>
      <c r="Q108" s="248"/>
      <c r="R108" s="248"/>
      <c r="S108" s="248"/>
      <c r="T108" s="248"/>
      <c r="U108" s="248"/>
      <c r="V108" s="248"/>
      <c r="W108" s="248"/>
      <c r="X108" s="248"/>
      <c r="Y108" s="248"/>
      <c r="Z108" s="248"/>
      <c r="AA108" s="248"/>
      <c r="AB108" s="248"/>
      <c r="AC108" s="248"/>
      <c r="AD108" s="248"/>
      <c r="AE108" s="248"/>
      <c r="AF108" s="248"/>
      <c r="AG108" s="126"/>
    </row>
    <row r="109" spans="1:33" ht="15" customHeight="1" x14ac:dyDescent="0.25">
      <c r="A109" s="38" t="s">
        <v>383</v>
      </c>
      <c r="B109" s="162" t="s">
        <v>384</v>
      </c>
      <c r="C109" s="232">
        <f>'AEO T36 Pipelines 2022 Raw'!F90</f>
        <v>202.60760500000001</v>
      </c>
      <c r="D109" s="232">
        <f>'AEO T36 Pipelines 2022 Raw'!G90</f>
        <v>202.67034899999999</v>
      </c>
      <c r="E109" s="232">
        <f>'AEO T36 Pipelines 2022 Raw'!H90</f>
        <v>202.301987</v>
      </c>
      <c r="F109" s="232">
        <f>'AEO T36 Pipelines 2022 Raw'!I90</f>
        <v>202.25782799999999</v>
      </c>
      <c r="G109" s="232">
        <f>'AEO T36 Pipelines 2022 Raw'!J90</f>
        <v>201.53964199999999</v>
      </c>
      <c r="H109" s="232">
        <f>'AEO T36 Pipelines 2022 Raw'!K90</f>
        <v>200.46554599999999</v>
      </c>
      <c r="I109" s="232">
        <f>'AEO T36 Pipelines 2022 Raw'!L90</f>
        <v>198.82484400000001</v>
      </c>
      <c r="J109" s="232">
        <f>'AEO T36 Pipelines 2022 Raw'!M90</f>
        <v>197.571091</v>
      </c>
      <c r="K109" s="232">
        <f>'AEO T36 Pipelines 2022 Raw'!N90</f>
        <v>196.387146</v>
      </c>
      <c r="L109" s="232">
        <f>'AEO T36 Pipelines 2022 Raw'!O90</f>
        <v>195.37728899999999</v>
      </c>
      <c r="M109" s="232">
        <f>'AEO T36 Pipelines 2022 Raw'!P90</f>
        <v>194.215317</v>
      </c>
      <c r="N109" s="232">
        <f>'AEO T36 Pipelines 2022 Raw'!Q90</f>
        <v>193.45500200000001</v>
      </c>
      <c r="O109" s="232">
        <f>'AEO T36 Pipelines 2022 Raw'!R90</f>
        <v>192.654022</v>
      </c>
      <c r="P109" s="232">
        <f>'AEO T36 Pipelines 2022 Raw'!S90</f>
        <v>191.35882599999999</v>
      </c>
      <c r="Q109" s="232">
        <f>'AEO T36 Pipelines 2022 Raw'!T90</f>
        <v>190.01480100000001</v>
      </c>
      <c r="R109" s="232">
        <f>'AEO T36 Pipelines 2022 Raw'!U90</f>
        <v>188.70800800000001</v>
      </c>
      <c r="S109" s="232">
        <f>'AEO T36 Pipelines 2022 Raw'!V90</f>
        <v>187.69018600000001</v>
      </c>
      <c r="T109" s="232">
        <f>'AEO T36 Pipelines 2022 Raw'!W90</f>
        <v>186.74340799999999</v>
      </c>
      <c r="U109" s="232">
        <f>'AEO T36 Pipelines 2022 Raw'!X90</f>
        <v>185.896637</v>
      </c>
      <c r="V109" s="232">
        <f>'AEO T36 Pipelines 2022 Raw'!Y90</f>
        <v>185.16184999999999</v>
      </c>
      <c r="W109" s="232">
        <f>'AEO T36 Pipelines 2022 Raw'!Z90</f>
        <v>184.171997</v>
      </c>
      <c r="X109" s="232">
        <f>'AEO T36 Pipelines 2022 Raw'!AA90</f>
        <v>183.248672</v>
      </c>
      <c r="Y109" s="232">
        <f>'AEO T36 Pipelines 2022 Raw'!AB90</f>
        <v>182.37503100000001</v>
      </c>
      <c r="Z109" s="232">
        <f>'AEO T36 Pipelines 2022 Raw'!AC90</f>
        <v>181.53639200000001</v>
      </c>
      <c r="AA109" s="232">
        <f>'AEO T36 Pipelines 2022 Raw'!AD90</f>
        <v>180.866623</v>
      </c>
      <c r="AB109" s="232">
        <f>'AEO T36 Pipelines 2022 Raw'!AE90</f>
        <v>180.416855</v>
      </c>
      <c r="AC109" s="232">
        <f>'AEO T36 Pipelines 2022 Raw'!AF90</f>
        <v>179.85386700000001</v>
      </c>
      <c r="AD109" s="232">
        <f>'AEO T36 Pipelines 2022 Raw'!AG90</f>
        <v>179.120789</v>
      </c>
      <c r="AE109" s="232">
        <f>'AEO T36 Pipelines 2022 Raw'!AH90</f>
        <v>178.56260700000001</v>
      </c>
      <c r="AF109" s="232">
        <f>'AEO T36 Pipelines 2022 Raw'!AI90</f>
        <v>178.36497499999999</v>
      </c>
      <c r="AG109" s="254">
        <f>'AEO T36 Pipelines 2022 Raw'!AJ90</f>
        <v>-4.0000000000000001E-3</v>
      </c>
    </row>
    <row r="110" spans="1:33" ht="15" customHeight="1" x14ac:dyDescent="0.25">
      <c r="A110" s="38" t="s">
        <v>385</v>
      </c>
      <c r="B110" s="163" t="s">
        <v>386</v>
      </c>
      <c r="C110" s="169">
        <f>'AEO T36 Pipelines 2022 Raw'!F91</f>
        <v>163.685654</v>
      </c>
      <c r="D110" s="169">
        <f>'AEO T36 Pipelines 2022 Raw'!G91</f>
        <v>163.47460899999999</v>
      </c>
      <c r="E110" s="169">
        <f>'AEO T36 Pipelines 2022 Raw'!H91</f>
        <v>162.914886</v>
      </c>
      <c r="F110" s="169">
        <f>'AEO T36 Pipelines 2022 Raw'!I91</f>
        <v>162.61544799999999</v>
      </c>
      <c r="G110" s="169">
        <f>'AEO T36 Pipelines 2022 Raw'!J91</f>
        <v>161.77375799999999</v>
      </c>
      <c r="H110" s="169">
        <f>'AEO T36 Pipelines 2022 Raw'!K91</f>
        <v>160.647415</v>
      </c>
      <c r="I110" s="169">
        <f>'AEO T36 Pipelines 2022 Raw'!L91</f>
        <v>159.06926000000001</v>
      </c>
      <c r="J110" s="169">
        <f>'AEO T36 Pipelines 2022 Raw'!M91</f>
        <v>157.803223</v>
      </c>
      <c r="K110" s="169">
        <f>'AEO T36 Pipelines 2022 Raw'!N91</f>
        <v>156.59487899999999</v>
      </c>
      <c r="L110" s="169">
        <f>'AEO T36 Pipelines 2022 Raw'!O91</f>
        <v>155.526993</v>
      </c>
      <c r="M110" s="169">
        <f>'AEO T36 Pipelines 2022 Raw'!P91</f>
        <v>154.33966100000001</v>
      </c>
      <c r="N110" s="169">
        <f>'AEO T36 Pipelines 2022 Raw'!Q91</f>
        <v>153.472824</v>
      </c>
      <c r="O110" s="169">
        <f>'AEO T36 Pipelines 2022 Raw'!R91</f>
        <v>152.57455400000001</v>
      </c>
      <c r="P110" s="169">
        <f>'AEO T36 Pipelines 2022 Raw'!S91</f>
        <v>151.28649899999999</v>
      </c>
      <c r="Q110" s="169">
        <f>'AEO T36 Pipelines 2022 Raw'!T91</f>
        <v>149.962189</v>
      </c>
      <c r="R110" s="169">
        <f>'AEO T36 Pipelines 2022 Raw'!U91</f>
        <v>148.669678</v>
      </c>
      <c r="S110" s="169">
        <f>'AEO T36 Pipelines 2022 Raw'!V91</f>
        <v>147.60678100000001</v>
      </c>
      <c r="T110" s="169">
        <f>'AEO T36 Pipelines 2022 Raw'!W91</f>
        <v>146.601257</v>
      </c>
      <c r="U110" s="169">
        <f>'AEO T36 Pipelines 2022 Raw'!X91</f>
        <v>145.675522</v>
      </c>
      <c r="V110" s="169">
        <f>'AEO T36 Pipelines 2022 Raw'!Y91</f>
        <v>144.83853099999999</v>
      </c>
      <c r="W110" s="169">
        <f>'AEO T36 Pipelines 2022 Raw'!Z91</f>
        <v>143.80323799999999</v>
      </c>
      <c r="X110" s="169">
        <f>'AEO T36 Pipelines 2022 Raw'!AA91</f>
        <v>142.821381</v>
      </c>
      <c r="Y110" s="169">
        <f>'AEO T36 Pipelines 2022 Raw'!AB91</f>
        <v>141.879593</v>
      </c>
      <c r="Z110" s="169">
        <f>'AEO T36 Pipelines 2022 Raw'!AC91</f>
        <v>140.96629300000001</v>
      </c>
      <c r="AA110" s="169">
        <f>'AEO T36 Pipelines 2022 Raw'!AD91</f>
        <v>140.185089</v>
      </c>
      <c r="AB110" s="169">
        <f>'AEO T36 Pipelines 2022 Raw'!AE91</f>
        <v>139.57482899999999</v>
      </c>
      <c r="AC110" s="169">
        <f>'AEO T36 Pipelines 2022 Raw'!AF91</f>
        <v>138.877274</v>
      </c>
      <c r="AD110" s="169">
        <f>'AEO T36 Pipelines 2022 Raw'!AG91</f>
        <v>138.049072</v>
      </c>
      <c r="AE110" s="169">
        <f>'AEO T36 Pipelines 2022 Raw'!AH91</f>
        <v>137.35638399999999</v>
      </c>
      <c r="AF110" s="169">
        <f>'AEO T36 Pipelines 2022 Raw'!AI91</f>
        <v>136.940979</v>
      </c>
      <c r="AG110" s="256">
        <f>'AEO T36 Pipelines 2022 Raw'!AJ91</f>
        <v>-6.0000000000000001E-3</v>
      </c>
    </row>
    <row r="111" spans="1:33" ht="15" customHeight="1" x14ac:dyDescent="0.25">
      <c r="A111" s="38" t="s">
        <v>387</v>
      </c>
      <c r="B111" s="163" t="s">
        <v>268</v>
      </c>
      <c r="C111" s="169">
        <f>'AEO T36 Pipelines 2022 Raw'!F92</f>
        <v>38.921951</v>
      </c>
      <c r="D111" s="169">
        <f>'AEO T36 Pipelines 2022 Raw'!G92</f>
        <v>39.195743999999998</v>
      </c>
      <c r="E111" s="169">
        <f>'AEO T36 Pipelines 2022 Raw'!H92</f>
        <v>39.387096</v>
      </c>
      <c r="F111" s="169">
        <f>'AEO T36 Pipelines 2022 Raw'!I92</f>
        <v>39.642375999999999</v>
      </c>
      <c r="G111" s="169">
        <f>'AEO T36 Pipelines 2022 Raw'!J92</f>
        <v>39.765881</v>
      </c>
      <c r="H111" s="169">
        <f>'AEO T36 Pipelines 2022 Raw'!K92</f>
        <v>39.818134000000001</v>
      </c>
      <c r="I111" s="169">
        <f>'AEO T36 Pipelines 2022 Raw'!L92</f>
        <v>39.755580999999999</v>
      </c>
      <c r="J111" s="169">
        <f>'AEO T36 Pipelines 2022 Raw'!M92</f>
        <v>39.767871999999997</v>
      </c>
      <c r="K111" s="169">
        <f>'AEO T36 Pipelines 2022 Raw'!N92</f>
        <v>39.792267000000002</v>
      </c>
      <c r="L111" s="169">
        <f>'AEO T36 Pipelines 2022 Raw'!O92</f>
        <v>39.850287999999999</v>
      </c>
      <c r="M111" s="169">
        <f>'AEO T36 Pipelines 2022 Raw'!P92</f>
        <v>39.875660000000003</v>
      </c>
      <c r="N111" s="169">
        <f>'AEO T36 Pipelines 2022 Raw'!Q92</f>
        <v>39.982182000000002</v>
      </c>
      <c r="O111" s="169">
        <f>'AEO T36 Pipelines 2022 Raw'!R92</f>
        <v>40.079464000000002</v>
      </c>
      <c r="P111" s="169">
        <f>'AEO T36 Pipelines 2022 Raw'!S92</f>
        <v>40.072322999999997</v>
      </c>
      <c r="Q111" s="169">
        <f>'AEO T36 Pipelines 2022 Raw'!T92</f>
        <v>40.052605</v>
      </c>
      <c r="R111" s="169">
        <f>'AEO T36 Pipelines 2022 Raw'!U92</f>
        <v>40.038333999999999</v>
      </c>
      <c r="S111" s="169">
        <f>'AEO T36 Pipelines 2022 Raw'!V92</f>
        <v>40.083396999999998</v>
      </c>
      <c r="T111" s="169">
        <f>'AEO T36 Pipelines 2022 Raw'!W92</f>
        <v>40.142150999999998</v>
      </c>
      <c r="U111" s="169">
        <f>'AEO T36 Pipelines 2022 Raw'!X92</f>
        <v>40.221114999999998</v>
      </c>
      <c r="V111" s="169">
        <f>'AEO T36 Pipelines 2022 Raw'!Y92</f>
        <v>40.323318</v>
      </c>
      <c r="W111" s="169">
        <f>'AEO T36 Pipelines 2022 Raw'!Z92</f>
        <v>40.368763000000001</v>
      </c>
      <c r="X111" s="169">
        <f>'AEO T36 Pipelines 2022 Raw'!AA92</f>
        <v>40.427295999999998</v>
      </c>
      <c r="Y111" s="169">
        <f>'AEO T36 Pipelines 2022 Raw'!AB92</f>
        <v>40.495441</v>
      </c>
      <c r="Z111" s="169">
        <f>'AEO T36 Pipelines 2022 Raw'!AC92</f>
        <v>40.570098999999999</v>
      </c>
      <c r="AA111" s="169">
        <f>'AEO T36 Pipelines 2022 Raw'!AD92</f>
        <v>40.681530000000002</v>
      </c>
      <c r="AB111" s="169">
        <f>'AEO T36 Pipelines 2022 Raw'!AE92</f>
        <v>40.842022</v>
      </c>
      <c r="AC111" s="169">
        <f>'AEO T36 Pipelines 2022 Raw'!AF92</f>
        <v>40.976593000000001</v>
      </c>
      <c r="AD111" s="169">
        <f>'AEO T36 Pipelines 2022 Raw'!AG92</f>
        <v>41.071716000000002</v>
      </c>
      <c r="AE111" s="169">
        <f>'AEO T36 Pipelines 2022 Raw'!AH92</f>
        <v>41.206226000000001</v>
      </c>
      <c r="AF111" s="169">
        <f>'AEO T36 Pipelines 2022 Raw'!AI92</f>
        <v>41.423999999999999</v>
      </c>
      <c r="AG111" s="256">
        <f>'AEO T36 Pipelines 2022 Raw'!AJ92</f>
        <v>2E-3</v>
      </c>
    </row>
    <row r="112" spans="1:33" ht="12" customHeight="1" x14ac:dyDescent="0.25">
      <c r="C112" s="248"/>
      <c r="D112" s="248"/>
      <c r="E112" s="248"/>
      <c r="F112" s="248"/>
      <c r="G112" s="248"/>
      <c r="H112" s="248"/>
      <c r="I112" s="248"/>
      <c r="J112" s="248"/>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126"/>
    </row>
    <row r="113" spans="1:33" ht="15" customHeight="1" x14ac:dyDescent="0.25">
      <c r="A113" s="38" t="s">
        <v>388</v>
      </c>
      <c r="B113" s="163" t="s">
        <v>389</v>
      </c>
      <c r="C113" s="169">
        <f>'AEO T36 Pipelines 2022 Raw'!F93</f>
        <v>125.034561</v>
      </c>
      <c r="D113" s="169">
        <f>'AEO T36 Pipelines 2022 Raw'!G93</f>
        <v>126.333389</v>
      </c>
      <c r="E113" s="169">
        <f>'AEO T36 Pipelines 2022 Raw'!H93</f>
        <v>127.051025</v>
      </c>
      <c r="F113" s="169">
        <f>'AEO T36 Pipelines 2022 Raw'!I93</f>
        <v>127.568619</v>
      </c>
      <c r="G113" s="169">
        <f>'AEO T36 Pipelines 2022 Raw'!J93</f>
        <v>127.841385</v>
      </c>
      <c r="H113" s="169">
        <f>'AEO T36 Pipelines 2022 Raw'!K93</f>
        <v>128.109161</v>
      </c>
      <c r="I113" s="169">
        <f>'AEO T36 Pipelines 2022 Raw'!L93</f>
        <v>128.131821</v>
      </c>
      <c r="J113" s="169">
        <f>'AEO T36 Pipelines 2022 Raw'!M93</f>
        <v>128.17013499999999</v>
      </c>
      <c r="K113" s="169">
        <f>'AEO T36 Pipelines 2022 Raw'!N93</f>
        <v>128.20394899999999</v>
      </c>
      <c r="L113" s="169">
        <f>'AEO T36 Pipelines 2022 Raw'!O93</f>
        <v>128.19549599999999</v>
      </c>
      <c r="M113" s="169">
        <f>'AEO T36 Pipelines 2022 Raw'!P93</f>
        <v>128.16146900000001</v>
      </c>
      <c r="N113" s="169">
        <f>'AEO T36 Pipelines 2022 Raw'!Q93</f>
        <v>128.16503900000001</v>
      </c>
      <c r="O113" s="169">
        <f>'AEO T36 Pipelines 2022 Raw'!R93</f>
        <v>128.19001800000001</v>
      </c>
      <c r="P113" s="169">
        <f>'AEO T36 Pipelines 2022 Raw'!S93</f>
        <v>128.088257</v>
      </c>
      <c r="Q113" s="169">
        <f>'AEO T36 Pipelines 2022 Raw'!T93</f>
        <v>127.912575</v>
      </c>
      <c r="R113" s="169">
        <f>'AEO T36 Pipelines 2022 Raw'!U93</f>
        <v>127.748581</v>
      </c>
      <c r="S113" s="169">
        <f>'AEO T36 Pipelines 2022 Raw'!V93</f>
        <v>127.630478</v>
      </c>
      <c r="T113" s="169">
        <f>'AEO T36 Pipelines 2022 Raw'!W93</f>
        <v>127.58284</v>
      </c>
      <c r="U113" s="169">
        <f>'AEO T36 Pipelines 2022 Raw'!X93</f>
        <v>127.601418</v>
      </c>
      <c r="V113" s="169">
        <f>'AEO T36 Pipelines 2022 Raw'!Y93</f>
        <v>127.64003</v>
      </c>
      <c r="W113" s="169">
        <f>'AEO T36 Pipelines 2022 Raw'!Z93</f>
        <v>127.662811</v>
      </c>
      <c r="X113" s="169">
        <f>'AEO T36 Pipelines 2022 Raw'!AA93</f>
        <v>127.659431</v>
      </c>
      <c r="Y113" s="169">
        <f>'AEO T36 Pipelines 2022 Raw'!AB93</f>
        <v>127.643906</v>
      </c>
      <c r="Z113" s="169">
        <f>'AEO T36 Pipelines 2022 Raw'!AC93</f>
        <v>127.614059</v>
      </c>
      <c r="AA113" s="169">
        <f>'AEO T36 Pipelines 2022 Raw'!AD93</f>
        <v>127.559479</v>
      </c>
      <c r="AB113" s="169">
        <f>'AEO T36 Pipelines 2022 Raw'!AE93</f>
        <v>127.548615</v>
      </c>
      <c r="AC113" s="169">
        <f>'AEO T36 Pipelines 2022 Raw'!AF93</f>
        <v>127.539215</v>
      </c>
      <c r="AD113" s="169">
        <f>'AEO T36 Pipelines 2022 Raw'!AG93</f>
        <v>127.51091</v>
      </c>
      <c r="AE113" s="169">
        <f>'AEO T36 Pipelines 2022 Raw'!AH93</f>
        <v>127.52413199999999</v>
      </c>
      <c r="AF113" s="169">
        <f>'AEO T36 Pipelines 2022 Raw'!AI93</f>
        <v>127.529572</v>
      </c>
      <c r="AG113" s="256">
        <f>'AEO T36 Pipelines 2022 Raw'!AJ93</f>
        <v>1E-3</v>
      </c>
    </row>
    <row r="114" spans="1:33" ht="15" customHeight="1" x14ac:dyDescent="0.25">
      <c r="A114" s="38" t="s">
        <v>390</v>
      </c>
      <c r="B114" s="163" t="s">
        <v>391</v>
      </c>
      <c r="C114" s="169">
        <f>'AEO T36 Pipelines 2022 Raw'!F94</f>
        <v>747.91564900000003</v>
      </c>
      <c r="D114" s="169">
        <f>'AEO T36 Pipelines 2022 Raw'!G94</f>
        <v>699.222351</v>
      </c>
      <c r="E114" s="169">
        <f>'AEO T36 Pipelines 2022 Raw'!H94</f>
        <v>679.98339799999997</v>
      </c>
      <c r="F114" s="169">
        <f>'AEO T36 Pipelines 2022 Raw'!I94</f>
        <v>663.084473</v>
      </c>
      <c r="G114" s="169">
        <f>'AEO T36 Pipelines 2022 Raw'!J94</f>
        <v>651.87914999999998</v>
      </c>
      <c r="H114" s="169">
        <f>'AEO T36 Pipelines 2022 Raw'!K94</f>
        <v>638.84497099999999</v>
      </c>
      <c r="I114" s="169">
        <f>'AEO T36 Pipelines 2022 Raw'!L94</f>
        <v>622.07836899999995</v>
      </c>
      <c r="J114" s="169">
        <f>'AEO T36 Pipelines 2022 Raw'!M94</f>
        <v>627.26721199999997</v>
      </c>
      <c r="K114" s="169">
        <f>'AEO T36 Pipelines 2022 Raw'!N94</f>
        <v>621.32171600000004</v>
      </c>
      <c r="L114" s="169">
        <f>'AEO T36 Pipelines 2022 Raw'!O94</f>
        <v>611.93481399999996</v>
      </c>
      <c r="M114" s="169">
        <f>'AEO T36 Pipelines 2022 Raw'!P94</f>
        <v>608.225281</v>
      </c>
      <c r="N114" s="169">
        <f>'AEO T36 Pipelines 2022 Raw'!Q94</f>
        <v>611.03344700000002</v>
      </c>
      <c r="O114" s="169">
        <f>'AEO T36 Pipelines 2022 Raw'!R94</f>
        <v>613.15045199999997</v>
      </c>
      <c r="P114" s="169">
        <f>'AEO T36 Pipelines 2022 Raw'!S94</f>
        <v>603.66564900000003</v>
      </c>
      <c r="Q114" s="169">
        <f>'AEO T36 Pipelines 2022 Raw'!T94</f>
        <v>601.21069299999999</v>
      </c>
      <c r="R114" s="169">
        <f>'AEO T36 Pipelines 2022 Raw'!U94</f>
        <v>602.07238800000005</v>
      </c>
      <c r="S114" s="169">
        <f>'AEO T36 Pipelines 2022 Raw'!V94</f>
        <v>608.08264199999996</v>
      </c>
      <c r="T114" s="169">
        <f>'AEO T36 Pipelines 2022 Raw'!W94</f>
        <v>614.80841099999998</v>
      </c>
      <c r="U114" s="169">
        <f>'AEO T36 Pipelines 2022 Raw'!X94</f>
        <v>620.77978499999995</v>
      </c>
      <c r="V114" s="169">
        <f>'AEO T36 Pipelines 2022 Raw'!Y94</f>
        <v>626.37329099999999</v>
      </c>
      <c r="W114" s="169">
        <f>'AEO T36 Pipelines 2022 Raw'!Z94</f>
        <v>629.80364999999995</v>
      </c>
      <c r="X114" s="169">
        <f>'AEO T36 Pipelines 2022 Raw'!AA94</f>
        <v>635.45318599999996</v>
      </c>
      <c r="Y114" s="169">
        <f>'AEO T36 Pipelines 2022 Raw'!AB94</f>
        <v>639.785706</v>
      </c>
      <c r="Z114" s="169">
        <f>'AEO T36 Pipelines 2022 Raw'!AC94</f>
        <v>646.99542199999996</v>
      </c>
      <c r="AA114" s="169">
        <f>'AEO T36 Pipelines 2022 Raw'!AD94</f>
        <v>645.08941700000003</v>
      </c>
      <c r="AB114" s="169">
        <f>'AEO T36 Pipelines 2022 Raw'!AE94</f>
        <v>648.41216999999995</v>
      </c>
      <c r="AC114" s="169">
        <f>'AEO T36 Pipelines 2022 Raw'!AF94</f>
        <v>656.76415999999995</v>
      </c>
      <c r="AD114" s="169">
        <f>'AEO T36 Pipelines 2022 Raw'!AG94</f>
        <v>665.00036599999999</v>
      </c>
      <c r="AE114" s="169">
        <f>'AEO T36 Pipelines 2022 Raw'!AH94</f>
        <v>672.35607900000002</v>
      </c>
      <c r="AF114" s="169">
        <f>'AEO T36 Pipelines 2022 Raw'!AI94</f>
        <v>677.73187299999995</v>
      </c>
      <c r="AG114" s="256">
        <f>'AEO T36 Pipelines 2022 Raw'!AJ94</f>
        <v>-3.0000000000000001E-3</v>
      </c>
    </row>
    <row r="115" spans="1:33" ht="12" customHeight="1" x14ac:dyDescent="0.25">
      <c r="C115" s="248"/>
      <c r="D115" s="248"/>
      <c r="E115" s="248"/>
      <c r="F115" s="248"/>
      <c r="G115" s="248"/>
      <c r="H115" s="248"/>
      <c r="I115" s="248"/>
      <c r="J115" s="248"/>
      <c r="K115" s="248"/>
      <c r="L115" s="248"/>
      <c r="M115" s="248"/>
      <c r="N115" s="248"/>
      <c r="O115" s="248"/>
      <c r="P115" s="248"/>
      <c r="Q115" s="248"/>
      <c r="R115" s="248"/>
      <c r="S115" s="248"/>
      <c r="T115" s="248"/>
      <c r="U115" s="248"/>
      <c r="V115" s="248"/>
      <c r="W115" s="248"/>
      <c r="X115" s="248"/>
      <c r="Y115" s="248"/>
      <c r="Z115" s="248"/>
      <c r="AA115" s="248"/>
      <c r="AB115" s="248"/>
      <c r="AC115" s="248"/>
      <c r="AD115" s="248"/>
      <c r="AE115" s="248"/>
      <c r="AF115" s="248"/>
      <c r="AG115" s="126"/>
    </row>
    <row r="116" spans="1:33" ht="15" customHeight="1" x14ac:dyDescent="0.25">
      <c r="A116" s="38" t="s">
        <v>392</v>
      </c>
      <c r="B116" s="162" t="s">
        <v>393</v>
      </c>
      <c r="C116" s="232">
        <f>'AEO T36 Pipelines 2022 Raw'!F95</f>
        <v>26244.806640999999</v>
      </c>
      <c r="D116" s="232">
        <f>'AEO T36 Pipelines 2022 Raw'!G95</f>
        <v>26975.708984000001</v>
      </c>
      <c r="E116" s="232">
        <f>'AEO T36 Pipelines 2022 Raw'!H95</f>
        <v>27274.701172000001</v>
      </c>
      <c r="F116" s="232">
        <f>'AEO T36 Pipelines 2022 Raw'!I95</f>
        <v>27173.480468999998</v>
      </c>
      <c r="G116" s="232">
        <f>'AEO T36 Pipelines 2022 Raw'!J95</f>
        <v>27080.394531000002</v>
      </c>
      <c r="H116" s="232">
        <f>'AEO T36 Pipelines 2022 Raw'!K95</f>
        <v>26925.607422000001</v>
      </c>
      <c r="I116" s="232">
        <f>'AEO T36 Pipelines 2022 Raw'!L95</f>
        <v>26709.462890999999</v>
      </c>
      <c r="J116" s="232">
        <f>'AEO T36 Pipelines 2022 Raw'!M95</f>
        <v>26548.693359000001</v>
      </c>
      <c r="K116" s="232">
        <f>'AEO T36 Pipelines 2022 Raw'!N95</f>
        <v>26369.65625</v>
      </c>
      <c r="L116" s="232">
        <f>'AEO T36 Pipelines 2022 Raw'!O95</f>
        <v>26230.953125</v>
      </c>
      <c r="M116" s="232">
        <f>'AEO T36 Pipelines 2022 Raw'!P95</f>
        <v>26111.044922000001</v>
      </c>
      <c r="N116" s="232">
        <f>'AEO T36 Pipelines 2022 Raw'!Q95</f>
        <v>26006.732422000001</v>
      </c>
      <c r="O116" s="232">
        <f>'AEO T36 Pipelines 2022 Raw'!R95</f>
        <v>25910.369140999999</v>
      </c>
      <c r="P116" s="232">
        <f>'AEO T36 Pipelines 2022 Raw'!S95</f>
        <v>25767.394531000002</v>
      </c>
      <c r="Q116" s="232">
        <f>'AEO T36 Pipelines 2022 Raw'!T95</f>
        <v>25653.138672000001</v>
      </c>
      <c r="R116" s="232">
        <f>'AEO T36 Pipelines 2022 Raw'!U95</f>
        <v>25561.289062</v>
      </c>
      <c r="S116" s="232">
        <f>'AEO T36 Pipelines 2022 Raw'!V95</f>
        <v>25507.443359000001</v>
      </c>
      <c r="T116" s="232">
        <f>'AEO T36 Pipelines 2022 Raw'!W95</f>
        <v>25474.335938</v>
      </c>
      <c r="U116" s="232">
        <f>'AEO T36 Pipelines 2022 Raw'!X95</f>
        <v>25480.076172000001</v>
      </c>
      <c r="V116" s="232">
        <f>'AEO T36 Pipelines 2022 Raw'!Y95</f>
        <v>25496.828125</v>
      </c>
      <c r="W116" s="232">
        <f>'AEO T36 Pipelines 2022 Raw'!Z95</f>
        <v>25518.642577999999</v>
      </c>
      <c r="X116" s="232">
        <f>'AEO T36 Pipelines 2022 Raw'!AA95</f>
        <v>25568.271484000001</v>
      </c>
      <c r="Y116" s="232">
        <f>'AEO T36 Pipelines 2022 Raw'!AB95</f>
        <v>25623.419922000001</v>
      </c>
      <c r="Z116" s="232">
        <f>'AEO T36 Pipelines 2022 Raw'!AC95</f>
        <v>25681.949218999998</v>
      </c>
      <c r="AA116" s="232">
        <f>'AEO T36 Pipelines 2022 Raw'!AD95</f>
        <v>25758.699218999998</v>
      </c>
      <c r="AB116" s="232">
        <f>'AEO T36 Pipelines 2022 Raw'!AE95</f>
        <v>25883.232422000001</v>
      </c>
      <c r="AC116" s="232">
        <f>'AEO T36 Pipelines 2022 Raw'!AF95</f>
        <v>26014.853515999999</v>
      </c>
      <c r="AD116" s="232">
        <f>'AEO T36 Pipelines 2022 Raw'!AG95</f>
        <v>26131.515625</v>
      </c>
      <c r="AE116" s="232">
        <f>'AEO T36 Pipelines 2022 Raw'!AH95</f>
        <v>26263.519531000002</v>
      </c>
      <c r="AF116" s="232">
        <f>'AEO T36 Pipelines 2022 Raw'!AI95</f>
        <v>26454.951172000001</v>
      </c>
      <c r="AG116" s="254">
        <f>'AEO T36 Pipelines 2022 Raw'!AJ95</f>
        <v>0</v>
      </c>
    </row>
    <row r="117" spans="1:33" ht="15" customHeight="1" thickBot="1" x14ac:dyDescent="0.3"/>
    <row r="118" spans="1:33" ht="15" customHeight="1" x14ac:dyDescent="0.25">
      <c r="B118" s="261" t="s">
        <v>2166</v>
      </c>
      <c r="C118" s="262"/>
      <c r="D118" s="262"/>
      <c r="E118" s="262"/>
      <c r="F118" s="262"/>
      <c r="G118" s="262"/>
      <c r="H118" s="262"/>
      <c r="I118" s="262"/>
      <c r="J118" s="262"/>
      <c r="K118" s="262"/>
      <c r="L118" s="262"/>
      <c r="M118" s="262"/>
      <c r="N118" s="262"/>
      <c r="O118" s="262"/>
      <c r="P118" s="262"/>
      <c r="Q118" s="262"/>
      <c r="R118" s="262"/>
      <c r="S118" s="262"/>
      <c r="T118" s="262"/>
      <c r="U118" s="262"/>
      <c r="V118" s="262"/>
      <c r="W118" s="262"/>
      <c r="X118" s="262"/>
      <c r="Y118" s="262"/>
      <c r="Z118" s="262"/>
      <c r="AA118" s="262"/>
      <c r="AB118" s="262"/>
      <c r="AC118" s="262"/>
      <c r="AD118" s="262"/>
      <c r="AE118" s="262"/>
      <c r="AF118" s="262"/>
      <c r="AG118" s="262"/>
    </row>
    <row r="119" spans="1:33" ht="15" customHeight="1" x14ac:dyDescent="0.25">
      <c r="B119" s="32" t="s">
        <v>394</v>
      </c>
    </row>
    <row r="120" spans="1:33" ht="15" customHeight="1" x14ac:dyDescent="0.25">
      <c r="B120" s="32" t="s">
        <v>2167</v>
      </c>
    </row>
    <row r="121" spans="1:33" ht="15" customHeight="1" x14ac:dyDescent="0.25">
      <c r="B121" s="32" t="s">
        <v>2168</v>
      </c>
    </row>
    <row r="122" spans="1:33" ht="15" customHeight="1" x14ac:dyDescent="0.25">
      <c r="B122" s="32" t="s">
        <v>2169</v>
      </c>
    </row>
    <row r="123" spans="1:33" ht="15" customHeight="1" x14ac:dyDescent="0.25">
      <c r="B123" s="32" t="s">
        <v>2125</v>
      </c>
    </row>
    <row r="124" spans="1:33" ht="15" customHeight="1" x14ac:dyDescent="0.25">
      <c r="B124" s="32" t="s">
        <v>2013</v>
      </c>
    </row>
    <row r="125" spans="1:33" ht="15" customHeight="1" x14ac:dyDescent="0.25">
      <c r="B125" s="32" t="s">
        <v>2126</v>
      </c>
    </row>
    <row r="126" spans="1:33" ht="15" customHeight="1" x14ac:dyDescent="0.25">
      <c r="B126" s="32" t="s">
        <v>2170</v>
      </c>
    </row>
    <row r="127" spans="1:33" ht="15" customHeight="1" x14ac:dyDescent="0.25">
      <c r="A127" s="38"/>
      <c r="B127" s="163"/>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c r="AA127" s="169"/>
      <c r="AB127" s="169"/>
      <c r="AC127" s="169"/>
      <c r="AD127" s="169"/>
      <c r="AE127" s="169"/>
      <c r="AF127" s="169"/>
      <c r="AG127" s="165"/>
    </row>
    <row r="128" spans="1:33" ht="12" customHeight="1" x14ac:dyDescent="0.25">
      <c r="A128" s="38"/>
      <c r="B128" s="163"/>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c r="AA128" s="169"/>
      <c r="AB128" s="169"/>
      <c r="AC128" s="169"/>
      <c r="AD128" s="169"/>
      <c r="AE128" s="169"/>
      <c r="AF128" s="169"/>
      <c r="AG128" s="165"/>
    </row>
    <row r="129" spans="1:33" ht="12" customHeight="1" x14ac:dyDescent="0.25">
      <c r="A129" s="38"/>
      <c r="B129" s="163"/>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c r="AA129" s="169"/>
      <c r="AB129" s="169"/>
      <c r="AC129" s="169"/>
      <c r="AD129" s="169"/>
      <c r="AE129" s="169"/>
      <c r="AF129" s="169"/>
      <c r="AG129" s="165"/>
    </row>
    <row r="130" spans="1:33" ht="12" customHeight="1" x14ac:dyDescent="0.25">
      <c r="A130" s="38"/>
      <c r="B130" s="163"/>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c r="AA130" s="169"/>
      <c r="AB130" s="169"/>
      <c r="AC130" s="169"/>
      <c r="AD130" s="169"/>
      <c r="AE130" s="169"/>
      <c r="AF130" s="169"/>
      <c r="AG130" s="165"/>
    </row>
    <row r="131" spans="1:33" ht="12" customHeight="1" x14ac:dyDescent="0.25">
      <c r="A131" s="38"/>
      <c r="B131" s="163"/>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c r="AA131" s="169"/>
      <c r="AB131" s="169"/>
      <c r="AC131" s="169"/>
      <c r="AD131" s="169"/>
      <c r="AE131" s="169"/>
      <c r="AF131" s="169"/>
      <c r="AG131" s="165"/>
    </row>
    <row r="132" spans="1:33" ht="12" customHeight="1" x14ac:dyDescent="0.25">
      <c r="A132" s="38"/>
      <c r="B132" s="163"/>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c r="AA132" s="169"/>
      <c r="AB132" s="169"/>
      <c r="AC132" s="169"/>
      <c r="AD132" s="169"/>
      <c r="AE132" s="169"/>
      <c r="AF132" s="169"/>
      <c r="AG132" s="165"/>
    </row>
    <row r="133" spans="1:33" ht="12" customHeight="1" x14ac:dyDescent="0.25"/>
    <row r="134" spans="1:33" ht="12" customHeight="1" x14ac:dyDescent="0.25">
      <c r="A134" s="38"/>
      <c r="B134" s="162"/>
      <c r="C134" s="232"/>
      <c r="D134" s="232"/>
      <c r="E134" s="232"/>
      <c r="F134" s="232"/>
      <c r="G134" s="232"/>
      <c r="H134" s="232"/>
      <c r="I134" s="232"/>
      <c r="J134" s="232"/>
      <c r="K134" s="232"/>
      <c r="L134" s="232"/>
      <c r="M134" s="232"/>
      <c r="N134" s="232"/>
      <c r="O134" s="232"/>
      <c r="P134" s="232"/>
      <c r="Q134" s="232"/>
      <c r="R134" s="232"/>
      <c r="S134" s="232"/>
      <c r="T134" s="232"/>
      <c r="U134" s="232"/>
      <c r="V134" s="232"/>
      <c r="W134" s="232"/>
      <c r="X134" s="232"/>
      <c r="Y134" s="232"/>
      <c r="Z134" s="232"/>
      <c r="AA134" s="232"/>
      <c r="AB134" s="232"/>
      <c r="AC134" s="232"/>
      <c r="AD134" s="232"/>
      <c r="AE134" s="232"/>
      <c r="AF134" s="232"/>
      <c r="AG134" s="167"/>
    </row>
    <row r="135" spans="1:33" ht="12" customHeight="1" x14ac:dyDescent="0.25">
      <c r="A135" s="38"/>
      <c r="B135" s="163"/>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c r="AA135" s="169"/>
      <c r="AB135" s="169"/>
      <c r="AC135" s="169"/>
      <c r="AD135" s="169"/>
      <c r="AE135" s="169"/>
      <c r="AF135" s="169"/>
      <c r="AG135" s="165"/>
    </row>
    <row r="136" spans="1:33" ht="12" customHeight="1" x14ac:dyDescent="0.25">
      <c r="A136" s="38"/>
      <c r="B136" s="163"/>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c r="AA136" s="169"/>
      <c r="AB136" s="169"/>
      <c r="AC136" s="169"/>
      <c r="AD136" s="169"/>
      <c r="AE136" s="169"/>
      <c r="AF136" s="169"/>
      <c r="AG136" s="165"/>
    </row>
    <row r="137" spans="1:33" ht="12" customHeight="1" x14ac:dyDescent="0.25">
      <c r="A137" s="38"/>
      <c r="B137" s="163"/>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c r="AA137" s="169"/>
      <c r="AB137" s="169"/>
      <c r="AC137" s="169"/>
      <c r="AD137" s="169"/>
      <c r="AE137" s="169"/>
      <c r="AF137" s="169"/>
      <c r="AG137" s="165"/>
    </row>
    <row r="138" spans="1:33" ht="12" customHeight="1" x14ac:dyDescent="0.25">
      <c r="A138" s="38"/>
      <c r="B138" s="163"/>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c r="AA138" s="169"/>
      <c r="AB138" s="169"/>
      <c r="AC138" s="169"/>
      <c r="AD138" s="169"/>
      <c r="AE138" s="169"/>
      <c r="AF138" s="169"/>
      <c r="AG138" s="165"/>
    </row>
    <row r="139" spans="1:33" ht="12" customHeight="1" x14ac:dyDescent="0.25">
      <c r="A139" s="38"/>
      <c r="B139" s="163"/>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c r="AA139" s="169"/>
      <c r="AB139" s="169"/>
      <c r="AC139" s="169"/>
      <c r="AD139" s="169"/>
      <c r="AE139" s="169"/>
      <c r="AF139" s="169"/>
      <c r="AG139" s="165"/>
    </row>
    <row r="140" spans="1:33" ht="12" customHeight="1" x14ac:dyDescent="0.25">
      <c r="A140" s="38"/>
      <c r="B140" s="163"/>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c r="AA140" s="169"/>
      <c r="AB140" s="169"/>
      <c r="AC140" s="169"/>
      <c r="AD140" s="169"/>
      <c r="AE140" s="169"/>
      <c r="AF140" s="169"/>
      <c r="AG140" s="165"/>
    </row>
    <row r="141" spans="1:33" ht="12" customHeight="1" x14ac:dyDescent="0.25">
      <c r="A141" s="38"/>
      <c r="B141" s="163"/>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165"/>
    </row>
    <row r="142" spans="1:33" ht="12" customHeight="1" x14ac:dyDescent="0.25"/>
    <row r="143" spans="1:33" ht="12" customHeight="1" x14ac:dyDescent="0.25">
      <c r="A143" s="38"/>
      <c r="B143" s="162"/>
      <c r="C143" s="232"/>
      <c r="D143" s="232"/>
      <c r="E143" s="232"/>
      <c r="F143" s="232"/>
      <c r="G143" s="232"/>
      <c r="H143" s="232"/>
      <c r="I143" s="232"/>
      <c r="J143" s="232"/>
      <c r="K143" s="232"/>
      <c r="L143" s="232"/>
      <c r="M143" s="232"/>
      <c r="N143" s="232"/>
      <c r="O143" s="232"/>
      <c r="P143" s="232"/>
      <c r="Q143" s="232"/>
      <c r="R143" s="232"/>
      <c r="S143" s="232"/>
      <c r="T143" s="232"/>
      <c r="U143" s="232"/>
      <c r="V143" s="232"/>
      <c r="W143" s="232"/>
      <c r="X143" s="232"/>
      <c r="Y143" s="232"/>
      <c r="Z143" s="232"/>
      <c r="AA143" s="232"/>
      <c r="AB143" s="232"/>
      <c r="AC143" s="232"/>
      <c r="AD143" s="232"/>
      <c r="AE143" s="232"/>
      <c r="AF143" s="232"/>
      <c r="AG143" s="167"/>
    </row>
    <row r="144" spans="1:33" ht="12" customHeight="1" x14ac:dyDescent="0.25">
      <c r="A144" s="38"/>
      <c r="B144" s="163"/>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165"/>
    </row>
    <row r="145" spans="1:33" ht="12" customHeight="1" x14ac:dyDescent="0.25">
      <c r="A145" s="38"/>
      <c r="B145" s="163"/>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c r="AA145" s="169"/>
      <c r="AB145" s="169"/>
      <c r="AC145" s="169"/>
      <c r="AD145" s="169"/>
      <c r="AE145" s="169"/>
      <c r="AF145" s="169"/>
      <c r="AG145" s="165"/>
    </row>
    <row r="146" spans="1:33" ht="12" customHeight="1" x14ac:dyDescent="0.25">
      <c r="A146" s="38"/>
      <c r="B146" s="163"/>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c r="AA146" s="169"/>
      <c r="AB146" s="169"/>
      <c r="AC146" s="169"/>
      <c r="AD146" s="169"/>
      <c r="AE146" s="169"/>
      <c r="AF146" s="169"/>
      <c r="AG146" s="165"/>
    </row>
    <row r="147" spans="1:33" ht="12" customHeight="1" x14ac:dyDescent="0.25">
      <c r="A147" s="38"/>
      <c r="B147" s="163"/>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c r="AA147" s="169"/>
      <c r="AB147" s="169"/>
      <c r="AC147" s="169"/>
      <c r="AD147" s="169"/>
      <c r="AE147" s="169"/>
      <c r="AF147" s="169"/>
      <c r="AG147" s="165"/>
    </row>
    <row r="148" spans="1:33" ht="12" customHeight="1" x14ac:dyDescent="0.25">
      <c r="A148" s="38"/>
      <c r="B148" s="163"/>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c r="AA148" s="169"/>
      <c r="AB148" s="169"/>
      <c r="AC148" s="169"/>
      <c r="AD148" s="169"/>
      <c r="AE148" s="169"/>
      <c r="AF148" s="169"/>
      <c r="AG148" s="165"/>
    </row>
    <row r="149" spans="1:33" ht="12" customHeight="1" x14ac:dyDescent="0.25">
      <c r="A149" s="38"/>
      <c r="B149" s="163"/>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c r="AB149" s="169"/>
      <c r="AC149" s="169"/>
      <c r="AD149" s="169"/>
      <c r="AE149" s="169"/>
      <c r="AF149" s="169"/>
      <c r="AG149" s="165"/>
    </row>
    <row r="150" spans="1:33" ht="15" customHeight="1" x14ac:dyDescent="0.25">
      <c r="A150" s="38"/>
      <c r="B150" s="163"/>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c r="AA150" s="169"/>
      <c r="AB150" s="169"/>
      <c r="AC150" s="169"/>
      <c r="AD150" s="169"/>
      <c r="AE150" s="169"/>
      <c r="AF150" s="169"/>
      <c r="AG150" s="165"/>
    </row>
    <row r="153" spans="1:33" ht="15" customHeight="1" x14ac:dyDescent="0.25">
      <c r="A153" s="38"/>
      <c r="B153" s="162"/>
      <c r="C153" s="232"/>
      <c r="D153" s="232"/>
      <c r="E153" s="232"/>
      <c r="F153" s="232"/>
      <c r="G153" s="232"/>
      <c r="H153" s="232"/>
      <c r="I153" s="232"/>
      <c r="J153" s="232"/>
      <c r="K153" s="232"/>
      <c r="L153" s="232"/>
      <c r="M153" s="232"/>
      <c r="N153" s="232"/>
      <c r="O153" s="232"/>
      <c r="P153" s="232"/>
      <c r="Q153" s="232"/>
      <c r="R153" s="232"/>
      <c r="S153" s="232"/>
      <c r="T153" s="232"/>
      <c r="U153" s="232"/>
      <c r="V153" s="232"/>
      <c r="W153" s="232"/>
      <c r="X153" s="232"/>
      <c r="Y153" s="232"/>
      <c r="Z153" s="232"/>
      <c r="AA153" s="232"/>
      <c r="AB153" s="232"/>
      <c r="AC153" s="232"/>
      <c r="AD153" s="232"/>
      <c r="AE153" s="232"/>
      <c r="AF153" s="232"/>
      <c r="AG153" s="167"/>
    </row>
    <row r="154" spans="1:33" ht="15" customHeight="1" x14ac:dyDescent="0.25">
      <c r="A154" s="38"/>
      <c r="B154" s="163"/>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c r="AA154" s="169"/>
      <c r="AB154" s="169"/>
      <c r="AC154" s="169"/>
      <c r="AD154" s="169"/>
      <c r="AE154" s="169"/>
      <c r="AF154" s="169"/>
      <c r="AG154" s="165"/>
    </row>
    <row r="155" spans="1:33" ht="15" customHeight="1" x14ac:dyDescent="0.25">
      <c r="A155" s="38"/>
      <c r="B155" s="163"/>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c r="AA155" s="169"/>
      <c r="AB155" s="169"/>
      <c r="AC155" s="169"/>
      <c r="AD155" s="169"/>
      <c r="AE155" s="169"/>
      <c r="AF155" s="169"/>
      <c r="AG155" s="165"/>
    </row>
    <row r="156" spans="1:33" ht="15" customHeight="1" x14ac:dyDescent="0.25">
      <c r="A156" s="38"/>
      <c r="B156" s="163"/>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c r="AA156" s="169"/>
      <c r="AB156" s="169"/>
      <c r="AC156" s="169"/>
      <c r="AD156" s="169"/>
      <c r="AE156" s="169"/>
      <c r="AF156" s="169"/>
      <c r="AG156" s="165"/>
    </row>
    <row r="157" spans="1:33" ht="15" customHeight="1" x14ac:dyDescent="0.25">
      <c r="A157" s="38"/>
      <c r="B157" s="163"/>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c r="AA157" s="169"/>
      <c r="AB157" s="169"/>
      <c r="AC157" s="169"/>
      <c r="AD157" s="169"/>
      <c r="AE157" s="169"/>
      <c r="AF157" s="169"/>
      <c r="AG157" s="165"/>
    </row>
    <row r="159" spans="1:33" ht="15" customHeight="1" x14ac:dyDescent="0.25">
      <c r="A159" s="38"/>
      <c r="B159" s="162"/>
      <c r="C159" s="232"/>
      <c r="D159" s="232"/>
      <c r="E159" s="232"/>
      <c r="F159" s="232"/>
      <c r="G159" s="232"/>
      <c r="H159" s="232"/>
      <c r="I159" s="232"/>
      <c r="J159" s="232"/>
      <c r="K159" s="232"/>
      <c r="L159" s="232"/>
      <c r="M159" s="232"/>
      <c r="N159" s="232"/>
      <c r="O159" s="232"/>
      <c r="P159" s="232"/>
      <c r="Q159" s="232"/>
      <c r="R159" s="232"/>
      <c r="S159" s="232"/>
      <c r="T159" s="232"/>
      <c r="U159" s="232"/>
      <c r="V159" s="232"/>
      <c r="W159" s="232"/>
      <c r="X159" s="232"/>
      <c r="Y159" s="232"/>
      <c r="Z159" s="232"/>
      <c r="AA159" s="232"/>
      <c r="AB159" s="232"/>
      <c r="AC159" s="232"/>
      <c r="AD159" s="232"/>
      <c r="AE159" s="232"/>
      <c r="AF159" s="232"/>
      <c r="AG159" s="167"/>
    </row>
    <row r="160" spans="1:33" ht="15" customHeight="1" x14ac:dyDescent="0.25">
      <c r="A160" s="38"/>
      <c r="B160" s="163"/>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c r="AA160" s="169"/>
      <c r="AB160" s="169"/>
      <c r="AC160" s="169"/>
      <c r="AD160" s="169"/>
      <c r="AE160" s="169"/>
      <c r="AF160" s="169"/>
      <c r="AG160" s="165"/>
    </row>
    <row r="161" spans="1:33" ht="15" customHeight="1" x14ac:dyDescent="0.25">
      <c r="A161" s="38"/>
      <c r="B161" s="163"/>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c r="AA161" s="169"/>
      <c r="AB161" s="169"/>
      <c r="AC161" s="169"/>
      <c r="AD161" s="169"/>
      <c r="AE161" s="169"/>
      <c r="AF161" s="169"/>
      <c r="AG161" s="165"/>
    </row>
    <row r="162" spans="1:33" ht="15" customHeight="1" x14ac:dyDescent="0.25">
      <c r="A162" s="38"/>
      <c r="B162" s="163"/>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c r="AA162" s="169"/>
      <c r="AB162" s="169"/>
      <c r="AC162" s="169"/>
      <c r="AD162" s="169"/>
      <c r="AE162" s="169"/>
      <c r="AF162" s="169"/>
      <c r="AG162" s="165"/>
    </row>
    <row r="163" spans="1:33" ht="12" customHeight="1" x14ac:dyDescent="0.25">
      <c r="A163" s="38"/>
      <c r="B163" s="163"/>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65"/>
    </row>
    <row r="165" spans="1:33" ht="15" customHeight="1" x14ac:dyDescent="0.25">
      <c r="A165" s="38"/>
      <c r="B165" s="162"/>
      <c r="C165" s="232"/>
      <c r="D165" s="232"/>
      <c r="E165" s="232"/>
      <c r="F165" s="232"/>
      <c r="G165" s="232"/>
      <c r="H165" s="232"/>
      <c r="I165" s="232"/>
      <c r="J165" s="232"/>
      <c r="K165" s="232"/>
      <c r="L165" s="232"/>
      <c r="M165" s="232"/>
      <c r="N165" s="232"/>
      <c r="O165" s="232"/>
      <c r="P165" s="232"/>
      <c r="Q165" s="232"/>
      <c r="R165" s="232"/>
      <c r="S165" s="232"/>
      <c r="T165" s="232"/>
      <c r="U165" s="232"/>
      <c r="V165" s="232"/>
      <c r="W165" s="232"/>
      <c r="X165" s="232"/>
      <c r="Y165" s="232"/>
      <c r="Z165" s="232"/>
      <c r="AA165" s="232"/>
      <c r="AB165" s="232"/>
      <c r="AC165" s="232"/>
      <c r="AD165" s="232"/>
      <c r="AE165" s="232"/>
      <c r="AF165" s="232"/>
      <c r="AG165" s="167"/>
    </row>
    <row r="166" spans="1:33" ht="15" customHeight="1" x14ac:dyDescent="0.25">
      <c r="A166" s="38"/>
      <c r="B166" s="163"/>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c r="AA166" s="169"/>
      <c r="AB166" s="169"/>
      <c r="AC166" s="169"/>
      <c r="AD166" s="169"/>
      <c r="AE166" s="169"/>
      <c r="AF166" s="169"/>
      <c r="AG166" s="165"/>
    </row>
    <row r="167" spans="1:33" ht="15" customHeight="1" x14ac:dyDescent="0.25">
      <c r="A167" s="38"/>
      <c r="B167" s="163"/>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c r="AB167" s="169"/>
      <c r="AC167" s="169"/>
      <c r="AD167" s="169"/>
      <c r="AE167" s="169"/>
      <c r="AF167" s="169"/>
      <c r="AG167" s="165"/>
    </row>
    <row r="168" spans="1:33" ht="15" customHeight="1" x14ac:dyDescent="0.25">
      <c r="A168" s="38"/>
      <c r="B168" s="163"/>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c r="AA168" s="169"/>
      <c r="AB168" s="169"/>
      <c r="AC168" s="169"/>
      <c r="AD168" s="169"/>
      <c r="AE168" s="169"/>
      <c r="AF168" s="169"/>
      <c r="AG168" s="165"/>
    </row>
    <row r="169" spans="1:33" ht="15" customHeight="1" x14ac:dyDescent="0.25">
      <c r="A169" s="38"/>
      <c r="B169" s="163"/>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c r="AA169" s="169"/>
      <c r="AB169" s="169"/>
      <c r="AC169" s="169"/>
      <c r="AD169" s="169"/>
      <c r="AE169" s="169"/>
      <c r="AF169" s="169"/>
      <c r="AG169" s="165"/>
    </row>
    <row r="171" spans="1:33" ht="15" customHeight="1" x14ac:dyDescent="0.25">
      <c r="A171" s="38"/>
      <c r="B171" s="162"/>
      <c r="C171" s="232"/>
      <c r="D171" s="232"/>
      <c r="E171" s="232"/>
      <c r="F171" s="232"/>
      <c r="G171" s="232"/>
      <c r="H171" s="232"/>
      <c r="I171" s="232"/>
      <c r="J171" s="232"/>
      <c r="K171" s="232"/>
      <c r="L171" s="232"/>
      <c r="M171" s="232"/>
      <c r="N171" s="232"/>
      <c r="O171" s="232"/>
      <c r="P171" s="232"/>
      <c r="Q171" s="232"/>
      <c r="R171" s="232"/>
      <c r="S171" s="232"/>
      <c r="T171" s="232"/>
      <c r="U171" s="232"/>
      <c r="V171" s="232"/>
      <c r="W171" s="232"/>
      <c r="X171" s="232"/>
      <c r="Y171" s="232"/>
      <c r="Z171" s="232"/>
      <c r="AA171" s="232"/>
      <c r="AB171" s="232"/>
      <c r="AC171" s="232"/>
      <c r="AD171" s="232"/>
      <c r="AE171" s="232"/>
      <c r="AF171" s="232"/>
      <c r="AG171" s="167"/>
    </row>
    <row r="172" spans="1:33" ht="12" customHeight="1" x14ac:dyDescent="0.25">
      <c r="A172" s="38"/>
      <c r="B172" s="163"/>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c r="AA172" s="169"/>
      <c r="AB172" s="169"/>
      <c r="AC172" s="169"/>
      <c r="AD172" s="169"/>
      <c r="AE172" s="169"/>
      <c r="AF172" s="169"/>
      <c r="AG172" s="165"/>
    </row>
    <row r="173" spans="1:33" ht="15" customHeight="1" x14ac:dyDescent="0.25">
      <c r="A173" s="38"/>
      <c r="B173" s="163"/>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5"/>
    </row>
    <row r="175" spans="1:33" ht="15" customHeight="1" x14ac:dyDescent="0.25">
      <c r="A175" s="38"/>
      <c r="B175" s="162"/>
      <c r="C175" s="232"/>
      <c r="D175" s="232"/>
      <c r="E175" s="232"/>
      <c r="F175" s="232"/>
      <c r="G175" s="232"/>
      <c r="H175" s="232"/>
      <c r="I175" s="232"/>
      <c r="J175" s="232"/>
      <c r="K175" s="232"/>
      <c r="L175" s="232"/>
      <c r="M175" s="232"/>
      <c r="N175" s="232"/>
      <c r="O175" s="232"/>
      <c r="P175" s="232"/>
      <c r="Q175" s="232"/>
      <c r="R175" s="232"/>
      <c r="S175" s="232"/>
      <c r="T175" s="232"/>
      <c r="U175" s="232"/>
      <c r="V175" s="232"/>
      <c r="W175" s="232"/>
      <c r="X175" s="232"/>
      <c r="Y175" s="232"/>
      <c r="Z175" s="232"/>
      <c r="AA175" s="232"/>
      <c r="AB175" s="232"/>
      <c r="AC175" s="232"/>
      <c r="AD175" s="232"/>
      <c r="AE175" s="232"/>
      <c r="AF175" s="232"/>
      <c r="AG175" s="167"/>
    </row>
    <row r="176" spans="1:33" ht="15" customHeight="1" x14ac:dyDescent="0.25">
      <c r="A176" s="38"/>
      <c r="B176" s="163"/>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c r="AB176" s="169"/>
      <c r="AC176" s="169"/>
      <c r="AD176" s="169"/>
      <c r="AE176" s="169"/>
      <c r="AF176" s="169"/>
      <c r="AG176" s="165"/>
    </row>
    <row r="177" spans="1:33" ht="15" customHeight="1" x14ac:dyDescent="0.25">
      <c r="A177" s="38"/>
      <c r="B177" s="163"/>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c r="AA177" s="169"/>
      <c r="AB177" s="169"/>
      <c r="AC177" s="169"/>
      <c r="AD177" s="169"/>
      <c r="AE177" s="169"/>
      <c r="AF177" s="169"/>
      <c r="AG177" s="165"/>
    </row>
    <row r="178" spans="1:33" ht="15" customHeight="1" x14ac:dyDescent="0.25">
      <c r="A178" s="38"/>
      <c r="B178" s="163"/>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c r="AA178" s="169"/>
      <c r="AB178" s="169"/>
      <c r="AC178" s="169"/>
      <c r="AD178" s="169"/>
      <c r="AE178" s="169"/>
      <c r="AF178" s="169"/>
      <c r="AG178" s="165"/>
    </row>
    <row r="180" spans="1:33" ht="15" customHeight="1" x14ac:dyDescent="0.25">
      <c r="A180" s="38"/>
      <c r="B180" s="162"/>
      <c r="C180" s="232"/>
      <c r="D180" s="232"/>
      <c r="E180" s="232"/>
      <c r="F180" s="232"/>
      <c r="G180" s="232"/>
      <c r="H180" s="232"/>
      <c r="I180" s="232"/>
      <c r="J180" s="232"/>
      <c r="K180" s="232"/>
      <c r="L180" s="232"/>
      <c r="M180" s="232"/>
      <c r="N180" s="232"/>
      <c r="O180" s="232"/>
      <c r="P180" s="232"/>
      <c r="Q180" s="232"/>
      <c r="R180" s="232"/>
      <c r="S180" s="232"/>
      <c r="T180" s="232"/>
      <c r="U180" s="232"/>
      <c r="V180" s="232"/>
      <c r="W180" s="232"/>
      <c r="X180" s="232"/>
      <c r="Y180" s="232"/>
      <c r="Z180" s="232"/>
      <c r="AA180" s="232"/>
      <c r="AB180" s="232"/>
      <c r="AC180" s="232"/>
      <c r="AD180" s="232"/>
      <c r="AE180" s="232"/>
      <c r="AF180" s="232"/>
      <c r="AG180" s="167"/>
    </row>
    <row r="181" spans="1:33" ht="12" customHeight="1" x14ac:dyDescent="0.25">
      <c r="A181" s="38"/>
      <c r="B181" s="163"/>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c r="AA181" s="169"/>
      <c r="AB181" s="169"/>
      <c r="AC181" s="169"/>
      <c r="AD181" s="169"/>
      <c r="AE181" s="169"/>
      <c r="AF181" s="169"/>
      <c r="AG181" s="165"/>
    </row>
    <row r="182" spans="1:33" ht="12" customHeight="1" x14ac:dyDescent="0.25">
      <c r="A182" s="38"/>
      <c r="B182" s="163"/>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c r="AB182" s="169"/>
      <c r="AC182" s="169"/>
      <c r="AD182" s="169"/>
      <c r="AE182" s="169"/>
      <c r="AF182" s="169"/>
      <c r="AG182" s="165"/>
    </row>
    <row r="183" spans="1:33" ht="15" customHeight="1" x14ac:dyDescent="0.25">
      <c r="A183" s="38"/>
      <c r="B183" s="163"/>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c r="AA183" s="169"/>
      <c r="AB183" s="169"/>
      <c r="AC183" s="169"/>
      <c r="AD183" s="169"/>
      <c r="AE183" s="169"/>
      <c r="AF183" s="169"/>
      <c r="AG183" s="165"/>
    </row>
    <row r="184" spans="1:33" ht="15" customHeight="1" x14ac:dyDescent="0.25">
      <c r="A184" s="38"/>
      <c r="B184" s="163"/>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c r="AA184" s="169"/>
      <c r="AB184" s="169"/>
      <c r="AC184" s="169"/>
      <c r="AD184" s="169"/>
      <c r="AE184" s="169"/>
      <c r="AF184" s="169"/>
      <c r="AG184" s="165"/>
    </row>
    <row r="185" spans="1:33" ht="15" customHeight="1" x14ac:dyDescent="0.25">
      <c r="A185" s="38"/>
      <c r="B185" s="163"/>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c r="AA185" s="169"/>
      <c r="AB185" s="169"/>
      <c r="AC185" s="169"/>
      <c r="AD185" s="169"/>
      <c r="AE185" s="169"/>
      <c r="AF185" s="169"/>
      <c r="AG185" s="165"/>
    </row>
    <row r="186" spans="1:33" ht="15" customHeight="1" x14ac:dyDescent="0.25">
      <c r="A186" s="38"/>
      <c r="B186" s="163"/>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c r="AA186" s="169"/>
      <c r="AB186" s="169"/>
      <c r="AC186" s="169"/>
      <c r="AD186" s="169"/>
      <c r="AE186" s="169"/>
      <c r="AF186" s="169"/>
      <c r="AG186" s="165"/>
    </row>
    <row r="187" spans="1:33" ht="15" customHeight="1" x14ac:dyDescent="0.25">
      <c r="A187" s="38"/>
      <c r="B187" s="163"/>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c r="AA187" s="169"/>
      <c r="AB187" s="169"/>
      <c r="AC187" s="169"/>
      <c r="AD187" s="169"/>
      <c r="AE187" s="169"/>
      <c r="AF187" s="169"/>
      <c r="AG187" s="165"/>
    </row>
    <row r="188" spans="1:33" ht="12" customHeight="1" x14ac:dyDescent="0.25">
      <c r="A188" s="38"/>
      <c r="B188" s="163"/>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c r="AB188" s="169"/>
      <c r="AC188" s="169"/>
      <c r="AD188" s="169"/>
      <c r="AE188" s="169"/>
      <c r="AF188" s="169"/>
      <c r="AG188" s="165"/>
    </row>
    <row r="189" spans="1:33" ht="15" customHeight="1" x14ac:dyDescent="0.25">
      <c r="A189" s="38"/>
      <c r="B189" s="163"/>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c r="AB189" s="169"/>
      <c r="AC189" s="169"/>
      <c r="AD189" s="169"/>
      <c r="AE189" s="169"/>
      <c r="AF189" s="169"/>
      <c r="AG189" s="165"/>
    </row>
    <row r="190" spans="1:33" ht="15" customHeight="1" x14ac:dyDescent="0.25">
      <c r="A190" s="38"/>
      <c r="B190" s="163"/>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c r="AA190" s="169"/>
      <c r="AB190" s="169"/>
      <c r="AC190" s="169"/>
      <c r="AD190" s="169"/>
      <c r="AE190" s="169"/>
      <c r="AF190" s="169"/>
      <c r="AG190" s="165"/>
    </row>
    <row r="191" spans="1:33" ht="15" customHeight="1" x14ac:dyDescent="0.25">
      <c r="A191" s="38"/>
      <c r="B191" s="163"/>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c r="AB191" s="169"/>
      <c r="AC191" s="169"/>
      <c r="AD191" s="169"/>
      <c r="AE191" s="169"/>
      <c r="AF191" s="169"/>
      <c r="AG191" s="165"/>
    </row>
    <row r="192" spans="1:33" ht="15" customHeight="1" x14ac:dyDescent="0.25">
      <c r="A192" s="38"/>
      <c r="B192" s="163"/>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c r="AA192" s="169"/>
      <c r="AB192" s="169"/>
      <c r="AC192" s="169"/>
      <c r="AD192" s="169"/>
      <c r="AE192" s="169"/>
      <c r="AF192" s="169"/>
      <c r="AG192" s="165"/>
    </row>
    <row r="193" spans="1:33" ht="15" customHeight="1" x14ac:dyDescent="0.25">
      <c r="A193" s="38"/>
      <c r="B193" s="163"/>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c r="AA193" s="169"/>
      <c r="AB193" s="169"/>
      <c r="AC193" s="169"/>
      <c r="AD193" s="169"/>
      <c r="AE193" s="169"/>
      <c r="AF193" s="169"/>
      <c r="AG193" s="165"/>
    </row>
    <row r="194" spans="1:33" ht="12" customHeight="1" x14ac:dyDescent="0.25">
      <c r="A194" s="38"/>
      <c r="B194" s="163"/>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c r="AB194" s="169"/>
      <c r="AC194" s="169"/>
      <c r="AD194" s="169"/>
      <c r="AE194" s="169"/>
      <c r="AF194" s="169"/>
      <c r="AG194" s="165"/>
    </row>
    <row r="195" spans="1:33" ht="15" customHeight="1" x14ac:dyDescent="0.25">
      <c r="A195" s="38"/>
      <c r="B195" s="163"/>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65"/>
    </row>
    <row r="196" spans="1:33" ht="15" customHeight="1" x14ac:dyDescent="0.25">
      <c r="A196" s="38"/>
      <c r="B196" s="163"/>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c r="AA196" s="169"/>
      <c r="AB196" s="169"/>
      <c r="AC196" s="169"/>
      <c r="AD196" s="169"/>
      <c r="AE196" s="169"/>
      <c r="AF196" s="169"/>
      <c r="AG196" s="165"/>
    </row>
    <row r="197" spans="1:33" ht="15" customHeight="1" x14ac:dyDescent="0.25">
      <c r="A197" s="38"/>
      <c r="B197" s="163"/>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c r="AB197" s="169"/>
      <c r="AC197" s="169"/>
      <c r="AD197" s="169"/>
      <c r="AE197" s="169"/>
      <c r="AF197" s="169"/>
      <c r="AG197" s="165"/>
    </row>
    <row r="198" spans="1:33" ht="15" customHeight="1" x14ac:dyDescent="0.25">
      <c r="A198" s="38"/>
      <c r="B198" s="163"/>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c r="AA198" s="169"/>
      <c r="AB198" s="169"/>
      <c r="AC198" s="169"/>
      <c r="AD198" s="169"/>
      <c r="AE198" s="169"/>
      <c r="AF198" s="169"/>
      <c r="AG198" s="165"/>
    </row>
    <row r="199" spans="1:33" ht="15" customHeight="1" x14ac:dyDescent="0.25">
      <c r="A199" s="38"/>
      <c r="B199" s="163"/>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c r="AB199" s="169"/>
      <c r="AC199" s="169"/>
      <c r="AD199" s="169"/>
      <c r="AE199" s="169"/>
      <c r="AF199" s="169"/>
      <c r="AG199" s="165"/>
    </row>
    <row r="200" spans="1:33" ht="12" customHeight="1" x14ac:dyDescent="0.25">
      <c r="A200" s="38"/>
      <c r="B200" s="163"/>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c r="AB200" s="169"/>
      <c r="AC200" s="169"/>
      <c r="AD200" s="169"/>
      <c r="AE200" s="169"/>
      <c r="AF200" s="169"/>
      <c r="AG200" s="165"/>
    </row>
    <row r="201" spans="1:33" ht="15" customHeight="1" x14ac:dyDescent="0.25">
      <c r="A201" s="38"/>
      <c r="B201" s="163"/>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c r="AA201" s="169"/>
      <c r="AB201" s="169"/>
      <c r="AC201" s="169"/>
      <c r="AD201" s="169"/>
      <c r="AE201" s="169"/>
      <c r="AF201" s="169"/>
      <c r="AG201" s="165"/>
    </row>
    <row r="202" spans="1:33" ht="15" customHeight="1" x14ac:dyDescent="0.25">
      <c r="A202" s="38"/>
      <c r="B202" s="163"/>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c r="AA202" s="169"/>
      <c r="AB202" s="169"/>
      <c r="AC202" s="169"/>
      <c r="AD202" s="169"/>
      <c r="AE202" s="169"/>
      <c r="AF202" s="169"/>
      <c r="AG202" s="165"/>
    </row>
    <row r="203" spans="1:33" ht="15" customHeight="1" x14ac:dyDescent="0.25">
      <c r="A203" s="38"/>
      <c r="B203" s="163"/>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c r="AB203" s="169"/>
      <c r="AC203" s="169"/>
      <c r="AD203" s="169"/>
      <c r="AE203" s="169"/>
      <c r="AF203" s="169"/>
      <c r="AG203" s="165"/>
    </row>
    <row r="204" spans="1:33" ht="12" customHeight="1" x14ac:dyDescent="0.25">
      <c r="A204" s="38"/>
      <c r="B204" s="163"/>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c r="AA204" s="169"/>
      <c r="AB204" s="169"/>
      <c r="AC204" s="169"/>
      <c r="AD204" s="169"/>
      <c r="AE204" s="169"/>
      <c r="AF204" s="169"/>
      <c r="AG204" s="165"/>
    </row>
    <row r="205" spans="1:33" ht="15" customHeight="1" x14ac:dyDescent="0.25">
      <c r="A205" s="38"/>
      <c r="B205" s="162"/>
      <c r="C205" s="232"/>
      <c r="D205" s="232"/>
      <c r="E205" s="232"/>
      <c r="F205" s="232"/>
      <c r="G205" s="232"/>
      <c r="H205" s="232"/>
      <c r="I205" s="232"/>
      <c r="J205" s="232"/>
      <c r="K205" s="232"/>
      <c r="L205" s="232"/>
      <c r="M205" s="232"/>
      <c r="N205" s="232"/>
      <c r="O205" s="232"/>
      <c r="P205" s="232"/>
      <c r="Q205" s="232"/>
      <c r="R205" s="232"/>
      <c r="S205" s="232"/>
      <c r="T205" s="232"/>
      <c r="U205" s="232"/>
      <c r="V205" s="232"/>
      <c r="W205" s="232"/>
      <c r="X205" s="232"/>
      <c r="Y205" s="232"/>
      <c r="Z205" s="232"/>
      <c r="AA205" s="232"/>
      <c r="AB205" s="232"/>
      <c r="AC205" s="232"/>
      <c r="AD205" s="232"/>
      <c r="AE205" s="232"/>
      <c r="AF205" s="232"/>
      <c r="AG205" s="167"/>
    </row>
    <row r="206" spans="1:33" ht="15" customHeight="1" x14ac:dyDescent="0.25">
      <c r="A206" s="38"/>
      <c r="B206" s="163"/>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c r="AB206" s="169"/>
      <c r="AC206" s="169"/>
      <c r="AD206" s="169"/>
      <c r="AE206" s="169"/>
      <c r="AF206" s="169"/>
      <c r="AG206" s="165"/>
    </row>
    <row r="207" spans="1:33" ht="15" customHeight="1" x14ac:dyDescent="0.25">
      <c r="A207" s="38"/>
      <c r="B207" s="163"/>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c r="AA207" s="169"/>
      <c r="AB207" s="169"/>
      <c r="AC207" s="169"/>
      <c r="AD207" s="169"/>
      <c r="AE207" s="169"/>
      <c r="AF207" s="169"/>
      <c r="AG207" s="165"/>
    </row>
    <row r="208" spans="1:33" ht="15" customHeight="1" x14ac:dyDescent="0.25">
      <c r="A208" s="38"/>
      <c r="B208" s="163"/>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c r="AA208" s="169"/>
      <c r="AB208" s="169"/>
      <c r="AC208" s="169"/>
      <c r="AD208" s="169"/>
      <c r="AE208" s="169"/>
      <c r="AF208" s="169"/>
      <c r="AG208" s="165"/>
    </row>
    <row r="209" spans="1:33" ht="12" customHeight="1" x14ac:dyDescent="0.25">
      <c r="A209" s="38"/>
      <c r="B209" s="163"/>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c r="AA209" s="169"/>
      <c r="AB209" s="169"/>
      <c r="AC209" s="169"/>
      <c r="AD209" s="169"/>
      <c r="AE209" s="169"/>
      <c r="AF209" s="169"/>
      <c r="AG209" s="165"/>
    </row>
    <row r="210" spans="1:33" ht="15" customHeight="1" x14ac:dyDescent="0.25">
      <c r="A210" s="38"/>
      <c r="B210" s="163"/>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c r="AA210" s="169"/>
      <c r="AB210" s="169"/>
      <c r="AC210" s="169"/>
      <c r="AD210" s="169"/>
      <c r="AE210" s="169"/>
      <c r="AF210" s="169"/>
      <c r="AG210" s="165"/>
    </row>
    <row r="211" spans="1:33" ht="15" customHeight="1" x14ac:dyDescent="0.25">
      <c r="A211" s="38"/>
      <c r="B211" s="163"/>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c r="AA211" s="169"/>
      <c r="AB211" s="169"/>
      <c r="AC211" s="169"/>
      <c r="AD211" s="169"/>
      <c r="AE211" s="169"/>
      <c r="AF211" s="169"/>
      <c r="AG211" s="165"/>
    </row>
    <row r="212" spans="1:33" ht="15" customHeight="1" x14ac:dyDescent="0.25">
      <c r="A212" s="38"/>
      <c r="B212" s="163"/>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c r="AA212" s="169"/>
      <c r="AB212" s="169"/>
      <c r="AC212" s="169"/>
      <c r="AD212" s="169"/>
      <c r="AE212" s="169"/>
      <c r="AF212" s="169"/>
      <c r="AG212" s="165"/>
    </row>
    <row r="213" spans="1:33" ht="15" customHeight="1" x14ac:dyDescent="0.25">
      <c r="A213" s="38"/>
      <c r="B213" s="163"/>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c r="AA213" s="169"/>
      <c r="AB213" s="169"/>
      <c r="AC213" s="169"/>
      <c r="AD213" s="169"/>
      <c r="AE213" s="169"/>
      <c r="AF213" s="169"/>
      <c r="AG213" s="165"/>
    </row>
    <row r="214" spans="1:33" ht="15" customHeight="1" x14ac:dyDescent="0.25">
      <c r="A214" s="38"/>
      <c r="B214" s="163"/>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c r="AA214" s="169"/>
      <c r="AB214" s="169"/>
      <c r="AC214" s="169"/>
      <c r="AD214" s="169"/>
      <c r="AE214" s="169"/>
      <c r="AF214" s="169"/>
      <c r="AG214" s="165"/>
    </row>
    <row r="215" spans="1:33" ht="15" customHeight="1" x14ac:dyDescent="0.25">
      <c r="A215" s="38"/>
      <c r="B215" s="163"/>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c r="AA215" s="169"/>
      <c r="AB215" s="169"/>
      <c r="AC215" s="169"/>
      <c r="AD215" s="169"/>
      <c r="AE215" s="169"/>
      <c r="AF215" s="169"/>
      <c r="AG215" s="165"/>
    </row>
    <row r="216" spans="1:33" ht="15" customHeight="1" x14ac:dyDescent="0.25">
      <c r="A216" s="38"/>
      <c r="B216" s="163"/>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c r="AA216" s="169"/>
      <c r="AB216" s="169"/>
      <c r="AC216" s="169"/>
      <c r="AD216" s="169"/>
      <c r="AE216" s="169"/>
      <c r="AF216" s="169"/>
      <c r="AG216" s="165"/>
    </row>
    <row r="217" spans="1:33" ht="15" customHeight="1" x14ac:dyDescent="0.25">
      <c r="A217" s="38"/>
      <c r="B217" s="163"/>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c r="AA217" s="169"/>
      <c r="AB217" s="169"/>
      <c r="AC217" s="169"/>
      <c r="AD217" s="169"/>
      <c r="AE217" s="169"/>
      <c r="AF217" s="169"/>
      <c r="AG217" s="165"/>
    </row>
    <row r="219" spans="1:33" ht="15" customHeight="1" x14ac:dyDescent="0.25">
      <c r="A219" s="38"/>
      <c r="B219" s="162"/>
      <c r="C219" s="232"/>
      <c r="D219" s="232"/>
      <c r="E219" s="232"/>
      <c r="F219" s="232"/>
      <c r="G219" s="232"/>
      <c r="H219" s="232"/>
      <c r="I219" s="232"/>
      <c r="J219" s="232"/>
      <c r="K219" s="232"/>
      <c r="L219" s="232"/>
      <c r="M219" s="232"/>
      <c r="N219" s="232"/>
      <c r="O219" s="232"/>
      <c r="P219" s="232"/>
      <c r="Q219" s="232"/>
      <c r="R219" s="232"/>
      <c r="S219" s="232"/>
      <c r="T219" s="232"/>
      <c r="U219" s="232"/>
      <c r="V219" s="232"/>
      <c r="W219" s="232"/>
      <c r="X219" s="232"/>
      <c r="Y219" s="232"/>
      <c r="Z219" s="232"/>
      <c r="AA219" s="232"/>
      <c r="AB219" s="232"/>
      <c r="AC219" s="232"/>
      <c r="AD219" s="232"/>
      <c r="AE219" s="232"/>
      <c r="AF219" s="232"/>
      <c r="AG219" s="167"/>
    </row>
    <row r="220" spans="1:33" ht="15" customHeight="1" x14ac:dyDescent="0.25">
      <c r="A220" s="38"/>
      <c r="B220" s="163"/>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c r="AA220" s="169"/>
      <c r="AB220" s="169"/>
      <c r="AC220" s="169"/>
      <c r="AD220" s="169"/>
      <c r="AE220" s="169"/>
      <c r="AF220" s="169"/>
      <c r="AG220" s="165"/>
    </row>
    <row r="221" spans="1:33" ht="15" customHeight="1" x14ac:dyDescent="0.25">
      <c r="A221" s="38"/>
      <c r="B221" s="163"/>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c r="AA221" s="169"/>
      <c r="AB221" s="169"/>
      <c r="AC221" s="169"/>
      <c r="AD221" s="169"/>
      <c r="AE221" s="169"/>
      <c r="AF221" s="169"/>
      <c r="AG221" s="165"/>
    </row>
    <row r="223" spans="1:33" ht="15" customHeight="1" x14ac:dyDescent="0.25">
      <c r="A223" s="38"/>
      <c r="B223" s="163"/>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c r="AA223" s="169"/>
      <c r="AB223" s="169"/>
      <c r="AC223" s="169"/>
      <c r="AD223" s="169"/>
      <c r="AE223" s="169"/>
      <c r="AF223" s="169"/>
      <c r="AG223" s="165"/>
    </row>
    <row r="224" spans="1:33" ht="15" customHeight="1" x14ac:dyDescent="0.25">
      <c r="A224" s="38"/>
      <c r="B224" s="163"/>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c r="AA224" s="169"/>
      <c r="AB224" s="169"/>
      <c r="AC224" s="169"/>
      <c r="AD224" s="169"/>
      <c r="AE224" s="169"/>
      <c r="AF224" s="169"/>
      <c r="AG224" s="165"/>
    </row>
    <row r="226" spans="1:33" ht="15" customHeight="1" x14ac:dyDescent="0.25">
      <c r="A226" s="38"/>
      <c r="B226" s="235"/>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6"/>
      <c r="Y226" s="236"/>
      <c r="Z226" s="236"/>
      <c r="AA226" s="236"/>
      <c r="AB226" s="236"/>
      <c r="AC226" s="236"/>
      <c r="AD226" s="236"/>
      <c r="AE226" s="236"/>
      <c r="AF226" s="236"/>
      <c r="AG226" s="237"/>
    </row>
    <row r="227" spans="1:33" ht="15" customHeight="1" x14ac:dyDescent="0.25"/>
    <row r="228" spans="1:33" ht="15" customHeight="1" x14ac:dyDescent="0.25">
      <c r="B228" s="238"/>
    </row>
    <row r="229" spans="1:33" ht="15" customHeight="1" x14ac:dyDescent="0.25">
      <c r="B229" s="32"/>
    </row>
    <row r="230" spans="1:33" ht="15" customHeight="1" x14ac:dyDescent="0.25">
      <c r="B230" s="32"/>
    </row>
    <row r="231" spans="1:33" ht="15" customHeight="1" x14ac:dyDescent="0.25">
      <c r="B231" s="32"/>
    </row>
    <row r="232" spans="1:33" ht="15" customHeight="1" x14ac:dyDescent="0.25">
      <c r="B232" s="32"/>
    </row>
    <row r="233" spans="1:33" ht="15" customHeight="1" x14ac:dyDescent="0.25">
      <c r="B233" s="32"/>
    </row>
    <row r="234" spans="1:33" ht="15" customHeight="1" x14ac:dyDescent="0.25">
      <c r="B234" s="32"/>
    </row>
    <row r="235" spans="1:33" ht="15" customHeight="1" x14ac:dyDescent="0.25">
      <c r="B235" s="32"/>
    </row>
    <row r="236" spans="1:33" ht="15" customHeight="1" x14ac:dyDescent="0.25">
      <c r="B236" s="32"/>
    </row>
    <row r="248" ht="12" customHeight="1" x14ac:dyDescent="0.25"/>
    <row r="252" ht="12" customHeight="1" x14ac:dyDescent="0.25"/>
    <row r="255" ht="12" customHeight="1" x14ac:dyDescent="0.25"/>
    <row r="257" spans="2:33" ht="15" customHeight="1" x14ac:dyDescent="0.25"/>
    <row r="258" spans="2:33" ht="15" customHeight="1" x14ac:dyDescent="0.25">
      <c r="B258" s="259"/>
      <c r="C258" s="259"/>
      <c r="D258" s="259"/>
      <c r="E258" s="259"/>
      <c r="F258" s="259"/>
      <c r="G258" s="259"/>
      <c r="H258" s="259"/>
      <c r="I258" s="259"/>
      <c r="J258" s="259"/>
      <c r="K258" s="259"/>
      <c r="L258" s="259"/>
      <c r="M258" s="259"/>
      <c r="N258" s="259"/>
      <c r="O258" s="259"/>
      <c r="P258" s="259"/>
      <c r="Q258" s="259"/>
      <c r="R258" s="259"/>
      <c r="S258" s="259"/>
      <c r="T258" s="259"/>
      <c r="U258" s="259"/>
      <c r="V258" s="259"/>
      <c r="W258" s="259"/>
      <c r="X258" s="259"/>
      <c r="Y258" s="259"/>
      <c r="Z258" s="259"/>
      <c r="AA258" s="259"/>
      <c r="AB258" s="259"/>
      <c r="AC258" s="259"/>
      <c r="AD258" s="259"/>
      <c r="AE258" s="259"/>
      <c r="AF258" s="259"/>
      <c r="AG258" s="259"/>
    </row>
    <row r="267" spans="2:33" ht="12" customHeight="1" x14ac:dyDescent="0.25"/>
    <row r="268" spans="2:33" ht="12" customHeight="1" x14ac:dyDescent="0.25"/>
    <row r="269" spans="2:33" ht="12" customHeight="1" x14ac:dyDescent="0.25"/>
    <row r="270" spans="2:33" ht="12" customHeight="1" x14ac:dyDescent="0.25"/>
    <row r="271" spans="2:33" ht="12" customHeight="1" x14ac:dyDescent="0.25"/>
    <row r="272" spans="2:33"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3" ht="15" customHeight="1" x14ac:dyDescent="0.25"/>
    <row r="304" ht="15" customHeight="1" x14ac:dyDescent="0.25"/>
    <row r="310" ht="12" customHeight="1" x14ac:dyDescent="0.25"/>
    <row r="327" ht="12" customHeight="1" x14ac:dyDescent="0.25"/>
    <row r="329" ht="12" customHeight="1" x14ac:dyDescent="0.25"/>
    <row r="339" spans="2:33" ht="15" customHeight="1" x14ac:dyDescent="0.25"/>
    <row r="340" spans="2:33" ht="15" customHeight="1" x14ac:dyDescent="0.25">
      <c r="B340" s="259"/>
      <c r="C340" s="259"/>
      <c r="D340" s="259"/>
      <c r="E340" s="259"/>
      <c r="F340" s="259"/>
      <c r="G340" s="259"/>
      <c r="H340" s="259"/>
      <c r="I340" s="259"/>
      <c r="J340" s="259"/>
      <c r="K340" s="259"/>
      <c r="L340" s="259"/>
      <c r="M340" s="259"/>
      <c r="N340" s="259"/>
      <c r="O340" s="259"/>
      <c r="P340" s="259"/>
      <c r="Q340" s="259"/>
      <c r="R340" s="259"/>
      <c r="S340" s="259"/>
      <c r="T340" s="259"/>
      <c r="U340" s="259"/>
      <c r="V340" s="259"/>
      <c r="W340" s="259"/>
      <c r="X340" s="259"/>
      <c r="Y340" s="259"/>
      <c r="Z340" s="259"/>
      <c r="AA340" s="259"/>
      <c r="AB340" s="259"/>
      <c r="AC340" s="259"/>
      <c r="AD340" s="259"/>
      <c r="AE340" s="259"/>
      <c r="AF340" s="259"/>
      <c r="AG340" s="259"/>
    </row>
    <row r="346" spans="2:33" ht="12" customHeight="1" x14ac:dyDescent="0.25"/>
    <row r="347" spans="2:33" ht="12" customHeight="1" x14ac:dyDescent="0.25"/>
    <row r="348" spans="2:33" ht="12" customHeight="1" x14ac:dyDescent="0.25"/>
    <row r="349" spans="2:33" ht="12" customHeight="1" x14ac:dyDescent="0.25"/>
    <row r="350" spans="2:33" ht="12" customHeight="1" x14ac:dyDescent="0.25"/>
    <row r="351" spans="2:33" ht="12" customHeight="1" x14ac:dyDescent="0.25"/>
    <row r="352" spans="2:33"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8" ht="15" customHeight="1" x14ac:dyDescent="0.25"/>
    <row r="379" ht="15" customHeight="1" x14ac:dyDescent="0.25"/>
    <row r="385" ht="12" customHeight="1" x14ac:dyDescent="0.25"/>
    <row r="402" ht="12" customHeight="1" x14ac:dyDescent="0.25"/>
    <row r="405" ht="12" customHeight="1" x14ac:dyDescent="0.25"/>
    <row r="411" ht="12" customHeight="1" x14ac:dyDescent="0.25"/>
    <row r="428" ht="12" customHeight="1" x14ac:dyDescent="0.25"/>
    <row r="431" ht="12" customHeight="1" x14ac:dyDescent="0.25"/>
    <row r="435" ht="12" customHeight="1" x14ac:dyDescent="0.25"/>
    <row r="446" ht="12" customHeight="1" x14ac:dyDescent="0.25"/>
    <row r="449" spans="2:33" ht="12" customHeight="1" x14ac:dyDescent="0.25"/>
    <row r="451" spans="2:33" ht="15" customHeight="1" x14ac:dyDescent="0.25"/>
    <row r="452" spans="2:33" ht="15" customHeight="1" x14ac:dyDescent="0.25">
      <c r="B452" s="259"/>
      <c r="C452" s="259"/>
      <c r="D452" s="259"/>
      <c r="E452" s="259"/>
      <c r="F452" s="259"/>
      <c r="G452" s="259"/>
      <c r="H452" s="259"/>
      <c r="I452" s="259"/>
      <c r="J452" s="259"/>
      <c r="K452" s="259"/>
      <c r="L452" s="259"/>
      <c r="M452" s="259"/>
      <c r="N452" s="259"/>
      <c r="O452" s="259"/>
      <c r="P452" s="259"/>
      <c r="Q452" s="259"/>
      <c r="R452" s="259"/>
      <c r="S452" s="259"/>
      <c r="T452" s="259"/>
      <c r="U452" s="259"/>
      <c r="V452" s="259"/>
      <c r="W452" s="259"/>
      <c r="X452" s="259"/>
      <c r="Y452" s="259"/>
      <c r="Z452" s="259"/>
      <c r="AA452" s="259"/>
      <c r="AB452" s="259"/>
      <c r="AC452" s="259"/>
      <c r="AD452" s="259"/>
      <c r="AE452" s="259"/>
      <c r="AF452" s="259"/>
      <c r="AG452" s="259"/>
    </row>
    <row r="460" spans="2:33" ht="12" customHeight="1" x14ac:dyDescent="0.25"/>
    <row r="461" spans="2:33" ht="12" customHeight="1" x14ac:dyDescent="0.25"/>
    <row r="462" spans="2:33" ht="12" customHeight="1" x14ac:dyDescent="0.25"/>
    <row r="463" spans="2:33" ht="12" customHeight="1" x14ac:dyDescent="0.25"/>
    <row r="464" spans="2:33"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3" ht="15" customHeight="1" x14ac:dyDescent="0.25"/>
    <row r="504" ht="15" customHeight="1" x14ac:dyDescent="0.25"/>
    <row r="510" ht="12" customHeight="1" x14ac:dyDescent="0.25"/>
    <row r="527" ht="12" customHeight="1" x14ac:dyDescent="0.25"/>
    <row r="529" ht="12" customHeight="1" x14ac:dyDescent="0.25"/>
    <row r="535" ht="12" customHeight="1" x14ac:dyDescent="0.25"/>
    <row r="552" spans="2:33" ht="12" customHeight="1" x14ac:dyDescent="0.25"/>
    <row r="554" spans="2:33" ht="12" customHeight="1" x14ac:dyDescent="0.25"/>
    <row r="556" spans="2:33" ht="15" customHeight="1" x14ac:dyDescent="0.25"/>
    <row r="557" spans="2:33" ht="15" customHeight="1" x14ac:dyDescent="0.25">
      <c r="B557" s="259"/>
      <c r="C557" s="259"/>
      <c r="D557" s="259"/>
      <c r="E557" s="259"/>
      <c r="F557" s="259"/>
      <c r="G557" s="259"/>
      <c r="H557" s="259"/>
      <c r="I557" s="259"/>
      <c r="J557" s="259"/>
      <c r="K557" s="259"/>
      <c r="L557" s="259"/>
      <c r="M557" s="259"/>
      <c r="N557" s="259"/>
      <c r="O557" s="259"/>
      <c r="P557" s="259"/>
      <c r="Q557" s="259"/>
      <c r="R557" s="259"/>
      <c r="S557" s="259"/>
      <c r="T557" s="259"/>
      <c r="U557" s="259"/>
      <c r="V557" s="259"/>
      <c r="W557" s="259"/>
      <c r="X557" s="259"/>
      <c r="Y557" s="259"/>
      <c r="Z557" s="259"/>
      <c r="AA557" s="259"/>
      <c r="AB557" s="259"/>
      <c r="AC557" s="259"/>
      <c r="AD557" s="259"/>
      <c r="AE557" s="259"/>
      <c r="AF557" s="259"/>
      <c r="AG557" s="259"/>
    </row>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8" ht="15" customHeight="1" x14ac:dyDescent="0.25"/>
    <row r="579" ht="15" customHeight="1" x14ac:dyDescent="0.25"/>
    <row r="584" ht="12" customHeight="1" x14ac:dyDescent="0.25"/>
    <row r="600" ht="12" customHeight="1" x14ac:dyDescent="0.25"/>
    <row r="602" ht="12" customHeight="1" x14ac:dyDescent="0.25"/>
    <row r="607" ht="12" customHeight="1" x14ac:dyDescent="0.25"/>
    <row r="623" ht="12" customHeight="1" x14ac:dyDescent="0.25"/>
    <row r="625" spans="2:33" ht="12" customHeight="1" x14ac:dyDescent="0.25"/>
    <row r="627" spans="2:33" ht="12" customHeight="1" x14ac:dyDescent="0.25"/>
    <row r="630" spans="2:33" ht="12" customHeight="1" x14ac:dyDescent="0.25"/>
    <row r="632" spans="2:33" ht="12" customHeight="1" x14ac:dyDescent="0.25"/>
    <row r="633" spans="2:33" ht="12" customHeight="1" x14ac:dyDescent="0.25"/>
    <row r="635" spans="2:33" ht="12" customHeight="1" x14ac:dyDescent="0.25"/>
    <row r="637" spans="2:33" ht="15" customHeight="1" x14ac:dyDescent="0.25"/>
    <row r="638" spans="2:33" ht="15" customHeight="1" x14ac:dyDescent="0.25">
      <c r="B638" s="259"/>
      <c r="C638" s="259"/>
      <c r="D638" s="259"/>
      <c r="E638" s="259"/>
      <c r="F638" s="259"/>
      <c r="G638" s="259"/>
      <c r="H638" s="259"/>
      <c r="I638" s="259"/>
      <c r="J638" s="259"/>
      <c r="K638" s="259"/>
      <c r="L638" s="259"/>
      <c r="M638" s="259"/>
      <c r="N638" s="259"/>
      <c r="O638" s="259"/>
      <c r="P638" s="259"/>
      <c r="Q638" s="259"/>
      <c r="R638" s="259"/>
      <c r="S638" s="259"/>
      <c r="T638" s="259"/>
      <c r="U638" s="259"/>
      <c r="V638" s="259"/>
      <c r="W638" s="259"/>
      <c r="X638" s="259"/>
      <c r="Y638" s="259"/>
      <c r="Z638" s="259"/>
      <c r="AA638" s="259"/>
      <c r="AB638" s="259"/>
      <c r="AC638" s="259"/>
      <c r="AD638" s="259"/>
      <c r="AE638" s="259"/>
      <c r="AF638" s="259"/>
      <c r="AG638" s="259"/>
    </row>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8" ht="15" customHeight="1" x14ac:dyDescent="0.25"/>
    <row r="679" ht="15" customHeight="1" x14ac:dyDescent="0.25"/>
    <row r="682" ht="12" customHeight="1" x14ac:dyDescent="0.25"/>
    <row r="698" ht="12" customHeight="1" x14ac:dyDescent="0.25"/>
    <row r="703" ht="12" customHeight="1" x14ac:dyDescent="0.25"/>
    <row r="709" spans="2:33" ht="15" customHeight="1" x14ac:dyDescent="0.25"/>
    <row r="710" spans="2:33" ht="15" customHeight="1" x14ac:dyDescent="0.25">
      <c r="B710" s="259"/>
      <c r="C710" s="259"/>
      <c r="D710" s="259"/>
      <c r="E710" s="259"/>
      <c r="F710" s="259"/>
      <c r="G710" s="259"/>
      <c r="H710" s="259"/>
      <c r="I710" s="259"/>
      <c r="J710" s="259"/>
      <c r="K710" s="259"/>
      <c r="L710" s="259"/>
      <c r="M710" s="259"/>
      <c r="N710" s="259"/>
      <c r="O710" s="259"/>
      <c r="P710" s="259"/>
      <c r="Q710" s="259"/>
      <c r="R710" s="259"/>
      <c r="S710" s="259"/>
      <c r="T710" s="259"/>
      <c r="U710" s="259"/>
      <c r="V710" s="259"/>
      <c r="W710" s="259"/>
      <c r="X710" s="259"/>
      <c r="Y710" s="259"/>
      <c r="Z710" s="259"/>
      <c r="AA710" s="259"/>
      <c r="AB710" s="259"/>
      <c r="AC710" s="259"/>
      <c r="AD710" s="259"/>
      <c r="AE710" s="259"/>
      <c r="AF710" s="259"/>
      <c r="AG710" s="259"/>
    </row>
    <row r="716" spans="2:33" ht="12" customHeight="1" x14ac:dyDescent="0.25"/>
    <row r="717" spans="2:33" ht="12" customHeight="1" x14ac:dyDescent="0.25"/>
    <row r="718" spans="2:33" ht="12" customHeight="1" x14ac:dyDescent="0.25"/>
    <row r="719" spans="2:33" ht="12" customHeight="1" x14ac:dyDescent="0.25"/>
    <row r="720" spans="2:33"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3" ht="15" customHeight="1" x14ac:dyDescent="0.25"/>
    <row r="754" ht="15" customHeight="1" x14ac:dyDescent="0.25"/>
    <row r="768" ht="12" customHeight="1" x14ac:dyDescent="0.25"/>
    <row r="780" ht="12" customHeight="1" x14ac:dyDescent="0.25"/>
    <row r="784" ht="12" customHeight="1" x14ac:dyDescent="0.25"/>
    <row r="796" ht="12" customHeight="1" x14ac:dyDescent="0.25"/>
    <row r="810" ht="12" customHeight="1" x14ac:dyDescent="0.25"/>
    <row r="814" ht="12" customHeight="1" x14ac:dyDescent="0.25"/>
    <row r="825" ht="12" customHeight="1" x14ac:dyDescent="0.25"/>
    <row r="835" ht="12" customHeight="1" x14ac:dyDescent="0.25"/>
    <row r="847" ht="12" customHeight="1" x14ac:dyDescent="0.25"/>
    <row r="858" ht="12" customHeight="1" x14ac:dyDescent="0.25"/>
    <row r="870" ht="12" customHeight="1" x14ac:dyDescent="0.25"/>
    <row r="881" spans="2:33" ht="12" customHeight="1" x14ac:dyDescent="0.25"/>
    <row r="885" spans="2:33" ht="15" customHeight="1" x14ac:dyDescent="0.25"/>
    <row r="886" spans="2:33" ht="15" customHeight="1" x14ac:dyDescent="0.25">
      <c r="B886" s="259"/>
      <c r="C886" s="259"/>
      <c r="D886" s="259"/>
      <c r="E886" s="259"/>
      <c r="F886" s="259"/>
      <c r="G886" s="259"/>
      <c r="H886" s="259"/>
      <c r="I886" s="259"/>
      <c r="J886" s="259"/>
      <c r="K886" s="259"/>
      <c r="L886" s="259"/>
      <c r="M886" s="259"/>
      <c r="N886" s="259"/>
      <c r="O886" s="259"/>
      <c r="P886" s="259"/>
      <c r="Q886" s="259"/>
      <c r="R886" s="259"/>
      <c r="S886" s="259"/>
      <c r="T886" s="259"/>
      <c r="U886" s="259"/>
      <c r="V886" s="259"/>
      <c r="W886" s="259"/>
      <c r="X886" s="259"/>
      <c r="Y886" s="259"/>
      <c r="Z886" s="259"/>
      <c r="AA886" s="259"/>
      <c r="AB886" s="259"/>
      <c r="AC886" s="259"/>
      <c r="AD886" s="259"/>
      <c r="AE886" s="259"/>
      <c r="AF886" s="259"/>
      <c r="AG886" s="259"/>
    </row>
    <row r="889" spans="2:33" ht="12" customHeight="1" x14ac:dyDescent="0.25"/>
    <row r="890" spans="2:33" ht="12" customHeight="1" x14ac:dyDescent="0.25"/>
    <row r="891" spans="2:33" ht="12" customHeight="1" x14ac:dyDescent="0.25"/>
    <row r="892" spans="2:33" ht="12" customHeight="1" x14ac:dyDescent="0.25"/>
    <row r="893" spans="2:33" ht="12" customHeight="1" x14ac:dyDescent="0.25"/>
    <row r="894" spans="2:33" ht="12" customHeight="1" x14ac:dyDescent="0.25"/>
    <row r="895" spans="2:33" ht="12" customHeight="1" x14ac:dyDescent="0.25"/>
    <row r="896" spans="2:33" ht="12" customHeight="1" x14ac:dyDescent="0.25"/>
    <row r="897" ht="12" customHeight="1" x14ac:dyDescent="0.25"/>
    <row r="898" ht="12" customHeight="1" x14ac:dyDescent="0.25"/>
    <row r="899" ht="12" customHeight="1" x14ac:dyDescent="0.25"/>
    <row r="903" ht="15" customHeight="1" x14ac:dyDescent="0.25"/>
    <row r="904" ht="15" customHeight="1" x14ac:dyDescent="0.25"/>
    <row r="910" ht="12" customHeight="1" x14ac:dyDescent="0.25"/>
    <row r="927" ht="12" customHeight="1" x14ac:dyDescent="0.25"/>
    <row r="929" ht="12" customHeight="1" x14ac:dyDescent="0.25"/>
    <row r="935" ht="12" customHeight="1" x14ac:dyDescent="0.25"/>
    <row r="952" ht="12" customHeight="1" x14ac:dyDescent="0.25"/>
    <row r="954" ht="12" customHeight="1" x14ac:dyDescent="0.25"/>
    <row r="956" ht="12" customHeight="1" x14ac:dyDescent="0.25"/>
    <row r="968" spans="2:33" ht="15" customHeight="1" x14ac:dyDescent="0.25"/>
    <row r="969" spans="2:33" ht="15" customHeight="1" x14ac:dyDescent="0.25">
      <c r="B969" s="259"/>
      <c r="C969" s="259"/>
      <c r="D969" s="259"/>
      <c r="E969" s="259"/>
      <c r="F969" s="259"/>
      <c r="G969" s="259"/>
      <c r="H969" s="259"/>
      <c r="I969" s="259"/>
      <c r="J969" s="259"/>
      <c r="K969" s="259"/>
      <c r="L969" s="259"/>
      <c r="M969" s="259"/>
      <c r="N969" s="259"/>
      <c r="O969" s="259"/>
      <c r="P969" s="259"/>
      <c r="Q969" s="259"/>
      <c r="R969" s="259"/>
      <c r="S969" s="259"/>
      <c r="T969" s="259"/>
      <c r="U969" s="259"/>
      <c r="V969" s="259"/>
      <c r="W969" s="259"/>
      <c r="X969" s="259"/>
      <c r="Y969" s="259"/>
      <c r="Z969" s="259"/>
      <c r="AA969" s="259"/>
      <c r="AB969" s="259"/>
      <c r="AC969" s="259"/>
      <c r="AD969" s="259"/>
      <c r="AE969" s="259"/>
      <c r="AF969" s="259"/>
      <c r="AG969" s="259"/>
    </row>
    <row r="975" spans="2:33" ht="12" customHeight="1" x14ac:dyDescent="0.25"/>
    <row r="976" spans="2:33"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3" ht="15" customHeight="1" x14ac:dyDescent="0.25"/>
    <row r="1004" ht="15" customHeight="1" x14ac:dyDescent="0.25"/>
    <row r="1010" ht="12" customHeight="1" x14ac:dyDescent="0.25"/>
    <row r="1027" ht="12" customHeight="1" x14ac:dyDescent="0.25"/>
    <row r="1030" ht="12" customHeight="1" x14ac:dyDescent="0.25"/>
    <row r="1036" ht="12" customHeight="1" x14ac:dyDescent="0.25"/>
    <row r="1053" ht="12" customHeight="1" x14ac:dyDescent="0.25"/>
    <row r="1056" ht="12" customHeight="1" x14ac:dyDescent="0.25"/>
    <row r="1058" spans="2:33" ht="12" customHeight="1" x14ac:dyDescent="0.25"/>
    <row r="1070" spans="2:33" ht="15" customHeight="1" x14ac:dyDescent="0.25"/>
    <row r="1071" spans="2:33" ht="15" customHeight="1" x14ac:dyDescent="0.25">
      <c r="B1071" s="259"/>
      <c r="C1071" s="259"/>
      <c r="D1071" s="259"/>
      <c r="E1071" s="259"/>
      <c r="F1071" s="259"/>
      <c r="G1071" s="259"/>
      <c r="H1071" s="259"/>
      <c r="I1071" s="259"/>
      <c r="J1071" s="259"/>
      <c r="K1071" s="259"/>
      <c r="L1071" s="259"/>
      <c r="M1071" s="259"/>
      <c r="N1071" s="259"/>
      <c r="O1071" s="259"/>
      <c r="P1071" s="259"/>
      <c r="Q1071" s="259"/>
      <c r="R1071" s="259"/>
      <c r="S1071" s="259"/>
      <c r="T1071" s="259"/>
      <c r="U1071" s="259"/>
      <c r="V1071" s="259"/>
      <c r="W1071" s="259"/>
      <c r="X1071" s="259"/>
      <c r="Y1071" s="259"/>
      <c r="Z1071" s="259"/>
      <c r="AA1071" s="259"/>
      <c r="AB1071" s="259"/>
      <c r="AC1071" s="259"/>
      <c r="AD1071" s="259"/>
      <c r="AE1071" s="259"/>
      <c r="AF1071" s="259"/>
      <c r="AG1071" s="259"/>
    </row>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3" ht="15" customHeight="1" x14ac:dyDescent="0.25"/>
    <row r="1104" ht="15" customHeight="1" x14ac:dyDescent="0.25"/>
    <row r="1110" ht="12" customHeight="1" x14ac:dyDescent="0.25"/>
    <row r="1127" ht="12" customHeight="1" x14ac:dyDescent="0.25"/>
    <row r="1129" ht="12" customHeight="1" x14ac:dyDescent="0.25"/>
    <row r="1135" ht="12" customHeight="1" x14ac:dyDescent="0.25"/>
    <row r="1152" ht="12" customHeight="1" x14ac:dyDescent="0.25"/>
    <row r="1154" ht="12" customHeight="1" x14ac:dyDescent="0.25"/>
    <row r="1156" ht="12" customHeight="1" x14ac:dyDescent="0.25"/>
    <row r="1168" ht="15" customHeight="1" x14ac:dyDescent="0.25"/>
    <row r="1169" spans="2:33" ht="15" customHeight="1" x14ac:dyDescent="0.25">
      <c r="B1169" s="259"/>
      <c r="C1169" s="259"/>
      <c r="D1169" s="259"/>
      <c r="E1169" s="259"/>
      <c r="F1169" s="259"/>
      <c r="G1169" s="259"/>
      <c r="H1169" s="259"/>
      <c r="I1169" s="259"/>
      <c r="J1169" s="259"/>
      <c r="K1169" s="259"/>
      <c r="L1169" s="259"/>
      <c r="M1169" s="259"/>
      <c r="N1169" s="259"/>
      <c r="O1169" s="259"/>
      <c r="P1169" s="259"/>
      <c r="Q1169" s="259"/>
      <c r="R1169" s="259"/>
      <c r="S1169" s="259"/>
      <c r="T1169" s="259"/>
      <c r="U1169" s="259"/>
      <c r="V1169" s="259"/>
      <c r="W1169" s="259"/>
      <c r="X1169" s="259"/>
      <c r="Y1169" s="259"/>
      <c r="Z1169" s="259"/>
      <c r="AA1169" s="259"/>
      <c r="AB1169" s="259"/>
      <c r="AC1169" s="259"/>
      <c r="AD1169" s="259"/>
      <c r="AE1169" s="259"/>
      <c r="AF1169" s="259"/>
      <c r="AG1169" s="259"/>
    </row>
    <row r="1175" spans="2:33" ht="12" customHeight="1" x14ac:dyDescent="0.25"/>
    <row r="1176" spans="2:33" ht="12" customHeight="1" x14ac:dyDescent="0.25"/>
    <row r="1177" spans="2:33" ht="12" customHeight="1" x14ac:dyDescent="0.25"/>
    <row r="1178" spans="2:33" ht="12" customHeight="1" x14ac:dyDescent="0.25"/>
    <row r="1179" spans="2:33" ht="12" customHeight="1" x14ac:dyDescent="0.25"/>
    <row r="1180" spans="2:33" ht="12" customHeight="1" x14ac:dyDescent="0.25"/>
    <row r="1181" spans="2:33" ht="12" customHeight="1" x14ac:dyDescent="0.25"/>
    <row r="1182" spans="2:33" ht="12" customHeight="1" x14ac:dyDescent="0.25"/>
    <row r="1183" spans="2:33" ht="12" customHeight="1" x14ac:dyDescent="0.25"/>
    <row r="1184" spans="2:33"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3" ht="15" customHeight="1" x14ac:dyDescent="0.25"/>
    <row r="1204" ht="15" customHeight="1" x14ac:dyDescent="0.25"/>
    <row r="1210" ht="12" customHeight="1" x14ac:dyDescent="0.25"/>
    <row r="1227" ht="12" customHeight="1" x14ac:dyDescent="0.25"/>
    <row r="1229" ht="12" customHeight="1" x14ac:dyDescent="0.25"/>
    <row r="1235" ht="12" customHeight="1" x14ac:dyDescent="0.25"/>
    <row r="1252" ht="12" customHeight="1" x14ac:dyDescent="0.25"/>
    <row r="1254" ht="12" customHeight="1" x14ac:dyDescent="0.25"/>
    <row r="1256" ht="12" customHeight="1" x14ac:dyDescent="0.25"/>
    <row r="1268" spans="2:33" ht="15" customHeight="1" x14ac:dyDescent="0.25"/>
    <row r="1269" spans="2:33" ht="15" customHeight="1" x14ac:dyDescent="0.25">
      <c r="B1269" s="259"/>
      <c r="C1269" s="259"/>
      <c r="D1269" s="259"/>
      <c r="E1269" s="259"/>
      <c r="F1269" s="259"/>
      <c r="G1269" s="259"/>
      <c r="H1269" s="259"/>
      <c r="I1269" s="259"/>
      <c r="J1269" s="259"/>
      <c r="K1269" s="259"/>
      <c r="L1269" s="259"/>
      <c r="M1269" s="259"/>
      <c r="N1269" s="259"/>
      <c r="O1269" s="259"/>
      <c r="P1269" s="259"/>
      <c r="Q1269" s="259"/>
      <c r="R1269" s="259"/>
      <c r="S1269" s="259"/>
      <c r="T1269" s="259"/>
      <c r="U1269" s="259"/>
      <c r="V1269" s="259"/>
      <c r="W1269" s="259"/>
      <c r="X1269" s="259"/>
      <c r="Y1269" s="259"/>
      <c r="Z1269" s="259"/>
      <c r="AA1269" s="259"/>
      <c r="AB1269" s="259"/>
      <c r="AC1269" s="259"/>
      <c r="AD1269" s="259"/>
      <c r="AE1269" s="259"/>
      <c r="AF1269" s="259"/>
      <c r="AG1269" s="259"/>
    </row>
    <row r="1275" spans="2:33" ht="12" customHeight="1" x14ac:dyDescent="0.25"/>
    <row r="1276" spans="2:33" ht="12" customHeight="1" x14ac:dyDescent="0.25"/>
    <row r="1277" spans="2:33" ht="12" customHeight="1" x14ac:dyDescent="0.25"/>
    <row r="1278" spans="2:33" ht="12" customHeight="1" x14ac:dyDescent="0.25"/>
    <row r="1279" spans="2:33" ht="12" customHeight="1" x14ac:dyDescent="0.25"/>
    <row r="1280" spans="2:33"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3" ht="15" customHeight="1" x14ac:dyDescent="0.25"/>
    <row r="1304" ht="15" customHeight="1" x14ac:dyDescent="0.25"/>
    <row r="1306" ht="12" customHeight="1" x14ac:dyDescent="0.25"/>
    <row r="1311" ht="12" customHeight="1" x14ac:dyDescent="0.25"/>
    <row r="1315" ht="12" customHeight="1" x14ac:dyDescent="0.25"/>
    <row r="1331" ht="12" customHeight="1" x14ac:dyDescent="0.25"/>
    <row r="1362" ht="12" customHeight="1" x14ac:dyDescent="0.25"/>
    <row r="1378" ht="12" customHeight="1" x14ac:dyDescent="0.25"/>
    <row r="1397" ht="12" customHeight="1" x14ac:dyDescent="0.25"/>
    <row r="1452" ht="12" customHeight="1" x14ac:dyDescent="0.25"/>
    <row r="1464" ht="12" customHeight="1" x14ac:dyDescent="0.25"/>
    <row r="1483" spans="2:33" ht="15" customHeight="1" x14ac:dyDescent="0.25"/>
    <row r="1484" spans="2:33" ht="15" customHeight="1" x14ac:dyDescent="0.25">
      <c r="B1484" s="259"/>
      <c r="C1484" s="259"/>
      <c r="D1484" s="259"/>
      <c r="E1484" s="259"/>
      <c r="F1484" s="259"/>
      <c r="G1484" s="259"/>
      <c r="H1484" s="259"/>
      <c r="I1484" s="259"/>
      <c r="J1484" s="259"/>
      <c r="K1484" s="259"/>
      <c r="L1484" s="259"/>
      <c r="M1484" s="259"/>
      <c r="N1484" s="259"/>
      <c r="O1484" s="259"/>
      <c r="P1484" s="259"/>
      <c r="Q1484" s="259"/>
      <c r="R1484" s="259"/>
      <c r="S1484" s="259"/>
      <c r="T1484" s="259"/>
      <c r="U1484" s="259"/>
      <c r="V1484" s="259"/>
      <c r="W1484" s="259"/>
      <c r="X1484" s="259"/>
      <c r="Y1484" s="259"/>
      <c r="Z1484" s="259"/>
      <c r="AA1484" s="259"/>
      <c r="AB1484" s="259"/>
      <c r="AC1484" s="259"/>
      <c r="AD1484" s="259"/>
      <c r="AE1484" s="259"/>
      <c r="AF1484" s="259"/>
      <c r="AG1484" s="259"/>
    </row>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8" ht="15" customHeight="1" x14ac:dyDescent="0.25"/>
    <row r="1529" ht="15" customHeight="1" x14ac:dyDescent="0.25"/>
    <row r="1584" ht="12" customHeight="1" x14ac:dyDescent="0.25"/>
    <row r="1585" ht="12" customHeight="1" x14ac:dyDescent="0.25"/>
    <row r="1640" ht="12" customHeight="1" x14ac:dyDescent="0.25"/>
    <row r="1641" ht="12" customHeight="1" x14ac:dyDescent="0.25"/>
    <row r="1696" ht="12" customHeight="1" x14ac:dyDescent="0.25"/>
    <row r="1697" ht="12" customHeight="1" x14ac:dyDescent="0.25"/>
    <row r="1712" ht="15" customHeight="1" x14ac:dyDescent="0.25"/>
    <row r="1713" spans="2:33" ht="15" customHeight="1" x14ac:dyDescent="0.25">
      <c r="B1713" s="259"/>
      <c r="C1713" s="259"/>
      <c r="D1713" s="259"/>
      <c r="E1713" s="259"/>
      <c r="F1713" s="259"/>
      <c r="G1713" s="259"/>
      <c r="H1713" s="259"/>
      <c r="I1713" s="259"/>
      <c r="J1713" s="259"/>
      <c r="K1713" s="259"/>
      <c r="L1713" s="259"/>
      <c r="M1713" s="259"/>
      <c r="N1713" s="259"/>
      <c r="O1713" s="259"/>
      <c r="P1713" s="259"/>
      <c r="Q1713" s="259"/>
      <c r="R1713" s="259"/>
      <c r="S1713" s="259"/>
      <c r="T1713" s="259"/>
      <c r="U1713" s="259"/>
      <c r="V1713" s="259"/>
      <c r="W1713" s="259"/>
      <c r="X1713" s="259"/>
      <c r="Y1713" s="259"/>
      <c r="Z1713" s="259"/>
      <c r="AA1713" s="259"/>
      <c r="AB1713" s="259"/>
      <c r="AC1713" s="259"/>
      <c r="AD1713" s="259"/>
      <c r="AE1713" s="259"/>
      <c r="AF1713" s="259"/>
      <c r="AG1713" s="259"/>
    </row>
    <row r="1714" spans="2:33" ht="12" customHeight="1" x14ac:dyDescent="0.25"/>
    <row r="1715" spans="2:33" ht="12" customHeight="1" x14ac:dyDescent="0.25"/>
    <row r="1716" spans="2:33" ht="12" customHeight="1" x14ac:dyDescent="0.25"/>
    <row r="1717" spans="2:33" ht="12" customHeight="1" x14ac:dyDescent="0.25"/>
    <row r="1718" spans="2:33" ht="12" customHeight="1" x14ac:dyDescent="0.25"/>
    <row r="1719" spans="2:33" ht="12" customHeight="1" x14ac:dyDescent="0.25"/>
    <row r="1720" spans="2:33" ht="12" customHeight="1" x14ac:dyDescent="0.25"/>
    <row r="1721" spans="2:33" ht="12" customHeight="1" x14ac:dyDescent="0.25"/>
    <row r="1722" spans="2:33" ht="12" customHeight="1" x14ac:dyDescent="0.25"/>
    <row r="1723" spans="2:33" ht="12" customHeight="1" x14ac:dyDescent="0.25"/>
    <row r="1724" spans="2:33" ht="12" customHeight="1" x14ac:dyDescent="0.25"/>
    <row r="1728" spans="2:33" ht="15" customHeight="1" x14ac:dyDescent="0.25"/>
    <row r="1729" ht="15" customHeight="1" x14ac:dyDescent="0.25"/>
    <row r="1731" ht="12" customHeight="1" x14ac:dyDescent="0.25"/>
    <row r="1767" ht="12" customHeight="1" x14ac:dyDescent="0.25"/>
    <row r="1813" ht="12" customHeight="1" x14ac:dyDescent="0.25"/>
    <row r="1849" ht="12" customHeight="1" x14ac:dyDescent="0.25"/>
    <row r="1885" ht="12" customHeight="1" x14ac:dyDescent="0.25"/>
    <row r="1887" ht="12" customHeight="1" x14ac:dyDescent="0.25"/>
    <row r="1923" ht="12" customHeight="1" x14ac:dyDescent="0.25"/>
    <row r="1959" ht="12" customHeight="1" x14ac:dyDescent="0.25"/>
    <row r="1960" ht="12" customHeight="1" x14ac:dyDescent="0.25"/>
    <row r="1961" ht="12" customHeight="1" x14ac:dyDescent="0.25"/>
    <row r="1970" ht="12" customHeight="1" x14ac:dyDescent="0.25"/>
    <row r="1979" ht="12" customHeight="1" x14ac:dyDescent="0.25"/>
    <row r="1989" spans="2:33" ht="15" customHeight="1" x14ac:dyDescent="0.25"/>
    <row r="1990" spans="2:33" ht="15" customHeight="1" x14ac:dyDescent="0.25">
      <c r="B1990" s="259"/>
      <c r="C1990" s="259"/>
      <c r="D1990" s="259"/>
      <c r="E1990" s="259"/>
      <c r="F1990" s="259"/>
      <c r="G1990" s="259"/>
      <c r="H1990" s="259"/>
      <c r="I1990" s="259"/>
      <c r="J1990" s="259"/>
      <c r="K1990" s="259"/>
      <c r="L1990" s="259"/>
      <c r="M1990" s="259"/>
      <c r="N1990" s="259"/>
      <c r="O1990" s="259"/>
      <c r="P1990" s="259"/>
      <c r="Q1990" s="259"/>
      <c r="R1990" s="259"/>
      <c r="S1990" s="259"/>
      <c r="T1990" s="259"/>
      <c r="U1990" s="259"/>
      <c r="V1990" s="259"/>
      <c r="W1990" s="259"/>
      <c r="X1990" s="259"/>
      <c r="Y1990" s="259"/>
      <c r="Z1990" s="259"/>
      <c r="AA1990" s="259"/>
      <c r="AB1990" s="259"/>
      <c r="AC1990" s="259"/>
      <c r="AD1990" s="259"/>
      <c r="AE1990" s="259"/>
      <c r="AF1990" s="259"/>
      <c r="AG1990" s="259"/>
    </row>
    <row r="1998" spans="2:33" ht="12" customHeight="1" x14ac:dyDescent="0.25"/>
    <row r="1999" spans="2:33" ht="12" customHeight="1" x14ac:dyDescent="0.25"/>
    <row r="2000" spans="2:33"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3" ht="15" customHeight="1" x14ac:dyDescent="0.25"/>
    <row r="2054" ht="15" customHeight="1" x14ac:dyDescent="0.25"/>
    <row r="2144" ht="12" customHeight="1" x14ac:dyDescent="0.25"/>
    <row r="2234" ht="12" customHeight="1" x14ac:dyDescent="0.25"/>
    <row r="2324" spans="2:33" ht="15" customHeight="1" x14ac:dyDescent="0.25"/>
    <row r="2325" spans="2:33" ht="15" customHeight="1" x14ac:dyDescent="0.25">
      <c r="B2325" s="259"/>
      <c r="C2325" s="259"/>
      <c r="D2325" s="259"/>
      <c r="E2325" s="259"/>
      <c r="F2325" s="259"/>
      <c r="G2325" s="259"/>
      <c r="H2325" s="259"/>
      <c r="I2325" s="259"/>
      <c r="J2325" s="259"/>
      <c r="K2325" s="259"/>
      <c r="L2325" s="259"/>
      <c r="M2325" s="259"/>
      <c r="N2325" s="259"/>
      <c r="O2325" s="259"/>
      <c r="P2325" s="259"/>
      <c r="Q2325" s="259"/>
      <c r="R2325" s="259"/>
      <c r="S2325" s="259"/>
      <c r="T2325" s="259"/>
      <c r="U2325" s="259"/>
      <c r="V2325" s="259"/>
      <c r="W2325" s="259"/>
      <c r="X2325" s="259"/>
      <c r="Y2325" s="259"/>
      <c r="Z2325" s="259"/>
      <c r="AA2325" s="259"/>
      <c r="AB2325" s="259"/>
      <c r="AC2325" s="259"/>
      <c r="AD2325" s="259"/>
      <c r="AE2325" s="259"/>
      <c r="AF2325" s="259"/>
      <c r="AG2325" s="259"/>
    </row>
    <row r="2327" spans="2:33" ht="12" customHeight="1" x14ac:dyDescent="0.25"/>
    <row r="2328" spans="2:33" ht="12" customHeight="1" x14ac:dyDescent="0.25"/>
    <row r="2329" spans="2:33" ht="12" customHeight="1" x14ac:dyDescent="0.25"/>
    <row r="2330" spans="2:33" ht="12" customHeight="1" x14ac:dyDescent="0.25"/>
    <row r="2331" spans="2:33" ht="12" customHeight="1" x14ac:dyDescent="0.25"/>
    <row r="2332" spans="2:33" ht="12" customHeight="1" x14ac:dyDescent="0.25"/>
    <row r="2333" spans="2:33" ht="12" customHeight="1" x14ac:dyDescent="0.25"/>
    <row r="2334" spans="2:33" ht="12" customHeight="1" x14ac:dyDescent="0.25"/>
    <row r="2335" spans="2:33" ht="12" customHeight="1" x14ac:dyDescent="0.25"/>
    <row r="2336" spans="2:33"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3" ht="15" customHeight="1" x14ac:dyDescent="0.25"/>
    <row r="2354" ht="15" customHeight="1" x14ac:dyDescent="0.25"/>
    <row r="2372" ht="12" customHeight="1" x14ac:dyDescent="0.25"/>
    <row r="2390" ht="12" customHeight="1" x14ac:dyDescent="0.25"/>
    <row r="2408" ht="12" customHeight="1" x14ac:dyDescent="0.25"/>
    <row r="2426" ht="12" customHeight="1" x14ac:dyDescent="0.25"/>
    <row r="2444" ht="12" customHeight="1" x14ac:dyDescent="0.25"/>
    <row r="2462" ht="12" customHeight="1" x14ac:dyDescent="0.25"/>
    <row r="2463" ht="12" customHeight="1" x14ac:dyDescent="0.25"/>
    <row r="2481" ht="12" customHeight="1" x14ac:dyDescent="0.25"/>
    <row r="2499" ht="12" customHeight="1" x14ac:dyDescent="0.25"/>
    <row r="2517" ht="12" customHeight="1" x14ac:dyDescent="0.25"/>
    <row r="2518" ht="12" customHeight="1" x14ac:dyDescent="0.25"/>
    <row r="2536" ht="12" customHeight="1" x14ac:dyDescent="0.25"/>
    <row r="2554" ht="12" customHeight="1" x14ac:dyDescent="0.25"/>
    <row r="2572" ht="12" customHeight="1" x14ac:dyDescent="0.25"/>
    <row r="2590" ht="12" customHeight="1" x14ac:dyDescent="0.25"/>
    <row r="2608" ht="12" customHeight="1" x14ac:dyDescent="0.25"/>
    <row r="2626" ht="12" customHeight="1" x14ac:dyDescent="0.25"/>
    <row r="2644" spans="2:33" ht="15" customHeight="1" x14ac:dyDescent="0.25"/>
    <row r="2645" spans="2:33" ht="15" customHeight="1" x14ac:dyDescent="0.25">
      <c r="B2645" s="259"/>
      <c r="C2645" s="259"/>
      <c r="D2645" s="259"/>
      <c r="E2645" s="259"/>
      <c r="F2645" s="259"/>
      <c r="G2645" s="259"/>
      <c r="H2645" s="259"/>
      <c r="I2645" s="259"/>
      <c r="J2645" s="259"/>
      <c r="K2645" s="259"/>
      <c r="L2645" s="259"/>
      <c r="M2645" s="259"/>
      <c r="N2645" s="259"/>
      <c r="O2645" s="259"/>
      <c r="P2645" s="259"/>
      <c r="Q2645" s="259"/>
      <c r="R2645" s="259"/>
      <c r="S2645" s="259"/>
      <c r="T2645" s="259"/>
      <c r="U2645" s="259"/>
      <c r="V2645" s="259"/>
      <c r="W2645" s="259"/>
      <c r="X2645" s="259"/>
      <c r="Y2645" s="259"/>
      <c r="Z2645" s="259"/>
      <c r="AA2645" s="259"/>
      <c r="AB2645" s="259"/>
      <c r="AC2645" s="259"/>
      <c r="AD2645" s="259"/>
      <c r="AE2645" s="259"/>
      <c r="AF2645" s="259"/>
      <c r="AG2645" s="259"/>
    </row>
    <row r="2647" spans="2:33" ht="12" customHeight="1" x14ac:dyDescent="0.25"/>
    <row r="2648" spans="2:33" ht="12" customHeight="1" x14ac:dyDescent="0.25"/>
    <row r="2649" spans="2:33" ht="12" customHeight="1" x14ac:dyDescent="0.25"/>
    <row r="2650" spans="2:33" ht="12" customHeight="1" x14ac:dyDescent="0.25"/>
    <row r="2651" spans="2:33" ht="12" customHeight="1" x14ac:dyDescent="0.25"/>
    <row r="2652" spans="2:33" ht="12" customHeight="1" x14ac:dyDescent="0.25"/>
    <row r="2653" spans="2:33" ht="12" customHeight="1" x14ac:dyDescent="0.25"/>
    <row r="2654" spans="2:33" ht="12" customHeight="1" x14ac:dyDescent="0.25"/>
    <row r="2655" spans="2:33" ht="12" customHeight="1" x14ac:dyDescent="0.25"/>
    <row r="2656" spans="2:33"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8" ht="15" customHeight="1" x14ac:dyDescent="0.25"/>
    <row r="2679" ht="15" customHeight="1" x14ac:dyDescent="0.25"/>
    <row r="2697" ht="12" customHeight="1" x14ac:dyDescent="0.25"/>
    <row r="2715" ht="12" customHeight="1" x14ac:dyDescent="0.25"/>
    <row r="2733" ht="12" customHeight="1" x14ac:dyDescent="0.25"/>
    <row r="2751" ht="12" customHeight="1" x14ac:dyDescent="0.25"/>
    <row r="2786" ht="12" customHeight="1" x14ac:dyDescent="0.25"/>
    <row r="2804" ht="12" customHeight="1" x14ac:dyDescent="0.25"/>
    <row r="2839" ht="12" customHeight="1" x14ac:dyDescent="0.25"/>
    <row r="2857" ht="12" customHeight="1" x14ac:dyDescent="0.25"/>
    <row r="2875" ht="12" customHeight="1" x14ac:dyDescent="0.25"/>
    <row r="2893" ht="12" customHeight="1" x14ac:dyDescent="0.25"/>
    <row r="2911" ht="12" customHeight="1" x14ac:dyDescent="0.25"/>
    <row r="2929" ht="12" customHeight="1" x14ac:dyDescent="0.25"/>
    <row r="2947" ht="12" customHeight="1" x14ac:dyDescent="0.25"/>
    <row r="2965" spans="2:33" ht="12" customHeight="1" x14ac:dyDescent="0.25"/>
    <row r="2970" spans="2:33" ht="15" customHeight="1" x14ac:dyDescent="0.25"/>
    <row r="2971" spans="2:33" ht="15" customHeight="1" x14ac:dyDescent="0.25">
      <c r="B2971" s="259"/>
      <c r="C2971" s="259"/>
      <c r="D2971" s="259"/>
      <c r="E2971" s="259"/>
      <c r="F2971" s="259"/>
      <c r="G2971" s="259"/>
      <c r="H2971" s="259"/>
      <c r="I2971" s="259"/>
      <c r="J2971" s="259"/>
      <c r="K2971" s="259"/>
      <c r="L2971" s="259"/>
      <c r="M2971" s="259"/>
      <c r="N2971" s="259"/>
      <c r="O2971" s="259"/>
      <c r="P2971" s="259"/>
      <c r="Q2971" s="259"/>
      <c r="R2971" s="259"/>
      <c r="S2971" s="259"/>
      <c r="T2971" s="259"/>
      <c r="U2971" s="259"/>
      <c r="V2971" s="259"/>
      <c r="W2971" s="259"/>
      <c r="X2971" s="259"/>
      <c r="Y2971" s="259"/>
      <c r="Z2971" s="259"/>
      <c r="AA2971" s="259"/>
      <c r="AB2971" s="259"/>
      <c r="AC2971" s="259"/>
      <c r="AD2971" s="259"/>
      <c r="AE2971" s="259"/>
      <c r="AF2971" s="259"/>
      <c r="AG2971" s="259"/>
    </row>
    <row r="2973" spans="2:33" ht="12" customHeight="1" x14ac:dyDescent="0.25"/>
    <row r="2974" spans="2:33" ht="12" customHeight="1" x14ac:dyDescent="0.25"/>
    <row r="2975" spans="2:33" ht="12" customHeight="1" x14ac:dyDescent="0.25"/>
    <row r="2976" spans="2:33"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3" ht="15" customHeight="1" x14ac:dyDescent="0.25"/>
    <row r="3004" ht="15" customHeight="1" x14ac:dyDescent="0.25"/>
    <row r="3022" ht="12" customHeight="1" x14ac:dyDescent="0.25"/>
    <row r="3040" ht="12" customHeight="1" x14ac:dyDescent="0.25"/>
    <row r="3058" ht="12" customHeight="1" x14ac:dyDescent="0.25"/>
    <row r="3076" ht="12" customHeight="1" x14ac:dyDescent="0.25"/>
    <row r="3111" ht="12" customHeight="1" x14ac:dyDescent="0.25"/>
    <row r="3129" ht="12" customHeight="1" x14ac:dyDescent="0.25"/>
    <row r="3147" ht="12" customHeight="1" x14ac:dyDescent="0.25"/>
    <row r="3165" ht="12" customHeight="1" x14ac:dyDescent="0.25"/>
    <row r="3166" ht="12" customHeight="1" x14ac:dyDescent="0.25"/>
    <row r="3184" ht="12" customHeight="1" x14ac:dyDescent="0.25"/>
    <row r="3202" ht="12" customHeight="1" x14ac:dyDescent="0.25"/>
    <row r="3220" ht="12" customHeight="1" x14ac:dyDescent="0.25"/>
    <row r="3238" ht="12" customHeight="1" x14ac:dyDescent="0.25"/>
    <row r="3256" ht="12" customHeight="1" x14ac:dyDescent="0.25"/>
    <row r="3274" ht="12" customHeight="1" x14ac:dyDescent="0.25"/>
    <row r="3292" spans="2:33" ht="15" customHeight="1" x14ac:dyDescent="0.25"/>
    <row r="3293" spans="2:33" ht="15" customHeight="1" x14ac:dyDescent="0.25">
      <c r="B3293" s="259"/>
      <c r="C3293" s="259"/>
      <c r="D3293" s="259"/>
      <c r="E3293" s="259"/>
      <c r="F3293" s="259"/>
      <c r="G3293" s="259"/>
      <c r="H3293" s="259"/>
      <c r="I3293" s="259"/>
      <c r="J3293" s="259"/>
      <c r="K3293" s="259"/>
      <c r="L3293" s="259"/>
      <c r="M3293" s="259"/>
      <c r="N3293" s="259"/>
      <c r="O3293" s="259"/>
      <c r="P3293" s="259"/>
      <c r="Q3293" s="259"/>
      <c r="R3293" s="259"/>
      <c r="S3293" s="259"/>
      <c r="T3293" s="259"/>
      <c r="U3293" s="259"/>
      <c r="V3293" s="259"/>
      <c r="W3293" s="259"/>
      <c r="X3293" s="259"/>
      <c r="Y3293" s="259"/>
      <c r="Z3293" s="259"/>
      <c r="AA3293" s="259"/>
      <c r="AB3293" s="259"/>
      <c r="AC3293" s="259"/>
      <c r="AD3293" s="259"/>
      <c r="AE3293" s="259"/>
      <c r="AF3293" s="259"/>
      <c r="AG3293" s="259"/>
    </row>
    <row r="3294" spans="2:33" ht="12" customHeight="1" x14ac:dyDescent="0.25"/>
    <row r="3295" spans="2:33" ht="12" customHeight="1" x14ac:dyDescent="0.25"/>
    <row r="3296" spans="2:33"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8" ht="15" customHeight="1" x14ac:dyDescent="0.25"/>
    <row r="3329" ht="15" customHeight="1" x14ac:dyDescent="0.25"/>
    <row r="3335" ht="12" customHeight="1" x14ac:dyDescent="0.25"/>
    <row r="3352" ht="12" customHeight="1" x14ac:dyDescent="0.25"/>
    <row r="3355" ht="12" customHeight="1" x14ac:dyDescent="0.25"/>
    <row r="3361" ht="12" customHeight="1" x14ac:dyDescent="0.25"/>
    <row r="3378" ht="12" customHeight="1" x14ac:dyDescent="0.25"/>
    <row r="3381" ht="12" customHeight="1" x14ac:dyDescent="0.25"/>
    <row r="3385" ht="12" customHeight="1" x14ac:dyDescent="0.25"/>
    <row r="3396" spans="2:33" ht="12" customHeight="1" x14ac:dyDescent="0.25"/>
    <row r="3399" spans="2:33" ht="12" customHeight="1" x14ac:dyDescent="0.25"/>
    <row r="3401" spans="2:33" ht="15" customHeight="1" x14ac:dyDescent="0.25"/>
    <row r="3402" spans="2:33" ht="15" customHeight="1" x14ac:dyDescent="0.25">
      <c r="B3402" s="259"/>
      <c r="C3402" s="259"/>
      <c r="D3402" s="259"/>
      <c r="E3402" s="259"/>
      <c r="F3402" s="259"/>
      <c r="G3402" s="259"/>
      <c r="H3402" s="259"/>
      <c r="I3402" s="259"/>
      <c r="J3402" s="259"/>
      <c r="K3402" s="259"/>
      <c r="L3402" s="259"/>
      <c r="M3402" s="259"/>
      <c r="N3402" s="259"/>
      <c r="O3402" s="259"/>
      <c r="P3402" s="259"/>
      <c r="Q3402" s="259"/>
      <c r="R3402" s="259"/>
      <c r="S3402" s="259"/>
      <c r="T3402" s="259"/>
      <c r="U3402" s="259"/>
      <c r="V3402" s="259"/>
      <c r="W3402" s="259"/>
      <c r="X3402" s="259"/>
      <c r="Y3402" s="259"/>
      <c r="Z3402" s="259"/>
      <c r="AA3402" s="259"/>
      <c r="AB3402" s="259"/>
      <c r="AC3402" s="259"/>
      <c r="AD3402" s="259"/>
      <c r="AE3402" s="259"/>
      <c r="AF3402" s="259"/>
      <c r="AG3402" s="259"/>
    </row>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3" ht="15" customHeight="1" x14ac:dyDescent="0.25"/>
    <row r="3454" ht="15" customHeight="1" x14ac:dyDescent="0.25"/>
    <row r="3460" ht="12" customHeight="1" x14ac:dyDescent="0.25"/>
    <row r="3477" ht="12" customHeight="1" x14ac:dyDescent="0.25"/>
    <row r="3480" ht="12" customHeight="1" x14ac:dyDescent="0.25"/>
    <row r="3486" ht="12" customHeight="1" x14ac:dyDescent="0.25"/>
    <row r="3503" ht="12" customHeight="1" x14ac:dyDescent="0.25"/>
    <row r="3506" ht="12" customHeight="1" x14ac:dyDescent="0.25"/>
    <row r="3510" ht="12" customHeight="1" x14ac:dyDescent="0.25"/>
    <row r="3521" spans="2:33" ht="12" customHeight="1" x14ac:dyDescent="0.25"/>
    <row r="3524" spans="2:33" ht="12" customHeight="1" x14ac:dyDescent="0.25"/>
    <row r="3526" spans="2:33" ht="15" customHeight="1" x14ac:dyDescent="0.25"/>
    <row r="3527" spans="2:33" ht="15" customHeight="1" x14ac:dyDescent="0.25">
      <c r="B3527" s="259"/>
      <c r="C3527" s="259"/>
      <c r="D3527" s="259"/>
      <c r="E3527" s="259"/>
      <c r="F3527" s="259"/>
      <c r="G3527" s="259"/>
      <c r="H3527" s="259"/>
      <c r="I3527" s="259"/>
      <c r="J3527" s="259"/>
      <c r="K3527" s="259"/>
      <c r="L3527" s="259"/>
      <c r="M3527" s="259"/>
      <c r="N3527" s="259"/>
      <c r="O3527" s="259"/>
      <c r="P3527" s="259"/>
      <c r="Q3527" s="259"/>
      <c r="R3527" s="259"/>
      <c r="S3527" s="259"/>
      <c r="T3527" s="259"/>
      <c r="U3527" s="259"/>
      <c r="V3527" s="259"/>
      <c r="W3527" s="259"/>
      <c r="X3527" s="259"/>
      <c r="Y3527" s="259"/>
      <c r="Z3527" s="259"/>
      <c r="AA3527" s="259"/>
      <c r="AB3527" s="259"/>
      <c r="AC3527" s="259"/>
      <c r="AD3527" s="259"/>
      <c r="AE3527" s="259"/>
      <c r="AF3527" s="259"/>
      <c r="AG3527" s="259"/>
    </row>
    <row r="3535" spans="2:33" ht="12" customHeight="1" x14ac:dyDescent="0.25"/>
    <row r="3536" spans="2:33" ht="12" customHeight="1" x14ac:dyDescent="0.25"/>
    <row r="3537" ht="12" customHeight="1" x14ac:dyDescent="0.25"/>
    <row r="3538" ht="12" customHeight="1" x14ac:dyDescent="0.25"/>
    <row r="3539" ht="12" customHeight="1" x14ac:dyDescent="0.25"/>
    <row r="3540" ht="12" customHeight="1" x14ac:dyDescent="0.25"/>
    <row r="3541" ht="12" customHeight="1" x14ac:dyDescent="0.25"/>
    <row r="3542" ht="12" customHeight="1" x14ac:dyDescent="0.25"/>
    <row r="3543" ht="12" customHeight="1" x14ac:dyDescent="0.25"/>
    <row r="3544" ht="12" customHeight="1" x14ac:dyDescent="0.25"/>
    <row r="3545" ht="12" customHeight="1" x14ac:dyDescent="0.25"/>
    <row r="3546" ht="12" customHeight="1" x14ac:dyDescent="0.25"/>
    <row r="3547" ht="12" customHeight="1" x14ac:dyDescent="0.25"/>
    <row r="3548" ht="12" customHeight="1" x14ac:dyDescent="0.25"/>
    <row r="3549" ht="12" customHeight="1" x14ac:dyDescent="0.25"/>
    <row r="3550" ht="12" customHeight="1" x14ac:dyDescent="0.25"/>
    <row r="3551" ht="12" customHeight="1" x14ac:dyDescent="0.25"/>
    <row r="3552" ht="12" customHeight="1" x14ac:dyDescent="0.25"/>
    <row r="3553" ht="12" customHeight="1" x14ac:dyDescent="0.25"/>
    <row r="3554" ht="12" customHeight="1" x14ac:dyDescent="0.25"/>
    <row r="3555" ht="12" customHeight="1" x14ac:dyDescent="0.25"/>
    <row r="3556" ht="12" customHeight="1" x14ac:dyDescent="0.25"/>
    <row r="3557" ht="12" customHeight="1" x14ac:dyDescent="0.25"/>
    <row r="3558" ht="12" customHeight="1" x14ac:dyDescent="0.25"/>
    <row r="3559" ht="12" customHeight="1" x14ac:dyDescent="0.25"/>
    <row r="3560" ht="12" customHeight="1" x14ac:dyDescent="0.25"/>
    <row r="3561" ht="12" customHeight="1" x14ac:dyDescent="0.25"/>
    <row r="3562" ht="12" customHeight="1" x14ac:dyDescent="0.25"/>
    <row r="3563" ht="12" customHeight="1" x14ac:dyDescent="0.25"/>
    <row r="3564" ht="12" customHeight="1" x14ac:dyDescent="0.25"/>
    <row r="3565" ht="12" customHeight="1" x14ac:dyDescent="0.25"/>
    <row r="3566" ht="12" customHeight="1" x14ac:dyDescent="0.25"/>
    <row r="3567" ht="12" customHeight="1" x14ac:dyDescent="0.25"/>
    <row r="3568" ht="12" customHeight="1" x14ac:dyDescent="0.25"/>
    <row r="3569" ht="12" customHeight="1" x14ac:dyDescent="0.25"/>
    <row r="3570" ht="12" customHeight="1" x14ac:dyDescent="0.25"/>
    <row r="3571" ht="12" customHeight="1" x14ac:dyDescent="0.25"/>
    <row r="3572" ht="12" customHeight="1" x14ac:dyDescent="0.25"/>
    <row r="3573" ht="12" customHeight="1" x14ac:dyDescent="0.25"/>
    <row r="3574" ht="12" customHeight="1" x14ac:dyDescent="0.25"/>
    <row r="3578" ht="15" customHeight="1" x14ac:dyDescent="0.25"/>
    <row r="3579" ht="15" customHeight="1" x14ac:dyDescent="0.25"/>
    <row r="3585" ht="12" customHeight="1" x14ac:dyDescent="0.25"/>
    <row r="3602" ht="12" customHeight="1" x14ac:dyDescent="0.25"/>
    <row r="3605" ht="12" customHeight="1" x14ac:dyDescent="0.25"/>
    <row r="3611" ht="12" customHeight="1" x14ac:dyDescent="0.25"/>
    <row r="3628" ht="12" customHeight="1" x14ac:dyDescent="0.25"/>
    <row r="3631" ht="12" customHeight="1" x14ac:dyDescent="0.25"/>
    <row r="3635" ht="12" customHeight="1" x14ac:dyDescent="0.25"/>
    <row r="3646" ht="12" customHeight="1" x14ac:dyDescent="0.25"/>
    <row r="3649" spans="2:33" ht="12" customHeight="1" x14ac:dyDescent="0.25"/>
    <row r="3651" spans="2:33" ht="15" customHeight="1" x14ac:dyDescent="0.25"/>
    <row r="3652" spans="2:33" ht="15" customHeight="1" x14ac:dyDescent="0.25">
      <c r="B3652" s="259"/>
      <c r="C3652" s="259"/>
      <c r="D3652" s="259"/>
      <c r="E3652" s="259"/>
      <c r="F3652" s="259"/>
      <c r="G3652" s="259"/>
      <c r="H3652" s="259"/>
      <c r="I3652" s="259"/>
      <c r="J3652" s="259"/>
      <c r="K3652" s="259"/>
      <c r="L3652" s="259"/>
      <c r="M3652" s="259"/>
      <c r="N3652" s="259"/>
      <c r="O3652" s="259"/>
      <c r="P3652" s="259"/>
      <c r="Q3652" s="259"/>
      <c r="R3652" s="259"/>
      <c r="S3652" s="259"/>
      <c r="T3652" s="259"/>
      <c r="U3652" s="259"/>
      <c r="V3652" s="259"/>
      <c r="W3652" s="259"/>
      <c r="X3652" s="259"/>
      <c r="Y3652" s="259"/>
      <c r="Z3652" s="259"/>
      <c r="AA3652" s="259"/>
      <c r="AB3652" s="259"/>
      <c r="AC3652" s="259"/>
      <c r="AD3652" s="259"/>
      <c r="AE3652" s="259"/>
      <c r="AF3652" s="259"/>
      <c r="AG3652" s="259"/>
    </row>
    <row r="3660" spans="2:33" ht="12" customHeight="1" x14ac:dyDescent="0.25"/>
    <row r="3661" spans="2:33" ht="12" customHeight="1" x14ac:dyDescent="0.25"/>
    <row r="3662" spans="2:33" ht="12" customHeight="1" x14ac:dyDescent="0.25"/>
    <row r="3663" spans="2:33" ht="12" customHeight="1" x14ac:dyDescent="0.25"/>
    <row r="3664" spans="2:33" ht="12" customHeight="1" x14ac:dyDescent="0.25"/>
    <row r="3665" ht="12" customHeight="1" x14ac:dyDescent="0.25"/>
    <row r="3666" ht="12" customHeight="1" x14ac:dyDescent="0.25"/>
    <row r="3667" ht="12" customHeight="1" x14ac:dyDescent="0.25"/>
    <row r="3668" ht="12" customHeight="1" x14ac:dyDescent="0.25"/>
    <row r="3669" ht="12" customHeight="1" x14ac:dyDescent="0.25"/>
    <row r="3670" ht="12" customHeight="1" x14ac:dyDescent="0.25"/>
    <row r="3671" ht="12" customHeight="1" x14ac:dyDescent="0.25"/>
    <row r="3672" ht="12" customHeight="1" x14ac:dyDescent="0.25"/>
    <row r="3673" ht="12" customHeight="1" x14ac:dyDescent="0.25"/>
    <row r="3674" ht="12" customHeight="1" x14ac:dyDescent="0.25"/>
    <row r="3675" ht="12" customHeight="1" x14ac:dyDescent="0.25"/>
    <row r="3676" ht="12" customHeight="1" x14ac:dyDescent="0.25"/>
    <row r="3677" ht="12" customHeight="1" x14ac:dyDescent="0.25"/>
    <row r="3678" ht="12" customHeight="1" x14ac:dyDescent="0.25"/>
    <row r="3679" ht="12" customHeight="1" x14ac:dyDescent="0.25"/>
    <row r="3680" ht="12" customHeight="1" x14ac:dyDescent="0.25"/>
    <row r="3681" ht="12" customHeight="1" x14ac:dyDescent="0.25"/>
    <row r="3682" ht="12" customHeight="1" x14ac:dyDescent="0.25"/>
    <row r="3683" ht="12" customHeight="1" x14ac:dyDescent="0.25"/>
    <row r="3684" ht="12" customHeight="1" x14ac:dyDescent="0.25"/>
    <row r="3685" ht="12" customHeight="1" x14ac:dyDescent="0.25"/>
    <row r="3686" ht="12" customHeight="1" x14ac:dyDescent="0.25"/>
    <row r="3687" ht="12" customHeight="1" x14ac:dyDescent="0.25"/>
    <row r="3688" ht="12" customHeight="1" x14ac:dyDescent="0.25"/>
    <row r="3689" ht="12" customHeight="1" x14ac:dyDescent="0.25"/>
    <row r="3690" ht="12" customHeight="1" x14ac:dyDescent="0.25"/>
    <row r="3691" ht="12" customHeight="1" x14ac:dyDescent="0.25"/>
    <row r="3692" ht="12" customHeight="1" x14ac:dyDescent="0.25"/>
    <row r="3693" ht="12" customHeight="1" x14ac:dyDescent="0.25"/>
    <row r="3694" ht="12" customHeight="1" x14ac:dyDescent="0.25"/>
    <row r="3695" ht="12" customHeight="1" x14ac:dyDescent="0.25"/>
    <row r="3696" ht="12" customHeight="1" x14ac:dyDescent="0.25"/>
    <row r="3697" ht="12" customHeight="1" x14ac:dyDescent="0.25"/>
    <row r="3698" ht="12" customHeight="1" x14ac:dyDescent="0.25"/>
    <row r="3699" ht="12" customHeight="1" x14ac:dyDescent="0.25"/>
    <row r="3703" ht="15" customHeight="1" x14ac:dyDescent="0.25"/>
    <row r="3704" ht="15" customHeight="1" x14ac:dyDescent="0.25"/>
    <row r="3710" ht="12" customHeight="1" x14ac:dyDescent="0.25"/>
    <row r="3727" ht="12" customHeight="1" x14ac:dyDescent="0.25"/>
    <row r="3730" ht="12" customHeight="1" x14ac:dyDescent="0.25"/>
    <row r="3736" ht="12" customHeight="1" x14ac:dyDescent="0.25"/>
    <row r="3753" ht="12" customHeight="1" x14ac:dyDescent="0.25"/>
    <row r="3756" ht="12" customHeight="1" x14ac:dyDescent="0.25"/>
    <row r="3760" ht="12" customHeight="1" x14ac:dyDescent="0.25"/>
    <row r="3771" ht="12" customHeight="1" x14ac:dyDescent="0.25"/>
    <row r="3774" ht="12" customHeight="1" x14ac:dyDescent="0.25"/>
    <row r="3776" ht="15" customHeight="1" x14ac:dyDescent="0.25"/>
    <row r="3777" spans="2:33" ht="15" customHeight="1" x14ac:dyDescent="0.25">
      <c r="B3777" s="259"/>
      <c r="C3777" s="259"/>
      <c r="D3777" s="259"/>
      <c r="E3777" s="259"/>
      <c r="F3777" s="259"/>
      <c r="G3777" s="259"/>
      <c r="H3777" s="259"/>
      <c r="I3777" s="259"/>
      <c r="J3777" s="259"/>
      <c r="K3777" s="259"/>
      <c r="L3777" s="259"/>
      <c r="M3777" s="259"/>
      <c r="N3777" s="259"/>
      <c r="O3777" s="259"/>
      <c r="P3777" s="259"/>
      <c r="Q3777" s="259"/>
      <c r="R3777" s="259"/>
      <c r="S3777" s="259"/>
      <c r="T3777" s="259"/>
      <c r="U3777" s="259"/>
      <c r="V3777" s="259"/>
      <c r="W3777" s="259"/>
      <c r="X3777" s="259"/>
      <c r="Y3777" s="259"/>
      <c r="Z3777" s="259"/>
      <c r="AA3777" s="259"/>
      <c r="AB3777" s="259"/>
      <c r="AC3777" s="259"/>
      <c r="AD3777" s="259"/>
      <c r="AE3777" s="259"/>
      <c r="AF3777" s="259"/>
      <c r="AG3777" s="259"/>
    </row>
    <row r="3785" spans="2:33" ht="12" customHeight="1" x14ac:dyDescent="0.25"/>
    <row r="3786" spans="2:33" ht="12" customHeight="1" x14ac:dyDescent="0.25"/>
    <row r="3787" spans="2:33" ht="12" customHeight="1" x14ac:dyDescent="0.25"/>
    <row r="3788" spans="2:33" ht="12" customHeight="1" x14ac:dyDescent="0.25"/>
    <row r="3789" spans="2:33" ht="12" customHeight="1" x14ac:dyDescent="0.25"/>
    <row r="3790" spans="2:33" ht="12" customHeight="1" x14ac:dyDescent="0.25"/>
    <row r="3791" spans="2:33" ht="12" customHeight="1" x14ac:dyDescent="0.25"/>
    <row r="3792" spans="2:33" ht="12" customHeight="1" x14ac:dyDescent="0.25"/>
    <row r="3793" ht="12" customHeight="1" x14ac:dyDescent="0.25"/>
    <row r="3794" ht="12" customHeight="1" x14ac:dyDescent="0.25"/>
    <row r="3795" ht="12" customHeight="1" x14ac:dyDescent="0.25"/>
    <row r="3796" ht="12" customHeight="1" x14ac:dyDescent="0.25"/>
    <row r="3797" ht="12" customHeight="1" x14ac:dyDescent="0.25"/>
    <row r="3798" ht="12" customHeight="1" x14ac:dyDescent="0.25"/>
    <row r="3799" ht="12" customHeight="1" x14ac:dyDescent="0.25"/>
    <row r="3800" ht="12" customHeight="1" x14ac:dyDescent="0.25"/>
    <row r="3801" ht="12" customHeight="1" x14ac:dyDescent="0.25"/>
    <row r="3802" ht="12" customHeight="1" x14ac:dyDescent="0.25"/>
    <row r="3803" ht="12" customHeight="1" x14ac:dyDescent="0.25"/>
    <row r="3804" ht="12" customHeight="1" x14ac:dyDescent="0.25"/>
    <row r="3805" ht="12" customHeight="1" x14ac:dyDescent="0.25"/>
    <row r="3806" ht="12" customHeight="1" x14ac:dyDescent="0.25"/>
    <row r="3807" ht="12" customHeight="1" x14ac:dyDescent="0.25"/>
    <row r="3808" ht="12" customHeight="1" x14ac:dyDescent="0.25"/>
    <row r="3809" ht="12" customHeight="1" x14ac:dyDescent="0.25"/>
    <row r="3810" ht="12" customHeight="1" x14ac:dyDescent="0.25"/>
    <row r="3811" ht="12" customHeight="1" x14ac:dyDescent="0.25"/>
    <row r="3812" ht="12" customHeight="1" x14ac:dyDescent="0.25"/>
    <row r="3813" ht="12" customHeight="1" x14ac:dyDescent="0.25"/>
    <row r="3814" ht="12" customHeight="1" x14ac:dyDescent="0.25"/>
    <row r="3815" ht="12" customHeight="1" x14ac:dyDescent="0.25"/>
    <row r="3816" ht="12" customHeight="1" x14ac:dyDescent="0.25"/>
    <row r="3817" ht="12" customHeight="1" x14ac:dyDescent="0.25"/>
    <row r="3818" ht="12" customHeight="1" x14ac:dyDescent="0.25"/>
    <row r="3819" ht="12" customHeight="1" x14ac:dyDescent="0.25"/>
    <row r="3820" ht="12" customHeight="1" x14ac:dyDescent="0.25"/>
    <row r="3821" ht="12" customHeight="1" x14ac:dyDescent="0.25"/>
    <row r="3822" ht="12" customHeight="1" x14ac:dyDescent="0.25"/>
    <row r="3823" ht="12" customHeight="1" x14ac:dyDescent="0.25"/>
    <row r="3824" ht="12" customHeight="1" x14ac:dyDescent="0.25"/>
    <row r="3828" ht="15" customHeight="1" x14ac:dyDescent="0.25"/>
    <row r="3829" ht="15" customHeight="1" x14ac:dyDescent="0.25"/>
    <row r="3835" ht="12" customHeight="1" x14ac:dyDescent="0.25"/>
    <row r="3852" ht="12" customHeight="1" x14ac:dyDescent="0.25"/>
    <row r="3855" ht="12" customHeight="1" x14ac:dyDescent="0.25"/>
    <row r="3861" ht="12" customHeight="1" x14ac:dyDescent="0.25"/>
    <row r="3878" ht="12" customHeight="1" x14ac:dyDescent="0.25"/>
    <row r="3881" ht="12" customHeight="1" x14ac:dyDescent="0.25"/>
    <row r="3885" ht="12" customHeight="1" x14ac:dyDescent="0.25"/>
    <row r="3896" spans="2:33" ht="12" customHeight="1" x14ac:dyDescent="0.25"/>
    <row r="3899" spans="2:33" ht="12" customHeight="1" x14ac:dyDescent="0.25"/>
    <row r="3901" spans="2:33" ht="15" customHeight="1" x14ac:dyDescent="0.25"/>
    <row r="3902" spans="2:33" ht="15" customHeight="1" x14ac:dyDescent="0.25">
      <c r="B3902" s="259"/>
      <c r="C3902" s="259"/>
      <c r="D3902" s="259"/>
      <c r="E3902" s="259"/>
      <c r="F3902" s="259"/>
      <c r="G3902" s="259"/>
      <c r="H3902" s="259"/>
      <c r="I3902" s="259"/>
      <c r="J3902" s="259"/>
      <c r="K3902" s="259"/>
      <c r="L3902" s="259"/>
      <c r="M3902" s="259"/>
      <c r="N3902" s="259"/>
      <c r="O3902" s="259"/>
      <c r="P3902" s="259"/>
      <c r="Q3902" s="259"/>
      <c r="R3902" s="259"/>
      <c r="S3902" s="259"/>
      <c r="T3902" s="259"/>
      <c r="U3902" s="259"/>
      <c r="V3902" s="259"/>
      <c r="W3902" s="259"/>
      <c r="X3902" s="259"/>
      <c r="Y3902" s="259"/>
      <c r="Z3902" s="259"/>
      <c r="AA3902" s="259"/>
      <c r="AB3902" s="259"/>
      <c r="AC3902" s="259"/>
      <c r="AD3902" s="259"/>
      <c r="AE3902" s="259"/>
      <c r="AF3902" s="259"/>
      <c r="AG3902" s="259"/>
    </row>
    <row r="3910" ht="12" customHeight="1" x14ac:dyDescent="0.25"/>
    <row r="3911" ht="12" customHeight="1" x14ac:dyDescent="0.25"/>
    <row r="3912" ht="12" customHeight="1" x14ac:dyDescent="0.25"/>
    <row r="3913" ht="12" customHeight="1" x14ac:dyDescent="0.25"/>
    <row r="3914" ht="12" customHeight="1" x14ac:dyDescent="0.25"/>
    <row r="3915" ht="12" customHeight="1" x14ac:dyDescent="0.25"/>
    <row r="3916" ht="12" customHeight="1" x14ac:dyDescent="0.25"/>
    <row r="3917" ht="12" customHeight="1" x14ac:dyDescent="0.25"/>
    <row r="3918" ht="12" customHeight="1" x14ac:dyDescent="0.25"/>
    <row r="3919" ht="12" customHeight="1" x14ac:dyDescent="0.25"/>
    <row r="3920" ht="12" customHeight="1" x14ac:dyDescent="0.25"/>
    <row r="3921" ht="12" customHeight="1" x14ac:dyDescent="0.25"/>
    <row r="3922" ht="12" customHeight="1" x14ac:dyDescent="0.25"/>
    <row r="3923" ht="12" customHeight="1" x14ac:dyDescent="0.25"/>
    <row r="3924" ht="12" customHeight="1" x14ac:dyDescent="0.25"/>
    <row r="3925" ht="12" customHeight="1" x14ac:dyDescent="0.25"/>
    <row r="3926" ht="12" customHeight="1" x14ac:dyDescent="0.25"/>
    <row r="3927" ht="12" customHeight="1" x14ac:dyDescent="0.25"/>
    <row r="3928" ht="12" customHeight="1" x14ac:dyDescent="0.25"/>
    <row r="3929" ht="12" customHeight="1" x14ac:dyDescent="0.25"/>
    <row r="3930" ht="12" customHeight="1" x14ac:dyDescent="0.25"/>
    <row r="3931" ht="12" customHeight="1" x14ac:dyDescent="0.25"/>
    <row r="3932" ht="12" customHeight="1" x14ac:dyDescent="0.25"/>
    <row r="3933" ht="12" customHeight="1" x14ac:dyDescent="0.25"/>
    <row r="3934" ht="12" customHeight="1" x14ac:dyDescent="0.25"/>
    <row r="3935" ht="12" customHeight="1" x14ac:dyDescent="0.25"/>
    <row r="3936" ht="12" customHeight="1" x14ac:dyDescent="0.25"/>
    <row r="3937" ht="12" customHeight="1" x14ac:dyDescent="0.25"/>
    <row r="3938" ht="12" customHeight="1" x14ac:dyDescent="0.25"/>
    <row r="3939" ht="12" customHeight="1" x14ac:dyDescent="0.25"/>
    <row r="3940" ht="12" customHeight="1" x14ac:dyDescent="0.25"/>
    <row r="3941" ht="12" customHeight="1" x14ac:dyDescent="0.25"/>
    <row r="3942" ht="12" customHeight="1" x14ac:dyDescent="0.25"/>
    <row r="3943" ht="12" customHeight="1" x14ac:dyDescent="0.25"/>
    <row r="3944" ht="12" customHeight="1" x14ac:dyDescent="0.25"/>
    <row r="3945" ht="12" customHeight="1" x14ac:dyDescent="0.25"/>
    <row r="3946" ht="12" customHeight="1" x14ac:dyDescent="0.25"/>
    <row r="3947" ht="12" customHeight="1" x14ac:dyDescent="0.25"/>
    <row r="3948" ht="12" customHeight="1" x14ac:dyDescent="0.25"/>
    <row r="3949" ht="12" customHeight="1" x14ac:dyDescent="0.25"/>
    <row r="3953" ht="15" customHeight="1" x14ac:dyDescent="0.25"/>
    <row r="3954" ht="15" customHeight="1" x14ac:dyDescent="0.25"/>
    <row r="3960" ht="12" customHeight="1" x14ac:dyDescent="0.25"/>
    <row r="3977" ht="12" customHeight="1" x14ac:dyDescent="0.25"/>
    <row r="3980" ht="12" customHeight="1" x14ac:dyDescent="0.25"/>
    <row r="3986" ht="12" customHeight="1" x14ac:dyDescent="0.25"/>
    <row r="4003" ht="12" customHeight="1" x14ac:dyDescent="0.25"/>
    <row r="4006" ht="12" customHeight="1" x14ac:dyDescent="0.25"/>
    <row r="4010" ht="12" customHeight="1" x14ac:dyDescent="0.25"/>
    <row r="4021" spans="2:33" ht="12" customHeight="1" x14ac:dyDescent="0.25"/>
    <row r="4024" spans="2:33" ht="12" customHeight="1" x14ac:dyDescent="0.25"/>
    <row r="4026" spans="2:33" ht="15" customHeight="1" x14ac:dyDescent="0.25"/>
    <row r="4027" spans="2:33" ht="15" customHeight="1" x14ac:dyDescent="0.25">
      <c r="B4027" s="259"/>
      <c r="C4027" s="259"/>
      <c r="D4027" s="259"/>
      <c r="E4027" s="259"/>
      <c r="F4027" s="259"/>
      <c r="G4027" s="259"/>
      <c r="H4027" s="259"/>
      <c r="I4027" s="259"/>
      <c r="J4027" s="259"/>
      <c r="K4027" s="259"/>
      <c r="L4027" s="259"/>
      <c r="M4027" s="259"/>
      <c r="N4027" s="259"/>
      <c r="O4027" s="259"/>
      <c r="P4027" s="259"/>
      <c r="Q4027" s="259"/>
      <c r="R4027" s="259"/>
      <c r="S4027" s="259"/>
      <c r="T4027" s="259"/>
      <c r="U4027" s="259"/>
      <c r="V4027" s="259"/>
      <c r="W4027" s="259"/>
      <c r="X4027" s="259"/>
      <c r="Y4027" s="259"/>
      <c r="Z4027" s="259"/>
      <c r="AA4027" s="259"/>
      <c r="AB4027" s="259"/>
      <c r="AC4027" s="259"/>
      <c r="AD4027" s="259"/>
      <c r="AE4027" s="259"/>
      <c r="AF4027" s="259"/>
      <c r="AG4027" s="259"/>
    </row>
    <row r="4035" ht="12" customHeight="1" x14ac:dyDescent="0.25"/>
    <row r="4036" ht="12" customHeight="1" x14ac:dyDescent="0.25"/>
    <row r="4037" ht="12" customHeight="1" x14ac:dyDescent="0.25"/>
    <row r="4038" ht="12" customHeight="1" x14ac:dyDescent="0.25"/>
    <row r="4039" ht="12" customHeight="1" x14ac:dyDescent="0.25"/>
    <row r="4040" ht="12" customHeight="1" x14ac:dyDescent="0.25"/>
    <row r="4041" ht="12" customHeight="1" x14ac:dyDescent="0.25"/>
    <row r="4042" ht="12" customHeight="1" x14ac:dyDescent="0.25"/>
    <row r="4043" ht="12" customHeight="1" x14ac:dyDescent="0.25"/>
    <row r="4044" ht="12" customHeight="1" x14ac:dyDescent="0.25"/>
    <row r="4045" ht="12" customHeight="1" x14ac:dyDescent="0.25"/>
    <row r="4046" ht="12" customHeight="1" x14ac:dyDescent="0.25"/>
    <row r="4047" ht="12" customHeight="1" x14ac:dyDescent="0.25"/>
    <row r="4048" ht="12" customHeight="1" x14ac:dyDescent="0.25"/>
    <row r="4049" ht="12" customHeight="1" x14ac:dyDescent="0.25"/>
    <row r="4050" ht="12" customHeight="1" x14ac:dyDescent="0.25"/>
    <row r="4051" ht="12" customHeight="1" x14ac:dyDescent="0.25"/>
    <row r="4052" ht="12" customHeight="1" x14ac:dyDescent="0.25"/>
    <row r="4053" ht="12" customHeight="1" x14ac:dyDescent="0.25"/>
    <row r="4054" ht="12" customHeight="1" x14ac:dyDescent="0.25"/>
    <row r="4055" ht="12" customHeight="1" x14ac:dyDescent="0.25"/>
    <row r="4056" ht="12" customHeight="1" x14ac:dyDescent="0.25"/>
    <row r="4057" ht="12" customHeight="1" x14ac:dyDescent="0.25"/>
    <row r="4058" ht="12" customHeight="1" x14ac:dyDescent="0.25"/>
    <row r="4059" ht="12" customHeight="1" x14ac:dyDescent="0.25"/>
    <row r="4060" ht="12" customHeight="1" x14ac:dyDescent="0.25"/>
    <row r="4061" ht="12" customHeight="1" x14ac:dyDescent="0.25"/>
    <row r="4062" ht="12" customHeight="1" x14ac:dyDescent="0.25"/>
    <row r="4063" ht="12" customHeight="1" x14ac:dyDescent="0.25"/>
    <row r="4064" ht="12" customHeight="1" x14ac:dyDescent="0.25"/>
    <row r="4065" ht="12" customHeight="1" x14ac:dyDescent="0.25"/>
    <row r="4066" ht="12" customHeight="1" x14ac:dyDescent="0.25"/>
    <row r="4067" ht="12" customHeight="1" x14ac:dyDescent="0.25"/>
    <row r="4068" ht="12" customHeight="1" x14ac:dyDescent="0.25"/>
    <row r="4069" ht="12" customHeight="1" x14ac:dyDescent="0.25"/>
    <row r="4070" ht="12" customHeight="1" x14ac:dyDescent="0.25"/>
    <row r="4071" ht="12" customHeight="1" x14ac:dyDescent="0.25"/>
    <row r="4072" ht="12" customHeight="1" x14ac:dyDescent="0.25"/>
    <row r="4073" ht="12" customHeight="1" x14ac:dyDescent="0.25"/>
    <row r="4074" ht="12" customHeight="1" x14ac:dyDescent="0.25"/>
    <row r="4078" ht="15" customHeight="1" x14ac:dyDescent="0.25"/>
    <row r="4079" ht="15" customHeight="1" x14ac:dyDescent="0.25"/>
    <row r="4085" ht="12" customHeight="1" x14ac:dyDescent="0.25"/>
    <row r="4102" ht="12" customHeight="1" x14ac:dyDescent="0.25"/>
    <row r="4105" ht="12" customHeight="1" x14ac:dyDescent="0.25"/>
    <row r="4111" ht="12" customHeight="1" x14ac:dyDescent="0.25"/>
    <row r="4128" ht="12" customHeight="1" x14ac:dyDescent="0.25"/>
    <row r="4131" ht="12" customHeight="1" x14ac:dyDescent="0.25"/>
    <row r="4135" ht="12" customHeight="1" x14ac:dyDescent="0.25"/>
    <row r="4146" spans="2:33" ht="12" customHeight="1" x14ac:dyDescent="0.25"/>
    <row r="4149" spans="2:33" ht="12" customHeight="1" x14ac:dyDescent="0.25"/>
    <row r="4151" spans="2:33" ht="15" customHeight="1" x14ac:dyDescent="0.25"/>
    <row r="4152" spans="2:33" ht="15" customHeight="1" x14ac:dyDescent="0.25">
      <c r="B4152" s="259"/>
      <c r="C4152" s="259"/>
      <c r="D4152" s="259"/>
      <c r="E4152" s="259"/>
      <c r="F4152" s="259"/>
      <c r="G4152" s="259"/>
      <c r="H4152" s="259"/>
      <c r="I4152" s="259"/>
      <c r="J4152" s="259"/>
      <c r="K4152" s="259"/>
      <c r="L4152" s="259"/>
      <c r="M4152" s="259"/>
      <c r="N4152" s="259"/>
      <c r="O4152" s="259"/>
      <c r="P4152" s="259"/>
      <c r="Q4152" s="259"/>
      <c r="R4152" s="259"/>
      <c r="S4152" s="259"/>
      <c r="T4152" s="259"/>
      <c r="U4152" s="259"/>
      <c r="V4152" s="259"/>
      <c r="W4152" s="259"/>
      <c r="X4152" s="259"/>
      <c r="Y4152" s="259"/>
      <c r="Z4152" s="259"/>
      <c r="AA4152" s="259"/>
      <c r="AB4152" s="259"/>
      <c r="AC4152" s="259"/>
      <c r="AD4152" s="259"/>
      <c r="AE4152" s="259"/>
      <c r="AF4152" s="259"/>
      <c r="AG4152" s="259"/>
    </row>
    <row r="4160" spans="2:33" ht="12" customHeight="1" x14ac:dyDescent="0.25"/>
    <row r="4161" ht="12" customHeight="1" x14ac:dyDescent="0.25"/>
    <row r="4162" ht="12" customHeight="1" x14ac:dyDescent="0.25"/>
    <row r="4163" ht="12" customHeight="1" x14ac:dyDescent="0.25"/>
    <row r="4164" ht="12" customHeight="1" x14ac:dyDescent="0.25"/>
    <row r="4165" ht="12" customHeight="1" x14ac:dyDescent="0.25"/>
    <row r="4166" ht="12" customHeight="1" x14ac:dyDescent="0.25"/>
    <row r="4167" ht="12" customHeight="1" x14ac:dyDescent="0.25"/>
    <row r="4168" ht="12" customHeight="1" x14ac:dyDescent="0.25"/>
    <row r="4169" ht="12" customHeight="1" x14ac:dyDescent="0.25"/>
    <row r="4170" ht="12" customHeight="1" x14ac:dyDescent="0.25"/>
    <row r="4171" ht="12" customHeight="1" x14ac:dyDescent="0.25"/>
    <row r="4172" ht="12" customHeight="1" x14ac:dyDescent="0.25"/>
    <row r="4173" ht="12" customHeight="1" x14ac:dyDescent="0.25"/>
    <row r="4174" ht="12" customHeight="1" x14ac:dyDescent="0.25"/>
    <row r="4175" ht="12" customHeight="1" x14ac:dyDescent="0.25"/>
    <row r="4176" ht="12" customHeight="1" x14ac:dyDescent="0.25"/>
    <row r="4177" ht="12" customHeight="1" x14ac:dyDescent="0.25"/>
    <row r="4178" ht="12" customHeight="1" x14ac:dyDescent="0.25"/>
    <row r="4179" ht="12" customHeight="1" x14ac:dyDescent="0.25"/>
    <row r="4180" ht="12" customHeight="1" x14ac:dyDescent="0.25"/>
    <row r="4181" ht="12" customHeight="1" x14ac:dyDescent="0.25"/>
    <row r="4182" ht="12" customHeight="1" x14ac:dyDescent="0.25"/>
    <row r="4183" ht="12" customHeight="1" x14ac:dyDescent="0.25"/>
    <row r="4184" ht="12" customHeight="1" x14ac:dyDescent="0.25"/>
    <row r="4185" ht="12" customHeight="1" x14ac:dyDescent="0.25"/>
    <row r="4186" ht="12" customHeight="1" x14ac:dyDescent="0.25"/>
    <row r="4187" ht="12" customHeight="1" x14ac:dyDescent="0.25"/>
    <row r="4188" ht="12" customHeight="1" x14ac:dyDescent="0.25"/>
    <row r="4189" ht="12" customHeight="1" x14ac:dyDescent="0.25"/>
    <row r="4190" ht="12" customHeight="1" x14ac:dyDescent="0.25"/>
    <row r="4191" ht="12" customHeight="1" x14ac:dyDescent="0.25"/>
    <row r="4192" ht="12" customHeight="1" x14ac:dyDescent="0.25"/>
    <row r="4193" ht="12" customHeight="1" x14ac:dyDescent="0.25"/>
    <row r="4194" ht="12" customHeight="1" x14ac:dyDescent="0.25"/>
    <row r="4195" ht="12" customHeight="1" x14ac:dyDescent="0.25"/>
    <row r="4196" ht="12" customHeight="1" x14ac:dyDescent="0.25"/>
    <row r="4197" ht="12" customHeight="1" x14ac:dyDescent="0.25"/>
    <row r="4198" ht="12" customHeight="1" x14ac:dyDescent="0.25"/>
    <row r="4199" ht="12" customHeight="1" x14ac:dyDescent="0.25"/>
    <row r="4203" ht="15" customHeight="1" x14ac:dyDescent="0.25"/>
    <row r="4204" ht="15" customHeight="1" x14ac:dyDescent="0.25"/>
    <row r="4210" ht="12" customHeight="1" x14ac:dyDescent="0.25"/>
    <row r="4227" ht="12" customHeight="1" x14ac:dyDescent="0.25"/>
    <row r="4230" ht="12" customHeight="1" x14ac:dyDescent="0.25"/>
    <row r="4236" ht="12" customHeight="1" x14ac:dyDescent="0.25"/>
    <row r="4253" ht="12" customHeight="1" x14ac:dyDescent="0.25"/>
    <row r="4256" ht="12" customHeight="1" x14ac:dyDescent="0.25"/>
    <row r="4260" ht="12" customHeight="1" x14ac:dyDescent="0.25"/>
    <row r="4271" ht="12" customHeight="1" x14ac:dyDescent="0.25"/>
    <row r="4274" spans="2:33" ht="12" customHeight="1" x14ac:dyDescent="0.25"/>
    <row r="4276" spans="2:33" ht="15" customHeight="1" x14ac:dyDescent="0.25"/>
    <row r="4277" spans="2:33" ht="15" customHeight="1" x14ac:dyDescent="0.25">
      <c r="B4277" s="259"/>
      <c r="C4277" s="259"/>
      <c r="D4277" s="259"/>
      <c r="E4277" s="259"/>
      <c r="F4277" s="259"/>
      <c r="G4277" s="259"/>
      <c r="H4277" s="259"/>
      <c r="I4277" s="259"/>
      <c r="J4277" s="259"/>
      <c r="K4277" s="259"/>
      <c r="L4277" s="259"/>
      <c r="M4277" s="259"/>
      <c r="N4277" s="259"/>
      <c r="O4277" s="259"/>
      <c r="P4277" s="259"/>
      <c r="Q4277" s="259"/>
      <c r="R4277" s="259"/>
      <c r="S4277" s="259"/>
      <c r="T4277" s="259"/>
      <c r="U4277" s="259"/>
      <c r="V4277" s="259"/>
      <c r="W4277" s="259"/>
      <c r="X4277" s="259"/>
      <c r="Y4277" s="259"/>
      <c r="Z4277" s="259"/>
      <c r="AA4277" s="259"/>
      <c r="AB4277" s="259"/>
      <c r="AC4277" s="259"/>
      <c r="AD4277" s="259"/>
      <c r="AE4277" s="259"/>
      <c r="AF4277" s="259"/>
      <c r="AG4277" s="259"/>
    </row>
    <row r="4285" spans="2:33" ht="12" customHeight="1" x14ac:dyDescent="0.25"/>
    <row r="4286" spans="2:33" ht="12" customHeight="1" x14ac:dyDescent="0.25"/>
    <row r="4287" spans="2:33" ht="12" customHeight="1" x14ac:dyDescent="0.25"/>
    <row r="4288" spans="2:33" ht="12" customHeight="1" x14ac:dyDescent="0.25"/>
    <row r="4289" ht="12" customHeight="1" x14ac:dyDescent="0.25"/>
    <row r="4290" ht="12" customHeight="1" x14ac:dyDescent="0.25"/>
    <row r="4291" ht="12" customHeight="1" x14ac:dyDescent="0.25"/>
    <row r="4292" ht="12" customHeight="1" x14ac:dyDescent="0.25"/>
    <row r="4293" ht="12" customHeight="1" x14ac:dyDescent="0.25"/>
    <row r="4294" ht="12" customHeight="1" x14ac:dyDescent="0.25"/>
    <row r="4295" ht="12" customHeight="1" x14ac:dyDescent="0.25"/>
    <row r="4296" ht="12" customHeight="1" x14ac:dyDescent="0.25"/>
    <row r="4297" ht="12" customHeight="1" x14ac:dyDescent="0.25"/>
    <row r="4298" ht="12" customHeight="1" x14ac:dyDescent="0.25"/>
    <row r="4299" ht="12" customHeight="1" x14ac:dyDescent="0.25"/>
    <row r="4300" ht="12" customHeight="1" x14ac:dyDescent="0.25"/>
    <row r="4301" ht="12" customHeight="1" x14ac:dyDescent="0.25"/>
    <row r="4302" ht="12" customHeight="1" x14ac:dyDescent="0.25"/>
    <row r="4303" ht="12" customHeight="1" x14ac:dyDescent="0.25"/>
    <row r="4304" ht="12" customHeight="1" x14ac:dyDescent="0.25"/>
    <row r="4305" ht="12" customHeight="1" x14ac:dyDescent="0.25"/>
    <row r="4306" ht="12" customHeight="1" x14ac:dyDescent="0.25"/>
    <row r="4307" ht="12" customHeight="1" x14ac:dyDescent="0.25"/>
    <row r="4308" ht="12" customHeight="1" x14ac:dyDescent="0.25"/>
    <row r="4309" ht="12" customHeight="1" x14ac:dyDescent="0.25"/>
    <row r="4310" ht="12" customHeight="1" x14ac:dyDescent="0.25"/>
    <row r="4311" ht="12" customHeight="1" x14ac:dyDescent="0.25"/>
    <row r="4312" ht="12" customHeight="1" x14ac:dyDescent="0.25"/>
    <row r="4313" ht="12" customHeight="1" x14ac:dyDescent="0.25"/>
    <row r="4314" ht="12" customHeight="1" x14ac:dyDescent="0.25"/>
    <row r="4315" ht="12" customHeight="1" x14ac:dyDescent="0.25"/>
    <row r="4316" ht="12" customHeight="1" x14ac:dyDescent="0.25"/>
    <row r="4317" ht="12" customHeight="1" x14ac:dyDescent="0.25"/>
    <row r="4318" ht="12" customHeight="1" x14ac:dyDescent="0.25"/>
    <row r="4319" ht="12" customHeight="1" x14ac:dyDescent="0.25"/>
    <row r="4320" ht="12" customHeight="1" x14ac:dyDescent="0.25"/>
    <row r="4321" ht="12" customHeight="1" x14ac:dyDescent="0.25"/>
    <row r="4322" ht="12" customHeight="1" x14ac:dyDescent="0.25"/>
    <row r="4323" ht="12" customHeight="1" x14ac:dyDescent="0.25"/>
    <row r="4324" ht="12" customHeight="1" x14ac:dyDescent="0.25"/>
    <row r="4328" ht="15" customHeight="1" x14ac:dyDescent="0.25"/>
    <row r="4329" ht="15" customHeight="1" x14ac:dyDescent="0.25"/>
    <row r="4335" ht="12" customHeight="1" x14ac:dyDescent="0.25"/>
    <row r="4352" ht="12" customHeight="1" x14ac:dyDescent="0.25"/>
    <row r="4355" ht="12" customHeight="1" x14ac:dyDescent="0.25"/>
    <row r="4361" ht="12" customHeight="1" x14ac:dyDescent="0.25"/>
    <row r="4378" ht="12" customHeight="1" x14ac:dyDescent="0.25"/>
    <row r="4381" ht="12" customHeight="1" x14ac:dyDescent="0.25"/>
    <row r="4385" ht="12" customHeight="1" x14ac:dyDescent="0.25"/>
    <row r="4396" ht="12" customHeight="1" x14ac:dyDescent="0.25"/>
    <row r="4399" ht="12" customHeight="1" x14ac:dyDescent="0.25"/>
    <row r="4401" spans="2:33" ht="15" customHeight="1" x14ac:dyDescent="0.25"/>
    <row r="4402" spans="2:33" ht="15" customHeight="1" x14ac:dyDescent="0.25">
      <c r="B4402" s="259"/>
      <c r="C4402" s="259"/>
      <c r="D4402" s="259"/>
      <c r="E4402" s="259"/>
      <c r="F4402" s="259"/>
      <c r="G4402" s="259"/>
      <c r="H4402" s="259"/>
      <c r="I4402" s="259"/>
      <c r="J4402" s="259"/>
      <c r="K4402" s="259"/>
      <c r="L4402" s="259"/>
      <c r="M4402" s="259"/>
      <c r="N4402" s="259"/>
      <c r="O4402" s="259"/>
      <c r="P4402" s="259"/>
      <c r="Q4402" s="259"/>
      <c r="R4402" s="259"/>
      <c r="S4402" s="259"/>
      <c r="T4402" s="259"/>
      <c r="U4402" s="259"/>
      <c r="V4402" s="259"/>
      <c r="W4402" s="259"/>
      <c r="X4402" s="259"/>
      <c r="Y4402" s="259"/>
      <c r="Z4402" s="259"/>
      <c r="AA4402" s="259"/>
      <c r="AB4402" s="259"/>
      <c r="AC4402" s="259"/>
      <c r="AD4402" s="259"/>
      <c r="AE4402" s="259"/>
      <c r="AF4402" s="259"/>
      <c r="AG4402" s="259"/>
    </row>
  </sheetData>
  <mergeCells count="2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1169:AG1169"/>
    <mergeCell ref="B1269:AG1269"/>
    <mergeCell ref="B1484:AG1484"/>
    <mergeCell ref="B1713:AG1713"/>
    <mergeCell ref="B1990:AG1990"/>
    <mergeCell ref="B2325:AG2325"/>
    <mergeCell ref="B2645:AG2645"/>
    <mergeCell ref="B638:AG638"/>
    <mergeCell ref="B118:AG118"/>
    <mergeCell ref="B258:AG258"/>
    <mergeCell ref="B340:AG340"/>
    <mergeCell ref="B452:AG452"/>
    <mergeCell ref="B557:AG557"/>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EF8CB-05F4-47F8-8913-A712BE26D3D4}">
  <dimension ref="A1:AJ4402"/>
  <sheetViews>
    <sheetView topLeftCell="B1" workbookViewId="0">
      <selection activeCell="AJ114" sqref="AJ114:AJ190"/>
    </sheetView>
  </sheetViews>
  <sheetFormatPr defaultColWidth="8.7109375" defaultRowHeight="15" customHeight="1" x14ac:dyDescent="0.25"/>
  <cols>
    <col min="1" max="1" width="21.42578125" style="226" hidden="1" customWidth="1"/>
    <col min="2" max="2" width="46.7109375" style="226" customWidth="1"/>
    <col min="3" max="33" width="8.7109375" style="226"/>
    <col min="34" max="34" width="8.7109375" style="226" bestFit="1"/>
    <col min="35" max="16384" width="8.7109375" style="226"/>
  </cols>
  <sheetData>
    <row r="1" spans="1:36" ht="15" customHeight="1" thickBot="1" x14ac:dyDescent="0.3">
      <c r="B1" s="155" t="s">
        <v>2173</v>
      </c>
      <c r="C1" s="156">
        <v>2020</v>
      </c>
      <c r="D1" s="156">
        <v>2021</v>
      </c>
      <c r="E1" s="156">
        <v>2022</v>
      </c>
      <c r="F1" s="156">
        <v>2023</v>
      </c>
      <c r="G1" s="156">
        <v>2024</v>
      </c>
      <c r="H1" s="156">
        <v>2025</v>
      </c>
      <c r="I1" s="156">
        <v>2026</v>
      </c>
      <c r="J1" s="156">
        <v>2027</v>
      </c>
      <c r="K1" s="156">
        <v>2028</v>
      </c>
      <c r="L1" s="156">
        <v>2029</v>
      </c>
      <c r="M1" s="156">
        <v>2030</v>
      </c>
      <c r="N1" s="156">
        <v>2031</v>
      </c>
      <c r="O1" s="156">
        <v>2032</v>
      </c>
      <c r="P1" s="156">
        <v>2033</v>
      </c>
      <c r="Q1" s="156">
        <v>2034</v>
      </c>
      <c r="R1" s="156">
        <v>2035</v>
      </c>
      <c r="S1" s="156">
        <v>2036</v>
      </c>
      <c r="T1" s="156">
        <v>2037</v>
      </c>
      <c r="U1" s="156">
        <v>2038</v>
      </c>
      <c r="V1" s="156">
        <v>2039</v>
      </c>
      <c r="W1" s="156">
        <v>2040</v>
      </c>
      <c r="X1" s="156">
        <v>2041</v>
      </c>
      <c r="Y1" s="156">
        <v>2042</v>
      </c>
      <c r="Z1" s="156">
        <v>2043</v>
      </c>
      <c r="AA1" s="156">
        <v>2044</v>
      </c>
      <c r="AB1" s="156">
        <v>2045</v>
      </c>
      <c r="AC1" s="156">
        <v>2046</v>
      </c>
      <c r="AD1" s="156">
        <v>2047</v>
      </c>
      <c r="AE1" s="156">
        <v>2048</v>
      </c>
      <c r="AF1" s="156">
        <v>2049</v>
      </c>
      <c r="AG1" s="156">
        <v>2050</v>
      </c>
      <c r="AJ1" s="246" t="s">
        <v>2195</v>
      </c>
    </row>
    <row r="2" spans="1:36" ht="15" customHeight="1" thickTop="1" x14ac:dyDescent="0.25"/>
    <row r="3" spans="1:36" ht="15" customHeight="1" x14ac:dyDescent="0.25">
      <c r="C3" s="157" t="s">
        <v>85</v>
      </c>
      <c r="D3" s="157" t="s">
        <v>1985</v>
      </c>
    </row>
    <row r="4" spans="1:36" ht="15" customHeight="1" x14ac:dyDescent="0.25">
      <c r="C4" s="157" t="s">
        <v>86</v>
      </c>
      <c r="D4" s="157" t="s">
        <v>1986</v>
      </c>
      <c r="G4" s="157" t="s">
        <v>87</v>
      </c>
    </row>
    <row r="5" spans="1:36" ht="15" customHeight="1" x14ac:dyDescent="0.25">
      <c r="C5" s="157" t="s">
        <v>88</v>
      </c>
      <c r="D5" s="157" t="s">
        <v>1987</v>
      </c>
    </row>
    <row r="6" spans="1:36" ht="15" customHeight="1" x14ac:dyDescent="0.25">
      <c r="C6" s="157" t="s">
        <v>89</v>
      </c>
      <c r="E6" s="157" t="s">
        <v>1988</v>
      </c>
    </row>
    <row r="7" spans="1:36" x14ac:dyDescent="0.25"/>
    <row r="8" spans="1:36" x14ac:dyDescent="0.25"/>
    <row r="9" spans="1:36" x14ac:dyDescent="0.25"/>
    <row r="10" spans="1:36" ht="15" customHeight="1" x14ac:dyDescent="0.25">
      <c r="A10" s="38" t="s">
        <v>259</v>
      </c>
      <c r="B10" s="159" t="s">
        <v>421</v>
      </c>
      <c r="AH10" s="160" t="s">
        <v>1989</v>
      </c>
    </row>
    <row r="11" spans="1:36" ht="15" customHeight="1" x14ac:dyDescent="0.25">
      <c r="B11" s="155" t="s">
        <v>237</v>
      </c>
      <c r="AH11" s="160" t="s">
        <v>1990</v>
      </c>
    </row>
    <row r="12" spans="1:36" ht="15" customHeight="1" x14ac:dyDescent="0.25">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160" t="s">
        <v>1991</v>
      </c>
    </row>
    <row r="13" spans="1:36" ht="15" customHeight="1" thickBot="1" x14ac:dyDescent="0.3">
      <c r="B13" s="156" t="s">
        <v>260</v>
      </c>
      <c r="C13" s="156">
        <v>2020</v>
      </c>
      <c r="D13" s="156">
        <v>2021</v>
      </c>
      <c r="E13" s="156">
        <v>2022</v>
      </c>
      <c r="F13" s="156">
        <v>2023</v>
      </c>
      <c r="G13" s="156">
        <v>2024</v>
      </c>
      <c r="H13" s="156">
        <v>2025</v>
      </c>
      <c r="I13" s="156">
        <v>2026</v>
      </c>
      <c r="J13" s="156">
        <v>2027</v>
      </c>
      <c r="K13" s="156">
        <v>2028</v>
      </c>
      <c r="L13" s="156">
        <v>2029</v>
      </c>
      <c r="M13" s="156">
        <v>2030</v>
      </c>
      <c r="N13" s="156">
        <v>2031</v>
      </c>
      <c r="O13" s="156">
        <v>2032</v>
      </c>
      <c r="P13" s="156">
        <v>2033</v>
      </c>
      <c r="Q13" s="156">
        <v>2034</v>
      </c>
      <c r="R13" s="156">
        <v>2035</v>
      </c>
      <c r="S13" s="156">
        <v>2036</v>
      </c>
      <c r="T13" s="156">
        <v>2037</v>
      </c>
      <c r="U13" s="156">
        <v>2038</v>
      </c>
      <c r="V13" s="156">
        <v>2039</v>
      </c>
      <c r="W13" s="156">
        <v>2040</v>
      </c>
      <c r="X13" s="156">
        <v>2041</v>
      </c>
      <c r="Y13" s="156">
        <v>2042</v>
      </c>
      <c r="Z13" s="156">
        <v>2043</v>
      </c>
      <c r="AA13" s="156">
        <v>2044</v>
      </c>
      <c r="AB13" s="156">
        <v>2045</v>
      </c>
      <c r="AC13" s="156">
        <v>2046</v>
      </c>
      <c r="AD13" s="156">
        <v>2047</v>
      </c>
      <c r="AE13" s="156">
        <v>2048</v>
      </c>
      <c r="AF13" s="156">
        <v>2049</v>
      </c>
      <c r="AG13" s="156">
        <v>2050</v>
      </c>
      <c r="AH13" s="161" t="s">
        <v>1992</v>
      </c>
    </row>
    <row r="14" spans="1:36" ht="15" customHeight="1" thickTop="1" x14ac:dyDescent="0.25"/>
    <row r="15" spans="1:36" ht="15" customHeight="1" x14ac:dyDescent="0.25">
      <c r="A15" s="38" t="s">
        <v>261</v>
      </c>
      <c r="B15" s="162" t="s">
        <v>262</v>
      </c>
      <c r="C15" s="232">
        <v>13671.301758</v>
      </c>
      <c r="D15" s="232">
        <v>14314.519531</v>
      </c>
      <c r="E15" s="232">
        <v>14303.330078000001</v>
      </c>
      <c r="F15" s="232">
        <v>14308.396484000001</v>
      </c>
      <c r="G15" s="232">
        <v>14256.596680000001</v>
      </c>
      <c r="H15" s="232">
        <v>14176.139648</v>
      </c>
      <c r="I15" s="232">
        <v>14078.118164</v>
      </c>
      <c r="J15" s="232">
        <v>13976.814453000001</v>
      </c>
      <c r="K15" s="232">
        <v>13878.122069999999</v>
      </c>
      <c r="L15" s="232">
        <v>13768.430664</v>
      </c>
      <c r="M15" s="232">
        <v>13669.913086</v>
      </c>
      <c r="N15" s="232">
        <v>13575.454102</v>
      </c>
      <c r="O15" s="232">
        <v>13488.396484000001</v>
      </c>
      <c r="P15" s="232">
        <v>13423.620117</v>
      </c>
      <c r="Q15" s="232">
        <v>13372.300781</v>
      </c>
      <c r="R15" s="232">
        <v>13328.880859000001</v>
      </c>
      <c r="S15" s="232">
        <v>13286.728515999999</v>
      </c>
      <c r="T15" s="232">
        <v>13246.255859000001</v>
      </c>
      <c r="U15" s="232">
        <v>13211.389648</v>
      </c>
      <c r="V15" s="232">
        <v>13189.524414</v>
      </c>
      <c r="W15" s="232">
        <v>13176.627930000001</v>
      </c>
      <c r="X15" s="232">
        <v>13164.079102</v>
      </c>
      <c r="Y15" s="232">
        <v>13164.542969</v>
      </c>
      <c r="Z15" s="232">
        <v>13175.846680000001</v>
      </c>
      <c r="AA15" s="232">
        <v>13192.309569999999</v>
      </c>
      <c r="AB15" s="232">
        <v>13206.202148</v>
      </c>
      <c r="AC15" s="232">
        <v>13222.255859000001</v>
      </c>
      <c r="AD15" s="232">
        <v>13241.573242</v>
      </c>
      <c r="AE15" s="232">
        <v>13266.638671999999</v>
      </c>
      <c r="AF15" s="232">
        <v>13297.889648</v>
      </c>
      <c r="AG15" s="232">
        <v>13329.484375</v>
      </c>
      <c r="AH15" s="167">
        <v>-8.4400000000000002E-4</v>
      </c>
    </row>
    <row r="16" spans="1:36" ht="15" customHeight="1" x14ac:dyDescent="0.25">
      <c r="A16" s="38" t="s">
        <v>263</v>
      </c>
      <c r="B16" s="163" t="s">
        <v>264</v>
      </c>
      <c r="C16" s="169">
        <v>13566.272461</v>
      </c>
      <c r="D16" s="169">
        <v>14198.884765999999</v>
      </c>
      <c r="E16" s="169">
        <v>14180.78125</v>
      </c>
      <c r="F16" s="169">
        <v>14177.533203000001</v>
      </c>
      <c r="G16" s="169">
        <v>14119.289062</v>
      </c>
      <c r="H16" s="169">
        <v>14032.574219</v>
      </c>
      <c r="I16" s="169">
        <v>13927.505859000001</v>
      </c>
      <c r="J16" s="169">
        <v>13818.984375</v>
      </c>
      <c r="K16" s="169">
        <v>13712.735352</v>
      </c>
      <c r="L16" s="169">
        <v>13595.154296999999</v>
      </c>
      <c r="M16" s="169">
        <v>13487.967773</v>
      </c>
      <c r="N16" s="169">
        <v>13383.467773</v>
      </c>
      <c r="O16" s="169">
        <v>13286.050781</v>
      </c>
      <c r="P16" s="169">
        <v>13209.783203000001</v>
      </c>
      <c r="Q16" s="169">
        <v>13145.910156</v>
      </c>
      <c r="R16" s="169">
        <v>13089.485352</v>
      </c>
      <c r="S16" s="169">
        <v>13032.987305000001</v>
      </c>
      <c r="T16" s="169">
        <v>12977.395508</v>
      </c>
      <c r="U16" s="169">
        <v>12926.477539</v>
      </c>
      <c r="V16" s="169">
        <v>12887.622069999999</v>
      </c>
      <c r="W16" s="169">
        <v>12856.550781</v>
      </c>
      <c r="X16" s="169">
        <v>12826.111328000001</v>
      </c>
      <c r="Y16" s="169">
        <v>12808.135742</v>
      </c>
      <c r="Z16" s="169">
        <v>12800.421875</v>
      </c>
      <c r="AA16" s="169">
        <v>12797.493164</v>
      </c>
      <c r="AB16" s="169">
        <v>12792.610352</v>
      </c>
      <c r="AC16" s="169">
        <v>12789.722656</v>
      </c>
      <c r="AD16" s="169">
        <v>12789.806640999999</v>
      </c>
      <c r="AE16" s="169">
        <v>12795.240234000001</v>
      </c>
      <c r="AF16" s="169">
        <v>12806.696289</v>
      </c>
      <c r="AG16" s="169">
        <v>12818.411133</v>
      </c>
      <c r="AH16" s="165">
        <v>-1.8879999999999999E-3</v>
      </c>
      <c r="AJ16" s="226">
        <f>C16/D16</f>
        <v>0.95544633853816296</v>
      </c>
    </row>
    <row r="17" spans="1:36" ht="15" customHeight="1" x14ac:dyDescent="0.25">
      <c r="A17" s="38" t="s">
        <v>265</v>
      </c>
      <c r="B17" s="163" t="s">
        <v>266</v>
      </c>
      <c r="C17" s="169">
        <v>29.083138000000002</v>
      </c>
      <c r="D17" s="169">
        <v>30.057677999999999</v>
      </c>
      <c r="E17" s="169">
        <v>28.809184999999999</v>
      </c>
      <c r="F17" s="169">
        <v>29.748546999999999</v>
      </c>
      <c r="G17" s="169">
        <v>29.559373999999998</v>
      </c>
      <c r="H17" s="169">
        <v>29.127882</v>
      </c>
      <c r="I17" s="169">
        <v>28.675025999999999</v>
      </c>
      <c r="J17" s="169">
        <v>28.163025000000001</v>
      </c>
      <c r="K17" s="169">
        <v>27.488669999999999</v>
      </c>
      <c r="L17" s="169">
        <v>26.950475999999998</v>
      </c>
      <c r="M17" s="169">
        <v>26.347155000000001</v>
      </c>
      <c r="N17" s="169">
        <v>25.982642999999999</v>
      </c>
      <c r="O17" s="169">
        <v>25.544505999999998</v>
      </c>
      <c r="P17" s="169">
        <v>25.279865000000001</v>
      </c>
      <c r="Q17" s="169">
        <v>25.064087000000001</v>
      </c>
      <c r="R17" s="169">
        <v>24.949407999999998</v>
      </c>
      <c r="S17" s="169">
        <v>24.870567000000001</v>
      </c>
      <c r="T17" s="169">
        <v>24.847747999999999</v>
      </c>
      <c r="U17" s="169">
        <v>24.842410999999998</v>
      </c>
      <c r="V17" s="169">
        <v>25.008146</v>
      </c>
      <c r="W17" s="169">
        <v>25.106459000000001</v>
      </c>
      <c r="X17" s="169">
        <v>25.288682999999999</v>
      </c>
      <c r="Y17" s="169">
        <v>25.544174000000002</v>
      </c>
      <c r="Z17" s="169">
        <v>25.840140999999999</v>
      </c>
      <c r="AA17" s="169">
        <v>26.189829</v>
      </c>
      <c r="AB17" s="169">
        <v>26.60416</v>
      </c>
      <c r="AC17" s="169">
        <v>26.886023000000002</v>
      </c>
      <c r="AD17" s="169">
        <v>27.282858000000001</v>
      </c>
      <c r="AE17" s="169">
        <v>27.686212999999999</v>
      </c>
      <c r="AF17" s="169">
        <v>28.173258000000001</v>
      </c>
      <c r="AG17" s="169">
        <v>28.677295999999998</v>
      </c>
      <c r="AH17" s="165">
        <v>-4.6799999999999999E-4</v>
      </c>
      <c r="AJ17" s="226">
        <f t="shared" ref="AJ17:AJ80" si="0">C17/D17</f>
        <v>0.9675776685078602</v>
      </c>
    </row>
    <row r="18" spans="1:36" ht="15" customHeight="1" x14ac:dyDescent="0.25">
      <c r="A18" s="38" t="s">
        <v>267</v>
      </c>
      <c r="B18" s="163" t="s">
        <v>268</v>
      </c>
      <c r="C18" s="169">
        <v>50.569716999999997</v>
      </c>
      <c r="D18" s="169">
        <v>55.602012999999999</v>
      </c>
      <c r="E18" s="169">
        <v>60.030276999999998</v>
      </c>
      <c r="F18" s="169">
        <v>63.900246000000003</v>
      </c>
      <c r="G18" s="169">
        <v>67.168380999999997</v>
      </c>
      <c r="H18" s="169">
        <v>70.091781999999995</v>
      </c>
      <c r="I18" s="169">
        <v>72.517593000000005</v>
      </c>
      <c r="J18" s="169">
        <v>74.696999000000005</v>
      </c>
      <c r="K18" s="169">
        <v>76.822670000000002</v>
      </c>
      <c r="L18" s="169">
        <v>78.821083000000002</v>
      </c>
      <c r="M18" s="169">
        <v>80.881134000000003</v>
      </c>
      <c r="N18" s="169">
        <v>83.337211999999994</v>
      </c>
      <c r="O18" s="169">
        <v>85.255782999999994</v>
      </c>
      <c r="P18" s="169">
        <v>87.174484000000007</v>
      </c>
      <c r="Q18" s="169">
        <v>89.068595999999999</v>
      </c>
      <c r="R18" s="169">
        <v>90.369995000000003</v>
      </c>
      <c r="S18" s="169">
        <v>92.129874999999998</v>
      </c>
      <c r="T18" s="169">
        <v>93.742171999999997</v>
      </c>
      <c r="U18" s="169">
        <v>95.338027999999994</v>
      </c>
      <c r="V18" s="169">
        <v>96.917968999999999</v>
      </c>
      <c r="W18" s="169">
        <v>98.865500999999995</v>
      </c>
      <c r="X18" s="169">
        <v>100.171593</v>
      </c>
      <c r="Y18" s="169">
        <v>101.437012</v>
      </c>
      <c r="Z18" s="169">
        <v>102.866623</v>
      </c>
      <c r="AA18" s="169">
        <v>103.908401</v>
      </c>
      <c r="AB18" s="169">
        <v>104.77623</v>
      </c>
      <c r="AC18" s="169">
        <v>105.62288700000001</v>
      </c>
      <c r="AD18" s="169">
        <v>106.351669</v>
      </c>
      <c r="AE18" s="169">
        <v>107.18375399999999</v>
      </c>
      <c r="AF18" s="169">
        <v>107.88050800000001</v>
      </c>
      <c r="AG18" s="169">
        <v>108.537766</v>
      </c>
      <c r="AH18" s="165">
        <v>2.5784999999999999E-2</v>
      </c>
      <c r="AJ18" s="226">
        <f t="shared" si="0"/>
        <v>0.90949435589679095</v>
      </c>
    </row>
    <row r="19" spans="1:36" ht="15" customHeight="1" x14ac:dyDescent="0.25">
      <c r="A19" s="38" t="s">
        <v>269</v>
      </c>
      <c r="B19" s="163" t="s">
        <v>192</v>
      </c>
      <c r="C19" s="169">
        <v>3.0457709999999998</v>
      </c>
      <c r="D19" s="169">
        <v>3.397573</v>
      </c>
      <c r="E19" s="169">
        <v>3.7595719999999999</v>
      </c>
      <c r="F19" s="169">
        <v>3.8066070000000001</v>
      </c>
      <c r="G19" s="169">
        <v>3.661829</v>
      </c>
      <c r="H19" s="169">
        <v>3.548994</v>
      </c>
      <c r="I19" s="169">
        <v>3.4081929999999998</v>
      </c>
      <c r="J19" s="169">
        <v>3.2933880000000002</v>
      </c>
      <c r="K19" s="169">
        <v>3.2766690000000001</v>
      </c>
      <c r="L19" s="169">
        <v>3.174442</v>
      </c>
      <c r="M19" s="169">
        <v>3.0855990000000002</v>
      </c>
      <c r="N19" s="169">
        <v>3.0071340000000002</v>
      </c>
      <c r="O19" s="169">
        <v>2.960029</v>
      </c>
      <c r="P19" s="169">
        <v>2.8979529999999998</v>
      </c>
      <c r="Q19" s="169">
        <v>2.8640650000000001</v>
      </c>
      <c r="R19" s="169">
        <v>2.841939</v>
      </c>
      <c r="S19" s="169">
        <v>2.8258800000000002</v>
      </c>
      <c r="T19" s="169">
        <v>2.8151069999999998</v>
      </c>
      <c r="U19" s="169">
        <v>2.8071480000000002</v>
      </c>
      <c r="V19" s="169">
        <v>2.7988360000000001</v>
      </c>
      <c r="W19" s="169">
        <v>2.7924600000000002</v>
      </c>
      <c r="X19" s="169">
        <v>2.7882920000000002</v>
      </c>
      <c r="Y19" s="169">
        <v>2.7850000000000001</v>
      </c>
      <c r="Z19" s="169">
        <v>2.7901310000000001</v>
      </c>
      <c r="AA19" s="169">
        <v>2.7958099999999999</v>
      </c>
      <c r="AB19" s="169">
        <v>2.8052790000000001</v>
      </c>
      <c r="AC19" s="169">
        <v>2.8143340000000001</v>
      </c>
      <c r="AD19" s="169">
        <v>2.8230870000000001</v>
      </c>
      <c r="AE19" s="169">
        <v>2.8322340000000001</v>
      </c>
      <c r="AF19" s="169">
        <v>2.8386330000000002</v>
      </c>
      <c r="AG19" s="169">
        <v>2.8446820000000002</v>
      </c>
      <c r="AH19" s="165">
        <v>-2.274E-3</v>
      </c>
      <c r="AJ19" s="226">
        <f t="shared" si="0"/>
        <v>0.89645491060824889</v>
      </c>
    </row>
    <row r="20" spans="1:36" ht="15" customHeight="1" x14ac:dyDescent="0.25">
      <c r="A20" s="38" t="s">
        <v>270</v>
      </c>
      <c r="B20" s="163" t="s">
        <v>271</v>
      </c>
      <c r="C20" s="169">
        <v>2.9621240000000002</v>
      </c>
      <c r="D20" s="169">
        <v>2.9982449999999998</v>
      </c>
      <c r="E20" s="169">
        <v>2.901338</v>
      </c>
      <c r="F20" s="169">
        <v>2.7917260000000002</v>
      </c>
      <c r="G20" s="169">
        <v>2.606322</v>
      </c>
      <c r="H20" s="169">
        <v>2.484264</v>
      </c>
      <c r="I20" s="169">
        <v>2.3434810000000001</v>
      </c>
      <c r="J20" s="169">
        <v>2.2381350000000002</v>
      </c>
      <c r="K20" s="169">
        <v>2.168453</v>
      </c>
      <c r="L20" s="169">
        <v>2.0982379999999998</v>
      </c>
      <c r="M20" s="169">
        <v>2.0613920000000001</v>
      </c>
      <c r="N20" s="169">
        <v>1.9919750000000001</v>
      </c>
      <c r="O20" s="169">
        <v>1.9505589999999999</v>
      </c>
      <c r="P20" s="169">
        <v>1.8929819999999999</v>
      </c>
      <c r="Q20" s="169">
        <v>1.884055</v>
      </c>
      <c r="R20" s="169">
        <v>1.8787670000000001</v>
      </c>
      <c r="S20" s="169">
        <v>1.8814599999999999</v>
      </c>
      <c r="T20" s="169">
        <v>1.891948</v>
      </c>
      <c r="U20" s="169">
        <v>1.9106890000000001</v>
      </c>
      <c r="V20" s="169">
        <v>1.9197820000000001</v>
      </c>
      <c r="W20" s="169">
        <v>1.9497340000000001</v>
      </c>
      <c r="X20" s="169">
        <v>1.9729779999999999</v>
      </c>
      <c r="Y20" s="169">
        <v>1.9960530000000001</v>
      </c>
      <c r="Z20" s="169">
        <v>2.0314199999999998</v>
      </c>
      <c r="AA20" s="169">
        <v>2.0684140000000002</v>
      </c>
      <c r="AB20" s="169">
        <v>2.1078410000000001</v>
      </c>
      <c r="AC20" s="169">
        <v>2.1594370000000001</v>
      </c>
      <c r="AD20" s="169">
        <v>2.1999789999999999</v>
      </c>
      <c r="AE20" s="169">
        <v>2.2506390000000001</v>
      </c>
      <c r="AF20" s="169">
        <v>2.2934429999999999</v>
      </c>
      <c r="AG20" s="169">
        <v>2.3403700000000001</v>
      </c>
      <c r="AH20" s="165">
        <v>-7.8230000000000001E-3</v>
      </c>
      <c r="AJ20" s="226">
        <f t="shared" si="0"/>
        <v>0.98795261894875186</v>
      </c>
    </row>
    <row r="21" spans="1:36" ht="15" customHeight="1" x14ac:dyDescent="0.25">
      <c r="A21" s="38" t="s">
        <v>272</v>
      </c>
      <c r="B21" s="163" t="s">
        <v>240</v>
      </c>
      <c r="C21" s="169">
        <v>19.102308000000001</v>
      </c>
      <c r="D21" s="169">
        <v>23.298462000000001</v>
      </c>
      <c r="E21" s="169">
        <v>26.764911999999999</v>
      </c>
      <c r="F21" s="169">
        <v>30.328797999999999</v>
      </c>
      <c r="G21" s="169">
        <v>34.022224000000001</v>
      </c>
      <c r="H21" s="169">
        <v>38.019992999999999</v>
      </c>
      <c r="I21" s="169">
        <v>43.371437</v>
      </c>
      <c r="J21" s="169">
        <v>49.134590000000003</v>
      </c>
      <c r="K21" s="169">
        <v>55.320380999999998</v>
      </c>
      <c r="L21" s="169">
        <v>61.909950000000002</v>
      </c>
      <c r="M21" s="169">
        <v>69.236846999999997</v>
      </c>
      <c r="N21" s="169">
        <v>77.321983000000003</v>
      </c>
      <c r="O21" s="169">
        <v>86.276061999999996</v>
      </c>
      <c r="P21" s="169">
        <v>96.218063000000001</v>
      </c>
      <c r="Q21" s="169">
        <v>107.120537</v>
      </c>
      <c r="R21" s="169">
        <v>118.946167</v>
      </c>
      <c r="S21" s="169">
        <v>131.60205099999999</v>
      </c>
      <c r="T21" s="169">
        <v>145.10640000000001</v>
      </c>
      <c r="U21" s="169">
        <v>159.52946499999999</v>
      </c>
      <c r="V21" s="169">
        <v>174.743988</v>
      </c>
      <c r="W21" s="169">
        <v>190.81632999999999</v>
      </c>
      <c r="X21" s="169">
        <v>207.168182</v>
      </c>
      <c r="Y21" s="169">
        <v>224.033432</v>
      </c>
      <c r="Z21" s="169">
        <v>241.229446</v>
      </c>
      <c r="AA21" s="169">
        <v>259.15332000000001</v>
      </c>
      <c r="AB21" s="169">
        <v>276.56466699999999</v>
      </c>
      <c r="AC21" s="169">
        <v>294.28454599999998</v>
      </c>
      <c r="AD21" s="169">
        <v>312.30898999999999</v>
      </c>
      <c r="AE21" s="169">
        <v>330.61325099999999</v>
      </c>
      <c r="AF21" s="169">
        <v>349.14389</v>
      </c>
      <c r="AG21" s="169">
        <v>367.776184</v>
      </c>
      <c r="AH21" s="165">
        <v>0.103612</v>
      </c>
      <c r="AJ21" s="226">
        <f t="shared" si="0"/>
        <v>0.81989566521601298</v>
      </c>
    </row>
    <row r="22" spans="1:36" ht="15" customHeight="1" x14ac:dyDescent="0.25">
      <c r="A22" s="38" t="s">
        <v>273</v>
      </c>
      <c r="B22" s="163" t="s">
        <v>274</v>
      </c>
      <c r="C22" s="169">
        <v>0.26679399999999998</v>
      </c>
      <c r="D22" s="169">
        <v>0.281246</v>
      </c>
      <c r="E22" s="169">
        <v>0.28368599999999999</v>
      </c>
      <c r="F22" s="169">
        <v>0.286329</v>
      </c>
      <c r="G22" s="169">
        <v>0.28888000000000003</v>
      </c>
      <c r="H22" s="169">
        <v>0.29264200000000001</v>
      </c>
      <c r="I22" s="169">
        <v>0.29733700000000002</v>
      </c>
      <c r="J22" s="169">
        <v>0.30365300000000001</v>
      </c>
      <c r="K22" s="169">
        <v>0.31175599999999998</v>
      </c>
      <c r="L22" s="169">
        <v>0.32134800000000002</v>
      </c>
      <c r="M22" s="169">
        <v>0.33294200000000002</v>
      </c>
      <c r="N22" s="169">
        <v>0.34581499999999998</v>
      </c>
      <c r="O22" s="169">
        <v>0.35868</v>
      </c>
      <c r="P22" s="169">
        <v>0.37331999999999999</v>
      </c>
      <c r="Q22" s="169">
        <v>0.389266</v>
      </c>
      <c r="R22" s="169">
        <v>0.40872000000000003</v>
      </c>
      <c r="S22" s="169">
        <v>0.431035</v>
      </c>
      <c r="T22" s="169">
        <v>0.45664300000000002</v>
      </c>
      <c r="U22" s="169">
        <v>0.483871</v>
      </c>
      <c r="V22" s="169">
        <v>0.51326300000000002</v>
      </c>
      <c r="W22" s="169">
        <v>0.54649300000000001</v>
      </c>
      <c r="X22" s="169">
        <v>0.57809999999999995</v>
      </c>
      <c r="Y22" s="169">
        <v>0.61170899999999995</v>
      </c>
      <c r="Z22" s="169">
        <v>0.66799500000000001</v>
      </c>
      <c r="AA22" s="169">
        <v>0.70094100000000004</v>
      </c>
      <c r="AB22" s="169">
        <v>0.73378900000000002</v>
      </c>
      <c r="AC22" s="169">
        <v>0.76663599999999998</v>
      </c>
      <c r="AD22" s="169">
        <v>0.79934700000000003</v>
      </c>
      <c r="AE22" s="169">
        <v>0.83191199999999998</v>
      </c>
      <c r="AF22" s="169">
        <v>0.86411700000000002</v>
      </c>
      <c r="AG22" s="169">
        <v>0.89564500000000002</v>
      </c>
      <c r="AH22" s="165">
        <v>4.1195000000000002E-2</v>
      </c>
      <c r="AJ22" s="226">
        <f t="shared" si="0"/>
        <v>0.9486143802934085</v>
      </c>
    </row>
    <row r="23" spans="1:36" ht="15" customHeight="1" x14ac:dyDescent="0.25">
      <c r="AJ23" s="226" t="e">
        <f t="shared" si="0"/>
        <v>#DIV/0!</v>
      </c>
    </row>
    <row r="24" spans="1:36" ht="15" customHeight="1" x14ac:dyDescent="0.25">
      <c r="A24" s="38" t="s">
        <v>275</v>
      </c>
      <c r="B24" s="162" t="s">
        <v>276</v>
      </c>
      <c r="C24" s="232">
        <v>800.25793499999997</v>
      </c>
      <c r="D24" s="232">
        <v>823.98535200000003</v>
      </c>
      <c r="E24" s="232">
        <v>836.03277600000001</v>
      </c>
      <c r="F24" s="232">
        <v>838.03619400000002</v>
      </c>
      <c r="G24" s="232">
        <v>840.95843500000001</v>
      </c>
      <c r="H24" s="232">
        <v>847.907104</v>
      </c>
      <c r="I24" s="232">
        <v>851.04974400000003</v>
      </c>
      <c r="J24" s="232">
        <v>852.47644000000003</v>
      </c>
      <c r="K24" s="232">
        <v>853.18182400000001</v>
      </c>
      <c r="L24" s="232">
        <v>852.97766100000001</v>
      </c>
      <c r="M24" s="232">
        <v>854.03454599999998</v>
      </c>
      <c r="N24" s="232">
        <v>856.79754600000001</v>
      </c>
      <c r="O24" s="232">
        <v>859.89373799999998</v>
      </c>
      <c r="P24" s="232">
        <v>864.01196300000004</v>
      </c>
      <c r="Q24" s="232">
        <v>870.09191899999996</v>
      </c>
      <c r="R24" s="232">
        <v>876.64587400000005</v>
      </c>
      <c r="S24" s="232">
        <v>882.45910600000002</v>
      </c>
      <c r="T24" s="232">
        <v>888.72412099999997</v>
      </c>
      <c r="U24" s="232">
        <v>896.11926300000005</v>
      </c>
      <c r="V24" s="232">
        <v>903.73761000000002</v>
      </c>
      <c r="W24" s="232">
        <v>911.35089100000005</v>
      </c>
      <c r="X24" s="232">
        <v>920.63494900000001</v>
      </c>
      <c r="Y24" s="232">
        <v>931.08300799999995</v>
      </c>
      <c r="Z24" s="232">
        <v>942.75341800000001</v>
      </c>
      <c r="AA24" s="232">
        <v>954.23333700000001</v>
      </c>
      <c r="AB24" s="232">
        <v>965.42828399999996</v>
      </c>
      <c r="AC24" s="232">
        <v>977.53308100000004</v>
      </c>
      <c r="AD24" s="232">
        <v>988.01501499999995</v>
      </c>
      <c r="AE24" s="232">
        <v>999.13177499999995</v>
      </c>
      <c r="AF24" s="232">
        <v>1011.112854</v>
      </c>
      <c r="AG24" s="232">
        <v>1023.11145</v>
      </c>
      <c r="AH24" s="167">
        <v>8.2229999999999994E-3</v>
      </c>
      <c r="AJ24" s="226">
        <f t="shared" si="0"/>
        <v>0.97120407912299866</v>
      </c>
    </row>
    <row r="25" spans="1:36" ht="15" customHeight="1" x14ac:dyDescent="0.25">
      <c r="A25" s="38" t="s">
        <v>277</v>
      </c>
      <c r="B25" s="163" t="s">
        <v>264</v>
      </c>
      <c r="C25" s="169">
        <v>537.36529499999995</v>
      </c>
      <c r="D25" s="169">
        <v>548.76769999999999</v>
      </c>
      <c r="E25" s="169">
        <v>552.78509499999996</v>
      </c>
      <c r="F25" s="169">
        <v>549.62518299999999</v>
      </c>
      <c r="G25" s="169">
        <v>547.50354000000004</v>
      </c>
      <c r="H25" s="169">
        <v>549.19708300000002</v>
      </c>
      <c r="I25" s="169">
        <v>549.06530799999996</v>
      </c>
      <c r="J25" s="169">
        <v>548.38464399999998</v>
      </c>
      <c r="K25" s="169">
        <v>547.99389599999995</v>
      </c>
      <c r="L25" s="169">
        <v>547.43322799999999</v>
      </c>
      <c r="M25" s="169">
        <v>548.21508800000004</v>
      </c>
      <c r="N25" s="169">
        <v>550.42797900000005</v>
      </c>
      <c r="O25" s="169">
        <v>552.94555700000001</v>
      </c>
      <c r="P25" s="169">
        <v>556.47558600000002</v>
      </c>
      <c r="Q25" s="169">
        <v>561.42871100000002</v>
      </c>
      <c r="R25" s="169">
        <v>566.73046899999997</v>
      </c>
      <c r="S25" s="169">
        <v>571.67529300000001</v>
      </c>
      <c r="T25" s="169">
        <v>577.34600799999998</v>
      </c>
      <c r="U25" s="169">
        <v>583.82965100000001</v>
      </c>
      <c r="V25" s="169">
        <v>590.25494400000002</v>
      </c>
      <c r="W25" s="169">
        <v>596.63958700000001</v>
      </c>
      <c r="X25" s="169">
        <v>603.90045199999997</v>
      </c>
      <c r="Y25" s="169">
        <v>612.02154499999995</v>
      </c>
      <c r="Z25" s="169">
        <v>620.43469200000004</v>
      </c>
      <c r="AA25" s="169">
        <v>628.36749299999997</v>
      </c>
      <c r="AB25" s="169">
        <v>636.06933600000002</v>
      </c>
      <c r="AC25" s="169">
        <v>644.27618399999994</v>
      </c>
      <c r="AD25" s="169">
        <v>651.77355999999997</v>
      </c>
      <c r="AE25" s="169">
        <v>659.879456</v>
      </c>
      <c r="AF25" s="169">
        <v>668.78491199999996</v>
      </c>
      <c r="AG25" s="169">
        <v>678.097534</v>
      </c>
      <c r="AH25" s="165">
        <v>7.7840000000000001E-3</v>
      </c>
      <c r="AJ25" s="226">
        <f t="shared" si="0"/>
        <v>0.9792218000439894</v>
      </c>
    </row>
    <row r="26" spans="1:36" ht="15" customHeight="1" x14ac:dyDescent="0.25">
      <c r="A26" s="38" t="s">
        <v>278</v>
      </c>
      <c r="B26" s="163" t="s">
        <v>266</v>
      </c>
      <c r="C26" s="169">
        <v>5.3740009999999998</v>
      </c>
      <c r="D26" s="169">
        <v>5.7661020000000001</v>
      </c>
      <c r="E26" s="169">
        <v>5.8160090000000002</v>
      </c>
      <c r="F26" s="169">
        <v>6.2270099999999999</v>
      </c>
      <c r="G26" s="169">
        <v>6.4173210000000003</v>
      </c>
      <c r="H26" s="169">
        <v>6.6312819999999997</v>
      </c>
      <c r="I26" s="169">
        <v>6.8056510000000001</v>
      </c>
      <c r="J26" s="169">
        <v>6.970396</v>
      </c>
      <c r="K26" s="169">
        <v>7.0994260000000002</v>
      </c>
      <c r="L26" s="169">
        <v>7.2757740000000002</v>
      </c>
      <c r="M26" s="169">
        <v>7.4525069999999998</v>
      </c>
      <c r="N26" s="169">
        <v>7.7292360000000002</v>
      </c>
      <c r="O26" s="169">
        <v>7.9904070000000003</v>
      </c>
      <c r="P26" s="169">
        <v>8.3163520000000002</v>
      </c>
      <c r="Q26" s="169">
        <v>8.6741259999999993</v>
      </c>
      <c r="R26" s="169">
        <v>9.0778470000000002</v>
      </c>
      <c r="S26" s="169">
        <v>9.4928629999999998</v>
      </c>
      <c r="T26" s="169">
        <v>9.9368739999999995</v>
      </c>
      <c r="U26" s="169">
        <v>10.41072</v>
      </c>
      <c r="V26" s="169">
        <v>10.959037</v>
      </c>
      <c r="W26" s="169">
        <v>11.483402</v>
      </c>
      <c r="X26" s="169">
        <v>12.083282000000001</v>
      </c>
      <c r="Y26" s="169">
        <v>12.750572</v>
      </c>
      <c r="Z26" s="169">
        <v>13.458055</v>
      </c>
      <c r="AA26" s="169">
        <v>14.205268</v>
      </c>
      <c r="AB26" s="169">
        <v>15.014208</v>
      </c>
      <c r="AC26" s="169">
        <v>15.775805999999999</v>
      </c>
      <c r="AD26" s="169">
        <v>16.624200999999999</v>
      </c>
      <c r="AE26" s="169">
        <v>17.518259</v>
      </c>
      <c r="AF26" s="169">
        <v>18.507935</v>
      </c>
      <c r="AG26" s="169">
        <v>19.548718999999998</v>
      </c>
      <c r="AH26" s="165">
        <v>4.3984000000000002E-2</v>
      </c>
      <c r="AJ26" s="226">
        <f t="shared" si="0"/>
        <v>0.93199894833632835</v>
      </c>
    </row>
    <row r="27" spans="1:36" ht="15" customHeight="1" x14ac:dyDescent="0.25">
      <c r="A27" s="38" t="s">
        <v>279</v>
      </c>
      <c r="B27" s="163" t="s">
        <v>268</v>
      </c>
      <c r="C27" s="169">
        <v>256.44326799999999</v>
      </c>
      <c r="D27" s="169">
        <v>268.22863799999999</v>
      </c>
      <c r="E27" s="169">
        <v>276.07791099999997</v>
      </c>
      <c r="F27" s="169">
        <v>280.67852800000003</v>
      </c>
      <c r="G27" s="169">
        <v>285.38256799999999</v>
      </c>
      <c r="H27" s="169">
        <v>290.30444299999999</v>
      </c>
      <c r="I27" s="169">
        <v>293.320831</v>
      </c>
      <c r="J27" s="169">
        <v>295.19992100000002</v>
      </c>
      <c r="K27" s="169">
        <v>296.10736100000003</v>
      </c>
      <c r="L27" s="169">
        <v>296.22882099999998</v>
      </c>
      <c r="M27" s="169">
        <v>296.26577800000001</v>
      </c>
      <c r="N27" s="169">
        <v>296.47427399999998</v>
      </c>
      <c r="O27" s="169">
        <v>296.72491500000001</v>
      </c>
      <c r="P27" s="169">
        <v>296.91326900000001</v>
      </c>
      <c r="Q27" s="169">
        <v>297.60089099999999</v>
      </c>
      <c r="R27" s="169">
        <v>298.36437999999998</v>
      </c>
      <c r="S27" s="169">
        <v>298.734711</v>
      </c>
      <c r="T27" s="169">
        <v>298.80026199999998</v>
      </c>
      <c r="U27" s="169">
        <v>299.14636200000001</v>
      </c>
      <c r="V27" s="169">
        <v>299.69543499999997</v>
      </c>
      <c r="W27" s="169">
        <v>300.29925500000002</v>
      </c>
      <c r="X27" s="169">
        <v>301.61273199999999</v>
      </c>
      <c r="Y27" s="169">
        <v>303.15234400000003</v>
      </c>
      <c r="Z27" s="169">
        <v>305.57614100000001</v>
      </c>
      <c r="AA27" s="169">
        <v>308.24707000000001</v>
      </c>
      <c r="AB27" s="169">
        <v>310.79681399999998</v>
      </c>
      <c r="AC27" s="169">
        <v>313.79342700000001</v>
      </c>
      <c r="AD27" s="169">
        <v>315.78698700000001</v>
      </c>
      <c r="AE27" s="169">
        <v>317.74969499999997</v>
      </c>
      <c r="AF27" s="169">
        <v>319.667145</v>
      </c>
      <c r="AG27" s="169">
        <v>321.13159200000001</v>
      </c>
      <c r="AH27" s="165">
        <v>7.5259999999999997E-3</v>
      </c>
      <c r="AJ27" s="226">
        <f t="shared" si="0"/>
        <v>0.95606222330368762</v>
      </c>
    </row>
    <row r="28" spans="1:36" ht="15" customHeight="1" x14ac:dyDescent="0.25">
      <c r="A28" s="38" t="s">
        <v>280</v>
      </c>
      <c r="B28" s="163" t="s">
        <v>271</v>
      </c>
      <c r="C28" s="169">
        <v>0.192056</v>
      </c>
      <c r="D28" s="169">
        <v>0.29204000000000002</v>
      </c>
      <c r="E28" s="169">
        <v>0.39564700000000003</v>
      </c>
      <c r="F28" s="169">
        <v>0.49292999999999998</v>
      </c>
      <c r="G28" s="169">
        <v>0.58813400000000005</v>
      </c>
      <c r="H28" s="169">
        <v>0.67804600000000004</v>
      </c>
      <c r="I28" s="169">
        <v>0.73989899999999997</v>
      </c>
      <c r="J28" s="169">
        <v>0.79854999999999998</v>
      </c>
      <c r="K28" s="169">
        <v>0.85418400000000005</v>
      </c>
      <c r="L28" s="169">
        <v>0.90786100000000003</v>
      </c>
      <c r="M28" s="169">
        <v>0.96123499999999995</v>
      </c>
      <c r="N28" s="169">
        <v>1.01529</v>
      </c>
      <c r="O28" s="169">
        <v>1.0681320000000001</v>
      </c>
      <c r="P28" s="169">
        <v>1.1220600000000001</v>
      </c>
      <c r="Q28" s="169">
        <v>1.1785270000000001</v>
      </c>
      <c r="R28" s="169">
        <v>1.2358279999999999</v>
      </c>
      <c r="S28" s="169">
        <v>1.2919240000000001</v>
      </c>
      <c r="T28" s="169">
        <v>1.3486229999999999</v>
      </c>
      <c r="U28" s="169">
        <v>1.408485</v>
      </c>
      <c r="V28" s="169">
        <v>1.4703269999999999</v>
      </c>
      <c r="W28" s="169">
        <v>1.534027</v>
      </c>
      <c r="X28" s="169">
        <v>1.6019350000000001</v>
      </c>
      <c r="Y28" s="169">
        <v>1.6745209999999999</v>
      </c>
      <c r="Z28" s="169">
        <v>1.749476</v>
      </c>
      <c r="AA28" s="169">
        <v>1.8252079999999999</v>
      </c>
      <c r="AB28" s="169">
        <v>1.903197</v>
      </c>
      <c r="AC28" s="169">
        <v>1.9834350000000001</v>
      </c>
      <c r="AD28" s="169">
        <v>2.065782</v>
      </c>
      <c r="AE28" s="169">
        <v>2.1526809999999998</v>
      </c>
      <c r="AF28" s="169">
        <v>2.2453120000000002</v>
      </c>
      <c r="AG28" s="169">
        <v>2.3417319999999999</v>
      </c>
      <c r="AH28" s="165">
        <v>8.6934999999999998E-2</v>
      </c>
      <c r="AJ28" s="226">
        <f t="shared" si="0"/>
        <v>0.65763594028215311</v>
      </c>
    </row>
    <row r="29" spans="1:36" ht="15" customHeight="1" x14ac:dyDescent="0.25">
      <c r="A29" s="38" t="s">
        <v>281</v>
      </c>
      <c r="B29" s="163" t="s">
        <v>192</v>
      </c>
      <c r="C29" s="169">
        <v>0.832839</v>
      </c>
      <c r="D29" s="169">
        <v>0.82390399999999997</v>
      </c>
      <c r="E29" s="169">
        <v>0.79288499999999995</v>
      </c>
      <c r="F29" s="169">
        <v>0.79202300000000003</v>
      </c>
      <c r="G29" s="169">
        <v>0.79186199999999995</v>
      </c>
      <c r="H29" s="169">
        <v>0.76921499999999998</v>
      </c>
      <c r="I29" s="169">
        <v>0.740259</v>
      </c>
      <c r="J29" s="169">
        <v>0.71118499999999996</v>
      </c>
      <c r="K29" s="169">
        <v>0.68279900000000004</v>
      </c>
      <c r="L29" s="169">
        <v>0.65618799999999999</v>
      </c>
      <c r="M29" s="169">
        <v>0.63270999999999999</v>
      </c>
      <c r="N29" s="169">
        <v>0.61184700000000003</v>
      </c>
      <c r="O29" s="169">
        <v>0.59479899999999997</v>
      </c>
      <c r="P29" s="169">
        <v>0.58304199999999995</v>
      </c>
      <c r="Q29" s="169">
        <v>0.57486499999999996</v>
      </c>
      <c r="R29" s="169">
        <v>0.56902799999999998</v>
      </c>
      <c r="S29" s="169">
        <v>0.56305000000000005</v>
      </c>
      <c r="T29" s="169">
        <v>0.55797600000000003</v>
      </c>
      <c r="U29" s="169">
        <v>0.55487200000000003</v>
      </c>
      <c r="V29" s="169">
        <v>0.55360299999999996</v>
      </c>
      <c r="W29" s="169">
        <v>0.55432300000000001</v>
      </c>
      <c r="X29" s="169">
        <v>0.55801000000000001</v>
      </c>
      <c r="Y29" s="169">
        <v>0.56462800000000002</v>
      </c>
      <c r="Z29" s="169">
        <v>0.57356700000000005</v>
      </c>
      <c r="AA29" s="169">
        <v>0.58430400000000005</v>
      </c>
      <c r="AB29" s="169">
        <v>0.59700399999999998</v>
      </c>
      <c r="AC29" s="169">
        <v>0.61155499999999996</v>
      </c>
      <c r="AD29" s="169">
        <v>0.62568400000000002</v>
      </c>
      <c r="AE29" s="169">
        <v>0.64423900000000001</v>
      </c>
      <c r="AF29" s="169">
        <v>0.66824499999999998</v>
      </c>
      <c r="AG29" s="169">
        <v>0.69845400000000002</v>
      </c>
      <c r="AH29" s="165">
        <v>-5.8479999999999999E-3</v>
      </c>
      <c r="AJ29" s="226">
        <f t="shared" si="0"/>
        <v>1.0108447100633084</v>
      </c>
    </row>
    <row r="30" spans="1:36" ht="15" customHeight="1" x14ac:dyDescent="0.25">
      <c r="A30" s="38" t="s">
        <v>282</v>
      </c>
      <c r="B30" s="163" t="s">
        <v>240</v>
      </c>
      <c r="C30" s="169">
        <v>5.0411999999999998E-2</v>
      </c>
      <c r="D30" s="169">
        <v>0.106959</v>
      </c>
      <c r="E30" s="169">
        <v>0.16520499999999999</v>
      </c>
      <c r="F30" s="169">
        <v>0.22054499999999999</v>
      </c>
      <c r="G30" s="169">
        <v>0.27501799999999998</v>
      </c>
      <c r="H30" s="169">
        <v>0.32705299999999998</v>
      </c>
      <c r="I30" s="169">
        <v>0.37781100000000001</v>
      </c>
      <c r="J30" s="169">
        <v>0.41175499999999998</v>
      </c>
      <c r="K30" s="169">
        <v>0.44418200000000002</v>
      </c>
      <c r="L30" s="169">
        <v>0.47583900000000001</v>
      </c>
      <c r="M30" s="169">
        <v>0.50727500000000003</v>
      </c>
      <c r="N30" s="169">
        <v>0.53895800000000005</v>
      </c>
      <c r="O30" s="169">
        <v>0.56994800000000001</v>
      </c>
      <c r="P30" s="169">
        <v>0.60164499999999999</v>
      </c>
      <c r="Q30" s="169">
        <v>0.63478599999999996</v>
      </c>
      <c r="R30" s="169">
        <v>0.66836200000000001</v>
      </c>
      <c r="S30" s="169">
        <v>0.70123400000000002</v>
      </c>
      <c r="T30" s="169">
        <v>0.73437399999999997</v>
      </c>
      <c r="U30" s="169">
        <v>0.769154</v>
      </c>
      <c r="V30" s="169">
        <v>0.80427199999999999</v>
      </c>
      <c r="W30" s="169">
        <v>0.84032200000000001</v>
      </c>
      <c r="X30" s="169">
        <v>0.87861</v>
      </c>
      <c r="Y30" s="169">
        <v>0.919431</v>
      </c>
      <c r="Z30" s="169">
        <v>0.96151600000000004</v>
      </c>
      <c r="AA30" s="169">
        <v>1.004006</v>
      </c>
      <c r="AB30" s="169">
        <v>1.0477300000000001</v>
      </c>
      <c r="AC30" s="169">
        <v>1.0926800000000001</v>
      </c>
      <c r="AD30" s="169">
        <v>1.138779</v>
      </c>
      <c r="AE30" s="169">
        <v>1.1874499999999999</v>
      </c>
      <c r="AF30" s="169">
        <v>1.2393430000000001</v>
      </c>
      <c r="AG30" s="169">
        <v>1.293439</v>
      </c>
      <c r="AH30" s="165">
        <v>0.114227</v>
      </c>
      <c r="AJ30" s="226">
        <f t="shared" si="0"/>
        <v>0.47132078646958181</v>
      </c>
    </row>
    <row r="31" spans="1:36" ht="15" customHeight="1" x14ac:dyDescent="0.25">
      <c r="A31" s="38" t="s">
        <v>283</v>
      </c>
      <c r="B31" s="163" t="s">
        <v>274</v>
      </c>
      <c r="C31" s="169">
        <v>0</v>
      </c>
      <c r="D31" s="169">
        <v>0</v>
      </c>
      <c r="E31" s="169">
        <v>0</v>
      </c>
      <c r="F31" s="169">
        <v>0</v>
      </c>
      <c r="G31" s="169">
        <v>0</v>
      </c>
      <c r="H31" s="169">
        <v>0</v>
      </c>
      <c r="I31" s="169">
        <v>0</v>
      </c>
      <c r="J31" s="169">
        <v>0</v>
      </c>
      <c r="K31" s="169">
        <v>0</v>
      </c>
      <c r="L31" s="169">
        <v>0</v>
      </c>
      <c r="M31" s="169">
        <v>0</v>
      </c>
      <c r="N31" s="169">
        <v>0</v>
      </c>
      <c r="O31" s="169">
        <v>0</v>
      </c>
      <c r="P31" s="169">
        <v>0</v>
      </c>
      <c r="Q31" s="169">
        <v>0</v>
      </c>
      <c r="R31" s="169">
        <v>0</v>
      </c>
      <c r="S31" s="169">
        <v>0</v>
      </c>
      <c r="T31" s="169">
        <v>0</v>
      </c>
      <c r="U31" s="169">
        <v>0</v>
      </c>
      <c r="V31" s="169">
        <v>0</v>
      </c>
      <c r="W31" s="169">
        <v>0</v>
      </c>
      <c r="X31" s="169">
        <v>0</v>
      </c>
      <c r="Y31" s="169">
        <v>0</v>
      </c>
      <c r="Z31" s="169">
        <v>0</v>
      </c>
      <c r="AA31" s="169">
        <v>0</v>
      </c>
      <c r="AB31" s="169">
        <v>0</v>
      </c>
      <c r="AC31" s="169">
        <v>0</v>
      </c>
      <c r="AD31" s="169">
        <v>0</v>
      </c>
      <c r="AE31" s="169">
        <v>0</v>
      </c>
      <c r="AF31" s="169">
        <v>0</v>
      </c>
      <c r="AG31" s="169">
        <v>0</v>
      </c>
      <c r="AH31" s="165" t="s">
        <v>2017</v>
      </c>
      <c r="AJ31" s="226" t="e">
        <f t="shared" si="0"/>
        <v>#DIV/0!</v>
      </c>
    </row>
    <row r="32" spans="1:36" ht="15" customHeight="1" x14ac:dyDescent="0.25">
      <c r="AJ32" s="226" t="e">
        <f t="shared" si="0"/>
        <v>#DIV/0!</v>
      </c>
    </row>
    <row r="33" spans="1:36" ht="15" customHeight="1" x14ac:dyDescent="0.25">
      <c r="A33" s="38" t="s">
        <v>284</v>
      </c>
      <c r="B33" s="162" t="s">
        <v>285</v>
      </c>
      <c r="C33" s="232">
        <v>5217.8559569999998</v>
      </c>
      <c r="D33" s="232">
        <v>5317.6054690000001</v>
      </c>
      <c r="E33" s="232">
        <v>5450.7954099999997</v>
      </c>
      <c r="F33" s="232">
        <v>5457.8085940000001</v>
      </c>
      <c r="G33" s="232">
        <v>5467.8398440000001</v>
      </c>
      <c r="H33" s="232">
        <v>5485.3818359999996</v>
      </c>
      <c r="I33" s="232">
        <v>5461.3046880000002</v>
      </c>
      <c r="J33" s="232">
        <v>5423.970703</v>
      </c>
      <c r="K33" s="232">
        <v>5386.6635740000002</v>
      </c>
      <c r="L33" s="232">
        <v>5347.783203</v>
      </c>
      <c r="M33" s="232">
        <v>5317.5126950000003</v>
      </c>
      <c r="N33" s="232">
        <v>5290.4091799999997</v>
      </c>
      <c r="O33" s="232">
        <v>5259.7158200000003</v>
      </c>
      <c r="P33" s="232">
        <v>5236.5668949999999</v>
      </c>
      <c r="Q33" s="232">
        <v>5226.1284180000002</v>
      </c>
      <c r="R33" s="232">
        <v>5225.1411129999997</v>
      </c>
      <c r="S33" s="232">
        <v>5221.9516599999997</v>
      </c>
      <c r="T33" s="232">
        <v>5225.7172849999997</v>
      </c>
      <c r="U33" s="232">
        <v>5242.4086909999996</v>
      </c>
      <c r="V33" s="232">
        <v>5260.0073240000002</v>
      </c>
      <c r="W33" s="232">
        <v>5275.6992190000001</v>
      </c>
      <c r="X33" s="232">
        <v>5307.4057620000003</v>
      </c>
      <c r="Y33" s="232">
        <v>5355.0693359999996</v>
      </c>
      <c r="Z33" s="232">
        <v>5408.3222660000001</v>
      </c>
      <c r="AA33" s="232">
        <v>5456.201172</v>
      </c>
      <c r="AB33" s="232">
        <v>5505.2827150000003</v>
      </c>
      <c r="AC33" s="232">
        <v>5555.1411129999997</v>
      </c>
      <c r="AD33" s="232">
        <v>5603.5043949999999</v>
      </c>
      <c r="AE33" s="232">
        <v>5657.3642579999996</v>
      </c>
      <c r="AF33" s="232">
        <v>5715.7905270000001</v>
      </c>
      <c r="AG33" s="232">
        <v>5776.8583980000003</v>
      </c>
      <c r="AH33" s="167">
        <v>3.398E-3</v>
      </c>
      <c r="AJ33" s="226">
        <f t="shared" si="0"/>
        <v>0.98124164859888363</v>
      </c>
    </row>
    <row r="34" spans="1:36" ht="15" customHeight="1" x14ac:dyDescent="0.25">
      <c r="A34" s="38" t="s">
        <v>286</v>
      </c>
      <c r="B34" s="163" t="s">
        <v>287</v>
      </c>
      <c r="C34" s="169">
        <v>519.80297900000005</v>
      </c>
      <c r="D34" s="169">
        <v>528.72796600000004</v>
      </c>
      <c r="E34" s="169">
        <v>539.22259499999996</v>
      </c>
      <c r="F34" s="169">
        <v>536.61456299999998</v>
      </c>
      <c r="G34" s="169">
        <v>535.45886199999995</v>
      </c>
      <c r="H34" s="169">
        <v>535.66143799999998</v>
      </c>
      <c r="I34" s="169">
        <v>534.01721199999997</v>
      </c>
      <c r="J34" s="169">
        <v>533.60943599999996</v>
      </c>
      <c r="K34" s="169">
        <v>535.85546899999997</v>
      </c>
      <c r="L34" s="169">
        <v>540.06402600000001</v>
      </c>
      <c r="M34" s="169">
        <v>546.19757100000004</v>
      </c>
      <c r="N34" s="169">
        <v>552.76818800000001</v>
      </c>
      <c r="O34" s="169">
        <v>559.64825399999995</v>
      </c>
      <c r="P34" s="169">
        <v>567.39227300000005</v>
      </c>
      <c r="Q34" s="169">
        <v>576.45111099999997</v>
      </c>
      <c r="R34" s="169">
        <v>586.20715299999995</v>
      </c>
      <c r="S34" s="169">
        <v>595.60754399999996</v>
      </c>
      <c r="T34" s="169">
        <v>606.64984100000004</v>
      </c>
      <c r="U34" s="169">
        <v>618.95385699999997</v>
      </c>
      <c r="V34" s="169">
        <v>631.76232900000002</v>
      </c>
      <c r="W34" s="169">
        <v>644.13568099999998</v>
      </c>
      <c r="X34" s="169">
        <v>659.21112100000005</v>
      </c>
      <c r="Y34" s="169">
        <v>676.286743</v>
      </c>
      <c r="Z34" s="169">
        <v>694.142517</v>
      </c>
      <c r="AA34" s="169">
        <v>711.428223</v>
      </c>
      <c r="AB34" s="169">
        <v>729.30413799999997</v>
      </c>
      <c r="AC34" s="169">
        <v>748.21813999999995</v>
      </c>
      <c r="AD34" s="169">
        <v>767.75659199999996</v>
      </c>
      <c r="AE34" s="169">
        <v>788.57342500000004</v>
      </c>
      <c r="AF34" s="169">
        <v>810.30462599999998</v>
      </c>
      <c r="AG34" s="169">
        <v>832.73944100000006</v>
      </c>
      <c r="AH34" s="165">
        <v>1.5833E-2</v>
      </c>
      <c r="AJ34" s="226">
        <f t="shared" si="0"/>
        <v>0.98311988853640475</v>
      </c>
    </row>
    <row r="35" spans="1:36" ht="15" customHeight="1" x14ac:dyDescent="0.25">
      <c r="A35" s="38" t="s">
        <v>288</v>
      </c>
      <c r="B35" s="163" t="s">
        <v>268</v>
      </c>
      <c r="C35" s="169">
        <v>4646.5356449999999</v>
      </c>
      <c r="D35" s="169">
        <v>4734.998047</v>
      </c>
      <c r="E35" s="169">
        <v>4855.5825199999999</v>
      </c>
      <c r="F35" s="169">
        <v>4864.7739259999998</v>
      </c>
      <c r="G35" s="169">
        <v>4876.078125</v>
      </c>
      <c r="H35" s="169">
        <v>4893.7441410000001</v>
      </c>
      <c r="I35" s="169">
        <v>4872.1284180000002</v>
      </c>
      <c r="J35" s="169">
        <v>4836.0864259999998</v>
      </c>
      <c r="K35" s="169">
        <v>4797.3085940000001</v>
      </c>
      <c r="L35" s="169">
        <v>4754.7866210000002</v>
      </c>
      <c r="M35" s="169">
        <v>4718.6748049999997</v>
      </c>
      <c r="N35" s="169">
        <v>4685.0068359999996</v>
      </c>
      <c r="O35" s="169">
        <v>4647.1787109999996</v>
      </c>
      <c r="P35" s="169">
        <v>4615.5566410000001</v>
      </c>
      <c r="Q35" s="169">
        <v>4594.8149409999996</v>
      </c>
      <c r="R35" s="169">
        <v>4582.3720700000003</v>
      </c>
      <c r="S35" s="169">
        <v>4567.7426759999998</v>
      </c>
      <c r="T35" s="169">
        <v>4557.919922</v>
      </c>
      <c r="U35" s="169">
        <v>4559.1689450000003</v>
      </c>
      <c r="V35" s="169">
        <v>4560.357422</v>
      </c>
      <c r="W35" s="169">
        <v>4559.6655270000001</v>
      </c>
      <c r="X35" s="169">
        <v>4571.6098629999997</v>
      </c>
      <c r="Y35" s="169">
        <v>4596.7587890000004</v>
      </c>
      <c r="Z35" s="169">
        <v>4626.0634769999997</v>
      </c>
      <c r="AA35" s="169">
        <v>4650.1357420000004</v>
      </c>
      <c r="AB35" s="169">
        <v>4674.2866210000002</v>
      </c>
      <c r="AC35" s="169">
        <v>4697.6713870000003</v>
      </c>
      <c r="AD35" s="169">
        <v>4718.3549800000001</v>
      </c>
      <c r="AE35" s="169">
        <v>4742.4560549999997</v>
      </c>
      <c r="AF35" s="169">
        <v>4769.2392579999996</v>
      </c>
      <c r="AG35" s="169">
        <v>4796.9653319999998</v>
      </c>
      <c r="AH35" s="165">
        <v>1.0629999999999999E-3</v>
      </c>
      <c r="AJ35" s="226">
        <f t="shared" si="0"/>
        <v>0.98131733083690542</v>
      </c>
    </row>
    <row r="36" spans="1:36" ht="15" customHeight="1" x14ac:dyDescent="0.25">
      <c r="A36" s="38" t="s">
        <v>289</v>
      </c>
      <c r="B36" s="163" t="s">
        <v>192</v>
      </c>
      <c r="C36" s="169">
        <v>47.953014000000003</v>
      </c>
      <c r="D36" s="169">
        <v>49.796066000000003</v>
      </c>
      <c r="E36" s="169">
        <v>51.420200000000001</v>
      </c>
      <c r="F36" s="169">
        <v>51.281097000000003</v>
      </c>
      <c r="G36" s="169">
        <v>50.669235</v>
      </c>
      <c r="H36" s="169">
        <v>49.849918000000002</v>
      </c>
      <c r="I36" s="169">
        <v>48.577969000000003</v>
      </c>
      <c r="J36" s="169">
        <v>47.252625000000002</v>
      </c>
      <c r="K36" s="169">
        <v>46.039627000000003</v>
      </c>
      <c r="L36" s="169">
        <v>45.008063999999997</v>
      </c>
      <c r="M36" s="169">
        <v>44.242835999999997</v>
      </c>
      <c r="N36" s="169">
        <v>43.723736000000002</v>
      </c>
      <c r="O36" s="169">
        <v>43.480803999999999</v>
      </c>
      <c r="P36" s="169">
        <v>43.676291999999997</v>
      </c>
      <c r="Q36" s="169">
        <v>44.361843</v>
      </c>
      <c r="R36" s="169">
        <v>45.477837000000001</v>
      </c>
      <c r="S36" s="169">
        <v>46.936019999999999</v>
      </c>
      <c r="T36" s="169">
        <v>48.865752999999998</v>
      </c>
      <c r="U36" s="169">
        <v>51.342182000000001</v>
      </c>
      <c r="V36" s="169">
        <v>54.241298999999998</v>
      </c>
      <c r="W36" s="169">
        <v>57.555774999999997</v>
      </c>
      <c r="X36" s="169">
        <v>61.450592</v>
      </c>
      <c r="Y36" s="169">
        <v>66.011893999999998</v>
      </c>
      <c r="Z36" s="169">
        <v>71.184028999999995</v>
      </c>
      <c r="AA36" s="169">
        <v>76.766784999999999</v>
      </c>
      <c r="AB36" s="169">
        <v>82.819641000000004</v>
      </c>
      <c r="AC36" s="169">
        <v>89.359313999999998</v>
      </c>
      <c r="AD36" s="169">
        <v>96.402466000000004</v>
      </c>
      <c r="AE36" s="169">
        <v>104.171432</v>
      </c>
      <c r="AF36" s="169">
        <v>112.82753</v>
      </c>
      <c r="AG36" s="169">
        <v>122.398483</v>
      </c>
      <c r="AH36" s="165">
        <v>3.1727999999999999E-2</v>
      </c>
      <c r="AJ36" s="226">
        <f t="shared" si="0"/>
        <v>0.96298799989541339</v>
      </c>
    </row>
    <row r="37" spans="1:36" ht="15" customHeight="1" x14ac:dyDescent="0.25">
      <c r="A37" s="38" t="s">
        <v>290</v>
      </c>
      <c r="B37" s="163" t="s">
        <v>271</v>
      </c>
      <c r="C37" s="169">
        <v>1.6285350000000001</v>
      </c>
      <c r="D37" s="169">
        <v>1.7755810000000001</v>
      </c>
      <c r="E37" s="169">
        <v>1.9411069999999999</v>
      </c>
      <c r="F37" s="169">
        <v>2.0563570000000002</v>
      </c>
      <c r="G37" s="169">
        <v>2.1632389999999999</v>
      </c>
      <c r="H37" s="169">
        <v>2.2662529999999999</v>
      </c>
      <c r="I37" s="169">
        <v>2.347648</v>
      </c>
      <c r="J37" s="169">
        <v>2.4197860000000002</v>
      </c>
      <c r="K37" s="169">
        <v>2.492543</v>
      </c>
      <c r="L37" s="169">
        <v>2.5632769999999998</v>
      </c>
      <c r="M37" s="169">
        <v>2.6395200000000001</v>
      </c>
      <c r="N37" s="169">
        <v>2.7182200000000001</v>
      </c>
      <c r="O37" s="169">
        <v>2.7971400000000002</v>
      </c>
      <c r="P37" s="169">
        <v>2.887197</v>
      </c>
      <c r="Q37" s="169">
        <v>2.9905279999999999</v>
      </c>
      <c r="R37" s="169">
        <v>3.096587</v>
      </c>
      <c r="S37" s="169">
        <v>3.2030029999999998</v>
      </c>
      <c r="T37" s="169">
        <v>3.3186979999999999</v>
      </c>
      <c r="U37" s="169">
        <v>3.4504679999999999</v>
      </c>
      <c r="V37" s="169">
        <v>3.5885899999999999</v>
      </c>
      <c r="W37" s="169">
        <v>3.7303989999999998</v>
      </c>
      <c r="X37" s="169">
        <v>3.8904450000000002</v>
      </c>
      <c r="Y37" s="169">
        <v>4.0669959999999996</v>
      </c>
      <c r="Z37" s="169">
        <v>4.2518130000000003</v>
      </c>
      <c r="AA37" s="169">
        <v>4.4373019999999999</v>
      </c>
      <c r="AB37" s="169">
        <v>4.6319340000000002</v>
      </c>
      <c r="AC37" s="169">
        <v>4.838165</v>
      </c>
      <c r="AD37" s="169">
        <v>5.0548570000000002</v>
      </c>
      <c r="AE37" s="169">
        <v>5.2874689999999998</v>
      </c>
      <c r="AF37" s="169">
        <v>5.5277960000000004</v>
      </c>
      <c r="AG37" s="169">
        <v>5.7837829999999997</v>
      </c>
      <c r="AH37" s="165">
        <v>4.3151000000000002E-2</v>
      </c>
      <c r="AJ37" s="226">
        <f t="shared" si="0"/>
        <v>0.91718429066316887</v>
      </c>
    </row>
    <row r="38" spans="1:36" ht="15" customHeight="1" x14ac:dyDescent="0.25">
      <c r="A38" s="38" t="s">
        <v>291</v>
      </c>
      <c r="B38" s="163" t="s">
        <v>134</v>
      </c>
      <c r="C38" s="169">
        <v>1.6984699999999999</v>
      </c>
      <c r="D38" s="169">
        <v>1.86174</v>
      </c>
      <c r="E38" s="169">
        <v>1.933295</v>
      </c>
      <c r="F38" s="169">
        <v>2.1415099999999998</v>
      </c>
      <c r="G38" s="169">
        <v>2.2845409999999999</v>
      </c>
      <c r="H38" s="169">
        <v>2.4274460000000002</v>
      </c>
      <c r="I38" s="169">
        <v>2.5662669999999999</v>
      </c>
      <c r="J38" s="169">
        <v>2.7081689999999998</v>
      </c>
      <c r="K38" s="169">
        <v>2.8471280000000001</v>
      </c>
      <c r="L38" s="169">
        <v>3.0150950000000001</v>
      </c>
      <c r="M38" s="169">
        <v>3.1821269999999999</v>
      </c>
      <c r="N38" s="169">
        <v>3.3839839999999999</v>
      </c>
      <c r="O38" s="169">
        <v>3.5731280000000001</v>
      </c>
      <c r="P38" s="169">
        <v>3.7869060000000001</v>
      </c>
      <c r="Q38" s="169">
        <v>4.0070180000000004</v>
      </c>
      <c r="R38" s="169">
        <v>4.2444059999999997</v>
      </c>
      <c r="S38" s="169">
        <v>4.4812919999999998</v>
      </c>
      <c r="T38" s="169">
        <v>4.7357290000000001</v>
      </c>
      <c r="U38" s="169">
        <v>5.0005129999999998</v>
      </c>
      <c r="V38" s="169">
        <v>5.2968729999999997</v>
      </c>
      <c r="W38" s="169">
        <v>5.5751670000000004</v>
      </c>
      <c r="X38" s="169">
        <v>5.90801</v>
      </c>
      <c r="Y38" s="169">
        <v>6.2858720000000003</v>
      </c>
      <c r="Z38" s="169">
        <v>6.6840830000000002</v>
      </c>
      <c r="AA38" s="169">
        <v>7.0980800000000004</v>
      </c>
      <c r="AB38" s="169">
        <v>7.5543180000000003</v>
      </c>
      <c r="AC38" s="169">
        <v>8.0015280000000004</v>
      </c>
      <c r="AD38" s="169">
        <v>8.5031879999999997</v>
      </c>
      <c r="AE38" s="169">
        <v>9.0374689999999998</v>
      </c>
      <c r="AF38" s="169">
        <v>9.6199049999999993</v>
      </c>
      <c r="AG38" s="169">
        <v>10.242202000000001</v>
      </c>
      <c r="AH38" s="165">
        <v>6.1723E-2</v>
      </c>
      <c r="AJ38" s="226">
        <f t="shared" si="0"/>
        <v>0.91230246973261575</v>
      </c>
    </row>
    <row r="39" spans="1:36" x14ac:dyDescent="0.25">
      <c r="A39" s="38" t="s">
        <v>292</v>
      </c>
      <c r="B39" s="163" t="s">
        <v>240</v>
      </c>
      <c r="C39" s="169">
        <v>0.10432</v>
      </c>
      <c r="D39" s="169">
        <v>0.18693299999999999</v>
      </c>
      <c r="E39" s="169">
        <v>0.283273</v>
      </c>
      <c r="F39" s="169">
        <v>0.376861</v>
      </c>
      <c r="G39" s="169">
        <v>0.470084</v>
      </c>
      <c r="H39" s="169">
        <v>0.56363099999999999</v>
      </c>
      <c r="I39" s="169">
        <v>0.65129700000000001</v>
      </c>
      <c r="J39" s="169">
        <v>0.73510399999999998</v>
      </c>
      <c r="K39" s="169">
        <v>0.81846399999999997</v>
      </c>
      <c r="L39" s="169">
        <v>0.90127400000000002</v>
      </c>
      <c r="M39" s="169">
        <v>0.98502900000000004</v>
      </c>
      <c r="N39" s="169">
        <v>1.068967</v>
      </c>
      <c r="O39" s="169">
        <v>1.1512389999999999</v>
      </c>
      <c r="P39" s="169">
        <v>1.2342249999999999</v>
      </c>
      <c r="Q39" s="169">
        <v>1.319598</v>
      </c>
      <c r="R39" s="169">
        <v>1.4072260000000001</v>
      </c>
      <c r="S39" s="169">
        <v>1.4947680000000001</v>
      </c>
      <c r="T39" s="169">
        <v>1.5858920000000001</v>
      </c>
      <c r="U39" s="169">
        <v>1.684391</v>
      </c>
      <c r="V39" s="169">
        <v>1.783962</v>
      </c>
      <c r="W39" s="169">
        <v>1.885427</v>
      </c>
      <c r="X39" s="169">
        <v>1.995714</v>
      </c>
      <c r="Y39" s="169">
        <v>2.114541</v>
      </c>
      <c r="Z39" s="169">
        <v>2.2364120000000001</v>
      </c>
      <c r="AA39" s="169">
        <v>2.357688</v>
      </c>
      <c r="AB39" s="169">
        <v>2.4832130000000001</v>
      </c>
      <c r="AC39" s="169">
        <v>2.6149330000000002</v>
      </c>
      <c r="AD39" s="169">
        <v>2.7521309999999999</v>
      </c>
      <c r="AE39" s="169">
        <v>2.8983409999999998</v>
      </c>
      <c r="AF39" s="169">
        <v>3.0535589999999999</v>
      </c>
      <c r="AG39" s="169">
        <v>3.2179359999999999</v>
      </c>
      <c r="AH39" s="165">
        <v>0.12109</v>
      </c>
      <c r="AJ39" s="226">
        <f t="shared" si="0"/>
        <v>0.55806090952373311</v>
      </c>
    </row>
    <row r="40" spans="1:36" x14ac:dyDescent="0.25">
      <c r="A40" s="38" t="s">
        <v>293</v>
      </c>
      <c r="B40" s="163" t="s">
        <v>274</v>
      </c>
      <c r="C40" s="169">
        <v>0.13279199999999999</v>
      </c>
      <c r="D40" s="169">
        <v>0.25957799999999998</v>
      </c>
      <c r="E40" s="169">
        <v>0.41257500000000003</v>
      </c>
      <c r="F40" s="169">
        <v>0.56433599999999995</v>
      </c>
      <c r="G40" s="169">
        <v>0.71554700000000004</v>
      </c>
      <c r="H40" s="169">
        <v>0.86864799999999998</v>
      </c>
      <c r="I40" s="169">
        <v>1.01583</v>
      </c>
      <c r="J40" s="169">
        <v>1.1593059999999999</v>
      </c>
      <c r="K40" s="169">
        <v>1.3017799999999999</v>
      </c>
      <c r="L40" s="169">
        <v>1.444674</v>
      </c>
      <c r="M40" s="169">
        <v>1.590762</v>
      </c>
      <c r="N40" s="169">
        <v>1.739317</v>
      </c>
      <c r="O40" s="169">
        <v>1.8861939999999999</v>
      </c>
      <c r="P40" s="169">
        <v>2.0333209999999999</v>
      </c>
      <c r="Q40" s="169">
        <v>2.1833</v>
      </c>
      <c r="R40" s="169">
        <v>2.33555</v>
      </c>
      <c r="S40" s="169">
        <v>2.48638</v>
      </c>
      <c r="T40" s="169">
        <v>2.6414689999999998</v>
      </c>
      <c r="U40" s="169">
        <v>2.8077350000000001</v>
      </c>
      <c r="V40" s="169">
        <v>2.9772620000000001</v>
      </c>
      <c r="W40" s="169">
        <v>3.151119</v>
      </c>
      <c r="X40" s="169">
        <v>3.3401040000000002</v>
      </c>
      <c r="Y40" s="169">
        <v>3.54474</v>
      </c>
      <c r="Z40" s="169">
        <v>3.7597239999999998</v>
      </c>
      <c r="AA40" s="169">
        <v>3.977452</v>
      </c>
      <c r="AB40" s="169">
        <v>4.2026779999999997</v>
      </c>
      <c r="AC40" s="169">
        <v>4.4373459999999998</v>
      </c>
      <c r="AD40" s="169">
        <v>4.6805199999999996</v>
      </c>
      <c r="AE40" s="169">
        <v>4.9399459999999999</v>
      </c>
      <c r="AF40" s="169">
        <v>5.217498</v>
      </c>
      <c r="AG40" s="169">
        <v>5.5114130000000001</v>
      </c>
      <c r="AH40" s="165">
        <v>0.13223399999999999</v>
      </c>
      <c r="AJ40" s="226">
        <f t="shared" si="0"/>
        <v>0.51156877701500125</v>
      </c>
    </row>
    <row r="41" spans="1:36" x14ac:dyDescent="0.25">
      <c r="AJ41" s="226" t="e">
        <f t="shared" si="0"/>
        <v>#DIV/0!</v>
      </c>
    </row>
    <row r="42" spans="1:36" x14ac:dyDescent="0.25">
      <c r="AJ42" s="226" t="e">
        <f t="shared" si="0"/>
        <v>#DIV/0!</v>
      </c>
    </row>
    <row r="43" spans="1:36" x14ac:dyDescent="0.25">
      <c r="A43" s="38" t="s">
        <v>294</v>
      </c>
      <c r="B43" s="162" t="s">
        <v>295</v>
      </c>
      <c r="C43" s="232">
        <v>436.17327899999998</v>
      </c>
      <c r="D43" s="232">
        <v>460.79092400000002</v>
      </c>
      <c r="E43" s="232">
        <v>467.90277099999997</v>
      </c>
      <c r="F43" s="232">
        <v>460.67626999999999</v>
      </c>
      <c r="G43" s="232">
        <v>457.53973400000001</v>
      </c>
      <c r="H43" s="232">
        <v>447.11645499999997</v>
      </c>
      <c r="I43" s="232">
        <v>449.12777699999998</v>
      </c>
      <c r="J43" s="232">
        <v>445.00155599999999</v>
      </c>
      <c r="K43" s="232">
        <v>446.90780599999999</v>
      </c>
      <c r="L43" s="232">
        <v>450.16693099999998</v>
      </c>
      <c r="M43" s="232">
        <v>451.33429000000001</v>
      </c>
      <c r="N43" s="232">
        <v>450.37222300000002</v>
      </c>
      <c r="O43" s="232">
        <v>449.99438500000002</v>
      </c>
      <c r="P43" s="232">
        <v>450.79150399999997</v>
      </c>
      <c r="Q43" s="232">
        <v>451.60418700000002</v>
      </c>
      <c r="R43" s="232">
        <v>450.36413599999997</v>
      </c>
      <c r="S43" s="232">
        <v>447.88989299999997</v>
      </c>
      <c r="T43" s="232">
        <v>445.01431300000002</v>
      </c>
      <c r="U43" s="232">
        <v>440.74142499999999</v>
      </c>
      <c r="V43" s="232">
        <v>439.00054899999998</v>
      </c>
      <c r="W43" s="232">
        <v>437.03375199999999</v>
      </c>
      <c r="X43" s="232">
        <v>437.27172899999999</v>
      </c>
      <c r="Y43" s="232">
        <v>438.94314600000001</v>
      </c>
      <c r="Z43" s="232">
        <v>439.69088699999998</v>
      </c>
      <c r="AA43" s="232">
        <v>440.18237299999998</v>
      </c>
      <c r="AB43" s="232">
        <v>438.18588299999999</v>
      </c>
      <c r="AC43" s="232">
        <v>437.83483899999999</v>
      </c>
      <c r="AD43" s="232">
        <v>438.12832600000002</v>
      </c>
      <c r="AE43" s="232">
        <v>439.39077800000001</v>
      </c>
      <c r="AF43" s="232">
        <v>440.34054600000002</v>
      </c>
      <c r="AG43" s="232">
        <v>442.14581299999998</v>
      </c>
      <c r="AH43" s="167">
        <v>4.5300000000000001E-4</v>
      </c>
      <c r="AJ43" s="226">
        <f t="shared" si="0"/>
        <v>0.94657523896889939</v>
      </c>
    </row>
    <row r="44" spans="1:36" x14ac:dyDescent="0.25">
      <c r="A44" s="38" t="s">
        <v>296</v>
      </c>
      <c r="B44" s="163" t="s">
        <v>268</v>
      </c>
      <c r="C44" s="169">
        <v>435.70648199999999</v>
      </c>
      <c r="D44" s="169">
        <v>460.29779100000002</v>
      </c>
      <c r="E44" s="169">
        <v>466.40164199999998</v>
      </c>
      <c r="F44" s="169">
        <v>457.72403000000003</v>
      </c>
      <c r="G44" s="169">
        <v>452.66156000000001</v>
      </c>
      <c r="H44" s="169">
        <v>439.98245200000002</v>
      </c>
      <c r="I44" s="169">
        <v>438.05603000000002</v>
      </c>
      <c r="J44" s="169">
        <v>428.68279999999999</v>
      </c>
      <c r="K44" s="169">
        <v>423.71279900000002</v>
      </c>
      <c r="L44" s="169">
        <v>418.56726099999997</v>
      </c>
      <c r="M44" s="169">
        <v>410.09213299999999</v>
      </c>
      <c r="N44" s="169">
        <v>399.88165300000003</v>
      </c>
      <c r="O44" s="169">
        <v>390.417328</v>
      </c>
      <c r="P44" s="169">
        <v>382.15991200000002</v>
      </c>
      <c r="Q44" s="169">
        <v>374.07626299999998</v>
      </c>
      <c r="R44" s="169">
        <v>364.48870799999997</v>
      </c>
      <c r="S44" s="169">
        <v>354.168274</v>
      </c>
      <c r="T44" s="169">
        <v>343.819458</v>
      </c>
      <c r="U44" s="169">
        <v>332.70431500000001</v>
      </c>
      <c r="V44" s="169">
        <v>323.78573599999999</v>
      </c>
      <c r="W44" s="169">
        <v>314.93850700000002</v>
      </c>
      <c r="X44" s="169">
        <v>307.87914999999998</v>
      </c>
      <c r="Y44" s="169">
        <v>301.96404999999999</v>
      </c>
      <c r="Z44" s="169">
        <v>295.53744499999999</v>
      </c>
      <c r="AA44" s="169">
        <v>289.07849099999999</v>
      </c>
      <c r="AB44" s="169">
        <v>281.16394000000003</v>
      </c>
      <c r="AC44" s="169">
        <v>274.49197400000003</v>
      </c>
      <c r="AD44" s="169">
        <v>268.37295499999999</v>
      </c>
      <c r="AE44" s="169">
        <v>262.97015399999998</v>
      </c>
      <c r="AF44" s="169">
        <v>257.49115</v>
      </c>
      <c r="AG44" s="169">
        <v>252.61389199999999</v>
      </c>
      <c r="AH44" s="165">
        <v>-1.8006000000000001E-2</v>
      </c>
      <c r="AJ44" s="226">
        <f t="shared" si="0"/>
        <v>0.94657521830253577</v>
      </c>
    </row>
    <row r="45" spans="1:36" x14ac:dyDescent="0.25">
      <c r="A45" s="38" t="s">
        <v>297</v>
      </c>
      <c r="B45" s="163" t="s">
        <v>298</v>
      </c>
      <c r="C45" s="169">
        <v>0</v>
      </c>
      <c r="D45" s="169">
        <v>0</v>
      </c>
      <c r="E45" s="169">
        <v>0</v>
      </c>
      <c r="F45" s="169">
        <v>0</v>
      </c>
      <c r="G45" s="169">
        <v>0</v>
      </c>
      <c r="H45" s="169">
        <v>0</v>
      </c>
      <c r="I45" s="169">
        <v>0</v>
      </c>
      <c r="J45" s="169">
        <v>0</v>
      </c>
      <c r="K45" s="169">
        <v>0</v>
      </c>
      <c r="L45" s="169">
        <v>0</v>
      </c>
      <c r="M45" s="169">
        <v>0</v>
      </c>
      <c r="N45" s="169">
        <v>0</v>
      </c>
      <c r="O45" s="169">
        <v>0</v>
      </c>
      <c r="P45" s="169">
        <v>0</v>
      </c>
      <c r="Q45" s="169">
        <v>0</v>
      </c>
      <c r="R45" s="169">
        <v>0</v>
      </c>
      <c r="S45" s="169">
        <v>0</v>
      </c>
      <c r="T45" s="169">
        <v>0</v>
      </c>
      <c r="U45" s="169">
        <v>0</v>
      </c>
      <c r="V45" s="169">
        <v>0</v>
      </c>
      <c r="W45" s="169">
        <v>0</v>
      </c>
      <c r="X45" s="169">
        <v>0</v>
      </c>
      <c r="Y45" s="169">
        <v>0</v>
      </c>
      <c r="Z45" s="169">
        <v>0</v>
      </c>
      <c r="AA45" s="169">
        <v>0</v>
      </c>
      <c r="AB45" s="169">
        <v>0</v>
      </c>
      <c r="AC45" s="169">
        <v>0</v>
      </c>
      <c r="AD45" s="169">
        <v>0</v>
      </c>
      <c r="AE45" s="169">
        <v>0</v>
      </c>
      <c r="AF45" s="169">
        <v>0</v>
      </c>
      <c r="AG45" s="169">
        <v>0</v>
      </c>
      <c r="AH45" s="165" t="s">
        <v>2017</v>
      </c>
      <c r="AJ45" s="226" t="e">
        <f t="shared" si="0"/>
        <v>#DIV/0!</v>
      </c>
    </row>
    <row r="46" spans="1:36" x14ac:dyDescent="0.25">
      <c r="A46" s="38" t="s">
        <v>299</v>
      </c>
      <c r="B46" s="163" t="s">
        <v>300</v>
      </c>
      <c r="C46" s="169">
        <v>0</v>
      </c>
      <c r="D46" s="169">
        <v>0</v>
      </c>
      <c r="E46" s="169">
        <v>0</v>
      </c>
      <c r="F46" s="169">
        <v>0</v>
      </c>
      <c r="G46" s="169">
        <v>0</v>
      </c>
      <c r="H46" s="169">
        <v>0</v>
      </c>
      <c r="I46" s="169">
        <v>0</v>
      </c>
      <c r="J46" s="169">
        <v>0</v>
      </c>
      <c r="K46" s="169">
        <v>0</v>
      </c>
      <c r="L46" s="169">
        <v>0</v>
      </c>
      <c r="M46" s="169">
        <v>0</v>
      </c>
      <c r="N46" s="169">
        <v>0</v>
      </c>
      <c r="O46" s="169">
        <v>0</v>
      </c>
      <c r="P46" s="169">
        <v>0</v>
      </c>
      <c r="Q46" s="169">
        <v>0</v>
      </c>
      <c r="R46" s="169">
        <v>0</v>
      </c>
      <c r="S46" s="169">
        <v>0</v>
      </c>
      <c r="T46" s="169">
        <v>0</v>
      </c>
      <c r="U46" s="169">
        <v>0</v>
      </c>
      <c r="V46" s="169">
        <v>0</v>
      </c>
      <c r="W46" s="169">
        <v>0</v>
      </c>
      <c r="X46" s="169">
        <v>0</v>
      </c>
      <c r="Y46" s="169">
        <v>0</v>
      </c>
      <c r="Z46" s="169">
        <v>0</v>
      </c>
      <c r="AA46" s="169">
        <v>0</v>
      </c>
      <c r="AB46" s="169">
        <v>0</v>
      </c>
      <c r="AC46" s="169">
        <v>0</v>
      </c>
      <c r="AD46" s="169">
        <v>0</v>
      </c>
      <c r="AE46" s="169">
        <v>0</v>
      </c>
      <c r="AF46" s="169">
        <v>0</v>
      </c>
      <c r="AG46" s="169">
        <v>0</v>
      </c>
      <c r="AH46" s="165" t="s">
        <v>2017</v>
      </c>
      <c r="AJ46" s="226" t="e">
        <f t="shared" si="0"/>
        <v>#DIV/0!</v>
      </c>
    </row>
    <row r="47" spans="1:36" x14ac:dyDescent="0.25">
      <c r="A47" s="38" t="s">
        <v>301</v>
      </c>
      <c r="B47" s="163" t="s">
        <v>302</v>
      </c>
      <c r="C47" s="169">
        <v>0.46678199999999997</v>
      </c>
      <c r="D47" s="169">
        <v>0.49312800000000001</v>
      </c>
      <c r="E47" s="169">
        <v>1.501144</v>
      </c>
      <c r="F47" s="169">
        <v>2.952229</v>
      </c>
      <c r="G47" s="169">
        <v>4.878171</v>
      </c>
      <c r="H47" s="169">
        <v>7.1340009999999996</v>
      </c>
      <c r="I47" s="169">
        <v>11.071759</v>
      </c>
      <c r="J47" s="169">
        <v>16.318766</v>
      </c>
      <c r="K47" s="169">
        <v>23.194997999999998</v>
      </c>
      <c r="L47" s="169">
        <v>31.599654999999998</v>
      </c>
      <c r="M47" s="169">
        <v>41.242145999999998</v>
      </c>
      <c r="N47" s="169">
        <v>50.490566000000001</v>
      </c>
      <c r="O47" s="169">
        <v>59.577061</v>
      </c>
      <c r="P47" s="169">
        <v>68.631576999999993</v>
      </c>
      <c r="Q47" s="169">
        <v>77.527923999999999</v>
      </c>
      <c r="R47" s="169">
        <v>85.875427000000002</v>
      </c>
      <c r="S47" s="169">
        <v>93.721626000000001</v>
      </c>
      <c r="T47" s="169">
        <v>101.194855</v>
      </c>
      <c r="U47" s="169">
        <v>108.037102</v>
      </c>
      <c r="V47" s="169">
        <v>115.214798</v>
      </c>
      <c r="W47" s="169">
        <v>122.095253</v>
      </c>
      <c r="X47" s="169">
        <v>129.39257799999999</v>
      </c>
      <c r="Y47" s="169">
        <v>136.979095</v>
      </c>
      <c r="Z47" s="169">
        <v>144.15344200000001</v>
      </c>
      <c r="AA47" s="169">
        <v>151.10386700000001</v>
      </c>
      <c r="AB47" s="169">
        <v>157.021942</v>
      </c>
      <c r="AC47" s="169">
        <v>163.34285</v>
      </c>
      <c r="AD47" s="169">
        <v>169.755371</v>
      </c>
      <c r="AE47" s="169">
        <v>176.420624</v>
      </c>
      <c r="AF47" s="169">
        <v>182.84939600000001</v>
      </c>
      <c r="AG47" s="169">
        <v>189.53192100000001</v>
      </c>
      <c r="AH47" s="165">
        <v>0.221665</v>
      </c>
      <c r="AJ47" s="226">
        <f t="shared" si="0"/>
        <v>0.94657370905728322</v>
      </c>
    </row>
    <row r="48" spans="1:36" x14ac:dyDescent="0.25">
      <c r="AJ48" s="226" t="e">
        <f t="shared" si="0"/>
        <v>#DIV/0!</v>
      </c>
    </row>
    <row r="49" spans="1:36" x14ac:dyDescent="0.25">
      <c r="A49" s="38" t="s">
        <v>303</v>
      </c>
      <c r="B49" s="162" t="s">
        <v>304</v>
      </c>
      <c r="C49" s="232">
        <v>77.343406999999999</v>
      </c>
      <c r="D49" s="232">
        <v>79.009383999999997</v>
      </c>
      <c r="E49" s="232">
        <v>78.090050000000005</v>
      </c>
      <c r="F49" s="232">
        <v>76.536057</v>
      </c>
      <c r="G49" s="232">
        <v>74.773605000000003</v>
      </c>
      <c r="H49" s="232">
        <v>73.056015000000002</v>
      </c>
      <c r="I49" s="232">
        <v>70.841697999999994</v>
      </c>
      <c r="J49" s="232">
        <v>68.566940000000002</v>
      </c>
      <c r="K49" s="232">
        <v>66.393119999999996</v>
      </c>
      <c r="L49" s="232">
        <v>64.237510999999998</v>
      </c>
      <c r="M49" s="232">
        <v>62.135838</v>
      </c>
      <c r="N49" s="232">
        <v>61.026671999999998</v>
      </c>
      <c r="O49" s="232">
        <v>59.878501999999997</v>
      </c>
      <c r="P49" s="232">
        <v>58.829841999999999</v>
      </c>
      <c r="Q49" s="232">
        <v>57.829529000000001</v>
      </c>
      <c r="R49" s="232">
        <v>56.736373999999998</v>
      </c>
      <c r="S49" s="232">
        <v>55.594864000000001</v>
      </c>
      <c r="T49" s="232">
        <v>54.487372999999998</v>
      </c>
      <c r="U49" s="232">
        <v>53.377251000000001</v>
      </c>
      <c r="V49" s="232">
        <v>52.299743999999997</v>
      </c>
      <c r="W49" s="232">
        <v>51.144131000000002</v>
      </c>
      <c r="X49" s="232">
        <v>50.613525000000003</v>
      </c>
      <c r="Y49" s="232">
        <v>50.202629000000002</v>
      </c>
      <c r="Z49" s="232">
        <v>49.824202999999997</v>
      </c>
      <c r="AA49" s="232">
        <v>49.375335999999997</v>
      </c>
      <c r="AB49" s="232">
        <v>48.897224000000001</v>
      </c>
      <c r="AC49" s="232">
        <v>48.439045</v>
      </c>
      <c r="AD49" s="232">
        <v>47.956977999999999</v>
      </c>
      <c r="AE49" s="232">
        <v>47.480988000000004</v>
      </c>
      <c r="AF49" s="232">
        <v>47.082081000000002</v>
      </c>
      <c r="AG49" s="232">
        <v>46.699795000000002</v>
      </c>
      <c r="AH49" s="167">
        <v>-1.6677000000000001E-2</v>
      </c>
      <c r="AJ49" s="226">
        <f t="shared" si="0"/>
        <v>0.97891418821845266</v>
      </c>
    </row>
    <row r="50" spans="1:36" ht="15" customHeight="1" x14ac:dyDescent="0.25">
      <c r="A50" s="38" t="s">
        <v>305</v>
      </c>
      <c r="B50" s="163" t="s">
        <v>268</v>
      </c>
      <c r="C50" s="169">
        <v>75.191635000000005</v>
      </c>
      <c r="D50" s="169">
        <v>76.830337999999998</v>
      </c>
      <c r="E50" s="169">
        <v>75.963584999999995</v>
      </c>
      <c r="F50" s="169">
        <v>74.477089000000007</v>
      </c>
      <c r="G50" s="169">
        <v>72.785315999999995</v>
      </c>
      <c r="H50" s="169">
        <v>71.135955999999993</v>
      </c>
      <c r="I50" s="169">
        <v>68.999527</v>
      </c>
      <c r="J50" s="169">
        <v>66.803604000000007</v>
      </c>
      <c r="K50" s="169">
        <v>64.704528999999994</v>
      </c>
      <c r="L50" s="169">
        <v>62.621749999999999</v>
      </c>
      <c r="M50" s="169">
        <v>60.591614</v>
      </c>
      <c r="N50" s="169">
        <v>59.529060000000001</v>
      </c>
      <c r="O50" s="169">
        <v>58.427264999999998</v>
      </c>
      <c r="P50" s="169">
        <v>57.422339999999998</v>
      </c>
      <c r="Q50" s="169">
        <v>56.463402000000002</v>
      </c>
      <c r="R50" s="169">
        <v>55.412841999999998</v>
      </c>
      <c r="S50" s="169">
        <v>54.311965999999998</v>
      </c>
      <c r="T50" s="169">
        <v>53.245148</v>
      </c>
      <c r="U50" s="169">
        <v>52.177387000000003</v>
      </c>
      <c r="V50" s="169">
        <v>51.142059000000003</v>
      </c>
      <c r="W50" s="169">
        <v>50.001434000000003</v>
      </c>
      <c r="X50" s="169">
        <v>49.423682999999997</v>
      </c>
      <c r="Y50" s="169">
        <v>48.959933999999997</v>
      </c>
      <c r="Z50" s="169">
        <v>48.524563000000001</v>
      </c>
      <c r="AA50" s="169">
        <v>48.017178000000001</v>
      </c>
      <c r="AB50" s="169">
        <v>47.477885999999998</v>
      </c>
      <c r="AC50" s="169">
        <v>46.954338</v>
      </c>
      <c r="AD50" s="169">
        <v>46.403809000000003</v>
      </c>
      <c r="AE50" s="169">
        <v>45.85519</v>
      </c>
      <c r="AF50" s="169">
        <v>45.376648000000003</v>
      </c>
      <c r="AG50" s="169">
        <v>44.909294000000003</v>
      </c>
      <c r="AH50" s="165">
        <v>-1.7033E-2</v>
      </c>
      <c r="AJ50" s="226">
        <f t="shared" si="0"/>
        <v>0.97867114680661704</v>
      </c>
    </row>
    <row r="51" spans="1:36" ht="15" customHeight="1" x14ac:dyDescent="0.25">
      <c r="A51" s="38" t="s">
        <v>306</v>
      </c>
      <c r="B51" s="163" t="s">
        <v>307</v>
      </c>
      <c r="C51" s="169">
        <v>1.7463169999999999</v>
      </c>
      <c r="D51" s="169">
        <v>1.7150719999999999</v>
      </c>
      <c r="E51" s="169">
        <v>1.6200699999999999</v>
      </c>
      <c r="F51" s="169">
        <v>1.5166759999999999</v>
      </c>
      <c r="G51" s="169">
        <v>1.415584</v>
      </c>
      <c r="H51" s="169">
        <v>1.319234</v>
      </c>
      <c r="I51" s="169">
        <v>1.223967</v>
      </c>
      <c r="J51" s="169">
        <v>1.1286320000000001</v>
      </c>
      <c r="K51" s="169">
        <v>1.0392790000000001</v>
      </c>
      <c r="L51" s="169">
        <v>0.95413099999999995</v>
      </c>
      <c r="M51" s="169">
        <v>0.86992400000000003</v>
      </c>
      <c r="N51" s="169">
        <v>0.79992600000000003</v>
      </c>
      <c r="O51" s="169">
        <v>0.73279399999999995</v>
      </c>
      <c r="P51" s="169">
        <v>0.66728200000000004</v>
      </c>
      <c r="Q51" s="169">
        <v>0.605711</v>
      </c>
      <c r="R51" s="169">
        <v>0.54631099999999999</v>
      </c>
      <c r="S51" s="169">
        <v>0.49504100000000001</v>
      </c>
      <c r="T51" s="169">
        <v>0.44164399999999998</v>
      </c>
      <c r="U51" s="169">
        <v>0.38354300000000002</v>
      </c>
      <c r="V51" s="169">
        <v>0.32389600000000002</v>
      </c>
      <c r="W51" s="169">
        <v>0.27121800000000001</v>
      </c>
      <c r="X51" s="169">
        <v>0.26833899999999999</v>
      </c>
      <c r="Y51" s="169">
        <v>0.266069</v>
      </c>
      <c r="Z51" s="169">
        <v>0.26399099999999998</v>
      </c>
      <c r="AA51" s="169">
        <v>0.26154899999999998</v>
      </c>
      <c r="AB51" s="169">
        <v>0.25896599999999997</v>
      </c>
      <c r="AC51" s="169">
        <v>0.25647900000000001</v>
      </c>
      <c r="AD51" s="169">
        <v>0.25387900000000002</v>
      </c>
      <c r="AE51" s="169">
        <v>0.251303</v>
      </c>
      <c r="AF51" s="169">
        <v>0.249136</v>
      </c>
      <c r="AG51" s="169">
        <v>0.24709900000000001</v>
      </c>
      <c r="AH51" s="165">
        <v>-6.3103999999999993E-2</v>
      </c>
      <c r="AJ51" s="226">
        <f t="shared" si="0"/>
        <v>1.0182178940592581</v>
      </c>
    </row>
    <row r="52" spans="1:36" ht="15" customHeight="1" x14ac:dyDescent="0.25">
      <c r="A52" s="38" t="s">
        <v>308</v>
      </c>
      <c r="B52" s="163" t="s">
        <v>300</v>
      </c>
      <c r="C52" s="169">
        <v>0</v>
      </c>
      <c r="D52" s="169">
        <v>0</v>
      </c>
      <c r="E52" s="169">
        <v>0</v>
      </c>
      <c r="F52" s="169">
        <v>0</v>
      </c>
      <c r="G52" s="169">
        <v>0</v>
      </c>
      <c r="H52" s="169">
        <v>0</v>
      </c>
      <c r="I52" s="169">
        <v>0</v>
      </c>
      <c r="J52" s="169">
        <v>0</v>
      </c>
      <c r="K52" s="169">
        <v>0</v>
      </c>
      <c r="L52" s="169">
        <v>0</v>
      </c>
      <c r="M52" s="169">
        <v>0</v>
      </c>
      <c r="N52" s="169">
        <v>0</v>
      </c>
      <c r="O52" s="169">
        <v>0</v>
      </c>
      <c r="P52" s="169">
        <v>0</v>
      </c>
      <c r="Q52" s="169">
        <v>0</v>
      </c>
      <c r="R52" s="169">
        <v>0</v>
      </c>
      <c r="S52" s="169">
        <v>0</v>
      </c>
      <c r="T52" s="169">
        <v>0</v>
      </c>
      <c r="U52" s="169">
        <v>0</v>
      </c>
      <c r="V52" s="169">
        <v>0</v>
      </c>
      <c r="W52" s="169">
        <v>0</v>
      </c>
      <c r="X52" s="169">
        <v>0</v>
      </c>
      <c r="Y52" s="169">
        <v>0</v>
      </c>
      <c r="Z52" s="169">
        <v>0</v>
      </c>
      <c r="AA52" s="169">
        <v>0</v>
      </c>
      <c r="AB52" s="169">
        <v>0</v>
      </c>
      <c r="AC52" s="169">
        <v>0</v>
      </c>
      <c r="AD52" s="169">
        <v>0</v>
      </c>
      <c r="AE52" s="169">
        <v>0</v>
      </c>
      <c r="AF52" s="169">
        <v>0</v>
      </c>
      <c r="AG52" s="169">
        <v>0</v>
      </c>
      <c r="AH52" s="165" t="s">
        <v>2017</v>
      </c>
      <c r="AJ52" s="226" t="e">
        <f t="shared" si="0"/>
        <v>#DIV/0!</v>
      </c>
    </row>
    <row r="53" spans="1:36" ht="15" customHeight="1" x14ac:dyDescent="0.25">
      <c r="A53" s="38" t="s">
        <v>309</v>
      </c>
      <c r="B53" s="163" t="s">
        <v>302</v>
      </c>
      <c r="C53" s="169">
        <v>0.40545300000000001</v>
      </c>
      <c r="D53" s="169">
        <v>0.46397300000000002</v>
      </c>
      <c r="E53" s="169">
        <v>0.50639500000000004</v>
      </c>
      <c r="F53" s="169">
        <v>0.542292</v>
      </c>
      <c r="G53" s="169">
        <v>0.57270900000000002</v>
      </c>
      <c r="H53" s="169">
        <v>0.60082199999999997</v>
      </c>
      <c r="I53" s="169">
        <v>0.61820299999999995</v>
      </c>
      <c r="J53" s="169">
        <v>0.63470300000000002</v>
      </c>
      <c r="K53" s="169">
        <v>0.64931399999999995</v>
      </c>
      <c r="L53" s="169">
        <v>0.66163099999999997</v>
      </c>
      <c r="M53" s="169">
        <v>0.67430299999999999</v>
      </c>
      <c r="N53" s="169">
        <v>0.69768399999999997</v>
      </c>
      <c r="O53" s="169">
        <v>0.71844699999999995</v>
      </c>
      <c r="P53" s="169">
        <v>0.74022100000000002</v>
      </c>
      <c r="Q53" s="169">
        <v>0.76041300000000001</v>
      </c>
      <c r="R53" s="169">
        <v>0.77722199999999997</v>
      </c>
      <c r="S53" s="169">
        <v>0.78785700000000003</v>
      </c>
      <c r="T53" s="169">
        <v>0.80058399999999996</v>
      </c>
      <c r="U53" s="169">
        <v>0.81632099999999996</v>
      </c>
      <c r="V53" s="169">
        <v>0.83378399999999997</v>
      </c>
      <c r="W53" s="169">
        <v>0.87147799999999997</v>
      </c>
      <c r="X53" s="169">
        <v>0.92150500000000002</v>
      </c>
      <c r="Y53" s="169">
        <v>0.97662599999999999</v>
      </c>
      <c r="Z53" s="169">
        <v>1.035649</v>
      </c>
      <c r="AA53" s="169">
        <v>1.0966119999999999</v>
      </c>
      <c r="AB53" s="169">
        <v>1.160372</v>
      </c>
      <c r="AC53" s="169">
        <v>1.2282280000000001</v>
      </c>
      <c r="AD53" s="169">
        <v>1.2992889999999999</v>
      </c>
      <c r="AE53" s="169">
        <v>1.374498</v>
      </c>
      <c r="AF53" s="169">
        <v>1.4562980000000001</v>
      </c>
      <c r="AG53" s="169">
        <v>1.543404</v>
      </c>
      <c r="AH53" s="165">
        <v>4.5566000000000002E-2</v>
      </c>
      <c r="AJ53" s="226">
        <f t="shared" si="0"/>
        <v>0.87387197099831238</v>
      </c>
    </row>
    <row r="54" spans="1:36" ht="15" customHeight="1" x14ac:dyDescent="0.25">
      <c r="AJ54" s="226" t="e">
        <f t="shared" si="0"/>
        <v>#DIV/0!</v>
      </c>
    </row>
    <row r="55" spans="1:36" ht="15" customHeight="1" x14ac:dyDescent="0.25">
      <c r="A55" s="38" t="s">
        <v>310</v>
      </c>
      <c r="B55" s="162" t="s">
        <v>311</v>
      </c>
      <c r="C55" s="232">
        <v>855.88696300000004</v>
      </c>
      <c r="D55" s="232">
        <v>881.70080600000006</v>
      </c>
      <c r="E55" s="232">
        <v>972.64324999999997</v>
      </c>
      <c r="F55" s="232">
        <v>970.87982199999999</v>
      </c>
      <c r="G55" s="232">
        <v>965.19226100000003</v>
      </c>
      <c r="H55" s="232">
        <v>931.35583499999996</v>
      </c>
      <c r="I55" s="232">
        <v>931.99438499999997</v>
      </c>
      <c r="J55" s="232">
        <v>919.92712400000005</v>
      </c>
      <c r="K55" s="232">
        <v>918.07238800000005</v>
      </c>
      <c r="L55" s="232">
        <v>916.30334500000004</v>
      </c>
      <c r="M55" s="232">
        <v>934.29516599999999</v>
      </c>
      <c r="N55" s="232">
        <v>919.06488000000002</v>
      </c>
      <c r="O55" s="232">
        <v>918.56048599999997</v>
      </c>
      <c r="P55" s="232">
        <v>917.66113299999995</v>
      </c>
      <c r="Q55" s="232">
        <v>916.96728499999995</v>
      </c>
      <c r="R55" s="232">
        <v>916.10320999999999</v>
      </c>
      <c r="S55" s="232">
        <v>915.49523899999997</v>
      </c>
      <c r="T55" s="232">
        <v>917.196777</v>
      </c>
      <c r="U55" s="232">
        <v>914.793274</v>
      </c>
      <c r="V55" s="232">
        <v>915.17675799999995</v>
      </c>
      <c r="W55" s="232">
        <v>906.15753199999995</v>
      </c>
      <c r="X55" s="232">
        <v>913.17944299999999</v>
      </c>
      <c r="Y55" s="232">
        <v>902.60644500000001</v>
      </c>
      <c r="Z55" s="232">
        <v>902.66882299999997</v>
      </c>
      <c r="AA55" s="232">
        <v>896.37060499999995</v>
      </c>
      <c r="AB55" s="232">
        <v>901.10137899999995</v>
      </c>
      <c r="AC55" s="232">
        <v>895.84240699999998</v>
      </c>
      <c r="AD55" s="232">
        <v>892.96673599999997</v>
      </c>
      <c r="AE55" s="232">
        <v>892.44451900000001</v>
      </c>
      <c r="AF55" s="232">
        <v>892.49841300000003</v>
      </c>
      <c r="AG55" s="232">
        <v>891.563354</v>
      </c>
      <c r="AH55" s="167">
        <v>1.3619999999999999E-3</v>
      </c>
      <c r="AJ55" s="226">
        <f t="shared" si="0"/>
        <v>0.97072267278839253</v>
      </c>
    </row>
    <row r="56" spans="1:36" ht="15" customHeight="1" x14ac:dyDescent="0.25">
      <c r="A56" s="38" t="s">
        <v>312</v>
      </c>
      <c r="B56" s="163" t="s">
        <v>268</v>
      </c>
      <c r="C56" s="169">
        <v>425.03616299999999</v>
      </c>
      <c r="D56" s="169">
        <v>369.43725599999999</v>
      </c>
      <c r="E56" s="169">
        <v>254.37545800000001</v>
      </c>
      <c r="F56" s="169">
        <v>253.75943000000001</v>
      </c>
      <c r="G56" s="169">
        <v>258.991669</v>
      </c>
      <c r="H56" s="169">
        <v>301.180725</v>
      </c>
      <c r="I56" s="169">
        <v>298.91192599999999</v>
      </c>
      <c r="J56" s="169">
        <v>314.05200200000002</v>
      </c>
      <c r="K56" s="169">
        <v>314.47595200000001</v>
      </c>
      <c r="L56" s="169">
        <v>316.77172899999999</v>
      </c>
      <c r="M56" s="169">
        <v>297.69558699999999</v>
      </c>
      <c r="N56" s="169">
        <v>315.51928700000002</v>
      </c>
      <c r="O56" s="169">
        <v>315.09667999999999</v>
      </c>
      <c r="P56" s="169">
        <v>316.390625</v>
      </c>
      <c r="Q56" s="169">
        <v>317.075714</v>
      </c>
      <c r="R56" s="169">
        <v>317.70257600000002</v>
      </c>
      <c r="S56" s="169">
        <v>318.64804099999998</v>
      </c>
      <c r="T56" s="169">
        <v>316.17089800000002</v>
      </c>
      <c r="U56" s="169">
        <v>316.74298099999999</v>
      </c>
      <c r="V56" s="169">
        <v>316.71460000000002</v>
      </c>
      <c r="W56" s="169">
        <v>319.240387</v>
      </c>
      <c r="X56" s="169">
        <v>308.55438199999998</v>
      </c>
      <c r="Y56" s="169">
        <v>318.139343</v>
      </c>
      <c r="Z56" s="169">
        <v>315.70648199999999</v>
      </c>
      <c r="AA56" s="169">
        <v>321.895081</v>
      </c>
      <c r="AB56" s="169">
        <v>316.55447400000003</v>
      </c>
      <c r="AC56" s="169">
        <v>319.10607900000002</v>
      </c>
      <c r="AD56" s="169">
        <v>320.95196499999997</v>
      </c>
      <c r="AE56" s="169">
        <v>322.80993699999999</v>
      </c>
      <c r="AF56" s="169">
        <v>323.48590100000001</v>
      </c>
      <c r="AG56" s="169">
        <v>325.54269399999998</v>
      </c>
      <c r="AH56" s="165">
        <v>-8.8500000000000002E-3</v>
      </c>
      <c r="AJ56" s="226">
        <f t="shared" si="0"/>
        <v>1.15049621037679</v>
      </c>
    </row>
    <row r="57" spans="1:36" ht="15" customHeight="1" x14ac:dyDescent="0.25">
      <c r="A57" s="38" t="s">
        <v>313</v>
      </c>
      <c r="B57" s="163" t="s">
        <v>307</v>
      </c>
      <c r="C57" s="169">
        <v>413.53491200000002</v>
      </c>
      <c r="D57" s="169">
        <v>475.12240600000001</v>
      </c>
      <c r="E57" s="169">
        <v>700.88031000000001</v>
      </c>
      <c r="F57" s="169">
        <v>694.17456100000004</v>
      </c>
      <c r="G57" s="169">
        <v>677.93042000000003</v>
      </c>
      <c r="H57" s="169">
        <v>590.71655299999998</v>
      </c>
      <c r="I57" s="169">
        <v>590.575378</v>
      </c>
      <c r="J57" s="169">
        <v>558.66497800000002</v>
      </c>
      <c r="K57" s="169">
        <v>552.52374299999997</v>
      </c>
      <c r="L57" s="169">
        <v>546.58129899999994</v>
      </c>
      <c r="M57" s="169">
        <v>590.391479</v>
      </c>
      <c r="N57" s="169">
        <v>550.49078399999996</v>
      </c>
      <c r="O57" s="169">
        <v>547.76745600000004</v>
      </c>
      <c r="P57" s="169">
        <v>544.09869400000002</v>
      </c>
      <c r="Q57" s="169">
        <v>540.77477999999996</v>
      </c>
      <c r="R57" s="169">
        <v>537.06390399999998</v>
      </c>
      <c r="S57" s="169">
        <v>534.17974900000002</v>
      </c>
      <c r="T57" s="169">
        <v>537.20105000000001</v>
      </c>
      <c r="U57" s="169">
        <v>529.85144000000003</v>
      </c>
      <c r="V57" s="169">
        <v>529.46978799999999</v>
      </c>
      <c r="W57" s="169">
        <v>505.45944200000002</v>
      </c>
      <c r="X57" s="169">
        <v>521.83898899999997</v>
      </c>
      <c r="Y57" s="169">
        <v>493.79272500000002</v>
      </c>
      <c r="Z57" s="169">
        <v>492.544128</v>
      </c>
      <c r="AA57" s="169">
        <v>475.308899</v>
      </c>
      <c r="AB57" s="169">
        <v>485.84277300000002</v>
      </c>
      <c r="AC57" s="169">
        <v>471.23742700000003</v>
      </c>
      <c r="AD57" s="169">
        <v>462.64566000000002</v>
      </c>
      <c r="AE57" s="169">
        <v>459.951843</v>
      </c>
      <c r="AF57" s="169">
        <v>458.70242300000001</v>
      </c>
      <c r="AG57" s="169">
        <v>455.05166600000001</v>
      </c>
      <c r="AH57" s="165">
        <v>3.1939999999999998E-3</v>
      </c>
      <c r="AJ57" s="226">
        <f t="shared" si="0"/>
        <v>0.87037552171345089</v>
      </c>
    </row>
    <row r="58" spans="1:36" ht="15" customHeight="1" x14ac:dyDescent="0.25">
      <c r="A58" s="38" t="s">
        <v>314</v>
      </c>
      <c r="B58" s="163" t="s">
        <v>300</v>
      </c>
      <c r="C58" s="169">
        <v>0</v>
      </c>
      <c r="D58" s="169">
        <v>0</v>
      </c>
      <c r="E58" s="169">
        <v>0</v>
      </c>
      <c r="F58" s="169">
        <v>0</v>
      </c>
      <c r="G58" s="169">
        <v>0</v>
      </c>
      <c r="H58" s="169">
        <v>0</v>
      </c>
      <c r="I58" s="169">
        <v>0</v>
      </c>
      <c r="J58" s="169">
        <v>0</v>
      </c>
      <c r="K58" s="169">
        <v>0</v>
      </c>
      <c r="L58" s="169">
        <v>0</v>
      </c>
      <c r="M58" s="169">
        <v>0</v>
      </c>
      <c r="N58" s="169">
        <v>0</v>
      </c>
      <c r="O58" s="169">
        <v>0</v>
      </c>
      <c r="P58" s="169">
        <v>0</v>
      </c>
      <c r="Q58" s="169">
        <v>0</v>
      </c>
      <c r="R58" s="169">
        <v>0</v>
      </c>
      <c r="S58" s="169">
        <v>0</v>
      </c>
      <c r="T58" s="169">
        <v>0</v>
      </c>
      <c r="U58" s="169">
        <v>0</v>
      </c>
      <c r="V58" s="169">
        <v>0</v>
      </c>
      <c r="W58" s="169">
        <v>0</v>
      </c>
      <c r="X58" s="169">
        <v>0</v>
      </c>
      <c r="Y58" s="169">
        <v>0</v>
      </c>
      <c r="Z58" s="169">
        <v>0</v>
      </c>
      <c r="AA58" s="169">
        <v>0</v>
      </c>
      <c r="AB58" s="169">
        <v>0</v>
      </c>
      <c r="AC58" s="169">
        <v>0</v>
      </c>
      <c r="AD58" s="169">
        <v>0</v>
      </c>
      <c r="AE58" s="169">
        <v>0</v>
      </c>
      <c r="AF58" s="169">
        <v>0</v>
      </c>
      <c r="AG58" s="169">
        <v>0</v>
      </c>
      <c r="AH58" s="165" t="s">
        <v>2017</v>
      </c>
      <c r="AJ58" s="226" t="e">
        <f t="shared" si="0"/>
        <v>#DIV/0!</v>
      </c>
    </row>
    <row r="59" spans="1:36" ht="15" customHeight="1" x14ac:dyDescent="0.25">
      <c r="A59" s="38" t="s">
        <v>315</v>
      </c>
      <c r="B59" s="163" t="s">
        <v>302</v>
      </c>
      <c r="C59" s="169">
        <v>17.315902999999999</v>
      </c>
      <c r="D59" s="169">
        <v>37.141094000000002</v>
      </c>
      <c r="E59" s="169">
        <v>17.387518</v>
      </c>
      <c r="F59" s="169">
        <v>22.945851999999999</v>
      </c>
      <c r="G59" s="169">
        <v>28.270143999999998</v>
      </c>
      <c r="H59" s="169">
        <v>39.458579999999998</v>
      </c>
      <c r="I59" s="169">
        <v>42.507064999999997</v>
      </c>
      <c r="J59" s="169">
        <v>47.210135999999999</v>
      </c>
      <c r="K59" s="169">
        <v>51.072678000000003</v>
      </c>
      <c r="L59" s="169">
        <v>52.950294</v>
      </c>
      <c r="M59" s="169">
        <v>46.208137999999998</v>
      </c>
      <c r="N59" s="169">
        <v>53.054831999999998</v>
      </c>
      <c r="O59" s="169">
        <v>55.696357999999996</v>
      </c>
      <c r="P59" s="169">
        <v>57.171782999999998</v>
      </c>
      <c r="Q59" s="169">
        <v>59.116829000000003</v>
      </c>
      <c r="R59" s="169">
        <v>61.336731</v>
      </c>
      <c r="S59" s="169">
        <v>62.667499999999997</v>
      </c>
      <c r="T59" s="169">
        <v>63.824818</v>
      </c>
      <c r="U59" s="169">
        <v>68.198845000000006</v>
      </c>
      <c r="V59" s="169">
        <v>68.992378000000002</v>
      </c>
      <c r="W59" s="169">
        <v>81.457679999999996</v>
      </c>
      <c r="X59" s="169">
        <v>82.786072000000004</v>
      </c>
      <c r="Y59" s="169">
        <v>90.674385000000001</v>
      </c>
      <c r="Z59" s="169">
        <v>94.418182000000002</v>
      </c>
      <c r="AA59" s="169">
        <v>99.166649000000007</v>
      </c>
      <c r="AB59" s="169">
        <v>98.704177999999999</v>
      </c>
      <c r="AC59" s="169">
        <v>105.498909</v>
      </c>
      <c r="AD59" s="169">
        <v>109.36906399999999</v>
      </c>
      <c r="AE59" s="169">
        <v>109.682732</v>
      </c>
      <c r="AF59" s="169">
        <v>110.310089</v>
      </c>
      <c r="AG59" s="169">
        <v>110.969025</v>
      </c>
      <c r="AH59" s="165">
        <v>6.3878000000000004E-2</v>
      </c>
      <c r="AJ59" s="226">
        <f t="shared" si="0"/>
        <v>0.46621951954350072</v>
      </c>
    </row>
    <row r="60" spans="1:36" ht="15" customHeight="1" x14ac:dyDescent="0.25">
      <c r="AJ60" s="226" t="e">
        <f t="shared" si="0"/>
        <v>#DIV/0!</v>
      </c>
    </row>
    <row r="61" spans="1:36" ht="15" customHeight="1" x14ac:dyDescent="0.25">
      <c r="A61" s="38" t="s">
        <v>316</v>
      </c>
      <c r="B61" s="162" t="s">
        <v>317</v>
      </c>
      <c r="C61" s="232">
        <v>1860.4852289999999</v>
      </c>
      <c r="D61" s="232">
        <v>2530.8620609999998</v>
      </c>
      <c r="E61" s="232">
        <v>2825.623047</v>
      </c>
      <c r="F61" s="232">
        <v>2960.0009770000001</v>
      </c>
      <c r="G61" s="232">
        <v>3030.0146479999999</v>
      </c>
      <c r="H61" s="232">
        <v>3089.0478520000001</v>
      </c>
      <c r="I61" s="232">
        <v>3108.4465329999998</v>
      </c>
      <c r="J61" s="232">
        <v>3124.8557129999999</v>
      </c>
      <c r="K61" s="232">
        <v>3152.4580080000001</v>
      </c>
      <c r="L61" s="232">
        <v>3174.976318</v>
      </c>
      <c r="M61" s="232">
        <v>3206.1928710000002</v>
      </c>
      <c r="N61" s="232">
        <v>3244.4252929999998</v>
      </c>
      <c r="O61" s="232">
        <v>3291.036865</v>
      </c>
      <c r="P61" s="232">
        <v>3339.7553710000002</v>
      </c>
      <c r="Q61" s="232">
        <v>3388.8032229999999</v>
      </c>
      <c r="R61" s="232">
        <v>3437.039307</v>
      </c>
      <c r="S61" s="232">
        <v>3474.4816890000002</v>
      </c>
      <c r="T61" s="232">
        <v>3507.3378910000001</v>
      </c>
      <c r="U61" s="232">
        <v>3544.564453</v>
      </c>
      <c r="V61" s="232">
        <v>3583.3164059999999</v>
      </c>
      <c r="W61" s="232">
        <v>3629.1682129999999</v>
      </c>
      <c r="X61" s="232">
        <v>3674.0947270000001</v>
      </c>
      <c r="Y61" s="232">
        <v>3724.9174800000001</v>
      </c>
      <c r="Z61" s="232">
        <v>3777.5607909999999</v>
      </c>
      <c r="AA61" s="232">
        <v>3833.1801759999998</v>
      </c>
      <c r="AB61" s="232">
        <v>3885.0659179999998</v>
      </c>
      <c r="AC61" s="232">
        <v>3934.4655760000001</v>
      </c>
      <c r="AD61" s="232">
        <v>3978.9858399999998</v>
      </c>
      <c r="AE61" s="232">
        <v>4020.0786130000001</v>
      </c>
      <c r="AF61" s="232">
        <v>4057.7297359999998</v>
      </c>
      <c r="AG61" s="232">
        <v>4095.6621089999999</v>
      </c>
      <c r="AH61" s="167">
        <v>2.6651999999999999E-2</v>
      </c>
      <c r="AJ61" s="226">
        <f t="shared" si="0"/>
        <v>0.73511917447799624</v>
      </c>
    </row>
    <row r="62" spans="1:36" ht="15" customHeight="1" x14ac:dyDescent="0.25">
      <c r="A62" s="38" t="s">
        <v>318</v>
      </c>
      <c r="B62" s="163" t="s">
        <v>319</v>
      </c>
      <c r="C62" s="169">
        <v>1838.034302</v>
      </c>
      <c r="D62" s="169">
        <v>2508.4272460000002</v>
      </c>
      <c r="E62" s="169">
        <v>2803.2014159999999</v>
      </c>
      <c r="F62" s="169">
        <v>2937.5903320000002</v>
      </c>
      <c r="G62" s="169">
        <v>3007.6130370000001</v>
      </c>
      <c r="H62" s="169">
        <v>3066.6538089999999</v>
      </c>
      <c r="I62" s="169">
        <v>3086.0588379999999</v>
      </c>
      <c r="J62" s="169">
        <v>3102.4731449999999</v>
      </c>
      <c r="K62" s="169">
        <v>3130.0795899999998</v>
      </c>
      <c r="L62" s="169">
        <v>3152.601318</v>
      </c>
      <c r="M62" s="169">
        <v>3183.8208009999998</v>
      </c>
      <c r="N62" s="169">
        <v>3222.055664</v>
      </c>
      <c r="O62" s="169">
        <v>3268.6691890000002</v>
      </c>
      <c r="P62" s="169">
        <v>3317.389404</v>
      </c>
      <c r="Q62" s="169">
        <v>3366.438721</v>
      </c>
      <c r="R62" s="169">
        <v>3414.6757809999999</v>
      </c>
      <c r="S62" s="169">
        <v>3452.1191410000001</v>
      </c>
      <c r="T62" s="169">
        <v>3484.9760740000002</v>
      </c>
      <c r="U62" s="169">
        <v>3522.2033689999998</v>
      </c>
      <c r="V62" s="169">
        <v>3560.9558109999998</v>
      </c>
      <c r="W62" s="169">
        <v>3606.8081050000001</v>
      </c>
      <c r="X62" s="169">
        <v>3651.735107</v>
      </c>
      <c r="Y62" s="169">
        <v>3702.5581050000001</v>
      </c>
      <c r="Z62" s="169">
        <v>3755.2016600000002</v>
      </c>
      <c r="AA62" s="169">
        <v>3810.821289</v>
      </c>
      <c r="AB62" s="169">
        <v>3862.7070309999999</v>
      </c>
      <c r="AC62" s="169">
        <v>3912.1069339999999</v>
      </c>
      <c r="AD62" s="169">
        <v>3956.6271969999998</v>
      </c>
      <c r="AE62" s="169">
        <v>3997.7202149999998</v>
      </c>
      <c r="AF62" s="169">
        <v>4035.3713379999999</v>
      </c>
      <c r="AG62" s="169">
        <v>4073.303711</v>
      </c>
      <c r="AH62" s="165">
        <v>2.6880000000000001E-2</v>
      </c>
      <c r="AJ62" s="226">
        <f t="shared" si="0"/>
        <v>0.73274371617952039</v>
      </c>
    </row>
    <row r="63" spans="1:36" ht="15" customHeight="1" x14ac:dyDescent="0.25">
      <c r="A63" s="38" t="s">
        <v>320</v>
      </c>
      <c r="B63" s="163" t="s">
        <v>112</v>
      </c>
      <c r="C63" s="169">
        <v>22.450932999999999</v>
      </c>
      <c r="D63" s="169">
        <v>22.434891</v>
      </c>
      <c r="E63" s="169">
        <v>22.421617999999999</v>
      </c>
      <c r="F63" s="169">
        <v>22.410634999999999</v>
      </c>
      <c r="G63" s="169">
        <v>22.401547999999998</v>
      </c>
      <c r="H63" s="169">
        <v>22.394031999999999</v>
      </c>
      <c r="I63" s="169">
        <v>22.387812</v>
      </c>
      <c r="J63" s="169">
        <v>22.382666</v>
      </c>
      <c r="K63" s="169">
        <v>22.378406999999999</v>
      </c>
      <c r="L63" s="169">
        <v>22.374884000000002</v>
      </c>
      <c r="M63" s="169">
        <v>22.371969</v>
      </c>
      <c r="N63" s="169">
        <v>22.369558000000001</v>
      </c>
      <c r="O63" s="169">
        <v>22.367563000000001</v>
      </c>
      <c r="P63" s="169">
        <v>22.365911000000001</v>
      </c>
      <c r="Q63" s="169">
        <v>22.364546000000001</v>
      </c>
      <c r="R63" s="169">
        <v>22.363416999999998</v>
      </c>
      <c r="S63" s="169">
        <v>22.362480000000001</v>
      </c>
      <c r="T63" s="169">
        <v>22.361708</v>
      </c>
      <c r="U63" s="169">
        <v>22.361066999999998</v>
      </c>
      <c r="V63" s="169">
        <v>22.360537999999998</v>
      </c>
      <c r="W63" s="169">
        <v>22.360099999999999</v>
      </c>
      <c r="X63" s="169">
        <v>22.359736999999999</v>
      </c>
      <c r="Y63" s="169">
        <v>22.359438000000001</v>
      </c>
      <c r="Z63" s="169">
        <v>22.359190000000002</v>
      </c>
      <c r="AA63" s="169">
        <v>22.358984</v>
      </c>
      <c r="AB63" s="169">
        <v>22.358813999999999</v>
      </c>
      <c r="AC63" s="169">
        <v>22.358673</v>
      </c>
      <c r="AD63" s="169">
        <v>22.358557000000001</v>
      </c>
      <c r="AE63" s="169">
        <v>22.358460999999998</v>
      </c>
      <c r="AF63" s="169">
        <v>22.358381000000001</v>
      </c>
      <c r="AG63" s="169">
        <v>22.358315000000001</v>
      </c>
      <c r="AH63" s="165">
        <v>-1.3799999999999999E-4</v>
      </c>
      <c r="AJ63" s="226">
        <f t="shared" si="0"/>
        <v>1.0007150469329225</v>
      </c>
    </row>
    <row r="64" spans="1:36" ht="15" customHeight="1" x14ac:dyDescent="0.25">
      <c r="AJ64" s="226" t="e">
        <f t="shared" si="0"/>
        <v>#DIV/0!</v>
      </c>
    </row>
    <row r="65" spans="1:36" ht="15" customHeight="1" x14ac:dyDescent="0.25">
      <c r="A65" s="38" t="s">
        <v>321</v>
      </c>
      <c r="B65" s="162" t="s">
        <v>322</v>
      </c>
      <c r="C65" s="232">
        <v>535.96636999999998</v>
      </c>
      <c r="D65" s="232">
        <v>545.011169</v>
      </c>
      <c r="E65" s="232">
        <v>545.74798599999997</v>
      </c>
      <c r="F65" s="232">
        <v>532.56201199999998</v>
      </c>
      <c r="G65" s="232">
        <v>523.87518299999999</v>
      </c>
      <c r="H65" s="232">
        <v>523.34436000000005</v>
      </c>
      <c r="I65" s="232">
        <v>522.08483899999999</v>
      </c>
      <c r="J65" s="232">
        <v>521.91674799999998</v>
      </c>
      <c r="K65" s="232">
        <v>524.79113800000005</v>
      </c>
      <c r="L65" s="232">
        <v>523.639771</v>
      </c>
      <c r="M65" s="232">
        <v>521.66931199999999</v>
      </c>
      <c r="N65" s="232">
        <v>521.58776899999998</v>
      </c>
      <c r="O65" s="232">
        <v>522.42828399999996</v>
      </c>
      <c r="P65" s="232">
        <v>523.29803500000003</v>
      </c>
      <c r="Q65" s="232">
        <v>524.18005400000004</v>
      </c>
      <c r="R65" s="232">
        <v>525.06073000000004</v>
      </c>
      <c r="S65" s="232">
        <v>525.98516800000004</v>
      </c>
      <c r="T65" s="232">
        <v>526.94146699999999</v>
      </c>
      <c r="U65" s="232">
        <v>527.90741000000003</v>
      </c>
      <c r="V65" s="232">
        <v>528.88342299999999</v>
      </c>
      <c r="W65" s="232">
        <v>529.86523399999999</v>
      </c>
      <c r="X65" s="232">
        <v>530.85760500000004</v>
      </c>
      <c r="Y65" s="232">
        <v>531.85070800000005</v>
      </c>
      <c r="Z65" s="232">
        <v>532.85095200000001</v>
      </c>
      <c r="AA65" s="232">
        <v>533.85211200000003</v>
      </c>
      <c r="AB65" s="232">
        <v>534.85876499999995</v>
      </c>
      <c r="AC65" s="232">
        <v>535.86346400000002</v>
      </c>
      <c r="AD65" s="232">
        <v>536.86871299999996</v>
      </c>
      <c r="AE65" s="232">
        <v>537.87383999999997</v>
      </c>
      <c r="AF65" s="232">
        <v>538.87805200000003</v>
      </c>
      <c r="AG65" s="232">
        <v>539.88037099999997</v>
      </c>
      <c r="AH65" s="167">
        <v>2.43E-4</v>
      </c>
      <c r="AJ65" s="226">
        <f t="shared" si="0"/>
        <v>0.98340437863577068</v>
      </c>
    </row>
    <row r="66" spans="1:36" ht="15" customHeight="1" x14ac:dyDescent="0.25">
      <c r="A66" s="38" t="s">
        <v>323</v>
      </c>
      <c r="B66" s="163" t="s">
        <v>324</v>
      </c>
      <c r="C66" s="169">
        <v>401.72967499999999</v>
      </c>
      <c r="D66" s="169">
        <v>408.50482199999999</v>
      </c>
      <c r="E66" s="169">
        <v>409.04339599999997</v>
      </c>
      <c r="F66" s="169">
        <v>399.15982100000002</v>
      </c>
      <c r="G66" s="169">
        <v>392.64898699999998</v>
      </c>
      <c r="H66" s="169">
        <v>392.25531000000001</v>
      </c>
      <c r="I66" s="169">
        <v>391.31094400000001</v>
      </c>
      <c r="J66" s="169">
        <v>391.18682899999999</v>
      </c>
      <c r="K66" s="169">
        <v>393.34161399999999</v>
      </c>
      <c r="L66" s="169">
        <v>392.47876000000002</v>
      </c>
      <c r="M66" s="169">
        <v>390.99865699999998</v>
      </c>
      <c r="N66" s="169">
        <v>390.93988000000002</v>
      </c>
      <c r="O66" s="169">
        <v>391.57003800000001</v>
      </c>
      <c r="P66" s="169">
        <v>392.22207600000002</v>
      </c>
      <c r="Q66" s="169">
        <v>392.88311800000002</v>
      </c>
      <c r="R66" s="169">
        <v>393.54321299999998</v>
      </c>
      <c r="S66" s="169">
        <v>394.23605300000003</v>
      </c>
      <c r="T66" s="169">
        <v>394.952271</v>
      </c>
      <c r="U66" s="169">
        <v>395.67669699999999</v>
      </c>
      <c r="V66" s="169">
        <v>396.40820300000001</v>
      </c>
      <c r="W66" s="169">
        <v>397.14566000000002</v>
      </c>
      <c r="X66" s="169">
        <v>397.88799999999998</v>
      </c>
      <c r="Y66" s="169">
        <v>398.63436899999999</v>
      </c>
      <c r="Z66" s="169">
        <v>399.38388099999997</v>
      </c>
      <c r="AA66" s="169">
        <v>400.13562000000002</v>
      </c>
      <c r="AB66" s="169">
        <v>400.88897700000001</v>
      </c>
      <c r="AC66" s="169">
        <v>401.64318800000001</v>
      </c>
      <c r="AD66" s="169">
        <v>402.397491</v>
      </c>
      <c r="AE66" s="169">
        <v>403.15124500000002</v>
      </c>
      <c r="AF66" s="169">
        <v>403.90423600000003</v>
      </c>
      <c r="AG66" s="169">
        <v>404.65606700000001</v>
      </c>
      <c r="AH66" s="165">
        <v>2.42E-4</v>
      </c>
      <c r="AJ66" s="226">
        <f t="shared" si="0"/>
        <v>0.98341476860216837</v>
      </c>
    </row>
    <row r="67" spans="1:36" ht="15" customHeight="1" x14ac:dyDescent="0.25">
      <c r="A67" s="38" t="s">
        <v>325</v>
      </c>
      <c r="B67" s="163" t="s">
        <v>298</v>
      </c>
      <c r="C67" s="169">
        <v>19.229748000000001</v>
      </c>
      <c r="D67" s="169">
        <v>19.559823999999999</v>
      </c>
      <c r="E67" s="169">
        <v>19.603838</v>
      </c>
      <c r="F67" s="169">
        <v>19.130904999999998</v>
      </c>
      <c r="G67" s="169">
        <v>18.818822999999998</v>
      </c>
      <c r="H67" s="169">
        <v>18.794409000000002</v>
      </c>
      <c r="I67" s="169">
        <v>18.749573000000002</v>
      </c>
      <c r="J67" s="169">
        <v>18.741123000000002</v>
      </c>
      <c r="K67" s="169">
        <v>18.843910000000001</v>
      </c>
      <c r="L67" s="169">
        <v>18.802408</v>
      </c>
      <c r="M67" s="169">
        <v>18.735818999999999</v>
      </c>
      <c r="N67" s="169">
        <v>18.729821999999999</v>
      </c>
      <c r="O67" s="169">
        <v>18.759786999999999</v>
      </c>
      <c r="P67" s="169">
        <v>18.790856999999999</v>
      </c>
      <c r="Q67" s="169">
        <v>18.822572999999998</v>
      </c>
      <c r="R67" s="169">
        <v>18.854223000000001</v>
      </c>
      <c r="S67" s="169">
        <v>18.887428</v>
      </c>
      <c r="T67" s="169">
        <v>18.922471999999999</v>
      </c>
      <c r="U67" s="169">
        <v>18.956589000000001</v>
      </c>
      <c r="V67" s="169">
        <v>18.991724000000001</v>
      </c>
      <c r="W67" s="169">
        <v>19.024937000000001</v>
      </c>
      <c r="X67" s="169">
        <v>19.062462</v>
      </c>
      <c r="Y67" s="169">
        <v>19.095568</v>
      </c>
      <c r="Z67" s="169">
        <v>19.131703999999999</v>
      </c>
      <c r="AA67" s="169">
        <v>19.165882</v>
      </c>
      <c r="AB67" s="169">
        <v>19.203510000000001</v>
      </c>
      <c r="AC67" s="169">
        <v>19.238115000000001</v>
      </c>
      <c r="AD67" s="169">
        <v>19.273111</v>
      </c>
      <c r="AE67" s="169">
        <v>19.308672000000001</v>
      </c>
      <c r="AF67" s="169">
        <v>19.344358</v>
      </c>
      <c r="AG67" s="169">
        <v>19.379640999999999</v>
      </c>
      <c r="AH67" s="165">
        <v>2.5900000000000001E-4</v>
      </c>
      <c r="AJ67" s="226">
        <f t="shared" si="0"/>
        <v>0.98312479703293865</v>
      </c>
    </row>
    <row r="68" spans="1:36" ht="15" customHeight="1" x14ac:dyDescent="0.25">
      <c r="A68" s="38" t="s">
        <v>326</v>
      </c>
      <c r="B68" s="163" t="s">
        <v>327</v>
      </c>
      <c r="C68" s="169">
        <v>115.006958</v>
      </c>
      <c r="D68" s="169">
        <v>116.946556</v>
      </c>
      <c r="E68" s="169">
        <v>117.100723</v>
      </c>
      <c r="F68" s="169">
        <v>114.271271</v>
      </c>
      <c r="G68" s="169">
        <v>112.40735599999999</v>
      </c>
      <c r="H68" s="169">
        <v>112.29464</v>
      </c>
      <c r="I68" s="169">
        <v>112.024292</v>
      </c>
      <c r="J68" s="169">
        <v>111.98877</v>
      </c>
      <c r="K68" s="169">
        <v>112.605637</v>
      </c>
      <c r="L68" s="169">
        <v>112.358604</v>
      </c>
      <c r="M68" s="169">
        <v>111.93487500000001</v>
      </c>
      <c r="N68" s="169">
        <v>111.91806</v>
      </c>
      <c r="O68" s="169">
        <v>112.09845</v>
      </c>
      <c r="P68" s="169">
        <v>112.28511</v>
      </c>
      <c r="Q68" s="169">
        <v>112.474358</v>
      </c>
      <c r="R68" s="169">
        <v>112.663315</v>
      </c>
      <c r="S68" s="169">
        <v>112.861671</v>
      </c>
      <c r="T68" s="169">
        <v>113.06669599999999</v>
      </c>
      <c r="U68" s="169">
        <v>113.274101</v>
      </c>
      <c r="V68" s="169">
        <v>113.483513</v>
      </c>
      <c r="W68" s="169">
        <v>113.69461800000001</v>
      </c>
      <c r="X68" s="169">
        <v>113.90715</v>
      </c>
      <c r="Y68" s="169">
        <v>114.120789</v>
      </c>
      <c r="Z68" s="169">
        <v>114.335358</v>
      </c>
      <c r="AA68" s="169">
        <v>114.550583</v>
      </c>
      <c r="AB68" s="169">
        <v>114.766266</v>
      </c>
      <c r="AC68" s="169">
        <v>114.982162</v>
      </c>
      <c r="AD68" s="169">
        <v>115.198105</v>
      </c>
      <c r="AE68" s="169">
        <v>115.41390199999999</v>
      </c>
      <c r="AF68" s="169">
        <v>115.629471</v>
      </c>
      <c r="AG68" s="169">
        <v>115.844696</v>
      </c>
      <c r="AH68" s="165">
        <v>2.42E-4</v>
      </c>
      <c r="AJ68" s="226">
        <f t="shared" si="0"/>
        <v>0.9834146633612707</v>
      </c>
    </row>
    <row r="69" spans="1:36" ht="15" customHeight="1" x14ac:dyDescent="0.25">
      <c r="AJ69" s="226" t="e">
        <f t="shared" si="0"/>
        <v>#DIV/0!</v>
      </c>
    </row>
    <row r="70" spans="1:36" x14ac:dyDescent="0.25">
      <c r="A70" s="38" t="s">
        <v>328</v>
      </c>
      <c r="B70" s="162" t="s">
        <v>329</v>
      </c>
      <c r="C70" s="232">
        <v>123.856003</v>
      </c>
      <c r="D70" s="232">
        <v>155.154358</v>
      </c>
      <c r="E70" s="232">
        <v>177.72671500000001</v>
      </c>
      <c r="F70" s="232">
        <v>194.86828600000001</v>
      </c>
      <c r="G70" s="232">
        <v>207.31390400000001</v>
      </c>
      <c r="H70" s="232">
        <v>216.45732100000001</v>
      </c>
      <c r="I70" s="232">
        <v>222.95347599999999</v>
      </c>
      <c r="J70" s="232">
        <v>227.67343099999999</v>
      </c>
      <c r="K70" s="232">
        <v>230.44757100000001</v>
      </c>
      <c r="L70" s="232">
        <v>232.201752</v>
      </c>
      <c r="M70" s="232">
        <v>233.96052599999999</v>
      </c>
      <c r="N70" s="232">
        <v>234.55418399999999</v>
      </c>
      <c r="O70" s="232">
        <v>235.38012699999999</v>
      </c>
      <c r="P70" s="232">
        <v>235.63919100000001</v>
      </c>
      <c r="Q70" s="232">
        <v>235.674622</v>
      </c>
      <c r="R70" s="232">
        <v>235.55072000000001</v>
      </c>
      <c r="S70" s="232">
        <v>235.36729399999999</v>
      </c>
      <c r="T70" s="232">
        <v>235.01504499999999</v>
      </c>
      <c r="U70" s="232">
        <v>234.55238299999999</v>
      </c>
      <c r="V70" s="232">
        <v>233.79310599999999</v>
      </c>
      <c r="W70" s="232">
        <v>233.285324</v>
      </c>
      <c r="X70" s="232">
        <v>232.389038</v>
      </c>
      <c r="Y70" s="232">
        <v>231.38880900000001</v>
      </c>
      <c r="Z70" s="232">
        <v>230.32920799999999</v>
      </c>
      <c r="AA70" s="232">
        <v>229.15661600000001</v>
      </c>
      <c r="AB70" s="232">
        <v>227.80479399999999</v>
      </c>
      <c r="AC70" s="232">
        <v>226.656631</v>
      </c>
      <c r="AD70" s="232">
        <v>225.222824</v>
      </c>
      <c r="AE70" s="232">
        <v>223.706131</v>
      </c>
      <c r="AF70" s="232">
        <v>221.846283</v>
      </c>
      <c r="AG70" s="232">
        <v>220.191284</v>
      </c>
      <c r="AH70" s="167">
        <v>1.9363999999999999E-2</v>
      </c>
      <c r="AJ70" s="226">
        <f t="shared" si="0"/>
        <v>0.7982760174870499</v>
      </c>
    </row>
    <row r="71" spans="1:36" ht="15" customHeight="1" x14ac:dyDescent="0.25">
      <c r="A71" s="38" t="s">
        <v>330</v>
      </c>
      <c r="B71" s="163" t="s">
        <v>331</v>
      </c>
      <c r="C71" s="169">
        <v>66.486678999999995</v>
      </c>
      <c r="D71" s="169">
        <v>77.718436999999994</v>
      </c>
      <c r="E71" s="169">
        <v>85.199935999999994</v>
      </c>
      <c r="F71" s="169">
        <v>91.069991999999999</v>
      </c>
      <c r="G71" s="169">
        <v>95.046386999999996</v>
      </c>
      <c r="H71" s="169">
        <v>97.716431</v>
      </c>
      <c r="I71" s="169">
        <v>99.333472999999998</v>
      </c>
      <c r="J71" s="169">
        <v>100.371437</v>
      </c>
      <c r="K71" s="169">
        <v>100.31616200000001</v>
      </c>
      <c r="L71" s="169">
        <v>99.914444000000003</v>
      </c>
      <c r="M71" s="169">
        <v>100.05526</v>
      </c>
      <c r="N71" s="169">
        <v>99.457511999999994</v>
      </c>
      <c r="O71" s="169">
        <v>99.388762999999997</v>
      </c>
      <c r="P71" s="169">
        <v>99.054046999999997</v>
      </c>
      <c r="Q71" s="169">
        <v>98.745163000000005</v>
      </c>
      <c r="R71" s="169">
        <v>98.433646999999993</v>
      </c>
      <c r="S71" s="169">
        <v>98.199875000000006</v>
      </c>
      <c r="T71" s="169">
        <v>97.899985999999998</v>
      </c>
      <c r="U71" s="169">
        <v>97.569114999999996</v>
      </c>
      <c r="V71" s="169">
        <v>97.001960999999994</v>
      </c>
      <c r="W71" s="169">
        <v>96.744743</v>
      </c>
      <c r="X71" s="169">
        <v>96.138480999999999</v>
      </c>
      <c r="Y71" s="169">
        <v>95.467811999999995</v>
      </c>
      <c r="Z71" s="169">
        <v>94.778458000000001</v>
      </c>
      <c r="AA71" s="169">
        <v>94.020195000000001</v>
      </c>
      <c r="AB71" s="169">
        <v>93.132987999999997</v>
      </c>
      <c r="AC71" s="169">
        <v>92.529015000000001</v>
      </c>
      <c r="AD71" s="169">
        <v>91.735541999999995</v>
      </c>
      <c r="AE71" s="169">
        <v>91.026329000000004</v>
      </c>
      <c r="AF71" s="169">
        <v>90.296463000000003</v>
      </c>
      <c r="AG71" s="169">
        <v>89.721024</v>
      </c>
      <c r="AH71" s="165">
        <v>1.004E-2</v>
      </c>
      <c r="AJ71" s="226">
        <f t="shared" si="0"/>
        <v>0.85548142199514388</v>
      </c>
    </row>
    <row r="72" spans="1:36" ht="15" customHeight="1" x14ac:dyDescent="0.25">
      <c r="A72" s="38" t="s">
        <v>332</v>
      </c>
      <c r="B72" s="163" t="s">
        <v>2184</v>
      </c>
      <c r="C72" s="169">
        <v>8.2944370000000003</v>
      </c>
      <c r="D72" s="169">
        <v>9.7253760000000007</v>
      </c>
      <c r="E72" s="169">
        <v>10.687709999999999</v>
      </c>
      <c r="F72" s="169">
        <v>11.446012</v>
      </c>
      <c r="G72" s="169">
        <v>11.964333</v>
      </c>
      <c r="H72" s="169">
        <v>12.320256000000001</v>
      </c>
      <c r="I72" s="169">
        <v>12.542351</v>
      </c>
      <c r="J72" s="169">
        <v>12.690239</v>
      </c>
      <c r="K72" s="169">
        <v>12.700675</v>
      </c>
      <c r="L72" s="169">
        <v>12.665661</v>
      </c>
      <c r="M72" s="169">
        <v>12.703147</v>
      </c>
      <c r="N72" s="169">
        <v>12.643801</v>
      </c>
      <c r="O72" s="169">
        <v>12.653769</v>
      </c>
      <c r="P72" s="169">
        <v>12.627928000000001</v>
      </c>
      <c r="Q72" s="169">
        <v>12.605623</v>
      </c>
      <c r="R72" s="169">
        <v>12.582772</v>
      </c>
      <c r="S72" s="169">
        <v>12.569812000000001</v>
      </c>
      <c r="T72" s="169">
        <v>12.547598000000001</v>
      </c>
      <c r="U72" s="169">
        <v>12.521960999999999</v>
      </c>
      <c r="V72" s="169">
        <v>12.464967</v>
      </c>
      <c r="W72" s="169">
        <v>12.449455</v>
      </c>
      <c r="X72" s="169">
        <v>12.388074</v>
      </c>
      <c r="Y72" s="169">
        <v>12.318243000000001</v>
      </c>
      <c r="Z72" s="169">
        <v>12.245979</v>
      </c>
      <c r="AA72" s="169">
        <v>12.16428</v>
      </c>
      <c r="AB72" s="169">
        <v>12.064971999999999</v>
      </c>
      <c r="AC72" s="169">
        <v>12.003693</v>
      </c>
      <c r="AD72" s="169">
        <v>11.916428</v>
      </c>
      <c r="AE72" s="169">
        <v>11.840335</v>
      </c>
      <c r="AF72" s="169">
        <v>11.760712</v>
      </c>
      <c r="AG72" s="169">
        <v>11.701135000000001</v>
      </c>
      <c r="AH72" s="165">
        <v>1.1535999999999999E-2</v>
      </c>
      <c r="AJ72" s="226">
        <f t="shared" si="0"/>
        <v>0.85286543162958428</v>
      </c>
    </row>
    <row r="73" spans="1:36" ht="15" customHeight="1" x14ac:dyDescent="0.25">
      <c r="A73" s="38" t="s">
        <v>334</v>
      </c>
      <c r="B73" s="163" t="s">
        <v>2185</v>
      </c>
      <c r="C73" s="169">
        <v>4.3340000000000002E-3</v>
      </c>
      <c r="D73" s="169">
        <v>4.9249999999999997E-3</v>
      </c>
      <c r="E73" s="169">
        <v>5.2729999999999999E-3</v>
      </c>
      <c r="F73" s="169">
        <v>5.5490000000000001E-3</v>
      </c>
      <c r="G73" s="169">
        <v>5.7320000000000001E-3</v>
      </c>
      <c r="H73" s="169">
        <v>5.8450000000000004E-3</v>
      </c>
      <c r="I73" s="169">
        <v>5.9090000000000002E-3</v>
      </c>
      <c r="J73" s="169">
        <v>5.9420000000000002E-3</v>
      </c>
      <c r="K73" s="169">
        <v>5.9189999999999998E-3</v>
      </c>
      <c r="L73" s="169">
        <v>5.8770000000000003E-3</v>
      </c>
      <c r="M73" s="169">
        <v>5.8560000000000001E-3</v>
      </c>
      <c r="N73" s="169">
        <v>5.7990000000000003E-3</v>
      </c>
      <c r="O73" s="169">
        <v>5.7660000000000003E-3</v>
      </c>
      <c r="P73" s="169">
        <v>5.7190000000000001E-3</v>
      </c>
      <c r="Q73" s="169">
        <v>5.6740000000000002E-3</v>
      </c>
      <c r="R73" s="169">
        <v>5.6290000000000003E-3</v>
      </c>
      <c r="S73" s="169">
        <v>5.5909999999999996E-3</v>
      </c>
      <c r="T73" s="169">
        <v>5.5510000000000004E-3</v>
      </c>
      <c r="U73" s="169">
        <v>5.5079999999999999E-3</v>
      </c>
      <c r="V73" s="169">
        <v>5.4520000000000002E-3</v>
      </c>
      <c r="W73" s="169">
        <v>5.4070000000000003E-3</v>
      </c>
      <c r="X73" s="169">
        <v>5.3449999999999999E-3</v>
      </c>
      <c r="Y73" s="169">
        <v>5.28E-3</v>
      </c>
      <c r="Z73" s="169">
        <v>5.2129999999999998E-3</v>
      </c>
      <c r="AA73" s="169">
        <v>5.1440000000000001E-3</v>
      </c>
      <c r="AB73" s="169">
        <v>5.0699999999999999E-3</v>
      </c>
      <c r="AC73" s="169">
        <v>5.0080000000000003E-3</v>
      </c>
      <c r="AD73" s="169">
        <v>4.9389999999999998E-3</v>
      </c>
      <c r="AE73" s="169">
        <v>4.8719999999999996E-3</v>
      </c>
      <c r="AF73" s="169">
        <v>4.8069999999999996E-3</v>
      </c>
      <c r="AG73" s="169">
        <v>4.7499999999999999E-3</v>
      </c>
      <c r="AH73" s="165">
        <v>3.0599999999999998E-3</v>
      </c>
      <c r="AJ73" s="226">
        <f t="shared" si="0"/>
        <v>0.88000000000000012</v>
      </c>
    </row>
    <row r="74" spans="1:36" ht="15" customHeight="1" x14ac:dyDescent="0.25">
      <c r="A74" s="38" t="s">
        <v>336</v>
      </c>
      <c r="B74" s="163" t="s">
        <v>2186</v>
      </c>
      <c r="C74" s="169">
        <v>39.715091999999999</v>
      </c>
      <c r="D74" s="169">
        <v>46.100143000000003</v>
      </c>
      <c r="E74" s="169">
        <v>50.315219999999997</v>
      </c>
      <c r="F74" s="169">
        <v>53.585537000000002</v>
      </c>
      <c r="G74" s="169">
        <v>55.751953</v>
      </c>
      <c r="H74" s="169">
        <v>57.185661000000003</v>
      </c>
      <c r="I74" s="169">
        <v>58.014899999999997</v>
      </c>
      <c r="J74" s="169">
        <v>58.511208000000003</v>
      </c>
      <c r="K74" s="169">
        <v>58.418255000000002</v>
      </c>
      <c r="L74" s="169">
        <v>58.114413999999996</v>
      </c>
      <c r="M74" s="169">
        <v>58.133465000000001</v>
      </c>
      <c r="N74" s="169">
        <v>57.721634000000002</v>
      </c>
      <c r="O74" s="169">
        <v>57.619835000000002</v>
      </c>
      <c r="P74" s="169">
        <v>57.352108000000001</v>
      </c>
      <c r="Q74" s="169">
        <v>57.092457000000003</v>
      </c>
      <c r="R74" s="169">
        <v>56.816422000000003</v>
      </c>
      <c r="S74" s="169">
        <v>56.567303000000003</v>
      </c>
      <c r="T74" s="169">
        <v>56.264876999999998</v>
      </c>
      <c r="U74" s="169">
        <v>55.934680999999998</v>
      </c>
      <c r="V74" s="169">
        <v>55.449944000000002</v>
      </c>
      <c r="W74" s="169">
        <v>55.126690000000004</v>
      </c>
      <c r="X74" s="169">
        <v>54.581589000000001</v>
      </c>
      <c r="Y74" s="169">
        <v>53.975166000000002</v>
      </c>
      <c r="Z74" s="169">
        <v>53.326363000000001</v>
      </c>
      <c r="AA74" s="169">
        <v>52.594073999999999</v>
      </c>
      <c r="AB74" s="169">
        <v>51.730018999999999</v>
      </c>
      <c r="AC74" s="169">
        <v>50.950572999999999</v>
      </c>
      <c r="AD74" s="169">
        <v>49.952086999999999</v>
      </c>
      <c r="AE74" s="169">
        <v>48.82629</v>
      </c>
      <c r="AF74" s="169">
        <v>47.353676</v>
      </c>
      <c r="AG74" s="169">
        <v>46.013267999999997</v>
      </c>
      <c r="AH74" s="165">
        <v>4.9189999999999998E-3</v>
      </c>
      <c r="AJ74" s="226">
        <f t="shared" si="0"/>
        <v>0.86149606954581459</v>
      </c>
    </row>
    <row r="75" spans="1:36" ht="15" customHeight="1" x14ac:dyDescent="0.25">
      <c r="A75" s="38" t="s">
        <v>338</v>
      </c>
      <c r="B75" s="163" t="s">
        <v>2187</v>
      </c>
      <c r="C75" s="169">
        <v>17.251991</v>
      </c>
      <c r="D75" s="169">
        <v>20.413792000000001</v>
      </c>
      <c r="E75" s="169">
        <v>22.529900000000001</v>
      </c>
      <c r="F75" s="169">
        <v>24.209136999999998</v>
      </c>
      <c r="G75" s="169">
        <v>25.371696</v>
      </c>
      <c r="H75" s="169">
        <v>26.144687999999999</v>
      </c>
      <c r="I75" s="169">
        <v>26.620799999999999</v>
      </c>
      <c r="J75" s="169">
        <v>26.932896</v>
      </c>
      <c r="K75" s="169">
        <v>26.900725999999999</v>
      </c>
      <c r="L75" s="169">
        <v>26.781798999999999</v>
      </c>
      <c r="M75" s="169">
        <v>26.790554</v>
      </c>
      <c r="N75" s="169">
        <v>26.601589000000001</v>
      </c>
      <c r="O75" s="169">
        <v>26.541691</v>
      </c>
      <c r="P75" s="169">
        <v>26.417266999999999</v>
      </c>
      <c r="Q75" s="169">
        <v>26.29776</v>
      </c>
      <c r="R75" s="169">
        <v>26.182413</v>
      </c>
      <c r="S75" s="169">
        <v>26.093631999999999</v>
      </c>
      <c r="T75" s="169">
        <v>25.990044000000001</v>
      </c>
      <c r="U75" s="169">
        <v>25.872814000000002</v>
      </c>
      <c r="V75" s="169">
        <v>25.696041000000001</v>
      </c>
      <c r="W75" s="169">
        <v>25.594916999999999</v>
      </c>
      <c r="X75" s="169">
        <v>25.401630000000001</v>
      </c>
      <c r="Y75" s="169">
        <v>25.188416</v>
      </c>
      <c r="Z75" s="169">
        <v>24.967963999999998</v>
      </c>
      <c r="AA75" s="169">
        <v>24.731241000000001</v>
      </c>
      <c r="AB75" s="169">
        <v>24.464855</v>
      </c>
      <c r="AC75" s="169">
        <v>24.268253000000001</v>
      </c>
      <c r="AD75" s="169">
        <v>24.026084999999998</v>
      </c>
      <c r="AE75" s="169">
        <v>23.802935000000002</v>
      </c>
      <c r="AF75" s="169">
        <v>23.576381999999999</v>
      </c>
      <c r="AG75" s="169">
        <v>23.390915</v>
      </c>
      <c r="AH75" s="165">
        <v>1.0199E-2</v>
      </c>
      <c r="AJ75" s="226">
        <f t="shared" si="0"/>
        <v>0.84511446966834969</v>
      </c>
    </row>
    <row r="76" spans="1:36" ht="15" customHeight="1" x14ac:dyDescent="0.25">
      <c r="A76" s="38" t="s">
        <v>340</v>
      </c>
      <c r="B76" s="163" t="s">
        <v>58</v>
      </c>
      <c r="C76" s="169">
        <v>0.86227699999999996</v>
      </c>
      <c r="D76" s="169">
        <v>1.0300750000000001</v>
      </c>
      <c r="E76" s="169">
        <v>1.1456470000000001</v>
      </c>
      <c r="F76" s="169">
        <v>1.2380690000000001</v>
      </c>
      <c r="G76" s="169">
        <v>1.303007</v>
      </c>
      <c r="H76" s="169">
        <v>1.3502719999999999</v>
      </c>
      <c r="I76" s="169">
        <v>1.381985</v>
      </c>
      <c r="J76" s="169">
        <v>1.404825</v>
      </c>
      <c r="K76" s="169">
        <v>1.411664</v>
      </c>
      <c r="L76" s="169">
        <v>1.4127559999999999</v>
      </c>
      <c r="M76" s="169">
        <v>1.4232830000000001</v>
      </c>
      <c r="N76" s="169">
        <v>1.420928</v>
      </c>
      <c r="O76" s="169">
        <v>1.427392</v>
      </c>
      <c r="P76" s="169">
        <v>1.428714</v>
      </c>
      <c r="Q76" s="169">
        <v>1.43042</v>
      </c>
      <c r="R76" s="169">
        <v>1.4320710000000001</v>
      </c>
      <c r="S76" s="169">
        <v>1.435149</v>
      </c>
      <c r="T76" s="169">
        <v>1.4369190000000001</v>
      </c>
      <c r="U76" s="169">
        <v>1.4383889999999999</v>
      </c>
      <c r="V76" s="169">
        <v>1.435546</v>
      </c>
      <c r="W76" s="169">
        <v>1.4382349999999999</v>
      </c>
      <c r="X76" s="169">
        <v>1.4351879999999999</v>
      </c>
      <c r="Y76" s="169">
        <v>1.430968</v>
      </c>
      <c r="Z76" s="169">
        <v>1.4263680000000001</v>
      </c>
      <c r="AA76" s="169">
        <v>1.4204330000000001</v>
      </c>
      <c r="AB76" s="169">
        <v>1.4121159999999999</v>
      </c>
      <c r="AC76" s="169">
        <v>1.409006</v>
      </c>
      <c r="AD76" s="169">
        <v>1.402237</v>
      </c>
      <c r="AE76" s="169">
        <v>1.396865</v>
      </c>
      <c r="AF76" s="169">
        <v>1.3906849999999999</v>
      </c>
      <c r="AG76" s="169">
        <v>1.3869629999999999</v>
      </c>
      <c r="AH76" s="165">
        <v>1.5969000000000001E-2</v>
      </c>
      <c r="AJ76" s="226">
        <f t="shared" si="0"/>
        <v>0.83710118195277028</v>
      </c>
    </row>
    <row r="77" spans="1:36" ht="15" customHeight="1" x14ac:dyDescent="0.25">
      <c r="A77" s="38" t="s">
        <v>341</v>
      </c>
      <c r="B77" s="163" t="s">
        <v>2188</v>
      </c>
      <c r="C77" s="169">
        <v>0.34800700000000001</v>
      </c>
      <c r="D77" s="169">
        <v>0.43123899999999998</v>
      </c>
      <c r="E77" s="169">
        <v>0.50166999999999995</v>
      </c>
      <c r="F77" s="169">
        <v>0.569878</v>
      </c>
      <c r="G77" s="169">
        <v>0.63292499999999996</v>
      </c>
      <c r="H77" s="169">
        <v>0.692361</v>
      </c>
      <c r="I77" s="169">
        <v>0.74979899999999999</v>
      </c>
      <c r="J77" s="169">
        <v>0.80834700000000004</v>
      </c>
      <c r="K77" s="169">
        <v>0.86099300000000001</v>
      </c>
      <c r="L77" s="169">
        <v>0.91611100000000001</v>
      </c>
      <c r="M77" s="169">
        <v>0.98113300000000003</v>
      </c>
      <c r="N77" s="169">
        <v>1.0460929999999999</v>
      </c>
      <c r="O77" s="169">
        <v>1.1227100000000001</v>
      </c>
      <c r="P77" s="169">
        <v>1.20482</v>
      </c>
      <c r="Q77" s="169">
        <v>1.2958270000000001</v>
      </c>
      <c r="R77" s="169">
        <v>1.3970480000000001</v>
      </c>
      <c r="S77" s="169">
        <v>1.5111669999999999</v>
      </c>
      <c r="T77" s="169">
        <v>1.6378630000000001</v>
      </c>
      <c r="U77" s="169">
        <v>1.77874</v>
      </c>
      <c r="V77" s="169">
        <v>1.9331210000000001</v>
      </c>
      <c r="W77" s="169">
        <v>2.1132499999999999</v>
      </c>
      <c r="X77" s="169">
        <v>2.3100040000000002</v>
      </c>
      <c r="Y77" s="169">
        <v>2.5332659999999998</v>
      </c>
      <c r="Z77" s="169">
        <v>2.7902719999999999</v>
      </c>
      <c r="AA77" s="169">
        <v>3.0889150000000001</v>
      </c>
      <c r="AB77" s="169">
        <v>3.4400369999999998</v>
      </c>
      <c r="AC77" s="169">
        <v>3.8767309999999999</v>
      </c>
      <c r="AD77" s="169">
        <v>4.4182069999999998</v>
      </c>
      <c r="AE77" s="169">
        <v>5.1396379999999997</v>
      </c>
      <c r="AF77" s="169">
        <v>6.1949959999999997</v>
      </c>
      <c r="AG77" s="169">
        <v>7.208939</v>
      </c>
      <c r="AH77" s="165">
        <v>0.106308</v>
      </c>
      <c r="AJ77" s="226">
        <f t="shared" si="0"/>
        <v>0.80699333780108018</v>
      </c>
    </row>
    <row r="78" spans="1:36" ht="15" customHeight="1" x14ac:dyDescent="0.25">
      <c r="A78" s="38" t="s">
        <v>343</v>
      </c>
      <c r="B78" s="163" t="s">
        <v>2189</v>
      </c>
      <c r="C78" s="169">
        <v>1.0541999999999999E-2</v>
      </c>
      <c r="D78" s="169">
        <v>1.289E-2</v>
      </c>
      <c r="E78" s="169">
        <v>1.4517E-2</v>
      </c>
      <c r="F78" s="169">
        <v>1.5817999999999999E-2</v>
      </c>
      <c r="G78" s="169">
        <v>1.6737999999999999E-2</v>
      </c>
      <c r="H78" s="169">
        <v>1.7350000000000001E-2</v>
      </c>
      <c r="I78" s="169">
        <v>1.7728000000000001E-2</v>
      </c>
      <c r="J78" s="169">
        <v>1.7975999999999999E-2</v>
      </c>
      <c r="K78" s="169">
        <v>1.7930999999999999E-2</v>
      </c>
      <c r="L78" s="169">
        <v>1.7826999999999999E-2</v>
      </c>
      <c r="M78" s="169">
        <v>1.7812000000000001E-2</v>
      </c>
      <c r="N78" s="169">
        <v>1.7666000000000001E-2</v>
      </c>
      <c r="O78" s="169">
        <v>1.7603000000000001E-2</v>
      </c>
      <c r="P78" s="169">
        <v>1.7496999999999999E-2</v>
      </c>
      <c r="Q78" s="169">
        <v>1.7394E-2</v>
      </c>
      <c r="R78" s="169">
        <v>1.7295000000000001E-2</v>
      </c>
      <c r="S78" s="169">
        <v>1.7215000000000001E-2</v>
      </c>
      <c r="T78" s="169">
        <v>1.7125999999999999E-2</v>
      </c>
      <c r="U78" s="169">
        <v>1.7024999999999998E-2</v>
      </c>
      <c r="V78" s="169">
        <v>1.6885000000000001E-2</v>
      </c>
      <c r="W78" s="169">
        <v>1.6792999999999999E-2</v>
      </c>
      <c r="X78" s="169">
        <v>1.6638E-2</v>
      </c>
      <c r="Y78" s="169">
        <v>1.6469000000000001E-2</v>
      </c>
      <c r="Z78" s="169">
        <v>1.6296000000000001E-2</v>
      </c>
      <c r="AA78" s="169">
        <v>1.6112000000000001E-2</v>
      </c>
      <c r="AB78" s="169">
        <v>1.5911000000000002E-2</v>
      </c>
      <c r="AC78" s="169">
        <v>1.5751999999999999E-2</v>
      </c>
      <c r="AD78" s="169">
        <v>1.5566E-2</v>
      </c>
      <c r="AE78" s="169">
        <v>1.5389999999999999E-2</v>
      </c>
      <c r="AF78" s="169">
        <v>1.5214E-2</v>
      </c>
      <c r="AG78" s="169">
        <v>1.5063E-2</v>
      </c>
      <c r="AH78" s="165">
        <v>1.1967999999999999E-2</v>
      </c>
      <c r="AJ78" s="226">
        <f t="shared" si="0"/>
        <v>0.81784328937160577</v>
      </c>
    </row>
    <row r="79" spans="1:36" ht="15" customHeight="1" x14ac:dyDescent="0.25">
      <c r="A79" s="38" t="s">
        <v>345</v>
      </c>
      <c r="B79" s="163" t="s">
        <v>346</v>
      </c>
      <c r="C79" s="169">
        <v>21.389296000000002</v>
      </c>
      <c r="D79" s="169">
        <v>24.819659999999999</v>
      </c>
      <c r="E79" s="169">
        <v>27.508773999999999</v>
      </c>
      <c r="F79" s="169">
        <v>29.615561</v>
      </c>
      <c r="G79" s="169">
        <v>31.272079000000002</v>
      </c>
      <c r="H79" s="169">
        <v>32.583652000000001</v>
      </c>
      <c r="I79" s="169">
        <v>33.638534999999997</v>
      </c>
      <c r="J79" s="169">
        <v>34.496861000000003</v>
      </c>
      <c r="K79" s="169">
        <v>35.201259999999998</v>
      </c>
      <c r="L79" s="169">
        <v>35.791018999999999</v>
      </c>
      <c r="M79" s="169">
        <v>36.299830999999998</v>
      </c>
      <c r="N79" s="169">
        <v>36.746929000000002</v>
      </c>
      <c r="O79" s="169">
        <v>37.142226999999998</v>
      </c>
      <c r="P79" s="169">
        <v>37.503906000000001</v>
      </c>
      <c r="Q79" s="169">
        <v>37.841701999999998</v>
      </c>
      <c r="R79" s="169">
        <v>38.154102000000002</v>
      </c>
      <c r="S79" s="169">
        <v>38.444060999999998</v>
      </c>
      <c r="T79" s="169">
        <v>38.717219999999998</v>
      </c>
      <c r="U79" s="169">
        <v>38.979033999999999</v>
      </c>
      <c r="V79" s="169">
        <v>39.231392</v>
      </c>
      <c r="W79" s="169">
        <v>39.476275999999999</v>
      </c>
      <c r="X79" s="169">
        <v>39.713692000000002</v>
      </c>
      <c r="Y79" s="169">
        <v>39.946350000000002</v>
      </c>
      <c r="Z79" s="169">
        <v>40.174610000000001</v>
      </c>
      <c r="AA79" s="169">
        <v>40.397311999999999</v>
      </c>
      <c r="AB79" s="169">
        <v>40.614189000000003</v>
      </c>
      <c r="AC79" s="169">
        <v>40.826667999999998</v>
      </c>
      <c r="AD79" s="169">
        <v>41.035671000000001</v>
      </c>
      <c r="AE79" s="169">
        <v>41.243774000000002</v>
      </c>
      <c r="AF79" s="169">
        <v>41.450133999999998</v>
      </c>
      <c r="AG79" s="169">
        <v>41.654305000000001</v>
      </c>
      <c r="AH79" s="165">
        <v>2.2466E-2</v>
      </c>
      <c r="AJ79" s="226">
        <f t="shared" si="0"/>
        <v>0.8617884370696457</v>
      </c>
    </row>
    <row r="80" spans="1:36" ht="15" customHeight="1" x14ac:dyDescent="0.25">
      <c r="A80" s="38" t="s">
        <v>347</v>
      </c>
      <c r="B80" s="163" t="s">
        <v>2184</v>
      </c>
      <c r="C80" s="169">
        <v>0</v>
      </c>
      <c r="D80" s="169">
        <v>0</v>
      </c>
      <c r="E80" s="169">
        <v>0</v>
      </c>
      <c r="F80" s="169">
        <v>0</v>
      </c>
      <c r="G80" s="169">
        <v>0</v>
      </c>
      <c r="H80" s="169">
        <v>0</v>
      </c>
      <c r="I80" s="169">
        <v>0</v>
      </c>
      <c r="J80" s="169">
        <v>0</v>
      </c>
      <c r="K80" s="169">
        <v>0</v>
      </c>
      <c r="L80" s="169">
        <v>0</v>
      </c>
      <c r="M80" s="169">
        <v>0</v>
      </c>
      <c r="N80" s="169">
        <v>0</v>
      </c>
      <c r="O80" s="169">
        <v>0</v>
      </c>
      <c r="P80" s="169">
        <v>0</v>
      </c>
      <c r="Q80" s="169">
        <v>0</v>
      </c>
      <c r="R80" s="169">
        <v>0</v>
      </c>
      <c r="S80" s="169">
        <v>0</v>
      </c>
      <c r="T80" s="169">
        <v>0</v>
      </c>
      <c r="U80" s="169">
        <v>0</v>
      </c>
      <c r="V80" s="169">
        <v>0</v>
      </c>
      <c r="W80" s="169">
        <v>0</v>
      </c>
      <c r="X80" s="169">
        <v>0</v>
      </c>
      <c r="Y80" s="169">
        <v>0</v>
      </c>
      <c r="Z80" s="169">
        <v>0</v>
      </c>
      <c r="AA80" s="169">
        <v>0</v>
      </c>
      <c r="AB80" s="169">
        <v>0</v>
      </c>
      <c r="AC80" s="169">
        <v>0</v>
      </c>
      <c r="AD80" s="169">
        <v>0</v>
      </c>
      <c r="AE80" s="169">
        <v>0</v>
      </c>
      <c r="AF80" s="169">
        <v>0</v>
      </c>
      <c r="AG80" s="169">
        <v>0</v>
      </c>
      <c r="AH80" s="165" t="s">
        <v>2017</v>
      </c>
      <c r="AJ80" s="226" t="e">
        <f t="shared" si="0"/>
        <v>#DIV/0!</v>
      </c>
    </row>
    <row r="81" spans="1:36" ht="15" customHeight="1" x14ac:dyDescent="0.25">
      <c r="A81" s="38" t="s">
        <v>348</v>
      </c>
      <c r="B81" s="163" t="s">
        <v>2185</v>
      </c>
      <c r="C81" s="169">
        <v>0</v>
      </c>
      <c r="D81" s="169">
        <v>0</v>
      </c>
      <c r="E81" s="169">
        <v>0</v>
      </c>
      <c r="F81" s="169">
        <v>0</v>
      </c>
      <c r="G81" s="169">
        <v>0</v>
      </c>
      <c r="H81" s="169">
        <v>0</v>
      </c>
      <c r="I81" s="169">
        <v>0</v>
      </c>
      <c r="J81" s="169">
        <v>0</v>
      </c>
      <c r="K81" s="169">
        <v>0</v>
      </c>
      <c r="L81" s="169">
        <v>0</v>
      </c>
      <c r="M81" s="169">
        <v>0</v>
      </c>
      <c r="N81" s="169">
        <v>0</v>
      </c>
      <c r="O81" s="169">
        <v>0</v>
      </c>
      <c r="P81" s="169">
        <v>0</v>
      </c>
      <c r="Q81" s="169">
        <v>0</v>
      </c>
      <c r="R81" s="169">
        <v>0</v>
      </c>
      <c r="S81" s="169">
        <v>0</v>
      </c>
      <c r="T81" s="169">
        <v>0</v>
      </c>
      <c r="U81" s="169">
        <v>0</v>
      </c>
      <c r="V81" s="169">
        <v>0</v>
      </c>
      <c r="W81" s="169">
        <v>0</v>
      </c>
      <c r="X81" s="169">
        <v>0</v>
      </c>
      <c r="Y81" s="169">
        <v>0</v>
      </c>
      <c r="Z81" s="169">
        <v>0</v>
      </c>
      <c r="AA81" s="169">
        <v>0</v>
      </c>
      <c r="AB81" s="169">
        <v>0</v>
      </c>
      <c r="AC81" s="169">
        <v>0</v>
      </c>
      <c r="AD81" s="169">
        <v>0</v>
      </c>
      <c r="AE81" s="169">
        <v>0</v>
      </c>
      <c r="AF81" s="169">
        <v>0</v>
      </c>
      <c r="AG81" s="169">
        <v>0</v>
      </c>
      <c r="AH81" s="165" t="s">
        <v>2017</v>
      </c>
      <c r="AJ81" s="226" t="e">
        <f t="shared" ref="AJ81:AJ144" si="1">C81/D81</f>
        <v>#DIV/0!</v>
      </c>
    </row>
    <row r="82" spans="1:36" ht="15" customHeight="1" x14ac:dyDescent="0.25">
      <c r="A82" s="38" t="s">
        <v>349</v>
      </c>
      <c r="B82" s="163" t="s">
        <v>2186</v>
      </c>
      <c r="C82" s="169">
        <v>21.389296000000002</v>
      </c>
      <c r="D82" s="169">
        <v>24.819659999999999</v>
      </c>
      <c r="E82" s="169">
        <v>27.508773999999999</v>
      </c>
      <c r="F82" s="169">
        <v>29.615561</v>
      </c>
      <c r="G82" s="169">
        <v>31.272079000000002</v>
      </c>
      <c r="H82" s="169">
        <v>32.583652000000001</v>
      </c>
      <c r="I82" s="169">
        <v>33.638534999999997</v>
      </c>
      <c r="J82" s="169">
        <v>34.496861000000003</v>
      </c>
      <c r="K82" s="169">
        <v>35.201259999999998</v>
      </c>
      <c r="L82" s="169">
        <v>35.791018999999999</v>
      </c>
      <c r="M82" s="169">
        <v>36.299830999999998</v>
      </c>
      <c r="N82" s="169">
        <v>36.746929000000002</v>
      </c>
      <c r="O82" s="169">
        <v>37.142226999999998</v>
      </c>
      <c r="P82" s="169">
        <v>37.503906000000001</v>
      </c>
      <c r="Q82" s="169">
        <v>37.841701999999998</v>
      </c>
      <c r="R82" s="169">
        <v>38.154102000000002</v>
      </c>
      <c r="S82" s="169">
        <v>38.444060999999998</v>
      </c>
      <c r="T82" s="169">
        <v>38.717219999999998</v>
      </c>
      <c r="U82" s="169">
        <v>38.979033999999999</v>
      </c>
      <c r="V82" s="169">
        <v>39.231392</v>
      </c>
      <c r="W82" s="169">
        <v>39.476275999999999</v>
      </c>
      <c r="X82" s="169">
        <v>39.713692000000002</v>
      </c>
      <c r="Y82" s="169">
        <v>39.946350000000002</v>
      </c>
      <c r="Z82" s="169">
        <v>40.174610000000001</v>
      </c>
      <c r="AA82" s="169">
        <v>40.397311999999999</v>
      </c>
      <c r="AB82" s="169">
        <v>40.614189000000003</v>
      </c>
      <c r="AC82" s="169">
        <v>40.826667999999998</v>
      </c>
      <c r="AD82" s="169">
        <v>41.035671000000001</v>
      </c>
      <c r="AE82" s="169">
        <v>41.243774000000002</v>
      </c>
      <c r="AF82" s="169">
        <v>41.450133999999998</v>
      </c>
      <c r="AG82" s="169">
        <v>41.654305000000001</v>
      </c>
      <c r="AH82" s="165">
        <v>2.2466E-2</v>
      </c>
      <c r="AJ82" s="226">
        <f t="shared" si="1"/>
        <v>0.8617884370696457</v>
      </c>
    </row>
    <row r="83" spans="1:36" ht="15" customHeight="1" x14ac:dyDescent="0.25">
      <c r="A83" s="38" t="s">
        <v>350</v>
      </c>
      <c r="B83" s="163" t="s">
        <v>2187</v>
      </c>
      <c r="C83" s="169">
        <v>0</v>
      </c>
      <c r="D83" s="169">
        <v>0</v>
      </c>
      <c r="E83" s="169">
        <v>0</v>
      </c>
      <c r="F83" s="169">
        <v>0</v>
      </c>
      <c r="G83" s="169">
        <v>0</v>
      </c>
      <c r="H83" s="169">
        <v>0</v>
      </c>
      <c r="I83" s="169">
        <v>0</v>
      </c>
      <c r="J83" s="169">
        <v>0</v>
      </c>
      <c r="K83" s="169">
        <v>0</v>
      </c>
      <c r="L83" s="169">
        <v>0</v>
      </c>
      <c r="M83" s="169">
        <v>0</v>
      </c>
      <c r="N83" s="169">
        <v>0</v>
      </c>
      <c r="O83" s="169">
        <v>0</v>
      </c>
      <c r="P83" s="169">
        <v>0</v>
      </c>
      <c r="Q83" s="169">
        <v>0</v>
      </c>
      <c r="R83" s="169">
        <v>0</v>
      </c>
      <c r="S83" s="169">
        <v>0</v>
      </c>
      <c r="T83" s="169">
        <v>0</v>
      </c>
      <c r="U83" s="169">
        <v>0</v>
      </c>
      <c r="V83" s="169">
        <v>0</v>
      </c>
      <c r="W83" s="169">
        <v>0</v>
      </c>
      <c r="X83" s="169">
        <v>0</v>
      </c>
      <c r="Y83" s="169">
        <v>0</v>
      </c>
      <c r="Z83" s="169">
        <v>0</v>
      </c>
      <c r="AA83" s="169">
        <v>0</v>
      </c>
      <c r="AB83" s="169">
        <v>0</v>
      </c>
      <c r="AC83" s="169">
        <v>0</v>
      </c>
      <c r="AD83" s="169">
        <v>0</v>
      </c>
      <c r="AE83" s="169">
        <v>0</v>
      </c>
      <c r="AF83" s="169">
        <v>0</v>
      </c>
      <c r="AG83" s="169">
        <v>0</v>
      </c>
      <c r="AH83" s="165" t="s">
        <v>2017</v>
      </c>
      <c r="AJ83" s="226" t="e">
        <f t="shared" si="1"/>
        <v>#DIV/0!</v>
      </c>
    </row>
    <row r="84" spans="1:36" ht="15" customHeight="1" x14ac:dyDescent="0.25">
      <c r="A84" s="38" t="s">
        <v>351</v>
      </c>
      <c r="B84" s="163" t="s">
        <v>58</v>
      </c>
      <c r="C84" s="169">
        <v>0</v>
      </c>
      <c r="D84" s="169">
        <v>0</v>
      </c>
      <c r="E84" s="169">
        <v>0</v>
      </c>
      <c r="F84" s="169">
        <v>0</v>
      </c>
      <c r="G84" s="169">
        <v>0</v>
      </c>
      <c r="H84" s="169">
        <v>0</v>
      </c>
      <c r="I84" s="169">
        <v>0</v>
      </c>
      <c r="J84" s="169">
        <v>0</v>
      </c>
      <c r="K84" s="169">
        <v>0</v>
      </c>
      <c r="L84" s="169">
        <v>0</v>
      </c>
      <c r="M84" s="169">
        <v>0</v>
      </c>
      <c r="N84" s="169">
        <v>0</v>
      </c>
      <c r="O84" s="169">
        <v>0</v>
      </c>
      <c r="P84" s="169">
        <v>0</v>
      </c>
      <c r="Q84" s="169">
        <v>0</v>
      </c>
      <c r="R84" s="169">
        <v>0</v>
      </c>
      <c r="S84" s="169">
        <v>0</v>
      </c>
      <c r="T84" s="169">
        <v>0</v>
      </c>
      <c r="U84" s="169">
        <v>0</v>
      </c>
      <c r="V84" s="169">
        <v>0</v>
      </c>
      <c r="W84" s="169">
        <v>0</v>
      </c>
      <c r="X84" s="169">
        <v>0</v>
      </c>
      <c r="Y84" s="169">
        <v>0</v>
      </c>
      <c r="Z84" s="169">
        <v>0</v>
      </c>
      <c r="AA84" s="169">
        <v>0</v>
      </c>
      <c r="AB84" s="169">
        <v>0</v>
      </c>
      <c r="AC84" s="169">
        <v>0</v>
      </c>
      <c r="AD84" s="169">
        <v>0</v>
      </c>
      <c r="AE84" s="169">
        <v>0</v>
      </c>
      <c r="AF84" s="169">
        <v>0</v>
      </c>
      <c r="AG84" s="169">
        <v>0</v>
      </c>
      <c r="AH84" s="165" t="s">
        <v>2017</v>
      </c>
      <c r="AJ84" s="226" t="e">
        <f t="shared" si="1"/>
        <v>#DIV/0!</v>
      </c>
    </row>
    <row r="85" spans="1:36" ht="15" customHeight="1" x14ac:dyDescent="0.25">
      <c r="A85" s="38" t="s">
        <v>352</v>
      </c>
      <c r="B85" s="163" t="s">
        <v>2188</v>
      </c>
      <c r="C85" s="169">
        <v>0</v>
      </c>
      <c r="D85" s="169">
        <v>0</v>
      </c>
      <c r="E85" s="169">
        <v>0</v>
      </c>
      <c r="F85" s="169">
        <v>0</v>
      </c>
      <c r="G85" s="169">
        <v>0</v>
      </c>
      <c r="H85" s="169">
        <v>0</v>
      </c>
      <c r="I85" s="169">
        <v>0</v>
      </c>
      <c r="J85" s="169">
        <v>0</v>
      </c>
      <c r="K85" s="169">
        <v>0</v>
      </c>
      <c r="L85" s="169">
        <v>0</v>
      </c>
      <c r="M85" s="169">
        <v>0</v>
      </c>
      <c r="N85" s="169">
        <v>0</v>
      </c>
      <c r="O85" s="169">
        <v>0</v>
      </c>
      <c r="P85" s="169">
        <v>0</v>
      </c>
      <c r="Q85" s="169">
        <v>0</v>
      </c>
      <c r="R85" s="169">
        <v>0</v>
      </c>
      <c r="S85" s="169">
        <v>0</v>
      </c>
      <c r="T85" s="169">
        <v>0</v>
      </c>
      <c r="U85" s="169">
        <v>0</v>
      </c>
      <c r="V85" s="169">
        <v>0</v>
      </c>
      <c r="W85" s="169">
        <v>0</v>
      </c>
      <c r="X85" s="169">
        <v>0</v>
      </c>
      <c r="Y85" s="169">
        <v>0</v>
      </c>
      <c r="Z85" s="169">
        <v>0</v>
      </c>
      <c r="AA85" s="169">
        <v>0</v>
      </c>
      <c r="AB85" s="169">
        <v>0</v>
      </c>
      <c r="AC85" s="169">
        <v>0</v>
      </c>
      <c r="AD85" s="169">
        <v>0</v>
      </c>
      <c r="AE85" s="169">
        <v>0</v>
      </c>
      <c r="AF85" s="169">
        <v>0</v>
      </c>
      <c r="AG85" s="169">
        <v>0</v>
      </c>
      <c r="AH85" s="165" t="s">
        <v>2017</v>
      </c>
      <c r="AJ85" s="226" t="e">
        <f t="shared" si="1"/>
        <v>#DIV/0!</v>
      </c>
    </row>
    <row r="86" spans="1:36" ht="15" customHeight="1" x14ac:dyDescent="0.25">
      <c r="A86" s="38" t="s">
        <v>353</v>
      </c>
      <c r="B86" s="163" t="s">
        <v>2189</v>
      </c>
      <c r="C86" s="169">
        <v>0</v>
      </c>
      <c r="D86" s="169">
        <v>0</v>
      </c>
      <c r="E86" s="169">
        <v>0</v>
      </c>
      <c r="F86" s="169">
        <v>0</v>
      </c>
      <c r="G86" s="169">
        <v>0</v>
      </c>
      <c r="H86" s="169">
        <v>0</v>
      </c>
      <c r="I86" s="169">
        <v>0</v>
      </c>
      <c r="J86" s="169">
        <v>0</v>
      </c>
      <c r="K86" s="169">
        <v>0</v>
      </c>
      <c r="L86" s="169">
        <v>0</v>
      </c>
      <c r="M86" s="169">
        <v>0</v>
      </c>
      <c r="N86" s="169">
        <v>0</v>
      </c>
      <c r="O86" s="169">
        <v>0</v>
      </c>
      <c r="P86" s="169">
        <v>0</v>
      </c>
      <c r="Q86" s="169">
        <v>0</v>
      </c>
      <c r="R86" s="169">
        <v>0</v>
      </c>
      <c r="S86" s="169">
        <v>0</v>
      </c>
      <c r="T86" s="169">
        <v>0</v>
      </c>
      <c r="U86" s="169">
        <v>0</v>
      </c>
      <c r="V86" s="169">
        <v>0</v>
      </c>
      <c r="W86" s="169">
        <v>0</v>
      </c>
      <c r="X86" s="169">
        <v>0</v>
      </c>
      <c r="Y86" s="169">
        <v>0</v>
      </c>
      <c r="Z86" s="169">
        <v>0</v>
      </c>
      <c r="AA86" s="169">
        <v>0</v>
      </c>
      <c r="AB86" s="169">
        <v>0</v>
      </c>
      <c r="AC86" s="169">
        <v>0</v>
      </c>
      <c r="AD86" s="169">
        <v>0</v>
      </c>
      <c r="AE86" s="169">
        <v>0</v>
      </c>
      <c r="AF86" s="169">
        <v>0</v>
      </c>
      <c r="AG86" s="169">
        <v>0</v>
      </c>
      <c r="AH86" s="165" t="s">
        <v>2017</v>
      </c>
      <c r="AJ86" s="226" t="e">
        <f t="shared" si="1"/>
        <v>#DIV/0!</v>
      </c>
    </row>
    <row r="87" spans="1:36" ht="15" customHeight="1" x14ac:dyDescent="0.25">
      <c r="A87" s="38" t="s">
        <v>354</v>
      </c>
      <c r="B87" s="163" t="s">
        <v>355</v>
      </c>
      <c r="C87" s="169">
        <v>36.342906999999997</v>
      </c>
      <c r="D87" s="169">
        <v>53.065311000000001</v>
      </c>
      <c r="E87" s="169">
        <v>65.539467000000002</v>
      </c>
      <c r="F87" s="169">
        <v>74.773978999999997</v>
      </c>
      <c r="G87" s="169">
        <v>81.650833000000006</v>
      </c>
      <c r="H87" s="169">
        <v>86.872803000000005</v>
      </c>
      <c r="I87" s="169">
        <v>90.754906000000005</v>
      </c>
      <c r="J87" s="169">
        <v>93.637412999999995</v>
      </c>
      <c r="K87" s="169">
        <v>95.815002000000007</v>
      </c>
      <c r="L87" s="169">
        <v>97.436104</v>
      </c>
      <c r="M87" s="169">
        <v>98.610245000000006</v>
      </c>
      <c r="N87" s="169">
        <v>99.419303999999997</v>
      </c>
      <c r="O87" s="169">
        <v>99.995209000000003</v>
      </c>
      <c r="P87" s="169">
        <v>100.309273</v>
      </c>
      <c r="Q87" s="169">
        <v>100.40667000000001</v>
      </c>
      <c r="R87" s="169">
        <v>100.38294999999999</v>
      </c>
      <c r="S87" s="169">
        <v>100.257339</v>
      </c>
      <c r="T87" s="169">
        <v>100.058403</v>
      </c>
      <c r="U87" s="169">
        <v>99.805510999999996</v>
      </c>
      <c r="V87" s="169">
        <v>99.515220999999997</v>
      </c>
      <c r="W87" s="169">
        <v>99.199759999999998</v>
      </c>
      <c r="X87" s="169">
        <v>98.868858000000003</v>
      </c>
      <c r="Y87" s="169">
        <v>98.529670999999993</v>
      </c>
      <c r="Z87" s="169">
        <v>98.187920000000005</v>
      </c>
      <c r="AA87" s="169">
        <v>97.849258000000006</v>
      </c>
      <c r="AB87" s="169">
        <v>97.518638999999993</v>
      </c>
      <c r="AC87" s="169">
        <v>97.198441000000003</v>
      </c>
      <c r="AD87" s="169">
        <v>96.890311999999994</v>
      </c>
      <c r="AE87" s="169">
        <v>96.595939999999999</v>
      </c>
      <c r="AF87" s="169">
        <v>96.314689999999999</v>
      </c>
      <c r="AG87" s="169">
        <v>96.044708</v>
      </c>
      <c r="AH87" s="165">
        <v>3.2924000000000002E-2</v>
      </c>
      <c r="AJ87" s="226">
        <f t="shared" si="1"/>
        <v>0.68487127117751168</v>
      </c>
    </row>
    <row r="88" spans="1:36" ht="15" customHeight="1" x14ac:dyDescent="0.25">
      <c r="A88" s="38" t="s">
        <v>356</v>
      </c>
      <c r="B88" s="163" t="s">
        <v>2184</v>
      </c>
      <c r="C88" s="169">
        <v>4.0336290000000004</v>
      </c>
      <c r="D88" s="169">
        <v>5.8896179999999996</v>
      </c>
      <c r="E88" s="169">
        <v>7.2741009999999999</v>
      </c>
      <c r="F88" s="169">
        <v>8.2990220000000008</v>
      </c>
      <c r="G88" s="169">
        <v>9.0622699999999998</v>
      </c>
      <c r="H88" s="169">
        <v>9.6418470000000003</v>
      </c>
      <c r="I88" s="169">
        <v>10.072714</v>
      </c>
      <c r="J88" s="169">
        <v>10.392637000000001</v>
      </c>
      <c r="K88" s="169">
        <v>10.634325</v>
      </c>
      <c r="L88" s="169">
        <v>10.814247999999999</v>
      </c>
      <c r="M88" s="169">
        <v>10.944561999999999</v>
      </c>
      <c r="N88" s="169">
        <v>11.034359</v>
      </c>
      <c r="O88" s="169">
        <v>11.098278000000001</v>
      </c>
      <c r="P88" s="169">
        <v>11.133133000000001</v>
      </c>
      <c r="Q88" s="169">
        <v>11.143943999999999</v>
      </c>
      <c r="R88" s="169">
        <v>11.141311999999999</v>
      </c>
      <c r="S88" s="169">
        <v>11.127371999999999</v>
      </c>
      <c r="T88" s="169">
        <v>11.105289000000001</v>
      </c>
      <c r="U88" s="169">
        <v>11.077222000000001</v>
      </c>
      <c r="V88" s="169">
        <v>11.045005</v>
      </c>
      <c r="W88" s="169">
        <v>11.009993</v>
      </c>
      <c r="X88" s="169">
        <v>10.973265</v>
      </c>
      <c r="Y88" s="169">
        <v>10.935619000000001</v>
      </c>
      <c r="Z88" s="169">
        <v>10.897690000000001</v>
      </c>
      <c r="AA88" s="169">
        <v>10.860104</v>
      </c>
      <c r="AB88" s="169">
        <v>10.823408000000001</v>
      </c>
      <c r="AC88" s="169">
        <v>10.787869000000001</v>
      </c>
      <c r="AD88" s="169">
        <v>10.753671000000001</v>
      </c>
      <c r="AE88" s="169">
        <v>10.720997000000001</v>
      </c>
      <c r="AF88" s="169">
        <v>10.689784</v>
      </c>
      <c r="AG88" s="169">
        <v>10.659818</v>
      </c>
      <c r="AH88" s="165">
        <v>3.2924000000000002E-2</v>
      </c>
      <c r="AJ88" s="226">
        <f t="shared" si="1"/>
        <v>0.68487107313241724</v>
      </c>
    </row>
    <row r="89" spans="1:36" ht="15" customHeight="1" x14ac:dyDescent="0.25">
      <c r="A89" s="38" t="s">
        <v>357</v>
      </c>
      <c r="B89" s="163" t="s">
        <v>2185</v>
      </c>
      <c r="C89" s="169">
        <v>0</v>
      </c>
      <c r="D89" s="169">
        <v>0</v>
      </c>
      <c r="E89" s="169">
        <v>0</v>
      </c>
      <c r="F89" s="169">
        <v>0</v>
      </c>
      <c r="G89" s="169">
        <v>0</v>
      </c>
      <c r="H89" s="169">
        <v>0</v>
      </c>
      <c r="I89" s="169">
        <v>0</v>
      </c>
      <c r="J89" s="169">
        <v>0</v>
      </c>
      <c r="K89" s="169">
        <v>0</v>
      </c>
      <c r="L89" s="169">
        <v>0</v>
      </c>
      <c r="M89" s="169">
        <v>0</v>
      </c>
      <c r="N89" s="169">
        <v>0</v>
      </c>
      <c r="O89" s="169">
        <v>0</v>
      </c>
      <c r="P89" s="169">
        <v>0</v>
      </c>
      <c r="Q89" s="169">
        <v>0</v>
      </c>
      <c r="R89" s="169">
        <v>0</v>
      </c>
      <c r="S89" s="169">
        <v>0</v>
      </c>
      <c r="T89" s="169">
        <v>0</v>
      </c>
      <c r="U89" s="169">
        <v>0</v>
      </c>
      <c r="V89" s="169">
        <v>0</v>
      </c>
      <c r="W89" s="169">
        <v>0</v>
      </c>
      <c r="X89" s="169">
        <v>0</v>
      </c>
      <c r="Y89" s="169">
        <v>0</v>
      </c>
      <c r="Z89" s="169">
        <v>0</v>
      </c>
      <c r="AA89" s="169">
        <v>0</v>
      </c>
      <c r="AB89" s="169">
        <v>0</v>
      </c>
      <c r="AC89" s="169">
        <v>0</v>
      </c>
      <c r="AD89" s="169">
        <v>0</v>
      </c>
      <c r="AE89" s="169">
        <v>0</v>
      </c>
      <c r="AF89" s="169">
        <v>0</v>
      </c>
      <c r="AG89" s="169">
        <v>0</v>
      </c>
      <c r="AH89" s="165" t="s">
        <v>2017</v>
      </c>
      <c r="AJ89" s="226" t="e">
        <f t="shared" si="1"/>
        <v>#DIV/0!</v>
      </c>
    </row>
    <row r="90" spans="1:36" x14ac:dyDescent="0.25">
      <c r="A90" s="38" t="s">
        <v>358</v>
      </c>
      <c r="B90" s="163" t="s">
        <v>2186</v>
      </c>
      <c r="C90" s="169">
        <v>31.980042000000001</v>
      </c>
      <c r="D90" s="169">
        <v>46.692740999999998</v>
      </c>
      <c r="E90" s="169">
        <v>57.664776000000003</v>
      </c>
      <c r="F90" s="169">
        <v>65.781020999999996</v>
      </c>
      <c r="G90" s="169">
        <v>71.818886000000006</v>
      </c>
      <c r="H90" s="169">
        <v>76.398078999999996</v>
      </c>
      <c r="I90" s="169">
        <v>79.796454999999995</v>
      </c>
      <c r="J90" s="169">
        <v>82.314116999999996</v>
      </c>
      <c r="K90" s="169">
        <v>84.209557000000004</v>
      </c>
      <c r="L90" s="169">
        <v>85.614531999999997</v>
      </c>
      <c r="M90" s="169">
        <v>86.628876000000005</v>
      </c>
      <c r="N90" s="169">
        <v>87.321472</v>
      </c>
      <c r="O90" s="169">
        <v>87.808516999999995</v>
      </c>
      <c r="P90" s="169">
        <v>88.065162999999998</v>
      </c>
      <c r="Q90" s="169">
        <v>88.131011999999998</v>
      </c>
      <c r="R90" s="169">
        <v>88.090096000000003</v>
      </c>
      <c r="S90" s="169">
        <v>87.959311999999997</v>
      </c>
      <c r="T90" s="169">
        <v>87.763312999999997</v>
      </c>
      <c r="U90" s="169">
        <v>87.519240999999994</v>
      </c>
      <c r="V90" s="169">
        <v>87.242385999999996</v>
      </c>
      <c r="W90" s="169">
        <v>86.942169000000007</v>
      </c>
      <c r="X90" s="169">
        <v>86.627692999999994</v>
      </c>
      <c r="Y90" s="169">
        <v>86.305435000000003</v>
      </c>
      <c r="Z90" s="169">
        <v>85.980209000000002</v>
      </c>
      <c r="AA90" s="169">
        <v>85.657646</v>
      </c>
      <c r="AB90" s="169">
        <v>85.341896000000006</v>
      </c>
      <c r="AC90" s="169">
        <v>85.034347999999994</v>
      </c>
      <c r="AD90" s="169">
        <v>84.736877000000007</v>
      </c>
      <c r="AE90" s="169">
        <v>84.451606999999996</v>
      </c>
      <c r="AF90" s="169">
        <v>84.177605</v>
      </c>
      <c r="AG90" s="169">
        <v>83.913582000000005</v>
      </c>
      <c r="AH90" s="165">
        <v>3.2677999999999999E-2</v>
      </c>
      <c r="AJ90" s="226">
        <f t="shared" si="1"/>
        <v>0.6849039339969355</v>
      </c>
    </row>
    <row r="91" spans="1:36" ht="15" customHeight="1" x14ac:dyDescent="0.25">
      <c r="A91" s="38" t="s">
        <v>359</v>
      </c>
      <c r="B91" s="163" t="s">
        <v>2187</v>
      </c>
      <c r="C91" s="169">
        <v>0.29810500000000001</v>
      </c>
      <c r="D91" s="169">
        <v>0.4375</v>
      </c>
      <c r="E91" s="169">
        <v>0.54446000000000006</v>
      </c>
      <c r="F91" s="169">
        <v>0.62989300000000004</v>
      </c>
      <c r="G91" s="169">
        <v>0.69974000000000003</v>
      </c>
      <c r="H91" s="169">
        <v>0.75846599999999997</v>
      </c>
      <c r="I91" s="169">
        <v>0.80800099999999997</v>
      </c>
      <c r="J91" s="169">
        <v>0.85044900000000001</v>
      </c>
      <c r="K91" s="169">
        <v>0.88905400000000001</v>
      </c>
      <c r="L91" s="169">
        <v>0.92386800000000002</v>
      </c>
      <c r="M91" s="169">
        <v>0.95233599999999996</v>
      </c>
      <c r="N91" s="169">
        <v>0.97831100000000004</v>
      </c>
      <c r="O91" s="169">
        <v>1.002759</v>
      </c>
      <c r="P91" s="169">
        <v>1.025053</v>
      </c>
      <c r="Q91" s="169">
        <v>1.0457080000000001</v>
      </c>
      <c r="R91" s="169">
        <v>1.0655619999999999</v>
      </c>
      <c r="S91" s="169">
        <v>1.0847800000000001</v>
      </c>
      <c r="T91" s="169">
        <v>1.104093</v>
      </c>
      <c r="U91" s="169">
        <v>1.1235550000000001</v>
      </c>
      <c r="V91" s="169">
        <v>1.1425959999999999</v>
      </c>
      <c r="W91" s="169">
        <v>1.1626259999999999</v>
      </c>
      <c r="X91" s="169">
        <v>1.183211</v>
      </c>
      <c r="Y91" s="169">
        <v>1.2042170000000001</v>
      </c>
      <c r="Z91" s="169">
        <v>1.225922</v>
      </c>
      <c r="AA91" s="169">
        <v>1.2477009999999999</v>
      </c>
      <c r="AB91" s="169">
        <v>1.269806</v>
      </c>
      <c r="AC91" s="169">
        <v>1.292969</v>
      </c>
      <c r="AD91" s="169">
        <v>1.31677</v>
      </c>
      <c r="AE91" s="169">
        <v>1.3405879999999999</v>
      </c>
      <c r="AF91" s="169">
        <v>1.3648089999999999</v>
      </c>
      <c r="AG91" s="169">
        <v>1.389035</v>
      </c>
      <c r="AH91" s="165">
        <v>5.2636000000000002E-2</v>
      </c>
      <c r="AJ91" s="226">
        <f t="shared" si="1"/>
        <v>0.68138285714285718</v>
      </c>
    </row>
    <row r="92" spans="1:36" ht="15" customHeight="1" x14ac:dyDescent="0.25">
      <c r="A92" s="38" t="s">
        <v>360</v>
      </c>
      <c r="B92" s="163" t="s">
        <v>58</v>
      </c>
      <c r="C92" s="169">
        <v>3.1129E-2</v>
      </c>
      <c r="D92" s="169">
        <v>4.5453E-2</v>
      </c>
      <c r="E92" s="169">
        <v>5.6136999999999999E-2</v>
      </c>
      <c r="F92" s="169">
        <v>6.4047000000000007E-2</v>
      </c>
      <c r="G92" s="169">
        <v>6.9936999999999999E-2</v>
      </c>
      <c r="H92" s="169">
        <v>7.4410000000000004E-2</v>
      </c>
      <c r="I92" s="169">
        <v>7.7734999999999999E-2</v>
      </c>
      <c r="J92" s="169">
        <v>8.0203999999999998E-2</v>
      </c>
      <c r="K92" s="169">
        <v>8.2070000000000004E-2</v>
      </c>
      <c r="L92" s="169">
        <v>8.3458000000000004E-2</v>
      </c>
      <c r="M92" s="169">
        <v>8.4463999999999997E-2</v>
      </c>
      <c r="N92" s="169">
        <v>8.5156999999999997E-2</v>
      </c>
      <c r="O92" s="169">
        <v>8.5650000000000004E-2</v>
      </c>
      <c r="P92" s="169">
        <v>8.5918999999999995E-2</v>
      </c>
      <c r="Q92" s="169">
        <v>8.6002999999999996E-2</v>
      </c>
      <c r="R92" s="169">
        <v>8.5982000000000003E-2</v>
      </c>
      <c r="S92" s="169">
        <v>8.5875000000000007E-2</v>
      </c>
      <c r="T92" s="169">
        <v>8.5704000000000002E-2</v>
      </c>
      <c r="U92" s="169">
        <v>8.5487999999999995E-2</v>
      </c>
      <c r="V92" s="169">
        <v>8.5238999999999995E-2</v>
      </c>
      <c r="W92" s="169">
        <v>8.4969000000000003E-2</v>
      </c>
      <c r="X92" s="169">
        <v>8.4684999999999996E-2</v>
      </c>
      <c r="Y92" s="169">
        <v>8.4394999999999998E-2</v>
      </c>
      <c r="Z92" s="169">
        <v>8.4101999999999996E-2</v>
      </c>
      <c r="AA92" s="169">
        <v>8.3811999999999998E-2</v>
      </c>
      <c r="AB92" s="169">
        <v>8.3529000000000006E-2</v>
      </c>
      <c r="AC92" s="169">
        <v>8.3254999999999996E-2</v>
      </c>
      <c r="AD92" s="169">
        <v>8.2990999999999995E-2</v>
      </c>
      <c r="AE92" s="169">
        <v>8.2738999999999993E-2</v>
      </c>
      <c r="AF92" s="169">
        <v>8.2498000000000002E-2</v>
      </c>
      <c r="AG92" s="169">
        <v>8.2266000000000006E-2</v>
      </c>
      <c r="AH92" s="165">
        <v>3.2924000000000002E-2</v>
      </c>
      <c r="AJ92" s="226">
        <f t="shared" si="1"/>
        <v>0.68486128528369961</v>
      </c>
    </row>
    <row r="93" spans="1:36" ht="15" customHeight="1" x14ac:dyDescent="0.25">
      <c r="A93" s="38" t="s">
        <v>361</v>
      </c>
      <c r="B93" s="163" t="s">
        <v>2188</v>
      </c>
      <c r="C93" s="169">
        <v>0</v>
      </c>
      <c r="D93" s="169">
        <v>0</v>
      </c>
      <c r="E93" s="169">
        <v>0</v>
      </c>
      <c r="F93" s="169">
        <v>0</v>
      </c>
      <c r="G93" s="169">
        <v>0</v>
      </c>
      <c r="H93" s="169">
        <v>0</v>
      </c>
      <c r="I93" s="169">
        <v>0</v>
      </c>
      <c r="J93" s="169">
        <v>0</v>
      </c>
      <c r="K93" s="169">
        <v>0</v>
      </c>
      <c r="L93" s="169">
        <v>0</v>
      </c>
      <c r="M93" s="169">
        <v>0</v>
      </c>
      <c r="N93" s="169">
        <v>0</v>
      </c>
      <c r="O93" s="169">
        <v>0</v>
      </c>
      <c r="P93" s="169">
        <v>0</v>
      </c>
      <c r="Q93" s="169">
        <v>0</v>
      </c>
      <c r="R93" s="169">
        <v>0</v>
      </c>
      <c r="S93" s="169">
        <v>0</v>
      </c>
      <c r="T93" s="169">
        <v>0</v>
      </c>
      <c r="U93" s="169">
        <v>0</v>
      </c>
      <c r="V93" s="169">
        <v>0</v>
      </c>
      <c r="W93" s="169">
        <v>0</v>
      </c>
      <c r="X93" s="169">
        <v>0</v>
      </c>
      <c r="Y93" s="169">
        <v>0</v>
      </c>
      <c r="Z93" s="169">
        <v>0</v>
      </c>
      <c r="AA93" s="169">
        <v>0</v>
      </c>
      <c r="AB93" s="169">
        <v>0</v>
      </c>
      <c r="AC93" s="169">
        <v>0</v>
      </c>
      <c r="AD93" s="169">
        <v>0</v>
      </c>
      <c r="AE93" s="169">
        <v>0</v>
      </c>
      <c r="AF93" s="169">
        <v>0</v>
      </c>
      <c r="AG93" s="169">
        <v>0</v>
      </c>
      <c r="AH93" s="165" t="s">
        <v>2017</v>
      </c>
      <c r="AJ93" s="226" t="e">
        <f t="shared" si="1"/>
        <v>#DIV/0!</v>
      </c>
    </row>
    <row r="94" spans="1:36" ht="15" customHeight="1" x14ac:dyDescent="0.25">
      <c r="A94" s="38" t="s">
        <v>362</v>
      </c>
      <c r="B94" s="163" t="s">
        <v>2189</v>
      </c>
      <c r="C94" s="169">
        <v>0</v>
      </c>
      <c r="D94" s="169">
        <v>0</v>
      </c>
      <c r="E94" s="169">
        <v>0</v>
      </c>
      <c r="F94" s="169">
        <v>0</v>
      </c>
      <c r="G94" s="169">
        <v>0</v>
      </c>
      <c r="H94" s="169">
        <v>0</v>
      </c>
      <c r="I94" s="169">
        <v>0</v>
      </c>
      <c r="J94" s="169">
        <v>0</v>
      </c>
      <c r="K94" s="169">
        <v>0</v>
      </c>
      <c r="L94" s="169">
        <v>0</v>
      </c>
      <c r="M94" s="169">
        <v>0</v>
      </c>
      <c r="N94" s="169">
        <v>0</v>
      </c>
      <c r="O94" s="169">
        <v>0</v>
      </c>
      <c r="P94" s="169">
        <v>0</v>
      </c>
      <c r="Q94" s="169">
        <v>0</v>
      </c>
      <c r="R94" s="169">
        <v>0</v>
      </c>
      <c r="S94" s="169">
        <v>0</v>
      </c>
      <c r="T94" s="169">
        <v>0</v>
      </c>
      <c r="U94" s="169">
        <v>0</v>
      </c>
      <c r="V94" s="169">
        <v>0</v>
      </c>
      <c r="W94" s="169">
        <v>0</v>
      </c>
      <c r="X94" s="169">
        <v>0</v>
      </c>
      <c r="Y94" s="169">
        <v>0</v>
      </c>
      <c r="Z94" s="169">
        <v>0</v>
      </c>
      <c r="AA94" s="169">
        <v>0</v>
      </c>
      <c r="AB94" s="169">
        <v>0</v>
      </c>
      <c r="AC94" s="169">
        <v>0</v>
      </c>
      <c r="AD94" s="169">
        <v>0</v>
      </c>
      <c r="AE94" s="169">
        <v>0</v>
      </c>
      <c r="AF94" s="169">
        <v>0</v>
      </c>
      <c r="AG94" s="169">
        <v>0</v>
      </c>
      <c r="AH94" s="165" t="s">
        <v>2017</v>
      </c>
      <c r="AJ94" s="226" t="e">
        <f t="shared" si="1"/>
        <v>#DIV/0!</v>
      </c>
    </row>
    <row r="95" spans="1:36" x14ac:dyDescent="0.25">
      <c r="A95" s="38" t="s">
        <v>363</v>
      </c>
      <c r="B95" s="162" t="s">
        <v>364</v>
      </c>
      <c r="C95" s="232">
        <v>29.648121</v>
      </c>
      <c r="D95" s="232">
        <v>35.371529000000002</v>
      </c>
      <c r="E95" s="232">
        <v>39.948593000000002</v>
      </c>
      <c r="F95" s="232">
        <v>43.489071000000003</v>
      </c>
      <c r="G95" s="232">
        <v>45.984451</v>
      </c>
      <c r="H95" s="232">
        <v>47.931637000000002</v>
      </c>
      <c r="I95" s="232">
        <v>49.326576000000003</v>
      </c>
      <c r="J95" s="232">
        <v>50.384087000000001</v>
      </c>
      <c r="K95" s="232">
        <v>50.867260000000002</v>
      </c>
      <c r="L95" s="232">
        <v>51.175823000000001</v>
      </c>
      <c r="M95" s="232">
        <v>51.805678999999998</v>
      </c>
      <c r="N95" s="232">
        <v>52.263584000000002</v>
      </c>
      <c r="O95" s="232">
        <v>52.979560999999997</v>
      </c>
      <c r="P95" s="232">
        <v>53.628819</v>
      </c>
      <c r="Q95" s="232">
        <v>54.341025999999999</v>
      </c>
      <c r="R95" s="232">
        <v>55.025925000000001</v>
      </c>
      <c r="S95" s="232">
        <v>55.647742999999998</v>
      </c>
      <c r="T95" s="232">
        <v>56.227173000000001</v>
      </c>
      <c r="U95" s="232">
        <v>56.842598000000002</v>
      </c>
      <c r="V95" s="232">
        <v>57.419387999999998</v>
      </c>
      <c r="W95" s="232">
        <v>58.185710999999998</v>
      </c>
      <c r="X95" s="232">
        <v>58.848866000000001</v>
      </c>
      <c r="Y95" s="232">
        <v>59.567070000000001</v>
      </c>
      <c r="Z95" s="232">
        <v>60.339469999999999</v>
      </c>
      <c r="AA95" s="232">
        <v>61.091625000000001</v>
      </c>
      <c r="AB95" s="232">
        <v>61.766444999999997</v>
      </c>
      <c r="AC95" s="232">
        <v>62.538589000000002</v>
      </c>
      <c r="AD95" s="232">
        <v>63.216248</v>
      </c>
      <c r="AE95" s="232">
        <v>63.947929000000002</v>
      </c>
      <c r="AF95" s="232">
        <v>64.641281000000006</v>
      </c>
      <c r="AG95" s="232">
        <v>65.327652</v>
      </c>
      <c r="AH95" s="167">
        <v>2.6683999999999999E-2</v>
      </c>
      <c r="AJ95" s="226">
        <f t="shared" si="1"/>
        <v>0.83819167104707282</v>
      </c>
    </row>
    <row r="96" spans="1:36" ht="15" customHeight="1" x14ac:dyDescent="0.25">
      <c r="A96" s="38" t="s">
        <v>365</v>
      </c>
      <c r="B96" s="163" t="s">
        <v>366</v>
      </c>
      <c r="C96" s="169">
        <v>5.3958890000000004</v>
      </c>
      <c r="D96" s="169">
        <v>7.0870160000000002</v>
      </c>
      <c r="E96" s="169">
        <v>8.3169389999999996</v>
      </c>
      <c r="F96" s="169">
        <v>9.2207779999999993</v>
      </c>
      <c r="G96" s="169">
        <v>9.8915889999999997</v>
      </c>
      <c r="H96" s="169">
        <v>10.394147999999999</v>
      </c>
      <c r="I96" s="169">
        <v>10.780244</v>
      </c>
      <c r="J96" s="169">
        <v>11.083335</v>
      </c>
      <c r="K96" s="169">
        <v>11.181946999999999</v>
      </c>
      <c r="L96" s="169">
        <v>11.279498999999999</v>
      </c>
      <c r="M96" s="169">
        <v>11.376509</v>
      </c>
      <c r="N96" s="169">
        <v>11.472944</v>
      </c>
      <c r="O96" s="169">
        <v>11.567451999999999</v>
      </c>
      <c r="P96" s="169">
        <v>11.662525</v>
      </c>
      <c r="Q96" s="169">
        <v>11.758153</v>
      </c>
      <c r="R96" s="169">
        <v>11.852736999999999</v>
      </c>
      <c r="S96" s="169">
        <v>11.946493</v>
      </c>
      <c r="T96" s="169">
        <v>12.039237</v>
      </c>
      <c r="U96" s="169">
        <v>12.130905</v>
      </c>
      <c r="V96" s="169">
        <v>12.22143</v>
      </c>
      <c r="W96" s="169">
        <v>12.310779999999999</v>
      </c>
      <c r="X96" s="169">
        <v>12.398965</v>
      </c>
      <c r="Y96" s="169">
        <v>12.486036</v>
      </c>
      <c r="Z96" s="169">
        <v>12.572056999999999</v>
      </c>
      <c r="AA96" s="169">
        <v>12.657107999999999</v>
      </c>
      <c r="AB96" s="169">
        <v>12.741284</v>
      </c>
      <c r="AC96" s="169">
        <v>12.824712999999999</v>
      </c>
      <c r="AD96" s="169">
        <v>12.907496999999999</v>
      </c>
      <c r="AE96" s="169">
        <v>12.98976</v>
      </c>
      <c r="AF96" s="169">
        <v>13.071688</v>
      </c>
      <c r="AG96" s="169">
        <v>13.153475</v>
      </c>
      <c r="AH96" s="165">
        <v>3.0147E-2</v>
      </c>
      <c r="AJ96" s="226">
        <f t="shared" si="1"/>
        <v>0.76137672047022331</v>
      </c>
    </row>
    <row r="97" spans="1:36" x14ac:dyDescent="0.25">
      <c r="A97" s="38" t="s">
        <v>367</v>
      </c>
      <c r="B97" s="163" t="s">
        <v>2188</v>
      </c>
      <c r="C97" s="169">
        <v>0.83852300000000002</v>
      </c>
      <c r="D97" s="169">
        <v>1.1013250000000001</v>
      </c>
      <c r="E97" s="169">
        <v>1.292456</v>
      </c>
      <c r="F97" s="169">
        <v>1.4329130000000001</v>
      </c>
      <c r="G97" s="169">
        <v>1.5371570000000001</v>
      </c>
      <c r="H97" s="169">
        <v>1.615254</v>
      </c>
      <c r="I97" s="169">
        <v>1.675254</v>
      </c>
      <c r="J97" s="169">
        <v>1.7223550000000001</v>
      </c>
      <c r="K97" s="169">
        <v>1.737679</v>
      </c>
      <c r="L97" s="169">
        <v>1.752839</v>
      </c>
      <c r="M97" s="169">
        <v>1.767914</v>
      </c>
      <c r="N97" s="169">
        <v>1.7828999999999999</v>
      </c>
      <c r="O97" s="169">
        <v>1.7975859999999999</v>
      </c>
      <c r="P97" s="169">
        <v>1.8123610000000001</v>
      </c>
      <c r="Q97" s="169">
        <v>1.8272219999999999</v>
      </c>
      <c r="R97" s="169">
        <v>1.84192</v>
      </c>
      <c r="S97" s="169">
        <v>1.85649</v>
      </c>
      <c r="T97" s="169">
        <v>1.8709020000000001</v>
      </c>
      <c r="U97" s="169">
        <v>1.8851469999999999</v>
      </c>
      <c r="V97" s="169">
        <v>1.8992150000000001</v>
      </c>
      <c r="W97" s="169">
        <v>1.9131</v>
      </c>
      <c r="X97" s="169">
        <v>1.926804</v>
      </c>
      <c r="Y97" s="169">
        <v>1.9403349999999999</v>
      </c>
      <c r="Z97" s="169">
        <v>1.953703</v>
      </c>
      <c r="AA97" s="169">
        <v>1.96692</v>
      </c>
      <c r="AB97" s="169">
        <v>1.98</v>
      </c>
      <c r="AC97" s="169">
        <v>1.992966</v>
      </c>
      <c r="AD97" s="169">
        <v>2.00583</v>
      </c>
      <c r="AE97" s="169">
        <v>2.0186139999999999</v>
      </c>
      <c r="AF97" s="169">
        <v>2.031345</v>
      </c>
      <c r="AG97" s="169">
        <v>2.0440550000000002</v>
      </c>
      <c r="AH97" s="165">
        <v>3.0147E-2</v>
      </c>
      <c r="AJ97" s="226">
        <f t="shared" si="1"/>
        <v>0.76137652373277642</v>
      </c>
    </row>
    <row r="98" spans="1:36" ht="15" customHeight="1" x14ac:dyDescent="0.25">
      <c r="A98" s="38" t="s">
        <v>368</v>
      </c>
      <c r="B98" s="163" t="s">
        <v>2190</v>
      </c>
      <c r="C98" s="169">
        <v>4.557366</v>
      </c>
      <c r="D98" s="169">
        <v>5.9856910000000001</v>
      </c>
      <c r="E98" s="169">
        <v>7.0244840000000002</v>
      </c>
      <c r="F98" s="169">
        <v>7.7878660000000002</v>
      </c>
      <c r="G98" s="169">
        <v>8.3544319999999992</v>
      </c>
      <c r="H98" s="169">
        <v>8.7788930000000001</v>
      </c>
      <c r="I98" s="169">
        <v>9.1049900000000008</v>
      </c>
      <c r="J98" s="169">
        <v>9.3609799999999996</v>
      </c>
      <c r="K98" s="169">
        <v>9.4442679999999992</v>
      </c>
      <c r="L98" s="169">
        <v>9.5266599999999997</v>
      </c>
      <c r="M98" s="169">
        <v>9.6085949999999993</v>
      </c>
      <c r="N98" s="169">
        <v>9.6900440000000003</v>
      </c>
      <c r="O98" s="169">
        <v>9.7698660000000004</v>
      </c>
      <c r="P98" s="169">
        <v>9.8501639999999995</v>
      </c>
      <c r="Q98" s="169">
        <v>9.9309309999999993</v>
      </c>
      <c r="R98" s="169">
        <v>10.010818</v>
      </c>
      <c r="S98" s="169">
        <v>10.090002999999999</v>
      </c>
      <c r="T98" s="169">
        <v>10.168335000000001</v>
      </c>
      <c r="U98" s="169">
        <v>10.245758</v>
      </c>
      <c r="V98" s="169">
        <v>10.322215</v>
      </c>
      <c r="W98" s="169">
        <v>10.397679</v>
      </c>
      <c r="X98" s="169">
        <v>10.472161</v>
      </c>
      <c r="Y98" s="169">
        <v>10.545700999999999</v>
      </c>
      <c r="Z98" s="169">
        <v>10.618354</v>
      </c>
      <c r="AA98" s="169">
        <v>10.690187999999999</v>
      </c>
      <c r="AB98" s="169">
        <v>10.761284</v>
      </c>
      <c r="AC98" s="169">
        <v>10.831747</v>
      </c>
      <c r="AD98" s="169">
        <v>10.901668000000001</v>
      </c>
      <c r="AE98" s="169">
        <v>10.971147</v>
      </c>
      <c r="AF98" s="169">
        <v>11.040342000000001</v>
      </c>
      <c r="AG98" s="169">
        <v>11.10942</v>
      </c>
      <c r="AH98" s="165">
        <v>3.0147E-2</v>
      </c>
      <c r="AJ98" s="226">
        <f t="shared" si="1"/>
        <v>0.76137675666852833</v>
      </c>
    </row>
    <row r="99" spans="1:36" ht="15" customHeight="1" x14ac:dyDescent="0.25">
      <c r="A99" s="38" t="s">
        <v>370</v>
      </c>
      <c r="B99" s="163" t="s">
        <v>2191</v>
      </c>
      <c r="C99" s="169">
        <v>0</v>
      </c>
      <c r="D99" s="169">
        <v>0</v>
      </c>
      <c r="E99" s="169">
        <v>0</v>
      </c>
      <c r="F99" s="169">
        <v>0</v>
      </c>
      <c r="G99" s="169">
        <v>0</v>
      </c>
      <c r="H99" s="169">
        <v>0</v>
      </c>
      <c r="I99" s="169">
        <v>0</v>
      </c>
      <c r="J99" s="169">
        <v>0</v>
      </c>
      <c r="K99" s="169">
        <v>0</v>
      </c>
      <c r="L99" s="169">
        <v>0</v>
      </c>
      <c r="M99" s="169">
        <v>0</v>
      </c>
      <c r="N99" s="169">
        <v>0</v>
      </c>
      <c r="O99" s="169">
        <v>0</v>
      </c>
      <c r="P99" s="169">
        <v>0</v>
      </c>
      <c r="Q99" s="169">
        <v>0</v>
      </c>
      <c r="R99" s="169">
        <v>0</v>
      </c>
      <c r="S99" s="169">
        <v>0</v>
      </c>
      <c r="T99" s="169">
        <v>0</v>
      </c>
      <c r="U99" s="169">
        <v>0</v>
      </c>
      <c r="V99" s="169">
        <v>0</v>
      </c>
      <c r="W99" s="169">
        <v>0</v>
      </c>
      <c r="X99" s="169">
        <v>0</v>
      </c>
      <c r="Y99" s="169">
        <v>0</v>
      </c>
      <c r="Z99" s="169">
        <v>0</v>
      </c>
      <c r="AA99" s="169">
        <v>0</v>
      </c>
      <c r="AB99" s="169">
        <v>0</v>
      </c>
      <c r="AC99" s="169">
        <v>0</v>
      </c>
      <c r="AD99" s="169">
        <v>0</v>
      </c>
      <c r="AE99" s="169">
        <v>0</v>
      </c>
      <c r="AF99" s="169">
        <v>0</v>
      </c>
      <c r="AG99" s="169">
        <v>0</v>
      </c>
      <c r="AH99" s="165" t="s">
        <v>2017</v>
      </c>
      <c r="AJ99" s="226" t="e">
        <f t="shared" si="1"/>
        <v>#DIV/0!</v>
      </c>
    </row>
    <row r="100" spans="1:36" ht="15" customHeight="1" x14ac:dyDescent="0.25">
      <c r="A100" s="38" t="s">
        <v>372</v>
      </c>
      <c r="B100" s="163" t="s">
        <v>2192</v>
      </c>
      <c r="C100" s="169">
        <v>0</v>
      </c>
      <c r="D100" s="169">
        <v>0</v>
      </c>
      <c r="E100" s="169">
        <v>0</v>
      </c>
      <c r="F100" s="169">
        <v>0</v>
      </c>
      <c r="G100" s="169">
        <v>0</v>
      </c>
      <c r="H100" s="169">
        <v>0</v>
      </c>
      <c r="I100" s="169">
        <v>0</v>
      </c>
      <c r="J100" s="169">
        <v>0</v>
      </c>
      <c r="K100" s="169">
        <v>0</v>
      </c>
      <c r="L100" s="169">
        <v>0</v>
      </c>
      <c r="M100" s="169">
        <v>0</v>
      </c>
      <c r="N100" s="169">
        <v>0</v>
      </c>
      <c r="O100" s="169">
        <v>0</v>
      </c>
      <c r="P100" s="169">
        <v>0</v>
      </c>
      <c r="Q100" s="169">
        <v>0</v>
      </c>
      <c r="R100" s="169">
        <v>0</v>
      </c>
      <c r="S100" s="169">
        <v>0</v>
      </c>
      <c r="T100" s="169">
        <v>0</v>
      </c>
      <c r="U100" s="169">
        <v>0</v>
      </c>
      <c r="V100" s="169">
        <v>0</v>
      </c>
      <c r="W100" s="169">
        <v>0</v>
      </c>
      <c r="X100" s="169">
        <v>0</v>
      </c>
      <c r="Y100" s="169">
        <v>0</v>
      </c>
      <c r="Z100" s="169">
        <v>0</v>
      </c>
      <c r="AA100" s="169">
        <v>0</v>
      </c>
      <c r="AB100" s="169">
        <v>0</v>
      </c>
      <c r="AC100" s="169">
        <v>0</v>
      </c>
      <c r="AD100" s="169">
        <v>0</v>
      </c>
      <c r="AE100" s="169">
        <v>0</v>
      </c>
      <c r="AF100" s="169">
        <v>0</v>
      </c>
      <c r="AG100" s="169">
        <v>0</v>
      </c>
      <c r="AH100" s="165" t="s">
        <v>2017</v>
      </c>
      <c r="AJ100" s="226" t="e">
        <f t="shared" si="1"/>
        <v>#DIV/0!</v>
      </c>
    </row>
    <row r="101" spans="1:36" ht="15" customHeight="1" x14ac:dyDescent="0.25">
      <c r="A101" s="38" t="s">
        <v>374</v>
      </c>
      <c r="B101" s="163" t="s">
        <v>375</v>
      </c>
      <c r="C101" s="169">
        <v>10.496859000000001</v>
      </c>
      <c r="D101" s="169">
        <v>12.531306000000001</v>
      </c>
      <c r="E101" s="169">
        <v>14.18825</v>
      </c>
      <c r="F101" s="169">
        <v>15.491113</v>
      </c>
      <c r="G101" s="169">
        <v>16.396187000000001</v>
      </c>
      <c r="H101" s="169">
        <v>17.112494999999999</v>
      </c>
      <c r="I101" s="169">
        <v>17.610047999999999</v>
      </c>
      <c r="J101" s="169">
        <v>17.983032000000001</v>
      </c>
      <c r="K101" s="169">
        <v>18.170107000000002</v>
      </c>
      <c r="L101" s="169">
        <v>18.267681</v>
      </c>
      <c r="M101" s="169">
        <v>18.522461</v>
      </c>
      <c r="N101" s="169">
        <v>18.659571</v>
      </c>
      <c r="O101" s="169">
        <v>18.927337999999999</v>
      </c>
      <c r="P101" s="169">
        <v>19.149619999999999</v>
      </c>
      <c r="Q101" s="169">
        <v>19.398731000000002</v>
      </c>
      <c r="R101" s="169">
        <v>19.631174000000001</v>
      </c>
      <c r="S101" s="169">
        <v>19.836323</v>
      </c>
      <c r="T101" s="169">
        <v>20.019264</v>
      </c>
      <c r="U101" s="169">
        <v>20.215281000000001</v>
      </c>
      <c r="V101" s="169">
        <v>20.378378000000001</v>
      </c>
      <c r="W101" s="169">
        <v>20.633683999999999</v>
      </c>
      <c r="X101" s="169">
        <v>20.829464000000002</v>
      </c>
      <c r="Y101" s="169">
        <v>21.040457</v>
      </c>
      <c r="Z101" s="169">
        <v>21.272310000000001</v>
      </c>
      <c r="AA101" s="169">
        <v>21.492653000000001</v>
      </c>
      <c r="AB101" s="169">
        <v>21.677834000000001</v>
      </c>
      <c r="AC101" s="169">
        <v>21.925964</v>
      </c>
      <c r="AD101" s="169">
        <v>22.135090000000002</v>
      </c>
      <c r="AE101" s="169">
        <v>22.384267999999999</v>
      </c>
      <c r="AF101" s="169">
        <v>22.630649999999999</v>
      </c>
      <c r="AG101" s="169">
        <v>22.897808000000001</v>
      </c>
      <c r="AH101" s="165">
        <v>2.6339999999999999E-2</v>
      </c>
      <c r="AJ101" s="226">
        <f t="shared" si="1"/>
        <v>0.83765084022367664</v>
      </c>
    </row>
    <row r="102" spans="1:36" ht="15" customHeight="1" x14ac:dyDescent="0.25">
      <c r="A102" s="38" t="s">
        <v>376</v>
      </c>
      <c r="B102" s="163" t="s">
        <v>2188</v>
      </c>
      <c r="C102" s="169">
        <v>10.496859000000001</v>
      </c>
      <c r="D102" s="169">
        <v>12.531306000000001</v>
      </c>
      <c r="E102" s="169">
        <v>14.18825</v>
      </c>
      <c r="F102" s="169">
        <v>15.491113</v>
      </c>
      <c r="G102" s="169">
        <v>16.396187000000001</v>
      </c>
      <c r="H102" s="169">
        <v>17.112494999999999</v>
      </c>
      <c r="I102" s="169">
        <v>17.610047999999999</v>
      </c>
      <c r="J102" s="169">
        <v>17.983032000000001</v>
      </c>
      <c r="K102" s="169">
        <v>18.170107000000002</v>
      </c>
      <c r="L102" s="169">
        <v>18.267681</v>
      </c>
      <c r="M102" s="169">
        <v>18.522461</v>
      </c>
      <c r="N102" s="169">
        <v>18.659571</v>
      </c>
      <c r="O102" s="169">
        <v>18.927337999999999</v>
      </c>
      <c r="P102" s="169">
        <v>19.149619999999999</v>
      </c>
      <c r="Q102" s="169">
        <v>19.398731000000002</v>
      </c>
      <c r="R102" s="169">
        <v>19.631174000000001</v>
      </c>
      <c r="S102" s="169">
        <v>19.836323</v>
      </c>
      <c r="T102" s="169">
        <v>20.019264</v>
      </c>
      <c r="U102" s="169">
        <v>20.215281000000001</v>
      </c>
      <c r="V102" s="169">
        <v>20.378378000000001</v>
      </c>
      <c r="W102" s="169">
        <v>20.633683999999999</v>
      </c>
      <c r="X102" s="169">
        <v>20.829464000000002</v>
      </c>
      <c r="Y102" s="169">
        <v>21.040457</v>
      </c>
      <c r="Z102" s="169">
        <v>21.272310000000001</v>
      </c>
      <c r="AA102" s="169">
        <v>21.492653000000001</v>
      </c>
      <c r="AB102" s="169">
        <v>21.677834000000001</v>
      </c>
      <c r="AC102" s="169">
        <v>21.925964</v>
      </c>
      <c r="AD102" s="169">
        <v>22.135090000000002</v>
      </c>
      <c r="AE102" s="169">
        <v>22.384267999999999</v>
      </c>
      <c r="AF102" s="169">
        <v>22.630649999999999</v>
      </c>
      <c r="AG102" s="169">
        <v>22.897808000000001</v>
      </c>
      <c r="AH102" s="165">
        <v>2.6339999999999999E-2</v>
      </c>
      <c r="AJ102" s="226">
        <f t="shared" si="1"/>
        <v>0.83765084022367664</v>
      </c>
    </row>
    <row r="103" spans="1:36" ht="15" customHeight="1" x14ac:dyDescent="0.25">
      <c r="A103" s="38" t="s">
        <v>377</v>
      </c>
      <c r="B103" s="163" t="s">
        <v>378</v>
      </c>
      <c r="C103" s="169">
        <v>13.755371</v>
      </c>
      <c r="D103" s="169">
        <v>15.753208000000001</v>
      </c>
      <c r="E103" s="169">
        <v>17.443404999999998</v>
      </c>
      <c r="F103" s="169">
        <v>18.777182</v>
      </c>
      <c r="G103" s="169">
        <v>19.696676</v>
      </c>
      <c r="H103" s="169">
        <v>20.424992</v>
      </c>
      <c r="I103" s="169">
        <v>20.936281000000001</v>
      </c>
      <c r="J103" s="169">
        <v>21.317719</v>
      </c>
      <c r="K103" s="169">
        <v>21.515207</v>
      </c>
      <c r="L103" s="169">
        <v>21.628643</v>
      </c>
      <c r="M103" s="169">
        <v>21.90671</v>
      </c>
      <c r="N103" s="169">
        <v>22.131070999999999</v>
      </c>
      <c r="O103" s="169">
        <v>22.484774000000002</v>
      </c>
      <c r="P103" s="169">
        <v>22.816670999999999</v>
      </c>
      <c r="Q103" s="169">
        <v>23.184141</v>
      </c>
      <c r="R103" s="169">
        <v>23.542010999999999</v>
      </c>
      <c r="S103" s="169">
        <v>23.864924999999999</v>
      </c>
      <c r="T103" s="169">
        <v>24.168671</v>
      </c>
      <c r="U103" s="169">
        <v>24.496414000000001</v>
      </c>
      <c r="V103" s="169">
        <v>24.819579999999998</v>
      </c>
      <c r="W103" s="169">
        <v>25.241244999999999</v>
      </c>
      <c r="X103" s="169">
        <v>25.620438</v>
      </c>
      <c r="Y103" s="169">
        <v>26.040579000000001</v>
      </c>
      <c r="Z103" s="169">
        <v>26.495101999999999</v>
      </c>
      <c r="AA103" s="169">
        <v>26.941863999999999</v>
      </c>
      <c r="AB103" s="169">
        <v>27.347328000000001</v>
      </c>
      <c r="AC103" s="169">
        <v>27.78791</v>
      </c>
      <c r="AD103" s="169">
        <v>28.173660000000002</v>
      </c>
      <c r="AE103" s="169">
        <v>28.573902</v>
      </c>
      <c r="AF103" s="169">
        <v>28.938943999999999</v>
      </c>
      <c r="AG103" s="169">
        <v>29.276371000000001</v>
      </c>
      <c r="AH103" s="165">
        <v>2.5498E-2</v>
      </c>
      <c r="AJ103" s="226">
        <f t="shared" si="1"/>
        <v>0.8731790375649201</v>
      </c>
    </row>
    <row r="104" spans="1:36" ht="15" customHeight="1" x14ac:dyDescent="0.25">
      <c r="A104" s="38" t="s">
        <v>379</v>
      </c>
      <c r="B104" s="163" t="s">
        <v>2188</v>
      </c>
      <c r="C104" s="169">
        <v>4.5316289999999997</v>
      </c>
      <c r="D104" s="169">
        <v>5.0189890000000004</v>
      </c>
      <c r="E104" s="169">
        <v>5.4688230000000004</v>
      </c>
      <c r="F104" s="169">
        <v>5.8185359999999999</v>
      </c>
      <c r="G104" s="169">
        <v>6.0522960000000001</v>
      </c>
      <c r="H104" s="169">
        <v>6.2448699999999997</v>
      </c>
      <c r="I104" s="169">
        <v>6.3823530000000002</v>
      </c>
      <c r="J104" s="169">
        <v>6.4872920000000001</v>
      </c>
      <c r="K104" s="169">
        <v>6.5600569999999996</v>
      </c>
      <c r="L104" s="169">
        <v>6.6077240000000002</v>
      </c>
      <c r="M104" s="169">
        <v>6.7037319999999996</v>
      </c>
      <c r="N104" s="169">
        <v>6.796278</v>
      </c>
      <c r="O104" s="169">
        <v>6.9279900000000003</v>
      </c>
      <c r="P104" s="169">
        <v>7.0574789999999998</v>
      </c>
      <c r="Q104" s="169">
        <v>7.1985919999999997</v>
      </c>
      <c r="R104" s="169">
        <v>7.3339540000000003</v>
      </c>
      <c r="S104" s="169">
        <v>7.4522040000000001</v>
      </c>
      <c r="T104" s="169">
        <v>7.5639430000000001</v>
      </c>
      <c r="U104" s="169">
        <v>7.6840390000000003</v>
      </c>
      <c r="V104" s="169">
        <v>7.8060970000000003</v>
      </c>
      <c r="W104" s="169">
        <v>7.9573999999999998</v>
      </c>
      <c r="X104" s="169">
        <v>8.0986340000000006</v>
      </c>
      <c r="Y104" s="169">
        <v>8.2545739999999999</v>
      </c>
      <c r="Z104" s="169">
        <v>8.42272</v>
      </c>
      <c r="AA104" s="169">
        <v>8.5882039999999993</v>
      </c>
      <c r="AB104" s="169">
        <v>8.7400699999999993</v>
      </c>
      <c r="AC104" s="169">
        <v>8.8974639999999994</v>
      </c>
      <c r="AD104" s="169">
        <v>9.0395810000000001</v>
      </c>
      <c r="AE104" s="169">
        <v>9.1864120000000007</v>
      </c>
      <c r="AF104" s="169">
        <v>9.3231540000000006</v>
      </c>
      <c r="AG104" s="169">
        <v>9.4483049999999995</v>
      </c>
      <c r="AH104" s="165">
        <v>2.4794E-2</v>
      </c>
      <c r="AJ104" s="226">
        <f t="shared" si="1"/>
        <v>0.90289677861417894</v>
      </c>
    </row>
    <row r="105" spans="1:36" ht="15" customHeight="1" x14ac:dyDescent="0.25">
      <c r="A105" s="38" t="s">
        <v>380</v>
      </c>
      <c r="B105" s="163" t="s">
        <v>2190</v>
      </c>
      <c r="C105" s="169">
        <v>9.2237419999999997</v>
      </c>
      <c r="D105" s="169">
        <v>10.734220000000001</v>
      </c>
      <c r="E105" s="169">
        <v>11.974583000000001</v>
      </c>
      <c r="F105" s="169">
        <v>12.958646</v>
      </c>
      <c r="G105" s="169">
        <v>13.644380999999999</v>
      </c>
      <c r="H105" s="169">
        <v>14.180122000000001</v>
      </c>
      <c r="I105" s="169">
        <v>14.553927</v>
      </c>
      <c r="J105" s="169">
        <v>14.830425</v>
      </c>
      <c r="K105" s="169">
        <v>14.955151000000001</v>
      </c>
      <c r="L105" s="169">
        <v>15.020918999999999</v>
      </c>
      <c r="M105" s="169">
        <v>15.202977000000001</v>
      </c>
      <c r="N105" s="169">
        <v>15.334794</v>
      </c>
      <c r="O105" s="169">
        <v>15.556784</v>
      </c>
      <c r="P105" s="169">
        <v>15.759192000000001</v>
      </c>
      <c r="Q105" s="169">
        <v>15.985549000000001</v>
      </c>
      <c r="R105" s="169">
        <v>16.208057</v>
      </c>
      <c r="S105" s="169">
        <v>16.412721999999999</v>
      </c>
      <c r="T105" s="169">
        <v>16.604728999999999</v>
      </c>
      <c r="U105" s="169">
        <v>16.812376</v>
      </c>
      <c r="V105" s="169">
        <v>17.013483000000001</v>
      </c>
      <c r="W105" s="169">
        <v>17.283843999999998</v>
      </c>
      <c r="X105" s="169">
        <v>17.521805000000001</v>
      </c>
      <c r="Y105" s="169">
        <v>17.786004999999999</v>
      </c>
      <c r="Z105" s="169">
        <v>18.072382000000001</v>
      </c>
      <c r="AA105" s="169">
        <v>18.353660999999999</v>
      </c>
      <c r="AB105" s="169">
        <v>18.607258000000002</v>
      </c>
      <c r="AC105" s="169">
        <v>18.890447999999999</v>
      </c>
      <c r="AD105" s="169">
        <v>19.134079</v>
      </c>
      <c r="AE105" s="169">
        <v>19.387488999999999</v>
      </c>
      <c r="AF105" s="169">
        <v>19.615788999999999</v>
      </c>
      <c r="AG105" s="169">
        <v>19.828066</v>
      </c>
      <c r="AH105" s="165">
        <v>2.5839000000000001E-2</v>
      </c>
      <c r="AJ105" s="226">
        <f t="shared" si="1"/>
        <v>0.8592838604015941</v>
      </c>
    </row>
    <row r="106" spans="1:36" ht="15" customHeight="1" x14ac:dyDescent="0.25">
      <c r="A106" s="38" t="s">
        <v>381</v>
      </c>
      <c r="B106" s="163" t="s">
        <v>2191</v>
      </c>
      <c r="C106" s="169">
        <v>0</v>
      </c>
      <c r="D106" s="169">
        <v>0</v>
      </c>
      <c r="E106" s="169">
        <v>0</v>
      </c>
      <c r="F106" s="169">
        <v>0</v>
      </c>
      <c r="G106" s="169">
        <v>0</v>
      </c>
      <c r="H106" s="169">
        <v>0</v>
      </c>
      <c r="I106" s="169">
        <v>0</v>
      </c>
      <c r="J106" s="169">
        <v>0</v>
      </c>
      <c r="K106" s="169">
        <v>0</v>
      </c>
      <c r="L106" s="169">
        <v>0</v>
      </c>
      <c r="M106" s="169">
        <v>0</v>
      </c>
      <c r="N106" s="169">
        <v>0</v>
      </c>
      <c r="O106" s="169">
        <v>0</v>
      </c>
      <c r="P106" s="169">
        <v>0</v>
      </c>
      <c r="Q106" s="169">
        <v>0</v>
      </c>
      <c r="R106" s="169">
        <v>0</v>
      </c>
      <c r="S106" s="169">
        <v>0</v>
      </c>
      <c r="T106" s="169">
        <v>0</v>
      </c>
      <c r="U106" s="169">
        <v>0</v>
      </c>
      <c r="V106" s="169">
        <v>0</v>
      </c>
      <c r="W106" s="169">
        <v>0</v>
      </c>
      <c r="X106" s="169">
        <v>0</v>
      </c>
      <c r="Y106" s="169">
        <v>0</v>
      </c>
      <c r="Z106" s="169">
        <v>0</v>
      </c>
      <c r="AA106" s="169">
        <v>0</v>
      </c>
      <c r="AB106" s="169">
        <v>0</v>
      </c>
      <c r="AC106" s="169">
        <v>0</v>
      </c>
      <c r="AD106" s="169">
        <v>0</v>
      </c>
      <c r="AE106" s="169">
        <v>0</v>
      </c>
      <c r="AF106" s="169">
        <v>0</v>
      </c>
      <c r="AG106" s="169">
        <v>0</v>
      </c>
      <c r="AH106" s="165" t="s">
        <v>2017</v>
      </c>
      <c r="AJ106" s="226" t="e">
        <f t="shared" si="1"/>
        <v>#DIV/0!</v>
      </c>
    </row>
    <row r="107" spans="1:36" ht="15" customHeight="1" x14ac:dyDescent="0.25">
      <c r="A107" s="38" t="s">
        <v>382</v>
      </c>
      <c r="B107" s="163" t="s">
        <v>2192</v>
      </c>
      <c r="C107" s="169">
        <v>0</v>
      </c>
      <c r="D107" s="169">
        <v>0</v>
      </c>
      <c r="E107" s="169">
        <v>0</v>
      </c>
      <c r="F107" s="169">
        <v>0</v>
      </c>
      <c r="G107" s="169">
        <v>0</v>
      </c>
      <c r="H107" s="169">
        <v>0</v>
      </c>
      <c r="I107" s="169">
        <v>0</v>
      </c>
      <c r="J107" s="169">
        <v>0</v>
      </c>
      <c r="K107" s="169">
        <v>0</v>
      </c>
      <c r="L107" s="169">
        <v>0</v>
      </c>
      <c r="M107" s="169">
        <v>0</v>
      </c>
      <c r="N107" s="169">
        <v>0</v>
      </c>
      <c r="O107" s="169">
        <v>0</v>
      </c>
      <c r="P107" s="169">
        <v>0</v>
      </c>
      <c r="Q107" s="169">
        <v>0</v>
      </c>
      <c r="R107" s="169">
        <v>0</v>
      </c>
      <c r="S107" s="169">
        <v>0</v>
      </c>
      <c r="T107" s="169">
        <v>0</v>
      </c>
      <c r="U107" s="169">
        <v>0</v>
      </c>
      <c r="V107" s="169">
        <v>0</v>
      </c>
      <c r="W107" s="169">
        <v>0</v>
      </c>
      <c r="X107" s="169">
        <v>0</v>
      </c>
      <c r="Y107" s="169">
        <v>0</v>
      </c>
      <c r="Z107" s="169">
        <v>0</v>
      </c>
      <c r="AA107" s="169">
        <v>0</v>
      </c>
      <c r="AB107" s="169">
        <v>0</v>
      </c>
      <c r="AC107" s="169">
        <v>0</v>
      </c>
      <c r="AD107" s="169">
        <v>0</v>
      </c>
      <c r="AE107" s="169">
        <v>0</v>
      </c>
      <c r="AF107" s="169">
        <v>0</v>
      </c>
      <c r="AG107" s="169">
        <v>0</v>
      </c>
      <c r="AH107" s="165" t="s">
        <v>2017</v>
      </c>
      <c r="AJ107" s="226" t="e">
        <f t="shared" si="1"/>
        <v>#DIV/0!</v>
      </c>
    </row>
    <row r="108" spans="1:36" ht="15" customHeight="1" x14ac:dyDescent="0.25">
      <c r="AJ108" s="226" t="e">
        <f t="shared" si="1"/>
        <v>#DIV/0!</v>
      </c>
    </row>
    <row r="109" spans="1:36" ht="15" customHeight="1" x14ac:dyDescent="0.25">
      <c r="A109" s="38" t="s">
        <v>383</v>
      </c>
      <c r="B109" s="162" t="s">
        <v>384</v>
      </c>
      <c r="C109" s="232">
        <v>195.878433</v>
      </c>
      <c r="D109" s="232">
        <v>196.62325999999999</v>
      </c>
      <c r="E109" s="232">
        <v>199.51603700000001</v>
      </c>
      <c r="F109" s="232">
        <v>200.52346800000001</v>
      </c>
      <c r="G109" s="232">
        <v>200.21253999999999</v>
      </c>
      <c r="H109" s="232">
        <v>199.85818499999999</v>
      </c>
      <c r="I109" s="232">
        <v>198.969528</v>
      </c>
      <c r="J109" s="232">
        <v>197.705521</v>
      </c>
      <c r="K109" s="232">
        <v>196.210632</v>
      </c>
      <c r="L109" s="232">
        <v>194.54727199999999</v>
      </c>
      <c r="M109" s="232">
        <v>193.28450000000001</v>
      </c>
      <c r="N109" s="232">
        <v>192.31613200000001</v>
      </c>
      <c r="O109" s="232">
        <v>191.53064000000001</v>
      </c>
      <c r="P109" s="232">
        <v>190.79461699999999</v>
      </c>
      <c r="Q109" s="232">
        <v>190.19899000000001</v>
      </c>
      <c r="R109" s="232">
        <v>189.47903400000001</v>
      </c>
      <c r="S109" s="232">
        <v>188.410889</v>
      </c>
      <c r="T109" s="232">
        <v>187.227859</v>
      </c>
      <c r="U109" s="232">
        <v>186.16619900000001</v>
      </c>
      <c r="V109" s="232">
        <v>185.21444700000001</v>
      </c>
      <c r="W109" s="232">
        <v>184.39797999999999</v>
      </c>
      <c r="X109" s="232">
        <v>183.612289</v>
      </c>
      <c r="Y109" s="232">
        <v>182.97316000000001</v>
      </c>
      <c r="Z109" s="232">
        <v>182.42952</v>
      </c>
      <c r="AA109" s="232">
        <v>181.83725000000001</v>
      </c>
      <c r="AB109" s="232">
        <v>181.13038599999999</v>
      </c>
      <c r="AC109" s="232">
        <v>180.36381499999999</v>
      </c>
      <c r="AD109" s="232">
        <v>179.56512499999999</v>
      </c>
      <c r="AE109" s="232">
        <v>178.86364699999999</v>
      </c>
      <c r="AF109" s="232">
        <v>178.15422100000001</v>
      </c>
      <c r="AG109" s="232">
        <v>177.36492899999999</v>
      </c>
      <c r="AH109" s="167">
        <v>-3.3040000000000001E-3</v>
      </c>
      <c r="AJ109" s="226">
        <f t="shared" si="1"/>
        <v>0.99621190799094683</v>
      </c>
    </row>
    <row r="110" spans="1:36" ht="15" customHeight="1" x14ac:dyDescent="0.25">
      <c r="A110" s="38" t="s">
        <v>385</v>
      </c>
      <c r="B110" s="163" t="s">
        <v>386</v>
      </c>
      <c r="C110" s="169">
        <v>158.50086999999999</v>
      </c>
      <c r="D110" s="169">
        <v>158.85093699999999</v>
      </c>
      <c r="E110" s="169">
        <v>160.930328</v>
      </c>
      <c r="F110" s="169">
        <v>161.48263499999999</v>
      </c>
      <c r="G110" s="169">
        <v>160.97103899999999</v>
      </c>
      <c r="H110" s="169">
        <v>160.424072</v>
      </c>
      <c r="I110" s="169">
        <v>159.44854699999999</v>
      </c>
      <c r="J110" s="169">
        <v>158.17375200000001</v>
      </c>
      <c r="K110" s="169">
        <v>156.716599</v>
      </c>
      <c r="L110" s="169">
        <v>155.12780799999999</v>
      </c>
      <c r="M110" s="169">
        <v>153.86106899999999</v>
      </c>
      <c r="N110" s="169">
        <v>152.830399</v>
      </c>
      <c r="O110" s="169">
        <v>151.946167</v>
      </c>
      <c r="P110" s="169">
        <v>151.10199</v>
      </c>
      <c r="Q110" s="169">
        <v>150.369553</v>
      </c>
      <c r="R110" s="169">
        <v>149.539368</v>
      </c>
      <c r="S110" s="169">
        <v>148.43559300000001</v>
      </c>
      <c r="T110" s="169">
        <v>147.24319499999999</v>
      </c>
      <c r="U110" s="169">
        <v>146.148132</v>
      </c>
      <c r="V110" s="169">
        <v>145.14093</v>
      </c>
      <c r="W110" s="169">
        <v>144.24101300000001</v>
      </c>
      <c r="X110" s="169">
        <v>143.36621099999999</v>
      </c>
      <c r="Y110" s="169">
        <v>142.60664399999999</v>
      </c>
      <c r="Z110" s="169">
        <v>141.92198200000001</v>
      </c>
      <c r="AA110" s="169">
        <v>141.19992099999999</v>
      </c>
      <c r="AB110" s="169">
        <v>140.38952599999999</v>
      </c>
      <c r="AC110" s="169">
        <v>139.53379799999999</v>
      </c>
      <c r="AD110" s="169">
        <v>138.654312</v>
      </c>
      <c r="AE110" s="169">
        <v>137.85089099999999</v>
      </c>
      <c r="AF110" s="169">
        <v>137.042236</v>
      </c>
      <c r="AG110" s="169">
        <v>136.17318700000001</v>
      </c>
      <c r="AH110" s="165">
        <v>-5.0480000000000004E-3</v>
      </c>
      <c r="AJ110" s="226">
        <f t="shared" si="1"/>
        <v>0.99779625473660261</v>
      </c>
    </row>
    <row r="111" spans="1:36" ht="15" customHeight="1" x14ac:dyDescent="0.25">
      <c r="A111" s="38" t="s">
        <v>387</v>
      </c>
      <c r="B111" s="163" t="s">
        <v>268</v>
      </c>
      <c r="C111" s="169">
        <v>37.377560000000003</v>
      </c>
      <c r="D111" s="169">
        <v>37.772326999999997</v>
      </c>
      <c r="E111" s="169">
        <v>38.585709000000001</v>
      </c>
      <c r="F111" s="169">
        <v>39.040829000000002</v>
      </c>
      <c r="G111" s="169">
        <v>39.241504999999997</v>
      </c>
      <c r="H111" s="169">
        <v>39.434113000000004</v>
      </c>
      <c r="I111" s="169">
        <v>39.520985000000003</v>
      </c>
      <c r="J111" s="169">
        <v>39.531768999999997</v>
      </c>
      <c r="K111" s="169">
        <v>39.494030000000002</v>
      </c>
      <c r="L111" s="169">
        <v>39.419463999999998</v>
      </c>
      <c r="M111" s="169">
        <v>39.423434999999998</v>
      </c>
      <c r="N111" s="169">
        <v>39.485728999999999</v>
      </c>
      <c r="O111" s="169">
        <v>39.584468999999999</v>
      </c>
      <c r="P111" s="169">
        <v>39.692627000000002</v>
      </c>
      <c r="Q111" s="169">
        <v>39.829436999999999</v>
      </c>
      <c r="R111" s="169">
        <v>39.939667</v>
      </c>
      <c r="S111" s="169">
        <v>39.975292000000003</v>
      </c>
      <c r="T111" s="169">
        <v>39.984665</v>
      </c>
      <c r="U111" s="169">
        <v>40.018070000000002</v>
      </c>
      <c r="V111" s="169">
        <v>40.073517000000002</v>
      </c>
      <c r="W111" s="169">
        <v>40.156970999999999</v>
      </c>
      <c r="X111" s="169">
        <v>40.246082000000001</v>
      </c>
      <c r="Y111" s="169">
        <v>40.366515999999997</v>
      </c>
      <c r="Z111" s="169">
        <v>40.507537999999997</v>
      </c>
      <c r="AA111" s="169">
        <v>40.637332999999998</v>
      </c>
      <c r="AB111" s="169">
        <v>40.740864000000002</v>
      </c>
      <c r="AC111" s="169">
        <v>40.830013000000001</v>
      </c>
      <c r="AD111" s="169">
        <v>40.910809</v>
      </c>
      <c r="AE111" s="169">
        <v>41.012756000000003</v>
      </c>
      <c r="AF111" s="169">
        <v>41.111984</v>
      </c>
      <c r="AG111" s="169">
        <v>41.191741999999998</v>
      </c>
      <c r="AH111" s="165">
        <v>3.2439999999999999E-3</v>
      </c>
      <c r="AJ111" s="226">
        <f t="shared" si="1"/>
        <v>0.98954877733638191</v>
      </c>
    </row>
    <row r="112" spans="1:36" ht="15" customHeight="1" x14ac:dyDescent="0.25">
      <c r="AJ112" s="226" t="e">
        <f t="shared" si="1"/>
        <v>#DIV/0!</v>
      </c>
    </row>
    <row r="113" spans="1:36" x14ac:dyDescent="0.25">
      <c r="A113" s="38" t="s">
        <v>388</v>
      </c>
      <c r="B113" s="163" t="s">
        <v>389</v>
      </c>
      <c r="C113" s="169">
        <v>121.230232</v>
      </c>
      <c r="D113" s="169">
        <v>123.41349</v>
      </c>
      <c r="E113" s="169">
        <v>124.808815</v>
      </c>
      <c r="F113" s="169">
        <v>125.809372</v>
      </c>
      <c r="G113" s="169">
        <v>126.417946</v>
      </c>
      <c r="H113" s="169">
        <v>126.722633</v>
      </c>
      <c r="I113" s="169">
        <v>126.869118</v>
      </c>
      <c r="J113" s="169">
        <v>126.530586</v>
      </c>
      <c r="K113" s="169">
        <v>126.27449</v>
      </c>
      <c r="L113" s="169">
        <v>126.069069</v>
      </c>
      <c r="M113" s="169">
        <v>125.861351</v>
      </c>
      <c r="N113" s="169">
        <v>125.68834699999999</v>
      </c>
      <c r="O113" s="169">
        <v>125.50939200000001</v>
      </c>
      <c r="P113" s="169">
        <v>125.369331</v>
      </c>
      <c r="Q113" s="169">
        <v>125.311577</v>
      </c>
      <c r="R113" s="169">
        <v>125.20497899999999</v>
      </c>
      <c r="S113" s="169">
        <v>125.04941599999999</v>
      </c>
      <c r="T113" s="169">
        <v>124.908188</v>
      </c>
      <c r="U113" s="169">
        <v>124.79901099999999</v>
      </c>
      <c r="V113" s="169">
        <v>124.680077</v>
      </c>
      <c r="W113" s="169">
        <v>124.553299</v>
      </c>
      <c r="X113" s="169">
        <v>124.475166</v>
      </c>
      <c r="Y113" s="169">
        <v>124.449707</v>
      </c>
      <c r="Z113" s="169">
        <v>124.378922</v>
      </c>
      <c r="AA113" s="169">
        <v>124.373749</v>
      </c>
      <c r="AB113" s="169">
        <v>124.450417</v>
      </c>
      <c r="AC113" s="169">
        <v>124.521744</v>
      </c>
      <c r="AD113" s="169">
        <v>124.56632999999999</v>
      </c>
      <c r="AE113" s="169">
        <v>124.59491</v>
      </c>
      <c r="AF113" s="169">
        <v>124.56950399999999</v>
      </c>
      <c r="AG113" s="169">
        <v>124.50266999999999</v>
      </c>
      <c r="AH113" s="165">
        <v>8.8800000000000001E-4</v>
      </c>
      <c r="AJ113" s="226">
        <f t="shared" si="1"/>
        <v>0.98230940556012158</v>
      </c>
    </row>
    <row r="114" spans="1:36" ht="15" customHeight="1" x14ac:dyDescent="0.25">
      <c r="A114" s="38" t="s">
        <v>390</v>
      </c>
      <c r="B114" s="163" t="s">
        <v>391</v>
      </c>
      <c r="C114" s="169">
        <v>706.278503</v>
      </c>
      <c r="D114" s="169">
        <v>761.89276099999995</v>
      </c>
      <c r="E114" s="169">
        <v>756.58319100000006</v>
      </c>
      <c r="F114" s="169">
        <v>717.93926999999996</v>
      </c>
      <c r="G114" s="169">
        <v>680.35809300000005</v>
      </c>
      <c r="H114" s="169">
        <v>664.90368699999999</v>
      </c>
      <c r="I114" s="169">
        <v>623.40405299999998</v>
      </c>
      <c r="J114" s="169">
        <v>617.93188499999997</v>
      </c>
      <c r="K114" s="169">
        <v>616.83618200000001</v>
      </c>
      <c r="L114" s="169">
        <v>616.28979500000003</v>
      </c>
      <c r="M114" s="169">
        <v>611.48107900000002</v>
      </c>
      <c r="N114" s="169">
        <v>612.70678699999996</v>
      </c>
      <c r="O114" s="169">
        <v>617.87091099999998</v>
      </c>
      <c r="P114" s="169">
        <v>620.41186500000003</v>
      </c>
      <c r="Q114" s="169">
        <v>622.57678199999998</v>
      </c>
      <c r="R114" s="169">
        <v>627.44311500000003</v>
      </c>
      <c r="S114" s="169">
        <v>630.63568099999998</v>
      </c>
      <c r="T114" s="169">
        <v>634.87542699999995</v>
      </c>
      <c r="U114" s="169">
        <v>639.709656</v>
      </c>
      <c r="V114" s="169">
        <v>643.97503700000004</v>
      </c>
      <c r="W114" s="169">
        <v>650.73565699999995</v>
      </c>
      <c r="X114" s="169">
        <v>654.635986</v>
      </c>
      <c r="Y114" s="169">
        <v>660.259277</v>
      </c>
      <c r="Z114" s="169">
        <v>668.15380900000002</v>
      </c>
      <c r="AA114" s="169">
        <v>676.05200200000002</v>
      </c>
      <c r="AB114" s="169">
        <v>681.38519299999996</v>
      </c>
      <c r="AC114" s="169">
        <v>689.32605000000001</v>
      </c>
      <c r="AD114" s="169">
        <v>693.73651099999995</v>
      </c>
      <c r="AE114" s="169">
        <v>699.61627199999998</v>
      </c>
      <c r="AF114" s="169">
        <v>706.64727800000003</v>
      </c>
      <c r="AG114" s="169">
        <v>714.58917199999996</v>
      </c>
      <c r="AH114" s="165">
        <v>3.8999999999999999E-4</v>
      </c>
      <c r="AJ114" s="226">
        <f t="shared" si="1"/>
        <v>0.92700513661922046</v>
      </c>
    </row>
    <row r="115" spans="1:36" ht="15" customHeight="1" x14ac:dyDescent="0.25">
      <c r="AJ115" s="226" t="e">
        <f t="shared" si="1"/>
        <v>#DIV/0!</v>
      </c>
    </row>
    <row r="116" spans="1:36" ht="15" customHeight="1" x14ac:dyDescent="0.25">
      <c r="A116" s="38" t="s">
        <v>392</v>
      </c>
      <c r="B116" s="243" t="s">
        <v>393</v>
      </c>
      <c r="C116" s="244">
        <v>24632.162109000001</v>
      </c>
      <c r="D116" s="244">
        <v>26225.939452999999</v>
      </c>
      <c r="E116" s="244">
        <v>26778.748047000001</v>
      </c>
      <c r="F116" s="244">
        <v>26887.523438</v>
      </c>
      <c r="G116" s="244">
        <v>26877.076172000001</v>
      </c>
      <c r="H116" s="244">
        <v>26829.226562</v>
      </c>
      <c r="I116" s="244">
        <v>26694.490234000001</v>
      </c>
      <c r="J116" s="244">
        <v>26553.755859000001</v>
      </c>
      <c r="K116" s="244">
        <v>26447.224609000001</v>
      </c>
      <c r="L116" s="244">
        <v>26318.798827999999</v>
      </c>
      <c r="M116" s="244">
        <v>26233.482422000001</v>
      </c>
      <c r="N116" s="244">
        <v>26136.667968999998</v>
      </c>
      <c r="O116" s="244">
        <v>26073.175781000002</v>
      </c>
      <c r="P116" s="244">
        <v>26040.378906000002</v>
      </c>
      <c r="Q116" s="244">
        <v>26036.007812</v>
      </c>
      <c r="R116" s="244">
        <v>26048.673827999999</v>
      </c>
      <c r="S116" s="244">
        <v>26045.699218999998</v>
      </c>
      <c r="T116" s="244">
        <v>26049.929688</v>
      </c>
      <c r="U116" s="244">
        <v>26073.371093999998</v>
      </c>
      <c r="V116" s="244">
        <v>26117.027343999998</v>
      </c>
      <c r="W116" s="244">
        <v>26168.205077999999</v>
      </c>
      <c r="X116" s="244">
        <v>26252.095702999999</v>
      </c>
      <c r="Y116" s="244">
        <v>26357.855468999998</v>
      </c>
      <c r="Z116" s="244">
        <v>26495.148438</v>
      </c>
      <c r="AA116" s="244">
        <v>26628.214843999998</v>
      </c>
      <c r="AB116" s="244">
        <v>26761.560547000001</v>
      </c>
      <c r="AC116" s="244">
        <v>26890.779297000001</v>
      </c>
      <c r="AD116" s="244">
        <v>27014.306640999999</v>
      </c>
      <c r="AE116" s="244">
        <v>27151.132812</v>
      </c>
      <c r="AF116" s="244">
        <v>27297.179688</v>
      </c>
      <c r="AG116" s="244">
        <v>27447.378906000002</v>
      </c>
      <c r="AH116" s="245">
        <v>3.614E-3</v>
      </c>
      <c r="AJ116" s="226">
        <f t="shared" si="1"/>
        <v>0.93922897035371267</v>
      </c>
    </row>
    <row r="117" spans="1:36" ht="15" customHeight="1" thickBot="1" x14ac:dyDescent="0.3">
      <c r="AJ117" s="226" t="e">
        <f t="shared" si="1"/>
        <v>#DIV/0!</v>
      </c>
    </row>
    <row r="118" spans="1:36" ht="15" customHeight="1" x14ac:dyDescent="0.25">
      <c r="B118" s="261" t="s">
        <v>2193</v>
      </c>
      <c r="C118" s="262"/>
      <c r="D118" s="262"/>
      <c r="E118" s="262"/>
      <c r="F118" s="262"/>
      <c r="G118" s="262"/>
      <c r="H118" s="262"/>
      <c r="I118" s="262"/>
      <c r="J118" s="262"/>
      <c r="K118" s="262"/>
      <c r="L118" s="262"/>
      <c r="M118" s="262"/>
      <c r="N118" s="262"/>
      <c r="O118" s="262"/>
      <c r="P118" s="262"/>
      <c r="Q118" s="262"/>
      <c r="R118" s="262"/>
      <c r="S118" s="262"/>
      <c r="T118" s="262"/>
      <c r="U118" s="262"/>
      <c r="V118" s="262"/>
      <c r="W118" s="262"/>
      <c r="X118" s="262"/>
      <c r="Y118" s="262"/>
      <c r="Z118" s="262"/>
      <c r="AA118" s="262"/>
      <c r="AB118" s="262"/>
      <c r="AC118" s="262"/>
      <c r="AD118" s="262"/>
      <c r="AE118" s="262"/>
      <c r="AF118" s="262"/>
      <c r="AG118" s="262"/>
      <c r="AH118" s="227"/>
      <c r="AJ118" s="226" t="e">
        <f t="shared" si="1"/>
        <v>#DIV/0!</v>
      </c>
    </row>
    <row r="119" spans="1:36" ht="15" customHeight="1" x14ac:dyDescent="0.25">
      <c r="B119" s="32" t="s">
        <v>394</v>
      </c>
      <c r="AJ119" s="226" t="e">
        <f t="shared" si="1"/>
        <v>#DIV/0!</v>
      </c>
    </row>
    <row r="120" spans="1:36" ht="15" customHeight="1" x14ac:dyDescent="0.25">
      <c r="B120" s="32" t="s">
        <v>2167</v>
      </c>
      <c r="AJ120" s="226" t="e">
        <f t="shared" si="1"/>
        <v>#DIV/0!</v>
      </c>
    </row>
    <row r="121" spans="1:36" ht="15" customHeight="1" x14ac:dyDescent="0.25">
      <c r="B121" s="32" t="s">
        <v>2168</v>
      </c>
      <c r="AJ121" s="226" t="e">
        <f t="shared" si="1"/>
        <v>#DIV/0!</v>
      </c>
    </row>
    <row r="122" spans="1:36" ht="15" customHeight="1" x14ac:dyDescent="0.25">
      <c r="B122" s="32" t="s">
        <v>2169</v>
      </c>
      <c r="AJ122" s="226" t="e">
        <f t="shared" si="1"/>
        <v>#DIV/0!</v>
      </c>
    </row>
    <row r="123" spans="1:36" ht="15" customHeight="1" x14ac:dyDescent="0.25">
      <c r="B123" s="32" t="s">
        <v>2125</v>
      </c>
      <c r="AJ123" s="226" t="e">
        <f t="shared" si="1"/>
        <v>#DIV/0!</v>
      </c>
    </row>
    <row r="124" spans="1:36" ht="15" customHeight="1" x14ac:dyDescent="0.25">
      <c r="B124" s="32" t="s">
        <v>2013</v>
      </c>
      <c r="AJ124" s="226" t="e">
        <f t="shared" si="1"/>
        <v>#DIV/0!</v>
      </c>
    </row>
    <row r="125" spans="1:36" ht="15" customHeight="1" x14ac:dyDescent="0.25">
      <c r="B125" s="32" t="s">
        <v>2126</v>
      </c>
      <c r="AJ125" s="226" t="e">
        <f t="shared" si="1"/>
        <v>#DIV/0!</v>
      </c>
    </row>
    <row r="126" spans="1:36" ht="15" customHeight="1" x14ac:dyDescent="0.25">
      <c r="B126" s="32" t="s">
        <v>2194</v>
      </c>
      <c r="AJ126" s="226" t="e">
        <f t="shared" si="1"/>
        <v>#DIV/0!</v>
      </c>
    </row>
    <row r="127" spans="1:36" ht="15" customHeight="1" x14ac:dyDescent="0.25">
      <c r="AJ127" s="226" t="e">
        <f t="shared" si="1"/>
        <v>#DIV/0!</v>
      </c>
    </row>
    <row r="128" spans="1:36" x14ac:dyDescent="0.25">
      <c r="AJ128" s="226" t="e">
        <f t="shared" si="1"/>
        <v>#DIV/0!</v>
      </c>
    </row>
    <row r="129" spans="36:36" x14ac:dyDescent="0.25">
      <c r="AJ129" s="226" t="e">
        <f t="shared" si="1"/>
        <v>#DIV/0!</v>
      </c>
    </row>
    <row r="130" spans="36:36" x14ac:dyDescent="0.25">
      <c r="AJ130" s="226" t="e">
        <f t="shared" si="1"/>
        <v>#DIV/0!</v>
      </c>
    </row>
    <row r="131" spans="36:36" x14ac:dyDescent="0.25">
      <c r="AJ131" s="226" t="e">
        <f t="shared" si="1"/>
        <v>#DIV/0!</v>
      </c>
    </row>
    <row r="132" spans="36:36" x14ac:dyDescent="0.25">
      <c r="AJ132" s="226" t="e">
        <f t="shared" si="1"/>
        <v>#DIV/0!</v>
      </c>
    </row>
    <row r="133" spans="36:36" x14ac:dyDescent="0.25">
      <c r="AJ133" s="226" t="e">
        <f t="shared" si="1"/>
        <v>#DIV/0!</v>
      </c>
    </row>
    <row r="134" spans="36:36" x14ac:dyDescent="0.25">
      <c r="AJ134" s="226" t="e">
        <f t="shared" si="1"/>
        <v>#DIV/0!</v>
      </c>
    </row>
    <row r="135" spans="36:36" x14ac:dyDescent="0.25">
      <c r="AJ135" s="226" t="e">
        <f t="shared" si="1"/>
        <v>#DIV/0!</v>
      </c>
    </row>
    <row r="136" spans="36:36" x14ac:dyDescent="0.25">
      <c r="AJ136" s="226" t="e">
        <f t="shared" si="1"/>
        <v>#DIV/0!</v>
      </c>
    </row>
    <row r="137" spans="36:36" x14ac:dyDescent="0.25">
      <c r="AJ137" s="226" t="e">
        <f t="shared" si="1"/>
        <v>#DIV/0!</v>
      </c>
    </row>
    <row r="138" spans="36:36" x14ac:dyDescent="0.25">
      <c r="AJ138" s="226" t="e">
        <f t="shared" si="1"/>
        <v>#DIV/0!</v>
      </c>
    </row>
    <row r="139" spans="36:36" x14ac:dyDescent="0.25">
      <c r="AJ139" s="226" t="e">
        <f t="shared" si="1"/>
        <v>#DIV/0!</v>
      </c>
    </row>
    <row r="140" spans="36:36" x14ac:dyDescent="0.25">
      <c r="AJ140" s="226" t="e">
        <f t="shared" si="1"/>
        <v>#DIV/0!</v>
      </c>
    </row>
    <row r="141" spans="36:36" x14ac:dyDescent="0.25">
      <c r="AJ141" s="226" t="e">
        <f t="shared" si="1"/>
        <v>#DIV/0!</v>
      </c>
    </row>
    <row r="142" spans="36:36" x14ac:dyDescent="0.25">
      <c r="AJ142" s="226" t="e">
        <f t="shared" si="1"/>
        <v>#DIV/0!</v>
      </c>
    </row>
    <row r="143" spans="36:36" x14ac:dyDescent="0.25">
      <c r="AJ143" s="226" t="e">
        <f t="shared" si="1"/>
        <v>#DIV/0!</v>
      </c>
    </row>
    <row r="144" spans="36:36" x14ac:dyDescent="0.25">
      <c r="AJ144" s="226" t="e">
        <f t="shared" si="1"/>
        <v>#DIV/0!</v>
      </c>
    </row>
    <row r="145" spans="36:36" x14ac:dyDescent="0.25">
      <c r="AJ145" s="226" t="e">
        <f t="shared" ref="AJ145:AJ190" si="2">C145/D145</f>
        <v>#DIV/0!</v>
      </c>
    </row>
    <row r="146" spans="36:36" x14ac:dyDescent="0.25">
      <c r="AJ146" s="226" t="e">
        <f t="shared" si="2"/>
        <v>#DIV/0!</v>
      </c>
    </row>
    <row r="147" spans="36:36" x14ac:dyDescent="0.25">
      <c r="AJ147" s="226" t="e">
        <f t="shared" si="2"/>
        <v>#DIV/0!</v>
      </c>
    </row>
    <row r="148" spans="36:36" x14ac:dyDescent="0.25">
      <c r="AJ148" s="226" t="e">
        <f t="shared" si="2"/>
        <v>#DIV/0!</v>
      </c>
    </row>
    <row r="149" spans="36:36" x14ac:dyDescent="0.25">
      <c r="AJ149" s="226" t="e">
        <f t="shared" si="2"/>
        <v>#DIV/0!</v>
      </c>
    </row>
    <row r="150" spans="36:36" ht="15" customHeight="1" x14ac:dyDescent="0.25">
      <c r="AJ150" s="226" t="e">
        <f t="shared" si="2"/>
        <v>#DIV/0!</v>
      </c>
    </row>
    <row r="151" spans="36:36" ht="15" customHeight="1" x14ac:dyDescent="0.25">
      <c r="AJ151" s="226" t="e">
        <f t="shared" si="2"/>
        <v>#DIV/0!</v>
      </c>
    </row>
    <row r="152" spans="36:36" ht="15" customHeight="1" x14ac:dyDescent="0.25">
      <c r="AJ152" s="226" t="e">
        <f t="shared" si="2"/>
        <v>#DIV/0!</v>
      </c>
    </row>
    <row r="153" spans="36:36" ht="15" customHeight="1" x14ac:dyDescent="0.25">
      <c r="AJ153" s="226" t="e">
        <f t="shared" si="2"/>
        <v>#DIV/0!</v>
      </c>
    </row>
    <row r="154" spans="36:36" ht="15" customHeight="1" x14ac:dyDescent="0.25">
      <c r="AJ154" s="226" t="e">
        <f t="shared" si="2"/>
        <v>#DIV/0!</v>
      </c>
    </row>
    <row r="155" spans="36:36" ht="15" customHeight="1" x14ac:dyDescent="0.25">
      <c r="AJ155" s="226" t="e">
        <f t="shared" si="2"/>
        <v>#DIV/0!</v>
      </c>
    </row>
    <row r="156" spans="36:36" ht="15" customHeight="1" x14ac:dyDescent="0.25">
      <c r="AJ156" s="226" t="e">
        <f t="shared" si="2"/>
        <v>#DIV/0!</v>
      </c>
    </row>
    <row r="157" spans="36:36" ht="15" customHeight="1" x14ac:dyDescent="0.25">
      <c r="AJ157" s="226" t="e">
        <f t="shared" si="2"/>
        <v>#DIV/0!</v>
      </c>
    </row>
    <row r="158" spans="36:36" ht="15" customHeight="1" x14ac:dyDescent="0.25">
      <c r="AJ158" s="226" t="e">
        <f t="shared" si="2"/>
        <v>#DIV/0!</v>
      </c>
    </row>
    <row r="159" spans="36:36" ht="15" customHeight="1" x14ac:dyDescent="0.25">
      <c r="AJ159" s="226" t="e">
        <f t="shared" si="2"/>
        <v>#DIV/0!</v>
      </c>
    </row>
    <row r="160" spans="36:36" ht="15" customHeight="1" x14ac:dyDescent="0.25">
      <c r="AJ160" s="226" t="e">
        <f t="shared" si="2"/>
        <v>#DIV/0!</v>
      </c>
    </row>
    <row r="161" spans="36:36" ht="15" customHeight="1" x14ac:dyDescent="0.25">
      <c r="AJ161" s="226" t="e">
        <f t="shared" si="2"/>
        <v>#DIV/0!</v>
      </c>
    </row>
    <row r="162" spans="36:36" ht="15" customHeight="1" x14ac:dyDescent="0.25">
      <c r="AJ162" s="226" t="e">
        <f t="shared" si="2"/>
        <v>#DIV/0!</v>
      </c>
    </row>
    <row r="163" spans="36:36" ht="15" customHeight="1" x14ac:dyDescent="0.25">
      <c r="AJ163" s="226" t="e">
        <f t="shared" si="2"/>
        <v>#DIV/0!</v>
      </c>
    </row>
    <row r="164" spans="36:36" ht="15" customHeight="1" x14ac:dyDescent="0.25">
      <c r="AJ164" s="226" t="e">
        <f t="shared" si="2"/>
        <v>#DIV/0!</v>
      </c>
    </row>
    <row r="165" spans="36:36" ht="15" customHeight="1" x14ac:dyDescent="0.25">
      <c r="AJ165" s="226" t="e">
        <f t="shared" si="2"/>
        <v>#DIV/0!</v>
      </c>
    </row>
    <row r="166" spans="36:36" ht="15" customHeight="1" x14ac:dyDescent="0.25">
      <c r="AJ166" s="226" t="e">
        <f t="shared" si="2"/>
        <v>#DIV/0!</v>
      </c>
    </row>
    <row r="167" spans="36:36" ht="15" customHeight="1" x14ac:dyDescent="0.25">
      <c r="AJ167" s="226" t="e">
        <f t="shared" si="2"/>
        <v>#DIV/0!</v>
      </c>
    </row>
    <row r="168" spans="36:36" ht="15" customHeight="1" x14ac:dyDescent="0.25">
      <c r="AJ168" s="226" t="e">
        <f t="shared" si="2"/>
        <v>#DIV/0!</v>
      </c>
    </row>
    <row r="169" spans="36:36" ht="15" customHeight="1" x14ac:dyDescent="0.25">
      <c r="AJ169" s="226" t="e">
        <f t="shared" si="2"/>
        <v>#DIV/0!</v>
      </c>
    </row>
    <row r="170" spans="36:36" ht="15" customHeight="1" x14ac:dyDescent="0.25">
      <c r="AJ170" s="226" t="e">
        <f t="shared" si="2"/>
        <v>#DIV/0!</v>
      </c>
    </row>
    <row r="171" spans="36:36" ht="15" customHeight="1" x14ac:dyDescent="0.25">
      <c r="AJ171" s="226" t="e">
        <f t="shared" si="2"/>
        <v>#DIV/0!</v>
      </c>
    </row>
    <row r="172" spans="36:36" ht="15" customHeight="1" x14ac:dyDescent="0.25">
      <c r="AJ172" s="226" t="e">
        <f t="shared" si="2"/>
        <v>#DIV/0!</v>
      </c>
    </row>
    <row r="173" spans="36:36" ht="15" customHeight="1" x14ac:dyDescent="0.25">
      <c r="AJ173" s="226" t="e">
        <f t="shared" si="2"/>
        <v>#DIV/0!</v>
      </c>
    </row>
    <row r="174" spans="36:36" ht="15" customHeight="1" x14ac:dyDescent="0.25">
      <c r="AJ174" s="226" t="e">
        <f t="shared" si="2"/>
        <v>#DIV/0!</v>
      </c>
    </row>
    <row r="175" spans="36:36" ht="15" customHeight="1" x14ac:dyDescent="0.25">
      <c r="AJ175" s="226" t="e">
        <f t="shared" si="2"/>
        <v>#DIV/0!</v>
      </c>
    </row>
    <row r="176" spans="36:36" ht="15" customHeight="1" x14ac:dyDescent="0.25">
      <c r="AJ176" s="226" t="e">
        <f t="shared" si="2"/>
        <v>#DIV/0!</v>
      </c>
    </row>
    <row r="177" spans="36:36" ht="15" customHeight="1" x14ac:dyDescent="0.25">
      <c r="AJ177" s="226" t="e">
        <f t="shared" si="2"/>
        <v>#DIV/0!</v>
      </c>
    </row>
    <row r="178" spans="36:36" ht="15" customHeight="1" x14ac:dyDescent="0.25">
      <c r="AJ178" s="226" t="e">
        <f t="shared" si="2"/>
        <v>#DIV/0!</v>
      </c>
    </row>
    <row r="179" spans="36:36" ht="15" customHeight="1" x14ac:dyDescent="0.25">
      <c r="AJ179" s="226" t="e">
        <f t="shared" si="2"/>
        <v>#DIV/0!</v>
      </c>
    </row>
    <row r="180" spans="36:36" ht="15" customHeight="1" x14ac:dyDescent="0.25">
      <c r="AJ180" s="226" t="e">
        <f t="shared" si="2"/>
        <v>#DIV/0!</v>
      </c>
    </row>
    <row r="181" spans="36:36" ht="15" customHeight="1" x14ac:dyDescent="0.25">
      <c r="AJ181" s="226" t="e">
        <f t="shared" si="2"/>
        <v>#DIV/0!</v>
      </c>
    </row>
    <row r="182" spans="36:36" ht="15" customHeight="1" x14ac:dyDescent="0.25">
      <c r="AJ182" s="226" t="e">
        <f t="shared" si="2"/>
        <v>#DIV/0!</v>
      </c>
    </row>
    <row r="183" spans="36:36" ht="15" customHeight="1" x14ac:dyDescent="0.25">
      <c r="AJ183" s="226" t="e">
        <f t="shared" si="2"/>
        <v>#DIV/0!</v>
      </c>
    </row>
    <row r="184" spans="36:36" ht="15" customHeight="1" x14ac:dyDescent="0.25">
      <c r="AJ184" s="226" t="e">
        <f t="shared" si="2"/>
        <v>#DIV/0!</v>
      </c>
    </row>
    <row r="185" spans="36:36" ht="15" customHeight="1" x14ac:dyDescent="0.25">
      <c r="AJ185" s="226" t="e">
        <f t="shared" si="2"/>
        <v>#DIV/0!</v>
      </c>
    </row>
    <row r="186" spans="36:36" ht="15" customHeight="1" x14ac:dyDescent="0.25">
      <c r="AJ186" s="226" t="e">
        <f t="shared" si="2"/>
        <v>#DIV/0!</v>
      </c>
    </row>
    <row r="187" spans="36:36" ht="15" customHeight="1" x14ac:dyDescent="0.25">
      <c r="AJ187" s="226" t="e">
        <f t="shared" si="2"/>
        <v>#DIV/0!</v>
      </c>
    </row>
    <row r="188" spans="36:36" ht="15" customHeight="1" x14ac:dyDescent="0.25">
      <c r="AJ188" s="226" t="e">
        <f t="shared" si="2"/>
        <v>#DIV/0!</v>
      </c>
    </row>
    <row r="189" spans="36:36" ht="15" customHeight="1" x14ac:dyDescent="0.25">
      <c r="AJ189" s="226" t="e">
        <f t="shared" si="2"/>
        <v>#DIV/0!</v>
      </c>
    </row>
    <row r="190" spans="36:36" ht="15" customHeight="1" x14ac:dyDescent="0.25">
      <c r="AJ190" s="226" t="e">
        <f t="shared" si="2"/>
        <v>#DIV/0!</v>
      </c>
    </row>
    <row r="258" spans="2:34" ht="15" customHeight="1" x14ac:dyDescent="0.25">
      <c r="B258" s="259"/>
      <c r="C258" s="259"/>
      <c r="D258" s="259"/>
      <c r="E258" s="259"/>
      <c r="F258" s="259"/>
      <c r="G258" s="259"/>
      <c r="H258" s="259"/>
      <c r="I258" s="259"/>
      <c r="J258" s="259"/>
      <c r="K258" s="259"/>
      <c r="L258" s="259"/>
      <c r="M258" s="259"/>
      <c r="N258" s="259"/>
      <c r="O258" s="259"/>
      <c r="P258" s="259"/>
      <c r="Q258" s="259"/>
      <c r="R258" s="259"/>
      <c r="S258" s="259"/>
      <c r="T258" s="259"/>
      <c r="U258" s="259"/>
      <c r="V258" s="259"/>
      <c r="W258" s="259"/>
      <c r="X258" s="259"/>
      <c r="Y258" s="259"/>
      <c r="Z258" s="259"/>
      <c r="AA258" s="259"/>
      <c r="AB258" s="259"/>
      <c r="AC258" s="259"/>
      <c r="AD258" s="259"/>
      <c r="AE258" s="259"/>
      <c r="AF258" s="259"/>
      <c r="AG258" s="259"/>
      <c r="AH258" s="259"/>
    </row>
    <row r="340" spans="2:34" ht="15" customHeight="1" x14ac:dyDescent="0.25">
      <c r="B340" s="259"/>
      <c r="C340" s="259"/>
      <c r="D340" s="259"/>
      <c r="E340" s="259"/>
      <c r="F340" s="259"/>
      <c r="G340" s="259"/>
      <c r="H340" s="259"/>
      <c r="I340" s="259"/>
      <c r="J340" s="259"/>
      <c r="K340" s="259"/>
      <c r="L340" s="259"/>
      <c r="M340" s="259"/>
      <c r="N340" s="259"/>
      <c r="O340" s="259"/>
      <c r="P340" s="259"/>
      <c r="Q340" s="259"/>
      <c r="R340" s="259"/>
      <c r="S340" s="259"/>
      <c r="T340" s="259"/>
      <c r="U340" s="259"/>
      <c r="V340" s="259"/>
      <c r="W340" s="259"/>
      <c r="X340" s="259"/>
      <c r="Y340" s="259"/>
      <c r="Z340" s="259"/>
      <c r="AA340" s="259"/>
      <c r="AB340" s="259"/>
      <c r="AC340" s="259"/>
      <c r="AD340" s="259"/>
      <c r="AE340" s="259"/>
      <c r="AF340" s="259"/>
      <c r="AG340" s="259"/>
      <c r="AH340" s="259"/>
    </row>
    <row r="452" spans="2:34" ht="15" customHeight="1" x14ac:dyDescent="0.25">
      <c r="B452" s="259"/>
      <c r="C452" s="259"/>
      <c r="D452" s="259"/>
      <c r="E452" s="259"/>
      <c r="F452" s="259"/>
      <c r="G452" s="259"/>
      <c r="H452" s="259"/>
      <c r="I452" s="259"/>
      <c r="J452" s="259"/>
      <c r="K452" s="259"/>
      <c r="L452" s="259"/>
      <c r="M452" s="259"/>
      <c r="N452" s="259"/>
      <c r="O452" s="259"/>
      <c r="P452" s="259"/>
      <c r="Q452" s="259"/>
      <c r="R452" s="259"/>
      <c r="S452" s="259"/>
      <c r="T452" s="259"/>
      <c r="U452" s="259"/>
      <c r="V452" s="259"/>
      <c r="W452" s="259"/>
      <c r="X452" s="259"/>
      <c r="Y452" s="259"/>
      <c r="Z452" s="259"/>
      <c r="AA452" s="259"/>
      <c r="AB452" s="259"/>
      <c r="AC452" s="259"/>
      <c r="AD452" s="259"/>
      <c r="AE452" s="259"/>
      <c r="AF452" s="259"/>
      <c r="AG452" s="259"/>
      <c r="AH452" s="259"/>
    </row>
    <row r="557" spans="2:34" ht="15" customHeight="1" x14ac:dyDescent="0.25">
      <c r="B557" s="259"/>
      <c r="C557" s="259"/>
      <c r="D557" s="259"/>
      <c r="E557" s="259"/>
      <c r="F557" s="259"/>
      <c r="G557" s="259"/>
      <c r="H557" s="259"/>
      <c r="I557" s="259"/>
      <c r="J557" s="259"/>
      <c r="K557" s="259"/>
      <c r="L557" s="259"/>
      <c r="M557" s="259"/>
      <c r="N557" s="259"/>
      <c r="O557" s="259"/>
      <c r="P557" s="259"/>
      <c r="Q557" s="259"/>
      <c r="R557" s="259"/>
      <c r="S557" s="259"/>
      <c r="T557" s="259"/>
      <c r="U557" s="259"/>
      <c r="V557" s="259"/>
      <c r="W557" s="259"/>
      <c r="X557" s="259"/>
      <c r="Y557" s="259"/>
      <c r="Z557" s="259"/>
      <c r="AA557" s="259"/>
      <c r="AB557" s="259"/>
      <c r="AC557" s="259"/>
      <c r="AD557" s="259"/>
      <c r="AE557" s="259"/>
      <c r="AF557" s="259"/>
      <c r="AG557" s="259"/>
      <c r="AH557" s="259"/>
    </row>
    <row r="638" spans="2:34" ht="15" customHeight="1" x14ac:dyDescent="0.25">
      <c r="B638" s="259"/>
      <c r="C638" s="259"/>
      <c r="D638" s="259"/>
      <c r="E638" s="259"/>
      <c r="F638" s="259"/>
      <c r="G638" s="259"/>
      <c r="H638" s="259"/>
      <c r="I638" s="259"/>
      <c r="J638" s="259"/>
      <c r="K638" s="259"/>
      <c r="L638" s="259"/>
      <c r="M638" s="259"/>
      <c r="N638" s="259"/>
      <c r="O638" s="259"/>
      <c r="P638" s="259"/>
      <c r="Q638" s="259"/>
      <c r="R638" s="259"/>
      <c r="S638" s="259"/>
      <c r="T638" s="259"/>
      <c r="U638" s="259"/>
      <c r="V638" s="259"/>
      <c r="W638" s="259"/>
      <c r="X638" s="259"/>
      <c r="Y638" s="259"/>
      <c r="Z638" s="259"/>
      <c r="AA638" s="259"/>
      <c r="AB638" s="259"/>
      <c r="AC638" s="259"/>
      <c r="AD638" s="259"/>
      <c r="AE638" s="259"/>
      <c r="AF638" s="259"/>
      <c r="AG638" s="259"/>
      <c r="AH638" s="259"/>
    </row>
    <row r="710" spans="2:34" ht="15" customHeight="1" x14ac:dyDescent="0.25">
      <c r="B710" s="259"/>
      <c r="C710" s="259"/>
      <c r="D710" s="259"/>
      <c r="E710" s="259"/>
      <c r="F710" s="259"/>
      <c r="G710" s="259"/>
      <c r="H710" s="259"/>
      <c r="I710" s="259"/>
      <c r="J710" s="259"/>
      <c r="K710" s="259"/>
      <c r="L710" s="259"/>
      <c r="M710" s="259"/>
      <c r="N710" s="259"/>
      <c r="O710" s="259"/>
      <c r="P710" s="259"/>
      <c r="Q710" s="259"/>
      <c r="R710" s="259"/>
      <c r="S710" s="259"/>
      <c r="T710" s="259"/>
      <c r="U710" s="259"/>
      <c r="V710" s="259"/>
      <c r="W710" s="259"/>
      <c r="X710" s="259"/>
      <c r="Y710" s="259"/>
      <c r="Z710" s="259"/>
      <c r="AA710" s="259"/>
      <c r="AB710" s="259"/>
      <c r="AC710" s="259"/>
      <c r="AD710" s="259"/>
      <c r="AE710" s="259"/>
      <c r="AF710" s="259"/>
      <c r="AG710" s="259"/>
      <c r="AH710" s="259"/>
    </row>
    <row r="886" spans="2:34" ht="15" customHeight="1" x14ac:dyDescent="0.25">
      <c r="B886" s="259"/>
      <c r="C886" s="259"/>
      <c r="D886" s="259"/>
      <c r="E886" s="259"/>
      <c r="F886" s="259"/>
      <c r="G886" s="259"/>
      <c r="H886" s="259"/>
      <c r="I886" s="259"/>
      <c r="J886" s="259"/>
      <c r="K886" s="259"/>
      <c r="L886" s="259"/>
      <c r="M886" s="259"/>
      <c r="N886" s="259"/>
      <c r="O886" s="259"/>
      <c r="P886" s="259"/>
      <c r="Q886" s="259"/>
      <c r="R886" s="259"/>
      <c r="S886" s="259"/>
      <c r="T886" s="259"/>
      <c r="U886" s="259"/>
      <c r="V886" s="259"/>
      <c r="W886" s="259"/>
      <c r="X886" s="259"/>
      <c r="Y886" s="259"/>
      <c r="Z886" s="259"/>
      <c r="AA886" s="259"/>
      <c r="AB886" s="259"/>
      <c r="AC886" s="259"/>
      <c r="AD886" s="259"/>
      <c r="AE886" s="259"/>
      <c r="AF886" s="259"/>
      <c r="AG886" s="259"/>
      <c r="AH886" s="259"/>
    </row>
    <row r="969" spans="2:34" ht="15" customHeight="1" x14ac:dyDescent="0.25">
      <c r="B969" s="259"/>
      <c r="C969" s="259"/>
      <c r="D969" s="259"/>
      <c r="E969" s="259"/>
      <c r="F969" s="259"/>
      <c r="G969" s="259"/>
      <c r="H969" s="259"/>
      <c r="I969" s="259"/>
      <c r="J969" s="259"/>
      <c r="K969" s="259"/>
      <c r="L969" s="259"/>
      <c r="M969" s="259"/>
      <c r="N969" s="259"/>
      <c r="O969" s="259"/>
      <c r="P969" s="259"/>
      <c r="Q969" s="259"/>
      <c r="R969" s="259"/>
      <c r="S969" s="259"/>
      <c r="T969" s="259"/>
      <c r="U969" s="259"/>
      <c r="V969" s="259"/>
      <c r="W969" s="259"/>
      <c r="X969" s="259"/>
      <c r="Y969" s="259"/>
      <c r="Z969" s="259"/>
      <c r="AA969" s="259"/>
      <c r="AB969" s="259"/>
      <c r="AC969" s="259"/>
      <c r="AD969" s="259"/>
      <c r="AE969" s="259"/>
      <c r="AF969" s="259"/>
      <c r="AG969" s="259"/>
      <c r="AH969" s="259"/>
    </row>
    <row r="1071" spans="2:34" ht="15" customHeight="1" x14ac:dyDescent="0.25">
      <c r="B1071" s="259"/>
      <c r="C1071" s="259"/>
      <c r="D1071" s="259"/>
      <c r="E1071" s="259"/>
      <c r="F1071" s="259"/>
      <c r="G1071" s="259"/>
      <c r="H1071" s="259"/>
      <c r="I1071" s="259"/>
      <c r="J1071" s="259"/>
      <c r="K1071" s="259"/>
      <c r="L1071" s="259"/>
      <c r="M1071" s="259"/>
      <c r="N1071" s="259"/>
      <c r="O1071" s="259"/>
      <c r="P1071" s="259"/>
      <c r="Q1071" s="259"/>
      <c r="R1071" s="259"/>
      <c r="S1071" s="259"/>
      <c r="T1071" s="259"/>
      <c r="U1071" s="259"/>
      <c r="V1071" s="259"/>
      <c r="W1071" s="259"/>
      <c r="X1071" s="259"/>
      <c r="Y1071" s="259"/>
      <c r="Z1071" s="259"/>
      <c r="AA1071" s="259"/>
      <c r="AB1071" s="259"/>
      <c r="AC1071" s="259"/>
      <c r="AD1071" s="259"/>
      <c r="AE1071" s="259"/>
      <c r="AF1071" s="259"/>
      <c r="AG1071" s="259"/>
      <c r="AH1071" s="259"/>
    </row>
    <row r="1169" spans="2:34" ht="15" customHeight="1" x14ac:dyDescent="0.25">
      <c r="B1169" s="259"/>
      <c r="C1169" s="259"/>
      <c r="D1169" s="259"/>
      <c r="E1169" s="259"/>
      <c r="F1169" s="259"/>
      <c r="G1169" s="259"/>
      <c r="H1169" s="259"/>
      <c r="I1169" s="259"/>
      <c r="J1169" s="259"/>
      <c r="K1169" s="259"/>
      <c r="L1169" s="259"/>
      <c r="M1169" s="259"/>
      <c r="N1169" s="259"/>
      <c r="O1169" s="259"/>
      <c r="P1169" s="259"/>
      <c r="Q1169" s="259"/>
      <c r="R1169" s="259"/>
      <c r="S1169" s="259"/>
      <c r="T1169" s="259"/>
      <c r="U1169" s="259"/>
      <c r="V1169" s="259"/>
      <c r="W1169" s="259"/>
      <c r="X1169" s="259"/>
      <c r="Y1169" s="259"/>
      <c r="Z1169" s="259"/>
      <c r="AA1169" s="259"/>
      <c r="AB1169" s="259"/>
      <c r="AC1169" s="259"/>
      <c r="AD1169" s="259"/>
      <c r="AE1169" s="259"/>
      <c r="AF1169" s="259"/>
      <c r="AG1169" s="259"/>
      <c r="AH1169" s="259"/>
    </row>
    <row r="1269" spans="2:34" ht="15" customHeight="1" x14ac:dyDescent="0.25">
      <c r="B1269" s="259"/>
      <c r="C1269" s="259"/>
      <c r="D1269" s="259"/>
      <c r="E1269" s="259"/>
      <c r="F1269" s="259"/>
      <c r="G1269" s="259"/>
      <c r="H1269" s="259"/>
      <c r="I1269" s="259"/>
      <c r="J1269" s="259"/>
      <c r="K1269" s="259"/>
      <c r="L1269" s="259"/>
      <c r="M1269" s="259"/>
      <c r="N1269" s="259"/>
      <c r="O1269" s="259"/>
      <c r="P1269" s="259"/>
      <c r="Q1269" s="259"/>
      <c r="R1269" s="259"/>
      <c r="S1269" s="259"/>
      <c r="T1269" s="259"/>
      <c r="U1269" s="259"/>
      <c r="V1269" s="259"/>
      <c r="W1269" s="259"/>
      <c r="X1269" s="259"/>
      <c r="Y1269" s="259"/>
      <c r="Z1269" s="259"/>
      <c r="AA1269" s="259"/>
      <c r="AB1269" s="259"/>
      <c r="AC1269" s="259"/>
      <c r="AD1269" s="259"/>
      <c r="AE1269" s="259"/>
      <c r="AF1269" s="259"/>
      <c r="AG1269" s="259"/>
      <c r="AH1269" s="259"/>
    </row>
    <row r="1495" spans="2:34" ht="15" customHeight="1" x14ac:dyDescent="0.25">
      <c r="B1495" s="259"/>
      <c r="C1495" s="259"/>
      <c r="D1495" s="259"/>
      <c r="E1495" s="259"/>
      <c r="F1495" s="259"/>
      <c r="G1495" s="259"/>
      <c r="H1495" s="259"/>
      <c r="I1495" s="259"/>
      <c r="J1495" s="259"/>
      <c r="K1495" s="259"/>
      <c r="L1495" s="259"/>
      <c r="M1495" s="259"/>
      <c r="N1495" s="259"/>
      <c r="O1495" s="259"/>
      <c r="P1495" s="259"/>
      <c r="Q1495" s="259"/>
      <c r="R1495" s="259"/>
      <c r="S1495" s="259"/>
      <c r="T1495" s="259"/>
      <c r="U1495" s="259"/>
      <c r="V1495" s="259"/>
      <c r="W1495" s="259"/>
      <c r="X1495" s="259"/>
      <c r="Y1495" s="259"/>
      <c r="Z1495" s="259"/>
      <c r="AA1495" s="259"/>
      <c r="AB1495" s="259"/>
      <c r="AC1495" s="259"/>
      <c r="AD1495" s="259"/>
      <c r="AE1495" s="259"/>
      <c r="AF1495" s="259"/>
      <c r="AG1495" s="259"/>
      <c r="AH1495" s="259"/>
    </row>
    <row r="1713" spans="2:34" ht="15" customHeight="1" x14ac:dyDescent="0.25">
      <c r="B1713" s="259"/>
      <c r="C1713" s="259"/>
      <c r="D1713" s="259"/>
      <c r="E1713" s="259"/>
      <c r="F1713" s="259"/>
      <c r="G1713" s="259"/>
      <c r="H1713" s="259"/>
      <c r="I1713" s="259"/>
      <c r="J1713" s="259"/>
      <c r="K1713" s="259"/>
      <c r="L1713" s="259"/>
      <c r="M1713" s="259"/>
      <c r="N1713" s="259"/>
      <c r="O1713" s="259"/>
      <c r="P1713" s="259"/>
      <c r="Q1713" s="259"/>
      <c r="R1713" s="259"/>
      <c r="S1713" s="259"/>
      <c r="T1713" s="259"/>
      <c r="U1713" s="259"/>
      <c r="V1713" s="259"/>
      <c r="W1713" s="259"/>
      <c r="X1713" s="259"/>
      <c r="Y1713" s="259"/>
      <c r="Z1713" s="259"/>
      <c r="AA1713" s="259"/>
      <c r="AB1713" s="259"/>
      <c r="AC1713" s="259"/>
      <c r="AD1713" s="259"/>
      <c r="AE1713" s="259"/>
      <c r="AF1713" s="259"/>
      <c r="AG1713" s="259"/>
      <c r="AH1713" s="259"/>
    </row>
    <row r="1990" spans="2:34" ht="15" customHeight="1" x14ac:dyDescent="0.25">
      <c r="B1990" s="259"/>
      <c r="C1990" s="259"/>
      <c r="D1990" s="259"/>
      <c r="E1990" s="259"/>
      <c r="F1990" s="259"/>
      <c r="G1990" s="259"/>
      <c r="H1990" s="259"/>
      <c r="I1990" s="259"/>
      <c r="J1990" s="259"/>
      <c r="K1990" s="259"/>
      <c r="L1990" s="259"/>
      <c r="M1990" s="259"/>
      <c r="N1990" s="259"/>
      <c r="O1990" s="259"/>
      <c r="P1990" s="259"/>
      <c r="Q1990" s="259"/>
      <c r="R1990" s="259"/>
      <c r="S1990" s="259"/>
      <c r="T1990" s="259"/>
      <c r="U1990" s="259"/>
      <c r="V1990" s="259"/>
      <c r="W1990" s="259"/>
      <c r="X1990" s="259"/>
      <c r="Y1990" s="259"/>
      <c r="Z1990" s="259"/>
      <c r="AA1990" s="259"/>
      <c r="AB1990" s="259"/>
      <c r="AC1990" s="259"/>
      <c r="AD1990" s="259"/>
      <c r="AE1990" s="259"/>
      <c r="AF1990" s="259"/>
      <c r="AG1990" s="259"/>
      <c r="AH1990" s="259"/>
    </row>
    <row r="2325" spans="2:34" ht="15" customHeight="1" x14ac:dyDescent="0.25">
      <c r="B2325" s="259"/>
      <c r="C2325" s="259"/>
      <c r="D2325" s="259"/>
      <c r="E2325" s="259"/>
      <c r="F2325" s="259"/>
      <c r="G2325" s="259"/>
      <c r="H2325" s="259"/>
      <c r="I2325" s="259"/>
      <c r="J2325" s="259"/>
      <c r="K2325" s="259"/>
      <c r="L2325" s="259"/>
      <c r="M2325" s="259"/>
      <c r="N2325" s="259"/>
      <c r="O2325" s="259"/>
      <c r="P2325" s="259"/>
      <c r="Q2325" s="259"/>
      <c r="R2325" s="259"/>
      <c r="S2325" s="259"/>
      <c r="T2325" s="259"/>
      <c r="U2325" s="259"/>
      <c r="V2325" s="259"/>
      <c r="W2325" s="259"/>
      <c r="X2325" s="259"/>
      <c r="Y2325" s="259"/>
      <c r="Z2325" s="259"/>
      <c r="AA2325" s="259"/>
      <c r="AB2325" s="259"/>
      <c r="AC2325" s="259"/>
      <c r="AD2325" s="259"/>
      <c r="AE2325" s="259"/>
      <c r="AF2325" s="259"/>
      <c r="AG2325" s="259"/>
      <c r="AH2325" s="259"/>
    </row>
    <row r="2645" spans="2:34" ht="15" customHeight="1" x14ac:dyDescent="0.25">
      <c r="B2645" s="259"/>
      <c r="C2645" s="259"/>
      <c r="D2645" s="259"/>
      <c r="E2645" s="259"/>
      <c r="F2645" s="259"/>
      <c r="G2645" s="259"/>
      <c r="H2645" s="259"/>
      <c r="I2645" s="259"/>
      <c r="J2645" s="259"/>
      <c r="K2645" s="259"/>
      <c r="L2645" s="259"/>
      <c r="M2645" s="259"/>
      <c r="N2645" s="259"/>
      <c r="O2645" s="259"/>
      <c r="P2645" s="259"/>
      <c r="Q2645" s="259"/>
      <c r="R2645" s="259"/>
      <c r="S2645" s="259"/>
      <c r="T2645" s="259"/>
      <c r="U2645" s="259"/>
      <c r="V2645" s="259"/>
      <c r="W2645" s="259"/>
      <c r="X2645" s="259"/>
      <c r="Y2645" s="259"/>
      <c r="Z2645" s="259"/>
      <c r="AA2645" s="259"/>
      <c r="AB2645" s="259"/>
      <c r="AC2645" s="259"/>
      <c r="AD2645" s="259"/>
      <c r="AE2645" s="259"/>
      <c r="AF2645" s="259"/>
      <c r="AG2645" s="259"/>
      <c r="AH2645" s="259"/>
    </row>
    <row r="2971" spans="2:34" ht="15" customHeight="1" x14ac:dyDescent="0.25">
      <c r="B2971" s="259"/>
      <c r="C2971" s="259"/>
      <c r="D2971" s="259"/>
      <c r="E2971" s="259"/>
      <c r="F2971" s="259"/>
      <c r="G2971" s="259"/>
      <c r="H2971" s="259"/>
      <c r="I2971" s="259"/>
      <c r="J2971" s="259"/>
      <c r="K2971" s="259"/>
      <c r="L2971" s="259"/>
      <c r="M2971" s="259"/>
      <c r="N2971" s="259"/>
      <c r="O2971" s="259"/>
      <c r="P2971" s="259"/>
      <c r="Q2971" s="259"/>
      <c r="R2971" s="259"/>
      <c r="S2971" s="259"/>
      <c r="T2971" s="259"/>
      <c r="U2971" s="259"/>
      <c r="V2971" s="259"/>
      <c r="W2971" s="259"/>
      <c r="X2971" s="259"/>
      <c r="Y2971" s="259"/>
      <c r="Z2971" s="259"/>
      <c r="AA2971" s="259"/>
      <c r="AB2971" s="259"/>
      <c r="AC2971" s="259"/>
      <c r="AD2971" s="259"/>
      <c r="AE2971" s="259"/>
      <c r="AF2971" s="259"/>
      <c r="AG2971" s="259"/>
      <c r="AH2971" s="259"/>
    </row>
    <row r="3293" spans="2:34" ht="15" customHeight="1" x14ac:dyDescent="0.25">
      <c r="B3293" s="259"/>
      <c r="C3293" s="259"/>
      <c r="D3293" s="259"/>
      <c r="E3293" s="259"/>
      <c r="F3293" s="259"/>
      <c r="G3293" s="259"/>
      <c r="H3293" s="259"/>
      <c r="I3293" s="259"/>
      <c r="J3293" s="259"/>
      <c r="K3293" s="259"/>
      <c r="L3293" s="259"/>
      <c r="M3293" s="259"/>
      <c r="N3293" s="259"/>
      <c r="O3293" s="259"/>
      <c r="P3293" s="259"/>
      <c r="Q3293" s="259"/>
      <c r="R3293" s="259"/>
      <c r="S3293" s="259"/>
      <c r="T3293" s="259"/>
      <c r="U3293" s="259"/>
      <c r="V3293" s="259"/>
      <c r="W3293" s="259"/>
      <c r="X3293" s="259"/>
      <c r="Y3293" s="259"/>
      <c r="Z3293" s="259"/>
      <c r="AA3293" s="259"/>
      <c r="AB3293" s="259"/>
      <c r="AC3293" s="259"/>
      <c r="AD3293" s="259"/>
      <c r="AE3293" s="259"/>
      <c r="AF3293" s="259"/>
      <c r="AG3293" s="259"/>
      <c r="AH3293" s="259"/>
    </row>
    <row r="3402" spans="2:34" ht="15" customHeight="1" x14ac:dyDescent="0.25">
      <c r="B3402" s="259"/>
      <c r="C3402" s="259"/>
      <c r="D3402" s="259"/>
      <c r="E3402" s="259"/>
      <c r="F3402" s="259"/>
      <c r="G3402" s="259"/>
      <c r="H3402" s="259"/>
      <c r="I3402" s="259"/>
      <c r="J3402" s="259"/>
      <c r="K3402" s="259"/>
      <c r="L3402" s="259"/>
      <c r="M3402" s="259"/>
      <c r="N3402" s="259"/>
      <c r="O3402" s="259"/>
      <c r="P3402" s="259"/>
      <c r="Q3402" s="259"/>
      <c r="R3402" s="259"/>
      <c r="S3402" s="259"/>
      <c r="T3402" s="259"/>
      <c r="U3402" s="259"/>
      <c r="V3402" s="259"/>
      <c r="W3402" s="259"/>
      <c r="X3402" s="259"/>
      <c r="Y3402" s="259"/>
      <c r="Z3402" s="259"/>
      <c r="AA3402" s="259"/>
      <c r="AB3402" s="259"/>
      <c r="AC3402" s="259"/>
      <c r="AD3402" s="259"/>
      <c r="AE3402" s="259"/>
      <c r="AF3402" s="259"/>
      <c r="AG3402" s="259"/>
      <c r="AH3402" s="259"/>
    </row>
    <row r="3527" spans="2:34" ht="15" customHeight="1" x14ac:dyDescent="0.25">
      <c r="B3527" s="259"/>
      <c r="C3527" s="259"/>
      <c r="D3527" s="259"/>
      <c r="E3527" s="259"/>
      <c r="F3527" s="259"/>
      <c r="G3527" s="259"/>
      <c r="H3527" s="259"/>
      <c r="I3527" s="259"/>
      <c r="J3527" s="259"/>
      <c r="K3527" s="259"/>
      <c r="L3527" s="259"/>
      <c r="M3527" s="259"/>
      <c r="N3527" s="259"/>
      <c r="O3527" s="259"/>
      <c r="P3527" s="259"/>
      <c r="Q3527" s="259"/>
      <c r="R3527" s="259"/>
      <c r="S3527" s="259"/>
      <c r="T3527" s="259"/>
      <c r="U3527" s="259"/>
      <c r="V3527" s="259"/>
      <c r="W3527" s="259"/>
      <c r="X3527" s="259"/>
      <c r="Y3527" s="259"/>
      <c r="Z3527" s="259"/>
      <c r="AA3527" s="259"/>
      <c r="AB3527" s="259"/>
      <c r="AC3527" s="259"/>
      <c r="AD3527" s="259"/>
      <c r="AE3527" s="259"/>
      <c r="AF3527" s="259"/>
      <c r="AG3527" s="259"/>
      <c r="AH3527" s="259"/>
    </row>
    <row r="3652" spans="2:34" ht="15" customHeight="1" x14ac:dyDescent="0.25">
      <c r="B3652" s="259"/>
      <c r="C3652" s="259"/>
      <c r="D3652" s="259"/>
      <c r="E3652" s="259"/>
      <c r="F3652" s="259"/>
      <c r="G3652" s="259"/>
      <c r="H3652" s="259"/>
      <c r="I3652" s="259"/>
      <c r="J3652" s="259"/>
      <c r="K3652" s="259"/>
      <c r="L3652" s="259"/>
      <c r="M3652" s="259"/>
      <c r="N3652" s="259"/>
      <c r="O3652" s="259"/>
      <c r="P3652" s="259"/>
      <c r="Q3652" s="259"/>
      <c r="R3652" s="259"/>
      <c r="S3652" s="259"/>
      <c r="T3652" s="259"/>
      <c r="U3652" s="259"/>
      <c r="V3652" s="259"/>
      <c r="W3652" s="259"/>
      <c r="X3652" s="259"/>
      <c r="Y3652" s="259"/>
      <c r="Z3652" s="259"/>
      <c r="AA3652" s="259"/>
      <c r="AB3652" s="259"/>
      <c r="AC3652" s="259"/>
      <c r="AD3652" s="259"/>
      <c r="AE3652" s="259"/>
      <c r="AF3652" s="259"/>
      <c r="AG3652" s="259"/>
      <c r="AH3652" s="259"/>
    </row>
    <row r="3777" spans="2:34" ht="15" customHeight="1" x14ac:dyDescent="0.25">
      <c r="B3777" s="259"/>
      <c r="C3777" s="259"/>
      <c r="D3777" s="259"/>
      <c r="E3777" s="259"/>
      <c r="F3777" s="259"/>
      <c r="G3777" s="259"/>
      <c r="H3777" s="259"/>
      <c r="I3777" s="259"/>
      <c r="J3777" s="259"/>
      <c r="K3777" s="259"/>
      <c r="L3777" s="259"/>
      <c r="M3777" s="259"/>
      <c r="N3777" s="259"/>
      <c r="O3777" s="259"/>
      <c r="P3777" s="259"/>
      <c r="Q3777" s="259"/>
      <c r="R3777" s="259"/>
      <c r="S3777" s="259"/>
      <c r="T3777" s="259"/>
      <c r="U3777" s="259"/>
      <c r="V3777" s="259"/>
      <c r="W3777" s="259"/>
      <c r="X3777" s="259"/>
      <c r="Y3777" s="259"/>
      <c r="Z3777" s="259"/>
      <c r="AA3777" s="259"/>
      <c r="AB3777" s="259"/>
      <c r="AC3777" s="259"/>
      <c r="AD3777" s="259"/>
      <c r="AE3777" s="259"/>
      <c r="AF3777" s="259"/>
      <c r="AG3777" s="259"/>
      <c r="AH3777" s="259"/>
    </row>
    <row r="3902" spans="2:34" ht="15" customHeight="1" x14ac:dyDescent="0.25">
      <c r="B3902" s="259"/>
      <c r="C3902" s="259"/>
      <c r="D3902" s="259"/>
      <c r="E3902" s="259"/>
      <c r="F3902" s="259"/>
      <c r="G3902" s="259"/>
      <c r="H3902" s="259"/>
      <c r="I3902" s="259"/>
      <c r="J3902" s="259"/>
      <c r="K3902" s="259"/>
      <c r="L3902" s="259"/>
      <c r="M3902" s="259"/>
      <c r="N3902" s="259"/>
      <c r="O3902" s="259"/>
      <c r="P3902" s="259"/>
      <c r="Q3902" s="259"/>
      <c r="R3902" s="259"/>
      <c r="S3902" s="259"/>
      <c r="T3902" s="259"/>
      <c r="U3902" s="259"/>
      <c r="V3902" s="259"/>
      <c r="W3902" s="259"/>
      <c r="X3902" s="259"/>
      <c r="Y3902" s="259"/>
      <c r="Z3902" s="259"/>
      <c r="AA3902" s="259"/>
      <c r="AB3902" s="259"/>
      <c r="AC3902" s="259"/>
      <c r="AD3902" s="259"/>
      <c r="AE3902" s="259"/>
      <c r="AF3902" s="259"/>
      <c r="AG3902" s="259"/>
      <c r="AH3902" s="259"/>
    </row>
    <row r="4027" spans="2:34" ht="15" customHeight="1" x14ac:dyDescent="0.25">
      <c r="B4027" s="259"/>
      <c r="C4027" s="259"/>
      <c r="D4027" s="259"/>
      <c r="E4027" s="259"/>
      <c r="F4027" s="259"/>
      <c r="G4027" s="259"/>
      <c r="H4027" s="259"/>
      <c r="I4027" s="259"/>
      <c r="J4027" s="259"/>
      <c r="K4027" s="259"/>
      <c r="L4027" s="259"/>
      <c r="M4027" s="259"/>
      <c r="N4027" s="259"/>
      <c r="O4027" s="259"/>
      <c r="P4027" s="259"/>
      <c r="Q4027" s="259"/>
      <c r="R4027" s="259"/>
      <c r="S4027" s="259"/>
      <c r="T4027" s="259"/>
      <c r="U4027" s="259"/>
      <c r="V4027" s="259"/>
      <c r="W4027" s="259"/>
      <c r="X4027" s="259"/>
      <c r="Y4027" s="259"/>
      <c r="Z4027" s="259"/>
      <c r="AA4027" s="259"/>
      <c r="AB4027" s="259"/>
      <c r="AC4027" s="259"/>
      <c r="AD4027" s="259"/>
      <c r="AE4027" s="259"/>
      <c r="AF4027" s="259"/>
      <c r="AG4027" s="259"/>
      <c r="AH4027" s="259"/>
    </row>
    <row r="4152" spans="2:34" ht="15" customHeight="1" x14ac:dyDescent="0.25">
      <c r="B4152" s="259"/>
      <c r="C4152" s="259"/>
      <c r="D4152" s="259"/>
      <c r="E4152" s="259"/>
      <c r="F4152" s="259"/>
      <c r="G4152" s="259"/>
      <c r="H4152" s="259"/>
      <c r="I4152" s="259"/>
      <c r="J4152" s="259"/>
      <c r="K4152" s="259"/>
      <c r="L4152" s="259"/>
      <c r="M4152" s="259"/>
      <c r="N4152" s="259"/>
      <c r="O4152" s="259"/>
      <c r="P4152" s="259"/>
      <c r="Q4152" s="259"/>
      <c r="R4152" s="259"/>
      <c r="S4152" s="259"/>
      <c r="T4152" s="259"/>
      <c r="U4152" s="259"/>
      <c r="V4152" s="259"/>
      <c r="W4152" s="259"/>
      <c r="X4152" s="259"/>
      <c r="Y4152" s="259"/>
      <c r="Z4152" s="259"/>
      <c r="AA4152" s="259"/>
      <c r="AB4152" s="259"/>
      <c r="AC4152" s="259"/>
      <c r="AD4152" s="259"/>
      <c r="AE4152" s="259"/>
      <c r="AF4152" s="259"/>
      <c r="AG4152" s="259"/>
      <c r="AH4152" s="259"/>
    </row>
    <row r="4277" spans="2:34" ht="15" customHeight="1" x14ac:dyDescent="0.25">
      <c r="B4277" s="259"/>
      <c r="C4277" s="259"/>
      <c r="D4277" s="259"/>
      <c r="E4277" s="259"/>
      <c r="F4277" s="259"/>
      <c r="G4277" s="259"/>
      <c r="H4277" s="259"/>
      <c r="I4277" s="259"/>
      <c r="J4277" s="259"/>
      <c r="K4277" s="259"/>
      <c r="L4277" s="259"/>
      <c r="M4277" s="259"/>
      <c r="N4277" s="259"/>
      <c r="O4277" s="259"/>
      <c r="P4277" s="259"/>
      <c r="Q4277" s="259"/>
      <c r="R4277" s="259"/>
      <c r="S4277" s="259"/>
      <c r="T4277" s="259"/>
      <c r="U4277" s="259"/>
      <c r="V4277" s="259"/>
      <c r="W4277" s="259"/>
      <c r="X4277" s="259"/>
      <c r="Y4277" s="259"/>
      <c r="Z4277" s="259"/>
      <c r="AA4277" s="259"/>
      <c r="AB4277" s="259"/>
      <c r="AC4277" s="259"/>
      <c r="AD4277" s="259"/>
      <c r="AE4277" s="259"/>
      <c r="AF4277" s="259"/>
      <c r="AG4277" s="259"/>
      <c r="AH4277" s="259"/>
    </row>
    <row r="4402" spans="2:34" ht="15" customHeight="1" x14ac:dyDescent="0.25">
      <c r="B4402" s="259"/>
      <c r="C4402" s="259"/>
      <c r="D4402" s="259"/>
      <c r="E4402" s="259"/>
      <c r="F4402" s="259"/>
      <c r="G4402" s="259"/>
      <c r="H4402" s="259"/>
      <c r="I4402" s="259"/>
      <c r="J4402" s="259"/>
      <c r="K4402" s="259"/>
      <c r="L4402" s="259"/>
      <c r="M4402" s="259"/>
      <c r="N4402" s="259"/>
      <c r="O4402" s="259"/>
      <c r="P4402" s="259"/>
      <c r="Q4402" s="259"/>
      <c r="R4402" s="259"/>
      <c r="S4402" s="259"/>
      <c r="T4402" s="259"/>
      <c r="U4402" s="259"/>
      <c r="V4402" s="259"/>
      <c r="W4402" s="259"/>
      <c r="X4402" s="259"/>
      <c r="Y4402" s="259"/>
      <c r="Z4402" s="259"/>
      <c r="AA4402" s="259"/>
      <c r="AB4402" s="259"/>
      <c r="AC4402" s="259"/>
      <c r="AD4402" s="259"/>
      <c r="AE4402" s="259"/>
      <c r="AF4402" s="259"/>
      <c r="AG4402" s="259"/>
      <c r="AH4402" s="259"/>
    </row>
  </sheetData>
  <mergeCells count="28">
    <mergeCell ref="B638:AH638"/>
    <mergeCell ref="B118:AG118"/>
    <mergeCell ref="B258:AH258"/>
    <mergeCell ref="B340:AH340"/>
    <mergeCell ref="B452:AH452"/>
    <mergeCell ref="B557:AH557"/>
    <mergeCell ref="B2971:AH2971"/>
    <mergeCell ref="B710:AH710"/>
    <mergeCell ref="B886:AH886"/>
    <mergeCell ref="B969:AH969"/>
    <mergeCell ref="B1071:AH1071"/>
    <mergeCell ref="B1169:AH1169"/>
    <mergeCell ref="B1269:AH1269"/>
    <mergeCell ref="B1495:AH1495"/>
    <mergeCell ref="B1713:AH1713"/>
    <mergeCell ref="B1990:AH1990"/>
    <mergeCell ref="B2325:AH2325"/>
    <mergeCell ref="B2645:AH2645"/>
    <mergeCell ref="B4027:AH4027"/>
    <mergeCell ref="B4152:AH4152"/>
    <mergeCell ref="B4277:AH4277"/>
    <mergeCell ref="B4402:AH4402"/>
    <mergeCell ref="B3293:AH3293"/>
    <mergeCell ref="B3402:AH3402"/>
    <mergeCell ref="B3527:AH3527"/>
    <mergeCell ref="B3652:AH3652"/>
    <mergeCell ref="B3777:AH3777"/>
    <mergeCell ref="B3902:AH3902"/>
  </mergeCells>
  <pageMargins left="0.75" right="0.75" top="1" bottom="1" header="0.5" footer="0.5"/>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E471-FAC6-4BC7-B580-0B8600AB9C55}">
  <dimension ref="A1:PO440"/>
  <sheetViews>
    <sheetView workbookViewId="0"/>
  </sheetViews>
  <sheetFormatPr defaultColWidth="9.140625" defaultRowHeight="12.75" customHeight="1" x14ac:dyDescent="0.2"/>
  <cols>
    <col min="1" max="1" width="12.85546875" style="63" customWidth="1"/>
    <col min="2" max="2" width="21" style="63" customWidth="1"/>
    <col min="3" max="3" width="85.7109375" style="63" customWidth="1"/>
    <col min="4" max="429" width="12.85546875" style="63" customWidth="1"/>
    <col min="430" max="16384" width="9.140625" style="63"/>
  </cols>
  <sheetData>
    <row r="1" spans="1:431" s="61" customFormat="1" ht="12.75" customHeight="1" x14ac:dyDescent="0.2">
      <c r="A1" s="60" t="s">
        <v>1162</v>
      </c>
      <c r="B1" s="60"/>
    </row>
    <row r="2" spans="1:431" s="61" customFormat="1" ht="12.75" customHeight="1" x14ac:dyDescent="0.2">
      <c r="A2" s="62" t="s">
        <v>1163</v>
      </c>
      <c r="B2" s="62"/>
    </row>
    <row r="3" spans="1:431" s="61" customFormat="1" ht="12.75" customHeight="1" x14ac:dyDescent="0.2">
      <c r="A3" s="62" t="s">
        <v>1164</v>
      </c>
      <c r="B3" s="62"/>
    </row>
    <row r="4" spans="1:431" ht="12.75" customHeight="1" thickBot="1" x14ac:dyDescent="0.25">
      <c r="PO4" s="61"/>
    </row>
    <row r="5" spans="1:431" s="71" customFormat="1" ht="135" customHeight="1" x14ac:dyDescent="0.2">
      <c r="A5" s="64" t="s">
        <v>1165</v>
      </c>
      <c r="B5" s="65"/>
      <c r="C5" s="66"/>
      <c r="D5" s="67" t="s">
        <v>1166</v>
      </c>
      <c r="E5" s="68" t="s">
        <v>1167</v>
      </c>
      <c r="F5" s="68" t="s">
        <v>1168</v>
      </c>
      <c r="G5" s="68" t="s">
        <v>1169</v>
      </c>
      <c r="H5" s="68" t="s">
        <v>1170</v>
      </c>
      <c r="I5" s="68" t="s">
        <v>1171</v>
      </c>
      <c r="J5" s="68" t="s">
        <v>1172</v>
      </c>
      <c r="K5" s="68" t="s">
        <v>1173</v>
      </c>
      <c r="L5" s="68" t="s">
        <v>1174</v>
      </c>
      <c r="M5" s="68" t="s">
        <v>1175</v>
      </c>
      <c r="N5" s="68" t="s">
        <v>1176</v>
      </c>
      <c r="O5" s="68" t="s">
        <v>1177</v>
      </c>
      <c r="P5" s="68" t="s">
        <v>1178</v>
      </c>
      <c r="Q5" s="68" t="s">
        <v>1179</v>
      </c>
      <c r="R5" s="68" t="s">
        <v>1180</v>
      </c>
      <c r="S5" s="68" t="s">
        <v>1181</v>
      </c>
      <c r="T5" s="68" t="s">
        <v>1182</v>
      </c>
      <c r="U5" s="68" t="s">
        <v>1183</v>
      </c>
      <c r="V5" s="68" t="s">
        <v>1184</v>
      </c>
      <c r="W5" s="68" t="s">
        <v>1185</v>
      </c>
      <c r="X5" s="68" t="s">
        <v>1186</v>
      </c>
      <c r="Y5" s="68" t="s">
        <v>1187</v>
      </c>
      <c r="Z5" s="68" t="s">
        <v>1188</v>
      </c>
      <c r="AA5" s="68" t="s">
        <v>1189</v>
      </c>
      <c r="AB5" s="68" t="s">
        <v>1190</v>
      </c>
      <c r="AC5" s="68" t="s">
        <v>1191</v>
      </c>
      <c r="AD5" s="68" t="s">
        <v>1192</v>
      </c>
      <c r="AE5" s="68" t="s">
        <v>1193</v>
      </c>
      <c r="AF5" s="68" t="s">
        <v>1194</v>
      </c>
      <c r="AG5" s="68" t="s">
        <v>1195</v>
      </c>
      <c r="AH5" s="68" t="s">
        <v>1196</v>
      </c>
      <c r="AI5" s="68" t="s">
        <v>1197</v>
      </c>
      <c r="AJ5" s="68" t="s">
        <v>1198</v>
      </c>
      <c r="AK5" s="68" t="s">
        <v>1199</v>
      </c>
      <c r="AL5" s="68" t="s">
        <v>1200</v>
      </c>
      <c r="AM5" s="68" t="s">
        <v>1201</v>
      </c>
      <c r="AN5" s="68" t="s">
        <v>1202</v>
      </c>
      <c r="AO5" s="68" t="s">
        <v>1203</v>
      </c>
      <c r="AP5" s="68" t="s">
        <v>1204</v>
      </c>
      <c r="AQ5" s="68" t="s">
        <v>1205</v>
      </c>
      <c r="AR5" s="68" t="s">
        <v>1206</v>
      </c>
      <c r="AS5" s="68" t="s">
        <v>1207</v>
      </c>
      <c r="AT5" s="68" t="s">
        <v>1208</v>
      </c>
      <c r="AU5" s="68" t="s">
        <v>1209</v>
      </c>
      <c r="AV5" s="68" t="s">
        <v>1210</v>
      </c>
      <c r="AW5" s="68" t="s">
        <v>1211</v>
      </c>
      <c r="AX5" s="68" t="s">
        <v>1212</v>
      </c>
      <c r="AY5" s="68" t="s">
        <v>1213</v>
      </c>
      <c r="AZ5" s="68" t="s">
        <v>1214</v>
      </c>
      <c r="BA5" s="68" t="s">
        <v>1215</v>
      </c>
      <c r="BB5" s="68" t="s">
        <v>1216</v>
      </c>
      <c r="BC5" s="68" t="s">
        <v>1217</v>
      </c>
      <c r="BD5" s="68" t="s">
        <v>1218</v>
      </c>
      <c r="BE5" s="68" t="s">
        <v>1219</v>
      </c>
      <c r="BF5" s="68" t="s">
        <v>1220</v>
      </c>
      <c r="BG5" s="68" t="s">
        <v>1221</v>
      </c>
      <c r="BH5" s="68" t="s">
        <v>1222</v>
      </c>
      <c r="BI5" s="68" t="s">
        <v>1223</v>
      </c>
      <c r="BJ5" s="68" t="s">
        <v>1224</v>
      </c>
      <c r="BK5" s="68" t="s">
        <v>1225</v>
      </c>
      <c r="BL5" s="68" t="s">
        <v>1226</v>
      </c>
      <c r="BM5" s="68" t="s">
        <v>1227</v>
      </c>
      <c r="BN5" s="68" t="s">
        <v>1228</v>
      </c>
      <c r="BO5" s="68" t="s">
        <v>1229</v>
      </c>
      <c r="BP5" s="68" t="s">
        <v>1230</v>
      </c>
      <c r="BQ5" s="68" t="s">
        <v>1231</v>
      </c>
      <c r="BR5" s="68" t="s">
        <v>1232</v>
      </c>
      <c r="BS5" s="68" t="s">
        <v>1233</v>
      </c>
      <c r="BT5" s="68" t="s">
        <v>1234</v>
      </c>
      <c r="BU5" s="68" t="s">
        <v>1235</v>
      </c>
      <c r="BV5" s="68" t="s">
        <v>1236</v>
      </c>
      <c r="BW5" s="68" t="s">
        <v>1237</v>
      </c>
      <c r="BX5" s="68" t="s">
        <v>1238</v>
      </c>
      <c r="BY5" s="68" t="s">
        <v>1239</v>
      </c>
      <c r="BZ5" s="68" t="s">
        <v>1240</v>
      </c>
      <c r="CA5" s="68" t="s">
        <v>1241</v>
      </c>
      <c r="CB5" s="68" t="s">
        <v>1242</v>
      </c>
      <c r="CC5" s="68" t="s">
        <v>1243</v>
      </c>
      <c r="CD5" s="68" t="s">
        <v>1244</v>
      </c>
      <c r="CE5" s="68" t="s">
        <v>1245</v>
      </c>
      <c r="CF5" s="68" t="s">
        <v>1246</v>
      </c>
      <c r="CG5" s="68" t="s">
        <v>1247</v>
      </c>
      <c r="CH5" s="68" t="s">
        <v>1248</v>
      </c>
      <c r="CI5" s="68" t="s">
        <v>1249</v>
      </c>
      <c r="CJ5" s="68" t="s">
        <v>1250</v>
      </c>
      <c r="CK5" s="68" t="s">
        <v>1251</v>
      </c>
      <c r="CL5" s="68" t="s">
        <v>1252</v>
      </c>
      <c r="CM5" s="68" t="s">
        <v>1253</v>
      </c>
      <c r="CN5" s="68" t="s">
        <v>1254</v>
      </c>
      <c r="CO5" s="68" t="s">
        <v>1255</v>
      </c>
      <c r="CP5" s="68" t="s">
        <v>1256</v>
      </c>
      <c r="CQ5" s="68" t="s">
        <v>1257</v>
      </c>
      <c r="CR5" s="68" t="s">
        <v>1258</v>
      </c>
      <c r="CS5" s="68" t="s">
        <v>1259</v>
      </c>
      <c r="CT5" s="68" t="s">
        <v>1260</v>
      </c>
      <c r="CU5" s="68" t="s">
        <v>1261</v>
      </c>
      <c r="CV5" s="68" t="s">
        <v>1262</v>
      </c>
      <c r="CW5" s="68" t="s">
        <v>1263</v>
      </c>
      <c r="CX5" s="68" t="s">
        <v>1264</v>
      </c>
      <c r="CY5" s="68" t="s">
        <v>1265</v>
      </c>
      <c r="CZ5" s="68" t="s">
        <v>1266</v>
      </c>
      <c r="DA5" s="68" t="s">
        <v>1267</v>
      </c>
      <c r="DB5" s="68" t="s">
        <v>1268</v>
      </c>
      <c r="DC5" s="68" t="s">
        <v>1269</v>
      </c>
      <c r="DD5" s="68" t="s">
        <v>1270</v>
      </c>
      <c r="DE5" s="68" t="s">
        <v>1271</v>
      </c>
      <c r="DF5" s="68" t="s">
        <v>1272</v>
      </c>
      <c r="DG5" s="68" t="s">
        <v>1273</v>
      </c>
      <c r="DH5" s="68" t="s">
        <v>1274</v>
      </c>
      <c r="DI5" s="68" t="s">
        <v>1275</v>
      </c>
      <c r="DJ5" s="68" t="s">
        <v>1276</v>
      </c>
      <c r="DK5" s="68" t="s">
        <v>1277</v>
      </c>
      <c r="DL5" s="68" t="s">
        <v>1278</v>
      </c>
      <c r="DM5" s="68" t="s">
        <v>1279</v>
      </c>
      <c r="DN5" s="68" t="s">
        <v>1280</v>
      </c>
      <c r="DO5" s="68" t="s">
        <v>1281</v>
      </c>
      <c r="DP5" s="68" t="s">
        <v>1282</v>
      </c>
      <c r="DQ5" s="68" t="s">
        <v>1283</v>
      </c>
      <c r="DR5" s="68" t="s">
        <v>1284</v>
      </c>
      <c r="DS5" s="68" t="s">
        <v>1285</v>
      </c>
      <c r="DT5" s="68" t="s">
        <v>1286</v>
      </c>
      <c r="DU5" s="68" t="s">
        <v>1287</v>
      </c>
      <c r="DV5" s="68" t="s">
        <v>1288</v>
      </c>
      <c r="DW5" s="68" t="s">
        <v>1289</v>
      </c>
      <c r="DX5" s="68" t="s">
        <v>1290</v>
      </c>
      <c r="DY5" s="68" t="s">
        <v>1291</v>
      </c>
      <c r="DZ5" s="68" t="s">
        <v>1292</v>
      </c>
      <c r="EA5" s="68" t="s">
        <v>1293</v>
      </c>
      <c r="EB5" s="68" t="s">
        <v>1294</v>
      </c>
      <c r="EC5" s="68" t="s">
        <v>1295</v>
      </c>
      <c r="ED5" s="68" t="s">
        <v>1296</v>
      </c>
      <c r="EE5" s="68" t="s">
        <v>1297</v>
      </c>
      <c r="EF5" s="68" t="s">
        <v>1298</v>
      </c>
      <c r="EG5" s="68" t="s">
        <v>1299</v>
      </c>
      <c r="EH5" s="68" t="s">
        <v>1300</v>
      </c>
      <c r="EI5" s="68" t="s">
        <v>1301</v>
      </c>
      <c r="EJ5" s="68" t="s">
        <v>1302</v>
      </c>
      <c r="EK5" s="68" t="s">
        <v>1303</v>
      </c>
      <c r="EL5" s="68" t="s">
        <v>1304</v>
      </c>
      <c r="EM5" s="68" t="s">
        <v>1305</v>
      </c>
      <c r="EN5" s="68" t="s">
        <v>1306</v>
      </c>
      <c r="EO5" s="68" t="s">
        <v>1307</v>
      </c>
      <c r="EP5" s="68" t="s">
        <v>1308</v>
      </c>
      <c r="EQ5" s="68" t="s">
        <v>1309</v>
      </c>
      <c r="ER5" s="68" t="s">
        <v>1310</v>
      </c>
      <c r="ES5" s="68" t="s">
        <v>1311</v>
      </c>
      <c r="ET5" s="68" t="s">
        <v>1312</v>
      </c>
      <c r="EU5" s="68" t="s">
        <v>1313</v>
      </c>
      <c r="EV5" s="68" t="s">
        <v>1314</v>
      </c>
      <c r="EW5" s="68" t="s">
        <v>1315</v>
      </c>
      <c r="EX5" s="68" t="s">
        <v>1316</v>
      </c>
      <c r="EY5" s="68" t="s">
        <v>1317</v>
      </c>
      <c r="EZ5" s="68" t="s">
        <v>1318</v>
      </c>
      <c r="FA5" s="68" t="s">
        <v>1319</v>
      </c>
      <c r="FB5" s="68" t="s">
        <v>1320</v>
      </c>
      <c r="FC5" s="68" t="s">
        <v>1321</v>
      </c>
      <c r="FD5" s="68" t="s">
        <v>1322</v>
      </c>
      <c r="FE5" s="68" t="s">
        <v>1323</v>
      </c>
      <c r="FF5" s="68" t="s">
        <v>1324</v>
      </c>
      <c r="FG5" s="68" t="s">
        <v>1325</v>
      </c>
      <c r="FH5" s="68" t="s">
        <v>1326</v>
      </c>
      <c r="FI5" s="68" t="s">
        <v>1327</v>
      </c>
      <c r="FJ5" s="68" t="s">
        <v>1328</v>
      </c>
      <c r="FK5" s="68" t="s">
        <v>1329</v>
      </c>
      <c r="FL5" s="68" t="s">
        <v>1330</v>
      </c>
      <c r="FM5" s="68" t="s">
        <v>1331</v>
      </c>
      <c r="FN5" s="68" t="s">
        <v>1332</v>
      </c>
      <c r="FO5" s="68" t="s">
        <v>1333</v>
      </c>
      <c r="FP5" s="68" t="s">
        <v>1334</v>
      </c>
      <c r="FQ5" s="68" t="s">
        <v>1335</v>
      </c>
      <c r="FR5" s="68" t="s">
        <v>1336</v>
      </c>
      <c r="FS5" s="68" t="s">
        <v>1337</v>
      </c>
      <c r="FT5" s="68" t="s">
        <v>1338</v>
      </c>
      <c r="FU5" s="68" t="s">
        <v>1339</v>
      </c>
      <c r="FV5" s="68" t="s">
        <v>1340</v>
      </c>
      <c r="FW5" s="68" t="s">
        <v>1341</v>
      </c>
      <c r="FX5" s="68" t="s">
        <v>1342</v>
      </c>
      <c r="FY5" s="68" t="s">
        <v>1343</v>
      </c>
      <c r="FZ5" s="68" t="s">
        <v>1344</v>
      </c>
      <c r="GA5" s="68" t="s">
        <v>1345</v>
      </c>
      <c r="GB5" s="68" t="s">
        <v>1346</v>
      </c>
      <c r="GC5" s="68" t="s">
        <v>1347</v>
      </c>
      <c r="GD5" s="68" t="s">
        <v>1348</v>
      </c>
      <c r="GE5" s="68" t="s">
        <v>1349</v>
      </c>
      <c r="GF5" s="68" t="s">
        <v>1350</v>
      </c>
      <c r="GG5" s="68" t="s">
        <v>1351</v>
      </c>
      <c r="GH5" s="68" t="s">
        <v>1352</v>
      </c>
      <c r="GI5" s="68" t="s">
        <v>1353</v>
      </c>
      <c r="GJ5" s="68" t="s">
        <v>1354</v>
      </c>
      <c r="GK5" s="68" t="s">
        <v>1355</v>
      </c>
      <c r="GL5" s="68" t="s">
        <v>1356</v>
      </c>
      <c r="GM5" s="68" t="s">
        <v>1357</v>
      </c>
      <c r="GN5" s="68" t="s">
        <v>1358</v>
      </c>
      <c r="GO5" s="68" t="s">
        <v>1359</v>
      </c>
      <c r="GP5" s="68" t="s">
        <v>1360</v>
      </c>
      <c r="GQ5" s="68" t="s">
        <v>1361</v>
      </c>
      <c r="GR5" s="68" t="s">
        <v>1362</v>
      </c>
      <c r="GS5" s="68" t="s">
        <v>1363</v>
      </c>
      <c r="GT5" s="68" t="s">
        <v>1364</v>
      </c>
      <c r="GU5" s="68" t="s">
        <v>1365</v>
      </c>
      <c r="GV5" s="68" t="s">
        <v>1366</v>
      </c>
      <c r="GW5" s="68" t="s">
        <v>1367</v>
      </c>
      <c r="GX5" s="68" t="s">
        <v>1368</v>
      </c>
      <c r="GY5" s="68" t="s">
        <v>1369</v>
      </c>
      <c r="GZ5" s="68" t="s">
        <v>1370</v>
      </c>
      <c r="HA5" s="68" t="s">
        <v>1371</v>
      </c>
      <c r="HB5" s="68" t="s">
        <v>1372</v>
      </c>
      <c r="HC5" s="68" t="s">
        <v>1373</v>
      </c>
      <c r="HD5" s="68" t="s">
        <v>1374</v>
      </c>
      <c r="HE5" s="68" t="s">
        <v>1375</v>
      </c>
      <c r="HF5" s="68" t="s">
        <v>1376</v>
      </c>
      <c r="HG5" s="68" t="s">
        <v>1377</v>
      </c>
      <c r="HH5" s="68" t="s">
        <v>1378</v>
      </c>
      <c r="HI5" s="68" t="s">
        <v>1379</v>
      </c>
      <c r="HJ5" s="68" t="s">
        <v>1380</v>
      </c>
      <c r="HK5" s="68" t="s">
        <v>1381</v>
      </c>
      <c r="HL5" s="68" t="s">
        <v>1382</v>
      </c>
      <c r="HM5" s="68" t="s">
        <v>1383</v>
      </c>
      <c r="HN5" s="68" t="s">
        <v>1384</v>
      </c>
      <c r="HO5" s="68" t="s">
        <v>1385</v>
      </c>
      <c r="HP5" s="68" t="s">
        <v>1386</v>
      </c>
      <c r="HQ5" s="68" t="s">
        <v>1387</v>
      </c>
      <c r="HR5" s="68" t="s">
        <v>1388</v>
      </c>
      <c r="HS5" s="68" t="s">
        <v>1389</v>
      </c>
      <c r="HT5" s="68" t="s">
        <v>1390</v>
      </c>
      <c r="HU5" s="68" t="s">
        <v>1391</v>
      </c>
      <c r="HV5" s="68" t="s">
        <v>1392</v>
      </c>
      <c r="HW5" s="68" t="s">
        <v>1393</v>
      </c>
      <c r="HX5" s="68" t="s">
        <v>1394</v>
      </c>
      <c r="HY5" s="68" t="s">
        <v>1395</v>
      </c>
      <c r="HZ5" s="68" t="s">
        <v>1396</v>
      </c>
      <c r="IA5" s="68" t="s">
        <v>1397</v>
      </c>
      <c r="IB5" s="68" t="s">
        <v>1398</v>
      </c>
      <c r="IC5" s="68" t="s">
        <v>1399</v>
      </c>
      <c r="ID5" s="68" t="s">
        <v>1400</v>
      </c>
      <c r="IE5" s="68" t="s">
        <v>1401</v>
      </c>
      <c r="IF5" s="68" t="s">
        <v>1402</v>
      </c>
      <c r="IG5" s="68" t="s">
        <v>1403</v>
      </c>
      <c r="IH5" s="68" t="s">
        <v>1404</v>
      </c>
      <c r="II5" s="68" t="s">
        <v>1405</v>
      </c>
      <c r="IJ5" s="68" t="s">
        <v>1406</v>
      </c>
      <c r="IK5" s="68" t="s">
        <v>1407</v>
      </c>
      <c r="IL5" s="68" t="s">
        <v>1408</v>
      </c>
      <c r="IM5" s="68" t="s">
        <v>1409</v>
      </c>
      <c r="IN5" s="68" t="s">
        <v>1410</v>
      </c>
      <c r="IO5" s="68" t="s">
        <v>1411</v>
      </c>
      <c r="IP5" s="68" t="s">
        <v>1412</v>
      </c>
      <c r="IQ5" s="68" t="s">
        <v>1413</v>
      </c>
      <c r="IR5" s="68" t="s">
        <v>1414</v>
      </c>
      <c r="IS5" s="68" t="s">
        <v>1415</v>
      </c>
      <c r="IT5" s="68" t="s">
        <v>1416</v>
      </c>
      <c r="IU5" s="68" t="s">
        <v>1417</v>
      </c>
      <c r="IV5" s="68" t="s">
        <v>1418</v>
      </c>
      <c r="IW5" s="68" t="s">
        <v>1419</v>
      </c>
      <c r="IX5" s="68" t="s">
        <v>1420</v>
      </c>
      <c r="IY5" s="68" t="s">
        <v>1421</v>
      </c>
      <c r="IZ5" s="68" t="s">
        <v>1422</v>
      </c>
      <c r="JA5" s="68" t="s">
        <v>1423</v>
      </c>
      <c r="JB5" s="68" t="s">
        <v>1424</v>
      </c>
      <c r="JC5" s="68" t="s">
        <v>1425</v>
      </c>
      <c r="JD5" s="68" t="s">
        <v>1426</v>
      </c>
      <c r="JE5" s="68" t="s">
        <v>1427</v>
      </c>
      <c r="JF5" s="68" t="s">
        <v>1428</v>
      </c>
      <c r="JG5" s="68" t="s">
        <v>1429</v>
      </c>
      <c r="JH5" s="68" t="s">
        <v>1430</v>
      </c>
      <c r="JI5" s="68" t="s">
        <v>1431</v>
      </c>
      <c r="JJ5" s="68" t="s">
        <v>1432</v>
      </c>
      <c r="JK5" s="68" t="s">
        <v>1433</v>
      </c>
      <c r="JL5" s="68" t="s">
        <v>1434</v>
      </c>
      <c r="JM5" s="68" t="s">
        <v>1435</v>
      </c>
      <c r="JN5" s="68" t="s">
        <v>1436</v>
      </c>
      <c r="JO5" s="68" t="s">
        <v>1437</v>
      </c>
      <c r="JP5" s="68" t="s">
        <v>1438</v>
      </c>
      <c r="JQ5" s="68" t="s">
        <v>1439</v>
      </c>
      <c r="JR5" s="68" t="s">
        <v>1440</v>
      </c>
      <c r="JS5" s="68" t="s">
        <v>1441</v>
      </c>
      <c r="JT5" s="68" t="s">
        <v>1442</v>
      </c>
      <c r="JU5" s="68" t="s">
        <v>1443</v>
      </c>
      <c r="JV5" s="68" t="s">
        <v>1444</v>
      </c>
      <c r="JW5" s="68" t="s">
        <v>1445</v>
      </c>
      <c r="JX5" s="68" t="s">
        <v>1446</v>
      </c>
      <c r="JY5" s="68" t="s">
        <v>1447</v>
      </c>
      <c r="JZ5" s="68" t="s">
        <v>1448</v>
      </c>
      <c r="KA5" s="68" t="s">
        <v>1449</v>
      </c>
      <c r="KB5" s="68" t="s">
        <v>1450</v>
      </c>
      <c r="KC5" s="68" t="s">
        <v>1451</v>
      </c>
      <c r="KD5" s="68" t="s">
        <v>1452</v>
      </c>
      <c r="KE5" s="68" t="s">
        <v>1453</v>
      </c>
      <c r="KF5" s="68" t="s">
        <v>1454</v>
      </c>
      <c r="KG5" s="68" t="s">
        <v>1455</v>
      </c>
      <c r="KH5" s="68" t="s">
        <v>1456</v>
      </c>
      <c r="KI5" s="68" t="s">
        <v>1457</v>
      </c>
      <c r="KJ5" s="68" t="s">
        <v>1458</v>
      </c>
      <c r="KK5" s="68" t="s">
        <v>1459</v>
      </c>
      <c r="KL5" s="68" t="s">
        <v>1460</v>
      </c>
      <c r="KM5" s="68" t="s">
        <v>1461</v>
      </c>
      <c r="KN5" s="68" t="s">
        <v>1462</v>
      </c>
      <c r="KO5" s="68" t="s">
        <v>1463</v>
      </c>
      <c r="KP5" s="68" t="s">
        <v>1464</v>
      </c>
      <c r="KQ5" s="68" t="s">
        <v>1465</v>
      </c>
      <c r="KR5" s="68" t="s">
        <v>1466</v>
      </c>
      <c r="KS5" s="68" t="s">
        <v>1467</v>
      </c>
      <c r="KT5" s="68" t="s">
        <v>1468</v>
      </c>
      <c r="KU5" s="68" t="s">
        <v>1469</v>
      </c>
      <c r="KV5" s="68" t="s">
        <v>1470</v>
      </c>
      <c r="KW5" s="68" t="s">
        <v>1471</v>
      </c>
      <c r="KX5" s="68" t="s">
        <v>1472</v>
      </c>
      <c r="KY5" s="68" t="s">
        <v>1473</v>
      </c>
      <c r="KZ5" s="68" t="s">
        <v>1474</v>
      </c>
      <c r="LA5" s="68" t="s">
        <v>1475</v>
      </c>
      <c r="LB5" s="68" t="s">
        <v>1476</v>
      </c>
      <c r="LC5" s="68" t="s">
        <v>1477</v>
      </c>
      <c r="LD5" s="68" t="s">
        <v>1478</v>
      </c>
      <c r="LE5" s="68" t="s">
        <v>1479</v>
      </c>
      <c r="LF5" s="68" t="s">
        <v>1480</v>
      </c>
      <c r="LG5" s="68" t="s">
        <v>1481</v>
      </c>
      <c r="LH5" s="68" t="s">
        <v>1482</v>
      </c>
      <c r="LI5" s="68" t="s">
        <v>1483</v>
      </c>
      <c r="LJ5" s="68" t="s">
        <v>1484</v>
      </c>
      <c r="LK5" s="68" t="s">
        <v>1485</v>
      </c>
      <c r="LL5" s="68" t="s">
        <v>1486</v>
      </c>
      <c r="LM5" s="68" t="s">
        <v>1487</v>
      </c>
      <c r="LN5" s="68" t="s">
        <v>1488</v>
      </c>
      <c r="LO5" s="68" t="s">
        <v>1489</v>
      </c>
      <c r="LP5" s="68" t="s">
        <v>1490</v>
      </c>
      <c r="LQ5" s="68" t="s">
        <v>1491</v>
      </c>
      <c r="LR5" s="68" t="s">
        <v>1492</v>
      </c>
      <c r="LS5" s="68" t="s">
        <v>1493</v>
      </c>
      <c r="LT5" s="68" t="s">
        <v>1494</v>
      </c>
      <c r="LU5" s="68" t="s">
        <v>1495</v>
      </c>
      <c r="LV5" s="68" t="s">
        <v>1496</v>
      </c>
      <c r="LW5" s="68" t="s">
        <v>1497</v>
      </c>
      <c r="LX5" s="68" t="s">
        <v>1498</v>
      </c>
      <c r="LY5" s="68" t="s">
        <v>1499</v>
      </c>
      <c r="LZ5" s="68" t="s">
        <v>1500</v>
      </c>
      <c r="MA5" s="68" t="s">
        <v>1501</v>
      </c>
      <c r="MB5" s="68" t="s">
        <v>1502</v>
      </c>
      <c r="MC5" s="68" t="s">
        <v>1503</v>
      </c>
      <c r="MD5" s="68" t="s">
        <v>1504</v>
      </c>
      <c r="ME5" s="68" t="s">
        <v>1505</v>
      </c>
      <c r="MF5" s="68" t="s">
        <v>1506</v>
      </c>
      <c r="MG5" s="68" t="s">
        <v>1507</v>
      </c>
      <c r="MH5" s="68" t="s">
        <v>1508</v>
      </c>
      <c r="MI5" s="68" t="s">
        <v>1509</v>
      </c>
      <c r="MJ5" s="68" t="s">
        <v>1510</v>
      </c>
      <c r="MK5" s="68" t="s">
        <v>1511</v>
      </c>
      <c r="ML5" s="68" t="s">
        <v>1512</v>
      </c>
      <c r="MM5" s="68" t="s">
        <v>1513</v>
      </c>
      <c r="MN5" s="68" t="s">
        <v>1514</v>
      </c>
      <c r="MO5" s="68" t="s">
        <v>1515</v>
      </c>
      <c r="MP5" s="68" t="s">
        <v>1516</v>
      </c>
      <c r="MQ5" s="68" t="s">
        <v>1517</v>
      </c>
      <c r="MR5" s="68" t="s">
        <v>1518</v>
      </c>
      <c r="MS5" s="68" t="s">
        <v>1519</v>
      </c>
      <c r="MT5" s="68" t="s">
        <v>1520</v>
      </c>
      <c r="MU5" s="68" t="s">
        <v>1521</v>
      </c>
      <c r="MV5" s="68" t="s">
        <v>1522</v>
      </c>
      <c r="MW5" s="68" t="s">
        <v>1523</v>
      </c>
      <c r="MX5" s="68" t="s">
        <v>1524</v>
      </c>
      <c r="MY5" s="68" t="s">
        <v>1525</v>
      </c>
      <c r="MZ5" s="68" t="s">
        <v>1526</v>
      </c>
      <c r="NA5" s="68" t="s">
        <v>1527</v>
      </c>
      <c r="NB5" s="68" t="s">
        <v>1528</v>
      </c>
      <c r="NC5" s="68" t="s">
        <v>1529</v>
      </c>
      <c r="ND5" s="68" t="s">
        <v>1530</v>
      </c>
      <c r="NE5" s="68" t="s">
        <v>1531</v>
      </c>
      <c r="NF5" s="68" t="s">
        <v>1532</v>
      </c>
      <c r="NG5" s="68" t="s">
        <v>1533</v>
      </c>
      <c r="NH5" s="68" t="s">
        <v>1534</v>
      </c>
      <c r="NI5" s="68" t="s">
        <v>1535</v>
      </c>
      <c r="NJ5" s="68" t="s">
        <v>1536</v>
      </c>
      <c r="NK5" s="68" t="s">
        <v>1537</v>
      </c>
      <c r="NL5" s="68" t="s">
        <v>1538</v>
      </c>
      <c r="NM5" s="68" t="s">
        <v>1539</v>
      </c>
      <c r="NN5" s="68" t="s">
        <v>1540</v>
      </c>
      <c r="NO5" s="68" t="s">
        <v>1541</v>
      </c>
      <c r="NP5" s="68" t="s">
        <v>1542</v>
      </c>
      <c r="NQ5" s="68" t="s">
        <v>1543</v>
      </c>
      <c r="NR5" s="68" t="s">
        <v>1544</v>
      </c>
      <c r="NS5" s="68" t="s">
        <v>1545</v>
      </c>
      <c r="NT5" s="68" t="s">
        <v>1546</v>
      </c>
      <c r="NU5" s="68" t="s">
        <v>1547</v>
      </c>
      <c r="NV5" s="68" t="s">
        <v>1548</v>
      </c>
      <c r="NW5" s="68" t="s">
        <v>1549</v>
      </c>
      <c r="NX5" s="68" t="s">
        <v>1550</v>
      </c>
      <c r="NY5" s="68" t="s">
        <v>1551</v>
      </c>
      <c r="NZ5" s="68" t="s">
        <v>1552</v>
      </c>
      <c r="OA5" s="68" t="s">
        <v>1553</v>
      </c>
      <c r="OB5" s="68" t="s">
        <v>1554</v>
      </c>
      <c r="OC5" s="68" t="s">
        <v>1555</v>
      </c>
      <c r="OD5" s="68" t="s">
        <v>1556</v>
      </c>
      <c r="OE5" s="68" t="s">
        <v>1557</v>
      </c>
      <c r="OF5" s="68" t="s">
        <v>1558</v>
      </c>
      <c r="OG5" s="68" t="s">
        <v>1559</v>
      </c>
      <c r="OH5" s="68" t="s">
        <v>1560</v>
      </c>
      <c r="OI5" s="68" t="s">
        <v>1561</v>
      </c>
      <c r="OJ5" s="68" t="s">
        <v>1562</v>
      </c>
      <c r="OK5" s="68" t="s">
        <v>1563</v>
      </c>
      <c r="OL5" s="68" t="s">
        <v>1564</v>
      </c>
      <c r="OM5" s="68" t="s">
        <v>1565</v>
      </c>
      <c r="ON5" s="68" t="s">
        <v>1566</v>
      </c>
      <c r="OO5" s="68" t="s">
        <v>1567</v>
      </c>
      <c r="OP5" s="68" t="s">
        <v>1568</v>
      </c>
      <c r="OQ5" s="68" t="s">
        <v>1569</v>
      </c>
      <c r="OR5" s="69" t="s">
        <v>1570</v>
      </c>
      <c r="OS5" s="70" t="s">
        <v>1571</v>
      </c>
      <c r="OT5" s="67" t="s">
        <v>1572</v>
      </c>
      <c r="OU5" s="68" t="s">
        <v>1573</v>
      </c>
      <c r="OV5" s="68" t="s">
        <v>1574</v>
      </c>
      <c r="OW5" s="68" t="s">
        <v>1575</v>
      </c>
      <c r="OX5" s="68" t="s">
        <v>1576</v>
      </c>
      <c r="OY5" s="68" t="s">
        <v>1577</v>
      </c>
      <c r="OZ5" s="68" t="s">
        <v>1578</v>
      </c>
      <c r="PA5" s="68" t="s">
        <v>1579</v>
      </c>
      <c r="PB5" s="68" t="s">
        <v>1580</v>
      </c>
      <c r="PC5" s="68" t="s">
        <v>1581</v>
      </c>
      <c r="PD5" s="68" t="s">
        <v>1582</v>
      </c>
      <c r="PE5" s="68" t="s">
        <v>1583</v>
      </c>
      <c r="PF5" s="68" t="s">
        <v>1584</v>
      </c>
      <c r="PG5" s="68" t="s">
        <v>1585</v>
      </c>
      <c r="PH5" s="68" t="s">
        <v>1586</v>
      </c>
      <c r="PI5" s="68" t="s">
        <v>1587</v>
      </c>
      <c r="PJ5" s="68" t="s">
        <v>1588</v>
      </c>
      <c r="PK5" s="68" t="s">
        <v>1589</v>
      </c>
      <c r="PL5" s="69" t="s">
        <v>1590</v>
      </c>
      <c r="PM5" s="70" t="s">
        <v>1591</v>
      </c>
    </row>
    <row r="6" spans="1:431" ht="12.75" customHeight="1" x14ac:dyDescent="0.2">
      <c r="A6" s="72" t="s">
        <v>1592</v>
      </c>
      <c r="B6" s="73" t="s">
        <v>1593</v>
      </c>
      <c r="C6" s="74" t="s">
        <v>1594</v>
      </c>
      <c r="D6" s="75" t="s">
        <v>1595</v>
      </c>
      <c r="E6" s="76" t="s">
        <v>1596</v>
      </c>
      <c r="F6" s="76">
        <v>111200</v>
      </c>
      <c r="G6" s="76">
        <v>111300</v>
      </c>
      <c r="H6" s="76">
        <v>111400</v>
      </c>
      <c r="I6" s="76">
        <v>111900</v>
      </c>
      <c r="J6" s="76">
        <v>112120</v>
      </c>
      <c r="K6" s="76" t="s">
        <v>1597</v>
      </c>
      <c r="L6" s="76">
        <v>112300</v>
      </c>
      <c r="M6" s="76" t="s">
        <v>1598</v>
      </c>
      <c r="N6" s="76">
        <v>113000</v>
      </c>
      <c r="O6" s="76">
        <v>114000</v>
      </c>
      <c r="P6" s="76">
        <v>115000</v>
      </c>
      <c r="Q6" s="76">
        <v>211000</v>
      </c>
      <c r="R6" s="76">
        <v>212100</v>
      </c>
      <c r="S6" s="76">
        <v>212230</v>
      </c>
      <c r="T6" s="76" t="s">
        <v>1599</v>
      </c>
      <c r="U6" s="76">
        <v>212310</v>
      </c>
      <c r="V6" s="76" t="s">
        <v>1600</v>
      </c>
      <c r="W6" s="76">
        <v>213111</v>
      </c>
      <c r="X6" s="76" t="s">
        <v>1601</v>
      </c>
      <c r="Y6" s="76">
        <v>221100</v>
      </c>
      <c r="Z6" s="76">
        <v>221200</v>
      </c>
      <c r="AA6" s="76">
        <v>221300</v>
      </c>
      <c r="AB6" s="76">
        <v>233210</v>
      </c>
      <c r="AC6" s="76">
        <v>233262</v>
      </c>
      <c r="AD6" s="76">
        <v>230301</v>
      </c>
      <c r="AE6" s="76">
        <v>230302</v>
      </c>
      <c r="AF6" s="76" t="s">
        <v>1602</v>
      </c>
      <c r="AG6" s="76">
        <v>233412</v>
      </c>
      <c r="AH6" s="76" t="s">
        <v>1603</v>
      </c>
      <c r="AI6" s="76">
        <v>233230</v>
      </c>
      <c r="AJ6" s="76" t="s">
        <v>1604</v>
      </c>
      <c r="AK6" s="76">
        <v>233240</v>
      </c>
      <c r="AL6" s="76">
        <v>233411</v>
      </c>
      <c r="AM6" s="76" t="s">
        <v>1605</v>
      </c>
      <c r="AN6" s="76">
        <v>321100</v>
      </c>
      <c r="AO6" s="76">
        <v>321200</v>
      </c>
      <c r="AP6" s="76">
        <v>321910</v>
      </c>
      <c r="AQ6" s="76" t="s">
        <v>1606</v>
      </c>
      <c r="AR6" s="76">
        <v>327100</v>
      </c>
      <c r="AS6" s="76">
        <v>327200</v>
      </c>
      <c r="AT6" s="76">
        <v>327310</v>
      </c>
      <c r="AU6" s="76">
        <v>327320</v>
      </c>
      <c r="AV6" s="76">
        <v>327330</v>
      </c>
      <c r="AW6" s="76">
        <v>327390</v>
      </c>
      <c r="AX6" s="76">
        <v>327400</v>
      </c>
      <c r="AY6" s="76">
        <v>327910</v>
      </c>
      <c r="AZ6" s="76">
        <v>327991</v>
      </c>
      <c r="BA6" s="76">
        <v>327992</v>
      </c>
      <c r="BB6" s="76">
        <v>327993</v>
      </c>
      <c r="BC6" s="76">
        <v>327999</v>
      </c>
      <c r="BD6" s="76">
        <v>331110</v>
      </c>
      <c r="BE6" s="76">
        <v>331200</v>
      </c>
      <c r="BF6" s="76">
        <v>331314</v>
      </c>
      <c r="BG6" s="76">
        <v>331313</v>
      </c>
      <c r="BH6" s="76" t="s">
        <v>1607</v>
      </c>
      <c r="BI6" s="76">
        <v>331410</v>
      </c>
      <c r="BJ6" s="76">
        <v>331420</v>
      </c>
      <c r="BK6" s="76">
        <v>331490</v>
      </c>
      <c r="BL6" s="76">
        <v>331510</v>
      </c>
      <c r="BM6" s="76">
        <v>331520</v>
      </c>
      <c r="BN6" s="76">
        <v>332114</v>
      </c>
      <c r="BO6" s="76" t="s">
        <v>1608</v>
      </c>
      <c r="BP6" s="76">
        <v>332119</v>
      </c>
      <c r="BQ6" s="76">
        <v>332200</v>
      </c>
      <c r="BR6" s="76">
        <v>332310</v>
      </c>
      <c r="BS6" s="76">
        <v>332320</v>
      </c>
      <c r="BT6" s="76">
        <v>332410</v>
      </c>
      <c r="BU6" s="76">
        <v>332420</v>
      </c>
      <c r="BV6" s="76">
        <v>332430</v>
      </c>
      <c r="BW6" s="76">
        <v>332500</v>
      </c>
      <c r="BX6" s="76">
        <v>332600</v>
      </c>
      <c r="BY6" s="76">
        <v>332710</v>
      </c>
      <c r="BZ6" s="76">
        <v>332720</v>
      </c>
      <c r="CA6" s="76">
        <v>332800</v>
      </c>
      <c r="CB6" s="76">
        <v>332913</v>
      </c>
      <c r="CC6" s="76" t="s">
        <v>1609</v>
      </c>
      <c r="CD6" s="76">
        <v>332991</v>
      </c>
      <c r="CE6" s="76">
        <v>332996</v>
      </c>
      <c r="CF6" s="76" t="s">
        <v>1610</v>
      </c>
      <c r="CG6" s="76">
        <v>332999</v>
      </c>
      <c r="CH6" s="76">
        <v>333111</v>
      </c>
      <c r="CI6" s="76">
        <v>333112</v>
      </c>
      <c r="CJ6" s="76">
        <v>333120</v>
      </c>
      <c r="CK6" s="76">
        <v>333130</v>
      </c>
      <c r="CL6" s="76">
        <v>333242</v>
      </c>
      <c r="CM6" s="76" t="s">
        <v>1611</v>
      </c>
      <c r="CN6" s="76">
        <v>333314</v>
      </c>
      <c r="CO6" s="76">
        <v>333316</v>
      </c>
      <c r="CP6" s="76">
        <v>333318</v>
      </c>
      <c r="CQ6" s="76">
        <v>333414</v>
      </c>
      <c r="CR6" s="76">
        <v>333415</v>
      </c>
      <c r="CS6" s="76">
        <v>333413</v>
      </c>
      <c r="CT6" s="76">
        <v>333511</v>
      </c>
      <c r="CU6" s="76">
        <v>333514</v>
      </c>
      <c r="CV6" s="76">
        <v>333517</v>
      </c>
      <c r="CW6" s="76" t="s">
        <v>1612</v>
      </c>
      <c r="CX6" s="76">
        <v>333611</v>
      </c>
      <c r="CY6" s="76">
        <v>333612</v>
      </c>
      <c r="CZ6" s="76">
        <v>333613</v>
      </c>
      <c r="DA6" s="76">
        <v>333618</v>
      </c>
      <c r="DB6" s="76">
        <v>333912</v>
      </c>
      <c r="DC6" s="76" t="s">
        <v>1613</v>
      </c>
      <c r="DD6" s="76">
        <v>333920</v>
      </c>
      <c r="DE6" s="76">
        <v>333991</v>
      </c>
      <c r="DF6" s="76">
        <v>333993</v>
      </c>
      <c r="DG6" s="76">
        <v>333994</v>
      </c>
      <c r="DH6" s="76" t="s">
        <v>1614</v>
      </c>
      <c r="DI6" s="76" t="s">
        <v>1615</v>
      </c>
      <c r="DJ6" s="76">
        <v>334111</v>
      </c>
      <c r="DK6" s="76">
        <v>334112</v>
      </c>
      <c r="DL6" s="76">
        <v>334118</v>
      </c>
      <c r="DM6" s="76">
        <v>334210</v>
      </c>
      <c r="DN6" s="76">
        <v>334220</v>
      </c>
      <c r="DO6" s="76">
        <v>334290</v>
      </c>
      <c r="DP6" s="76">
        <v>334413</v>
      </c>
      <c r="DQ6" s="76">
        <v>334418</v>
      </c>
      <c r="DR6" s="76" t="s">
        <v>1616</v>
      </c>
      <c r="DS6" s="76">
        <v>334510</v>
      </c>
      <c r="DT6" s="76">
        <v>334511</v>
      </c>
      <c r="DU6" s="76">
        <v>334512</v>
      </c>
      <c r="DV6" s="76">
        <v>334513</v>
      </c>
      <c r="DW6" s="76">
        <v>334514</v>
      </c>
      <c r="DX6" s="76">
        <v>334515</v>
      </c>
      <c r="DY6" s="76">
        <v>334516</v>
      </c>
      <c r="DZ6" s="76">
        <v>334517</v>
      </c>
      <c r="EA6" s="76" t="s">
        <v>1617</v>
      </c>
      <c r="EB6" s="76">
        <v>334300</v>
      </c>
      <c r="EC6" s="76">
        <v>334610</v>
      </c>
      <c r="ED6" s="76">
        <v>335110</v>
      </c>
      <c r="EE6" s="76">
        <v>335120</v>
      </c>
      <c r="EF6" s="76">
        <v>335210</v>
      </c>
      <c r="EG6" s="76">
        <v>335221</v>
      </c>
      <c r="EH6" s="76">
        <v>335222</v>
      </c>
      <c r="EI6" s="76">
        <v>335224</v>
      </c>
      <c r="EJ6" s="76">
        <v>335228</v>
      </c>
      <c r="EK6" s="76">
        <v>335311</v>
      </c>
      <c r="EL6" s="76">
        <v>335312</v>
      </c>
      <c r="EM6" s="76">
        <v>335313</v>
      </c>
      <c r="EN6" s="76">
        <v>335314</v>
      </c>
      <c r="EO6" s="76">
        <v>335911</v>
      </c>
      <c r="EP6" s="76">
        <v>335912</v>
      </c>
      <c r="EQ6" s="76">
        <v>335920</v>
      </c>
      <c r="ER6" s="76">
        <v>335930</v>
      </c>
      <c r="ES6" s="76">
        <v>335991</v>
      </c>
      <c r="ET6" s="76">
        <v>335999</v>
      </c>
      <c r="EU6" s="76">
        <v>336111</v>
      </c>
      <c r="EV6" s="76">
        <v>336112</v>
      </c>
      <c r="EW6" s="76">
        <v>336120</v>
      </c>
      <c r="EX6" s="76">
        <v>336211</v>
      </c>
      <c r="EY6" s="76">
        <v>336212</v>
      </c>
      <c r="EZ6" s="76">
        <v>336213</v>
      </c>
      <c r="FA6" s="76">
        <v>336214</v>
      </c>
      <c r="FB6" s="76">
        <v>336310</v>
      </c>
      <c r="FC6" s="76">
        <v>336320</v>
      </c>
      <c r="FD6" s="76">
        <v>336350</v>
      </c>
      <c r="FE6" s="76">
        <v>336360</v>
      </c>
      <c r="FF6" s="76">
        <v>336370</v>
      </c>
      <c r="FG6" s="76">
        <v>336390</v>
      </c>
      <c r="FH6" s="76" t="s">
        <v>1618</v>
      </c>
      <c r="FI6" s="76">
        <v>336411</v>
      </c>
      <c r="FJ6" s="76">
        <v>336412</v>
      </c>
      <c r="FK6" s="76">
        <v>336413</v>
      </c>
      <c r="FL6" s="76">
        <v>336414</v>
      </c>
      <c r="FM6" s="76" t="s">
        <v>1619</v>
      </c>
      <c r="FN6" s="76">
        <v>336500</v>
      </c>
      <c r="FO6" s="76">
        <v>336611</v>
      </c>
      <c r="FP6" s="76">
        <v>336612</v>
      </c>
      <c r="FQ6" s="76">
        <v>336991</v>
      </c>
      <c r="FR6" s="76">
        <v>336992</v>
      </c>
      <c r="FS6" s="76">
        <v>336999</v>
      </c>
      <c r="FT6" s="76">
        <v>337110</v>
      </c>
      <c r="FU6" s="76">
        <v>337121</v>
      </c>
      <c r="FV6" s="76">
        <v>337122</v>
      </c>
      <c r="FW6" s="76">
        <v>337127</v>
      </c>
      <c r="FX6" s="76" t="s">
        <v>1620</v>
      </c>
      <c r="FY6" s="76">
        <v>337215</v>
      </c>
      <c r="FZ6" s="76" t="s">
        <v>1621</v>
      </c>
      <c r="GA6" s="76">
        <v>337900</v>
      </c>
      <c r="GB6" s="76">
        <v>339112</v>
      </c>
      <c r="GC6" s="76">
        <v>339113</v>
      </c>
      <c r="GD6" s="76">
        <v>339114</v>
      </c>
      <c r="GE6" s="76">
        <v>339115</v>
      </c>
      <c r="GF6" s="76">
        <v>339116</v>
      </c>
      <c r="GG6" s="76">
        <v>339910</v>
      </c>
      <c r="GH6" s="76">
        <v>339920</v>
      </c>
      <c r="GI6" s="76">
        <v>339930</v>
      </c>
      <c r="GJ6" s="76">
        <v>339940</v>
      </c>
      <c r="GK6" s="76">
        <v>339950</v>
      </c>
      <c r="GL6" s="76">
        <v>339990</v>
      </c>
      <c r="GM6" s="76">
        <v>311111</v>
      </c>
      <c r="GN6" s="76">
        <v>311119</v>
      </c>
      <c r="GO6" s="76">
        <v>311210</v>
      </c>
      <c r="GP6" s="76">
        <v>311221</v>
      </c>
      <c r="GQ6" s="76">
        <v>311225</v>
      </c>
      <c r="GR6" s="76">
        <v>311224</v>
      </c>
      <c r="GS6" s="76">
        <v>311230</v>
      </c>
      <c r="GT6" s="76">
        <v>311300</v>
      </c>
      <c r="GU6" s="76">
        <v>311410</v>
      </c>
      <c r="GV6" s="76">
        <v>311420</v>
      </c>
      <c r="GW6" s="76">
        <v>311513</v>
      </c>
      <c r="GX6" s="76">
        <v>311514</v>
      </c>
      <c r="GY6" s="76" t="s">
        <v>1622</v>
      </c>
      <c r="GZ6" s="76">
        <v>311520</v>
      </c>
      <c r="HA6" s="76">
        <v>311615</v>
      </c>
      <c r="HB6" s="76" t="s">
        <v>1623</v>
      </c>
      <c r="HC6" s="76">
        <v>311700</v>
      </c>
      <c r="HD6" s="76">
        <v>311810</v>
      </c>
      <c r="HE6" s="76" t="s">
        <v>1624</v>
      </c>
      <c r="HF6" s="76">
        <v>311910</v>
      </c>
      <c r="HG6" s="76">
        <v>311920</v>
      </c>
      <c r="HH6" s="76">
        <v>311930</v>
      </c>
      <c r="HI6" s="76">
        <v>311940</v>
      </c>
      <c r="HJ6" s="76">
        <v>311990</v>
      </c>
      <c r="HK6" s="76">
        <v>312110</v>
      </c>
      <c r="HL6" s="76">
        <v>312120</v>
      </c>
      <c r="HM6" s="76">
        <v>312130</v>
      </c>
      <c r="HN6" s="76">
        <v>312140</v>
      </c>
      <c r="HO6" s="76">
        <v>312200</v>
      </c>
      <c r="HP6" s="76">
        <v>313100</v>
      </c>
      <c r="HQ6" s="76">
        <v>313200</v>
      </c>
      <c r="HR6" s="76">
        <v>313300</v>
      </c>
      <c r="HS6" s="76">
        <v>314110</v>
      </c>
      <c r="HT6" s="76">
        <v>314120</v>
      </c>
      <c r="HU6" s="76">
        <v>314900</v>
      </c>
      <c r="HV6" s="76">
        <v>315000</v>
      </c>
      <c r="HW6" s="76">
        <v>316000</v>
      </c>
      <c r="HX6" s="76">
        <v>322110</v>
      </c>
      <c r="HY6" s="76">
        <v>322120</v>
      </c>
      <c r="HZ6" s="76">
        <v>322130</v>
      </c>
      <c r="IA6" s="76">
        <v>322210</v>
      </c>
      <c r="IB6" s="76">
        <v>322220</v>
      </c>
      <c r="IC6" s="76">
        <v>322230</v>
      </c>
      <c r="ID6" s="76">
        <v>322291</v>
      </c>
      <c r="IE6" s="76">
        <v>322299</v>
      </c>
      <c r="IF6" s="76">
        <v>323110</v>
      </c>
      <c r="IG6" s="76">
        <v>323120</v>
      </c>
      <c r="IH6" s="76">
        <v>324110</v>
      </c>
      <c r="II6" s="76">
        <v>324121</v>
      </c>
      <c r="IJ6" s="76">
        <v>324122</v>
      </c>
      <c r="IK6" s="76">
        <v>324190</v>
      </c>
      <c r="IL6" s="76">
        <v>325110</v>
      </c>
      <c r="IM6" s="76">
        <v>325120</v>
      </c>
      <c r="IN6" s="76">
        <v>325130</v>
      </c>
      <c r="IO6" s="76">
        <v>325180</v>
      </c>
      <c r="IP6" s="76">
        <v>325190</v>
      </c>
      <c r="IQ6" s="76">
        <v>325211</v>
      </c>
      <c r="IR6" s="76" t="s">
        <v>1625</v>
      </c>
      <c r="IS6" s="76">
        <v>325411</v>
      </c>
      <c r="IT6" s="76">
        <v>325412</v>
      </c>
      <c r="IU6" s="76">
        <v>325413</v>
      </c>
      <c r="IV6" s="76">
        <v>325414</v>
      </c>
      <c r="IW6" s="76">
        <v>325310</v>
      </c>
      <c r="IX6" s="76">
        <v>325320</v>
      </c>
      <c r="IY6" s="76">
        <v>325510</v>
      </c>
      <c r="IZ6" s="76">
        <v>325520</v>
      </c>
      <c r="JA6" s="76">
        <v>325610</v>
      </c>
      <c r="JB6" s="76">
        <v>325620</v>
      </c>
      <c r="JC6" s="76">
        <v>325910</v>
      </c>
      <c r="JD6" s="76" t="s">
        <v>1626</v>
      </c>
      <c r="JE6" s="76">
        <v>326110</v>
      </c>
      <c r="JF6" s="76">
        <v>326120</v>
      </c>
      <c r="JG6" s="76">
        <v>326130</v>
      </c>
      <c r="JH6" s="76">
        <v>326140</v>
      </c>
      <c r="JI6" s="76">
        <v>326150</v>
      </c>
      <c r="JJ6" s="76">
        <v>326160</v>
      </c>
      <c r="JK6" s="76">
        <v>326190</v>
      </c>
      <c r="JL6" s="76">
        <v>326210</v>
      </c>
      <c r="JM6" s="76">
        <v>326220</v>
      </c>
      <c r="JN6" s="76">
        <v>326290</v>
      </c>
      <c r="JO6" s="76">
        <v>423100</v>
      </c>
      <c r="JP6" s="76">
        <v>423400</v>
      </c>
      <c r="JQ6" s="76">
        <v>423600</v>
      </c>
      <c r="JR6" s="76">
        <v>423800</v>
      </c>
      <c r="JS6" s="76" t="s">
        <v>1627</v>
      </c>
      <c r="JT6" s="76">
        <v>424200</v>
      </c>
      <c r="JU6" s="76">
        <v>424400</v>
      </c>
      <c r="JV6" s="76">
        <v>424700</v>
      </c>
      <c r="JW6" s="76" t="s">
        <v>1628</v>
      </c>
      <c r="JX6" s="76">
        <v>425000</v>
      </c>
      <c r="JY6" s="76" t="s">
        <v>1629</v>
      </c>
      <c r="JZ6" s="76">
        <v>441000</v>
      </c>
      <c r="KA6" s="76">
        <v>445000</v>
      </c>
      <c r="KB6" s="76">
        <v>452000</v>
      </c>
      <c r="KC6" s="76">
        <v>444000</v>
      </c>
      <c r="KD6" s="76">
        <v>446000</v>
      </c>
      <c r="KE6" s="76">
        <v>447000</v>
      </c>
      <c r="KF6" s="76">
        <v>448000</v>
      </c>
      <c r="KG6" s="76">
        <v>454000</v>
      </c>
      <c r="KH6" s="76" t="s">
        <v>1630</v>
      </c>
      <c r="KI6" s="76">
        <v>481000</v>
      </c>
      <c r="KJ6" s="76">
        <v>482000</v>
      </c>
      <c r="KK6" s="76">
        <v>483000</v>
      </c>
      <c r="KL6" s="76">
        <v>484000</v>
      </c>
      <c r="KM6" s="76">
        <v>485000</v>
      </c>
      <c r="KN6" s="76">
        <v>486000</v>
      </c>
      <c r="KO6" s="76" t="s">
        <v>1631</v>
      </c>
      <c r="KP6" s="76">
        <v>492000</v>
      </c>
      <c r="KQ6" s="76">
        <v>493000</v>
      </c>
      <c r="KR6" s="76">
        <v>511110</v>
      </c>
      <c r="KS6" s="76">
        <v>511120</v>
      </c>
      <c r="KT6" s="76">
        <v>511130</v>
      </c>
      <c r="KU6" s="76" t="s">
        <v>1632</v>
      </c>
      <c r="KV6" s="76">
        <v>511200</v>
      </c>
      <c r="KW6" s="76">
        <v>512100</v>
      </c>
      <c r="KX6" s="76">
        <v>512200</v>
      </c>
      <c r="KY6" s="76">
        <v>515100</v>
      </c>
      <c r="KZ6" s="76">
        <v>515200</v>
      </c>
      <c r="LA6" s="76">
        <v>517110</v>
      </c>
      <c r="LB6" s="76">
        <v>517210</v>
      </c>
      <c r="LC6" s="76" t="s">
        <v>1633</v>
      </c>
      <c r="LD6" s="76">
        <v>518200</v>
      </c>
      <c r="LE6" s="76">
        <v>519130</v>
      </c>
      <c r="LF6" s="76" t="s">
        <v>1634</v>
      </c>
      <c r="LG6" s="76" t="s">
        <v>1635</v>
      </c>
      <c r="LH6" s="76" t="s">
        <v>1636</v>
      </c>
      <c r="LI6" s="76">
        <v>523900</v>
      </c>
      <c r="LJ6" s="76" t="s">
        <v>1637</v>
      </c>
      <c r="LK6" s="76">
        <v>524113</v>
      </c>
      <c r="LL6" s="76" t="s">
        <v>1638</v>
      </c>
      <c r="LM6" s="76">
        <v>524200</v>
      </c>
      <c r="LN6" s="76">
        <v>525000</v>
      </c>
      <c r="LO6" s="76" t="s">
        <v>1639</v>
      </c>
      <c r="LP6" s="76" t="s">
        <v>1640</v>
      </c>
      <c r="LQ6" s="76" t="s">
        <v>1641</v>
      </c>
      <c r="LR6" s="76">
        <v>532100</v>
      </c>
      <c r="LS6" s="76">
        <v>532400</v>
      </c>
      <c r="LT6" s="76" t="s">
        <v>1642</v>
      </c>
      <c r="LU6" s="76">
        <v>533000</v>
      </c>
      <c r="LV6" s="76">
        <v>541100</v>
      </c>
      <c r="LW6" s="76">
        <v>541511</v>
      </c>
      <c r="LX6" s="76">
        <v>541512</v>
      </c>
      <c r="LY6" s="76" t="s">
        <v>1643</v>
      </c>
      <c r="LZ6" s="76">
        <v>541200</v>
      </c>
      <c r="MA6" s="76">
        <v>541300</v>
      </c>
      <c r="MB6" s="76">
        <v>541610</v>
      </c>
      <c r="MC6" s="76" t="s">
        <v>1644</v>
      </c>
      <c r="MD6" s="76">
        <v>541700</v>
      </c>
      <c r="ME6" s="76">
        <v>541800</v>
      </c>
      <c r="MF6" s="76">
        <v>541400</v>
      </c>
      <c r="MG6" s="76">
        <v>541920</v>
      </c>
      <c r="MH6" s="76">
        <v>541940</v>
      </c>
      <c r="MI6" s="76" t="s">
        <v>1645</v>
      </c>
      <c r="MJ6" s="76">
        <v>550000</v>
      </c>
      <c r="MK6" s="76">
        <v>561300</v>
      </c>
      <c r="ML6" s="76">
        <v>561700</v>
      </c>
      <c r="MM6" s="76">
        <v>561100</v>
      </c>
      <c r="MN6" s="76">
        <v>561200</v>
      </c>
      <c r="MO6" s="76">
        <v>561400</v>
      </c>
      <c r="MP6" s="76">
        <v>561500</v>
      </c>
      <c r="MQ6" s="76">
        <v>561600</v>
      </c>
      <c r="MR6" s="76">
        <v>561900</v>
      </c>
      <c r="MS6" s="76">
        <v>562000</v>
      </c>
      <c r="MT6" s="76">
        <v>611100</v>
      </c>
      <c r="MU6" s="76" t="s">
        <v>1646</v>
      </c>
      <c r="MV6" s="76" t="s">
        <v>1647</v>
      </c>
      <c r="MW6" s="76">
        <v>621100</v>
      </c>
      <c r="MX6" s="76">
        <v>621200</v>
      </c>
      <c r="MY6" s="76">
        <v>621300</v>
      </c>
      <c r="MZ6" s="76">
        <v>621400</v>
      </c>
      <c r="NA6" s="76">
        <v>621500</v>
      </c>
      <c r="NB6" s="76">
        <v>621600</v>
      </c>
      <c r="NC6" s="76">
        <v>621900</v>
      </c>
      <c r="ND6" s="76">
        <v>622000</v>
      </c>
      <c r="NE6" s="76" t="s">
        <v>1648</v>
      </c>
      <c r="NF6" s="76" t="s">
        <v>1649</v>
      </c>
      <c r="NG6" s="76">
        <v>624100</v>
      </c>
      <c r="NH6" s="76">
        <v>624400</v>
      </c>
      <c r="NI6" s="76" t="s">
        <v>1650</v>
      </c>
      <c r="NJ6" s="76">
        <v>711100</v>
      </c>
      <c r="NK6" s="76">
        <v>711200</v>
      </c>
      <c r="NL6" s="76">
        <v>711500</v>
      </c>
      <c r="NM6" s="76" t="s">
        <v>1651</v>
      </c>
      <c r="NN6" s="76">
        <v>712000</v>
      </c>
      <c r="NO6" s="76">
        <v>713100</v>
      </c>
      <c r="NP6" s="76">
        <v>713200</v>
      </c>
      <c r="NQ6" s="76">
        <v>713900</v>
      </c>
      <c r="NR6" s="76">
        <v>721000</v>
      </c>
      <c r="NS6" s="76">
        <v>722110</v>
      </c>
      <c r="NT6" s="76">
        <v>722211</v>
      </c>
      <c r="NU6" s="76" t="s">
        <v>1652</v>
      </c>
      <c r="NV6" s="76">
        <v>811100</v>
      </c>
      <c r="NW6" s="76">
        <v>811200</v>
      </c>
      <c r="NX6" s="76">
        <v>811300</v>
      </c>
      <c r="NY6" s="76">
        <v>811400</v>
      </c>
      <c r="NZ6" s="76">
        <v>812100</v>
      </c>
      <c r="OA6" s="76">
        <v>812200</v>
      </c>
      <c r="OB6" s="76">
        <v>812300</v>
      </c>
      <c r="OC6" s="76">
        <v>812900</v>
      </c>
      <c r="OD6" s="76">
        <v>813100</v>
      </c>
      <c r="OE6" s="76" t="s">
        <v>1653</v>
      </c>
      <c r="OF6" s="76" t="s">
        <v>1654</v>
      </c>
      <c r="OG6" s="76">
        <v>814000</v>
      </c>
      <c r="OH6" s="76" t="s">
        <v>1655</v>
      </c>
      <c r="OI6" s="76" t="s">
        <v>1656</v>
      </c>
      <c r="OJ6" s="76">
        <v>491000</v>
      </c>
      <c r="OK6" s="76" t="s">
        <v>1657</v>
      </c>
      <c r="OL6" s="76" t="s">
        <v>1658</v>
      </c>
      <c r="OM6" s="76" t="s">
        <v>1659</v>
      </c>
      <c r="ON6" s="76" t="s">
        <v>1660</v>
      </c>
      <c r="OO6" s="76" t="s">
        <v>1661</v>
      </c>
      <c r="OP6" s="76" t="s">
        <v>1662</v>
      </c>
      <c r="OQ6" s="76" t="s">
        <v>1663</v>
      </c>
      <c r="OR6" s="77" t="s">
        <v>1664</v>
      </c>
      <c r="OS6" s="78" t="s">
        <v>1665</v>
      </c>
      <c r="OT6" s="79" t="s">
        <v>1666</v>
      </c>
      <c r="OU6" s="80" t="s">
        <v>1667</v>
      </c>
      <c r="OV6" s="80" t="s">
        <v>1668</v>
      </c>
      <c r="OW6" s="80" t="s">
        <v>1669</v>
      </c>
      <c r="OX6" s="80" t="s">
        <v>1670</v>
      </c>
      <c r="OY6" s="80" t="s">
        <v>1671</v>
      </c>
      <c r="OZ6" s="80" t="s">
        <v>1672</v>
      </c>
      <c r="PA6" s="80" t="s">
        <v>1673</v>
      </c>
      <c r="PB6" s="80" t="s">
        <v>1674</v>
      </c>
      <c r="PC6" s="80" t="s">
        <v>1675</v>
      </c>
      <c r="PD6" s="80" t="s">
        <v>1676</v>
      </c>
      <c r="PE6" s="80" t="s">
        <v>1677</v>
      </c>
      <c r="PF6" s="80" t="s">
        <v>1678</v>
      </c>
      <c r="PG6" s="80" t="s">
        <v>1679</v>
      </c>
      <c r="PH6" s="80" t="s">
        <v>1680</v>
      </c>
      <c r="PI6" s="80" t="s">
        <v>1681</v>
      </c>
      <c r="PJ6" s="80" t="s">
        <v>1682</v>
      </c>
      <c r="PK6" s="80" t="s">
        <v>1683</v>
      </c>
      <c r="PL6" s="81" t="s">
        <v>1684</v>
      </c>
      <c r="PM6" s="78" t="s">
        <v>1685</v>
      </c>
    </row>
    <row r="7" spans="1:431" ht="12.75" customHeight="1" thickBot="1" x14ac:dyDescent="0.25">
      <c r="A7" s="82" t="s">
        <v>1593</v>
      </c>
      <c r="B7" s="83"/>
      <c r="C7" s="84"/>
      <c r="D7" s="85" t="s">
        <v>1713</v>
      </c>
      <c r="E7" s="86" t="s">
        <v>1713</v>
      </c>
      <c r="F7" s="86" t="s">
        <v>1713</v>
      </c>
      <c r="G7" s="86" t="s">
        <v>1713</v>
      </c>
      <c r="H7" s="86" t="s">
        <v>1713</v>
      </c>
      <c r="I7" s="86" t="s">
        <v>1713</v>
      </c>
      <c r="J7" s="86" t="s">
        <v>1713</v>
      </c>
      <c r="K7" s="86" t="s">
        <v>1713</v>
      </c>
      <c r="L7" s="86" t="s">
        <v>1713</v>
      </c>
      <c r="M7" s="86" t="s">
        <v>1713</v>
      </c>
      <c r="N7" s="86" t="s">
        <v>1713</v>
      </c>
      <c r="O7" s="86" t="s">
        <v>1713</v>
      </c>
      <c r="P7" s="86" t="s">
        <v>1713</v>
      </c>
      <c r="Q7" s="86" t="s">
        <v>1714</v>
      </c>
      <c r="R7" s="86" t="s">
        <v>1715</v>
      </c>
      <c r="S7" s="86" t="s">
        <v>1716</v>
      </c>
      <c r="T7" s="86" t="s">
        <v>1716</v>
      </c>
      <c r="U7" s="86" t="s">
        <v>1716</v>
      </c>
      <c r="V7" s="86" t="s">
        <v>1716</v>
      </c>
      <c r="W7" s="86" t="s">
        <v>1717</v>
      </c>
      <c r="X7" s="86" t="s">
        <v>1717</v>
      </c>
      <c r="Y7" s="86" t="s">
        <v>1718</v>
      </c>
      <c r="Z7" s="86" t="s">
        <v>1719</v>
      </c>
      <c r="AA7" s="86" t="s">
        <v>1720</v>
      </c>
      <c r="AB7" s="86" t="s">
        <v>1721</v>
      </c>
      <c r="AC7" s="86" t="s">
        <v>1721</v>
      </c>
      <c r="AD7" s="86" t="s">
        <v>1721</v>
      </c>
      <c r="AE7" s="86" t="s">
        <v>1721</v>
      </c>
      <c r="AF7" s="86" t="s">
        <v>1721</v>
      </c>
      <c r="AG7" s="86" t="s">
        <v>1721</v>
      </c>
      <c r="AH7" s="86" t="s">
        <v>1721</v>
      </c>
      <c r="AI7" s="86" t="s">
        <v>1721</v>
      </c>
      <c r="AJ7" s="86" t="s">
        <v>1721</v>
      </c>
      <c r="AK7" s="86" t="s">
        <v>1721</v>
      </c>
      <c r="AL7" s="86" t="s">
        <v>1721</v>
      </c>
      <c r="AM7" s="86" t="s">
        <v>1721</v>
      </c>
      <c r="AN7" s="86" t="s">
        <v>1722</v>
      </c>
      <c r="AO7" s="86" t="s">
        <v>1722</v>
      </c>
      <c r="AP7" s="86" t="s">
        <v>1722</v>
      </c>
      <c r="AQ7" s="86" t="s">
        <v>1722</v>
      </c>
      <c r="AR7" s="86" t="s">
        <v>1723</v>
      </c>
      <c r="AS7" s="86" t="s">
        <v>1724</v>
      </c>
      <c r="AT7" s="86" t="s">
        <v>1723</v>
      </c>
      <c r="AU7" s="86" t="s">
        <v>1723</v>
      </c>
      <c r="AV7" s="86" t="s">
        <v>1723</v>
      </c>
      <c r="AW7" s="86" t="s">
        <v>1723</v>
      </c>
      <c r="AX7" s="86" t="s">
        <v>1723</v>
      </c>
      <c r="AY7" s="86" t="s">
        <v>1723</v>
      </c>
      <c r="AZ7" s="86" t="s">
        <v>1723</v>
      </c>
      <c r="BA7" s="86" t="s">
        <v>1723</v>
      </c>
      <c r="BB7" s="86" t="s">
        <v>1723</v>
      </c>
      <c r="BC7" s="86" t="s">
        <v>1723</v>
      </c>
      <c r="BD7" s="86" t="s">
        <v>1725</v>
      </c>
      <c r="BE7" s="86" t="s">
        <v>1726</v>
      </c>
      <c r="BF7" s="86" t="s">
        <v>1727</v>
      </c>
      <c r="BG7" s="86" t="s">
        <v>1727</v>
      </c>
      <c r="BH7" s="86" t="s">
        <v>1727</v>
      </c>
      <c r="BI7" s="86" t="s">
        <v>1727</v>
      </c>
      <c r="BJ7" s="86" t="s">
        <v>1727</v>
      </c>
      <c r="BK7" s="86" t="s">
        <v>1727</v>
      </c>
      <c r="BL7" s="86" t="s">
        <v>1725</v>
      </c>
      <c r="BM7" s="86" t="s">
        <v>1727</v>
      </c>
      <c r="BN7" s="86" t="s">
        <v>1726</v>
      </c>
      <c r="BO7" s="86" t="s">
        <v>1726</v>
      </c>
      <c r="BP7" s="86" t="s">
        <v>1726</v>
      </c>
      <c r="BQ7" s="86" t="s">
        <v>1726</v>
      </c>
      <c r="BR7" s="86" t="s">
        <v>1726</v>
      </c>
      <c r="BS7" s="86" t="s">
        <v>1726</v>
      </c>
      <c r="BT7" s="86" t="s">
        <v>1726</v>
      </c>
      <c r="BU7" s="86" t="s">
        <v>1726</v>
      </c>
      <c r="BV7" s="86" t="s">
        <v>1726</v>
      </c>
      <c r="BW7" s="86" t="s">
        <v>1726</v>
      </c>
      <c r="BX7" s="86" t="s">
        <v>1726</v>
      </c>
      <c r="BY7" s="86" t="s">
        <v>1726</v>
      </c>
      <c r="BZ7" s="86" t="s">
        <v>1726</v>
      </c>
      <c r="CA7" s="86" t="s">
        <v>1726</v>
      </c>
      <c r="CB7" s="86" t="s">
        <v>1726</v>
      </c>
      <c r="CC7" s="86" t="s">
        <v>1726</v>
      </c>
      <c r="CD7" s="86" t="s">
        <v>1726</v>
      </c>
      <c r="CE7" s="86" t="s">
        <v>1726</v>
      </c>
      <c r="CF7" s="86" t="s">
        <v>1726</v>
      </c>
      <c r="CG7" s="86" t="s">
        <v>1726</v>
      </c>
      <c r="CH7" s="86" t="s">
        <v>1728</v>
      </c>
      <c r="CI7" s="86" t="s">
        <v>1728</v>
      </c>
      <c r="CJ7" s="86" t="s">
        <v>1728</v>
      </c>
      <c r="CK7" s="86" t="s">
        <v>1728</v>
      </c>
      <c r="CL7" s="86" t="s">
        <v>1728</v>
      </c>
      <c r="CM7" s="86" t="s">
        <v>1728</v>
      </c>
      <c r="CN7" s="86" t="s">
        <v>1728</v>
      </c>
      <c r="CO7" s="86" t="s">
        <v>1728</v>
      </c>
      <c r="CP7" s="86" t="s">
        <v>1728</v>
      </c>
      <c r="CQ7" s="86" t="s">
        <v>1728</v>
      </c>
      <c r="CR7" s="86" t="s">
        <v>1728</v>
      </c>
      <c r="CS7" s="86" t="s">
        <v>1728</v>
      </c>
      <c r="CT7" s="86" t="s">
        <v>1728</v>
      </c>
      <c r="CU7" s="86" t="s">
        <v>1728</v>
      </c>
      <c r="CV7" s="86" t="s">
        <v>1728</v>
      </c>
      <c r="CW7" s="86" t="s">
        <v>1728</v>
      </c>
      <c r="CX7" s="86" t="s">
        <v>1728</v>
      </c>
      <c r="CY7" s="86" t="s">
        <v>1728</v>
      </c>
      <c r="CZ7" s="86" t="s">
        <v>1728</v>
      </c>
      <c r="DA7" s="86" t="s">
        <v>1728</v>
      </c>
      <c r="DB7" s="86" t="s">
        <v>1728</v>
      </c>
      <c r="DC7" s="86" t="s">
        <v>1728</v>
      </c>
      <c r="DD7" s="86" t="s">
        <v>1728</v>
      </c>
      <c r="DE7" s="86" t="s">
        <v>1728</v>
      </c>
      <c r="DF7" s="86" t="s">
        <v>1728</v>
      </c>
      <c r="DG7" s="86" t="s">
        <v>1728</v>
      </c>
      <c r="DH7" s="86" t="s">
        <v>1728</v>
      </c>
      <c r="DI7" s="86" t="s">
        <v>1728</v>
      </c>
      <c r="DJ7" s="86" t="s">
        <v>1729</v>
      </c>
      <c r="DK7" s="86" t="s">
        <v>1729</v>
      </c>
      <c r="DL7" s="86" t="s">
        <v>1729</v>
      </c>
      <c r="DM7" s="86" t="s">
        <v>1729</v>
      </c>
      <c r="DN7" s="86" t="s">
        <v>1729</v>
      </c>
      <c r="DO7" s="86" t="s">
        <v>1729</v>
      </c>
      <c r="DP7" s="86" t="s">
        <v>1729</v>
      </c>
      <c r="DQ7" s="86" t="s">
        <v>1729</v>
      </c>
      <c r="DR7" s="86" t="s">
        <v>1729</v>
      </c>
      <c r="DS7" s="86" t="s">
        <v>1729</v>
      </c>
      <c r="DT7" s="86" t="s">
        <v>1729</v>
      </c>
      <c r="DU7" s="86" t="s">
        <v>1729</v>
      </c>
      <c r="DV7" s="86" t="s">
        <v>1729</v>
      </c>
      <c r="DW7" s="86" t="s">
        <v>1729</v>
      </c>
      <c r="DX7" s="86" t="s">
        <v>1729</v>
      </c>
      <c r="DY7" s="86" t="s">
        <v>1729</v>
      </c>
      <c r="DZ7" s="86" t="s">
        <v>1729</v>
      </c>
      <c r="EA7" s="86" t="s">
        <v>1729</v>
      </c>
      <c r="EB7" s="86" t="s">
        <v>1729</v>
      </c>
      <c r="EC7" s="86" t="s">
        <v>1729</v>
      </c>
      <c r="ED7" s="86" t="s">
        <v>1730</v>
      </c>
      <c r="EE7" s="86" t="s">
        <v>1730</v>
      </c>
      <c r="EF7" s="86" t="s">
        <v>1730</v>
      </c>
      <c r="EG7" s="86" t="s">
        <v>1730</v>
      </c>
      <c r="EH7" s="86" t="s">
        <v>1730</v>
      </c>
      <c r="EI7" s="86" t="s">
        <v>1730</v>
      </c>
      <c r="EJ7" s="86" t="s">
        <v>1730</v>
      </c>
      <c r="EK7" s="86" t="s">
        <v>1730</v>
      </c>
      <c r="EL7" s="86" t="s">
        <v>1730</v>
      </c>
      <c r="EM7" s="86" t="s">
        <v>1730</v>
      </c>
      <c r="EN7" s="86" t="s">
        <v>1730</v>
      </c>
      <c r="EO7" s="86" t="s">
        <v>1730</v>
      </c>
      <c r="EP7" s="86" t="s">
        <v>1730</v>
      </c>
      <c r="EQ7" s="86" t="s">
        <v>1730</v>
      </c>
      <c r="ER7" s="86" t="s">
        <v>1730</v>
      </c>
      <c r="ES7" s="86" t="s">
        <v>1730</v>
      </c>
      <c r="ET7" s="86" t="s">
        <v>1730</v>
      </c>
      <c r="EU7" s="86" t="s">
        <v>1731</v>
      </c>
      <c r="EV7" s="86" t="s">
        <v>1731</v>
      </c>
      <c r="EW7" s="86" t="s">
        <v>1731</v>
      </c>
      <c r="EX7" s="86" t="s">
        <v>1731</v>
      </c>
      <c r="EY7" s="86" t="s">
        <v>1731</v>
      </c>
      <c r="EZ7" s="86" t="s">
        <v>1731</v>
      </c>
      <c r="FA7" s="86" t="s">
        <v>1731</v>
      </c>
      <c r="FB7" s="86" t="s">
        <v>1731</v>
      </c>
      <c r="FC7" s="86" t="s">
        <v>1731</v>
      </c>
      <c r="FD7" s="86" t="s">
        <v>1731</v>
      </c>
      <c r="FE7" s="86" t="s">
        <v>1731</v>
      </c>
      <c r="FF7" s="86" t="s">
        <v>1731</v>
      </c>
      <c r="FG7" s="86" t="s">
        <v>1731</v>
      </c>
      <c r="FH7" s="86" t="s">
        <v>1731</v>
      </c>
      <c r="FI7" s="86" t="s">
        <v>1732</v>
      </c>
      <c r="FJ7" s="86" t="s">
        <v>1732</v>
      </c>
      <c r="FK7" s="86" t="s">
        <v>1732</v>
      </c>
      <c r="FL7" s="86" t="s">
        <v>1732</v>
      </c>
      <c r="FM7" s="86" t="s">
        <v>1732</v>
      </c>
      <c r="FN7" s="86" t="s">
        <v>1732</v>
      </c>
      <c r="FO7" s="86" t="s">
        <v>1732</v>
      </c>
      <c r="FP7" s="86" t="s">
        <v>1732</v>
      </c>
      <c r="FQ7" s="86" t="s">
        <v>1732</v>
      </c>
      <c r="FR7" s="86" t="s">
        <v>1732</v>
      </c>
      <c r="FS7" s="86" t="s">
        <v>1732</v>
      </c>
      <c r="FT7" s="86" t="s">
        <v>1733</v>
      </c>
      <c r="FU7" s="86" t="s">
        <v>1733</v>
      </c>
      <c r="FV7" s="86" t="s">
        <v>1733</v>
      </c>
      <c r="FW7" s="86" t="s">
        <v>1733</v>
      </c>
      <c r="FX7" s="86" t="s">
        <v>1733</v>
      </c>
      <c r="FY7" s="86" t="s">
        <v>1733</v>
      </c>
      <c r="FZ7" s="86" t="s">
        <v>1733</v>
      </c>
      <c r="GA7" s="86" t="s">
        <v>1733</v>
      </c>
      <c r="GB7" s="86" t="s">
        <v>1733</v>
      </c>
      <c r="GC7" s="86" t="s">
        <v>1733</v>
      </c>
      <c r="GD7" s="86" t="s">
        <v>1733</v>
      </c>
      <c r="GE7" s="86" t="s">
        <v>1733</v>
      </c>
      <c r="GF7" s="86" t="s">
        <v>1733</v>
      </c>
      <c r="GG7" s="86" t="s">
        <v>1733</v>
      </c>
      <c r="GH7" s="86" t="s">
        <v>1733</v>
      </c>
      <c r="GI7" s="86" t="s">
        <v>1733</v>
      </c>
      <c r="GJ7" s="86" t="s">
        <v>1733</v>
      </c>
      <c r="GK7" s="86" t="s">
        <v>1733</v>
      </c>
      <c r="GL7" s="86" t="s">
        <v>1733</v>
      </c>
      <c r="GM7" s="86" t="s">
        <v>1734</v>
      </c>
      <c r="GN7" s="86" t="s">
        <v>1734</v>
      </c>
      <c r="GO7" s="86" t="s">
        <v>1734</v>
      </c>
      <c r="GP7" s="86" t="s">
        <v>1734</v>
      </c>
      <c r="GQ7" s="86" t="s">
        <v>1734</v>
      </c>
      <c r="GR7" s="86" t="s">
        <v>1734</v>
      </c>
      <c r="GS7" s="86" t="s">
        <v>1734</v>
      </c>
      <c r="GT7" s="86" t="s">
        <v>1734</v>
      </c>
      <c r="GU7" s="86" t="s">
        <v>1734</v>
      </c>
      <c r="GV7" s="86" t="s">
        <v>1734</v>
      </c>
      <c r="GW7" s="86" t="s">
        <v>1734</v>
      </c>
      <c r="GX7" s="86" t="s">
        <v>1734</v>
      </c>
      <c r="GY7" s="86" t="s">
        <v>1734</v>
      </c>
      <c r="GZ7" s="86" t="s">
        <v>1734</v>
      </c>
      <c r="HA7" s="86" t="s">
        <v>1734</v>
      </c>
      <c r="HB7" s="86" t="s">
        <v>1734</v>
      </c>
      <c r="HC7" s="86" t="s">
        <v>1734</v>
      </c>
      <c r="HD7" s="86" t="s">
        <v>1734</v>
      </c>
      <c r="HE7" s="86" t="s">
        <v>1734</v>
      </c>
      <c r="HF7" s="86" t="s">
        <v>1734</v>
      </c>
      <c r="HG7" s="86" t="s">
        <v>1734</v>
      </c>
      <c r="HH7" s="86" t="s">
        <v>1734</v>
      </c>
      <c r="HI7" s="86" t="s">
        <v>1734</v>
      </c>
      <c r="HJ7" s="86" t="s">
        <v>1734</v>
      </c>
      <c r="HK7" s="86" t="s">
        <v>1734</v>
      </c>
      <c r="HL7" s="86" t="s">
        <v>1734</v>
      </c>
      <c r="HM7" s="86" t="s">
        <v>1734</v>
      </c>
      <c r="HN7" s="86" t="s">
        <v>1734</v>
      </c>
      <c r="HO7" s="86" t="s">
        <v>1734</v>
      </c>
      <c r="HP7" s="86" t="s">
        <v>1735</v>
      </c>
      <c r="HQ7" s="86" t="s">
        <v>1735</v>
      </c>
      <c r="HR7" s="86" t="s">
        <v>1735</v>
      </c>
      <c r="HS7" s="86" t="s">
        <v>1735</v>
      </c>
      <c r="HT7" s="86" t="s">
        <v>1735</v>
      </c>
      <c r="HU7" s="86" t="s">
        <v>1735</v>
      </c>
      <c r="HV7" s="86" t="s">
        <v>1735</v>
      </c>
      <c r="HW7" s="86" t="s">
        <v>1735</v>
      </c>
      <c r="HX7" s="86" t="s">
        <v>1736</v>
      </c>
      <c r="HY7" s="86" t="s">
        <v>1736</v>
      </c>
      <c r="HZ7" s="86" t="s">
        <v>1736</v>
      </c>
      <c r="IA7" s="86" t="s">
        <v>1736</v>
      </c>
      <c r="IB7" s="86" t="s">
        <v>1736</v>
      </c>
      <c r="IC7" s="86" t="s">
        <v>1736</v>
      </c>
      <c r="ID7" s="86" t="s">
        <v>1736</v>
      </c>
      <c r="IE7" s="86" t="s">
        <v>1736</v>
      </c>
      <c r="IF7" s="86" t="s">
        <v>1736</v>
      </c>
      <c r="IG7" s="86" t="s">
        <v>1736</v>
      </c>
      <c r="IH7" s="86" t="s">
        <v>1737</v>
      </c>
      <c r="II7" s="86" t="s">
        <v>1737</v>
      </c>
      <c r="IJ7" s="86" t="s">
        <v>1737</v>
      </c>
      <c r="IK7" s="86" t="s">
        <v>1737</v>
      </c>
      <c r="IL7" s="86" t="s">
        <v>1738</v>
      </c>
      <c r="IM7" s="86" t="s">
        <v>1738</v>
      </c>
      <c r="IN7" s="86" t="s">
        <v>1738</v>
      </c>
      <c r="IO7" s="86" t="s">
        <v>1738</v>
      </c>
      <c r="IP7" s="86" t="s">
        <v>1738</v>
      </c>
      <c r="IQ7" s="86" t="s">
        <v>1738</v>
      </c>
      <c r="IR7" s="86" t="s">
        <v>1738</v>
      </c>
      <c r="IS7" s="86" t="s">
        <v>1739</v>
      </c>
      <c r="IT7" s="86" t="s">
        <v>1739</v>
      </c>
      <c r="IU7" s="86" t="s">
        <v>1739</v>
      </c>
      <c r="IV7" s="86" t="s">
        <v>1739</v>
      </c>
      <c r="IW7" s="86" t="s">
        <v>1738</v>
      </c>
      <c r="IX7" s="86" t="s">
        <v>1738</v>
      </c>
      <c r="IY7" s="86" t="s">
        <v>1738</v>
      </c>
      <c r="IZ7" s="86" t="s">
        <v>1738</v>
      </c>
      <c r="JA7" s="86" t="s">
        <v>1738</v>
      </c>
      <c r="JB7" s="86" t="s">
        <v>1738</v>
      </c>
      <c r="JC7" s="86" t="s">
        <v>1738</v>
      </c>
      <c r="JD7" s="86" t="s">
        <v>1738</v>
      </c>
      <c r="JE7" s="86" t="s">
        <v>1740</v>
      </c>
      <c r="JF7" s="86" t="s">
        <v>1740</v>
      </c>
      <c r="JG7" s="86" t="s">
        <v>1740</v>
      </c>
      <c r="JH7" s="86" t="s">
        <v>1740</v>
      </c>
      <c r="JI7" s="86" t="s">
        <v>1740</v>
      </c>
      <c r="JJ7" s="86" t="s">
        <v>1740</v>
      </c>
      <c r="JK7" s="86" t="s">
        <v>1740</v>
      </c>
      <c r="JL7" s="86" t="s">
        <v>1740</v>
      </c>
      <c r="JM7" s="86" t="s">
        <v>1740</v>
      </c>
      <c r="JN7" s="86" t="s">
        <v>1740</v>
      </c>
      <c r="JO7" s="86" t="s">
        <v>1741</v>
      </c>
      <c r="JP7" s="86" t="s">
        <v>1741</v>
      </c>
      <c r="JQ7" s="86" t="s">
        <v>1741</v>
      </c>
      <c r="JR7" s="86" t="s">
        <v>1741</v>
      </c>
      <c r="JS7" s="86" t="s">
        <v>1741</v>
      </c>
      <c r="JT7" s="86" t="s">
        <v>1741</v>
      </c>
      <c r="JU7" s="86" t="s">
        <v>1741</v>
      </c>
      <c r="JV7" s="86" t="s">
        <v>1741</v>
      </c>
      <c r="JW7" s="86" t="s">
        <v>1741</v>
      </c>
      <c r="JX7" s="86" t="s">
        <v>1741</v>
      </c>
      <c r="JY7" s="86" t="s">
        <v>1741</v>
      </c>
      <c r="JZ7" s="86" t="s">
        <v>1741</v>
      </c>
      <c r="KA7" s="86" t="s">
        <v>1741</v>
      </c>
      <c r="KB7" s="86" t="s">
        <v>1741</v>
      </c>
      <c r="KC7" s="86" t="s">
        <v>1741</v>
      </c>
      <c r="KD7" s="86" t="s">
        <v>1741</v>
      </c>
      <c r="KE7" s="86" t="s">
        <v>1741</v>
      </c>
      <c r="KF7" s="86" t="s">
        <v>1741</v>
      </c>
      <c r="KG7" s="86" t="s">
        <v>1741</v>
      </c>
      <c r="KH7" s="86" t="s">
        <v>1741</v>
      </c>
      <c r="KI7" s="86" t="s">
        <v>1742</v>
      </c>
      <c r="KJ7" s="86" t="s">
        <v>1742</v>
      </c>
      <c r="KK7" s="86" t="s">
        <v>1742</v>
      </c>
      <c r="KL7" s="86" t="s">
        <v>1742</v>
      </c>
      <c r="KM7" s="86" t="s">
        <v>1742</v>
      </c>
      <c r="KN7" s="86" t="s">
        <v>1742</v>
      </c>
      <c r="KO7" s="86" t="s">
        <v>1742</v>
      </c>
      <c r="KP7" s="86" t="s">
        <v>1742</v>
      </c>
      <c r="KQ7" s="86" t="s">
        <v>1742</v>
      </c>
      <c r="KR7" s="86" t="s">
        <v>1743</v>
      </c>
      <c r="KS7" s="86" t="s">
        <v>1743</v>
      </c>
      <c r="KT7" s="86" t="s">
        <v>1743</v>
      </c>
      <c r="KU7" s="86" t="s">
        <v>1743</v>
      </c>
      <c r="KV7" s="86" t="s">
        <v>1743</v>
      </c>
      <c r="KW7" s="86" t="s">
        <v>1743</v>
      </c>
      <c r="KX7" s="86" t="s">
        <v>1743</v>
      </c>
      <c r="KY7" s="86" t="s">
        <v>1743</v>
      </c>
      <c r="KZ7" s="86" t="s">
        <v>1743</v>
      </c>
      <c r="LA7" s="86" t="s">
        <v>1744</v>
      </c>
      <c r="LB7" s="86" t="s">
        <v>1744</v>
      </c>
      <c r="LC7" s="86" t="s">
        <v>1744</v>
      </c>
      <c r="LD7" s="86" t="s">
        <v>1745</v>
      </c>
      <c r="LE7" s="86" t="s">
        <v>1745</v>
      </c>
      <c r="LF7" s="86" t="s">
        <v>1745</v>
      </c>
      <c r="LG7" s="86" t="s">
        <v>1746</v>
      </c>
      <c r="LH7" s="86" t="s">
        <v>1746</v>
      </c>
      <c r="LI7" s="86" t="s">
        <v>1746</v>
      </c>
      <c r="LJ7" s="86" t="s">
        <v>1746</v>
      </c>
      <c r="LK7" s="86" t="s">
        <v>1746</v>
      </c>
      <c r="LL7" s="86" t="s">
        <v>1746</v>
      </c>
      <c r="LM7" s="86" t="s">
        <v>1746</v>
      </c>
      <c r="LN7" s="86" t="s">
        <v>1746</v>
      </c>
      <c r="LO7" s="86" t="s">
        <v>1747</v>
      </c>
      <c r="LP7" s="86" t="s">
        <v>1747</v>
      </c>
      <c r="LQ7" s="86" t="s">
        <v>1747</v>
      </c>
      <c r="LR7" s="86" t="s">
        <v>1747</v>
      </c>
      <c r="LS7" s="86" t="s">
        <v>1747</v>
      </c>
      <c r="LT7" s="86" t="s">
        <v>1747</v>
      </c>
      <c r="LU7" s="86" t="s">
        <v>1747</v>
      </c>
      <c r="LV7" s="86" t="s">
        <v>1748</v>
      </c>
      <c r="LW7" s="86" t="s">
        <v>1745</v>
      </c>
      <c r="LX7" s="86" t="s">
        <v>1745</v>
      </c>
      <c r="LY7" s="86" t="s">
        <v>1745</v>
      </c>
      <c r="LZ7" s="86" t="s">
        <v>1748</v>
      </c>
      <c r="MA7" s="86" t="s">
        <v>1748</v>
      </c>
      <c r="MB7" s="86" t="s">
        <v>1748</v>
      </c>
      <c r="MC7" s="86" t="s">
        <v>1748</v>
      </c>
      <c r="MD7" s="86" t="s">
        <v>1748</v>
      </c>
      <c r="ME7" s="86" t="s">
        <v>1748</v>
      </c>
      <c r="MF7" s="86" t="s">
        <v>1748</v>
      </c>
      <c r="MG7" s="86" t="s">
        <v>1748</v>
      </c>
      <c r="MH7" s="86" t="s">
        <v>1748</v>
      </c>
      <c r="MI7" s="86" t="s">
        <v>1748</v>
      </c>
      <c r="MJ7" s="86" t="s">
        <v>1748</v>
      </c>
      <c r="MK7" s="86" t="s">
        <v>1748</v>
      </c>
      <c r="ML7" s="86" t="s">
        <v>1748</v>
      </c>
      <c r="MM7" s="86" t="s">
        <v>1748</v>
      </c>
      <c r="MN7" s="86" t="s">
        <v>1748</v>
      </c>
      <c r="MO7" s="86" t="s">
        <v>1748</v>
      </c>
      <c r="MP7" s="86" t="s">
        <v>1748</v>
      </c>
      <c r="MQ7" s="86" t="s">
        <v>1748</v>
      </c>
      <c r="MR7" s="86" t="s">
        <v>1748</v>
      </c>
      <c r="MS7" s="86" t="s">
        <v>1720</v>
      </c>
      <c r="MT7" s="86" t="s">
        <v>1749</v>
      </c>
      <c r="MU7" s="86" t="s">
        <v>1749</v>
      </c>
      <c r="MV7" s="86" t="s">
        <v>1749</v>
      </c>
      <c r="MW7" s="86" t="s">
        <v>1750</v>
      </c>
      <c r="MX7" s="86" t="s">
        <v>1750</v>
      </c>
      <c r="MY7" s="86" t="s">
        <v>1750</v>
      </c>
      <c r="MZ7" s="86" t="s">
        <v>1750</v>
      </c>
      <c r="NA7" s="86" t="s">
        <v>1750</v>
      </c>
      <c r="NB7" s="86" t="s">
        <v>1750</v>
      </c>
      <c r="NC7" s="86" t="s">
        <v>1750</v>
      </c>
      <c r="ND7" s="86" t="s">
        <v>1750</v>
      </c>
      <c r="NE7" s="86" t="s">
        <v>1750</v>
      </c>
      <c r="NF7" s="86" t="s">
        <v>1750</v>
      </c>
      <c r="NG7" s="86" t="s">
        <v>1750</v>
      </c>
      <c r="NH7" s="86" t="s">
        <v>1750</v>
      </c>
      <c r="NI7" s="86" t="s">
        <v>1750</v>
      </c>
      <c r="NJ7" s="86" t="s">
        <v>1751</v>
      </c>
      <c r="NK7" s="86" t="s">
        <v>1751</v>
      </c>
      <c r="NL7" s="86" t="s">
        <v>1751</v>
      </c>
      <c r="NM7" s="86" t="s">
        <v>1751</v>
      </c>
      <c r="NN7" s="86" t="s">
        <v>1751</v>
      </c>
      <c r="NO7" s="86" t="s">
        <v>1751</v>
      </c>
      <c r="NP7" s="86" t="s">
        <v>1751</v>
      </c>
      <c r="NQ7" s="86" t="s">
        <v>1751</v>
      </c>
      <c r="NR7" s="86" t="s">
        <v>1752</v>
      </c>
      <c r="NS7" s="86" t="s">
        <v>1752</v>
      </c>
      <c r="NT7" s="86" t="s">
        <v>1752</v>
      </c>
      <c r="NU7" s="86" t="s">
        <v>1752</v>
      </c>
      <c r="NV7" s="86" t="s">
        <v>1741</v>
      </c>
      <c r="NW7" s="86" t="s">
        <v>1733</v>
      </c>
      <c r="NX7" s="86" t="s">
        <v>1733</v>
      </c>
      <c r="NY7" s="86" t="s">
        <v>1733</v>
      </c>
      <c r="NZ7" s="86" t="s">
        <v>1750</v>
      </c>
      <c r="OA7" s="86" t="s">
        <v>1750</v>
      </c>
      <c r="OB7" s="86" t="s">
        <v>1750</v>
      </c>
      <c r="OC7" s="86" t="s">
        <v>1750</v>
      </c>
      <c r="OD7" s="86" t="s">
        <v>1750</v>
      </c>
      <c r="OE7" s="86" t="s">
        <v>1750</v>
      </c>
      <c r="OF7" s="86" t="s">
        <v>1750</v>
      </c>
      <c r="OG7" s="86" t="s">
        <v>1753</v>
      </c>
      <c r="OH7" s="86" t="s">
        <v>1754</v>
      </c>
      <c r="OI7" s="86" t="s">
        <v>1754</v>
      </c>
      <c r="OJ7" s="86" t="s">
        <v>1754</v>
      </c>
      <c r="OK7" s="86" t="s">
        <v>1754</v>
      </c>
      <c r="OL7" s="86" t="s">
        <v>1754</v>
      </c>
      <c r="OM7" s="86" t="s">
        <v>1754</v>
      </c>
      <c r="ON7" s="86" t="s">
        <v>1754</v>
      </c>
      <c r="OO7" s="86" t="s">
        <v>1754</v>
      </c>
      <c r="OP7" s="86" t="s">
        <v>1754</v>
      </c>
      <c r="OQ7" s="86" t="s">
        <v>1754</v>
      </c>
      <c r="OR7" s="87" t="s">
        <v>1754</v>
      </c>
      <c r="OS7" s="88"/>
      <c r="OT7" s="89"/>
      <c r="OU7" s="90"/>
      <c r="OV7" s="90"/>
      <c r="OW7" s="90"/>
      <c r="OX7" s="90"/>
      <c r="OY7" s="90"/>
      <c r="OZ7" s="90"/>
      <c r="PA7" s="90"/>
      <c r="PB7" s="90"/>
      <c r="PC7" s="90"/>
      <c r="PD7" s="90"/>
      <c r="PE7" s="90"/>
      <c r="PF7" s="90"/>
      <c r="PG7" s="90"/>
      <c r="PH7" s="90"/>
      <c r="PI7" s="90"/>
      <c r="PJ7" s="90"/>
      <c r="PK7" s="90"/>
      <c r="PL7" s="91"/>
      <c r="PM7" s="92"/>
    </row>
    <row r="8" spans="1:431" ht="12.75" customHeight="1" x14ac:dyDescent="0.2">
      <c r="A8" s="93" t="s">
        <v>1595</v>
      </c>
      <c r="B8" s="94" t="s">
        <v>1713</v>
      </c>
      <c r="C8" s="95" t="s">
        <v>1166</v>
      </c>
      <c r="D8" s="96">
        <v>2507</v>
      </c>
      <c r="E8" s="97">
        <v>145</v>
      </c>
      <c r="F8" s="97">
        <v>4</v>
      </c>
      <c r="G8" s="97"/>
      <c r="H8" s="97"/>
      <c r="I8" s="97">
        <v>0</v>
      </c>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97"/>
      <c r="AN8" s="97"/>
      <c r="AO8" s="97"/>
      <c r="AP8" s="97"/>
      <c r="AQ8" s="97"/>
      <c r="AR8" s="97"/>
      <c r="AS8" s="97"/>
      <c r="AT8" s="97"/>
      <c r="AU8" s="97"/>
      <c r="AV8" s="97"/>
      <c r="AW8" s="97"/>
      <c r="AX8" s="97"/>
      <c r="AY8" s="97"/>
      <c r="AZ8" s="97"/>
      <c r="BA8" s="97"/>
      <c r="BB8" s="97"/>
      <c r="BC8" s="97"/>
      <c r="BD8" s="97"/>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c r="CU8" s="97"/>
      <c r="CV8" s="97"/>
      <c r="CW8" s="97"/>
      <c r="CX8" s="97"/>
      <c r="CY8" s="97"/>
      <c r="CZ8" s="97"/>
      <c r="DA8" s="97"/>
      <c r="DB8" s="97"/>
      <c r="DC8" s="97"/>
      <c r="DD8" s="97"/>
      <c r="DE8" s="97"/>
      <c r="DF8" s="97"/>
      <c r="DG8" s="97"/>
      <c r="DH8" s="97"/>
      <c r="DI8" s="97"/>
      <c r="DJ8" s="97"/>
      <c r="DK8" s="97"/>
      <c r="DL8" s="97"/>
      <c r="DM8" s="97"/>
      <c r="DN8" s="97"/>
      <c r="DO8" s="97"/>
      <c r="DP8" s="97"/>
      <c r="DQ8" s="97"/>
      <c r="DR8" s="97"/>
      <c r="DS8" s="97"/>
      <c r="DT8" s="97"/>
      <c r="DU8" s="97"/>
      <c r="DV8" s="97"/>
      <c r="DW8" s="97"/>
      <c r="DX8" s="97"/>
      <c r="DY8" s="97"/>
      <c r="DZ8" s="97"/>
      <c r="EA8" s="97"/>
      <c r="EB8" s="97"/>
      <c r="EC8" s="97"/>
      <c r="ED8" s="97"/>
      <c r="EE8" s="97"/>
      <c r="EF8" s="97"/>
      <c r="EG8" s="97"/>
      <c r="EH8" s="97"/>
      <c r="EI8" s="97"/>
      <c r="EJ8" s="97"/>
      <c r="EK8" s="97"/>
      <c r="EL8" s="97"/>
      <c r="EM8" s="97"/>
      <c r="EN8" s="97"/>
      <c r="EO8" s="97"/>
      <c r="EP8" s="97"/>
      <c r="EQ8" s="97"/>
      <c r="ER8" s="97"/>
      <c r="ES8" s="97"/>
      <c r="ET8" s="97"/>
      <c r="EU8" s="97"/>
      <c r="EV8" s="97"/>
      <c r="EW8" s="97"/>
      <c r="EX8" s="97"/>
      <c r="EY8" s="97"/>
      <c r="EZ8" s="97"/>
      <c r="FA8" s="97"/>
      <c r="FB8" s="97"/>
      <c r="FC8" s="97"/>
      <c r="FD8" s="97"/>
      <c r="FE8" s="97"/>
      <c r="FF8" s="97"/>
      <c r="FG8" s="97"/>
      <c r="FH8" s="97"/>
      <c r="FI8" s="97"/>
      <c r="FJ8" s="97"/>
      <c r="FK8" s="97"/>
      <c r="FL8" s="97"/>
      <c r="FM8" s="97"/>
      <c r="FN8" s="97"/>
      <c r="FO8" s="97"/>
      <c r="FP8" s="97"/>
      <c r="FQ8" s="97"/>
      <c r="FR8" s="97"/>
      <c r="FS8" s="97"/>
      <c r="FT8" s="97"/>
      <c r="FU8" s="97"/>
      <c r="FV8" s="97"/>
      <c r="FW8" s="97"/>
      <c r="FX8" s="97"/>
      <c r="FY8" s="97"/>
      <c r="FZ8" s="97"/>
      <c r="GA8" s="97"/>
      <c r="GB8" s="97"/>
      <c r="GC8" s="97"/>
      <c r="GD8" s="97"/>
      <c r="GE8" s="97"/>
      <c r="GF8" s="97"/>
      <c r="GG8" s="97"/>
      <c r="GH8" s="97"/>
      <c r="GI8" s="97"/>
      <c r="GJ8" s="97"/>
      <c r="GK8" s="97"/>
      <c r="GL8" s="97"/>
      <c r="GM8" s="97"/>
      <c r="GN8" s="97"/>
      <c r="GO8" s="97"/>
      <c r="GP8" s="97">
        <v>83</v>
      </c>
      <c r="GQ8" s="97">
        <v>574</v>
      </c>
      <c r="GR8" s="97">
        <v>23817</v>
      </c>
      <c r="GS8" s="97"/>
      <c r="GT8" s="97"/>
      <c r="GU8" s="97"/>
      <c r="GV8" s="97"/>
      <c r="GW8" s="97"/>
      <c r="GX8" s="97"/>
      <c r="GY8" s="97"/>
      <c r="GZ8" s="97"/>
      <c r="HA8" s="97"/>
      <c r="HB8" s="97"/>
      <c r="HC8" s="97"/>
      <c r="HD8" s="97"/>
      <c r="HE8" s="97"/>
      <c r="HF8" s="97">
        <v>255</v>
      </c>
      <c r="HG8" s="97"/>
      <c r="HH8" s="97">
        <v>10</v>
      </c>
      <c r="HI8" s="97">
        <v>28</v>
      </c>
      <c r="HJ8" s="97">
        <v>5</v>
      </c>
      <c r="HK8" s="97"/>
      <c r="HL8" s="97"/>
      <c r="HM8" s="97"/>
      <c r="HN8" s="97"/>
      <c r="HO8" s="97"/>
      <c r="HP8" s="97"/>
      <c r="HQ8" s="97"/>
      <c r="HR8" s="97"/>
      <c r="HS8" s="97"/>
      <c r="HT8" s="97"/>
      <c r="HU8" s="97"/>
      <c r="HV8" s="97"/>
      <c r="HW8" s="97"/>
      <c r="HX8" s="97"/>
      <c r="HY8" s="97"/>
      <c r="HZ8" s="97"/>
      <c r="IA8" s="97"/>
      <c r="IB8" s="97"/>
      <c r="IC8" s="97"/>
      <c r="ID8" s="97"/>
      <c r="IE8" s="97"/>
      <c r="IF8" s="97"/>
      <c r="IG8" s="97"/>
      <c r="IH8" s="97"/>
      <c r="II8" s="97"/>
      <c r="IJ8" s="97"/>
      <c r="IK8" s="97"/>
      <c r="IL8" s="97">
        <v>73</v>
      </c>
      <c r="IM8" s="97">
        <v>1</v>
      </c>
      <c r="IN8" s="97">
        <v>1</v>
      </c>
      <c r="IO8" s="97"/>
      <c r="IP8" s="97">
        <v>529</v>
      </c>
      <c r="IQ8" s="97"/>
      <c r="IR8" s="97"/>
      <c r="IS8" s="97">
        <v>59</v>
      </c>
      <c r="IT8" s="97">
        <v>35</v>
      </c>
      <c r="IU8" s="97">
        <v>5</v>
      </c>
      <c r="IV8" s="97">
        <v>2</v>
      </c>
      <c r="IW8" s="97"/>
      <c r="IX8" s="97"/>
      <c r="IY8" s="97"/>
      <c r="IZ8" s="97"/>
      <c r="JA8" s="97"/>
      <c r="JB8" s="97"/>
      <c r="JC8" s="97"/>
      <c r="JD8" s="97"/>
      <c r="JE8" s="97"/>
      <c r="JF8" s="97"/>
      <c r="JG8" s="97"/>
      <c r="JH8" s="97"/>
      <c r="JI8" s="97"/>
      <c r="JJ8" s="97"/>
      <c r="JK8" s="97"/>
      <c r="JL8" s="97"/>
      <c r="JM8" s="97"/>
      <c r="JN8" s="97"/>
      <c r="JO8" s="97"/>
      <c r="JP8" s="97"/>
      <c r="JQ8" s="97"/>
      <c r="JR8" s="97"/>
      <c r="JS8" s="97"/>
      <c r="JT8" s="97"/>
      <c r="JU8" s="97"/>
      <c r="JV8" s="97"/>
      <c r="JW8" s="97"/>
      <c r="JX8" s="97"/>
      <c r="JY8" s="97"/>
      <c r="JZ8" s="97"/>
      <c r="KA8" s="97"/>
      <c r="KB8" s="97"/>
      <c r="KC8" s="97"/>
      <c r="KD8" s="97"/>
      <c r="KE8" s="97"/>
      <c r="KF8" s="97"/>
      <c r="KG8" s="97"/>
      <c r="KH8" s="97"/>
      <c r="KI8" s="97"/>
      <c r="KJ8" s="97"/>
      <c r="KK8" s="97"/>
      <c r="KL8" s="97"/>
      <c r="KM8" s="97"/>
      <c r="KN8" s="97"/>
      <c r="KO8" s="97"/>
      <c r="KP8" s="97"/>
      <c r="KQ8" s="97"/>
      <c r="KR8" s="97"/>
      <c r="KS8" s="97"/>
      <c r="KT8" s="97"/>
      <c r="KU8" s="97"/>
      <c r="KV8" s="97"/>
      <c r="KW8" s="97"/>
      <c r="KX8" s="97"/>
      <c r="KY8" s="97"/>
      <c r="KZ8" s="97"/>
      <c r="LA8" s="97"/>
      <c r="LB8" s="97"/>
      <c r="LC8" s="97"/>
      <c r="LD8" s="97"/>
      <c r="LE8" s="97"/>
      <c r="LF8" s="97"/>
      <c r="LG8" s="97"/>
      <c r="LH8" s="97"/>
      <c r="LI8" s="97"/>
      <c r="LJ8" s="97"/>
      <c r="LK8" s="97"/>
      <c r="LL8" s="97"/>
      <c r="LM8" s="97"/>
      <c r="LN8" s="97"/>
      <c r="LO8" s="97"/>
      <c r="LP8" s="97"/>
      <c r="LQ8" s="97"/>
      <c r="LR8" s="97"/>
      <c r="LS8" s="97"/>
      <c r="LT8" s="97"/>
      <c r="LU8" s="97"/>
      <c r="LV8" s="97"/>
      <c r="LW8" s="97"/>
      <c r="LX8" s="97"/>
      <c r="LY8" s="97"/>
      <c r="LZ8" s="97"/>
      <c r="MA8" s="97"/>
      <c r="MB8" s="97"/>
      <c r="MC8" s="97"/>
      <c r="MD8" s="97"/>
      <c r="ME8" s="97"/>
      <c r="MF8" s="97"/>
      <c r="MG8" s="97"/>
      <c r="MH8" s="97"/>
      <c r="MI8" s="97"/>
      <c r="MJ8" s="97"/>
      <c r="MK8" s="97"/>
      <c r="ML8" s="97"/>
      <c r="MM8" s="97"/>
      <c r="MN8" s="97"/>
      <c r="MO8" s="97"/>
      <c r="MP8" s="97"/>
      <c r="MQ8" s="97"/>
      <c r="MR8" s="97"/>
      <c r="MS8" s="97"/>
      <c r="MT8" s="97"/>
      <c r="MU8" s="97"/>
      <c r="MV8" s="97"/>
      <c r="MW8" s="97"/>
      <c r="MX8" s="97"/>
      <c r="MY8" s="97"/>
      <c r="MZ8" s="97"/>
      <c r="NA8" s="97"/>
      <c r="NB8" s="97"/>
      <c r="NC8" s="97"/>
      <c r="ND8" s="97"/>
      <c r="NE8" s="97"/>
      <c r="NF8" s="97"/>
      <c r="NG8" s="97"/>
      <c r="NH8" s="97"/>
      <c r="NI8" s="97"/>
      <c r="NJ8" s="97"/>
      <c r="NK8" s="97"/>
      <c r="NL8" s="97"/>
      <c r="NM8" s="97"/>
      <c r="NN8" s="97"/>
      <c r="NO8" s="97"/>
      <c r="NP8" s="97"/>
      <c r="NQ8" s="97"/>
      <c r="NR8" s="97"/>
      <c r="NS8" s="97">
        <v>0</v>
      </c>
      <c r="NT8" s="97">
        <v>0</v>
      </c>
      <c r="NU8" s="97">
        <v>0</v>
      </c>
      <c r="NV8" s="97"/>
      <c r="NW8" s="97"/>
      <c r="NX8" s="97"/>
      <c r="NY8" s="97"/>
      <c r="NZ8" s="97"/>
      <c r="OA8" s="97"/>
      <c r="OB8" s="97"/>
      <c r="OC8" s="97"/>
      <c r="OD8" s="97"/>
      <c r="OE8" s="97"/>
      <c r="OF8" s="97"/>
      <c r="OG8" s="97"/>
      <c r="OH8" s="97"/>
      <c r="OI8" s="97">
        <v>-287</v>
      </c>
      <c r="OJ8" s="97"/>
      <c r="OK8" s="97"/>
      <c r="OL8" s="97"/>
      <c r="OM8" s="97"/>
      <c r="ON8" s="97"/>
      <c r="OO8" s="97"/>
      <c r="OP8" s="97"/>
      <c r="OQ8" s="97"/>
      <c r="OR8" s="98"/>
      <c r="OS8" s="99">
        <v>27846</v>
      </c>
      <c r="OT8" s="96"/>
      <c r="OU8" s="97"/>
      <c r="OV8" s="97"/>
      <c r="OW8" s="97"/>
      <c r="OX8" s="97"/>
      <c r="OY8" s="97">
        <v>-3550</v>
      </c>
      <c r="OZ8" s="97">
        <v>25036</v>
      </c>
      <c r="PA8" s="97"/>
      <c r="PB8" s="97"/>
      <c r="PC8" s="97"/>
      <c r="PD8" s="97"/>
      <c r="PE8" s="97"/>
      <c r="PF8" s="97"/>
      <c r="PG8" s="97"/>
      <c r="PH8" s="97"/>
      <c r="PI8" s="97"/>
      <c r="PJ8" s="97"/>
      <c r="PK8" s="97"/>
      <c r="PL8" s="98"/>
      <c r="PM8" s="99">
        <v>49332</v>
      </c>
    </row>
    <row r="9" spans="1:431" ht="12.75" customHeight="1" x14ac:dyDescent="0.2">
      <c r="A9" s="93" t="s">
        <v>1596</v>
      </c>
      <c r="B9" s="94" t="s">
        <v>1713</v>
      </c>
      <c r="C9" s="95" t="s">
        <v>1167</v>
      </c>
      <c r="D9" s="96"/>
      <c r="E9" s="97">
        <v>7731</v>
      </c>
      <c r="F9" s="97"/>
      <c r="G9" s="97"/>
      <c r="H9" s="97"/>
      <c r="I9" s="97">
        <v>207</v>
      </c>
      <c r="J9" s="97">
        <v>2154</v>
      </c>
      <c r="K9" s="97">
        <v>7141</v>
      </c>
      <c r="L9" s="97">
        <v>2002</v>
      </c>
      <c r="M9" s="97">
        <v>353</v>
      </c>
      <c r="N9" s="97"/>
      <c r="O9" s="97"/>
      <c r="P9" s="97"/>
      <c r="Q9" s="97"/>
      <c r="R9" s="97"/>
      <c r="S9" s="97"/>
      <c r="T9" s="97"/>
      <c r="U9" s="97"/>
      <c r="V9" s="97"/>
      <c r="W9" s="97"/>
      <c r="X9" s="97"/>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7"/>
      <c r="BQ9" s="97"/>
      <c r="BR9" s="97"/>
      <c r="BS9" s="97"/>
      <c r="BT9" s="97"/>
      <c r="BU9" s="97"/>
      <c r="BV9" s="97"/>
      <c r="BW9" s="97"/>
      <c r="BX9" s="97"/>
      <c r="BY9" s="97"/>
      <c r="BZ9" s="97"/>
      <c r="CA9" s="97"/>
      <c r="CB9" s="97"/>
      <c r="CC9" s="97"/>
      <c r="CD9" s="97"/>
      <c r="CE9" s="97"/>
      <c r="CF9" s="97"/>
      <c r="CG9" s="97"/>
      <c r="CH9" s="97"/>
      <c r="CI9" s="97"/>
      <c r="CJ9" s="97"/>
      <c r="CK9" s="97"/>
      <c r="CL9" s="97"/>
      <c r="CM9" s="97"/>
      <c r="CN9" s="97"/>
      <c r="CO9" s="97"/>
      <c r="CP9" s="97"/>
      <c r="CQ9" s="97"/>
      <c r="CR9" s="97"/>
      <c r="CS9" s="97"/>
      <c r="CT9" s="97"/>
      <c r="CU9" s="97"/>
      <c r="CV9" s="97"/>
      <c r="CW9" s="97"/>
      <c r="CX9" s="97"/>
      <c r="CY9" s="97"/>
      <c r="CZ9" s="97"/>
      <c r="DA9" s="97"/>
      <c r="DB9" s="97"/>
      <c r="DC9" s="97"/>
      <c r="DD9" s="97"/>
      <c r="DE9" s="97"/>
      <c r="DF9" s="97"/>
      <c r="DG9" s="97"/>
      <c r="DH9" s="97"/>
      <c r="DI9" s="97"/>
      <c r="DJ9" s="97"/>
      <c r="DK9" s="97"/>
      <c r="DL9" s="97"/>
      <c r="DM9" s="97"/>
      <c r="DN9" s="97"/>
      <c r="DO9" s="97"/>
      <c r="DP9" s="97"/>
      <c r="DQ9" s="97"/>
      <c r="DR9" s="97"/>
      <c r="DS9" s="97"/>
      <c r="DT9" s="97"/>
      <c r="DU9" s="97"/>
      <c r="DV9" s="97"/>
      <c r="DW9" s="97"/>
      <c r="DX9" s="97"/>
      <c r="DY9" s="97"/>
      <c r="DZ9" s="97"/>
      <c r="EA9" s="97"/>
      <c r="EB9" s="97"/>
      <c r="EC9" s="97"/>
      <c r="ED9" s="97"/>
      <c r="EE9" s="97"/>
      <c r="EF9" s="97"/>
      <c r="EG9" s="97"/>
      <c r="EH9" s="97"/>
      <c r="EI9" s="97"/>
      <c r="EJ9" s="97"/>
      <c r="EK9" s="97"/>
      <c r="EL9" s="97"/>
      <c r="EM9" s="97"/>
      <c r="EN9" s="97"/>
      <c r="EO9" s="97"/>
      <c r="EP9" s="97"/>
      <c r="EQ9" s="97"/>
      <c r="ER9" s="97"/>
      <c r="ES9" s="97"/>
      <c r="ET9" s="97"/>
      <c r="EU9" s="97"/>
      <c r="EV9" s="97"/>
      <c r="EW9" s="97"/>
      <c r="EX9" s="97"/>
      <c r="EY9" s="97"/>
      <c r="EZ9" s="97"/>
      <c r="FA9" s="97"/>
      <c r="FB9" s="97"/>
      <c r="FC9" s="97"/>
      <c r="FD9" s="97"/>
      <c r="FE9" s="97"/>
      <c r="FF9" s="97"/>
      <c r="FG9" s="97"/>
      <c r="FH9" s="97"/>
      <c r="FI9" s="97"/>
      <c r="FJ9" s="97"/>
      <c r="FK9" s="97"/>
      <c r="FL9" s="97"/>
      <c r="FM9" s="97"/>
      <c r="FN9" s="97"/>
      <c r="FO9" s="97"/>
      <c r="FP9" s="97"/>
      <c r="FQ9" s="97"/>
      <c r="FR9" s="97"/>
      <c r="FS9" s="97"/>
      <c r="FT9" s="97"/>
      <c r="FU9" s="97"/>
      <c r="FV9" s="97"/>
      <c r="FW9" s="97"/>
      <c r="FX9" s="97"/>
      <c r="FY9" s="97"/>
      <c r="FZ9" s="97"/>
      <c r="GA9" s="97"/>
      <c r="GB9" s="97"/>
      <c r="GC9" s="97"/>
      <c r="GD9" s="97"/>
      <c r="GE9" s="97"/>
      <c r="GF9" s="97"/>
      <c r="GG9" s="97"/>
      <c r="GH9" s="97"/>
      <c r="GI9" s="97"/>
      <c r="GJ9" s="97"/>
      <c r="GK9" s="97"/>
      <c r="GL9" s="97"/>
      <c r="GM9" s="97">
        <v>2463</v>
      </c>
      <c r="GN9" s="97">
        <v>10313</v>
      </c>
      <c r="GO9" s="97">
        <v>14266</v>
      </c>
      <c r="GP9" s="97">
        <v>8609</v>
      </c>
      <c r="GQ9" s="97">
        <v>535</v>
      </c>
      <c r="GR9" s="97">
        <v>151</v>
      </c>
      <c r="GS9" s="97">
        <v>669</v>
      </c>
      <c r="GT9" s="97"/>
      <c r="GU9" s="97">
        <v>5822</v>
      </c>
      <c r="GV9" s="97">
        <v>314</v>
      </c>
      <c r="GW9" s="97"/>
      <c r="GX9" s="97"/>
      <c r="GY9" s="97"/>
      <c r="GZ9" s="97"/>
      <c r="HA9" s="97"/>
      <c r="HB9" s="97"/>
      <c r="HC9" s="97"/>
      <c r="HD9" s="97">
        <v>2374</v>
      </c>
      <c r="HE9" s="97">
        <v>849</v>
      </c>
      <c r="HF9" s="97">
        <v>1224</v>
      </c>
      <c r="HG9" s="97"/>
      <c r="HH9" s="97"/>
      <c r="HI9" s="97"/>
      <c r="HJ9" s="97">
        <v>1456</v>
      </c>
      <c r="HK9" s="97"/>
      <c r="HL9" s="97">
        <v>3141</v>
      </c>
      <c r="HM9" s="97"/>
      <c r="HN9" s="97">
        <v>210</v>
      </c>
      <c r="HO9" s="97"/>
      <c r="HP9" s="97"/>
      <c r="HQ9" s="97"/>
      <c r="HR9" s="97"/>
      <c r="HS9" s="97"/>
      <c r="HT9" s="97"/>
      <c r="HU9" s="97"/>
      <c r="HV9" s="97"/>
      <c r="HW9" s="97"/>
      <c r="HX9" s="97"/>
      <c r="HY9" s="97"/>
      <c r="HZ9" s="97"/>
      <c r="IA9" s="97"/>
      <c r="IB9" s="97"/>
      <c r="IC9" s="97"/>
      <c r="ID9" s="97"/>
      <c r="IE9" s="97"/>
      <c r="IF9" s="97"/>
      <c r="IG9" s="97"/>
      <c r="IH9" s="97"/>
      <c r="II9" s="97"/>
      <c r="IJ9" s="97"/>
      <c r="IK9" s="97"/>
      <c r="IL9" s="97"/>
      <c r="IM9" s="97">
        <v>30</v>
      </c>
      <c r="IN9" s="97"/>
      <c r="IO9" s="97"/>
      <c r="IP9" s="97">
        <v>20079</v>
      </c>
      <c r="IQ9" s="97"/>
      <c r="IR9" s="97"/>
      <c r="IS9" s="97"/>
      <c r="IT9" s="97"/>
      <c r="IU9" s="97"/>
      <c r="IV9" s="97"/>
      <c r="IW9" s="97"/>
      <c r="IX9" s="97"/>
      <c r="IY9" s="97"/>
      <c r="IZ9" s="97"/>
      <c r="JA9" s="97"/>
      <c r="JB9" s="97"/>
      <c r="JC9" s="97"/>
      <c r="JD9" s="97"/>
      <c r="JE9" s="97"/>
      <c r="JF9" s="97"/>
      <c r="JG9" s="97"/>
      <c r="JH9" s="97"/>
      <c r="JI9" s="97"/>
      <c r="JJ9" s="97"/>
      <c r="JK9" s="97"/>
      <c r="JL9" s="97"/>
      <c r="JM9" s="97"/>
      <c r="JN9" s="97"/>
      <c r="JO9" s="97"/>
      <c r="JP9" s="97"/>
      <c r="JQ9" s="97"/>
      <c r="JR9" s="97"/>
      <c r="JS9" s="97"/>
      <c r="JT9" s="97">
        <v>0</v>
      </c>
      <c r="JU9" s="97">
        <v>3</v>
      </c>
      <c r="JV9" s="97">
        <v>12</v>
      </c>
      <c r="JW9" s="97">
        <v>1307</v>
      </c>
      <c r="JX9" s="97"/>
      <c r="JY9" s="97"/>
      <c r="JZ9" s="97"/>
      <c r="KA9" s="97">
        <v>826</v>
      </c>
      <c r="KB9" s="97">
        <v>227</v>
      </c>
      <c r="KC9" s="97"/>
      <c r="KD9" s="97"/>
      <c r="KE9" s="97"/>
      <c r="KF9" s="97"/>
      <c r="KG9" s="97">
        <v>2</v>
      </c>
      <c r="KH9" s="97"/>
      <c r="KI9" s="97"/>
      <c r="KJ9" s="97"/>
      <c r="KK9" s="97"/>
      <c r="KL9" s="97"/>
      <c r="KM9" s="97"/>
      <c r="KN9" s="97"/>
      <c r="KO9" s="97"/>
      <c r="KP9" s="97"/>
      <c r="KQ9" s="97"/>
      <c r="KR9" s="97"/>
      <c r="KS9" s="97"/>
      <c r="KT9" s="97"/>
      <c r="KU9" s="97"/>
      <c r="KV9" s="97"/>
      <c r="KW9" s="97"/>
      <c r="KX9" s="97"/>
      <c r="KY9" s="97"/>
      <c r="KZ9" s="97"/>
      <c r="LA9" s="97"/>
      <c r="LB9" s="97"/>
      <c r="LC9" s="97"/>
      <c r="LD9" s="97"/>
      <c r="LE9" s="97"/>
      <c r="LF9" s="97"/>
      <c r="LG9" s="97"/>
      <c r="LH9" s="97"/>
      <c r="LI9" s="97"/>
      <c r="LJ9" s="97"/>
      <c r="LK9" s="97"/>
      <c r="LL9" s="97"/>
      <c r="LM9" s="97"/>
      <c r="LN9" s="97"/>
      <c r="LO9" s="97"/>
      <c r="LP9" s="97"/>
      <c r="LQ9" s="97"/>
      <c r="LR9" s="97"/>
      <c r="LS9" s="97"/>
      <c r="LT9" s="97"/>
      <c r="LU9" s="97"/>
      <c r="LV9" s="97"/>
      <c r="LW9" s="97"/>
      <c r="LX9" s="97"/>
      <c r="LY9" s="97"/>
      <c r="LZ9" s="97"/>
      <c r="MA9" s="97"/>
      <c r="MB9" s="97"/>
      <c r="MC9" s="97"/>
      <c r="MD9" s="97">
        <v>174</v>
      </c>
      <c r="ME9" s="97"/>
      <c r="MF9" s="97"/>
      <c r="MG9" s="97"/>
      <c r="MH9" s="97"/>
      <c r="MI9" s="97"/>
      <c r="MJ9" s="97">
        <v>7</v>
      </c>
      <c r="MK9" s="97"/>
      <c r="ML9" s="97"/>
      <c r="MM9" s="97"/>
      <c r="MN9" s="97"/>
      <c r="MO9" s="97"/>
      <c r="MP9" s="97"/>
      <c r="MQ9" s="97"/>
      <c r="MR9" s="97"/>
      <c r="MS9" s="97"/>
      <c r="MT9" s="97">
        <v>2</v>
      </c>
      <c r="MU9" s="97">
        <v>20</v>
      </c>
      <c r="MV9" s="97"/>
      <c r="MW9" s="97"/>
      <c r="MX9" s="97"/>
      <c r="MY9" s="97"/>
      <c r="MZ9" s="97"/>
      <c r="NA9" s="97"/>
      <c r="NB9" s="97"/>
      <c r="NC9" s="97"/>
      <c r="ND9" s="97">
        <v>0</v>
      </c>
      <c r="NE9" s="97"/>
      <c r="NF9" s="97"/>
      <c r="NG9" s="97"/>
      <c r="NH9" s="97"/>
      <c r="NI9" s="97"/>
      <c r="NJ9" s="97"/>
      <c r="NK9" s="97"/>
      <c r="NL9" s="97"/>
      <c r="NM9" s="97"/>
      <c r="NN9" s="97"/>
      <c r="NO9" s="97"/>
      <c r="NP9" s="97"/>
      <c r="NQ9" s="97">
        <v>0</v>
      </c>
      <c r="NR9" s="97">
        <v>10</v>
      </c>
      <c r="NS9" s="97">
        <v>0</v>
      </c>
      <c r="NT9" s="97">
        <v>1</v>
      </c>
      <c r="NU9" s="97">
        <v>0</v>
      </c>
      <c r="NV9" s="97"/>
      <c r="NW9" s="97"/>
      <c r="NX9" s="97"/>
      <c r="NY9" s="97"/>
      <c r="NZ9" s="97"/>
      <c r="OA9" s="97"/>
      <c r="OB9" s="97"/>
      <c r="OC9" s="97"/>
      <c r="OD9" s="97"/>
      <c r="OE9" s="97"/>
      <c r="OF9" s="97"/>
      <c r="OG9" s="97"/>
      <c r="OH9" s="97"/>
      <c r="OI9" s="97">
        <v>-41</v>
      </c>
      <c r="OJ9" s="97"/>
      <c r="OK9" s="97"/>
      <c r="OL9" s="97"/>
      <c r="OM9" s="97">
        <v>113</v>
      </c>
      <c r="ON9" s="97">
        <v>0</v>
      </c>
      <c r="OO9" s="97">
        <v>107</v>
      </c>
      <c r="OP9" s="97"/>
      <c r="OQ9" s="97"/>
      <c r="OR9" s="98"/>
      <c r="OS9" s="99">
        <v>94863</v>
      </c>
      <c r="OT9" s="96">
        <v>3056</v>
      </c>
      <c r="OU9" s="97"/>
      <c r="OV9" s="97"/>
      <c r="OW9" s="97"/>
      <c r="OX9" s="97"/>
      <c r="OY9" s="97">
        <v>-7411</v>
      </c>
      <c r="OZ9" s="97">
        <v>19109</v>
      </c>
      <c r="PA9" s="97"/>
      <c r="PB9" s="97"/>
      <c r="PC9" s="97"/>
      <c r="PD9" s="97"/>
      <c r="PE9" s="97"/>
      <c r="PF9" s="97"/>
      <c r="PG9" s="97"/>
      <c r="PH9" s="97"/>
      <c r="PI9" s="97"/>
      <c r="PJ9" s="97"/>
      <c r="PK9" s="97"/>
      <c r="PL9" s="98"/>
      <c r="PM9" s="99">
        <v>109617</v>
      </c>
    </row>
    <row r="10" spans="1:431" ht="12.75" customHeight="1" x14ac:dyDescent="0.2">
      <c r="A10" s="93">
        <v>111200</v>
      </c>
      <c r="B10" s="94" t="s">
        <v>1713</v>
      </c>
      <c r="C10" s="95" t="s">
        <v>1168</v>
      </c>
      <c r="D10" s="96"/>
      <c r="E10" s="97"/>
      <c r="F10" s="97">
        <v>909</v>
      </c>
      <c r="G10" s="97">
        <v>8</v>
      </c>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97"/>
      <c r="CH10" s="97"/>
      <c r="CI10" s="97"/>
      <c r="CJ10" s="97"/>
      <c r="CK10" s="97"/>
      <c r="CL10" s="97"/>
      <c r="CM10" s="97"/>
      <c r="CN10" s="97"/>
      <c r="CO10" s="97"/>
      <c r="CP10" s="97"/>
      <c r="CQ10" s="97"/>
      <c r="CR10" s="97"/>
      <c r="CS10" s="97"/>
      <c r="CT10" s="97"/>
      <c r="CU10" s="97"/>
      <c r="CV10" s="97"/>
      <c r="CW10" s="97"/>
      <c r="CX10" s="97"/>
      <c r="CY10" s="97"/>
      <c r="CZ10" s="97"/>
      <c r="DA10" s="97"/>
      <c r="DB10" s="97"/>
      <c r="DC10" s="97"/>
      <c r="DD10" s="97"/>
      <c r="DE10" s="97"/>
      <c r="DF10" s="97"/>
      <c r="DG10" s="97"/>
      <c r="DH10" s="97"/>
      <c r="DI10" s="97"/>
      <c r="DJ10" s="97"/>
      <c r="DK10" s="97"/>
      <c r="DL10" s="97"/>
      <c r="DM10" s="97"/>
      <c r="DN10" s="97"/>
      <c r="DO10" s="97"/>
      <c r="DP10" s="97"/>
      <c r="DQ10" s="97"/>
      <c r="DR10" s="97"/>
      <c r="DS10" s="97"/>
      <c r="DT10" s="97"/>
      <c r="DU10" s="97"/>
      <c r="DV10" s="97"/>
      <c r="DW10" s="97"/>
      <c r="DX10" s="97"/>
      <c r="DY10" s="97"/>
      <c r="DZ10" s="97"/>
      <c r="EA10" s="97"/>
      <c r="EB10" s="97"/>
      <c r="EC10" s="97"/>
      <c r="ED10" s="97"/>
      <c r="EE10" s="97"/>
      <c r="EF10" s="97"/>
      <c r="EG10" s="97"/>
      <c r="EH10" s="97"/>
      <c r="EI10" s="97"/>
      <c r="EJ10" s="97"/>
      <c r="EK10" s="97"/>
      <c r="EL10" s="97"/>
      <c r="EM10" s="97"/>
      <c r="EN10" s="97"/>
      <c r="EO10" s="97"/>
      <c r="EP10" s="97"/>
      <c r="EQ10" s="97"/>
      <c r="ER10" s="97"/>
      <c r="ES10" s="97"/>
      <c r="ET10" s="97"/>
      <c r="EU10" s="97"/>
      <c r="EV10" s="97"/>
      <c r="EW10" s="97"/>
      <c r="EX10" s="97"/>
      <c r="EY10" s="97"/>
      <c r="EZ10" s="97"/>
      <c r="FA10" s="97"/>
      <c r="FB10" s="97"/>
      <c r="FC10" s="97"/>
      <c r="FD10" s="97"/>
      <c r="FE10" s="97"/>
      <c r="FF10" s="97"/>
      <c r="FG10" s="97"/>
      <c r="FH10" s="97"/>
      <c r="FI10" s="97"/>
      <c r="FJ10" s="97"/>
      <c r="FK10" s="97"/>
      <c r="FL10" s="97"/>
      <c r="FM10" s="97"/>
      <c r="FN10" s="97"/>
      <c r="FO10" s="97"/>
      <c r="FP10" s="97"/>
      <c r="FQ10" s="97"/>
      <c r="FR10" s="97"/>
      <c r="FS10" s="97"/>
      <c r="FT10" s="97"/>
      <c r="FU10" s="97"/>
      <c r="FV10" s="97"/>
      <c r="FW10" s="97"/>
      <c r="FX10" s="97"/>
      <c r="FY10" s="97"/>
      <c r="FZ10" s="97"/>
      <c r="GA10" s="97"/>
      <c r="GB10" s="97"/>
      <c r="GC10" s="97"/>
      <c r="GD10" s="97"/>
      <c r="GE10" s="97"/>
      <c r="GF10" s="97"/>
      <c r="GG10" s="97"/>
      <c r="GH10" s="97"/>
      <c r="GI10" s="97"/>
      <c r="GJ10" s="97"/>
      <c r="GK10" s="97"/>
      <c r="GL10" s="97"/>
      <c r="GM10" s="97"/>
      <c r="GN10" s="97"/>
      <c r="GO10" s="97"/>
      <c r="GP10" s="97"/>
      <c r="GQ10" s="97"/>
      <c r="GR10" s="97"/>
      <c r="GS10" s="97"/>
      <c r="GT10" s="97"/>
      <c r="GU10" s="97">
        <v>1172</v>
      </c>
      <c r="GV10" s="97">
        <v>583</v>
      </c>
      <c r="GW10" s="97"/>
      <c r="GX10" s="97"/>
      <c r="GY10" s="97"/>
      <c r="GZ10" s="97"/>
      <c r="HA10" s="97"/>
      <c r="HB10" s="97"/>
      <c r="HC10" s="97"/>
      <c r="HD10" s="97"/>
      <c r="HE10" s="97">
        <v>7</v>
      </c>
      <c r="HF10" s="97">
        <v>113</v>
      </c>
      <c r="HG10" s="97"/>
      <c r="HH10" s="97">
        <v>21</v>
      </c>
      <c r="HI10" s="97">
        <v>160</v>
      </c>
      <c r="HJ10" s="97">
        <v>1064</v>
      </c>
      <c r="HK10" s="97"/>
      <c r="HL10" s="97"/>
      <c r="HM10" s="97"/>
      <c r="HN10" s="97"/>
      <c r="HO10" s="97"/>
      <c r="HP10" s="97"/>
      <c r="HQ10" s="97"/>
      <c r="HR10" s="97"/>
      <c r="HS10" s="97"/>
      <c r="HT10" s="97"/>
      <c r="HU10" s="97"/>
      <c r="HV10" s="97"/>
      <c r="HW10" s="97"/>
      <c r="HX10" s="97"/>
      <c r="HY10" s="97"/>
      <c r="HZ10" s="97"/>
      <c r="IA10" s="97"/>
      <c r="IB10" s="97"/>
      <c r="IC10" s="97"/>
      <c r="ID10" s="97"/>
      <c r="IE10" s="97"/>
      <c r="IF10" s="97"/>
      <c r="IG10" s="97"/>
      <c r="IH10" s="97"/>
      <c r="II10" s="97"/>
      <c r="IJ10" s="97"/>
      <c r="IK10" s="97"/>
      <c r="IL10" s="97"/>
      <c r="IM10" s="97"/>
      <c r="IN10" s="97"/>
      <c r="IO10" s="97"/>
      <c r="IP10" s="97"/>
      <c r="IQ10" s="97"/>
      <c r="IR10" s="97"/>
      <c r="IS10" s="97"/>
      <c r="IT10" s="97"/>
      <c r="IU10" s="97"/>
      <c r="IV10" s="97"/>
      <c r="IW10" s="97"/>
      <c r="IX10" s="97"/>
      <c r="IY10" s="97"/>
      <c r="IZ10" s="97"/>
      <c r="JA10" s="97"/>
      <c r="JB10" s="97"/>
      <c r="JC10" s="97"/>
      <c r="JD10" s="97"/>
      <c r="JE10" s="97"/>
      <c r="JF10" s="97"/>
      <c r="JG10" s="97"/>
      <c r="JH10" s="97"/>
      <c r="JI10" s="97"/>
      <c r="JJ10" s="97"/>
      <c r="JK10" s="97"/>
      <c r="JL10" s="97"/>
      <c r="JM10" s="97"/>
      <c r="JN10" s="97"/>
      <c r="JO10" s="97"/>
      <c r="JP10" s="97"/>
      <c r="JQ10" s="97"/>
      <c r="JR10" s="97"/>
      <c r="JS10" s="97"/>
      <c r="JT10" s="97"/>
      <c r="JU10" s="97"/>
      <c r="JV10" s="97"/>
      <c r="JW10" s="97"/>
      <c r="JX10" s="97"/>
      <c r="JY10" s="97"/>
      <c r="JZ10" s="97"/>
      <c r="KA10" s="97">
        <v>25</v>
      </c>
      <c r="KB10" s="97"/>
      <c r="KC10" s="97"/>
      <c r="KD10" s="97"/>
      <c r="KE10" s="97">
        <v>21</v>
      </c>
      <c r="KF10" s="97"/>
      <c r="KG10" s="97"/>
      <c r="KH10" s="97"/>
      <c r="KI10" s="97"/>
      <c r="KJ10" s="97"/>
      <c r="KK10" s="97"/>
      <c r="KL10" s="97"/>
      <c r="KM10" s="97"/>
      <c r="KN10" s="97"/>
      <c r="KO10" s="97">
        <v>91</v>
      </c>
      <c r="KP10" s="97"/>
      <c r="KQ10" s="97"/>
      <c r="KR10" s="97"/>
      <c r="KS10" s="97"/>
      <c r="KT10" s="97"/>
      <c r="KU10" s="97"/>
      <c r="KV10" s="97"/>
      <c r="KW10" s="97"/>
      <c r="KX10" s="97"/>
      <c r="KY10" s="97"/>
      <c r="KZ10" s="97"/>
      <c r="LA10" s="97"/>
      <c r="LB10" s="97"/>
      <c r="LC10" s="97"/>
      <c r="LD10" s="97"/>
      <c r="LE10" s="97"/>
      <c r="LF10" s="97"/>
      <c r="LG10" s="97"/>
      <c r="LH10" s="97"/>
      <c r="LI10" s="97"/>
      <c r="LJ10" s="97"/>
      <c r="LK10" s="97"/>
      <c r="LL10" s="97"/>
      <c r="LM10" s="97"/>
      <c r="LN10" s="97"/>
      <c r="LO10" s="97"/>
      <c r="LP10" s="97"/>
      <c r="LQ10" s="97"/>
      <c r="LR10" s="97"/>
      <c r="LS10" s="97"/>
      <c r="LT10" s="97"/>
      <c r="LU10" s="97"/>
      <c r="LV10" s="97"/>
      <c r="LW10" s="97"/>
      <c r="LX10" s="97"/>
      <c r="LY10" s="97"/>
      <c r="LZ10" s="97"/>
      <c r="MA10" s="97"/>
      <c r="MB10" s="97"/>
      <c r="MC10" s="97"/>
      <c r="MD10" s="97"/>
      <c r="ME10" s="97"/>
      <c r="MF10" s="97"/>
      <c r="MG10" s="97"/>
      <c r="MH10" s="97"/>
      <c r="MI10" s="97"/>
      <c r="MJ10" s="97"/>
      <c r="MK10" s="97"/>
      <c r="ML10" s="97"/>
      <c r="MM10" s="97"/>
      <c r="MN10" s="97"/>
      <c r="MO10" s="97"/>
      <c r="MP10" s="97"/>
      <c r="MQ10" s="97"/>
      <c r="MR10" s="97"/>
      <c r="MS10" s="97"/>
      <c r="MT10" s="97">
        <v>22</v>
      </c>
      <c r="MU10" s="97">
        <v>51</v>
      </c>
      <c r="MV10" s="97"/>
      <c r="MW10" s="97"/>
      <c r="MX10" s="97"/>
      <c r="MY10" s="97"/>
      <c r="MZ10" s="97"/>
      <c r="NA10" s="97"/>
      <c r="NB10" s="97"/>
      <c r="NC10" s="97"/>
      <c r="ND10" s="97">
        <v>0</v>
      </c>
      <c r="NE10" s="97">
        <v>0</v>
      </c>
      <c r="NF10" s="97">
        <v>0</v>
      </c>
      <c r="NG10" s="97"/>
      <c r="NH10" s="97"/>
      <c r="NI10" s="97"/>
      <c r="NJ10" s="97"/>
      <c r="NK10" s="97"/>
      <c r="NL10" s="97"/>
      <c r="NM10" s="97"/>
      <c r="NN10" s="97"/>
      <c r="NO10" s="97"/>
      <c r="NP10" s="97">
        <v>0</v>
      </c>
      <c r="NQ10" s="97">
        <v>1</v>
      </c>
      <c r="NR10" s="97">
        <v>10</v>
      </c>
      <c r="NS10" s="97">
        <v>289</v>
      </c>
      <c r="NT10" s="97">
        <v>184</v>
      </c>
      <c r="NU10" s="97">
        <v>26</v>
      </c>
      <c r="NV10" s="97"/>
      <c r="NW10" s="97"/>
      <c r="NX10" s="97"/>
      <c r="NY10" s="97"/>
      <c r="NZ10" s="97"/>
      <c r="OA10" s="97"/>
      <c r="OB10" s="97"/>
      <c r="OC10" s="97"/>
      <c r="OD10" s="97">
        <v>10</v>
      </c>
      <c r="OE10" s="97"/>
      <c r="OF10" s="97">
        <v>4</v>
      </c>
      <c r="OG10" s="97"/>
      <c r="OH10" s="97"/>
      <c r="OI10" s="97"/>
      <c r="OJ10" s="97"/>
      <c r="OK10" s="97">
        <v>0</v>
      </c>
      <c r="OL10" s="97">
        <v>0</v>
      </c>
      <c r="OM10" s="97">
        <v>175</v>
      </c>
      <c r="ON10" s="97">
        <v>85</v>
      </c>
      <c r="OO10" s="97">
        <v>61</v>
      </c>
      <c r="OP10" s="97"/>
      <c r="OQ10" s="97"/>
      <c r="OR10" s="98"/>
      <c r="OS10" s="99">
        <v>5091</v>
      </c>
      <c r="OT10" s="96">
        <v>32034</v>
      </c>
      <c r="OU10" s="97"/>
      <c r="OV10" s="97"/>
      <c r="OW10" s="97"/>
      <c r="OX10" s="97"/>
      <c r="OY10" s="97">
        <v>-2703</v>
      </c>
      <c r="OZ10" s="97">
        <v>3160</v>
      </c>
      <c r="PA10" s="97"/>
      <c r="PB10" s="97"/>
      <c r="PC10" s="97"/>
      <c r="PD10" s="97"/>
      <c r="PE10" s="97"/>
      <c r="PF10" s="97"/>
      <c r="PG10" s="97"/>
      <c r="PH10" s="97"/>
      <c r="PI10" s="97"/>
      <c r="PJ10" s="97"/>
      <c r="PK10" s="97"/>
      <c r="PL10" s="98"/>
      <c r="PM10" s="99">
        <v>37581</v>
      </c>
    </row>
    <row r="11" spans="1:431" ht="12.75" customHeight="1" x14ac:dyDescent="0.2">
      <c r="A11" s="93">
        <v>111300</v>
      </c>
      <c r="B11" s="94" t="s">
        <v>1713</v>
      </c>
      <c r="C11" s="95" t="s">
        <v>1169</v>
      </c>
      <c r="D11" s="96"/>
      <c r="E11" s="97"/>
      <c r="F11" s="97"/>
      <c r="G11" s="97">
        <v>189</v>
      </c>
      <c r="H11" s="97"/>
      <c r="I11" s="97"/>
      <c r="J11" s="97"/>
      <c r="K11" s="97"/>
      <c r="L11" s="97"/>
      <c r="M11" s="97"/>
      <c r="N11" s="97"/>
      <c r="O11" s="97"/>
      <c r="P11" s="97"/>
      <c r="Q11" s="97"/>
      <c r="R11" s="97"/>
      <c r="S11" s="97"/>
      <c r="T11" s="97"/>
      <c r="U11" s="97"/>
      <c r="V11" s="97"/>
      <c r="W11" s="97"/>
      <c r="X11" s="97"/>
      <c r="Y11" s="97"/>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7"/>
      <c r="CO11" s="97"/>
      <c r="CP11" s="97"/>
      <c r="CQ11" s="97"/>
      <c r="CR11" s="97"/>
      <c r="CS11" s="97"/>
      <c r="CT11" s="97"/>
      <c r="CU11" s="97"/>
      <c r="CV11" s="97"/>
      <c r="CW11" s="97"/>
      <c r="CX11" s="97"/>
      <c r="CY11" s="97"/>
      <c r="CZ11" s="97"/>
      <c r="DA11" s="97"/>
      <c r="DB11" s="97"/>
      <c r="DC11" s="97"/>
      <c r="DD11" s="97"/>
      <c r="DE11" s="97"/>
      <c r="DF11" s="97"/>
      <c r="DG11" s="97"/>
      <c r="DH11" s="97"/>
      <c r="DI11" s="97"/>
      <c r="DJ11" s="97"/>
      <c r="DK11" s="97"/>
      <c r="DL11" s="97"/>
      <c r="DM11" s="97"/>
      <c r="DN11" s="97"/>
      <c r="DO11" s="97"/>
      <c r="DP11" s="97"/>
      <c r="DQ11" s="97"/>
      <c r="DR11" s="97"/>
      <c r="DS11" s="97"/>
      <c r="DT11" s="97"/>
      <c r="DU11" s="97"/>
      <c r="DV11" s="97"/>
      <c r="DW11" s="97"/>
      <c r="DX11" s="97"/>
      <c r="DY11" s="97"/>
      <c r="DZ11" s="97"/>
      <c r="EA11" s="97"/>
      <c r="EB11" s="97"/>
      <c r="EC11" s="97"/>
      <c r="ED11" s="97"/>
      <c r="EE11" s="97"/>
      <c r="EF11" s="97"/>
      <c r="EG11" s="97"/>
      <c r="EH11" s="97"/>
      <c r="EI11" s="97"/>
      <c r="EJ11" s="97"/>
      <c r="EK11" s="97"/>
      <c r="EL11" s="97"/>
      <c r="EM11" s="97"/>
      <c r="EN11" s="97"/>
      <c r="EO11" s="97"/>
      <c r="EP11" s="97"/>
      <c r="EQ11" s="97"/>
      <c r="ER11" s="97"/>
      <c r="ES11" s="97"/>
      <c r="ET11" s="97"/>
      <c r="EU11" s="97"/>
      <c r="EV11" s="97"/>
      <c r="EW11" s="97"/>
      <c r="EX11" s="97"/>
      <c r="EY11" s="97"/>
      <c r="EZ11" s="97"/>
      <c r="FA11" s="97"/>
      <c r="FB11" s="97"/>
      <c r="FC11" s="97"/>
      <c r="FD11" s="97"/>
      <c r="FE11" s="97"/>
      <c r="FF11" s="97"/>
      <c r="FG11" s="97"/>
      <c r="FH11" s="97"/>
      <c r="FI11" s="97"/>
      <c r="FJ11" s="97"/>
      <c r="FK11" s="97"/>
      <c r="FL11" s="97"/>
      <c r="FM11" s="97"/>
      <c r="FN11" s="97"/>
      <c r="FO11" s="97"/>
      <c r="FP11" s="97"/>
      <c r="FQ11" s="97"/>
      <c r="FR11" s="97"/>
      <c r="FS11" s="97"/>
      <c r="FT11" s="97"/>
      <c r="FU11" s="97"/>
      <c r="FV11" s="97"/>
      <c r="FW11" s="97"/>
      <c r="FX11" s="97"/>
      <c r="FY11" s="97"/>
      <c r="FZ11" s="97"/>
      <c r="GA11" s="97"/>
      <c r="GB11" s="97"/>
      <c r="GC11" s="97"/>
      <c r="GD11" s="97"/>
      <c r="GE11" s="97"/>
      <c r="GF11" s="97"/>
      <c r="GG11" s="97"/>
      <c r="GH11" s="97"/>
      <c r="GI11" s="97"/>
      <c r="GJ11" s="97"/>
      <c r="GK11" s="97"/>
      <c r="GL11" s="97"/>
      <c r="GM11" s="97"/>
      <c r="GN11" s="97"/>
      <c r="GO11" s="97"/>
      <c r="GP11" s="97"/>
      <c r="GQ11" s="97"/>
      <c r="GR11" s="97"/>
      <c r="GS11" s="97">
        <v>81</v>
      </c>
      <c r="GT11" s="97">
        <v>1139</v>
      </c>
      <c r="GU11" s="97">
        <v>1187</v>
      </c>
      <c r="GV11" s="97">
        <v>3318</v>
      </c>
      <c r="GW11" s="97"/>
      <c r="GX11" s="97"/>
      <c r="GY11" s="97"/>
      <c r="GZ11" s="97">
        <v>225</v>
      </c>
      <c r="HA11" s="97"/>
      <c r="HB11" s="97"/>
      <c r="HC11" s="97"/>
      <c r="HD11" s="97">
        <v>183</v>
      </c>
      <c r="HE11" s="97">
        <v>286</v>
      </c>
      <c r="HF11" s="97">
        <v>1976</v>
      </c>
      <c r="HG11" s="97">
        <v>6360</v>
      </c>
      <c r="HH11" s="97">
        <v>247</v>
      </c>
      <c r="HI11" s="97">
        <v>582</v>
      </c>
      <c r="HJ11" s="97">
        <v>3229</v>
      </c>
      <c r="HK11" s="97"/>
      <c r="HL11" s="97"/>
      <c r="HM11" s="97">
        <v>3258</v>
      </c>
      <c r="HN11" s="97">
        <v>4</v>
      </c>
      <c r="HO11" s="97"/>
      <c r="HP11" s="97"/>
      <c r="HQ11" s="97"/>
      <c r="HR11" s="97"/>
      <c r="HS11" s="97"/>
      <c r="HT11" s="97"/>
      <c r="HU11" s="97"/>
      <c r="HV11" s="97"/>
      <c r="HW11" s="97"/>
      <c r="HX11" s="97"/>
      <c r="HY11" s="97"/>
      <c r="HZ11" s="97"/>
      <c r="IA11" s="97"/>
      <c r="IB11" s="97"/>
      <c r="IC11" s="97"/>
      <c r="ID11" s="97"/>
      <c r="IE11" s="97"/>
      <c r="IF11" s="97"/>
      <c r="IG11" s="97"/>
      <c r="IH11" s="97"/>
      <c r="II11" s="97"/>
      <c r="IJ11" s="97"/>
      <c r="IK11" s="97"/>
      <c r="IL11" s="97"/>
      <c r="IM11" s="97"/>
      <c r="IN11" s="97"/>
      <c r="IO11" s="97"/>
      <c r="IP11" s="97"/>
      <c r="IQ11" s="97"/>
      <c r="IR11" s="97"/>
      <c r="IS11" s="97"/>
      <c r="IT11" s="97"/>
      <c r="IU11" s="97"/>
      <c r="IV11" s="97"/>
      <c r="IW11" s="97"/>
      <c r="IX11" s="97"/>
      <c r="IY11" s="97"/>
      <c r="IZ11" s="97"/>
      <c r="JA11" s="97"/>
      <c r="JB11" s="97"/>
      <c r="JC11" s="97"/>
      <c r="JD11" s="97"/>
      <c r="JE11" s="97"/>
      <c r="JF11" s="97"/>
      <c r="JG11" s="97"/>
      <c r="JH11" s="97"/>
      <c r="JI11" s="97"/>
      <c r="JJ11" s="97"/>
      <c r="JK11" s="97"/>
      <c r="JL11" s="97"/>
      <c r="JM11" s="97"/>
      <c r="JN11" s="97"/>
      <c r="JO11" s="97"/>
      <c r="JP11" s="97"/>
      <c r="JQ11" s="97"/>
      <c r="JR11" s="97"/>
      <c r="JS11" s="97"/>
      <c r="JT11" s="97"/>
      <c r="JU11" s="97"/>
      <c r="JV11" s="97"/>
      <c r="JW11" s="97"/>
      <c r="JX11" s="97"/>
      <c r="JY11" s="97"/>
      <c r="JZ11" s="97"/>
      <c r="KA11" s="97"/>
      <c r="KB11" s="97"/>
      <c r="KC11" s="97"/>
      <c r="KD11" s="97"/>
      <c r="KE11" s="97"/>
      <c r="KF11" s="97"/>
      <c r="KG11" s="97"/>
      <c r="KH11" s="97"/>
      <c r="KI11" s="97"/>
      <c r="KJ11" s="97"/>
      <c r="KK11" s="97"/>
      <c r="KL11" s="97"/>
      <c r="KM11" s="97"/>
      <c r="KN11" s="97"/>
      <c r="KO11" s="97">
        <v>21</v>
      </c>
      <c r="KP11" s="97"/>
      <c r="KQ11" s="97"/>
      <c r="KR11" s="97"/>
      <c r="KS11" s="97"/>
      <c r="KT11" s="97"/>
      <c r="KU11" s="97"/>
      <c r="KV11" s="97"/>
      <c r="KW11" s="97"/>
      <c r="KX11" s="97"/>
      <c r="KY11" s="97"/>
      <c r="KZ11" s="97"/>
      <c r="LA11" s="97"/>
      <c r="LB11" s="97"/>
      <c r="LC11" s="97"/>
      <c r="LD11" s="97"/>
      <c r="LE11" s="97"/>
      <c r="LF11" s="97"/>
      <c r="LG11" s="97"/>
      <c r="LH11" s="97"/>
      <c r="LI11" s="97"/>
      <c r="LJ11" s="97"/>
      <c r="LK11" s="97"/>
      <c r="LL11" s="97"/>
      <c r="LM11" s="97"/>
      <c r="LN11" s="97"/>
      <c r="LO11" s="97"/>
      <c r="LP11" s="97"/>
      <c r="LQ11" s="97"/>
      <c r="LR11" s="97"/>
      <c r="LS11" s="97"/>
      <c r="LT11" s="97"/>
      <c r="LU11" s="97"/>
      <c r="LV11" s="97"/>
      <c r="LW11" s="97"/>
      <c r="LX11" s="97"/>
      <c r="LY11" s="97"/>
      <c r="LZ11" s="97"/>
      <c r="MA11" s="97"/>
      <c r="MB11" s="97"/>
      <c r="MC11" s="97"/>
      <c r="MD11" s="97">
        <v>2</v>
      </c>
      <c r="ME11" s="97"/>
      <c r="MF11" s="97"/>
      <c r="MG11" s="97"/>
      <c r="MH11" s="97"/>
      <c r="MI11" s="97"/>
      <c r="MJ11" s="97"/>
      <c r="MK11" s="97"/>
      <c r="ML11" s="97"/>
      <c r="MM11" s="97"/>
      <c r="MN11" s="97"/>
      <c r="MO11" s="97"/>
      <c r="MP11" s="97"/>
      <c r="MQ11" s="97"/>
      <c r="MR11" s="97"/>
      <c r="MS11" s="97"/>
      <c r="MT11" s="97">
        <v>2</v>
      </c>
      <c r="MU11" s="97">
        <v>11</v>
      </c>
      <c r="MV11" s="97"/>
      <c r="MW11" s="97"/>
      <c r="MX11" s="97"/>
      <c r="MY11" s="97"/>
      <c r="MZ11" s="97"/>
      <c r="NA11" s="97"/>
      <c r="NB11" s="97"/>
      <c r="NC11" s="97"/>
      <c r="ND11" s="97"/>
      <c r="NE11" s="97"/>
      <c r="NF11" s="97"/>
      <c r="NG11" s="97"/>
      <c r="NH11" s="97"/>
      <c r="NI11" s="97"/>
      <c r="NJ11" s="97"/>
      <c r="NK11" s="97"/>
      <c r="NL11" s="97"/>
      <c r="NM11" s="97"/>
      <c r="NN11" s="97"/>
      <c r="NO11" s="97"/>
      <c r="NP11" s="97"/>
      <c r="NQ11" s="97">
        <v>0</v>
      </c>
      <c r="NR11" s="97">
        <v>2</v>
      </c>
      <c r="NS11" s="97">
        <v>8</v>
      </c>
      <c r="NT11" s="97">
        <v>9</v>
      </c>
      <c r="NU11" s="97">
        <v>7</v>
      </c>
      <c r="NV11" s="97"/>
      <c r="NW11" s="97"/>
      <c r="NX11" s="97"/>
      <c r="NY11" s="97"/>
      <c r="NZ11" s="97"/>
      <c r="OA11" s="97"/>
      <c r="OB11" s="97"/>
      <c r="OC11" s="97"/>
      <c r="OD11" s="97">
        <v>3</v>
      </c>
      <c r="OE11" s="97"/>
      <c r="OF11" s="97"/>
      <c r="OG11" s="97"/>
      <c r="OH11" s="97"/>
      <c r="OI11" s="97"/>
      <c r="OJ11" s="97"/>
      <c r="OK11" s="97"/>
      <c r="OL11" s="97">
        <v>0</v>
      </c>
      <c r="OM11" s="97">
        <v>17</v>
      </c>
      <c r="ON11" s="97">
        <v>17</v>
      </c>
      <c r="OO11" s="97">
        <v>23</v>
      </c>
      <c r="OP11" s="97"/>
      <c r="OQ11" s="97"/>
      <c r="OR11" s="98"/>
      <c r="OS11" s="99">
        <v>22382</v>
      </c>
      <c r="OT11" s="96">
        <v>35150</v>
      </c>
      <c r="OU11" s="97"/>
      <c r="OV11" s="97"/>
      <c r="OW11" s="97"/>
      <c r="OX11" s="97"/>
      <c r="OY11" s="97">
        <v>-2059</v>
      </c>
      <c r="OZ11" s="97">
        <v>7428</v>
      </c>
      <c r="PA11" s="97"/>
      <c r="PB11" s="97"/>
      <c r="PC11" s="97"/>
      <c r="PD11" s="97"/>
      <c r="PE11" s="97"/>
      <c r="PF11" s="97"/>
      <c r="PG11" s="97"/>
      <c r="PH11" s="97"/>
      <c r="PI11" s="97"/>
      <c r="PJ11" s="97"/>
      <c r="PK11" s="97"/>
      <c r="PL11" s="98"/>
      <c r="PM11" s="99">
        <v>62901</v>
      </c>
    </row>
    <row r="12" spans="1:431" ht="12.75" customHeight="1" x14ac:dyDescent="0.2">
      <c r="A12" s="93">
        <v>111400</v>
      </c>
      <c r="B12" s="94" t="s">
        <v>1713</v>
      </c>
      <c r="C12" s="95" t="s">
        <v>1170</v>
      </c>
      <c r="D12" s="96"/>
      <c r="E12" s="97"/>
      <c r="F12" s="97"/>
      <c r="G12" s="97"/>
      <c r="H12" s="97">
        <v>3970</v>
      </c>
      <c r="I12" s="97"/>
      <c r="J12" s="97"/>
      <c r="K12" s="97"/>
      <c r="L12" s="97"/>
      <c r="M12" s="97"/>
      <c r="N12" s="97"/>
      <c r="O12" s="97"/>
      <c r="P12" s="97">
        <v>367</v>
      </c>
      <c r="Q12" s="97"/>
      <c r="R12" s="97"/>
      <c r="S12" s="97"/>
      <c r="T12" s="97"/>
      <c r="U12" s="97"/>
      <c r="V12" s="97"/>
      <c r="W12" s="97"/>
      <c r="X12" s="97"/>
      <c r="Y12" s="97"/>
      <c r="Z12" s="97"/>
      <c r="AA12" s="97"/>
      <c r="AB12" s="97"/>
      <c r="AC12" s="97"/>
      <c r="AD12" s="97"/>
      <c r="AE12" s="97">
        <v>91</v>
      </c>
      <c r="AF12" s="97"/>
      <c r="AG12" s="97"/>
      <c r="AH12" s="97">
        <v>220</v>
      </c>
      <c r="AI12" s="97"/>
      <c r="AJ12" s="97"/>
      <c r="AK12" s="97"/>
      <c r="AL12" s="97">
        <v>71</v>
      </c>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7"/>
      <c r="CP12" s="97"/>
      <c r="CQ12" s="97"/>
      <c r="CR12" s="97"/>
      <c r="CS12" s="97"/>
      <c r="CT12" s="97"/>
      <c r="CU12" s="97"/>
      <c r="CV12" s="97"/>
      <c r="CW12" s="97"/>
      <c r="CX12" s="97"/>
      <c r="CY12" s="97"/>
      <c r="CZ12" s="97"/>
      <c r="DA12" s="97"/>
      <c r="DB12" s="97"/>
      <c r="DC12" s="97"/>
      <c r="DD12" s="97"/>
      <c r="DE12" s="97"/>
      <c r="DF12" s="97"/>
      <c r="DG12" s="97"/>
      <c r="DH12" s="97"/>
      <c r="DI12" s="97"/>
      <c r="DJ12" s="97"/>
      <c r="DK12" s="97"/>
      <c r="DL12" s="97"/>
      <c r="DM12" s="97"/>
      <c r="DN12" s="97"/>
      <c r="DO12" s="97"/>
      <c r="DP12" s="97"/>
      <c r="DQ12" s="97"/>
      <c r="DR12" s="97"/>
      <c r="DS12" s="97"/>
      <c r="DT12" s="97"/>
      <c r="DU12" s="97"/>
      <c r="DV12" s="97"/>
      <c r="DW12" s="97"/>
      <c r="DX12" s="97"/>
      <c r="DY12" s="97"/>
      <c r="DZ12" s="97"/>
      <c r="EA12" s="97"/>
      <c r="EB12" s="97"/>
      <c r="EC12" s="97"/>
      <c r="ED12" s="97"/>
      <c r="EE12" s="97"/>
      <c r="EF12" s="97"/>
      <c r="EG12" s="97"/>
      <c r="EH12" s="97"/>
      <c r="EI12" s="97"/>
      <c r="EJ12" s="97"/>
      <c r="EK12" s="97"/>
      <c r="EL12" s="97"/>
      <c r="EM12" s="97"/>
      <c r="EN12" s="97"/>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7"/>
      <c r="FN12" s="97"/>
      <c r="FO12" s="97"/>
      <c r="FP12" s="97"/>
      <c r="FQ12" s="97"/>
      <c r="FR12" s="97"/>
      <c r="FS12" s="97"/>
      <c r="FT12" s="97"/>
      <c r="FU12" s="97"/>
      <c r="FV12" s="97"/>
      <c r="FW12" s="97"/>
      <c r="FX12" s="97"/>
      <c r="FY12" s="97"/>
      <c r="FZ12" s="97"/>
      <c r="GA12" s="97"/>
      <c r="GB12" s="97"/>
      <c r="GC12" s="97"/>
      <c r="GD12" s="97"/>
      <c r="GE12" s="97"/>
      <c r="GF12" s="97"/>
      <c r="GG12" s="97"/>
      <c r="GH12" s="97"/>
      <c r="GI12" s="97"/>
      <c r="GJ12" s="97"/>
      <c r="GK12" s="97"/>
      <c r="GL12" s="97">
        <v>568</v>
      </c>
      <c r="GM12" s="97"/>
      <c r="GN12" s="97"/>
      <c r="GO12" s="97"/>
      <c r="GP12" s="97"/>
      <c r="GQ12" s="97"/>
      <c r="GR12" s="97"/>
      <c r="GS12" s="97"/>
      <c r="GT12" s="97"/>
      <c r="GU12" s="97"/>
      <c r="GV12" s="97">
        <v>2</v>
      </c>
      <c r="GW12" s="97"/>
      <c r="GX12" s="97"/>
      <c r="GY12" s="97"/>
      <c r="GZ12" s="97"/>
      <c r="HA12" s="97"/>
      <c r="HB12" s="97">
        <v>0</v>
      </c>
      <c r="HC12" s="97"/>
      <c r="HD12" s="97"/>
      <c r="HE12" s="97"/>
      <c r="HF12" s="97">
        <v>315</v>
      </c>
      <c r="HG12" s="97"/>
      <c r="HH12" s="97"/>
      <c r="HI12" s="97"/>
      <c r="HJ12" s="97">
        <v>763</v>
      </c>
      <c r="HK12" s="97"/>
      <c r="HL12" s="97"/>
      <c r="HM12" s="97"/>
      <c r="HN12" s="97"/>
      <c r="HO12" s="97"/>
      <c r="HP12" s="97"/>
      <c r="HQ12" s="97"/>
      <c r="HR12" s="97"/>
      <c r="HS12" s="97"/>
      <c r="HT12" s="97"/>
      <c r="HU12" s="97"/>
      <c r="HV12" s="97"/>
      <c r="HW12" s="97"/>
      <c r="HX12" s="97"/>
      <c r="HY12" s="97"/>
      <c r="HZ12" s="97"/>
      <c r="IA12" s="97"/>
      <c r="IB12" s="97"/>
      <c r="IC12" s="97"/>
      <c r="ID12" s="97"/>
      <c r="IE12" s="97"/>
      <c r="IF12" s="97"/>
      <c r="IG12" s="97"/>
      <c r="IH12" s="97"/>
      <c r="II12" s="97"/>
      <c r="IJ12" s="97"/>
      <c r="IK12" s="97"/>
      <c r="IL12" s="97"/>
      <c r="IM12" s="97"/>
      <c r="IN12" s="97"/>
      <c r="IO12" s="97"/>
      <c r="IP12" s="97">
        <v>664</v>
      </c>
      <c r="IQ12" s="97"/>
      <c r="IR12" s="97"/>
      <c r="IS12" s="97"/>
      <c r="IT12" s="97"/>
      <c r="IU12" s="97"/>
      <c r="IV12" s="97"/>
      <c r="IW12" s="97"/>
      <c r="IX12" s="97"/>
      <c r="IY12" s="97"/>
      <c r="IZ12" s="97"/>
      <c r="JA12" s="97"/>
      <c r="JB12" s="97"/>
      <c r="JC12" s="97"/>
      <c r="JD12" s="97"/>
      <c r="JE12" s="97"/>
      <c r="JF12" s="97"/>
      <c r="JG12" s="97"/>
      <c r="JH12" s="97"/>
      <c r="JI12" s="97"/>
      <c r="JJ12" s="97"/>
      <c r="JK12" s="97"/>
      <c r="JL12" s="97"/>
      <c r="JM12" s="97"/>
      <c r="JN12" s="97"/>
      <c r="JO12" s="97"/>
      <c r="JP12" s="97">
        <v>2</v>
      </c>
      <c r="JQ12" s="97"/>
      <c r="JR12" s="97"/>
      <c r="JS12" s="97"/>
      <c r="JT12" s="97"/>
      <c r="JU12" s="97">
        <v>5</v>
      </c>
      <c r="JV12" s="97">
        <v>15</v>
      </c>
      <c r="JW12" s="97">
        <v>42</v>
      </c>
      <c r="JX12" s="97">
        <v>1</v>
      </c>
      <c r="JY12" s="97"/>
      <c r="JZ12" s="97">
        <v>689</v>
      </c>
      <c r="KA12" s="97">
        <v>571</v>
      </c>
      <c r="KB12" s="97"/>
      <c r="KC12" s="97">
        <v>0</v>
      </c>
      <c r="KD12" s="97"/>
      <c r="KE12" s="97">
        <v>555</v>
      </c>
      <c r="KF12" s="97"/>
      <c r="KG12" s="97"/>
      <c r="KH12" s="97">
        <v>27</v>
      </c>
      <c r="KI12" s="97"/>
      <c r="KJ12" s="97"/>
      <c r="KK12" s="97"/>
      <c r="KL12" s="97"/>
      <c r="KM12" s="97"/>
      <c r="KN12" s="97"/>
      <c r="KO12" s="97"/>
      <c r="KP12" s="97"/>
      <c r="KQ12" s="97"/>
      <c r="KR12" s="97"/>
      <c r="KS12" s="97"/>
      <c r="KT12" s="97"/>
      <c r="KU12" s="97"/>
      <c r="KV12" s="97">
        <v>0</v>
      </c>
      <c r="KW12" s="97"/>
      <c r="KX12" s="97"/>
      <c r="KY12" s="97"/>
      <c r="KZ12" s="97"/>
      <c r="LA12" s="97"/>
      <c r="LB12" s="97"/>
      <c r="LC12" s="97"/>
      <c r="LD12" s="97"/>
      <c r="LE12" s="97"/>
      <c r="LF12" s="97"/>
      <c r="LG12" s="97">
        <v>0</v>
      </c>
      <c r="LH12" s="97">
        <v>1</v>
      </c>
      <c r="LI12" s="97">
        <v>0</v>
      </c>
      <c r="LJ12" s="97">
        <v>0</v>
      </c>
      <c r="LK12" s="97"/>
      <c r="LL12" s="97"/>
      <c r="LM12" s="97"/>
      <c r="LN12" s="97"/>
      <c r="LO12" s="97">
        <v>0</v>
      </c>
      <c r="LP12" s="97">
        <v>0</v>
      </c>
      <c r="LQ12" s="97">
        <v>6</v>
      </c>
      <c r="LR12" s="97"/>
      <c r="LS12" s="97"/>
      <c r="LT12" s="97"/>
      <c r="LU12" s="97"/>
      <c r="LV12" s="97">
        <v>5</v>
      </c>
      <c r="LW12" s="97">
        <v>0</v>
      </c>
      <c r="LX12" s="97">
        <v>0</v>
      </c>
      <c r="LY12" s="97">
        <v>2</v>
      </c>
      <c r="LZ12" s="97">
        <v>31</v>
      </c>
      <c r="MA12" s="97">
        <v>22</v>
      </c>
      <c r="MB12" s="97">
        <v>41</v>
      </c>
      <c r="MC12" s="97"/>
      <c r="MD12" s="97"/>
      <c r="ME12" s="97">
        <v>104</v>
      </c>
      <c r="MF12" s="97"/>
      <c r="MG12" s="97"/>
      <c r="MH12" s="97"/>
      <c r="MI12" s="97"/>
      <c r="MJ12" s="97"/>
      <c r="MK12" s="97"/>
      <c r="ML12" s="97">
        <v>1489</v>
      </c>
      <c r="MM12" s="97">
        <v>2</v>
      </c>
      <c r="MN12" s="97"/>
      <c r="MO12" s="97">
        <v>2</v>
      </c>
      <c r="MP12" s="97"/>
      <c r="MQ12" s="97"/>
      <c r="MR12" s="97">
        <v>1</v>
      </c>
      <c r="MS12" s="97"/>
      <c r="MT12" s="97">
        <v>1</v>
      </c>
      <c r="MU12" s="97">
        <v>1</v>
      </c>
      <c r="MV12" s="97">
        <v>0</v>
      </c>
      <c r="MW12" s="97">
        <v>0</v>
      </c>
      <c r="MX12" s="97"/>
      <c r="MY12" s="97"/>
      <c r="MZ12" s="97"/>
      <c r="NA12" s="97"/>
      <c r="NB12" s="97"/>
      <c r="NC12" s="97"/>
      <c r="ND12" s="97"/>
      <c r="NE12" s="97"/>
      <c r="NF12" s="97"/>
      <c r="NG12" s="97"/>
      <c r="NH12" s="97"/>
      <c r="NI12" s="97"/>
      <c r="NJ12" s="97"/>
      <c r="NK12" s="97"/>
      <c r="NL12" s="97"/>
      <c r="NM12" s="97"/>
      <c r="NN12" s="97"/>
      <c r="NO12" s="97">
        <v>13</v>
      </c>
      <c r="NP12" s="97">
        <v>29</v>
      </c>
      <c r="NQ12" s="97">
        <v>12</v>
      </c>
      <c r="NR12" s="97">
        <v>1</v>
      </c>
      <c r="NS12" s="97">
        <v>0</v>
      </c>
      <c r="NT12" s="97">
        <v>0</v>
      </c>
      <c r="NU12" s="97">
        <v>0</v>
      </c>
      <c r="NV12" s="97">
        <v>0</v>
      </c>
      <c r="NW12" s="97"/>
      <c r="NX12" s="97"/>
      <c r="NY12" s="97"/>
      <c r="NZ12" s="97"/>
      <c r="OA12" s="97"/>
      <c r="OB12" s="97"/>
      <c r="OC12" s="97"/>
      <c r="OD12" s="97">
        <v>49</v>
      </c>
      <c r="OE12" s="97"/>
      <c r="OF12" s="97">
        <v>9</v>
      </c>
      <c r="OG12" s="97"/>
      <c r="OH12" s="97"/>
      <c r="OI12" s="97"/>
      <c r="OJ12" s="97"/>
      <c r="OK12" s="97"/>
      <c r="OL12" s="97"/>
      <c r="OM12" s="97">
        <v>8</v>
      </c>
      <c r="ON12" s="97"/>
      <c r="OO12" s="97">
        <v>2751</v>
      </c>
      <c r="OP12" s="97"/>
      <c r="OQ12" s="97"/>
      <c r="OR12" s="98"/>
      <c r="OS12" s="99">
        <v>13518</v>
      </c>
      <c r="OT12" s="96">
        <v>23863</v>
      </c>
      <c r="OU12" s="97"/>
      <c r="OV12" s="97"/>
      <c r="OW12" s="97"/>
      <c r="OX12" s="97"/>
      <c r="OY12" s="97">
        <v>96</v>
      </c>
      <c r="OZ12" s="97">
        <v>878</v>
      </c>
      <c r="PA12" s="97"/>
      <c r="PB12" s="97"/>
      <c r="PC12" s="97"/>
      <c r="PD12" s="97"/>
      <c r="PE12" s="97"/>
      <c r="PF12" s="97"/>
      <c r="PG12" s="97"/>
      <c r="PH12" s="97"/>
      <c r="PI12" s="97"/>
      <c r="PJ12" s="97"/>
      <c r="PK12" s="97"/>
      <c r="PL12" s="98"/>
      <c r="PM12" s="99">
        <v>38355</v>
      </c>
    </row>
    <row r="13" spans="1:431" ht="12.75" customHeight="1" x14ac:dyDescent="0.2">
      <c r="A13" s="93">
        <v>111900</v>
      </c>
      <c r="B13" s="94" t="s">
        <v>1713</v>
      </c>
      <c r="C13" s="95" t="s">
        <v>1171</v>
      </c>
      <c r="D13" s="96">
        <v>458</v>
      </c>
      <c r="E13" s="97">
        <v>223</v>
      </c>
      <c r="F13" s="97"/>
      <c r="G13" s="97"/>
      <c r="H13" s="97">
        <v>0</v>
      </c>
      <c r="I13" s="97">
        <v>596</v>
      </c>
      <c r="J13" s="97">
        <v>275</v>
      </c>
      <c r="K13" s="97">
        <v>473</v>
      </c>
      <c r="L13" s="97"/>
      <c r="M13" s="97">
        <v>34</v>
      </c>
      <c r="N13" s="97"/>
      <c r="O13" s="97"/>
      <c r="P13" s="97"/>
      <c r="Q13" s="97"/>
      <c r="R13" s="97">
        <v>5</v>
      </c>
      <c r="S13" s="97">
        <v>1</v>
      </c>
      <c r="T13" s="97">
        <v>12</v>
      </c>
      <c r="U13" s="97">
        <v>2</v>
      </c>
      <c r="V13" s="97">
        <v>6</v>
      </c>
      <c r="W13" s="97">
        <v>5</v>
      </c>
      <c r="X13" s="97">
        <v>10</v>
      </c>
      <c r="Y13" s="97"/>
      <c r="Z13" s="97"/>
      <c r="AA13" s="97"/>
      <c r="AB13" s="97">
        <v>14</v>
      </c>
      <c r="AC13" s="97">
        <v>12</v>
      </c>
      <c r="AD13" s="97">
        <v>68</v>
      </c>
      <c r="AE13" s="97">
        <v>218</v>
      </c>
      <c r="AF13" s="97">
        <v>12</v>
      </c>
      <c r="AG13" s="97">
        <v>2</v>
      </c>
      <c r="AH13" s="97">
        <v>144</v>
      </c>
      <c r="AI13" s="97">
        <v>5</v>
      </c>
      <c r="AJ13" s="97">
        <v>24</v>
      </c>
      <c r="AK13" s="97">
        <v>24</v>
      </c>
      <c r="AL13" s="97">
        <v>42</v>
      </c>
      <c r="AM13" s="97">
        <v>12</v>
      </c>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O13" s="97"/>
      <c r="CP13" s="97"/>
      <c r="CQ13" s="97"/>
      <c r="CR13" s="97"/>
      <c r="CS13" s="97"/>
      <c r="CT13" s="97"/>
      <c r="CU13" s="97"/>
      <c r="CV13" s="97"/>
      <c r="CW13" s="97"/>
      <c r="CX13" s="97"/>
      <c r="CY13" s="97"/>
      <c r="CZ13" s="97"/>
      <c r="DA13" s="97"/>
      <c r="DB13" s="97"/>
      <c r="DC13" s="97"/>
      <c r="DD13" s="97"/>
      <c r="DE13" s="97"/>
      <c r="DF13" s="97"/>
      <c r="DG13" s="97"/>
      <c r="DH13" s="97"/>
      <c r="DI13" s="97"/>
      <c r="DJ13" s="97"/>
      <c r="DK13" s="97"/>
      <c r="DL13" s="97"/>
      <c r="DM13" s="97"/>
      <c r="DN13" s="97"/>
      <c r="DO13" s="97"/>
      <c r="DP13" s="97"/>
      <c r="DQ13" s="97"/>
      <c r="DR13" s="97"/>
      <c r="DS13" s="97"/>
      <c r="DT13" s="97"/>
      <c r="DU13" s="97"/>
      <c r="DV13" s="97"/>
      <c r="DW13" s="97"/>
      <c r="DX13" s="97"/>
      <c r="DY13" s="97"/>
      <c r="DZ13" s="97"/>
      <c r="EA13" s="97"/>
      <c r="EB13" s="97"/>
      <c r="EC13" s="97"/>
      <c r="ED13" s="97"/>
      <c r="EE13" s="97"/>
      <c r="EF13" s="97"/>
      <c r="EG13" s="97"/>
      <c r="EH13" s="97"/>
      <c r="EI13" s="97"/>
      <c r="EJ13" s="97"/>
      <c r="EK13" s="97"/>
      <c r="EL13" s="97"/>
      <c r="EM13" s="97"/>
      <c r="EN13" s="97"/>
      <c r="EO13" s="97"/>
      <c r="EP13" s="97"/>
      <c r="EQ13" s="97"/>
      <c r="ER13" s="97"/>
      <c r="ES13" s="97"/>
      <c r="ET13" s="97"/>
      <c r="EU13" s="97"/>
      <c r="EV13" s="97"/>
      <c r="EW13" s="97"/>
      <c r="EX13" s="97"/>
      <c r="EY13" s="97"/>
      <c r="EZ13" s="97"/>
      <c r="FA13" s="97"/>
      <c r="FB13" s="97"/>
      <c r="FC13" s="97"/>
      <c r="FD13" s="97"/>
      <c r="FE13" s="97"/>
      <c r="FF13" s="97"/>
      <c r="FG13" s="97"/>
      <c r="FH13" s="97"/>
      <c r="FI13" s="97"/>
      <c r="FJ13" s="97"/>
      <c r="FK13" s="97"/>
      <c r="FL13" s="97"/>
      <c r="FM13" s="97"/>
      <c r="FN13" s="97"/>
      <c r="FO13" s="97"/>
      <c r="FP13" s="97"/>
      <c r="FQ13" s="97"/>
      <c r="FR13" s="97"/>
      <c r="FS13" s="97"/>
      <c r="FT13" s="97"/>
      <c r="FU13" s="97"/>
      <c r="FV13" s="97"/>
      <c r="FW13" s="97"/>
      <c r="FX13" s="97"/>
      <c r="FY13" s="97"/>
      <c r="FZ13" s="97"/>
      <c r="GA13" s="97"/>
      <c r="GB13" s="97"/>
      <c r="GC13" s="97"/>
      <c r="GD13" s="97"/>
      <c r="GE13" s="97"/>
      <c r="GF13" s="97"/>
      <c r="GG13" s="97"/>
      <c r="GH13" s="97"/>
      <c r="GI13" s="97"/>
      <c r="GJ13" s="97"/>
      <c r="GK13" s="97"/>
      <c r="GL13" s="97"/>
      <c r="GM13" s="97"/>
      <c r="GN13" s="97"/>
      <c r="GO13" s="97"/>
      <c r="GP13" s="97"/>
      <c r="GQ13" s="97">
        <v>92</v>
      </c>
      <c r="GR13" s="97">
        <v>708</v>
      </c>
      <c r="GS13" s="97">
        <v>2</v>
      </c>
      <c r="GT13" s="97">
        <v>1379</v>
      </c>
      <c r="GU13" s="97"/>
      <c r="GV13" s="97"/>
      <c r="GW13" s="97"/>
      <c r="GX13" s="97"/>
      <c r="GY13" s="97"/>
      <c r="GZ13" s="97">
        <v>1</v>
      </c>
      <c r="HA13" s="97"/>
      <c r="HB13" s="97"/>
      <c r="HC13" s="97"/>
      <c r="HD13" s="97"/>
      <c r="HE13" s="97">
        <v>8</v>
      </c>
      <c r="HF13" s="97">
        <v>2198</v>
      </c>
      <c r="HG13" s="97">
        <v>939</v>
      </c>
      <c r="HH13" s="97">
        <v>7</v>
      </c>
      <c r="HI13" s="97">
        <v>2281</v>
      </c>
      <c r="HJ13" s="97">
        <v>48</v>
      </c>
      <c r="HK13" s="97"/>
      <c r="HL13" s="97">
        <v>38</v>
      </c>
      <c r="HM13" s="97"/>
      <c r="HN13" s="97"/>
      <c r="HO13" s="97">
        <v>2114</v>
      </c>
      <c r="HP13" s="97">
        <v>1198</v>
      </c>
      <c r="HQ13" s="97">
        <v>248</v>
      </c>
      <c r="HR13" s="97"/>
      <c r="HS13" s="97"/>
      <c r="HT13" s="97"/>
      <c r="HU13" s="97"/>
      <c r="HV13" s="97"/>
      <c r="HW13" s="97"/>
      <c r="HX13" s="97"/>
      <c r="HY13" s="97"/>
      <c r="HZ13" s="97"/>
      <c r="IA13" s="97"/>
      <c r="IB13" s="97"/>
      <c r="IC13" s="97"/>
      <c r="ID13" s="97"/>
      <c r="IE13" s="97"/>
      <c r="IF13" s="97"/>
      <c r="IG13" s="97"/>
      <c r="IH13" s="97"/>
      <c r="II13" s="97"/>
      <c r="IJ13" s="97"/>
      <c r="IK13" s="97"/>
      <c r="IL13" s="97"/>
      <c r="IM13" s="97">
        <v>12</v>
      </c>
      <c r="IN13" s="97">
        <v>0</v>
      </c>
      <c r="IO13" s="97"/>
      <c r="IP13" s="97">
        <v>507</v>
      </c>
      <c r="IQ13" s="97"/>
      <c r="IR13" s="97"/>
      <c r="IS13" s="97">
        <v>27</v>
      </c>
      <c r="IT13" s="97"/>
      <c r="IU13" s="97">
        <v>0</v>
      </c>
      <c r="IV13" s="97"/>
      <c r="IW13" s="97"/>
      <c r="IX13" s="97"/>
      <c r="IY13" s="97"/>
      <c r="IZ13" s="97"/>
      <c r="JA13" s="97"/>
      <c r="JB13" s="97"/>
      <c r="JC13" s="97"/>
      <c r="JD13" s="97"/>
      <c r="JE13" s="97"/>
      <c r="JF13" s="97"/>
      <c r="JG13" s="97"/>
      <c r="JH13" s="97"/>
      <c r="JI13" s="97"/>
      <c r="JJ13" s="97"/>
      <c r="JK13" s="97"/>
      <c r="JL13" s="97"/>
      <c r="JM13" s="97"/>
      <c r="JN13" s="97"/>
      <c r="JO13" s="97"/>
      <c r="JP13" s="97"/>
      <c r="JQ13" s="97"/>
      <c r="JR13" s="97"/>
      <c r="JS13" s="97"/>
      <c r="JT13" s="97"/>
      <c r="JU13" s="97"/>
      <c r="JV13" s="97"/>
      <c r="JW13" s="97">
        <v>0</v>
      </c>
      <c r="JX13" s="97"/>
      <c r="JY13" s="97"/>
      <c r="JZ13" s="97"/>
      <c r="KA13" s="97"/>
      <c r="KB13" s="97">
        <v>31</v>
      </c>
      <c r="KC13" s="97"/>
      <c r="KD13" s="97"/>
      <c r="KE13" s="97"/>
      <c r="KF13" s="97"/>
      <c r="KG13" s="97"/>
      <c r="KH13" s="97"/>
      <c r="KI13" s="97"/>
      <c r="KJ13" s="97"/>
      <c r="KK13" s="97"/>
      <c r="KL13" s="97"/>
      <c r="KM13" s="97"/>
      <c r="KN13" s="97"/>
      <c r="KO13" s="97"/>
      <c r="KP13" s="97"/>
      <c r="KQ13" s="97"/>
      <c r="KR13" s="97"/>
      <c r="KS13" s="97"/>
      <c r="KT13" s="97"/>
      <c r="KU13" s="97"/>
      <c r="KV13" s="97"/>
      <c r="KW13" s="97"/>
      <c r="KX13" s="97"/>
      <c r="KY13" s="97"/>
      <c r="KZ13" s="97"/>
      <c r="LA13" s="97"/>
      <c r="LB13" s="97"/>
      <c r="LC13" s="97"/>
      <c r="LD13" s="97"/>
      <c r="LE13" s="97"/>
      <c r="LF13" s="97"/>
      <c r="LG13" s="97"/>
      <c r="LH13" s="97"/>
      <c r="LI13" s="97"/>
      <c r="LJ13" s="97"/>
      <c r="LK13" s="97"/>
      <c r="LL13" s="97"/>
      <c r="LM13" s="97"/>
      <c r="LN13" s="97"/>
      <c r="LO13" s="97">
        <v>0</v>
      </c>
      <c r="LP13" s="97"/>
      <c r="LQ13" s="97"/>
      <c r="LR13" s="97"/>
      <c r="LS13" s="97"/>
      <c r="LT13" s="97"/>
      <c r="LU13" s="97"/>
      <c r="LV13" s="97"/>
      <c r="LW13" s="97"/>
      <c r="LX13" s="97"/>
      <c r="LY13" s="97"/>
      <c r="LZ13" s="97"/>
      <c r="MA13" s="97"/>
      <c r="MB13" s="97"/>
      <c r="MC13" s="97"/>
      <c r="MD13" s="97">
        <v>21</v>
      </c>
      <c r="ME13" s="97"/>
      <c r="MF13" s="97"/>
      <c r="MG13" s="97"/>
      <c r="MH13" s="97"/>
      <c r="MI13" s="97"/>
      <c r="MJ13" s="97">
        <v>1</v>
      </c>
      <c r="MK13" s="97"/>
      <c r="ML13" s="97">
        <v>13</v>
      </c>
      <c r="MM13" s="97"/>
      <c r="MN13" s="97"/>
      <c r="MO13" s="97"/>
      <c r="MP13" s="97"/>
      <c r="MQ13" s="97"/>
      <c r="MR13" s="97"/>
      <c r="MS13" s="97"/>
      <c r="MT13" s="97">
        <v>0</v>
      </c>
      <c r="MU13" s="97">
        <v>1</v>
      </c>
      <c r="MV13" s="97"/>
      <c r="MW13" s="97"/>
      <c r="MX13" s="97"/>
      <c r="MY13" s="97"/>
      <c r="MZ13" s="97"/>
      <c r="NA13" s="97"/>
      <c r="NB13" s="97"/>
      <c r="NC13" s="97"/>
      <c r="ND13" s="97"/>
      <c r="NE13" s="97">
        <v>0</v>
      </c>
      <c r="NF13" s="97"/>
      <c r="NG13" s="97">
        <v>0</v>
      </c>
      <c r="NH13" s="97"/>
      <c r="NI13" s="97"/>
      <c r="NJ13" s="97"/>
      <c r="NK13" s="97"/>
      <c r="NL13" s="97"/>
      <c r="NM13" s="97"/>
      <c r="NN13" s="97"/>
      <c r="NO13" s="97">
        <v>1</v>
      </c>
      <c r="NP13" s="97"/>
      <c r="NQ13" s="97">
        <v>6</v>
      </c>
      <c r="NR13" s="97"/>
      <c r="NS13" s="97">
        <v>0</v>
      </c>
      <c r="NT13" s="97">
        <v>0</v>
      </c>
      <c r="NU13" s="97">
        <v>0</v>
      </c>
      <c r="NV13" s="97"/>
      <c r="NW13" s="97"/>
      <c r="NX13" s="97"/>
      <c r="NY13" s="97"/>
      <c r="NZ13" s="97"/>
      <c r="OA13" s="97"/>
      <c r="OB13" s="97"/>
      <c r="OC13" s="97"/>
      <c r="OD13" s="97"/>
      <c r="OE13" s="97"/>
      <c r="OF13" s="97"/>
      <c r="OG13" s="97"/>
      <c r="OH13" s="97"/>
      <c r="OI13" s="97">
        <v>-29</v>
      </c>
      <c r="OJ13" s="97"/>
      <c r="OK13" s="97"/>
      <c r="OL13" s="97"/>
      <c r="OM13" s="97">
        <v>8</v>
      </c>
      <c r="ON13" s="97"/>
      <c r="OO13" s="97">
        <v>134</v>
      </c>
      <c r="OP13" s="97"/>
      <c r="OQ13" s="97"/>
      <c r="OR13" s="98"/>
      <c r="OS13" s="99">
        <v>14669</v>
      </c>
      <c r="OT13" s="96">
        <v>5648</v>
      </c>
      <c r="OU13" s="97"/>
      <c r="OV13" s="97"/>
      <c r="OW13" s="97"/>
      <c r="OX13" s="97"/>
      <c r="OY13" s="97">
        <v>-2466</v>
      </c>
      <c r="OZ13" s="97">
        <v>7426</v>
      </c>
      <c r="PA13" s="97"/>
      <c r="PB13" s="97"/>
      <c r="PC13" s="97"/>
      <c r="PD13" s="97"/>
      <c r="PE13" s="97"/>
      <c r="PF13" s="97"/>
      <c r="PG13" s="97"/>
      <c r="PH13" s="97"/>
      <c r="PI13" s="97"/>
      <c r="PJ13" s="97"/>
      <c r="PK13" s="97"/>
      <c r="PL13" s="98"/>
      <c r="PM13" s="99">
        <v>25277</v>
      </c>
    </row>
    <row r="14" spans="1:431" ht="12.75" customHeight="1" x14ac:dyDescent="0.2">
      <c r="A14" s="93">
        <v>112120</v>
      </c>
      <c r="B14" s="94" t="s">
        <v>1713</v>
      </c>
      <c r="C14" s="95" t="s">
        <v>1172</v>
      </c>
      <c r="D14" s="96"/>
      <c r="E14" s="97"/>
      <c r="F14" s="97"/>
      <c r="G14" s="97"/>
      <c r="H14" s="97"/>
      <c r="I14" s="97"/>
      <c r="J14" s="97"/>
      <c r="K14" s="97"/>
      <c r="L14" s="97"/>
      <c r="M14" s="97">
        <v>3</v>
      </c>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7"/>
      <c r="DS14" s="97"/>
      <c r="DT14" s="97"/>
      <c r="DU14" s="97"/>
      <c r="DV14" s="97"/>
      <c r="DW14" s="97"/>
      <c r="DX14" s="97"/>
      <c r="DY14" s="97"/>
      <c r="DZ14" s="97"/>
      <c r="EA14" s="97"/>
      <c r="EB14" s="97"/>
      <c r="EC14" s="97"/>
      <c r="ED14" s="97"/>
      <c r="EE14" s="97"/>
      <c r="EF14" s="97"/>
      <c r="EG14" s="97"/>
      <c r="EH14" s="97"/>
      <c r="EI14" s="97"/>
      <c r="EJ14" s="97"/>
      <c r="EK14" s="97"/>
      <c r="EL14" s="97"/>
      <c r="EM14" s="97"/>
      <c r="EN14" s="97"/>
      <c r="EO14" s="97"/>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7"/>
      <c r="FO14" s="97"/>
      <c r="FP14" s="97"/>
      <c r="FQ14" s="97"/>
      <c r="FR14" s="97"/>
      <c r="FS14" s="97"/>
      <c r="FT14" s="97"/>
      <c r="FU14" s="97"/>
      <c r="FV14" s="97"/>
      <c r="FW14" s="97"/>
      <c r="FX14" s="97"/>
      <c r="FY14" s="97"/>
      <c r="FZ14" s="97"/>
      <c r="GA14" s="97"/>
      <c r="GB14" s="97"/>
      <c r="GC14" s="97"/>
      <c r="GD14" s="97"/>
      <c r="GE14" s="97"/>
      <c r="GF14" s="97"/>
      <c r="GG14" s="97"/>
      <c r="GH14" s="97"/>
      <c r="GI14" s="97"/>
      <c r="GJ14" s="97"/>
      <c r="GK14" s="97"/>
      <c r="GL14" s="97"/>
      <c r="GM14" s="97"/>
      <c r="GN14" s="97"/>
      <c r="GO14" s="97"/>
      <c r="GP14" s="97"/>
      <c r="GQ14" s="97"/>
      <c r="GR14" s="97"/>
      <c r="GS14" s="97"/>
      <c r="GT14" s="97"/>
      <c r="GU14" s="97"/>
      <c r="GV14" s="97"/>
      <c r="GW14" s="97">
        <v>16819</v>
      </c>
      <c r="GX14" s="97">
        <v>8022</v>
      </c>
      <c r="GY14" s="97">
        <v>17587</v>
      </c>
      <c r="GZ14" s="97">
        <v>390</v>
      </c>
      <c r="HA14" s="97"/>
      <c r="HB14" s="97"/>
      <c r="HC14" s="97"/>
      <c r="HD14" s="97"/>
      <c r="HE14" s="97"/>
      <c r="HF14" s="97"/>
      <c r="HG14" s="97"/>
      <c r="HH14" s="97"/>
      <c r="HI14" s="97"/>
      <c r="HJ14" s="97">
        <v>483</v>
      </c>
      <c r="HK14" s="97"/>
      <c r="HL14" s="97"/>
      <c r="HM14" s="97"/>
      <c r="HN14" s="97"/>
      <c r="HO14" s="97"/>
      <c r="HP14" s="97"/>
      <c r="HQ14" s="97"/>
      <c r="HR14" s="97"/>
      <c r="HS14" s="97"/>
      <c r="HT14" s="97"/>
      <c r="HU14" s="97"/>
      <c r="HV14" s="97"/>
      <c r="HW14" s="97"/>
      <c r="HX14" s="97"/>
      <c r="HY14" s="97"/>
      <c r="HZ14" s="97"/>
      <c r="IA14" s="97"/>
      <c r="IB14" s="97"/>
      <c r="IC14" s="97"/>
      <c r="ID14" s="97"/>
      <c r="IE14" s="97"/>
      <c r="IF14" s="97"/>
      <c r="IG14" s="97"/>
      <c r="IH14" s="97"/>
      <c r="II14" s="97"/>
      <c r="IJ14" s="97"/>
      <c r="IK14" s="97"/>
      <c r="IL14" s="97"/>
      <c r="IM14" s="97"/>
      <c r="IN14" s="97"/>
      <c r="IO14" s="97"/>
      <c r="IP14" s="97"/>
      <c r="IQ14" s="97"/>
      <c r="IR14" s="97"/>
      <c r="IS14" s="97"/>
      <c r="IT14" s="97"/>
      <c r="IU14" s="97"/>
      <c r="IV14" s="97"/>
      <c r="IW14" s="97"/>
      <c r="IX14" s="97"/>
      <c r="IY14" s="97"/>
      <c r="IZ14" s="97"/>
      <c r="JA14" s="97"/>
      <c r="JB14" s="97"/>
      <c r="JC14" s="97"/>
      <c r="JD14" s="97"/>
      <c r="JE14" s="97"/>
      <c r="JF14" s="97"/>
      <c r="JG14" s="97"/>
      <c r="JH14" s="97"/>
      <c r="JI14" s="97"/>
      <c r="JJ14" s="97"/>
      <c r="JK14" s="97"/>
      <c r="JL14" s="97"/>
      <c r="JM14" s="97"/>
      <c r="JN14" s="97"/>
      <c r="JO14" s="97"/>
      <c r="JP14" s="97"/>
      <c r="JQ14" s="97"/>
      <c r="JR14" s="97"/>
      <c r="JS14" s="97"/>
      <c r="JT14" s="97"/>
      <c r="JU14" s="97"/>
      <c r="JV14" s="97"/>
      <c r="JW14" s="97"/>
      <c r="JX14" s="97"/>
      <c r="JY14" s="97"/>
      <c r="JZ14" s="97"/>
      <c r="KA14" s="97"/>
      <c r="KB14" s="97"/>
      <c r="KC14" s="97"/>
      <c r="KD14" s="97"/>
      <c r="KE14" s="97"/>
      <c r="KF14" s="97"/>
      <c r="KG14" s="97"/>
      <c r="KH14" s="97"/>
      <c r="KI14" s="97"/>
      <c r="KJ14" s="97"/>
      <c r="KK14" s="97"/>
      <c r="KL14" s="97"/>
      <c r="KM14" s="97"/>
      <c r="KN14" s="97"/>
      <c r="KO14" s="97"/>
      <c r="KP14" s="97"/>
      <c r="KQ14" s="97"/>
      <c r="KR14" s="97"/>
      <c r="KS14" s="97"/>
      <c r="KT14" s="97"/>
      <c r="KU14" s="97"/>
      <c r="KV14" s="97"/>
      <c r="KW14" s="97"/>
      <c r="KX14" s="97"/>
      <c r="KY14" s="97"/>
      <c r="KZ14" s="97"/>
      <c r="LA14" s="97"/>
      <c r="LB14" s="97"/>
      <c r="LC14" s="97"/>
      <c r="LD14" s="97"/>
      <c r="LE14" s="97"/>
      <c r="LF14" s="97"/>
      <c r="LG14" s="97"/>
      <c r="LH14" s="97"/>
      <c r="LI14" s="97"/>
      <c r="LJ14" s="97"/>
      <c r="LK14" s="97"/>
      <c r="LL14" s="97"/>
      <c r="LM14" s="97"/>
      <c r="LN14" s="97"/>
      <c r="LO14" s="97"/>
      <c r="LP14" s="97"/>
      <c r="LQ14" s="97"/>
      <c r="LR14" s="97"/>
      <c r="LS14" s="97"/>
      <c r="LT14" s="97"/>
      <c r="LU14" s="97"/>
      <c r="LV14" s="97"/>
      <c r="LW14" s="97"/>
      <c r="LX14" s="97"/>
      <c r="LY14" s="97"/>
      <c r="LZ14" s="97"/>
      <c r="MA14" s="97"/>
      <c r="MB14" s="97"/>
      <c r="MC14" s="97"/>
      <c r="MD14" s="97">
        <v>7</v>
      </c>
      <c r="ME14" s="97"/>
      <c r="MF14" s="97"/>
      <c r="MG14" s="97"/>
      <c r="MH14" s="97"/>
      <c r="MI14" s="97"/>
      <c r="MJ14" s="97"/>
      <c r="MK14" s="97"/>
      <c r="ML14" s="97"/>
      <c r="MM14" s="97"/>
      <c r="MN14" s="97"/>
      <c r="MO14" s="97"/>
      <c r="MP14" s="97"/>
      <c r="MQ14" s="97"/>
      <c r="MR14" s="97"/>
      <c r="MS14" s="97"/>
      <c r="MT14" s="97">
        <v>2</v>
      </c>
      <c r="MU14" s="97">
        <v>2</v>
      </c>
      <c r="MV14" s="97"/>
      <c r="MW14" s="97"/>
      <c r="MX14" s="97"/>
      <c r="MY14" s="97"/>
      <c r="MZ14" s="97"/>
      <c r="NA14" s="97"/>
      <c r="NB14" s="97"/>
      <c r="NC14" s="97"/>
      <c r="ND14" s="97"/>
      <c r="NE14" s="97"/>
      <c r="NF14" s="97"/>
      <c r="NG14" s="97"/>
      <c r="NH14" s="97"/>
      <c r="NI14" s="97"/>
      <c r="NJ14" s="97"/>
      <c r="NK14" s="97"/>
      <c r="NL14" s="97"/>
      <c r="NM14" s="97"/>
      <c r="NN14" s="97"/>
      <c r="NO14" s="97"/>
      <c r="NP14" s="97"/>
      <c r="NQ14" s="97"/>
      <c r="NR14" s="97"/>
      <c r="NS14" s="97"/>
      <c r="NT14" s="97"/>
      <c r="NU14" s="97"/>
      <c r="NV14" s="97"/>
      <c r="NW14" s="97"/>
      <c r="NX14" s="97"/>
      <c r="NY14" s="97"/>
      <c r="NZ14" s="97"/>
      <c r="OA14" s="97"/>
      <c r="OB14" s="97"/>
      <c r="OC14" s="97"/>
      <c r="OD14" s="97"/>
      <c r="OE14" s="97"/>
      <c r="OF14" s="97"/>
      <c r="OG14" s="97"/>
      <c r="OH14" s="97"/>
      <c r="OI14" s="97"/>
      <c r="OJ14" s="97"/>
      <c r="OK14" s="97"/>
      <c r="OL14" s="97"/>
      <c r="OM14" s="97">
        <v>16</v>
      </c>
      <c r="ON14" s="97"/>
      <c r="OO14" s="97"/>
      <c r="OP14" s="97"/>
      <c r="OQ14" s="97"/>
      <c r="OR14" s="98"/>
      <c r="OS14" s="99">
        <v>43332</v>
      </c>
      <c r="OT14" s="96">
        <v>130</v>
      </c>
      <c r="OU14" s="97"/>
      <c r="OV14" s="97"/>
      <c r="OW14" s="97"/>
      <c r="OX14" s="97"/>
      <c r="OY14" s="97">
        <v>9</v>
      </c>
      <c r="OZ14" s="97">
        <v>137</v>
      </c>
      <c r="PA14" s="97"/>
      <c r="PB14" s="97"/>
      <c r="PC14" s="97"/>
      <c r="PD14" s="97"/>
      <c r="PE14" s="97"/>
      <c r="PF14" s="97"/>
      <c r="PG14" s="97"/>
      <c r="PH14" s="97"/>
      <c r="PI14" s="97"/>
      <c r="PJ14" s="97"/>
      <c r="PK14" s="97"/>
      <c r="PL14" s="98"/>
      <c r="PM14" s="99">
        <v>43608</v>
      </c>
    </row>
    <row r="15" spans="1:431" ht="12.75" customHeight="1" x14ac:dyDescent="0.2">
      <c r="A15" s="93" t="s">
        <v>1597</v>
      </c>
      <c r="B15" s="94" t="s">
        <v>1713</v>
      </c>
      <c r="C15" s="95" t="s">
        <v>1173</v>
      </c>
      <c r="D15" s="96">
        <v>38</v>
      </c>
      <c r="E15" s="97">
        <v>225</v>
      </c>
      <c r="F15" s="97">
        <v>4</v>
      </c>
      <c r="G15" s="97">
        <v>24</v>
      </c>
      <c r="H15" s="97">
        <v>12</v>
      </c>
      <c r="I15" s="97">
        <v>10</v>
      </c>
      <c r="J15" s="97">
        <v>2007</v>
      </c>
      <c r="K15" s="97">
        <v>25851</v>
      </c>
      <c r="L15" s="97"/>
      <c r="M15" s="97">
        <v>378</v>
      </c>
      <c r="N15" s="97"/>
      <c r="O15" s="97"/>
      <c r="P15" s="97">
        <v>52</v>
      </c>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c r="DS15" s="97"/>
      <c r="DT15" s="97"/>
      <c r="DU15" s="97"/>
      <c r="DV15" s="97"/>
      <c r="DW15" s="97"/>
      <c r="DX15" s="97"/>
      <c r="DY15" s="97"/>
      <c r="DZ15" s="97"/>
      <c r="EA15" s="97"/>
      <c r="EB15" s="97"/>
      <c r="EC15" s="97"/>
      <c r="ED15" s="97"/>
      <c r="EE15" s="97"/>
      <c r="EF15" s="97"/>
      <c r="EG15" s="97"/>
      <c r="EH15" s="97"/>
      <c r="EI15" s="97"/>
      <c r="EJ15" s="97"/>
      <c r="EK15" s="97"/>
      <c r="EL15" s="97"/>
      <c r="EM15" s="97"/>
      <c r="EN15" s="97"/>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7"/>
      <c r="FO15" s="97"/>
      <c r="FP15" s="97"/>
      <c r="FQ15" s="97"/>
      <c r="FR15" s="97"/>
      <c r="FS15" s="97"/>
      <c r="FT15" s="97"/>
      <c r="FU15" s="97"/>
      <c r="FV15" s="97"/>
      <c r="FW15" s="97"/>
      <c r="FX15" s="97"/>
      <c r="FY15" s="97"/>
      <c r="FZ15" s="97"/>
      <c r="GA15" s="97"/>
      <c r="GB15" s="97"/>
      <c r="GC15" s="97"/>
      <c r="GD15" s="97"/>
      <c r="GE15" s="97"/>
      <c r="GF15" s="97"/>
      <c r="GG15" s="97"/>
      <c r="GH15" s="97"/>
      <c r="GI15" s="97"/>
      <c r="GJ15" s="97"/>
      <c r="GK15" s="97"/>
      <c r="GL15" s="97"/>
      <c r="GM15" s="97"/>
      <c r="GN15" s="97"/>
      <c r="GO15" s="97"/>
      <c r="GP15" s="97"/>
      <c r="GQ15" s="97"/>
      <c r="GR15" s="97"/>
      <c r="GS15" s="97"/>
      <c r="GT15" s="97"/>
      <c r="GU15" s="97"/>
      <c r="GV15" s="97"/>
      <c r="GW15" s="97"/>
      <c r="GX15" s="97"/>
      <c r="GY15" s="97"/>
      <c r="GZ15" s="97"/>
      <c r="HA15" s="97"/>
      <c r="HB15" s="97">
        <v>60990</v>
      </c>
      <c r="HC15" s="97"/>
      <c r="HD15" s="97"/>
      <c r="HE15" s="97"/>
      <c r="HF15" s="97"/>
      <c r="HG15" s="97"/>
      <c r="HH15" s="97"/>
      <c r="HI15" s="97"/>
      <c r="HJ15" s="97"/>
      <c r="HK15" s="97"/>
      <c r="HL15" s="97"/>
      <c r="HM15" s="97"/>
      <c r="HN15" s="97"/>
      <c r="HO15" s="97"/>
      <c r="HP15" s="97"/>
      <c r="HQ15" s="97"/>
      <c r="HR15" s="97"/>
      <c r="HS15" s="97"/>
      <c r="HT15" s="97"/>
      <c r="HU15" s="97"/>
      <c r="HV15" s="97"/>
      <c r="HW15" s="97"/>
      <c r="HX15" s="97"/>
      <c r="HY15" s="97"/>
      <c r="HZ15" s="97"/>
      <c r="IA15" s="97"/>
      <c r="IB15" s="97"/>
      <c r="IC15" s="97"/>
      <c r="ID15" s="97"/>
      <c r="IE15" s="97"/>
      <c r="IF15" s="97"/>
      <c r="IG15" s="97"/>
      <c r="IH15" s="97"/>
      <c r="II15" s="97"/>
      <c r="IJ15" s="97"/>
      <c r="IK15" s="97"/>
      <c r="IL15" s="97"/>
      <c r="IM15" s="97"/>
      <c r="IN15" s="97"/>
      <c r="IO15" s="97"/>
      <c r="IP15" s="97"/>
      <c r="IQ15" s="97"/>
      <c r="IR15" s="97"/>
      <c r="IS15" s="97"/>
      <c r="IT15" s="97"/>
      <c r="IU15" s="97"/>
      <c r="IV15" s="97"/>
      <c r="IW15" s="97"/>
      <c r="IX15" s="97"/>
      <c r="IY15" s="97"/>
      <c r="IZ15" s="97"/>
      <c r="JA15" s="97"/>
      <c r="JB15" s="97"/>
      <c r="JC15" s="97"/>
      <c r="JD15" s="97"/>
      <c r="JE15" s="97"/>
      <c r="JF15" s="97"/>
      <c r="JG15" s="97"/>
      <c r="JH15" s="97"/>
      <c r="JI15" s="97"/>
      <c r="JJ15" s="97"/>
      <c r="JK15" s="97"/>
      <c r="JL15" s="97"/>
      <c r="JM15" s="97"/>
      <c r="JN15" s="97"/>
      <c r="JO15" s="97"/>
      <c r="JP15" s="97"/>
      <c r="JQ15" s="97"/>
      <c r="JR15" s="97"/>
      <c r="JS15" s="97"/>
      <c r="JT15" s="97"/>
      <c r="JU15" s="97">
        <v>438</v>
      </c>
      <c r="JV15" s="97"/>
      <c r="JW15" s="97"/>
      <c r="JX15" s="97"/>
      <c r="JY15" s="97"/>
      <c r="JZ15" s="97"/>
      <c r="KA15" s="97"/>
      <c r="KB15" s="97"/>
      <c r="KC15" s="97"/>
      <c r="KD15" s="97"/>
      <c r="KE15" s="97"/>
      <c r="KF15" s="97"/>
      <c r="KG15" s="97"/>
      <c r="KH15" s="97"/>
      <c r="KI15" s="97"/>
      <c r="KJ15" s="97"/>
      <c r="KK15" s="97"/>
      <c r="KL15" s="97"/>
      <c r="KM15" s="97"/>
      <c r="KN15" s="97"/>
      <c r="KO15" s="97"/>
      <c r="KP15" s="97"/>
      <c r="KQ15" s="97"/>
      <c r="KR15" s="97"/>
      <c r="KS15" s="97"/>
      <c r="KT15" s="97"/>
      <c r="KU15" s="97"/>
      <c r="KV15" s="97"/>
      <c r="KW15" s="97"/>
      <c r="KX15" s="97"/>
      <c r="KY15" s="97"/>
      <c r="KZ15" s="97"/>
      <c r="LA15" s="97"/>
      <c r="LB15" s="97"/>
      <c r="LC15" s="97"/>
      <c r="LD15" s="97"/>
      <c r="LE15" s="97"/>
      <c r="LF15" s="97"/>
      <c r="LG15" s="97"/>
      <c r="LH15" s="97"/>
      <c r="LI15" s="97"/>
      <c r="LJ15" s="97"/>
      <c r="LK15" s="97"/>
      <c r="LL15" s="97"/>
      <c r="LM15" s="97"/>
      <c r="LN15" s="97"/>
      <c r="LO15" s="97"/>
      <c r="LP15" s="97"/>
      <c r="LQ15" s="97"/>
      <c r="LR15" s="97"/>
      <c r="LS15" s="97"/>
      <c r="LT15" s="97"/>
      <c r="LU15" s="97"/>
      <c r="LV15" s="97"/>
      <c r="LW15" s="97"/>
      <c r="LX15" s="97"/>
      <c r="LY15" s="97"/>
      <c r="LZ15" s="97"/>
      <c r="MA15" s="97"/>
      <c r="MB15" s="97"/>
      <c r="MC15" s="97"/>
      <c r="MD15" s="97">
        <v>274</v>
      </c>
      <c r="ME15" s="97"/>
      <c r="MF15" s="97"/>
      <c r="MG15" s="97"/>
      <c r="MH15" s="97"/>
      <c r="MI15" s="97"/>
      <c r="MJ15" s="97">
        <v>14</v>
      </c>
      <c r="MK15" s="97"/>
      <c r="ML15" s="97"/>
      <c r="MM15" s="97"/>
      <c r="MN15" s="97"/>
      <c r="MO15" s="97"/>
      <c r="MP15" s="97"/>
      <c r="MQ15" s="97"/>
      <c r="MR15" s="97"/>
      <c r="MS15" s="97"/>
      <c r="MT15" s="97"/>
      <c r="MU15" s="97"/>
      <c r="MV15" s="97"/>
      <c r="MW15" s="97"/>
      <c r="MX15" s="97"/>
      <c r="MY15" s="97"/>
      <c r="MZ15" s="97"/>
      <c r="NA15" s="97"/>
      <c r="NB15" s="97"/>
      <c r="NC15" s="97"/>
      <c r="ND15" s="97"/>
      <c r="NE15" s="97"/>
      <c r="NF15" s="97"/>
      <c r="NG15" s="97"/>
      <c r="NH15" s="97"/>
      <c r="NI15" s="97"/>
      <c r="NJ15" s="97"/>
      <c r="NK15" s="97"/>
      <c r="NL15" s="97"/>
      <c r="NM15" s="97"/>
      <c r="NN15" s="97"/>
      <c r="NO15" s="97"/>
      <c r="NP15" s="97"/>
      <c r="NQ15" s="97"/>
      <c r="NR15" s="97"/>
      <c r="NS15" s="97"/>
      <c r="NT15" s="97"/>
      <c r="NU15" s="97"/>
      <c r="NV15" s="97"/>
      <c r="NW15" s="97"/>
      <c r="NX15" s="97"/>
      <c r="NY15" s="97"/>
      <c r="NZ15" s="97"/>
      <c r="OA15" s="97"/>
      <c r="OB15" s="97"/>
      <c r="OC15" s="97"/>
      <c r="OD15" s="97"/>
      <c r="OE15" s="97"/>
      <c r="OF15" s="97"/>
      <c r="OG15" s="97"/>
      <c r="OH15" s="97"/>
      <c r="OI15" s="97"/>
      <c r="OJ15" s="97"/>
      <c r="OK15" s="97"/>
      <c r="OL15" s="97"/>
      <c r="OM15" s="97"/>
      <c r="ON15" s="97"/>
      <c r="OO15" s="97"/>
      <c r="OP15" s="97"/>
      <c r="OQ15" s="97"/>
      <c r="OR15" s="98"/>
      <c r="OS15" s="99">
        <v>90318</v>
      </c>
      <c r="OT15" s="96">
        <v>77</v>
      </c>
      <c r="OU15" s="97"/>
      <c r="OV15" s="97"/>
      <c r="OW15" s="97"/>
      <c r="OX15" s="97"/>
      <c r="OY15" s="97">
        <v>243</v>
      </c>
      <c r="OZ15" s="97">
        <v>363</v>
      </c>
      <c r="PA15" s="97"/>
      <c r="PB15" s="97"/>
      <c r="PC15" s="97"/>
      <c r="PD15" s="97"/>
      <c r="PE15" s="97"/>
      <c r="PF15" s="97"/>
      <c r="PG15" s="97"/>
      <c r="PH15" s="97"/>
      <c r="PI15" s="97"/>
      <c r="PJ15" s="97"/>
      <c r="PK15" s="97"/>
      <c r="PL15" s="98"/>
      <c r="PM15" s="99">
        <v>91000</v>
      </c>
    </row>
    <row r="16" spans="1:431" ht="12.75" customHeight="1" x14ac:dyDescent="0.2">
      <c r="A16" s="93">
        <v>112300</v>
      </c>
      <c r="B16" s="94" t="s">
        <v>1713</v>
      </c>
      <c r="C16" s="95" t="s">
        <v>1174</v>
      </c>
      <c r="D16" s="96">
        <v>10</v>
      </c>
      <c r="E16" s="97"/>
      <c r="F16" s="97"/>
      <c r="G16" s="97"/>
      <c r="H16" s="97"/>
      <c r="I16" s="97">
        <v>1</v>
      </c>
      <c r="J16" s="97"/>
      <c r="K16" s="97"/>
      <c r="L16" s="97">
        <v>4324</v>
      </c>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c r="DA16" s="97"/>
      <c r="DB16" s="97"/>
      <c r="DC16" s="97"/>
      <c r="DD16" s="97"/>
      <c r="DE16" s="97"/>
      <c r="DF16" s="97"/>
      <c r="DG16" s="97"/>
      <c r="DH16" s="97"/>
      <c r="DI16" s="97"/>
      <c r="DJ16" s="97"/>
      <c r="DK16" s="97"/>
      <c r="DL16" s="97"/>
      <c r="DM16" s="97"/>
      <c r="DN16" s="97"/>
      <c r="DO16" s="97"/>
      <c r="DP16" s="97"/>
      <c r="DQ16" s="97"/>
      <c r="DR16" s="97"/>
      <c r="DS16" s="97"/>
      <c r="DT16" s="97"/>
      <c r="DU16" s="97"/>
      <c r="DV16" s="97"/>
      <c r="DW16" s="97"/>
      <c r="DX16" s="97"/>
      <c r="DY16" s="97"/>
      <c r="DZ16" s="97"/>
      <c r="EA16" s="97"/>
      <c r="EB16" s="97"/>
      <c r="EC16" s="97"/>
      <c r="ED16" s="97"/>
      <c r="EE16" s="97"/>
      <c r="EF16" s="97"/>
      <c r="EG16" s="97"/>
      <c r="EH16" s="97"/>
      <c r="EI16" s="97"/>
      <c r="EJ16" s="97"/>
      <c r="EK16" s="97"/>
      <c r="EL16" s="97"/>
      <c r="EM16" s="97"/>
      <c r="EN16" s="97"/>
      <c r="EO16" s="97"/>
      <c r="EP16" s="97"/>
      <c r="EQ16" s="97"/>
      <c r="ER16" s="97"/>
      <c r="ES16" s="97"/>
      <c r="ET16" s="97"/>
      <c r="EU16" s="97"/>
      <c r="EV16" s="97"/>
      <c r="EW16" s="97"/>
      <c r="EX16" s="97"/>
      <c r="EY16" s="97"/>
      <c r="EZ16" s="97"/>
      <c r="FA16" s="97"/>
      <c r="FB16" s="97"/>
      <c r="FC16" s="97"/>
      <c r="FD16" s="97"/>
      <c r="FE16" s="97"/>
      <c r="FF16" s="97"/>
      <c r="FG16" s="97"/>
      <c r="FH16" s="97"/>
      <c r="FI16" s="97"/>
      <c r="FJ16" s="97"/>
      <c r="FK16" s="97"/>
      <c r="FL16" s="97"/>
      <c r="FM16" s="97"/>
      <c r="FN16" s="97"/>
      <c r="FO16" s="97"/>
      <c r="FP16" s="97"/>
      <c r="FQ16" s="97"/>
      <c r="FR16" s="97"/>
      <c r="FS16" s="97"/>
      <c r="FT16" s="97"/>
      <c r="FU16" s="97"/>
      <c r="FV16" s="97"/>
      <c r="FW16" s="97"/>
      <c r="FX16" s="97"/>
      <c r="FY16" s="97"/>
      <c r="FZ16" s="97"/>
      <c r="GA16" s="97"/>
      <c r="GB16" s="97"/>
      <c r="GC16" s="97"/>
      <c r="GD16" s="97"/>
      <c r="GE16" s="97"/>
      <c r="GF16" s="97"/>
      <c r="GG16" s="97"/>
      <c r="GH16" s="97"/>
      <c r="GI16" s="97"/>
      <c r="GJ16" s="97"/>
      <c r="GK16" s="97"/>
      <c r="GL16" s="97"/>
      <c r="GM16" s="97"/>
      <c r="GN16" s="97"/>
      <c r="GO16" s="97"/>
      <c r="GP16" s="97"/>
      <c r="GQ16" s="97"/>
      <c r="GR16" s="97"/>
      <c r="GS16" s="97"/>
      <c r="GT16" s="97">
        <v>130</v>
      </c>
      <c r="GU16" s="97">
        <v>191</v>
      </c>
      <c r="GV16" s="97">
        <v>53</v>
      </c>
      <c r="GW16" s="97"/>
      <c r="GX16" s="97"/>
      <c r="GY16" s="97"/>
      <c r="GZ16" s="97">
        <v>151</v>
      </c>
      <c r="HA16" s="97">
        <v>28742</v>
      </c>
      <c r="HB16" s="97"/>
      <c r="HC16" s="97"/>
      <c r="HD16" s="97">
        <v>376</v>
      </c>
      <c r="HE16" s="97">
        <v>457</v>
      </c>
      <c r="HF16" s="97"/>
      <c r="HG16" s="97"/>
      <c r="HH16" s="97"/>
      <c r="HI16" s="97">
        <v>372</v>
      </c>
      <c r="HJ16" s="97">
        <v>473</v>
      </c>
      <c r="HK16" s="97"/>
      <c r="HL16" s="97"/>
      <c r="HM16" s="97"/>
      <c r="HN16" s="97"/>
      <c r="HO16" s="97"/>
      <c r="HP16" s="97"/>
      <c r="HQ16" s="97"/>
      <c r="HR16" s="97"/>
      <c r="HS16" s="97"/>
      <c r="HT16" s="97"/>
      <c r="HU16" s="97"/>
      <c r="HV16" s="97"/>
      <c r="HW16" s="97"/>
      <c r="HX16" s="97"/>
      <c r="HY16" s="97"/>
      <c r="HZ16" s="97"/>
      <c r="IA16" s="97"/>
      <c r="IB16" s="97"/>
      <c r="IC16" s="97"/>
      <c r="ID16" s="97"/>
      <c r="IE16" s="97"/>
      <c r="IF16" s="97"/>
      <c r="IG16" s="97"/>
      <c r="IH16" s="97"/>
      <c r="II16" s="97"/>
      <c r="IJ16" s="97"/>
      <c r="IK16" s="97"/>
      <c r="IL16" s="97"/>
      <c r="IM16" s="97"/>
      <c r="IN16" s="97"/>
      <c r="IO16" s="97"/>
      <c r="IP16" s="97"/>
      <c r="IQ16" s="97"/>
      <c r="IR16" s="97"/>
      <c r="IS16" s="97"/>
      <c r="IT16" s="97"/>
      <c r="IU16" s="97"/>
      <c r="IV16" s="97"/>
      <c r="IW16" s="97"/>
      <c r="IX16" s="97"/>
      <c r="IY16" s="97"/>
      <c r="IZ16" s="97"/>
      <c r="JA16" s="97"/>
      <c r="JB16" s="97"/>
      <c r="JC16" s="97"/>
      <c r="JD16" s="97"/>
      <c r="JE16" s="97"/>
      <c r="JF16" s="97"/>
      <c r="JG16" s="97"/>
      <c r="JH16" s="97"/>
      <c r="JI16" s="97"/>
      <c r="JJ16" s="97"/>
      <c r="JK16" s="97"/>
      <c r="JL16" s="97"/>
      <c r="JM16" s="97"/>
      <c r="JN16" s="97"/>
      <c r="JO16" s="97"/>
      <c r="JP16" s="97"/>
      <c r="JQ16" s="97"/>
      <c r="JR16" s="97"/>
      <c r="JS16" s="97"/>
      <c r="JT16" s="97"/>
      <c r="JU16" s="97">
        <v>20</v>
      </c>
      <c r="JV16" s="97"/>
      <c r="JW16" s="97"/>
      <c r="JX16" s="97"/>
      <c r="JY16" s="97"/>
      <c r="JZ16" s="97"/>
      <c r="KA16" s="97">
        <v>131</v>
      </c>
      <c r="KB16" s="97">
        <v>36</v>
      </c>
      <c r="KC16" s="97"/>
      <c r="KD16" s="97"/>
      <c r="KE16" s="97"/>
      <c r="KF16" s="97"/>
      <c r="KG16" s="97"/>
      <c r="KH16" s="97"/>
      <c r="KI16" s="97"/>
      <c r="KJ16" s="97"/>
      <c r="KK16" s="97"/>
      <c r="KL16" s="97"/>
      <c r="KM16" s="97"/>
      <c r="KN16" s="97"/>
      <c r="KO16" s="97"/>
      <c r="KP16" s="97"/>
      <c r="KQ16" s="97"/>
      <c r="KR16" s="97"/>
      <c r="KS16" s="97"/>
      <c r="KT16" s="97"/>
      <c r="KU16" s="97"/>
      <c r="KV16" s="97"/>
      <c r="KW16" s="97"/>
      <c r="KX16" s="97"/>
      <c r="KY16" s="97"/>
      <c r="KZ16" s="97"/>
      <c r="LA16" s="97"/>
      <c r="LB16" s="97"/>
      <c r="LC16" s="97"/>
      <c r="LD16" s="97"/>
      <c r="LE16" s="97"/>
      <c r="LF16" s="97"/>
      <c r="LG16" s="97"/>
      <c r="LH16" s="97"/>
      <c r="LI16" s="97"/>
      <c r="LJ16" s="97"/>
      <c r="LK16" s="97"/>
      <c r="LL16" s="97"/>
      <c r="LM16" s="97"/>
      <c r="LN16" s="97"/>
      <c r="LO16" s="97"/>
      <c r="LP16" s="97"/>
      <c r="LQ16" s="97"/>
      <c r="LR16" s="97"/>
      <c r="LS16" s="97"/>
      <c r="LT16" s="97"/>
      <c r="LU16" s="97"/>
      <c r="LV16" s="97"/>
      <c r="LW16" s="97"/>
      <c r="LX16" s="97"/>
      <c r="LY16" s="97"/>
      <c r="LZ16" s="97"/>
      <c r="MA16" s="97"/>
      <c r="MB16" s="97"/>
      <c r="MC16" s="97"/>
      <c r="MD16" s="97">
        <v>8</v>
      </c>
      <c r="ME16" s="97"/>
      <c r="MF16" s="97"/>
      <c r="MG16" s="97"/>
      <c r="MH16" s="97"/>
      <c r="MI16" s="97"/>
      <c r="MJ16" s="97"/>
      <c r="MK16" s="97"/>
      <c r="ML16" s="97"/>
      <c r="MM16" s="97"/>
      <c r="MN16" s="97"/>
      <c r="MO16" s="97"/>
      <c r="MP16" s="97"/>
      <c r="MQ16" s="97"/>
      <c r="MR16" s="97"/>
      <c r="MS16" s="97"/>
      <c r="MT16" s="97">
        <v>1</v>
      </c>
      <c r="MU16" s="97">
        <v>45</v>
      </c>
      <c r="MV16" s="97"/>
      <c r="MW16" s="97"/>
      <c r="MX16" s="97"/>
      <c r="MY16" s="97"/>
      <c r="MZ16" s="97"/>
      <c r="NA16" s="97"/>
      <c r="NB16" s="97"/>
      <c r="NC16" s="97"/>
      <c r="ND16" s="97">
        <v>0</v>
      </c>
      <c r="NE16" s="97">
        <v>0</v>
      </c>
      <c r="NF16" s="97"/>
      <c r="NG16" s="97"/>
      <c r="NH16" s="97"/>
      <c r="NI16" s="97"/>
      <c r="NJ16" s="97"/>
      <c r="NK16" s="97"/>
      <c r="NL16" s="97"/>
      <c r="NM16" s="97"/>
      <c r="NN16" s="97"/>
      <c r="NO16" s="97"/>
      <c r="NP16" s="97"/>
      <c r="NQ16" s="97"/>
      <c r="NR16" s="97">
        <v>19</v>
      </c>
      <c r="NS16" s="97">
        <v>19</v>
      </c>
      <c r="NT16" s="97">
        <v>39</v>
      </c>
      <c r="NU16" s="97">
        <v>0</v>
      </c>
      <c r="NV16" s="97"/>
      <c r="NW16" s="97"/>
      <c r="NX16" s="97"/>
      <c r="NY16" s="97"/>
      <c r="NZ16" s="97"/>
      <c r="OA16" s="97"/>
      <c r="OB16" s="97"/>
      <c r="OC16" s="97"/>
      <c r="OD16" s="97"/>
      <c r="OE16" s="97"/>
      <c r="OF16" s="97">
        <v>1</v>
      </c>
      <c r="OG16" s="97"/>
      <c r="OH16" s="97"/>
      <c r="OI16" s="97"/>
      <c r="OJ16" s="97"/>
      <c r="OK16" s="97"/>
      <c r="OL16" s="97"/>
      <c r="OM16" s="97">
        <v>20</v>
      </c>
      <c r="ON16" s="97">
        <v>116</v>
      </c>
      <c r="OO16" s="97">
        <v>232</v>
      </c>
      <c r="OP16" s="97"/>
      <c r="OQ16" s="97"/>
      <c r="OR16" s="98"/>
      <c r="OS16" s="99">
        <v>35968</v>
      </c>
      <c r="OT16" s="96">
        <v>7615</v>
      </c>
      <c r="OU16" s="97"/>
      <c r="OV16" s="97"/>
      <c r="OW16" s="97"/>
      <c r="OX16" s="97"/>
      <c r="OY16" s="97">
        <v>-215</v>
      </c>
      <c r="OZ16" s="97">
        <v>692</v>
      </c>
      <c r="PA16" s="97"/>
      <c r="PB16" s="97"/>
      <c r="PC16" s="97"/>
      <c r="PD16" s="97"/>
      <c r="PE16" s="97"/>
      <c r="PF16" s="97"/>
      <c r="PG16" s="97"/>
      <c r="PH16" s="97"/>
      <c r="PI16" s="97"/>
      <c r="PJ16" s="97"/>
      <c r="PK16" s="97"/>
      <c r="PL16" s="98"/>
      <c r="PM16" s="99">
        <v>44060</v>
      </c>
    </row>
    <row r="17" spans="1:429" ht="12.75" customHeight="1" x14ac:dyDescent="0.2">
      <c r="A17" s="93" t="s">
        <v>1598</v>
      </c>
      <c r="B17" s="94" t="s">
        <v>1713</v>
      </c>
      <c r="C17" s="95" t="s">
        <v>1175</v>
      </c>
      <c r="D17" s="96">
        <v>24</v>
      </c>
      <c r="E17" s="97">
        <v>134</v>
      </c>
      <c r="F17" s="97">
        <v>2</v>
      </c>
      <c r="G17" s="97">
        <v>11</v>
      </c>
      <c r="H17" s="97">
        <v>6</v>
      </c>
      <c r="I17" s="97">
        <v>22</v>
      </c>
      <c r="J17" s="97">
        <v>144</v>
      </c>
      <c r="K17" s="97">
        <v>574</v>
      </c>
      <c r="L17" s="97"/>
      <c r="M17" s="97">
        <v>5803</v>
      </c>
      <c r="N17" s="97">
        <v>8</v>
      </c>
      <c r="O17" s="97"/>
      <c r="P17" s="97">
        <v>420</v>
      </c>
      <c r="Q17" s="97"/>
      <c r="R17" s="97"/>
      <c r="S17" s="97"/>
      <c r="T17" s="97"/>
      <c r="U17" s="97"/>
      <c r="V17" s="97"/>
      <c r="W17" s="97"/>
      <c r="X17" s="97"/>
      <c r="Y17" s="97"/>
      <c r="Z17" s="97"/>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7"/>
      <c r="CO17" s="97"/>
      <c r="CP17" s="97"/>
      <c r="CQ17" s="97"/>
      <c r="CR17" s="97"/>
      <c r="CS17" s="97"/>
      <c r="CT17" s="97"/>
      <c r="CU17" s="97"/>
      <c r="CV17" s="97"/>
      <c r="CW17" s="97"/>
      <c r="CX17" s="97"/>
      <c r="CY17" s="97"/>
      <c r="CZ17" s="97"/>
      <c r="DA17" s="97"/>
      <c r="DB17" s="97"/>
      <c r="DC17" s="97"/>
      <c r="DD17" s="97"/>
      <c r="DE17" s="97"/>
      <c r="DF17" s="97"/>
      <c r="DG17" s="97"/>
      <c r="DH17" s="97"/>
      <c r="DI17" s="97"/>
      <c r="DJ17" s="97"/>
      <c r="DK17" s="97"/>
      <c r="DL17" s="97"/>
      <c r="DM17" s="97"/>
      <c r="DN17" s="97"/>
      <c r="DO17" s="97"/>
      <c r="DP17" s="97"/>
      <c r="DQ17" s="97"/>
      <c r="DR17" s="97"/>
      <c r="DS17" s="97"/>
      <c r="DT17" s="97"/>
      <c r="DU17" s="97"/>
      <c r="DV17" s="97"/>
      <c r="DW17" s="97"/>
      <c r="DX17" s="97"/>
      <c r="DY17" s="97"/>
      <c r="DZ17" s="97"/>
      <c r="EA17" s="97"/>
      <c r="EB17" s="97"/>
      <c r="EC17" s="97"/>
      <c r="ED17" s="97"/>
      <c r="EE17" s="97"/>
      <c r="EF17" s="97"/>
      <c r="EG17" s="97"/>
      <c r="EH17" s="97"/>
      <c r="EI17" s="97"/>
      <c r="EJ17" s="97"/>
      <c r="EK17" s="97"/>
      <c r="EL17" s="97"/>
      <c r="EM17" s="97"/>
      <c r="EN17" s="97"/>
      <c r="EO17" s="97"/>
      <c r="EP17" s="97"/>
      <c r="EQ17" s="97"/>
      <c r="ER17" s="97"/>
      <c r="ES17" s="97"/>
      <c r="ET17" s="97"/>
      <c r="EU17" s="97"/>
      <c r="EV17" s="97"/>
      <c r="EW17" s="97"/>
      <c r="EX17" s="97"/>
      <c r="EY17" s="97"/>
      <c r="EZ17" s="97"/>
      <c r="FA17" s="97"/>
      <c r="FB17" s="97"/>
      <c r="FC17" s="97"/>
      <c r="FD17" s="97"/>
      <c r="FE17" s="97"/>
      <c r="FF17" s="97"/>
      <c r="FG17" s="97"/>
      <c r="FH17" s="97"/>
      <c r="FI17" s="97"/>
      <c r="FJ17" s="97"/>
      <c r="FK17" s="97"/>
      <c r="FL17" s="97"/>
      <c r="FM17" s="97"/>
      <c r="FN17" s="97"/>
      <c r="FO17" s="97"/>
      <c r="FP17" s="97"/>
      <c r="FQ17" s="97"/>
      <c r="FR17" s="97"/>
      <c r="FS17" s="97"/>
      <c r="FT17" s="97"/>
      <c r="FU17" s="97"/>
      <c r="FV17" s="97"/>
      <c r="FW17" s="97"/>
      <c r="FX17" s="97"/>
      <c r="FY17" s="97"/>
      <c r="FZ17" s="97"/>
      <c r="GA17" s="97"/>
      <c r="GB17" s="97"/>
      <c r="GC17" s="97"/>
      <c r="GD17" s="97"/>
      <c r="GE17" s="97"/>
      <c r="GF17" s="97"/>
      <c r="GG17" s="97"/>
      <c r="GH17" s="97"/>
      <c r="GI17" s="97"/>
      <c r="GJ17" s="97"/>
      <c r="GK17" s="97"/>
      <c r="GL17" s="97">
        <v>8</v>
      </c>
      <c r="GM17" s="97"/>
      <c r="GN17" s="97"/>
      <c r="GO17" s="97"/>
      <c r="GP17" s="97"/>
      <c r="GQ17" s="97"/>
      <c r="GR17" s="97"/>
      <c r="GS17" s="97"/>
      <c r="GT17" s="97"/>
      <c r="GU17" s="97"/>
      <c r="GV17" s="97"/>
      <c r="GW17" s="97"/>
      <c r="GX17" s="97"/>
      <c r="GY17" s="97"/>
      <c r="GZ17" s="97"/>
      <c r="HA17" s="97">
        <v>210</v>
      </c>
      <c r="HB17" s="97">
        <v>25667</v>
      </c>
      <c r="HC17" s="97">
        <v>955</v>
      </c>
      <c r="HD17" s="97"/>
      <c r="HE17" s="97"/>
      <c r="HF17" s="97">
        <v>21</v>
      </c>
      <c r="HG17" s="97"/>
      <c r="HH17" s="97">
        <v>2</v>
      </c>
      <c r="HI17" s="97">
        <v>52</v>
      </c>
      <c r="HJ17" s="97">
        <v>904</v>
      </c>
      <c r="HK17" s="97"/>
      <c r="HL17" s="97"/>
      <c r="HM17" s="97"/>
      <c r="HN17" s="97"/>
      <c r="HO17" s="97"/>
      <c r="HP17" s="97">
        <v>185</v>
      </c>
      <c r="HQ17" s="97">
        <v>309</v>
      </c>
      <c r="HR17" s="97"/>
      <c r="HS17" s="97"/>
      <c r="HT17" s="97"/>
      <c r="HU17" s="97">
        <v>81</v>
      </c>
      <c r="HV17" s="97"/>
      <c r="HW17" s="97"/>
      <c r="HX17" s="97"/>
      <c r="HY17" s="97"/>
      <c r="HZ17" s="97"/>
      <c r="IA17" s="97"/>
      <c r="IB17" s="97"/>
      <c r="IC17" s="97"/>
      <c r="ID17" s="97"/>
      <c r="IE17" s="97"/>
      <c r="IF17" s="97"/>
      <c r="IG17" s="97"/>
      <c r="IH17" s="97"/>
      <c r="II17" s="97"/>
      <c r="IJ17" s="97"/>
      <c r="IK17" s="97"/>
      <c r="IL17" s="97"/>
      <c r="IM17" s="97"/>
      <c r="IN17" s="97"/>
      <c r="IO17" s="97"/>
      <c r="IP17" s="97"/>
      <c r="IQ17" s="97"/>
      <c r="IR17" s="97"/>
      <c r="IS17" s="97"/>
      <c r="IT17" s="97"/>
      <c r="IU17" s="97"/>
      <c r="IV17" s="97"/>
      <c r="IW17" s="97"/>
      <c r="IX17" s="97"/>
      <c r="IY17" s="97"/>
      <c r="IZ17" s="97"/>
      <c r="JA17" s="97"/>
      <c r="JB17" s="97"/>
      <c r="JC17" s="97"/>
      <c r="JD17" s="97"/>
      <c r="JE17" s="97"/>
      <c r="JF17" s="97"/>
      <c r="JG17" s="97"/>
      <c r="JH17" s="97"/>
      <c r="JI17" s="97"/>
      <c r="JJ17" s="97"/>
      <c r="JK17" s="97"/>
      <c r="JL17" s="97"/>
      <c r="JM17" s="97"/>
      <c r="JN17" s="97"/>
      <c r="JO17" s="97"/>
      <c r="JP17" s="97"/>
      <c r="JQ17" s="97"/>
      <c r="JR17" s="97"/>
      <c r="JS17" s="97"/>
      <c r="JT17" s="97"/>
      <c r="JU17" s="97">
        <v>176</v>
      </c>
      <c r="JV17" s="97"/>
      <c r="JW17" s="97"/>
      <c r="JX17" s="97"/>
      <c r="JY17" s="97"/>
      <c r="JZ17" s="97"/>
      <c r="KA17" s="97"/>
      <c r="KB17" s="97">
        <v>1</v>
      </c>
      <c r="KC17" s="97"/>
      <c r="KD17" s="97"/>
      <c r="KE17" s="97"/>
      <c r="KF17" s="97"/>
      <c r="KG17" s="97"/>
      <c r="KH17" s="97"/>
      <c r="KI17" s="97"/>
      <c r="KJ17" s="97"/>
      <c r="KK17" s="97"/>
      <c r="KL17" s="97"/>
      <c r="KM17" s="97"/>
      <c r="KN17" s="97"/>
      <c r="KO17" s="97">
        <v>40</v>
      </c>
      <c r="KP17" s="97"/>
      <c r="KQ17" s="97"/>
      <c r="KR17" s="97"/>
      <c r="KS17" s="97"/>
      <c r="KT17" s="97"/>
      <c r="KU17" s="97"/>
      <c r="KV17" s="97"/>
      <c r="KW17" s="97"/>
      <c r="KX17" s="97"/>
      <c r="KY17" s="97"/>
      <c r="KZ17" s="97"/>
      <c r="LA17" s="97"/>
      <c r="LB17" s="97"/>
      <c r="LC17" s="97"/>
      <c r="LD17" s="97"/>
      <c r="LE17" s="97"/>
      <c r="LF17" s="97"/>
      <c r="LG17" s="97"/>
      <c r="LH17" s="97"/>
      <c r="LI17" s="97"/>
      <c r="LJ17" s="97"/>
      <c r="LK17" s="97"/>
      <c r="LL17" s="97"/>
      <c r="LM17" s="97"/>
      <c r="LN17" s="97"/>
      <c r="LO17" s="97"/>
      <c r="LP17" s="97"/>
      <c r="LQ17" s="97"/>
      <c r="LR17" s="97"/>
      <c r="LS17" s="97"/>
      <c r="LT17" s="97"/>
      <c r="LU17" s="97"/>
      <c r="LV17" s="97"/>
      <c r="LW17" s="97"/>
      <c r="LX17" s="97"/>
      <c r="LY17" s="97"/>
      <c r="LZ17" s="97"/>
      <c r="MA17" s="97"/>
      <c r="MB17" s="97"/>
      <c r="MC17" s="97"/>
      <c r="MD17" s="97">
        <v>953</v>
      </c>
      <c r="ME17" s="97"/>
      <c r="MF17" s="97"/>
      <c r="MG17" s="97"/>
      <c r="MH17" s="97"/>
      <c r="MI17" s="97"/>
      <c r="MJ17" s="97">
        <v>48</v>
      </c>
      <c r="MK17" s="97"/>
      <c r="ML17" s="97"/>
      <c r="MM17" s="97"/>
      <c r="MN17" s="97"/>
      <c r="MO17" s="97"/>
      <c r="MP17" s="97"/>
      <c r="MQ17" s="97">
        <v>9</v>
      </c>
      <c r="MR17" s="97"/>
      <c r="MS17" s="97"/>
      <c r="MT17" s="97">
        <v>0</v>
      </c>
      <c r="MU17" s="97">
        <v>2</v>
      </c>
      <c r="MV17" s="97"/>
      <c r="MW17" s="97"/>
      <c r="MX17" s="97"/>
      <c r="MY17" s="97"/>
      <c r="MZ17" s="97"/>
      <c r="NA17" s="97"/>
      <c r="NB17" s="97"/>
      <c r="NC17" s="97"/>
      <c r="ND17" s="97">
        <v>0</v>
      </c>
      <c r="NE17" s="97"/>
      <c r="NF17" s="97"/>
      <c r="NG17" s="97"/>
      <c r="NH17" s="97"/>
      <c r="NI17" s="97"/>
      <c r="NJ17" s="97"/>
      <c r="NK17" s="97"/>
      <c r="NL17" s="97"/>
      <c r="NM17" s="97"/>
      <c r="NN17" s="97"/>
      <c r="NO17" s="97">
        <v>35</v>
      </c>
      <c r="NP17" s="97">
        <v>41</v>
      </c>
      <c r="NQ17" s="97">
        <v>254</v>
      </c>
      <c r="NR17" s="97">
        <v>3</v>
      </c>
      <c r="NS17" s="97">
        <v>331</v>
      </c>
      <c r="NT17" s="97">
        <v>602</v>
      </c>
      <c r="NU17" s="97">
        <v>104</v>
      </c>
      <c r="NV17" s="97"/>
      <c r="NW17" s="97"/>
      <c r="NX17" s="97"/>
      <c r="NY17" s="97"/>
      <c r="NZ17" s="97"/>
      <c r="OA17" s="97"/>
      <c r="OB17" s="97"/>
      <c r="OC17" s="97"/>
      <c r="OD17" s="97"/>
      <c r="OE17" s="97"/>
      <c r="OF17" s="97"/>
      <c r="OG17" s="97"/>
      <c r="OH17" s="97">
        <v>8</v>
      </c>
      <c r="OI17" s="97"/>
      <c r="OJ17" s="97"/>
      <c r="OK17" s="97"/>
      <c r="OL17" s="97"/>
      <c r="OM17" s="97"/>
      <c r="ON17" s="97"/>
      <c r="OO17" s="97">
        <v>82</v>
      </c>
      <c r="OP17" s="97"/>
      <c r="OQ17" s="97"/>
      <c r="OR17" s="98"/>
      <c r="OS17" s="99">
        <v>38229</v>
      </c>
      <c r="OT17" s="96">
        <v>13510</v>
      </c>
      <c r="OU17" s="97"/>
      <c r="OV17" s="97"/>
      <c r="OW17" s="97"/>
      <c r="OX17" s="97"/>
      <c r="OY17" s="97">
        <v>201</v>
      </c>
      <c r="OZ17" s="97">
        <v>1527</v>
      </c>
      <c r="PA17" s="97"/>
      <c r="PB17" s="97"/>
      <c r="PC17" s="97"/>
      <c r="PD17" s="97"/>
      <c r="PE17" s="97"/>
      <c r="PF17" s="97"/>
      <c r="PG17" s="97"/>
      <c r="PH17" s="97"/>
      <c r="PI17" s="97"/>
      <c r="PJ17" s="97"/>
      <c r="PK17" s="97"/>
      <c r="PL17" s="98"/>
      <c r="PM17" s="99">
        <v>53467</v>
      </c>
    </row>
    <row r="18" spans="1:429" ht="12.75" customHeight="1" x14ac:dyDescent="0.2">
      <c r="A18" s="93">
        <v>113000</v>
      </c>
      <c r="B18" s="94" t="s">
        <v>1713</v>
      </c>
      <c r="C18" s="95" t="s">
        <v>1176</v>
      </c>
      <c r="D18" s="96"/>
      <c r="E18" s="97"/>
      <c r="F18" s="97"/>
      <c r="G18" s="97"/>
      <c r="H18" s="97"/>
      <c r="I18" s="97"/>
      <c r="J18" s="97"/>
      <c r="K18" s="97"/>
      <c r="L18" s="97"/>
      <c r="M18" s="97"/>
      <c r="N18" s="97">
        <v>3411</v>
      </c>
      <c r="O18" s="97"/>
      <c r="P18" s="97">
        <v>7</v>
      </c>
      <c r="Q18" s="97"/>
      <c r="R18" s="97">
        <v>97</v>
      </c>
      <c r="S18" s="97"/>
      <c r="T18" s="97"/>
      <c r="U18" s="97"/>
      <c r="V18" s="97"/>
      <c r="W18" s="97"/>
      <c r="X18" s="97"/>
      <c r="Y18" s="97"/>
      <c r="Z18" s="97"/>
      <c r="AA18" s="97"/>
      <c r="AB18" s="97"/>
      <c r="AC18" s="97"/>
      <c r="AD18" s="97"/>
      <c r="AE18" s="97"/>
      <c r="AF18" s="97"/>
      <c r="AG18" s="97"/>
      <c r="AH18" s="97"/>
      <c r="AI18" s="97"/>
      <c r="AJ18" s="97"/>
      <c r="AK18" s="97"/>
      <c r="AL18" s="97"/>
      <c r="AM18" s="97"/>
      <c r="AN18" s="97">
        <v>8638</v>
      </c>
      <c r="AO18" s="97">
        <v>2661</v>
      </c>
      <c r="AP18" s="97">
        <v>894</v>
      </c>
      <c r="AQ18" s="97">
        <v>269</v>
      </c>
      <c r="AR18" s="97"/>
      <c r="AS18" s="97"/>
      <c r="AT18" s="97"/>
      <c r="AU18" s="97"/>
      <c r="AV18" s="97"/>
      <c r="AW18" s="97"/>
      <c r="AX18" s="97"/>
      <c r="AY18" s="97"/>
      <c r="AZ18" s="97"/>
      <c r="BA18" s="97"/>
      <c r="BB18" s="97"/>
      <c r="BC18" s="97">
        <v>4</v>
      </c>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7"/>
      <c r="CF18" s="97"/>
      <c r="CG18" s="97"/>
      <c r="CH18" s="97"/>
      <c r="CI18" s="97"/>
      <c r="CJ18" s="97"/>
      <c r="CK18" s="97"/>
      <c r="CL18" s="97"/>
      <c r="CM18" s="97"/>
      <c r="CN18" s="97"/>
      <c r="CO18" s="97"/>
      <c r="CP18" s="97"/>
      <c r="CQ18" s="97"/>
      <c r="CR18" s="97"/>
      <c r="CS18" s="97"/>
      <c r="CT18" s="97"/>
      <c r="CU18" s="97"/>
      <c r="CV18" s="97"/>
      <c r="CW18" s="97"/>
      <c r="CX18" s="97"/>
      <c r="CY18" s="97"/>
      <c r="CZ18" s="97"/>
      <c r="DA18" s="97"/>
      <c r="DB18" s="97"/>
      <c r="DC18" s="97"/>
      <c r="DD18" s="97"/>
      <c r="DE18" s="97"/>
      <c r="DF18" s="97"/>
      <c r="DG18" s="97"/>
      <c r="DH18" s="97"/>
      <c r="DI18" s="97"/>
      <c r="DJ18" s="97"/>
      <c r="DK18" s="97"/>
      <c r="DL18" s="97"/>
      <c r="DM18" s="97"/>
      <c r="DN18" s="97"/>
      <c r="DO18" s="97"/>
      <c r="DP18" s="97"/>
      <c r="DQ18" s="97"/>
      <c r="DR18" s="97"/>
      <c r="DS18" s="97"/>
      <c r="DT18" s="97"/>
      <c r="DU18" s="97"/>
      <c r="DV18" s="97"/>
      <c r="DW18" s="97"/>
      <c r="DX18" s="97"/>
      <c r="DY18" s="97"/>
      <c r="DZ18" s="97"/>
      <c r="EA18" s="97"/>
      <c r="EB18" s="97"/>
      <c r="EC18" s="97"/>
      <c r="ED18" s="97"/>
      <c r="EE18" s="97"/>
      <c r="EF18" s="97"/>
      <c r="EG18" s="97"/>
      <c r="EH18" s="97"/>
      <c r="EI18" s="97"/>
      <c r="EJ18" s="97"/>
      <c r="EK18" s="97"/>
      <c r="EL18" s="97"/>
      <c r="EM18" s="97"/>
      <c r="EN18" s="97"/>
      <c r="EO18" s="97"/>
      <c r="EP18" s="97"/>
      <c r="EQ18" s="97">
        <v>0</v>
      </c>
      <c r="ER18" s="97"/>
      <c r="ES18" s="97"/>
      <c r="ET18" s="97"/>
      <c r="EU18" s="97"/>
      <c r="EV18" s="97"/>
      <c r="EW18" s="97"/>
      <c r="EX18" s="97"/>
      <c r="EY18" s="97"/>
      <c r="EZ18" s="97"/>
      <c r="FA18" s="97"/>
      <c r="FB18" s="97"/>
      <c r="FC18" s="97"/>
      <c r="FD18" s="97"/>
      <c r="FE18" s="97"/>
      <c r="FF18" s="97"/>
      <c r="FG18" s="97"/>
      <c r="FH18" s="97">
        <v>0</v>
      </c>
      <c r="FI18" s="97"/>
      <c r="FJ18" s="97"/>
      <c r="FK18" s="97"/>
      <c r="FL18" s="97"/>
      <c r="FM18" s="97"/>
      <c r="FN18" s="97"/>
      <c r="FO18" s="97"/>
      <c r="FP18" s="97"/>
      <c r="FQ18" s="97"/>
      <c r="FR18" s="97"/>
      <c r="FS18" s="97"/>
      <c r="FT18" s="97"/>
      <c r="FU18" s="97"/>
      <c r="FV18" s="97"/>
      <c r="FW18" s="97"/>
      <c r="FX18" s="97">
        <v>66</v>
      </c>
      <c r="FY18" s="97"/>
      <c r="FZ18" s="97"/>
      <c r="GA18" s="97"/>
      <c r="GB18" s="97"/>
      <c r="GC18" s="97"/>
      <c r="GD18" s="97"/>
      <c r="GE18" s="97"/>
      <c r="GF18" s="97"/>
      <c r="GG18" s="97"/>
      <c r="GH18" s="97">
        <v>113</v>
      </c>
      <c r="GI18" s="97"/>
      <c r="GJ18" s="97"/>
      <c r="GK18" s="97"/>
      <c r="GL18" s="97">
        <v>217</v>
      </c>
      <c r="GM18" s="97"/>
      <c r="GN18" s="97"/>
      <c r="GO18" s="97"/>
      <c r="GP18" s="97"/>
      <c r="GQ18" s="97"/>
      <c r="GR18" s="97"/>
      <c r="GS18" s="97"/>
      <c r="GT18" s="97">
        <v>92</v>
      </c>
      <c r="GU18" s="97"/>
      <c r="GV18" s="97"/>
      <c r="GW18" s="97"/>
      <c r="GX18" s="97"/>
      <c r="GY18" s="97"/>
      <c r="GZ18" s="97"/>
      <c r="HA18" s="97"/>
      <c r="HB18" s="97"/>
      <c r="HC18" s="97"/>
      <c r="HD18" s="97"/>
      <c r="HE18" s="97"/>
      <c r="HF18" s="97">
        <v>17</v>
      </c>
      <c r="HG18" s="97"/>
      <c r="HH18" s="97">
        <v>208</v>
      </c>
      <c r="HI18" s="97">
        <v>52</v>
      </c>
      <c r="HJ18" s="97">
        <v>43</v>
      </c>
      <c r="HK18" s="97">
        <v>89</v>
      </c>
      <c r="HL18" s="97"/>
      <c r="HM18" s="97"/>
      <c r="HN18" s="97"/>
      <c r="HO18" s="97"/>
      <c r="HP18" s="97"/>
      <c r="HQ18" s="97"/>
      <c r="HR18" s="97"/>
      <c r="HS18" s="97"/>
      <c r="HT18" s="97"/>
      <c r="HU18" s="97"/>
      <c r="HV18" s="97">
        <v>52</v>
      </c>
      <c r="HW18" s="97">
        <v>11</v>
      </c>
      <c r="HX18" s="97">
        <v>443</v>
      </c>
      <c r="HY18" s="97">
        <v>2360</v>
      </c>
      <c r="HZ18" s="97">
        <v>2244</v>
      </c>
      <c r="IA18" s="97"/>
      <c r="IB18" s="97"/>
      <c r="IC18" s="97"/>
      <c r="ID18" s="97"/>
      <c r="IE18" s="97"/>
      <c r="IF18" s="97"/>
      <c r="IG18" s="97">
        <v>59</v>
      </c>
      <c r="IH18" s="97"/>
      <c r="II18" s="97"/>
      <c r="IJ18" s="97"/>
      <c r="IK18" s="97">
        <v>33</v>
      </c>
      <c r="IL18" s="97">
        <v>3</v>
      </c>
      <c r="IM18" s="97"/>
      <c r="IN18" s="97"/>
      <c r="IO18" s="97"/>
      <c r="IP18" s="97">
        <v>590</v>
      </c>
      <c r="IQ18" s="97"/>
      <c r="IR18" s="97">
        <v>15</v>
      </c>
      <c r="IS18" s="97"/>
      <c r="IT18" s="97"/>
      <c r="IU18" s="97"/>
      <c r="IV18" s="97"/>
      <c r="IW18" s="97"/>
      <c r="IX18" s="97">
        <v>318</v>
      </c>
      <c r="IY18" s="97">
        <v>93</v>
      </c>
      <c r="IZ18" s="97">
        <v>27</v>
      </c>
      <c r="JA18" s="97"/>
      <c r="JB18" s="97"/>
      <c r="JC18" s="97"/>
      <c r="JD18" s="97">
        <v>7</v>
      </c>
      <c r="JE18" s="97"/>
      <c r="JF18" s="97"/>
      <c r="JG18" s="97"/>
      <c r="JH18" s="97"/>
      <c r="JI18" s="97"/>
      <c r="JJ18" s="97"/>
      <c r="JK18" s="97"/>
      <c r="JL18" s="97">
        <v>2898</v>
      </c>
      <c r="JM18" s="97">
        <v>105</v>
      </c>
      <c r="JN18" s="97">
        <v>950</v>
      </c>
      <c r="JO18" s="97"/>
      <c r="JP18" s="97"/>
      <c r="JQ18" s="97"/>
      <c r="JR18" s="97"/>
      <c r="JS18" s="97"/>
      <c r="JT18" s="97"/>
      <c r="JU18" s="97"/>
      <c r="JV18" s="97"/>
      <c r="JW18" s="97"/>
      <c r="JX18" s="97"/>
      <c r="JY18" s="97"/>
      <c r="JZ18" s="97"/>
      <c r="KA18" s="97"/>
      <c r="KB18" s="97"/>
      <c r="KC18" s="97"/>
      <c r="KD18" s="97"/>
      <c r="KE18" s="97"/>
      <c r="KF18" s="97">
        <v>3</v>
      </c>
      <c r="KG18" s="97"/>
      <c r="KH18" s="97"/>
      <c r="KI18" s="97"/>
      <c r="KJ18" s="97"/>
      <c r="KK18" s="97"/>
      <c r="KL18" s="97"/>
      <c r="KM18" s="97"/>
      <c r="KN18" s="97"/>
      <c r="KO18" s="97"/>
      <c r="KP18" s="97"/>
      <c r="KQ18" s="97"/>
      <c r="KR18" s="97"/>
      <c r="KS18" s="97"/>
      <c r="KT18" s="97"/>
      <c r="KU18" s="97"/>
      <c r="KV18" s="97"/>
      <c r="KW18" s="97"/>
      <c r="KX18" s="97"/>
      <c r="KY18" s="97"/>
      <c r="KZ18" s="97"/>
      <c r="LA18" s="97"/>
      <c r="LB18" s="97"/>
      <c r="LC18" s="97"/>
      <c r="LD18" s="97"/>
      <c r="LE18" s="97"/>
      <c r="LF18" s="97"/>
      <c r="LG18" s="97"/>
      <c r="LH18" s="97"/>
      <c r="LI18" s="97"/>
      <c r="LJ18" s="97"/>
      <c r="LK18" s="97"/>
      <c r="LL18" s="97"/>
      <c r="LM18" s="97"/>
      <c r="LN18" s="97"/>
      <c r="LO18" s="97"/>
      <c r="LP18" s="97"/>
      <c r="LQ18" s="97"/>
      <c r="LR18" s="97"/>
      <c r="LS18" s="97"/>
      <c r="LT18" s="97"/>
      <c r="LU18" s="97"/>
      <c r="LV18" s="97"/>
      <c r="LW18" s="97"/>
      <c r="LX18" s="97"/>
      <c r="LY18" s="97"/>
      <c r="LZ18" s="97"/>
      <c r="MA18" s="97"/>
      <c r="MB18" s="97"/>
      <c r="MC18" s="97"/>
      <c r="MD18" s="97">
        <v>20</v>
      </c>
      <c r="ME18" s="97"/>
      <c r="MF18" s="97"/>
      <c r="MG18" s="97"/>
      <c r="MH18" s="97"/>
      <c r="MI18" s="97"/>
      <c r="MJ18" s="97">
        <v>0</v>
      </c>
      <c r="MK18" s="97"/>
      <c r="ML18" s="97">
        <v>1</v>
      </c>
      <c r="MM18" s="97"/>
      <c r="MN18" s="97"/>
      <c r="MO18" s="97"/>
      <c r="MP18" s="97"/>
      <c r="MQ18" s="97"/>
      <c r="MR18" s="97"/>
      <c r="MS18" s="97"/>
      <c r="MT18" s="97">
        <v>0</v>
      </c>
      <c r="MU18" s="97">
        <v>3</v>
      </c>
      <c r="MV18" s="97"/>
      <c r="MW18" s="97"/>
      <c r="MX18" s="97"/>
      <c r="MY18" s="97"/>
      <c r="MZ18" s="97"/>
      <c r="NA18" s="97"/>
      <c r="NB18" s="97"/>
      <c r="NC18" s="97"/>
      <c r="ND18" s="97"/>
      <c r="NE18" s="97"/>
      <c r="NF18" s="97"/>
      <c r="NG18" s="97"/>
      <c r="NH18" s="97"/>
      <c r="NI18" s="97"/>
      <c r="NJ18" s="97"/>
      <c r="NK18" s="97"/>
      <c r="NL18" s="97"/>
      <c r="NM18" s="97"/>
      <c r="NN18" s="97"/>
      <c r="NO18" s="97"/>
      <c r="NP18" s="97"/>
      <c r="NQ18" s="97"/>
      <c r="NR18" s="97"/>
      <c r="NS18" s="97"/>
      <c r="NT18" s="97"/>
      <c r="NU18" s="97"/>
      <c r="NV18" s="97"/>
      <c r="NW18" s="97"/>
      <c r="NX18" s="97"/>
      <c r="NY18" s="97"/>
      <c r="NZ18" s="97"/>
      <c r="OA18" s="97"/>
      <c r="OB18" s="97"/>
      <c r="OC18" s="97"/>
      <c r="OD18" s="97"/>
      <c r="OE18" s="97"/>
      <c r="OF18" s="97"/>
      <c r="OG18" s="97"/>
      <c r="OH18" s="97"/>
      <c r="OI18" s="97"/>
      <c r="OJ18" s="97"/>
      <c r="OK18" s="97"/>
      <c r="OL18" s="97"/>
      <c r="OM18" s="97">
        <v>53</v>
      </c>
      <c r="ON18" s="97"/>
      <c r="OO18" s="97">
        <v>127</v>
      </c>
      <c r="OP18" s="97"/>
      <c r="OQ18" s="97"/>
      <c r="OR18" s="98"/>
      <c r="OS18" s="99">
        <v>27289</v>
      </c>
      <c r="OT18" s="96"/>
      <c r="OU18" s="97"/>
      <c r="OV18" s="97"/>
      <c r="OW18" s="97"/>
      <c r="OX18" s="97"/>
      <c r="OY18" s="97">
        <v>897</v>
      </c>
      <c r="OZ18" s="97">
        <v>2553</v>
      </c>
      <c r="PA18" s="97"/>
      <c r="PB18" s="97"/>
      <c r="PC18" s="97"/>
      <c r="PD18" s="97"/>
      <c r="PE18" s="97"/>
      <c r="PF18" s="97"/>
      <c r="PG18" s="97"/>
      <c r="PH18" s="97"/>
      <c r="PI18" s="97"/>
      <c r="PJ18" s="97"/>
      <c r="PK18" s="97"/>
      <c r="PL18" s="98"/>
      <c r="PM18" s="99">
        <v>30739</v>
      </c>
    </row>
    <row r="19" spans="1:429" ht="12.75" customHeight="1" x14ac:dyDescent="0.2">
      <c r="A19" s="93">
        <v>114000</v>
      </c>
      <c r="B19" s="94" t="s">
        <v>1713</v>
      </c>
      <c r="C19" s="95" t="s">
        <v>1177</v>
      </c>
      <c r="D19" s="96"/>
      <c r="E19" s="97"/>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c r="DA19" s="97"/>
      <c r="DB19" s="97"/>
      <c r="DC19" s="97"/>
      <c r="DD19" s="97"/>
      <c r="DE19" s="97"/>
      <c r="DF19" s="97"/>
      <c r="DG19" s="97"/>
      <c r="DH19" s="97"/>
      <c r="DI19" s="97"/>
      <c r="DJ19" s="97"/>
      <c r="DK19" s="97"/>
      <c r="DL19" s="97"/>
      <c r="DM19" s="97"/>
      <c r="DN19" s="97"/>
      <c r="DO19" s="97"/>
      <c r="DP19" s="97"/>
      <c r="DQ19" s="97"/>
      <c r="DR19" s="97"/>
      <c r="DS19" s="97"/>
      <c r="DT19" s="97"/>
      <c r="DU19" s="97"/>
      <c r="DV19" s="97"/>
      <c r="DW19" s="97"/>
      <c r="DX19" s="97"/>
      <c r="DY19" s="97"/>
      <c r="DZ19" s="97"/>
      <c r="EA19" s="97"/>
      <c r="EB19" s="97"/>
      <c r="EC19" s="97"/>
      <c r="ED19" s="97"/>
      <c r="EE19" s="97"/>
      <c r="EF19" s="97"/>
      <c r="EG19" s="97"/>
      <c r="EH19" s="97"/>
      <c r="EI19" s="97"/>
      <c r="EJ19" s="97"/>
      <c r="EK19" s="97"/>
      <c r="EL19" s="97"/>
      <c r="EM19" s="97"/>
      <c r="EN19" s="97"/>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7"/>
      <c r="FN19" s="97"/>
      <c r="FO19" s="97"/>
      <c r="FP19" s="97"/>
      <c r="FQ19" s="97"/>
      <c r="FR19" s="97"/>
      <c r="FS19" s="97"/>
      <c r="FT19" s="97"/>
      <c r="FU19" s="97"/>
      <c r="FV19" s="97"/>
      <c r="FW19" s="97"/>
      <c r="FX19" s="97"/>
      <c r="FY19" s="97"/>
      <c r="FZ19" s="97"/>
      <c r="GA19" s="97"/>
      <c r="GB19" s="97"/>
      <c r="GC19" s="97"/>
      <c r="GD19" s="97"/>
      <c r="GE19" s="97"/>
      <c r="GF19" s="97"/>
      <c r="GG19" s="97"/>
      <c r="GH19" s="97"/>
      <c r="GI19" s="97"/>
      <c r="GJ19" s="97"/>
      <c r="GK19" s="97"/>
      <c r="GL19" s="97"/>
      <c r="GM19" s="97">
        <v>21</v>
      </c>
      <c r="GN19" s="97">
        <v>301</v>
      </c>
      <c r="GO19" s="97"/>
      <c r="GP19" s="97"/>
      <c r="GQ19" s="97"/>
      <c r="GR19" s="97"/>
      <c r="GS19" s="97"/>
      <c r="GT19" s="97"/>
      <c r="GU19" s="97">
        <v>112</v>
      </c>
      <c r="GV19" s="97">
        <v>640</v>
      </c>
      <c r="GW19" s="97"/>
      <c r="GX19" s="97"/>
      <c r="GY19" s="97"/>
      <c r="GZ19" s="97"/>
      <c r="HA19" s="97">
        <v>335</v>
      </c>
      <c r="HB19" s="97">
        <v>397</v>
      </c>
      <c r="HC19" s="97">
        <v>5103</v>
      </c>
      <c r="HD19" s="97"/>
      <c r="HE19" s="97"/>
      <c r="HF19" s="97"/>
      <c r="HG19" s="97"/>
      <c r="HH19" s="97"/>
      <c r="HI19" s="97"/>
      <c r="HJ19" s="97"/>
      <c r="HK19" s="97"/>
      <c r="HL19" s="97"/>
      <c r="HM19" s="97"/>
      <c r="HN19" s="97"/>
      <c r="HO19" s="97"/>
      <c r="HP19" s="97"/>
      <c r="HQ19" s="97"/>
      <c r="HR19" s="97"/>
      <c r="HS19" s="97"/>
      <c r="HT19" s="97"/>
      <c r="HU19" s="97"/>
      <c r="HV19" s="97"/>
      <c r="HW19" s="97"/>
      <c r="HX19" s="97"/>
      <c r="HY19" s="97"/>
      <c r="HZ19" s="97"/>
      <c r="IA19" s="97"/>
      <c r="IB19" s="97"/>
      <c r="IC19" s="97"/>
      <c r="ID19" s="97"/>
      <c r="IE19" s="97"/>
      <c r="IF19" s="97"/>
      <c r="IG19" s="97"/>
      <c r="IH19" s="97"/>
      <c r="II19" s="97"/>
      <c r="IJ19" s="97"/>
      <c r="IK19" s="97"/>
      <c r="IL19" s="97"/>
      <c r="IM19" s="97"/>
      <c r="IN19" s="97"/>
      <c r="IO19" s="97"/>
      <c r="IP19" s="97"/>
      <c r="IQ19" s="97"/>
      <c r="IR19" s="97"/>
      <c r="IS19" s="97"/>
      <c r="IT19" s="97"/>
      <c r="IU19" s="97"/>
      <c r="IV19" s="97"/>
      <c r="IW19" s="97">
        <v>56</v>
      </c>
      <c r="IX19" s="97"/>
      <c r="IY19" s="97"/>
      <c r="IZ19" s="97"/>
      <c r="JA19" s="97"/>
      <c r="JB19" s="97"/>
      <c r="JC19" s="97"/>
      <c r="JD19" s="97"/>
      <c r="JE19" s="97"/>
      <c r="JF19" s="97"/>
      <c r="JG19" s="97"/>
      <c r="JH19" s="97"/>
      <c r="JI19" s="97"/>
      <c r="JJ19" s="97"/>
      <c r="JK19" s="97"/>
      <c r="JL19" s="97"/>
      <c r="JM19" s="97"/>
      <c r="JN19" s="97"/>
      <c r="JO19" s="97"/>
      <c r="JP19" s="97"/>
      <c r="JQ19" s="97"/>
      <c r="JR19" s="97"/>
      <c r="JS19" s="97"/>
      <c r="JT19" s="97"/>
      <c r="JU19" s="97"/>
      <c r="JV19" s="97"/>
      <c r="JW19" s="97"/>
      <c r="JX19" s="97"/>
      <c r="JY19" s="97"/>
      <c r="JZ19" s="97"/>
      <c r="KA19" s="97">
        <v>761</v>
      </c>
      <c r="KB19" s="97"/>
      <c r="KC19" s="97"/>
      <c r="KD19" s="97"/>
      <c r="KE19" s="97"/>
      <c r="KF19" s="97"/>
      <c r="KG19" s="97"/>
      <c r="KH19" s="97"/>
      <c r="KI19" s="97"/>
      <c r="KJ19" s="97"/>
      <c r="KK19" s="97">
        <v>0</v>
      </c>
      <c r="KL19" s="97"/>
      <c r="KM19" s="97"/>
      <c r="KN19" s="97"/>
      <c r="KO19" s="97">
        <v>3</v>
      </c>
      <c r="KP19" s="97"/>
      <c r="KQ19" s="97"/>
      <c r="KR19" s="97"/>
      <c r="KS19" s="97"/>
      <c r="KT19" s="97"/>
      <c r="KU19" s="97"/>
      <c r="KV19" s="97"/>
      <c r="KW19" s="97"/>
      <c r="KX19" s="97"/>
      <c r="KY19" s="97"/>
      <c r="KZ19" s="97"/>
      <c r="LA19" s="97"/>
      <c r="LB19" s="97"/>
      <c r="LC19" s="97"/>
      <c r="LD19" s="97"/>
      <c r="LE19" s="97"/>
      <c r="LF19" s="97"/>
      <c r="LG19" s="97"/>
      <c r="LH19" s="97"/>
      <c r="LI19" s="97"/>
      <c r="LJ19" s="97"/>
      <c r="LK19" s="97"/>
      <c r="LL19" s="97"/>
      <c r="LM19" s="97"/>
      <c r="LN19" s="97"/>
      <c r="LO19" s="97"/>
      <c r="LP19" s="97"/>
      <c r="LQ19" s="97"/>
      <c r="LR19" s="97"/>
      <c r="LS19" s="97"/>
      <c r="LT19" s="97"/>
      <c r="LU19" s="97"/>
      <c r="LV19" s="97"/>
      <c r="LW19" s="97"/>
      <c r="LX19" s="97"/>
      <c r="LY19" s="97"/>
      <c r="LZ19" s="97"/>
      <c r="MA19" s="97"/>
      <c r="MB19" s="97"/>
      <c r="MC19" s="97"/>
      <c r="MD19" s="97">
        <v>19</v>
      </c>
      <c r="ME19" s="97"/>
      <c r="MF19" s="97"/>
      <c r="MG19" s="97"/>
      <c r="MH19" s="97"/>
      <c r="MI19" s="97"/>
      <c r="MJ19" s="97">
        <v>0</v>
      </c>
      <c r="MK19" s="97"/>
      <c r="ML19" s="97"/>
      <c r="MM19" s="97"/>
      <c r="MN19" s="97"/>
      <c r="MO19" s="97"/>
      <c r="MP19" s="97"/>
      <c r="MQ19" s="97"/>
      <c r="MR19" s="97"/>
      <c r="MS19" s="97"/>
      <c r="MT19" s="97">
        <v>46</v>
      </c>
      <c r="MU19" s="97">
        <v>14</v>
      </c>
      <c r="MV19" s="97"/>
      <c r="MW19" s="97"/>
      <c r="MX19" s="97"/>
      <c r="MY19" s="97"/>
      <c r="MZ19" s="97"/>
      <c r="NA19" s="97"/>
      <c r="NB19" s="97"/>
      <c r="NC19" s="97"/>
      <c r="ND19" s="97">
        <v>0</v>
      </c>
      <c r="NE19" s="97">
        <v>0</v>
      </c>
      <c r="NF19" s="97">
        <v>0</v>
      </c>
      <c r="NG19" s="97"/>
      <c r="NH19" s="97"/>
      <c r="NI19" s="97"/>
      <c r="NJ19" s="97"/>
      <c r="NK19" s="97"/>
      <c r="NL19" s="97"/>
      <c r="NM19" s="97"/>
      <c r="NN19" s="97"/>
      <c r="NO19" s="97">
        <v>16</v>
      </c>
      <c r="NP19" s="97">
        <v>21</v>
      </c>
      <c r="NQ19" s="97">
        <v>127</v>
      </c>
      <c r="NR19" s="97">
        <v>406</v>
      </c>
      <c r="NS19" s="97">
        <v>2194</v>
      </c>
      <c r="NT19" s="97">
        <v>1128</v>
      </c>
      <c r="NU19" s="97">
        <v>128</v>
      </c>
      <c r="NV19" s="97"/>
      <c r="NW19" s="97"/>
      <c r="NX19" s="97"/>
      <c r="NY19" s="97"/>
      <c r="NZ19" s="97"/>
      <c r="OA19" s="97"/>
      <c r="OB19" s="97"/>
      <c r="OC19" s="97"/>
      <c r="OD19" s="97">
        <v>74</v>
      </c>
      <c r="OE19" s="97"/>
      <c r="OF19" s="97">
        <v>87</v>
      </c>
      <c r="OG19" s="97"/>
      <c r="OH19" s="97"/>
      <c r="OI19" s="97"/>
      <c r="OJ19" s="97"/>
      <c r="OK19" s="97"/>
      <c r="OL19" s="97">
        <v>9</v>
      </c>
      <c r="OM19" s="97">
        <v>43</v>
      </c>
      <c r="ON19" s="97">
        <v>216</v>
      </c>
      <c r="OO19" s="97">
        <v>182</v>
      </c>
      <c r="OP19" s="97"/>
      <c r="OQ19" s="97"/>
      <c r="OR19" s="98"/>
      <c r="OS19" s="99">
        <v>12439</v>
      </c>
      <c r="OT19" s="96">
        <v>7017</v>
      </c>
      <c r="OU19" s="97"/>
      <c r="OV19" s="97"/>
      <c r="OW19" s="97"/>
      <c r="OX19" s="97"/>
      <c r="OY19" s="97">
        <v>12</v>
      </c>
      <c r="OZ19" s="97">
        <v>4960</v>
      </c>
      <c r="PA19" s="97"/>
      <c r="PB19" s="97"/>
      <c r="PC19" s="97"/>
      <c r="PD19" s="97"/>
      <c r="PE19" s="97"/>
      <c r="PF19" s="97"/>
      <c r="PG19" s="97"/>
      <c r="PH19" s="97"/>
      <c r="PI19" s="97"/>
      <c r="PJ19" s="97"/>
      <c r="PK19" s="97"/>
      <c r="PL19" s="98"/>
      <c r="PM19" s="99">
        <v>24429</v>
      </c>
    </row>
    <row r="20" spans="1:429" ht="12.75" customHeight="1" x14ac:dyDescent="0.2">
      <c r="A20" s="93">
        <v>115000</v>
      </c>
      <c r="B20" s="94" t="s">
        <v>1713</v>
      </c>
      <c r="C20" s="95" t="s">
        <v>1178</v>
      </c>
      <c r="D20" s="96">
        <v>2554</v>
      </c>
      <c r="E20" s="97">
        <v>9807</v>
      </c>
      <c r="F20" s="97">
        <v>1173</v>
      </c>
      <c r="G20" s="97">
        <v>2724</v>
      </c>
      <c r="H20" s="97">
        <v>767</v>
      </c>
      <c r="I20" s="97">
        <v>1664</v>
      </c>
      <c r="J20" s="97">
        <v>763</v>
      </c>
      <c r="K20" s="97">
        <v>1330</v>
      </c>
      <c r="L20" s="97">
        <v>544</v>
      </c>
      <c r="M20" s="97">
        <v>520</v>
      </c>
      <c r="N20" s="97">
        <v>2560</v>
      </c>
      <c r="O20" s="97">
        <v>15</v>
      </c>
      <c r="P20" s="97"/>
      <c r="Q20" s="97"/>
      <c r="R20" s="97"/>
      <c r="S20" s="97"/>
      <c r="T20" s="97"/>
      <c r="U20" s="97"/>
      <c r="V20" s="97"/>
      <c r="W20" s="97"/>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O20" s="97"/>
      <c r="CP20" s="97"/>
      <c r="CQ20" s="97"/>
      <c r="CR20" s="97"/>
      <c r="CS20" s="97"/>
      <c r="CT20" s="97"/>
      <c r="CU20" s="97"/>
      <c r="CV20" s="97"/>
      <c r="CW20" s="97"/>
      <c r="CX20" s="97"/>
      <c r="CY20" s="97"/>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97"/>
      <c r="EM20" s="97"/>
      <c r="EN20" s="97"/>
      <c r="EO20" s="97"/>
      <c r="EP20" s="97"/>
      <c r="EQ20" s="97"/>
      <c r="ER20" s="97"/>
      <c r="ES20" s="97"/>
      <c r="ET20" s="97"/>
      <c r="EU20" s="97"/>
      <c r="EV20" s="97"/>
      <c r="EW20" s="97"/>
      <c r="EX20" s="97"/>
      <c r="EY20" s="97"/>
      <c r="EZ20" s="97"/>
      <c r="FA20" s="97"/>
      <c r="FB20" s="97"/>
      <c r="FC20" s="97"/>
      <c r="FD20" s="97"/>
      <c r="FE20" s="97"/>
      <c r="FF20" s="97"/>
      <c r="FG20" s="97"/>
      <c r="FH20" s="97"/>
      <c r="FI20" s="97"/>
      <c r="FJ20" s="97"/>
      <c r="FK20" s="97"/>
      <c r="FL20" s="97"/>
      <c r="FM20" s="97"/>
      <c r="FN20" s="97"/>
      <c r="FO20" s="97"/>
      <c r="FP20" s="97"/>
      <c r="FQ20" s="97"/>
      <c r="FR20" s="97"/>
      <c r="FS20" s="97"/>
      <c r="FT20" s="97"/>
      <c r="FU20" s="97"/>
      <c r="FV20" s="97"/>
      <c r="FW20" s="97"/>
      <c r="FX20" s="97"/>
      <c r="FY20" s="97"/>
      <c r="FZ20" s="97"/>
      <c r="GA20" s="97"/>
      <c r="GB20" s="97"/>
      <c r="GC20" s="97"/>
      <c r="GD20" s="97"/>
      <c r="GE20" s="97"/>
      <c r="GF20" s="97"/>
      <c r="GG20" s="97"/>
      <c r="GH20" s="97"/>
      <c r="GI20" s="97"/>
      <c r="GJ20" s="97"/>
      <c r="GK20" s="97"/>
      <c r="GL20" s="97"/>
      <c r="GM20" s="97"/>
      <c r="GN20" s="97"/>
      <c r="GO20" s="97"/>
      <c r="GP20" s="97"/>
      <c r="GQ20" s="97"/>
      <c r="GR20" s="97"/>
      <c r="GS20" s="97"/>
      <c r="GT20" s="97"/>
      <c r="GU20" s="97"/>
      <c r="GV20" s="97"/>
      <c r="GW20" s="97"/>
      <c r="GX20" s="97"/>
      <c r="GY20" s="97"/>
      <c r="GZ20" s="97"/>
      <c r="HA20" s="97"/>
      <c r="HB20" s="97"/>
      <c r="HC20" s="97"/>
      <c r="HD20" s="97"/>
      <c r="HE20" s="97"/>
      <c r="HF20" s="97"/>
      <c r="HG20" s="97"/>
      <c r="HH20" s="97"/>
      <c r="HI20" s="97"/>
      <c r="HJ20" s="97"/>
      <c r="HK20" s="97"/>
      <c r="HL20" s="97"/>
      <c r="HM20" s="97"/>
      <c r="HN20" s="97"/>
      <c r="HO20" s="97"/>
      <c r="HP20" s="97"/>
      <c r="HQ20" s="97"/>
      <c r="HR20" s="97"/>
      <c r="HS20" s="97"/>
      <c r="HT20" s="97"/>
      <c r="HU20" s="97"/>
      <c r="HV20" s="97"/>
      <c r="HW20" s="97"/>
      <c r="HX20" s="97"/>
      <c r="HY20" s="97"/>
      <c r="HZ20" s="97"/>
      <c r="IA20" s="97"/>
      <c r="IB20" s="97"/>
      <c r="IC20" s="97"/>
      <c r="ID20" s="97"/>
      <c r="IE20" s="97"/>
      <c r="IF20" s="97"/>
      <c r="IG20" s="97"/>
      <c r="IH20" s="97"/>
      <c r="II20" s="97"/>
      <c r="IJ20" s="97"/>
      <c r="IK20" s="97"/>
      <c r="IL20" s="97"/>
      <c r="IM20" s="97"/>
      <c r="IN20" s="97"/>
      <c r="IO20" s="97"/>
      <c r="IP20" s="97"/>
      <c r="IQ20" s="97"/>
      <c r="IR20" s="97"/>
      <c r="IS20" s="97"/>
      <c r="IT20" s="97"/>
      <c r="IU20" s="97"/>
      <c r="IV20" s="97"/>
      <c r="IW20" s="97"/>
      <c r="IX20" s="97"/>
      <c r="IY20" s="97"/>
      <c r="IZ20" s="97"/>
      <c r="JA20" s="97"/>
      <c r="JB20" s="97"/>
      <c r="JC20" s="97"/>
      <c r="JD20" s="97"/>
      <c r="JE20" s="97"/>
      <c r="JF20" s="97"/>
      <c r="JG20" s="97"/>
      <c r="JH20" s="97"/>
      <c r="JI20" s="97"/>
      <c r="JJ20" s="97"/>
      <c r="JK20" s="97"/>
      <c r="JL20" s="97"/>
      <c r="JM20" s="97"/>
      <c r="JN20" s="97"/>
      <c r="JO20" s="97"/>
      <c r="JP20" s="97"/>
      <c r="JQ20" s="97"/>
      <c r="JR20" s="97"/>
      <c r="JS20" s="97"/>
      <c r="JT20" s="97"/>
      <c r="JU20" s="97"/>
      <c r="JV20" s="97"/>
      <c r="JW20" s="97"/>
      <c r="JX20" s="97"/>
      <c r="JY20" s="97"/>
      <c r="JZ20" s="97"/>
      <c r="KA20" s="97"/>
      <c r="KB20" s="97"/>
      <c r="KC20" s="97"/>
      <c r="KD20" s="97"/>
      <c r="KE20" s="97"/>
      <c r="KF20" s="97"/>
      <c r="KG20" s="97"/>
      <c r="KH20" s="97"/>
      <c r="KI20" s="97"/>
      <c r="KJ20" s="97"/>
      <c r="KK20" s="97"/>
      <c r="KL20" s="97"/>
      <c r="KM20" s="97"/>
      <c r="KN20" s="97"/>
      <c r="KO20" s="97"/>
      <c r="KP20" s="97"/>
      <c r="KQ20" s="97"/>
      <c r="KR20" s="97"/>
      <c r="KS20" s="97"/>
      <c r="KT20" s="97"/>
      <c r="KU20" s="97"/>
      <c r="KV20" s="97"/>
      <c r="KW20" s="97"/>
      <c r="KX20" s="97"/>
      <c r="KY20" s="97"/>
      <c r="KZ20" s="97"/>
      <c r="LA20" s="97"/>
      <c r="LB20" s="97"/>
      <c r="LC20" s="97"/>
      <c r="LD20" s="97"/>
      <c r="LE20" s="97"/>
      <c r="LF20" s="97"/>
      <c r="LG20" s="97"/>
      <c r="LH20" s="97"/>
      <c r="LI20" s="97"/>
      <c r="LJ20" s="97"/>
      <c r="LK20" s="97"/>
      <c r="LL20" s="97"/>
      <c r="LM20" s="97"/>
      <c r="LN20" s="97"/>
      <c r="LO20" s="97"/>
      <c r="LP20" s="97"/>
      <c r="LQ20" s="97"/>
      <c r="LR20" s="97"/>
      <c r="LS20" s="97"/>
      <c r="LT20" s="97"/>
      <c r="LU20" s="97"/>
      <c r="LV20" s="97"/>
      <c r="LW20" s="97"/>
      <c r="LX20" s="97"/>
      <c r="LY20" s="97"/>
      <c r="LZ20" s="97"/>
      <c r="MA20" s="97"/>
      <c r="MB20" s="97"/>
      <c r="MC20" s="97"/>
      <c r="MD20" s="97">
        <v>186</v>
      </c>
      <c r="ME20" s="97"/>
      <c r="MF20" s="97"/>
      <c r="MG20" s="97"/>
      <c r="MH20" s="97"/>
      <c r="MI20" s="97"/>
      <c r="MJ20" s="97">
        <v>10</v>
      </c>
      <c r="MK20" s="97"/>
      <c r="ML20" s="97"/>
      <c r="MM20" s="97"/>
      <c r="MN20" s="97"/>
      <c r="MO20" s="97"/>
      <c r="MP20" s="97"/>
      <c r="MQ20" s="97"/>
      <c r="MR20" s="97"/>
      <c r="MS20" s="97"/>
      <c r="MT20" s="97"/>
      <c r="MU20" s="97"/>
      <c r="MV20" s="97"/>
      <c r="MW20" s="97"/>
      <c r="MX20" s="97"/>
      <c r="MY20" s="97"/>
      <c r="MZ20" s="97"/>
      <c r="NA20" s="97"/>
      <c r="NB20" s="97"/>
      <c r="NC20" s="97"/>
      <c r="ND20" s="97"/>
      <c r="NE20" s="97"/>
      <c r="NF20" s="97"/>
      <c r="NG20" s="97"/>
      <c r="NH20" s="97"/>
      <c r="NI20" s="97"/>
      <c r="NJ20" s="97"/>
      <c r="NK20" s="97"/>
      <c r="NL20" s="97"/>
      <c r="NM20" s="97"/>
      <c r="NN20" s="97"/>
      <c r="NO20" s="97"/>
      <c r="NP20" s="97"/>
      <c r="NQ20" s="97"/>
      <c r="NR20" s="97"/>
      <c r="NS20" s="97"/>
      <c r="NT20" s="97"/>
      <c r="NU20" s="97"/>
      <c r="NV20" s="97"/>
      <c r="NW20" s="97"/>
      <c r="NX20" s="97"/>
      <c r="NY20" s="97"/>
      <c r="NZ20" s="97"/>
      <c r="OA20" s="97"/>
      <c r="OB20" s="97"/>
      <c r="OC20" s="97"/>
      <c r="OD20" s="97"/>
      <c r="OE20" s="97"/>
      <c r="OF20" s="97"/>
      <c r="OG20" s="97"/>
      <c r="OH20" s="97"/>
      <c r="OI20" s="97">
        <v>53</v>
      </c>
      <c r="OJ20" s="97"/>
      <c r="OK20" s="97"/>
      <c r="OL20" s="97"/>
      <c r="OM20" s="97"/>
      <c r="ON20" s="97"/>
      <c r="OO20" s="97">
        <v>2824</v>
      </c>
      <c r="OP20" s="97"/>
      <c r="OQ20" s="97"/>
      <c r="OR20" s="98"/>
      <c r="OS20" s="99">
        <v>27495</v>
      </c>
      <c r="OT20" s="96">
        <v>273</v>
      </c>
      <c r="OU20" s="97"/>
      <c r="OV20" s="97"/>
      <c r="OW20" s="97"/>
      <c r="OX20" s="97"/>
      <c r="OY20" s="97"/>
      <c r="OZ20" s="97">
        <v>37</v>
      </c>
      <c r="PA20" s="97"/>
      <c r="PB20" s="97"/>
      <c r="PC20" s="97"/>
      <c r="PD20" s="97"/>
      <c r="PE20" s="97"/>
      <c r="PF20" s="97"/>
      <c r="PG20" s="97"/>
      <c r="PH20" s="97"/>
      <c r="PI20" s="97"/>
      <c r="PJ20" s="97"/>
      <c r="PK20" s="97"/>
      <c r="PL20" s="98"/>
      <c r="PM20" s="99">
        <v>27805</v>
      </c>
    </row>
    <row r="21" spans="1:429" ht="12.75" customHeight="1" x14ac:dyDescent="0.2">
      <c r="A21" s="93">
        <v>211000</v>
      </c>
      <c r="B21" s="94" t="s">
        <v>1714</v>
      </c>
      <c r="C21" s="95" t="s">
        <v>1179</v>
      </c>
      <c r="D21" s="96"/>
      <c r="E21" s="97"/>
      <c r="F21" s="97"/>
      <c r="G21" s="97"/>
      <c r="H21" s="97"/>
      <c r="I21" s="97"/>
      <c r="J21" s="97"/>
      <c r="K21" s="97"/>
      <c r="L21" s="97"/>
      <c r="M21" s="97"/>
      <c r="N21" s="97"/>
      <c r="O21" s="97"/>
      <c r="P21" s="97"/>
      <c r="Q21" s="97">
        <v>36344</v>
      </c>
      <c r="R21" s="97">
        <v>0</v>
      </c>
      <c r="S21" s="97"/>
      <c r="T21" s="97">
        <v>1</v>
      </c>
      <c r="U21" s="97">
        <v>0</v>
      </c>
      <c r="V21" s="97">
        <v>14</v>
      </c>
      <c r="W21" s="97">
        <v>0</v>
      </c>
      <c r="X21" s="97">
        <v>1</v>
      </c>
      <c r="Y21" s="97">
        <v>12825</v>
      </c>
      <c r="Z21" s="97">
        <v>18217</v>
      </c>
      <c r="AA21" s="97">
        <v>20</v>
      </c>
      <c r="AB21" s="97"/>
      <c r="AC21" s="97"/>
      <c r="AD21" s="97"/>
      <c r="AE21" s="97"/>
      <c r="AF21" s="97"/>
      <c r="AG21" s="97"/>
      <c r="AH21" s="97"/>
      <c r="AI21" s="97"/>
      <c r="AJ21" s="97"/>
      <c r="AK21" s="97"/>
      <c r="AL21" s="97"/>
      <c r="AM21" s="97"/>
      <c r="AN21" s="97">
        <v>1</v>
      </c>
      <c r="AO21" s="97">
        <v>1</v>
      </c>
      <c r="AP21" s="97">
        <v>0</v>
      </c>
      <c r="AQ21" s="97">
        <v>0</v>
      </c>
      <c r="AR21" s="97"/>
      <c r="AS21" s="97">
        <v>0</v>
      </c>
      <c r="AT21" s="97">
        <v>0</v>
      </c>
      <c r="AU21" s="97">
        <v>0</v>
      </c>
      <c r="AV21" s="97"/>
      <c r="AW21" s="97"/>
      <c r="AX21" s="97">
        <v>0</v>
      </c>
      <c r="AY21" s="97"/>
      <c r="AZ21" s="97"/>
      <c r="BA21" s="97">
        <v>0</v>
      </c>
      <c r="BB21" s="97">
        <v>0</v>
      </c>
      <c r="BC21" s="97"/>
      <c r="BD21" s="97">
        <v>0</v>
      </c>
      <c r="BE21" s="97"/>
      <c r="BF21" s="97"/>
      <c r="BG21" s="97">
        <v>30</v>
      </c>
      <c r="BH21" s="97"/>
      <c r="BI21" s="97"/>
      <c r="BJ21" s="97"/>
      <c r="BK21" s="97"/>
      <c r="BL21" s="97">
        <v>0</v>
      </c>
      <c r="BM21" s="97"/>
      <c r="BN21" s="97"/>
      <c r="BO21" s="97">
        <v>0</v>
      </c>
      <c r="BP21" s="97">
        <v>0</v>
      </c>
      <c r="BQ21" s="97"/>
      <c r="BR21" s="97">
        <v>0</v>
      </c>
      <c r="BS21" s="97">
        <v>0</v>
      </c>
      <c r="BT21" s="97"/>
      <c r="BU21" s="97"/>
      <c r="BV21" s="97">
        <v>0</v>
      </c>
      <c r="BW21" s="97"/>
      <c r="BX21" s="97"/>
      <c r="BY21" s="97">
        <v>0</v>
      </c>
      <c r="BZ21" s="97">
        <v>0</v>
      </c>
      <c r="CA21" s="97">
        <v>0</v>
      </c>
      <c r="CB21" s="97"/>
      <c r="CC21" s="97"/>
      <c r="CD21" s="97">
        <v>0</v>
      </c>
      <c r="CE21" s="97"/>
      <c r="CF21" s="97"/>
      <c r="CG21" s="97">
        <v>0</v>
      </c>
      <c r="CH21" s="97">
        <v>0</v>
      </c>
      <c r="CI21" s="97">
        <v>0</v>
      </c>
      <c r="CJ21" s="97">
        <v>0</v>
      </c>
      <c r="CK21" s="97">
        <v>0</v>
      </c>
      <c r="CL21" s="97"/>
      <c r="CM21" s="97">
        <v>0</v>
      </c>
      <c r="CN21" s="97"/>
      <c r="CO21" s="97"/>
      <c r="CP21" s="97">
        <v>0</v>
      </c>
      <c r="CQ21" s="97">
        <v>0</v>
      </c>
      <c r="CR21" s="97">
        <v>0</v>
      </c>
      <c r="CS21" s="97"/>
      <c r="CT21" s="97">
        <v>0</v>
      </c>
      <c r="CU21" s="97">
        <v>0</v>
      </c>
      <c r="CV21" s="97"/>
      <c r="CW21" s="97">
        <v>0</v>
      </c>
      <c r="CX21" s="97">
        <v>0</v>
      </c>
      <c r="CY21" s="97">
        <v>0</v>
      </c>
      <c r="CZ21" s="97">
        <v>0</v>
      </c>
      <c r="DA21" s="97">
        <v>0</v>
      </c>
      <c r="DB21" s="97"/>
      <c r="DC21" s="97">
        <v>0</v>
      </c>
      <c r="DD21" s="97">
        <v>0</v>
      </c>
      <c r="DE21" s="97"/>
      <c r="DF21" s="97"/>
      <c r="DG21" s="97"/>
      <c r="DH21" s="97">
        <v>0</v>
      </c>
      <c r="DI21" s="97"/>
      <c r="DJ21" s="97"/>
      <c r="DK21" s="97"/>
      <c r="DL21" s="97"/>
      <c r="DM21" s="97"/>
      <c r="DN21" s="97"/>
      <c r="DO21" s="97"/>
      <c r="DP21" s="97"/>
      <c r="DQ21" s="97"/>
      <c r="DR21" s="97"/>
      <c r="DS21" s="97"/>
      <c r="DT21" s="97"/>
      <c r="DU21" s="97"/>
      <c r="DV21" s="97"/>
      <c r="DW21" s="97"/>
      <c r="DX21" s="97"/>
      <c r="DY21" s="97"/>
      <c r="DZ21" s="97"/>
      <c r="EA21" s="97"/>
      <c r="EB21" s="97"/>
      <c r="EC21" s="97"/>
      <c r="ED21" s="97"/>
      <c r="EE21" s="97"/>
      <c r="EF21" s="97"/>
      <c r="EG21" s="97"/>
      <c r="EH21" s="97"/>
      <c r="EI21" s="97"/>
      <c r="EJ21" s="97"/>
      <c r="EK21" s="97"/>
      <c r="EL21" s="97"/>
      <c r="EM21" s="97"/>
      <c r="EN21" s="97"/>
      <c r="EO21" s="97">
        <v>0</v>
      </c>
      <c r="EP21" s="97"/>
      <c r="EQ21" s="97"/>
      <c r="ER21" s="97"/>
      <c r="ES21" s="97">
        <v>0</v>
      </c>
      <c r="ET21" s="97"/>
      <c r="EU21" s="97">
        <v>0</v>
      </c>
      <c r="EV21" s="97">
        <v>0</v>
      </c>
      <c r="EW21" s="97">
        <v>0</v>
      </c>
      <c r="EX21" s="97"/>
      <c r="EY21" s="97"/>
      <c r="EZ21" s="97"/>
      <c r="FA21" s="97"/>
      <c r="FB21" s="97">
        <v>0</v>
      </c>
      <c r="FC21" s="97"/>
      <c r="FD21" s="97">
        <v>0</v>
      </c>
      <c r="FE21" s="97"/>
      <c r="FF21" s="97">
        <v>0</v>
      </c>
      <c r="FG21" s="97">
        <v>0</v>
      </c>
      <c r="FH21" s="97">
        <v>0</v>
      </c>
      <c r="FI21" s="97">
        <v>0</v>
      </c>
      <c r="FJ21" s="97">
        <v>0</v>
      </c>
      <c r="FK21" s="97">
        <v>0</v>
      </c>
      <c r="FL21" s="97"/>
      <c r="FM21" s="97"/>
      <c r="FN21" s="97">
        <v>0</v>
      </c>
      <c r="FO21" s="97">
        <v>0</v>
      </c>
      <c r="FP21" s="97"/>
      <c r="FQ21" s="97"/>
      <c r="FR21" s="97"/>
      <c r="FS21" s="97"/>
      <c r="FT21" s="97">
        <v>0</v>
      </c>
      <c r="FU21" s="97">
        <v>0</v>
      </c>
      <c r="FV21" s="97"/>
      <c r="FW21" s="97"/>
      <c r="FX21" s="97"/>
      <c r="FY21" s="97">
        <v>0</v>
      </c>
      <c r="FZ21" s="97">
        <v>0</v>
      </c>
      <c r="GA21" s="97"/>
      <c r="GB21" s="97">
        <v>0</v>
      </c>
      <c r="GC21" s="97">
        <v>0</v>
      </c>
      <c r="GD21" s="97"/>
      <c r="GE21" s="97"/>
      <c r="GF21" s="97"/>
      <c r="GG21" s="97"/>
      <c r="GH21" s="97"/>
      <c r="GI21" s="97"/>
      <c r="GJ21" s="97"/>
      <c r="GK21" s="97">
        <v>0</v>
      </c>
      <c r="GL21" s="97">
        <v>0</v>
      </c>
      <c r="GM21" s="97">
        <v>0</v>
      </c>
      <c r="GN21" s="97">
        <v>0</v>
      </c>
      <c r="GO21" s="97"/>
      <c r="GP21" s="97">
        <v>0</v>
      </c>
      <c r="GQ21" s="97">
        <v>0</v>
      </c>
      <c r="GR21" s="97">
        <v>0</v>
      </c>
      <c r="GS21" s="97">
        <v>0</v>
      </c>
      <c r="GT21" s="97">
        <v>0</v>
      </c>
      <c r="GU21" s="97">
        <v>0</v>
      </c>
      <c r="GV21" s="97">
        <v>0</v>
      </c>
      <c r="GW21" s="97">
        <v>0</v>
      </c>
      <c r="GX21" s="97">
        <v>0</v>
      </c>
      <c r="GY21" s="97">
        <v>0</v>
      </c>
      <c r="GZ21" s="97"/>
      <c r="HA21" s="97">
        <v>0</v>
      </c>
      <c r="HB21" s="97">
        <v>0</v>
      </c>
      <c r="HC21" s="97">
        <v>0</v>
      </c>
      <c r="HD21" s="97">
        <v>0</v>
      </c>
      <c r="HE21" s="97">
        <v>0</v>
      </c>
      <c r="HF21" s="97">
        <v>0</v>
      </c>
      <c r="HG21" s="97"/>
      <c r="HH21" s="97"/>
      <c r="HI21" s="97"/>
      <c r="HJ21" s="97">
        <v>0</v>
      </c>
      <c r="HK21" s="97">
        <v>0</v>
      </c>
      <c r="HL21" s="97">
        <v>0</v>
      </c>
      <c r="HM21" s="97"/>
      <c r="HN21" s="97"/>
      <c r="HO21" s="97">
        <v>0</v>
      </c>
      <c r="HP21" s="97">
        <v>0</v>
      </c>
      <c r="HQ21" s="97">
        <v>0</v>
      </c>
      <c r="HR21" s="97">
        <v>0</v>
      </c>
      <c r="HS21" s="97">
        <v>0</v>
      </c>
      <c r="HT21" s="97"/>
      <c r="HU21" s="97"/>
      <c r="HV21" s="97"/>
      <c r="HW21" s="97"/>
      <c r="HX21" s="97">
        <v>0</v>
      </c>
      <c r="HY21" s="97">
        <v>1</v>
      </c>
      <c r="HZ21" s="97">
        <v>1</v>
      </c>
      <c r="IA21" s="97">
        <v>0</v>
      </c>
      <c r="IB21" s="97">
        <v>0</v>
      </c>
      <c r="IC21" s="97"/>
      <c r="ID21" s="97">
        <v>0</v>
      </c>
      <c r="IE21" s="97"/>
      <c r="IF21" s="97">
        <v>0</v>
      </c>
      <c r="IG21" s="97"/>
      <c r="IH21" s="97">
        <v>571730</v>
      </c>
      <c r="II21" s="97">
        <v>1</v>
      </c>
      <c r="IJ21" s="97">
        <v>0</v>
      </c>
      <c r="IK21" s="97">
        <v>3091</v>
      </c>
      <c r="IL21" s="97">
        <v>3464</v>
      </c>
      <c r="IM21" s="97">
        <v>41</v>
      </c>
      <c r="IN21" s="97">
        <v>17</v>
      </c>
      <c r="IO21" s="97">
        <v>480</v>
      </c>
      <c r="IP21" s="97">
        <v>1669</v>
      </c>
      <c r="IQ21" s="97">
        <v>36</v>
      </c>
      <c r="IR21" s="97">
        <v>6</v>
      </c>
      <c r="IS21" s="97">
        <v>2</v>
      </c>
      <c r="IT21" s="97">
        <v>5</v>
      </c>
      <c r="IU21" s="97">
        <v>0</v>
      </c>
      <c r="IV21" s="97">
        <v>1</v>
      </c>
      <c r="IW21" s="97">
        <v>6</v>
      </c>
      <c r="IX21" s="97">
        <v>2</v>
      </c>
      <c r="IY21" s="97">
        <v>1</v>
      </c>
      <c r="IZ21" s="97">
        <v>1</v>
      </c>
      <c r="JA21" s="97">
        <v>4</v>
      </c>
      <c r="JB21" s="97">
        <v>1</v>
      </c>
      <c r="JC21" s="97">
        <v>0</v>
      </c>
      <c r="JD21" s="97">
        <v>73</v>
      </c>
      <c r="JE21" s="97">
        <v>0</v>
      </c>
      <c r="JF21" s="97">
        <v>0</v>
      </c>
      <c r="JG21" s="97">
        <v>0</v>
      </c>
      <c r="JH21" s="97">
        <v>0</v>
      </c>
      <c r="JI21" s="97">
        <v>0</v>
      </c>
      <c r="JJ21" s="97">
        <v>0</v>
      </c>
      <c r="JK21" s="97">
        <v>1</v>
      </c>
      <c r="JL21" s="97">
        <v>0</v>
      </c>
      <c r="JM21" s="97">
        <v>0</v>
      </c>
      <c r="JN21" s="97">
        <v>0</v>
      </c>
      <c r="JO21" s="97">
        <v>1</v>
      </c>
      <c r="JP21" s="97">
        <v>1</v>
      </c>
      <c r="JQ21" s="97">
        <v>1</v>
      </c>
      <c r="JR21" s="97">
        <v>1</v>
      </c>
      <c r="JS21" s="97">
        <v>6</v>
      </c>
      <c r="JT21" s="97"/>
      <c r="JU21" s="97">
        <v>3</v>
      </c>
      <c r="JV21" s="97">
        <v>3</v>
      </c>
      <c r="JW21" s="97">
        <v>9</v>
      </c>
      <c r="JX21" s="97">
        <v>0</v>
      </c>
      <c r="JY21" s="97"/>
      <c r="JZ21" s="97">
        <v>3</v>
      </c>
      <c r="KA21" s="97">
        <v>5</v>
      </c>
      <c r="KB21" s="97">
        <v>2</v>
      </c>
      <c r="KC21" s="97">
        <v>4</v>
      </c>
      <c r="KD21" s="97">
        <v>0</v>
      </c>
      <c r="KE21" s="97">
        <v>0</v>
      </c>
      <c r="KF21" s="97">
        <v>1</v>
      </c>
      <c r="KG21" s="97">
        <v>1</v>
      </c>
      <c r="KH21" s="97">
        <v>5</v>
      </c>
      <c r="KI21" s="97"/>
      <c r="KJ21" s="97"/>
      <c r="KK21" s="97"/>
      <c r="KL21" s="97"/>
      <c r="KM21" s="97">
        <v>0</v>
      </c>
      <c r="KN21" s="97">
        <v>61</v>
      </c>
      <c r="KO21" s="97"/>
      <c r="KP21" s="97"/>
      <c r="KQ21" s="97">
        <v>3</v>
      </c>
      <c r="KR21" s="97">
        <v>0</v>
      </c>
      <c r="KS21" s="97"/>
      <c r="KT21" s="97">
        <v>0</v>
      </c>
      <c r="KU21" s="97"/>
      <c r="KV21" s="97">
        <v>2</v>
      </c>
      <c r="KW21" s="97">
        <v>0</v>
      </c>
      <c r="KX21" s="97"/>
      <c r="KY21" s="97">
        <v>0</v>
      </c>
      <c r="KZ21" s="97">
        <v>0</v>
      </c>
      <c r="LA21" s="97">
        <v>1</v>
      </c>
      <c r="LB21" s="97">
        <v>0</v>
      </c>
      <c r="LC21" s="97">
        <v>0</v>
      </c>
      <c r="LD21" s="97">
        <v>0</v>
      </c>
      <c r="LE21" s="97">
        <v>0</v>
      </c>
      <c r="LF21" s="97">
        <v>0</v>
      </c>
      <c r="LG21" s="97"/>
      <c r="LH21" s="97"/>
      <c r="LI21" s="97">
        <v>0</v>
      </c>
      <c r="LJ21" s="97">
        <v>0</v>
      </c>
      <c r="LK21" s="97"/>
      <c r="LL21" s="97">
        <v>0</v>
      </c>
      <c r="LM21" s="97">
        <v>0</v>
      </c>
      <c r="LN21" s="97"/>
      <c r="LO21" s="97"/>
      <c r="LP21" s="97"/>
      <c r="LQ21" s="97">
        <v>0</v>
      </c>
      <c r="LR21" s="97">
        <v>0</v>
      </c>
      <c r="LS21" s="97">
        <v>0</v>
      </c>
      <c r="LT21" s="97">
        <v>0</v>
      </c>
      <c r="LU21" s="97">
        <v>0</v>
      </c>
      <c r="LV21" s="97">
        <v>0</v>
      </c>
      <c r="LW21" s="97">
        <v>0</v>
      </c>
      <c r="LX21" s="97">
        <v>0</v>
      </c>
      <c r="LY21" s="97">
        <v>0</v>
      </c>
      <c r="LZ21" s="97">
        <v>0</v>
      </c>
      <c r="MA21" s="97">
        <v>9</v>
      </c>
      <c r="MB21" s="97">
        <v>0</v>
      </c>
      <c r="MC21" s="97">
        <v>0</v>
      </c>
      <c r="MD21" s="97">
        <v>1</v>
      </c>
      <c r="ME21" s="97">
        <v>1</v>
      </c>
      <c r="MF21" s="97">
        <v>0</v>
      </c>
      <c r="MG21" s="97">
        <v>0</v>
      </c>
      <c r="MH21" s="97">
        <v>0</v>
      </c>
      <c r="MI21" s="97">
        <v>0</v>
      </c>
      <c r="MJ21" s="97">
        <v>29</v>
      </c>
      <c r="MK21" s="97">
        <v>0</v>
      </c>
      <c r="ML21" s="97">
        <v>0</v>
      </c>
      <c r="MM21" s="97">
        <v>0</v>
      </c>
      <c r="MN21" s="97">
        <v>1</v>
      </c>
      <c r="MO21" s="97">
        <v>0</v>
      </c>
      <c r="MP21" s="97">
        <v>0</v>
      </c>
      <c r="MQ21" s="97">
        <v>0</v>
      </c>
      <c r="MR21" s="97">
        <v>1</v>
      </c>
      <c r="MS21" s="97">
        <v>5</v>
      </c>
      <c r="MT21" s="97">
        <v>0</v>
      </c>
      <c r="MU21" s="97">
        <v>1</v>
      </c>
      <c r="MV21" s="97">
        <v>3</v>
      </c>
      <c r="MW21" s="97">
        <v>2</v>
      </c>
      <c r="MX21" s="97">
        <v>2</v>
      </c>
      <c r="MY21" s="97">
        <v>1</v>
      </c>
      <c r="MZ21" s="97">
        <v>1</v>
      </c>
      <c r="NA21" s="97">
        <v>0</v>
      </c>
      <c r="NB21" s="97">
        <v>0</v>
      </c>
      <c r="NC21" s="97">
        <v>1</v>
      </c>
      <c r="ND21" s="97">
        <v>40</v>
      </c>
      <c r="NE21" s="97">
        <v>5</v>
      </c>
      <c r="NF21" s="97">
        <v>1</v>
      </c>
      <c r="NG21" s="97">
        <v>2</v>
      </c>
      <c r="NH21" s="97">
        <v>1</v>
      </c>
      <c r="NI21" s="97">
        <v>1</v>
      </c>
      <c r="NJ21" s="97">
        <v>0</v>
      </c>
      <c r="NK21" s="97">
        <v>0</v>
      </c>
      <c r="NL21" s="97">
        <v>0</v>
      </c>
      <c r="NM21" s="97">
        <v>0</v>
      </c>
      <c r="NN21" s="97">
        <v>0</v>
      </c>
      <c r="NO21" s="97">
        <v>0</v>
      </c>
      <c r="NP21" s="97">
        <v>2</v>
      </c>
      <c r="NQ21" s="97">
        <v>5</v>
      </c>
      <c r="NR21" s="97">
        <v>16</v>
      </c>
      <c r="NS21" s="97">
        <v>22</v>
      </c>
      <c r="NT21" s="97">
        <v>19</v>
      </c>
      <c r="NU21" s="97">
        <v>1</v>
      </c>
      <c r="NV21" s="97">
        <v>3</v>
      </c>
      <c r="NW21" s="97">
        <v>0</v>
      </c>
      <c r="NX21" s="97">
        <v>1</v>
      </c>
      <c r="NY21" s="97">
        <v>0</v>
      </c>
      <c r="NZ21" s="97">
        <v>1</v>
      </c>
      <c r="OA21" s="97">
        <v>0</v>
      </c>
      <c r="OB21" s="97">
        <v>5</v>
      </c>
      <c r="OC21" s="97">
        <v>0</v>
      </c>
      <c r="OD21" s="97"/>
      <c r="OE21" s="97">
        <v>0</v>
      </c>
      <c r="OF21" s="97">
        <v>4</v>
      </c>
      <c r="OG21" s="97"/>
      <c r="OH21" s="97"/>
      <c r="OI21" s="97"/>
      <c r="OJ21" s="97"/>
      <c r="OK21" s="97">
        <v>1294</v>
      </c>
      <c r="OL21" s="97">
        <v>83</v>
      </c>
      <c r="OM21" s="97"/>
      <c r="ON21" s="97"/>
      <c r="OO21" s="97"/>
      <c r="OP21" s="97"/>
      <c r="OQ21" s="97">
        <v>15474</v>
      </c>
      <c r="OR21" s="98">
        <v>5359</v>
      </c>
      <c r="OS21" s="99">
        <v>670607</v>
      </c>
      <c r="OT21" s="96"/>
      <c r="OU21" s="97"/>
      <c r="OV21" s="97"/>
      <c r="OW21" s="97"/>
      <c r="OX21" s="97"/>
      <c r="OY21" s="97">
        <v>2929</v>
      </c>
      <c r="OZ21" s="97">
        <v>10459</v>
      </c>
      <c r="PA21" s="97"/>
      <c r="PB21" s="97"/>
      <c r="PC21" s="97"/>
      <c r="PD21" s="97"/>
      <c r="PE21" s="97"/>
      <c r="PF21" s="97"/>
      <c r="PG21" s="97"/>
      <c r="PH21" s="97"/>
      <c r="PI21" s="97"/>
      <c r="PJ21" s="97"/>
      <c r="PK21" s="97"/>
      <c r="PL21" s="98"/>
      <c r="PM21" s="99">
        <v>683995</v>
      </c>
    </row>
    <row r="22" spans="1:429" ht="12.75" customHeight="1" x14ac:dyDescent="0.2">
      <c r="A22" s="93">
        <v>212100</v>
      </c>
      <c r="B22" s="94" t="s">
        <v>1715</v>
      </c>
      <c r="C22" s="95" t="s">
        <v>1180</v>
      </c>
      <c r="D22" s="96"/>
      <c r="E22" s="97"/>
      <c r="F22" s="97"/>
      <c r="G22" s="97"/>
      <c r="H22" s="97"/>
      <c r="I22" s="97"/>
      <c r="J22" s="97"/>
      <c r="K22" s="97"/>
      <c r="L22" s="97">
        <v>817</v>
      </c>
      <c r="M22" s="97"/>
      <c r="N22" s="97">
        <v>2</v>
      </c>
      <c r="O22" s="97"/>
      <c r="P22" s="97"/>
      <c r="Q22" s="97">
        <v>139</v>
      </c>
      <c r="R22" s="97">
        <v>5212</v>
      </c>
      <c r="S22" s="97">
        <v>33</v>
      </c>
      <c r="T22" s="97">
        <v>45</v>
      </c>
      <c r="U22" s="97">
        <v>15</v>
      </c>
      <c r="V22" s="97">
        <v>79</v>
      </c>
      <c r="W22" s="97">
        <v>9</v>
      </c>
      <c r="X22" s="97">
        <v>19</v>
      </c>
      <c r="Y22" s="97">
        <v>14900</v>
      </c>
      <c r="Z22" s="97"/>
      <c r="AA22" s="97"/>
      <c r="AB22" s="97"/>
      <c r="AC22" s="97"/>
      <c r="AD22" s="97"/>
      <c r="AE22" s="97"/>
      <c r="AF22" s="97"/>
      <c r="AG22" s="97"/>
      <c r="AH22" s="97"/>
      <c r="AI22" s="97"/>
      <c r="AJ22" s="97"/>
      <c r="AK22" s="97"/>
      <c r="AL22" s="97"/>
      <c r="AM22" s="97"/>
      <c r="AN22" s="97">
        <v>4</v>
      </c>
      <c r="AO22" s="97">
        <v>3</v>
      </c>
      <c r="AP22" s="97">
        <v>2</v>
      </c>
      <c r="AQ22" s="97">
        <v>3</v>
      </c>
      <c r="AR22" s="97">
        <v>115</v>
      </c>
      <c r="AS22" s="97">
        <v>471</v>
      </c>
      <c r="AT22" s="97">
        <v>422</v>
      </c>
      <c r="AU22" s="97">
        <v>161</v>
      </c>
      <c r="AV22" s="97">
        <v>27</v>
      </c>
      <c r="AW22" s="97">
        <v>39</v>
      </c>
      <c r="AX22" s="97">
        <v>391</v>
      </c>
      <c r="AY22" s="97">
        <v>16</v>
      </c>
      <c r="AZ22" s="97">
        <v>12</v>
      </c>
      <c r="BA22" s="97">
        <v>56</v>
      </c>
      <c r="BB22" s="97">
        <v>71</v>
      </c>
      <c r="BC22" s="97">
        <v>32</v>
      </c>
      <c r="BD22" s="97">
        <v>6059</v>
      </c>
      <c r="BE22" s="97">
        <v>56</v>
      </c>
      <c r="BF22" s="97">
        <v>95</v>
      </c>
      <c r="BG22" s="97">
        <v>77</v>
      </c>
      <c r="BH22" s="97">
        <v>142</v>
      </c>
      <c r="BI22" s="97">
        <v>50</v>
      </c>
      <c r="BJ22" s="97">
        <v>40</v>
      </c>
      <c r="BK22" s="97">
        <v>75</v>
      </c>
      <c r="BL22" s="97">
        <v>100</v>
      </c>
      <c r="BM22" s="97">
        <v>84</v>
      </c>
      <c r="BN22" s="97"/>
      <c r="BO22" s="97">
        <v>2</v>
      </c>
      <c r="BP22" s="97">
        <v>0</v>
      </c>
      <c r="BQ22" s="97">
        <v>0</v>
      </c>
      <c r="BR22" s="97">
        <v>1</v>
      </c>
      <c r="BS22" s="97">
        <v>2</v>
      </c>
      <c r="BT22" s="97">
        <v>0</v>
      </c>
      <c r="BU22" s="97">
        <v>0</v>
      </c>
      <c r="BV22" s="97">
        <v>0</v>
      </c>
      <c r="BW22" s="97">
        <v>0</v>
      </c>
      <c r="BX22" s="97">
        <v>0</v>
      </c>
      <c r="BY22" s="97">
        <v>1</v>
      </c>
      <c r="BZ22" s="97">
        <v>1</v>
      </c>
      <c r="CA22" s="97">
        <v>3</v>
      </c>
      <c r="CB22" s="97"/>
      <c r="CC22" s="97">
        <v>1</v>
      </c>
      <c r="CD22" s="97">
        <v>0</v>
      </c>
      <c r="CE22" s="97">
        <v>1</v>
      </c>
      <c r="CF22" s="97"/>
      <c r="CG22" s="97">
        <v>0</v>
      </c>
      <c r="CH22" s="97">
        <v>0</v>
      </c>
      <c r="CI22" s="97">
        <v>0</v>
      </c>
      <c r="CJ22" s="97">
        <v>0</v>
      </c>
      <c r="CK22" s="97">
        <v>4</v>
      </c>
      <c r="CL22" s="97">
        <v>0</v>
      </c>
      <c r="CM22" s="97">
        <v>3</v>
      </c>
      <c r="CN22" s="97">
        <v>2</v>
      </c>
      <c r="CO22" s="97"/>
      <c r="CP22" s="97">
        <v>0</v>
      </c>
      <c r="CQ22" s="97">
        <v>0</v>
      </c>
      <c r="CR22" s="97">
        <v>0</v>
      </c>
      <c r="CS22" s="97">
        <v>2</v>
      </c>
      <c r="CT22" s="97">
        <v>0</v>
      </c>
      <c r="CU22" s="97">
        <v>0</v>
      </c>
      <c r="CV22" s="97">
        <v>2</v>
      </c>
      <c r="CW22" s="97">
        <v>0</v>
      </c>
      <c r="CX22" s="97">
        <v>2</v>
      </c>
      <c r="CY22" s="97"/>
      <c r="CZ22" s="97">
        <v>0</v>
      </c>
      <c r="DA22" s="97">
        <v>0</v>
      </c>
      <c r="DB22" s="97">
        <v>1</v>
      </c>
      <c r="DC22" s="97">
        <v>0</v>
      </c>
      <c r="DD22" s="97">
        <v>2</v>
      </c>
      <c r="DE22" s="97"/>
      <c r="DF22" s="97">
        <v>0</v>
      </c>
      <c r="DG22" s="97">
        <v>0</v>
      </c>
      <c r="DH22" s="97">
        <v>2</v>
      </c>
      <c r="DI22" s="97">
        <v>1</v>
      </c>
      <c r="DJ22" s="97"/>
      <c r="DK22" s="97"/>
      <c r="DL22" s="97"/>
      <c r="DM22" s="97"/>
      <c r="DN22" s="97"/>
      <c r="DO22" s="97"/>
      <c r="DP22" s="97"/>
      <c r="DQ22" s="97"/>
      <c r="DR22" s="97"/>
      <c r="DS22" s="97"/>
      <c r="DT22" s="97"/>
      <c r="DU22" s="97"/>
      <c r="DV22" s="97"/>
      <c r="DW22" s="97"/>
      <c r="DX22" s="97"/>
      <c r="DY22" s="97"/>
      <c r="DZ22" s="97"/>
      <c r="EA22" s="97"/>
      <c r="EB22" s="97"/>
      <c r="EC22" s="97"/>
      <c r="ED22" s="97">
        <v>1</v>
      </c>
      <c r="EE22" s="97">
        <v>1</v>
      </c>
      <c r="EF22" s="97">
        <v>0</v>
      </c>
      <c r="EG22" s="97">
        <v>0</v>
      </c>
      <c r="EH22" s="97">
        <v>0</v>
      </c>
      <c r="EI22" s="97">
        <v>0</v>
      </c>
      <c r="EJ22" s="97">
        <v>0</v>
      </c>
      <c r="EK22" s="97">
        <v>1</v>
      </c>
      <c r="EL22" s="97">
        <v>0</v>
      </c>
      <c r="EM22" s="97">
        <v>1</v>
      </c>
      <c r="EN22" s="97">
        <v>0</v>
      </c>
      <c r="EO22" s="97">
        <v>1</v>
      </c>
      <c r="EP22" s="97"/>
      <c r="EQ22" s="97">
        <v>0</v>
      </c>
      <c r="ER22" s="97">
        <v>1</v>
      </c>
      <c r="ES22" s="97">
        <v>1</v>
      </c>
      <c r="ET22" s="97">
        <v>3</v>
      </c>
      <c r="EU22" s="97">
        <v>5</v>
      </c>
      <c r="EV22" s="97">
        <v>6</v>
      </c>
      <c r="EW22" s="97">
        <v>0</v>
      </c>
      <c r="EX22" s="97">
        <v>1</v>
      </c>
      <c r="EY22" s="97">
        <v>0</v>
      </c>
      <c r="EZ22" s="97">
        <v>0</v>
      </c>
      <c r="FA22" s="97">
        <v>1</v>
      </c>
      <c r="FB22" s="97">
        <v>3</v>
      </c>
      <c r="FC22" s="97">
        <v>1</v>
      </c>
      <c r="FD22" s="97">
        <v>3</v>
      </c>
      <c r="FE22" s="97">
        <v>0</v>
      </c>
      <c r="FF22" s="97">
        <v>3</v>
      </c>
      <c r="FG22" s="97">
        <v>4</v>
      </c>
      <c r="FH22" s="97">
        <v>3</v>
      </c>
      <c r="FI22" s="97">
        <v>3</v>
      </c>
      <c r="FJ22" s="97">
        <v>1</v>
      </c>
      <c r="FK22" s="97">
        <v>0</v>
      </c>
      <c r="FL22" s="97">
        <v>0</v>
      </c>
      <c r="FM22" s="97">
        <v>1</v>
      </c>
      <c r="FN22" s="97">
        <v>1</v>
      </c>
      <c r="FO22" s="97">
        <v>4</v>
      </c>
      <c r="FP22" s="97">
        <v>0</v>
      </c>
      <c r="FQ22" s="97">
        <v>0</v>
      </c>
      <c r="FR22" s="97"/>
      <c r="FS22" s="97">
        <v>0</v>
      </c>
      <c r="FT22" s="97">
        <v>2</v>
      </c>
      <c r="FU22" s="97">
        <v>0</v>
      </c>
      <c r="FV22" s="97">
        <v>1</v>
      </c>
      <c r="FW22" s="97"/>
      <c r="FX22" s="97">
        <v>1</v>
      </c>
      <c r="FY22" s="97">
        <v>1</v>
      </c>
      <c r="FZ22" s="97">
        <v>2</v>
      </c>
      <c r="GA22" s="97">
        <v>0</v>
      </c>
      <c r="GB22" s="97"/>
      <c r="GC22" s="97"/>
      <c r="GD22" s="97"/>
      <c r="GE22" s="97"/>
      <c r="GF22" s="97"/>
      <c r="GG22" s="97"/>
      <c r="GH22" s="97"/>
      <c r="GI22" s="97"/>
      <c r="GJ22" s="97"/>
      <c r="GK22" s="97"/>
      <c r="GL22" s="97"/>
      <c r="GM22" s="97">
        <v>31</v>
      </c>
      <c r="GN22" s="97">
        <v>40</v>
      </c>
      <c r="GO22" s="97">
        <v>40</v>
      </c>
      <c r="GP22" s="97">
        <v>157</v>
      </c>
      <c r="GQ22" s="97">
        <v>25</v>
      </c>
      <c r="GR22" s="97">
        <v>124</v>
      </c>
      <c r="GS22" s="97">
        <v>23</v>
      </c>
      <c r="GT22" s="97">
        <v>192</v>
      </c>
      <c r="GU22" s="97">
        <v>77</v>
      </c>
      <c r="GV22" s="97">
        <v>111</v>
      </c>
      <c r="GW22" s="97">
        <v>59</v>
      </c>
      <c r="GX22" s="97">
        <v>90</v>
      </c>
      <c r="GY22" s="97">
        <v>54</v>
      </c>
      <c r="GZ22" s="97">
        <v>6</v>
      </c>
      <c r="HA22" s="97">
        <v>68</v>
      </c>
      <c r="HB22" s="97">
        <v>149</v>
      </c>
      <c r="HC22" s="97">
        <v>50</v>
      </c>
      <c r="HD22" s="97">
        <v>91</v>
      </c>
      <c r="HE22" s="97">
        <v>52</v>
      </c>
      <c r="HF22" s="97">
        <v>83</v>
      </c>
      <c r="HG22" s="97">
        <v>16</v>
      </c>
      <c r="HH22" s="97">
        <v>9</v>
      </c>
      <c r="HI22" s="97">
        <v>16</v>
      </c>
      <c r="HJ22" s="97">
        <v>39</v>
      </c>
      <c r="HK22" s="97">
        <v>58</v>
      </c>
      <c r="HL22" s="97">
        <v>93</v>
      </c>
      <c r="HM22" s="97">
        <v>13</v>
      </c>
      <c r="HN22" s="97">
        <v>18</v>
      </c>
      <c r="HO22" s="97">
        <v>48</v>
      </c>
      <c r="HP22" s="97">
        <v>9</v>
      </c>
      <c r="HQ22" s="97">
        <v>59</v>
      </c>
      <c r="HR22" s="97">
        <v>43</v>
      </c>
      <c r="HS22" s="97">
        <v>6</v>
      </c>
      <c r="HT22" s="97">
        <v>0</v>
      </c>
      <c r="HU22" s="97">
        <v>3</v>
      </c>
      <c r="HV22" s="97">
        <v>0</v>
      </c>
      <c r="HW22" s="97"/>
      <c r="HX22" s="97">
        <v>145</v>
      </c>
      <c r="HY22" s="97">
        <v>748</v>
      </c>
      <c r="HZ22" s="97">
        <v>711</v>
      </c>
      <c r="IA22" s="97">
        <v>99</v>
      </c>
      <c r="IB22" s="97">
        <v>53</v>
      </c>
      <c r="IC22" s="97">
        <v>3</v>
      </c>
      <c r="ID22" s="97">
        <v>14</v>
      </c>
      <c r="IE22" s="97">
        <v>17</v>
      </c>
      <c r="IF22" s="97"/>
      <c r="IG22" s="97"/>
      <c r="IH22" s="97">
        <v>1953</v>
      </c>
      <c r="II22" s="97">
        <v>78</v>
      </c>
      <c r="IJ22" s="97">
        <v>11</v>
      </c>
      <c r="IK22" s="97">
        <v>250</v>
      </c>
      <c r="IL22" s="97">
        <v>80</v>
      </c>
      <c r="IM22" s="97">
        <v>12</v>
      </c>
      <c r="IN22" s="97">
        <v>8</v>
      </c>
      <c r="IO22" s="97">
        <v>40</v>
      </c>
      <c r="IP22" s="97">
        <v>319</v>
      </c>
      <c r="IQ22" s="97">
        <v>69</v>
      </c>
      <c r="IR22" s="97">
        <v>11</v>
      </c>
      <c r="IS22" s="97">
        <v>3</v>
      </c>
      <c r="IT22" s="97">
        <v>11</v>
      </c>
      <c r="IU22" s="97">
        <v>0</v>
      </c>
      <c r="IV22" s="97">
        <v>2</v>
      </c>
      <c r="IW22" s="97">
        <v>11</v>
      </c>
      <c r="IX22" s="97">
        <v>3</v>
      </c>
      <c r="IY22" s="97">
        <v>2</v>
      </c>
      <c r="IZ22" s="97">
        <v>2</v>
      </c>
      <c r="JA22" s="97">
        <v>8</v>
      </c>
      <c r="JB22" s="97">
        <v>2</v>
      </c>
      <c r="JC22" s="97">
        <v>0</v>
      </c>
      <c r="JD22" s="97">
        <v>12</v>
      </c>
      <c r="JE22" s="97">
        <v>31</v>
      </c>
      <c r="JF22" s="97">
        <v>10</v>
      </c>
      <c r="JG22" s="97">
        <v>3</v>
      </c>
      <c r="JH22" s="97">
        <v>16</v>
      </c>
      <c r="JI22" s="97">
        <v>7</v>
      </c>
      <c r="JJ22" s="97">
        <v>3</v>
      </c>
      <c r="JK22" s="97">
        <v>41</v>
      </c>
      <c r="JL22" s="97">
        <v>24</v>
      </c>
      <c r="JM22" s="97">
        <v>5</v>
      </c>
      <c r="JN22" s="97">
        <v>16</v>
      </c>
      <c r="JO22" s="97">
        <v>0</v>
      </c>
      <c r="JP22" s="97">
        <v>3</v>
      </c>
      <c r="JQ22" s="97">
        <v>0</v>
      </c>
      <c r="JR22" s="97">
        <v>0</v>
      </c>
      <c r="JS22" s="97">
        <v>6</v>
      </c>
      <c r="JT22" s="97"/>
      <c r="JU22" s="97">
        <v>4</v>
      </c>
      <c r="JV22" s="97">
        <v>0</v>
      </c>
      <c r="JW22" s="97">
        <v>8</v>
      </c>
      <c r="JX22" s="97">
        <v>0</v>
      </c>
      <c r="JY22" s="97"/>
      <c r="JZ22" s="97"/>
      <c r="KA22" s="97"/>
      <c r="KB22" s="97"/>
      <c r="KC22" s="97"/>
      <c r="KD22" s="97"/>
      <c r="KE22" s="97"/>
      <c r="KF22" s="97"/>
      <c r="KG22" s="97"/>
      <c r="KH22" s="97"/>
      <c r="KI22" s="97"/>
      <c r="KJ22" s="97"/>
      <c r="KK22" s="97"/>
      <c r="KL22" s="97"/>
      <c r="KM22" s="97"/>
      <c r="KN22" s="97"/>
      <c r="KO22" s="97">
        <v>0</v>
      </c>
      <c r="KP22" s="97"/>
      <c r="KQ22" s="97">
        <v>4</v>
      </c>
      <c r="KR22" s="97">
        <v>0</v>
      </c>
      <c r="KS22" s="97"/>
      <c r="KT22" s="97"/>
      <c r="KU22" s="97"/>
      <c r="KV22" s="97"/>
      <c r="KW22" s="97"/>
      <c r="KX22" s="97"/>
      <c r="KY22" s="97">
        <v>0</v>
      </c>
      <c r="KZ22" s="97">
        <v>0</v>
      </c>
      <c r="LA22" s="97">
        <v>0</v>
      </c>
      <c r="LB22" s="97">
        <v>0</v>
      </c>
      <c r="LC22" s="97">
        <v>0</v>
      </c>
      <c r="LD22" s="97"/>
      <c r="LE22" s="97"/>
      <c r="LF22" s="97"/>
      <c r="LG22" s="97"/>
      <c r="LH22" s="97">
        <v>0</v>
      </c>
      <c r="LI22" s="97">
        <v>0</v>
      </c>
      <c r="LJ22" s="97">
        <v>0</v>
      </c>
      <c r="LK22" s="97"/>
      <c r="LL22" s="97"/>
      <c r="LM22" s="97">
        <v>0</v>
      </c>
      <c r="LN22" s="97"/>
      <c r="LO22" s="97"/>
      <c r="LP22" s="97"/>
      <c r="LQ22" s="97">
        <v>0</v>
      </c>
      <c r="LR22" s="97">
        <v>0</v>
      </c>
      <c r="LS22" s="97">
        <v>0</v>
      </c>
      <c r="LT22" s="97">
        <v>0</v>
      </c>
      <c r="LU22" s="97"/>
      <c r="LV22" s="97">
        <v>0</v>
      </c>
      <c r="LW22" s="97">
        <v>0</v>
      </c>
      <c r="LX22" s="97"/>
      <c r="LY22" s="97"/>
      <c r="LZ22" s="97">
        <v>0</v>
      </c>
      <c r="MA22" s="97">
        <v>17</v>
      </c>
      <c r="MB22" s="97"/>
      <c r="MC22" s="97"/>
      <c r="MD22" s="97">
        <v>99</v>
      </c>
      <c r="ME22" s="97">
        <v>0</v>
      </c>
      <c r="MF22" s="97"/>
      <c r="MG22" s="97">
        <v>0</v>
      </c>
      <c r="MH22" s="97">
        <v>0</v>
      </c>
      <c r="MI22" s="97">
        <v>0</v>
      </c>
      <c r="MJ22" s="97">
        <v>58</v>
      </c>
      <c r="MK22" s="97">
        <v>0</v>
      </c>
      <c r="ML22" s="97">
        <v>0</v>
      </c>
      <c r="MM22" s="97">
        <v>0</v>
      </c>
      <c r="MN22" s="97">
        <v>1</v>
      </c>
      <c r="MO22" s="97">
        <v>0</v>
      </c>
      <c r="MP22" s="97">
        <v>0</v>
      </c>
      <c r="MQ22" s="97"/>
      <c r="MR22" s="97">
        <v>0</v>
      </c>
      <c r="MS22" s="97">
        <v>3</v>
      </c>
      <c r="MT22" s="97">
        <v>14</v>
      </c>
      <c r="MU22" s="97">
        <v>5</v>
      </c>
      <c r="MV22" s="97">
        <v>0</v>
      </c>
      <c r="MW22" s="97"/>
      <c r="MX22" s="97"/>
      <c r="MY22" s="97"/>
      <c r="MZ22" s="97"/>
      <c r="NA22" s="97"/>
      <c r="NB22" s="97"/>
      <c r="NC22" s="97"/>
      <c r="ND22" s="97">
        <v>84</v>
      </c>
      <c r="NE22" s="97">
        <v>8</v>
      </c>
      <c r="NF22" s="97">
        <v>2</v>
      </c>
      <c r="NG22" s="97">
        <v>3</v>
      </c>
      <c r="NH22" s="97">
        <v>1</v>
      </c>
      <c r="NI22" s="97">
        <v>2</v>
      </c>
      <c r="NJ22" s="97"/>
      <c r="NK22" s="97">
        <v>0</v>
      </c>
      <c r="NL22" s="97"/>
      <c r="NM22" s="97"/>
      <c r="NN22" s="97">
        <v>1</v>
      </c>
      <c r="NO22" s="97">
        <v>0</v>
      </c>
      <c r="NP22" s="97">
        <v>3</v>
      </c>
      <c r="NQ22" s="97">
        <v>9</v>
      </c>
      <c r="NR22" s="97">
        <v>18</v>
      </c>
      <c r="NS22" s="97">
        <v>256</v>
      </c>
      <c r="NT22" s="97">
        <v>241</v>
      </c>
      <c r="NU22" s="97">
        <v>59</v>
      </c>
      <c r="NV22" s="97">
        <v>4</v>
      </c>
      <c r="NW22" s="97">
        <v>0</v>
      </c>
      <c r="NX22" s="97">
        <v>1</v>
      </c>
      <c r="NY22" s="97">
        <v>0</v>
      </c>
      <c r="NZ22" s="97">
        <v>0</v>
      </c>
      <c r="OA22" s="97">
        <v>0</v>
      </c>
      <c r="OB22" s="97">
        <v>6</v>
      </c>
      <c r="OC22" s="97">
        <v>0</v>
      </c>
      <c r="OD22" s="97"/>
      <c r="OE22" s="97">
        <v>0</v>
      </c>
      <c r="OF22" s="97">
        <v>8</v>
      </c>
      <c r="OG22" s="97"/>
      <c r="OH22" s="97"/>
      <c r="OI22" s="97">
        <v>2315</v>
      </c>
      <c r="OJ22" s="97"/>
      <c r="OK22" s="97"/>
      <c r="OL22" s="97"/>
      <c r="OM22" s="97">
        <v>348</v>
      </c>
      <c r="ON22" s="97">
        <v>285</v>
      </c>
      <c r="OO22" s="97">
        <v>198</v>
      </c>
      <c r="OP22" s="97"/>
      <c r="OQ22" s="97">
        <v>9428</v>
      </c>
      <c r="OR22" s="98"/>
      <c r="OS22" s="99">
        <v>50240</v>
      </c>
      <c r="OT22" s="96">
        <v>126</v>
      </c>
      <c r="OU22" s="97"/>
      <c r="OV22" s="97"/>
      <c r="OW22" s="97"/>
      <c r="OX22" s="97"/>
      <c r="OY22" s="97">
        <v>619</v>
      </c>
      <c r="OZ22" s="97">
        <v>14745</v>
      </c>
      <c r="PA22" s="97"/>
      <c r="PB22" s="97"/>
      <c r="PC22" s="97"/>
      <c r="PD22" s="97"/>
      <c r="PE22" s="97"/>
      <c r="PF22" s="97"/>
      <c r="PG22" s="97"/>
      <c r="PH22" s="97"/>
      <c r="PI22" s="97"/>
      <c r="PJ22" s="97"/>
      <c r="PK22" s="97"/>
      <c r="PL22" s="98"/>
      <c r="PM22" s="99">
        <v>65731</v>
      </c>
    </row>
    <row r="23" spans="1:429" ht="12.75" customHeight="1" x14ac:dyDescent="0.2">
      <c r="A23" s="93">
        <v>212230</v>
      </c>
      <c r="B23" s="94" t="s">
        <v>1716</v>
      </c>
      <c r="C23" s="95" t="s">
        <v>1181</v>
      </c>
      <c r="D23" s="96"/>
      <c r="E23" s="97"/>
      <c r="F23" s="97"/>
      <c r="G23" s="97"/>
      <c r="H23" s="97"/>
      <c r="I23" s="97"/>
      <c r="J23" s="97"/>
      <c r="K23" s="97"/>
      <c r="L23" s="97"/>
      <c r="M23" s="97"/>
      <c r="N23" s="97"/>
      <c r="O23" s="97"/>
      <c r="P23" s="97"/>
      <c r="Q23" s="97"/>
      <c r="R23" s="97"/>
      <c r="S23" s="97">
        <v>343</v>
      </c>
      <c r="T23" s="97">
        <v>7</v>
      </c>
      <c r="U23" s="97"/>
      <c r="V23" s="97"/>
      <c r="W23" s="97"/>
      <c r="X23" s="97"/>
      <c r="Y23" s="97"/>
      <c r="Z23" s="97"/>
      <c r="AA23" s="97"/>
      <c r="AB23" s="97"/>
      <c r="AC23" s="97"/>
      <c r="AD23" s="97"/>
      <c r="AE23" s="97"/>
      <c r="AF23" s="97"/>
      <c r="AG23" s="97"/>
      <c r="AH23" s="97"/>
      <c r="AI23" s="97"/>
      <c r="AJ23" s="97"/>
      <c r="AK23" s="97"/>
      <c r="AL23" s="97"/>
      <c r="AM23" s="97"/>
      <c r="AN23" s="97"/>
      <c r="AO23" s="97"/>
      <c r="AP23" s="97"/>
      <c r="AQ23" s="97"/>
      <c r="AR23" s="97">
        <v>9</v>
      </c>
      <c r="AS23" s="97"/>
      <c r="AT23" s="97"/>
      <c r="AU23" s="97"/>
      <c r="AV23" s="97"/>
      <c r="AW23" s="97"/>
      <c r="AX23" s="97"/>
      <c r="AY23" s="97"/>
      <c r="AZ23" s="97"/>
      <c r="BA23" s="97">
        <v>19</v>
      </c>
      <c r="BB23" s="97"/>
      <c r="BC23" s="97"/>
      <c r="BD23" s="97">
        <v>632</v>
      </c>
      <c r="BE23" s="97">
        <v>38</v>
      </c>
      <c r="BF23" s="97">
        <v>165</v>
      </c>
      <c r="BG23" s="97"/>
      <c r="BH23" s="97"/>
      <c r="BI23" s="97">
        <v>3026</v>
      </c>
      <c r="BJ23" s="97">
        <v>58</v>
      </c>
      <c r="BK23" s="97">
        <v>408</v>
      </c>
      <c r="BL23" s="97"/>
      <c r="BM23" s="97"/>
      <c r="BN23" s="97"/>
      <c r="BO23" s="97"/>
      <c r="BP23" s="97"/>
      <c r="BQ23" s="97"/>
      <c r="BR23" s="97"/>
      <c r="BS23" s="97"/>
      <c r="BT23" s="97"/>
      <c r="BU23" s="97"/>
      <c r="BV23" s="97"/>
      <c r="BW23" s="97"/>
      <c r="BX23" s="97">
        <v>241</v>
      </c>
      <c r="BY23" s="97"/>
      <c r="BZ23" s="97"/>
      <c r="CA23" s="97">
        <v>93</v>
      </c>
      <c r="CB23" s="97"/>
      <c r="CC23" s="97"/>
      <c r="CD23" s="97"/>
      <c r="CE23" s="97"/>
      <c r="CF23" s="97"/>
      <c r="CG23" s="97">
        <v>47</v>
      </c>
      <c r="CH23" s="97">
        <v>59</v>
      </c>
      <c r="CI23" s="97"/>
      <c r="CJ23" s="97"/>
      <c r="CK23" s="97">
        <v>40</v>
      </c>
      <c r="CL23" s="97"/>
      <c r="CM23" s="97"/>
      <c r="CN23" s="97"/>
      <c r="CO23" s="97"/>
      <c r="CP23" s="97"/>
      <c r="CQ23" s="97"/>
      <c r="CR23" s="97"/>
      <c r="CS23" s="97"/>
      <c r="CT23" s="97"/>
      <c r="CU23" s="97"/>
      <c r="CV23" s="97">
        <v>15</v>
      </c>
      <c r="CW23" s="97"/>
      <c r="CX23" s="97"/>
      <c r="CY23" s="97"/>
      <c r="CZ23" s="97"/>
      <c r="DA23" s="97"/>
      <c r="DB23" s="97"/>
      <c r="DC23" s="97"/>
      <c r="DD23" s="97"/>
      <c r="DE23" s="97"/>
      <c r="DF23" s="97"/>
      <c r="DG23" s="97"/>
      <c r="DH23" s="97"/>
      <c r="DI23" s="97"/>
      <c r="DJ23" s="97"/>
      <c r="DK23" s="97"/>
      <c r="DL23" s="97"/>
      <c r="DM23" s="97">
        <v>2</v>
      </c>
      <c r="DN23" s="97"/>
      <c r="DO23" s="97"/>
      <c r="DP23" s="97"/>
      <c r="DQ23" s="97"/>
      <c r="DR23" s="97"/>
      <c r="DS23" s="97"/>
      <c r="DT23" s="97"/>
      <c r="DU23" s="97"/>
      <c r="DV23" s="97"/>
      <c r="DW23" s="97"/>
      <c r="DX23" s="97"/>
      <c r="DY23" s="97"/>
      <c r="DZ23" s="97"/>
      <c r="EA23" s="97"/>
      <c r="EB23" s="97">
        <v>1</v>
      </c>
      <c r="EC23" s="97"/>
      <c r="ED23" s="97"/>
      <c r="EE23" s="97"/>
      <c r="EF23" s="97"/>
      <c r="EG23" s="97"/>
      <c r="EH23" s="97"/>
      <c r="EI23" s="97"/>
      <c r="EJ23" s="97"/>
      <c r="EK23" s="97"/>
      <c r="EL23" s="97">
        <v>10</v>
      </c>
      <c r="EM23" s="97"/>
      <c r="EN23" s="97">
        <v>17</v>
      </c>
      <c r="EO23" s="97"/>
      <c r="EP23" s="97"/>
      <c r="EQ23" s="97"/>
      <c r="ER23" s="97"/>
      <c r="ES23" s="97"/>
      <c r="ET23" s="97"/>
      <c r="EU23" s="97"/>
      <c r="EV23" s="97"/>
      <c r="EW23" s="97"/>
      <c r="EX23" s="97"/>
      <c r="EY23" s="97"/>
      <c r="EZ23" s="97"/>
      <c r="FA23" s="97"/>
      <c r="FB23" s="97"/>
      <c r="FC23" s="97"/>
      <c r="FD23" s="97"/>
      <c r="FE23" s="97"/>
      <c r="FF23" s="97"/>
      <c r="FG23" s="97"/>
      <c r="FH23" s="97"/>
      <c r="FI23" s="97"/>
      <c r="FJ23" s="97">
        <v>25</v>
      </c>
      <c r="FK23" s="97"/>
      <c r="FL23" s="97"/>
      <c r="FM23" s="97"/>
      <c r="FN23" s="97"/>
      <c r="FO23" s="97"/>
      <c r="FP23" s="97"/>
      <c r="FQ23" s="97"/>
      <c r="FR23" s="97"/>
      <c r="FS23" s="97"/>
      <c r="FT23" s="97"/>
      <c r="FU23" s="97"/>
      <c r="FV23" s="97"/>
      <c r="FW23" s="97"/>
      <c r="FX23" s="97"/>
      <c r="FY23" s="97"/>
      <c r="FZ23" s="97"/>
      <c r="GA23" s="97"/>
      <c r="GB23" s="97"/>
      <c r="GC23" s="97">
        <v>18</v>
      </c>
      <c r="GD23" s="97"/>
      <c r="GE23" s="97"/>
      <c r="GF23" s="97"/>
      <c r="GG23" s="97"/>
      <c r="GH23" s="97"/>
      <c r="GI23" s="97"/>
      <c r="GJ23" s="97"/>
      <c r="GK23" s="97"/>
      <c r="GL23" s="97"/>
      <c r="GM23" s="97"/>
      <c r="GN23" s="97"/>
      <c r="GO23" s="97"/>
      <c r="GP23" s="97"/>
      <c r="GQ23" s="97"/>
      <c r="GR23" s="97"/>
      <c r="GS23" s="97"/>
      <c r="GT23" s="97"/>
      <c r="GU23" s="97"/>
      <c r="GV23" s="97"/>
      <c r="GW23" s="97"/>
      <c r="GX23" s="97"/>
      <c r="GY23" s="97"/>
      <c r="GZ23" s="97"/>
      <c r="HA23" s="97"/>
      <c r="HB23" s="97"/>
      <c r="HC23" s="97"/>
      <c r="HD23" s="97"/>
      <c r="HE23" s="97"/>
      <c r="HF23" s="97"/>
      <c r="HG23" s="97"/>
      <c r="HH23" s="97"/>
      <c r="HI23" s="97"/>
      <c r="HJ23" s="97"/>
      <c r="HK23" s="97"/>
      <c r="HL23" s="97"/>
      <c r="HM23" s="97"/>
      <c r="HN23" s="97"/>
      <c r="HO23" s="97"/>
      <c r="HP23" s="97"/>
      <c r="HQ23" s="97"/>
      <c r="HR23" s="97"/>
      <c r="HS23" s="97"/>
      <c r="HT23" s="97"/>
      <c r="HU23" s="97"/>
      <c r="HV23" s="97"/>
      <c r="HW23" s="97"/>
      <c r="HX23" s="97"/>
      <c r="HY23" s="97"/>
      <c r="HZ23" s="97"/>
      <c r="IA23" s="97"/>
      <c r="IB23" s="97"/>
      <c r="IC23" s="97"/>
      <c r="ID23" s="97"/>
      <c r="IE23" s="97"/>
      <c r="IF23" s="97"/>
      <c r="IG23" s="97"/>
      <c r="IH23" s="97"/>
      <c r="II23" s="97"/>
      <c r="IJ23" s="97"/>
      <c r="IK23" s="97"/>
      <c r="IL23" s="97"/>
      <c r="IM23" s="97">
        <v>96</v>
      </c>
      <c r="IN23" s="97">
        <v>556</v>
      </c>
      <c r="IO23" s="97">
        <v>110</v>
      </c>
      <c r="IP23" s="97">
        <v>10</v>
      </c>
      <c r="IQ23" s="97"/>
      <c r="IR23" s="97"/>
      <c r="IS23" s="97"/>
      <c r="IT23" s="97"/>
      <c r="IU23" s="97"/>
      <c r="IV23" s="97"/>
      <c r="IW23" s="97"/>
      <c r="IX23" s="97"/>
      <c r="IY23" s="97">
        <v>31</v>
      </c>
      <c r="IZ23" s="97"/>
      <c r="JA23" s="97"/>
      <c r="JB23" s="97"/>
      <c r="JC23" s="97"/>
      <c r="JD23" s="97"/>
      <c r="JE23" s="97"/>
      <c r="JF23" s="97"/>
      <c r="JG23" s="97"/>
      <c r="JH23" s="97"/>
      <c r="JI23" s="97"/>
      <c r="JJ23" s="97"/>
      <c r="JK23" s="97"/>
      <c r="JL23" s="97"/>
      <c r="JM23" s="97"/>
      <c r="JN23" s="97"/>
      <c r="JO23" s="97"/>
      <c r="JP23" s="97"/>
      <c r="JQ23" s="97"/>
      <c r="JR23" s="97"/>
      <c r="JS23" s="97"/>
      <c r="JT23" s="97"/>
      <c r="JU23" s="97"/>
      <c r="JV23" s="97"/>
      <c r="JW23" s="97"/>
      <c r="JX23" s="97"/>
      <c r="JY23" s="97"/>
      <c r="JZ23" s="97">
        <v>0</v>
      </c>
      <c r="KA23" s="97"/>
      <c r="KB23" s="97"/>
      <c r="KC23" s="97"/>
      <c r="KD23" s="97"/>
      <c r="KE23" s="97"/>
      <c r="KF23" s="97"/>
      <c r="KG23" s="97"/>
      <c r="KH23" s="97">
        <v>0</v>
      </c>
      <c r="KI23" s="97"/>
      <c r="KJ23" s="97"/>
      <c r="KK23" s="97"/>
      <c r="KL23" s="97"/>
      <c r="KM23" s="97"/>
      <c r="KN23" s="97"/>
      <c r="KO23" s="97"/>
      <c r="KP23" s="97"/>
      <c r="KQ23" s="97"/>
      <c r="KR23" s="97">
        <v>8</v>
      </c>
      <c r="KS23" s="97"/>
      <c r="KT23" s="97">
        <v>15</v>
      </c>
      <c r="KU23" s="97">
        <v>10</v>
      </c>
      <c r="KV23" s="97"/>
      <c r="KW23" s="97">
        <v>7</v>
      </c>
      <c r="KX23" s="97">
        <v>7</v>
      </c>
      <c r="KY23" s="97">
        <v>10</v>
      </c>
      <c r="KZ23" s="97">
        <v>17</v>
      </c>
      <c r="LA23" s="97">
        <v>76</v>
      </c>
      <c r="LB23" s="97"/>
      <c r="LC23" s="97">
        <v>20</v>
      </c>
      <c r="LD23" s="97">
        <v>36</v>
      </c>
      <c r="LE23" s="97">
        <v>260</v>
      </c>
      <c r="LF23" s="97">
        <v>2</v>
      </c>
      <c r="LG23" s="97"/>
      <c r="LH23" s="97"/>
      <c r="LI23" s="97"/>
      <c r="LJ23" s="97"/>
      <c r="LK23" s="97"/>
      <c r="LL23" s="97"/>
      <c r="LM23" s="97"/>
      <c r="LN23" s="97"/>
      <c r="LO23" s="97"/>
      <c r="LP23" s="97"/>
      <c r="LQ23" s="97">
        <v>0</v>
      </c>
      <c r="LR23" s="97">
        <v>0</v>
      </c>
      <c r="LS23" s="97">
        <v>0</v>
      </c>
      <c r="LT23" s="97">
        <v>0</v>
      </c>
      <c r="LU23" s="97"/>
      <c r="LV23" s="97"/>
      <c r="LW23" s="97"/>
      <c r="LX23" s="97"/>
      <c r="LY23" s="97"/>
      <c r="LZ23" s="97"/>
      <c r="MA23" s="97">
        <v>169</v>
      </c>
      <c r="MB23" s="97"/>
      <c r="MC23" s="97"/>
      <c r="MD23" s="97">
        <v>72</v>
      </c>
      <c r="ME23" s="97"/>
      <c r="MF23" s="97"/>
      <c r="MG23" s="97"/>
      <c r="MH23" s="97"/>
      <c r="MI23" s="97"/>
      <c r="MJ23" s="97">
        <v>1</v>
      </c>
      <c r="MK23" s="97"/>
      <c r="ML23" s="97">
        <v>226</v>
      </c>
      <c r="MM23" s="97"/>
      <c r="MN23" s="97"/>
      <c r="MO23" s="97"/>
      <c r="MP23" s="97"/>
      <c r="MQ23" s="97">
        <v>185</v>
      </c>
      <c r="MR23" s="97"/>
      <c r="MS23" s="97">
        <v>63</v>
      </c>
      <c r="MT23" s="97"/>
      <c r="MU23" s="97"/>
      <c r="MV23" s="97">
        <v>257</v>
      </c>
      <c r="MW23" s="97"/>
      <c r="MX23" s="97"/>
      <c r="MY23" s="97"/>
      <c r="MZ23" s="97"/>
      <c r="NA23" s="97"/>
      <c r="NB23" s="97"/>
      <c r="NC23" s="97"/>
      <c r="ND23" s="97">
        <v>6</v>
      </c>
      <c r="NE23" s="97">
        <v>5</v>
      </c>
      <c r="NF23" s="97">
        <v>19</v>
      </c>
      <c r="NG23" s="97"/>
      <c r="NH23" s="97"/>
      <c r="NI23" s="97"/>
      <c r="NJ23" s="97">
        <v>199</v>
      </c>
      <c r="NK23" s="97">
        <v>6</v>
      </c>
      <c r="NL23" s="97">
        <v>1</v>
      </c>
      <c r="NM23" s="97">
        <v>8</v>
      </c>
      <c r="NN23" s="97"/>
      <c r="NO23" s="97">
        <v>3</v>
      </c>
      <c r="NP23" s="97"/>
      <c r="NQ23" s="97">
        <v>555</v>
      </c>
      <c r="NR23" s="97">
        <v>52</v>
      </c>
      <c r="NS23" s="97">
        <v>11</v>
      </c>
      <c r="NT23" s="97">
        <v>8</v>
      </c>
      <c r="NU23" s="97">
        <v>1</v>
      </c>
      <c r="NV23" s="97">
        <v>8</v>
      </c>
      <c r="NW23" s="97">
        <v>94</v>
      </c>
      <c r="NX23" s="97">
        <v>37</v>
      </c>
      <c r="NY23" s="97"/>
      <c r="NZ23" s="97">
        <v>470</v>
      </c>
      <c r="OA23" s="97">
        <v>0</v>
      </c>
      <c r="OB23" s="97"/>
      <c r="OC23" s="97">
        <v>22</v>
      </c>
      <c r="OD23" s="97"/>
      <c r="OE23" s="97">
        <v>114</v>
      </c>
      <c r="OF23" s="97">
        <v>55</v>
      </c>
      <c r="OG23" s="97"/>
      <c r="OH23" s="97"/>
      <c r="OI23" s="97"/>
      <c r="OJ23" s="97"/>
      <c r="OK23" s="97"/>
      <c r="OL23" s="97"/>
      <c r="OM23" s="97"/>
      <c r="ON23" s="97"/>
      <c r="OO23" s="97"/>
      <c r="OP23" s="97"/>
      <c r="OQ23" s="97"/>
      <c r="OR23" s="98"/>
      <c r="OS23" s="99">
        <v>9192</v>
      </c>
      <c r="OT23" s="96"/>
      <c r="OU23" s="97"/>
      <c r="OV23" s="97"/>
      <c r="OW23" s="97"/>
      <c r="OX23" s="97"/>
      <c r="OY23" s="97">
        <v>108</v>
      </c>
      <c r="OZ23" s="97">
        <v>3809</v>
      </c>
      <c r="PA23" s="97"/>
      <c r="PB23" s="97"/>
      <c r="PC23" s="97"/>
      <c r="PD23" s="97"/>
      <c r="PE23" s="97"/>
      <c r="PF23" s="97"/>
      <c r="PG23" s="97"/>
      <c r="PH23" s="97"/>
      <c r="PI23" s="97"/>
      <c r="PJ23" s="97"/>
      <c r="PK23" s="97"/>
      <c r="PL23" s="98"/>
      <c r="PM23" s="99">
        <v>13110</v>
      </c>
    </row>
    <row r="24" spans="1:429" ht="12.75" customHeight="1" x14ac:dyDescent="0.2">
      <c r="A24" s="93" t="s">
        <v>1599</v>
      </c>
      <c r="B24" s="94" t="s">
        <v>1716</v>
      </c>
      <c r="C24" s="95" t="s">
        <v>1182</v>
      </c>
      <c r="D24" s="96"/>
      <c r="E24" s="97"/>
      <c r="F24" s="97"/>
      <c r="G24" s="97"/>
      <c r="H24" s="97"/>
      <c r="I24" s="97"/>
      <c r="J24" s="97"/>
      <c r="K24" s="97"/>
      <c r="L24" s="97"/>
      <c r="M24" s="97"/>
      <c r="N24" s="97"/>
      <c r="O24" s="97"/>
      <c r="P24" s="97"/>
      <c r="Q24" s="97"/>
      <c r="R24" s="97"/>
      <c r="S24" s="97">
        <v>384</v>
      </c>
      <c r="T24" s="97">
        <v>443</v>
      </c>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v>14</v>
      </c>
      <c r="AS24" s="97">
        <v>7</v>
      </c>
      <c r="AT24" s="97">
        <v>3</v>
      </c>
      <c r="AU24" s="97"/>
      <c r="AV24" s="97"/>
      <c r="AW24" s="97"/>
      <c r="AX24" s="97"/>
      <c r="AY24" s="97">
        <v>94</v>
      </c>
      <c r="AZ24" s="97"/>
      <c r="BA24" s="97">
        <v>26</v>
      </c>
      <c r="BB24" s="97"/>
      <c r="BC24" s="97"/>
      <c r="BD24" s="97">
        <v>6189</v>
      </c>
      <c r="BE24" s="97">
        <v>132</v>
      </c>
      <c r="BF24" s="97">
        <v>67</v>
      </c>
      <c r="BG24" s="97">
        <v>498</v>
      </c>
      <c r="BH24" s="97"/>
      <c r="BI24" s="97">
        <v>1323</v>
      </c>
      <c r="BJ24" s="97">
        <v>10</v>
      </c>
      <c r="BK24" s="97">
        <v>1069</v>
      </c>
      <c r="BL24" s="97"/>
      <c r="BM24" s="97"/>
      <c r="BN24" s="97"/>
      <c r="BO24" s="97"/>
      <c r="BP24" s="97"/>
      <c r="BQ24" s="97"/>
      <c r="BR24" s="97"/>
      <c r="BS24" s="97"/>
      <c r="BT24" s="97"/>
      <c r="BU24" s="97"/>
      <c r="BV24" s="97"/>
      <c r="BW24" s="97"/>
      <c r="BX24" s="97">
        <v>96</v>
      </c>
      <c r="BY24" s="97"/>
      <c r="BZ24" s="97"/>
      <c r="CA24" s="97"/>
      <c r="CB24" s="97"/>
      <c r="CC24" s="97"/>
      <c r="CD24" s="97"/>
      <c r="CE24" s="97"/>
      <c r="CF24" s="97"/>
      <c r="CG24" s="97">
        <v>10</v>
      </c>
      <c r="CH24" s="97"/>
      <c r="CI24" s="97"/>
      <c r="CJ24" s="97"/>
      <c r="CK24" s="97"/>
      <c r="CL24" s="97"/>
      <c r="CM24" s="97"/>
      <c r="CN24" s="97"/>
      <c r="CO24" s="97"/>
      <c r="CP24" s="97"/>
      <c r="CQ24" s="97"/>
      <c r="CR24" s="97"/>
      <c r="CS24" s="97"/>
      <c r="CT24" s="97"/>
      <c r="CU24" s="97"/>
      <c r="CV24" s="97">
        <v>43</v>
      </c>
      <c r="CW24" s="97"/>
      <c r="CX24" s="97"/>
      <c r="CY24" s="97"/>
      <c r="CZ24" s="97"/>
      <c r="DA24" s="97"/>
      <c r="DB24" s="97"/>
      <c r="DC24" s="97"/>
      <c r="DD24" s="97"/>
      <c r="DE24" s="97"/>
      <c r="DF24" s="97"/>
      <c r="DG24" s="97"/>
      <c r="DH24" s="97"/>
      <c r="DI24" s="97"/>
      <c r="DJ24" s="97"/>
      <c r="DK24" s="97"/>
      <c r="DL24" s="97">
        <v>0</v>
      </c>
      <c r="DM24" s="97">
        <v>2</v>
      </c>
      <c r="DN24" s="97"/>
      <c r="DO24" s="97"/>
      <c r="DP24" s="97"/>
      <c r="DQ24" s="97"/>
      <c r="DR24" s="97"/>
      <c r="DS24" s="97"/>
      <c r="DT24" s="97"/>
      <c r="DU24" s="97"/>
      <c r="DV24" s="97"/>
      <c r="DW24" s="97"/>
      <c r="DX24" s="97"/>
      <c r="DY24" s="97"/>
      <c r="DZ24" s="97"/>
      <c r="EA24" s="97"/>
      <c r="EB24" s="97"/>
      <c r="EC24" s="97"/>
      <c r="ED24" s="97"/>
      <c r="EE24" s="97"/>
      <c r="EF24" s="97"/>
      <c r="EG24" s="97"/>
      <c r="EH24" s="97"/>
      <c r="EI24" s="97"/>
      <c r="EJ24" s="97"/>
      <c r="EK24" s="97"/>
      <c r="EL24" s="97"/>
      <c r="EM24" s="97"/>
      <c r="EN24" s="97">
        <v>58</v>
      </c>
      <c r="EO24" s="97"/>
      <c r="EP24" s="97"/>
      <c r="EQ24" s="97"/>
      <c r="ER24" s="97"/>
      <c r="ES24" s="97"/>
      <c r="ET24" s="97">
        <v>11</v>
      </c>
      <c r="EU24" s="97"/>
      <c r="EV24" s="97"/>
      <c r="EW24" s="97"/>
      <c r="EX24" s="97"/>
      <c r="EY24" s="97"/>
      <c r="EZ24" s="97"/>
      <c r="FA24" s="97"/>
      <c r="FB24" s="97">
        <v>13</v>
      </c>
      <c r="FC24" s="97"/>
      <c r="FD24" s="97">
        <v>4</v>
      </c>
      <c r="FE24" s="97"/>
      <c r="FF24" s="97"/>
      <c r="FG24" s="97">
        <v>10</v>
      </c>
      <c r="FH24" s="97">
        <v>12</v>
      </c>
      <c r="FI24" s="97"/>
      <c r="FJ24" s="97"/>
      <c r="FK24" s="97"/>
      <c r="FL24" s="97"/>
      <c r="FM24" s="97"/>
      <c r="FN24" s="97"/>
      <c r="FO24" s="97"/>
      <c r="FP24" s="97"/>
      <c r="FQ24" s="97"/>
      <c r="FR24" s="97"/>
      <c r="FS24" s="97"/>
      <c r="FT24" s="97"/>
      <c r="FU24" s="97"/>
      <c r="FV24" s="97"/>
      <c r="FW24" s="97"/>
      <c r="FX24" s="97"/>
      <c r="FY24" s="97"/>
      <c r="FZ24" s="97"/>
      <c r="GA24" s="97"/>
      <c r="GB24" s="97"/>
      <c r="GC24" s="97"/>
      <c r="GD24" s="97">
        <v>4</v>
      </c>
      <c r="GE24" s="97"/>
      <c r="GF24" s="97"/>
      <c r="GG24" s="97">
        <v>164</v>
      </c>
      <c r="GH24" s="97"/>
      <c r="GI24" s="97"/>
      <c r="GJ24" s="97"/>
      <c r="GK24" s="97"/>
      <c r="GL24" s="97"/>
      <c r="GM24" s="97"/>
      <c r="GN24" s="97"/>
      <c r="GO24" s="97"/>
      <c r="GP24" s="97"/>
      <c r="GQ24" s="97"/>
      <c r="GR24" s="97"/>
      <c r="GS24" s="97"/>
      <c r="GT24" s="97"/>
      <c r="GU24" s="97"/>
      <c r="GV24" s="97"/>
      <c r="GW24" s="97"/>
      <c r="GX24" s="97"/>
      <c r="GY24" s="97"/>
      <c r="GZ24" s="97"/>
      <c r="HA24" s="97"/>
      <c r="HB24" s="97"/>
      <c r="HC24" s="97"/>
      <c r="HD24" s="97"/>
      <c r="HE24" s="97"/>
      <c r="HF24" s="97"/>
      <c r="HG24" s="97"/>
      <c r="HH24" s="97"/>
      <c r="HI24" s="97"/>
      <c r="HJ24" s="97"/>
      <c r="HK24" s="97"/>
      <c r="HL24" s="97"/>
      <c r="HM24" s="97"/>
      <c r="HN24" s="97"/>
      <c r="HO24" s="97"/>
      <c r="HP24" s="97"/>
      <c r="HQ24" s="97"/>
      <c r="HR24" s="97"/>
      <c r="HS24" s="97"/>
      <c r="HT24" s="97"/>
      <c r="HU24" s="97"/>
      <c r="HV24" s="97"/>
      <c r="HW24" s="97"/>
      <c r="HX24" s="97"/>
      <c r="HY24" s="97"/>
      <c r="HZ24" s="97"/>
      <c r="IA24" s="97"/>
      <c r="IB24" s="97"/>
      <c r="IC24" s="97"/>
      <c r="ID24" s="97"/>
      <c r="IE24" s="97"/>
      <c r="IF24" s="97"/>
      <c r="IG24" s="97"/>
      <c r="IH24" s="97">
        <v>16</v>
      </c>
      <c r="II24" s="97"/>
      <c r="IJ24" s="97"/>
      <c r="IK24" s="97"/>
      <c r="IL24" s="97">
        <v>39</v>
      </c>
      <c r="IM24" s="97">
        <v>95</v>
      </c>
      <c r="IN24" s="97">
        <v>626</v>
      </c>
      <c r="IO24" s="97">
        <v>1006</v>
      </c>
      <c r="IP24" s="97">
        <v>114</v>
      </c>
      <c r="IQ24" s="97"/>
      <c r="IR24" s="97"/>
      <c r="IS24" s="97"/>
      <c r="IT24" s="97"/>
      <c r="IU24" s="97"/>
      <c r="IV24" s="97"/>
      <c r="IW24" s="97">
        <v>289</v>
      </c>
      <c r="IX24" s="97"/>
      <c r="IY24" s="97">
        <v>85</v>
      </c>
      <c r="IZ24" s="97"/>
      <c r="JA24" s="97"/>
      <c r="JB24" s="97"/>
      <c r="JC24" s="97"/>
      <c r="JD24" s="97">
        <v>59</v>
      </c>
      <c r="JE24" s="97"/>
      <c r="JF24" s="97"/>
      <c r="JG24" s="97"/>
      <c r="JH24" s="97"/>
      <c r="JI24" s="97"/>
      <c r="JJ24" s="97"/>
      <c r="JK24" s="97"/>
      <c r="JL24" s="97"/>
      <c r="JM24" s="97"/>
      <c r="JN24" s="97"/>
      <c r="JO24" s="97"/>
      <c r="JP24" s="97"/>
      <c r="JQ24" s="97"/>
      <c r="JR24" s="97"/>
      <c r="JS24" s="97">
        <v>8</v>
      </c>
      <c r="JT24" s="97"/>
      <c r="JU24" s="97"/>
      <c r="JV24" s="97"/>
      <c r="JW24" s="97"/>
      <c r="JX24" s="97"/>
      <c r="JY24" s="97"/>
      <c r="JZ24" s="97"/>
      <c r="KA24" s="97"/>
      <c r="KB24" s="97"/>
      <c r="KC24" s="97"/>
      <c r="KD24" s="97"/>
      <c r="KE24" s="97"/>
      <c r="KF24" s="97">
        <v>2</v>
      </c>
      <c r="KG24" s="97"/>
      <c r="KH24" s="97"/>
      <c r="KI24" s="97"/>
      <c r="KJ24" s="97"/>
      <c r="KK24" s="97"/>
      <c r="KL24" s="97"/>
      <c r="KM24" s="97"/>
      <c r="KN24" s="97"/>
      <c r="KO24" s="97"/>
      <c r="KP24" s="97"/>
      <c r="KQ24" s="97"/>
      <c r="KR24" s="97"/>
      <c r="KS24" s="97"/>
      <c r="KT24" s="97"/>
      <c r="KU24" s="97"/>
      <c r="KV24" s="97"/>
      <c r="KW24" s="97"/>
      <c r="KX24" s="97"/>
      <c r="KY24" s="97"/>
      <c r="KZ24" s="97"/>
      <c r="LA24" s="97"/>
      <c r="LB24" s="97"/>
      <c r="LC24" s="97"/>
      <c r="LD24" s="97"/>
      <c r="LE24" s="97"/>
      <c r="LF24" s="97"/>
      <c r="LG24" s="97"/>
      <c r="LH24" s="97"/>
      <c r="LI24" s="97"/>
      <c r="LJ24" s="97"/>
      <c r="LK24" s="97"/>
      <c r="LL24" s="97"/>
      <c r="LM24" s="97"/>
      <c r="LN24" s="97"/>
      <c r="LO24" s="97"/>
      <c r="LP24" s="97"/>
      <c r="LQ24" s="97"/>
      <c r="LR24" s="97"/>
      <c r="LS24" s="97"/>
      <c r="LT24" s="97"/>
      <c r="LU24" s="97"/>
      <c r="LV24" s="97"/>
      <c r="LW24" s="97"/>
      <c r="LX24" s="97"/>
      <c r="LY24" s="97"/>
      <c r="LZ24" s="97"/>
      <c r="MA24" s="97">
        <v>47</v>
      </c>
      <c r="MB24" s="97"/>
      <c r="MC24" s="97"/>
      <c r="MD24" s="97">
        <v>126</v>
      </c>
      <c r="ME24" s="97"/>
      <c r="MF24" s="97"/>
      <c r="MG24" s="97"/>
      <c r="MH24" s="97"/>
      <c r="MI24" s="97"/>
      <c r="MJ24" s="97">
        <v>1</v>
      </c>
      <c r="MK24" s="97"/>
      <c r="ML24" s="97"/>
      <c r="MM24" s="97"/>
      <c r="MN24" s="97"/>
      <c r="MO24" s="97"/>
      <c r="MP24" s="97"/>
      <c r="MQ24" s="97"/>
      <c r="MR24" s="97"/>
      <c r="MS24" s="97"/>
      <c r="MT24" s="97"/>
      <c r="MU24" s="97"/>
      <c r="MV24" s="97"/>
      <c r="MW24" s="97"/>
      <c r="MX24" s="97"/>
      <c r="MY24" s="97"/>
      <c r="MZ24" s="97"/>
      <c r="NA24" s="97"/>
      <c r="NB24" s="97"/>
      <c r="NC24" s="97"/>
      <c r="ND24" s="97"/>
      <c r="NE24" s="97"/>
      <c r="NF24" s="97"/>
      <c r="NG24" s="97"/>
      <c r="NH24" s="97"/>
      <c r="NI24" s="97"/>
      <c r="NJ24" s="97"/>
      <c r="NK24" s="97"/>
      <c r="NL24" s="97"/>
      <c r="NM24" s="97"/>
      <c r="NN24" s="97"/>
      <c r="NO24" s="97"/>
      <c r="NP24" s="97"/>
      <c r="NQ24" s="97"/>
      <c r="NR24" s="97"/>
      <c r="NS24" s="97"/>
      <c r="NT24" s="97"/>
      <c r="NU24" s="97"/>
      <c r="NV24" s="97"/>
      <c r="NW24" s="97"/>
      <c r="NX24" s="97"/>
      <c r="NY24" s="97"/>
      <c r="NZ24" s="97"/>
      <c r="OA24" s="97"/>
      <c r="OB24" s="97"/>
      <c r="OC24" s="97"/>
      <c r="OD24" s="97"/>
      <c r="OE24" s="97"/>
      <c r="OF24" s="97"/>
      <c r="OG24" s="97"/>
      <c r="OH24" s="97"/>
      <c r="OI24" s="97">
        <v>1</v>
      </c>
      <c r="OJ24" s="97"/>
      <c r="OK24" s="97"/>
      <c r="OL24" s="97"/>
      <c r="OM24" s="97"/>
      <c r="ON24" s="97"/>
      <c r="OO24" s="97"/>
      <c r="OP24" s="97"/>
      <c r="OQ24" s="97"/>
      <c r="OR24" s="98"/>
      <c r="OS24" s="99">
        <v>13199</v>
      </c>
      <c r="OT24" s="96"/>
      <c r="OU24" s="97">
        <v>310</v>
      </c>
      <c r="OV24" s="97"/>
      <c r="OW24" s="97"/>
      <c r="OX24" s="97"/>
      <c r="OY24" s="97">
        <v>161</v>
      </c>
      <c r="OZ24" s="97">
        <v>2715</v>
      </c>
      <c r="PA24" s="97"/>
      <c r="PB24" s="97"/>
      <c r="PC24" s="97"/>
      <c r="PD24" s="97"/>
      <c r="PE24" s="97"/>
      <c r="PF24" s="97"/>
      <c r="PG24" s="97"/>
      <c r="PH24" s="97"/>
      <c r="PI24" s="97"/>
      <c r="PJ24" s="97"/>
      <c r="PK24" s="97"/>
      <c r="PL24" s="98"/>
      <c r="PM24" s="99">
        <v>16384</v>
      </c>
    </row>
    <row r="25" spans="1:429" ht="12.75" customHeight="1" x14ac:dyDescent="0.2">
      <c r="A25" s="93">
        <v>212310</v>
      </c>
      <c r="B25" s="94" t="s">
        <v>1716</v>
      </c>
      <c r="C25" s="95" t="s">
        <v>1183</v>
      </c>
      <c r="D25" s="96">
        <v>74</v>
      </c>
      <c r="E25" s="97">
        <v>449</v>
      </c>
      <c r="F25" s="97">
        <v>31</v>
      </c>
      <c r="G25" s="97">
        <v>21</v>
      </c>
      <c r="H25" s="97">
        <v>18</v>
      </c>
      <c r="I25" s="97">
        <v>34</v>
      </c>
      <c r="J25" s="97">
        <v>71</v>
      </c>
      <c r="K25" s="97">
        <v>64</v>
      </c>
      <c r="L25" s="97">
        <v>8</v>
      </c>
      <c r="M25" s="97">
        <v>50</v>
      </c>
      <c r="N25" s="97"/>
      <c r="O25" s="97"/>
      <c r="P25" s="97"/>
      <c r="Q25" s="97"/>
      <c r="R25" s="97">
        <v>606</v>
      </c>
      <c r="S25" s="97">
        <v>0</v>
      </c>
      <c r="T25" s="97">
        <v>7</v>
      </c>
      <c r="U25" s="97">
        <v>556</v>
      </c>
      <c r="V25" s="97">
        <v>138</v>
      </c>
      <c r="W25" s="97"/>
      <c r="X25" s="97">
        <v>2</v>
      </c>
      <c r="Y25" s="97">
        <v>79</v>
      </c>
      <c r="Z25" s="97">
        <v>0</v>
      </c>
      <c r="AA25" s="97">
        <v>23</v>
      </c>
      <c r="AB25" s="97">
        <v>274</v>
      </c>
      <c r="AC25" s="97">
        <v>435</v>
      </c>
      <c r="AD25" s="97">
        <v>3971</v>
      </c>
      <c r="AE25" s="97">
        <v>656</v>
      </c>
      <c r="AF25" s="97">
        <v>549</v>
      </c>
      <c r="AG25" s="97">
        <v>90</v>
      </c>
      <c r="AH25" s="97">
        <v>1441</v>
      </c>
      <c r="AI25" s="97">
        <v>339</v>
      </c>
      <c r="AJ25" s="97">
        <v>385</v>
      </c>
      <c r="AK25" s="97">
        <v>463</v>
      </c>
      <c r="AL25" s="97">
        <v>901</v>
      </c>
      <c r="AM25" s="97">
        <v>2487</v>
      </c>
      <c r="AN25" s="97"/>
      <c r="AO25" s="97"/>
      <c r="AP25" s="97"/>
      <c r="AQ25" s="97"/>
      <c r="AR25" s="97"/>
      <c r="AS25" s="97"/>
      <c r="AT25" s="97">
        <v>221</v>
      </c>
      <c r="AU25" s="97">
        <v>575</v>
      </c>
      <c r="AV25" s="97">
        <v>115</v>
      </c>
      <c r="AW25" s="97">
        <v>67</v>
      </c>
      <c r="AX25" s="97">
        <v>373</v>
      </c>
      <c r="AY25" s="97"/>
      <c r="AZ25" s="97">
        <v>259</v>
      </c>
      <c r="BA25" s="97">
        <v>244</v>
      </c>
      <c r="BB25" s="97"/>
      <c r="BC25" s="97"/>
      <c r="BD25" s="97"/>
      <c r="BE25" s="97"/>
      <c r="BF25" s="97"/>
      <c r="BG25" s="97"/>
      <c r="BH25" s="97"/>
      <c r="BI25" s="97"/>
      <c r="BJ25" s="97"/>
      <c r="BK25" s="97"/>
      <c r="BL25" s="97"/>
      <c r="BM25" s="97"/>
      <c r="BN25" s="97"/>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c r="DA25" s="97"/>
      <c r="DB25" s="97"/>
      <c r="DC25" s="97"/>
      <c r="DD25" s="97"/>
      <c r="DE25" s="97"/>
      <c r="DF25" s="97"/>
      <c r="DG25" s="97"/>
      <c r="DH25" s="97"/>
      <c r="DI25" s="97"/>
      <c r="DJ25" s="97"/>
      <c r="DK25" s="97"/>
      <c r="DL25" s="97"/>
      <c r="DM25" s="97"/>
      <c r="DN25" s="97"/>
      <c r="DO25" s="97"/>
      <c r="DP25" s="97"/>
      <c r="DQ25" s="97"/>
      <c r="DR25" s="97"/>
      <c r="DS25" s="97"/>
      <c r="DT25" s="97"/>
      <c r="DU25" s="97"/>
      <c r="DV25" s="97"/>
      <c r="DW25" s="97"/>
      <c r="DX25" s="97"/>
      <c r="DY25" s="97"/>
      <c r="DZ25" s="97"/>
      <c r="EA25" s="97"/>
      <c r="EB25" s="97"/>
      <c r="EC25" s="97"/>
      <c r="ED25" s="97"/>
      <c r="EE25" s="97"/>
      <c r="EF25" s="97"/>
      <c r="EG25" s="97"/>
      <c r="EH25" s="97"/>
      <c r="EI25" s="97"/>
      <c r="EJ25" s="97"/>
      <c r="EK25" s="97"/>
      <c r="EL25" s="97"/>
      <c r="EM25" s="97"/>
      <c r="EN25" s="97"/>
      <c r="EO25" s="97"/>
      <c r="EP25" s="97"/>
      <c r="EQ25" s="97"/>
      <c r="ER25" s="97"/>
      <c r="ES25" s="97"/>
      <c r="ET25" s="97"/>
      <c r="EU25" s="97"/>
      <c r="EV25" s="97"/>
      <c r="EW25" s="97"/>
      <c r="EX25" s="97"/>
      <c r="EY25" s="97"/>
      <c r="EZ25" s="97"/>
      <c r="FA25" s="97"/>
      <c r="FB25" s="97"/>
      <c r="FC25" s="97"/>
      <c r="FD25" s="97"/>
      <c r="FE25" s="97"/>
      <c r="FF25" s="97"/>
      <c r="FG25" s="97"/>
      <c r="FH25" s="97"/>
      <c r="FI25" s="97"/>
      <c r="FJ25" s="97"/>
      <c r="FK25" s="97"/>
      <c r="FL25" s="97"/>
      <c r="FM25" s="97"/>
      <c r="FN25" s="97"/>
      <c r="FO25" s="97"/>
      <c r="FP25" s="97"/>
      <c r="FQ25" s="97"/>
      <c r="FR25" s="97"/>
      <c r="FS25" s="97"/>
      <c r="FT25" s="97"/>
      <c r="FU25" s="97"/>
      <c r="FV25" s="97"/>
      <c r="FW25" s="97">
        <v>23</v>
      </c>
      <c r="FX25" s="97"/>
      <c r="FY25" s="97"/>
      <c r="FZ25" s="97"/>
      <c r="GA25" s="97"/>
      <c r="GB25" s="97"/>
      <c r="GC25" s="97"/>
      <c r="GD25" s="97"/>
      <c r="GE25" s="97"/>
      <c r="GF25" s="97"/>
      <c r="GG25" s="97"/>
      <c r="GH25" s="97"/>
      <c r="GI25" s="97"/>
      <c r="GJ25" s="97"/>
      <c r="GK25" s="97"/>
      <c r="GL25" s="97"/>
      <c r="GM25" s="97"/>
      <c r="GN25" s="97"/>
      <c r="GO25" s="97"/>
      <c r="GP25" s="97"/>
      <c r="GQ25" s="97"/>
      <c r="GR25" s="97"/>
      <c r="GS25" s="97"/>
      <c r="GT25" s="97"/>
      <c r="GU25" s="97"/>
      <c r="GV25" s="97"/>
      <c r="GW25" s="97"/>
      <c r="GX25" s="97"/>
      <c r="GY25" s="97"/>
      <c r="GZ25" s="97"/>
      <c r="HA25" s="97"/>
      <c r="HB25" s="97"/>
      <c r="HC25" s="97"/>
      <c r="HD25" s="97"/>
      <c r="HE25" s="97"/>
      <c r="HF25" s="97"/>
      <c r="HG25" s="97"/>
      <c r="HH25" s="97"/>
      <c r="HI25" s="97"/>
      <c r="HJ25" s="97"/>
      <c r="HK25" s="97"/>
      <c r="HL25" s="97"/>
      <c r="HM25" s="97"/>
      <c r="HN25" s="97"/>
      <c r="HO25" s="97"/>
      <c r="HP25" s="97"/>
      <c r="HQ25" s="97"/>
      <c r="HR25" s="97"/>
      <c r="HS25" s="97"/>
      <c r="HT25" s="97"/>
      <c r="HU25" s="97"/>
      <c r="HV25" s="97"/>
      <c r="HW25" s="97"/>
      <c r="HX25" s="97"/>
      <c r="HY25" s="97"/>
      <c r="HZ25" s="97"/>
      <c r="IA25" s="97"/>
      <c r="IB25" s="97"/>
      <c r="IC25" s="97"/>
      <c r="ID25" s="97"/>
      <c r="IE25" s="97"/>
      <c r="IF25" s="97"/>
      <c r="IG25" s="97"/>
      <c r="IH25" s="97"/>
      <c r="II25" s="97">
        <v>34</v>
      </c>
      <c r="IJ25" s="97">
        <v>21</v>
      </c>
      <c r="IK25" s="97"/>
      <c r="IL25" s="97"/>
      <c r="IM25" s="97"/>
      <c r="IN25" s="97"/>
      <c r="IO25" s="97"/>
      <c r="IP25" s="97"/>
      <c r="IQ25" s="97"/>
      <c r="IR25" s="97"/>
      <c r="IS25" s="97"/>
      <c r="IT25" s="97"/>
      <c r="IU25" s="97"/>
      <c r="IV25" s="97"/>
      <c r="IW25" s="97"/>
      <c r="IX25" s="97"/>
      <c r="IY25" s="97"/>
      <c r="IZ25" s="97"/>
      <c r="JA25" s="97"/>
      <c r="JB25" s="97"/>
      <c r="JC25" s="97"/>
      <c r="JD25" s="97">
        <v>108</v>
      </c>
      <c r="JE25" s="97"/>
      <c r="JF25" s="97"/>
      <c r="JG25" s="97"/>
      <c r="JH25" s="97"/>
      <c r="JI25" s="97"/>
      <c r="JJ25" s="97"/>
      <c r="JK25" s="97"/>
      <c r="JL25" s="97"/>
      <c r="JM25" s="97"/>
      <c r="JN25" s="97"/>
      <c r="JO25" s="97"/>
      <c r="JP25" s="97"/>
      <c r="JQ25" s="97"/>
      <c r="JR25" s="97"/>
      <c r="JS25" s="97"/>
      <c r="JT25" s="97"/>
      <c r="JU25" s="97"/>
      <c r="JV25" s="97"/>
      <c r="JW25" s="97"/>
      <c r="JX25" s="97"/>
      <c r="JY25" s="97"/>
      <c r="JZ25" s="97"/>
      <c r="KA25" s="97"/>
      <c r="KB25" s="97"/>
      <c r="KC25" s="97"/>
      <c r="KD25" s="97"/>
      <c r="KE25" s="97"/>
      <c r="KF25" s="97"/>
      <c r="KG25" s="97">
        <v>0</v>
      </c>
      <c r="KH25" s="97">
        <v>0</v>
      </c>
      <c r="KI25" s="97"/>
      <c r="KJ25" s="97">
        <v>143</v>
      </c>
      <c r="KK25" s="97">
        <v>0</v>
      </c>
      <c r="KL25" s="97">
        <v>5</v>
      </c>
      <c r="KM25" s="97">
        <v>1</v>
      </c>
      <c r="KN25" s="97"/>
      <c r="KO25" s="97">
        <v>3</v>
      </c>
      <c r="KP25" s="97"/>
      <c r="KQ25" s="97"/>
      <c r="KR25" s="97"/>
      <c r="KS25" s="97">
        <v>0</v>
      </c>
      <c r="KT25" s="97">
        <v>0</v>
      </c>
      <c r="KU25" s="97">
        <v>0</v>
      </c>
      <c r="KV25" s="97">
        <v>0</v>
      </c>
      <c r="KW25" s="97"/>
      <c r="KX25" s="97"/>
      <c r="KY25" s="97"/>
      <c r="KZ25" s="97">
        <v>0</v>
      </c>
      <c r="LA25" s="97">
        <v>5</v>
      </c>
      <c r="LB25" s="97">
        <v>0</v>
      </c>
      <c r="LC25" s="97">
        <v>0</v>
      </c>
      <c r="LD25" s="97">
        <v>0</v>
      </c>
      <c r="LE25" s="97"/>
      <c r="LF25" s="97"/>
      <c r="LG25" s="97"/>
      <c r="LH25" s="97"/>
      <c r="LI25" s="97"/>
      <c r="LJ25" s="97"/>
      <c r="LK25" s="97"/>
      <c r="LL25" s="97"/>
      <c r="LM25" s="97"/>
      <c r="LN25" s="97"/>
      <c r="LO25" s="97">
        <v>3</v>
      </c>
      <c r="LP25" s="97">
        <v>0</v>
      </c>
      <c r="LQ25" s="97"/>
      <c r="LR25" s="97"/>
      <c r="LS25" s="97"/>
      <c r="LT25" s="97"/>
      <c r="LU25" s="97"/>
      <c r="LV25" s="97"/>
      <c r="LW25" s="97"/>
      <c r="LX25" s="97"/>
      <c r="LY25" s="97"/>
      <c r="LZ25" s="97"/>
      <c r="MA25" s="97">
        <v>143</v>
      </c>
      <c r="MB25" s="97"/>
      <c r="MC25" s="97"/>
      <c r="MD25" s="97">
        <v>41</v>
      </c>
      <c r="ME25" s="97"/>
      <c r="MF25" s="97"/>
      <c r="MG25" s="97"/>
      <c r="MH25" s="97"/>
      <c r="MI25" s="97"/>
      <c r="MJ25" s="97">
        <v>1</v>
      </c>
      <c r="MK25" s="97"/>
      <c r="ML25" s="97"/>
      <c r="MM25" s="97"/>
      <c r="MN25" s="97"/>
      <c r="MO25" s="97"/>
      <c r="MP25" s="97"/>
      <c r="MQ25" s="97"/>
      <c r="MR25" s="97"/>
      <c r="MS25" s="97"/>
      <c r="MT25" s="97"/>
      <c r="MU25" s="97"/>
      <c r="MV25" s="97"/>
      <c r="MW25" s="97"/>
      <c r="MX25" s="97"/>
      <c r="MY25" s="97"/>
      <c r="MZ25" s="97"/>
      <c r="NA25" s="97"/>
      <c r="NB25" s="97"/>
      <c r="NC25" s="97"/>
      <c r="ND25" s="97"/>
      <c r="NE25" s="97"/>
      <c r="NF25" s="97"/>
      <c r="NG25" s="97"/>
      <c r="NH25" s="97"/>
      <c r="NI25" s="97"/>
      <c r="NJ25" s="97"/>
      <c r="NK25" s="97"/>
      <c r="NL25" s="97"/>
      <c r="NM25" s="97"/>
      <c r="NN25" s="97"/>
      <c r="NO25" s="97"/>
      <c r="NP25" s="97"/>
      <c r="NQ25" s="97"/>
      <c r="NR25" s="97"/>
      <c r="NS25" s="97"/>
      <c r="NT25" s="97"/>
      <c r="NU25" s="97"/>
      <c r="NV25" s="97"/>
      <c r="NW25" s="97"/>
      <c r="NX25" s="97"/>
      <c r="NY25" s="97"/>
      <c r="NZ25" s="97"/>
      <c r="OA25" s="97"/>
      <c r="OB25" s="97"/>
      <c r="OC25" s="97"/>
      <c r="OD25" s="97"/>
      <c r="OE25" s="97"/>
      <c r="OF25" s="97"/>
      <c r="OG25" s="97"/>
      <c r="OH25" s="97"/>
      <c r="OI25" s="97"/>
      <c r="OJ25" s="97"/>
      <c r="OK25" s="97"/>
      <c r="OL25" s="97"/>
      <c r="OM25" s="97"/>
      <c r="ON25" s="97"/>
      <c r="OO25" s="97">
        <v>182</v>
      </c>
      <c r="OP25" s="97"/>
      <c r="OQ25" s="97"/>
      <c r="OR25" s="98">
        <v>79</v>
      </c>
      <c r="OS25" s="99">
        <v>16870</v>
      </c>
      <c r="OT25" s="96"/>
      <c r="OU25" s="97"/>
      <c r="OV25" s="97"/>
      <c r="OW25" s="97"/>
      <c r="OX25" s="97"/>
      <c r="OY25" s="97">
        <v>259</v>
      </c>
      <c r="OZ25" s="97">
        <v>108</v>
      </c>
      <c r="PA25" s="97"/>
      <c r="PB25" s="97"/>
      <c r="PC25" s="97"/>
      <c r="PD25" s="97"/>
      <c r="PE25" s="97"/>
      <c r="PF25" s="97"/>
      <c r="PG25" s="97"/>
      <c r="PH25" s="97"/>
      <c r="PI25" s="97"/>
      <c r="PJ25" s="97"/>
      <c r="PK25" s="97"/>
      <c r="PL25" s="98"/>
      <c r="PM25" s="99">
        <v>17237</v>
      </c>
    </row>
    <row r="26" spans="1:429" ht="12.75" customHeight="1" x14ac:dyDescent="0.2">
      <c r="A26" s="93" t="s">
        <v>1600</v>
      </c>
      <c r="B26" s="94" t="s">
        <v>1716</v>
      </c>
      <c r="C26" s="95" t="s">
        <v>1184</v>
      </c>
      <c r="D26" s="96">
        <v>1</v>
      </c>
      <c r="E26" s="97">
        <v>1163</v>
      </c>
      <c r="F26" s="97">
        <v>1</v>
      </c>
      <c r="G26" s="97">
        <v>4</v>
      </c>
      <c r="H26" s="97"/>
      <c r="I26" s="97">
        <v>116</v>
      </c>
      <c r="J26" s="97">
        <v>4</v>
      </c>
      <c r="K26" s="97"/>
      <c r="L26" s="97">
        <v>0</v>
      </c>
      <c r="M26" s="97">
        <v>2</v>
      </c>
      <c r="N26" s="97"/>
      <c r="O26" s="97"/>
      <c r="P26" s="97">
        <v>0</v>
      </c>
      <c r="Q26" s="97"/>
      <c r="R26" s="97">
        <v>13</v>
      </c>
      <c r="S26" s="97">
        <v>2</v>
      </c>
      <c r="T26" s="97">
        <v>1</v>
      </c>
      <c r="U26" s="97">
        <v>32</v>
      </c>
      <c r="V26" s="97">
        <v>397</v>
      </c>
      <c r="W26" s="97">
        <v>28</v>
      </c>
      <c r="X26" s="97">
        <v>34</v>
      </c>
      <c r="Y26" s="97">
        <v>419</v>
      </c>
      <c r="Z26" s="97">
        <v>2</v>
      </c>
      <c r="AA26" s="97">
        <v>238</v>
      </c>
      <c r="AB26" s="97">
        <v>108</v>
      </c>
      <c r="AC26" s="97">
        <v>172</v>
      </c>
      <c r="AD26" s="97">
        <v>148</v>
      </c>
      <c r="AE26" s="97">
        <v>230</v>
      </c>
      <c r="AF26" s="97">
        <v>218</v>
      </c>
      <c r="AG26" s="97">
        <v>36</v>
      </c>
      <c r="AH26" s="97">
        <v>483</v>
      </c>
      <c r="AI26" s="97">
        <v>134</v>
      </c>
      <c r="AJ26" s="97">
        <v>148</v>
      </c>
      <c r="AK26" s="97">
        <v>170</v>
      </c>
      <c r="AL26" s="97">
        <v>1171</v>
      </c>
      <c r="AM26" s="97">
        <v>392</v>
      </c>
      <c r="AN26" s="97"/>
      <c r="AO26" s="97"/>
      <c r="AP26" s="97"/>
      <c r="AQ26" s="97"/>
      <c r="AR26" s="97">
        <v>446</v>
      </c>
      <c r="AS26" s="97">
        <v>887</v>
      </c>
      <c r="AT26" s="97">
        <v>51</v>
      </c>
      <c r="AU26" s="97">
        <v>2882</v>
      </c>
      <c r="AV26" s="97">
        <v>334</v>
      </c>
      <c r="AW26" s="97">
        <v>154</v>
      </c>
      <c r="AX26" s="97">
        <v>218</v>
      </c>
      <c r="AY26" s="97">
        <v>38</v>
      </c>
      <c r="AZ26" s="97">
        <v>74</v>
      </c>
      <c r="BA26" s="97">
        <v>298</v>
      </c>
      <c r="BB26" s="97">
        <v>106</v>
      </c>
      <c r="BC26" s="97">
        <v>456</v>
      </c>
      <c r="BD26" s="97">
        <v>170</v>
      </c>
      <c r="BE26" s="97"/>
      <c r="BF26" s="97"/>
      <c r="BG26" s="97"/>
      <c r="BH26" s="97"/>
      <c r="BI26" s="97"/>
      <c r="BJ26" s="97"/>
      <c r="BK26" s="97"/>
      <c r="BL26" s="97">
        <v>516</v>
      </c>
      <c r="BM26" s="97">
        <v>124</v>
      </c>
      <c r="BN26" s="97"/>
      <c r="BO26" s="97"/>
      <c r="BP26" s="97"/>
      <c r="BQ26" s="97">
        <v>1</v>
      </c>
      <c r="BR26" s="97"/>
      <c r="BS26" s="97"/>
      <c r="BT26" s="97"/>
      <c r="BU26" s="97"/>
      <c r="BV26" s="97"/>
      <c r="BW26" s="97"/>
      <c r="BX26" s="97"/>
      <c r="BY26" s="97"/>
      <c r="BZ26" s="97"/>
      <c r="CA26" s="97"/>
      <c r="CB26" s="97"/>
      <c r="CC26" s="97"/>
      <c r="CD26" s="97"/>
      <c r="CE26" s="97"/>
      <c r="CF26" s="97"/>
      <c r="CG26" s="97">
        <v>14</v>
      </c>
      <c r="CH26" s="97"/>
      <c r="CI26" s="97"/>
      <c r="CJ26" s="97"/>
      <c r="CK26" s="97"/>
      <c r="CL26" s="97"/>
      <c r="CM26" s="97">
        <v>0</v>
      </c>
      <c r="CN26" s="97"/>
      <c r="CO26" s="97"/>
      <c r="CP26" s="97"/>
      <c r="CQ26" s="97">
        <v>3</v>
      </c>
      <c r="CR26" s="97"/>
      <c r="CS26" s="97">
        <v>0</v>
      </c>
      <c r="CT26" s="97">
        <v>0</v>
      </c>
      <c r="CU26" s="97">
        <v>0</v>
      </c>
      <c r="CV26" s="97">
        <v>3</v>
      </c>
      <c r="CW26" s="97">
        <v>10</v>
      </c>
      <c r="CX26" s="97"/>
      <c r="CY26" s="97"/>
      <c r="CZ26" s="97"/>
      <c r="DA26" s="97"/>
      <c r="DB26" s="97"/>
      <c r="DC26" s="97"/>
      <c r="DD26" s="97"/>
      <c r="DE26" s="97"/>
      <c r="DF26" s="97"/>
      <c r="DG26" s="97"/>
      <c r="DH26" s="97"/>
      <c r="DI26" s="97"/>
      <c r="DJ26" s="97"/>
      <c r="DK26" s="97"/>
      <c r="DL26" s="97"/>
      <c r="DM26" s="97">
        <v>4</v>
      </c>
      <c r="DN26" s="97"/>
      <c r="DO26" s="97"/>
      <c r="DP26" s="97"/>
      <c r="DQ26" s="97"/>
      <c r="DR26" s="97">
        <v>1</v>
      </c>
      <c r="DS26" s="97"/>
      <c r="DT26" s="97"/>
      <c r="DU26" s="97"/>
      <c r="DV26" s="97"/>
      <c r="DW26" s="97"/>
      <c r="DX26" s="97"/>
      <c r="DY26" s="97"/>
      <c r="DZ26" s="97"/>
      <c r="EA26" s="97"/>
      <c r="EB26" s="97"/>
      <c r="EC26" s="97"/>
      <c r="ED26" s="97"/>
      <c r="EE26" s="97"/>
      <c r="EF26" s="97">
        <v>11</v>
      </c>
      <c r="EG26" s="97"/>
      <c r="EH26" s="97"/>
      <c r="EI26" s="97"/>
      <c r="EJ26" s="97">
        <v>4</v>
      </c>
      <c r="EK26" s="97"/>
      <c r="EL26" s="97"/>
      <c r="EM26" s="97"/>
      <c r="EN26" s="97"/>
      <c r="EO26" s="97"/>
      <c r="EP26" s="97"/>
      <c r="EQ26" s="97"/>
      <c r="ER26" s="97"/>
      <c r="ES26" s="97"/>
      <c r="ET26" s="97"/>
      <c r="EU26" s="97"/>
      <c r="EV26" s="97"/>
      <c r="EW26" s="97"/>
      <c r="EX26" s="97"/>
      <c r="EY26" s="97"/>
      <c r="EZ26" s="97"/>
      <c r="FA26" s="97"/>
      <c r="FB26" s="97"/>
      <c r="FC26" s="97"/>
      <c r="FD26" s="97"/>
      <c r="FE26" s="97"/>
      <c r="FF26" s="97"/>
      <c r="FG26" s="97"/>
      <c r="FH26" s="97"/>
      <c r="FI26" s="97">
        <v>31</v>
      </c>
      <c r="FJ26" s="97">
        <v>6</v>
      </c>
      <c r="FK26" s="97">
        <v>59</v>
      </c>
      <c r="FL26" s="97">
        <v>1</v>
      </c>
      <c r="FM26" s="97">
        <v>1</v>
      </c>
      <c r="FN26" s="97"/>
      <c r="FO26" s="97"/>
      <c r="FP26" s="97"/>
      <c r="FQ26" s="97"/>
      <c r="FR26" s="97"/>
      <c r="FS26" s="97"/>
      <c r="FT26" s="97"/>
      <c r="FU26" s="97"/>
      <c r="FV26" s="97"/>
      <c r="FW26" s="97"/>
      <c r="FX26" s="97"/>
      <c r="FY26" s="97"/>
      <c r="FZ26" s="97"/>
      <c r="GA26" s="97"/>
      <c r="GB26" s="97"/>
      <c r="GC26" s="97"/>
      <c r="GD26" s="97"/>
      <c r="GE26" s="97"/>
      <c r="GF26" s="97"/>
      <c r="GG26" s="97"/>
      <c r="GH26" s="97"/>
      <c r="GI26" s="97"/>
      <c r="GJ26" s="97">
        <v>2</v>
      </c>
      <c r="GK26" s="97"/>
      <c r="GL26" s="97"/>
      <c r="GM26" s="97">
        <v>13</v>
      </c>
      <c r="GN26" s="97">
        <v>194</v>
      </c>
      <c r="GO26" s="97"/>
      <c r="GP26" s="97"/>
      <c r="GQ26" s="97"/>
      <c r="GR26" s="97"/>
      <c r="GS26" s="97"/>
      <c r="GT26" s="97"/>
      <c r="GU26" s="97"/>
      <c r="GV26" s="97"/>
      <c r="GW26" s="97"/>
      <c r="GX26" s="97"/>
      <c r="GY26" s="97"/>
      <c r="GZ26" s="97"/>
      <c r="HA26" s="97"/>
      <c r="HB26" s="97"/>
      <c r="HC26" s="97"/>
      <c r="HD26" s="97"/>
      <c r="HE26" s="97"/>
      <c r="HF26" s="97"/>
      <c r="HG26" s="97"/>
      <c r="HH26" s="97"/>
      <c r="HI26" s="97"/>
      <c r="HJ26" s="97"/>
      <c r="HK26" s="97"/>
      <c r="HL26" s="97"/>
      <c r="HM26" s="97"/>
      <c r="HN26" s="97"/>
      <c r="HO26" s="97"/>
      <c r="HP26" s="97"/>
      <c r="HQ26" s="97"/>
      <c r="HR26" s="97"/>
      <c r="HS26" s="97"/>
      <c r="HT26" s="97"/>
      <c r="HU26" s="97"/>
      <c r="HV26" s="97"/>
      <c r="HW26" s="97"/>
      <c r="HX26" s="97"/>
      <c r="HY26" s="97">
        <v>460</v>
      </c>
      <c r="HZ26" s="97">
        <v>104</v>
      </c>
      <c r="IA26" s="97"/>
      <c r="IB26" s="97"/>
      <c r="IC26" s="97"/>
      <c r="ID26" s="97"/>
      <c r="IE26" s="97"/>
      <c r="IF26" s="97"/>
      <c r="IG26" s="97"/>
      <c r="IH26" s="97">
        <v>11</v>
      </c>
      <c r="II26" s="97">
        <v>920</v>
      </c>
      <c r="IJ26" s="97">
        <v>287</v>
      </c>
      <c r="IK26" s="97"/>
      <c r="IL26" s="97"/>
      <c r="IM26" s="97">
        <v>12</v>
      </c>
      <c r="IN26" s="97">
        <v>322</v>
      </c>
      <c r="IO26" s="97">
        <v>891</v>
      </c>
      <c r="IP26" s="97">
        <v>16</v>
      </c>
      <c r="IQ26" s="97"/>
      <c r="IR26" s="97"/>
      <c r="IS26" s="97"/>
      <c r="IT26" s="97"/>
      <c r="IU26" s="97"/>
      <c r="IV26" s="97"/>
      <c r="IW26" s="97">
        <v>2363</v>
      </c>
      <c r="IX26" s="97"/>
      <c r="IY26" s="97">
        <v>303</v>
      </c>
      <c r="IZ26" s="97">
        <v>523</v>
      </c>
      <c r="JA26" s="97"/>
      <c r="JB26" s="97">
        <v>25</v>
      </c>
      <c r="JC26" s="97"/>
      <c r="JD26" s="97"/>
      <c r="JE26" s="97"/>
      <c r="JF26" s="97"/>
      <c r="JG26" s="97"/>
      <c r="JH26" s="97"/>
      <c r="JI26" s="97"/>
      <c r="JJ26" s="97"/>
      <c r="JK26" s="97"/>
      <c r="JL26" s="97"/>
      <c r="JM26" s="97"/>
      <c r="JN26" s="97"/>
      <c r="JO26" s="97"/>
      <c r="JP26" s="97"/>
      <c r="JQ26" s="97"/>
      <c r="JR26" s="97"/>
      <c r="JS26" s="97"/>
      <c r="JT26" s="97"/>
      <c r="JU26" s="97"/>
      <c r="JV26" s="97"/>
      <c r="JW26" s="97"/>
      <c r="JX26" s="97"/>
      <c r="JY26" s="97"/>
      <c r="JZ26" s="97"/>
      <c r="KA26" s="97"/>
      <c r="KB26" s="97"/>
      <c r="KC26" s="97"/>
      <c r="KD26" s="97"/>
      <c r="KE26" s="97"/>
      <c r="KF26" s="97"/>
      <c r="KG26" s="97"/>
      <c r="KH26" s="97"/>
      <c r="KI26" s="97"/>
      <c r="KJ26" s="97"/>
      <c r="KK26" s="97"/>
      <c r="KL26" s="97"/>
      <c r="KM26" s="97"/>
      <c r="KN26" s="97"/>
      <c r="KO26" s="97"/>
      <c r="KP26" s="97"/>
      <c r="KQ26" s="97"/>
      <c r="KR26" s="97"/>
      <c r="KS26" s="97"/>
      <c r="KT26" s="97"/>
      <c r="KU26" s="97"/>
      <c r="KV26" s="97"/>
      <c r="KW26" s="97"/>
      <c r="KX26" s="97"/>
      <c r="KY26" s="97"/>
      <c r="KZ26" s="97"/>
      <c r="LA26" s="97">
        <v>9</v>
      </c>
      <c r="LB26" s="97">
        <v>55</v>
      </c>
      <c r="LC26" s="97">
        <v>0</v>
      </c>
      <c r="LD26" s="97"/>
      <c r="LE26" s="97"/>
      <c r="LF26" s="97"/>
      <c r="LG26" s="97"/>
      <c r="LH26" s="97"/>
      <c r="LI26" s="97"/>
      <c r="LJ26" s="97"/>
      <c r="LK26" s="97"/>
      <c r="LL26" s="97"/>
      <c r="LM26" s="97"/>
      <c r="LN26" s="97"/>
      <c r="LO26" s="97">
        <v>1</v>
      </c>
      <c r="LP26" s="97">
        <v>6</v>
      </c>
      <c r="LQ26" s="97"/>
      <c r="LR26" s="97"/>
      <c r="LS26" s="97"/>
      <c r="LT26" s="97"/>
      <c r="LU26" s="97"/>
      <c r="LV26" s="97"/>
      <c r="LW26" s="97"/>
      <c r="LX26" s="97"/>
      <c r="LY26" s="97"/>
      <c r="LZ26" s="97"/>
      <c r="MA26" s="97">
        <v>164</v>
      </c>
      <c r="MB26" s="97"/>
      <c r="MC26" s="97"/>
      <c r="MD26" s="97">
        <v>176</v>
      </c>
      <c r="ME26" s="97"/>
      <c r="MF26" s="97"/>
      <c r="MG26" s="97"/>
      <c r="MH26" s="97">
        <v>0</v>
      </c>
      <c r="MI26" s="97"/>
      <c r="MJ26" s="97">
        <v>8</v>
      </c>
      <c r="MK26" s="97"/>
      <c r="ML26" s="97"/>
      <c r="MM26" s="97"/>
      <c r="MN26" s="97"/>
      <c r="MO26" s="97"/>
      <c r="MP26" s="97"/>
      <c r="MQ26" s="97"/>
      <c r="MR26" s="97"/>
      <c r="MS26" s="97"/>
      <c r="MT26" s="97"/>
      <c r="MU26" s="97"/>
      <c r="MV26" s="97"/>
      <c r="MW26" s="97"/>
      <c r="MX26" s="97"/>
      <c r="MY26" s="97"/>
      <c r="MZ26" s="97"/>
      <c r="NA26" s="97"/>
      <c r="NB26" s="97"/>
      <c r="NC26" s="97"/>
      <c r="ND26" s="97"/>
      <c r="NE26" s="97"/>
      <c r="NF26" s="97"/>
      <c r="NG26" s="97"/>
      <c r="NH26" s="97">
        <v>39</v>
      </c>
      <c r="NI26" s="97"/>
      <c r="NJ26" s="97"/>
      <c r="NK26" s="97"/>
      <c r="NL26" s="97"/>
      <c r="NM26" s="97"/>
      <c r="NN26" s="97"/>
      <c r="NO26" s="97"/>
      <c r="NP26" s="97"/>
      <c r="NQ26" s="97"/>
      <c r="NR26" s="97"/>
      <c r="NS26" s="97"/>
      <c r="NT26" s="97"/>
      <c r="NU26" s="97"/>
      <c r="NV26" s="97"/>
      <c r="NW26" s="97">
        <v>0</v>
      </c>
      <c r="NX26" s="97"/>
      <c r="NY26" s="97"/>
      <c r="NZ26" s="97"/>
      <c r="OA26" s="97"/>
      <c r="OB26" s="97"/>
      <c r="OC26" s="97">
        <v>0</v>
      </c>
      <c r="OD26" s="97"/>
      <c r="OE26" s="97"/>
      <c r="OF26" s="97"/>
      <c r="OG26" s="97"/>
      <c r="OH26" s="97"/>
      <c r="OI26" s="97">
        <v>171</v>
      </c>
      <c r="OJ26" s="97"/>
      <c r="OK26" s="97"/>
      <c r="OL26" s="97"/>
      <c r="OM26" s="97"/>
      <c r="ON26" s="97"/>
      <c r="OO26" s="97">
        <v>937</v>
      </c>
      <c r="OP26" s="97"/>
      <c r="OQ26" s="97"/>
      <c r="OR26" s="98">
        <v>58</v>
      </c>
      <c r="OS26" s="99">
        <v>20843</v>
      </c>
      <c r="OT26" s="96">
        <v>126</v>
      </c>
      <c r="OU26" s="97"/>
      <c r="OV26" s="97"/>
      <c r="OW26" s="97"/>
      <c r="OX26" s="97"/>
      <c r="OY26" s="97">
        <v>319</v>
      </c>
      <c r="OZ26" s="97">
        <v>2008</v>
      </c>
      <c r="PA26" s="97"/>
      <c r="PB26" s="97"/>
      <c r="PC26" s="97"/>
      <c r="PD26" s="97"/>
      <c r="PE26" s="97"/>
      <c r="PF26" s="97"/>
      <c r="PG26" s="97"/>
      <c r="PH26" s="97"/>
      <c r="PI26" s="97"/>
      <c r="PJ26" s="97"/>
      <c r="PK26" s="97"/>
      <c r="PL26" s="98"/>
      <c r="PM26" s="99">
        <v>23296</v>
      </c>
    </row>
    <row r="27" spans="1:429" ht="12.75" customHeight="1" x14ac:dyDescent="0.2">
      <c r="A27" s="93">
        <v>213111</v>
      </c>
      <c r="B27" s="94" t="s">
        <v>1717</v>
      </c>
      <c r="C27" s="95" t="s">
        <v>1185</v>
      </c>
      <c r="D27" s="96"/>
      <c r="E27" s="97"/>
      <c r="F27" s="97"/>
      <c r="G27" s="97"/>
      <c r="H27" s="97"/>
      <c r="I27" s="97"/>
      <c r="J27" s="97"/>
      <c r="K27" s="97"/>
      <c r="L27" s="97"/>
      <c r="M27" s="97"/>
      <c r="N27" s="97"/>
      <c r="O27" s="97"/>
      <c r="P27" s="97"/>
      <c r="Q27" s="97">
        <v>3</v>
      </c>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7"/>
      <c r="CA27" s="97"/>
      <c r="CB27" s="97"/>
      <c r="CC27" s="97"/>
      <c r="CD27" s="97"/>
      <c r="CE27" s="97"/>
      <c r="CF27" s="97"/>
      <c r="CG27" s="97"/>
      <c r="CH27" s="97"/>
      <c r="CI27" s="97"/>
      <c r="CJ27" s="97"/>
      <c r="CK27" s="97"/>
      <c r="CL27" s="97"/>
      <c r="CM27" s="97"/>
      <c r="CN27" s="97"/>
      <c r="CO27" s="97"/>
      <c r="CP27" s="97"/>
      <c r="CQ27" s="97"/>
      <c r="CR27" s="97"/>
      <c r="CS27" s="97"/>
      <c r="CT27" s="97"/>
      <c r="CU27" s="97"/>
      <c r="CV27" s="97"/>
      <c r="CW27" s="97"/>
      <c r="CX27" s="97"/>
      <c r="CY27" s="97"/>
      <c r="CZ27" s="97"/>
      <c r="DA27" s="97"/>
      <c r="DB27" s="97"/>
      <c r="DC27" s="97"/>
      <c r="DD27" s="97"/>
      <c r="DE27" s="97"/>
      <c r="DF27" s="97"/>
      <c r="DG27" s="97"/>
      <c r="DH27" s="97"/>
      <c r="DI27" s="97"/>
      <c r="DJ27" s="97"/>
      <c r="DK27" s="97"/>
      <c r="DL27" s="97"/>
      <c r="DM27" s="97"/>
      <c r="DN27" s="97"/>
      <c r="DO27" s="97"/>
      <c r="DP27" s="97"/>
      <c r="DQ27" s="97"/>
      <c r="DR27" s="97"/>
      <c r="DS27" s="97"/>
      <c r="DT27" s="97"/>
      <c r="DU27" s="97"/>
      <c r="DV27" s="97"/>
      <c r="DW27" s="97"/>
      <c r="DX27" s="97"/>
      <c r="DY27" s="97"/>
      <c r="DZ27" s="97"/>
      <c r="EA27" s="97"/>
      <c r="EB27" s="97"/>
      <c r="EC27" s="97"/>
      <c r="ED27" s="97"/>
      <c r="EE27" s="97"/>
      <c r="EF27" s="97"/>
      <c r="EG27" s="97"/>
      <c r="EH27" s="97"/>
      <c r="EI27" s="97"/>
      <c r="EJ27" s="97"/>
      <c r="EK27" s="97"/>
      <c r="EL27" s="97"/>
      <c r="EM27" s="97"/>
      <c r="EN27" s="97"/>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7"/>
      <c r="FN27" s="97"/>
      <c r="FO27" s="97"/>
      <c r="FP27" s="97"/>
      <c r="FQ27" s="97"/>
      <c r="FR27" s="97"/>
      <c r="FS27" s="97"/>
      <c r="FT27" s="97"/>
      <c r="FU27" s="97"/>
      <c r="FV27" s="97"/>
      <c r="FW27" s="97"/>
      <c r="FX27" s="97"/>
      <c r="FY27" s="97"/>
      <c r="FZ27" s="97"/>
      <c r="GA27" s="97"/>
      <c r="GB27" s="97"/>
      <c r="GC27" s="97"/>
      <c r="GD27" s="97"/>
      <c r="GE27" s="97"/>
      <c r="GF27" s="97"/>
      <c r="GG27" s="97"/>
      <c r="GH27" s="97"/>
      <c r="GI27" s="97"/>
      <c r="GJ27" s="97"/>
      <c r="GK27" s="97"/>
      <c r="GL27" s="97"/>
      <c r="GM27" s="97"/>
      <c r="GN27" s="97"/>
      <c r="GO27" s="97"/>
      <c r="GP27" s="97"/>
      <c r="GQ27" s="97"/>
      <c r="GR27" s="97"/>
      <c r="GS27" s="97"/>
      <c r="GT27" s="97"/>
      <c r="GU27" s="97"/>
      <c r="GV27" s="97"/>
      <c r="GW27" s="97"/>
      <c r="GX27" s="97"/>
      <c r="GY27" s="97"/>
      <c r="GZ27" s="97"/>
      <c r="HA27" s="97"/>
      <c r="HB27" s="97"/>
      <c r="HC27" s="97"/>
      <c r="HD27" s="97"/>
      <c r="HE27" s="97"/>
      <c r="HF27" s="97"/>
      <c r="HG27" s="97"/>
      <c r="HH27" s="97"/>
      <c r="HI27" s="97"/>
      <c r="HJ27" s="97"/>
      <c r="HK27" s="97"/>
      <c r="HL27" s="97"/>
      <c r="HM27" s="97"/>
      <c r="HN27" s="97"/>
      <c r="HO27" s="97"/>
      <c r="HP27" s="97"/>
      <c r="HQ27" s="97"/>
      <c r="HR27" s="97"/>
      <c r="HS27" s="97"/>
      <c r="HT27" s="97"/>
      <c r="HU27" s="97"/>
      <c r="HV27" s="97"/>
      <c r="HW27" s="97"/>
      <c r="HX27" s="97"/>
      <c r="HY27" s="97"/>
      <c r="HZ27" s="97"/>
      <c r="IA27" s="97"/>
      <c r="IB27" s="97"/>
      <c r="IC27" s="97"/>
      <c r="ID27" s="97"/>
      <c r="IE27" s="97"/>
      <c r="IF27" s="97"/>
      <c r="IG27" s="97"/>
      <c r="IH27" s="97"/>
      <c r="II27" s="97"/>
      <c r="IJ27" s="97"/>
      <c r="IK27" s="97"/>
      <c r="IL27" s="97"/>
      <c r="IM27" s="97"/>
      <c r="IN27" s="97"/>
      <c r="IO27" s="97"/>
      <c r="IP27" s="97"/>
      <c r="IQ27" s="97"/>
      <c r="IR27" s="97"/>
      <c r="IS27" s="97"/>
      <c r="IT27" s="97"/>
      <c r="IU27" s="97"/>
      <c r="IV27" s="97"/>
      <c r="IW27" s="97"/>
      <c r="IX27" s="97"/>
      <c r="IY27" s="97"/>
      <c r="IZ27" s="97"/>
      <c r="JA27" s="97"/>
      <c r="JB27" s="97"/>
      <c r="JC27" s="97"/>
      <c r="JD27" s="97"/>
      <c r="JE27" s="97"/>
      <c r="JF27" s="97"/>
      <c r="JG27" s="97"/>
      <c r="JH27" s="97"/>
      <c r="JI27" s="97"/>
      <c r="JJ27" s="97"/>
      <c r="JK27" s="97"/>
      <c r="JL27" s="97"/>
      <c r="JM27" s="97"/>
      <c r="JN27" s="97"/>
      <c r="JO27" s="97"/>
      <c r="JP27" s="97"/>
      <c r="JQ27" s="97"/>
      <c r="JR27" s="97"/>
      <c r="JS27" s="97"/>
      <c r="JT27" s="97"/>
      <c r="JU27" s="97"/>
      <c r="JV27" s="97"/>
      <c r="JW27" s="97"/>
      <c r="JX27" s="97"/>
      <c r="JY27" s="97"/>
      <c r="JZ27" s="97"/>
      <c r="KA27" s="97"/>
      <c r="KB27" s="97"/>
      <c r="KC27" s="97"/>
      <c r="KD27" s="97"/>
      <c r="KE27" s="97"/>
      <c r="KF27" s="97"/>
      <c r="KG27" s="97"/>
      <c r="KH27" s="97"/>
      <c r="KI27" s="97"/>
      <c r="KJ27" s="97"/>
      <c r="KK27" s="97"/>
      <c r="KL27" s="97"/>
      <c r="KM27" s="97"/>
      <c r="KN27" s="97"/>
      <c r="KO27" s="97"/>
      <c r="KP27" s="97"/>
      <c r="KQ27" s="97"/>
      <c r="KR27" s="97"/>
      <c r="KS27" s="97"/>
      <c r="KT27" s="97"/>
      <c r="KU27" s="97"/>
      <c r="KV27" s="97"/>
      <c r="KW27" s="97"/>
      <c r="KX27" s="97"/>
      <c r="KY27" s="97"/>
      <c r="KZ27" s="97"/>
      <c r="LA27" s="97"/>
      <c r="LB27" s="97"/>
      <c r="LC27" s="97"/>
      <c r="LD27" s="97"/>
      <c r="LE27" s="97"/>
      <c r="LF27" s="97"/>
      <c r="LG27" s="97"/>
      <c r="LH27" s="97"/>
      <c r="LI27" s="97"/>
      <c r="LJ27" s="97"/>
      <c r="LK27" s="97"/>
      <c r="LL27" s="97"/>
      <c r="LM27" s="97"/>
      <c r="LN27" s="97"/>
      <c r="LO27" s="97"/>
      <c r="LP27" s="97"/>
      <c r="LQ27" s="97"/>
      <c r="LR27" s="97"/>
      <c r="LS27" s="97"/>
      <c r="LT27" s="97"/>
      <c r="LU27" s="97"/>
      <c r="LV27" s="97"/>
      <c r="LW27" s="97"/>
      <c r="LX27" s="97"/>
      <c r="LY27" s="97"/>
      <c r="LZ27" s="97"/>
      <c r="MA27" s="97"/>
      <c r="MB27" s="97"/>
      <c r="MC27" s="97"/>
      <c r="MD27" s="97"/>
      <c r="ME27" s="97"/>
      <c r="MF27" s="97"/>
      <c r="MG27" s="97"/>
      <c r="MH27" s="97"/>
      <c r="MI27" s="97"/>
      <c r="MJ27" s="97"/>
      <c r="MK27" s="97"/>
      <c r="ML27" s="97"/>
      <c r="MM27" s="97"/>
      <c r="MN27" s="97"/>
      <c r="MO27" s="97"/>
      <c r="MP27" s="97"/>
      <c r="MQ27" s="97"/>
      <c r="MR27" s="97"/>
      <c r="MS27" s="97"/>
      <c r="MT27" s="97"/>
      <c r="MU27" s="97"/>
      <c r="MV27" s="97"/>
      <c r="MW27" s="97"/>
      <c r="MX27" s="97"/>
      <c r="MY27" s="97"/>
      <c r="MZ27" s="97"/>
      <c r="NA27" s="97"/>
      <c r="NB27" s="97"/>
      <c r="NC27" s="97"/>
      <c r="ND27" s="97"/>
      <c r="NE27" s="97"/>
      <c r="NF27" s="97"/>
      <c r="NG27" s="97"/>
      <c r="NH27" s="97"/>
      <c r="NI27" s="97"/>
      <c r="NJ27" s="97"/>
      <c r="NK27" s="97"/>
      <c r="NL27" s="97"/>
      <c r="NM27" s="97"/>
      <c r="NN27" s="97"/>
      <c r="NO27" s="97"/>
      <c r="NP27" s="97"/>
      <c r="NQ27" s="97"/>
      <c r="NR27" s="97"/>
      <c r="NS27" s="97"/>
      <c r="NT27" s="97"/>
      <c r="NU27" s="97"/>
      <c r="NV27" s="97"/>
      <c r="NW27" s="97"/>
      <c r="NX27" s="97"/>
      <c r="NY27" s="97"/>
      <c r="NZ27" s="97"/>
      <c r="OA27" s="97"/>
      <c r="OB27" s="97"/>
      <c r="OC27" s="97"/>
      <c r="OD27" s="97"/>
      <c r="OE27" s="97"/>
      <c r="OF27" s="97"/>
      <c r="OG27" s="97"/>
      <c r="OH27" s="97"/>
      <c r="OI27" s="97"/>
      <c r="OJ27" s="97"/>
      <c r="OK27" s="97"/>
      <c r="OL27" s="97"/>
      <c r="OM27" s="97"/>
      <c r="ON27" s="97"/>
      <c r="OO27" s="97"/>
      <c r="OP27" s="97"/>
      <c r="OQ27" s="97"/>
      <c r="OR27" s="98"/>
      <c r="OS27" s="99">
        <v>3</v>
      </c>
      <c r="OT27" s="96"/>
      <c r="OU27" s="97"/>
      <c r="OV27" s="97"/>
      <c r="OW27" s="97"/>
      <c r="OX27" s="97">
        <v>47549</v>
      </c>
      <c r="OY27" s="97">
        <v>4</v>
      </c>
      <c r="OZ27" s="97"/>
      <c r="PA27" s="97"/>
      <c r="PB27" s="97"/>
      <c r="PC27" s="97"/>
      <c r="PD27" s="97"/>
      <c r="PE27" s="97"/>
      <c r="PF27" s="97"/>
      <c r="PG27" s="97"/>
      <c r="PH27" s="97"/>
      <c r="PI27" s="97"/>
      <c r="PJ27" s="97"/>
      <c r="PK27" s="97"/>
      <c r="PL27" s="98"/>
      <c r="PM27" s="99">
        <v>47556</v>
      </c>
    </row>
    <row r="28" spans="1:429" ht="12.75" customHeight="1" x14ac:dyDescent="0.2">
      <c r="A28" s="93" t="s">
        <v>1601</v>
      </c>
      <c r="B28" s="94" t="s">
        <v>1717</v>
      </c>
      <c r="C28" s="95" t="s">
        <v>1186</v>
      </c>
      <c r="D28" s="96"/>
      <c r="E28" s="97"/>
      <c r="F28" s="97"/>
      <c r="G28" s="97"/>
      <c r="H28" s="97"/>
      <c r="I28" s="97"/>
      <c r="J28" s="97"/>
      <c r="K28" s="97"/>
      <c r="L28" s="97"/>
      <c r="M28" s="97"/>
      <c r="N28" s="97"/>
      <c r="O28" s="97"/>
      <c r="P28" s="97"/>
      <c r="Q28" s="97">
        <v>12502</v>
      </c>
      <c r="R28" s="97">
        <v>630</v>
      </c>
      <c r="S28" s="97">
        <v>156</v>
      </c>
      <c r="T28" s="97">
        <v>591</v>
      </c>
      <c r="U28" s="97">
        <v>358</v>
      </c>
      <c r="V28" s="97">
        <v>284</v>
      </c>
      <c r="W28" s="97">
        <v>1109</v>
      </c>
      <c r="X28" s="97">
        <v>265</v>
      </c>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c r="BZ28" s="97"/>
      <c r="CA28" s="97"/>
      <c r="CB28" s="97"/>
      <c r="CC28" s="97"/>
      <c r="CD28" s="97"/>
      <c r="CE28" s="97"/>
      <c r="CF28" s="97"/>
      <c r="CG28" s="97"/>
      <c r="CH28" s="97"/>
      <c r="CI28" s="97"/>
      <c r="CJ28" s="97"/>
      <c r="CK28" s="97"/>
      <c r="CL28" s="97"/>
      <c r="CM28" s="97"/>
      <c r="CN28" s="97"/>
      <c r="CO28" s="97"/>
      <c r="CP28" s="97"/>
      <c r="CQ28" s="97"/>
      <c r="CR28" s="97"/>
      <c r="CS28" s="97"/>
      <c r="CT28" s="97"/>
      <c r="CU28" s="97"/>
      <c r="CV28" s="97"/>
      <c r="CW28" s="97"/>
      <c r="CX28" s="97"/>
      <c r="CY28" s="97"/>
      <c r="CZ28" s="97"/>
      <c r="DA28" s="97"/>
      <c r="DB28" s="97"/>
      <c r="DC28" s="97"/>
      <c r="DD28" s="97"/>
      <c r="DE28" s="97"/>
      <c r="DF28" s="97"/>
      <c r="DG28" s="97"/>
      <c r="DH28" s="97"/>
      <c r="DI28" s="97"/>
      <c r="DJ28" s="97"/>
      <c r="DK28" s="97"/>
      <c r="DL28" s="97"/>
      <c r="DM28" s="97"/>
      <c r="DN28" s="97"/>
      <c r="DO28" s="97"/>
      <c r="DP28" s="97"/>
      <c r="DQ28" s="97"/>
      <c r="DR28" s="97"/>
      <c r="DS28" s="97"/>
      <c r="DT28" s="97"/>
      <c r="DU28" s="97"/>
      <c r="DV28" s="97"/>
      <c r="DW28" s="97"/>
      <c r="DX28" s="97"/>
      <c r="DY28" s="97"/>
      <c r="DZ28" s="97"/>
      <c r="EA28" s="97"/>
      <c r="EB28" s="97"/>
      <c r="EC28" s="97"/>
      <c r="ED28" s="97"/>
      <c r="EE28" s="97"/>
      <c r="EF28" s="97"/>
      <c r="EG28" s="97"/>
      <c r="EH28" s="97"/>
      <c r="EI28" s="97"/>
      <c r="EJ28" s="97"/>
      <c r="EK28" s="97"/>
      <c r="EL28" s="97"/>
      <c r="EM28" s="97"/>
      <c r="EN28" s="97"/>
      <c r="EO28" s="97"/>
      <c r="EP28" s="97"/>
      <c r="EQ28" s="97"/>
      <c r="ER28" s="97"/>
      <c r="ES28" s="97"/>
      <c r="ET28" s="97"/>
      <c r="EU28" s="97"/>
      <c r="EV28" s="97"/>
      <c r="EW28" s="97"/>
      <c r="EX28" s="97"/>
      <c r="EY28" s="97"/>
      <c r="EZ28" s="97"/>
      <c r="FA28" s="97"/>
      <c r="FB28" s="97"/>
      <c r="FC28" s="97"/>
      <c r="FD28" s="97"/>
      <c r="FE28" s="97"/>
      <c r="FF28" s="97"/>
      <c r="FG28" s="97"/>
      <c r="FH28" s="97"/>
      <c r="FI28" s="97"/>
      <c r="FJ28" s="97"/>
      <c r="FK28" s="97"/>
      <c r="FL28" s="97"/>
      <c r="FM28" s="97"/>
      <c r="FN28" s="97"/>
      <c r="FO28" s="97"/>
      <c r="FP28" s="97"/>
      <c r="FQ28" s="97"/>
      <c r="FR28" s="97"/>
      <c r="FS28" s="97"/>
      <c r="FT28" s="97"/>
      <c r="FU28" s="97"/>
      <c r="FV28" s="97"/>
      <c r="FW28" s="97"/>
      <c r="FX28" s="97"/>
      <c r="FY28" s="97"/>
      <c r="FZ28" s="97"/>
      <c r="GA28" s="97"/>
      <c r="GB28" s="97"/>
      <c r="GC28" s="97"/>
      <c r="GD28" s="97"/>
      <c r="GE28" s="97"/>
      <c r="GF28" s="97"/>
      <c r="GG28" s="97"/>
      <c r="GH28" s="97"/>
      <c r="GI28" s="97"/>
      <c r="GJ28" s="97"/>
      <c r="GK28" s="97"/>
      <c r="GL28" s="97"/>
      <c r="GM28" s="97"/>
      <c r="GN28" s="97"/>
      <c r="GO28" s="97"/>
      <c r="GP28" s="97"/>
      <c r="GQ28" s="97"/>
      <c r="GR28" s="97"/>
      <c r="GS28" s="97"/>
      <c r="GT28" s="97"/>
      <c r="GU28" s="97"/>
      <c r="GV28" s="97"/>
      <c r="GW28" s="97"/>
      <c r="GX28" s="97"/>
      <c r="GY28" s="97"/>
      <c r="GZ28" s="97"/>
      <c r="HA28" s="97"/>
      <c r="HB28" s="97"/>
      <c r="HC28" s="97"/>
      <c r="HD28" s="97"/>
      <c r="HE28" s="97"/>
      <c r="HF28" s="97"/>
      <c r="HG28" s="97"/>
      <c r="HH28" s="97"/>
      <c r="HI28" s="97"/>
      <c r="HJ28" s="97"/>
      <c r="HK28" s="97"/>
      <c r="HL28" s="97"/>
      <c r="HM28" s="97"/>
      <c r="HN28" s="97"/>
      <c r="HO28" s="97"/>
      <c r="HP28" s="97"/>
      <c r="HQ28" s="97"/>
      <c r="HR28" s="97"/>
      <c r="HS28" s="97"/>
      <c r="HT28" s="97"/>
      <c r="HU28" s="97"/>
      <c r="HV28" s="97"/>
      <c r="HW28" s="97"/>
      <c r="HX28" s="97"/>
      <c r="HY28" s="97"/>
      <c r="HZ28" s="97"/>
      <c r="IA28" s="97"/>
      <c r="IB28" s="97"/>
      <c r="IC28" s="97"/>
      <c r="ID28" s="97"/>
      <c r="IE28" s="97"/>
      <c r="IF28" s="97"/>
      <c r="IG28" s="97"/>
      <c r="IH28" s="97"/>
      <c r="II28" s="97"/>
      <c r="IJ28" s="97"/>
      <c r="IK28" s="97"/>
      <c r="IL28" s="97"/>
      <c r="IM28" s="97"/>
      <c r="IN28" s="97"/>
      <c r="IO28" s="97"/>
      <c r="IP28" s="97"/>
      <c r="IQ28" s="97"/>
      <c r="IR28" s="97"/>
      <c r="IS28" s="97"/>
      <c r="IT28" s="97"/>
      <c r="IU28" s="97"/>
      <c r="IV28" s="97"/>
      <c r="IW28" s="97"/>
      <c r="IX28" s="97"/>
      <c r="IY28" s="97"/>
      <c r="IZ28" s="97"/>
      <c r="JA28" s="97"/>
      <c r="JB28" s="97"/>
      <c r="JC28" s="97"/>
      <c r="JD28" s="97"/>
      <c r="JE28" s="97"/>
      <c r="JF28" s="97"/>
      <c r="JG28" s="97"/>
      <c r="JH28" s="97"/>
      <c r="JI28" s="97"/>
      <c r="JJ28" s="97"/>
      <c r="JK28" s="97"/>
      <c r="JL28" s="97"/>
      <c r="JM28" s="97"/>
      <c r="JN28" s="97"/>
      <c r="JO28" s="97"/>
      <c r="JP28" s="97"/>
      <c r="JQ28" s="97"/>
      <c r="JR28" s="97"/>
      <c r="JS28" s="97"/>
      <c r="JT28" s="97"/>
      <c r="JU28" s="97"/>
      <c r="JV28" s="97"/>
      <c r="JW28" s="97"/>
      <c r="JX28" s="97"/>
      <c r="JY28" s="97"/>
      <c r="JZ28" s="97"/>
      <c r="KA28" s="97"/>
      <c r="KB28" s="97"/>
      <c r="KC28" s="97"/>
      <c r="KD28" s="97"/>
      <c r="KE28" s="97"/>
      <c r="KF28" s="97"/>
      <c r="KG28" s="97"/>
      <c r="KH28" s="97"/>
      <c r="KI28" s="97"/>
      <c r="KJ28" s="97"/>
      <c r="KK28" s="97"/>
      <c r="KL28" s="97"/>
      <c r="KM28" s="97"/>
      <c r="KN28" s="97"/>
      <c r="KO28" s="97">
        <v>0</v>
      </c>
      <c r="KP28" s="97"/>
      <c r="KQ28" s="97"/>
      <c r="KR28" s="97"/>
      <c r="KS28" s="97"/>
      <c r="KT28" s="97"/>
      <c r="KU28" s="97"/>
      <c r="KV28" s="97"/>
      <c r="KW28" s="97"/>
      <c r="KX28" s="97"/>
      <c r="KY28" s="97"/>
      <c r="KZ28" s="97"/>
      <c r="LA28" s="97"/>
      <c r="LB28" s="97"/>
      <c r="LC28" s="97"/>
      <c r="LD28" s="97"/>
      <c r="LE28" s="97"/>
      <c r="LF28" s="97"/>
      <c r="LG28" s="97"/>
      <c r="LH28" s="97"/>
      <c r="LI28" s="97"/>
      <c r="LJ28" s="97"/>
      <c r="LK28" s="97"/>
      <c r="LL28" s="97"/>
      <c r="LM28" s="97"/>
      <c r="LN28" s="97"/>
      <c r="LO28" s="97"/>
      <c r="LP28" s="97"/>
      <c r="LQ28" s="97"/>
      <c r="LR28" s="97"/>
      <c r="LS28" s="97"/>
      <c r="LT28" s="97"/>
      <c r="LU28" s="97"/>
      <c r="LV28" s="97"/>
      <c r="LW28" s="97"/>
      <c r="LX28" s="97"/>
      <c r="LY28" s="97"/>
      <c r="LZ28" s="97"/>
      <c r="MA28" s="97"/>
      <c r="MB28" s="97"/>
      <c r="MC28" s="97"/>
      <c r="MD28" s="97">
        <v>37</v>
      </c>
      <c r="ME28" s="97"/>
      <c r="MF28" s="97"/>
      <c r="MG28" s="97"/>
      <c r="MH28" s="97"/>
      <c r="MI28" s="97"/>
      <c r="MJ28" s="97">
        <v>2</v>
      </c>
      <c r="MK28" s="97"/>
      <c r="ML28" s="97"/>
      <c r="MM28" s="97"/>
      <c r="MN28" s="97"/>
      <c r="MO28" s="97"/>
      <c r="MP28" s="97"/>
      <c r="MQ28" s="97"/>
      <c r="MR28" s="97"/>
      <c r="MS28" s="97"/>
      <c r="MT28" s="97"/>
      <c r="MU28" s="97"/>
      <c r="MV28" s="97"/>
      <c r="MW28" s="97"/>
      <c r="MX28" s="97"/>
      <c r="MY28" s="97"/>
      <c r="MZ28" s="97"/>
      <c r="NA28" s="97"/>
      <c r="NB28" s="97"/>
      <c r="NC28" s="97"/>
      <c r="ND28" s="97"/>
      <c r="NE28" s="97"/>
      <c r="NF28" s="97"/>
      <c r="NG28" s="97"/>
      <c r="NH28" s="97"/>
      <c r="NI28" s="97"/>
      <c r="NJ28" s="97"/>
      <c r="NK28" s="97"/>
      <c r="NL28" s="97"/>
      <c r="NM28" s="97"/>
      <c r="NN28" s="97"/>
      <c r="NO28" s="97"/>
      <c r="NP28" s="97"/>
      <c r="NQ28" s="97"/>
      <c r="NR28" s="97"/>
      <c r="NS28" s="97"/>
      <c r="NT28" s="97"/>
      <c r="NU28" s="97"/>
      <c r="NV28" s="97"/>
      <c r="NW28" s="97"/>
      <c r="NX28" s="97"/>
      <c r="NY28" s="97"/>
      <c r="NZ28" s="97"/>
      <c r="OA28" s="97"/>
      <c r="OB28" s="97"/>
      <c r="OC28" s="97"/>
      <c r="OD28" s="97"/>
      <c r="OE28" s="97"/>
      <c r="OF28" s="97"/>
      <c r="OG28" s="97"/>
      <c r="OH28" s="97"/>
      <c r="OI28" s="97"/>
      <c r="OJ28" s="97"/>
      <c r="OK28" s="97"/>
      <c r="OL28" s="97"/>
      <c r="OM28" s="97"/>
      <c r="ON28" s="97"/>
      <c r="OO28" s="97"/>
      <c r="OP28" s="97"/>
      <c r="OQ28" s="97"/>
      <c r="OR28" s="98"/>
      <c r="OS28" s="99">
        <v>15935</v>
      </c>
      <c r="OT28" s="96"/>
      <c r="OU28" s="97">
        <v>3775</v>
      </c>
      <c r="OV28" s="97"/>
      <c r="OW28" s="97"/>
      <c r="OX28" s="97">
        <v>105363</v>
      </c>
      <c r="OY28" s="97">
        <v>6</v>
      </c>
      <c r="OZ28" s="97">
        <v>3367</v>
      </c>
      <c r="PA28" s="97"/>
      <c r="PB28" s="97"/>
      <c r="PC28" s="97"/>
      <c r="PD28" s="97"/>
      <c r="PE28" s="97"/>
      <c r="PF28" s="97"/>
      <c r="PG28" s="97"/>
      <c r="PH28" s="97"/>
      <c r="PI28" s="97"/>
      <c r="PJ28" s="97"/>
      <c r="PK28" s="97"/>
      <c r="PL28" s="98"/>
      <c r="PM28" s="99">
        <v>128446</v>
      </c>
    </row>
    <row r="29" spans="1:429" ht="12.75" customHeight="1" x14ac:dyDescent="0.2">
      <c r="A29" s="93">
        <v>221100</v>
      </c>
      <c r="B29" s="94" t="s">
        <v>1718</v>
      </c>
      <c r="C29" s="95" t="s">
        <v>1187</v>
      </c>
      <c r="D29" s="96">
        <v>154</v>
      </c>
      <c r="E29" s="97">
        <v>160</v>
      </c>
      <c r="F29" s="97">
        <v>115</v>
      </c>
      <c r="G29" s="97">
        <v>168</v>
      </c>
      <c r="H29" s="97">
        <v>37</v>
      </c>
      <c r="I29" s="97">
        <v>105</v>
      </c>
      <c r="J29" s="97">
        <v>431</v>
      </c>
      <c r="K29" s="97">
        <v>144</v>
      </c>
      <c r="L29" s="97">
        <v>128</v>
      </c>
      <c r="M29" s="97">
        <v>106</v>
      </c>
      <c r="N29" s="97">
        <v>13</v>
      </c>
      <c r="O29" s="97">
        <v>26</v>
      </c>
      <c r="P29" s="97">
        <v>43</v>
      </c>
      <c r="Q29" s="97">
        <v>2888</v>
      </c>
      <c r="R29" s="97">
        <v>1125</v>
      </c>
      <c r="S29" s="97">
        <v>645</v>
      </c>
      <c r="T29" s="97">
        <v>1037</v>
      </c>
      <c r="U29" s="97">
        <v>424</v>
      </c>
      <c r="V29" s="97">
        <v>651</v>
      </c>
      <c r="W29" s="97">
        <v>17</v>
      </c>
      <c r="X29" s="97">
        <v>88</v>
      </c>
      <c r="Y29" s="97">
        <v>14801</v>
      </c>
      <c r="Z29" s="97">
        <v>945</v>
      </c>
      <c r="AA29" s="97">
        <v>97</v>
      </c>
      <c r="AB29" s="97">
        <v>131</v>
      </c>
      <c r="AC29" s="97">
        <v>209</v>
      </c>
      <c r="AD29" s="97">
        <v>391</v>
      </c>
      <c r="AE29" s="97">
        <v>171</v>
      </c>
      <c r="AF29" s="97">
        <v>236</v>
      </c>
      <c r="AG29" s="97">
        <v>39</v>
      </c>
      <c r="AH29" s="97">
        <v>648</v>
      </c>
      <c r="AI29" s="97">
        <v>121</v>
      </c>
      <c r="AJ29" s="97">
        <v>309</v>
      </c>
      <c r="AK29" s="97">
        <v>191</v>
      </c>
      <c r="AL29" s="97">
        <v>305</v>
      </c>
      <c r="AM29" s="97">
        <v>322</v>
      </c>
      <c r="AN29" s="97">
        <v>576</v>
      </c>
      <c r="AO29" s="97">
        <v>493</v>
      </c>
      <c r="AP29" s="97">
        <v>278</v>
      </c>
      <c r="AQ29" s="97">
        <v>230</v>
      </c>
      <c r="AR29" s="97">
        <v>145</v>
      </c>
      <c r="AS29" s="97">
        <v>916</v>
      </c>
      <c r="AT29" s="97">
        <v>626</v>
      </c>
      <c r="AU29" s="97">
        <v>159</v>
      </c>
      <c r="AV29" s="97">
        <v>55</v>
      </c>
      <c r="AW29" s="97">
        <v>69</v>
      </c>
      <c r="AX29" s="97">
        <v>222</v>
      </c>
      <c r="AY29" s="97">
        <v>55</v>
      </c>
      <c r="AZ29" s="97">
        <v>32</v>
      </c>
      <c r="BA29" s="97">
        <v>96</v>
      </c>
      <c r="BB29" s="97">
        <v>227</v>
      </c>
      <c r="BC29" s="97">
        <v>36</v>
      </c>
      <c r="BD29" s="97">
        <v>2918</v>
      </c>
      <c r="BE29" s="97">
        <v>347</v>
      </c>
      <c r="BF29" s="97">
        <v>94</v>
      </c>
      <c r="BG29" s="97">
        <v>1222</v>
      </c>
      <c r="BH29" s="97">
        <v>466</v>
      </c>
      <c r="BI29" s="97">
        <v>520</v>
      </c>
      <c r="BJ29" s="97">
        <v>245</v>
      </c>
      <c r="BK29" s="97">
        <v>219</v>
      </c>
      <c r="BL29" s="97">
        <v>561</v>
      </c>
      <c r="BM29" s="97">
        <v>326</v>
      </c>
      <c r="BN29" s="97">
        <v>104</v>
      </c>
      <c r="BO29" s="97">
        <v>263</v>
      </c>
      <c r="BP29" s="97">
        <v>132</v>
      </c>
      <c r="BQ29" s="97">
        <v>97</v>
      </c>
      <c r="BR29" s="97">
        <v>242</v>
      </c>
      <c r="BS29" s="97">
        <v>231</v>
      </c>
      <c r="BT29" s="97">
        <v>38</v>
      </c>
      <c r="BU29" s="97">
        <v>53</v>
      </c>
      <c r="BV29" s="97">
        <v>204</v>
      </c>
      <c r="BW29" s="97">
        <v>47</v>
      </c>
      <c r="BX29" s="97">
        <v>78</v>
      </c>
      <c r="BY29" s="97">
        <v>464</v>
      </c>
      <c r="BZ29" s="97">
        <v>366</v>
      </c>
      <c r="CA29" s="97">
        <v>547</v>
      </c>
      <c r="CB29" s="97">
        <v>10</v>
      </c>
      <c r="CC29" s="97">
        <v>221</v>
      </c>
      <c r="CD29" s="97">
        <v>101</v>
      </c>
      <c r="CE29" s="97">
        <v>51</v>
      </c>
      <c r="CF29" s="97">
        <v>74</v>
      </c>
      <c r="CG29" s="97">
        <v>134</v>
      </c>
      <c r="CH29" s="97">
        <v>73</v>
      </c>
      <c r="CI29" s="97">
        <v>20</v>
      </c>
      <c r="CJ29" s="97">
        <v>83</v>
      </c>
      <c r="CK29" s="97">
        <v>112</v>
      </c>
      <c r="CL29" s="97">
        <v>33</v>
      </c>
      <c r="CM29" s="97">
        <v>120</v>
      </c>
      <c r="CN29" s="97">
        <v>42</v>
      </c>
      <c r="CO29" s="97">
        <v>3</v>
      </c>
      <c r="CP29" s="97">
        <v>73</v>
      </c>
      <c r="CQ29" s="97">
        <v>47</v>
      </c>
      <c r="CR29" s="97">
        <v>119</v>
      </c>
      <c r="CS29" s="97">
        <v>34</v>
      </c>
      <c r="CT29" s="97">
        <v>100</v>
      </c>
      <c r="CU29" s="97">
        <v>69</v>
      </c>
      <c r="CV29" s="97">
        <v>39</v>
      </c>
      <c r="CW29" s="97">
        <v>91</v>
      </c>
      <c r="CX29" s="97">
        <v>70</v>
      </c>
      <c r="CY29" s="97">
        <v>32</v>
      </c>
      <c r="CZ29" s="97">
        <v>38</v>
      </c>
      <c r="DA29" s="97">
        <v>122</v>
      </c>
      <c r="DB29" s="97">
        <v>36</v>
      </c>
      <c r="DC29" s="97">
        <v>67</v>
      </c>
      <c r="DD29" s="97">
        <v>81</v>
      </c>
      <c r="DE29" s="97">
        <v>12</v>
      </c>
      <c r="DF29" s="97">
        <v>17</v>
      </c>
      <c r="DG29" s="97">
        <v>12</v>
      </c>
      <c r="DH29" s="97">
        <v>118</v>
      </c>
      <c r="DI29" s="97">
        <v>67</v>
      </c>
      <c r="DJ29" s="97">
        <v>8</v>
      </c>
      <c r="DK29" s="97">
        <v>37</v>
      </c>
      <c r="DL29" s="97">
        <v>21</v>
      </c>
      <c r="DM29" s="97">
        <v>8</v>
      </c>
      <c r="DN29" s="97">
        <v>46</v>
      </c>
      <c r="DO29" s="97">
        <v>8</v>
      </c>
      <c r="DP29" s="97">
        <v>573</v>
      </c>
      <c r="DQ29" s="97">
        <v>55</v>
      </c>
      <c r="DR29" s="97">
        <v>202</v>
      </c>
      <c r="DS29" s="97">
        <v>30</v>
      </c>
      <c r="DT29" s="97">
        <v>82</v>
      </c>
      <c r="DU29" s="97">
        <v>5</v>
      </c>
      <c r="DV29" s="97">
        <v>19</v>
      </c>
      <c r="DW29" s="97">
        <v>4</v>
      </c>
      <c r="DX29" s="97">
        <v>11</v>
      </c>
      <c r="DY29" s="97">
        <v>17</v>
      </c>
      <c r="DZ29" s="97">
        <v>12</v>
      </c>
      <c r="EA29" s="97">
        <v>16</v>
      </c>
      <c r="EB29" s="97">
        <v>3</v>
      </c>
      <c r="EC29" s="97">
        <v>10</v>
      </c>
      <c r="ED29" s="97">
        <v>14</v>
      </c>
      <c r="EE29" s="97">
        <v>46</v>
      </c>
      <c r="EF29" s="97">
        <v>14</v>
      </c>
      <c r="EG29" s="97">
        <v>11</v>
      </c>
      <c r="EH29" s="97">
        <v>2</v>
      </c>
      <c r="EI29" s="97">
        <v>28</v>
      </c>
      <c r="EJ29" s="97">
        <v>17</v>
      </c>
      <c r="EK29" s="97">
        <v>32</v>
      </c>
      <c r="EL29" s="97">
        <v>42</v>
      </c>
      <c r="EM29" s="97">
        <v>39</v>
      </c>
      <c r="EN29" s="97">
        <v>20</v>
      </c>
      <c r="EO29" s="97">
        <v>130</v>
      </c>
      <c r="EP29" s="97">
        <v>35</v>
      </c>
      <c r="EQ29" s="97">
        <v>132</v>
      </c>
      <c r="ER29" s="97">
        <v>82</v>
      </c>
      <c r="ES29" s="97">
        <v>69</v>
      </c>
      <c r="ET29" s="97">
        <v>60</v>
      </c>
      <c r="EU29" s="97">
        <v>89</v>
      </c>
      <c r="EV29" s="97">
        <v>267</v>
      </c>
      <c r="EW29" s="97">
        <v>22</v>
      </c>
      <c r="EX29" s="97">
        <v>42</v>
      </c>
      <c r="EY29" s="97">
        <v>29</v>
      </c>
      <c r="EZ29" s="97">
        <v>3</v>
      </c>
      <c r="FA29" s="97">
        <v>25</v>
      </c>
      <c r="FB29" s="97">
        <v>243</v>
      </c>
      <c r="FC29" s="97">
        <v>130</v>
      </c>
      <c r="FD29" s="97">
        <v>260</v>
      </c>
      <c r="FE29" s="97">
        <v>67</v>
      </c>
      <c r="FF29" s="97">
        <v>290</v>
      </c>
      <c r="FG29" s="97">
        <v>347</v>
      </c>
      <c r="FH29" s="97">
        <v>218</v>
      </c>
      <c r="FI29" s="97">
        <v>304</v>
      </c>
      <c r="FJ29" s="97">
        <v>116</v>
      </c>
      <c r="FK29" s="97">
        <v>330</v>
      </c>
      <c r="FL29" s="97">
        <v>141</v>
      </c>
      <c r="FM29" s="97">
        <v>18</v>
      </c>
      <c r="FN29" s="97">
        <v>44</v>
      </c>
      <c r="FO29" s="97">
        <v>157</v>
      </c>
      <c r="FP29" s="97">
        <v>30</v>
      </c>
      <c r="FQ29" s="97">
        <v>13</v>
      </c>
      <c r="FR29" s="97">
        <v>14</v>
      </c>
      <c r="FS29" s="97">
        <v>15</v>
      </c>
      <c r="FT29" s="97">
        <v>116</v>
      </c>
      <c r="FU29" s="97">
        <v>51</v>
      </c>
      <c r="FV29" s="97">
        <v>49</v>
      </c>
      <c r="FW29" s="97">
        <v>38</v>
      </c>
      <c r="FX29" s="97">
        <v>20</v>
      </c>
      <c r="FY29" s="97">
        <v>65</v>
      </c>
      <c r="FZ29" s="97">
        <v>130</v>
      </c>
      <c r="GA29" s="97">
        <v>20</v>
      </c>
      <c r="GB29" s="97">
        <v>207</v>
      </c>
      <c r="GC29" s="97">
        <v>150</v>
      </c>
      <c r="GD29" s="97">
        <v>15</v>
      </c>
      <c r="GE29" s="97">
        <v>48</v>
      </c>
      <c r="GF29" s="97">
        <v>29</v>
      </c>
      <c r="GG29" s="97">
        <v>15</v>
      </c>
      <c r="GH29" s="97">
        <v>64</v>
      </c>
      <c r="GI29" s="97">
        <v>8</v>
      </c>
      <c r="GJ29" s="97">
        <v>16</v>
      </c>
      <c r="GK29" s="97">
        <v>64</v>
      </c>
      <c r="GL29" s="97">
        <v>202</v>
      </c>
      <c r="GM29" s="97">
        <v>101</v>
      </c>
      <c r="GN29" s="97">
        <v>150</v>
      </c>
      <c r="GO29" s="97">
        <v>508</v>
      </c>
      <c r="GP29" s="97">
        <v>324</v>
      </c>
      <c r="GQ29" s="97">
        <v>48</v>
      </c>
      <c r="GR29" s="97">
        <v>269</v>
      </c>
      <c r="GS29" s="97">
        <v>88</v>
      </c>
      <c r="GT29" s="97">
        <v>296</v>
      </c>
      <c r="GU29" s="97">
        <v>376</v>
      </c>
      <c r="GV29" s="97">
        <v>262</v>
      </c>
      <c r="GW29" s="97">
        <v>224</v>
      </c>
      <c r="GX29" s="97">
        <v>195</v>
      </c>
      <c r="GY29" s="97">
        <v>304</v>
      </c>
      <c r="GZ29" s="97">
        <v>83</v>
      </c>
      <c r="HA29" s="97">
        <v>480</v>
      </c>
      <c r="HB29" s="97">
        <v>604</v>
      </c>
      <c r="HC29" s="97">
        <v>52</v>
      </c>
      <c r="HD29" s="97">
        <v>444</v>
      </c>
      <c r="HE29" s="97">
        <v>248</v>
      </c>
      <c r="HF29" s="97">
        <v>186</v>
      </c>
      <c r="HG29" s="97">
        <v>58</v>
      </c>
      <c r="HH29" s="97">
        <v>43</v>
      </c>
      <c r="HI29" s="97">
        <v>103</v>
      </c>
      <c r="HJ29" s="97">
        <v>210</v>
      </c>
      <c r="HK29" s="97">
        <v>572</v>
      </c>
      <c r="HL29" s="97">
        <v>266</v>
      </c>
      <c r="HM29" s="97">
        <v>75</v>
      </c>
      <c r="HN29" s="97">
        <v>35</v>
      </c>
      <c r="HO29" s="97">
        <v>188</v>
      </c>
      <c r="HP29" s="97">
        <v>390</v>
      </c>
      <c r="HQ29" s="97">
        <v>397</v>
      </c>
      <c r="HR29" s="97">
        <v>116</v>
      </c>
      <c r="HS29" s="97">
        <v>122</v>
      </c>
      <c r="HT29" s="97">
        <v>13</v>
      </c>
      <c r="HU29" s="97">
        <v>90</v>
      </c>
      <c r="HV29" s="97">
        <v>29</v>
      </c>
      <c r="HW29" s="97">
        <v>25</v>
      </c>
      <c r="HX29" s="97">
        <v>117</v>
      </c>
      <c r="HY29" s="97">
        <v>1817</v>
      </c>
      <c r="HZ29" s="97">
        <v>1399</v>
      </c>
      <c r="IA29" s="97">
        <v>650</v>
      </c>
      <c r="IB29" s="97">
        <v>278</v>
      </c>
      <c r="IC29" s="97">
        <v>73</v>
      </c>
      <c r="ID29" s="97">
        <v>166</v>
      </c>
      <c r="IE29" s="97">
        <v>91</v>
      </c>
      <c r="IF29" s="97">
        <v>1266</v>
      </c>
      <c r="IG29" s="97">
        <v>41</v>
      </c>
      <c r="IH29" s="97">
        <v>4610</v>
      </c>
      <c r="II29" s="97">
        <v>167</v>
      </c>
      <c r="IJ29" s="97">
        <v>55</v>
      </c>
      <c r="IK29" s="97">
        <v>92</v>
      </c>
      <c r="IL29" s="97">
        <v>604</v>
      </c>
      <c r="IM29" s="97">
        <v>1252</v>
      </c>
      <c r="IN29" s="97">
        <v>198</v>
      </c>
      <c r="IO29" s="97">
        <v>1866</v>
      </c>
      <c r="IP29" s="97">
        <v>2129</v>
      </c>
      <c r="IQ29" s="97">
        <v>1922</v>
      </c>
      <c r="IR29" s="97">
        <v>388</v>
      </c>
      <c r="IS29" s="97">
        <v>120</v>
      </c>
      <c r="IT29" s="97">
        <v>628</v>
      </c>
      <c r="IU29" s="97">
        <v>35</v>
      </c>
      <c r="IV29" s="97">
        <v>55</v>
      </c>
      <c r="IW29" s="97">
        <v>264</v>
      </c>
      <c r="IX29" s="97">
        <v>88</v>
      </c>
      <c r="IY29" s="97">
        <v>142</v>
      </c>
      <c r="IZ29" s="97">
        <v>109</v>
      </c>
      <c r="JA29" s="97">
        <v>208</v>
      </c>
      <c r="JB29" s="97">
        <v>159</v>
      </c>
      <c r="JC29" s="97">
        <v>34</v>
      </c>
      <c r="JD29" s="97">
        <v>476</v>
      </c>
      <c r="JE29" s="97">
        <v>860</v>
      </c>
      <c r="JF29" s="97">
        <v>343</v>
      </c>
      <c r="JG29" s="97">
        <v>54</v>
      </c>
      <c r="JH29" s="97">
        <v>202</v>
      </c>
      <c r="JI29" s="97">
        <v>82</v>
      </c>
      <c r="JJ29" s="97">
        <v>467</v>
      </c>
      <c r="JK29" s="97">
        <v>1862</v>
      </c>
      <c r="JL29" s="97">
        <v>298</v>
      </c>
      <c r="JM29" s="97">
        <v>61</v>
      </c>
      <c r="JN29" s="97">
        <v>270</v>
      </c>
      <c r="JO29" s="97">
        <v>992</v>
      </c>
      <c r="JP29" s="97">
        <v>1176</v>
      </c>
      <c r="JQ29" s="97">
        <v>1151</v>
      </c>
      <c r="JR29" s="97">
        <v>1464</v>
      </c>
      <c r="JS29" s="97">
        <v>2748</v>
      </c>
      <c r="JT29" s="97">
        <v>1300</v>
      </c>
      <c r="JU29" s="97">
        <v>2193</v>
      </c>
      <c r="JV29" s="97">
        <v>540</v>
      </c>
      <c r="JW29" s="97">
        <v>3119</v>
      </c>
      <c r="JX29" s="97">
        <v>271</v>
      </c>
      <c r="JY29" s="97"/>
      <c r="JZ29" s="97">
        <v>2333</v>
      </c>
      <c r="KA29" s="97">
        <v>8179</v>
      </c>
      <c r="KB29" s="97">
        <v>4797</v>
      </c>
      <c r="KC29" s="97">
        <v>2059</v>
      </c>
      <c r="KD29" s="97">
        <v>1363</v>
      </c>
      <c r="KE29" s="97">
        <v>3277</v>
      </c>
      <c r="KF29" s="97">
        <v>2093</v>
      </c>
      <c r="KG29" s="97">
        <v>1073</v>
      </c>
      <c r="KH29" s="97">
        <v>3012</v>
      </c>
      <c r="KI29" s="97">
        <v>59</v>
      </c>
      <c r="KJ29" s="97">
        <v>30</v>
      </c>
      <c r="KK29" s="97">
        <v>33</v>
      </c>
      <c r="KL29" s="97">
        <v>1040</v>
      </c>
      <c r="KM29" s="97">
        <v>50</v>
      </c>
      <c r="KN29" s="97">
        <v>578</v>
      </c>
      <c r="KO29" s="97">
        <v>390</v>
      </c>
      <c r="KP29" s="97">
        <v>196</v>
      </c>
      <c r="KQ29" s="97">
        <v>11938</v>
      </c>
      <c r="KR29" s="97">
        <v>156</v>
      </c>
      <c r="KS29" s="97">
        <v>86</v>
      </c>
      <c r="KT29" s="97">
        <v>138</v>
      </c>
      <c r="KU29" s="97">
        <v>72</v>
      </c>
      <c r="KV29" s="97">
        <v>371</v>
      </c>
      <c r="KW29" s="97">
        <v>368</v>
      </c>
      <c r="KX29" s="97">
        <v>5</v>
      </c>
      <c r="KY29" s="97">
        <v>112</v>
      </c>
      <c r="KZ29" s="97">
        <v>77</v>
      </c>
      <c r="LA29" s="97">
        <v>1890</v>
      </c>
      <c r="LB29" s="97">
        <v>781</v>
      </c>
      <c r="LC29" s="97">
        <v>270</v>
      </c>
      <c r="LD29" s="97">
        <v>1169</v>
      </c>
      <c r="LE29" s="97">
        <v>281</v>
      </c>
      <c r="LF29" s="97">
        <v>85</v>
      </c>
      <c r="LG29" s="97">
        <v>781</v>
      </c>
      <c r="LH29" s="97">
        <v>1223</v>
      </c>
      <c r="LI29" s="97">
        <v>588</v>
      </c>
      <c r="LJ29" s="97">
        <v>573</v>
      </c>
      <c r="LK29" s="97">
        <v>27</v>
      </c>
      <c r="LL29" s="97">
        <v>99</v>
      </c>
      <c r="LM29" s="97">
        <v>160</v>
      </c>
      <c r="LN29" s="97">
        <v>8</v>
      </c>
      <c r="LO29" s="97">
        <v>1</v>
      </c>
      <c r="LP29" s="97">
        <v>0</v>
      </c>
      <c r="LQ29" s="97">
        <v>45484</v>
      </c>
      <c r="LR29" s="97">
        <v>201</v>
      </c>
      <c r="LS29" s="97">
        <v>100</v>
      </c>
      <c r="LT29" s="97">
        <v>232</v>
      </c>
      <c r="LU29" s="97">
        <v>174</v>
      </c>
      <c r="LV29" s="97">
        <v>559</v>
      </c>
      <c r="LW29" s="97">
        <v>173</v>
      </c>
      <c r="LX29" s="97">
        <v>61</v>
      </c>
      <c r="LY29" s="97">
        <v>42</v>
      </c>
      <c r="LZ29" s="97">
        <v>415</v>
      </c>
      <c r="MA29" s="97">
        <v>1275</v>
      </c>
      <c r="MB29" s="97">
        <v>233</v>
      </c>
      <c r="MC29" s="97">
        <v>46</v>
      </c>
      <c r="MD29" s="97">
        <v>1040</v>
      </c>
      <c r="ME29" s="97">
        <v>359</v>
      </c>
      <c r="MF29" s="97">
        <v>117</v>
      </c>
      <c r="MG29" s="97">
        <v>52</v>
      </c>
      <c r="MH29" s="97">
        <v>39</v>
      </c>
      <c r="MI29" s="97">
        <v>266</v>
      </c>
      <c r="MJ29" s="97">
        <v>7781</v>
      </c>
      <c r="MK29" s="97">
        <v>100</v>
      </c>
      <c r="ML29" s="97">
        <v>414</v>
      </c>
      <c r="MM29" s="97">
        <v>119</v>
      </c>
      <c r="MN29" s="97">
        <v>323</v>
      </c>
      <c r="MO29" s="97">
        <v>308</v>
      </c>
      <c r="MP29" s="97">
        <v>104</v>
      </c>
      <c r="MQ29" s="97">
        <v>88</v>
      </c>
      <c r="MR29" s="97">
        <v>168</v>
      </c>
      <c r="MS29" s="97">
        <v>371</v>
      </c>
      <c r="MT29" s="97">
        <v>121</v>
      </c>
      <c r="MU29" s="97">
        <v>3195</v>
      </c>
      <c r="MV29" s="97">
        <v>106</v>
      </c>
      <c r="MW29" s="97">
        <v>1136</v>
      </c>
      <c r="MX29" s="97">
        <v>601</v>
      </c>
      <c r="MY29" s="97">
        <v>339</v>
      </c>
      <c r="MZ29" s="97">
        <v>423</v>
      </c>
      <c r="NA29" s="97">
        <v>192</v>
      </c>
      <c r="NB29" s="97">
        <v>81</v>
      </c>
      <c r="NC29" s="97">
        <v>177</v>
      </c>
      <c r="ND29" s="97">
        <v>7802</v>
      </c>
      <c r="NE29" s="97">
        <v>1768</v>
      </c>
      <c r="NF29" s="97">
        <v>370</v>
      </c>
      <c r="NG29" s="97">
        <v>501</v>
      </c>
      <c r="NH29" s="97">
        <v>318</v>
      </c>
      <c r="NI29" s="97">
        <v>295</v>
      </c>
      <c r="NJ29" s="97">
        <v>55</v>
      </c>
      <c r="NK29" s="97">
        <v>172</v>
      </c>
      <c r="NL29" s="97">
        <v>8</v>
      </c>
      <c r="NM29" s="97">
        <v>181</v>
      </c>
      <c r="NN29" s="97">
        <v>205</v>
      </c>
      <c r="NO29" s="97">
        <v>199</v>
      </c>
      <c r="NP29" s="97">
        <v>150</v>
      </c>
      <c r="NQ29" s="97">
        <v>1779</v>
      </c>
      <c r="NR29" s="97">
        <v>5164</v>
      </c>
      <c r="NS29" s="97">
        <v>6785</v>
      </c>
      <c r="NT29" s="97">
        <v>10201</v>
      </c>
      <c r="NU29" s="97">
        <v>825</v>
      </c>
      <c r="NV29" s="97">
        <v>740</v>
      </c>
      <c r="NW29" s="97">
        <v>86</v>
      </c>
      <c r="NX29" s="97">
        <v>120</v>
      </c>
      <c r="NY29" s="97">
        <v>50</v>
      </c>
      <c r="NZ29" s="97">
        <v>698</v>
      </c>
      <c r="OA29" s="97">
        <v>2</v>
      </c>
      <c r="OB29" s="97">
        <v>407</v>
      </c>
      <c r="OC29" s="97">
        <v>249</v>
      </c>
      <c r="OD29" s="97">
        <v>129</v>
      </c>
      <c r="OE29" s="97">
        <v>118</v>
      </c>
      <c r="OF29" s="97">
        <v>769</v>
      </c>
      <c r="OG29" s="97"/>
      <c r="OH29" s="97">
        <v>955</v>
      </c>
      <c r="OI29" s="97">
        <v>202</v>
      </c>
      <c r="OJ29" s="97">
        <v>62</v>
      </c>
      <c r="OK29" s="97">
        <v>262</v>
      </c>
      <c r="OL29" s="97">
        <v>459</v>
      </c>
      <c r="OM29" s="97">
        <v>2961</v>
      </c>
      <c r="ON29" s="97">
        <v>399</v>
      </c>
      <c r="OO29" s="97">
        <v>1115</v>
      </c>
      <c r="OP29" s="97">
        <v>86</v>
      </c>
      <c r="OQ29" s="97">
        <v>190</v>
      </c>
      <c r="OR29" s="98">
        <v>645</v>
      </c>
      <c r="OS29" s="99">
        <v>265454</v>
      </c>
      <c r="OT29" s="96">
        <v>163246</v>
      </c>
      <c r="OU29" s="97"/>
      <c r="OV29" s="97"/>
      <c r="OW29" s="97"/>
      <c r="OX29" s="97"/>
      <c r="OY29" s="97"/>
      <c r="OZ29" s="97">
        <v>2247</v>
      </c>
      <c r="PA29" s="97"/>
      <c r="PB29" s="97"/>
      <c r="PC29" s="97"/>
      <c r="PD29" s="97"/>
      <c r="PE29" s="97"/>
      <c r="PF29" s="97"/>
      <c r="PG29" s="97"/>
      <c r="PH29" s="97"/>
      <c r="PI29" s="97"/>
      <c r="PJ29" s="97"/>
      <c r="PK29" s="97"/>
      <c r="PL29" s="98"/>
      <c r="PM29" s="99">
        <v>430947</v>
      </c>
    </row>
    <row r="30" spans="1:429" ht="12.75" customHeight="1" x14ac:dyDescent="0.2">
      <c r="A30" s="93">
        <v>221200</v>
      </c>
      <c r="B30" s="94" t="s">
        <v>1719</v>
      </c>
      <c r="C30" s="95" t="s">
        <v>1188</v>
      </c>
      <c r="D30" s="96">
        <v>43</v>
      </c>
      <c r="E30" s="97">
        <v>470</v>
      </c>
      <c r="F30" s="97">
        <v>15</v>
      </c>
      <c r="G30" s="97">
        <v>53</v>
      </c>
      <c r="H30" s="97">
        <v>155</v>
      </c>
      <c r="I30" s="97">
        <v>67</v>
      </c>
      <c r="J30" s="97">
        <v>53</v>
      </c>
      <c r="K30" s="97">
        <v>194</v>
      </c>
      <c r="L30" s="97">
        <v>175</v>
      </c>
      <c r="M30" s="97">
        <v>36</v>
      </c>
      <c r="N30" s="97">
        <v>25</v>
      </c>
      <c r="O30" s="97">
        <v>13</v>
      </c>
      <c r="P30" s="97">
        <v>10</v>
      </c>
      <c r="Q30" s="97">
        <v>586</v>
      </c>
      <c r="R30" s="97">
        <v>22</v>
      </c>
      <c r="S30" s="97">
        <v>221</v>
      </c>
      <c r="T30" s="97">
        <v>41</v>
      </c>
      <c r="U30" s="97">
        <v>19</v>
      </c>
      <c r="V30" s="97">
        <v>126</v>
      </c>
      <c r="W30" s="97">
        <v>3</v>
      </c>
      <c r="X30" s="97">
        <v>65</v>
      </c>
      <c r="Y30" s="97">
        <v>153</v>
      </c>
      <c r="Z30" s="97">
        <v>9</v>
      </c>
      <c r="AA30" s="97">
        <v>29</v>
      </c>
      <c r="AB30" s="97">
        <v>6</v>
      </c>
      <c r="AC30" s="97">
        <v>9</v>
      </c>
      <c r="AD30" s="97">
        <v>59</v>
      </c>
      <c r="AE30" s="97">
        <v>12</v>
      </c>
      <c r="AF30" s="97">
        <v>11</v>
      </c>
      <c r="AG30" s="97">
        <v>2</v>
      </c>
      <c r="AH30" s="97">
        <v>45</v>
      </c>
      <c r="AI30" s="97">
        <v>8</v>
      </c>
      <c r="AJ30" s="97">
        <v>19</v>
      </c>
      <c r="AK30" s="97">
        <v>6</v>
      </c>
      <c r="AL30" s="97">
        <v>14</v>
      </c>
      <c r="AM30" s="97">
        <v>75</v>
      </c>
      <c r="AN30" s="97">
        <v>63</v>
      </c>
      <c r="AO30" s="97">
        <v>57</v>
      </c>
      <c r="AP30" s="97">
        <v>21</v>
      </c>
      <c r="AQ30" s="97">
        <v>36</v>
      </c>
      <c r="AR30" s="97">
        <v>62</v>
      </c>
      <c r="AS30" s="97">
        <v>253</v>
      </c>
      <c r="AT30" s="97">
        <v>226</v>
      </c>
      <c r="AU30" s="97">
        <v>85</v>
      </c>
      <c r="AV30" s="97">
        <v>14</v>
      </c>
      <c r="AW30" s="97">
        <v>21</v>
      </c>
      <c r="AX30" s="97">
        <v>209</v>
      </c>
      <c r="AY30" s="97">
        <v>9</v>
      </c>
      <c r="AZ30" s="97">
        <v>6</v>
      </c>
      <c r="BA30" s="97">
        <v>30</v>
      </c>
      <c r="BB30" s="97">
        <v>38</v>
      </c>
      <c r="BC30" s="97">
        <v>17</v>
      </c>
      <c r="BD30" s="97">
        <v>639</v>
      </c>
      <c r="BE30" s="97">
        <v>30</v>
      </c>
      <c r="BF30" s="97">
        <v>51</v>
      </c>
      <c r="BG30" s="97">
        <v>42</v>
      </c>
      <c r="BH30" s="97">
        <v>77</v>
      </c>
      <c r="BI30" s="97">
        <v>29</v>
      </c>
      <c r="BJ30" s="97">
        <v>21</v>
      </c>
      <c r="BK30" s="97">
        <v>40</v>
      </c>
      <c r="BL30" s="97">
        <v>54</v>
      </c>
      <c r="BM30" s="97">
        <v>46</v>
      </c>
      <c r="BN30" s="97">
        <v>20</v>
      </c>
      <c r="BO30" s="97">
        <v>91</v>
      </c>
      <c r="BP30" s="97">
        <v>24</v>
      </c>
      <c r="BQ30" s="97">
        <v>25</v>
      </c>
      <c r="BR30" s="97">
        <v>45</v>
      </c>
      <c r="BS30" s="97">
        <v>52</v>
      </c>
      <c r="BT30" s="97">
        <v>7</v>
      </c>
      <c r="BU30" s="97">
        <v>15</v>
      </c>
      <c r="BV30" s="97">
        <v>46</v>
      </c>
      <c r="BW30" s="97">
        <v>10</v>
      </c>
      <c r="BX30" s="97">
        <v>20</v>
      </c>
      <c r="BY30" s="97">
        <v>58</v>
      </c>
      <c r="BZ30" s="97">
        <v>44</v>
      </c>
      <c r="CA30" s="97">
        <v>201</v>
      </c>
      <c r="CB30" s="97">
        <v>3</v>
      </c>
      <c r="CC30" s="97">
        <v>28</v>
      </c>
      <c r="CD30" s="97">
        <v>15</v>
      </c>
      <c r="CE30" s="97">
        <v>10</v>
      </c>
      <c r="CF30" s="97">
        <v>36</v>
      </c>
      <c r="CG30" s="97">
        <v>32</v>
      </c>
      <c r="CH30" s="97">
        <v>21</v>
      </c>
      <c r="CI30" s="97">
        <v>4</v>
      </c>
      <c r="CJ30" s="97">
        <v>35</v>
      </c>
      <c r="CK30" s="97">
        <v>26</v>
      </c>
      <c r="CL30" s="97">
        <v>3</v>
      </c>
      <c r="CM30" s="97">
        <v>19</v>
      </c>
      <c r="CN30" s="97">
        <v>3</v>
      </c>
      <c r="CO30" s="97">
        <v>1</v>
      </c>
      <c r="CP30" s="97">
        <v>12</v>
      </c>
      <c r="CQ30" s="97">
        <v>6</v>
      </c>
      <c r="CR30" s="97">
        <v>20</v>
      </c>
      <c r="CS30" s="97">
        <v>7</v>
      </c>
      <c r="CT30" s="97">
        <v>8</v>
      </c>
      <c r="CU30" s="97">
        <v>6</v>
      </c>
      <c r="CV30" s="97">
        <v>6</v>
      </c>
      <c r="CW30" s="97">
        <v>10</v>
      </c>
      <c r="CX30" s="97">
        <v>9</v>
      </c>
      <c r="CY30" s="97">
        <v>7</v>
      </c>
      <c r="CZ30" s="97">
        <v>6</v>
      </c>
      <c r="DA30" s="97">
        <v>18</v>
      </c>
      <c r="DB30" s="97">
        <v>8</v>
      </c>
      <c r="DC30" s="97">
        <v>10</v>
      </c>
      <c r="DD30" s="97">
        <v>22</v>
      </c>
      <c r="DE30" s="97">
        <v>2</v>
      </c>
      <c r="DF30" s="97">
        <v>4</v>
      </c>
      <c r="DG30" s="97">
        <v>3</v>
      </c>
      <c r="DH30" s="97">
        <v>20</v>
      </c>
      <c r="DI30" s="97">
        <v>7</v>
      </c>
      <c r="DJ30" s="97">
        <v>0</v>
      </c>
      <c r="DK30" s="97">
        <v>3</v>
      </c>
      <c r="DL30" s="97">
        <v>4</v>
      </c>
      <c r="DM30" s="97">
        <v>1</v>
      </c>
      <c r="DN30" s="97">
        <v>4</v>
      </c>
      <c r="DO30" s="97">
        <v>4</v>
      </c>
      <c r="DP30" s="97">
        <v>23</v>
      </c>
      <c r="DQ30" s="97">
        <v>3</v>
      </c>
      <c r="DR30" s="97">
        <v>21</v>
      </c>
      <c r="DS30" s="97">
        <v>5</v>
      </c>
      <c r="DT30" s="97">
        <v>7</v>
      </c>
      <c r="DU30" s="97">
        <v>1</v>
      </c>
      <c r="DV30" s="97">
        <v>3</v>
      </c>
      <c r="DW30" s="97">
        <v>1</v>
      </c>
      <c r="DX30" s="97">
        <v>1</v>
      </c>
      <c r="DY30" s="97">
        <v>2</v>
      </c>
      <c r="DZ30" s="97">
        <v>1</v>
      </c>
      <c r="EA30" s="97">
        <v>2</v>
      </c>
      <c r="EB30" s="97">
        <v>1</v>
      </c>
      <c r="EC30" s="97">
        <v>2</v>
      </c>
      <c r="ED30" s="97">
        <v>8</v>
      </c>
      <c r="EE30" s="97">
        <v>11</v>
      </c>
      <c r="EF30" s="97">
        <v>3</v>
      </c>
      <c r="EG30" s="97">
        <v>6</v>
      </c>
      <c r="EH30" s="97">
        <v>0</v>
      </c>
      <c r="EI30" s="97">
        <v>1</v>
      </c>
      <c r="EJ30" s="97">
        <v>6</v>
      </c>
      <c r="EK30" s="97">
        <v>10</v>
      </c>
      <c r="EL30" s="97">
        <v>10</v>
      </c>
      <c r="EM30" s="97">
        <v>11</v>
      </c>
      <c r="EN30" s="97">
        <v>0</v>
      </c>
      <c r="EO30" s="97">
        <v>18</v>
      </c>
      <c r="EP30" s="97">
        <v>4</v>
      </c>
      <c r="EQ30" s="97">
        <v>13</v>
      </c>
      <c r="ER30" s="97">
        <v>11</v>
      </c>
      <c r="ES30" s="97">
        <v>22</v>
      </c>
      <c r="ET30" s="97">
        <v>14</v>
      </c>
      <c r="EU30" s="97">
        <v>49</v>
      </c>
      <c r="EV30" s="97">
        <v>59</v>
      </c>
      <c r="EW30" s="97">
        <v>7</v>
      </c>
      <c r="EX30" s="97">
        <v>12</v>
      </c>
      <c r="EY30" s="97">
        <v>6</v>
      </c>
      <c r="EZ30" s="97">
        <v>1</v>
      </c>
      <c r="FA30" s="97">
        <v>10</v>
      </c>
      <c r="FB30" s="97">
        <v>25</v>
      </c>
      <c r="FC30" s="97">
        <v>10</v>
      </c>
      <c r="FD30" s="97">
        <v>32</v>
      </c>
      <c r="FE30" s="97">
        <v>7</v>
      </c>
      <c r="FF30" s="97">
        <v>29</v>
      </c>
      <c r="FG30" s="97">
        <v>45</v>
      </c>
      <c r="FH30" s="97">
        <v>25</v>
      </c>
      <c r="FI30" s="97">
        <v>23</v>
      </c>
      <c r="FJ30" s="97">
        <v>11</v>
      </c>
      <c r="FK30" s="97">
        <v>6</v>
      </c>
      <c r="FL30" s="97">
        <v>10</v>
      </c>
      <c r="FM30" s="97">
        <v>10</v>
      </c>
      <c r="FN30" s="97">
        <v>16</v>
      </c>
      <c r="FO30" s="97">
        <v>27</v>
      </c>
      <c r="FP30" s="97">
        <v>7</v>
      </c>
      <c r="FQ30" s="97">
        <v>2</v>
      </c>
      <c r="FR30" s="97">
        <v>2</v>
      </c>
      <c r="FS30" s="97">
        <v>5</v>
      </c>
      <c r="FT30" s="97">
        <v>20</v>
      </c>
      <c r="FU30" s="97">
        <v>5</v>
      </c>
      <c r="FV30" s="97">
        <v>9</v>
      </c>
      <c r="FW30" s="97">
        <v>8</v>
      </c>
      <c r="FX30" s="97">
        <v>6</v>
      </c>
      <c r="FY30" s="97">
        <v>15</v>
      </c>
      <c r="FZ30" s="97">
        <v>27</v>
      </c>
      <c r="GA30" s="97">
        <v>4</v>
      </c>
      <c r="GB30" s="97">
        <v>17</v>
      </c>
      <c r="GC30" s="97">
        <v>19</v>
      </c>
      <c r="GD30" s="97">
        <v>1</v>
      </c>
      <c r="GE30" s="97">
        <v>3</v>
      </c>
      <c r="GF30" s="97">
        <v>4</v>
      </c>
      <c r="GG30" s="97">
        <v>3</v>
      </c>
      <c r="GH30" s="97">
        <v>14</v>
      </c>
      <c r="GI30" s="97">
        <v>2</v>
      </c>
      <c r="GJ30" s="97">
        <v>4</v>
      </c>
      <c r="GK30" s="97">
        <v>15</v>
      </c>
      <c r="GL30" s="97">
        <v>32</v>
      </c>
      <c r="GM30" s="97">
        <v>38</v>
      </c>
      <c r="GN30" s="97">
        <v>50</v>
      </c>
      <c r="GO30" s="97">
        <v>47</v>
      </c>
      <c r="GP30" s="97">
        <v>192</v>
      </c>
      <c r="GQ30" s="97">
        <v>30</v>
      </c>
      <c r="GR30" s="97">
        <v>152</v>
      </c>
      <c r="GS30" s="97">
        <v>27</v>
      </c>
      <c r="GT30" s="97">
        <v>237</v>
      </c>
      <c r="GU30" s="97">
        <v>93</v>
      </c>
      <c r="GV30" s="97">
        <v>134</v>
      </c>
      <c r="GW30" s="97">
        <v>71</v>
      </c>
      <c r="GX30" s="97">
        <v>108</v>
      </c>
      <c r="GY30" s="97">
        <v>64</v>
      </c>
      <c r="GZ30" s="97">
        <v>7</v>
      </c>
      <c r="HA30" s="97">
        <v>84</v>
      </c>
      <c r="HB30" s="97">
        <v>180</v>
      </c>
      <c r="HC30" s="97">
        <v>59</v>
      </c>
      <c r="HD30" s="97">
        <v>109</v>
      </c>
      <c r="HE30" s="97">
        <v>63</v>
      </c>
      <c r="HF30" s="97">
        <v>99</v>
      </c>
      <c r="HG30" s="97">
        <v>21</v>
      </c>
      <c r="HH30" s="97">
        <v>10</v>
      </c>
      <c r="HI30" s="97">
        <v>20</v>
      </c>
      <c r="HJ30" s="97">
        <v>46</v>
      </c>
      <c r="HK30" s="97">
        <v>62</v>
      </c>
      <c r="HL30" s="97">
        <v>97</v>
      </c>
      <c r="HM30" s="97">
        <v>13</v>
      </c>
      <c r="HN30" s="97">
        <v>17</v>
      </c>
      <c r="HO30" s="97">
        <v>48</v>
      </c>
      <c r="HP30" s="97">
        <v>13</v>
      </c>
      <c r="HQ30" s="97">
        <v>78</v>
      </c>
      <c r="HR30" s="97">
        <v>57</v>
      </c>
      <c r="HS30" s="97">
        <v>24</v>
      </c>
      <c r="HT30" s="97">
        <v>3</v>
      </c>
      <c r="HU30" s="97">
        <v>10</v>
      </c>
      <c r="HV30" s="97">
        <v>8</v>
      </c>
      <c r="HW30" s="97">
        <v>0</v>
      </c>
      <c r="HX30" s="97">
        <v>122</v>
      </c>
      <c r="HY30" s="97">
        <v>625</v>
      </c>
      <c r="HZ30" s="97">
        <v>595</v>
      </c>
      <c r="IA30" s="97">
        <v>82</v>
      </c>
      <c r="IB30" s="97">
        <v>43</v>
      </c>
      <c r="IC30" s="97">
        <v>3</v>
      </c>
      <c r="ID30" s="97">
        <v>12</v>
      </c>
      <c r="IE30" s="97">
        <v>14</v>
      </c>
      <c r="IF30" s="97">
        <v>73</v>
      </c>
      <c r="IG30" s="97">
        <v>2</v>
      </c>
      <c r="IH30" s="97">
        <v>2708</v>
      </c>
      <c r="II30" s="97">
        <v>109</v>
      </c>
      <c r="IJ30" s="97">
        <v>15</v>
      </c>
      <c r="IK30" s="97">
        <v>48</v>
      </c>
      <c r="IL30" s="97">
        <v>1713</v>
      </c>
      <c r="IM30" s="97">
        <v>57</v>
      </c>
      <c r="IN30" s="97">
        <v>50</v>
      </c>
      <c r="IO30" s="97">
        <v>251</v>
      </c>
      <c r="IP30" s="97">
        <v>911</v>
      </c>
      <c r="IQ30" s="97">
        <v>326</v>
      </c>
      <c r="IR30" s="97">
        <v>52</v>
      </c>
      <c r="IS30" s="97">
        <v>14</v>
      </c>
      <c r="IT30" s="97">
        <v>50</v>
      </c>
      <c r="IU30" s="97">
        <v>2</v>
      </c>
      <c r="IV30" s="97">
        <v>7</v>
      </c>
      <c r="IW30" s="97">
        <v>1676</v>
      </c>
      <c r="IX30" s="97">
        <v>15</v>
      </c>
      <c r="IY30" s="97">
        <v>9</v>
      </c>
      <c r="IZ30" s="97">
        <v>10</v>
      </c>
      <c r="JA30" s="97">
        <v>36</v>
      </c>
      <c r="JB30" s="97">
        <v>6</v>
      </c>
      <c r="JC30" s="97">
        <v>2</v>
      </c>
      <c r="JD30" s="97">
        <v>52</v>
      </c>
      <c r="JE30" s="97">
        <v>69</v>
      </c>
      <c r="JF30" s="97">
        <v>22</v>
      </c>
      <c r="JG30" s="97">
        <v>8</v>
      </c>
      <c r="JH30" s="97">
        <v>36</v>
      </c>
      <c r="JI30" s="97">
        <v>16</v>
      </c>
      <c r="JJ30" s="97">
        <v>7</v>
      </c>
      <c r="JK30" s="97">
        <v>91</v>
      </c>
      <c r="JL30" s="97">
        <v>54</v>
      </c>
      <c r="JM30" s="97">
        <v>11</v>
      </c>
      <c r="JN30" s="97">
        <v>34</v>
      </c>
      <c r="JO30" s="97">
        <v>16</v>
      </c>
      <c r="JP30" s="97">
        <v>11</v>
      </c>
      <c r="JQ30" s="97">
        <v>10</v>
      </c>
      <c r="JR30" s="97">
        <v>11</v>
      </c>
      <c r="JS30" s="97">
        <v>82</v>
      </c>
      <c r="JT30" s="97">
        <v>2</v>
      </c>
      <c r="JU30" s="97">
        <v>39</v>
      </c>
      <c r="JV30" s="97">
        <v>32</v>
      </c>
      <c r="JW30" s="97">
        <v>111</v>
      </c>
      <c r="JX30" s="97">
        <v>5</v>
      </c>
      <c r="JY30" s="97"/>
      <c r="JZ30" s="97">
        <v>122</v>
      </c>
      <c r="KA30" s="97">
        <v>52</v>
      </c>
      <c r="KB30" s="97">
        <v>24</v>
      </c>
      <c r="KC30" s="97">
        <v>50</v>
      </c>
      <c r="KD30" s="97">
        <v>5</v>
      </c>
      <c r="KE30" s="97">
        <v>2</v>
      </c>
      <c r="KF30" s="97">
        <v>17</v>
      </c>
      <c r="KG30" s="97">
        <v>11</v>
      </c>
      <c r="KH30" s="97">
        <v>64</v>
      </c>
      <c r="KI30" s="97">
        <v>42</v>
      </c>
      <c r="KJ30" s="97">
        <v>55</v>
      </c>
      <c r="KK30" s="97">
        <v>52</v>
      </c>
      <c r="KL30" s="97">
        <v>75</v>
      </c>
      <c r="KM30" s="97">
        <v>12</v>
      </c>
      <c r="KN30" s="97">
        <v>617</v>
      </c>
      <c r="KO30" s="97">
        <v>148</v>
      </c>
      <c r="KP30" s="97">
        <v>39</v>
      </c>
      <c r="KQ30" s="97">
        <v>45</v>
      </c>
      <c r="KR30" s="97">
        <v>6</v>
      </c>
      <c r="KS30" s="97">
        <v>0</v>
      </c>
      <c r="KT30" s="97">
        <v>2</v>
      </c>
      <c r="KU30" s="97">
        <v>0</v>
      </c>
      <c r="KV30" s="97">
        <v>24</v>
      </c>
      <c r="KW30" s="97">
        <v>7</v>
      </c>
      <c r="KX30" s="97">
        <v>1</v>
      </c>
      <c r="KY30" s="97">
        <v>3</v>
      </c>
      <c r="KZ30" s="97">
        <v>0</v>
      </c>
      <c r="LA30" s="97">
        <v>12</v>
      </c>
      <c r="LB30" s="97">
        <v>0</v>
      </c>
      <c r="LC30" s="97">
        <v>8</v>
      </c>
      <c r="LD30" s="97">
        <v>1</v>
      </c>
      <c r="LE30" s="97">
        <v>0</v>
      </c>
      <c r="LF30" s="97">
        <v>2</v>
      </c>
      <c r="LG30" s="97">
        <v>28</v>
      </c>
      <c r="LH30" s="97">
        <v>238</v>
      </c>
      <c r="LI30" s="97">
        <v>16</v>
      </c>
      <c r="LJ30" s="97">
        <v>7</v>
      </c>
      <c r="LK30" s="97">
        <v>3</v>
      </c>
      <c r="LL30" s="97">
        <v>15</v>
      </c>
      <c r="LM30" s="97">
        <v>11</v>
      </c>
      <c r="LN30" s="97">
        <v>1029</v>
      </c>
      <c r="LO30" s="97">
        <v>0</v>
      </c>
      <c r="LP30" s="97">
        <v>0</v>
      </c>
      <c r="LQ30" s="97">
        <v>11517</v>
      </c>
      <c r="LR30" s="97">
        <v>682</v>
      </c>
      <c r="LS30" s="97">
        <v>156</v>
      </c>
      <c r="LT30" s="97">
        <v>22</v>
      </c>
      <c r="LU30" s="97">
        <v>8</v>
      </c>
      <c r="LV30" s="97">
        <v>4</v>
      </c>
      <c r="LW30" s="97">
        <v>3</v>
      </c>
      <c r="LX30" s="97">
        <v>0</v>
      </c>
      <c r="LY30" s="97">
        <v>1</v>
      </c>
      <c r="LZ30" s="97">
        <v>8</v>
      </c>
      <c r="MA30" s="97">
        <v>20</v>
      </c>
      <c r="MB30" s="97">
        <v>5</v>
      </c>
      <c r="MC30" s="97">
        <v>3</v>
      </c>
      <c r="MD30" s="97">
        <v>15</v>
      </c>
      <c r="ME30" s="97">
        <v>6</v>
      </c>
      <c r="MF30" s="97">
        <v>2</v>
      </c>
      <c r="MG30" s="97">
        <v>1</v>
      </c>
      <c r="MH30" s="97">
        <v>1</v>
      </c>
      <c r="MI30" s="97">
        <v>15</v>
      </c>
      <c r="MJ30" s="97">
        <v>186</v>
      </c>
      <c r="MK30" s="97">
        <v>3</v>
      </c>
      <c r="ML30" s="97">
        <v>78</v>
      </c>
      <c r="MM30" s="97">
        <v>6</v>
      </c>
      <c r="MN30" s="97">
        <v>9</v>
      </c>
      <c r="MO30" s="97">
        <v>5</v>
      </c>
      <c r="MP30" s="97">
        <v>2</v>
      </c>
      <c r="MQ30" s="97">
        <v>5</v>
      </c>
      <c r="MR30" s="97">
        <v>10</v>
      </c>
      <c r="MS30" s="97">
        <v>59</v>
      </c>
      <c r="MT30" s="97">
        <v>344</v>
      </c>
      <c r="MU30" s="97">
        <v>1321</v>
      </c>
      <c r="MV30" s="97">
        <v>66</v>
      </c>
      <c r="MW30" s="97">
        <v>20</v>
      </c>
      <c r="MX30" s="97">
        <v>26</v>
      </c>
      <c r="MY30" s="97">
        <v>11</v>
      </c>
      <c r="MZ30" s="97">
        <v>14</v>
      </c>
      <c r="NA30" s="97">
        <v>3</v>
      </c>
      <c r="NB30" s="97">
        <v>4</v>
      </c>
      <c r="NC30" s="97">
        <v>17</v>
      </c>
      <c r="ND30" s="97">
        <v>633</v>
      </c>
      <c r="NE30" s="97">
        <v>71</v>
      </c>
      <c r="NF30" s="97">
        <v>21</v>
      </c>
      <c r="NG30" s="97">
        <v>32</v>
      </c>
      <c r="NH30" s="97">
        <v>11</v>
      </c>
      <c r="NI30" s="97">
        <v>20</v>
      </c>
      <c r="NJ30" s="97">
        <v>3</v>
      </c>
      <c r="NK30" s="97">
        <v>4</v>
      </c>
      <c r="NL30" s="97">
        <v>0</v>
      </c>
      <c r="NM30" s="97">
        <v>4</v>
      </c>
      <c r="NN30" s="97">
        <v>7</v>
      </c>
      <c r="NO30" s="97">
        <v>7</v>
      </c>
      <c r="NP30" s="97">
        <v>4</v>
      </c>
      <c r="NQ30" s="97">
        <v>70</v>
      </c>
      <c r="NR30" s="97">
        <v>209</v>
      </c>
      <c r="NS30" s="97">
        <v>272</v>
      </c>
      <c r="NT30" s="97">
        <v>233</v>
      </c>
      <c r="NU30" s="97">
        <v>15</v>
      </c>
      <c r="NV30" s="97">
        <v>41</v>
      </c>
      <c r="NW30" s="97">
        <v>4</v>
      </c>
      <c r="NX30" s="97">
        <v>11</v>
      </c>
      <c r="NY30" s="97">
        <v>2</v>
      </c>
      <c r="NZ30" s="97">
        <v>16</v>
      </c>
      <c r="OA30" s="97">
        <v>0</v>
      </c>
      <c r="OB30" s="97">
        <v>56</v>
      </c>
      <c r="OC30" s="97">
        <v>7</v>
      </c>
      <c r="OD30" s="97">
        <v>290</v>
      </c>
      <c r="OE30" s="97">
        <v>3</v>
      </c>
      <c r="OF30" s="97">
        <v>68</v>
      </c>
      <c r="OG30" s="97"/>
      <c r="OH30" s="97">
        <v>700</v>
      </c>
      <c r="OI30" s="97">
        <v>365</v>
      </c>
      <c r="OJ30" s="97">
        <v>223</v>
      </c>
      <c r="OK30" s="97">
        <v>151</v>
      </c>
      <c r="OL30" s="97">
        <v>97</v>
      </c>
      <c r="OM30" s="97">
        <v>4298</v>
      </c>
      <c r="ON30" s="97">
        <v>1219</v>
      </c>
      <c r="OO30" s="97">
        <v>2410</v>
      </c>
      <c r="OP30" s="97">
        <v>53</v>
      </c>
      <c r="OQ30" s="97">
        <v>2</v>
      </c>
      <c r="OR30" s="98">
        <v>453</v>
      </c>
      <c r="OS30" s="99">
        <v>49300</v>
      </c>
      <c r="OT30" s="96">
        <v>44314</v>
      </c>
      <c r="OU30" s="97"/>
      <c r="OV30" s="97"/>
      <c r="OW30" s="97"/>
      <c r="OX30" s="97"/>
      <c r="OY30" s="97"/>
      <c r="OZ30" s="97">
        <v>420</v>
      </c>
      <c r="PA30" s="97"/>
      <c r="PB30" s="97"/>
      <c r="PC30" s="97"/>
      <c r="PD30" s="97"/>
      <c r="PE30" s="97"/>
      <c r="PF30" s="97"/>
      <c r="PG30" s="97"/>
      <c r="PH30" s="97"/>
      <c r="PI30" s="97"/>
      <c r="PJ30" s="97"/>
      <c r="PK30" s="97"/>
      <c r="PL30" s="98"/>
      <c r="PM30" s="99">
        <v>94034</v>
      </c>
    </row>
    <row r="31" spans="1:429" ht="12.75" customHeight="1" x14ac:dyDescent="0.2">
      <c r="A31" s="93">
        <v>221300</v>
      </c>
      <c r="B31" s="94" t="s">
        <v>1720</v>
      </c>
      <c r="C31" s="95" t="s">
        <v>1189</v>
      </c>
      <c r="D31" s="96">
        <v>254</v>
      </c>
      <c r="E31" s="97">
        <v>705</v>
      </c>
      <c r="F31" s="97">
        <v>121</v>
      </c>
      <c r="G31" s="97">
        <v>172</v>
      </c>
      <c r="H31" s="97">
        <v>23</v>
      </c>
      <c r="I31" s="97">
        <v>169</v>
      </c>
      <c r="J31" s="97">
        <v>24</v>
      </c>
      <c r="K31" s="97">
        <v>57</v>
      </c>
      <c r="L31" s="97">
        <v>40</v>
      </c>
      <c r="M31" s="97">
        <v>16</v>
      </c>
      <c r="N31" s="97">
        <v>2</v>
      </c>
      <c r="O31" s="97">
        <v>4</v>
      </c>
      <c r="P31" s="97">
        <v>6</v>
      </c>
      <c r="Q31" s="97">
        <v>1817</v>
      </c>
      <c r="R31" s="97">
        <v>8</v>
      </c>
      <c r="S31" s="97">
        <v>0</v>
      </c>
      <c r="T31" s="97">
        <v>1</v>
      </c>
      <c r="U31" s="97">
        <v>10</v>
      </c>
      <c r="V31" s="97">
        <v>9</v>
      </c>
      <c r="W31" s="97">
        <v>7</v>
      </c>
      <c r="X31" s="97">
        <v>22</v>
      </c>
      <c r="Y31" s="97">
        <v>10312</v>
      </c>
      <c r="Z31" s="97">
        <v>64</v>
      </c>
      <c r="AA31" s="97">
        <v>106</v>
      </c>
      <c r="AB31" s="97">
        <v>15</v>
      </c>
      <c r="AC31" s="97">
        <v>23</v>
      </c>
      <c r="AD31" s="97">
        <v>82</v>
      </c>
      <c r="AE31" s="97">
        <v>42</v>
      </c>
      <c r="AF31" s="97">
        <v>28</v>
      </c>
      <c r="AG31" s="97">
        <v>4</v>
      </c>
      <c r="AH31" s="97">
        <v>111</v>
      </c>
      <c r="AI31" s="97">
        <v>25</v>
      </c>
      <c r="AJ31" s="97">
        <v>32</v>
      </c>
      <c r="AK31" s="97">
        <v>23</v>
      </c>
      <c r="AL31" s="97">
        <v>67</v>
      </c>
      <c r="AM31" s="97">
        <v>40</v>
      </c>
      <c r="AN31" s="97">
        <v>9</v>
      </c>
      <c r="AO31" s="97">
        <v>8</v>
      </c>
      <c r="AP31" s="97">
        <v>10</v>
      </c>
      <c r="AQ31" s="97">
        <v>9</v>
      </c>
      <c r="AR31" s="97">
        <v>8</v>
      </c>
      <c r="AS31" s="97">
        <v>28</v>
      </c>
      <c r="AT31" s="97">
        <v>4</v>
      </c>
      <c r="AU31" s="97">
        <v>13</v>
      </c>
      <c r="AV31" s="97">
        <v>4</v>
      </c>
      <c r="AW31" s="97">
        <v>10</v>
      </c>
      <c r="AX31" s="97">
        <v>5</v>
      </c>
      <c r="AY31" s="97">
        <v>3</v>
      </c>
      <c r="AZ31" s="97">
        <v>2</v>
      </c>
      <c r="BA31" s="97">
        <v>7</v>
      </c>
      <c r="BB31" s="97">
        <v>8</v>
      </c>
      <c r="BC31" s="97">
        <v>2</v>
      </c>
      <c r="BD31" s="97">
        <v>70</v>
      </c>
      <c r="BE31" s="97">
        <v>14</v>
      </c>
      <c r="BF31" s="97">
        <v>3</v>
      </c>
      <c r="BG31" s="97">
        <v>4</v>
      </c>
      <c r="BH31" s="97">
        <v>11</v>
      </c>
      <c r="BI31" s="97">
        <v>5</v>
      </c>
      <c r="BJ31" s="97">
        <v>7</v>
      </c>
      <c r="BK31" s="97">
        <v>8</v>
      </c>
      <c r="BL31" s="97">
        <v>14</v>
      </c>
      <c r="BM31" s="97">
        <v>11</v>
      </c>
      <c r="BN31" s="97">
        <v>5</v>
      </c>
      <c r="BO31" s="97">
        <v>8</v>
      </c>
      <c r="BP31" s="97">
        <v>3</v>
      </c>
      <c r="BQ31" s="97">
        <v>6</v>
      </c>
      <c r="BR31" s="97">
        <v>8</v>
      </c>
      <c r="BS31" s="97">
        <v>13</v>
      </c>
      <c r="BT31" s="97">
        <v>2</v>
      </c>
      <c r="BU31" s="97">
        <v>3</v>
      </c>
      <c r="BV31" s="97">
        <v>7</v>
      </c>
      <c r="BW31" s="97">
        <v>3</v>
      </c>
      <c r="BX31" s="97">
        <v>3</v>
      </c>
      <c r="BY31" s="97">
        <v>14</v>
      </c>
      <c r="BZ31" s="97">
        <v>9</v>
      </c>
      <c r="CA31" s="97">
        <v>30</v>
      </c>
      <c r="CB31" s="97">
        <v>1</v>
      </c>
      <c r="CC31" s="97">
        <v>14</v>
      </c>
      <c r="CD31" s="97">
        <v>2</v>
      </c>
      <c r="CE31" s="97">
        <v>2</v>
      </c>
      <c r="CF31" s="97">
        <v>13</v>
      </c>
      <c r="CG31" s="97">
        <v>6</v>
      </c>
      <c r="CH31" s="97">
        <v>5</v>
      </c>
      <c r="CI31" s="97">
        <v>1</v>
      </c>
      <c r="CJ31" s="97">
        <v>5</v>
      </c>
      <c r="CK31" s="97">
        <v>9</v>
      </c>
      <c r="CL31" s="97">
        <v>8</v>
      </c>
      <c r="CM31" s="97">
        <v>9</v>
      </c>
      <c r="CN31" s="97">
        <v>2</v>
      </c>
      <c r="CO31" s="97">
        <v>0</v>
      </c>
      <c r="CP31" s="97">
        <v>4</v>
      </c>
      <c r="CQ31" s="97">
        <v>1</v>
      </c>
      <c r="CR31" s="97">
        <v>5</v>
      </c>
      <c r="CS31" s="97">
        <v>3</v>
      </c>
      <c r="CT31" s="97">
        <v>2</v>
      </c>
      <c r="CU31" s="97">
        <v>2</v>
      </c>
      <c r="CV31" s="97">
        <v>2</v>
      </c>
      <c r="CW31" s="97">
        <v>3</v>
      </c>
      <c r="CX31" s="97">
        <v>4</v>
      </c>
      <c r="CY31" s="97">
        <v>1</v>
      </c>
      <c r="CZ31" s="97">
        <v>1</v>
      </c>
      <c r="DA31" s="97">
        <v>5</v>
      </c>
      <c r="DB31" s="97">
        <v>2</v>
      </c>
      <c r="DC31" s="97">
        <v>4</v>
      </c>
      <c r="DD31" s="97">
        <v>6</v>
      </c>
      <c r="DE31" s="97">
        <v>1</v>
      </c>
      <c r="DF31" s="97">
        <v>1</v>
      </c>
      <c r="DG31" s="97">
        <v>1</v>
      </c>
      <c r="DH31" s="97">
        <v>8</v>
      </c>
      <c r="DI31" s="97">
        <v>3</v>
      </c>
      <c r="DJ31" s="97">
        <v>0</v>
      </c>
      <c r="DK31" s="97">
        <v>2</v>
      </c>
      <c r="DL31" s="97">
        <v>1</v>
      </c>
      <c r="DM31" s="97">
        <v>0</v>
      </c>
      <c r="DN31" s="97">
        <v>2</v>
      </c>
      <c r="DO31" s="97">
        <v>0</v>
      </c>
      <c r="DP31" s="97">
        <v>19</v>
      </c>
      <c r="DQ31" s="97">
        <v>2</v>
      </c>
      <c r="DR31" s="97">
        <v>15</v>
      </c>
      <c r="DS31" s="97">
        <v>2</v>
      </c>
      <c r="DT31" s="97">
        <v>12</v>
      </c>
      <c r="DU31" s="97">
        <v>0</v>
      </c>
      <c r="DV31" s="97">
        <v>2</v>
      </c>
      <c r="DW31" s="97">
        <v>0</v>
      </c>
      <c r="DX31" s="97">
        <v>1</v>
      </c>
      <c r="DY31" s="97">
        <v>1</v>
      </c>
      <c r="DZ31" s="97">
        <v>0</v>
      </c>
      <c r="EA31" s="97">
        <v>1</v>
      </c>
      <c r="EB31" s="97">
        <v>0</v>
      </c>
      <c r="EC31" s="97">
        <v>1</v>
      </c>
      <c r="ED31" s="97">
        <v>1</v>
      </c>
      <c r="EE31" s="97">
        <v>8</v>
      </c>
      <c r="EF31" s="97">
        <v>1</v>
      </c>
      <c r="EG31" s="97">
        <v>1</v>
      </c>
      <c r="EH31" s="97">
        <v>0</v>
      </c>
      <c r="EI31" s="97">
        <v>1</v>
      </c>
      <c r="EJ31" s="97">
        <v>0</v>
      </c>
      <c r="EK31" s="97">
        <v>1</v>
      </c>
      <c r="EL31" s="97">
        <v>2</v>
      </c>
      <c r="EM31" s="97">
        <v>3</v>
      </c>
      <c r="EN31" s="97">
        <v>1</v>
      </c>
      <c r="EO31" s="97">
        <v>4</v>
      </c>
      <c r="EP31" s="97">
        <v>1</v>
      </c>
      <c r="EQ31" s="97">
        <v>4</v>
      </c>
      <c r="ER31" s="97">
        <v>4</v>
      </c>
      <c r="ES31" s="97">
        <v>1</v>
      </c>
      <c r="ET31" s="97">
        <v>4</v>
      </c>
      <c r="EU31" s="97">
        <v>3</v>
      </c>
      <c r="EV31" s="97">
        <v>9</v>
      </c>
      <c r="EW31" s="97">
        <v>3</v>
      </c>
      <c r="EX31" s="97">
        <v>2</v>
      </c>
      <c r="EY31" s="97">
        <v>1</v>
      </c>
      <c r="EZ31" s="97">
        <v>10</v>
      </c>
      <c r="FA31" s="97">
        <v>180</v>
      </c>
      <c r="FB31" s="97">
        <v>5</v>
      </c>
      <c r="FC31" s="97">
        <v>3</v>
      </c>
      <c r="FD31" s="97">
        <v>7</v>
      </c>
      <c r="FE31" s="97">
        <v>3</v>
      </c>
      <c r="FF31" s="97">
        <v>6</v>
      </c>
      <c r="FG31" s="97">
        <v>9</v>
      </c>
      <c r="FH31" s="97">
        <v>10</v>
      </c>
      <c r="FI31" s="97">
        <v>4</v>
      </c>
      <c r="FJ31" s="97">
        <v>8</v>
      </c>
      <c r="FK31" s="97">
        <v>15</v>
      </c>
      <c r="FL31" s="97">
        <v>8</v>
      </c>
      <c r="FM31" s="97">
        <v>2</v>
      </c>
      <c r="FN31" s="97">
        <v>2</v>
      </c>
      <c r="FO31" s="97">
        <v>10</v>
      </c>
      <c r="FP31" s="97">
        <v>2</v>
      </c>
      <c r="FQ31" s="97">
        <v>1</v>
      </c>
      <c r="FR31" s="97">
        <v>1</v>
      </c>
      <c r="FS31" s="97">
        <v>0</v>
      </c>
      <c r="FT31" s="97">
        <v>6</v>
      </c>
      <c r="FU31" s="97">
        <v>3</v>
      </c>
      <c r="FV31" s="97">
        <v>2</v>
      </c>
      <c r="FW31" s="97">
        <v>3</v>
      </c>
      <c r="FX31" s="97">
        <v>1</v>
      </c>
      <c r="FY31" s="97">
        <v>3</v>
      </c>
      <c r="FZ31" s="97">
        <v>8</v>
      </c>
      <c r="GA31" s="97">
        <v>2</v>
      </c>
      <c r="GB31" s="97">
        <v>16</v>
      </c>
      <c r="GC31" s="97">
        <v>11</v>
      </c>
      <c r="GD31" s="97">
        <v>1</v>
      </c>
      <c r="GE31" s="97">
        <v>4</v>
      </c>
      <c r="GF31" s="97">
        <v>1</v>
      </c>
      <c r="GG31" s="97">
        <v>1</v>
      </c>
      <c r="GH31" s="97">
        <v>4</v>
      </c>
      <c r="GI31" s="97">
        <v>0</v>
      </c>
      <c r="GJ31" s="97">
        <v>1</v>
      </c>
      <c r="GK31" s="97">
        <v>5</v>
      </c>
      <c r="GL31" s="97">
        <v>11</v>
      </c>
      <c r="GM31" s="97">
        <v>7</v>
      </c>
      <c r="GN31" s="97">
        <v>4</v>
      </c>
      <c r="GO31" s="97">
        <v>9</v>
      </c>
      <c r="GP31" s="97">
        <v>23</v>
      </c>
      <c r="GQ31" s="97">
        <v>7</v>
      </c>
      <c r="GR31" s="97">
        <v>11</v>
      </c>
      <c r="GS31" s="97">
        <v>3</v>
      </c>
      <c r="GT31" s="97">
        <v>31</v>
      </c>
      <c r="GU31" s="97">
        <v>24</v>
      </c>
      <c r="GV31" s="97">
        <v>31</v>
      </c>
      <c r="GW31" s="97">
        <v>14</v>
      </c>
      <c r="GX31" s="97">
        <v>19</v>
      </c>
      <c r="GY31" s="97">
        <v>37</v>
      </c>
      <c r="GZ31" s="97">
        <v>8</v>
      </c>
      <c r="HA31" s="97">
        <v>52</v>
      </c>
      <c r="HB31" s="97">
        <v>45</v>
      </c>
      <c r="HC31" s="97">
        <v>5</v>
      </c>
      <c r="HD31" s="97">
        <v>27</v>
      </c>
      <c r="HE31" s="97">
        <v>12</v>
      </c>
      <c r="HF31" s="97">
        <v>21</v>
      </c>
      <c r="HG31" s="97">
        <v>3</v>
      </c>
      <c r="HH31" s="97">
        <v>10</v>
      </c>
      <c r="HI31" s="97">
        <v>14</v>
      </c>
      <c r="HJ31" s="97">
        <v>26</v>
      </c>
      <c r="HK31" s="97">
        <v>54</v>
      </c>
      <c r="HL31" s="97">
        <v>38</v>
      </c>
      <c r="HM31" s="97">
        <v>10</v>
      </c>
      <c r="HN31" s="97">
        <v>4</v>
      </c>
      <c r="HO31" s="97">
        <v>12</v>
      </c>
      <c r="HP31" s="97">
        <v>6</v>
      </c>
      <c r="HQ31" s="97">
        <v>13</v>
      </c>
      <c r="HR31" s="97">
        <v>9</v>
      </c>
      <c r="HS31" s="97">
        <v>9</v>
      </c>
      <c r="HT31" s="97">
        <v>1</v>
      </c>
      <c r="HU31" s="97">
        <v>4</v>
      </c>
      <c r="HV31" s="97">
        <v>3</v>
      </c>
      <c r="HW31" s="97">
        <v>2</v>
      </c>
      <c r="HX31" s="97">
        <v>7</v>
      </c>
      <c r="HY31" s="97">
        <v>39</v>
      </c>
      <c r="HZ31" s="97">
        <v>45</v>
      </c>
      <c r="IA31" s="97">
        <v>22</v>
      </c>
      <c r="IB31" s="97">
        <v>8</v>
      </c>
      <c r="IC31" s="97">
        <v>2</v>
      </c>
      <c r="ID31" s="97">
        <v>3</v>
      </c>
      <c r="IE31" s="97">
        <v>4</v>
      </c>
      <c r="IF31" s="97">
        <v>31</v>
      </c>
      <c r="IG31" s="97">
        <v>3</v>
      </c>
      <c r="IH31" s="97">
        <v>234</v>
      </c>
      <c r="II31" s="97">
        <v>5</v>
      </c>
      <c r="IJ31" s="97">
        <v>6</v>
      </c>
      <c r="IK31" s="97">
        <v>18</v>
      </c>
      <c r="IL31" s="97">
        <v>24</v>
      </c>
      <c r="IM31" s="97">
        <v>30</v>
      </c>
      <c r="IN31" s="97">
        <v>9</v>
      </c>
      <c r="IO31" s="97">
        <v>42</v>
      </c>
      <c r="IP31" s="97">
        <v>533</v>
      </c>
      <c r="IQ31" s="97">
        <v>71</v>
      </c>
      <c r="IR31" s="97">
        <v>13</v>
      </c>
      <c r="IS31" s="97">
        <v>8</v>
      </c>
      <c r="IT31" s="97">
        <v>64</v>
      </c>
      <c r="IU31" s="97">
        <v>3</v>
      </c>
      <c r="IV31" s="97">
        <v>5</v>
      </c>
      <c r="IW31" s="97">
        <v>6</v>
      </c>
      <c r="IX31" s="97">
        <v>17</v>
      </c>
      <c r="IY31" s="97">
        <v>13</v>
      </c>
      <c r="IZ31" s="97">
        <v>11</v>
      </c>
      <c r="JA31" s="97">
        <v>29</v>
      </c>
      <c r="JB31" s="97">
        <v>14</v>
      </c>
      <c r="JC31" s="97">
        <v>3</v>
      </c>
      <c r="JD31" s="97">
        <v>53</v>
      </c>
      <c r="JE31" s="97">
        <v>19</v>
      </c>
      <c r="JF31" s="97">
        <v>8</v>
      </c>
      <c r="JG31" s="97">
        <v>2</v>
      </c>
      <c r="JH31" s="97">
        <v>4</v>
      </c>
      <c r="JI31" s="97">
        <v>5</v>
      </c>
      <c r="JJ31" s="97">
        <v>3</v>
      </c>
      <c r="JK31" s="97">
        <v>43</v>
      </c>
      <c r="JL31" s="97">
        <v>7</v>
      </c>
      <c r="JM31" s="97">
        <v>4</v>
      </c>
      <c r="JN31" s="97">
        <v>7</v>
      </c>
      <c r="JO31" s="97">
        <v>3</v>
      </c>
      <c r="JP31" s="97">
        <v>33</v>
      </c>
      <c r="JQ31" s="97">
        <v>42</v>
      </c>
      <c r="JR31" s="97">
        <v>62</v>
      </c>
      <c r="JS31" s="97">
        <v>168</v>
      </c>
      <c r="JT31" s="97">
        <v>28</v>
      </c>
      <c r="JU31" s="97">
        <v>63</v>
      </c>
      <c r="JV31" s="97">
        <v>53</v>
      </c>
      <c r="JW31" s="97">
        <v>106</v>
      </c>
      <c r="JX31" s="97">
        <v>11</v>
      </c>
      <c r="JY31" s="97"/>
      <c r="JZ31" s="97">
        <v>124</v>
      </c>
      <c r="KA31" s="97">
        <v>168</v>
      </c>
      <c r="KB31" s="97">
        <v>78</v>
      </c>
      <c r="KC31" s="97">
        <v>58</v>
      </c>
      <c r="KD31" s="97">
        <v>45</v>
      </c>
      <c r="KE31" s="97">
        <v>136</v>
      </c>
      <c r="KF31" s="97">
        <v>62</v>
      </c>
      <c r="KG31" s="97">
        <v>34</v>
      </c>
      <c r="KH31" s="97">
        <v>102</v>
      </c>
      <c r="KI31" s="97">
        <v>1</v>
      </c>
      <c r="KJ31" s="97">
        <v>13</v>
      </c>
      <c r="KK31" s="97">
        <v>3</v>
      </c>
      <c r="KL31" s="97">
        <v>30</v>
      </c>
      <c r="KM31" s="97">
        <v>10</v>
      </c>
      <c r="KN31" s="97">
        <v>6</v>
      </c>
      <c r="KO31" s="97">
        <v>9</v>
      </c>
      <c r="KP31" s="97">
        <v>22</v>
      </c>
      <c r="KQ31" s="97">
        <v>71</v>
      </c>
      <c r="KR31" s="97">
        <v>5</v>
      </c>
      <c r="KS31" s="97">
        <v>6</v>
      </c>
      <c r="KT31" s="97">
        <v>14</v>
      </c>
      <c r="KU31" s="97">
        <v>2</v>
      </c>
      <c r="KV31" s="97">
        <v>18</v>
      </c>
      <c r="KW31" s="97">
        <v>8</v>
      </c>
      <c r="KX31" s="97">
        <v>0</v>
      </c>
      <c r="KY31" s="97">
        <v>19</v>
      </c>
      <c r="KZ31" s="97">
        <v>14</v>
      </c>
      <c r="LA31" s="97">
        <v>381</v>
      </c>
      <c r="LB31" s="97">
        <v>439</v>
      </c>
      <c r="LC31" s="97">
        <v>51</v>
      </c>
      <c r="LD31" s="97">
        <v>26</v>
      </c>
      <c r="LE31" s="97">
        <v>8</v>
      </c>
      <c r="LF31" s="97">
        <v>3</v>
      </c>
      <c r="LG31" s="97">
        <v>14</v>
      </c>
      <c r="LH31" s="97">
        <v>75</v>
      </c>
      <c r="LI31" s="97">
        <v>19</v>
      </c>
      <c r="LJ31" s="97">
        <v>17</v>
      </c>
      <c r="LK31" s="97">
        <v>4</v>
      </c>
      <c r="LL31" s="97">
        <v>16</v>
      </c>
      <c r="LM31" s="97">
        <v>8</v>
      </c>
      <c r="LN31" s="97">
        <v>586</v>
      </c>
      <c r="LO31" s="97">
        <v>0</v>
      </c>
      <c r="LP31" s="97">
        <v>0</v>
      </c>
      <c r="LQ31" s="97">
        <v>253</v>
      </c>
      <c r="LR31" s="97">
        <v>15</v>
      </c>
      <c r="LS31" s="97">
        <v>28</v>
      </c>
      <c r="LT31" s="97">
        <v>6</v>
      </c>
      <c r="LU31" s="97">
        <v>10</v>
      </c>
      <c r="LV31" s="97">
        <v>35</v>
      </c>
      <c r="LW31" s="97">
        <v>6</v>
      </c>
      <c r="LX31" s="97">
        <v>4</v>
      </c>
      <c r="LY31" s="97">
        <v>5</v>
      </c>
      <c r="LZ31" s="97">
        <v>18</v>
      </c>
      <c r="MA31" s="97">
        <v>58</v>
      </c>
      <c r="MB31" s="97">
        <v>15</v>
      </c>
      <c r="MC31" s="97">
        <v>9</v>
      </c>
      <c r="MD31" s="97">
        <v>45</v>
      </c>
      <c r="ME31" s="97">
        <v>7</v>
      </c>
      <c r="MF31" s="97">
        <v>2</v>
      </c>
      <c r="MG31" s="97">
        <v>1</v>
      </c>
      <c r="MH31" s="97">
        <v>1</v>
      </c>
      <c r="MI31" s="97">
        <v>11</v>
      </c>
      <c r="MJ31" s="97">
        <v>47</v>
      </c>
      <c r="MK31" s="97">
        <v>8</v>
      </c>
      <c r="ML31" s="97">
        <v>78</v>
      </c>
      <c r="MM31" s="97">
        <v>8</v>
      </c>
      <c r="MN31" s="97">
        <v>262</v>
      </c>
      <c r="MO31" s="97">
        <v>51</v>
      </c>
      <c r="MP31" s="97">
        <v>5</v>
      </c>
      <c r="MQ31" s="97">
        <v>5</v>
      </c>
      <c r="MR31" s="97">
        <v>8</v>
      </c>
      <c r="MS31" s="97">
        <v>64</v>
      </c>
      <c r="MT31" s="97">
        <v>46</v>
      </c>
      <c r="MU31" s="97">
        <v>1914</v>
      </c>
      <c r="MV31" s="97">
        <v>8</v>
      </c>
      <c r="MW31" s="97">
        <v>79</v>
      </c>
      <c r="MX31" s="97">
        <v>35</v>
      </c>
      <c r="MY31" s="97">
        <v>1</v>
      </c>
      <c r="MZ31" s="97">
        <v>37</v>
      </c>
      <c r="NA31" s="97">
        <v>7</v>
      </c>
      <c r="NB31" s="97">
        <v>9</v>
      </c>
      <c r="NC31" s="97">
        <v>6</v>
      </c>
      <c r="ND31" s="97">
        <v>580</v>
      </c>
      <c r="NE31" s="97">
        <v>141</v>
      </c>
      <c r="NF31" s="97">
        <v>29</v>
      </c>
      <c r="NG31" s="97">
        <v>29</v>
      </c>
      <c r="NH31" s="97">
        <v>19</v>
      </c>
      <c r="NI31" s="97">
        <v>31</v>
      </c>
      <c r="NJ31" s="97">
        <v>3</v>
      </c>
      <c r="NK31" s="97">
        <v>9</v>
      </c>
      <c r="NL31" s="97">
        <v>1</v>
      </c>
      <c r="NM31" s="97">
        <v>10</v>
      </c>
      <c r="NN31" s="97">
        <v>7</v>
      </c>
      <c r="NO31" s="97">
        <v>9</v>
      </c>
      <c r="NP31" s="97">
        <v>45</v>
      </c>
      <c r="NQ31" s="97">
        <v>127</v>
      </c>
      <c r="NR31" s="97">
        <v>383</v>
      </c>
      <c r="NS31" s="97">
        <v>488</v>
      </c>
      <c r="NT31" s="97">
        <v>392</v>
      </c>
      <c r="NU31" s="97">
        <v>37</v>
      </c>
      <c r="NV31" s="97">
        <v>68</v>
      </c>
      <c r="NW31" s="97">
        <v>3</v>
      </c>
      <c r="NX31" s="97">
        <v>6</v>
      </c>
      <c r="NY31" s="97">
        <v>5</v>
      </c>
      <c r="NZ31" s="97">
        <v>57</v>
      </c>
      <c r="OA31" s="97">
        <v>0</v>
      </c>
      <c r="OB31" s="97">
        <v>73</v>
      </c>
      <c r="OC31" s="97">
        <v>11</v>
      </c>
      <c r="OD31" s="97">
        <v>194</v>
      </c>
      <c r="OE31" s="97">
        <v>7</v>
      </c>
      <c r="OF31" s="97">
        <v>117</v>
      </c>
      <c r="OG31" s="97"/>
      <c r="OH31" s="97">
        <v>626</v>
      </c>
      <c r="OI31" s="97">
        <v>335</v>
      </c>
      <c r="OJ31" s="97">
        <v>181</v>
      </c>
      <c r="OK31" s="97">
        <v>28</v>
      </c>
      <c r="OL31" s="97">
        <v>52</v>
      </c>
      <c r="OM31" s="97">
        <v>1204</v>
      </c>
      <c r="ON31" s="97">
        <v>971</v>
      </c>
      <c r="OO31" s="97">
        <v>2926</v>
      </c>
      <c r="OP31" s="97">
        <v>15</v>
      </c>
      <c r="OQ31" s="97">
        <v>666</v>
      </c>
      <c r="OR31" s="98">
        <v>250</v>
      </c>
      <c r="OS31" s="99">
        <v>34153</v>
      </c>
      <c r="OT31" s="96">
        <v>34832</v>
      </c>
      <c r="OU31" s="97"/>
      <c r="OV31" s="97"/>
      <c r="OW31" s="97"/>
      <c r="OX31" s="97"/>
      <c r="OY31" s="97"/>
      <c r="OZ31" s="97">
        <v>582</v>
      </c>
      <c r="PA31" s="97"/>
      <c r="PB31" s="97"/>
      <c r="PC31" s="97"/>
      <c r="PD31" s="97"/>
      <c r="PE31" s="97"/>
      <c r="PF31" s="97"/>
      <c r="PG31" s="97"/>
      <c r="PH31" s="97"/>
      <c r="PI31" s="97"/>
      <c r="PJ31" s="97"/>
      <c r="PK31" s="97"/>
      <c r="PL31" s="98"/>
      <c r="PM31" s="99">
        <v>69567</v>
      </c>
    </row>
    <row r="32" spans="1:429" ht="12.75" customHeight="1" x14ac:dyDescent="0.2">
      <c r="A32" s="93">
        <v>233210</v>
      </c>
      <c r="B32" s="94" t="s">
        <v>1721</v>
      </c>
      <c r="C32" s="95" t="s">
        <v>1190</v>
      </c>
      <c r="D32" s="96"/>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7"/>
      <c r="BB32" s="97"/>
      <c r="BC32" s="97"/>
      <c r="BD32" s="97"/>
      <c r="BE32" s="97"/>
      <c r="BF32" s="97"/>
      <c r="BG32" s="97"/>
      <c r="BH32" s="97"/>
      <c r="BI32" s="97"/>
      <c r="BJ32" s="97"/>
      <c r="BK32" s="97"/>
      <c r="BL32" s="97"/>
      <c r="BM32" s="97"/>
      <c r="BN32" s="97"/>
      <c r="BO32" s="97"/>
      <c r="BP32" s="97"/>
      <c r="BQ32" s="97"/>
      <c r="BR32" s="97"/>
      <c r="BS32" s="97"/>
      <c r="BT32" s="97"/>
      <c r="BU32" s="97"/>
      <c r="BV32" s="97"/>
      <c r="BW32" s="97"/>
      <c r="BX32" s="97"/>
      <c r="BY32" s="97"/>
      <c r="BZ32" s="97"/>
      <c r="CA32" s="97"/>
      <c r="CB32" s="97"/>
      <c r="CC32" s="97"/>
      <c r="CD32" s="97"/>
      <c r="CE32" s="97"/>
      <c r="CF32" s="97"/>
      <c r="CG32" s="97"/>
      <c r="CH32" s="97"/>
      <c r="CI32" s="97"/>
      <c r="CJ32" s="97"/>
      <c r="CK32" s="97"/>
      <c r="CL32" s="97"/>
      <c r="CM32" s="97"/>
      <c r="CN32" s="97"/>
      <c r="CO32" s="97"/>
      <c r="CP32" s="97"/>
      <c r="CQ32" s="97"/>
      <c r="CR32" s="97"/>
      <c r="CS32" s="97"/>
      <c r="CT32" s="97"/>
      <c r="CU32" s="97"/>
      <c r="CV32" s="97"/>
      <c r="CW32" s="97"/>
      <c r="CX32" s="97"/>
      <c r="CY32" s="97"/>
      <c r="CZ32" s="97"/>
      <c r="DA32" s="97"/>
      <c r="DB32" s="97"/>
      <c r="DC32" s="97"/>
      <c r="DD32" s="97"/>
      <c r="DE32" s="97"/>
      <c r="DF32" s="97"/>
      <c r="DG32" s="97"/>
      <c r="DH32" s="97"/>
      <c r="DI32" s="97"/>
      <c r="DJ32" s="97"/>
      <c r="DK32" s="97"/>
      <c r="DL32" s="97"/>
      <c r="DM32" s="97"/>
      <c r="DN32" s="97"/>
      <c r="DO32" s="97"/>
      <c r="DP32" s="97"/>
      <c r="DQ32" s="97"/>
      <c r="DR32" s="97"/>
      <c r="DS32" s="97"/>
      <c r="DT32" s="97"/>
      <c r="DU32" s="97"/>
      <c r="DV32" s="97"/>
      <c r="DW32" s="97"/>
      <c r="DX32" s="97"/>
      <c r="DY32" s="97"/>
      <c r="DZ32" s="97"/>
      <c r="EA32" s="97"/>
      <c r="EB32" s="97"/>
      <c r="EC32" s="97"/>
      <c r="ED32" s="97"/>
      <c r="EE32" s="97"/>
      <c r="EF32" s="97"/>
      <c r="EG32" s="97"/>
      <c r="EH32" s="97"/>
      <c r="EI32" s="97"/>
      <c r="EJ32" s="97"/>
      <c r="EK32" s="97"/>
      <c r="EL32" s="97"/>
      <c r="EM32" s="97"/>
      <c r="EN32" s="97"/>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7"/>
      <c r="FN32" s="97"/>
      <c r="FO32" s="97"/>
      <c r="FP32" s="97"/>
      <c r="FQ32" s="97"/>
      <c r="FR32" s="97"/>
      <c r="FS32" s="97"/>
      <c r="FT32" s="97"/>
      <c r="FU32" s="97"/>
      <c r="FV32" s="97"/>
      <c r="FW32" s="97"/>
      <c r="FX32" s="97"/>
      <c r="FY32" s="97"/>
      <c r="FZ32" s="97"/>
      <c r="GA32" s="97"/>
      <c r="GB32" s="97"/>
      <c r="GC32" s="97"/>
      <c r="GD32" s="97"/>
      <c r="GE32" s="97"/>
      <c r="GF32" s="97"/>
      <c r="GG32" s="97"/>
      <c r="GH32" s="97"/>
      <c r="GI32" s="97"/>
      <c r="GJ32" s="97"/>
      <c r="GK32" s="97"/>
      <c r="GL32" s="97"/>
      <c r="GM32" s="97"/>
      <c r="GN32" s="97"/>
      <c r="GO32" s="97"/>
      <c r="GP32" s="97"/>
      <c r="GQ32" s="97"/>
      <c r="GR32" s="97"/>
      <c r="GS32" s="97"/>
      <c r="GT32" s="97"/>
      <c r="GU32" s="97"/>
      <c r="GV32" s="97"/>
      <c r="GW32" s="97"/>
      <c r="GX32" s="97"/>
      <c r="GY32" s="97"/>
      <c r="GZ32" s="97"/>
      <c r="HA32" s="97"/>
      <c r="HB32" s="97"/>
      <c r="HC32" s="97"/>
      <c r="HD32" s="97"/>
      <c r="HE32" s="97"/>
      <c r="HF32" s="97"/>
      <c r="HG32" s="97"/>
      <c r="HH32" s="97"/>
      <c r="HI32" s="97"/>
      <c r="HJ32" s="97"/>
      <c r="HK32" s="97"/>
      <c r="HL32" s="97"/>
      <c r="HM32" s="97"/>
      <c r="HN32" s="97"/>
      <c r="HO32" s="97"/>
      <c r="HP32" s="97"/>
      <c r="HQ32" s="97"/>
      <c r="HR32" s="97"/>
      <c r="HS32" s="97"/>
      <c r="HT32" s="97"/>
      <c r="HU32" s="97"/>
      <c r="HV32" s="97"/>
      <c r="HW32" s="97"/>
      <c r="HX32" s="97"/>
      <c r="HY32" s="97"/>
      <c r="HZ32" s="97"/>
      <c r="IA32" s="97"/>
      <c r="IB32" s="97"/>
      <c r="IC32" s="97"/>
      <c r="ID32" s="97"/>
      <c r="IE32" s="97"/>
      <c r="IF32" s="97"/>
      <c r="IG32" s="97"/>
      <c r="IH32" s="97"/>
      <c r="II32" s="97"/>
      <c r="IJ32" s="97"/>
      <c r="IK32" s="97"/>
      <c r="IL32" s="97"/>
      <c r="IM32" s="97"/>
      <c r="IN32" s="97"/>
      <c r="IO32" s="97"/>
      <c r="IP32" s="97"/>
      <c r="IQ32" s="97"/>
      <c r="IR32" s="97"/>
      <c r="IS32" s="97"/>
      <c r="IT32" s="97"/>
      <c r="IU32" s="97"/>
      <c r="IV32" s="97"/>
      <c r="IW32" s="97"/>
      <c r="IX32" s="97"/>
      <c r="IY32" s="97"/>
      <c r="IZ32" s="97"/>
      <c r="JA32" s="97"/>
      <c r="JB32" s="97"/>
      <c r="JC32" s="97"/>
      <c r="JD32" s="97"/>
      <c r="JE32" s="97"/>
      <c r="JF32" s="97"/>
      <c r="JG32" s="97"/>
      <c r="JH32" s="97"/>
      <c r="JI32" s="97"/>
      <c r="JJ32" s="97"/>
      <c r="JK32" s="97"/>
      <c r="JL32" s="97"/>
      <c r="JM32" s="97"/>
      <c r="JN32" s="97"/>
      <c r="JO32" s="97"/>
      <c r="JP32" s="97"/>
      <c r="JQ32" s="97"/>
      <c r="JR32" s="97"/>
      <c r="JS32" s="97"/>
      <c r="JT32" s="97"/>
      <c r="JU32" s="97"/>
      <c r="JV32" s="97"/>
      <c r="JW32" s="97"/>
      <c r="JX32" s="97"/>
      <c r="JY32" s="97"/>
      <c r="JZ32" s="97"/>
      <c r="KA32" s="97"/>
      <c r="KB32" s="97"/>
      <c r="KC32" s="97"/>
      <c r="KD32" s="97"/>
      <c r="KE32" s="97"/>
      <c r="KF32" s="97"/>
      <c r="KG32" s="97"/>
      <c r="KH32" s="97"/>
      <c r="KI32" s="97"/>
      <c r="KJ32" s="97"/>
      <c r="KK32" s="97"/>
      <c r="KL32" s="97"/>
      <c r="KM32" s="97"/>
      <c r="KN32" s="97"/>
      <c r="KO32" s="97"/>
      <c r="KP32" s="97"/>
      <c r="KQ32" s="97"/>
      <c r="KR32" s="97"/>
      <c r="KS32" s="97"/>
      <c r="KT32" s="97"/>
      <c r="KU32" s="97"/>
      <c r="KV32" s="97"/>
      <c r="KW32" s="97"/>
      <c r="KX32" s="97"/>
      <c r="KY32" s="97"/>
      <c r="KZ32" s="97"/>
      <c r="LA32" s="97"/>
      <c r="LB32" s="97"/>
      <c r="LC32" s="97"/>
      <c r="LD32" s="97"/>
      <c r="LE32" s="97"/>
      <c r="LF32" s="97"/>
      <c r="LG32" s="97"/>
      <c r="LH32" s="97"/>
      <c r="LI32" s="97"/>
      <c r="LJ32" s="97"/>
      <c r="LK32" s="97"/>
      <c r="LL32" s="97"/>
      <c r="LM32" s="97"/>
      <c r="LN32" s="97"/>
      <c r="LO32" s="97"/>
      <c r="LP32" s="97"/>
      <c r="LQ32" s="97"/>
      <c r="LR32" s="97"/>
      <c r="LS32" s="97"/>
      <c r="LT32" s="97"/>
      <c r="LU32" s="97"/>
      <c r="LV32" s="97"/>
      <c r="LW32" s="97"/>
      <c r="LX32" s="97"/>
      <c r="LY32" s="97"/>
      <c r="LZ32" s="97"/>
      <c r="MA32" s="97"/>
      <c r="MB32" s="97"/>
      <c r="MC32" s="97"/>
      <c r="MD32" s="97"/>
      <c r="ME32" s="97"/>
      <c r="MF32" s="97"/>
      <c r="MG32" s="97"/>
      <c r="MH32" s="97"/>
      <c r="MI32" s="97"/>
      <c r="MJ32" s="97"/>
      <c r="MK32" s="97"/>
      <c r="ML32" s="97"/>
      <c r="MM32" s="97"/>
      <c r="MN32" s="97"/>
      <c r="MO32" s="97"/>
      <c r="MP32" s="97"/>
      <c r="MQ32" s="97"/>
      <c r="MR32" s="97"/>
      <c r="MS32" s="97"/>
      <c r="MT32" s="97"/>
      <c r="MU32" s="97"/>
      <c r="MV32" s="97"/>
      <c r="MW32" s="97"/>
      <c r="MX32" s="97"/>
      <c r="MY32" s="97"/>
      <c r="MZ32" s="97"/>
      <c r="NA32" s="97"/>
      <c r="NB32" s="97"/>
      <c r="NC32" s="97"/>
      <c r="ND32" s="97"/>
      <c r="NE32" s="97"/>
      <c r="NF32" s="97"/>
      <c r="NG32" s="97"/>
      <c r="NH32" s="97"/>
      <c r="NI32" s="97"/>
      <c r="NJ32" s="97"/>
      <c r="NK32" s="97"/>
      <c r="NL32" s="97"/>
      <c r="NM32" s="97"/>
      <c r="NN32" s="97"/>
      <c r="NO32" s="97"/>
      <c r="NP32" s="97"/>
      <c r="NQ32" s="97"/>
      <c r="NR32" s="97"/>
      <c r="NS32" s="97"/>
      <c r="NT32" s="97"/>
      <c r="NU32" s="97"/>
      <c r="NV32" s="97"/>
      <c r="NW32" s="97"/>
      <c r="NX32" s="97"/>
      <c r="NY32" s="97"/>
      <c r="NZ32" s="97"/>
      <c r="OA32" s="97"/>
      <c r="OB32" s="97"/>
      <c r="OC32" s="97"/>
      <c r="OD32" s="97"/>
      <c r="OE32" s="97"/>
      <c r="OF32" s="97"/>
      <c r="OG32" s="97"/>
      <c r="OH32" s="97"/>
      <c r="OI32" s="97"/>
      <c r="OJ32" s="97"/>
      <c r="OK32" s="97"/>
      <c r="OL32" s="97"/>
      <c r="OM32" s="97"/>
      <c r="ON32" s="97"/>
      <c r="OO32" s="97"/>
      <c r="OP32" s="97"/>
      <c r="OQ32" s="97"/>
      <c r="OR32" s="98"/>
      <c r="OS32" s="99"/>
      <c r="OT32" s="96"/>
      <c r="OU32" s="97"/>
      <c r="OV32" s="97"/>
      <c r="OW32" s="97"/>
      <c r="OX32" s="97">
        <v>35375</v>
      </c>
      <c r="OY32" s="97"/>
      <c r="OZ32" s="97"/>
      <c r="PA32" s="97"/>
      <c r="PB32" s="97"/>
      <c r="PC32" s="97"/>
      <c r="PD32" s="97">
        <v>188</v>
      </c>
      <c r="PE32" s="97"/>
      <c r="PF32" s="97"/>
      <c r="PG32" s="97"/>
      <c r="PH32" s="97">
        <v>3286</v>
      </c>
      <c r="PI32" s="97"/>
      <c r="PJ32" s="97"/>
      <c r="PK32" s="97"/>
      <c r="PL32" s="98">
        <v>7304</v>
      </c>
      <c r="PM32" s="99">
        <v>46152</v>
      </c>
    </row>
    <row r="33" spans="1:429" ht="12.75" customHeight="1" x14ac:dyDescent="0.2">
      <c r="A33" s="93">
        <v>233262</v>
      </c>
      <c r="B33" s="94" t="s">
        <v>1721</v>
      </c>
      <c r="C33" s="95" t="s">
        <v>1191</v>
      </c>
      <c r="D33" s="96"/>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97"/>
      <c r="AH33" s="97"/>
      <c r="AI33" s="97"/>
      <c r="AJ33" s="97"/>
      <c r="AK33" s="97"/>
      <c r="AL33" s="97"/>
      <c r="AM33" s="97"/>
      <c r="AN33" s="97"/>
      <c r="AO33" s="97"/>
      <c r="AP33" s="97"/>
      <c r="AQ33" s="97"/>
      <c r="AR33" s="97"/>
      <c r="AS33" s="97"/>
      <c r="AT33" s="97"/>
      <c r="AU33" s="97"/>
      <c r="AV33" s="97"/>
      <c r="AW33" s="97"/>
      <c r="AX33" s="97"/>
      <c r="AY33" s="97"/>
      <c r="AZ33" s="97"/>
      <c r="BA33" s="97"/>
      <c r="BB33" s="97"/>
      <c r="BC33" s="97"/>
      <c r="BD33" s="97"/>
      <c r="BE33" s="97"/>
      <c r="BF33" s="97"/>
      <c r="BG33" s="97"/>
      <c r="BH33" s="97"/>
      <c r="BI33" s="97"/>
      <c r="BJ33" s="97"/>
      <c r="BK33" s="97"/>
      <c r="BL33" s="97"/>
      <c r="BM33" s="97"/>
      <c r="BN33" s="97"/>
      <c r="BO33" s="97"/>
      <c r="BP33" s="97"/>
      <c r="BQ33" s="97"/>
      <c r="BR33" s="97"/>
      <c r="BS33" s="97"/>
      <c r="BT33" s="97"/>
      <c r="BU33" s="97"/>
      <c r="BV33" s="97"/>
      <c r="BW33" s="97"/>
      <c r="BX33" s="97"/>
      <c r="BY33" s="97"/>
      <c r="BZ33" s="97"/>
      <c r="CA33" s="97"/>
      <c r="CB33" s="97"/>
      <c r="CC33" s="97"/>
      <c r="CD33" s="97"/>
      <c r="CE33" s="97"/>
      <c r="CF33" s="97"/>
      <c r="CG33" s="97"/>
      <c r="CH33" s="97"/>
      <c r="CI33" s="97"/>
      <c r="CJ33" s="97"/>
      <c r="CK33" s="97"/>
      <c r="CL33" s="97"/>
      <c r="CM33" s="97"/>
      <c r="CN33" s="97"/>
      <c r="CO33" s="97"/>
      <c r="CP33" s="97"/>
      <c r="CQ33" s="97"/>
      <c r="CR33" s="97"/>
      <c r="CS33" s="97"/>
      <c r="CT33" s="97"/>
      <c r="CU33" s="97"/>
      <c r="CV33" s="97"/>
      <c r="CW33" s="97"/>
      <c r="CX33" s="97"/>
      <c r="CY33" s="97"/>
      <c r="CZ33" s="97"/>
      <c r="DA33" s="97"/>
      <c r="DB33" s="97"/>
      <c r="DC33" s="97"/>
      <c r="DD33" s="97"/>
      <c r="DE33" s="97"/>
      <c r="DF33" s="97"/>
      <c r="DG33" s="97"/>
      <c r="DH33" s="97"/>
      <c r="DI33" s="97"/>
      <c r="DJ33" s="97"/>
      <c r="DK33" s="97"/>
      <c r="DL33" s="97"/>
      <c r="DM33" s="97"/>
      <c r="DN33" s="97"/>
      <c r="DO33" s="97"/>
      <c r="DP33" s="97"/>
      <c r="DQ33" s="97"/>
      <c r="DR33" s="97"/>
      <c r="DS33" s="97"/>
      <c r="DT33" s="97"/>
      <c r="DU33" s="97"/>
      <c r="DV33" s="97"/>
      <c r="DW33" s="97"/>
      <c r="DX33" s="97"/>
      <c r="DY33" s="97"/>
      <c r="DZ33" s="97"/>
      <c r="EA33" s="97"/>
      <c r="EB33" s="97"/>
      <c r="EC33" s="97"/>
      <c r="ED33" s="97"/>
      <c r="EE33" s="97"/>
      <c r="EF33" s="97"/>
      <c r="EG33" s="97"/>
      <c r="EH33" s="97"/>
      <c r="EI33" s="97"/>
      <c r="EJ33" s="97"/>
      <c r="EK33" s="97"/>
      <c r="EL33" s="97"/>
      <c r="EM33" s="97"/>
      <c r="EN33" s="97"/>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7"/>
      <c r="FN33" s="97"/>
      <c r="FO33" s="97"/>
      <c r="FP33" s="97"/>
      <c r="FQ33" s="97"/>
      <c r="FR33" s="97"/>
      <c r="FS33" s="97"/>
      <c r="FT33" s="97"/>
      <c r="FU33" s="97"/>
      <c r="FV33" s="97"/>
      <c r="FW33" s="97"/>
      <c r="FX33" s="97"/>
      <c r="FY33" s="97"/>
      <c r="FZ33" s="97"/>
      <c r="GA33" s="97"/>
      <c r="GB33" s="97"/>
      <c r="GC33" s="97"/>
      <c r="GD33" s="97"/>
      <c r="GE33" s="97"/>
      <c r="GF33" s="97"/>
      <c r="GG33" s="97"/>
      <c r="GH33" s="97"/>
      <c r="GI33" s="97"/>
      <c r="GJ33" s="97"/>
      <c r="GK33" s="97"/>
      <c r="GL33" s="97"/>
      <c r="GM33" s="97"/>
      <c r="GN33" s="97"/>
      <c r="GO33" s="97"/>
      <c r="GP33" s="97"/>
      <c r="GQ33" s="97"/>
      <c r="GR33" s="97"/>
      <c r="GS33" s="97"/>
      <c r="GT33" s="97"/>
      <c r="GU33" s="97"/>
      <c r="GV33" s="97"/>
      <c r="GW33" s="97"/>
      <c r="GX33" s="97"/>
      <c r="GY33" s="97"/>
      <c r="GZ33" s="97"/>
      <c r="HA33" s="97"/>
      <c r="HB33" s="97"/>
      <c r="HC33" s="97"/>
      <c r="HD33" s="97"/>
      <c r="HE33" s="97"/>
      <c r="HF33" s="97"/>
      <c r="HG33" s="97"/>
      <c r="HH33" s="97"/>
      <c r="HI33" s="97"/>
      <c r="HJ33" s="97"/>
      <c r="HK33" s="97"/>
      <c r="HL33" s="97"/>
      <c r="HM33" s="97"/>
      <c r="HN33" s="97"/>
      <c r="HO33" s="97"/>
      <c r="HP33" s="97"/>
      <c r="HQ33" s="97"/>
      <c r="HR33" s="97"/>
      <c r="HS33" s="97"/>
      <c r="HT33" s="97"/>
      <c r="HU33" s="97"/>
      <c r="HV33" s="97"/>
      <c r="HW33" s="97"/>
      <c r="HX33" s="97"/>
      <c r="HY33" s="97"/>
      <c r="HZ33" s="97"/>
      <c r="IA33" s="97"/>
      <c r="IB33" s="97"/>
      <c r="IC33" s="97"/>
      <c r="ID33" s="97"/>
      <c r="IE33" s="97"/>
      <c r="IF33" s="97"/>
      <c r="IG33" s="97"/>
      <c r="IH33" s="97"/>
      <c r="II33" s="97"/>
      <c r="IJ33" s="97"/>
      <c r="IK33" s="97"/>
      <c r="IL33" s="97"/>
      <c r="IM33" s="97"/>
      <c r="IN33" s="97"/>
      <c r="IO33" s="97"/>
      <c r="IP33" s="97"/>
      <c r="IQ33" s="97"/>
      <c r="IR33" s="97"/>
      <c r="IS33" s="97"/>
      <c r="IT33" s="97"/>
      <c r="IU33" s="97"/>
      <c r="IV33" s="97"/>
      <c r="IW33" s="97"/>
      <c r="IX33" s="97"/>
      <c r="IY33" s="97"/>
      <c r="IZ33" s="97"/>
      <c r="JA33" s="97"/>
      <c r="JB33" s="97"/>
      <c r="JC33" s="97"/>
      <c r="JD33" s="97"/>
      <c r="JE33" s="97"/>
      <c r="JF33" s="97"/>
      <c r="JG33" s="97"/>
      <c r="JH33" s="97"/>
      <c r="JI33" s="97"/>
      <c r="JJ33" s="97"/>
      <c r="JK33" s="97"/>
      <c r="JL33" s="97"/>
      <c r="JM33" s="97"/>
      <c r="JN33" s="97"/>
      <c r="JO33" s="97"/>
      <c r="JP33" s="97"/>
      <c r="JQ33" s="97"/>
      <c r="JR33" s="97"/>
      <c r="JS33" s="97"/>
      <c r="JT33" s="97"/>
      <c r="JU33" s="97"/>
      <c r="JV33" s="97"/>
      <c r="JW33" s="97"/>
      <c r="JX33" s="97"/>
      <c r="JY33" s="97"/>
      <c r="JZ33" s="97"/>
      <c r="KA33" s="97"/>
      <c r="KB33" s="97"/>
      <c r="KC33" s="97"/>
      <c r="KD33" s="97"/>
      <c r="KE33" s="97"/>
      <c r="KF33" s="97"/>
      <c r="KG33" s="97"/>
      <c r="KH33" s="97"/>
      <c r="KI33" s="97"/>
      <c r="KJ33" s="97"/>
      <c r="KK33" s="97"/>
      <c r="KL33" s="97"/>
      <c r="KM33" s="97"/>
      <c r="KN33" s="97"/>
      <c r="KO33" s="97"/>
      <c r="KP33" s="97"/>
      <c r="KQ33" s="97"/>
      <c r="KR33" s="97"/>
      <c r="KS33" s="97"/>
      <c r="KT33" s="97"/>
      <c r="KU33" s="97"/>
      <c r="KV33" s="97"/>
      <c r="KW33" s="97"/>
      <c r="KX33" s="97"/>
      <c r="KY33" s="97"/>
      <c r="KZ33" s="97"/>
      <c r="LA33" s="97"/>
      <c r="LB33" s="97"/>
      <c r="LC33" s="97"/>
      <c r="LD33" s="97"/>
      <c r="LE33" s="97"/>
      <c r="LF33" s="97"/>
      <c r="LG33" s="97"/>
      <c r="LH33" s="97"/>
      <c r="LI33" s="97"/>
      <c r="LJ33" s="97"/>
      <c r="LK33" s="97"/>
      <c r="LL33" s="97"/>
      <c r="LM33" s="97"/>
      <c r="LN33" s="97"/>
      <c r="LO33" s="97"/>
      <c r="LP33" s="97"/>
      <c r="LQ33" s="97"/>
      <c r="LR33" s="97"/>
      <c r="LS33" s="97"/>
      <c r="LT33" s="97"/>
      <c r="LU33" s="97"/>
      <c r="LV33" s="97"/>
      <c r="LW33" s="97"/>
      <c r="LX33" s="97"/>
      <c r="LY33" s="97"/>
      <c r="LZ33" s="97"/>
      <c r="MA33" s="97"/>
      <c r="MB33" s="97"/>
      <c r="MC33" s="97"/>
      <c r="MD33" s="97"/>
      <c r="ME33" s="97"/>
      <c r="MF33" s="97"/>
      <c r="MG33" s="97"/>
      <c r="MH33" s="97"/>
      <c r="MI33" s="97"/>
      <c r="MJ33" s="97"/>
      <c r="MK33" s="97"/>
      <c r="ML33" s="97"/>
      <c r="MM33" s="97"/>
      <c r="MN33" s="97"/>
      <c r="MO33" s="97"/>
      <c r="MP33" s="97"/>
      <c r="MQ33" s="97"/>
      <c r="MR33" s="97"/>
      <c r="MS33" s="97"/>
      <c r="MT33" s="97"/>
      <c r="MU33" s="97"/>
      <c r="MV33" s="97"/>
      <c r="MW33" s="97"/>
      <c r="MX33" s="97"/>
      <c r="MY33" s="97"/>
      <c r="MZ33" s="97"/>
      <c r="NA33" s="97"/>
      <c r="NB33" s="97"/>
      <c r="NC33" s="97"/>
      <c r="ND33" s="97"/>
      <c r="NE33" s="97"/>
      <c r="NF33" s="97"/>
      <c r="NG33" s="97"/>
      <c r="NH33" s="97"/>
      <c r="NI33" s="97"/>
      <c r="NJ33" s="97"/>
      <c r="NK33" s="97"/>
      <c r="NL33" s="97"/>
      <c r="NM33" s="97"/>
      <c r="NN33" s="97"/>
      <c r="NO33" s="97"/>
      <c r="NP33" s="97"/>
      <c r="NQ33" s="97"/>
      <c r="NR33" s="97"/>
      <c r="NS33" s="97"/>
      <c r="NT33" s="97"/>
      <c r="NU33" s="97"/>
      <c r="NV33" s="97"/>
      <c r="NW33" s="97"/>
      <c r="NX33" s="97"/>
      <c r="NY33" s="97"/>
      <c r="NZ33" s="97"/>
      <c r="OA33" s="97"/>
      <c r="OB33" s="97"/>
      <c r="OC33" s="97"/>
      <c r="OD33" s="97"/>
      <c r="OE33" s="97"/>
      <c r="OF33" s="97"/>
      <c r="OG33" s="97"/>
      <c r="OH33" s="97"/>
      <c r="OI33" s="97"/>
      <c r="OJ33" s="97"/>
      <c r="OK33" s="97"/>
      <c r="OL33" s="97"/>
      <c r="OM33" s="97"/>
      <c r="ON33" s="97"/>
      <c r="OO33" s="97"/>
      <c r="OP33" s="97"/>
      <c r="OQ33" s="97"/>
      <c r="OR33" s="98"/>
      <c r="OS33" s="99"/>
      <c r="OT33" s="96"/>
      <c r="OU33" s="97"/>
      <c r="OV33" s="97"/>
      <c r="OW33" s="97"/>
      <c r="OX33" s="97">
        <v>16160</v>
      </c>
      <c r="OY33" s="97"/>
      <c r="OZ33" s="97"/>
      <c r="PA33" s="97"/>
      <c r="PB33" s="97"/>
      <c r="PC33" s="97"/>
      <c r="PD33" s="97">
        <v>675</v>
      </c>
      <c r="PE33" s="97"/>
      <c r="PF33" s="97"/>
      <c r="PG33" s="97"/>
      <c r="PH33" s="97">
        <v>1252</v>
      </c>
      <c r="PI33" s="97"/>
      <c r="PJ33" s="97"/>
      <c r="PK33" s="97"/>
      <c r="PL33" s="98">
        <v>63478</v>
      </c>
      <c r="PM33" s="99">
        <v>81565</v>
      </c>
    </row>
    <row r="34" spans="1:429" ht="12.75" customHeight="1" x14ac:dyDescent="0.2">
      <c r="A34" s="93">
        <v>230301</v>
      </c>
      <c r="B34" s="94" t="s">
        <v>1721</v>
      </c>
      <c r="C34" s="95" t="s">
        <v>1192</v>
      </c>
      <c r="D34" s="96">
        <v>382</v>
      </c>
      <c r="E34" s="97">
        <v>515</v>
      </c>
      <c r="F34" s="97">
        <v>113</v>
      </c>
      <c r="G34" s="97">
        <v>143</v>
      </c>
      <c r="H34" s="97">
        <v>76</v>
      </c>
      <c r="I34" s="97">
        <v>172</v>
      </c>
      <c r="J34" s="97">
        <v>85</v>
      </c>
      <c r="K34" s="97"/>
      <c r="L34" s="97">
        <v>60</v>
      </c>
      <c r="M34" s="97">
        <v>124</v>
      </c>
      <c r="N34" s="97">
        <v>6</v>
      </c>
      <c r="O34" s="97">
        <v>17</v>
      </c>
      <c r="P34" s="97">
        <v>14</v>
      </c>
      <c r="Q34" s="97">
        <v>952</v>
      </c>
      <c r="R34" s="97">
        <v>701</v>
      </c>
      <c r="S34" s="97">
        <v>368</v>
      </c>
      <c r="T34" s="97">
        <v>176</v>
      </c>
      <c r="U34" s="97">
        <v>465</v>
      </c>
      <c r="V34" s="97">
        <v>518</v>
      </c>
      <c r="W34" s="97">
        <v>171</v>
      </c>
      <c r="X34" s="97">
        <v>1985</v>
      </c>
      <c r="Y34" s="97">
        <v>6931</v>
      </c>
      <c r="Z34" s="97">
        <v>345</v>
      </c>
      <c r="AA34" s="97">
        <v>86</v>
      </c>
      <c r="AB34" s="97">
        <v>6</v>
      </c>
      <c r="AC34" s="97">
        <v>12</v>
      </c>
      <c r="AD34" s="97">
        <v>40</v>
      </c>
      <c r="AE34" s="97">
        <v>7</v>
      </c>
      <c r="AF34" s="97">
        <v>15</v>
      </c>
      <c r="AG34" s="97">
        <v>2</v>
      </c>
      <c r="AH34" s="97">
        <v>26</v>
      </c>
      <c r="AI34" s="97">
        <v>9</v>
      </c>
      <c r="AJ34" s="97">
        <v>23</v>
      </c>
      <c r="AK34" s="97">
        <v>25</v>
      </c>
      <c r="AL34" s="97">
        <v>16</v>
      </c>
      <c r="AM34" s="97">
        <v>25</v>
      </c>
      <c r="AN34" s="97">
        <v>63</v>
      </c>
      <c r="AO34" s="97">
        <v>39</v>
      </c>
      <c r="AP34" s="97">
        <v>31</v>
      </c>
      <c r="AQ34" s="97">
        <v>33</v>
      </c>
      <c r="AR34" s="97">
        <v>27</v>
      </c>
      <c r="AS34" s="97">
        <v>95</v>
      </c>
      <c r="AT34" s="97">
        <v>39</v>
      </c>
      <c r="AU34" s="97">
        <v>79</v>
      </c>
      <c r="AV34" s="97">
        <v>20</v>
      </c>
      <c r="AW34" s="97">
        <v>25</v>
      </c>
      <c r="AX34" s="97">
        <v>16</v>
      </c>
      <c r="AY34" s="97">
        <v>11</v>
      </c>
      <c r="AZ34" s="97">
        <v>10</v>
      </c>
      <c r="BA34" s="97">
        <v>14</v>
      </c>
      <c r="BB34" s="97">
        <v>13</v>
      </c>
      <c r="BC34" s="97">
        <v>7</v>
      </c>
      <c r="BD34" s="97">
        <v>364</v>
      </c>
      <c r="BE34" s="97">
        <v>46</v>
      </c>
      <c r="BF34" s="97">
        <v>10</v>
      </c>
      <c r="BG34" s="97">
        <v>17</v>
      </c>
      <c r="BH34" s="97">
        <v>56</v>
      </c>
      <c r="BI34" s="97">
        <v>33</v>
      </c>
      <c r="BJ34" s="97">
        <v>25</v>
      </c>
      <c r="BK34" s="97">
        <v>32</v>
      </c>
      <c r="BL34" s="97">
        <v>47</v>
      </c>
      <c r="BM34" s="97">
        <v>51</v>
      </c>
      <c r="BN34" s="97">
        <v>15</v>
      </c>
      <c r="BO34" s="97">
        <v>47</v>
      </c>
      <c r="BP34" s="97">
        <v>21</v>
      </c>
      <c r="BQ34" s="97">
        <v>20</v>
      </c>
      <c r="BR34" s="97">
        <v>53</v>
      </c>
      <c r="BS34" s="97">
        <v>47</v>
      </c>
      <c r="BT34" s="97">
        <v>10</v>
      </c>
      <c r="BU34" s="97">
        <v>11</v>
      </c>
      <c r="BV34" s="97">
        <v>17</v>
      </c>
      <c r="BW34" s="97">
        <v>10</v>
      </c>
      <c r="BX34" s="97">
        <v>20</v>
      </c>
      <c r="BY34" s="97">
        <v>105</v>
      </c>
      <c r="BZ34" s="97">
        <v>72</v>
      </c>
      <c r="CA34" s="97">
        <v>70</v>
      </c>
      <c r="CB34" s="97">
        <v>4</v>
      </c>
      <c r="CC34" s="97">
        <v>50</v>
      </c>
      <c r="CD34" s="97">
        <v>19</v>
      </c>
      <c r="CE34" s="97">
        <v>15</v>
      </c>
      <c r="CF34" s="97">
        <v>19</v>
      </c>
      <c r="CG34" s="97">
        <v>25</v>
      </c>
      <c r="CH34" s="97">
        <v>29</v>
      </c>
      <c r="CI34" s="97">
        <v>4</v>
      </c>
      <c r="CJ34" s="97">
        <v>53</v>
      </c>
      <c r="CK34" s="97">
        <v>50</v>
      </c>
      <c r="CL34" s="97">
        <v>7</v>
      </c>
      <c r="CM34" s="97">
        <v>28</v>
      </c>
      <c r="CN34" s="97">
        <v>9</v>
      </c>
      <c r="CO34" s="97">
        <v>1</v>
      </c>
      <c r="CP34" s="97">
        <v>22</v>
      </c>
      <c r="CQ34" s="97">
        <v>6</v>
      </c>
      <c r="CR34" s="97">
        <v>25</v>
      </c>
      <c r="CS34" s="97">
        <v>7</v>
      </c>
      <c r="CT34" s="97">
        <v>18</v>
      </c>
      <c r="CU34" s="97">
        <v>15</v>
      </c>
      <c r="CV34" s="97">
        <v>8</v>
      </c>
      <c r="CW34" s="97">
        <v>20</v>
      </c>
      <c r="CX34" s="97">
        <v>13</v>
      </c>
      <c r="CY34" s="97">
        <v>19</v>
      </c>
      <c r="CZ34" s="97">
        <v>9</v>
      </c>
      <c r="DA34" s="97">
        <v>29</v>
      </c>
      <c r="DB34" s="97">
        <v>8</v>
      </c>
      <c r="DC34" s="97">
        <v>19</v>
      </c>
      <c r="DD34" s="97">
        <v>27</v>
      </c>
      <c r="DE34" s="97">
        <v>6</v>
      </c>
      <c r="DF34" s="97">
        <v>5</v>
      </c>
      <c r="DG34" s="97">
        <v>2</v>
      </c>
      <c r="DH34" s="97">
        <v>27</v>
      </c>
      <c r="DI34" s="97">
        <v>16</v>
      </c>
      <c r="DJ34" s="97">
        <v>0</v>
      </c>
      <c r="DK34" s="97">
        <v>13</v>
      </c>
      <c r="DL34" s="97">
        <v>3</v>
      </c>
      <c r="DM34" s="97">
        <v>2</v>
      </c>
      <c r="DN34" s="97">
        <v>6</v>
      </c>
      <c r="DO34" s="97">
        <v>2</v>
      </c>
      <c r="DP34" s="97">
        <v>73</v>
      </c>
      <c r="DQ34" s="97">
        <v>8</v>
      </c>
      <c r="DR34" s="97">
        <v>51</v>
      </c>
      <c r="DS34" s="97">
        <v>7</v>
      </c>
      <c r="DT34" s="97">
        <v>9</v>
      </c>
      <c r="DU34" s="97">
        <v>1</v>
      </c>
      <c r="DV34" s="97">
        <v>7</v>
      </c>
      <c r="DW34" s="97">
        <v>1</v>
      </c>
      <c r="DX34" s="97">
        <v>2</v>
      </c>
      <c r="DY34" s="97">
        <v>5</v>
      </c>
      <c r="DZ34" s="97">
        <v>2</v>
      </c>
      <c r="EA34" s="97">
        <v>4</v>
      </c>
      <c r="EB34" s="97">
        <v>1</v>
      </c>
      <c r="EC34" s="97">
        <v>3</v>
      </c>
      <c r="ED34" s="97">
        <v>1</v>
      </c>
      <c r="EE34" s="97">
        <v>10</v>
      </c>
      <c r="EF34" s="97">
        <v>2</v>
      </c>
      <c r="EG34" s="97">
        <v>3</v>
      </c>
      <c r="EH34" s="97">
        <v>3</v>
      </c>
      <c r="EI34" s="97">
        <v>2</v>
      </c>
      <c r="EJ34" s="97">
        <v>2</v>
      </c>
      <c r="EK34" s="97">
        <v>9</v>
      </c>
      <c r="EL34" s="97">
        <v>7</v>
      </c>
      <c r="EM34" s="97">
        <v>16</v>
      </c>
      <c r="EN34" s="97">
        <v>7</v>
      </c>
      <c r="EO34" s="97">
        <v>21</v>
      </c>
      <c r="EP34" s="97">
        <v>12</v>
      </c>
      <c r="EQ34" s="97">
        <v>18</v>
      </c>
      <c r="ER34" s="97">
        <v>15</v>
      </c>
      <c r="ES34" s="97">
        <v>6</v>
      </c>
      <c r="ET34" s="97">
        <v>9</v>
      </c>
      <c r="EU34" s="97">
        <v>22</v>
      </c>
      <c r="EV34" s="97">
        <v>59</v>
      </c>
      <c r="EW34" s="97">
        <v>11</v>
      </c>
      <c r="EX34" s="97">
        <v>11</v>
      </c>
      <c r="EY34" s="97">
        <v>7</v>
      </c>
      <c r="EZ34" s="97">
        <v>1</v>
      </c>
      <c r="FA34" s="97">
        <v>6</v>
      </c>
      <c r="FB34" s="97">
        <v>32</v>
      </c>
      <c r="FC34" s="97">
        <v>13</v>
      </c>
      <c r="FD34" s="97">
        <v>71</v>
      </c>
      <c r="FE34" s="97">
        <v>26</v>
      </c>
      <c r="FF34" s="97">
        <v>60</v>
      </c>
      <c r="FG34" s="97">
        <v>59</v>
      </c>
      <c r="FH34" s="97">
        <v>33</v>
      </c>
      <c r="FI34" s="97">
        <v>13</v>
      </c>
      <c r="FJ34" s="97">
        <v>37</v>
      </c>
      <c r="FK34" s="97">
        <v>30</v>
      </c>
      <c r="FL34" s="97">
        <v>11</v>
      </c>
      <c r="FM34" s="97">
        <v>7</v>
      </c>
      <c r="FN34" s="97">
        <v>19</v>
      </c>
      <c r="FO34" s="97">
        <v>67</v>
      </c>
      <c r="FP34" s="97">
        <v>4</v>
      </c>
      <c r="FQ34" s="97">
        <v>4</v>
      </c>
      <c r="FR34" s="97">
        <v>2</v>
      </c>
      <c r="FS34" s="97">
        <v>3</v>
      </c>
      <c r="FT34" s="97">
        <v>18</v>
      </c>
      <c r="FU34" s="97">
        <v>11</v>
      </c>
      <c r="FV34" s="97">
        <v>7</v>
      </c>
      <c r="FW34" s="97">
        <v>8</v>
      </c>
      <c r="FX34" s="97">
        <v>5</v>
      </c>
      <c r="FY34" s="97">
        <v>12</v>
      </c>
      <c r="FZ34" s="97">
        <v>29</v>
      </c>
      <c r="GA34" s="97">
        <v>7</v>
      </c>
      <c r="GB34" s="97">
        <v>46</v>
      </c>
      <c r="GC34" s="97">
        <v>31</v>
      </c>
      <c r="GD34" s="97">
        <v>4</v>
      </c>
      <c r="GE34" s="97">
        <v>9</v>
      </c>
      <c r="GF34" s="97">
        <v>12</v>
      </c>
      <c r="GG34" s="97">
        <v>3</v>
      </c>
      <c r="GH34" s="97">
        <v>9</v>
      </c>
      <c r="GI34" s="97">
        <v>1</v>
      </c>
      <c r="GJ34" s="97">
        <v>4</v>
      </c>
      <c r="GK34" s="97">
        <v>18</v>
      </c>
      <c r="GL34" s="97">
        <v>37</v>
      </c>
      <c r="GM34" s="97">
        <v>26</v>
      </c>
      <c r="GN34" s="97">
        <v>25</v>
      </c>
      <c r="GO34" s="97">
        <v>37</v>
      </c>
      <c r="GP34" s="97">
        <v>33</v>
      </c>
      <c r="GQ34" s="97">
        <v>18</v>
      </c>
      <c r="GR34" s="97">
        <v>30</v>
      </c>
      <c r="GS34" s="97">
        <v>13</v>
      </c>
      <c r="GT34" s="97">
        <v>61</v>
      </c>
      <c r="GU34" s="97">
        <v>49</v>
      </c>
      <c r="GV34" s="97">
        <v>46</v>
      </c>
      <c r="GW34" s="97">
        <v>27</v>
      </c>
      <c r="GX34" s="97">
        <v>36</v>
      </c>
      <c r="GY34" s="97">
        <v>78</v>
      </c>
      <c r="GZ34" s="97">
        <v>20</v>
      </c>
      <c r="HA34" s="97">
        <v>57</v>
      </c>
      <c r="HB34" s="97">
        <v>126</v>
      </c>
      <c r="HC34" s="97">
        <v>17</v>
      </c>
      <c r="HD34" s="97">
        <v>75</v>
      </c>
      <c r="HE34" s="97">
        <v>43</v>
      </c>
      <c r="HF34" s="97">
        <v>56</v>
      </c>
      <c r="HG34" s="97">
        <v>13</v>
      </c>
      <c r="HH34" s="97">
        <v>13</v>
      </c>
      <c r="HI34" s="97">
        <v>32</v>
      </c>
      <c r="HJ34" s="97">
        <v>46</v>
      </c>
      <c r="HK34" s="97">
        <v>83</v>
      </c>
      <c r="HL34" s="97">
        <v>15</v>
      </c>
      <c r="HM34" s="97">
        <v>18</v>
      </c>
      <c r="HN34" s="97">
        <v>7</v>
      </c>
      <c r="HO34" s="97">
        <v>38</v>
      </c>
      <c r="HP34" s="97">
        <v>8</v>
      </c>
      <c r="HQ34" s="97">
        <v>27</v>
      </c>
      <c r="HR34" s="97">
        <v>16</v>
      </c>
      <c r="HS34" s="97">
        <v>11</v>
      </c>
      <c r="HT34" s="97">
        <v>2</v>
      </c>
      <c r="HU34" s="97">
        <v>14</v>
      </c>
      <c r="HV34" s="97">
        <v>5</v>
      </c>
      <c r="HW34" s="97">
        <v>6</v>
      </c>
      <c r="HX34" s="97">
        <v>43</v>
      </c>
      <c r="HY34" s="97">
        <v>146</v>
      </c>
      <c r="HZ34" s="97">
        <v>169</v>
      </c>
      <c r="IA34" s="97">
        <v>183</v>
      </c>
      <c r="IB34" s="97">
        <v>45</v>
      </c>
      <c r="IC34" s="97">
        <v>8</v>
      </c>
      <c r="ID34" s="97">
        <v>17</v>
      </c>
      <c r="IE34" s="97">
        <v>8</v>
      </c>
      <c r="IF34" s="97">
        <v>239</v>
      </c>
      <c r="IG34" s="97">
        <v>9</v>
      </c>
      <c r="IH34" s="97">
        <v>7912</v>
      </c>
      <c r="II34" s="97">
        <v>30</v>
      </c>
      <c r="IJ34" s="97">
        <v>14</v>
      </c>
      <c r="IK34" s="97">
        <v>67</v>
      </c>
      <c r="IL34" s="97">
        <v>211</v>
      </c>
      <c r="IM34" s="97">
        <v>36</v>
      </c>
      <c r="IN34" s="97">
        <v>38</v>
      </c>
      <c r="IO34" s="97">
        <v>180</v>
      </c>
      <c r="IP34" s="97">
        <v>431</v>
      </c>
      <c r="IQ34" s="97">
        <v>274</v>
      </c>
      <c r="IR34" s="97">
        <v>47</v>
      </c>
      <c r="IS34" s="97">
        <v>20</v>
      </c>
      <c r="IT34" s="97">
        <v>115</v>
      </c>
      <c r="IU34" s="97">
        <v>11</v>
      </c>
      <c r="IV34" s="97">
        <v>18</v>
      </c>
      <c r="IW34" s="97">
        <v>56</v>
      </c>
      <c r="IX34" s="97">
        <v>25</v>
      </c>
      <c r="IY34" s="97">
        <v>25</v>
      </c>
      <c r="IZ34" s="97">
        <v>21</v>
      </c>
      <c r="JA34" s="97">
        <v>66</v>
      </c>
      <c r="JB34" s="97">
        <v>37</v>
      </c>
      <c r="JC34" s="97">
        <v>10</v>
      </c>
      <c r="JD34" s="97">
        <v>104</v>
      </c>
      <c r="JE34" s="97">
        <v>91</v>
      </c>
      <c r="JF34" s="97">
        <v>30</v>
      </c>
      <c r="JG34" s="97">
        <v>5</v>
      </c>
      <c r="JH34" s="97">
        <v>25</v>
      </c>
      <c r="JI34" s="97">
        <v>14</v>
      </c>
      <c r="JJ34" s="97">
        <v>40</v>
      </c>
      <c r="JK34" s="97">
        <v>218</v>
      </c>
      <c r="JL34" s="97">
        <v>32</v>
      </c>
      <c r="JM34" s="97">
        <v>12</v>
      </c>
      <c r="JN34" s="97">
        <v>29</v>
      </c>
      <c r="JO34" s="97">
        <v>283</v>
      </c>
      <c r="JP34" s="97">
        <v>172</v>
      </c>
      <c r="JQ34" s="97">
        <v>146</v>
      </c>
      <c r="JR34" s="97">
        <v>351</v>
      </c>
      <c r="JS34" s="97">
        <v>279</v>
      </c>
      <c r="JT34" s="97">
        <v>56</v>
      </c>
      <c r="JU34" s="97">
        <v>184</v>
      </c>
      <c r="JV34" s="97">
        <v>137</v>
      </c>
      <c r="JW34" s="97">
        <v>548</v>
      </c>
      <c r="JX34" s="97">
        <v>36</v>
      </c>
      <c r="JY34" s="97"/>
      <c r="JZ34" s="97">
        <v>444</v>
      </c>
      <c r="KA34" s="97">
        <v>527</v>
      </c>
      <c r="KB34" s="97">
        <v>504</v>
      </c>
      <c r="KC34" s="97">
        <v>251</v>
      </c>
      <c r="KD34" s="97">
        <v>141</v>
      </c>
      <c r="KE34" s="97">
        <v>793</v>
      </c>
      <c r="KF34" s="97">
        <v>347</v>
      </c>
      <c r="KG34" s="97">
        <v>113</v>
      </c>
      <c r="KH34" s="97">
        <v>402</v>
      </c>
      <c r="KI34" s="97">
        <v>327</v>
      </c>
      <c r="KJ34" s="97">
        <v>2122</v>
      </c>
      <c r="KK34" s="97">
        <v>53</v>
      </c>
      <c r="KL34" s="97">
        <v>303</v>
      </c>
      <c r="KM34" s="97">
        <v>202</v>
      </c>
      <c r="KN34" s="97">
        <v>1050</v>
      </c>
      <c r="KO34" s="97">
        <v>1428</v>
      </c>
      <c r="KP34" s="97">
        <v>188</v>
      </c>
      <c r="KQ34" s="97">
        <v>860</v>
      </c>
      <c r="KR34" s="97">
        <v>19</v>
      </c>
      <c r="KS34" s="97">
        <v>20</v>
      </c>
      <c r="KT34" s="97">
        <v>26</v>
      </c>
      <c r="KU34" s="97">
        <v>5</v>
      </c>
      <c r="KV34" s="97">
        <v>35</v>
      </c>
      <c r="KW34" s="97">
        <v>35</v>
      </c>
      <c r="KX34" s="97">
        <v>3</v>
      </c>
      <c r="KY34" s="97">
        <v>11</v>
      </c>
      <c r="KZ34" s="97">
        <v>6</v>
      </c>
      <c r="LA34" s="97">
        <v>698</v>
      </c>
      <c r="LB34" s="97">
        <v>1506</v>
      </c>
      <c r="LC34" s="97">
        <v>79</v>
      </c>
      <c r="LD34" s="97">
        <v>113</v>
      </c>
      <c r="LE34" s="97">
        <v>39</v>
      </c>
      <c r="LF34" s="97">
        <v>0</v>
      </c>
      <c r="LG34" s="97">
        <v>718</v>
      </c>
      <c r="LH34" s="97">
        <v>2567</v>
      </c>
      <c r="LI34" s="97">
        <v>800</v>
      </c>
      <c r="LJ34" s="97">
        <v>525</v>
      </c>
      <c r="LK34" s="97">
        <v>64</v>
      </c>
      <c r="LL34" s="97">
        <v>22</v>
      </c>
      <c r="LM34" s="97">
        <v>267</v>
      </c>
      <c r="LN34" s="97">
        <v>332</v>
      </c>
      <c r="LO34" s="97">
        <v>1</v>
      </c>
      <c r="LP34" s="97">
        <v>1</v>
      </c>
      <c r="LQ34" s="97">
        <v>49580</v>
      </c>
      <c r="LR34" s="97">
        <v>8</v>
      </c>
      <c r="LS34" s="97">
        <v>146</v>
      </c>
      <c r="LT34" s="97">
        <v>89</v>
      </c>
      <c r="LU34" s="97">
        <v>58</v>
      </c>
      <c r="LV34" s="97">
        <v>125</v>
      </c>
      <c r="LW34" s="97">
        <v>15</v>
      </c>
      <c r="LX34" s="97">
        <v>11</v>
      </c>
      <c r="LY34" s="97">
        <v>6</v>
      </c>
      <c r="LZ34" s="97">
        <v>53</v>
      </c>
      <c r="MA34" s="97">
        <v>175</v>
      </c>
      <c r="MB34" s="97">
        <v>37</v>
      </c>
      <c r="MC34" s="97">
        <v>6</v>
      </c>
      <c r="MD34" s="97">
        <v>162</v>
      </c>
      <c r="ME34" s="97">
        <v>236</v>
      </c>
      <c r="MF34" s="97">
        <v>5</v>
      </c>
      <c r="MG34" s="97">
        <v>5</v>
      </c>
      <c r="MH34" s="97">
        <v>10</v>
      </c>
      <c r="MI34" s="97">
        <v>34</v>
      </c>
      <c r="MJ34" s="97">
        <v>501</v>
      </c>
      <c r="MK34" s="97">
        <v>18</v>
      </c>
      <c r="ML34" s="97">
        <v>91</v>
      </c>
      <c r="MM34" s="97">
        <v>12</v>
      </c>
      <c r="MN34" s="97">
        <v>185</v>
      </c>
      <c r="MO34" s="97">
        <v>13</v>
      </c>
      <c r="MP34" s="97">
        <v>21</v>
      </c>
      <c r="MQ34" s="97">
        <v>13</v>
      </c>
      <c r="MR34" s="97">
        <v>13</v>
      </c>
      <c r="MS34" s="97">
        <v>37</v>
      </c>
      <c r="MT34" s="97">
        <v>8</v>
      </c>
      <c r="MU34" s="97">
        <v>556</v>
      </c>
      <c r="MV34" s="97">
        <v>133</v>
      </c>
      <c r="MW34" s="97">
        <v>128</v>
      </c>
      <c r="MX34" s="97">
        <v>89</v>
      </c>
      <c r="MY34" s="97">
        <v>37</v>
      </c>
      <c r="MZ34" s="97">
        <v>79</v>
      </c>
      <c r="NA34" s="97">
        <v>26</v>
      </c>
      <c r="NB34" s="97">
        <v>13</v>
      </c>
      <c r="NC34" s="97">
        <v>15</v>
      </c>
      <c r="ND34" s="97">
        <v>803</v>
      </c>
      <c r="NE34" s="97">
        <v>158</v>
      </c>
      <c r="NF34" s="97">
        <v>107</v>
      </c>
      <c r="NG34" s="97">
        <v>111</v>
      </c>
      <c r="NH34" s="97">
        <v>77</v>
      </c>
      <c r="NI34" s="97">
        <v>72</v>
      </c>
      <c r="NJ34" s="97">
        <v>9</v>
      </c>
      <c r="NK34" s="97">
        <v>21</v>
      </c>
      <c r="NL34" s="97">
        <v>1</v>
      </c>
      <c r="NM34" s="97">
        <v>58</v>
      </c>
      <c r="NN34" s="97">
        <v>78</v>
      </c>
      <c r="NO34" s="97">
        <v>25</v>
      </c>
      <c r="NP34" s="97">
        <v>82</v>
      </c>
      <c r="NQ34" s="97">
        <v>281</v>
      </c>
      <c r="NR34" s="97">
        <v>771</v>
      </c>
      <c r="NS34" s="97">
        <v>647</v>
      </c>
      <c r="NT34" s="97">
        <v>847</v>
      </c>
      <c r="NU34" s="97">
        <v>106</v>
      </c>
      <c r="NV34" s="97">
        <v>123</v>
      </c>
      <c r="NW34" s="97">
        <v>31</v>
      </c>
      <c r="NX34" s="97">
        <v>26</v>
      </c>
      <c r="NY34" s="97">
        <v>5</v>
      </c>
      <c r="NZ34" s="97">
        <v>102</v>
      </c>
      <c r="OA34" s="97">
        <v>1</v>
      </c>
      <c r="OB34" s="97">
        <v>41</v>
      </c>
      <c r="OC34" s="97">
        <v>307</v>
      </c>
      <c r="OD34" s="97">
        <v>2501</v>
      </c>
      <c r="OE34" s="97">
        <v>78</v>
      </c>
      <c r="OF34" s="97">
        <v>636</v>
      </c>
      <c r="OG34" s="97"/>
      <c r="OH34" s="97">
        <v>5376</v>
      </c>
      <c r="OI34" s="97">
        <v>1040</v>
      </c>
      <c r="OJ34" s="97">
        <v>613</v>
      </c>
      <c r="OK34" s="97">
        <v>852</v>
      </c>
      <c r="OL34" s="97"/>
      <c r="OM34" s="97">
        <v>7424</v>
      </c>
      <c r="ON34" s="97">
        <v>3124</v>
      </c>
      <c r="OO34" s="97">
        <v>15905</v>
      </c>
      <c r="OP34" s="97">
        <v>1</v>
      </c>
      <c r="OQ34" s="97">
        <v>95</v>
      </c>
      <c r="OR34" s="98">
        <v>30163</v>
      </c>
      <c r="OS34" s="99">
        <v>176096</v>
      </c>
      <c r="OT34" s="96"/>
      <c r="OU34" s="97"/>
      <c r="OV34" s="97"/>
      <c r="OW34" s="97"/>
      <c r="OX34" s="97"/>
      <c r="OY34" s="97"/>
      <c r="OZ34" s="97">
        <v>83</v>
      </c>
      <c r="PA34" s="97"/>
      <c r="PB34" s="97"/>
      <c r="PC34" s="97"/>
      <c r="PD34" s="97"/>
      <c r="PE34" s="97"/>
      <c r="PF34" s="97"/>
      <c r="PG34" s="97"/>
      <c r="PH34" s="97"/>
      <c r="PI34" s="97"/>
      <c r="PJ34" s="97"/>
      <c r="PK34" s="97"/>
      <c r="PL34" s="98"/>
      <c r="PM34" s="99">
        <v>176179</v>
      </c>
    </row>
    <row r="35" spans="1:429" ht="12.75" customHeight="1" x14ac:dyDescent="0.2">
      <c r="A35" s="93">
        <v>230302</v>
      </c>
      <c r="B35" s="94" t="s">
        <v>1721</v>
      </c>
      <c r="C35" s="95" t="s">
        <v>1193</v>
      </c>
      <c r="D35" s="96"/>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7"/>
      <c r="BQ35" s="97"/>
      <c r="BR35" s="97"/>
      <c r="BS35" s="97"/>
      <c r="BT35" s="97"/>
      <c r="BU35" s="97"/>
      <c r="BV35" s="97"/>
      <c r="BW35" s="97"/>
      <c r="BX35" s="97"/>
      <c r="BY35" s="97"/>
      <c r="BZ35" s="97"/>
      <c r="CA35" s="97"/>
      <c r="CB35" s="97"/>
      <c r="CC35" s="97"/>
      <c r="CD35" s="97"/>
      <c r="CE35" s="97"/>
      <c r="CF35" s="97"/>
      <c r="CG35" s="97"/>
      <c r="CH35" s="97"/>
      <c r="CI35" s="97"/>
      <c r="CJ35" s="97"/>
      <c r="CK35" s="97"/>
      <c r="CL35" s="97"/>
      <c r="CM35" s="97"/>
      <c r="CN35" s="97"/>
      <c r="CO35" s="97"/>
      <c r="CP35" s="97"/>
      <c r="CQ35" s="97"/>
      <c r="CR35" s="97"/>
      <c r="CS35" s="97"/>
      <c r="CT35" s="97"/>
      <c r="CU35" s="97"/>
      <c r="CV35" s="97"/>
      <c r="CW35" s="97"/>
      <c r="CX35" s="97"/>
      <c r="CY35" s="97"/>
      <c r="CZ35" s="97"/>
      <c r="DA35" s="97"/>
      <c r="DB35" s="97"/>
      <c r="DC35" s="97"/>
      <c r="DD35" s="97"/>
      <c r="DE35" s="97"/>
      <c r="DF35" s="97"/>
      <c r="DG35" s="97"/>
      <c r="DH35" s="97"/>
      <c r="DI35" s="97"/>
      <c r="DJ35" s="97"/>
      <c r="DK35" s="97"/>
      <c r="DL35" s="97"/>
      <c r="DM35" s="97"/>
      <c r="DN35" s="97"/>
      <c r="DO35" s="97"/>
      <c r="DP35" s="97"/>
      <c r="DQ35" s="97"/>
      <c r="DR35" s="97"/>
      <c r="DS35" s="97"/>
      <c r="DT35" s="97"/>
      <c r="DU35" s="97"/>
      <c r="DV35" s="97"/>
      <c r="DW35" s="97"/>
      <c r="DX35" s="97"/>
      <c r="DY35" s="97"/>
      <c r="DZ35" s="97"/>
      <c r="EA35" s="97"/>
      <c r="EB35" s="97"/>
      <c r="EC35" s="97"/>
      <c r="ED35" s="97"/>
      <c r="EE35" s="97"/>
      <c r="EF35" s="97"/>
      <c r="EG35" s="97"/>
      <c r="EH35" s="97"/>
      <c r="EI35" s="97"/>
      <c r="EJ35" s="97"/>
      <c r="EK35" s="97"/>
      <c r="EL35" s="97"/>
      <c r="EM35" s="97"/>
      <c r="EN35" s="97"/>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7"/>
      <c r="FN35" s="97"/>
      <c r="FO35" s="97"/>
      <c r="FP35" s="97"/>
      <c r="FQ35" s="97"/>
      <c r="FR35" s="97"/>
      <c r="FS35" s="97"/>
      <c r="FT35" s="97"/>
      <c r="FU35" s="97"/>
      <c r="FV35" s="97"/>
      <c r="FW35" s="97"/>
      <c r="FX35" s="97"/>
      <c r="FY35" s="97"/>
      <c r="FZ35" s="97"/>
      <c r="GA35" s="97"/>
      <c r="GB35" s="97"/>
      <c r="GC35" s="97"/>
      <c r="GD35" s="97"/>
      <c r="GE35" s="97"/>
      <c r="GF35" s="97"/>
      <c r="GG35" s="97"/>
      <c r="GH35" s="97"/>
      <c r="GI35" s="97"/>
      <c r="GJ35" s="97"/>
      <c r="GK35" s="97"/>
      <c r="GL35" s="97"/>
      <c r="GM35" s="97"/>
      <c r="GN35" s="97"/>
      <c r="GO35" s="97"/>
      <c r="GP35" s="97"/>
      <c r="GQ35" s="97"/>
      <c r="GR35" s="97"/>
      <c r="GS35" s="97"/>
      <c r="GT35" s="97"/>
      <c r="GU35" s="97"/>
      <c r="GV35" s="97"/>
      <c r="GW35" s="97"/>
      <c r="GX35" s="97"/>
      <c r="GY35" s="97"/>
      <c r="GZ35" s="97"/>
      <c r="HA35" s="97"/>
      <c r="HB35" s="97"/>
      <c r="HC35" s="97"/>
      <c r="HD35" s="97"/>
      <c r="HE35" s="97"/>
      <c r="HF35" s="97"/>
      <c r="HG35" s="97"/>
      <c r="HH35" s="97"/>
      <c r="HI35" s="97"/>
      <c r="HJ35" s="97"/>
      <c r="HK35" s="97"/>
      <c r="HL35" s="97"/>
      <c r="HM35" s="97"/>
      <c r="HN35" s="97"/>
      <c r="HO35" s="97"/>
      <c r="HP35" s="97"/>
      <c r="HQ35" s="97"/>
      <c r="HR35" s="97"/>
      <c r="HS35" s="97"/>
      <c r="HT35" s="97"/>
      <c r="HU35" s="97"/>
      <c r="HV35" s="97"/>
      <c r="HW35" s="97"/>
      <c r="HX35" s="97"/>
      <c r="HY35" s="97"/>
      <c r="HZ35" s="97"/>
      <c r="IA35" s="97"/>
      <c r="IB35" s="97"/>
      <c r="IC35" s="97"/>
      <c r="ID35" s="97"/>
      <c r="IE35" s="97"/>
      <c r="IF35" s="97"/>
      <c r="IG35" s="97"/>
      <c r="IH35" s="97"/>
      <c r="II35" s="97"/>
      <c r="IJ35" s="97"/>
      <c r="IK35" s="97"/>
      <c r="IL35" s="97"/>
      <c r="IM35" s="97"/>
      <c r="IN35" s="97"/>
      <c r="IO35" s="97"/>
      <c r="IP35" s="97"/>
      <c r="IQ35" s="97"/>
      <c r="IR35" s="97"/>
      <c r="IS35" s="97"/>
      <c r="IT35" s="97"/>
      <c r="IU35" s="97"/>
      <c r="IV35" s="97"/>
      <c r="IW35" s="97"/>
      <c r="IX35" s="97"/>
      <c r="IY35" s="97"/>
      <c r="IZ35" s="97"/>
      <c r="JA35" s="97"/>
      <c r="JB35" s="97"/>
      <c r="JC35" s="97"/>
      <c r="JD35" s="97"/>
      <c r="JE35" s="97"/>
      <c r="JF35" s="97"/>
      <c r="JG35" s="97"/>
      <c r="JH35" s="97"/>
      <c r="JI35" s="97"/>
      <c r="JJ35" s="97"/>
      <c r="JK35" s="97"/>
      <c r="JL35" s="97"/>
      <c r="JM35" s="97"/>
      <c r="JN35" s="97"/>
      <c r="JO35" s="97"/>
      <c r="JP35" s="97"/>
      <c r="JQ35" s="97"/>
      <c r="JR35" s="97"/>
      <c r="JS35" s="97"/>
      <c r="JT35" s="97"/>
      <c r="JU35" s="97"/>
      <c r="JV35" s="97"/>
      <c r="JW35" s="97"/>
      <c r="JX35" s="97"/>
      <c r="JY35" s="97"/>
      <c r="JZ35" s="97"/>
      <c r="KA35" s="97"/>
      <c r="KB35" s="97"/>
      <c r="KC35" s="97"/>
      <c r="KD35" s="97"/>
      <c r="KE35" s="97"/>
      <c r="KF35" s="97"/>
      <c r="KG35" s="97"/>
      <c r="KH35" s="97"/>
      <c r="KI35" s="97"/>
      <c r="KJ35" s="97"/>
      <c r="KK35" s="97"/>
      <c r="KL35" s="97"/>
      <c r="KM35" s="97"/>
      <c r="KN35" s="97"/>
      <c r="KO35" s="97"/>
      <c r="KP35" s="97"/>
      <c r="KQ35" s="97"/>
      <c r="KR35" s="97"/>
      <c r="KS35" s="97"/>
      <c r="KT35" s="97"/>
      <c r="KU35" s="97"/>
      <c r="KV35" s="97"/>
      <c r="KW35" s="97"/>
      <c r="KX35" s="97"/>
      <c r="KY35" s="97"/>
      <c r="KZ35" s="97"/>
      <c r="LA35" s="97"/>
      <c r="LB35" s="97"/>
      <c r="LC35" s="97"/>
      <c r="LD35" s="97"/>
      <c r="LE35" s="97"/>
      <c r="LF35" s="97"/>
      <c r="LG35" s="97"/>
      <c r="LH35" s="97"/>
      <c r="LI35" s="97"/>
      <c r="LJ35" s="97"/>
      <c r="LK35" s="97"/>
      <c r="LL35" s="97"/>
      <c r="LM35" s="97"/>
      <c r="LN35" s="97"/>
      <c r="LO35" s="97">
        <v>59799</v>
      </c>
      <c r="LP35" s="97">
        <v>4316</v>
      </c>
      <c r="LQ35" s="97"/>
      <c r="LR35" s="97"/>
      <c r="LS35" s="97"/>
      <c r="LT35" s="97"/>
      <c r="LU35" s="97"/>
      <c r="LV35" s="97"/>
      <c r="LW35" s="97"/>
      <c r="LX35" s="97"/>
      <c r="LY35" s="97"/>
      <c r="LZ35" s="97"/>
      <c r="MA35" s="97"/>
      <c r="MB35" s="97"/>
      <c r="MC35" s="97"/>
      <c r="MD35" s="97"/>
      <c r="ME35" s="97"/>
      <c r="MF35" s="97"/>
      <c r="MG35" s="97"/>
      <c r="MH35" s="97"/>
      <c r="MI35" s="97"/>
      <c r="MJ35" s="97"/>
      <c r="MK35" s="97"/>
      <c r="ML35" s="97"/>
      <c r="MM35" s="97"/>
      <c r="MN35" s="97"/>
      <c r="MO35" s="97"/>
      <c r="MP35" s="97"/>
      <c r="MQ35" s="97"/>
      <c r="MR35" s="97"/>
      <c r="MS35" s="97"/>
      <c r="MT35" s="97"/>
      <c r="MU35" s="97"/>
      <c r="MV35" s="97"/>
      <c r="MW35" s="97"/>
      <c r="MX35" s="97"/>
      <c r="MY35" s="97"/>
      <c r="MZ35" s="97"/>
      <c r="NA35" s="97"/>
      <c r="NB35" s="97"/>
      <c r="NC35" s="97"/>
      <c r="ND35" s="97"/>
      <c r="NE35" s="97"/>
      <c r="NF35" s="97"/>
      <c r="NG35" s="97"/>
      <c r="NH35" s="97"/>
      <c r="NI35" s="97"/>
      <c r="NJ35" s="97"/>
      <c r="NK35" s="97"/>
      <c r="NL35" s="97"/>
      <c r="NM35" s="97"/>
      <c r="NN35" s="97"/>
      <c r="NO35" s="97"/>
      <c r="NP35" s="97"/>
      <c r="NQ35" s="97"/>
      <c r="NR35" s="97"/>
      <c r="NS35" s="97"/>
      <c r="NT35" s="97"/>
      <c r="NU35" s="97"/>
      <c r="NV35" s="97"/>
      <c r="NW35" s="97"/>
      <c r="NX35" s="97"/>
      <c r="NY35" s="97"/>
      <c r="NZ35" s="97"/>
      <c r="OA35" s="97"/>
      <c r="OB35" s="97"/>
      <c r="OC35" s="97"/>
      <c r="OD35" s="97"/>
      <c r="OE35" s="97"/>
      <c r="OF35" s="97"/>
      <c r="OG35" s="97"/>
      <c r="OH35" s="97">
        <v>1005</v>
      </c>
      <c r="OI35" s="97">
        <v>254</v>
      </c>
      <c r="OJ35" s="97"/>
      <c r="OK35" s="97"/>
      <c r="OL35" s="97"/>
      <c r="OM35" s="97"/>
      <c r="ON35" s="97"/>
      <c r="OO35" s="97"/>
      <c r="OP35" s="97"/>
      <c r="OQ35" s="97"/>
      <c r="OR35" s="98">
        <v>7777</v>
      </c>
      <c r="OS35" s="99">
        <v>73151</v>
      </c>
      <c r="OT35" s="96"/>
      <c r="OU35" s="97"/>
      <c r="OV35" s="97"/>
      <c r="OW35" s="97"/>
      <c r="OX35" s="97"/>
      <c r="OY35" s="97"/>
      <c r="OZ35" s="97">
        <v>16</v>
      </c>
      <c r="PA35" s="97"/>
      <c r="PB35" s="97"/>
      <c r="PC35" s="97"/>
      <c r="PD35" s="97"/>
      <c r="PE35" s="97"/>
      <c r="PF35" s="97"/>
      <c r="PG35" s="97"/>
      <c r="PH35" s="97"/>
      <c r="PI35" s="97"/>
      <c r="PJ35" s="97"/>
      <c r="PK35" s="97"/>
      <c r="PL35" s="98"/>
      <c r="PM35" s="99">
        <v>73167</v>
      </c>
    </row>
    <row r="36" spans="1:429" ht="12.75" customHeight="1" x14ac:dyDescent="0.2">
      <c r="A36" s="93" t="s">
        <v>1602</v>
      </c>
      <c r="B36" s="94" t="s">
        <v>1721</v>
      </c>
      <c r="C36" s="95" t="s">
        <v>1194</v>
      </c>
      <c r="D36" s="96"/>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c r="BB36" s="97"/>
      <c r="BC36" s="97"/>
      <c r="BD36" s="97"/>
      <c r="BE36" s="97"/>
      <c r="BF36" s="97"/>
      <c r="BG36" s="97"/>
      <c r="BH36" s="97"/>
      <c r="BI36" s="97"/>
      <c r="BJ36" s="97"/>
      <c r="BK36" s="97"/>
      <c r="BL36" s="97"/>
      <c r="BM36" s="97"/>
      <c r="BN36" s="97"/>
      <c r="BO36" s="97"/>
      <c r="BP36" s="97"/>
      <c r="BQ36" s="97"/>
      <c r="BR36" s="97"/>
      <c r="BS36" s="97"/>
      <c r="BT36" s="97"/>
      <c r="BU36" s="97"/>
      <c r="BV36" s="97"/>
      <c r="BW36" s="97"/>
      <c r="BX36" s="97"/>
      <c r="BY36" s="97"/>
      <c r="BZ36" s="97"/>
      <c r="CA36" s="97"/>
      <c r="CB36" s="97"/>
      <c r="CC36" s="97"/>
      <c r="CD36" s="97"/>
      <c r="CE36" s="97"/>
      <c r="CF36" s="97"/>
      <c r="CG36" s="97"/>
      <c r="CH36" s="97"/>
      <c r="CI36" s="97"/>
      <c r="CJ36" s="97"/>
      <c r="CK36" s="97"/>
      <c r="CL36" s="97"/>
      <c r="CM36" s="97"/>
      <c r="CN36" s="97"/>
      <c r="CO36" s="97"/>
      <c r="CP36" s="97"/>
      <c r="CQ36" s="97"/>
      <c r="CR36" s="97"/>
      <c r="CS36" s="97"/>
      <c r="CT36" s="97"/>
      <c r="CU36" s="97"/>
      <c r="CV36" s="97"/>
      <c r="CW36" s="97"/>
      <c r="CX36" s="97"/>
      <c r="CY36" s="97"/>
      <c r="CZ36" s="97"/>
      <c r="DA36" s="97"/>
      <c r="DB36" s="97"/>
      <c r="DC36" s="97"/>
      <c r="DD36" s="97"/>
      <c r="DE36" s="97"/>
      <c r="DF36" s="97"/>
      <c r="DG36" s="97"/>
      <c r="DH36" s="97"/>
      <c r="DI36" s="97"/>
      <c r="DJ36" s="97"/>
      <c r="DK36" s="97"/>
      <c r="DL36" s="97"/>
      <c r="DM36" s="97"/>
      <c r="DN36" s="97"/>
      <c r="DO36" s="97"/>
      <c r="DP36" s="97"/>
      <c r="DQ36" s="97"/>
      <c r="DR36" s="97"/>
      <c r="DS36" s="97"/>
      <c r="DT36" s="97"/>
      <c r="DU36" s="97"/>
      <c r="DV36" s="97"/>
      <c r="DW36" s="97"/>
      <c r="DX36" s="97"/>
      <c r="DY36" s="97"/>
      <c r="DZ36" s="97"/>
      <c r="EA36" s="97"/>
      <c r="EB36" s="97"/>
      <c r="EC36" s="97"/>
      <c r="ED36" s="97"/>
      <c r="EE36" s="97"/>
      <c r="EF36" s="97"/>
      <c r="EG36" s="97"/>
      <c r="EH36" s="97"/>
      <c r="EI36" s="97"/>
      <c r="EJ36" s="97"/>
      <c r="EK36" s="97"/>
      <c r="EL36" s="97"/>
      <c r="EM36" s="97"/>
      <c r="EN36" s="97"/>
      <c r="EO36" s="97"/>
      <c r="EP36" s="97"/>
      <c r="EQ36" s="97"/>
      <c r="ER36" s="97"/>
      <c r="ES36" s="97"/>
      <c r="ET36" s="97"/>
      <c r="EU36" s="97"/>
      <c r="EV36" s="97"/>
      <c r="EW36" s="97"/>
      <c r="EX36" s="97"/>
      <c r="EY36" s="97"/>
      <c r="EZ36" s="97"/>
      <c r="FA36" s="97"/>
      <c r="FB36" s="97"/>
      <c r="FC36" s="97"/>
      <c r="FD36" s="97"/>
      <c r="FE36" s="97"/>
      <c r="FF36" s="97"/>
      <c r="FG36" s="97"/>
      <c r="FH36" s="97"/>
      <c r="FI36" s="97"/>
      <c r="FJ36" s="97"/>
      <c r="FK36" s="97"/>
      <c r="FL36" s="97"/>
      <c r="FM36" s="97"/>
      <c r="FN36" s="97"/>
      <c r="FO36" s="97"/>
      <c r="FP36" s="97"/>
      <c r="FQ36" s="97"/>
      <c r="FR36" s="97"/>
      <c r="FS36" s="97"/>
      <c r="FT36" s="97"/>
      <c r="FU36" s="97"/>
      <c r="FV36" s="97"/>
      <c r="FW36" s="97"/>
      <c r="FX36" s="97"/>
      <c r="FY36" s="97"/>
      <c r="FZ36" s="97"/>
      <c r="GA36" s="97"/>
      <c r="GB36" s="97"/>
      <c r="GC36" s="97"/>
      <c r="GD36" s="97"/>
      <c r="GE36" s="97"/>
      <c r="GF36" s="97"/>
      <c r="GG36" s="97"/>
      <c r="GH36" s="97"/>
      <c r="GI36" s="97"/>
      <c r="GJ36" s="97"/>
      <c r="GK36" s="97"/>
      <c r="GL36" s="97"/>
      <c r="GM36" s="97"/>
      <c r="GN36" s="97"/>
      <c r="GO36" s="97"/>
      <c r="GP36" s="97"/>
      <c r="GQ36" s="97"/>
      <c r="GR36" s="97"/>
      <c r="GS36" s="97"/>
      <c r="GT36" s="97"/>
      <c r="GU36" s="97"/>
      <c r="GV36" s="97"/>
      <c r="GW36" s="97"/>
      <c r="GX36" s="97"/>
      <c r="GY36" s="97"/>
      <c r="GZ36" s="97"/>
      <c r="HA36" s="97"/>
      <c r="HB36" s="97"/>
      <c r="HC36" s="97"/>
      <c r="HD36" s="97"/>
      <c r="HE36" s="97"/>
      <c r="HF36" s="97"/>
      <c r="HG36" s="97"/>
      <c r="HH36" s="97"/>
      <c r="HI36" s="97"/>
      <c r="HJ36" s="97"/>
      <c r="HK36" s="97"/>
      <c r="HL36" s="97"/>
      <c r="HM36" s="97"/>
      <c r="HN36" s="97"/>
      <c r="HO36" s="97"/>
      <c r="HP36" s="97"/>
      <c r="HQ36" s="97"/>
      <c r="HR36" s="97"/>
      <c r="HS36" s="97"/>
      <c r="HT36" s="97"/>
      <c r="HU36" s="97"/>
      <c r="HV36" s="97"/>
      <c r="HW36" s="97"/>
      <c r="HX36" s="97"/>
      <c r="HY36" s="97"/>
      <c r="HZ36" s="97"/>
      <c r="IA36" s="97"/>
      <c r="IB36" s="97"/>
      <c r="IC36" s="97"/>
      <c r="ID36" s="97"/>
      <c r="IE36" s="97"/>
      <c r="IF36" s="97"/>
      <c r="IG36" s="97"/>
      <c r="IH36" s="97"/>
      <c r="II36" s="97"/>
      <c r="IJ36" s="97"/>
      <c r="IK36" s="97"/>
      <c r="IL36" s="97"/>
      <c r="IM36" s="97"/>
      <c r="IN36" s="97"/>
      <c r="IO36" s="97"/>
      <c r="IP36" s="97"/>
      <c r="IQ36" s="97"/>
      <c r="IR36" s="97"/>
      <c r="IS36" s="97"/>
      <c r="IT36" s="97"/>
      <c r="IU36" s="97"/>
      <c r="IV36" s="97"/>
      <c r="IW36" s="97"/>
      <c r="IX36" s="97"/>
      <c r="IY36" s="97"/>
      <c r="IZ36" s="97"/>
      <c r="JA36" s="97"/>
      <c r="JB36" s="97"/>
      <c r="JC36" s="97"/>
      <c r="JD36" s="97"/>
      <c r="JE36" s="97"/>
      <c r="JF36" s="97"/>
      <c r="JG36" s="97"/>
      <c r="JH36" s="97"/>
      <c r="JI36" s="97"/>
      <c r="JJ36" s="97"/>
      <c r="JK36" s="97"/>
      <c r="JL36" s="97"/>
      <c r="JM36" s="97"/>
      <c r="JN36" s="97"/>
      <c r="JO36" s="97"/>
      <c r="JP36" s="97"/>
      <c r="JQ36" s="97"/>
      <c r="JR36" s="97"/>
      <c r="JS36" s="97"/>
      <c r="JT36" s="97"/>
      <c r="JU36" s="97"/>
      <c r="JV36" s="97"/>
      <c r="JW36" s="97"/>
      <c r="JX36" s="97"/>
      <c r="JY36" s="97"/>
      <c r="JZ36" s="97"/>
      <c r="KA36" s="97"/>
      <c r="KB36" s="97"/>
      <c r="KC36" s="97"/>
      <c r="KD36" s="97"/>
      <c r="KE36" s="97"/>
      <c r="KF36" s="97"/>
      <c r="KG36" s="97"/>
      <c r="KH36" s="97"/>
      <c r="KI36" s="97"/>
      <c r="KJ36" s="97"/>
      <c r="KK36" s="97"/>
      <c r="KL36" s="97"/>
      <c r="KM36" s="97"/>
      <c r="KN36" s="97"/>
      <c r="KO36" s="97"/>
      <c r="KP36" s="97"/>
      <c r="KQ36" s="97"/>
      <c r="KR36" s="97"/>
      <c r="KS36" s="97"/>
      <c r="KT36" s="97"/>
      <c r="KU36" s="97"/>
      <c r="KV36" s="97"/>
      <c r="KW36" s="97"/>
      <c r="KX36" s="97"/>
      <c r="KY36" s="97"/>
      <c r="KZ36" s="97"/>
      <c r="LA36" s="97"/>
      <c r="LB36" s="97"/>
      <c r="LC36" s="97"/>
      <c r="LD36" s="97"/>
      <c r="LE36" s="97"/>
      <c r="LF36" s="97"/>
      <c r="LG36" s="97"/>
      <c r="LH36" s="97"/>
      <c r="LI36" s="97"/>
      <c r="LJ36" s="97"/>
      <c r="LK36" s="97"/>
      <c r="LL36" s="97"/>
      <c r="LM36" s="97"/>
      <c r="LN36" s="97"/>
      <c r="LO36" s="97"/>
      <c r="LP36" s="97"/>
      <c r="LQ36" s="97"/>
      <c r="LR36" s="97"/>
      <c r="LS36" s="97"/>
      <c r="LT36" s="97"/>
      <c r="LU36" s="97"/>
      <c r="LV36" s="97"/>
      <c r="LW36" s="97"/>
      <c r="LX36" s="97"/>
      <c r="LY36" s="97"/>
      <c r="LZ36" s="97"/>
      <c r="MA36" s="97"/>
      <c r="MB36" s="97"/>
      <c r="MC36" s="97"/>
      <c r="MD36" s="97"/>
      <c r="ME36" s="97"/>
      <c r="MF36" s="97"/>
      <c r="MG36" s="97"/>
      <c r="MH36" s="97"/>
      <c r="MI36" s="97"/>
      <c r="MJ36" s="97"/>
      <c r="MK36" s="97"/>
      <c r="ML36" s="97"/>
      <c r="MM36" s="97"/>
      <c r="MN36" s="97"/>
      <c r="MO36" s="97"/>
      <c r="MP36" s="97"/>
      <c r="MQ36" s="97"/>
      <c r="MR36" s="97"/>
      <c r="MS36" s="97"/>
      <c r="MT36" s="97"/>
      <c r="MU36" s="97"/>
      <c r="MV36" s="97"/>
      <c r="MW36" s="97"/>
      <c r="MX36" s="97"/>
      <c r="MY36" s="97"/>
      <c r="MZ36" s="97"/>
      <c r="NA36" s="97"/>
      <c r="NB36" s="97"/>
      <c r="NC36" s="97"/>
      <c r="ND36" s="97"/>
      <c r="NE36" s="97"/>
      <c r="NF36" s="97"/>
      <c r="NG36" s="97"/>
      <c r="NH36" s="97"/>
      <c r="NI36" s="97"/>
      <c r="NJ36" s="97"/>
      <c r="NK36" s="97"/>
      <c r="NL36" s="97"/>
      <c r="NM36" s="97"/>
      <c r="NN36" s="97"/>
      <c r="NO36" s="97"/>
      <c r="NP36" s="97"/>
      <c r="NQ36" s="97"/>
      <c r="NR36" s="97"/>
      <c r="NS36" s="97"/>
      <c r="NT36" s="97"/>
      <c r="NU36" s="97"/>
      <c r="NV36" s="97"/>
      <c r="NW36" s="97"/>
      <c r="NX36" s="97"/>
      <c r="NY36" s="97"/>
      <c r="NZ36" s="97"/>
      <c r="OA36" s="97"/>
      <c r="OB36" s="97"/>
      <c r="OC36" s="97"/>
      <c r="OD36" s="97"/>
      <c r="OE36" s="97"/>
      <c r="OF36" s="97"/>
      <c r="OG36" s="97"/>
      <c r="OH36" s="97"/>
      <c r="OI36" s="97"/>
      <c r="OJ36" s="97"/>
      <c r="OK36" s="97"/>
      <c r="OL36" s="97"/>
      <c r="OM36" s="97"/>
      <c r="ON36" s="97"/>
      <c r="OO36" s="97"/>
      <c r="OP36" s="97"/>
      <c r="OQ36" s="97"/>
      <c r="OR36" s="98"/>
      <c r="OS36" s="99"/>
      <c r="OT36" s="96"/>
      <c r="OU36" s="97"/>
      <c r="OV36" s="97"/>
      <c r="OW36" s="97"/>
      <c r="OX36" s="97">
        <v>68109</v>
      </c>
      <c r="OY36" s="97"/>
      <c r="OZ36" s="97"/>
      <c r="PA36" s="97"/>
      <c r="PB36" s="97"/>
      <c r="PC36" s="97"/>
      <c r="PD36" s="97">
        <v>1593</v>
      </c>
      <c r="PE36" s="97"/>
      <c r="PF36" s="97"/>
      <c r="PG36" s="97"/>
      <c r="PH36" s="97">
        <v>3440</v>
      </c>
      <c r="PI36" s="97"/>
      <c r="PJ36" s="97"/>
      <c r="PK36" s="97"/>
      <c r="PL36" s="98">
        <v>7747</v>
      </c>
      <c r="PM36" s="99">
        <v>80889</v>
      </c>
    </row>
    <row r="37" spans="1:429" ht="12.75" customHeight="1" x14ac:dyDescent="0.2">
      <c r="A37" s="93">
        <v>233412</v>
      </c>
      <c r="B37" s="94" t="s">
        <v>1721</v>
      </c>
      <c r="C37" s="95" t="s">
        <v>1195</v>
      </c>
      <c r="D37" s="96"/>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97"/>
      <c r="AL37" s="97"/>
      <c r="AM37" s="97"/>
      <c r="AN37" s="97"/>
      <c r="AO37" s="97"/>
      <c r="AP37" s="97"/>
      <c r="AQ37" s="97"/>
      <c r="AR37" s="97"/>
      <c r="AS37" s="97"/>
      <c r="AT37" s="97"/>
      <c r="AU37" s="97"/>
      <c r="AV37" s="97"/>
      <c r="AW37" s="97"/>
      <c r="AX37" s="97"/>
      <c r="AY37" s="97"/>
      <c r="AZ37" s="97"/>
      <c r="BA37" s="97"/>
      <c r="BB37" s="97"/>
      <c r="BC37" s="97"/>
      <c r="BD37" s="97"/>
      <c r="BE37" s="97"/>
      <c r="BF37" s="97"/>
      <c r="BG37" s="97"/>
      <c r="BH37" s="97"/>
      <c r="BI37" s="97"/>
      <c r="BJ37" s="97"/>
      <c r="BK37" s="97"/>
      <c r="BL37" s="97"/>
      <c r="BM37" s="97"/>
      <c r="BN37" s="97"/>
      <c r="BO37" s="97"/>
      <c r="BP37" s="97"/>
      <c r="BQ37" s="97"/>
      <c r="BR37" s="97"/>
      <c r="BS37" s="97"/>
      <c r="BT37" s="97"/>
      <c r="BU37" s="97"/>
      <c r="BV37" s="97"/>
      <c r="BW37" s="97"/>
      <c r="BX37" s="97"/>
      <c r="BY37" s="97"/>
      <c r="BZ37" s="97"/>
      <c r="CA37" s="97"/>
      <c r="CB37" s="97"/>
      <c r="CC37" s="97"/>
      <c r="CD37" s="97"/>
      <c r="CE37" s="97"/>
      <c r="CF37" s="97"/>
      <c r="CG37" s="97"/>
      <c r="CH37" s="97"/>
      <c r="CI37" s="97"/>
      <c r="CJ37" s="97"/>
      <c r="CK37" s="97"/>
      <c r="CL37" s="97"/>
      <c r="CM37" s="97"/>
      <c r="CN37" s="97"/>
      <c r="CO37" s="97"/>
      <c r="CP37" s="97"/>
      <c r="CQ37" s="97"/>
      <c r="CR37" s="97"/>
      <c r="CS37" s="97"/>
      <c r="CT37" s="97"/>
      <c r="CU37" s="97"/>
      <c r="CV37" s="97"/>
      <c r="CW37" s="97"/>
      <c r="CX37" s="97"/>
      <c r="CY37" s="97"/>
      <c r="CZ37" s="97"/>
      <c r="DA37" s="97"/>
      <c r="DB37" s="97"/>
      <c r="DC37" s="97"/>
      <c r="DD37" s="97"/>
      <c r="DE37" s="97"/>
      <c r="DF37" s="97"/>
      <c r="DG37" s="97"/>
      <c r="DH37" s="97"/>
      <c r="DI37" s="97"/>
      <c r="DJ37" s="97"/>
      <c r="DK37" s="97"/>
      <c r="DL37" s="97"/>
      <c r="DM37" s="97"/>
      <c r="DN37" s="97"/>
      <c r="DO37" s="97"/>
      <c r="DP37" s="97"/>
      <c r="DQ37" s="97"/>
      <c r="DR37" s="97"/>
      <c r="DS37" s="97"/>
      <c r="DT37" s="97"/>
      <c r="DU37" s="97"/>
      <c r="DV37" s="97"/>
      <c r="DW37" s="97"/>
      <c r="DX37" s="97"/>
      <c r="DY37" s="97"/>
      <c r="DZ37" s="97"/>
      <c r="EA37" s="97"/>
      <c r="EB37" s="97"/>
      <c r="EC37" s="97"/>
      <c r="ED37" s="97"/>
      <c r="EE37" s="97"/>
      <c r="EF37" s="97"/>
      <c r="EG37" s="97"/>
      <c r="EH37" s="97"/>
      <c r="EI37" s="97"/>
      <c r="EJ37" s="97"/>
      <c r="EK37" s="97"/>
      <c r="EL37" s="97"/>
      <c r="EM37" s="97"/>
      <c r="EN37" s="97"/>
      <c r="EO37" s="97"/>
      <c r="EP37" s="97"/>
      <c r="EQ37" s="97"/>
      <c r="ER37" s="97"/>
      <c r="ES37" s="97"/>
      <c r="ET37" s="97"/>
      <c r="EU37" s="97"/>
      <c r="EV37" s="97"/>
      <c r="EW37" s="97"/>
      <c r="EX37" s="97"/>
      <c r="EY37" s="97"/>
      <c r="EZ37" s="97"/>
      <c r="FA37" s="97"/>
      <c r="FB37" s="97"/>
      <c r="FC37" s="97"/>
      <c r="FD37" s="97"/>
      <c r="FE37" s="97"/>
      <c r="FF37" s="97"/>
      <c r="FG37" s="97"/>
      <c r="FH37" s="97"/>
      <c r="FI37" s="97"/>
      <c r="FJ37" s="97"/>
      <c r="FK37" s="97"/>
      <c r="FL37" s="97"/>
      <c r="FM37" s="97"/>
      <c r="FN37" s="97"/>
      <c r="FO37" s="97"/>
      <c r="FP37" s="97"/>
      <c r="FQ37" s="97"/>
      <c r="FR37" s="97"/>
      <c r="FS37" s="97"/>
      <c r="FT37" s="97"/>
      <c r="FU37" s="97"/>
      <c r="FV37" s="97"/>
      <c r="FW37" s="97"/>
      <c r="FX37" s="97"/>
      <c r="FY37" s="97"/>
      <c r="FZ37" s="97"/>
      <c r="GA37" s="97"/>
      <c r="GB37" s="97"/>
      <c r="GC37" s="97"/>
      <c r="GD37" s="97"/>
      <c r="GE37" s="97"/>
      <c r="GF37" s="97"/>
      <c r="GG37" s="97"/>
      <c r="GH37" s="97"/>
      <c r="GI37" s="97"/>
      <c r="GJ37" s="97"/>
      <c r="GK37" s="97"/>
      <c r="GL37" s="97"/>
      <c r="GM37" s="97"/>
      <c r="GN37" s="97"/>
      <c r="GO37" s="97"/>
      <c r="GP37" s="97"/>
      <c r="GQ37" s="97"/>
      <c r="GR37" s="97"/>
      <c r="GS37" s="97"/>
      <c r="GT37" s="97"/>
      <c r="GU37" s="97"/>
      <c r="GV37" s="97"/>
      <c r="GW37" s="97"/>
      <c r="GX37" s="97"/>
      <c r="GY37" s="97"/>
      <c r="GZ37" s="97"/>
      <c r="HA37" s="97"/>
      <c r="HB37" s="97"/>
      <c r="HC37" s="97"/>
      <c r="HD37" s="97"/>
      <c r="HE37" s="97"/>
      <c r="HF37" s="97"/>
      <c r="HG37" s="97"/>
      <c r="HH37" s="97"/>
      <c r="HI37" s="97"/>
      <c r="HJ37" s="97"/>
      <c r="HK37" s="97"/>
      <c r="HL37" s="97"/>
      <c r="HM37" s="97"/>
      <c r="HN37" s="97"/>
      <c r="HO37" s="97"/>
      <c r="HP37" s="97"/>
      <c r="HQ37" s="97"/>
      <c r="HR37" s="97"/>
      <c r="HS37" s="97"/>
      <c r="HT37" s="97"/>
      <c r="HU37" s="97"/>
      <c r="HV37" s="97"/>
      <c r="HW37" s="97"/>
      <c r="HX37" s="97"/>
      <c r="HY37" s="97"/>
      <c r="HZ37" s="97"/>
      <c r="IA37" s="97"/>
      <c r="IB37" s="97"/>
      <c r="IC37" s="97"/>
      <c r="ID37" s="97"/>
      <c r="IE37" s="97"/>
      <c r="IF37" s="97"/>
      <c r="IG37" s="97"/>
      <c r="IH37" s="97"/>
      <c r="II37" s="97"/>
      <c r="IJ37" s="97"/>
      <c r="IK37" s="97"/>
      <c r="IL37" s="97"/>
      <c r="IM37" s="97"/>
      <c r="IN37" s="97"/>
      <c r="IO37" s="97"/>
      <c r="IP37" s="97"/>
      <c r="IQ37" s="97"/>
      <c r="IR37" s="97"/>
      <c r="IS37" s="97"/>
      <c r="IT37" s="97"/>
      <c r="IU37" s="97"/>
      <c r="IV37" s="97"/>
      <c r="IW37" s="97"/>
      <c r="IX37" s="97"/>
      <c r="IY37" s="97"/>
      <c r="IZ37" s="97"/>
      <c r="JA37" s="97"/>
      <c r="JB37" s="97"/>
      <c r="JC37" s="97"/>
      <c r="JD37" s="97"/>
      <c r="JE37" s="97"/>
      <c r="JF37" s="97"/>
      <c r="JG37" s="97"/>
      <c r="JH37" s="97"/>
      <c r="JI37" s="97"/>
      <c r="JJ37" s="97"/>
      <c r="JK37" s="97"/>
      <c r="JL37" s="97"/>
      <c r="JM37" s="97"/>
      <c r="JN37" s="97"/>
      <c r="JO37" s="97"/>
      <c r="JP37" s="97"/>
      <c r="JQ37" s="97"/>
      <c r="JR37" s="97"/>
      <c r="JS37" s="97"/>
      <c r="JT37" s="97"/>
      <c r="JU37" s="97"/>
      <c r="JV37" s="97"/>
      <c r="JW37" s="97"/>
      <c r="JX37" s="97"/>
      <c r="JY37" s="97"/>
      <c r="JZ37" s="97"/>
      <c r="KA37" s="97"/>
      <c r="KB37" s="97"/>
      <c r="KC37" s="97"/>
      <c r="KD37" s="97"/>
      <c r="KE37" s="97"/>
      <c r="KF37" s="97"/>
      <c r="KG37" s="97"/>
      <c r="KH37" s="97"/>
      <c r="KI37" s="97"/>
      <c r="KJ37" s="97"/>
      <c r="KK37" s="97"/>
      <c r="KL37" s="97"/>
      <c r="KM37" s="97"/>
      <c r="KN37" s="97"/>
      <c r="KO37" s="97"/>
      <c r="KP37" s="97"/>
      <c r="KQ37" s="97"/>
      <c r="KR37" s="97"/>
      <c r="KS37" s="97"/>
      <c r="KT37" s="97"/>
      <c r="KU37" s="97"/>
      <c r="KV37" s="97"/>
      <c r="KW37" s="97"/>
      <c r="KX37" s="97"/>
      <c r="KY37" s="97"/>
      <c r="KZ37" s="97"/>
      <c r="LA37" s="97"/>
      <c r="LB37" s="97"/>
      <c r="LC37" s="97"/>
      <c r="LD37" s="97"/>
      <c r="LE37" s="97"/>
      <c r="LF37" s="97"/>
      <c r="LG37" s="97"/>
      <c r="LH37" s="97"/>
      <c r="LI37" s="97"/>
      <c r="LJ37" s="97"/>
      <c r="LK37" s="97"/>
      <c r="LL37" s="97"/>
      <c r="LM37" s="97"/>
      <c r="LN37" s="97"/>
      <c r="LO37" s="97"/>
      <c r="LP37" s="97"/>
      <c r="LQ37" s="97"/>
      <c r="LR37" s="97"/>
      <c r="LS37" s="97"/>
      <c r="LT37" s="97"/>
      <c r="LU37" s="97"/>
      <c r="LV37" s="97"/>
      <c r="LW37" s="97"/>
      <c r="LX37" s="97"/>
      <c r="LY37" s="97"/>
      <c r="LZ37" s="97"/>
      <c r="MA37" s="97"/>
      <c r="MB37" s="97"/>
      <c r="MC37" s="97"/>
      <c r="MD37" s="97"/>
      <c r="ME37" s="97"/>
      <c r="MF37" s="97"/>
      <c r="MG37" s="97"/>
      <c r="MH37" s="97"/>
      <c r="MI37" s="97"/>
      <c r="MJ37" s="97"/>
      <c r="MK37" s="97"/>
      <c r="ML37" s="97"/>
      <c r="MM37" s="97"/>
      <c r="MN37" s="97"/>
      <c r="MO37" s="97"/>
      <c r="MP37" s="97"/>
      <c r="MQ37" s="97"/>
      <c r="MR37" s="97"/>
      <c r="MS37" s="97"/>
      <c r="MT37" s="97"/>
      <c r="MU37" s="97"/>
      <c r="MV37" s="97"/>
      <c r="MW37" s="97"/>
      <c r="MX37" s="97"/>
      <c r="MY37" s="97"/>
      <c r="MZ37" s="97"/>
      <c r="NA37" s="97"/>
      <c r="NB37" s="97"/>
      <c r="NC37" s="97"/>
      <c r="ND37" s="97"/>
      <c r="NE37" s="97"/>
      <c r="NF37" s="97"/>
      <c r="NG37" s="97"/>
      <c r="NH37" s="97"/>
      <c r="NI37" s="97"/>
      <c r="NJ37" s="97"/>
      <c r="NK37" s="97"/>
      <c r="NL37" s="97"/>
      <c r="NM37" s="97"/>
      <c r="NN37" s="97"/>
      <c r="NO37" s="97"/>
      <c r="NP37" s="97"/>
      <c r="NQ37" s="97"/>
      <c r="NR37" s="97"/>
      <c r="NS37" s="97"/>
      <c r="NT37" s="97"/>
      <c r="NU37" s="97"/>
      <c r="NV37" s="97"/>
      <c r="NW37" s="97"/>
      <c r="NX37" s="97"/>
      <c r="NY37" s="97"/>
      <c r="NZ37" s="97"/>
      <c r="OA37" s="97"/>
      <c r="OB37" s="97"/>
      <c r="OC37" s="97"/>
      <c r="OD37" s="97"/>
      <c r="OE37" s="97"/>
      <c r="OF37" s="97"/>
      <c r="OG37" s="97"/>
      <c r="OH37" s="97"/>
      <c r="OI37" s="97"/>
      <c r="OJ37" s="97"/>
      <c r="OK37" s="97"/>
      <c r="OL37" s="97"/>
      <c r="OM37" s="97"/>
      <c r="ON37" s="97"/>
      <c r="OO37" s="97"/>
      <c r="OP37" s="97"/>
      <c r="OQ37" s="97"/>
      <c r="OR37" s="98"/>
      <c r="OS37" s="99"/>
      <c r="OT37" s="96"/>
      <c r="OU37" s="97"/>
      <c r="OV37" s="97"/>
      <c r="OW37" s="97">
        <v>22510</v>
      </c>
      <c r="OX37" s="97"/>
      <c r="OY37" s="97"/>
      <c r="OZ37" s="97"/>
      <c r="PA37" s="97"/>
      <c r="PB37" s="97"/>
      <c r="PC37" s="97"/>
      <c r="PD37" s="97">
        <v>1148</v>
      </c>
      <c r="PE37" s="97"/>
      <c r="PF37" s="97"/>
      <c r="PG37" s="97"/>
      <c r="PH37" s="97"/>
      <c r="PI37" s="97"/>
      <c r="PJ37" s="97"/>
      <c r="PK37" s="97"/>
      <c r="PL37" s="98">
        <v>4082</v>
      </c>
      <c r="PM37" s="99">
        <v>27741</v>
      </c>
    </row>
    <row r="38" spans="1:429" ht="12.75" customHeight="1" x14ac:dyDescent="0.2">
      <c r="A38" s="93" t="s">
        <v>1603</v>
      </c>
      <c r="B38" s="94" t="s">
        <v>1721</v>
      </c>
      <c r="C38" s="95" t="s">
        <v>1196</v>
      </c>
      <c r="D38" s="96"/>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c r="BU38" s="97"/>
      <c r="BV38" s="97"/>
      <c r="BW38" s="97"/>
      <c r="BX38" s="97"/>
      <c r="BY38" s="97"/>
      <c r="BZ38" s="97"/>
      <c r="CA38" s="97"/>
      <c r="CB38" s="97"/>
      <c r="CC38" s="97"/>
      <c r="CD38" s="97"/>
      <c r="CE38" s="97"/>
      <c r="CF38" s="97"/>
      <c r="CG38" s="97"/>
      <c r="CH38" s="97"/>
      <c r="CI38" s="97"/>
      <c r="CJ38" s="97"/>
      <c r="CK38" s="97"/>
      <c r="CL38" s="97"/>
      <c r="CM38" s="97"/>
      <c r="CN38" s="97"/>
      <c r="CO38" s="97"/>
      <c r="CP38" s="97"/>
      <c r="CQ38" s="97"/>
      <c r="CR38" s="97"/>
      <c r="CS38" s="97"/>
      <c r="CT38" s="97"/>
      <c r="CU38" s="97"/>
      <c r="CV38" s="97"/>
      <c r="CW38" s="97"/>
      <c r="CX38" s="97"/>
      <c r="CY38" s="97"/>
      <c r="CZ38" s="97"/>
      <c r="DA38" s="97"/>
      <c r="DB38" s="97"/>
      <c r="DC38" s="97"/>
      <c r="DD38" s="97"/>
      <c r="DE38" s="97"/>
      <c r="DF38" s="97"/>
      <c r="DG38" s="97"/>
      <c r="DH38" s="97"/>
      <c r="DI38" s="97"/>
      <c r="DJ38" s="97"/>
      <c r="DK38" s="97"/>
      <c r="DL38" s="97"/>
      <c r="DM38" s="97"/>
      <c r="DN38" s="97"/>
      <c r="DO38" s="97"/>
      <c r="DP38" s="97"/>
      <c r="DQ38" s="97"/>
      <c r="DR38" s="97"/>
      <c r="DS38" s="97"/>
      <c r="DT38" s="97"/>
      <c r="DU38" s="97"/>
      <c r="DV38" s="97"/>
      <c r="DW38" s="97"/>
      <c r="DX38" s="97"/>
      <c r="DY38" s="97"/>
      <c r="DZ38" s="97"/>
      <c r="EA38" s="97"/>
      <c r="EB38" s="97"/>
      <c r="EC38" s="97"/>
      <c r="ED38" s="97"/>
      <c r="EE38" s="97"/>
      <c r="EF38" s="97"/>
      <c r="EG38" s="97"/>
      <c r="EH38" s="97"/>
      <c r="EI38" s="97"/>
      <c r="EJ38" s="97"/>
      <c r="EK38" s="97"/>
      <c r="EL38" s="97"/>
      <c r="EM38" s="97"/>
      <c r="EN38" s="97"/>
      <c r="EO38" s="97"/>
      <c r="EP38" s="97"/>
      <c r="EQ38" s="97"/>
      <c r="ER38" s="97"/>
      <c r="ES38" s="97"/>
      <c r="ET38" s="97"/>
      <c r="EU38" s="97"/>
      <c r="EV38" s="97"/>
      <c r="EW38" s="97"/>
      <c r="EX38" s="97"/>
      <c r="EY38" s="97"/>
      <c r="EZ38" s="97"/>
      <c r="FA38" s="97"/>
      <c r="FB38" s="97"/>
      <c r="FC38" s="97"/>
      <c r="FD38" s="97"/>
      <c r="FE38" s="97"/>
      <c r="FF38" s="97"/>
      <c r="FG38" s="97"/>
      <c r="FH38" s="97"/>
      <c r="FI38" s="97"/>
      <c r="FJ38" s="97"/>
      <c r="FK38" s="97"/>
      <c r="FL38" s="97"/>
      <c r="FM38" s="97"/>
      <c r="FN38" s="97"/>
      <c r="FO38" s="97"/>
      <c r="FP38" s="97"/>
      <c r="FQ38" s="97"/>
      <c r="FR38" s="97"/>
      <c r="FS38" s="97"/>
      <c r="FT38" s="97"/>
      <c r="FU38" s="97"/>
      <c r="FV38" s="97"/>
      <c r="FW38" s="97"/>
      <c r="FX38" s="97"/>
      <c r="FY38" s="97"/>
      <c r="FZ38" s="97"/>
      <c r="GA38" s="97"/>
      <c r="GB38" s="97"/>
      <c r="GC38" s="97"/>
      <c r="GD38" s="97"/>
      <c r="GE38" s="97"/>
      <c r="GF38" s="97"/>
      <c r="GG38" s="97"/>
      <c r="GH38" s="97"/>
      <c r="GI38" s="97"/>
      <c r="GJ38" s="97"/>
      <c r="GK38" s="97"/>
      <c r="GL38" s="97"/>
      <c r="GM38" s="97"/>
      <c r="GN38" s="97"/>
      <c r="GO38" s="97"/>
      <c r="GP38" s="97"/>
      <c r="GQ38" s="97"/>
      <c r="GR38" s="97"/>
      <c r="GS38" s="97"/>
      <c r="GT38" s="97"/>
      <c r="GU38" s="97"/>
      <c r="GV38" s="97"/>
      <c r="GW38" s="97"/>
      <c r="GX38" s="97"/>
      <c r="GY38" s="97"/>
      <c r="GZ38" s="97"/>
      <c r="HA38" s="97"/>
      <c r="HB38" s="97"/>
      <c r="HC38" s="97"/>
      <c r="HD38" s="97"/>
      <c r="HE38" s="97"/>
      <c r="HF38" s="97"/>
      <c r="HG38" s="97"/>
      <c r="HH38" s="97"/>
      <c r="HI38" s="97"/>
      <c r="HJ38" s="97"/>
      <c r="HK38" s="97"/>
      <c r="HL38" s="97"/>
      <c r="HM38" s="97"/>
      <c r="HN38" s="97"/>
      <c r="HO38" s="97"/>
      <c r="HP38" s="97"/>
      <c r="HQ38" s="97"/>
      <c r="HR38" s="97"/>
      <c r="HS38" s="97"/>
      <c r="HT38" s="97"/>
      <c r="HU38" s="97"/>
      <c r="HV38" s="97"/>
      <c r="HW38" s="97"/>
      <c r="HX38" s="97"/>
      <c r="HY38" s="97"/>
      <c r="HZ38" s="97"/>
      <c r="IA38" s="97"/>
      <c r="IB38" s="97"/>
      <c r="IC38" s="97"/>
      <c r="ID38" s="97"/>
      <c r="IE38" s="97"/>
      <c r="IF38" s="97"/>
      <c r="IG38" s="97"/>
      <c r="IH38" s="97"/>
      <c r="II38" s="97"/>
      <c r="IJ38" s="97"/>
      <c r="IK38" s="97"/>
      <c r="IL38" s="97"/>
      <c r="IM38" s="97"/>
      <c r="IN38" s="97"/>
      <c r="IO38" s="97"/>
      <c r="IP38" s="97"/>
      <c r="IQ38" s="97"/>
      <c r="IR38" s="97"/>
      <c r="IS38" s="97"/>
      <c r="IT38" s="97"/>
      <c r="IU38" s="97"/>
      <c r="IV38" s="97"/>
      <c r="IW38" s="97"/>
      <c r="IX38" s="97"/>
      <c r="IY38" s="97"/>
      <c r="IZ38" s="97"/>
      <c r="JA38" s="97"/>
      <c r="JB38" s="97"/>
      <c r="JC38" s="97"/>
      <c r="JD38" s="97"/>
      <c r="JE38" s="97"/>
      <c r="JF38" s="97"/>
      <c r="JG38" s="97"/>
      <c r="JH38" s="97"/>
      <c r="JI38" s="97"/>
      <c r="JJ38" s="97"/>
      <c r="JK38" s="97"/>
      <c r="JL38" s="97"/>
      <c r="JM38" s="97"/>
      <c r="JN38" s="97"/>
      <c r="JO38" s="97"/>
      <c r="JP38" s="97"/>
      <c r="JQ38" s="97"/>
      <c r="JR38" s="97"/>
      <c r="JS38" s="97"/>
      <c r="JT38" s="97"/>
      <c r="JU38" s="97"/>
      <c r="JV38" s="97"/>
      <c r="JW38" s="97"/>
      <c r="JX38" s="97"/>
      <c r="JY38" s="97"/>
      <c r="JZ38" s="97"/>
      <c r="KA38" s="97"/>
      <c r="KB38" s="97"/>
      <c r="KC38" s="97"/>
      <c r="KD38" s="97"/>
      <c r="KE38" s="97"/>
      <c r="KF38" s="97"/>
      <c r="KG38" s="97"/>
      <c r="KH38" s="97"/>
      <c r="KI38" s="97"/>
      <c r="KJ38" s="97"/>
      <c r="KK38" s="97"/>
      <c r="KL38" s="97"/>
      <c r="KM38" s="97"/>
      <c r="KN38" s="97"/>
      <c r="KO38" s="97"/>
      <c r="KP38" s="97"/>
      <c r="KQ38" s="97"/>
      <c r="KR38" s="97"/>
      <c r="KS38" s="97"/>
      <c r="KT38" s="97"/>
      <c r="KU38" s="97"/>
      <c r="KV38" s="97"/>
      <c r="KW38" s="97"/>
      <c r="KX38" s="97"/>
      <c r="KY38" s="97"/>
      <c r="KZ38" s="97"/>
      <c r="LA38" s="97"/>
      <c r="LB38" s="97"/>
      <c r="LC38" s="97"/>
      <c r="LD38" s="97"/>
      <c r="LE38" s="97"/>
      <c r="LF38" s="97"/>
      <c r="LG38" s="97"/>
      <c r="LH38" s="97"/>
      <c r="LI38" s="97"/>
      <c r="LJ38" s="97"/>
      <c r="LK38" s="97"/>
      <c r="LL38" s="97"/>
      <c r="LM38" s="97"/>
      <c r="LN38" s="97"/>
      <c r="LO38" s="97"/>
      <c r="LP38" s="97"/>
      <c r="LQ38" s="97"/>
      <c r="LR38" s="97"/>
      <c r="LS38" s="97"/>
      <c r="LT38" s="97"/>
      <c r="LU38" s="97"/>
      <c r="LV38" s="97"/>
      <c r="LW38" s="97"/>
      <c r="LX38" s="97"/>
      <c r="LY38" s="97"/>
      <c r="LZ38" s="97"/>
      <c r="MA38" s="97"/>
      <c r="MB38" s="97"/>
      <c r="MC38" s="97"/>
      <c r="MD38" s="97"/>
      <c r="ME38" s="97"/>
      <c r="MF38" s="97"/>
      <c r="MG38" s="97"/>
      <c r="MH38" s="97"/>
      <c r="MI38" s="97"/>
      <c r="MJ38" s="97"/>
      <c r="MK38" s="97"/>
      <c r="ML38" s="97"/>
      <c r="MM38" s="97"/>
      <c r="MN38" s="97"/>
      <c r="MO38" s="97"/>
      <c r="MP38" s="97"/>
      <c r="MQ38" s="97"/>
      <c r="MR38" s="97"/>
      <c r="MS38" s="97"/>
      <c r="MT38" s="97"/>
      <c r="MU38" s="97"/>
      <c r="MV38" s="97"/>
      <c r="MW38" s="97"/>
      <c r="MX38" s="97"/>
      <c r="MY38" s="97"/>
      <c r="MZ38" s="97"/>
      <c r="NA38" s="97"/>
      <c r="NB38" s="97"/>
      <c r="NC38" s="97"/>
      <c r="ND38" s="97"/>
      <c r="NE38" s="97"/>
      <c r="NF38" s="97"/>
      <c r="NG38" s="97"/>
      <c r="NH38" s="97"/>
      <c r="NI38" s="97"/>
      <c r="NJ38" s="97"/>
      <c r="NK38" s="97"/>
      <c r="NL38" s="97"/>
      <c r="NM38" s="97"/>
      <c r="NN38" s="97"/>
      <c r="NO38" s="97"/>
      <c r="NP38" s="97"/>
      <c r="NQ38" s="97"/>
      <c r="NR38" s="97"/>
      <c r="NS38" s="97"/>
      <c r="NT38" s="97"/>
      <c r="NU38" s="97"/>
      <c r="NV38" s="97"/>
      <c r="NW38" s="97"/>
      <c r="NX38" s="97"/>
      <c r="NY38" s="97"/>
      <c r="NZ38" s="97"/>
      <c r="OA38" s="97"/>
      <c r="OB38" s="97"/>
      <c r="OC38" s="97"/>
      <c r="OD38" s="97"/>
      <c r="OE38" s="97"/>
      <c r="OF38" s="97"/>
      <c r="OG38" s="97"/>
      <c r="OH38" s="97">
        <v>651</v>
      </c>
      <c r="OI38" s="97">
        <v>166</v>
      </c>
      <c r="OJ38" s="97"/>
      <c r="OK38" s="97"/>
      <c r="OL38" s="97"/>
      <c r="OM38" s="97"/>
      <c r="ON38" s="97"/>
      <c r="OO38" s="97"/>
      <c r="OP38" s="97"/>
      <c r="OQ38" s="97"/>
      <c r="OR38" s="98">
        <v>4196</v>
      </c>
      <c r="OS38" s="99">
        <v>5014</v>
      </c>
      <c r="OT38" s="96"/>
      <c r="OU38" s="97"/>
      <c r="OV38" s="97"/>
      <c r="OW38" s="97">
        <v>159222</v>
      </c>
      <c r="OX38" s="97"/>
      <c r="OY38" s="97"/>
      <c r="OZ38" s="97"/>
      <c r="PA38" s="97"/>
      <c r="PB38" s="97"/>
      <c r="PC38" s="97"/>
      <c r="PD38" s="97">
        <v>140</v>
      </c>
      <c r="PE38" s="97"/>
      <c r="PF38" s="97"/>
      <c r="PG38" s="97"/>
      <c r="PH38" s="97"/>
      <c r="PI38" s="97"/>
      <c r="PJ38" s="97"/>
      <c r="PK38" s="97"/>
      <c r="PL38" s="98">
        <v>4601</v>
      </c>
      <c r="PM38" s="99">
        <v>168976</v>
      </c>
    </row>
    <row r="39" spans="1:429" ht="12.75" customHeight="1" x14ac:dyDescent="0.2">
      <c r="A39" s="93">
        <v>233230</v>
      </c>
      <c r="B39" s="94" t="s">
        <v>1721</v>
      </c>
      <c r="C39" s="95" t="s">
        <v>1197</v>
      </c>
      <c r="D39" s="96"/>
      <c r="E39" s="97"/>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c r="BM39" s="97"/>
      <c r="BN39" s="97"/>
      <c r="BO39" s="97"/>
      <c r="BP39" s="97"/>
      <c r="BQ39" s="97"/>
      <c r="BR39" s="97"/>
      <c r="BS39" s="97"/>
      <c r="BT39" s="97"/>
      <c r="BU39" s="97"/>
      <c r="BV39" s="97"/>
      <c r="BW39" s="97"/>
      <c r="BX39" s="97"/>
      <c r="BY39" s="97"/>
      <c r="BZ39" s="97"/>
      <c r="CA39" s="97"/>
      <c r="CB39" s="97"/>
      <c r="CC39" s="97"/>
      <c r="CD39" s="97"/>
      <c r="CE39" s="97"/>
      <c r="CF39" s="97"/>
      <c r="CG39" s="97"/>
      <c r="CH39" s="97"/>
      <c r="CI39" s="97"/>
      <c r="CJ39" s="97"/>
      <c r="CK39" s="97"/>
      <c r="CL39" s="97"/>
      <c r="CM39" s="97"/>
      <c r="CN39" s="97"/>
      <c r="CO39" s="97"/>
      <c r="CP39" s="97"/>
      <c r="CQ39" s="97"/>
      <c r="CR39" s="97"/>
      <c r="CS39" s="97"/>
      <c r="CT39" s="97"/>
      <c r="CU39" s="97"/>
      <c r="CV39" s="97"/>
      <c r="CW39" s="97"/>
      <c r="CX39" s="97"/>
      <c r="CY39" s="97"/>
      <c r="CZ39" s="97"/>
      <c r="DA39" s="97"/>
      <c r="DB39" s="97"/>
      <c r="DC39" s="97"/>
      <c r="DD39" s="97"/>
      <c r="DE39" s="97"/>
      <c r="DF39" s="97"/>
      <c r="DG39" s="97"/>
      <c r="DH39" s="97"/>
      <c r="DI39" s="97"/>
      <c r="DJ39" s="97"/>
      <c r="DK39" s="97"/>
      <c r="DL39" s="97"/>
      <c r="DM39" s="97"/>
      <c r="DN39" s="97"/>
      <c r="DO39" s="97"/>
      <c r="DP39" s="97"/>
      <c r="DQ39" s="97"/>
      <c r="DR39" s="97"/>
      <c r="DS39" s="97"/>
      <c r="DT39" s="97"/>
      <c r="DU39" s="97"/>
      <c r="DV39" s="97"/>
      <c r="DW39" s="97"/>
      <c r="DX39" s="97"/>
      <c r="DY39" s="97"/>
      <c r="DZ39" s="97"/>
      <c r="EA39" s="97"/>
      <c r="EB39" s="97"/>
      <c r="EC39" s="97"/>
      <c r="ED39" s="97"/>
      <c r="EE39" s="97"/>
      <c r="EF39" s="97"/>
      <c r="EG39" s="97"/>
      <c r="EH39" s="97"/>
      <c r="EI39" s="97"/>
      <c r="EJ39" s="97"/>
      <c r="EK39" s="97"/>
      <c r="EL39" s="97"/>
      <c r="EM39" s="97"/>
      <c r="EN39" s="97"/>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7"/>
      <c r="FN39" s="97"/>
      <c r="FO39" s="97"/>
      <c r="FP39" s="97"/>
      <c r="FQ39" s="97"/>
      <c r="FR39" s="97"/>
      <c r="FS39" s="97"/>
      <c r="FT39" s="97"/>
      <c r="FU39" s="97"/>
      <c r="FV39" s="97"/>
      <c r="FW39" s="97"/>
      <c r="FX39" s="97"/>
      <c r="FY39" s="97"/>
      <c r="FZ39" s="97"/>
      <c r="GA39" s="97"/>
      <c r="GB39" s="97"/>
      <c r="GC39" s="97"/>
      <c r="GD39" s="97"/>
      <c r="GE39" s="97"/>
      <c r="GF39" s="97"/>
      <c r="GG39" s="97"/>
      <c r="GH39" s="97"/>
      <c r="GI39" s="97"/>
      <c r="GJ39" s="97"/>
      <c r="GK39" s="97"/>
      <c r="GL39" s="97"/>
      <c r="GM39" s="97"/>
      <c r="GN39" s="97"/>
      <c r="GO39" s="97"/>
      <c r="GP39" s="97"/>
      <c r="GQ39" s="97"/>
      <c r="GR39" s="97"/>
      <c r="GS39" s="97"/>
      <c r="GT39" s="97"/>
      <c r="GU39" s="97"/>
      <c r="GV39" s="97"/>
      <c r="GW39" s="97"/>
      <c r="GX39" s="97"/>
      <c r="GY39" s="97"/>
      <c r="GZ39" s="97"/>
      <c r="HA39" s="97"/>
      <c r="HB39" s="97"/>
      <c r="HC39" s="97"/>
      <c r="HD39" s="97"/>
      <c r="HE39" s="97"/>
      <c r="HF39" s="97"/>
      <c r="HG39" s="97"/>
      <c r="HH39" s="97"/>
      <c r="HI39" s="97"/>
      <c r="HJ39" s="97"/>
      <c r="HK39" s="97"/>
      <c r="HL39" s="97"/>
      <c r="HM39" s="97"/>
      <c r="HN39" s="97"/>
      <c r="HO39" s="97"/>
      <c r="HP39" s="97"/>
      <c r="HQ39" s="97"/>
      <c r="HR39" s="97"/>
      <c r="HS39" s="97"/>
      <c r="HT39" s="97"/>
      <c r="HU39" s="97"/>
      <c r="HV39" s="97"/>
      <c r="HW39" s="97"/>
      <c r="HX39" s="97"/>
      <c r="HY39" s="97"/>
      <c r="HZ39" s="97"/>
      <c r="IA39" s="97"/>
      <c r="IB39" s="97"/>
      <c r="IC39" s="97"/>
      <c r="ID39" s="97"/>
      <c r="IE39" s="97"/>
      <c r="IF39" s="97"/>
      <c r="IG39" s="97"/>
      <c r="IH39" s="97"/>
      <c r="II39" s="97"/>
      <c r="IJ39" s="97"/>
      <c r="IK39" s="97"/>
      <c r="IL39" s="97"/>
      <c r="IM39" s="97"/>
      <c r="IN39" s="97"/>
      <c r="IO39" s="97"/>
      <c r="IP39" s="97"/>
      <c r="IQ39" s="97"/>
      <c r="IR39" s="97"/>
      <c r="IS39" s="97"/>
      <c r="IT39" s="97"/>
      <c r="IU39" s="97"/>
      <c r="IV39" s="97"/>
      <c r="IW39" s="97"/>
      <c r="IX39" s="97"/>
      <c r="IY39" s="97"/>
      <c r="IZ39" s="97"/>
      <c r="JA39" s="97"/>
      <c r="JB39" s="97"/>
      <c r="JC39" s="97"/>
      <c r="JD39" s="97"/>
      <c r="JE39" s="97"/>
      <c r="JF39" s="97"/>
      <c r="JG39" s="97"/>
      <c r="JH39" s="97"/>
      <c r="JI39" s="97"/>
      <c r="JJ39" s="97"/>
      <c r="JK39" s="97"/>
      <c r="JL39" s="97"/>
      <c r="JM39" s="97"/>
      <c r="JN39" s="97"/>
      <c r="JO39" s="97"/>
      <c r="JP39" s="97"/>
      <c r="JQ39" s="97"/>
      <c r="JR39" s="97"/>
      <c r="JS39" s="97"/>
      <c r="JT39" s="97"/>
      <c r="JU39" s="97"/>
      <c r="JV39" s="97"/>
      <c r="JW39" s="97"/>
      <c r="JX39" s="97"/>
      <c r="JY39" s="97"/>
      <c r="JZ39" s="97"/>
      <c r="KA39" s="97"/>
      <c r="KB39" s="97"/>
      <c r="KC39" s="97"/>
      <c r="KD39" s="97"/>
      <c r="KE39" s="97"/>
      <c r="KF39" s="97"/>
      <c r="KG39" s="97"/>
      <c r="KH39" s="97"/>
      <c r="KI39" s="97"/>
      <c r="KJ39" s="97"/>
      <c r="KK39" s="97"/>
      <c r="KL39" s="97"/>
      <c r="KM39" s="97"/>
      <c r="KN39" s="97"/>
      <c r="KO39" s="97"/>
      <c r="KP39" s="97"/>
      <c r="KQ39" s="97"/>
      <c r="KR39" s="97"/>
      <c r="KS39" s="97"/>
      <c r="KT39" s="97"/>
      <c r="KU39" s="97"/>
      <c r="KV39" s="97"/>
      <c r="KW39" s="97"/>
      <c r="KX39" s="97"/>
      <c r="KY39" s="97"/>
      <c r="KZ39" s="97"/>
      <c r="LA39" s="97"/>
      <c r="LB39" s="97"/>
      <c r="LC39" s="97"/>
      <c r="LD39" s="97"/>
      <c r="LE39" s="97"/>
      <c r="LF39" s="97"/>
      <c r="LG39" s="97"/>
      <c r="LH39" s="97"/>
      <c r="LI39" s="97"/>
      <c r="LJ39" s="97"/>
      <c r="LK39" s="97"/>
      <c r="LL39" s="97"/>
      <c r="LM39" s="97"/>
      <c r="LN39" s="97"/>
      <c r="LO39" s="97"/>
      <c r="LP39" s="97"/>
      <c r="LQ39" s="97"/>
      <c r="LR39" s="97"/>
      <c r="LS39" s="97"/>
      <c r="LT39" s="97"/>
      <c r="LU39" s="97"/>
      <c r="LV39" s="97"/>
      <c r="LW39" s="97"/>
      <c r="LX39" s="97"/>
      <c r="LY39" s="97"/>
      <c r="LZ39" s="97"/>
      <c r="MA39" s="97"/>
      <c r="MB39" s="97"/>
      <c r="MC39" s="97"/>
      <c r="MD39" s="97"/>
      <c r="ME39" s="97"/>
      <c r="MF39" s="97"/>
      <c r="MG39" s="97"/>
      <c r="MH39" s="97"/>
      <c r="MI39" s="97"/>
      <c r="MJ39" s="97"/>
      <c r="MK39" s="97"/>
      <c r="ML39" s="97"/>
      <c r="MM39" s="97"/>
      <c r="MN39" s="97"/>
      <c r="MO39" s="97"/>
      <c r="MP39" s="97"/>
      <c r="MQ39" s="97"/>
      <c r="MR39" s="97"/>
      <c r="MS39" s="97"/>
      <c r="MT39" s="97"/>
      <c r="MU39" s="97"/>
      <c r="MV39" s="97"/>
      <c r="MW39" s="97"/>
      <c r="MX39" s="97"/>
      <c r="MY39" s="97"/>
      <c r="MZ39" s="97"/>
      <c r="NA39" s="97"/>
      <c r="NB39" s="97"/>
      <c r="NC39" s="97"/>
      <c r="ND39" s="97"/>
      <c r="NE39" s="97"/>
      <c r="NF39" s="97"/>
      <c r="NG39" s="97"/>
      <c r="NH39" s="97"/>
      <c r="NI39" s="97"/>
      <c r="NJ39" s="97"/>
      <c r="NK39" s="97"/>
      <c r="NL39" s="97"/>
      <c r="NM39" s="97"/>
      <c r="NN39" s="97"/>
      <c r="NO39" s="97"/>
      <c r="NP39" s="97"/>
      <c r="NQ39" s="97"/>
      <c r="NR39" s="97"/>
      <c r="NS39" s="97"/>
      <c r="NT39" s="97"/>
      <c r="NU39" s="97"/>
      <c r="NV39" s="97"/>
      <c r="NW39" s="97"/>
      <c r="NX39" s="97"/>
      <c r="NY39" s="97"/>
      <c r="NZ39" s="97"/>
      <c r="OA39" s="97"/>
      <c r="OB39" s="97"/>
      <c r="OC39" s="97"/>
      <c r="OD39" s="97"/>
      <c r="OE39" s="97"/>
      <c r="OF39" s="97"/>
      <c r="OG39" s="97"/>
      <c r="OH39" s="97"/>
      <c r="OI39" s="97"/>
      <c r="OJ39" s="97"/>
      <c r="OK39" s="97"/>
      <c r="OL39" s="97"/>
      <c r="OM39" s="97"/>
      <c r="ON39" s="97"/>
      <c r="OO39" s="97"/>
      <c r="OP39" s="97"/>
      <c r="OQ39" s="97"/>
      <c r="OR39" s="98"/>
      <c r="OS39" s="99"/>
      <c r="OT39" s="96"/>
      <c r="OU39" s="97"/>
      <c r="OV39" s="97"/>
      <c r="OW39" s="97"/>
      <c r="OX39" s="97">
        <v>46774</v>
      </c>
      <c r="OY39" s="97"/>
      <c r="OZ39" s="97"/>
      <c r="PA39" s="97"/>
      <c r="PB39" s="97"/>
      <c r="PC39" s="97"/>
      <c r="PD39" s="97">
        <v>2</v>
      </c>
      <c r="PE39" s="97"/>
      <c r="PF39" s="97"/>
      <c r="PG39" s="97"/>
      <c r="PH39" s="97">
        <v>1181</v>
      </c>
      <c r="PI39" s="97"/>
      <c r="PJ39" s="97"/>
      <c r="PK39" s="97"/>
      <c r="PL39" s="98">
        <v>860</v>
      </c>
      <c r="PM39" s="99">
        <v>48817</v>
      </c>
    </row>
    <row r="40" spans="1:429" ht="12.75" customHeight="1" x14ac:dyDescent="0.2">
      <c r="A40" s="93" t="s">
        <v>1604</v>
      </c>
      <c r="B40" s="94" t="s">
        <v>1721</v>
      </c>
      <c r="C40" s="95" t="s">
        <v>1198</v>
      </c>
      <c r="D40" s="96"/>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c r="BC40" s="97"/>
      <c r="BD40" s="97"/>
      <c r="BE40" s="97"/>
      <c r="BF40" s="97"/>
      <c r="BG40" s="97"/>
      <c r="BH40" s="97"/>
      <c r="BI40" s="97"/>
      <c r="BJ40" s="97"/>
      <c r="BK40" s="97"/>
      <c r="BL40" s="97"/>
      <c r="BM40" s="97"/>
      <c r="BN40" s="97"/>
      <c r="BO40" s="97"/>
      <c r="BP40" s="97"/>
      <c r="BQ40" s="97"/>
      <c r="BR40" s="97"/>
      <c r="BS40" s="97"/>
      <c r="BT40" s="97"/>
      <c r="BU40" s="97"/>
      <c r="BV40" s="97"/>
      <c r="BW40" s="97"/>
      <c r="BX40" s="97"/>
      <c r="BY40" s="97"/>
      <c r="BZ40" s="97"/>
      <c r="CA40" s="97"/>
      <c r="CB40" s="97"/>
      <c r="CC40" s="97"/>
      <c r="CD40" s="97"/>
      <c r="CE40" s="97"/>
      <c r="CF40" s="97"/>
      <c r="CG40" s="97"/>
      <c r="CH40" s="97"/>
      <c r="CI40" s="97"/>
      <c r="CJ40" s="97"/>
      <c r="CK40" s="97"/>
      <c r="CL40" s="97"/>
      <c r="CM40" s="97"/>
      <c r="CN40" s="97"/>
      <c r="CO40" s="97"/>
      <c r="CP40" s="97"/>
      <c r="CQ40" s="97"/>
      <c r="CR40" s="97"/>
      <c r="CS40" s="97"/>
      <c r="CT40" s="97"/>
      <c r="CU40" s="97"/>
      <c r="CV40" s="97"/>
      <c r="CW40" s="97"/>
      <c r="CX40" s="97"/>
      <c r="CY40" s="97"/>
      <c r="CZ40" s="97"/>
      <c r="DA40" s="97"/>
      <c r="DB40" s="97"/>
      <c r="DC40" s="97"/>
      <c r="DD40" s="97"/>
      <c r="DE40" s="97"/>
      <c r="DF40" s="97"/>
      <c r="DG40" s="97"/>
      <c r="DH40" s="97"/>
      <c r="DI40" s="97"/>
      <c r="DJ40" s="97"/>
      <c r="DK40" s="97"/>
      <c r="DL40" s="97"/>
      <c r="DM40" s="97"/>
      <c r="DN40" s="97"/>
      <c r="DO40" s="97"/>
      <c r="DP40" s="97"/>
      <c r="DQ40" s="97"/>
      <c r="DR40" s="97"/>
      <c r="DS40" s="97"/>
      <c r="DT40" s="97"/>
      <c r="DU40" s="97"/>
      <c r="DV40" s="97"/>
      <c r="DW40" s="97"/>
      <c r="DX40" s="97"/>
      <c r="DY40" s="97"/>
      <c r="DZ40" s="97"/>
      <c r="EA40" s="97"/>
      <c r="EB40" s="97"/>
      <c r="EC40" s="97"/>
      <c r="ED40" s="97"/>
      <c r="EE40" s="97"/>
      <c r="EF40" s="97"/>
      <c r="EG40" s="97"/>
      <c r="EH40" s="97"/>
      <c r="EI40" s="97"/>
      <c r="EJ40" s="97"/>
      <c r="EK40" s="97"/>
      <c r="EL40" s="97"/>
      <c r="EM40" s="97"/>
      <c r="EN40" s="97"/>
      <c r="EO40" s="97"/>
      <c r="EP40" s="97"/>
      <c r="EQ40" s="97"/>
      <c r="ER40" s="97"/>
      <c r="ES40" s="97"/>
      <c r="ET40" s="97"/>
      <c r="EU40" s="97"/>
      <c r="EV40" s="97"/>
      <c r="EW40" s="97"/>
      <c r="EX40" s="97"/>
      <c r="EY40" s="97"/>
      <c r="EZ40" s="97"/>
      <c r="FA40" s="97"/>
      <c r="FB40" s="97"/>
      <c r="FC40" s="97"/>
      <c r="FD40" s="97"/>
      <c r="FE40" s="97"/>
      <c r="FF40" s="97"/>
      <c r="FG40" s="97"/>
      <c r="FH40" s="97"/>
      <c r="FI40" s="97"/>
      <c r="FJ40" s="97"/>
      <c r="FK40" s="97"/>
      <c r="FL40" s="97"/>
      <c r="FM40" s="97"/>
      <c r="FN40" s="97"/>
      <c r="FO40" s="97"/>
      <c r="FP40" s="97"/>
      <c r="FQ40" s="97"/>
      <c r="FR40" s="97"/>
      <c r="FS40" s="97"/>
      <c r="FT40" s="97"/>
      <c r="FU40" s="97"/>
      <c r="FV40" s="97"/>
      <c r="FW40" s="97"/>
      <c r="FX40" s="97"/>
      <c r="FY40" s="97"/>
      <c r="FZ40" s="97"/>
      <c r="GA40" s="97"/>
      <c r="GB40" s="97"/>
      <c r="GC40" s="97"/>
      <c r="GD40" s="97"/>
      <c r="GE40" s="97"/>
      <c r="GF40" s="97"/>
      <c r="GG40" s="97"/>
      <c r="GH40" s="97"/>
      <c r="GI40" s="97"/>
      <c r="GJ40" s="97"/>
      <c r="GK40" s="97"/>
      <c r="GL40" s="97"/>
      <c r="GM40" s="97"/>
      <c r="GN40" s="97"/>
      <c r="GO40" s="97"/>
      <c r="GP40" s="97"/>
      <c r="GQ40" s="97"/>
      <c r="GR40" s="97"/>
      <c r="GS40" s="97"/>
      <c r="GT40" s="97"/>
      <c r="GU40" s="97"/>
      <c r="GV40" s="97"/>
      <c r="GW40" s="97"/>
      <c r="GX40" s="97"/>
      <c r="GY40" s="97"/>
      <c r="GZ40" s="97"/>
      <c r="HA40" s="97"/>
      <c r="HB40" s="97"/>
      <c r="HC40" s="97"/>
      <c r="HD40" s="97"/>
      <c r="HE40" s="97"/>
      <c r="HF40" s="97"/>
      <c r="HG40" s="97"/>
      <c r="HH40" s="97"/>
      <c r="HI40" s="97"/>
      <c r="HJ40" s="97"/>
      <c r="HK40" s="97"/>
      <c r="HL40" s="97"/>
      <c r="HM40" s="97"/>
      <c r="HN40" s="97"/>
      <c r="HO40" s="97"/>
      <c r="HP40" s="97"/>
      <c r="HQ40" s="97"/>
      <c r="HR40" s="97"/>
      <c r="HS40" s="97"/>
      <c r="HT40" s="97"/>
      <c r="HU40" s="97"/>
      <c r="HV40" s="97"/>
      <c r="HW40" s="97"/>
      <c r="HX40" s="97"/>
      <c r="HY40" s="97"/>
      <c r="HZ40" s="97"/>
      <c r="IA40" s="97"/>
      <c r="IB40" s="97"/>
      <c r="IC40" s="97"/>
      <c r="ID40" s="97"/>
      <c r="IE40" s="97"/>
      <c r="IF40" s="97"/>
      <c r="IG40" s="97"/>
      <c r="IH40" s="97"/>
      <c r="II40" s="97"/>
      <c r="IJ40" s="97"/>
      <c r="IK40" s="97"/>
      <c r="IL40" s="97"/>
      <c r="IM40" s="97"/>
      <c r="IN40" s="97"/>
      <c r="IO40" s="97"/>
      <c r="IP40" s="97"/>
      <c r="IQ40" s="97"/>
      <c r="IR40" s="97"/>
      <c r="IS40" s="97"/>
      <c r="IT40" s="97"/>
      <c r="IU40" s="97"/>
      <c r="IV40" s="97"/>
      <c r="IW40" s="97"/>
      <c r="IX40" s="97"/>
      <c r="IY40" s="97"/>
      <c r="IZ40" s="97"/>
      <c r="JA40" s="97"/>
      <c r="JB40" s="97"/>
      <c r="JC40" s="97"/>
      <c r="JD40" s="97"/>
      <c r="JE40" s="97"/>
      <c r="JF40" s="97"/>
      <c r="JG40" s="97"/>
      <c r="JH40" s="97"/>
      <c r="JI40" s="97"/>
      <c r="JJ40" s="97"/>
      <c r="JK40" s="97"/>
      <c r="JL40" s="97"/>
      <c r="JM40" s="97"/>
      <c r="JN40" s="97"/>
      <c r="JO40" s="97"/>
      <c r="JP40" s="97"/>
      <c r="JQ40" s="97"/>
      <c r="JR40" s="97"/>
      <c r="JS40" s="97"/>
      <c r="JT40" s="97"/>
      <c r="JU40" s="97"/>
      <c r="JV40" s="97"/>
      <c r="JW40" s="97"/>
      <c r="JX40" s="97"/>
      <c r="JY40" s="97"/>
      <c r="JZ40" s="97"/>
      <c r="KA40" s="97"/>
      <c r="KB40" s="97"/>
      <c r="KC40" s="97"/>
      <c r="KD40" s="97"/>
      <c r="KE40" s="97"/>
      <c r="KF40" s="97"/>
      <c r="KG40" s="97"/>
      <c r="KH40" s="97"/>
      <c r="KI40" s="97"/>
      <c r="KJ40" s="97"/>
      <c r="KK40" s="97"/>
      <c r="KL40" s="97"/>
      <c r="KM40" s="97"/>
      <c r="KN40" s="97"/>
      <c r="KO40" s="97"/>
      <c r="KP40" s="97"/>
      <c r="KQ40" s="97"/>
      <c r="KR40" s="97"/>
      <c r="KS40" s="97"/>
      <c r="KT40" s="97"/>
      <c r="KU40" s="97"/>
      <c r="KV40" s="97"/>
      <c r="KW40" s="97"/>
      <c r="KX40" s="97"/>
      <c r="KY40" s="97"/>
      <c r="KZ40" s="97"/>
      <c r="LA40" s="97"/>
      <c r="LB40" s="97"/>
      <c r="LC40" s="97"/>
      <c r="LD40" s="97"/>
      <c r="LE40" s="97"/>
      <c r="LF40" s="97"/>
      <c r="LG40" s="97"/>
      <c r="LH40" s="97"/>
      <c r="LI40" s="97"/>
      <c r="LJ40" s="97"/>
      <c r="LK40" s="97"/>
      <c r="LL40" s="97"/>
      <c r="LM40" s="97"/>
      <c r="LN40" s="97"/>
      <c r="LO40" s="97"/>
      <c r="LP40" s="97"/>
      <c r="LQ40" s="97"/>
      <c r="LR40" s="97"/>
      <c r="LS40" s="97"/>
      <c r="LT40" s="97"/>
      <c r="LU40" s="97"/>
      <c r="LV40" s="97"/>
      <c r="LW40" s="97"/>
      <c r="LX40" s="97"/>
      <c r="LY40" s="97"/>
      <c r="LZ40" s="97"/>
      <c r="MA40" s="97"/>
      <c r="MB40" s="97"/>
      <c r="MC40" s="97"/>
      <c r="MD40" s="97"/>
      <c r="ME40" s="97"/>
      <c r="MF40" s="97"/>
      <c r="MG40" s="97"/>
      <c r="MH40" s="97"/>
      <c r="MI40" s="97"/>
      <c r="MJ40" s="97"/>
      <c r="MK40" s="97"/>
      <c r="ML40" s="97"/>
      <c r="MM40" s="97"/>
      <c r="MN40" s="97"/>
      <c r="MO40" s="97"/>
      <c r="MP40" s="97"/>
      <c r="MQ40" s="97"/>
      <c r="MR40" s="97"/>
      <c r="MS40" s="97"/>
      <c r="MT40" s="97"/>
      <c r="MU40" s="97"/>
      <c r="MV40" s="97"/>
      <c r="MW40" s="97"/>
      <c r="MX40" s="97"/>
      <c r="MY40" s="97"/>
      <c r="MZ40" s="97"/>
      <c r="NA40" s="97"/>
      <c r="NB40" s="97"/>
      <c r="NC40" s="97"/>
      <c r="ND40" s="97"/>
      <c r="NE40" s="97"/>
      <c r="NF40" s="97"/>
      <c r="NG40" s="97"/>
      <c r="NH40" s="97"/>
      <c r="NI40" s="97"/>
      <c r="NJ40" s="97"/>
      <c r="NK40" s="97"/>
      <c r="NL40" s="97"/>
      <c r="NM40" s="97"/>
      <c r="NN40" s="97"/>
      <c r="NO40" s="97"/>
      <c r="NP40" s="97"/>
      <c r="NQ40" s="97"/>
      <c r="NR40" s="97"/>
      <c r="NS40" s="97"/>
      <c r="NT40" s="97"/>
      <c r="NU40" s="97"/>
      <c r="NV40" s="97"/>
      <c r="NW40" s="97"/>
      <c r="NX40" s="97"/>
      <c r="NY40" s="97"/>
      <c r="NZ40" s="97"/>
      <c r="OA40" s="97"/>
      <c r="OB40" s="97"/>
      <c r="OC40" s="97"/>
      <c r="OD40" s="97"/>
      <c r="OE40" s="97"/>
      <c r="OF40" s="97"/>
      <c r="OG40" s="97"/>
      <c r="OH40" s="97"/>
      <c r="OI40" s="97"/>
      <c r="OJ40" s="97"/>
      <c r="OK40" s="97"/>
      <c r="OL40" s="97"/>
      <c r="OM40" s="97"/>
      <c r="ON40" s="97"/>
      <c r="OO40" s="97"/>
      <c r="OP40" s="97"/>
      <c r="OQ40" s="97"/>
      <c r="OR40" s="98"/>
      <c r="OS40" s="99"/>
      <c r="OT40" s="96"/>
      <c r="OU40" s="97"/>
      <c r="OV40" s="97"/>
      <c r="OW40" s="97"/>
      <c r="OX40" s="97">
        <v>32965</v>
      </c>
      <c r="OY40" s="97"/>
      <c r="OZ40" s="97"/>
      <c r="PA40" s="97"/>
      <c r="PB40" s="97"/>
      <c r="PC40" s="97"/>
      <c r="PD40" s="97">
        <v>2801</v>
      </c>
      <c r="PE40" s="97"/>
      <c r="PF40" s="97"/>
      <c r="PG40" s="97"/>
      <c r="PH40" s="97">
        <v>3543</v>
      </c>
      <c r="PI40" s="97"/>
      <c r="PJ40" s="97"/>
      <c r="PK40" s="97"/>
      <c r="PL40" s="98">
        <v>54398</v>
      </c>
      <c r="PM40" s="99">
        <v>93707</v>
      </c>
    </row>
    <row r="41" spans="1:429" ht="12.75" customHeight="1" x14ac:dyDescent="0.2">
      <c r="A41" s="93">
        <v>233240</v>
      </c>
      <c r="B41" s="94" t="s">
        <v>1721</v>
      </c>
      <c r="C41" s="95" t="s">
        <v>1199</v>
      </c>
      <c r="D41" s="96"/>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c r="BM41" s="97"/>
      <c r="BN41" s="97"/>
      <c r="BO41" s="97"/>
      <c r="BP41" s="97"/>
      <c r="BQ41" s="97"/>
      <c r="BR41" s="97"/>
      <c r="BS41" s="97"/>
      <c r="BT41" s="97"/>
      <c r="BU41" s="97"/>
      <c r="BV41" s="97"/>
      <c r="BW41" s="97"/>
      <c r="BX41" s="97"/>
      <c r="BY41" s="97"/>
      <c r="BZ41" s="97"/>
      <c r="CA41" s="97"/>
      <c r="CB41" s="97"/>
      <c r="CC41" s="97"/>
      <c r="CD41" s="97"/>
      <c r="CE41" s="97"/>
      <c r="CF41" s="97"/>
      <c r="CG41" s="97"/>
      <c r="CH41" s="97"/>
      <c r="CI41" s="97"/>
      <c r="CJ41" s="97"/>
      <c r="CK41" s="97"/>
      <c r="CL41" s="97"/>
      <c r="CM41" s="97"/>
      <c r="CN41" s="97"/>
      <c r="CO41" s="97"/>
      <c r="CP41" s="97"/>
      <c r="CQ41" s="97"/>
      <c r="CR41" s="97"/>
      <c r="CS41" s="97"/>
      <c r="CT41" s="97"/>
      <c r="CU41" s="97"/>
      <c r="CV41" s="97"/>
      <c r="CW41" s="97"/>
      <c r="CX41" s="97"/>
      <c r="CY41" s="97"/>
      <c r="CZ41" s="97"/>
      <c r="DA41" s="97"/>
      <c r="DB41" s="97"/>
      <c r="DC41" s="97"/>
      <c r="DD41" s="97"/>
      <c r="DE41" s="97"/>
      <c r="DF41" s="97"/>
      <c r="DG41" s="97"/>
      <c r="DH41" s="97"/>
      <c r="DI41" s="97"/>
      <c r="DJ41" s="97"/>
      <c r="DK41" s="97"/>
      <c r="DL41" s="97"/>
      <c r="DM41" s="97"/>
      <c r="DN41" s="97"/>
      <c r="DO41" s="97"/>
      <c r="DP41" s="97"/>
      <c r="DQ41" s="97"/>
      <c r="DR41" s="97"/>
      <c r="DS41" s="97"/>
      <c r="DT41" s="97"/>
      <c r="DU41" s="97"/>
      <c r="DV41" s="97"/>
      <c r="DW41" s="97"/>
      <c r="DX41" s="97"/>
      <c r="DY41" s="97"/>
      <c r="DZ41" s="97"/>
      <c r="EA41" s="97"/>
      <c r="EB41" s="97"/>
      <c r="EC41" s="97"/>
      <c r="ED41" s="97"/>
      <c r="EE41" s="97"/>
      <c r="EF41" s="97"/>
      <c r="EG41" s="97"/>
      <c r="EH41" s="97"/>
      <c r="EI41" s="97"/>
      <c r="EJ41" s="97"/>
      <c r="EK41" s="97"/>
      <c r="EL41" s="97"/>
      <c r="EM41" s="97"/>
      <c r="EN41" s="97"/>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7"/>
      <c r="FN41" s="97"/>
      <c r="FO41" s="97"/>
      <c r="FP41" s="97"/>
      <c r="FQ41" s="97"/>
      <c r="FR41" s="97"/>
      <c r="FS41" s="97"/>
      <c r="FT41" s="97"/>
      <c r="FU41" s="97"/>
      <c r="FV41" s="97"/>
      <c r="FW41" s="97"/>
      <c r="FX41" s="97"/>
      <c r="FY41" s="97"/>
      <c r="FZ41" s="97"/>
      <c r="GA41" s="97"/>
      <c r="GB41" s="97"/>
      <c r="GC41" s="97"/>
      <c r="GD41" s="97"/>
      <c r="GE41" s="97"/>
      <c r="GF41" s="97"/>
      <c r="GG41" s="97"/>
      <c r="GH41" s="97"/>
      <c r="GI41" s="97"/>
      <c r="GJ41" s="97"/>
      <c r="GK41" s="97"/>
      <c r="GL41" s="97"/>
      <c r="GM41" s="97"/>
      <c r="GN41" s="97"/>
      <c r="GO41" s="97"/>
      <c r="GP41" s="97"/>
      <c r="GQ41" s="97"/>
      <c r="GR41" s="97"/>
      <c r="GS41" s="97"/>
      <c r="GT41" s="97"/>
      <c r="GU41" s="97"/>
      <c r="GV41" s="97"/>
      <c r="GW41" s="97"/>
      <c r="GX41" s="97"/>
      <c r="GY41" s="97"/>
      <c r="GZ41" s="97"/>
      <c r="HA41" s="97"/>
      <c r="HB41" s="97"/>
      <c r="HC41" s="97"/>
      <c r="HD41" s="97"/>
      <c r="HE41" s="97"/>
      <c r="HF41" s="97"/>
      <c r="HG41" s="97"/>
      <c r="HH41" s="97"/>
      <c r="HI41" s="97"/>
      <c r="HJ41" s="97"/>
      <c r="HK41" s="97"/>
      <c r="HL41" s="97"/>
      <c r="HM41" s="97"/>
      <c r="HN41" s="97"/>
      <c r="HO41" s="97"/>
      <c r="HP41" s="97"/>
      <c r="HQ41" s="97"/>
      <c r="HR41" s="97"/>
      <c r="HS41" s="97"/>
      <c r="HT41" s="97"/>
      <c r="HU41" s="97"/>
      <c r="HV41" s="97"/>
      <c r="HW41" s="97"/>
      <c r="HX41" s="97"/>
      <c r="HY41" s="97"/>
      <c r="HZ41" s="97"/>
      <c r="IA41" s="97"/>
      <c r="IB41" s="97"/>
      <c r="IC41" s="97"/>
      <c r="ID41" s="97"/>
      <c r="IE41" s="97"/>
      <c r="IF41" s="97"/>
      <c r="IG41" s="97"/>
      <c r="IH41" s="97"/>
      <c r="II41" s="97"/>
      <c r="IJ41" s="97"/>
      <c r="IK41" s="97"/>
      <c r="IL41" s="97"/>
      <c r="IM41" s="97"/>
      <c r="IN41" s="97"/>
      <c r="IO41" s="97"/>
      <c r="IP41" s="97"/>
      <c r="IQ41" s="97"/>
      <c r="IR41" s="97"/>
      <c r="IS41" s="97"/>
      <c r="IT41" s="97"/>
      <c r="IU41" s="97"/>
      <c r="IV41" s="97"/>
      <c r="IW41" s="97"/>
      <c r="IX41" s="97"/>
      <c r="IY41" s="97"/>
      <c r="IZ41" s="97"/>
      <c r="JA41" s="97"/>
      <c r="JB41" s="97"/>
      <c r="JC41" s="97"/>
      <c r="JD41" s="97"/>
      <c r="JE41" s="97"/>
      <c r="JF41" s="97"/>
      <c r="JG41" s="97"/>
      <c r="JH41" s="97"/>
      <c r="JI41" s="97"/>
      <c r="JJ41" s="97"/>
      <c r="JK41" s="97"/>
      <c r="JL41" s="97"/>
      <c r="JM41" s="97"/>
      <c r="JN41" s="97"/>
      <c r="JO41" s="97"/>
      <c r="JP41" s="97"/>
      <c r="JQ41" s="97"/>
      <c r="JR41" s="97"/>
      <c r="JS41" s="97"/>
      <c r="JT41" s="97"/>
      <c r="JU41" s="97"/>
      <c r="JV41" s="97"/>
      <c r="JW41" s="97"/>
      <c r="JX41" s="97"/>
      <c r="JY41" s="97"/>
      <c r="JZ41" s="97"/>
      <c r="KA41" s="97"/>
      <c r="KB41" s="97"/>
      <c r="KC41" s="97"/>
      <c r="KD41" s="97"/>
      <c r="KE41" s="97"/>
      <c r="KF41" s="97"/>
      <c r="KG41" s="97"/>
      <c r="KH41" s="97"/>
      <c r="KI41" s="97"/>
      <c r="KJ41" s="97"/>
      <c r="KK41" s="97"/>
      <c r="KL41" s="97"/>
      <c r="KM41" s="97"/>
      <c r="KN41" s="97"/>
      <c r="KO41" s="97"/>
      <c r="KP41" s="97"/>
      <c r="KQ41" s="97"/>
      <c r="KR41" s="97"/>
      <c r="KS41" s="97"/>
      <c r="KT41" s="97"/>
      <c r="KU41" s="97"/>
      <c r="KV41" s="97"/>
      <c r="KW41" s="97"/>
      <c r="KX41" s="97"/>
      <c r="KY41" s="97"/>
      <c r="KZ41" s="97"/>
      <c r="LA41" s="97"/>
      <c r="LB41" s="97"/>
      <c r="LC41" s="97"/>
      <c r="LD41" s="97"/>
      <c r="LE41" s="97"/>
      <c r="LF41" s="97"/>
      <c r="LG41" s="97"/>
      <c r="LH41" s="97"/>
      <c r="LI41" s="97"/>
      <c r="LJ41" s="97"/>
      <c r="LK41" s="97"/>
      <c r="LL41" s="97"/>
      <c r="LM41" s="97"/>
      <c r="LN41" s="97"/>
      <c r="LO41" s="97"/>
      <c r="LP41" s="97"/>
      <c r="LQ41" s="97"/>
      <c r="LR41" s="97"/>
      <c r="LS41" s="97"/>
      <c r="LT41" s="97"/>
      <c r="LU41" s="97"/>
      <c r="LV41" s="97"/>
      <c r="LW41" s="97"/>
      <c r="LX41" s="97"/>
      <c r="LY41" s="97"/>
      <c r="LZ41" s="97"/>
      <c r="MA41" s="97"/>
      <c r="MB41" s="97"/>
      <c r="MC41" s="97"/>
      <c r="MD41" s="97"/>
      <c r="ME41" s="97"/>
      <c r="MF41" s="97"/>
      <c r="MG41" s="97"/>
      <c r="MH41" s="97"/>
      <c r="MI41" s="97"/>
      <c r="MJ41" s="97"/>
      <c r="MK41" s="97"/>
      <c r="ML41" s="97"/>
      <c r="MM41" s="97"/>
      <c r="MN41" s="97"/>
      <c r="MO41" s="97"/>
      <c r="MP41" s="97"/>
      <c r="MQ41" s="97"/>
      <c r="MR41" s="97"/>
      <c r="MS41" s="97"/>
      <c r="MT41" s="97"/>
      <c r="MU41" s="97"/>
      <c r="MV41" s="97"/>
      <c r="MW41" s="97"/>
      <c r="MX41" s="97"/>
      <c r="MY41" s="97"/>
      <c r="MZ41" s="97"/>
      <c r="NA41" s="97"/>
      <c r="NB41" s="97"/>
      <c r="NC41" s="97"/>
      <c r="ND41" s="97"/>
      <c r="NE41" s="97"/>
      <c r="NF41" s="97"/>
      <c r="NG41" s="97"/>
      <c r="NH41" s="97"/>
      <c r="NI41" s="97"/>
      <c r="NJ41" s="97"/>
      <c r="NK41" s="97"/>
      <c r="NL41" s="97"/>
      <c r="NM41" s="97"/>
      <c r="NN41" s="97"/>
      <c r="NO41" s="97"/>
      <c r="NP41" s="97"/>
      <c r="NQ41" s="97"/>
      <c r="NR41" s="97"/>
      <c r="NS41" s="97"/>
      <c r="NT41" s="97"/>
      <c r="NU41" s="97"/>
      <c r="NV41" s="97"/>
      <c r="NW41" s="97"/>
      <c r="NX41" s="97"/>
      <c r="NY41" s="97"/>
      <c r="NZ41" s="97"/>
      <c r="OA41" s="97"/>
      <c r="OB41" s="97"/>
      <c r="OC41" s="97"/>
      <c r="OD41" s="97"/>
      <c r="OE41" s="97"/>
      <c r="OF41" s="97"/>
      <c r="OG41" s="97"/>
      <c r="OH41" s="97"/>
      <c r="OI41" s="97"/>
      <c r="OJ41" s="97"/>
      <c r="OK41" s="97"/>
      <c r="OL41" s="97"/>
      <c r="OM41" s="97"/>
      <c r="ON41" s="97"/>
      <c r="OO41" s="97"/>
      <c r="OP41" s="97"/>
      <c r="OQ41" s="97"/>
      <c r="OR41" s="98"/>
      <c r="OS41" s="99"/>
      <c r="OT41" s="96"/>
      <c r="OU41" s="97"/>
      <c r="OV41" s="97"/>
      <c r="OW41" s="97"/>
      <c r="OX41" s="97">
        <v>102355</v>
      </c>
      <c r="OY41" s="97"/>
      <c r="OZ41" s="97"/>
      <c r="PA41" s="97"/>
      <c r="PB41" s="97"/>
      <c r="PC41" s="97"/>
      <c r="PD41" s="97">
        <v>747</v>
      </c>
      <c r="PE41" s="97"/>
      <c r="PF41" s="97"/>
      <c r="PG41" s="97"/>
      <c r="PH41" s="97">
        <v>308</v>
      </c>
      <c r="PI41" s="97"/>
      <c r="PJ41" s="97"/>
      <c r="PK41" s="97"/>
      <c r="PL41" s="98">
        <v>10161</v>
      </c>
      <c r="PM41" s="99">
        <v>113571</v>
      </c>
    </row>
    <row r="42" spans="1:429" ht="12.75" customHeight="1" x14ac:dyDescent="0.2">
      <c r="A42" s="93">
        <v>233411</v>
      </c>
      <c r="B42" s="94" t="s">
        <v>1721</v>
      </c>
      <c r="C42" s="95" t="s">
        <v>1200</v>
      </c>
      <c r="D42" s="96"/>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97"/>
      <c r="CB42" s="97"/>
      <c r="CC42" s="97"/>
      <c r="CD42" s="97"/>
      <c r="CE42" s="97"/>
      <c r="CF42" s="97"/>
      <c r="CG42" s="97"/>
      <c r="CH42" s="97"/>
      <c r="CI42" s="97"/>
      <c r="CJ42" s="97"/>
      <c r="CK42" s="97"/>
      <c r="CL42" s="97"/>
      <c r="CM42" s="97"/>
      <c r="CN42" s="97"/>
      <c r="CO42" s="97"/>
      <c r="CP42" s="97"/>
      <c r="CQ42" s="97"/>
      <c r="CR42" s="97"/>
      <c r="CS42" s="97"/>
      <c r="CT42" s="97"/>
      <c r="CU42" s="97"/>
      <c r="CV42" s="97"/>
      <c r="CW42" s="97"/>
      <c r="CX42" s="97"/>
      <c r="CY42" s="97"/>
      <c r="CZ42" s="97"/>
      <c r="DA42" s="97"/>
      <c r="DB42" s="97"/>
      <c r="DC42" s="97"/>
      <c r="DD42" s="97"/>
      <c r="DE42" s="97"/>
      <c r="DF42" s="97"/>
      <c r="DG42" s="97"/>
      <c r="DH42" s="97"/>
      <c r="DI42" s="97"/>
      <c r="DJ42" s="97"/>
      <c r="DK42" s="97"/>
      <c r="DL42" s="97"/>
      <c r="DM42" s="97"/>
      <c r="DN42" s="97"/>
      <c r="DO42" s="97"/>
      <c r="DP42" s="97"/>
      <c r="DQ42" s="97"/>
      <c r="DR42" s="97"/>
      <c r="DS42" s="97"/>
      <c r="DT42" s="97"/>
      <c r="DU42" s="97"/>
      <c r="DV42" s="97"/>
      <c r="DW42" s="97"/>
      <c r="DX42" s="97"/>
      <c r="DY42" s="97"/>
      <c r="DZ42" s="97"/>
      <c r="EA42" s="97"/>
      <c r="EB42" s="97"/>
      <c r="EC42" s="97"/>
      <c r="ED42" s="97"/>
      <c r="EE42" s="97"/>
      <c r="EF42" s="97"/>
      <c r="EG42" s="97"/>
      <c r="EH42" s="97"/>
      <c r="EI42" s="97"/>
      <c r="EJ42" s="97"/>
      <c r="EK42" s="97"/>
      <c r="EL42" s="97"/>
      <c r="EM42" s="97"/>
      <c r="EN42" s="97"/>
      <c r="EO42" s="97"/>
      <c r="EP42" s="97"/>
      <c r="EQ42" s="97"/>
      <c r="ER42" s="97"/>
      <c r="ES42" s="97"/>
      <c r="ET42" s="97"/>
      <c r="EU42" s="97"/>
      <c r="EV42" s="97"/>
      <c r="EW42" s="97"/>
      <c r="EX42" s="97"/>
      <c r="EY42" s="97"/>
      <c r="EZ42" s="97"/>
      <c r="FA42" s="97"/>
      <c r="FB42" s="97"/>
      <c r="FC42" s="97"/>
      <c r="FD42" s="97"/>
      <c r="FE42" s="97"/>
      <c r="FF42" s="97"/>
      <c r="FG42" s="97"/>
      <c r="FH42" s="97"/>
      <c r="FI42" s="97"/>
      <c r="FJ42" s="97"/>
      <c r="FK42" s="97"/>
      <c r="FL42" s="97"/>
      <c r="FM42" s="97"/>
      <c r="FN42" s="97"/>
      <c r="FO42" s="97"/>
      <c r="FP42" s="97"/>
      <c r="FQ42" s="97"/>
      <c r="FR42" s="97"/>
      <c r="FS42" s="97"/>
      <c r="FT42" s="97"/>
      <c r="FU42" s="97"/>
      <c r="FV42" s="97"/>
      <c r="FW42" s="97"/>
      <c r="FX42" s="97"/>
      <c r="FY42" s="97"/>
      <c r="FZ42" s="97"/>
      <c r="GA42" s="97"/>
      <c r="GB42" s="97"/>
      <c r="GC42" s="97"/>
      <c r="GD42" s="97"/>
      <c r="GE42" s="97"/>
      <c r="GF42" s="97"/>
      <c r="GG42" s="97"/>
      <c r="GH42" s="97"/>
      <c r="GI42" s="97"/>
      <c r="GJ42" s="97"/>
      <c r="GK42" s="97"/>
      <c r="GL42" s="97"/>
      <c r="GM42" s="97"/>
      <c r="GN42" s="97"/>
      <c r="GO42" s="97"/>
      <c r="GP42" s="97"/>
      <c r="GQ42" s="97"/>
      <c r="GR42" s="97"/>
      <c r="GS42" s="97"/>
      <c r="GT42" s="97"/>
      <c r="GU42" s="97"/>
      <c r="GV42" s="97"/>
      <c r="GW42" s="97"/>
      <c r="GX42" s="97"/>
      <c r="GY42" s="97"/>
      <c r="GZ42" s="97"/>
      <c r="HA42" s="97"/>
      <c r="HB42" s="97"/>
      <c r="HC42" s="97"/>
      <c r="HD42" s="97"/>
      <c r="HE42" s="97"/>
      <c r="HF42" s="97"/>
      <c r="HG42" s="97"/>
      <c r="HH42" s="97"/>
      <c r="HI42" s="97"/>
      <c r="HJ42" s="97"/>
      <c r="HK42" s="97"/>
      <c r="HL42" s="97"/>
      <c r="HM42" s="97"/>
      <c r="HN42" s="97"/>
      <c r="HO42" s="97"/>
      <c r="HP42" s="97"/>
      <c r="HQ42" s="97"/>
      <c r="HR42" s="97"/>
      <c r="HS42" s="97"/>
      <c r="HT42" s="97"/>
      <c r="HU42" s="97"/>
      <c r="HV42" s="97"/>
      <c r="HW42" s="97"/>
      <c r="HX42" s="97"/>
      <c r="HY42" s="97"/>
      <c r="HZ42" s="97"/>
      <c r="IA42" s="97"/>
      <c r="IB42" s="97"/>
      <c r="IC42" s="97"/>
      <c r="ID42" s="97"/>
      <c r="IE42" s="97"/>
      <c r="IF42" s="97"/>
      <c r="IG42" s="97"/>
      <c r="IH42" s="97"/>
      <c r="II42" s="97"/>
      <c r="IJ42" s="97"/>
      <c r="IK42" s="97"/>
      <c r="IL42" s="97"/>
      <c r="IM42" s="97"/>
      <c r="IN42" s="97"/>
      <c r="IO42" s="97"/>
      <c r="IP42" s="97"/>
      <c r="IQ42" s="97"/>
      <c r="IR42" s="97"/>
      <c r="IS42" s="97"/>
      <c r="IT42" s="97"/>
      <c r="IU42" s="97"/>
      <c r="IV42" s="97"/>
      <c r="IW42" s="97"/>
      <c r="IX42" s="97"/>
      <c r="IY42" s="97"/>
      <c r="IZ42" s="97"/>
      <c r="JA42" s="97"/>
      <c r="JB42" s="97"/>
      <c r="JC42" s="97"/>
      <c r="JD42" s="97"/>
      <c r="JE42" s="97"/>
      <c r="JF42" s="97"/>
      <c r="JG42" s="97"/>
      <c r="JH42" s="97"/>
      <c r="JI42" s="97"/>
      <c r="JJ42" s="97"/>
      <c r="JK42" s="97"/>
      <c r="JL42" s="97"/>
      <c r="JM42" s="97"/>
      <c r="JN42" s="97"/>
      <c r="JO42" s="97"/>
      <c r="JP42" s="97"/>
      <c r="JQ42" s="97"/>
      <c r="JR42" s="97"/>
      <c r="JS42" s="97"/>
      <c r="JT42" s="97"/>
      <c r="JU42" s="97"/>
      <c r="JV42" s="97"/>
      <c r="JW42" s="97"/>
      <c r="JX42" s="97"/>
      <c r="JY42" s="97"/>
      <c r="JZ42" s="97"/>
      <c r="KA42" s="97"/>
      <c r="KB42" s="97"/>
      <c r="KC42" s="97"/>
      <c r="KD42" s="97"/>
      <c r="KE42" s="97"/>
      <c r="KF42" s="97"/>
      <c r="KG42" s="97"/>
      <c r="KH42" s="97"/>
      <c r="KI42" s="97"/>
      <c r="KJ42" s="97"/>
      <c r="KK42" s="97"/>
      <c r="KL42" s="97"/>
      <c r="KM42" s="97"/>
      <c r="KN42" s="97"/>
      <c r="KO42" s="97"/>
      <c r="KP42" s="97"/>
      <c r="KQ42" s="97"/>
      <c r="KR42" s="97"/>
      <c r="KS42" s="97"/>
      <c r="KT42" s="97"/>
      <c r="KU42" s="97"/>
      <c r="KV42" s="97"/>
      <c r="KW42" s="97"/>
      <c r="KX42" s="97"/>
      <c r="KY42" s="97"/>
      <c r="KZ42" s="97"/>
      <c r="LA42" s="97"/>
      <c r="LB42" s="97"/>
      <c r="LC42" s="97"/>
      <c r="LD42" s="97"/>
      <c r="LE42" s="97"/>
      <c r="LF42" s="97"/>
      <c r="LG42" s="97"/>
      <c r="LH42" s="97"/>
      <c r="LI42" s="97"/>
      <c r="LJ42" s="97"/>
      <c r="LK42" s="97"/>
      <c r="LL42" s="97"/>
      <c r="LM42" s="97"/>
      <c r="LN42" s="97"/>
      <c r="LO42" s="97"/>
      <c r="LP42" s="97"/>
      <c r="LQ42" s="97"/>
      <c r="LR42" s="97"/>
      <c r="LS42" s="97"/>
      <c r="LT42" s="97"/>
      <c r="LU42" s="97"/>
      <c r="LV42" s="97"/>
      <c r="LW42" s="97"/>
      <c r="LX42" s="97"/>
      <c r="LY42" s="97"/>
      <c r="LZ42" s="97"/>
      <c r="MA42" s="97"/>
      <c r="MB42" s="97"/>
      <c r="MC42" s="97"/>
      <c r="MD42" s="97"/>
      <c r="ME42" s="97"/>
      <c r="MF42" s="97"/>
      <c r="MG42" s="97"/>
      <c r="MH42" s="97"/>
      <c r="MI42" s="97"/>
      <c r="MJ42" s="97"/>
      <c r="MK42" s="97"/>
      <c r="ML42" s="97"/>
      <c r="MM42" s="97"/>
      <c r="MN42" s="97"/>
      <c r="MO42" s="97"/>
      <c r="MP42" s="97"/>
      <c r="MQ42" s="97"/>
      <c r="MR42" s="97"/>
      <c r="MS42" s="97"/>
      <c r="MT42" s="97"/>
      <c r="MU42" s="97"/>
      <c r="MV42" s="97"/>
      <c r="MW42" s="97"/>
      <c r="MX42" s="97"/>
      <c r="MY42" s="97"/>
      <c r="MZ42" s="97"/>
      <c r="NA42" s="97"/>
      <c r="NB42" s="97"/>
      <c r="NC42" s="97"/>
      <c r="ND42" s="97"/>
      <c r="NE42" s="97"/>
      <c r="NF42" s="97"/>
      <c r="NG42" s="97"/>
      <c r="NH42" s="97"/>
      <c r="NI42" s="97"/>
      <c r="NJ42" s="97"/>
      <c r="NK42" s="97"/>
      <c r="NL42" s="97"/>
      <c r="NM42" s="97"/>
      <c r="NN42" s="97"/>
      <c r="NO42" s="97"/>
      <c r="NP42" s="97"/>
      <c r="NQ42" s="97"/>
      <c r="NR42" s="97"/>
      <c r="NS42" s="97"/>
      <c r="NT42" s="97"/>
      <c r="NU42" s="97"/>
      <c r="NV42" s="97"/>
      <c r="NW42" s="97"/>
      <c r="NX42" s="97"/>
      <c r="NY42" s="97"/>
      <c r="NZ42" s="97"/>
      <c r="OA42" s="97"/>
      <c r="OB42" s="97"/>
      <c r="OC42" s="97"/>
      <c r="OD42" s="97"/>
      <c r="OE42" s="97"/>
      <c r="OF42" s="97"/>
      <c r="OG42" s="97"/>
      <c r="OH42" s="97"/>
      <c r="OI42" s="97"/>
      <c r="OJ42" s="97"/>
      <c r="OK42" s="97"/>
      <c r="OL42" s="97"/>
      <c r="OM42" s="97"/>
      <c r="ON42" s="97"/>
      <c r="OO42" s="97"/>
      <c r="OP42" s="97"/>
      <c r="OQ42" s="97"/>
      <c r="OR42" s="98"/>
      <c r="OS42" s="99"/>
      <c r="OT42" s="96"/>
      <c r="OU42" s="97"/>
      <c r="OV42" s="97"/>
      <c r="OW42" s="97">
        <v>132015</v>
      </c>
      <c r="OX42" s="97"/>
      <c r="OY42" s="97"/>
      <c r="OZ42" s="97"/>
      <c r="PA42" s="97"/>
      <c r="PB42" s="97"/>
      <c r="PC42" s="97"/>
      <c r="PD42" s="97">
        <v>215</v>
      </c>
      <c r="PE42" s="97"/>
      <c r="PF42" s="97"/>
      <c r="PG42" s="97"/>
      <c r="PH42" s="97"/>
      <c r="PI42" s="97"/>
      <c r="PJ42" s="97"/>
      <c r="PK42" s="97"/>
      <c r="PL42" s="98">
        <v>765</v>
      </c>
      <c r="PM42" s="99">
        <v>132995</v>
      </c>
    </row>
    <row r="43" spans="1:429" ht="12.75" customHeight="1" x14ac:dyDescent="0.2">
      <c r="A43" s="93" t="s">
        <v>1605</v>
      </c>
      <c r="B43" s="94" t="s">
        <v>1721</v>
      </c>
      <c r="C43" s="95" t="s">
        <v>1201</v>
      </c>
      <c r="D43" s="96"/>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c r="BM43" s="97"/>
      <c r="BN43" s="97"/>
      <c r="BO43" s="97"/>
      <c r="BP43" s="97"/>
      <c r="BQ43" s="97"/>
      <c r="BR43" s="97"/>
      <c r="BS43" s="97"/>
      <c r="BT43" s="97"/>
      <c r="BU43" s="97"/>
      <c r="BV43" s="97"/>
      <c r="BW43" s="97"/>
      <c r="BX43" s="97"/>
      <c r="BY43" s="97"/>
      <c r="BZ43" s="97"/>
      <c r="CA43" s="97"/>
      <c r="CB43" s="97"/>
      <c r="CC43" s="97"/>
      <c r="CD43" s="97"/>
      <c r="CE43" s="97"/>
      <c r="CF43" s="97"/>
      <c r="CG43" s="97"/>
      <c r="CH43" s="97"/>
      <c r="CI43" s="97"/>
      <c r="CJ43" s="97"/>
      <c r="CK43" s="97"/>
      <c r="CL43" s="97"/>
      <c r="CM43" s="97"/>
      <c r="CN43" s="97"/>
      <c r="CO43" s="97"/>
      <c r="CP43" s="97"/>
      <c r="CQ43" s="97"/>
      <c r="CR43" s="97"/>
      <c r="CS43" s="97"/>
      <c r="CT43" s="97"/>
      <c r="CU43" s="97"/>
      <c r="CV43" s="97"/>
      <c r="CW43" s="97"/>
      <c r="CX43" s="97"/>
      <c r="CY43" s="97"/>
      <c r="CZ43" s="97"/>
      <c r="DA43" s="97"/>
      <c r="DB43" s="97"/>
      <c r="DC43" s="97"/>
      <c r="DD43" s="97"/>
      <c r="DE43" s="97"/>
      <c r="DF43" s="97"/>
      <c r="DG43" s="97"/>
      <c r="DH43" s="97"/>
      <c r="DI43" s="97"/>
      <c r="DJ43" s="97"/>
      <c r="DK43" s="97"/>
      <c r="DL43" s="97"/>
      <c r="DM43" s="97"/>
      <c r="DN43" s="97"/>
      <c r="DO43" s="97"/>
      <c r="DP43" s="97"/>
      <c r="DQ43" s="97"/>
      <c r="DR43" s="97"/>
      <c r="DS43" s="97"/>
      <c r="DT43" s="97"/>
      <c r="DU43" s="97"/>
      <c r="DV43" s="97"/>
      <c r="DW43" s="97"/>
      <c r="DX43" s="97"/>
      <c r="DY43" s="97"/>
      <c r="DZ43" s="97"/>
      <c r="EA43" s="97"/>
      <c r="EB43" s="97"/>
      <c r="EC43" s="97"/>
      <c r="ED43" s="97"/>
      <c r="EE43" s="97"/>
      <c r="EF43" s="97"/>
      <c r="EG43" s="97"/>
      <c r="EH43" s="97"/>
      <c r="EI43" s="97"/>
      <c r="EJ43" s="97"/>
      <c r="EK43" s="97"/>
      <c r="EL43" s="97"/>
      <c r="EM43" s="97"/>
      <c r="EN43" s="97"/>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7"/>
      <c r="FN43" s="97"/>
      <c r="FO43" s="97"/>
      <c r="FP43" s="97"/>
      <c r="FQ43" s="97"/>
      <c r="FR43" s="97"/>
      <c r="FS43" s="97"/>
      <c r="FT43" s="97"/>
      <c r="FU43" s="97"/>
      <c r="FV43" s="97"/>
      <c r="FW43" s="97"/>
      <c r="FX43" s="97"/>
      <c r="FY43" s="97"/>
      <c r="FZ43" s="97"/>
      <c r="GA43" s="97"/>
      <c r="GB43" s="97"/>
      <c r="GC43" s="97"/>
      <c r="GD43" s="97"/>
      <c r="GE43" s="97"/>
      <c r="GF43" s="97"/>
      <c r="GG43" s="97"/>
      <c r="GH43" s="97"/>
      <c r="GI43" s="97"/>
      <c r="GJ43" s="97"/>
      <c r="GK43" s="97"/>
      <c r="GL43" s="97"/>
      <c r="GM43" s="97"/>
      <c r="GN43" s="97"/>
      <c r="GO43" s="97"/>
      <c r="GP43" s="97"/>
      <c r="GQ43" s="97"/>
      <c r="GR43" s="97"/>
      <c r="GS43" s="97"/>
      <c r="GT43" s="97"/>
      <c r="GU43" s="97"/>
      <c r="GV43" s="97"/>
      <c r="GW43" s="97"/>
      <c r="GX43" s="97"/>
      <c r="GY43" s="97"/>
      <c r="GZ43" s="97"/>
      <c r="HA43" s="97"/>
      <c r="HB43" s="97"/>
      <c r="HC43" s="97"/>
      <c r="HD43" s="97"/>
      <c r="HE43" s="97"/>
      <c r="HF43" s="97"/>
      <c r="HG43" s="97"/>
      <c r="HH43" s="97"/>
      <c r="HI43" s="97"/>
      <c r="HJ43" s="97"/>
      <c r="HK43" s="97"/>
      <c r="HL43" s="97"/>
      <c r="HM43" s="97"/>
      <c r="HN43" s="97"/>
      <c r="HO43" s="97"/>
      <c r="HP43" s="97"/>
      <c r="HQ43" s="97"/>
      <c r="HR43" s="97"/>
      <c r="HS43" s="97"/>
      <c r="HT43" s="97"/>
      <c r="HU43" s="97"/>
      <c r="HV43" s="97"/>
      <c r="HW43" s="97"/>
      <c r="HX43" s="97"/>
      <c r="HY43" s="97"/>
      <c r="HZ43" s="97"/>
      <c r="IA43" s="97"/>
      <c r="IB43" s="97"/>
      <c r="IC43" s="97"/>
      <c r="ID43" s="97"/>
      <c r="IE43" s="97"/>
      <c r="IF43" s="97"/>
      <c r="IG43" s="97"/>
      <c r="IH43" s="97"/>
      <c r="II43" s="97"/>
      <c r="IJ43" s="97"/>
      <c r="IK43" s="97"/>
      <c r="IL43" s="97"/>
      <c r="IM43" s="97"/>
      <c r="IN43" s="97"/>
      <c r="IO43" s="97"/>
      <c r="IP43" s="97"/>
      <c r="IQ43" s="97"/>
      <c r="IR43" s="97"/>
      <c r="IS43" s="97"/>
      <c r="IT43" s="97"/>
      <c r="IU43" s="97"/>
      <c r="IV43" s="97"/>
      <c r="IW43" s="97"/>
      <c r="IX43" s="97"/>
      <c r="IY43" s="97"/>
      <c r="IZ43" s="97"/>
      <c r="JA43" s="97"/>
      <c r="JB43" s="97"/>
      <c r="JC43" s="97"/>
      <c r="JD43" s="97"/>
      <c r="JE43" s="97"/>
      <c r="JF43" s="97"/>
      <c r="JG43" s="97"/>
      <c r="JH43" s="97"/>
      <c r="JI43" s="97"/>
      <c r="JJ43" s="97"/>
      <c r="JK43" s="97"/>
      <c r="JL43" s="97"/>
      <c r="JM43" s="97"/>
      <c r="JN43" s="97"/>
      <c r="JO43" s="97"/>
      <c r="JP43" s="97"/>
      <c r="JQ43" s="97"/>
      <c r="JR43" s="97"/>
      <c r="JS43" s="97"/>
      <c r="JT43" s="97"/>
      <c r="JU43" s="97"/>
      <c r="JV43" s="97"/>
      <c r="JW43" s="97"/>
      <c r="JX43" s="97"/>
      <c r="JY43" s="97"/>
      <c r="JZ43" s="97"/>
      <c r="KA43" s="97"/>
      <c r="KB43" s="97"/>
      <c r="KC43" s="97"/>
      <c r="KD43" s="97"/>
      <c r="KE43" s="97"/>
      <c r="KF43" s="97"/>
      <c r="KG43" s="97"/>
      <c r="KH43" s="97"/>
      <c r="KI43" s="97"/>
      <c r="KJ43" s="97"/>
      <c r="KK43" s="97"/>
      <c r="KL43" s="97"/>
      <c r="KM43" s="97"/>
      <c r="KN43" s="97"/>
      <c r="KO43" s="97"/>
      <c r="KP43" s="97"/>
      <c r="KQ43" s="97"/>
      <c r="KR43" s="97"/>
      <c r="KS43" s="97"/>
      <c r="KT43" s="97"/>
      <c r="KU43" s="97"/>
      <c r="KV43" s="97"/>
      <c r="KW43" s="97"/>
      <c r="KX43" s="97"/>
      <c r="KY43" s="97"/>
      <c r="KZ43" s="97"/>
      <c r="LA43" s="97"/>
      <c r="LB43" s="97"/>
      <c r="LC43" s="97"/>
      <c r="LD43" s="97"/>
      <c r="LE43" s="97"/>
      <c r="LF43" s="97"/>
      <c r="LG43" s="97"/>
      <c r="LH43" s="97"/>
      <c r="LI43" s="97"/>
      <c r="LJ43" s="97"/>
      <c r="LK43" s="97"/>
      <c r="LL43" s="97"/>
      <c r="LM43" s="97"/>
      <c r="LN43" s="97"/>
      <c r="LO43" s="97"/>
      <c r="LP43" s="97"/>
      <c r="LQ43" s="97"/>
      <c r="LR43" s="97"/>
      <c r="LS43" s="97"/>
      <c r="LT43" s="97"/>
      <c r="LU43" s="97"/>
      <c r="LV43" s="97"/>
      <c r="LW43" s="97"/>
      <c r="LX43" s="97"/>
      <c r="LY43" s="97"/>
      <c r="LZ43" s="97"/>
      <c r="MA43" s="97"/>
      <c r="MB43" s="97"/>
      <c r="MC43" s="97"/>
      <c r="MD43" s="97"/>
      <c r="ME43" s="97"/>
      <c r="MF43" s="97"/>
      <c r="MG43" s="97"/>
      <c r="MH43" s="97"/>
      <c r="MI43" s="97"/>
      <c r="MJ43" s="97"/>
      <c r="MK43" s="97"/>
      <c r="ML43" s="97"/>
      <c r="MM43" s="97"/>
      <c r="MN43" s="97"/>
      <c r="MO43" s="97"/>
      <c r="MP43" s="97"/>
      <c r="MQ43" s="97"/>
      <c r="MR43" s="97"/>
      <c r="MS43" s="97"/>
      <c r="MT43" s="97"/>
      <c r="MU43" s="97"/>
      <c r="MV43" s="97"/>
      <c r="MW43" s="97"/>
      <c r="MX43" s="97"/>
      <c r="MY43" s="97"/>
      <c r="MZ43" s="97"/>
      <c r="NA43" s="97"/>
      <c r="NB43" s="97"/>
      <c r="NC43" s="97"/>
      <c r="ND43" s="97"/>
      <c r="NE43" s="97"/>
      <c r="NF43" s="97"/>
      <c r="NG43" s="97"/>
      <c r="NH43" s="97"/>
      <c r="NI43" s="97"/>
      <c r="NJ43" s="97"/>
      <c r="NK43" s="97"/>
      <c r="NL43" s="97"/>
      <c r="NM43" s="97"/>
      <c r="NN43" s="97"/>
      <c r="NO43" s="97"/>
      <c r="NP43" s="97"/>
      <c r="NQ43" s="97"/>
      <c r="NR43" s="97"/>
      <c r="NS43" s="97"/>
      <c r="NT43" s="97"/>
      <c r="NU43" s="97"/>
      <c r="NV43" s="97"/>
      <c r="NW43" s="97"/>
      <c r="NX43" s="97"/>
      <c r="NY43" s="97"/>
      <c r="NZ43" s="97"/>
      <c r="OA43" s="97"/>
      <c r="OB43" s="97"/>
      <c r="OC43" s="97"/>
      <c r="OD43" s="97"/>
      <c r="OE43" s="97"/>
      <c r="OF43" s="97"/>
      <c r="OG43" s="97"/>
      <c r="OH43" s="97"/>
      <c r="OI43" s="97"/>
      <c r="OJ43" s="97"/>
      <c r="OK43" s="97"/>
      <c r="OL43" s="97"/>
      <c r="OM43" s="97"/>
      <c r="ON43" s="97"/>
      <c r="OO43" s="97"/>
      <c r="OP43" s="97"/>
      <c r="OQ43" s="97"/>
      <c r="OR43" s="98"/>
      <c r="OS43" s="99"/>
      <c r="OT43" s="96"/>
      <c r="OU43" s="97"/>
      <c r="OV43" s="97"/>
      <c r="OW43" s="97"/>
      <c r="OX43" s="97">
        <v>11172</v>
      </c>
      <c r="OY43" s="97"/>
      <c r="OZ43" s="97"/>
      <c r="PA43" s="97"/>
      <c r="PB43" s="97"/>
      <c r="PC43" s="97"/>
      <c r="PD43" s="97">
        <v>598</v>
      </c>
      <c r="PE43" s="97"/>
      <c r="PF43" s="97"/>
      <c r="PG43" s="97"/>
      <c r="PH43" s="97">
        <v>1833</v>
      </c>
      <c r="PI43" s="97"/>
      <c r="PJ43" s="97"/>
      <c r="PK43" s="97"/>
      <c r="PL43" s="98">
        <v>108434</v>
      </c>
      <c r="PM43" s="99">
        <v>122037</v>
      </c>
    </row>
    <row r="44" spans="1:429" ht="12.75" customHeight="1" x14ac:dyDescent="0.2">
      <c r="A44" s="93">
        <v>321100</v>
      </c>
      <c r="B44" s="94" t="s">
        <v>1722</v>
      </c>
      <c r="C44" s="95" t="s">
        <v>1202</v>
      </c>
      <c r="D44" s="96"/>
      <c r="E44" s="97"/>
      <c r="F44" s="97"/>
      <c r="G44" s="97"/>
      <c r="H44" s="97"/>
      <c r="I44" s="97"/>
      <c r="J44" s="97">
        <v>4</v>
      </c>
      <c r="K44" s="97"/>
      <c r="L44" s="97"/>
      <c r="M44" s="97">
        <v>1</v>
      </c>
      <c r="N44" s="97">
        <v>0</v>
      </c>
      <c r="O44" s="97">
        <v>6</v>
      </c>
      <c r="P44" s="97"/>
      <c r="Q44" s="97"/>
      <c r="R44" s="97">
        <v>66</v>
      </c>
      <c r="S44" s="97">
        <v>1</v>
      </c>
      <c r="T44" s="97">
        <v>3</v>
      </c>
      <c r="U44" s="97"/>
      <c r="V44" s="97"/>
      <c r="W44" s="97">
        <v>13</v>
      </c>
      <c r="X44" s="97">
        <v>16</v>
      </c>
      <c r="Y44" s="97">
        <v>0</v>
      </c>
      <c r="Z44" s="97"/>
      <c r="AA44" s="97"/>
      <c r="AB44" s="97">
        <v>315</v>
      </c>
      <c r="AC44" s="97">
        <v>723</v>
      </c>
      <c r="AD44" s="97">
        <v>1745</v>
      </c>
      <c r="AE44" s="97">
        <v>426</v>
      </c>
      <c r="AF44" s="97">
        <v>436</v>
      </c>
      <c r="AG44" s="97">
        <v>62</v>
      </c>
      <c r="AH44" s="97">
        <v>940</v>
      </c>
      <c r="AI44" s="97">
        <v>114</v>
      </c>
      <c r="AJ44" s="97">
        <v>1004</v>
      </c>
      <c r="AK44" s="97">
        <v>495</v>
      </c>
      <c r="AL44" s="97">
        <v>799</v>
      </c>
      <c r="AM44" s="97">
        <v>780</v>
      </c>
      <c r="AN44" s="97">
        <v>4726</v>
      </c>
      <c r="AO44" s="97">
        <v>1981</v>
      </c>
      <c r="AP44" s="97">
        <v>4190</v>
      </c>
      <c r="AQ44" s="97">
        <v>2677</v>
      </c>
      <c r="AR44" s="97">
        <v>25</v>
      </c>
      <c r="AS44" s="97"/>
      <c r="AT44" s="97"/>
      <c r="AU44" s="97"/>
      <c r="AV44" s="97">
        <v>5</v>
      </c>
      <c r="AW44" s="97">
        <v>23</v>
      </c>
      <c r="AX44" s="97">
        <v>1</v>
      </c>
      <c r="AY44" s="97"/>
      <c r="AZ44" s="97"/>
      <c r="BA44" s="97"/>
      <c r="BB44" s="97">
        <v>2</v>
      </c>
      <c r="BC44" s="97">
        <v>5</v>
      </c>
      <c r="BD44" s="97"/>
      <c r="BE44" s="97"/>
      <c r="BF44" s="97"/>
      <c r="BG44" s="97"/>
      <c r="BH44" s="97"/>
      <c r="BI44" s="97"/>
      <c r="BJ44" s="97"/>
      <c r="BK44" s="97"/>
      <c r="BL44" s="97">
        <v>6</v>
      </c>
      <c r="BM44" s="97"/>
      <c r="BN44" s="97"/>
      <c r="BO44" s="97"/>
      <c r="BP44" s="97"/>
      <c r="BQ44" s="97"/>
      <c r="BR44" s="97"/>
      <c r="BS44" s="97"/>
      <c r="BT44" s="97"/>
      <c r="BU44" s="97"/>
      <c r="BV44" s="97"/>
      <c r="BW44" s="97"/>
      <c r="BX44" s="97"/>
      <c r="BY44" s="97"/>
      <c r="BZ44" s="97"/>
      <c r="CA44" s="97"/>
      <c r="CB44" s="97"/>
      <c r="CC44" s="97"/>
      <c r="CD44" s="97"/>
      <c r="CE44" s="97"/>
      <c r="CF44" s="97">
        <v>80</v>
      </c>
      <c r="CG44" s="97">
        <v>4</v>
      </c>
      <c r="CH44" s="97"/>
      <c r="CI44" s="97"/>
      <c r="CJ44" s="97"/>
      <c r="CK44" s="97"/>
      <c r="CL44" s="97"/>
      <c r="CM44" s="97"/>
      <c r="CN44" s="97"/>
      <c r="CO44" s="97"/>
      <c r="CP44" s="97"/>
      <c r="CQ44" s="97"/>
      <c r="CR44" s="97"/>
      <c r="CS44" s="97"/>
      <c r="CT44" s="97"/>
      <c r="CU44" s="97"/>
      <c r="CV44" s="97"/>
      <c r="CW44" s="97"/>
      <c r="CX44" s="97"/>
      <c r="CY44" s="97"/>
      <c r="CZ44" s="97"/>
      <c r="DA44" s="97">
        <v>140</v>
      </c>
      <c r="DB44" s="97"/>
      <c r="DC44" s="97"/>
      <c r="DD44" s="97"/>
      <c r="DE44" s="97"/>
      <c r="DF44" s="97"/>
      <c r="DG44" s="97"/>
      <c r="DH44" s="97"/>
      <c r="DI44" s="97"/>
      <c r="DJ44" s="97"/>
      <c r="DK44" s="97"/>
      <c r="DL44" s="97">
        <v>0</v>
      </c>
      <c r="DM44" s="97"/>
      <c r="DN44" s="97"/>
      <c r="DO44" s="97"/>
      <c r="DP44" s="97">
        <v>0</v>
      </c>
      <c r="DQ44" s="97"/>
      <c r="DR44" s="97"/>
      <c r="DS44" s="97"/>
      <c r="DT44" s="97"/>
      <c r="DU44" s="97"/>
      <c r="DV44" s="97"/>
      <c r="DW44" s="97"/>
      <c r="DX44" s="97"/>
      <c r="DY44" s="97"/>
      <c r="DZ44" s="97"/>
      <c r="EA44" s="97"/>
      <c r="EB44" s="97"/>
      <c r="EC44" s="97"/>
      <c r="ED44" s="97"/>
      <c r="EE44" s="97"/>
      <c r="EF44" s="97"/>
      <c r="EG44" s="97"/>
      <c r="EH44" s="97"/>
      <c r="EI44" s="97"/>
      <c r="EJ44" s="97"/>
      <c r="EK44" s="97"/>
      <c r="EL44" s="97"/>
      <c r="EM44" s="97"/>
      <c r="EN44" s="97"/>
      <c r="EO44" s="97"/>
      <c r="EP44" s="97"/>
      <c r="EQ44" s="97"/>
      <c r="ER44" s="97"/>
      <c r="ES44" s="97"/>
      <c r="ET44" s="97"/>
      <c r="EU44" s="97"/>
      <c r="EV44" s="97"/>
      <c r="EW44" s="97"/>
      <c r="EX44" s="97">
        <v>78</v>
      </c>
      <c r="EY44" s="97">
        <v>56</v>
      </c>
      <c r="EZ44" s="97">
        <v>1</v>
      </c>
      <c r="FA44" s="97">
        <v>71</v>
      </c>
      <c r="FB44" s="97"/>
      <c r="FC44" s="97"/>
      <c r="FD44" s="97"/>
      <c r="FE44" s="97">
        <v>2</v>
      </c>
      <c r="FF44" s="97"/>
      <c r="FG44" s="97">
        <v>64</v>
      </c>
      <c r="FH44" s="97">
        <v>66</v>
      </c>
      <c r="FI44" s="97"/>
      <c r="FJ44" s="97"/>
      <c r="FK44" s="97"/>
      <c r="FL44" s="97"/>
      <c r="FM44" s="97"/>
      <c r="FN44" s="97"/>
      <c r="FO44" s="97">
        <v>27</v>
      </c>
      <c r="FP44" s="97">
        <v>10</v>
      </c>
      <c r="FQ44" s="97"/>
      <c r="FR44" s="97">
        <v>43</v>
      </c>
      <c r="FS44" s="97"/>
      <c r="FT44" s="97">
        <v>587</v>
      </c>
      <c r="FU44" s="97">
        <v>160</v>
      </c>
      <c r="FV44" s="97">
        <v>402</v>
      </c>
      <c r="FW44" s="97">
        <v>136</v>
      </c>
      <c r="FX44" s="97">
        <v>6</v>
      </c>
      <c r="FY44" s="97">
        <v>109</v>
      </c>
      <c r="FZ44" s="97">
        <v>696</v>
      </c>
      <c r="GA44" s="97"/>
      <c r="GB44" s="97"/>
      <c r="GC44" s="97"/>
      <c r="GD44" s="97"/>
      <c r="GE44" s="97"/>
      <c r="GF44" s="97"/>
      <c r="GG44" s="97"/>
      <c r="GH44" s="97">
        <v>134</v>
      </c>
      <c r="GI44" s="97">
        <v>22</v>
      </c>
      <c r="GJ44" s="97">
        <v>99</v>
      </c>
      <c r="GK44" s="97">
        <v>84</v>
      </c>
      <c r="GL44" s="97">
        <v>126</v>
      </c>
      <c r="GM44" s="97"/>
      <c r="GN44" s="97"/>
      <c r="GO44" s="97"/>
      <c r="GP44" s="97"/>
      <c r="GQ44" s="97"/>
      <c r="GR44" s="97"/>
      <c r="GS44" s="97"/>
      <c r="GT44" s="97"/>
      <c r="GU44" s="97"/>
      <c r="GV44" s="97"/>
      <c r="GW44" s="97"/>
      <c r="GX44" s="97"/>
      <c r="GY44" s="97"/>
      <c r="GZ44" s="97"/>
      <c r="HA44" s="97"/>
      <c r="HB44" s="97"/>
      <c r="HC44" s="97"/>
      <c r="HD44" s="97"/>
      <c r="HE44" s="97"/>
      <c r="HF44" s="97"/>
      <c r="HG44" s="97"/>
      <c r="HH44" s="97"/>
      <c r="HI44" s="97"/>
      <c r="HJ44" s="97"/>
      <c r="HK44" s="97"/>
      <c r="HL44" s="97"/>
      <c r="HM44" s="97"/>
      <c r="HN44" s="97"/>
      <c r="HO44" s="97">
        <v>4</v>
      </c>
      <c r="HP44" s="97"/>
      <c r="HQ44" s="97"/>
      <c r="HR44" s="97"/>
      <c r="HS44" s="97"/>
      <c r="HT44" s="97"/>
      <c r="HU44" s="97"/>
      <c r="HV44" s="97"/>
      <c r="HW44" s="97"/>
      <c r="HX44" s="97">
        <v>1056</v>
      </c>
      <c r="HY44" s="97">
        <v>1653</v>
      </c>
      <c r="HZ44" s="97">
        <v>2364</v>
      </c>
      <c r="IA44" s="97"/>
      <c r="IB44" s="97"/>
      <c r="IC44" s="97"/>
      <c r="ID44" s="97"/>
      <c r="IE44" s="97"/>
      <c r="IF44" s="97"/>
      <c r="IG44" s="97"/>
      <c r="IH44" s="97"/>
      <c r="II44" s="97"/>
      <c r="IJ44" s="97"/>
      <c r="IK44" s="97"/>
      <c r="IL44" s="97"/>
      <c r="IM44" s="97">
        <v>14</v>
      </c>
      <c r="IN44" s="97"/>
      <c r="IO44" s="97"/>
      <c r="IP44" s="97">
        <v>230</v>
      </c>
      <c r="IQ44" s="97"/>
      <c r="IR44" s="97"/>
      <c r="IS44" s="97"/>
      <c r="IT44" s="97"/>
      <c r="IU44" s="97"/>
      <c r="IV44" s="97"/>
      <c r="IW44" s="97"/>
      <c r="IX44" s="97"/>
      <c r="IY44" s="97"/>
      <c r="IZ44" s="97"/>
      <c r="JA44" s="97"/>
      <c r="JB44" s="97"/>
      <c r="JC44" s="97"/>
      <c r="JD44" s="97"/>
      <c r="JE44" s="97"/>
      <c r="JF44" s="97"/>
      <c r="JG44" s="97"/>
      <c r="JH44" s="97"/>
      <c r="JI44" s="97"/>
      <c r="JJ44" s="97"/>
      <c r="JK44" s="97">
        <v>150</v>
      </c>
      <c r="JL44" s="97"/>
      <c r="JM44" s="97"/>
      <c r="JN44" s="97"/>
      <c r="JO44" s="97">
        <v>5</v>
      </c>
      <c r="JP44" s="97"/>
      <c r="JQ44" s="97"/>
      <c r="JR44" s="97"/>
      <c r="JS44" s="97">
        <v>41</v>
      </c>
      <c r="JT44" s="97"/>
      <c r="JU44" s="97"/>
      <c r="JV44" s="97"/>
      <c r="JW44" s="97"/>
      <c r="JX44" s="97">
        <v>0</v>
      </c>
      <c r="JY44" s="97"/>
      <c r="JZ44" s="97">
        <v>0</v>
      </c>
      <c r="KA44" s="97"/>
      <c r="KB44" s="97"/>
      <c r="KC44" s="97">
        <v>3</v>
      </c>
      <c r="KD44" s="97"/>
      <c r="KE44" s="97"/>
      <c r="KF44" s="97">
        <v>6</v>
      </c>
      <c r="KG44" s="97">
        <v>1</v>
      </c>
      <c r="KH44" s="97">
        <v>8</v>
      </c>
      <c r="KI44" s="97"/>
      <c r="KJ44" s="97">
        <v>1483</v>
      </c>
      <c r="KK44" s="97"/>
      <c r="KL44" s="97"/>
      <c r="KM44" s="97"/>
      <c r="KN44" s="97"/>
      <c r="KO44" s="97"/>
      <c r="KP44" s="97"/>
      <c r="KQ44" s="97"/>
      <c r="KR44" s="97"/>
      <c r="KS44" s="97"/>
      <c r="KT44" s="97"/>
      <c r="KU44" s="97"/>
      <c r="KV44" s="97"/>
      <c r="KW44" s="97">
        <v>10</v>
      </c>
      <c r="KX44" s="97"/>
      <c r="KY44" s="97"/>
      <c r="KZ44" s="97"/>
      <c r="LA44" s="97">
        <v>17</v>
      </c>
      <c r="LB44" s="97">
        <v>107</v>
      </c>
      <c r="LC44" s="97">
        <v>0</v>
      </c>
      <c r="LD44" s="97">
        <v>112</v>
      </c>
      <c r="LE44" s="97"/>
      <c r="LF44" s="97"/>
      <c r="LG44" s="97"/>
      <c r="LH44" s="97"/>
      <c r="LI44" s="97"/>
      <c r="LJ44" s="97"/>
      <c r="LK44" s="97"/>
      <c r="LL44" s="97"/>
      <c r="LM44" s="97"/>
      <c r="LN44" s="97"/>
      <c r="LO44" s="97">
        <v>2</v>
      </c>
      <c r="LP44" s="97">
        <v>2</v>
      </c>
      <c r="LQ44" s="97"/>
      <c r="LR44" s="97"/>
      <c r="LS44" s="97">
        <v>101</v>
      </c>
      <c r="LT44" s="97"/>
      <c r="LU44" s="97"/>
      <c r="LV44" s="97"/>
      <c r="LW44" s="97"/>
      <c r="LX44" s="97"/>
      <c r="LY44" s="97"/>
      <c r="LZ44" s="97"/>
      <c r="MA44" s="97">
        <v>84</v>
      </c>
      <c r="MB44" s="97"/>
      <c r="MC44" s="97"/>
      <c r="MD44" s="97">
        <v>40</v>
      </c>
      <c r="ME44" s="97"/>
      <c r="MF44" s="97"/>
      <c r="MG44" s="97"/>
      <c r="MH44" s="97"/>
      <c r="MI44" s="97"/>
      <c r="MJ44" s="97">
        <v>1</v>
      </c>
      <c r="MK44" s="97"/>
      <c r="ML44" s="97">
        <v>6</v>
      </c>
      <c r="MM44" s="97"/>
      <c r="MN44" s="97"/>
      <c r="MO44" s="97">
        <v>5</v>
      </c>
      <c r="MP44" s="97"/>
      <c r="MQ44" s="97"/>
      <c r="MR44" s="97">
        <v>3</v>
      </c>
      <c r="MS44" s="97">
        <v>6</v>
      </c>
      <c r="MT44" s="97"/>
      <c r="MU44" s="97">
        <v>1</v>
      </c>
      <c r="MV44" s="97"/>
      <c r="MW44" s="97">
        <v>78</v>
      </c>
      <c r="MX44" s="97">
        <v>0</v>
      </c>
      <c r="MY44" s="97"/>
      <c r="MZ44" s="97">
        <v>1</v>
      </c>
      <c r="NA44" s="97">
        <v>0</v>
      </c>
      <c r="NB44" s="97"/>
      <c r="NC44" s="97">
        <v>8</v>
      </c>
      <c r="ND44" s="97">
        <v>58</v>
      </c>
      <c r="NE44" s="97"/>
      <c r="NF44" s="97"/>
      <c r="NG44" s="97">
        <v>15</v>
      </c>
      <c r="NH44" s="97">
        <v>70</v>
      </c>
      <c r="NI44" s="97">
        <v>283</v>
      </c>
      <c r="NJ44" s="97">
        <v>2</v>
      </c>
      <c r="NK44" s="97"/>
      <c r="NL44" s="97">
        <v>0</v>
      </c>
      <c r="NM44" s="97"/>
      <c r="NN44" s="97"/>
      <c r="NO44" s="97">
        <v>1</v>
      </c>
      <c r="NP44" s="97">
        <v>5</v>
      </c>
      <c r="NQ44" s="97">
        <v>28</v>
      </c>
      <c r="NR44" s="97">
        <v>10</v>
      </c>
      <c r="NS44" s="97">
        <v>76</v>
      </c>
      <c r="NT44" s="97">
        <v>21</v>
      </c>
      <c r="NU44" s="97">
        <v>7</v>
      </c>
      <c r="NV44" s="97"/>
      <c r="NW44" s="97"/>
      <c r="NX44" s="97"/>
      <c r="NY44" s="97">
        <v>5</v>
      </c>
      <c r="NZ44" s="97"/>
      <c r="OA44" s="97"/>
      <c r="OB44" s="97"/>
      <c r="OC44" s="97"/>
      <c r="OD44" s="97">
        <v>26</v>
      </c>
      <c r="OE44" s="97"/>
      <c r="OF44" s="97">
        <v>23</v>
      </c>
      <c r="OG44" s="97"/>
      <c r="OH44" s="97">
        <v>2</v>
      </c>
      <c r="OI44" s="97">
        <v>12</v>
      </c>
      <c r="OJ44" s="97"/>
      <c r="OK44" s="97"/>
      <c r="OL44" s="97"/>
      <c r="OM44" s="97">
        <v>90</v>
      </c>
      <c r="ON44" s="97"/>
      <c r="OO44" s="97">
        <v>59</v>
      </c>
      <c r="OP44" s="97"/>
      <c r="OQ44" s="97">
        <v>1</v>
      </c>
      <c r="OR44" s="98">
        <v>51</v>
      </c>
      <c r="OS44" s="99">
        <v>33247</v>
      </c>
      <c r="OT44" s="96"/>
      <c r="OU44" s="97"/>
      <c r="OV44" s="97"/>
      <c r="OW44" s="97"/>
      <c r="OX44" s="97"/>
      <c r="OY44" s="97">
        <v>321</v>
      </c>
      <c r="OZ44" s="97">
        <v>3132</v>
      </c>
      <c r="PA44" s="97"/>
      <c r="PB44" s="97"/>
      <c r="PC44" s="97"/>
      <c r="PD44" s="97"/>
      <c r="PE44" s="97"/>
      <c r="PF44" s="97"/>
      <c r="PG44" s="97"/>
      <c r="PH44" s="97"/>
      <c r="PI44" s="97"/>
      <c r="PJ44" s="97"/>
      <c r="PK44" s="97"/>
      <c r="PL44" s="98"/>
      <c r="PM44" s="99">
        <v>36700</v>
      </c>
    </row>
    <row r="45" spans="1:429" ht="12.75" customHeight="1" x14ac:dyDescent="0.2">
      <c r="A45" s="93">
        <v>321200</v>
      </c>
      <c r="B45" s="94" t="s">
        <v>1722</v>
      </c>
      <c r="C45" s="95" t="s">
        <v>1203</v>
      </c>
      <c r="D45" s="96"/>
      <c r="E45" s="97"/>
      <c r="F45" s="97"/>
      <c r="G45" s="97"/>
      <c r="H45" s="97"/>
      <c r="I45" s="97"/>
      <c r="J45" s="97"/>
      <c r="K45" s="97"/>
      <c r="L45" s="97"/>
      <c r="M45" s="97"/>
      <c r="N45" s="97"/>
      <c r="O45" s="97"/>
      <c r="P45" s="97"/>
      <c r="Q45" s="97"/>
      <c r="R45" s="97"/>
      <c r="S45" s="97"/>
      <c r="T45" s="97"/>
      <c r="U45" s="97"/>
      <c r="V45" s="97"/>
      <c r="W45" s="97"/>
      <c r="X45" s="97"/>
      <c r="Y45" s="97"/>
      <c r="Z45" s="97"/>
      <c r="AA45" s="97"/>
      <c r="AB45" s="97">
        <v>474</v>
      </c>
      <c r="AC45" s="97">
        <v>928</v>
      </c>
      <c r="AD45" s="97">
        <v>1918</v>
      </c>
      <c r="AE45" s="97">
        <v>1138</v>
      </c>
      <c r="AF45" s="97">
        <v>752</v>
      </c>
      <c r="AG45" s="97">
        <v>169</v>
      </c>
      <c r="AH45" s="97">
        <v>2245</v>
      </c>
      <c r="AI45" s="97">
        <v>353</v>
      </c>
      <c r="AJ45" s="97">
        <v>1207</v>
      </c>
      <c r="AK45" s="97">
        <v>650</v>
      </c>
      <c r="AL45" s="97">
        <v>1818</v>
      </c>
      <c r="AM45" s="97">
        <v>1271</v>
      </c>
      <c r="AN45" s="97"/>
      <c r="AO45" s="97">
        <v>2397</v>
      </c>
      <c r="AP45" s="97">
        <v>808</v>
      </c>
      <c r="AQ45" s="97">
        <v>419</v>
      </c>
      <c r="AR45" s="97">
        <v>46</v>
      </c>
      <c r="AS45" s="97"/>
      <c r="AT45" s="97"/>
      <c r="AU45" s="97"/>
      <c r="AV45" s="97"/>
      <c r="AW45" s="97"/>
      <c r="AX45" s="97"/>
      <c r="AY45" s="97"/>
      <c r="AZ45" s="97"/>
      <c r="BA45" s="97"/>
      <c r="BB45" s="97"/>
      <c r="BC45" s="97"/>
      <c r="BD45" s="97"/>
      <c r="BE45" s="97"/>
      <c r="BF45" s="97"/>
      <c r="BG45" s="97"/>
      <c r="BH45" s="97"/>
      <c r="BI45" s="97"/>
      <c r="BJ45" s="97"/>
      <c r="BK45" s="97"/>
      <c r="BL45" s="97"/>
      <c r="BM45" s="97"/>
      <c r="BN45" s="97"/>
      <c r="BO45" s="97"/>
      <c r="BP45" s="97"/>
      <c r="BQ45" s="97"/>
      <c r="BR45" s="97"/>
      <c r="BS45" s="97"/>
      <c r="BT45" s="97"/>
      <c r="BU45" s="97"/>
      <c r="BV45" s="97"/>
      <c r="BW45" s="97"/>
      <c r="BX45" s="97"/>
      <c r="BY45" s="97"/>
      <c r="BZ45" s="97"/>
      <c r="CA45" s="97"/>
      <c r="CB45" s="97"/>
      <c r="CC45" s="97"/>
      <c r="CD45" s="97"/>
      <c r="CE45" s="97"/>
      <c r="CF45" s="97"/>
      <c r="CG45" s="97"/>
      <c r="CH45" s="97"/>
      <c r="CI45" s="97"/>
      <c r="CJ45" s="97"/>
      <c r="CK45" s="97"/>
      <c r="CL45" s="97"/>
      <c r="CM45" s="97"/>
      <c r="CN45" s="97"/>
      <c r="CO45" s="97"/>
      <c r="CP45" s="97"/>
      <c r="CQ45" s="97"/>
      <c r="CR45" s="97">
        <v>5</v>
      </c>
      <c r="CS45" s="97">
        <v>1</v>
      </c>
      <c r="CT45" s="97"/>
      <c r="CU45" s="97"/>
      <c r="CV45" s="97"/>
      <c r="CW45" s="97"/>
      <c r="CX45" s="97"/>
      <c r="CY45" s="97"/>
      <c r="CZ45" s="97"/>
      <c r="DA45" s="97">
        <v>225</v>
      </c>
      <c r="DB45" s="97"/>
      <c r="DC45" s="97"/>
      <c r="DD45" s="97">
        <v>15</v>
      </c>
      <c r="DE45" s="97"/>
      <c r="DF45" s="97"/>
      <c r="DG45" s="97"/>
      <c r="DH45" s="97"/>
      <c r="DI45" s="97"/>
      <c r="DJ45" s="97"/>
      <c r="DK45" s="97"/>
      <c r="DL45" s="97">
        <v>0</v>
      </c>
      <c r="DM45" s="97"/>
      <c r="DN45" s="97"/>
      <c r="DO45" s="97"/>
      <c r="DP45" s="97">
        <v>0</v>
      </c>
      <c r="DQ45" s="97"/>
      <c r="DR45" s="97"/>
      <c r="DS45" s="97"/>
      <c r="DT45" s="97"/>
      <c r="DU45" s="97"/>
      <c r="DV45" s="97"/>
      <c r="DW45" s="97"/>
      <c r="DX45" s="97"/>
      <c r="DY45" s="97"/>
      <c r="DZ45" s="97"/>
      <c r="EA45" s="97"/>
      <c r="EB45" s="97"/>
      <c r="EC45" s="97"/>
      <c r="ED45" s="97"/>
      <c r="EE45" s="97"/>
      <c r="EF45" s="97"/>
      <c r="EG45" s="97"/>
      <c r="EH45" s="97"/>
      <c r="EI45" s="97"/>
      <c r="EJ45" s="97"/>
      <c r="EK45" s="97"/>
      <c r="EL45" s="97"/>
      <c r="EM45" s="97"/>
      <c r="EN45" s="97"/>
      <c r="EO45" s="97"/>
      <c r="EP45" s="97"/>
      <c r="EQ45" s="97"/>
      <c r="ER45" s="97"/>
      <c r="ES45" s="97"/>
      <c r="ET45" s="97"/>
      <c r="EU45" s="97"/>
      <c r="EV45" s="97"/>
      <c r="EW45" s="97"/>
      <c r="EX45" s="97"/>
      <c r="EY45" s="97"/>
      <c r="EZ45" s="97">
        <v>3</v>
      </c>
      <c r="FA45" s="97">
        <v>194</v>
      </c>
      <c r="FB45" s="97"/>
      <c r="FC45" s="97"/>
      <c r="FD45" s="97"/>
      <c r="FE45" s="97">
        <v>762</v>
      </c>
      <c r="FF45" s="97"/>
      <c r="FG45" s="97">
        <v>266</v>
      </c>
      <c r="FH45" s="97"/>
      <c r="FI45" s="97"/>
      <c r="FJ45" s="97"/>
      <c r="FK45" s="97">
        <v>2</v>
      </c>
      <c r="FL45" s="97"/>
      <c r="FM45" s="97"/>
      <c r="FN45" s="97"/>
      <c r="FO45" s="97"/>
      <c r="FP45" s="97">
        <v>44</v>
      </c>
      <c r="FQ45" s="97"/>
      <c r="FR45" s="97"/>
      <c r="FS45" s="97"/>
      <c r="FT45" s="97">
        <v>1302</v>
      </c>
      <c r="FU45" s="97">
        <v>201</v>
      </c>
      <c r="FV45" s="97">
        <v>397</v>
      </c>
      <c r="FW45" s="97">
        <v>157</v>
      </c>
      <c r="FX45" s="97">
        <v>33</v>
      </c>
      <c r="FY45" s="97">
        <v>246</v>
      </c>
      <c r="FZ45" s="97">
        <v>1525</v>
      </c>
      <c r="GA45" s="97"/>
      <c r="GB45" s="97"/>
      <c r="GC45" s="97">
        <v>173</v>
      </c>
      <c r="GD45" s="97"/>
      <c r="GE45" s="97"/>
      <c r="GF45" s="97"/>
      <c r="GG45" s="97"/>
      <c r="GH45" s="97"/>
      <c r="GI45" s="97"/>
      <c r="GJ45" s="97">
        <v>5</v>
      </c>
      <c r="GK45" s="97">
        <v>125</v>
      </c>
      <c r="GL45" s="97">
        <v>67</v>
      </c>
      <c r="GM45" s="97"/>
      <c r="GN45" s="97"/>
      <c r="GO45" s="97"/>
      <c r="GP45" s="97"/>
      <c r="GQ45" s="97"/>
      <c r="GR45" s="97"/>
      <c r="GS45" s="97"/>
      <c r="GT45" s="97"/>
      <c r="GU45" s="97"/>
      <c r="GV45" s="97"/>
      <c r="GW45" s="97"/>
      <c r="GX45" s="97"/>
      <c r="GY45" s="97"/>
      <c r="GZ45" s="97"/>
      <c r="HA45" s="97"/>
      <c r="HB45" s="97"/>
      <c r="HC45" s="97"/>
      <c r="HD45" s="97"/>
      <c r="HE45" s="97"/>
      <c r="HF45" s="97"/>
      <c r="HG45" s="97"/>
      <c r="HH45" s="97"/>
      <c r="HI45" s="97"/>
      <c r="HJ45" s="97"/>
      <c r="HK45" s="97"/>
      <c r="HL45" s="97"/>
      <c r="HM45" s="97"/>
      <c r="HN45" s="97"/>
      <c r="HO45" s="97"/>
      <c r="HP45" s="97"/>
      <c r="HQ45" s="97"/>
      <c r="HR45" s="97"/>
      <c r="HS45" s="97"/>
      <c r="HT45" s="97"/>
      <c r="HU45" s="97"/>
      <c r="HV45" s="97"/>
      <c r="HW45" s="97"/>
      <c r="HX45" s="97"/>
      <c r="HY45" s="97"/>
      <c r="HZ45" s="97"/>
      <c r="IA45" s="97"/>
      <c r="IB45" s="97"/>
      <c r="IC45" s="97"/>
      <c r="ID45" s="97"/>
      <c r="IE45" s="97"/>
      <c r="IF45" s="97"/>
      <c r="IG45" s="97"/>
      <c r="IH45" s="97"/>
      <c r="II45" s="97"/>
      <c r="IJ45" s="97"/>
      <c r="IK45" s="97"/>
      <c r="IL45" s="97"/>
      <c r="IM45" s="97"/>
      <c r="IN45" s="97"/>
      <c r="IO45" s="97"/>
      <c r="IP45" s="97"/>
      <c r="IQ45" s="97"/>
      <c r="IR45" s="97"/>
      <c r="IS45" s="97"/>
      <c r="IT45" s="97"/>
      <c r="IU45" s="97"/>
      <c r="IV45" s="97"/>
      <c r="IW45" s="97"/>
      <c r="IX45" s="97"/>
      <c r="IY45" s="97"/>
      <c r="IZ45" s="97"/>
      <c r="JA45" s="97"/>
      <c r="JB45" s="97"/>
      <c r="JC45" s="97"/>
      <c r="JD45" s="97"/>
      <c r="JE45" s="97"/>
      <c r="JF45" s="97">
        <v>20</v>
      </c>
      <c r="JG45" s="97"/>
      <c r="JH45" s="97"/>
      <c r="JI45" s="97"/>
      <c r="JJ45" s="97">
        <v>6</v>
      </c>
      <c r="JK45" s="97">
        <v>531</v>
      </c>
      <c r="JL45" s="97"/>
      <c r="JM45" s="97"/>
      <c r="JN45" s="97"/>
      <c r="JO45" s="97">
        <v>0</v>
      </c>
      <c r="JP45" s="97"/>
      <c r="JQ45" s="97"/>
      <c r="JR45" s="97"/>
      <c r="JS45" s="97">
        <v>4</v>
      </c>
      <c r="JT45" s="97"/>
      <c r="JU45" s="97"/>
      <c r="JV45" s="97"/>
      <c r="JW45" s="97"/>
      <c r="JX45" s="97"/>
      <c r="JY45" s="97"/>
      <c r="JZ45" s="97">
        <v>0</v>
      </c>
      <c r="KA45" s="97"/>
      <c r="KB45" s="97"/>
      <c r="KC45" s="97"/>
      <c r="KD45" s="97"/>
      <c r="KE45" s="97"/>
      <c r="KF45" s="97">
        <v>18</v>
      </c>
      <c r="KG45" s="97">
        <v>0</v>
      </c>
      <c r="KH45" s="97">
        <v>4</v>
      </c>
      <c r="KI45" s="97"/>
      <c r="KJ45" s="97"/>
      <c r="KK45" s="97"/>
      <c r="KL45" s="97"/>
      <c r="KM45" s="97"/>
      <c r="KN45" s="97"/>
      <c r="KO45" s="97"/>
      <c r="KP45" s="97"/>
      <c r="KQ45" s="97"/>
      <c r="KR45" s="97"/>
      <c r="KS45" s="97">
        <v>0</v>
      </c>
      <c r="KT45" s="97">
        <v>0</v>
      </c>
      <c r="KU45" s="97">
        <v>0</v>
      </c>
      <c r="KV45" s="97">
        <v>0</v>
      </c>
      <c r="KW45" s="97">
        <v>6</v>
      </c>
      <c r="KX45" s="97"/>
      <c r="KY45" s="97"/>
      <c r="KZ45" s="97"/>
      <c r="LA45" s="97">
        <v>28</v>
      </c>
      <c r="LB45" s="97">
        <v>168</v>
      </c>
      <c r="LC45" s="97">
        <v>0</v>
      </c>
      <c r="LD45" s="97">
        <v>495</v>
      </c>
      <c r="LE45" s="97"/>
      <c r="LF45" s="97"/>
      <c r="LG45" s="97"/>
      <c r="LH45" s="97"/>
      <c r="LI45" s="97"/>
      <c r="LJ45" s="97"/>
      <c r="LK45" s="97"/>
      <c r="LL45" s="97"/>
      <c r="LM45" s="97"/>
      <c r="LN45" s="97"/>
      <c r="LO45" s="97">
        <v>2</v>
      </c>
      <c r="LP45" s="97">
        <v>2</v>
      </c>
      <c r="LQ45" s="97"/>
      <c r="LR45" s="97"/>
      <c r="LS45" s="97">
        <v>131</v>
      </c>
      <c r="LT45" s="97"/>
      <c r="LU45" s="97"/>
      <c r="LV45" s="97"/>
      <c r="LW45" s="97"/>
      <c r="LX45" s="97"/>
      <c r="LY45" s="97"/>
      <c r="LZ45" s="97"/>
      <c r="MA45" s="97"/>
      <c r="MB45" s="97"/>
      <c r="MC45" s="97"/>
      <c r="MD45" s="97">
        <v>12</v>
      </c>
      <c r="ME45" s="97"/>
      <c r="MF45" s="97">
        <v>29</v>
      </c>
      <c r="MG45" s="97"/>
      <c r="MH45" s="97"/>
      <c r="MI45" s="97"/>
      <c r="MJ45" s="97"/>
      <c r="MK45" s="97"/>
      <c r="ML45" s="97"/>
      <c r="MM45" s="97"/>
      <c r="MN45" s="97">
        <v>91</v>
      </c>
      <c r="MO45" s="97"/>
      <c r="MP45" s="97"/>
      <c r="MQ45" s="97"/>
      <c r="MR45" s="97"/>
      <c r="MS45" s="97"/>
      <c r="MT45" s="97"/>
      <c r="MU45" s="97">
        <v>6</v>
      </c>
      <c r="MV45" s="97"/>
      <c r="MW45" s="97">
        <v>1</v>
      </c>
      <c r="MX45" s="97">
        <v>0</v>
      </c>
      <c r="MY45" s="97"/>
      <c r="MZ45" s="97">
        <v>1</v>
      </c>
      <c r="NA45" s="97"/>
      <c r="NB45" s="97"/>
      <c r="NC45" s="97">
        <v>10</v>
      </c>
      <c r="ND45" s="97">
        <v>70</v>
      </c>
      <c r="NE45" s="97"/>
      <c r="NF45" s="97"/>
      <c r="NG45" s="97">
        <v>49</v>
      </c>
      <c r="NH45" s="97">
        <v>26</v>
      </c>
      <c r="NI45" s="97">
        <v>365</v>
      </c>
      <c r="NJ45" s="97">
        <v>1</v>
      </c>
      <c r="NK45" s="97"/>
      <c r="NL45" s="97">
        <v>0</v>
      </c>
      <c r="NM45" s="97"/>
      <c r="NN45" s="97"/>
      <c r="NO45" s="97"/>
      <c r="NP45" s="97"/>
      <c r="NQ45" s="97">
        <v>45</v>
      </c>
      <c r="NR45" s="97">
        <v>1</v>
      </c>
      <c r="NS45" s="97">
        <v>213</v>
      </c>
      <c r="NT45" s="97">
        <v>13</v>
      </c>
      <c r="NU45" s="97">
        <v>18</v>
      </c>
      <c r="NV45" s="97"/>
      <c r="NW45" s="97"/>
      <c r="NX45" s="97"/>
      <c r="NY45" s="97">
        <v>4</v>
      </c>
      <c r="NZ45" s="97"/>
      <c r="OA45" s="97"/>
      <c r="OB45" s="97"/>
      <c r="OC45" s="97"/>
      <c r="OD45" s="97">
        <v>19</v>
      </c>
      <c r="OE45" s="97"/>
      <c r="OF45" s="97">
        <v>47</v>
      </c>
      <c r="OG45" s="97"/>
      <c r="OH45" s="97"/>
      <c r="OI45" s="97">
        <v>2</v>
      </c>
      <c r="OJ45" s="97"/>
      <c r="OK45" s="97"/>
      <c r="OL45" s="97"/>
      <c r="OM45" s="97">
        <v>861</v>
      </c>
      <c r="ON45" s="97">
        <v>10</v>
      </c>
      <c r="OO45" s="97">
        <v>59</v>
      </c>
      <c r="OP45" s="97"/>
      <c r="OQ45" s="97"/>
      <c r="OR45" s="98">
        <v>32</v>
      </c>
      <c r="OS45" s="99">
        <v>25738</v>
      </c>
      <c r="OT45" s="96"/>
      <c r="OU45" s="97"/>
      <c r="OV45" s="97"/>
      <c r="OW45" s="97"/>
      <c r="OX45" s="97"/>
      <c r="OY45" s="97">
        <v>182</v>
      </c>
      <c r="OZ45" s="97">
        <v>1420</v>
      </c>
      <c r="PA45" s="97"/>
      <c r="PB45" s="97"/>
      <c r="PC45" s="97"/>
      <c r="PD45" s="97"/>
      <c r="PE45" s="97"/>
      <c r="PF45" s="97"/>
      <c r="PG45" s="97"/>
      <c r="PH45" s="97"/>
      <c r="PI45" s="97"/>
      <c r="PJ45" s="97"/>
      <c r="PK45" s="97"/>
      <c r="PL45" s="98"/>
      <c r="PM45" s="99">
        <v>27340</v>
      </c>
    </row>
    <row r="46" spans="1:429" ht="12.75" customHeight="1" x14ac:dyDescent="0.2">
      <c r="A46" s="93">
        <v>321910</v>
      </c>
      <c r="B46" s="94" t="s">
        <v>1722</v>
      </c>
      <c r="C46" s="95" t="s">
        <v>1204</v>
      </c>
      <c r="D46" s="96">
        <v>3</v>
      </c>
      <c r="E46" s="97"/>
      <c r="F46" s="97"/>
      <c r="G46" s="97"/>
      <c r="H46" s="97"/>
      <c r="I46" s="97">
        <v>7</v>
      </c>
      <c r="J46" s="97"/>
      <c r="K46" s="97"/>
      <c r="L46" s="97"/>
      <c r="M46" s="97"/>
      <c r="N46" s="97"/>
      <c r="O46" s="97">
        <v>62</v>
      </c>
      <c r="P46" s="97"/>
      <c r="Q46" s="97"/>
      <c r="R46" s="97"/>
      <c r="S46" s="97">
        <v>1</v>
      </c>
      <c r="T46" s="97"/>
      <c r="U46" s="97"/>
      <c r="V46" s="97"/>
      <c r="W46" s="97">
        <v>10</v>
      </c>
      <c r="X46" s="97">
        <v>13</v>
      </c>
      <c r="Y46" s="97"/>
      <c r="Z46" s="97"/>
      <c r="AA46" s="97"/>
      <c r="AB46" s="97">
        <v>400</v>
      </c>
      <c r="AC46" s="97">
        <v>1006</v>
      </c>
      <c r="AD46" s="97">
        <v>3205</v>
      </c>
      <c r="AE46" s="97">
        <v>1819</v>
      </c>
      <c r="AF46" s="97">
        <v>1015</v>
      </c>
      <c r="AG46" s="97">
        <v>344</v>
      </c>
      <c r="AH46" s="97">
        <v>3547</v>
      </c>
      <c r="AI46" s="97">
        <v>12</v>
      </c>
      <c r="AJ46" s="97">
        <v>750</v>
      </c>
      <c r="AK46" s="97">
        <v>134</v>
      </c>
      <c r="AL46" s="97">
        <v>1323</v>
      </c>
      <c r="AM46" s="97">
        <v>277</v>
      </c>
      <c r="AN46" s="97">
        <v>0</v>
      </c>
      <c r="AO46" s="97">
        <v>152</v>
      </c>
      <c r="AP46" s="97">
        <v>1117</v>
      </c>
      <c r="AQ46" s="97">
        <v>184</v>
      </c>
      <c r="AR46" s="97">
        <v>13</v>
      </c>
      <c r="AS46" s="97"/>
      <c r="AT46" s="97"/>
      <c r="AU46" s="97"/>
      <c r="AV46" s="97">
        <v>3</v>
      </c>
      <c r="AW46" s="97">
        <v>9</v>
      </c>
      <c r="AX46" s="97">
        <v>1</v>
      </c>
      <c r="AY46" s="97"/>
      <c r="AZ46" s="97">
        <v>9</v>
      </c>
      <c r="BA46" s="97"/>
      <c r="BB46" s="97">
        <v>1</v>
      </c>
      <c r="BC46" s="97">
        <v>2</v>
      </c>
      <c r="BD46" s="97">
        <v>5</v>
      </c>
      <c r="BE46" s="97"/>
      <c r="BF46" s="97">
        <v>7</v>
      </c>
      <c r="BG46" s="97"/>
      <c r="BH46" s="97"/>
      <c r="BI46" s="97"/>
      <c r="BJ46" s="97">
        <v>1</v>
      </c>
      <c r="BK46" s="97">
        <v>11</v>
      </c>
      <c r="BL46" s="97">
        <v>2</v>
      </c>
      <c r="BM46" s="97"/>
      <c r="BN46" s="97"/>
      <c r="BO46" s="97"/>
      <c r="BP46" s="97"/>
      <c r="BQ46" s="97">
        <v>2</v>
      </c>
      <c r="BR46" s="97"/>
      <c r="BS46" s="97"/>
      <c r="BT46" s="97"/>
      <c r="BU46" s="97"/>
      <c r="BV46" s="97"/>
      <c r="BW46" s="97"/>
      <c r="BX46" s="97">
        <v>9</v>
      </c>
      <c r="BY46" s="97"/>
      <c r="BZ46" s="97"/>
      <c r="CA46" s="97"/>
      <c r="CB46" s="97"/>
      <c r="CC46" s="97"/>
      <c r="CD46" s="97"/>
      <c r="CE46" s="97"/>
      <c r="CF46" s="97"/>
      <c r="CG46" s="97"/>
      <c r="CH46" s="97"/>
      <c r="CI46" s="97"/>
      <c r="CJ46" s="97"/>
      <c r="CK46" s="97"/>
      <c r="CL46" s="97"/>
      <c r="CM46" s="97">
        <v>46</v>
      </c>
      <c r="CN46" s="97"/>
      <c r="CO46" s="97"/>
      <c r="CP46" s="97"/>
      <c r="CQ46" s="97"/>
      <c r="CR46" s="97"/>
      <c r="CS46" s="97"/>
      <c r="CT46" s="97"/>
      <c r="CU46" s="97"/>
      <c r="CV46" s="97"/>
      <c r="CW46" s="97"/>
      <c r="CX46" s="97"/>
      <c r="CY46" s="97"/>
      <c r="CZ46" s="97"/>
      <c r="DA46" s="97">
        <v>302</v>
      </c>
      <c r="DB46" s="97"/>
      <c r="DC46" s="97"/>
      <c r="DD46" s="97"/>
      <c r="DE46" s="97"/>
      <c r="DF46" s="97"/>
      <c r="DG46" s="97"/>
      <c r="DH46" s="97"/>
      <c r="DI46" s="97"/>
      <c r="DJ46" s="97"/>
      <c r="DK46" s="97"/>
      <c r="DL46" s="97">
        <v>0</v>
      </c>
      <c r="DM46" s="97"/>
      <c r="DN46" s="97">
        <v>0</v>
      </c>
      <c r="DO46" s="97"/>
      <c r="DP46" s="97">
        <v>0</v>
      </c>
      <c r="DQ46" s="97"/>
      <c r="DR46" s="97"/>
      <c r="DS46" s="97"/>
      <c r="DT46" s="97">
        <v>0</v>
      </c>
      <c r="DU46" s="97"/>
      <c r="DV46" s="97"/>
      <c r="DW46" s="97"/>
      <c r="DX46" s="97"/>
      <c r="DY46" s="97"/>
      <c r="DZ46" s="97"/>
      <c r="EA46" s="97"/>
      <c r="EB46" s="97"/>
      <c r="EC46" s="97"/>
      <c r="ED46" s="97"/>
      <c r="EE46" s="97"/>
      <c r="EF46" s="97"/>
      <c r="EG46" s="97"/>
      <c r="EH46" s="97"/>
      <c r="EI46" s="97"/>
      <c r="EJ46" s="97"/>
      <c r="EK46" s="97"/>
      <c r="EL46" s="97"/>
      <c r="EM46" s="97"/>
      <c r="EN46" s="97"/>
      <c r="EO46" s="97"/>
      <c r="EP46" s="97"/>
      <c r="EQ46" s="97"/>
      <c r="ER46" s="97"/>
      <c r="ES46" s="97"/>
      <c r="ET46" s="97"/>
      <c r="EU46" s="97"/>
      <c r="EV46" s="97"/>
      <c r="EW46" s="97"/>
      <c r="EX46" s="97"/>
      <c r="EY46" s="97">
        <v>162</v>
      </c>
      <c r="EZ46" s="97">
        <v>27</v>
      </c>
      <c r="FA46" s="97">
        <v>99</v>
      </c>
      <c r="FB46" s="97">
        <v>0</v>
      </c>
      <c r="FC46" s="97"/>
      <c r="FD46" s="97">
        <v>0</v>
      </c>
      <c r="FE46" s="97">
        <v>611</v>
      </c>
      <c r="FF46" s="97"/>
      <c r="FG46" s="97">
        <v>329</v>
      </c>
      <c r="FH46" s="97">
        <v>37</v>
      </c>
      <c r="FI46" s="97">
        <v>0</v>
      </c>
      <c r="FJ46" s="97">
        <v>0</v>
      </c>
      <c r="FK46" s="97"/>
      <c r="FL46" s="97"/>
      <c r="FM46" s="97"/>
      <c r="FN46" s="97">
        <v>85</v>
      </c>
      <c r="FO46" s="97">
        <v>90</v>
      </c>
      <c r="FP46" s="97"/>
      <c r="FQ46" s="97"/>
      <c r="FR46" s="97"/>
      <c r="FS46" s="97"/>
      <c r="FT46" s="97">
        <v>335</v>
      </c>
      <c r="FU46" s="97">
        <v>1</v>
      </c>
      <c r="FV46" s="97">
        <v>1</v>
      </c>
      <c r="FW46" s="97">
        <v>0</v>
      </c>
      <c r="FX46" s="97"/>
      <c r="FY46" s="97">
        <v>0</v>
      </c>
      <c r="FZ46" s="97">
        <v>5</v>
      </c>
      <c r="GA46" s="97">
        <v>184</v>
      </c>
      <c r="GB46" s="97"/>
      <c r="GC46" s="97"/>
      <c r="GD46" s="97"/>
      <c r="GE46" s="97">
        <v>0</v>
      </c>
      <c r="GF46" s="97"/>
      <c r="GG46" s="97"/>
      <c r="GH46" s="97"/>
      <c r="GI46" s="97"/>
      <c r="GJ46" s="97">
        <v>1</v>
      </c>
      <c r="GK46" s="97"/>
      <c r="GL46" s="97">
        <v>1</v>
      </c>
      <c r="GM46" s="97"/>
      <c r="GN46" s="97"/>
      <c r="GO46" s="97"/>
      <c r="GP46" s="97"/>
      <c r="GQ46" s="97"/>
      <c r="GR46" s="97"/>
      <c r="GS46" s="97"/>
      <c r="GT46" s="97"/>
      <c r="GU46" s="97"/>
      <c r="GV46" s="97"/>
      <c r="GW46" s="97"/>
      <c r="GX46" s="97"/>
      <c r="GY46" s="97"/>
      <c r="GZ46" s="97"/>
      <c r="HA46" s="97"/>
      <c r="HB46" s="97"/>
      <c r="HC46" s="97"/>
      <c r="HD46" s="97">
        <v>1</v>
      </c>
      <c r="HE46" s="97"/>
      <c r="HF46" s="97"/>
      <c r="HG46" s="97"/>
      <c r="HH46" s="97"/>
      <c r="HI46" s="97"/>
      <c r="HJ46" s="97"/>
      <c r="HK46" s="97"/>
      <c r="HL46" s="97"/>
      <c r="HM46" s="97"/>
      <c r="HN46" s="97"/>
      <c r="HO46" s="97"/>
      <c r="HP46" s="97"/>
      <c r="HQ46" s="97"/>
      <c r="HR46" s="97"/>
      <c r="HS46" s="97"/>
      <c r="HT46" s="97"/>
      <c r="HU46" s="97"/>
      <c r="HV46" s="97"/>
      <c r="HW46" s="97"/>
      <c r="HX46" s="97"/>
      <c r="HY46" s="97"/>
      <c r="HZ46" s="97"/>
      <c r="IA46" s="97"/>
      <c r="IB46" s="97"/>
      <c r="IC46" s="97"/>
      <c r="ID46" s="97"/>
      <c r="IE46" s="97"/>
      <c r="IF46" s="97">
        <v>2</v>
      </c>
      <c r="IG46" s="97"/>
      <c r="IH46" s="97">
        <v>0</v>
      </c>
      <c r="II46" s="97"/>
      <c r="IJ46" s="97"/>
      <c r="IK46" s="97"/>
      <c r="IL46" s="97"/>
      <c r="IM46" s="97"/>
      <c r="IN46" s="97"/>
      <c r="IO46" s="97"/>
      <c r="IP46" s="97">
        <v>0</v>
      </c>
      <c r="IQ46" s="97"/>
      <c r="IR46" s="97"/>
      <c r="IS46" s="97"/>
      <c r="IT46" s="97"/>
      <c r="IU46" s="97"/>
      <c r="IV46" s="97"/>
      <c r="IW46" s="97"/>
      <c r="IX46" s="97"/>
      <c r="IY46" s="97"/>
      <c r="IZ46" s="97"/>
      <c r="JA46" s="97"/>
      <c r="JB46" s="97"/>
      <c r="JC46" s="97"/>
      <c r="JD46" s="97"/>
      <c r="JE46" s="97"/>
      <c r="JF46" s="97"/>
      <c r="JG46" s="97"/>
      <c r="JH46" s="97"/>
      <c r="JI46" s="97"/>
      <c r="JJ46" s="97"/>
      <c r="JK46" s="97">
        <v>417</v>
      </c>
      <c r="JL46" s="97"/>
      <c r="JM46" s="97"/>
      <c r="JN46" s="97"/>
      <c r="JO46" s="97">
        <v>6</v>
      </c>
      <c r="JP46" s="97"/>
      <c r="JQ46" s="97">
        <v>0</v>
      </c>
      <c r="JR46" s="97"/>
      <c r="JS46" s="97">
        <v>45</v>
      </c>
      <c r="JT46" s="97"/>
      <c r="JU46" s="97"/>
      <c r="JV46" s="97"/>
      <c r="JW46" s="97"/>
      <c r="JX46" s="97">
        <v>0</v>
      </c>
      <c r="JY46" s="97"/>
      <c r="JZ46" s="97">
        <v>0</v>
      </c>
      <c r="KA46" s="97"/>
      <c r="KB46" s="97">
        <v>7</v>
      </c>
      <c r="KC46" s="97">
        <v>29</v>
      </c>
      <c r="KD46" s="97"/>
      <c r="KE46" s="97"/>
      <c r="KF46" s="97">
        <v>16</v>
      </c>
      <c r="KG46" s="97">
        <v>70</v>
      </c>
      <c r="KH46" s="97">
        <v>29</v>
      </c>
      <c r="KI46" s="97"/>
      <c r="KJ46" s="97">
        <v>204</v>
      </c>
      <c r="KK46" s="97"/>
      <c r="KL46" s="97"/>
      <c r="KM46" s="97"/>
      <c r="KN46" s="97"/>
      <c r="KO46" s="97"/>
      <c r="KP46" s="97"/>
      <c r="KQ46" s="97">
        <v>0</v>
      </c>
      <c r="KR46" s="97">
        <v>33</v>
      </c>
      <c r="KS46" s="97">
        <v>4</v>
      </c>
      <c r="KT46" s="97">
        <v>25</v>
      </c>
      <c r="KU46" s="97">
        <v>53</v>
      </c>
      <c r="KV46" s="97">
        <v>0</v>
      </c>
      <c r="KW46" s="97">
        <v>51</v>
      </c>
      <c r="KX46" s="97">
        <v>18</v>
      </c>
      <c r="KY46" s="97">
        <v>37</v>
      </c>
      <c r="KZ46" s="97">
        <v>22</v>
      </c>
      <c r="LA46" s="97">
        <v>102</v>
      </c>
      <c r="LB46" s="97">
        <v>240</v>
      </c>
      <c r="LC46" s="97">
        <v>19</v>
      </c>
      <c r="LD46" s="97">
        <v>675</v>
      </c>
      <c r="LE46" s="97">
        <v>148</v>
      </c>
      <c r="LF46" s="97">
        <v>1</v>
      </c>
      <c r="LG46" s="97"/>
      <c r="LH46" s="97"/>
      <c r="LI46" s="97"/>
      <c r="LJ46" s="97"/>
      <c r="LK46" s="97"/>
      <c r="LL46" s="97"/>
      <c r="LM46" s="97"/>
      <c r="LN46" s="97"/>
      <c r="LO46" s="97">
        <v>9</v>
      </c>
      <c r="LP46" s="97">
        <v>6</v>
      </c>
      <c r="LQ46" s="97">
        <v>4749</v>
      </c>
      <c r="LR46" s="97">
        <v>27</v>
      </c>
      <c r="LS46" s="97">
        <v>178</v>
      </c>
      <c r="LT46" s="97">
        <v>21</v>
      </c>
      <c r="LU46" s="97"/>
      <c r="LV46" s="97"/>
      <c r="LW46" s="97"/>
      <c r="LX46" s="97"/>
      <c r="LY46" s="97"/>
      <c r="LZ46" s="97"/>
      <c r="MA46" s="97">
        <v>79</v>
      </c>
      <c r="MB46" s="97"/>
      <c r="MC46" s="97"/>
      <c r="MD46" s="97">
        <v>123</v>
      </c>
      <c r="ME46" s="97"/>
      <c r="MF46" s="97">
        <v>148</v>
      </c>
      <c r="MG46" s="97"/>
      <c r="MH46" s="97">
        <v>0</v>
      </c>
      <c r="MI46" s="97"/>
      <c r="MJ46" s="97">
        <v>1</v>
      </c>
      <c r="MK46" s="97">
        <v>6</v>
      </c>
      <c r="ML46" s="97"/>
      <c r="MM46" s="97"/>
      <c r="MN46" s="97"/>
      <c r="MO46" s="97">
        <v>34</v>
      </c>
      <c r="MP46" s="97"/>
      <c r="MQ46" s="97"/>
      <c r="MR46" s="97">
        <v>33</v>
      </c>
      <c r="MS46" s="97"/>
      <c r="MT46" s="97">
        <v>4</v>
      </c>
      <c r="MU46" s="97">
        <v>9</v>
      </c>
      <c r="MV46" s="97">
        <v>0</v>
      </c>
      <c r="MW46" s="97">
        <v>3</v>
      </c>
      <c r="MX46" s="97">
        <v>0</v>
      </c>
      <c r="MY46" s="97">
        <v>0</v>
      </c>
      <c r="MZ46" s="97">
        <v>2</v>
      </c>
      <c r="NA46" s="97">
        <v>0</v>
      </c>
      <c r="NB46" s="97"/>
      <c r="NC46" s="97">
        <v>10</v>
      </c>
      <c r="ND46" s="97">
        <v>50</v>
      </c>
      <c r="NE46" s="97"/>
      <c r="NF46" s="97"/>
      <c r="NG46" s="97">
        <v>42</v>
      </c>
      <c r="NH46" s="97">
        <v>35</v>
      </c>
      <c r="NI46" s="97">
        <v>120</v>
      </c>
      <c r="NJ46" s="97">
        <v>1</v>
      </c>
      <c r="NK46" s="97"/>
      <c r="NL46" s="97">
        <v>0</v>
      </c>
      <c r="NM46" s="97"/>
      <c r="NN46" s="97"/>
      <c r="NO46" s="97">
        <v>0</v>
      </c>
      <c r="NP46" s="97">
        <v>1</v>
      </c>
      <c r="NQ46" s="97">
        <v>39</v>
      </c>
      <c r="NR46" s="97">
        <v>25</v>
      </c>
      <c r="NS46" s="97">
        <v>282</v>
      </c>
      <c r="NT46" s="97">
        <v>77</v>
      </c>
      <c r="NU46" s="97">
        <v>24</v>
      </c>
      <c r="NV46" s="97">
        <v>4</v>
      </c>
      <c r="NW46" s="97">
        <v>3</v>
      </c>
      <c r="NX46" s="97"/>
      <c r="NY46" s="97">
        <v>0</v>
      </c>
      <c r="NZ46" s="97"/>
      <c r="OA46" s="97"/>
      <c r="OB46" s="97"/>
      <c r="OC46" s="97">
        <v>1</v>
      </c>
      <c r="OD46" s="97">
        <v>41</v>
      </c>
      <c r="OE46" s="97">
        <v>4</v>
      </c>
      <c r="OF46" s="97">
        <v>106</v>
      </c>
      <c r="OG46" s="97"/>
      <c r="OH46" s="97">
        <v>3</v>
      </c>
      <c r="OI46" s="97">
        <v>1</v>
      </c>
      <c r="OJ46" s="97"/>
      <c r="OK46" s="97"/>
      <c r="OL46" s="97"/>
      <c r="OM46" s="97">
        <v>247</v>
      </c>
      <c r="ON46" s="97">
        <v>2</v>
      </c>
      <c r="OO46" s="97">
        <v>113</v>
      </c>
      <c r="OP46" s="97"/>
      <c r="OQ46" s="97"/>
      <c r="OR46" s="98">
        <v>70</v>
      </c>
      <c r="OS46" s="99">
        <v>26754</v>
      </c>
      <c r="OT46" s="96"/>
      <c r="OU46" s="97"/>
      <c r="OV46" s="97"/>
      <c r="OW46" s="97"/>
      <c r="OX46" s="97"/>
      <c r="OY46" s="97">
        <v>133</v>
      </c>
      <c r="OZ46" s="97">
        <v>502</v>
      </c>
      <c r="PA46" s="97"/>
      <c r="PB46" s="97"/>
      <c r="PC46" s="97"/>
      <c r="PD46" s="97"/>
      <c r="PE46" s="97"/>
      <c r="PF46" s="97"/>
      <c r="PG46" s="97"/>
      <c r="PH46" s="97"/>
      <c r="PI46" s="97"/>
      <c r="PJ46" s="97"/>
      <c r="PK46" s="97"/>
      <c r="PL46" s="98"/>
      <c r="PM46" s="99">
        <v>27388</v>
      </c>
    </row>
    <row r="47" spans="1:429" ht="12.75" customHeight="1" x14ac:dyDescent="0.2">
      <c r="A47" s="93" t="s">
        <v>1606</v>
      </c>
      <c r="B47" s="94" t="s">
        <v>1722</v>
      </c>
      <c r="C47" s="95" t="s">
        <v>1205</v>
      </c>
      <c r="D47" s="96">
        <v>1</v>
      </c>
      <c r="E47" s="97">
        <v>4</v>
      </c>
      <c r="F47" s="97">
        <v>96</v>
      </c>
      <c r="G47" s="97">
        <v>114</v>
      </c>
      <c r="H47" s="97">
        <v>0</v>
      </c>
      <c r="I47" s="97">
        <v>3</v>
      </c>
      <c r="J47" s="97">
        <v>3</v>
      </c>
      <c r="K47" s="97">
        <v>3</v>
      </c>
      <c r="L47" s="97">
        <v>5</v>
      </c>
      <c r="M47" s="97">
        <v>0</v>
      </c>
      <c r="N47" s="97">
        <v>1</v>
      </c>
      <c r="O47" s="97">
        <v>0</v>
      </c>
      <c r="P47" s="97">
        <v>0</v>
      </c>
      <c r="Q47" s="97"/>
      <c r="R47" s="97"/>
      <c r="S47" s="97">
        <v>4</v>
      </c>
      <c r="T47" s="97">
        <v>21</v>
      </c>
      <c r="U47" s="97">
        <v>7</v>
      </c>
      <c r="V47" s="97">
        <v>12</v>
      </c>
      <c r="W47" s="97">
        <v>47</v>
      </c>
      <c r="X47" s="97">
        <v>56</v>
      </c>
      <c r="Y47" s="97"/>
      <c r="Z47" s="97"/>
      <c r="AA47" s="97"/>
      <c r="AB47" s="97">
        <v>69</v>
      </c>
      <c r="AC47" s="97">
        <v>143</v>
      </c>
      <c r="AD47" s="97">
        <v>714</v>
      </c>
      <c r="AE47" s="97">
        <v>227</v>
      </c>
      <c r="AF47" s="97">
        <v>134</v>
      </c>
      <c r="AG47" s="97">
        <v>20</v>
      </c>
      <c r="AH47" s="97">
        <v>580</v>
      </c>
      <c r="AI47" s="97">
        <v>60</v>
      </c>
      <c r="AJ47" s="97">
        <v>419</v>
      </c>
      <c r="AK47" s="97">
        <v>109</v>
      </c>
      <c r="AL47" s="97">
        <v>190</v>
      </c>
      <c r="AM47" s="97">
        <v>208</v>
      </c>
      <c r="AN47" s="97">
        <v>9</v>
      </c>
      <c r="AO47" s="97">
        <v>87</v>
      </c>
      <c r="AP47" s="97">
        <v>417</v>
      </c>
      <c r="AQ47" s="97">
        <v>409</v>
      </c>
      <c r="AR47" s="97">
        <v>62</v>
      </c>
      <c r="AS47" s="97">
        <v>48</v>
      </c>
      <c r="AT47" s="97">
        <v>20</v>
      </c>
      <c r="AU47" s="97"/>
      <c r="AV47" s="97">
        <v>8</v>
      </c>
      <c r="AW47" s="97">
        <v>34</v>
      </c>
      <c r="AX47" s="97">
        <v>15</v>
      </c>
      <c r="AY47" s="97"/>
      <c r="AZ47" s="97"/>
      <c r="BA47" s="97"/>
      <c r="BB47" s="97">
        <v>47</v>
      </c>
      <c r="BC47" s="97">
        <v>26</v>
      </c>
      <c r="BD47" s="97">
        <v>13</v>
      </c>
      <c r="BE47" s="97"/>
      <c r="BF47" s="97">
        <v>17</v>
      </c>
      <c r="BG47" s="97"/>
      <c r="BH47" s="97"/>
      <c r="BI47" s="97"/>
      <c r="BJ47" s="97">
        <v>25</v>
      </c>
      <c r="BK47" s="97">
        <v>216</v>
      </c>
      <c r="BL47" s="97">
        <v>5</v>
      </c>
      <c r="BM47" s="97">
        <v>73</v>
      </c>
      <c r="BN47" s="97"/>
      <c r="BO47" s="97"/>
      <c r="BP47" s="97"/>
      <c r="BQ47" s="97">
        <v>89</v>
      </c>
      <c r="BR47" s="97"/>
      <c r="BS47" s="97"/>
      <c r="BT47" s="97"/>
      <c r="BU47" s="97"/>
      <c r="BV47" s="97"/>
      <c r="BW47" s="97"/>
      <c r="BX47" s="97">
        <v>24</v>
      </c>
      <c r="BY47" s="97"/>
      <c r="BZ47" s="97"/>
      <c r="CA47" s="97">
        <v>25</v>
      </c>
      <c r="CB47" s="97"/>
      <c r="CC47" s="97"/>
      <c r="CD47" s="97"/>
      <c r="CE47" s="97"/>
      <c r="CF47" s="97"/>
      <c r="CG47" s="97"/>
      <c r="CH47" s="97"/>
      <c r="CI47" s="97"/>
      <c r="CJ47" s="97"/>
      <c r="CK47" s="97"/>
      <c r="CL47" s="97"/>
      <c r="CM47" s="97">
        <v>7</v>
      </c>
      <c r="CN47" s="97"/>
      <c r="CO47" s="97"/>
      <c r="CP47" s="97">
        <v>11</v>
      </c>
      <c r="CQ47" s="97"/>
      <c r="CR47" s="97">
        <v>40</v>
      </c>
      <c r="CS47" s="97">
        <v>12</v>
      </c>
      <c r="CT47" s="97"/>
      <c r="CU47" s="97"/>
      <c r="CV47" s="97">
        <v>28</v>
      </c>
      <c r="CW47" s="97">
        <v>7</v>
      </c>
      <c r="CX47" s="97"/>
      <c r="CY47" s="97"/>
      <c r="CZ47" s="97"/>
      <c r="DA47" s="97">
        <v>235</v>
      </c>
      <c r="DB47" s="97"/>
      <c r="DC47" s="97"/>
      <c r="DD47" s="97"/>
      <c r="DE47" s="97"/>
      <c r="DF47" s="97"/>
      <c r="DG47" s="97"/>
      <c r="DH47" s="97"/>
      <c r="DI47" s="97"/>
      <c r="DJ47" s="97"/>
      <c r="DK47" s="97"/>
      <c r="DL47" s="97"/>
      <c r="DM47" s="97">
        <v>1</v>
      </c>
      <c r="DN47" s="97">
        <v>4</v>
      </c>
      <c r="DO47" s="97">
        <v>5</v>
      </c>
      <c r="DP47" s="97">
        <v>16</v>
      </c>
      <c r="DQ47" s="97">
        <v>46</v>
      </c>
      <c r="DR47" s="97">
        <v>125</v>
      </c>
      <c r="DS47" s="97"/>
      <c r="DT47" s="97">
        <v>13</v>
      </c>
      <c r="DU47" s="97"/>
      <c r="DV47" s="97"/>
      <c r="DW47" s="97"/>
      <c r="DX47" s="97"/>
      <c r="DY47" s="97"/>
      <c r="DZ47" s="97"/>
      <c r="EA47" s="97"/>
      <c r="EB47" s="97">
        <v>256</v>
      </c>
      <c r="EC47" s="97"/>
      <c r="ED47" s="97"/>
      <c r="EE47" s="97"/>
      <c r="EF47" s="97"/>
      <c r="EG47" s="97"/>
      <c r="EH47" s="97"/>
      <c r="EI47" s="97"/>
      <c r="EJ47" s="97"/>
      <c r="EK47" s="97"/>
      <c r="EL47" s="97"/>
      <c r="EM47" s="97"/>
      <c r="EN47" s="97"/>
      <c r="EO47" s="97"/>
      <c r="EP47" s="97"/>
      <c r="EQ47" s="97">
        <v>198</v>
      </c>
      <c r="ER47" s="97"/>
      <c r="ES47" s="97"/>
      <c r="ET47" s="97"/>
      <c r="EU47" s="97"/>
      <c r="EV47" s="97"/>
      <c r="EW47" s="97"/>
      <c r="EX47" s="97"/>
      <c r="EY47" s="97"/>
      <c r="EZ47" s="97"/>
      <c r="FA47" s="97"/>
      <c r="FB47" s="97">
        <v>0</v>
      </c>
      <c r="FC47" s="97"/>
      <c r="FD47" s="97">
        <v>0</v>
      </c>
      <c r="FE47" s="97">
        <v>1</v>
      </c>
      <c r="FF47" s="97">
        <v>208</v>
      </c>
      <c r="FG47" s="97">
        <v>5</v>
      </c>
      <c r="FH47" s="97">
        <v>98</v>
      </c>
      <c r="FI47" s="97">
        <v>0</v>
      </c>
      <c r="FJ47" s="97"/>
      <c r="FK47" s="97">
        <v>0</v>
      </c>
      <c r="FL47" s="97"/>
      <c r="FM47" s="97"/>
      <c r="FN47" s="97"/>
      <c r="FO47" s="97"/>
      <c r="FP47" s="97"/>
      <c r="FQ47" s="97"/>
      <c r="FR47" s="97"/>
      <c r="FS47" s="97"/>
      <c r="FT47" s="97">
        <v>117</v>
      </c>
      <c r="FU47" s="97"/>
      <c r="FV47" s="97"/>
      <c r="FW47" s="97"/>
      <c r="FX47" s="97">
        <v>5</v>
      </c>
      <c r="FY47" s="97">
        <v>20</v>
      </c>
      <c r="FZ47" s="97"/>
      <c r="GA47" s="97">
        <v>89</v>
      </c>
      <c r="GB47" s="97">
        <v>8</v>
      </c>
      <c r="GC47" s="97"/>
      <c r="GD47" s="97"/>
      <c r="GE47" s="97">
        <v>0</v>
      </c>
      <c r="GF47" s="97"/>
      <c r="GG47" s="97"/>
      <c r="GH47" s="97">
        <v>35</v>
      </c>
      <c r="GI47" s="97"/>
      <c r="GJ47" s="97">
        <v>2</v>
      </c>
      <c r="GK47" s="97"/>
      <c r="GL47" s="97">
        <v>91</v>
      </c>
      <c r="GM47" s="97">
        <v>12</v>
      </c>
      <c r="GN47" s="97"/>
      <c r="GO47" s="97"/>
      <c r="GP47" s="97"/>
      <c r="GQ47" s="97"/>
      <c r="GR47" s="97"/>
      <c r="GS47" s="97"/>
      <c r="GT47" s="97"/>
      <c r="GU47" s="97"/>
      <c r="GV47" s="97"/>
      <c r="GW47" s="97"/>
      <c r="GX47" s="97"/>
      <c r="GY47" s="97"/>
      <c r="GZ47" s="97">
        <v>36</v>
      </c>
      <c r="HA47" s="97"/>
      <c r="HB47" s="97"/>
      <c r="HC47" s="97"/>
      <c r="HD47" s="97">
        <v>0</v>
      </c>
      <c r="HE47" s="97"/>
      <c r="HF47" s="97"/>
      <c r="HG47" s="97"/>
      <c r="HH47" s="97"/>
      <c r="HI47" s="97"/>
      <c r="HJ47" s="97"/>
      <c r="HK47" s="97"/>
      <c r="HL47" s="97"/>
      <c r="HM47" s="97">
        <v>148</v>
      </c>
      <c r="HN47" s="97">
        <v>248</v>
      </c>
      <c r="HO47" s="97"/>
      <c r="HP47" s="97"/>
      <c r="HQ47" s="97"/>
      <c r="HR47" s="97"/>
      <c r="HS47" s="97"/>
      <c r="HT47" s="97">
        <v>48</v>
      </c>
      <c r="HU47" s="97"/>
      <c r="HV47" s="97"/>
      <c r="HW47" s="97">
        <v>2</v>
      </c>
      <c r="HX47" s="97">
        <v>54</v>
      </c>
      <c r="HY47" s="97">
        <v>397</v>
      </c>
      <c r="HZ47" s="97">
        <v>227</v>
      </c>
      <c r="IA47" s="97">
        <v>9</v>
      </c>
      <c r="IB47" s="97"/>
      <c r="IC47" s="97">
        <v>39</v>
      </c>
      <c r="ID47" s="97"/>
      <c r="IE47" s="97"/>
      <c r="IF47" s="97">
        <v>3</v>
      </c>
      <c r="IG47" s="97"/>
      <c r="IH47" s="97"/>
      <c r="II47" s="97"/>
      <c r="IJ47" s="97"/>
      <c r="IK47" s="97"/>
      <c r="IL47" s="97"/>
      <c r="IM47" s="97"/>
      <c r="IN47" s="97"/>
      <c r="IO47" s="97"/>
      <c r="IP47" s="97">
        <v>4</v>
      </c>
      <c r="IQ47" s="97"/>
      <c r="IR47" s="97">
        <v>3</v>
      </c>
      <c r="IS47" s="97">
        <v>0</v>
      </c>
      <c r="IT47" s="97">
        <v>3</v>
      </c>
      <c r="IU47" s="97">
        <v>1</v>
      </c>
      <c r="IV47" s="97">
        <v>0</v>
      </c>
      <c r="IW47" s="97">
        <v>2</v>
      </c>
      <c r="IX47" s="97">
        <v>4</v>
      </c>
      <c r="IY47" s="97">
        <v>5</v>
      </c>
      <c r="IZ47" s="97">
        <v>6</v>
      </c>
      <c r="JA47" s="97">
        <v>3</v>
      </c>
      <c r="JB47" s="97"/>
      <c r="JC47" s="97">
        <v>2</v>
      </c>
      <c r="JD47" s="97">
        <v>13</v>
      </c>
      <c r="JE47" s="97"/>
      <c r="JF47" s="97">
        <v>2</v>
      </c>
      <c r="JG47" s="97">
        <v>1</v>
      </c>
      <c r="JH47" s="97"/>
      <c r="JI47" s="97"/>
      <c r="JJ47" s="97"/>
      <c r="JK47" s="97">
        <v>125</v>
      </c>
      <c r="JL47" s="97"/>
      <c r="JM47" s="97">
        <v>1</v>
      </c>
      <c r="JN47" s="97">
        <v>6</v>
      </c>
      <c r="JO47" s="97">
        <v>133</v>
      </c>
      <c r="JP47" s="97">
        <v>163</v>
      </c>
      <c r="JQ47" s="97">
        <v>235</v>
      </c>
      <c r="JR47" s="97">
        <v>211</v>
      </c>
      <c r="JS47" s="97">
        <v>580</v>
      </c>
      <c r="JT47" s="97">
        <v>256</v>
      </c>
      <c r="JU47" s="97">
        <v>328</v>
      </c>
      <c r="JV47" s="97">
        <v>154</v>
      </c>
      <c r="JW47" s="97">
        <v>502</v>
      </c>
      <c r="JX47" s="97">
        <v>41</v>
      </c>
      <c r="JY47" s="97"/>
      <c r="JZ47" s="97">
        <v>64</v>
      </c>
      <c r="KA47" s="97">
        <v>510</v>
      </c>
      <c r="KB47" s="97">
        <v>74</v>
      </c>
      <c r="KC47" s="97">
        <v>40</v>
      </c>
      <c r="KD47" s="97">
        <v>108</v>
      </c>
      <c r="KE47" s="97">
        <v>72</v>
      </c>
      <c r="KF47" s="97">
        <v>134</v>
      </c>
      <c r="KG47" s="97">
        <v>139</v>
      </c>
      <c r="KH47" s="97">
        <v>129</v>
      </c>
      <c r="KI47" s="97"/>
      <c r="KJ47" s="97"/>
      <c r="KK47" s="97"/>
      <c r="KL47" s="97">
        <v>72</v>
      </c>
      <c r="KM47" s="97"/>
      <c r="KN47" s="97">
        <v>16</v>
      </c>
      <c r="KO47" s="97">
        <v>17</v>
      </c>
      <c r="KP47" s="97">
        <v>79</v>
      </c>
      <c r="KQ47" s="97">
        <v>200</v>
      </c>
      <c r="KR47" s="97">
        <v>0</v>
      </c>
      <c r="KS47" s="97">
        <v>1</v>
      </c>
      <c r="KT47" s="97">
        <v>0</v>
      </c>
      <c r="KU47" s="97">
        <v>2</v>
      </c>
      <c r="KV47" s="97">
        <v>12</v>
      </c>
      <c r="KW47" s="97">
        <v>5</v>
      </c>
      <c r="KX47" s="97"/>
      <c r="KY47" s="97"/>
      <c r="KZ47" s="97"/>
      <c r="LA47" s="97">
        <v>7</v>
      </c>
      <c r="LB47" s="97">
        <v>46</v>
      </c>
      <c r="LC47" s="97">
        <v>0</v>
      </c>
      <c r="LD47" s="97">
        <v>94</v>
      </c>
      <c r="LE47" s="97"/>
      <c r="LF47" s="97">
        <v>4</v>
      </c>
      <c r="LG47" s="97">
        <v>44</v>
      </c>
      <c r="LH47" s="97">
        <v>44</v>
      </c>
      <c r="LI47" s="97">
        <v>3</v>
      </c>
      <c r="LJ47" s="97">
        <v>1</v>
      </c>
      <c r="LK47" s="97"/>
      <c r="LL47" s="97"/>
      <c r="LM47" s="97">
        <v>11</v>
      </c>
      <c r="LN47" s="97"/>
      <c r="LO47" s="97">
        <v>0</v>
      </c>
      <c r="LP47" s="97">
        <v>0</v>
      </c>
      <c r="LQ47" s="97">
        <v>79</v>
      </c>
      <c r="LR47" s="97">
        <v>3</v>
      </c>
      <c r="LS47" s="97">
        <v>42</v>
      </c>
      <c r="LT47" s="97">
        <v>5</v>
      </c>
      <c r="LU47" s="97">
        <v>0</v>
      </c>
      <c r="LV47" s="97">
        <v>18</v>
      </c>
      <c r="LW47" s="97">
        <v>2</v>
      </c>
      <c r="LX47" s="97">
        <v>15</v>
      </c>
      <c r="LY47" s="97">
        <v>5</v>
      </c>
      <c r="LZ47" s="97">
        <v>6</v>
      </c>
      <c r="MA47" s="97">
        <v>36</v>
      </c>
      <c r="MB47" s="97">
        <v>9</v>
      </c>
      <c r="MC47" s="97">
        <v>2</v>
      </c>
      <c r="MD47" s="97">
        <v>36</v>
      </c>
      <c r="ME47" s="97">
        <v>24</v>
      </c>
      <c r="MF47" s="97">
        <v>3</v>
      </c>
      <c r="MG47" s="97">
        <v>7</v>
      </c>
      <c r="MH47" s="97">
        <v>2</v>
      </c>
      <c r="MI47" s="97">
        <v>6</v>
      </c>
      <c r="MJ47" s="97">
        <v>0</v>
      </c>
      <c r="MK47" s="97">
        <v>1</v>
      </c>
      <c r="ML47" s="97">
        <v>40</v>
      </c>
      <c r="MM47" s="97">
        <v>2</v>
      </c>
      <c r="MN47" s="97">
        <v>237</v>
      </c>
      <c r="MO47" s="97">
        <v>40</v>
      </c>
      <c r="MP47" s="97">
        <v>1</v>
      </c>
      <c r="MQ47" s="97">
        <v>6</v>
      </c>
      <c r="MR47" s="97">
        <v>13</v>
      </c>
      <c r="MS47" s="97">
        <v>12</v>
      </c>
      <c r="MT47" s="97"/>
      <c r="MU47" s="97">
        <v>9</v>
      </c>
      <c r="MV47" s="97">
        <v>2</v>
      </c>
      <c r="MW47" s="97">
        <v>25</v>
      </c>
      <c r="MX47" s="97">
        <v>85</v>
      </c>
      <c r="MY47" s="97">
        <v>14</v>
      </c>
      <c r="MZ47" s="97">
        <v>13</v>
      </c>
      <c r="NA47" s="97">
        <v>1</v>
      </c>
      <c r="NB47" s="97">
        <v>3</v>
      </c>
      <c r="NC47" s="97">
        <v>16</v>
      </c>
      <c r="ND47" s="97">
        <v>69</v>
      </c>
      <c r="NE47" s="97">
        <v>4</v>
      </c>
      <c r="NF47" s="97">
        <v>1</v>
      </c>
      <c r="NG47" s="97">
        <v>8</v>
      </c>
      <c r="NH47" s="97">
        <v>57</v>
      </c>
      <c r="NI47" s="97">
        <v>43</v>
      </c>
      <c r="NJ47" s="97">
        <v>0</v>
      </c>
      <c r="NK47" s="97">
        <v>0</v>
      </c>
      <c r="NL47" s="97">
        <v>0</v>
      </c>
      <c r="NM47" s="97">
        <v>0</v>
      </c>
      <c r="NN47" s="97">
        <v>1</v>
      </c>
      <c r="NO47" s="97">
        <v>0</v>
      </c>
      <c r="NP47" s="97">
        <v>2</v>
      </c>
      <c r="NQ47" s="97">
        <v>15</v>
      </c>
      <c r="NR47" s="97">
        <v>462</v>
      </c>
      <c r="NS47" s="97">
        <v>53</v>
      </c>
      <c r="NT47" s="97">
        <v>115</v>
      </c>
      <c r="NU47" s="97">
        <v>0</v>
      </c>
      <c r="NV47" s="97">
        <v>8</v>
      </c>
      <c r="NW47" s="97">
        <v>7</v>
      </c>
      <c r="NX47" s="97">
        <v>7</v>
      </c>
      <c r="NY47" s="97">
        <v>0</v>
      </c>
      <c r="NZ47" s="97">
        <v>15</v>
      </c>
      <c r="OA47" s="97">
        <v>0</v>
      </c>
      <c r="OB47" s="97">
        <v>1</v>
      </c>
      <c r="OC47" s="97">
        <v>4</v>
      </c>
      <c r="OD47" s="97">
        <v>124</v>
      </c>
      <c r="OE47" s="97">
        <v>6</v>
      </c>
      <c r="OF47" s="97">
        <v>17</v>
      </c>
      <c r="OG47" s="97"/>
      <c r="OH47" s="97">
        <v>13</v>
      </c>
      <c r="OI47" s="97">
        <v>13</v>
      </c>
      <c r="OJ47" s="97"/>
      <c r="OK47" s="97">
        <v>0</v>
      </c>
      <c r="OL47" s="97">
        <v>3</v>
      </c>
      <c r="OM47" s="97">
        <v>1482</v>
      </c>
      <c r="ON47" s="97">
        <v>20</v>
      </c>
      <c r="OO47" s="97">
        <v>985</v>
      </c>
      <c r="OP47" s="97"/>
      <c r="OQ47" s="97"/>
      <c r="OR47" s="98"/>
      <c r="OS47" s="99">
        <v>16891</v>
      </c>
      <c r="OT47" s="96">
        <v>8484</v>
      </c>
      <c r="OU47" s="97"/>
      <c r="OV47" s="97"/>
      <c r="OW47" s="97">
        <v>4956</v>
      </c>
      <c r="OX47" s="97">
        <v>385</v>
      </c>
      <c r="OY47" s="97">
        <v>284</v>
      </c>
      <c r="OZ47" s="97">
        <v>847</v>
      </c>
      <c r="PA47" s="97"/>
      <c r="PB47" s="97"/>
      <c r="PC47" s="97"/>
      <c r="PD47" s="97"/>
      <c r="PE47" s="97"/>
      <c r="PF47" s="97">
        <v>92</v>
      </c>
      <c r="PG47" s="97"/>
      <c r="PH47" s="97"/>
      <c r="PI47" s="97"/>
      <c r="PJ47" s="97"/>
      <c r="PK47" s="97"/>
      <c r="PL47" s="98"/>
      <c r="PM47" s="99">
        <v>31939</v>
      </c>
    </row>
    <row r="48" spans="1:429" ht="12.75" customHeight="1" x14ac:dyDescent="0.2">
      <c r="A48" s="93">
        <v>327100</v>
      </c>
      <c r="B48" s="94" t="s">
        <v>1723</v>
      </c>
      <c r="C48" s="95" t="s">
        <v>1206</v>
      </c>
      <c r="D48" s="96"/>
      <c r="E48" s="97"/>
      <c r="F48" s="97"/>
      <c r="G48" s="97"/>
      <c r="H48" s="97"/>
      <c r="I48" s="97"/>
      <c r="J48" s="97"/>
      <c r="K48" s="97"/>
      <c r="L48" s="97"/>
      <c r="M48" s="97"/>
      <c r="N48" s="97"/>
      <c r="O48" s="97"/>
      <c r="P48" s="97"/>
      <c r="Q48" s="97"/>
      <c r="R48" s="97"/>
      <c r="S48" s="97"/>
      <c r="T48" s="97"/>
      <c r="U48" s="97"/>
      <c r="V48" s="97"/>
      <c r="W48" s="97"/>
      <c r="X48" s="97"/>
      <c r="Y48" s="97"/>
      <c r="Z48" s="97"/>
      <c r="AA48" s="97"/>
      <c r="AB48" s="97">
        <v>707</v>
      </c>
      <c r="AC48" s="97">
        <v>571</v>
      </c>
      <c r="AD48" s="97">
        <v>681</v>
      </c>
      <c r="AE48" s="97">
        <v>314</v>
      </c>
      <c r="AF48" s="97">
        <v>502</v>
      </c>
      <c r="AG48" s="97">
        <v>64</v>
      </c>
      <c r="AH48" s="97">
        <v>1226</v>
      </c>
      <c r="AI48" s="97">
        <v>261</v>
      </c>
      <c r="AJ48" s="97">
        <v>707</v>
      </c>
      <c r="AK48" s="97">
        <v>720</v>
      </c>
      <c r="AL48" s="97">
        <v>656</v>
      </c>
      <c r="AM48" s="97">
        <v>758</v>
      </c>
      <c r="AN48" s="97"/>
      <c r="AO48" s="97"/>
      <c r="AP48" s="97"/>
      <c r="AQ48" s="97">
        <v>15</v>
      </c>
      <c r="AR48" s="97">
        <v>515</v>
      </c>
      <c r="AS48" s="97">
        <v>539</v>
      </c>
      <c r="AT48" s="97">
        <v>39</v>
      </c>
      <c r="AU48" s="97">
        <v>51</v>
      </c>
      <c r="AV48" s="97">
        <v>19</v>
      </c>
      <c r="AW48" s="97">
        <v>22</v>
      </c>
      <c r="AX48" s="97">
        <v>11</v>
      </c>
      <c r="AY48" s="97"/>
      <c r="AZ48" s="97">
        <v>28</v>
      </c>
      <c r="BA48" s="97"/>
      <c r="BB48" s="97"/>
      <c r="BC48" s="97">
        <v>0</v>
      </c>
      <c r="BD48" s="97">
        <v>883</v>
      </c>
      <c r="BE48" s="97">
        <v>209</v>
      </c>
      <c r="BF48" s="97"/>
      <c r="BG48" s="97"/>
      <c r="BH48" s="97"/>
      <c r="BI48" s="97">
        <v>21</v>
      </c>
      <c r="BJ48" s="97">
        <v>14</v>
      </c>
      <c r="BK48" s="97"/>
      <c r="BL48" s="97">
        <v>48</v>
      </c>
      <c r="BM48" s="97"/>
      <c r="BN48" s="97"/>
      <c r="BO48" s="97"/>
      <c r="BP48" s="97"/>
      <c r="BQ48" s="97"/>
      <c r="BR48" s="97">
        <v>11</v>
      </c>
      <c r="BS48" s="97"/>
      <c r="BT48" s="97">
        <v>23</v>
      </c>
      <c r="BU48" s="97">
        <v>25</v>
      </c>
      <c r="BV48" s="97"/>
      <c r="BW48" s="97"/>
      <c r="BX48" s="97"/>
      <c r="BY48" s="97">
        <v>12</v>
      </c>
      <c r="BZ48" s="97"/>
      <c r="CA48" s="97">
        <v>11</v>
      </c>
      <c r="CB48" s="97"/>
      <c r="CC48" s="97"/>
      <c r="CD48" s="97"/>
      <c r="CE48" s="97"/>
      <c r="CF48" s="97"/>
      <c r="CG48" s="97">
        <v>9</v>
      </c>
      <c r="CH48" s="97"/>
      <c r="CI48" s="97"/>
      <c r="CJ48" s="97"/>
      <c r="CK48" s="97"/>
      <c r="CL48" s="97"/>
      <c r="CM48" s="97"/>
      <c r="CN48" s="97"/>
      <c r="CO48" s="97"/>
      <c r="CP48" s="97"/>
      <c r="CQ48" s="97"/>
      <c r="CR48" s="97">
        <v>2</v>
      </c>
      <c r="CS48" s="97"/>
      <c r="CT48" s="97"/>
      <c r="CU48" s="97"/>
      <c r="CV48" s="97"/>
      <c r="CW48" s="97"/>
      <c r="CX48" s="97"/>
      <c r="CY48" s="97"/>
      <c r="CZ48" s="97"/>
      <c r="DA48" s="97">
        <v>89</v>
      </c>
      <c r="DB48" s="97"/>
      <c r="DC48" s="97"/>
      <c r="DD48" s="97"/>
      <c r="DE48" s="97"/>
      <c r="DF48" s="97"/>
      <c r="DG48" s="97"/>
      <c r="DH48" s="97"/>
      <c r="DI48" s="97"/>
      <c r="DJ48" s="97"/>
      <c r="DK48" s="97"/>
      <c r="DL48" s="97">
        <v>64</v>
      </c>
      <c r="DM48" s="97"/>
      <c r="DN48" s="97"/>
      <c r="DO48" s="97"/>
      <c r="DP48" s="97">
        <v>28</v>
      </c>
      <c r="DQ48" s="97"/>
      <c r="DR48" s="97"/>
      <c r="DS48" s="97"/>
      <c r="DT48" s="97"/>
      <c r="DU48" s="97"/>
      <c r="DV48" s="97"/>
      <c r="DW48" s="97"/>
      <c r="DX48" s="97"/>
      <c r="DY48" s="97"/>
      <c r="DZ48" s="97"/>
      <c r="EA48" s="97"/>
      <c r="EB48" s="97"/>
      <c r="EC48" s="97"/>
      <c r="ED48" s="97"/>
      <c r="EE48" s="97"/>
      <c r="EF48" s="97"/>
      <c r="EG48" s="97"/>
      <c r="EH48" s="97"/>
      <c r="EI48" s="97"/>
      <c r="EJ48" s="97"/>
      <c r="EK48" s="97">
        <v>75</v>
      </c>
      <c r="EL48" s="97">
        <v>46</v>
      </c>
      <c r="EM48" s="97">
        <v>81</v>
      </c>
      <c r="EN48" s="97">
        <v>3</v>
      </c>
      <c r="EO48" s="97"/>
      <c r="EP48" s="97"/>
      <c r="EQ48" s="97">
        <v>0</v>
      </c>
      <c r="ER48" s="97"/>
      <c r="ES48" s="97"/>
      <c r="ET48" s="97"/>
      <c r="EU48" s="97">
        <v>1</v>
      </c>
      <c r="EV48" s="97">
        <v>5</v>
      </c>
      <c r="EW48" s="97"/>
      <c r="EX48" s="97"/>
      <c r="EY48" s="97"/>
      <c r="EZ48" s="97"/>
      <c r="FA48" s="97"/>
      <c r="FB48" s="97">
        <v>11</v>
      </c>
      <c r="FC48" s="97">
        <v>11</v>
      </c>
      <c r="FD48" s="97">
        <v>5</v>
      </c>
      <c r="FE48" s="97"/>
      <c r="FF48" s="97"/>
      <c r="FG48" s="97">
        <v>156</v>
      </c>
      <c r="FH48" s="97">
        <v>27</v>
      </c>
      <c r="FI48" s="97"/>
      <c r="FJ48" s="97"/>
      <c r="FK48" s="97"/>
      <c r="FL48" s="97"/>
      <c r="FM48" s="97"/>
      <c r="FN48" s="97"/>
      <c r="FO48" s="97"/>
      <c r="FP48" s="97"/>
      <c r="FQ48" s="97"/>
      <c r="FR48" s="97"/>
      <c r="FS48" s="97"/>
      <c r="FT48" s="97"/>
      <c r="FU48" s="97"/>
      <c r="FV48" s="97"/>
      <c r="FW48" s="97"/>
      <c r="FX48" s="97"/>
      <c r="FY48" s="97"/>
      <c r="FZ48" s="97"/>
      <c r="GA48" s="97"/>
      <c r="GB48" s="97"/>
      <c r="GC48" s="97"/>
      <c r="GD48" s="97"/>
      <c r="GE48" s="97"/>
      <c r="GF48" s="97"/>
      <c r="GG48" s="97"/>
      <c r="GH48" s="97"/>
      <c r="GI48" s="97"/>
      <c r="GJ48" s="97"/>
      <c r="GK48" s="97">
        <v>4</v>
      </c>
      <c r="GL48" s="97"/>
      <c r="GM48" s="97"/>
      <c r="GN48" s="97"/>
      <c r="GO48" s="97"/>
      <c r="GP48" s="97"/>
      <c r="GQ48" s="97"/>
      <c r="GR48" s="97"/>
      <c r="GS48" s="97"/>
      <c r="GT48" s="97"/>
      <c r="GU48" s="97"/>
      <c r="GV48" s="97"/>
      <c r="GW48" s="97"/>
      <c r="GX48" s="97"/>
      <c r="GY48" s="97"/>
      <c r="GZ48" s="97"/>
      <c r="HA48" s="97"/>
      <c r="HB48" s="97"/>
      <c r="HC48" s="97"/>
      <c r="HD48" s="97"/>
      <c r="HE48" s="97"/>
      <c r="HF48" s="97"/>
      <c r="HG48" s="97"/>
      <c r="HH48" s="97"/>
      <c r="HI48" s="97"/>
      <c r="HJ48" s="97"/>
      <c r="HK48" s="97"/>
      <c r="HL48" s="97"/>
      <c r="HM48" s="97"/>
      <c r="HN48" s="97"/>
      <c r="HO48" s="97"/>
      <c r="HP48" s="97"/>
      <c r="HQ48" s="97"/>
      <c r="HR48" s="97"/>
      <c r="HS48" s="97"/>
      <c r="HT48" s="97"/>
      <c r="HU48" s="97"/>
      <c r="HV48" s="97"/>
      <c r="HW48" s="97"/>
      <c r="HX48" s="97"/>
      <c r="HY48" s="97"/>
      <c r="HZ48" s="97"/>
      <c r="IA48" s="97"/>
      <c r="IB48" s="97"/>
      <c r="IC48" s="97"/>
      <c r="ID48" s="97"/>
      <c r="IE48" s="97"/>
      <c r="IF48" s="97"/>
      <c r="IG48" s="97"/>
      <c r="IH48" s="97"/>
      <c r="II48" s="97">
        <v>9</v>
      </c>
      <c r="IJ48" s="97"/>
      <c r="IK48" s="97"/>
      <c r="IL48" s="97"/>
      <c r="IM48" s="97">
        <v>5</v>
      </c>
      <c r="IN48" s="97"/>
      <c r="IO48" s="97"/>
      <c r="IP48" s="97"/>
      <c r="IQ48" s="97">
        <v>43</v>
      </c>
      <c r="IR48" s="97"/>
      <c r="IS48" s="97"/>
      <c r="IT48" s="97"/>
      <c r="IU48" s="97"/>
      <c r="IV48" s="97"/>
      <c r="IW48" s="97"/>
      <c r="IX48" s="97"/>
      <c r="IY48" s="97"/>
      <c r="IZ48" s="97"/>
      <c r="JA48" s="97"/>
      <c r="JB48" s="97"/>
      <c r="JC48" s="97"/>
      <c r="JD48" s="97"/>
      <c r="JE48" s="97"/>
      <c r="JF48" s="97"/>
      <c r="JG48" s="97"/>
      <c r="JH48" s="97"/>
      <c r="JI48" s="97"/>
      <c r="JJ48" s="97"/>
      <c r="JK48" s="97">
        <v>152</v>
      </c>
      <c r="JL48" s="97"/>
      <c r="JM48" s="97"/>
      <c r="JN48" s="97"/>
      <c r="JO48" s="97">
        <v>0</v>
      </c>
      <c r="JP48" s="97"/>
      <c r="JQ48" s="97">
        <v>0</v>
      </c>
      <c r="JR48" s="97"/>
      <c r="JS48" s="97"/>
      <c r="JT48" s="97"/>
      <c r="JU48" s="97"/>
      <c r="JV48" s="97"/>
      <c r="JW48" s="97"/>
      <c r="JX48" s="97"/>
      <c r="JY48" s="97"/>
      <c r="JZ48" s="97">
        <v>92</v>
      </c>
      <c r="KA48" s="97">
        <v>23</v>
      </c>
      <c r="KB48" s="97">
        <v>4</v>
      </c>
      <c r="KC48" s="97">
        <v>7</v>
      </c>
      <c r="KD48" s="97"/>
      <c r="KE48" s="97"/>
      <c r="KF48" s="97">
        <v>19</v>
      </c>
      <c r="KG48" s="97">
        <v>71</v>
      </c>
      <c r="KH48" s="97">
        <v>53</v>
      </c>
      <c r="KI48" s="97"/>
      <c r="KJ48" s="97"/>
      <c r="KK48" s="97"/>
      <c r="KL48" s="97"/>
      <c r="KM48" s="97"/>
      <c r="KN48" s="97"/>
      <c r="KO48" s="97">
        <v>1</v>
      </c>
      <c r="KP48" s="97"/>
      <c r="KQ48" s="97"/>
      <c r="KR48" s="97"/>
      <c r="KS48" s="97"/>
      <c r="KT48" s="97"/>
      <c r="KU48" s="97"/>
      <c r="KV48" s="97"/>
      <c r="KW48" s="97"/>
      <c r="KX48" s="97"/>
      <c r="KY48" s="97"/>
      <c r="KZ48" s="97">
        <v>407</v>
      </c>
      <c r="LA48" s="97">
        <v>693</v>
      </c>
      <c r="LB48" s="97">
        <v>100</v>
      </c>
      <c r="LC48" s="97">
        <v>0</v>
      </c>
      <c r="LD48" s="97">
        <v>70</v>
      </c>
      <c r="LE48" s="97"/>
      <c r="LF48" s="97"/>
      <c r="LG48" s="97"/>
      <c r="LH48" s="97"/>
      <c r="LI48" s="97"/>
      <c r="LJ48" s="97"/>
      <c r="LK48" s="97"/>
      <c r="LL48" s="97"/>
      <c r="LM48" s="97"/>
      <c r="LN48" s="97"/>
      <c r="LO48" s="97">
        <v>1</v>
      </c>
      <c r="LP48" s="97"/>
      <c r="LQ48" s="97"/>
      <c r="LR48" s="97"/>
      <c r="LS48" s="97">
        <v>24</v>
      </c>
      <c r="LT48" s="97"/>
      <c r="LU48" s="97"/>
      <c r="LV48" s="97"/>
      <c r="LW48" s="97"/>
      <c r="LX48" s="97"/>
      <c r="LY48" s="97"/>
      <c r="LZ48" s="97"/>
      <c r="MA48" s="97">
        <v>154</v>
      </c>
      <c r="MB48" s="97"/>
      <c r="MC48" s="97"/>
      <c r="MD48" s="97">
        <v>55</v>
      </c>
      <c r="ME48" s="97"/>
      <c r="MF48" s="97"/>
      <c r="MG48" s="97"/>
      <c r="MH48" s="97"/>
      <c r="MI48" s="97"/>
      <c r="MJ48" s="97">
        <v>1</v>
      </c>
      <c r="MK48" s="97">
        <v>0</v>
      </c>
      <c r="ML48" s="97"/>
      <c r="MM48" s="97"/>
      <c r="MN48" s="97"/>
      <c r="MO48" s="97"/>
      <c r="MP48" s="97"/>
      <c r="MQ48" s="97"/>
      <c r="MR48" s="97"/>
      <c r="MS48" s="97"/>
      <c r="MT48" s="97">
        <v>8</v>
      </c>
      <c r="MU48" s="97">
        <v>2</v>
      </c>
      <c r="MV48" s="97">
        <v>0</v>
      </c>
      <c r="MW48" s="97"/>
      <c r="MX48" s="97"/>
      <c r="MY48" s="97">
        <v>39</v>
      </c>
      <c r="MZ48" s="97"/>
      <c r="NA48" s="97">
        <v>2</v>
      </c>
      <c r="NB48" s="97"/>
      <c r="NC48" s="97"/>
      <c r="ND48" s="97">
        <v>1470</v>
      </c>
      <c r="NE48" s="97">
        <v>118</v>
      </c>
      <c r="NF48" s="97">
        <v>12</v>
      </c>
      <c r="NG48" s="97">
        <v>7</v>
      </c>
      <c r="NH48" s="97">
        <v>7</v>
      </c>
      <c r="NI48" s="97">
        <v>7</v>
      </c>
      <c r="NJ48" s="97">
        <v>0</v>
      </c>
      <c r="NK48" s="97"/>
      <c r="NL48" s="97"/>
      <c r="NM48" s="97"/>
      <c r="NN48" s="97"/>
      <c r="NO48" s="97"/>
      <c r="NP48" s="97"/>
      <c r="NQ48" s="97">
        <v>31</v>
      </c>
      <c r="NR48" s="97">
        <v>6</v>
      </c>
      <c r="NS48" s="97">
        <v>156</v>
      </c>
      <c r="NT48" s="97">
        <v>103</v>
      </c>
      <c r="NU48" s="97">
        <v>24</v>
      </c>
      <c r="NV48" s="97">
        <v>0</v>
      </c>
      <c r="NW48" s="97"/>
      <c r="NX48" s="97">
        <v>1</v>
      </c>
      <c r="NY48" s="97"/>
      <c r="NZ48" s="97"/>
      <c r="OA48" s="97"/>
      <c r="OB48" s="97"/>
      <c r="OC48" s="97"/>
      <c r="OD48" s="97">
        <v>2</v>
      </c>
      <c r="OE48" s="97"/>
      <c r="OF48" s="97">
        <v>13</v>
      </c>
      <c r="OG48" s="97"/>
      <c r="OH48" s="97">
        <v>4</v>
      </c>
      <c r="OI48" s="97">
        <v>3</v>
      </c>
      <c r="OJ48" s="97"/>
      <c r="OK48" s="97"/>
      <c r="OL48" s="97"/>
      <c r="OM48" s="97">
        <v>151</v>
      </c>
      <c r="ON48" s="97">
        <v>26</v>
      </c>
      <c r="OO48" s="97">
        <v>2</v>
      </c>
      <c r="OP48" s="97"/>
      <c r="OQ48" s="97">
        <v>2</v>
      </c>
      <c r="OR48" s="98">
        <v>52</v>
      </c>
      <c r="OS48" s="99">
        <v>14511</v>
      </c>
      <c r="OT48" s="96">
        <v>4220</v>
      </c>
      <c r="OU48" s="97"/>
      <c r="OV48" s="97"/>
      <c r="OW48" s="97"/>
      <c r="OX48" s="97"/>
      <c r="OY48" s="97">
        <v>124</v>
      </c>
      <c r="OZ48" s="97">
        <v>1897</v>
      </c>
      <c r="PA48" s="97"/>
      <c r="PB48" s="97"/>
      <c r="PC48" s="97"/>
      <c r="PD48" s="97"/>
      <c r="PE48" s="97"/>
      <c r="PF48" s="97"/>
      <c r="PG48" s="97"/>
      <c r="PH48" s="97"/>
      <c r="PI48" s="97"/>
      <c r="PJ48" s="97"/>
      <c r="PK48" s="97"/>
      <c r="PL48" s="98"/>
      <c r="PM48" s="99">
        <v>20752</v>
      </c>
    </row>
    <row r="49" spans="1:429" ht="12.75" customHeight="1" x14ac:dyDescent="0.2">
      <c r="A49" s="93">
        <v>327200</v>
      </c>
      <c r="B49" s="94" t="s">
        <v>1724</v>
      </c>
      <c r="C49" s="95" t="s">
        <v>1207</v>
      </c>
      <c r="D49" s="96"/>
      <c r="E49" s="97"/>
      <c r="F49" s="97"/>
      <c r="G49" s="97"/>
      <c r="H49" s="97"/>
      <c r="I49" s="97"/>
      <c r="J49" s="97">
        <v>0</v>
      </c>
      <c r="K49" s="97"/>
      <c r="L49" s="97"/>
      <c r="M49" s="97"/>
      <c r="N49" s="97"/>
      <c r="O49" s="97"/>
      <c r="P49" s="97">
        <v>2</v>
      </c>
      <c r="Q49" s="97"/>
      <c r="R49" s="97"/>
      <c r="S49" s="97"/>
      <c r="T49" s="97"/>
      <c r="U49" s="97"/>
      <c r="V49" s="97"/>
      <c r="W49" s="97"/>
      <c r="X49" s="97"/>
      <c r="Y49" s="97"/>
      <c r="Z49" s="97"/>
      <c r="AA49" s="97"/>
      <c r="AB49" s="97">
        <v>106</v>
      </c>
      <c r="AC49" s="97">
        <v>222</v>
      </c>
      <c r="AD49" s="97">
        <v>97</v>
      </c>
      <c r="AE49" s="97">
        <v>41</v>
      </c>
      <c r="AF49" s="97">
        <v>679</v>
      </c>
      <c r="AG49" s="97">
        <v>23</v>
      </c>
      <c r="AH49" s="97">
        <v>124</v>
      </c>
      <c r="AI49" s="97">
        <v>19</v>
      </c>
      <c r="AJ49" s="97">
        <v>145</v>
      </c>
      <c r="AK49" s="97"/>
      <c r="AL49" s="97">
        <v>60</v>
      </c>
      <c r="AM49" s="97">
        <v>23</v>
      </c>
      <c r="AN49" s="97"/>
      <c r="AO49" s="97"/>
      <c r="AP49" s="97">
        <v>155</v>
      </c>
      <c r="AQ49" s="97">
        <v>8</v>
      </c>
      <c r="AR49" s="97">
        <v>3</v>
      </c>
      <c r="AS49" s="97">
        <v>3130</v>
      </c>
      <c r="AT49" s="97">
        <v>26</v>
      </c>
      <c r="AU49" s="97">
        <v>119</v>
      </c>
      <c r="AV49" s="97">
        <v>53</v>
      </c>
      <c r="AW49" s="97">
        <v>40</v>
      </c>
      <c r="AX49" s="97">
        <v>2</v>
      </c>
      <c r="AY49" s="97"/>
      <c r="AZ49" s="97"/>
      <c r="BA49" s="97"/>
      <c r="BB49" s="97">
        <v>326</v>
      </c>
      <c r="BC49" s="97">
        <v>4</v>
      </c>
      <c r="BD49" s="97">
        <v>0</v>
      </c>
      <c r="BE49" s="97">
        <v>22</v>
      </c>
      <c r="BF49" s="97"/>
      <c r="BG49" s="97"/>
      <c r="BH49" s="97"/>
      <c r="BI49" s="97"/>
      <c r="BJ49" s="97"/>
      <c r="BK49" s="97"/>
      <c r="BL49" s="97">
        <v>4</v>
      </c>
      <c r="BM49" s="97"/>
      <c r="BN49" s="97"/>
      <c r="BO49" s="97"/>
      <c r="BP49" s="97"/>
      <c r="BQ49" s="97"/>
      <c r="BR49" s="97"/>
      <c r="BS49" s="97">
        <v>148</v>
      </c>
      <c r="BT49" s="97"/>
      <c r="BU49" s="97"/>
      <c r="BV49" s="97"/>
      <c r="BW49" s="97">
        <v>2</v>
      </c>
      <c r="BX49" s="97"/>
      <c r="BY49" s="97">
        <v>35</v>
      </c>
      <c r="BZ49" s="97"/>
      <c r="CA49" s="97"/>
      <c r="CB49" s="97"/>
      <c r="CC49" s="97"/>
      <c r="CD49" s="97"/>
      <c r="CE49" s="97"/>
      <c r="CF49" s="97"/>
      <c r="CG49" s="97">
        <v>23</v>
      </c>
      <c r="CH49" s="97"/>
      <c r="CI49" s="97"/>
      <c r="CJ49" s="97"/>
      <c r="CK49" s="97"/>
      <c r="CL49" s="97"/>
      <c r="CM49" s="97"/>
      <c r="CN49" s="97">
        <v>137</v>
      </c>
      <c r="CO49" s="97"/>
      <c r="CP49" s="97">
        <v>36</v>
      </c>
      <c r="CQ49" s="97"/>
      <c r="CR49" s="97"/>
      <c r="CS49" s="97"/>
      <c r="CT49" s="97"/>
      <c r="CU49" s="97"/>
      <c r="CV49" s="97"/>
      <c r="CW49" s="97"/>
      <c r="CX49" s="97"/>
      <c r="CY49" s="97"/>
      <c r="CZ49" s="97"/>
      <c r="DA49" s="97"/>
      <c r="DB49" s="97"/>
      <c r="DC49" s="97"/>
      <c r="DD49" s="97"/>
      <c r="DE49" s="97"/>
      <c r="DF49" s="97"/>
      <c r="DG49" s="97"/>
      <c r="DH49" s="97"/>
      <c r="DI49" s="97"/>
      <c r="DJ49" s="97"/>
      <c r="DK49" s="97"/>
      <c r="DL49" s="97"/>
      <c r="DM49" s="97"/>
      <c r="DN49" s="97"/>
      <c r="DO49" s="97"/>
      <c r="DP49" s="97">
        <v>18</v>
      </c>
      <c r="DQ49" s="97">
        <v>4</v>
      </c>
      <c r="DR49" s="97">
        <v>45</v>
      </c>
      <c r="DS49" s="97"/>
      <c r="DT49" s="97">
        <v>5</v>
      </c>
      <c r="DU49" s="97">
        <v>0</v>
      </c>
      <c r="DV49" s="97">
        <v>29</v>
      </c>
      <c r="DW49" s="97">
        <v>2</v>
      </c>
      <c r="DX49" s="97">
        <v>6</v>
      </c>
      <c r="DY49" s="97">
        <v>36</v>
      </c>
      <c r="DZ49" s="97"/>
      <c r="EA49" s="97">
        <v>11</v>
      </c>
      <c r="EB49" s="97"/>
      <c r="EC49" s="97"/>
      <c r="ED49" s="97">
        <v>273</v>
      </c>
      <c r="EE49" s="97">
        <v>17</v>
      </c>
      <c r="EF49" s="97"/>
      <c r="EG49" s="97"/>
      <c r="EH49" s="97"/>
      <c r="EI49" s="97"/>
      <c r="EJ49" s="97"/>
      <c r="EK49" s="97"/>
      <c r="EL49" s="97"/>
      <c r="EM49" s="97"/>
      <c r="EN49" s="97"/>
      <c r="EO49" s="97"/>
      <c r="EP49" s="97"/>
      <c r="EQ49" s="97">
        <v>1382</v>
      </c>
      <c r="ER49" s="97"/>
      <c r="ES49" s="97"/>
      <c r="ET49" s="97"/>
      <c r="EU49" s="97">
        <v>1514</v>
      </c>
      <c r="EV49" s="97">
        <v>2823</v>
      </c>
      <c r="EW49" s="97">
        <v>370</v>
      </c>
      <c r="EX49" s="97">
        <v>138</v>
      </c>
      <c r="EY49" s="97">
        <v>1</v>
      </c>
      <c r="EZ49" s="97">
        <v>20</v>
      </c>
      <c r="FA49" s="97">
        <v>88</v>
      </c>
      <c r="FB49" s="97">
        <v>24</v>
      </c>
      <c r="FC49" s="97">
        <v>28</v>
      </c>
      <c r="FD49" s="97">
        <v>9</v>
      </c>
      <c r="FE49" s="97"/>
      <c r="FF49" s="97"/>
      <c r="FG49" s="97">
        <v>273</v>
      </c>
      <c r="FH49" s="97">
        <v>62</v>
      </c>
      <c r="FI49" s="97"/>
      <c r="FJ49" s="97"/>
      <c r="FK49" s="97"/>
      <c r="FL49" s="97"/>
      <c r="FM49" s="97"/>
      <c r="FN49" s="97"/>
      <c r="FO49" s="97">
        <v>209</v>
      </c>
      <c r="FP49" s="97">
        <v>98</v>
      </c>
      <c r="FQ49" s="97"/>
      <c r="FR49" s="97"/>
      <c r="FS49" s="97"/>
      <c r="FT49" s="97"/>
      <c r="FU49" s="97">
        <v>8</v>
      </c>
      <c r="FV49" s="97">
        <v>127</v>
      </c>
      <c r="FW49" s="97">
        <v>2</v>
      </c>
      <c r="FX49" s="97">
        <v>9</v>
      </c>
      <c r="FY49" s="97">
        <v>37</v>
      </c>
      <c r="FZ49" s="97">
        <v>93</v>
      </c>
      <c r="GA49" s="97"/>
      <c r="GB49" s="97">
        <v>4</v>
      </c>
      <c r="GC49" s="97">
        <v>65</v>
      </c>
      <c r="GD49" s="97"/>
      <c r="GE49" s="97">
        <v>21</v>
      </c>
      <c r="GF49" s="97"/>
      <c r="GG49" s="97">
        <v>0</v>
      </c>
      <c r="GH49" s="97"/>
      <c r="GI49" s="97"/>
      <c r="GJ49" s="97"/>
      <c r="GK49" s="97"/>
      <c r="GL49" s="97"/>
      <c r="GM49" s="97"/>
      <c r="GN49" s="97"/>
      <c r="GO49" s="97"/>
      <c r="GP49" s="97"/>
      <c r="GQ49" s="97">
        <v>8</v>
      </c>
      <c r="GR49" s="97"/>
      <c r="GS49" s="97"/>
      <c r="GT49" s="97">
        <v>14</v>
      </c>
      <c r="GU49" s="97"/>
      <c r="GV49" s="97">
        <v>475</v>
      </c>
      <c r="GW49" s="97">
        <v>64</v>
      </c>
      <c r="GX49" s="97">
        <v>89</v>
      </c>
      <c r="GY49" s="97">
        <v>20</v>
      </c>
      <c r="GZ49" s="97"/>
      <c r="HA49" s="97"/>
      <c r="HB49" s="97"/>
      <c r="HC49" s="97"/>
      <c r="HD49" s="97"/>
      <c r="HE49" s="97">
        <v>11</v>
      </c>
      <c r="HF49" s="97">
        <v>128</v>
      </c>
      <c r="HG49" s="97">
        <v>14</v>
      </c>
      <c r="HH49" s="97">
        <v>23</v>
      </c>
      <c r="HI49" s="97">
        <v>354</v>
      </c>
      <c r="HJ49" s="97">
        <v>25</v>
      </c>
      <c r="HK49" s="97">
        <v>264</v>
      </c>
      <c r="HL49" s="97">
        <v>2945</v>
      </c>
      <c r="HM49" s="97">
        <v>938</v>
      </c>
      <c r="HN49" s="97">
        <v>1166</v>
      </c>
      <c r="HO49" s="97"/>
      <c r="HP49" s="97"/>
      <c r="HQ49" s="97">
        <v>198</v>
      </c>
      <c r="HR49" s="97"/>
      <c r="HS49" s="97"/>
      <c r="HT49" s="97"/>
      <c r="HU49" s="97"/>
      <c r="HV49" s="97"/>
      <c r="HW49" s="97"/>
      <c r="HX49" s="97"/>
      <c r="HY49" s="97"/>
      <c r="HZ49" s="97"/>
      <c r="IA49" s="97"/>
      <c r="IB49" s="97"/>
      <c r="IC49" s="97"/>
      <c r="ID49" s="97"/>
      <c r="IE49" s="97"/>
      <c r="IF49" s="97"/>
      <c r="IG49" s="97"/>
      <c r="IH49" s="97"/>
      <c r="II49" s="97">
        <v>10</v>
      </c>
      <c r="IJ49" s="97">
        <v>472</v>
      </c>
      <c r="IK49" s="97"/>
      <c r="IL49" s="97"/>
      <c r="IM49" s="97">
        <v>1</v>
      </c>
      <c r="IN49" s="97">
        <v>0</v>
      </c>
      <c r="IO49" s="97">
        <v>12</v>
      </c>
      <c r="IP49" s="97">
        <v>32</v>
      </c>
      <c r="IQ49" s="97">
        <v>113</v>
      </c>
      <c r="IR49" s="97"/>
      <c r="IS49" s="97">
        <v>16</v>
      </c>
      <c r="IT49" s="97">
        <v>252</v>
      </c>
      <c r="IU49" s="97">
        <v>83</v>
      </c>
      <c r="IV49" s="97">
        <v>17</v>
      </c>
      <c r="IW49" s="97"/>
      <c r="IX49" s="97">
        <v>5</v>
      </c>
      <c r="IY49" s="97">
        <v>0</v>
      </c>
      <c r="IZ49" s="97">
        <v>2</v>
      </c>
      <c r="JA49" s="97"/>
      <c r="JB49" s="97">
        <v>418</v>
      </c>
      <c r="JC49" s="97"/>
      <c r="JD49" s="97">
        <v>187</v>
      </c>
      <c r="JE49" s="97">
        <v>1</v>
      </c>
      <c r="JF49" s="97">
        <v>57</v>
      </c>
      <c r="JG49" s="97">
        <v>33</v>
      </c>
      <c r="JH49" s="97">
        <v>15</v>
      </c>
      <c r="JI49" s="97">
        <v>48</v>
      </c>
      <c r="JJ49" s="97"/>
      <c r="JK49" s="97">
        <v>609</v>
      </c>
      <c r="JL49" s="97"/>
      <c r="JM49" s="97"/>
      <c r="JN49" s="97"/>
      <c r="JO49" s="97">
        <v>0</v>
      </c>
      <c r="JP49" s="97">
        <v>1</v>
      </c>
      <c r="JQ49" s="97">
        <v>0</v>
      </c>
      <c r="JR49" s="97">
        <v>1</v>
      </c>
      <c r="JS49" s="97">
        <v>2</v>
      </c>
      <c r="JT49" s="97">
        <v>2</v>
      </c>
      <c r="JU49" s="97">
        <v>18</v>
      </c>
      <c r="JV49" s="97">
        <v>0</v>
      </c>
      <c r="JW49" s="97">
        <v>22</v>
      </c>
      <c r="JX49" s="97"/>
      <c r="JY49" s="97"/>
      <c r="JZ49" s="97">
        <v>7</v>
      </c>
      <c r="KA49" s="97">
        <v>56</v>
      </c>
      <c r="KB49" s="97">
        <v>0</v>
      </c>
      <c r="KC49" s="97">
        <v>0</v>
      </c>
      <c r="KD49" s="97">
        <v>6</v>
      </c>
      <c r="KE49" s="97"/>
      <c r="KF49" s="97">
        <v>0</v>
      </c>
      <c r="KG49" s="97">
        <v>11</v>
      </c>
      <c r="KH49" s="97">
        <v>0</v>
      </c>
      <c r="KI49" s="97"/>
      <c r="KJ49" s="97"/>
      <c r="KK49" s="97"/>
      <c r="KL49" s="97">
        <v>14</v>
      </c>
      <c r="KM49" s="97">
        <v>0</v>
      </c>
      <c r="KN49" s="97"/>
      <c r="KO49" s="97">
        <v>14</v>
      </c>
      <c r="KP49" s="97">
        <v>51</v>
      </c>
      <c r="KQ49" s="97">
        <v>9</v>
      </c>
      <c r="KR49" s="97">
        <v>0</v>
      </c>
      <c r="KS49" s="97">
        <v>1</v>
      </c>
      <c r="KT49" s="97"/>
      <c r="KU49" s="97">
        <v>5</v>
      </c>
      <c r="KV49" s="97">
        <v>3</v>
      </c>
      <c r="KW49" s="97">
        <v>3</v>
      </c>
      <c r="KX49" s="97"/>
      <c r="KY49" s="97"/>
      <c r="KZ49" s="97"/>
      <c r="LA49" s="97">
        <v>12</v>
      </c>
      <c r="LB49" s="97">
        <v>56</v>
      </c>
      <c r="LC49" s="97">
        <v>0</v>
      </c>
      <c r="LD49" s="97">
        <v>13</v>
      </c>
      <c r="LE49" s="97"/>
      <c r="LF49" s="97"/>
      <c r="LG49" s="97">
        <v>19</v>
      </c>
      <c r="LH49" s="97">
        <v>48</v>
      </c>
      <c r="LI49" s="97">
        <v>18</v>
      </c>
      <c r="LJ49" s="97">
        <v>25</v>
      </c>
      <c r="LK49" s="97"/>
      <c r="LL49" s="97">
        <v>0</v>
      </c>
      <c r="LM49" s="97">
        <v>6</v>
      </c>
      <c r="LN49" s="97"/>
      <c r="LO49" s="97">
        <v>0</v>
      </c>
      <c r="LP49" s="97">
        <v>0</v>
      </c>
      <c r="LQ49" s="97">
        <v>0</v>
      </c>
      <c r="LR49" s="97">
        <v>30</v>
      </c>
      <c r="LS49" s="97">
        <v>6</v>
      </c>
      <c r="LT49" s="97">
        <v>8</v>
      </c>
      <c r="LU49" s="97">
        <v>19</v>
      </c>
      <c r="LV49" s="97">
        <v>8</v>
      </c>
      <c r="LW49" s="97"/>
      <c r="LX49" s="97">
        <v>0</v>
      </c>
      <c r="LY49" s="97">
        <v>20</v>
      </c>
      <c r="LZ49" s="97"/>
      <c r="MA49" s="97">
        <v>50</v>
      </c>
      <c r="MB49" s="97">
        <v>15</v>
      </c>
      <c r="MC49" s="97">
        <v>585</v>
      </c>
      <c r="MD49" s="97">
        <v>524</v>
      </c>
      <c r="ME49" s="97">
        <v>43</v>
      </c>
      <c r="MF49" s="97">
        <v>195</v>
      </c>
      <c r="MG49" s="97">
        <v>0</v>
      </c>
      <c r="MH49" s="97">
        <v>0</v>
      </c>
      <c r="MI49" s="97">
        <v>14</v>
      </c>
      <c r="MJ49" s="97">
        <v>72</v>
      </c>
      <c r="MK49" s="97">
        <v>1</v>
      </c>
      <c r="ML49" s="97">
        <v>216</v>
      </c>
      <c r="MM49" s="97">
        <v>81</v>
      </c>
      <c r="MN49" s="97">
        <v>38</v>
      </c>
      <c r="MO49" s="97">
        <v>79</v>
      </c>
      <c r="MP49" s="97">
        <v>0</v>
      </c>
      <c r="MQ49" s="97">
        <v>0</v>
      </c>
      <c r="MR49" s="97">
        <v>18</v>
      </c>
      <c r="MS49" s="97">
        <v>6</v>
      </c>
      <c r="MT49" s="97">
        <v>9</v>
      </c>
      <c r="MU49" s="97">
        <v>14</v>
      </c>
      <c r="MV49" s="97">
        <v>37</v>
      </c>
      <c r="MW49" s="97">
        <v>621</v>
      </c>
      <c r="MX49" s="97">
        <v>389</v>
      </c>
      <c r="MY49" s="97">
        <v>184</v>
      </c>
      <c r="MZ49" s="97">
        <v>46</v>
      </c>
      <c r="NA49" s="97">
        <v>28</v>
      </c>
      <c r="NB49" s="97">
        <v>829</v>
      </c>
      <c r="NC49" s="97">
        <v>232</v>
      </c>
      <c r="ND49" s="97">
        <v>910</v>
      </c>
      <c r="NE49" s="97">
        <v>123</v>
      </c>
      <c r="NF49" s="97">
        <v>22</v>
      </c>
      <c r="NG49" s="97">
        <v>4</v>
      </c>
      <c r="NH49" s="97">
        <v>2</v>
      </c>
      <c r="NI49" s="97">
        <v>1</v>
      </c>
      <c r="NJ49" s="97">
        <v>0</v>
      </c>
      <c r="NK49" s="97"/>
      <c r="NL49" s="97">
        <v>2</v>
      </c>
      <c r="NM49" s="97">
        <v>0</v>
      </c>
      <c r="NN49" s="97">
        <v>0</v>
      </c>
      <c r="NO49" s="97">
        <v>0</v>
      </c>
      <c r="NP49" s="97"/>
      <c r="NQ49" s="97">
        <v>6</v>
      </c>
      <c r="NR49" s="97">
        <v>103</v>
      </c>
      <c r="NS49" s="97">
        <v>45</v>
      </c>
      <c r="NT49" s="97">
        <v>360</v>
      </c>
      <c r="NU49" s="97">
        <v>110</v>
      </c>
      <c r="NV49" s="97">
        <v>400</v>
      </c>
      <c r="NW49" s="97">
        <v>5</v>
      </c>
      <c r="NX49" s="97">
        <v>4</v>
      </c>
      <c r="NY49" s="97">
        <v>1</v>
      </c>
      <c r="NZ49" s="97">
        <v>5</v>
      </c>
      <c r="OA49" s="97">
        <v>0</v>
      </c>
      <c r="OB49" s="97">
        <v>1</v>
      </c>
      <c r="OC49" s="97">
        <v>0</v>
      </c>
      <c r="OD49" s="97">
        <v>15</v>
      </c>
      <c r="OE49" s="97"/>
      <c r="OF49" s="97">
        <v>18</v>
      </c>
      <c r="OG49" s="97"/>
      <c r="OH49" s="97">
        <v>7</v>
      </c>
      <c r="OI49" s="97">
        <v>427</v>
      </c>
      <c r="OJ49" s="97"/>
      <c r="OK49" s="97"/>
      <c r="OL49" s="97"/>
      <c r="OM49" s="97">
        <v>95</v>
      </c>
      <c r="ON49" s="97">
        <v>90</v>
      </c>
      <c r="OO49" s="97">
        <v>206</v>
      </c>
      <c r="OP49" s="97"/>
      <c r="OQ49" s="97"/>
      <c r="OR49" s="98">
        <v>1</v>
      </c>
      <c r="OS49" s="99">
        <v>30585</v>
      </c>
      <c r="OT49" s="96">
        <v>6267</v>
      </c>
      <c r="OU49" s="97"/>
      <c r="OV49" s="97"/>
      <c r="OW49" s="97"/>
      <c r="OX49" s="97"/>
      <c r="OY49" s="97">
        <v>391</v>
      </c>
      <c r="OZ49" s="97">
        <v>4852</v>
      </c>
      <c r="PA49" s="97"/>
      <c r="PB49" s="97"/>
      <c r="PC49" s="97"/>
      <c r="PD49" s="97"/>
      <c r="PE49" s="97"/>
      <c r="PF49" s="97"/>
      <c r="PG49" s="97"/>
      <c r="PH49" s="97"/>
      <c r="PI49" s="97"/>
      <c r="PJ49" s="97"/>
      <c r="PK49" s="97"/>
      <c r="PL49" s="98"/>
      <c r="PM49" s="99">
        <v>42094</v>
      </c>
    </row>
    <row r="50" spans="1:429" ht="12.75" customHeight="1" x14ac:dyDescent="0.2">
      <c r="A50" s="93">
        <v>327310</v>
      </c>
      <c r="B50" s="94" t="s">
        <v>1723</v>
      </c>
      <c r="C50" s="95" t="s">
        <v>1208</v>
      </c>
      <c r="D50" s="96"/>
      <c r="E50" s="97"/>
      <c r="F50" s="97"/>
      <c r="G50" s="97"/>
      <c r="H50" s="97"/>
      <c r="I50" s="97"/>
      <c r="J50" s="97"/>
      <c r="K50" s="97"/>
      <c r="L50" s="97"/>
      <c r="M50" s="97"/>
      <c r="N50" s="97"/>
      <c r="O50" s="97">
        <v>2</v>
      </c>
      <c r="P50" s="97"/>
      <c r="Q50" s="97">
        <v>944</v>
      </c>
      <c r="R50" s="97">
        <v>1</v>
      </c>
      <c r="S50" s="97">
        <v>2</v>
      </c>
      <c r="T50" s="97"/>
      <c r="U50" s="97"/>
      <c r="V50" s="97"/>
      <c r="W50" s="97">
        <v>130</v>
      </c>
      <c r="X50" s="97">
        <v>383</v>
      </c>
      <c r="Y50" s="97">
        <v>0</v>
      </c>
      <c r="Z50" s="97"/>
      <c r="AA50" s="97"/>
      <c r="AB50" s="97">
        <v>35</v>
      </c>
      <c r="AC50" s="97">
        <v>61</v>
      </c>
      <c r="AD50" s="97">
        <v>295</v>
      </c>
      <c r="AE50" s="97">
        <v>88</v>
      </c>
      <c r="AF50" s="97">
        <v>56</v>
      </c>
      <c r="AG50" s="97">
        <v>7</v>
      </c>
      <c r="AH50" s="97">
        <v>121</v>
      </c>
      <c r="AI50" s="97">
        <v>12</v>
      </c>
      <c r="AJ50" s="97">
        <v>132</v>
      </c>
      <c r="AK50" s="97">
        <v>145</v>
      </c>
      <c r="AL50" s="97">
        <v>107</v>
      </c>
      <c r="AM50" s="97">
        <v>108</v>
      </c>
      <c r="AN50" s="97"/>
      <c r="AO50" s="97"/>
      <c r="AP50" s="97"/>
      <c r="AQ50" s="97"/>
      <c r="AR50" s="97"/>
      <c r="AS50" s="97"/>
      <c r="AT50" s="97">
        <v>136</v>
      </c>
      <c r="AU50" s="97">
        <v>3882</v>
      </c>
      <c r="AV50" s="97">
        <v>302</v>
      </c>
      <c r="AW50" s="97">
        <v>338</v>
      </c>
      <c r="AX50" s="97">
        <v>11</v>
      </c>
      <c r="AY50" s="97"/>
      <c r="AZ50" s="97"/>
      <c r="BA50" s="97">
        <v>10</v>
      </c>
      <c r="BB50" s="97">
        <v>5</v>
      </c>
      <c r="BC50" s="97">
        <v>290</v>
      </c>
      <c r="BD50" s="97"/>
      <c r="BE50" s="97"/>
      <c r="BF50" s="97"/>
      <c r="BG50" s="97"/>
      <c r="BH50" s="97"/>
      <c r="BI50" s="97"/>
      <c r="BJ50" s="97"/>
      <c r="BK50" s="97"/>
      <c r="BL50" s="97"/>
      <c r="BM50" s="97"/>
      <c r="BN50" s="97"/>
      <c r="BO50" s="97"/>
      <c r="BP50" s="97"/>
      <c r="BQ50" s="97"/>
      <c r="BR50" s="97"/>
      <c r="BS50" s="97"/>
      <c r="BT50" s="97"/>
      <c r="BU50" s="97"/>
      <c r="BV50" s="97"/>
      <c r="BW50" s="97"/>
      <c r="BX50" s="97"/>
      <c r="BY50" s="97"/>
      <c r="BZ50" s="97"/>
      <c r="CA50" s="97"/>
      <c r="CB50" s="97"/>
      <c r="CC50" s="97"/>
      <c r="CD50" s="97"/>
      <c r="CE50" s="97"/>
      <c r="CF50" s="97"/>
      <c r="CG50" s="97">
        <v>0</v>
      </c>
      <c r="CH50" s="97"/>
      <c r="CI50" s="97"/>
      <c r="CJ50" s="97"/>
      <c r="CK50" s="97"/>
      <c r="CL50" s="97"/>
      <c r="CM50" s="97"/>
      <c r="CN50" s="97"/>
      <c r="CO50" s="97"/>
      <c r="CP50" s="97"/>
      <c r="CQ50" s="97"/>
      <c r="CR50" s="97"/>
      <c r="CS50" s="97"/>
      <c r="CT50" s="97"/>
      <c r="CU50" s="97"/>
      <c r="CV50" s="97"/>
      <c r="CW50" s="97"/>
      <c r="CX50" s="97"/>
      <c r="CY50" s="97"/>
      <c r="CZ50" s="97"/>
      <c r="DA50" s="97">
        <v>59</v>
      </c>
      <c r="DB50" s="97"/>
      <c r="DC50" s="97"/>
      <c r="DD50" s="97"/>
      <c r="DE50" s="97"/>
      <c r="DF50" s="97"/>
      <c r="DG50" s="97"/>
      <c r="DH50" s="97"/>
      <c r="DI50" s="97"/>
      <c r="DJ50" s="97"/>
      <c r="DK50" s="97"/>
      <c r="DL50" s="97">
        <v>4</v>
      </c>
      <c r="DM50" s="97"/>
      <c r="DN50" s="97"/>
      <c r="DO50" s="97"/>
      <c r="DP50" s="97">
        <v>6</v>
      </c>
      <c r="DQ50" s="97"/>
      <c r="DR50" s="97"/>
      <c r="DS50" s="97"/>
      <c r="DT50" s="97"/>
      <c r="DU50" s="97"/>
      <c r="DV50" s="97"/>
      <c r="DW50" s="97"/>
      <c r="DX50" s="97"/>
      <c r="DY50" s="97"/>
      <c r="DZ50" s="97"/>
      <c r="EA50" s="97"/>
      <c r="EB50" s="97"/>
      <c r="EC50" s="97"/>
      <c r="ED50" s="97"/>
      <c r="EE50" s="97"/>
      <c r="EF50" s="97"/>
      <c r="EG50" s="97"/>
      <c r="EH50" s="97"/>
      <c r="EI50" s="97"/>
      <c r="EJ50" s="97"/>
      <c r="EK50" s="97"/>
      <c r="EL50" s="97"/>
      <c r="EM50" s="97"/>
      <c r="EN50" s="97"/>
      <c r="EO50" s="97"/>
      <c r="EP50" s="97"/>
      <c r="EQ50" s="97"/>
      <c r="ER50" s="97"/>
      <c r="ES50" s="97"/>
      <c r="ET50" s="97"/>
      <c r="EU50" s="97"/>
      <c r="EV50" s="97"/>
      <c r="EW50" s="97"/>
      <c r="EX50" s="97"/>
      <c r="EY50" s="97"/>
      <c r="EZ50" s="97"/>
      <c r="FA50" s="97"/>
      <c r="FB50" s="97"/>
      <c r="FC50" s="97"/>
      <c r="FD50" s="97"/>
      <c r="FE50" s="97"/>
      <c r="FF50" s="97"/>
      <c r="FG50" s="97">
        <v>27</v>
      </c>
      <c r="FH50" s="97"/>
      <c r="FI50" s="97"/>
      <c r="FJ50" s="97"/>
      <c r="FK50" s="97"/>
      <c r="FL50" s="97"/>
      <c r="FM50" s="97"/>
      <c r="FN50" s="97"/>
      <c r="FO50" s="97"/>
      <c r="FP50" s="97"/>
      <c r="FQ50" s="97"/>
      <c r="FR50" s="97"/>
      <c r="FS50" s="97"/>
      <c r="FT50" s="97"/>
      <c r="FU50" s="97"/>
      <c r="FV50" s="97"/>
      <c r="FW50" s="97"/>
      <c r="FX50" s="97"/>
      <c r="FY50" s="97"/>
      <c r="FZ50" s="97"/>
      <c r="GA50" s="97"/>
      <c r="GB50" s="97"/>
      <c r="GC50" s="97"/>
      <c r="GD50" s="97"/>
      <c r="GE50" s="97"/>
      <c r="GF50" s="97"/>
      <c r="GG50" s="97"/>
      <c r="GH50" s="97"/>
      <c r="GI50" s="97"/>
      <c r="GJ50" s="97"/>
      <c r="GK50" s="97"/>
      <c r="GL50" s="97"/>
      <c r="GM50" s="97"/>
      <c r="GN50" s="97"/>
      <c r="GO50" s="97"/>
      <c r="GP50" s="97"/>
      <c r="GQ50" s="97"/>
      <c r="GR50" s="97"/>
      <c r="GS50" s="97"/>
      <c r="GT50" s="97"/>
      <c r="GU50" s="97"/>
      <c r="GV50" s="97"/>
      <c r="GW50" s="97"/>
      <c r="GX50" s="97"/>
      <c r="GY50" s="97"/>
      <c r="GZ50" s="97"/>
      <c r="HA50" s="97"/>
      <c r="HB50" s="97"/>
      <c r="HC50" s="97"/>
      <c r="HD50" s="97"/>
      <c r="HE50" s="97"/>
      <c r="HF50" s="97"/>
      <c r="HG50" s="97"/>
      <c r="HH50" s="97"/>
      <c r="HI50" s="97"/>
      <c r="HJ50" s="97"/>
      <c r="HK50" s="97"/>
      <c r="HL50" s="97"/>
      <c r="HM50" s="97"/>
      <c r="HN50" s="97"/>
      <c r="HO50" s="97"/>
      <c r="HP50" s="97"/>
      <c r="HQ50" s="97"/>
      <c r="HR50" s="97"/>
      <c r="HS50" s="97"/>
      <c r="HT50" s="97"/>
      <c r="HU50" s="97"/>
      <c r="HV50" s="97"/>
      <c r="HW50" s="97"/>
      <c r="HX50" s="97"/>
      <c r="HY50" s="97"/>
      <c r="HZ50" s="97"/>
      <c r="IA50" s="97"/>
      <c r="IB50" s="97"/>
      <c r="IC50" s="97"/>
      <c r="ID50" s="97"/>
      <c r="IE50" s="97"/>
      <c r="IF50" s="97"/>
      <c r="IG50" s="97"/>
      <c r="IH50" s="97"/>
      <c r="II50" s="97"/>
      <c r="IJ50" s="97"/>
      <c r="IK50" s="97"/>
      <c r="IL50" s="97"/>
      <c r="IM50" s="97"/>
      <c r="IN50" s="97"/>
      <c r="IO50" s="97"/>
      <c r="IP50" s="97"/>
      <c r="IQ50" s="97"/>
      <c r="IR50" s="97"/>
      <c r="IS50" s="97"/>
      <c r="IT50" s="97"/>
      <c r="IU50" s="97"/>
      <c r="IV50" s="97"/>
      <c r="IW50" s="97"/>
      <c r="IX50" s="97"/>
      <c r="IY50" s="97"/>
      <c r="IZ50" s="97"/>
      <c r="JA50" s="97"/>
      <c r="JB50" s="97"/>
      <c r="JC50" s="97"/>
      <c r="JD50" s="97"/>
      <c r="JE50" s="97"/>
      <c r="JF50" s="97"/>
      <c r="JG50" s="97"/>
      <c r="JH50" s="97"/>
      <c r="JI50" s="97"/>
      <c r="JJ50" s="97"/>
      <c r="JK50" s="97">
        <v>48</v>
      </c>
      <c r="JL50" s="97"/>
      <c r="JM50" s="97"/>
      <c r="JN50" s="97"/>
      <c r="JO50" s="97">
        <v>0</v>
      </c>
      <c r="JP50" s="97"/>
      <c r="JQ50" s="97"/>
      <c r="JR50" s="97"/>
      <c r="JS50" s="97"/>
      <c r="JT50" s="97"/>
      <c r="JU50" s="97"/>
      <c r="JV50" s="97"/>
      <c r="JW50" s="97"/>
      <c r="JX50" s="97"/>
      <c r="JY50" s="97"/>
      <c r="JZ50" s="97"/>
      <c r="KA50" s="97"/>
      <c r="KB50" s="97"/>
      <c r="KC50" s="97">
        <v>1</v>
      </c>
      <c r="KD50" s="97"/>
      <c r="KE50" s="97"/>
      <c r="KF50" s="97">
        <v>2</v>
      </c>
      <c r="KG50" s="97">
        <v>0</v>
      </c>
      <c r="KH50" s="97">
        <v>3</v>
      </c>
      <c r="KI50" s="97"/>
      <c r="KJ50" s="97">
        <v>14</v>
      </c>
      <c r="KK50" s="97"/>
      <c r="KL50" s="97"/>
      <c r="KM50" s="97"/>
      <c r="KN50" s="97"/>
      <c r="KO50" s="97"/>
      <c r="KP50" s="97"/>
      <c r="KQ50" s="97"/>
      <c r="KR50" s="97"/>
      <c r="KS50" s="97"/>
      <c r="KT50" s="97"/>
      <c r="KU50" s="97"/>
      <c r="KV50" s="97"/>
      <c r="KW50" s="97"/>
      <c r="KX50" s="97"/>
      <c r="KY50" s="97"/>
      <c r="KZ50" s="97"/>
      <c r="LA50" s="97">
        <v>3</v>
      </c>
      <c r="LB50" s="97">
        <v>20</v>
      </c>
      <c r="LC50" s="97">
        <v>0</v>
      </c>
      <c r="LD50" s="97">
        <v>36</v>
      </c>
      <c r="LE50" s="97"/>
      <c r="LF50" s="97"/>
      <c r="LG50" s="97"/>
      <c r="LH50" s="97"/>
      <c r="LI50" s="97"/>
      <c r="LJ50" s="97"/>
      <c r="LK50" s="97"/>
      <c r="LL50" s="97"/>
      <c r="LM50" s="97"/>
      <c r="LN50" s="97"/>
      <c r="LO50" s="97">
        <v>0</v>
      </c>
      <c r="LP50" s="97"/>
      <c r="LQ50" s="97"/>
      <c r="LR50" s="97"/>
      <c r="LS50" s="97">
        <v>20</v>
      </c>
      <c r="LT50" s="97"/>
      <c r="LU50" s="97"/>
      <c r="LV50" s="97"/>
      <c r="LW50" s="97"/>
      <c r="LX50" s="97"/>
      <c r="LY50" s="97"/>
      <c r="LZ50" s="97"/>
      <c r="MA50" s="97">
        <v>83</v>
      </c>
      <c r="MB50" s="97"/>
      <c r="MC50" s="97"/>
      <c r="MD50" s="97">
        <v>8</v>
      </c>
      <c r="ME50" s="97"/>
      <c r="MF50" s="97"/>
      <c r="MG50" s="97"/>
      <c r="MH50" s="97"/>
      <c r="MI50" s="97"/>
      <c r="MJ50" s="97">
        <v>0</v>
      </c>
      <c r="MK50" s="97"/>
      <c r="ML50" s="97"/>
      <c r="MM50" s="97"/>
      <c r="MN50" s="97"/>
      <c r="MO50" s="97"/>
      <c r="MP50" s="97"/>
      <c r="MQ50" s="97"/>
      <c r="MR50" s="97"/>
      <c r="MS50" s="97"/>
      <c r="MT50" s="97"/>
      <c r="MU50" s="97">
        <v>1</v>
      </c>
      <c r="MV50" s="97"/>
      <c r="MW50" s="97">
        <v>4</v>
      </c>
      <c r="MX50" s="97"/>
      <c r="MY50" s="97"/>
      <c r="MZ50" s="97"/>
      <c r="NA50" s="97"/>
      <c r="NB50" s="97"/>
      <c r="NC50" s="97">
        <v>2</v>
      </c>
      <c r="ND50" s="97">
        <v>3</v>
      </c>
      <c r="NE50" s="97"/>
      <c r="NF50" s="97"/>
      <c r="NG50" s="97">
        <v>3</v>
      </c>
      <c r="NH50" s="97">
        <v>2</v>
      </c>
      <c r="NI50" s="97">
        <v>5</v>
      </c>
      <c r="NJ50" s="97"/>
      <c r="NK50" s="97"/>
      <c r="NL50" s="97"/>
      <c r="NM50" s="97"/>
      <c r="NN50" s="97"/>
      <c r="NO50" s="97"/>
      <c r="NP50" s="97"/>
      <c r="NQ50" s="97">
        <v>3</v>
      </c>
      <c r="NR50" s="97"/>
      <c r="NS50" s="97">
        <v>26</v>
      </c>
      <c r="NT50" s="97">
        <v>11</v>
      </c>
      <c r="NU50" s="97">
        <v>4</v>
      </c>
      <c r="NV50" s="97"/>
      <c r="NW50" s="97"/>
      <c r="NX50" s="97"/>
      <c r="NY50" s="97"/>
      <c r="NZ50" s="97"/>
      <c r="OA50" s="97"/>
      <c r="OB50" s="97"/>
      <c r="OC50" s="97"/>
      <c r="OD50" s="97"/>
      <c r="OE50" s="97"/>
      <c r="OF50" s="97">
        <v>2</v>
      </c>
      <c r="OG50" s="97"/>
      <c r="OH50" s="97"/>
      <c r="OI50" s="97"/>
      <c r="OJ50" s="97"/>
      <c r="OK50" s="97"/>
      <c r="OL50" s="97"/>
      <c r="OM50" s="97"/>
      <c r="ON50" s="97"/>
      <c r="OO50" s="97"/>
      <c r="OP50" s="97">
        <v>4</v>
      </c>
      <c r="OQ50" s="97"/>
      <c r="OR50" s="98">
        <v>8</v>
      </c>
      <c r="OS50" s="99">
        <v>8017</v>
      </c>
      <c r="OT50" s="96"/>
      <c r="OU50" s="97"/>
      <c r="OV50" s="97"/>
      <c r="OW50" s="97"/>
      <c r="OX50" s="97"/>
      <c r="OY50" s="97">
        <v>80</v>
      </c>
      <c r="OZ50" s="97">
        <v>233</v>
      </c>
      <c r="PA50" s="97"/>
      <c r="PB50" s="97"/>
      <c r="PC50" s="97"/>
      <c r="PD50" s="97"/>
      <c r="PE50" s="97"/>
      <c r="PF50" s="97"/>
      <c r="PG50" s="97"/>
      <c r="PH50" s="97"/>
      <c r="PI50" s="97"/>
      <c r="PJ50" s="97"/>
      <c r="PK50" s="97"/>
      <c r="PL50" s="98"/>
      <c r="PM50" s="99">
        <v>8330</v>
      </c>
    </row>
    <row r="51" spans="1:429" ht="12.75" customHeight="1" x14ac:dyDescent="0.2">
      <c r="A51" s="93">
        <v>327320</v>
      </c>
      <c r="B51" s="94" t="s">
        <v>1723</v>
      </c>
      <c r="C51" s="95" t="s">
        <v>1209</v>
      </c>
      <c r="D51" s="96"/>
      <c r="E51" s="97"/>
      <c r="F51" s="97"/>
      <c r="G51" s="97"/>
      <c r="H51" s="97"/>
      <c r="I51" s="97"/>
      <c r="J51" s="97"/>
      <c r="K51" s="97"/>
      <c r="L51" s="97"/>
      <c r="M51" s="97"/>
      <c r="N51" s="97">
        <v>46</v>
      </c>
      <c r="O51" s="97">
        <v>9</v>
      </c>
      <c r="P51" s="97">
        <v>8</v>
      </c>
      <c r="Q51" s="97"/>
      <c r="R51" s="97">
        <v>25</v>
      </c>
      <c r="S51" s="97"/>
      <c r="T51" s="97"/>
      <c r="U51" s="97"/>
      <c r="V51" s="97"/>
      <c r="W51" s="97"/>
      <c r="X51" s="97"/>
      <c r="Y51" s="97">
        <v>2</v>
      </c>
      <c r="Z51" s="97"/>
      <c r="AA51" s="97"/>
      <c r="AB51" s="97">
        <v>500</v>
      </c>
      <c r="AC51" s="97">
        <v>1037</v>
      </c>
      <c r="AD51" s="97">
        <v>3135</v>
      </c>
      <c r="AE51" s="97">
        <v>2359</v>
      </c>
      <c r="AF51" s="97">
        <v>595</v>
      </c>
      <c r="AG51" s="97">
        <v>850</v>
      </c>
      <c r="AH51" s="97">
        <v>7326</v>
      </c>
      <c r="AI51" s="97">
        <v>965</v>
      </c>
      <c r="AJ51" s="97">
        <v>1532</v>
      </c>
      <c r="AK51" s="97">
        <v>1043</v>
      </c>
      <c r="AL51" s="97">
        <v>2887</v>
      </c>
      <c r="AM51" s="97">
        <v>3606</v>
      </c>
      <c r="AN51" s="97"/>
      <c r="AO51" s="97"/>
      <c r="AP51" s="97"/>
      <c r="AQ51" s="97"/>
      <c r="AR51" s="97"/>
      <c r="AS51" s="97"/>
      <c r="AT51" s="97"/>
      <c r="AU51" s="97">
        <v>112</v>
      </c>
      <c r="AV51" s="97">
        <v>51</v>
      </c>
      <c r="AW51" s="97">
        <v>300</v>
      </c>
      <c r="AX51" s="97"/>
      <c r="AY51" s="97"/>
      <c r="AZ51" s="97"/>
      <c r="BA51" s="97"/>
      <c r="BB51" s="97"/>
      <c r="BC51" s="97"/>
      <c r="BD51" s="97"/>
      <c r="BE51" s="97"/>
      <c r="BF51" s="97"/>
      <c r="BG51" s="97"/>
      <c r="BH51" s="97"/>
      <c r="BI51" s="97"/>
      <c r="BJ51" s="97"/>
      <c r="BK51" s="97"/>
      <c r="BL51" s="97"/>
      <c r="BM51" s="97"/>
      <c r="BN51" s="97"/>
      <c r="BO51" s="97"/>
      <c r="BP51" s="97"/>
      <c r="BQ51" s="97"/>
      <c r="BR51" s="97"/>
      <c r="BS51" s="97"/>
      <c r="BT51" s="97"/>
      <c r="BU51" s="97"/>
      <c r="BV51" s="97"/>
      <c r="BW51" s="97"/>
      <c r="BX51" s="97"/>
      <c r="BY51" s="97"/>
      <c r="BZ51" s="97"/>
      <c r="CA51" s="97"/>
      <c r="CB51" s="97"/>
      <c r="CC51" s="97"/>
      <c r="CD51" s="97"/>
      <c r="CE51" s="97"/>
      <c r="CF51" s="97"/>
      <c r="CG51" s="97"/>
      <c r="CH51" s="97"/>
      <c r="CI51" s="97"/>
      <c r="CJ51" s="97"/>
      <c r="CK51" s="97"/>
      <c r="CL51" s="97"/>
      <c r="CM51" s="97"/>
      <c r="CN51" s="97"/>
      <c r="CO51" s="97"/>
      <c r="CP51" s="97"/>
      <c r="CQ51" s="97"/>
      <c r="CR51" s="97"/>
      <c r="CS51" s="97"/>
      <c r="CT51" s="97"/>
      <c r="CU51" s="97"/>
      <c r="CV51" s="97"/>
      <c r="CW51" s="97"/>
      <c r="CX51" s="97"/>
      <c r="CY51" s="97"/>
      <c r="CZ51" s="97"/>
      <c r="DA51" s="97">
        <v>11</v>
      </c>
      <c r="DB51" s="97"/>
      <c r="DC51" s="97"/>
      <c r="DD51" s="97"/>
      <c r="DE51" s="97"/>
      <c r="DF51" s="97"/>
      <c r="DG51" s="97"/>
      <c r="DH51" s="97"/>
      <c r="DI51" s="97"/>
      <c r="DJ51" s="97"/>
      <c r="DK51" s="97"/>
      <c r="DL51" s="97"/>
      <c r="DM51" s="97"/>
      <c r="DN51" s="97"/>
      <c r="DO51" s="97"/>
      <c r="DP51" s="97"/>
      <c r="DQ51" s="97"/>
      <c r="DR51" s="97"/>
      <c r="DS51" s="97"/>
      <c r="DT51" s="97"/>
      <c r="DU51" s="97"/>
      <c r="DV51" s="97"/>
      <c r="DW51" s="97"/>
      <c r="DX51" s="97"/>
      <c r="DY51" s="97"/>
      <c r="DZ51" s="97"/>
      <c r="EA51" s="97"/>
      <c r="EB51" s="97"/>
      <c r="EC51" s="97"/>
      <c r="ED51" s="97"/>
      <c r="EE51" s="97"/>
      <c r="EF51" s="97"/>
      <c r="EG51" s="97"/>
      <c r="EH51" s="97"/>
      <c r="EI51" s="97"/>
      <c r="EJ51" s="97"/>
      <c r="EK51" s="97"/>
      <c r="EL51" s="97"/>
      <c r="EM51" s="97"/>
      <c r="EN51" s="97"/>
      <c r="EO51" s="97"/>
      <c r="EP51" s="97"/>
      <c r="EQ51" s="97"/>
      <c r="ER51" s="97"/>
      <c r="ES51" s="97"/>
      <c r="ET51" s="97"/>
      <c r="EU51" s="97"/>
      <c r="EV51" s="97"/>
      <c r="EW51" s="97"/>
      <c r="EX51" s="97"/>
      <c r="EY51" s="97"/>
      <c r="EZ51" s="97"/>
      <c r="FA51" s="97"/>
      <c r="FB51" s="97"/>
      <c r="FC51" s="97"/>
      <c r="FD51" s="97"/>
      <c r="FE51" s="97">
        <v>11</v>
      </c>
      <c r="FF51" s="97"/>
      <c r="FG51" s="97">
        <v>13</v>
      </c>
      <c r="FH51" s="97"/>
      <c r="FI51" s="97"/>
      <c r="FJ51" s="97"/>
      <c r="FK51" s="97"/>
      <c r="FL51" s="97"/>
      <c r="FM51" s="97"/>
      <c r="FN51" s="97"/>
      <c r="FO51" s="97"/>
      <c r="FP51" s="97"/>
      <c r="FQ51" s="97"/>
      <c r="FR51" s="97"/>
      <c r="FS51" s="97"/>
      <c r="FT51" s="97"/>
      <c r="FU51" s="97"/>
      <c r="FV51" s="97"/>
      <c r="FW51" s="97"/>
      <c r="FX51" s="97"/>
      <c r="FY51" s="97"/>
      <c r="FZ51" s="97"/>
      <c r="GA51" s="97"/>
      <c r="GB51" s="97"/>
      <c r="GC51" s="97"/>
      <c r="GD51" s="97"/>
      <c r="GE51" s="97"/>
      <c r="GF51" s="97"/>
      <c r="GG51" s="97"/>
      <c r="GH51" s="97"/>
      <c r="GI51" s="97"/>
      <c r="GJ51" s="97"/>
      <c r="GK51" s="97">
        <v>8</v>
      </c>
      <c r="GL51" s="97"/>
      <c r="GM51" s="97"/>
      <c r="GN51" s="97"/>
      <c r="GO51" s="97"/>
      <c r="GP51" s="97"/>
      <c r="GQ51" s="97"/>
      <c r="GR51" s="97"/>
      <c r="GS51" s="97"/>
      <c r="GT51" s="97"/>
      <c r="GU51" s="97"/>
      <c r="GV51" s="97"/>
      <c r="GW51" s="97"/>
      <c r="GX51" s="97"/>
      <c r="GY51" s="97"/>
      <c r="GZ51" s="97"/>
      <c r="HA51" s="97"/>
      <c r="HB51" s="97"/>
      <c r="HC51" s="97"/>
      <c r="HD51" s="97"/>
      <c r="HE51" s="97"/>
      <c r="HF51" s="97"/>
      <c r="HG51" s="97"/>
      <c r="HH51" s="97"/>
      <c r="HI51" s="97"/>
      <c r="HJ51" s="97"/>
      <c r="HK51" s="97"/>
      <c r="HL51" s="97"/>
      <c r="HM51" s="97"/>
      <c r="HN51" s="97"/>
      <c r="HO51" s="97"/>
      <c r="HP51" s="97"/>
      <c r="HQ51" s="97"/>
      <c r="HR51" s="97"/>
      <c r="HS51" s="97"/>
      <c r="HT51" s="97"/>
      <c r="HU51" s="97"/>
      <c r="HV51" s="97"/>
      <c r="HW51" s="97"/>
      <c r="HX51" s="97"/>
      <c r="HY51" s="97"/>
      <c r="HZ51" s="97"/>
      <c r="IA51" s="97"/>
      <c r="IB51" s="97"/>
      <c r="IC51" s="97"/>
      <c r="ID51" s="97"/>
      <c r="IE51" s="97"/>
      <c r="IF51" s="97"/>
      <c r="IG51" s="97"/>
      <c r="IH51" s="97"/>
      <c r="II51" s="97"/>
      <c r="IJ51" s="97"/>
      <c r="IK51" s="97"/>
      <c r="IL51" s="97"/>
      <c r="IM51" s="97"/>
      <c r="IN51" s="97"/>
      <c r="IO51" s="97"/>
      <c r="IP51" s="97"/>
      <c r="IQ51" s="97"/>
      <c r="IR51" s="97"/>
      <c r="IS51" s="97"/>
      <c r="IT51" s="97"/>
      <c r="IU51" s="97"/>
      <c r="IV51" s="97"/>
      <c r="IW51" s="97"/>
      <c r="IX51" s="97"/>
      <c r="IY51" s="97"/>
      <c r="IZ51" s="97"/>
      <c r="JA51" s="97"/>
      <c r="JB51" s="97"/>
      <c r="JC51" s="97"/>
      <c r="JD51" s="97"/>
      <c r="JE51" s="97"/>
      <c r="JF51" s="97"/>
      <c r="JG51" s="97"/>
      <c r="JH51" s="97"/>
      <c r="JI51" s="97"/>
      <c r="JJ51" s="97"/>
      <c r="JK51" s="97">
        <v>8</v>
      </c>
      <c r="JL51" s="97"/>
      <c r="JM51" s="97"/>
      <c r="JN51" s="97"/>
      <c r="JO51" s="97">
        <v>0</v>
      </c>
      <c r="JP51" s="97"/>
      <c r="JQ51" s="97">
        <v>4</v>
      </c>
      <c r="JR51" s="97"/>
      <c r="JS51" s="97">
        <v>27</v>
      </c>
      <c r="JT51" s="97"/>
      <c r="JU51" s="97"/>
      <c r="JV51" s="97"/>
      <c r="JW51" s="97"/>
      <c r="JX51" s="97">
        <v>0</v>
      </c>
      <c r="JY51" s="97"/>
      <c r="JZ51" s="97"/>
      <c r="KA51" s="97"/>
      <c r="KB51" s="97"/>
      <c r="KC51" s="97">
        <v>63</v>
      </c>
      <c r="KD51" s="97"/>
      <c r="KE51" s="97"/>
      <c r="KF51" s="97">
        <v>19</v>
      </c>
      <c r="KG51" s="97">
        <v>143</v>
      </c>
      <c r="KH51" s="97">
        <v>64</v>
      </c>
      <c r="KI51" s="97">
        <v>0</v>
      </c>
      <c r="KJ51" s="97">
        <v>0</v>
      </c>
      <c r="KK51" s="97"/>
      <c r="KL51" s="97"/>
      <c r="KM51" s="97"/>
      <c r="KN51" s="97"/>
      <c r="KO51" s="97"/>
      <c r="KP51" s="97"/>
      <c r="KQ51" s="97"/>
      <c r="KR51" s="97"/>
      <c r="KS51" s="97">
        <v>0</v>
      </c>
      <c r="KT51" s="97">
        <v>0</v>
      </c>
      <c r="KU51" s="97">
        <v>0</v>
      </c>
      <c r="KV51" s="97">
        <v>0</v>
      </c>
      <c r="KW51" s="97"/>
      <c r="KX51" s="97"/>
      <c r="KY51" s="97"/>
      <c r="KZ51" s="97"/>
      <c r="LA51" s="97">
        <v>40</v>
      </c>
      <c r="LB51" s="97">
        <v>241</v>
      </c>
      <c r="LC51" s="97">
        <v>8</v>
      </c>
      <c r="LD51" s="97">
        <v>597</v>
      </c>
      <c r="LE51" s="97"/>
      <c r="LF51" s="97"/>
      <c r="LG51" s="97"/>
      <c r="LH51" s="97"/>
      <c r="LI51" s="97"/>
      <c r="LJ51" s="97"/>
      <c r="LK51" s="97"/>
      <c r="LL51" s="97"/>
      <c r="LM51" s="97"/>
      <c r="LN51" s="97"/>
      <c r="LO51" s="97">
        <v>5</v>
      </c>
      <c r="LP51" s="97">
        <v>16</v>
      </c>
      <c r="LQ51" s="97">
        <v>35</v>
      </c>
      <c r="LR51" s="97"/>
      <c r="LS51" s="97">
        <v>207</v>
      </c>
      <c r="LT51" s="97"/>
      <c r="LU51" s="97"/>
      <c r="LV51" s="97"/>
      <c r="LW51" s="97"/>
      <c r="LX51" s="97"/>
      <c r="LY51" s="97"/>
      <c r="LZ51" s="97"/>
      <c r="MA51" s="97">
        <v>601</v>
      </c>
      <c r="MB51" s="97">
        <v>0</v>
      </c>
      <c r="MC51" s="97"/>
      <c r="MD51" s="97">
        <v>164</v>
      </c>
      <c r="ME51" s="97"/>
      <c r="MF51" s="97"/>
      <c r="MG51" s="97"/>
      <c r="MH51" s="97"/>
      <c r="MI51" s="97"/>
      <c r="MJ51" s="97">
        <v>2</v>
      </c>
      <c r="MK51" s="97"/>
      <c r="ML51" s="97"/>
      <c r="MM51" s="97"/>
      <c r="MN51" s="97"/>
      <c r="MO51" s="97"/>
      <c r="MP51" s="97"/>
      <c r="MQ51" s="97"/>
      <c r="MR51" s="97"/>
      <c r="MS51" s="97"/>
      <c r="MT51" s="97">
        <v>6</v>
      </c>
      <c r="MU51" s="97">
        <v>16</v>
      </c>
      <c r="MV51" s="97">
        <v>0</v>
      </c>
      <c r="MW51" s="97">
        <v>63</v>
      </c>
      <c r="MX51" s="97"/>
      <c r="MY51" s="97"/>
      <c r="MZ51" s="97"/>
      <c r="NA51" s="97">
        <v>0</v>
      </c>
      <c r="NB51" s="97"/>
      <c r="NC51" s="97">
        <v>7</v>
      </c>
      <c r="ND51" s="97">
        <v>15</v>
      </c>
      <c r="NE51" s="97">
        <v>0</v>
      </c>
      <c r="NF51" s="97">
        <v>1</v>
      </c>
      <c r="NG51" s="97">
        <v>51</v>
      </c>
      <c r="NH51" s="97">
        <v>40</v>
      </c>
      <c r="NI51" s="97">
        <v>58</v>
      </c>
      <c r="NJ51" s="97">
        <v>2</v>
      </c>
      <c r="NK51" s="97"/>
      <c r="NL51" s="97"/>
      <c r="NM51" s="97"/>
      <c r="NN51" s="97"/>
      <c r="NO51" s="97"/>
      <c r="NP51" s="97"/>
      <c r="NQ51" s="97">
        <v>41</v>
      </c>
      <c r="NR51" s="97"/>
      <c r="NS51" s="97">
        <v>146</v>
      </c>
      <c r="NT51" s="97">
        <v>43</v>
      </c>
      <c r="NU51" s="97">
        <v>5</v>
      </c>
      <c r="NV51" s="97">
        <v>0</v>
      </c>
      <c r="NW51" s="97">
        <v>0</v>
      </c>
      <c r="NX51" s="97">
        <v>2</v>
      </c>
      <c r="NY51" s="97">
        <v>0</v>
      </c>
      <c r="NZ51" s="97"/>
      <c r="OA51" s="97"/>
      <c r="OB51" s="97"/>
      <c r="OC51" s="97"/>
      <c r="OD51" s="97">
        <v>18</v>
      </c>
      <c r="OE51" s="97"/>
      <c r="OF51" s="97">
        <v>22</v>
      </c>
      <c r="OG51" s="97"/>
      <c r="OH51" s="97">
        <v>0</v>
      </c>
      <c r="OI51" s="97">
        <v>9</v>
      </c>
      <c r="OJ51" s="97"/>
      <c r="OK51" s="97"/>
      <c r="OL51" s="97"/>
      <c r="OM51" s="97">
        <v>417</v>
      </c>
      <c r="ON51" s="97"/>
      <c r="OO51" s="97">
        <v>347</v>
      </c>
      <c r="OP51" s="97">
        <v>59</v>
      </c>
      <c r="OQ51" s="97"/>
      <c r="OR51" s="98">
        <v>734</v>
      </c>
      <c r="OS51" s="99">
        <v>30780</v>
      </c>
      <c r="OT51" s="96"/>
      <c r="OU51" s="97"/>
      <c r="OV51" s="97"/>
      <c r="OW51" s="97"/>
      <c r="OX51" s="97"/>
      <c r="OY51" s="97">
        <v>159</v>
      </c>
      <c r="OZ51" s="97">
        <v>60</v>
      </c>
      <c r="PA51" s="97"/>
      <c r="PB51" s="97"/>
      <c r="PC51" s="97"/>
      <c r="PD51" s="97"/>
      <c r="PE51" s="97"/>
      <c r="PF51" s="97"/>
      <c r="PG51" s="97"/>
      <c r="PH51" s="97"/>
      <c r="PI51" s="97"/>
      <c r="PJ51" s="97"/>
      <c r="PK51" s="97"/>
      <c r="PL51" s="98"/>
      <c r="PM51" s="99">
        <v>30999</v>
      </c>
    </row>
    <row r="52" spans="1:429" ht="12.75" customHeight="1" x14ac:dyDescent="0.2">
      <c r="A52" s="93">
        <v>327330</v>
      </c>
      <c r="B52" s="94" t="s">
        <v>1723</v>
      </c>
      <c r="C52" s="95" t="s">
        <v>1210</v>
      </c>
      <c r="D52" s="96">
        <v>1</v>
      </c>
      <c r="E52" s="97"/>
      <c r="F52" s="97"/>
      <c r="G52" s="97"/>
      <c r="H52" s="97"/>
      <c r="I52" s="97">
        <v>3</v>
      </c>
      <c r="J52" s="97"/>
      <c r="K52" s="97"/>
      <c r="L52" s="97"/>
      <c r="M52" s="97"/>
      <c r="N52" s="97"/>
      <c r="O52" s="97"/>
      <c r="P52" s="97"/>
      <c r="Q52" s="97"/>
      <c r="R52" s="97">
        <v>5</v>
      </c>
      <c r="S52" s="97"/>
      <c r="T52" s="97"/>
      <c r="U52" s="97"/>
      <c r="V52" s="97"/>
      <c r="W52" s="97"/>
      <c r="X52" s="97"/>
      <c r="Y52" s="97"/>
      <c r="Z52" s="97"/>
      <c r="AA52" s="97">
        <v>2</v>
      </c>
      <c r="AB52" s="97">
        <v>249</v>
      </c>
      <c r="AC52" s="97">
        <v>524</v>
      </c>
      <c r="AD52" s="97">
        <v>775</v>
      </c>
      <c r="AE52" s="97">
        <v>376</v>
      </c>
      <c r="AF52" s="97">
        <v>288</v>
      </c>
      <c r="AG52" s="97">
        <v>63</v>
      </c>
      <c r="AH52" s="97">
        <v>968</v>
      </c>
      <c r="AI52" s="97">
        <v>38</v>
      </c>
      <c r="AJ52" s="97">
        <v>1248</v>
      </c>
      <c r="AK52" s="97">
        <v>71</v>
      </c>
      <c r="AL52" s="97">
        <v>816</v>
      </c>
      <c r="AM52" s="97">
        <v>393</v>
      </c>
      <c r="AN52" s="97"/>
      <c r="AO52" s="97"/>
      <c r="AP52" s="97"/>
      <c r="AQ52" s="97"/>
      <c r="AR52" s="97"/>
      <c r="AS52" s="97"/>
      <c r="AT52" s="97"/>
      <c r="AU52" s="97"/>
      <c r="AV52" s="97">
        <v>26</v>
      </c>
      <c r="AW52" s="97"/>
      <c r="AX52" s="97"/>
      <c r="AY52" s="97"/>
      <c r="AZ52" s="97"/>
      <c r="BA52" s="97"/>
      <c r="BB52" s="97"/>
      <c r="BC52" s="97"/>
      <c r="BD52" s="97"/>
      <c r="BE52" s="97"/>
      <c r="BF52" s="97"/>
      <c r="BG52" s="97"/>
      <c r="BH52" s="97"/>
      <c r="BI52" s="97"/>
      <c r="BJ52" s="97"/>
      <c r="BK52" s="97"/>
      <c r="BL52" s="97"/>
      <c r="BM52" s="97"/>
      <c r="BN52" s="97"/>
      <c r="BO52" s="97"/>
      <c r="BP52" s="97"/>
      <c r="BQ52" s="97"/>
      <c r="BR52" s="97"/>
      <c r="BS52" s="97"/>
      <c r="BT52" s="97"/>
      <c r="BU52" s="97"/>
      <c r="BV52" s="97"/>
      <c r="BW52" s="97"/>
      <c r="BX52" s="97"/>
      <c r="BY52" s="97"/>
      <c r="BZ52" s="97"/>
      <c r="CA52" s="97"/>
      <c r="CB52" s="97"/>
      <c r="CC52" s="97"/>
      <c r="CD52" s="97"/>
      <c r="CE52" s="97"/>
      <c r="CF52" s="97"/>
      <c r="CG52" s="97"/>
      <c r="CH52" s="97"/>
      <c r="CI52" s="97"/>
      <c r="CJ52" s="97"/>
      <c r="CK52" s="97"/>
      <c r="CL52" s="97"/>
      <c r="CM52" s="97"/>
      <c r="CN52" s="97"/>
      <c r="CO52" s="97"/>
      <c r="CP52" s="97"/>
      <c r="CQ52" s="97"/>
      <c r="CR52" s="97"/>
      <c r="CS52" s="97"/>
      <c r="CT52" s="97"/>
      <c r="CU52" s="97"/>
      <c r="CV52" s="97"/>
      <c r="CW52" s="97"/>
      <c r="CX52" s="97"/>
      <c r="CY52" s="97"/>
      <c r="CZ52" s="97"/>
      <c r="DA52" s="97"/>
      <c r="DB52" s="97"/>
      <c r="DC52" s="97"/>
      <c r="DD52" s="97"/>
      <c r="DE52" s="97"/>
      <c r="DF52" s="97"/>
      <c r="DG52" s="97"/>
      <c r="DH52" s="97"/>
      <c r="DI52" s="97"/>
      <c r="DJ52" s="97"/>
      <c r="DK52" s="97"/>
      <c r="DL52" s="97">
        <v>24</v>
      </c>
      <c r="DM52" s="97"/>
      <c r="DN52" s="97"/>
      <c r="DO52" s="97"/>
      <c r="DP52" s="97">
        <v>39</v>
      </c>
      <c r="DQ52" s="97"/>
      <c r="DR52" s="97"/>
      <c r="DS52" s="97"/>
      <c r="DT52" s="97"/>
      <c r="DU52" s="97"/>
      <c r="DV52" s="97"/>
      <c r="DW52" s="97"/>
      <c r="DX52" s="97"/>
      <c r="DY52" s="97"/>
      <c r="DZ52" s="97"/>
      <c r="EA52" s="97"/>
      <c r="EB52" s="97"/>
      <c r="EC52" s="97"/>
      <c r="ED52" s="97"/>
      <c r="EE52" s="97"/>
      <c r="EF52" s="97"/>
      <c r="EG52" s="97"/>
      <c r="EH52" s="97"/>
      <c r="EI52" s="97"/>
      <c r="EJ52" s="97"/>
      <c r="EK52" s="97"/>
      <c r="EL52" s="97"/>
      <c r="EM52" s="97"/>
      <c r="EN52" s="97"/>
      <c r="EO52" s="97"/>
      <c r="EP52" s="97"/>
      <c r="EQ52" s="97"/>
      <c r="ER52" s="97"/>
      <c r="ES52" s="97"/>
      <c r="ET52" s="97"/>
      <c r="EU52" s="97"/>
      <c r="EV52" s="97"/>
      <c r="EW52" s="97"/>
      <c r="EX52" s="97"/>
      <c r="EY52" s="97"/>
      <c r="EZ52" s="97"/>
      <c r="FA52" s="97"/>
      <c r="FB52" s="97"/>
      <c r="FC52" s="97"/>
      <c r="FD52" s="97"/>
      <c r="FE52" s="97"/>
      <c r="FF52" s="97"/>
      <c r="FG52" s="97">
        <v>107</v>
      </c>
      <c r="FH52" s="97"/>
      <c r="FI52" s="97"/>
      <c r="FJ52" s="97"/>
      <c r="FK52" s="97"/>
      <c r="FL52" s="97"/>
      <c r="FM52" s="97"/>
      <c r="FN52" s="97"/>
      <c r="FO52" s="97"/>
      <c r="FP52" s="97"/>
      <c r="FQ52" s="97"/>
      <c r="FR52" s="97"/>
      <c r="FS52" s="97"/>
      <c r="FT52" s="97"/>
      <c r="FU52" s="97"/>
      <c r="FV52" s="97"/>
      <c r="FW52" s="97"/>
      <c r="FX52" s="97"/>
      <c r="FY52" s="97"/>
      <c r="FZ52" s="97"/>
      <c r="GA52" s="97"/>
      <c r="GB52" s="97"/>
      <c r="GC52" s="97"/>
      <c r="GD52" s="97"/>
      <c r="GE52" s="97"/>
      <c r="GF52" s="97"/>
      <c r="GG52" s="97"/>
      <c r="GH52" s="97"/>
      <c r="GI52" s="97"/>
      <c r="GJ52" s="97"/>
      <c r="GK52" s="97"/>
      <c r="GL52" s="97"/>
      <c r="GM52" s="97"/>
      <c r="GN52" s="97"/>
      <c r="GO52" s="97"/>
      <c r="GP52" s="97"/>
      <c r="GQ52" s="97"/>
      <c r="GR52" s="97"/>
      <c r="GS52" s="97"/>
      <c r="GT52" s="97"/>
      <c r="GU52" s="97"/>
      <c r="GV52" s="97"/>
      <c r="GW52" s="97"/>
      <c r="GX52" s="97"/>
      <c r="GY52" s="97"/>
      <c r="GZ52" s="97"/>
      <c r="HA52" s="97"/>
      <c r="HB52" s="97"/>
      <c r="HC52" s="97"/>
      <c r="HD52" s="97"/>
      <c r="HE52" s="97"/>
      <c r="HF52" s="97"/>
      <c r="HG52" s="97"/>
      <c r="HH52" s="97"/>
      <c r="HI52" s="97"/>
      <c r="HJ52" s="97"/>
      <c r="HK52" s="97"/>
      <c r="HL52" s="97"/>
      <c r="HM52" s="97"/>
      <c r="HN52" s="97"/>
      <c r="HO52" s="97"/>
      <c r="HP52" s="97"/>
      <c r="HQ52" s="97"/>
      <c r="HR52" s="97"/>
      <c r="HS52" s="97"/>
      <c r="HT52" s="97"/>
      <c r="HU52" s="97"/>
      <c r="HV52" s="97"/>
      <c r="HW52" s="97"/>
      <c r="HX52" s="97"/>
      <c r="HY52" s="97"/>
      <c r="HZ52" s="97"/>
      <c r="IA52" s="97"/>
      <c r="IB52" s="97"/>
      <c r="IC52" s="97"/>
      <c r="ID52" s="97"/>
      <c r="IE52" s="97"/>
      <c r="IF52" s="97"/>
      <c r="IG52" s="97"/>
      <c r="IH52" s="97"/>
      <c r="II52" s="97"/>
      <c r="IJ52" s="97"/>
      <c r="IK52" s="97"/>
      <c r="IL52" s="97"/>
      <c r="IM52" s="97"/>
      <c r="IN52" s="97"/>
      <c r="IO52" s="97"/>
      <c r="IP52" s="97"/>
      <c r="IQ52" s="97"/>
      <c r="IR52" s="97"/>
      <c r="IS52" s="97"/>
      <c r="IT52" s="97"/>
      <c r="IU52" s="97"/>
      <c r="IV52" s="97"/>
      <c r="IW52" s="97"/>
      <c r="IX52" s="97"/>
      <c r="IY52" s="97"/>
      <c r="IZ52" s="97"/>
      <c r="JA52" s="97"/>
      <c r="JB52" s="97"/>
      <c r="JC52" s="97"/>
      <c r="JD52" s="97"/>
      <c r="JE52" s="97"/>
      <c r="JF52" s="97"/>
      <c r="JG52" s="97"/>
      <c r="JH52" s="97"/>
      <c r="JI52" s="97"/>
      <c r="JJ52" s="97"/>
      <c r="JK52" s="97">
        <v>243</v>
      </c>
      <c r="JL52" s="97"/>
      <c r="JM52" s="97"/>
      <c r="JN52" s="97"/>
      <c r="JO52" s="97">
        <v>0</v>
      </c>
      <c r="JP52" s="97"/>
      <c r="JQ52" s="97"/>
      <c r="JR52" s="97"/>
      <c r="JS52" s="97"/>
      <c r="JT52" s="97"/>
      <c r="JU52" s="97"/>
      <c r="JV52" s="97"/>
      <c r="JW52" s="97"/>
      <c r="JX52" s="97"/>
      <c r="JY52" s="97"/>
      <c r="JZ52" s="97">
        <v>38</v>
      </c>
      <c r="KA52" s="97"/>
      <c r="KB52" s="97"/>
      <c r="KC52" s="97">
        <v>2</v>
      </c>
      <c r="KD52" s="97"/>
      <c r="KE52" s="97"/>
      <c r="KF52" s="97">
        <v>31</v>
      </c>
      <c r="KG52" s="97">
        <v>71</v>
      </c>
      <c r="KH52" s="97">
        <v>51</v>
      </c>
      <c r="KI52" s="97">
        <v>0</v>
      </c>
      <c r="KJ52" s="97">
        <v>1</v>
      </c>
      <c r="KK52" s="97"/>
      <c r="KL52" s="97"/>
      <c r="KM52" s="97"/>
      <c r="KN52" s="97"/>
      <c r="KO52" s="97"/>
      <c r="KP52" s="97"/>
      <c r="KQ52" s="97"/>
      <c r="KR52" s="97"/>
      <c r="KS52" s="97"/>
      <c r="KT52" s="97"/>
      <c r="KU52" s="97"/>
      <c r="KV52" s="97"/>
      <c r="KW52" s="97"/>
      <c r="KX52" s="97"/>
      <c r="KY52" s="97"/>
      <c r="KZ52" s="97"/>
      <c r="LA52" s="97">
        <v>23</v>
      </c>
      <c r="LB52" s="97">
        <v>139</v>
      </c>
      <c r="LC52" s="97">
        <v>3</v>
      </c>
      <c r="LD52" s="97">
        <v>86</v>
      </c>
      <c r="LE52" s="97"/>
      <c r="LF52" s="97"/>
      <c r="LG52" s="97"/>
      <c r="LH52" s="97"/>
      <c r="LI52" s="97"/>
      <c r="LJ52" s="97"/>
      <c r="LK52" s="97"/>
      <c r="LL52" s="97"/>
      <c r="LM52" s="97"/>
      <c r="LN52" s="97"/>
      <c r="LO52" s="97">
        <v>1</v>
      </c>
      <c r="LP52" s="97">
        <v>4</v>
      </c>
      <c r="LQ52" s="97"/>
      <c r="LR52" s="97"/>
      <c r="LS52" s="97"/>
      <c r="LT52" s="97"/>
      <c r="LU52" s="97"/>
      <c r="LV52" s="97"/>
      <c r="LW52" s="97"/>
      <c r="LX52" s="97"/>
      <c r="LY52" s="97"/>
      <c r="LZ52" s="97"/>
      <c r="MA52" s="97">
        <v>505</v>
      </c>
      <c r="MB52" s="97"/>
      <c r="MC52" s="97"/>
      <c r="MD52" s="97">
        <v>44</v>
      </c>
      <c r="ME52" s="97"/>
      <c r="MF52" s="97"/>
      <c r="MG52" s="97"/>
      <c r="MH52" s="97"/>
      <c r="MI52" s="97"/>
      <c r="MJ52" s="97">
        <v>0</v>
      </c>
      <c r="MK52" s="97"/>
      <c r="ML52" s="97"/>
      <c r="MM52" s="97"/>
      <c r="MN52" s="97"/>
      <c r="MO52" s="97"/>
      <c r="MP52" s="97"/>
      <c r="MQ52" s="97"/>
      <c r="MR52" s="97"/>
      <c r="MS52" s="97">
        <v>3</v>
      </c>
      <c r="MT52" s="97">
        <v>3</v>
      </c>
      <c r="MU52" s="97">
        <v>5</v>
      </c>
      <c r="MV52" s="97">
        <v>0</v>
      </c>
      <c r="MW52" s="97">
        <v>12</v>
      </c>
      <c r="MX52" s="97"/>
      <c r="MY52" s="97">
        <v>73</v>
      </c>
      <c r="MZ52" s="97"/>
      <c r="NA52" s="97"/>
      <c r="NB52" s="97"/>
      <c r="NC52" s="97"/>
      <c r="ND52" s="97">
        <v>8</v>
      </c>
      <c r="NE52" s="97">
        <v>0</v>
      </c>
      <c r="NF52" s="97">
        <v>0</v>
      </c>
      <c r="NG52" s="97">
        <v>8</v>
      </c>
      <c r="NH52" s="97">
        <v>6</v>
      </c>
      <c r="NI52" s="97">
        <v>10</v>
      </c>
      <c r="NJ52" s="97">
        <v>1</v>
      </c>
      <c r="NK52" s="97"/>
      <c r="NL52" s="97"/>
      <c r="NM52" s="97"/>
      <c r="NN52" s="97"/>
      <c r="NO52" s="97"/>
      <c r="NP52" s="97"/>
      <c r="NQ52" s="97">
        <v>20</v>
      </c>
      <c r="NR52" s="97">
        <v>1</v>
      </c>
      <c r="NS52" s="97">
        <v>80</v>
      </c>
      <c r="NT52" s="97">
        <v>147</v>
      </c>
      <c r="NU52" s="97">
        <v>39</v>
      </c>
      <c r="NV52" s="97"/>
      <c r="NW52" s="97"/>
      <c r="NX52" s="97"/>
      <c r="NY52" s="97"/>
      <c r="NZ52" s="97"/>
      <c r="OA52" s="97"/>
      <c r="OB52" s="97"/>
      <c r="OC52" s="97"/>
      <c r="OD52" s="97"/>
      <c r="OE52" s="97"/>
      <c r="OF52" s="97">
        <v>21</v>
      </c>
      <c r="OG52" s="97"/>
      <c r="OH52" s="97"/>
      <c r="OI52" s="97"/>
      <c r="OJ52" s="97"/>
      <c r="OK52" s="97"/>
      <c r="OL52" s="97"/>
      <c r="OM52" s="97">
        <v>153</v>
      </c>
      <c r="ON52" s="97"/>
      <c r="OO52" s="97">
        <v>123</v>
      </c>
      <c r="OP52" s="97">
        <v>5</v>
      </c>
      <c r="OQ52" s="97"/>
      <c r="OR52" s="98">
        <v>204</v>
      </c>
      <c r="OS52" s="99">
        <v>8182</v>
      </c>
      <c r="OT52" s="96"/>
      <c r="OU52" s="97"/>
      <c r="OV52" s="97"/>
      <c r="OW52" s="97"/>
      <c r="OX52" s="97"/>
      <c r="OY52" s="97">
        <v>60</v>
      </c>
      <c r="OZ52" s="97">
        <v>64</v>
      </c>
      <c r="PA52" s="97"/>
      <c r="PB52" s="97"/>
      <c r="PC52" s="97"/>
      <c r="PD52" s="97"/>
      <c r="PE52" s="97"/>
      <c r="PF52" s="97"/>
      <c r="PG52" s="97"/>
      <c r="PH52" s="97"/>
      <c r="PI52" s="97"/>
      <c r="PJ52" s="97"/>
      <c r="PK52" s="97"/>
      <c r="PL52" s="98"/>
      <c r="PM52" s="99">
        <v>8306</v>
      </c>
    </row>
    <row r="53" spans="1:429" ht="12.75" customHeight="1" x14ac:dyDescent="0.2">
      <c r="A53" s="93">
        <v>327390</v>
      </c>
      <c r="B53" s="94" t="s">
        <v>1723</v>
      </c>
      <c r="C53" s="95" t="s">
        <v>1211</v>
      </c>
      <c r="D53" s="96"/>
      <c r="E53" s="97"/>
      <c r="F53" s="97"/>
      <c r="G53" s="97"/>
      <c r="H53" s="97"/>
      <c r="I53" s="97"/>
      <c r="J53" s="97"/>
      <c r="K53" s="97"/>
      <c r="L53" s="97"/>
      <c r="M53" s="97"/>
      <c r="N53" s="97"/>
      <c r="O53" s="97"/>
      <c r="P53" s="97"/>
      <c r="Q53" s="97"/>
      <c r="R53" s="97">
        <v>0</v>
      </c>
      <c r="S53" s="97"/>
      <c r="T53" s="97"/>
      <c r="U53" s="97"/>
      <c r="V53" s="97"/>
      <c r="W53" s="97"/>
      <c r="X53" s="97"/>
      <c r="Y53" s="97">
        <v>54</v>
      </c>
      <c r="Z53" s="97">
        <v>0</v>
      </c>
      <c r="AA53" s="97">
        <v>8</v>
      </c>
      <c r="AB53" s="97">
        <v>503</v>
      </c>
      <c r="AC53" s="97">
        <v>678</v>
      </c>
      <c r="AD53" s="97">
        <v>864</v>
      </c>
      <c r="AE53" s="97">
        <v>192</v>
      </c>
      <c r="AF53" s="97">
        <v>1148</v>
      </c>
      <c r="AG53" s="97">
        <v>198</v>
      </c>
      <c r="AH53" s="97">
        <v>313</v>
      </c>
      <c r="AI53" s="97">
        <v>322</v>
      </c>
      <c r="AJ53" s="97">
        <v>2195</v>
      </c>
      <c r="AK53" s="97">
        <v>188</v>
      </c>
      <c r="AL53" s="97">
        <v>347</v>
      </c>
      <c r="AM53" s="97">
        <v>1047</v>
      </c>
      <c r="AN53" s="97"/>
      <c r="AO53" s="97"/>
      <c r="AP53" s="97"/>
      <c r="AQ53" s="97"/>
      <c r="AR53" s="97">
        <v>0</v>
      </c>
      <c r="AS53" s="97"/>
      <c r="AT53" s="97">
        <v>3</v>
      </c>
      <c r="AU53" s="97">
        <v>16</v>
      </c>
      <c r="AV53" s="97">
        <v>35</v>
      </c>
      <c r="AW53" s="97">
        <v>47</v>
      </c>
      <c r="AX53" s="97">
        <v>0</v>
      </c>
      <c r="AY53" s="97"/>
      <c r="AZ53" s="97"/>
      <c r="BA53" s="97"/>
      <c r="BB53" s="97"/>
      <c r="BC53" s="97">
        <v>7</v>
      </c>
      <c r="BD53" s="97"/>
      <c r="BE53" s="97">
        <v>3</v>
      </c>
      <c r="BF53" s="97"/>
      <c r="BG53" s="97"/>
      <c r="BH53" s="97"/>
      <c r="BI53" s="97"/>
      <c r="BJ53" s="97"/>
      <c r="BK53" s="97"/>
      <c r="BL53" s="97">
        <v>0</v>
      </c>
      <c r="BM53" s="97"/>
      <c r="BN53" s="97"/>
      <c r="BO53" s="97"/>
      <c r="BP53" s="97"/>
      <c r="BQ53" s="97"/>
      <c r="BR53" s="97"/>
      <c r="BS53" s="97"/>
      <c r="BT53" s="97"/>
      <c r="BU53" s="97"/>
      <c r="BV53" s="97"/>
      <c r="BW53" s="97"/>
      <c r="BX53" s="97"/>
      <c r="BY53" s="97">
        <v>0</v>
      </c>
      <c r="BZ53" s="97"/>
      <c r="CA53" s="97">
        <v>0</v>
      </c>
      <c r="CB53" s="97"/>
      <c r="CC53" s="97"/>
      <c r="CD53" s="97"/>
      <c r="CE53" s="97"/>
      <c r="CF53" s="97"/>
      <c r="CG53" s="97"/>
      <c r="CH53" s="97"/>
      <c r="CI53" s="97"/>
      <c r="CJ53" s="97"/>
      <c r="CK53" s="97"/>
      <c r="CL53" s="97"/>
      <c r="CM53" s="97"/>
      <c r="CN53" s="97"/>
      <c r="CO53" s="97"/>
      <c r="CP53" s="97"/>
      <c r="CQ53" s="97"/>
      <c r="CR53" s="97"/>
      <c r="CS53" s="97"/>
      <c r="CT53" s="97"/>
      <c r="CU53" s="97"/>
      <c r="CV53" s="97"/>
      <c r="CW53" s="97"/>
      <c r="CX53" s="97"/>
      <c r="CY53" s="97"/>
      <c r="CZ53" s="97"/>
      <c r="DA53" s="97">
        <v>148</v>
      </c>
      <c r="DB53" s="97"/>
      <c r="DC53" s="97"/>
      <c r="DD53" s="97"/>
      <c r="DE53" s="97"/>
      <c r="DF53" s="97"/>
      <c r="DG53" s="97"/>
      <c r="DH53" s="97"/>
      <c r="DI53" s="97"/>
      <c r="DJ53" s="97"/>
      <c r="DK53" s="97"/>
      <c r="DL53" s="97">
        <v>29</v>
      </c>
      <c r="DM53" s="97"/>
      <c r="DN53" s="97"/>
      <c r="DO53" s="97"/>
      <c r="DP53" s="97">
        <v>21</v>
      </c>
      <c r="DQ53" s="97"/>
      <c r="DR53" s="97"/>
      <c r="DS53" s="97"/>
      <c r="DT53" s="97"/>
      <c r="DU53" s="97"/>
      <c r="DV53" s="97"/>
      <c r="DW53" s="97"/>
      <c r="DX53" s="97"/>
      <c r="DY53" s="97"/>
      <c r="DZ53" s="97"/>
      <c r="EA53" s="97"/>
      <c r="EB53" s="97"/>
      <c r="EC53" s="97"/>
      <c r="ED53" s="97"/>
      <c r="EE53" s="97"/>
      <c r="EF53" s="97"/>
      <c r="EG53" s="97"/>
      <c r="EH53" s="97"/>
      <c r="EI53" s="97"/>
      <c r="EJ53" s="97"/>
      <c r="EK53" s="97"/>
      <c r="EL53" s="97"/>
      <c r="EM53" s="97"/>
      <c r="EN53" s="97"/>
      <c r="EO53" s="97"/>
      <c r="EP53" s="97"/>
      <c r="EQ53" s="97"/>
      <c r="ER53" s="97"/>
      <c r="ES53" s="97"/>
      <c r="ET53" s="97"/>
      <c r="EU53" s="97">
        <v>0</v>
      </c>
      <c r="EV53" s="97">
        <v>1</v>
      </c>
      <c r="EW53" s="97"/>
      <c r="EX53" s="97"/>
      <c r="EY53" s="97"/>
      <c r="EZ53" s="97"/>
      <c r="FA53" s="97"/>
      <c r="FB53" s="97">
        <v>3</v>
      </c>
      <c r="FC53" s="97">
        <v>4</v>
      </c>
      <c r="FD53" s="97">
        <v>1</v>
      </c>
      <c r="FE53" s="97">
        <v>27</v>
      </c>
      <c r="FF53" s="97"/>
      <c r="FG53" s="97">
        <v>61</v>
      </c>
      <c r="FH53" s="97">
        <v>7</v>
      </c>
      <c r="FI53" s="97"/>
      <c r="FJ53" s="97"/>
      <c r="FK53" s="97"/>
      <c r="FL53" s="97"/>
      <c r="FM53" s="97"/>
      <c r="FN53" s="97"/>
      <c r="FO53" s="97">
        <v>0</v>
      </c>
      <c r="FP53" s="97"/>
      <c r="FQ53" s="97"/>
      <c r="FR53" s="97"/>
      <c r="FS53" s="97"/>
      <c r="FT53" s="97"/>
      <c r="FU53" s="97"/>
      <c r="FV53" s="97"/>
      <c r="FW53" s="97"/>
      <c r="FX53" s="97"/>
      <c r="FY53" s="97"/>
      <c r="FZ53" s="97"/>
      <c r="GA53" s="97"/>
      <c r="GB53" s="97"/>
      <c r="GC53" s="97"/>
      <c r="GD53" s="97"/>
      <c r="GE53" s="97"/>
      <c r="GF53" s="97"/>
      <c r="GG53" s="97"/>
      <c r="GH53" s="97">
        <v>0</v>
      </c>
      <c r="GI53" s="97"/>
      <c r="GJ53" s="97"/>
      <c r="GK53" s="97"/>
      <c r="GL53" s="97"/>
      <c r="GM53" s="97"/>
      <c r="GN53" s="97"/>
      <c r="GO53" s="97"/>
      <c r="GP53" s="97">
        <v>0</v>
      </c>
      <c r="GQ53" s="97"/>
      <c r="GR53" s="97">
        <v>0</v>
      </c>
      <c r="GS53" s="97"/>
      <c r="GT53" s="97"/>
      <c r="GU53" s="97"/>
      <c r="GV53" s="97"/>
      <c r="GW53" s="97"/>
      <c r="GX53" s="97"/>
      <c r="GY53" s="97"/>
      <c r="GZ53" s="97"/>
      <c r="HA53" s="97"/>
      <c r="HB53" s="97"/>
      <c r="HC53" s="97">
        <v>0</v>
      </c>
      <c r="HD53" s="97"/>
      <c r="HE53" s="97"/>
      <c r="HF53" s="97"/>
      <c r="HG53" s="97"/>
      <c r="HH53" s="97"/>
      <c r="HI53" s="97"/>
      <c r="HJ53" s="97"/>
      <c r="HK53" s="97"/>
      <c r="HL53" s="97"/>
      <c r="HM53" s="97"/>
      <c r="HN53" s="97"/>
      <c r="HO53" s="97"/>
      <c r="HP53" s="97"/>
      <c r="HQ53" s="97"/>
      <c r="HR53" s="97"/>
      <c r="HS53" s="97"/>
      <c r="HT53" s="97"/>
      <c r="HU53" s="97"/>
      <c r="HV53" s="97"/>
      <c r="HW53" s="97"/>
      <c r="HX53" s="97"/>
      <c r="HY53" s="97"/>
      <c r="HZ53" s="97"/>
      <c r="IA53" s="97">
        <v>0</v>
      </c>
      <c r="IB53" s="97"/>
      <c r="IC53" s="97"/>
      <c r="ID53" s="97"/>
      <c r="IE53" s="97"/>
      <c r="IF53" s="97">
        <v>0</v>
      </c>
      <c r="IG53" s="97"/>
      <c r="IH53" s="97"/>
      <c r="II53" s="97"/>
      <c r="IJ53" s="97"/>
      <c r="IK53" s="97"/>
      <c r="IL53" s="97"/>
      <c r="IM53" s="97"/>
      <c r="IN53" s="97"/>
      <c r="IO53" s="97"/>
      <c r="IP53" s="97"/>
      <c r="IQ53" s="97"/>
      <c r="IR53" s="97"/>
      <c r="IS53" s="97"/>
      <c r="IT53" s="97"/>
      <c r="IU53" s="97"/>
      <c r="IV53" s="97"/>
      <c r="IW53" s="97"/>
      <c r="IX53" s="97"/>
      <c r="IY53" s="97"/>
      <c r="IZ53" s="97"/>
      <c r="JA53" s="97"/>
      <c r="JB53" s="97"/>
      <c r="JC53" s="97"/>
      <c r="JD53" s="97"/>
      <c r="JE53" s="97"/>
      <c r="JF53" s="97"/>
      <c r="JG53" s="97"/>
      <c r="JH53" s="97"/>
      <c r="JI53" s="97"/>
      <c r="JJ53" s="97"/>
      <c r="JK53" s="97">
        <v>387</v>
      </c>
      <c r="JL53" s="97"/>
      <c r="JM53" s="97"/>
      <c r="JN53" s="97"/>
      <c r="JO53" s="97">
        <v>0</v>
      </c>
      <c r="JP53" s="97">
        <v>2</v>
      </c>
      <c r="JQ53" s="97">
        <v>2</v>
      </c>
      <c r="JR53" s="97">
        <v>119</v>
      </c>
      <c r="JS53" s="97">
        <v>3</v>
      </c>
      <c r="JT53" s="97">
        <v>0</v>
      </c>
      <c r="JU53" s="97">
        <v>9</v>
      </c>
      <c r="JV53" s="97">
        <v>38</v>
      </c>
      <c r="JW53" s="97">
        <v>2</v>
      </c>
      <c r="JX53" s="97">
        <v>0</v>
      </c>
      <c r="JY53" s="97"/>
      <c r="JZ53" s="97">
        <v>70</v>
      </c>
      <c r="KA53" s="97">
        <v>5</v>
      </c>
      <c r="KB53" s="97">
        <v>72</v>
      </c>
      <c r="KC53" s="97">
        <v>7</v>
      </c>
      <c r="KD53" s="97">
        <v>2</v>
      </c>
      <c r="KE53" s="97">
        <v>4</v>
      </c>
      <c r="KF53" s="97">
        <v>34</v>
      </c>
      <c r="KG53" s="97">
        <v>28</v>
      </c>
      <c r="KH53" s="97">
        <v>48</v>
      </c>
      <c r="KI53" s="97"/>
      <c r="KJ53" s="97">
        <v>0</v>
      </c>
      <c r="KK53" s="97"/>
      <c r="KL53" s="97"/>
      <c r="KM53" s="97"/>
      <c r="KN53" s="97">
        <v>2</v>
      </c>
      <c r="KO53" s="97"/>
      <c r="KP53" s="97"/>
      <c r="KQ53" s="97"/>
      <c r="KR53" s="97">
        <v>0</v>
      </c>
      <c r="KS53" s="97">
        <v>0</v>
      </c>
      <c r="KT53" s="97">
        <v>0</v>
      </c>
      <c r="KU53" s="97"/>
      <c r="KV53" s="97"/>
      <c r="KW53" s="97">
        <v>0</v>
      </c>
      <c r="KX53" s="97"/>
      <c r="KY53" s="97">
        <v>1</v>
      </c>
      <c r="KZ53" s="97"/>
      <c r="LA53" s="97">
        <v>50</v>
      </c>
      <c r="LB53" s="97">
        <v>305</v>
      </c>
      <c r="LC53" s="97">
        <v>0</v>
      </c>
      <c r="LD53" s="97">
        <v>161</v>
      </c>
      <c r="LE53" s="97"/>
      <c r="LF53" s="97">
        <v>0</v>
      </c>
      <c r="LG53" s="97"/>
      <c r="LH53" s="97"/>
      <c r="LI53" s="97"/>
      <c r="LJ53" s="97"/>
      <c r="LK53" s="97"/>
      <c r="LL53" s="97"/>
      <c r="LM53" s="97"/>
      <c r="LN53" s="97"/>
      <c r="LO53" s="97"/>
      <c r="LP53" s="97">
        <v>0</v>
      </c>
      <c r="LQ53" s="97">
        <v>18</v>
      </c>
      <c r="LR53" s="97">
        <v>1</v>
      </c>
      <c r="LS53" s="97">
        <v>40</v>
      </c>
      <c r="LT53" s="97">
        <v>4</v>
      </c>
      <c r="LU53" s="97"/>
      <c r="LV53" s="97">
        <v>0</v>
      </c>
      <c r="LW53" s="97"/>
      <c r="LX53" s="97">
        <v>0</v>
      </c>
      <c r="LY53" s="97"/>
      <c r="LZ53" s="97">
        <v>1</v>
      </c>
      <c r="MA53" s="97">
        <v>162</v>
      </c>
      <c r="MB53" s="97">
        <v>2</v>
      </c>
      <c r="MC53" s="97">
        <v>0</v>
      </c>
      <c r="MD53" s="97">
        <v>64</v>
      </c>
      <c r="ME53" s="97"/>
      <c r="MF53" s="97"/>
      <c r="MG53" s="97"/>
      <c r="MH53" s="97"/>
      <c r="MI53" s="97"/>
      <c r="MJ53" s="97">
        <v>12</v>
      </c>
      <c r="MK53" s="97"/>
      <c r="ML53" s="97">
        <v>56</v>
      </c>
      <c r="MM53" s="97"/>
      <c r="MN53" s="97"/>
      <c r="MO53" s="97">
        <v>2</v>
      </c>
      <c r="MP53" s="97"/>
      <c r="MQ53" s="97"/>
      <c r="MR53" s="97"/>
      <c r="MS53" s="97">
        <v>56</v>
      </c>
      <c r="MT53" s="97"/>
      <c r="MU53" s="97">
        <v>0</v>
      </c>
      <c r="MV53" s="97">
        <v>1</v>
      </c>
      <c r="MW53" s="97">
        <v>24</v>
      </c>
      <c r="MX53" s="97">
        <v>13</v>
      </c>
      <c r="MY53" s="97">
        <v>42</v>
      </c>
      <c r="MZ53" s="97">
        <v>4</v>
      </c>
      <c r="NA53" s="97"/>
      <c r="NB53" s="97">
        <v>2</v>
      </c>
      <c r="NC53" s="97">
        <v>5</v>
      </c>
      <c r="ND53" s="97">
        <v>38</v>
      </c>
      <c r="NE53" s="97">
        <v>2</v>
      </c>
      <c r="NF53" s="97">
        <v>1</v>
      </c>
      <c r="NG53" s="97">
        <v>14</v>
      </c>
      <c r="NH53" s="97">
        <v>8</v>
      </c>
      <c r="NI53" s="97">
        <v>19</v>
      </c>
      <c r="NJ53" s="97">
        <v>2</v>
      </c>
      <c r="NK53" s="97">
        <v>1</v>
      </c>
      <c r="NL53" s="97">
        <v>0</v>
      </c>
      <c r="NM53" s="97">
        <v>0</v>
      </c>
      <c r="NN53" s="97">
        <v>1</v>
      </c>
      <c r="NO53" s="97">
        <v>0</v>
      </c>
      <c r="NP53" s="97">
        <v>3</v>
      </c>
      <c r="NQ53" s="97">
        <v>17</v>
      </c>
      <c r="NR53" s="97">
        <v>4</v>
      </c>
      <c r="NS53" s="97">
        <v>66</v>
      </c>
      <c r="NT53" s="97">
        <v>139</v>
      </c>
      <c r="NU53" s="97">
        <v>34</v>
      </c>
      <c r="NV53" s="97">
        <v>1</v>
      </c>
      <c r="NW53" s="97">
        <v>1</v>
      </c>
      <c r="NX53" s="97"/>
      <c r="NY53" s="97">
        <v>0</v>
      </c>
      <c r="NZ53" s="97">
        <v>8</v>
      </c>
      <c r="OA53" s="97">
        <v>335</v>
      </c>
      <c r="OB53" s="97"/>
      <c r="OC53" s="97">
        <v>0</v>
      </c>
      <c r="OD53" s="97"/>
      <c r="OE53" s="97">
        <v>1</v>
      </c>
      <c r="OF53" s="97">
        <v>30</v>
      </c>
      <c r="OG53" s="97"/>
      <c r="OH53" s="97"/>
      <c r="OI53" s="97">
        <v>0</v>
      </c>
      <c r="OJ53" s="97"/>
      <c r="OK53" s="97"/>
      <c r="OL53" s="97"/>
      <c r="OM53" s="97">
        <v>5</v>
      </c>
      <c r="ON53" s="97"/>
      <c r="OO53" s="97">
        <v>54</v>
      </c>
      <c r="OP53" s="97"/>
      <c r="OQ53" s="97">
        <v>13</v>
      </c>
      <c r="OR53" s="98">
        <v>279</v>
      </c>
      <c r="OS53" s="99">
        <v>11405</v>
      </c>
      <c r="OT53" s="96">
        <v>52</v>
      </c>
      <c r="OU53" s="97"/>
      <c r="OV53" s="97"/>
      <c r="OW53" s="97"/>
      <c r="OX53" s="97"/>
      <c r="OY53" s="97">
        <v>41</v>
      </c>
      <c r="OZ53" s="97">
        <v>232</v>
      </c>
      <c r="PA53" s="97"/>
      <c r="PB53" s="97"/>
      <c r="PC53" s="97"/>
      <c r="PD53" s="97"/>
      <c r="PE53" s="97"/>
      <c r="PF53" s="97"/>
      <c r="PG53" s="97"/>
      <c r="PH53" s="97"/>
      <c r="PI53" s="97"/>
      <c r="PJ53" s="97"/>
      <c r="PK53" s="97"/>
      <c r="PL53" s="98"/>
      <c r="PM53" s="99">
        <v>11729</v>
      </c>
    </row>
    <row r="54" spans="1:429" ht="12.75" customHeight="1" x14ac:dyDescent="0.2">
      <c r="A54" s="93">
        <v>327400</v>
      </c>
      <c r="B54" s="94" t="s">
        <v>1723</v>
      </c>
      <c r="C54" s="95" t="s">
        <v>1212</v>
      </c>
      <c r="D54" s="96">
        <v>1</v>
      </c>
      <c r="E54" s="97"/>
      <c r="F54" s="97"/>
      <c r="G54" s="97"/>
      <c r="H54" s="97"/>
      <c r="I54" s="97"/>
      <c r="J54" s="97"/>
      <c r="K54" s="97"/>
      <c r="L54" s="97"/>
      <c r="M54" s="97"/>
      <c r="N54" s="97"/>
      <c r="O54" s="97">
        <v>7</v>
      </c>
      <c r="P54" s="97"/>
      <c r="Q54" s="97"/>
      <c r="R54" s="97"/>
      <c r="S54" s="97">
        <v>64</v>
      </c>
      <c r="T54" s="97">
        <v>340</v>
      </c>
      <c r="U54" s="97"/>
      <c r="V54" s="97"/>
      <c r="W54" s="97"/>
      <c r="X54" s="97"/>
      <c r="Y54" s="97"/>
      <c r="Z54" s="97">
        <v>0</v>
      </c>
      <c r="AA54" s="97"/>
      <c r="AB54" s="97">
        <v>80</v>
      </c>
      <c r="AC54" s="97">
        <v>34</v>
      </c>
      <c r="AD54" s="97">
        <v>606</v>
      </c>
      <c r="AE54" s="97">
        <v>323</v>
      </c>
      <c r="AF54" s="97">
        <v>92</v>
      </c>
      <c r="AG54" s="97">
        <v>20</v>
      </c>
      <c r="AH54" s="97">
        <v>634</v>
      </c>
      <c r="AI54" s="97">
        <v>16</v>
      </c>
      <c r="AJ54" s="97">
        <v>244</v>
      </c>
      <c r="AK54" s="97">
        <v>90</v>
      </c>
      <c r="AL54" s="97">
        <v>333</v>
      </c>
      <c r="AM54" s="97">
        <v>60</v>
      </c>
      <c r="AN54" s="97"/>
      <c r="AO54" s="97">
        <v>5</v>
      </c>
      <c r="AP54" s="97"/>
      <c r="AQ54" s="97">
        <v>73</v>
      </c>
      <c r="AR54" s="97">
        <v>3</v>
      </c>
      <c r="AS54" s="97">
        <v>52</v>
      </c>
      <c r="AT54" s="97">
        <v>24</v>
      </c>
      <c r="AU54" s="97"/>
      <c r="AV54" s="97"/>
      <c r="AW54" s="97"/>
      <c r="AX54" s="97">
        <v>15</v>
      </c>
      <c r="AY54" s="97">
        <v>1</v>
      </c>
      <c r="AZ54" s="97"/>
      <c r="BA54" s="97">
        <v>13</v>
      </c>
      <c r="BB54" s="97"/>
      <c r="BC54" s="97">
        <v>59</v>
      </c>
      <c r="BD54" s="97">
        <v>990</v>
      </c>
      <c r="BE54" s="97">
        <v>27</v>
      </c>
      <c r="BF54" s="97"/>
      <c r="BG54" s="97"/>
      <c r="BH54" s="97"/>
      <c r="BI54" s="97"/>
      <c r="BJ54" s="97"/>
      <c r="BK54" s="97"/>
      <c r="BL54" s="97"/>
      <c r="BM54" s="97"/>
      <c r="BN54" s="97"/>
      <c r="BO54" s="97"/>
      <c r="BP54" s="97"/>
      <c r="BQ54" s="97"/>
      <c r="BR54" s="97"/>
      <c r="BS54" s="97"/>
      <c r="BT54" s="97"/>
      <c r="BU54" s="97"/>
      <c r="BV54" s="97"/>
      <c r="BW54" s="97"/>
      <c r="BX54" s="97"/>
      <c r="BY54" s="97"/>
      <c r="BZ54" s="97"/>
      <c r="CA54" s="97"/>
      <c r="CB54" s="97"/>
      <c r="CC54" s="97"/>
      <c r="CD54" s="97"/>
      <c r="CE54" s="97"/>
      <c r="CF54" s="97"/>
      <c r="CG54" s="97"/>
      <c r="CH54" s="97"/>
      <c r="CI54" s="97"/>
      <c r="CJ54" s="97"/>
      <c r="CK54" s="97"/>
      <c r="CL54" s="97"/>
      <c r="CM54" s="97"/>
      <c r="CN54" s="97"/>
      <c r="CO54" s="97"/>
      <c r="CP54" s="97"/>
      <c r="CQ54" s="97"/>
      <c r="CR54" s="97"/>
      <c r="CS54" s="97"/>
      <c r="CT54" s="97"/>
      <c r="CU54" s="97"/>
      <c r="CV54" s="97"/>
      <c r="CW54" s="97"/>
      <c r="CX54" s="97"/>
      <c r="CY54" s="97"/>
      <c r="CZ54" s="97"/>
      <c r="DA54" s="97">
        <v>143</v>
      </c>
      <c r="DB54" s="97"/>
      <c r="DC54" s="97"/>
      <c r="DD54" s="97"/>
      <c r="DE54" s="97"/>
      <c r="DF54" s="97"/>
      <c r="DG54" s="97"/>
      <c r="DH54" s="97"/>
      <c r="DI54" s="97"/>
      <c r="DJ54" s="97"/>
      <c r="DK54" s="97"/>
      <c r="DL54" s="97">
        <v>8</v>
      </c>
      <c r="DM54" s="97"/>
      <c r="DN54" s="97"/>
      <c r="DO54" s="97"/>
      <c r="DP54" s="97">
        <v>2</v>
      </c>
      <c r="DQ54" s="97"/>
      <c r="DR54" s="97"/>
      <c r="DS54" s="97"/>
      <c r="DT54" s="97"/>
      <c r="DU54" s="97"/>
      <c r="DV54" s="97"/>
      <c r="DW54" s="97"/>
      <c r="DX54" s="97"/>
      <c r="DY54" s="97"/>
      <c r="DZ54" s="97"/>
      <c r="EA54" s="97"/>
      <c r="EB54" s="97"/>
      <c r="EC54" s="97"/>
      <c r="ED54" s="97"/>
      <c r="EE54" s="97"/>
      <c r="EF54" s="97"/>
      <c r="EG54" s="97"/>
      <c r="EH54" s="97"/>
      <c r="EI54" s="97"/>
      <c r="EJ54" s="97"/>
      <c r="EK54" s="97"/>
      <c r="EL54" s="97"/>
      <c r="EM54" s="97"/>
      <c r="EN54" s="97"/>
      <c r="EO54" s="97"/>
      <c r="EP54" s="97"/>
      <c r="EQ54" s="97"/>
      <c r="ER54" s="97"/>
      <c r="ES54" s="97"/>
      <c r="ET54" s="97"/>
      <c r="EU54" s="97"/>
      <c r="EV54" s="97"/>
      <c r="EW54" s="97">
        <v>0</v>
      </c>
      <c r="EX54" s="97"/>
      <c r="EY54" s="97"/>
      <c r="EZ54" s="97"/>
      <c r="FA54" s="97"/>
      <c r="FB54" s="97"/>
      <c r="FC54" s="97"/>
      <c r="FD54" s="97"/>
      <c r="FE54" s="97">
        <v>27</v>
      </c>
      <c r="FF54" s="97"/>
      <c r="FG54" s="97">
        <v>65</v>
      </c>
      <c r="FH54" s="97"/>
      <c r="FI54" s="97"/>
      <c r="FJ54" s="97"/>
      <c r="FK54" s="97"/>
      <c r="FL54" s="97"/>
      <c r="FM54" s="97"/>
      <c r="FN54" s="97"/>
      <c r="FO54" s="97"/>
      <c r="FP54" s="97"/>
      <c r="FQ54" s="97"/>
      <c r="FR54" s="97"/>
      <c r="FS54" s="97"/>
      <c r="FT54" s="97"/>
      <c r="FU54" s="97"/>
      <c r="FV54" s="97"/>
      <c r="FW54" s="97"/>
      <c r="FX54" s="97"/>
      <c r="FY54" s="97"/>
      <c r="FZ54" s="97"/>
      <c r="GA54" s="97"/>
      <c r="GB54" s="97"/>
      <c r="GC54" s="97">
        <v>154</v>
      </c>
      <c r="GD54" s="97">
        <v>9</v>
      </c>
      <c r="GE54" s="97"/>
      <c r="GF54" s="97"/>
      <c r="GG54" s="97"/>
      <c r="GH54" s="97"/>
      <c r="GI54" s="97"/>
      <c r="GJ54" s="97"/>
      <c r="GK54" s="97"/>
      <c r="GL54" s="97"/>
      <c r="GM54" s="97"/>
      <c r="GN54" s="97"/>
      <c r="GO54" s="97"/>
      <c r="GP54" s="97"/>
      <c r="GQ54" s="97"/>
      <c r="GR54" s="97"/>
      <c r="GS54" s="97"/>
      <c r="GT54" s="97"/>
      <c r="GU54" s="97"/>
      <c r="GV54" s="97"/>
      <c r="GW54" s="97"/>
      <c r="GX54" s="97"/>
      <c r="GY54" s="97"/>
      <c r="GZ54" s="97"/>
      <c r="HA54" s="97"/>
      <c r="HB54" s="97"/>
      <c r="HC54" s="97"/>
      <c r="HD54" s="97"/>
      <c r="HE54" s="97"/>
      <c r="HF54" s="97"/>
      <c r="HG54" s="97"/>
      <c r="HH54" s="97"/>
      <c r="HI54" s="97"/>
      <c r="HJ54" s="97"/>
      <c r="HK54" s="97"/>
      <c r="HL54" s="97"/>
      <c r="HM54" s="97"/>
      <c r="HN54" s="97"/>
      <c r="HO54" s="97"/>
      <c r="HP54" s="97"/>
      <c r="HQ54" s="97"/>
      <c r="HR54" s="97"/>
      <c r="HS54" s="97"/>
      <c r="HT54" s="97"/>
      <c r="HU54" s="97"/>
      <c r="HV54" s="97"/>
      <c r="HW54" s="97"/>
      <c r="HX54" s="97">
        <v>89</v>
      </c>
      <c r="HY54" s="97">
        <v>155</v>
      </c>
      <c r="HZ54" s="97">
        <v>365</v>
      </c>
      <c r="IA54" s="97"/>
      <c r="IB54" s="97"/>
      <c r="IC54" s="97"/>
      <c r="ID54" s="97"/>
      <c r="IE54" s="97"/>
      <c r="IF54" s="97"/>
      <c r="IG54" s="97"/>
      <c r="IH54" s="97"/>
      <c r="II54" s="97"/>
      <c r="IJ54" s="97"/>
      <c r="IK54" s="97"/>
      <c r="IL54" s="97"/>
      <c r="IM54" s="97"/>
      <c r="IN54" s="97"/>
      <c r="IO54" s="97"/>
      <c r="IP54" s="97"/>
      <c r="IQ54" s="97"/>
      <c r="IR54" s="97"/>
      <c r="IS54" s="97"/>
      <c r="IT54" s="97"/>
      <c r="IU54" s="97"/>
      <c r="IV54" s="97"/>
      <c r="IW54" s="97"/>
      <c r="IX54" s="97"/>
      <c r="IY54" s="97"/>
      <c r="IZ54" s="97"/>
      <c r="JA54" s="97"/>
      <c r="JB54" s="97"/>
      <c r="JC54" s="97"/>
      <c r="JD54" s="97"/>
      <c r="JE54" s="97"/>
      <c r="JF54" s="97"/>
      <c r="JG54" s="97"/>
      <c r="JH54" s="97"/>
      <c r="JI54" s="97"/>
      <c r="JJ54" s="97"/>
      <c r="JK54" s="97">
        <v>100</v>
      </c>
      <c r="JL54" s="97"/>
      <c r="JM54" s="97"/>
      <c r="JN54" s="97"/>
      <c r="JO54" s="97">
        <v>2</v>
      </c>
      <c r="JP54" s="97"/>
      <c r="JQ54" s="97"/>
      <c r="JR54" s="97"/>
      <c r="JS54" s="97"/>
      <c r="JT54" s="97"/>
      <c r="JU54" s="97"/>
      <c r="JV54" s="97"/>
      <c r="JW54" s="97"/>
      <c r="JX54" s="97"/>
      <c r="JY54" s="97"/>
      <c r="JZ54" s="97">
        <v>0</v>
      </c>
      <c r="KA54" s="97"/>
      <c r="KB54" s="97"/>
      <c r="KC54" s="97">
        <v>5</v>
      </c>
      <c r="KD54" s="97"/>
      <c r="KE54" s="97"/>
      <c r="KF54" s="97">
        <v>11</v>
      </c>
      <c r="KG54" s="97">
        <v>3</v>
      </c>
      <c r="KH54" s="97">
        <v>17</v>
      </c>
      <c r="KI54" s="97"/>
      <c r="KJ54" s="97"/>
      <c r="KK54" s="97"/>
      <c r="KL54" s="97"/>
      <c r="KM54" s="97"/>
      <c r="KN54" s="97"/>
      <c r="KO54" s="97"/>
      <c r="KP54" s="97"/>
      <c r="KQ54" s="97"/>
      <c r="KR54" s="97"/>
      <c r="KS54" s="97"/>
      <c r="KT54" s="97"/>
      <c r="KU54" s="97"/>
      <c r="KV54" s="97"/>
      <c r="KW54" s="97"/>
      <c r="KX54" s="97"/>
      <c r="KY54" s="97"/>
      <c r="KZ54" s="97"/>
      <c r="LA54" s="97">
        <v>59</v>
      </c>
      <c r="LB54" s="97">
        <v>353</v>
      </c>
      <c r="LC54" s="97">
        <v>9</v>
      </c>
      <c r="LD54" s="97">
        <v>3</v>
      </c>
      <c r="LE54" s="97">
        <v>2</v>
      </c>
      <c r="LF54" s="97">
        <v>0</v>
      </c>
      <c r="LG54" s="97"/>
      <c r="LH54" s="97"/>
      <c r="LI54" s="97"/>
      <c r="LJ54" s="97"/>
      <c r="LK54" s="97"/>
      <c r="LL54" s="97"/>
      <c r="LM54" s="97"/>
      <c r="LN54" s="97"/>
      <c r="LO54" s="97">
        <v>1</v>
      </c>
      <c r="LP54" s="97"/>
      <c r="LQ54" s="97"/>
      <c r="LR54" s="97"/>
      <c r="LS54" s="97">
        <v>88</v>
      </c>
      <c r="LT54" s="97"/>
      <c r="LU54" s="97"/>
      <c r="LV54" s="97"/>
      <c r="LW54" s="97"/>
      <c r="LX54" s="97">
        <v>91</v>
      </c>
      <c r="LY54" s="97"/>
      <c r="LZ54" s="97"/>
      <c r="MA54" s="97">
        <v>212</v>
      </c>
      <c r="MB54" s="97"/>
      <c r="MC54" s="97">
        <v>22</v>
      </c>
      <c r="MD54" s="97">
        <v>44</v>
      </c>
      <c r="ME54" s="97"/>
      <c r="MF54" s="97"/>
      <c r="MG54" s="97"/>
      <c r="MH54" s="97"/>
      <c r="MI54" s="97"/>
      <c r="MJ54" s="97">
        <v>2</v>
      </c>
      <c r="MK54" s="97"/>
      <c r="ML54" s="97">
        <v>5</v>
      </c>
      <c r="MM54" s="97"/>
      <c r="MN54" s="97">
        <v>545</v>
      </c>
      <c r="MO54" s="97"/>
      <c r="MP54" s="97"/>
      <c r="MQ54" s="97"/>
      <c r="MR54" s="97"/>
      <c r="MS54" s="97">
        <v>5</v>
      </c>
      <c r="MT54" s="97"/>
      <c r="MU54" s="97">
        <v>1</v>
      </c>
      <c r="MV54" s="97"/>
      <c r="MW54" s="97"/>
      <c r="MX54" s="97"/>
      <c r="MY54" s="97"/>
      <c r="MZ54" s="97"/>
      <c r="NA54" s="97"/>
      <c r="NB54" s="97"/>
      <c r="NC54" s="97">
        <v>4</v>
      </c>
      <c r="ND54" s="97">
        <v>36</v>
      </c>
      <c r="NE54" s="97"/>
      <c r="NF54" s="97"/>
      <c r="NG54" s="97">
        <v>20</v>
      </c>
      <c r="NH54" s="97">
        <v>13</v>
      </c>
      <c r="NI54" s="97">
        <v>26</v>
      </c>
      <c r="NJ54" s="97"/>
      <c r="NK54" s="97"/>
      <c r="NL54" s="97"/>
      <c r="NM54" s="97"/>
      <c r="NN54" s="97"/>
      <c r="NO54" s="97"/>
      <c r="NP54" s="97"/>
      <c r="NQ54" s="97">
        <v>16</v>
      </c>
      <c r="NR54" s="97">
        <v>0</v>
      </c>
      <c r="NS54" s="97">
        <v>80</v>
      </c>
      <c r="NT54" s="97">
        <v>286</v>
      </c>
      <c r="NU54" s="97">
        <v>67</v>
      </c>
      <c r="NV54" s="97"/>
      <c r="NW54" s="97"/>
      <c r="NX54" s="97"/>
      <c r="NY54" s="97"/>
      <c r="NZ54" s="97"/>
      <c r="OA54" s="97"/>
      <c r="OB54" s="97"/>
      <c r="OC54" s="97"/>
      <c r="OD54" s="97"/>
      <c r="OE54" s="97"/>
      <c r="OF54" s="97">
        <v>58</v>
      </c>
      <c r="OG54" s="97"/>
      <c r="OH54" s="97">
        <v>0</v>
      </c>
      <c r="OI54" s="97">
        <v>16</v>
      </c>
      <c r="OJ54" s="97"/>
      <c r="OK54" s="97"/>
      <c r="OL54" s="97"/>
      <c r="OM54" s="97">
        <v>2</v>
      </c>
      <c r="ON54" s="97">
        <v>7</v>
      </c>
      <c r="OO54" s="97"/>
      <c r="OP54" s="97"/>
      <c r="OQ54" s="97">
        <v>0</v>
      </c>
      <c r="OR54" s="98">
        <v>307</v>
      </c>
      <c r="OS54" s="99">
        <v>7744</v>
      </c>
      <c r="OT54" s="96">
        <v>34</v>
      </c>
      <c r="OU54" s="97"/>
      <c r="OV54" s="97"/>
      <c r="OW54" s="97"/>
      <c r="OX54" s="97"/>
      <c r="OY54" s="97">
        <v>50</v>
      </c>
      <c r="OZ54" s="97">
        <v>273</v>
      </c>
      <c r="PA54" s="97"/>
      <c r="PB54" s="97"/>
      <c r="PC54" s="97"/>
      <c r="PD54" s="97"/>
      <c r="PE54" s="97"/>
      <c r="PF54" s="97"/>
      <c r="PG54" s="97"/>
      <c r="PH54" s="97"/>
      <c r="PI54" s="97"/>
      <c r="PJ54" s="97"/>
      <c r="PK54" s="97"/>
      <c r="PL54" s="98"/>
      <c r="PM54" s="99">
        <v>8100</v>
      </c>
    </row>
    <row r="55" spans="1:429" ht="12.75" customHeight="1" x14ac:dyDescent="0.2">
      <c r="A55" s="93">
        <v>327910</v>
      </c>
      <c r="B55" s="94" t="s">
        <v>1723</v>
      </c>
      <c r="C55" s="95" t="s">
        <v>1213</v>
      </c>
      <c r="D55" s="96"/>
      <c r="E55" s="97"/>
      <c r="F55" s="97"/>
      <c r="G55" s="97"/>
      <c r="H55" s="97"/>
      <c r="I55" s="97"/>
      <c r="J55" s="97"/>
      <c r="K55" s="97"/>
      <c r="L55" s="97"/>
      <c r="M55" s="97"/>
      <c r="N55" s="97"/>
      <c r="O55" s="97"/>
      <c r="P55" s="97"/>
      <c r="Q55" s="97">
        <v>45</v>
      </c>
      <c r="R55" s="97"/>
      <c r="S55" s="97"/>
      <c r="T55" s="97"/>
      <c r="U55" s="97"/>
      <c r="V55" s="97"/>
      <c r="W55" s="97"/>
      <c r="X55" s="97"/>
      <c r="Y55" s="97"/>
      <c r="Z55" s="97"/>
      <c r="AA55" s="97"/>
      <c r="AB55" s="97">
        <v>8</v>
      </c>
      <c r="AC55" s="97">
        <v>62</v>
      </c>
      <c r="AD55" s="97">
        <v>102</v>
      </c>
      <c r="AE55" s="97">
        <v>19</v>
      </c>
      <c r="AF55" s="97">
        <v>15</v>
      </c>
      <c r="AG55" s="97">
        <v>3</v>
      </c>
      <c r="AH55" s="97">
        <v>31</v>
      </c>
      <c r="AI55" s="97">
        <v>6</v>
      </c>
      <c r="AJ55" s="97">
        <v>107</v>
      </c>
      <c r="AK55" s="97">
        <v>27</v>
      </c>
      <c r="AL55" s="97">
        <v>42</v>
      </c>
      <c r="AM55" s="97">
        <v>70</v>
      </c>
      <c r="AN55" s="97">
        <v>19</v>
      </c>
      <c r="AO55" s="97">
        <v>8</v>
      </c>
      <c r="AP55" s="97">
        <v>32</v>
      </c>
      <c r="AQ55" s="97">
        <v>24</v>
      </c>
      <c r="AR55" s="97">
        <v>4</v>
      </c>
      <c r="AS55" s="97">
        <v>15</v>
      </c>
      <c r="AT55" s="97">
        <v>2</v>
      </c>
      <c r="AU55" s="97">
        <v>44</v>
      </c>
      <c r="AV55" s="97">
        <v>12</v>
      </c>
      <c r="AW55" s="97">
        <v>27</v>
      </c>
      <c r="AX55" s="97">
        <v>1</v>
      </c>
      <c r="AY55" s="97">
        <v>823</v>
      </c>
      <c r="AZ55" s="97">
        <v>15</v>
      </c>
      <c r="BA55" s="97"/>
      <c r="BB55" s="97">
        <v>115</v>
      </c>
      <c r="BC55" s="97"/>
      <c r="BD55" s="97">
        <v>45</v>
      </c>
      <c r="BE55" s="97">
        <v>11</v>
      </c>
      <c r="BF55" s="97">
        <v>12</v>
      </c>
      <c r="BG55" s="97">
        <v>1</v>
      </c>
      <c r="BH55" s="97">
        <v>15</v>
      </c>
      <c r="BI55" s="97"/>
      <c r="BJ55" s="97">
        <v>5</v>
      </c>
      <c r="BK55" s="97">
        <v>28</v>
      </c>
      <c r="BL55" s="97">
        <v>35</v>
      </c>
      <c r="BM55" s="97">
        <v>31</v>
      </c>
      <c r="BN55" s="97"/>
      <c r="BO55" s="97">
        <v>6</v>
      </c>
      <c r="BP55" s="97">
        <v>30</v>
      </c>
      <c r="BQ55" s="97">
        <v>37</v>
      </c>
      <c r="BR55" s="97">
        <v>244</v>
      </c>
      <c r="BS55" s="97">
        <v>33</v>
      </c>
      <c r="BT55" s="97">
        <v>11</v>
      </c>
      <c r="BU55" s="97">
        <v>13</v>
      </c>
      <c r="BV55" s="97">
        <v>7</v>
      </c>
      <c r="BW55" s="97">
        <v>43</v>
      </c>
      <c r="BX55" s="97">
        <v>16</v>
      </c>
      <c r="BY55" s="97">
        <v>188</v>
      </c>
      <c r="BZ55" s="97">
        <v>177</v>
      </c>
      <c r="CA55" s="97">
        <v>58</v>
      </c>
      <c r="CB55" s="97">
        <v>20</v>
      </c>
      <c r="CC55" s="97">
        <v>30</v>
      </c>
      <c r="CD55" s="97">
        <v>51</v>
      </c>
      <c r="CE55" s="97">
        <v>6</v>
      </c>
      <c r="CF55" s="97">
        <v>38</v>
      </c>
      <c r="CG55" s="97">
        <v>99</v>
      </c>
      <c r="CH55" s="97">
        <v>26</v>
      </c>
      <c r="CI55" s="97">
        <v>5</v>
      </c>
      <c r="CJ55" s="97">
        <v>37</v>
      </c>
      <c r="CK55" s="97">
        <v>158</v>
      </c>
      <c r="CL55" s="97">
        <v>42</v>
      </c>
      <c r="CM55" s="97">
        <v>128</v>
      </c>
      <c r="CN55" s="97"/>
      <c r="CO55" s="97"/>
      <c r="CP55" s="97">
        <v>44</v>
      </c>
      <c r="CQ55" s="97">
        <v>11</v>
      </c>
      <c r="CR55" s="97">
        <v>49</v>
      </c>
      <c r="CS55" s="97">
        <v>10</v>
      </c>
      <c r="CT55" s="97">
        <v>66</v>
      </c>
      <c r="CU55" s="97">
        <v>26</v>
      </c>
      <c r="CV55" s="97">
        <v>129</v>
      </c>
      <c r="CW55" s="97">
        <v>88</v>
      </c>
      <c r="CX55" s="97">
        <v>189</v>
      </c>
      <c r="CY55" s="97">
        <v>6</v>
      </c>
      <c r="CZ55" s="97">
        <v>5</v>
      </c>
      <c r="DA55" s="97">
        <v>43</v>
      </c>
      <c r="DB55" s="97">
        <v>51</v>
      </c>
      <c r="DC55" s="97">
        <v>86</v>
      </c>
      <c r="DD55" s="97">
        <v>51</v>
      </c>
      <c r="DE55" s="97">
        <v>25</v>
      </c>
      <c r="DF55" s="97">
        <v>26</v>
      </c>
      <c r="DG55" s="97">
        <v>1</v>
      </c>
      <c r="DH55" s="97">
        <v>88</v>
      </c>
      <c r="DI55" s="97">
        <v>218</v>
      </c>
      <c r="DJ55" s="97">
        <v>0</v>
      </c>
      <c r="DK55" s="97"/>
      <c r="DL55" s="97">
        <v>0</v>
      </c>
      <c r="DM55" s="97">
        <v>0</v>
      </c>
      <c r="DN55" s="97">
        <v>5</v>
      </c>
      <c r="DO55" s="97"/>
      <c r="DP55" s="97">
        <v>16</v>
      </c>
      <c r="DQ55" s="97">
        <v>9</v>
      </c>
      <c r="DR55" s="97">
        <v>13</v>
      </c>
      <c r="DS55" s="97"/>
      <c r="DT55" s="97">
        <v>11</v>
      </c>
      <c r="DU55" s="97">
        <v>0</v>
      </c>
      <c r="DV55" s="97">
        <v>8</v>
      </c>
      <c r="DW55" s="97">
        <v>1</v>
      </c>
      <c r="DX55" s="97">
        <v>4</v>
      </c>
      <c r="DY55" s="97">
        <v>5</v>
      </c>
      <c r="DZ55" s="97"/>
      <c r="EA55" s="97">
        <v>2</v>
      </c>
      <c r="EB55" s="97"/>
      <c r="EC55" s="97"/>
      <c r="ED55" s="97">
        <v>2</v>
      </c>
      <c r="EE55" s="97"/>
      <c r="EF55" s="97">
        <v>3</v>
      </c>
      <c r="EG55" s="97">
        <v>1</v>
      </c>
      <c r="EH55" s="97">
        <v>0</v>
      </c>
      <c r="EI55" s="97"/>
      <c r="EJ55" s="97">
        <v>2</v>
      </c>
      <c r="EK55" s="97">
        <v>2</v>
      </c>
      <c r="EL55" s="97">
        <v>10</v>
      </c>
      <c r="EM55" s="97">
        <v>7</v>
      </c>
      <c r="EN55" s="97">
        <v>16</v>
      </c>
      <c r="EO55" s="97">
        <v>0</v>
      </c>
      <c r="EP55" s="97"/>
      <c r="EQ55" s="97">
        <v>1</v>
      </c>
      <c r="ER55" s="97">
        <v>33</v>
      </c>
      <c r="ES55" s="97"/>
      <c r="ET55" s="97">
        <v>10</v>
      </c>
      <c r="EU55" s="97">
        <v>0</v>
      </c>
      <c r="EV55" s="97">
        <v>3</v>
      </c>
      <c r="EW55" s="97">
        <v>22</v>
      </c>
      <c r="EX55" s="97">
        <v>32</v>
      </c>
      <c r="EY55" s="97">
        <v>3</v>
      </c>
      <c r="EZ55" s="97">
        <v>1</v>
      </c>
      <c r="FA55" s="97">
        <v>1</v>
      </c>
      <c r="FB55" s="97">
        <v>13</v>
      </c>
      <c r="FC55" s="97">
        <v>11</v>
      </c>
      <c r="FD55" s="97">
        <v>2</v>
      </c>
      <c r="FE55" s="97">
        <v>29</v>
      </c>
      <c r="FF55" s="97">
        <v>98</v>
      </c>
      <c r="FG55" s="97">
        <v>132</v>
      </c>
      <c r="FH55" s="97">
        <v>24</v>
      </c>
      <c r="FI55" s="97">
        <v>62</v>
      </c>
      <c r="FJ55" s="97">
        <v>8</v>
      </c>
      <c r="FK55" s="97">
        <v>41</v>
      </c>
      <c r="FL55" s="97"/>
      <c r="FM55" s="97">
        <v>1</v>
      </c>
      <c r="FN55" s="97">
        <v>19</v>
      </c>
      <c r="FO55" s="97">
        <v>11</v>
      </c>
      <c r="FP55" s="97">
        <v>3</v>
      </c>
      <c r="FQ55" s="97"/>
      <c r="FR55" s="97">
        <v>4</v>
      </c>
      <c r="FS55" s="97">
        <v>3</v>
      </c>
      <c r="FT55" s="97">
        <v>11</v>
      </c>
      <c r="FU55" s="97">
        <v>22</v>
      </c>
      <c r="FV55" s="97">
        <v>16</v>
      </c>
      <c r="FW55" s="97">
        <v>23</v>
      </c>
      <c r="FX55" s="97">
        <v>14</v>
      </c>
      <c r="FY55" s="97">
        <v>18</v>
      </c>
      <c r="FZ55" s="97">
        <v>64</v>
      </c>
      <c r="GA55" s="97">
        <v>13</v>
      </c>
      <c r="GB55" s="97">
        <v>74</v>
      </c>
      <c r="GC55" s="97">
        <v>57</v>
      </c>
      <c r="GD55" s="97"/>
      <c r="GE55" s="97">
        <v>11</v>
      </c>
      <c r="GF55" s="97"/>
      <c r="GG55" s="97">
        <v>16</v>
      </c>
      <c r="GH55" s="97">
        <v>23</v>
      </c>
      <c r="GI55" s="97">
        <v>3</v>
      </c>
      <c r="GJ55" s="97">
        <v>17</v>
      </c>
      <c r="GK55" s="97">
        <v>129</v>
      </c>
      <c r="GL55" s="97">
        <v>71</v>
      </c>
      <c r="GM55" s="97"/>
      <c r="GN55" s="97"/>
      <c r="GO55" s="97"/>
      <c r="GP55" s="97"/>
      <c r="GQ55" s="97"/>
      <c r="GR55" s="97"/>
      <c r="GS55" s="97">
        <v>3</v>
      </c>
      <c r="GT55" s="97">
        <v>0</v>
      </c>
      <c r="GU55" s="97">
        <v>1</v>
      </c>
      <c r="GV55" s="97"/>
      <c r="GW55" s="97"/>
      <c r="GX55" s="97"/>
      <c r="GY55" s="97">
        <v>0</v>
      </c>
      <c r="GZ55" s="97"/>
      <c r="HA55" s="97">
        <v>2</v>
      </c>
      <c r="HB55" s="97"/>
      <c r="HC55" s="97"/>
      <c r="HD55" s="97"/>
      <c r="HE55" s="97">
        <v>2</v>
      </c>
      <c r="HF55" s="97"/>
      <c r="HG55" s="97"/>
      <c r="HH55" s="97"/>
      <c r="HI55" s="97"/>
      <c r="HJ55" s="97"/>
      <c r="HK55" s="97"/>
      <c r="HL55" s="97">
        <v>1</v>
      </c>
      <c r="HM55" s="97"/>
      <c r="HN55" s="97"/>
      <c r="HO55" s="97"/>
      <c r="HP55" s="97"/>
      <c r="HQ55" s="97"/>
      <c r="HR55" s="97"/>
      <c r="HS55" s="97"/>
      <c r="HT55" s="97"/>
      <c r="HU55" s="97"/>
      <c r="HV55" s="97"/>
      <c r="HW55" s="97"/>
      <c r="HX55" s="97"/>
      <c r="HY55" s="97">
        <v>13</v>
      </c>
      <c r="HZ55" s="97">
        <v>9</v>
      </c>
      <c r="IA55" s="97"/>
      <c r="IB55" s="97"/>
      <c r="IC55" s="97"/>
      <c r="ID55" s="97"/>
      <c r="IE55" s="97"/>
      <c r="IF55" s="97">
        <v>2</v>
      </c>
      <c r="IG55" s="97"/>
      <c r="IH55" s="97"/>
      <c r="II55" s="97"/>
      <c r="IJ55" s="97"/>
      <c r="IK55" s="97"/>
      <c r="IL55" s="97">
        <v>0</v>
      </c>
      <c r="IM55" s="97"/>
      <c r="IN55" s="97">
        <v>0</v>
      </c>
      <c r="IO55" s="97">
        <v>0</v>
      </c>
      <c r="IP55" s="97">
        <v>2</v>
      </c>
      <c r="IQ55" s="97">
        <v>1</v>
      </c>
      <c r="IR55" s="97">
        <v>1</v>
      </c>
      <c r="IS55" s="97"/>
      <c r="IT55" s="97"/>
      <c r="IU55" s="97"/>
      <c r="IV55" s="97"/>
      <c r="IW55" s="97"/>
      <c r="IX55" s="97"/>
      <c r="IY55" s="97"/>
      <c r="IZ55" s="97"/>
      <c r="JA55" s="97">
        <v>2</v>
      </c>
      <c r="JB55" s="97">
        <v>1</v>
      </c>
      <c r="JC55" s="97"/>
      <c r="JD55" s="97">
        <v>5</v>
      </c>
      <c r="JE55" s="97">
        <v>12</v>
      </c>
      <c r="JF55" s="97">
        <v>4</v>
      </c>
      <c r="JG55" s="97"/>
      <c r="JH55" s="97">
        <v>3</v>
      </c>
      <c r="JI55" s="97">
        <v>1</v>
      </c>
      <c r="JJ55" s="97">
        <v>2</v>
      </c>
      <c r="JK55" s="97">
        <v>40</v>
      </c>
      <c r="JL55" s="97"/>
      <c r="JM55" s="97"/>
      <c r="JN55" s="97">
        <v>6</v>
      </c>
      <c r="JO55" s="97">
        <v>0</v>
      </c>
      <c r="JP55" s="97">
        <v>3</v>
      </c>
      <c r="JQ55" s="97"/>
      <c r="JR55" s="97">
        <v>4</v>
      </c>
      <c r="JS55" s="97">
        <v>5</v>
      </c>
      <c r="JT55" s="97"/>
      <c r="JU55" s="97">
        <v>0</v>
      </c>
      <c r="JV55" s="97"/>
      <c r="JW55" s="97">
        <v>0</v>
      </c>
      <c r="JX55" s="97">
        <v>0</v>
      </c>
      <c r="JY55" s="97"/>
      <c r="JZ55" s="97">
        <v>5</v>
      </c>
      <c r="KA55" s="97">
        <v>0</v>
      </c>
      <c r="KB55" s="97"/>
      <c r="KC55" s="97"/>
      <c r="KD55" s="97">
        <v>2</v>
      </c>
      <c r="KE55" s="97"/>
      <c r="KF55" s="97">
        <v>0</v>
      </c>
      <c r="KG55" s="97"/>
      <c r="KH55" s="97">
        <v>1</v>
      </c>
      <c r="KI55" s="97"/>
      <c r="KJ55" s="97">
        <v>0</v>
      </c>
      <c r="KK55" s="97"/>
      <c r="KL55" s="97"/>
      <c r="KM55" s="97"/>
      <c r="KN55" s="97"/>
      <c r="KO55" s="97">
        <v>0</v>
      </c>
      <c r="KP55" s="97"/>
      <c r="KQ55" s="97">
        <v>204</v>
      </c>
      <c r="KR55" s="97"/>
      <c r="KS55" s="97"/>
      <c r="KT55" s="97"/>
      <c r="KU55" s="97"/>
      <c r="KV55" s="97"/>
      <c r="KW55" s="97"/>
      <c r="KX55" s="97"/>
      <c r="KY55" s="97"/>
      <c r="KZ55" s="97"/>
      <c r="LA55" s="97">
        <v>4</v>
      </c>
      <c r="LB55" s="97">
        <v>24</v>
      </c>
      <c r="LC55" s="97">
        <v>0</v>
      </c>
      <c r="LD55" s="97">
        <v>12</v>
      </c>
      <c r="LE55" s="97"/>
      <c r="LF55" s="97"/>
      <c r="LG55" s="97"/>
      <c r="LH55" s="97"/>
      <c r="LI55" s="97"/>
      <c r="LJ55" s="97"/>
      <c r="LK55" s="97"/>
      <c r="LL55" s="97"/>
      <c r="LM55" s="97"/>
      <c r="LN55" s="97"/>
      <c r="LO55" s="97">
        <v>0</v>
      </c>
      <c r="LP55" s="97"/>
      <c r="LQ55" s="97"/>
      <c r="LR55" s="97">
        <v>34</v>
      </c>
      <c r="LS55" s="97">
        <v>71</v>
      </c>
      <c r="LT55" s="97"/>
      <c r="LU55" s="97"/>
      <c r="LV55" s="97"/>
      <c r="LW55" s="97"/>
      <c r="LX55" s="97"/>
      <c r="LY55" s="97"/>
      <c r="LZ55" s="97"/>
      <c r="MA55" s="97">
        <v>0</v>
      </c>
      <c r="MB55" s="97"/>
      <c r="MC55" s="97"/>
      <c r="MD55" s="97">
        <v>9</v>
      </c>
      <c r="ME55" s="97">
        <v>13</v>
      </c>
      <c r="MF55" s="97"/>
      <c r="MG55" s="97"/>
      <c r="MH55" s="97"/>
      <c r="MI55" s="97">
        <v>2</v>
      </c>
      <c r="MJ55" s="97"/>
      <c r="MK55" s="97"/>
      <c r="ML55" s="97">
        <v>8</v>
      </c>
      <c r="MM55" s="97"/>
      <c r="MN55" s="97"/>
      <c r="MO55" s="97">
        <v>9</v>
      </c>
      <c r="MP55" s="97"/>
      <c r="MQ55" s="97">
        <v>13</v>
      </c>
      <c r="MR55" s="97">
        <v>4</v>
      </c>
      <c r="MS55" s="97"/>
      <c r="MT55" s="97"/>
      <c r="MU55" s="97">
        <v>0</v>
      </c>
      <c r="MV55" s="97"/>
      <c r="MW55" s="97">
        <v>0</v>
      </c>
      <c r="MX55" s="97"/>
      <c r="MY55" s="97"/>
      <c r="MZ55" s="97"/>
      <c r="NA55" s="97"/>
      <c r="NB55" s="97"/>
      <c r="NC55" s="97"/>
      <c r="ND55" s="97">
        <v>1</v>
      </c>
      <c r="NE55" s="97"/>
      <c r="NF55" s="97"/>
      <c r="NG55" s="97">
        <v>1</v>
      </c>
      <c r="NH55" s="97">
        <v>0</v>
      </c>
      <c r="NI55" s="97">
        <v>1</v>
      </c>
      <c r="NJ55" s="97"/>
      <c r="NK55" s="97"/>
      <c r="NL55" s="97"/>
      <c r="NM55" s="97"/>
      <c r="NN55" s="97"/>
      <c r="NO55" s="97">
        <v>0</v>
      </c>
      <c r="NP55" s="97"/>
      <c r="NQ55" s="97">
        <v>3</v>
      </c>
      <c r="NR55" s="97">
        <v>0</v>
      </c>
      <c r="NS55" s="97">
        <v>0</v>
      </c>
      <c r="NT55" s="97"/>
      <c r="NU55" s="97"/>
      <c r="NV55" s="97">
        <v>5</v>
      </c>
      <c r="NW55" s="97">
        <v>0</v>
      </c>
      <c r="NX55" s="97">
        <v>159</v>
      </c>
      <c r="NY55" s="97">
        <v>27</v>
      </c>
      <c r="NZ55" s="97"/>
      <c r="OA55" s="97"/>
      <c r="OB55" s="97"/>
      <c r="OC55" s="97"/>
      <c r="OD55" s="97"/>
      <c r="OE55" s="97"/>
      <c r="OF55" s="97"/>
      <c r="OG55" s="97"/>
      <c r="OH55" s="97">
        <v>3</v>
      </c>
      <c r="OI55" s="97">
        <v>47</v>
      </c>
      <c r="OJ55" s="97"/>
      <c r="OK55" s="97"/>
      <c r="OL55" s="97"/>
      <c r="OM55" s="97">
        <v>39</v>
      </c>
      <c r="ON55" s="97">
        <v>347</v>
      </c>
      <c r="OO55" s="97">
        <v>9</v>
      </c>
      <c r="OP55" s="97"/>
      <c r="OQ55" s="97"/>
      <c r="OR55" s="98">
        <v>3</v>
      </c>
      <c r="OS55" s="99">
        <v>7020</v>
      </c>
      <c r="OT55" s="96">
        <v>339</v>
      </c>
      <c r="OU55" s="97"/>
      <c r="OV55" s="97"/>
      <c r="OW55" s="97"/>
      <c r="OX55" s="97"/>
      <c r="OY55" s="97">
        <v>86</v>
      </c>
      <c r="OZ55" s="97">
        <v>1589</v>
      </c>
      <c r="PA55" s="97"/>
      <c r="PB55" s="97"/>
      <c r="PC55" s="97"/>
      <c r="PD55" s="97"/>
      <c r="PE55" s="97"/>
      <c r="PF55" s="97"/>
      <c r="PG55" s="97"/>
      <c r="PH55" s="97"/>
      <c r="PI55" s="97"/>
      <c r="PJ55" s="97"/>
      <c r="PK55" s="97"/>
      <c r="PL55" s="98"/>
      <c r="PM55" s="99">
        <v>9034</v>
      </c>
    </row>
    <row r="56" spans="1:429" ht="12.75" customHeight="1" x14ac:dyDescent="0.2">
      <c r="A56" s="93">
        <v>327991</v>
      </c>
      <c r="B56" s="94" t="s">
        <v>1723</v>
      </c>
      <c r="C56" s="95" t="s">
        <v>1214</v>
      </c>
      <c r="D56" s="96"/>
      <c r="E56" s="97"/>
      <c r="F56" s="97"/>
      <c r="G56" s="97"/>
      <c r="H56" s="97"/>
      <c r="I56" s="97"/>
      <c r="J56" s="97"/>
      <c r="K56" s="97"/>
      <c r="L56" s="97"/>
      <c r="M56" s="97"/>
      <c r="N56" s="97"/>
      <c r="O56" s="97"/>
      <c r="P56" s="97"/>
      <c r="Q56" s="97"/>
      <c r="R56" s="97"/>
      <c r="S56" s="97"/>
      <c r="T56" s="97"/>
      <c r="U56" s="97"/>
      <c r="V56" s="97"/>
      <c r="W56" s="97"/>
      <c r="X56" s="97"/>
      <c r="Y56" s="97"/>
      <c r="Z56" s="97"/>
      <c r="AA56" s="97"/>
      <c r="AB56" s="97">
        <v>401</v>
      </c>
      <c r="AC56" s="97">
        <v>1272</v>
      </c>
      <c r="AD56" s="97">
        <v>95</v>
      </c>
      <c r="AE56" s="97">
        <v>12</v>
      </c>
      <c r="AF56" s="97">
        <v>518</v>
      </c>
      <c r="AG56" s="97">
        <v>74</v>
      </c>
      <c r="AH56" s="97">
        <v>321</v>
      </c>
      <c r="AI56" s="97">
        <v>0</v>
      </c>
      <c r="AJ56" s="97">
        <v>84</v>
      </c>
      <c r="AK56" s="97">
        <v>31</v>
      </c>
      <c r="AL56" s="97">
        <v>244</v>
      </c>
      <c r="AM56" s="97">
        <v>8</v>
      </c>
      <c r="AN56" s="97"/>
      <c r="AO56" s="97"/>
      <c r="AP56" s="97"/>
      <c r="AQ56" s="97"/>
      <c r="AR56" s="97"/>
      <c r="AS56" s="97"/>
      <c r="AT56" s="97"/>
      <c r="AU56" s="97"/>
      <c r="AV56" s="97"/>
      <c r="AW56" s="97"/>
      <c r="AX56" s="97"/>
      <c r="AY56" s="97"/>
      <c r="AZ56" s="97">
        <v>174</v>
      </c>
      <c r="BA56" s="97"/>
      <c r="BB56" s="97"/>
      <c r="BC56" s="97"/>
      <c r="BD56" s="97"/>
      <c r="BE56" s="97"/>
      <c r="BF56" s="97"/>
      <c r="BG56" s="97"/>
      <c r="BH56" s="97"/>
      <c r="BI56" s="97"/>
      <c r="BJ56" s="97"/>
      <c r="BK56" s="97"/>
      <c r="BL56" s="97"/>
      <c r="BM56" s="97"/>
      <c r="BN56" s="97"/>
      <c r="BO56" s="97"/>
      <c r="BP56" s="97"/>
      <c r="BQ56" s="97"/>
      <c r="BR56" s="97"/>
      <c r="BS56" s="97"/>
      <c r="BT56" s="97"/>
      <c r="BU56" s="97"/>
      <c r="BV56" s="97"/>
      <c r="BW56" s="97"/>
      <c r="BX56" s="97"/>
      <c r="BY56" s="97"/>
      <c r="BZ56" s="97"/>
      <c r="CA56" s="97"/>
      <c r="CB56" s="97"/>
      <c r="CC56" s="97"/>
      <c r="CD56" s="97"/>
      <c r="CE56" s="97"/>
      <c r="CF56" s="97"/>
      <c r="CG56" s="97"/>
      <c r="CH56" s="97"/>
      <c r="CI56" s="97"/>
      <c r="CJ56" s="97"/>
      <c r="CK56" s="97"/>
      <c r="CL56" s="97"/>
      <c r="CM56" s="97"/>
      <c r="CN56" s="97"/>
      <c r="CO56" s="97"/>
      <c r="CP56" s="97"/>
      <c r="CQ56" s="97"/>
      <c r="CR56" s="97"/>
      <c r="CS56" s="97"/>
      <c r="CT56" s="97"/>
      <c r="CU56" s="97"/>
      <c r="CV56" s="97"/>
      <c r="CW56" s="97"/>
      <c r="CX56" s="97"/>
      <c r="CY56" s="97"/>
      <c r="CZ56" s="97"/>
      <c r="DA56" s="97"/>
      <c r="DB56" s="97"/>
      <c r="DC56" s="97"/>
      <c r="DD56" s="97"/>
      <c r="DE56" s="97"/>
      <c r="DF56" s="97"/>
      <c r="DG56" s="97"/>
      <c r="DH56" s="97"/>
      <c r="DI56" s="97"/>
      <c r="DJ56" s="97"/>
      <c r="DK56" s="97"/>
      <c r="DL56" s="97"/>
      <c r="DM56" s="97"/>
      <c r="DN56" s="97"/>
      <c r="DO56" s="97"/>
      <c r="DP56" s="97"/>
      <c r="DQ56" s="97"/>
      <c r="DR56" s="97"/>
      <c r="DS56" s="97"/>
      <c r="DT56" s="97"/>
      <c r="DU56" s="97"/>
      <c r="DV56" s="97"/>
      <c r="DW56" s="97"/>
      <c r="DX56" s="97"/>
      <c r="DY56" s="97"/>
      <c r="DZ56" s="97"/>
      <c r="EA56" s="97"/>
      <c r="EB56" s="97"/>
      <c r="EC56" s="97"/>
      <c r="ED56" s="97"/>
      <c r="EE56" s="97"/>
      <c r="EF56" s="97"/>
      <c r="EG56" s="97"/>
      <c r="EH56" s="97"/>
      <c r="EI56" s="97"/>
      <c r="EJ56" s="97"/>
      <c r="EK56" s="97"/>
      <c r="EL56" s="97"/>
      <c r="EM56" s="97"/>
      <c r="EN56" s="97"/>
      <c r="EO56" s="97"/>
      <c r="EP56" s="97"/>
      <c r="EQ56" s="97"/>
      <c r="ER56" s="97"/>
      <c r="ES56" s="97"/>
      <c r="ET56" s="97"/>
      <c r="EU56" s="97"/>
      <c r="EV56" s="97"/>
      <c r="EW56" s="97"/>
      <c r="EX56" s="97"/>
      <c r="EY56" s="97"/>
      <c r="EZ56" s="97"/>
      <c r="FA56" s="97"/>
      <c r="FB56" s="97"/>
      <c r="FC56" s="97"/>
      <c r="FD56" s="97"/>
      <c r="FE56" s="97"/>
      <c r="FF56" s="97"/>
      <c r="FG56" s="97"/>
      <c r="FH56" s="97"/>
      <c r="FI56" s="97"/>
      <c r="FJ56" s="97"/>
      <c r="FK56" s="97"/>
      <c r="FL56" s="97"/>
      <c r="FM56" s="97"/>
      <c r="FN56" s="97"/>
      <c r="FO56" s="97"/>
      <c r="FP56" s="97"/>
      <c r="FQ56" s="97"/>
      <c r="FR56" s="97"/>
      <c r="FS56" s="97"/>
      <c r="FT56" s="97"/>
      <c r="FU56" s="97"/>
      <c r="FV56" s="97"/>
      <c r="FW56" s="97"/>
      <c r="FX56" s="97"/>
      <c r="FY56" s="97"/>
      <c r="FZ56" s="97"/>
      <c r="GA56" s="97"/>
      <c r="GB56" s="97"/>
      <c r="GC56" s="97"/>
      <c r="GD56" s="97"/>
      <c r="GE56" s="97"/>
      <c r="GF56" s="97"/>
      <c r="GG56" s="97"/>
      <c r="GH56" s="97"/>
      <c r="GI56" s="97"/>
      <c r="GJ56" s="97"/>
      <c r="GK56" s="97"/>
      <c r="GL56" s="97"/>
      <c r="GM56" s="97"/>
      <c r="GN56" s="97"/>
      <c r="GO56" s="97"/>
      <c r="GP56" s="97"/>
      <c r="GQ56" s="97"/>
      <c r="GR56" s="97"/>
      <c r="GS56" s="97"/>
      <c r="GT56" s="97"/>
      <c r="GU56" s="97"/>
      <c r="GV56" s="97"/>
      <c r="GW56" s="97"/>
      <c r="GX56" s="97"/>
      <c r="GY56" s="97"/>
      <c r="GZ56" s="97"/>
      <c r="HA56" s="97"/>
      <c r="HB56" s="97"/>
      <c r="HC56" s="97"/>
      <c r="HD56" s="97"/>
      <c r="HE56" s="97"/>
      <c r="HF56" s="97"/>
      <c r="HG56" s="97"/>
      <c r="HH56" s="97"/>
      <c r="HI56" s="97"/>
      <c r="HJ56" s="97"/>
      <c r="HK56" s="97"/>
      <c r="HL56" s="97"/>
      <c r="HM56" s="97"/>
      <c r="HN56" s="97"/>
      <c r="HO56" s="97"/>
      <c r="HP56" s="97"/>
      <c r="HQ56" s="97"/>
      <c r="HR56" s="97"/>
      <c r="HS56" s="97"/>
      <c r="HT56" s="97"/>
      <c r="HU56" s="97"/>
      <c r="HV56" s="97"/>
      <c r="HW56" s="97"/>
      <c r="HX56" s="97"/>
      <c r="HY56" s="97"/>
      <c r="HZ56" s="97"/>
      <c r="IA56" s="97"/>
      <c r="IB56" s="97"/>
      <c r="IC56" s="97"/>
      <c r="ID56" s="97"/>
      <c r="IE56" s="97"/>
      <c r="IF56" s="97"/>
      <c r="IG56" s="97"/>
      <c r="IH56" s="97"/>
      <c r="II56" s="97"/>
      <c r="IJ56" s="97"/>
      <c r="IK56" s="97"/>
      <c r="IL56" s="97"/>
      <c r="IM56" s="97"/>
      <c r="IN56" s="97"/>
      <c r="IO56" s="97"/>
      <c r="IP56" s="97"/>
      <c r="IQ56" s="97"/>
      <c r="IR56" s="97"/>
      <c r="IS56" s="97"/>
      <c r="IT56" s="97"/>
      <c r="IU56" s="97"/>
      <c r="IV56" s="97"/>
      <c r="IW56" s="97"/>
      <c r="IX56" s="97"/>
      <c r="IY56" s="97"/>
      <c r="IZ56" s="97"/>
      <c r="JA56" s="97"/>
      <c r="JB56" s="97"/>
      <c r="JC56" s="97"/>
      <c r="JD56" s="97"/>
      <c r="JE56" s="97"/>
      <c r="JF56" s="97"/>
      <c r="JG56" s="97"/>
      <c r="JH56" s="97"/>
      <c r="JI56" s="97"/>
      <c r="JJ56" s="97"/>
      <c r="JK56" s="97"/>
      <c r="JL56" s="97"/>
      <c r="JM56" s="97"/>
      <c r="JN56" s="97"/>
      <c r="JO56" s="97"/>
      <c r="JP56" s="97"/>
      <c r="JQ56" s="97"/>
      <c r="JR56" s="97"/>
      <c r="JS56" s="97"/>
      <c r="JT56" s="97"/>
      <c r="JU56" s="97"/>
      <c r="JV56" s="97"/>
      <c r="JW56" s="97"/>
      <c r="JX56" s="97"/>
      <c r="JY56" s="97"/>
      <c r="JZ56" s="97"/>
      <c r="KA56" s="97"/>
      <c r="KB56" s="97"/>
      <c r="KC56" s="97">
        <v>0</v>
      </c>
      <c r="KD56" s="97"/>
      <c r="KE56" s="97"/>
      <c r="KF56" s="97"/>
      <c r="KG56" s="97"/>
      <c r="KH56" s="97"/>
      <c r="KI56" s="97"/>
      <c r="KJ56" s="97"/>
      <c r="KK56" s="97"/>
      <c r="KL56" s="97"/>
      <c r="KM56" s="97"/>
      <c r="KN56" s="97"/>
      <c r="KO56" s="97"/>
      <c r="KP56" s="97"/>
      <c r="KQ56" s="97"/>
      <c r="KR56" s="97"/>
      <c r="KS56" s="97"/>
      <c r="KT56" s="97"/>
      <c r="KU56" s="97"/>
      <c r="KV56" s="97"/>
      <c r="KW56" s="97"/>
      <c r="KX56" s="97"/>
      <c r="KY56" s="97"/>
      <c r="KZ56" s="97"/>
      <c r="LA56" s="97">
        <v>44</v>
      </c>
      <c r="LB56" s="97">
        <v>263</v>
      </c>
      <c r="LC56" s="97">
        <v>5</v>
      </c>
      <c r="LD56" s="97"/>
      <c r="LE56" s="97"/>
      <c r="LF56" s="97"/>
      <c r="LG56" s="97"/>
      <c r="LH56" s="97"/>
      <c r="LI56" s="97"/>
      <c r="LJ56" s="97"/>
      <c r="LK56" s="97"/>
      <c r="LL56" s="97"/>
      <c r="LM56" s="97"/>
      <c r="LN56" s="97"/>
      <c r="LO56" s="97">
        <v>0</v>
      </c>
      <c r="LP56" s="97"/>
      <c r="LQ56" s="97"/>
      <c r="LR56" s="97"/>
      <c r="LS56" s="97"/>
      <c r="LT56" s="97"/>
      <c r="LU56" s="97"/>
      <c r="LV56" s="97"/>
      <c r="LW56" s="97"/>
      <c r="LX56" s="97"/>
      <c r="LY56" s="97"/>
      <c r="LZ56" s="97"/>
      <c r="MA56" s="97"/>
      <c r="MB56" s="97"/>
      <c r="MC56" s="97"/>
      <c r="MD56" s="97">
        <v>40</v>
      </c>
      <c r="ME56" s="97"/>
      <c r="MF56" s="97"/>
      <c r="MG56" s="97"/>
      <c r="MH56" s="97"/>
      <c r="MI56" s="97"/>
      <c r="MJ56" s="97">
        <v>1</v>
      </c>
      <c r="MK56" s="97"/>
      <c r="ML56" s="97"/>
      <c r="MM56" s="97"/>
      <c r="MN56" s="97"/>
      <c r="MO56" s="97"/>
      <c r="MP56" s="97"/>
      <c r="MQ56" s="97"/>
      <c r="MR56" s="97"/>
      <c r="MS56" s="97"/>
      <c r="MT56" s="97"/>
      <c r="MU56" s="97">
        <v>3</v>
      </c>
      <c r="MV56" s="97"/>
      <c r="MW56" s="97"/>
      <c r="MX56" s="97"/>
      <c r="MY56" s="97"/>
      <c r="MZ56" s="97"/>
      <c r="NA56" s="97"/>
      <c r="NB56" s="97"/>
      <c r="NC56" s="97"/>
      <c r="ND56" s="97"/>
      <c r="NE56" s="97"/>
      <c r="NF56" s="97"/>
      <c r="NG56" s="97"/>
      <c r="NH56" s="97"/>
      <c r="NI56" s="97"/>
      <c r="NJ56" s="97">
        <v>2</v>
      </c>
      <c r="NK56" s="97"/>
      <c r="NL56" s="97"/>
      <c r="NM56" s="97"/>
      <c r="NN56" s="97"/>
      <c r="NO56" s="97"/>
      <c r="NP56" s="97"/>
      <c r="NQ56" s="97"/>
      <c r="NR56" s="97"/>
      <c r="NS56" s="97">
        <v>0</v>
      </c>
      <c r="NT56" s="97">
        <v>142</v>
      </c>
      <c r="NU56" s="97">
        <v>35</v>
      </c>
      <c r="NV56" s="97"/>
      <c r="NW56" s="97"/>
      <c r="NX56" s="97"/>
      <c r="NY56" s="97"/>
      <c r="NZ56" s="97"/>
      <c r="OA56" s="97"/>
      <c r="OB56" s="97"/>
      <c r="OC56" s="97"/>
      <c r="OD56" s="97"/>
      <c r="OE56" s="97"/>
      <c r="OF56" s="97"/>
      <c r="OG56" s="97"/>
      <c r="OH56" s="97">
        <v>21</v>
      </c>
      <c r="OI56" s="97"/>
      <c r="OJ56" s="97"/>
      <c r="OK56" s="97"/>
      <c r="OL56" s="97"/>
      <c r="OM56" s="97">
        <v>56</v>
      </c>
      <c r="ON56" s="97"/>
      <c r="OO56" s="97">
        <v>28</v>
      </c>
      <c r="OP56" s="97"/>
      <c r="OQ56" s="97"/>
      <c r="OR56" s="98">
        <v>50</v>
      </c>
      <c r="OS56" s="99">
        <v>3921</v>
      </c>
      <c r="OT56" s="96">
        <v>4556</v>
      </c>
      <c r="OU56" s="97"/>
      <c r="OV56" s="97"/>
      <c r="OW56" s="97"/>
      <c r="OX56" s="97"/>
      <c r="OY56" s="97">
        <v>35</v>
      </c>
      <c r="OZ56" s="97">
        <v>91</v>
      </c>
      <c r="PA56" s="97"/>
      <c r="PB56" s="97"/>
      <c r="PC56" s="97"/>
      <c r="PD56" s="97"/>
      <c r="PE56" s="97"/>
      <c r="PF56" s="97"/>
      <c r="PG56" s="97"/>
      <c r="PH56" s="97"/>
      <c r="PI56" s="97"/>
      <c r="PJ56" s="97"/>
      <c r="PK56" s="97"/>
      <c r="PL56" s="98"/>
      <c r="PM56" s="99">
        <v>8603</v>
      </c>
    </row>
    <row r="57" spans="1:429" ht="12.75" customHeight="1" x14ac:dyDescent="0.2">
      <c r="A57" s="93">
        <v>327992</v>
      </c>
      <c r="B57" s="94" t="s">
        <v>1723</v>
      </c>
      <c r="C57" s="95" t="s">
        <v>1215</v>
      </c>
      <c r="D57" s="96"/>
      <c r="E57" s="97"/>
      <c r="F57" s="97"/>
      <c r="G57" s="97"/>
      <c r="H57" s="97"/>
      <c r="I57" s="97"/>
      <c r="J57" s="97"/>
      <c r="K57" s="97"/>
      <c r="L57" s="97"/>
      <c r="M57" s="97"/>
      <c r="N57" s="97"/>
      <c r="O57" s="97"/>
      <c r="P57" s="97"/>
      <c r="Q57" s="97"/>
      <c r="R57" s="97">
        <v>178</v>
      </c>
      <c r="S57" s="97">
        <v>23</v>
      </c>
      <c r="T57" s="97"/>
      <c r="U57" s="97"/>
      <c r="V57" s="97"/>
      <c r="W57" s="97">
        <v>169</v>
      </c>
      <c r="X57" s="97">
        <v>211</v>
      </c>
      <c r="Y57" s="97"/>
      <c r="Z57" s="97"/>
      <c r="AA57" s="97"/>
      <c r="AB57" s="97"/>
      <c r="AC57" s="97"/>
      <c r="AD57" s="97">
        <v>1</v>
      </c>
      <c r="AE57" s="97">
        <v>25</v>
      </c>
      <c r="AF57" s="97"/>
      <c r="AG57" s="97"/>
      <c r="AH57" s="97">
        <v>28</v>
      </c>
      <c r="AI57" s="97"/>
      <c r="AJ57" s="97"/>
      <c r="AK57" s="97">
        <v>1</v>
      </c>
      <c r="AL57" s="97">
        <v>5</v>
      </c>
      <c r="AM57" s="97"/>
      <c r="AN57" s="97"/>
      <c r="AO57" s="97"/>
      <c r="AP57" s="97"/>
      <c r="AQ57" s="97"/>
      <c r="AR57" s="97">
        <v>80</v>
      </c>
      <c r="AS57" s="97">
        <v>102</v>
      </c>
      <c r="AT57" s="97">
        <v>249</v>
      </c>
      <c r="AU57" s="97">
        <v>28</v>
      </c>
      <c r="AV57" s="97">
        <v>9</v>
      </c>
      <c r="AW57" s="97">
        <v>17</v>
      </c>
      <c r="AX57" s="97">
        <v>410</v>
      </c>
      <c r="AY57" s="97">
        <v>18</v>
      </c>
      <c r="AZ57" s="97">
        <v>32</v>
      </c>
      <c r="BA57" s="97">
        <v>220</v>
      </c>
      <c r="BB57" s="97"/>
      <c r="BC57" s="97">
        <v>0</v>
      </c>
      <c r="BD57" s="97">
        <v>770</v>
      </c>
      <c r="BE57" s="97">
        <v>188</v>
      </c>
      <c r="BF57" s="97"/>
      <c r="BG57" s="97"/>
      <c r="BH57" s="97"/>
      <c r="BI57" s="97"/>
      <c r="BJ57" s="97"/>
      <c r="BK57" s="97"/>
      <c r="BL57" s="97">
        <v>1</v>
      </c>
      <c r="BM57" s="97"/>
      <c r="BN57" s="97"/>
      <c r="BO57" s="97"/>
      <c r="BP57" s="97"/>
      <c r="BQ57" s="97"/>
      <c r="BR57" s="97"/>
      <c r="BS57" s="97"/>
      <c r="BT57" s="97"/>
      <c r="BU57" s="97"/>
      <c r="BV57" s="97"/>
      <c r="BW57" s="97"/>
      <c r="BX57" s="97"/>
      <c r="BY57" s="97"/>
      <c r="BZ57" s="97"/>
      <c r="CA57" s="97"/>
      <c r="CB57" s="97"/>
      <c r="CC57" s="97"/>
      <c r="CD57" s="97"/>
      <c r="CE57" s="97"/>
      <c r="CF57" s="97"/>
      <c r="CG57" s="97"/>
      <c r="CH57" s="97"/>
      <c r="CI57" s="97"/>
      <c r="CJ57" s="97"/>
      <c r="CK57" s="97"/>
      <c r="CL57" s="97"/>
      <c r="CM57" s="97"/>
      <c r="CN57" s="97"/>
      <c r="CO57" s="97"/>
      <c r="CP57" s="97"/>
      <c r="CQ57" s="97"/>
      <c r="CR57" s="97"/>
      <c r="CS57" s="97"/>
      <c r="CT57" s="97"/>
      <c r="CU57" s="97"/>
      <c r="CV57" s="97"/>
      <c r="CW57" s="97"/>
      <c r="CX57" s="97"/>
      <c r="CY57" s="97"/>
      <c r="CZ57" s="97"/>
      <c r="DA57" s="97"/>
      <c r="DB57" s="97"/>
      <c r="DC57" s="97"/>
      <c r="DD57" s="97"/>
      <c r="DE57" s="97"/>
      <c r="DF57" s="97"/>
      <c r="DG57" s="97"/>
      <c r="DH57" s="97"/>
      <c r="DI57" s="97"/>
      <c r="DJ57" s="97"/>
      <c r="DK57" s="97"/>
      <c r="DL57" s="97"/>
      <c r="DM57" s="97"/>
      <c r="DN57" s="97"/>
      <c r="DO57" s="97"/>
      <c r="DP57" s="97"/>
      <c r="DQ57" s="97"/>
      <c r="DR57" s="97"/>
      <c r="DS57" s="97"/>
      <c r="DT57" s="97"/>
      <c r="DU57" s="97"/>
      <c r="DV57" s="97"/>
      <c r="DW57" s="97"/>
      <c r="DX57" s="97"/>
      <c r="DY57" s="97"/>
      <c r="DZ57" s="97"/>
      <c r="EA57" s="97"/>
      <c r="EB57" s="97"/>
      <c r="EC57" s="97"/>
      <c r="ED57" s="97"/>
      <c r="EE57" s="97"/>
      <c r="EF57" s="97"/>
      <c r="EG57" s="97"/>
      <c r="EH57" s="97"/>
      <c r="EI57" s="97"/>
      <c r="EJ57" s="97"/>
      <c r="EK57" s="97"/>
      <c r="EL57" s="97"/>
      <c r="EM57" s="97"/>
      <c r="EN57" s="97"/>
      <c r="EO57" s="97"/>
      <c r="EP57" s="97"/>
      <c r="EQ57" s="97">
        <v>0</v>
      </c>
      <c r="ER57" s="97"/>
      <c r="ES57" s="97">
        <v>176</v>
      </c>
      <c r="ET57" s="97"/>
      <c r="EU57" s="97">
        <v>0</v>
      </c>
      <c r="EV57" s="97">
        <v>2</v>
      </c>
      <c r="EW57" s="97"/>
      <c r="EX57" s="97"/>
      <c r="EY57" s="97"/>
      <c r="EZ57" s="97"/>
      <c r="FA57" s="97"/>
      <c r="FB57" s="97">
        <v>6</v>
      </c>
      <c r="FC57" s="97">
        <v>8</v>
      </c>
      <c r="FD57" s="97">
        <v>2</v>
      </c>
      <c r="FE57" s="97"/>
      <c r="FF57" s="97"/>
      <c r="FG57" s="97">
        <v>68</v>
      </c>
      <c r="FH57" s="97">
        <v>25</v>
      </c>
      <c r="FI57" s="97"/>
      <c r="FJ57" s="97"/>
      <c r="FK57" s="97"/>
      <c r="FL57" s="97"/>
      <c r="FM57" s="97"/>
      <c r="FN57" s="97"/>
      <c r="FO57" s="97"/>
      <c r="FP57" s="97"/>
      <c r="FQ57" s="97"/>
      <c r="FR57" s="97"/>
      <c r="FS57" s="97"/>
      <c r="FT57" s="97"/>
      <c r="FU57" s="97"/>
      <c r="FV57" s="97"/>
      <c r="FW57" s="97">
        <v>6</v>
      </c>
      <c r="FX57" s="97"/>
      <c r="FY57" s="97"/>
      <c r="FZ57" s="97"/>
      <c r="GA57" s="97"/>
      <c r="GB57" s="97"/>
      <c r="GC57" s="97"/>
      <c r="GD57" s="97"/>
      <c r="GE57" s="97"/>
      <c r="GF57" s="97"/>
      <c r="GG57" s="97"/>
      <c r="GH57" s="97"/>
      <c r="GI57" s="97"/>
      <c r="GJ57" s="97">
        <v>21</v>
      </c>
      <c r="GK57" s="97"/>
      <c r="GL57" s="97">
        <v>172</v>
      </c>
      <c r="GM57" s="97"/>
      <c r="GN57" s="97"/>
      <c r="GO57" s="97"/>
      <c r="GP57" s="97"/>
      <c r="GQ57" s="97"/>
      <c r="GR57" s="97"/>
      <c r="GS57" s="97"/>
      <c r="GT57" s="97"/>
      <c r="GU57" s="97"/>
      <c r="GV57" s="97"/>
      <c r="GW57" s="97"/>
      <c r="GX57" s="97"/>
      <c r="GY57" s="97"/>
      <c r="GZ57" s="97"/>
      <c r="HA57" s="97"/>
      <c r="HB57" s="97"/>
      <c r="HC57" s="97"/>
      <c r="HD57" s="97"/>
      <c r="HE57" s="97"/>
      <c r="HF57" s="97"/>
      <c r="HG57" s="97"/>
      <c r="HH57" s="97"/>
      <c r="HI57" s="97"/>
      <c r="HJ57" s="97"/>
      <c r="HK57" s="97"/>
      <c r="HL57" s="97"/>
      <c r="HM57" s="97"/>
      <c r="HN57" s="97"/>
      <c r="HO57" s="97"/>
      <c r="HP57" s="97"/>
      <c r="HQ57" s="97"/>
      <c r="HR57" s="97"/>
      <c r="HS57" s="97"/>
      <c r="HT57" s="97"/>
      <c r="HU57" s="97"/>
      <c r="HV57" s="97"/>
      <c r="HW57" s="97"/>
      <c r="HX57" s="97"/>
      <c r="HY57" s="97"/>
      <c r="HZ57" s="97"/>
      <c r="IA57" s="97"/>
      <c r="IB57" s="97"/>
      <c r="IC57" s="97"/>
      <c r="ID57" s="97"/>
      <c r="IE57" s="97"/>
      <c r="IF57" s="97"/>
      <c r="IG57" s="97"/>
      <c r="IH57" s="97"/>
      <c r="II57" s="97">
        <v>0</v>
      </c>
      <c r="IJ57" s="97">
        <v>106</v>
      </c>
      <c r="IK57" s="97">
        <v>20</v>
      </c>
      <c r="IL57" s="97"/>
      <c r="IM57" s="97"/>
      <c r="IN57" s="97"/>
      <c r="IO57" s="97"/>
      <c r="IP57" s="97"/>
      <c r="IQ57" s="97">
        <v>4</v>
      </c>
      <c r="IR57" s="97"/>
      <c r="IS57" s="97"/>
      <c r="IT57" s="97"/>
      <c r="IU57" s="97"/>
      <c r="IV57" s="97"/>
      <c r="IW57" s="97">
        <v>161</v>
      </c>
      <c r="IX57" s="97"/>
      <c r="IY57" s="97">
        <v>735</v>
      </c>
      <c r="IZ57" s="97"/>
      <c r="JA57" s="97"/>
      <c r="JB57" s="97"/>
      <c r="JC57" s="97"/>
      <c r="JD57" s="97">
        <v>304</v>
      </c>
      <c r="JE57" s="97"/>
      <c r="JF57" s="97"/>
      <c r="JG57" s="97"/>
      <c r="JH57" s="97"/>
      <c r="JI57" s="97"/>
      <c r="JJ57" s="97"/>
      <c r="JK57" s="97"/>
      <c r="JL57" s="97"/>
      <c r="JM57" s="97"/>
      <c r="JN57" s="97"/>
      <c r="JO57" s="97"/>
      <c r="JP57" s="97"/>
      <c r="JQ57" s="97"/>
      <c r="JR57" s="97"/>
      <c r="JS57" s="97"/>
      <c r="JT57" s="97"/>
      <c r="JU57" s="97"/>
      <c r="JV57" s="97"/>
      <c r="JW57" s="97"/>
      <c r="JX57" s="97"/>
      <c r="JY57" s="97"/>
      <c r="JZ57" s="97"/>
      <c r="KA57" s="97"/>
      <c r="KB57" s="97"/>
      <c r="KC57" s="97"/>
      <c r="KD57" s="97"/>
      <c r="KE57" s="97"/>
      <c r="KF57" s="97"/>
      <c r="KG57" s="97"/>
      <c r="KH57" s="97"/>
      <c r="KI57" s="97"/>
      <c r="KJ57" s="97"/>
      <c r="KK57" s="97"/>
      <c r="KL57" s="97"/>
      <c r="KM57" s="97"/>
      <c r="KN57" s="97"/>
      <c r="KO57" s="97"/>
      <c r="KP57" s="97"/>
      <c r="KQ57" s="97"/>
      <c r="KR57" s="97"/>
      <c r="KS57" s="97"/>
      <c r="KT57" s="97"/>
      <c r="KU57" s="97"/>
      <c r="KV57" s="97"/>
      <c r="KW57" s="97"/>
      <c r="KX57" s="97"/>
      <c r="KY57" s="97"/>
      <c r="KZ57" s="97"/>
      <c r="LA57" s="97"/>
      <c r="LB57" s="97"/>
      <c r="LC57" s="97"/>
      <c r="LD57" s="97"/>
      <c r="LE57" s="97"/>
      <c r="LF57" s="97"/>
      <c r="LG57" s="97"/>
      <c r="LH57" s="97"/>
      <c r="LI57" s="97"/>
      <c r="LJ57" s="97"/>
      <c r="LK57" s="97"/>
      <c r="LL57" s="97"/>
      <c r="LM57" s="97"/>
      <c r="LN57" s="97"/>
      <c r="LO57" s="97">
        <v>0</v>
      </c>
      <c r="LP57" s="97">
        <v>0</v>
      </c>
      <c r="LQ57" s="97"/>
      <c r="LR57" s="97"/>
      <c r="LS57" s="97"/>
      <c r="LT57" s="97"/>
      <c r="LU57" s="97"/>
      <c r="LV57" s="97"/>
      <c r="LW57" s="97"/>
      <c r="LX57" s="97"/>
      <c r="LY57" s="97"/>
      <c r="LZ57" s="97"/>
      <c r="MA57" s="97"/>
      <c r="MB57" s="97"/>
      <c r="MC57" s="97"/>
      <c r="MD57" s="97"/>
      <c r="ME57" s="97"/>
      <c r="MF57" s="97"/>
      <c r="MG57" s="97"/>
      <c r="MH57" s="97"/>
      <c r="MI57" s="97"/>
      <c r="MJ57" s="97"/>
      <c r="MK57" s="97"/>
      <c r="ML57" s="97"/>
      <c r="MM57" s="97"/>
      <c r="MN57" s="97"/>
      <c r="MO57" s="97"/>
      <c r="MP57" s="97"/>
      <c r="MQ57" s="97"/>
      <c r="MR57" s="97"/>
      <c r="MS57" s="97"/>
      <c r="MT57" s="97"/>
      <c r="MU57" s="97"/>
      <c r="MV57" s="97"/>
      <c r="MW57" s="97"/>
      <c r="MX57" s="97"/>
      <c r="MY57" s="97"/>
      <c r="MZ57" s="97"/>
      <c r="NA57" s="97"/>
      <c r="NB57" s="97"/>
      <c r="NC57" s="97"/>
      <c r="ND57" s="97"/>
      <c r="NE57" s="97"/>
      <c r="NF57" s="97"/>
      <c r="NG57" s="97"/>
      <c r="NH57" s="97"/>
      <c r="NI57" s="97"/>
      <c r="NJ57" s="97"/>
      <c r="NK57" s="97"/>
      <c r="NL57" s="97"/>
      <c r="NM57" s="97"/>
      <c r="NN57" s="97"/>
      <c r="NO57" s="97"/>
      <c r="NP57" s="97"/>
      <c r="NQ57" s="97"/>
      <c r="NR57" s="97"/>
      <c r="NS57" s="97"/>
      <c r="NT57" s="97"/>
      <c r="NU57" s="97"/>
      <c r="NV57" s="97"/>
      <c r="NW57" s="97"/>
      <c r="NX57" s="97"/>
      <c r="NY57" s="97"/>
      <c r="NZ57" s="97"/>
      <c r="OA57" s="97"/>
      <c r="OB57" s="97"/>
      <c r="OC57" s="97"/>
      <c r="OD57" s="97"/>
      <c r="OE57" s="97"/>
      <c r="OF57" s="97"/>
      <c r="OG57" s="97"/>
      <c r="OH57" s="97"/>
      <c r="OI57" s="97">
        <v>2</v>
      </c>
      <c r="OJ57" s="97"/>
      <c r="OK57" s="97"/>
      <c r="OL57" s="97"/>
      <c r="OM57" s="97"/>
      <c r="ON57" s="97"/>
      <c r="OO57" s="97"/>
      <c r="OP57" s="97"/>
      <c r="OQ57" s="97"/>
      <c r="OR57" s="98"/>
      <c r="OS57" s="99">
        <v>4582</v>
      </c>
      <c r="OT57" s="96">
        <v>489</v>
      </c>
      <c r="OU57" s="97"/>
      <c r="OV57" s="97"/>
      <c r="OW57" s="97"/>
      <c r="OX57" s="97"/>
      <c r="OY57" s="97">
        <v>42</v>
      </c>
      <c r="OZ57" s="97">
        <v>281</v>
      </c>
      <c r="PA57" s="97"/>
      <c r="PB57" s="97"/>
      <c r="PC57" s="97"/>
      <c r="PD57" s="97"/>
      <c r="PE57" s="97"/>
      <c r="PF57" s="97"/>
      <c r="PG57" s="97"/>
      <c r="PH57" s="97"/>
      <c r="PI57" s="97"/>
      <c r="PJ57" s="97"/>
      <c r="PK57" s="97"/>
      <c r="PL57" s="98"/>
      <c r="PM57" s="99">
        <v>5394</v>
      </c>
    </row>
    <row r="58" spans="1:429" ht="12.75" customHeight="1" x14ac:dyDescent="0.2">
      <c r="A58" s="93">
        <v>327993</v>
      </c>
      <c r="B58" s="94" t="s">
        <v>1723</v>
      </c>
      <c r="C58" s="95" t="s">
        <v>1216</v>
      </c>
      <c r="D58" s="96"/>
      <c r="E58" s="97"/>
      <c r="F58" s="97"/>
      <c r="G58" s="97"/>
      <c r="H58" s="97"/>
      <c r="I58" s="97"/>
      <c r="J58" s="97"/>
      <c r="K58" s="97"/>
      <c r="L58" s="97"/>
      <c r="M58" s="97"/>
      <c r="N58" s="97"/>
      <c r="O58" s="97"/>
      <c r="P58" s="97"/>
      <c r="Q58" s="97"/>
      <c r="R58" s="97"/>
      <c r="S58" s="97"/>
      <c r="T58" s="97"/>
      <c r="U58" s="97"/>
      <c r="V58" s="97"/>
      <c r="W58" s="97"/>
      <c r="X58" s="97"/>
      <c r="Y58" s="97"/>
      <c r="Z58" s="97"/>
      <c r="AA58" s="97"/>
      <c r="AB58" s="97">
        <v>73</v>
      </c>
      <c r="AC58" s="97">
        <v>178</v>
      </c>
      <c r="AD58" s="97">
        <v>15</v>
      </c>
      <c r="AE58" s="97">
        <v>316</v>
      </c>
      <c r="AF58" s="97">
        <v>84</v>
      </c>
      <c r="AG58" s="97">
        <v>37</v>
      </c>
      <c r="AH58" s="97">
        <v>1768</v>
      </c>
      <c r="AI58" s="97">
        <v>139</v>
      </c>
      <c r="AJ58" s="97">
        <v>161</v>
      </c>
      <c r="AK58" s="97">
        <v>17</v>
      </c>
      <c r="AL58" s="97">
        <v>709</v>
      </c>
      <c r="AM58" s="97">
        <v>67</v>
      </c>
      <c r="AN58" s="97"/>
      <c r="AO58" s="97">
        <v>1</v>
      </c>
      <c r="AP58" s="97">
        <v>386</v>
      </c>
      <c r="AQ58" s="97">
        <v>160</v>
      </c>
      <c r="AR58" s="97">
        <v>7</v>
      </c>
      <c r="AS58" s="97">
        <v>208</v>
      </c>
      <c r="AT58" s="97">
        <v>20</v>
      </c>
      <c r="AU58" s="97">
        <v>125</v>
      </c>
      <c r="AV58" s="97">
        <v>36</v>
      </c>
      <c r="AW58" s="97">
        <v>77</v>
      </c>
      <c r="AX58" s="97">
        <v>5</v>
      </c>
      <c r="AY58" s="97"/>
      <c r="AZ58" s="97"/>
      <c r="BA58" s="97"/>
      <c r="BB58" s="97">
        <v>27</v>
      </c>
      <c r="BC58" s="97"/>
      <c r="BD58" s="97">
        <v>2</v>
      </c>
      <c r="BE58" s="97">
        <v>26</v>
      </c>
      <c r="BF58" s="97"/>
      <c r="BG58" s="97"/>
      <c r="BH58" s="97"/>
      <c r="BI58" s="97"/>
      <c r="BJ58" s="97"/>
      <c r="BK58" s="97"/>
      <c r="BL58" s="97">
        <v>8</v>
      </c>
      <c r="BM58" s="97"/>
      <c r="BN58" s="97"/>
      <c r="BO58" s="97"/>
      <c r="BP58" s="97"/>
      <c r="BQ58" s="97"/>
      <c r="BR58" s="97"/>
      <c r="BS58" s="97"/>
      <c r="BT58" s="97"/>
      <c r="BU58" s="97"/>
      <c r="BV58" s="97"/>
      <c r="BW58" s="97"/>
      <c r="BX58" s="97"/>
      <c r="BY58" s="97"/>
      <c r="BZ58" s="97"/>
      <c r="CA58" s="97"/>
      <c r="CB58" s="97"/>
      <c r="CC58" s="97"/>
      <c r="CD58" s="97"/>
      <c r="CE58" s="97"/>
      <c r="CF58" s="97"/>
      <c r="CG58" s="97"/>
      <c r="CH58" s="97"/>
      <c r="CI58" s="97"/>
      <c r="CJ58" s="97"/>
      <c r="CK58" s="97"/>
      <c r="CL58" s="97"/>
      <c r="CM58" s="97"/>
      <c r="CN58" s="97"/>
      <c r="CO58" s="97"/>
      <c r="CP58" s="97"/>
      <c r="CQ58" s="97"/>
      <c r="CR58" s="97">
        <v>166</v>
      </c>
      <c r="CS58" s="97"/>
      <c r="CT58" s="97"/>
      <c r="CU58" s="97"/>
      <c r="CV58" s="97"/>
      <c r="CW58" s="97"/>
      <c r="CX58" s="97"/>
      <c r="CY58" s="97"/>
      <c r="CZ58" s="97"/>
      <c r="DA58" s="97"/>
      <c r="DB58" s="97"/>
      <c r="DC58" s="97"/>
      <c r="DD58" s="97"/>
      <c r="DE58" s="97"/>
      <c r="DF58" s="97"/>
      <c r="DG58" s="97"/>
      <c r="DH58" s="97"/>
      <c r="DI58" s="97"/>
      <c r="DJ58" s="97"/>
      <c r="DK58" s="97"/>
      <c r="DL58" s="97"/>
      <c r="DM58" s="97"/>
      <c r="DN58" s="97"/>
      <c r="DO58" s="97"/>
      <c r="DP58" s="97"/>
      <c r="DQ58" s="97"/>
      <c r="DR58" s="97"/>
      <c r="DS58" s="97"/>
      <c r="DT58" s="97"/>
      <c r="DU58" s="97"/>
      <c r="DV58" s="97"/>
      <c r="DW58" s="97"/>
      <c r="DX58" s="97"/>
      <c r="DY58" s="97"/>
      <c r="DZ58" s="97"/>
      <c r="EA58" s="97"/>
      <c r="EB58" s="97"/>
      <c r="EC58" s="97"/>
      <c r="ED58" s="97"/>
      <c r="EE58" s="97"/>
      <c r="EF58" s="97">
        <v>20</v>
      </c>
      <c r="EG58" s="97">
        <v>33</v>
      </c>
      <c r="EH58" s="97">
        <v>19</v>
      </c>
      <c r="EI58" s="97">
        <v>8</v>
      </c>
      <c r="EJ58" s="97">
        <v>49</v>
      </c>
      <c r="EK58" s="97"/>
      <c r="EL58" s="97"/>
      <c r="EM58" s="97"/>
      <c r="EN58" s="97"/>
      <c r="EO58" s="97"/>
      <c r="EP58" s="97"/>
      <c r="EQ58" s="97">
        <v>18</v>
      </c>
      <c r="ER58" s="97"/>
      <c r="ES58" s="97"/>
      <c r="ET58" s="97"/>
      <c r="EU58" s="97">
        <v>2</v>
      </c>
      <c r="EV58" s="97">
        <v>15</v>
      </c>
      <c r="EW58" s="97"/>
      <c r="EX58" s="97"/>
      <c r="EY58" s="97"/>
      <c r="EZ58" s="97"/>
      <c r="FA58" s="97"/>
      <c r="FB58" s="97">
        <v>30</v>
      </c>
      <c r="FC58" s="97">
        <v>35</v>
      </c>
      <c r="FD58" s="97">
        <v>13</v>
      </c>
      <c r="FE58" s="97"/>
      <c r="FF58" s="97"/>
      <c r="FG58" s="97">
        <v>433</v>
      </c>
      <c r="FH58" s="97">
        <v>78</v>
      </c>
      <c r="FI58" s="97"/>
      <c r="FJ58" s="97"/>
      <c r="FK58" s="97"/>
      <c r="FL58" s="97"/>
      <c r="FM58" s="97"/>
      <c r="FN58" s="97"/>
      <c r="FO58" s="97"/>
      <c r="FP58" s="97"/>
      <c r="FQ58" s="97"/>
      <c r="FR58" s="97"/>
      <c r="FS58" s="97"/>
      <c r="FT58" s="97"/>
      <c r="FU58" s="97"/>
      <c r="FV58" s="97"/>
      <c r="FW58" s="97"/>
      <c r="FX58" s="97"/>
      <c r="FY58" s="97"/>
      <c r="FZ58" s="97"/>
      <c r="GA58" s="97"/>
      <c r="GB58" s="97"/>
      <c r="GC58" s="97"/>
      <c r="GD58" s="97"/>
      <c r="GE58" s="97"/>
      <c r="GF58" s="97"/>
      <c r="GG58" s="97"/>
      <c r="GH58" s="97"/>
      <c r="GI58" s="97"/>
      <c r="GJ58" s="97"/>
      <c r="GK58" s="97"/>
      <c r="GL58" s="97"/>
      <c r="GM58" s="97"/>
      <c r="GN58" s="97"/>
      <c r="GO58" s="97"/>
      <c r="GP58" s="97"/>
      <c r="GQ58" s="97"/>
      <c r="GR58" s="97"/>
      <c r="GS58" s="97"/>
      <c r="GT58" s="97"/>
      <c r="GU58" s="97"/>
      <c r="GV58" s="97"/>
      <c r="GW58" s="97"/>
      <c r="GX58" s="97"/>
      <c r="GY58" s="97"/>
      <c r="GZ58" s="97"/>
      <c r="HA58" s="97"/>
      <c r="HB58" s="97"/>
      <c r="HC58" s="97"/>
      <c r="HD58" s="97"/>
      <c r="HE58" s="97"/>
      <c r="HF58" s="97"/>
      <c r="HG58" s="97"/>
      <c r="HH58" s="97"/>
      <c r="HI58" s="97"/>
      <c r="HJ58" s="97"/>
      <c r="HK58" s="97"/>
      <c r="HL58" s="97"/>
      <c r="HM58" s="97"/>
      <c r="HN58" s="97"/>
      <c r="HO58" s="97">
        <v>0</v>
      </c>
      <c r="HP58" s="97"/>
      <c r="HQ58" s="97"/>
      <c r="HR58" s="97"/>
      <c r="HS58" s="97"/>
      <c r="HT58" s="97"/>
      <c r="HU58" s="97"/>
      <c r="HV58" s="97"/>
      <c r="HW58" s="97"/>
      <c r="HX58" s="97"/>
      <c r="HY58" s="97"/>
      <c r="HZ58" s="97"/>
      <c r="IA58" s="97"/>
      <c r="IB58" s="97"/>
      <c r="IC58" s="97"/>
      <c r="ID58" s="97"/>
      <c r="IE58" s="97"/>
      <c r="IF58" s="97"/>
      <c r="IG58" s="97"/>
      <c r="IH58" s="97"/>
      <c r="II58" s="97">
        <v>21</v>
      </c>
      <c r="IJ58" s="97"/>
      <c r="IK58" s="97"/>
      <c r="IL58" s="97"/>
      <c r="IM58" s="97"/>
      <c r="IN58" s="97"/>
      <c r="IO58" s="97"/>
      <c r="IP58" s="97"/>
      <c r="IQ58" s="97"/>
      <c r="IR58" s="97"/>
      <c r="IS58" s="97"/>
      <c r="IT58" s="97"/>
      <c r="IU58" s="97"/>
      <c r="IV58" s="97"/>
      <c r="IW58" s="97"/>
      <c r="IX58" s="97"/>
      <c r="IY58" s="97"/>
      <c r="IZ58" s="97"/>
      <c r="JA58" s="97"/>
      <c r="JB58" s="97"/>
      <c r="JC58" s="97"/>
      <c r="JD58" s="97"/>
      <c r="JE58" s="97"/>
      <c r="JF58" s="97"/>
      <c r="JG58" s="97"/>
      <c r="JH58" s="97"/>
      <c r="JI58" s="97"/>
      <c r="JJ58" s="97"/>
      <c r="JK58" s="97"/>
      <c r="JL58" s="97"/>
      <c r="JM58" s="97"/>
      <c r="JN58" s="97"/>
      <c r="JO58" s="97"/>
      <c r="JP58" s="97"/>
      <c r="JQ58" s="97"/>
      <c r="JR58" s="97"/>
      <c r="JS58" s="97"/>
      <c r="JT58" s="97"/>
      <c r="JU58" s="97"/>
      <c r="JV58" s="97"/>
      <c r="JW58" s="97"/>
      <c r="JX58" s="97"/>
      <c r="JY58" s="97"/>
      <c r="JZ58" s="97"/>
      <c r="KA58" s="97"/>
      <c r="KB58" s="97"/>
      <c r="KC58" s="97"/>
      <c r="KD58" s="97"/>
      <c r="KE58" s="97"/>
      <c r="KF58" s="97"/>
      <c r="KG58" s="97"/>
      <c r="KH58" s="97"/>
      <c r="KI58" s="97"/>
      <c r="KJ58" s="97"/>
      <c r="KK58" s="97"/>
      <c r="KL58" s="97"/>
      <c r="KM58" s="97"/>
      <c r="KN58" s="97"/>
      <c r="KO58" s="97"/>
      <c r="KP58" s="97"/>
      <c r="KQ58" s="97"/>
      <c r="KR58" s="97"/>
      <c r="KS58" s="97"/>
      <c r="KT58" s="97"/>
      <c r="KU58" s="97"/>
      <c r="KV58" s="97"/>
      <c r="KW58" s="97"/>
      <c r="KX58" s="97"/>
      <c r="KY58" s="97"/>
      <c r="KZ58" s="97"/>
      <c r="LA58" s="97"/>
      <c r="LB58" s="97"/>
      <c r="LC58" s="97"/>
      <c r="LD58" s="97"/>
      <c r="LE58" s="97"/>
      <c r="LF58" s="97"/>
      <c r="LG58" s="97"/>
      <c r="LH58" s="97"/>
      <c r="LI58" s="97"/>
      <c r="LJ58" s="97"/>
      <c r="LK58" s="97"/>
      <c r="LL58" s="97"/>
      <c r="LM58" s="97"/>
      <c r="LN58" s="97"/>
      <c r="LO58" s="97">
        <v>1</v>
      </c>
      <c r="LP58" s="97">
        <v>1</v>
      </c>
      <c r="LQ58" s="97"/>
      <c r="LR58" s="97"/>
      <c r="LS58" s="97"/>
      <c r="LT58" s="97"/>
      <c r="LU58" s="97"/>
      <c r="LV58" s="97"/>
      <c r="LW58" s="97"/>
      <c r="LX58" s="97"/>
      <c r="LY58" s="97"/>
      <c r="LZ58" s="97"/>
      <c r="MA58" s="97">
        <v>32</v>
      </c>
      <c r="MB58" s="97"/>
      <c r="MC58" s="97"/>
      <c r="MD58" s="97">
        <v>25</v>
      </c>
      <c r="ME58" s="97"/>
      <c r="MF58" s="97"/>
      <c r="MG58" s="97"/>
      <c r="MH58" s="97"/>
      <c r="MI58" s="97"/>
      <c r="MJ58" s="97">
        <v>0</v>
      </c>
      <c r="MK58" s="97"/>
      <c r="ML58" s="97">
        <v>43</v>
      </c>
      <c r="MM58" s="97"/>
      <c r="MN58" s="97"/>
      <c r="MO58" s="97"/>
      <c r="MP58" s="97"/>
      <c r="MQ58" s="97"/>
      <c r="MR58" s="97"/>
      <c r="MS58" s="97">
        <v>44</v>
      </c>
      <c r="MT58" s="97"/>
      <c r="MU58" s="97"/>
      <c r="MV58" s="97"/>
      <c r="MW58" s="97"/>
      <c r="MX58" s="97"/>
      <c r="MY58" s="97"/>
      <c r="MZ58" s="97"/>
      <c r="NA58" s="97"/>
      <c r="NB58" s="97"/>
      <c r="NC58" s="97"/>
      <c r="ND58" s="97"/>
      <c r="NE58" s="97"/>
      <c r="NF58" s="97"/>
      <c r="NG58" s="97"/>
      <c r="NH58" s="97"/>
      <c r="NI58" s="97"/>
      <c r="NJ58" s="97"/>
      <c r="NK58" s="97"/>
      <c r="NL58" s="97"/>
      <c r="NM58" s="97"/>
      <c r="NN58" s="97"/>
      <c r="NO58" s="97"/>
      <c r="NP58" s="97"/>
      <c r="NQ58" s="97"/>
      <c r="NR58" s="97"/>
      <c r="NS58" s="97"/>
      <c r="NT58" s="97"/>
      <c r="NU58" s="97"/>
      <c r="NV58" s="97"/>
      <c r="NW58" s="97"/>
      <c r="NX58" s="97"/>
      <c r="NY58" s="97"/>
      <c r="NZ58" s="97"/>
      <c r="OA58" s="97"/>
      <c r="OB58" s="97"/>
      <c r="OC58" s="97"/>
      <c r="OD58" s="97"/>
      <c r="OE58" s="97"/>
      <c r="OF58" s="97"/>
      <c r="OG58" s="97"/>
      <c r="OH58" s="97"/>
      <c r="OI58" s="97"/>
      <c r="OJ58" s="97"/>
      <c r="OK58" s="97"/>
      <c r="OL58" s="97"/>
      <c r="OM58" s="97"/>
      <c r="ON58" s="97"/>
      <c r="OO58" s="97"/>
      <c r="OP58" s="97"/>
      <c r="OQ58" s="97">
        <v>21</v>
      </c>
      <c r="OR58" s="98">
        <v>47</v>
      </c>
      <c r="OS58" s="99">
        <v>5807</v>
      </c>
      <c r="OT58" s="96"/>
      <c r="OU58" s="97"/>
      <c r="OV58" s="97"/>
      <c r="OW58" s="97"/>
      <c r="OX58" s="97"/>
      <c r="OY58" s="97">
        <v>42</v>
      </c>
      <c r="OZ58" s="97">
        <v>947</v>
      </c>
      <c r="PA58" s="97"/>
      <c r="PB58" s="97"/>
      <c r="PC58" s="97"/>
      <c r="PD58" s="97"/>
      <c r="PE58" s="97"/>
      <c r="PF58" s="97"/>
      <c r="PG58" s="97"/>
      <c r="PH58" s="97"/>
      <c r="PI58" s="97"/>
      <c r="PJ58" s="97"/>
      <c r="PK58" s="97"/>
      <c r="PL58" s="98"/>
      <c r="PM58" s="99">
        <v>6797</v>
      </c>
    </row>
    <row r="59" spans="1:429" ht="12.75" customHeight="1" x14ac:dyDescent="0.2">
      <c r="A59" s="93">
        <v>327999</v>
      </c>
      <c r="B59" s="94" t="s">
        <v>1723</v>
      </c>
      <c r="C59" s="95" t="s">
        <v>1217</v>
      </c>
      <c r="D59" s="96"/>
      <c r="E59" s="97"/>
      <c r="F59" s="97"/>
      <c r="G59" s="97"/>
      <c r="H59" s="97"/>
      <c r="I59" s="97"/>
      <c r="J59" s="97"/>
      <c r="K59" s="97"/>
      <c r="L59" s="97"/>
      <c r="M59" s="97"/>
      <c r="N59" s="97"/>
      <c r="O59" s="97"/>
      <c r="P59" s="97"/>
      <c r="Q59" s="97"/>
      <c r="R59" s="97"/>
      <c r="S59" s="97"/>
      <c r="T59" s="97"/>
      <c r="U59" s="97"/>
      <c r="V59" s="97"/>
      <c r="W59" s="97"/>
      <c r="X59" s="97"/>
      <c r="Y59" s="97"/>
      <c r="Z59" s="97"/>
      <c r="AA59" s="97"/>
      <c r="AB59" s="97">
        <v>7</v>
      </c>
      <c r="AC59" s="97">
        <v>88</v>
      </c>
      <c r="AD59" s="97">
        <v>51</v>
      </c>
      <c r="AE59" s="97">
        <v>2</v>
      </c>
      <c r="AF59" s="97">
        <v>60</v>
      </c>
      <c r="AG59" s="97">
        <v>112</v>
      </c>
      <c r="AH59" s="97">
        <v>23</v>
      </c>
      <c r="AI59" s="97">
        <v>39</v>
      </c>
      <c r="AJ59" s="97">
        <v>816</v>
      </c>
      <c r="AK59" s="97">
        <v>24</v>
      </c>
      <c r="AL59" s="97">
        <v>161</v>
      </c>
      <c r="AM59" s="97">
        <v>874</v>
      </c>
      <c r="AN59" s="97"/>
      <c r="AO59" s="97"/>
      <c r="AP59" s="97"/>
      <c r="AQ59" s="97"/>
      <c r="AR59" s="97">
        <v>15</v>
      </c>
      <c r="AS59" s="97"/>
      <c r="AT59" s="97">
        <v>8</v>
      </c>
      <c r="AU59" s="97">
        <v>59</v>
      </c>
      <c r="AV59" s="97">
        <v>4</v>
      </c>
      <c r="AW59" s="97">
        <v>13</v>
      </c>
      <c r="AX59" s="97">
        <v>2</v>
      </c>
      <c r="AY59" s="97">
        <v>4</v>
      </c>
      <c r="AZ59" s="97">
        <v>6</v>
      </c>
      <c r="BA59" s="97"/>
      <c r="BB59" s="97"/>
      <c r="BC59" s="97">
        <v>380</v>
      </c>
      <c r="BD59" s="97">
        <v>0</v>
      </c>
      <c r="BE59" s="97">
        <v>11</v>
      </c>
      <c r="BF59" s="97"/>
      <c r="BG59" s="97"/>
      <c r="BH59" s="97"/>
      <c r="BI59" s="97"/>
      <c r="BJ59" s="97"/>
      <c r="BK59" s="97"/>
      <c r="BL59" s="97">
        <v>3</v>
      </c>
      <c r="BM59" s="97"/>
      <c r="BN59" s="97"/>
      <c r="BO59" s="97"/>
      <c r="BP59" s="97"/>
      <c r="BQ59" s="97"/>
      <c r="BR59" s="97"/>
      <c r="BS59" s="97"/>
      <c r="BT59" s="97"/>
      <c r="BU59" s="97"/>
      <c r="BV59" s="97"/>
      <c r="BW59" s="97"/>
      <c r="BX59" s="97"/>
      <c r="BY59" s="97"/>
      <c r="BZ59" s="97"/>
      <c r="CA59" s="97"/>
      <c r="CB59" s="97"/>
      <c r="CC59" s="97"/>
      <c r="CD59" s="97"/>
      <c r="CE59" s="97"/>
      <c r="CF59" s="97"/>
      <c r="CG59" s="97"/>
      <c r="CH59" s="97">
        <v>289</v>
      </c>
      <c r="CI59" s="97"/>
      <c r="CJ59" s="97"/>
      <c r="CK59" s="97">
        <v>573</v>
      </c>
      <c r="CL59" s="97"/>
      <c r="CM59" s="97"/>
      <c r="CN59" s="97"/>
      <c r="CO59" s="97"/>
      <c r="CP59" s="97"/>
      <c r="CQ59" s="97"/>
      <c r="CR59" s="97"/>
      <c r="CS59" s="97"/>
      <c r="CT59" s="97">
        <v>0</v>
      </c>
      <c r="CU59" s="97">
        <v>7</v>
      </c>
      <c r="CV59" s="97"/>
      <c r="CW59" s="97">
        <v>40</v>
      </c>
      <c r="CX59" s="97"/>
      <c r="CY59" s="97"/>
      <c r="CZ59" s="97"/>
      <c r="DA59" s="97"/>
      <c r="DB59" s="97"/>
      <c r="DC59" s="97"/>
      <c r="DD59" s="97"/>
      <c r="DE59" s="97"/>
      <c r="DF59" s="97"/>
      <c r="DG59" s="97"/>
      <c r="DH59" s="97"/>
      <c r="DI59" s="97"/>
      <c r="DJ59" s="97"/>
      <c r="DK59" s="97"/>
      <c r="DL59" s="97"/>
      <c r="DM59" s="97"/>
      <c r="DN59" s="97"/>
      <c r="DO59" s="97"/>
      <c r="DP59" s="97"/>
      <c r="DQ59" s="97"/>
      <c r="DR59" s="97"/>
      <c r="DS59" s="97"/>
      <c r="DT59" s="97"/>
      <c r="DU59" s="97"/>
      <c r="DV59" s="97"/>
      <c r="DW59" s="97"/>
      <c r="DX59" s="97"/>
      <c r="DY59" s="97"/>
      <c r="DZ59" s="97"/>
      <c r="EA59" s="97"/>
      <c r="EB59" s="97"/>
      <c r="EC59" s="97"/>
      <c r="ED59" s="97"/>
      <c r="EE59" s="97"/>
      <c r="EF59" s="97"/>
      <c r="EG59" s="97"/>
      <c r="EH59" s="97"/>
      <c r="EI59" s="97"/>
      <c r="EJ59" s="97"/>
      <c r="EK59" s="97"/>
      <c r="EL59" s="97"/>
      <c r="EM59" s="97"/>
      <c r="EN59" s="97"/>
      <c r="EO59" s="97"/>
      <c r="EP59" s="97"/>
      <c r="EQ59" s="97">
        <v>0</v>
      </c>
      <c r="ER59" s="97"/>
      <c r="ES59" s="97">
        <v>126</v>
      </c>
      <c r="ET59" s="97"/>
      <c r="EU59" s="97">
        <v>0</v>
      </c>
      <c r="EV59" s="97">
        <v>6</v>
      </c>
      <c r="EW59" s="97">
        <v>1</v>
      </c>
      <c r="EX59" s="97"/>
      <c r="EY59" s="97"/>
      <c r="EZ59" s="97"/>
      <c r="FA59" s="97"/>
      <c r="FB59" s="97">
        <v>13</v>
      </c>
      <c r="FC59" s="97">
        <v>15</v>
      </c>
      <c r="FD59" s="97">
        <v>5</v>
      </c>
      <c r="FE59" s="97"/>
      <c r="FF59" s="97"/>
      <c r="FG59" s="97">
        <v>164</v>
      </c>
      <c r="FH59" s="97">
        <v>33</v>
      </c>
      <c r="FI59" s="97"/>
      <c r="FJ59" s="97"/>
      <c r="FK59" s="97"/>
      <c r="FL59" s="97"/>
      <c r="FM59" s="97"/>
      <c r="FN59" s="97"/>
      <c r="FO59" s="97"/>
      <c r="FP59" s="97"/>
      <c r="FQ59" s="97"/>
      <c r="FR59" s="97"/>
      <c r="FS59" s="97"/>
      <c r="FT59" s="97"/>
      <c r="FU59" s="97"/>
      <c r="FV59" s="97"/>
      <c r="FW59" s="97"/>
      <c r="FX59" s="97"/>
      <c r="FY59" s="97"/>
      <c r="FZ59" s="97"/>
      <c r="GA59" s="97"/>
      <c r="GB59" s="97"/>
      <c r="GC59" s="97"/>
      <c r="GD59" s="97"/>
      <c r="GE59" s="97"/>
      <c r="GF59" s="97"/>
      <c r="GG59" s="97"/>
      <c r="GH59" s="97"/>
      <c r="GI59" s="97"/>
      <c r="GJ59" s="97"/>
      <c r="GK59" s="97"/>
      <c r="GL59" s="97"/>
      <c r="GM59" s="97"/>
      <c r="GN59" s="97"/>
      <c r="GO59" s="97"/>
      <c r="GP59" s="97"/>
      <c r="GQ59" s="97"/>
      <c r="GR59" s="97"/>
      <c r="GS59" s="97"/>
      <c r="GT59" s="97"/>
      <c r="GU59" s="97"/>
      <c r="GV59" s="97"/>
      <c r="GW59" s="97"/>
      <c r="GX59" s="97"/>
      <c r="GY59" s="97"/>
      <c r="GZ59" s="97"/>
      <c r="HA59" s="97"/>
      <c r="HB59" s="97"/>
      <c r="HC59" s="97"/>
      <c r="HD59" s="97"/>
      <c r="HE59" s="97"/>
      <c r="HF59" s="97"/>
      <c r="HG59" s="97"/>
      <c r="HH59" s="97"/>
      <c r="HI59" s="97"/>
      <c r="HJ59" s="97"/>
      <c r="HK59" s="97"/>
      <c r="HL59" s="97"/>
      <c r="HM59" s="97"/>
      <c r="HN59" s="97"/>
      <c r="HO59" s="97"/>
      <c r="HP59" s="97"/>
      <c r="HQ59" s="97"/>
      <c r="HR59" s="97"/>
      <c r="HS59" s="97"/>
      <c r="HT59" s="97"/>
      <c r="HU59" s="97"/>
      <c r="HV59" s="97"/>
      <c r="HW59" s="97"/>
      <c r="HX59" s="97"/>
      <c r="HY59" s="97"/>
      <c r="HZ59" s="97"/>
      <c r="IA59" s="97"/>
      <c r="IB59" s="97"/>
      <c r="IC59" s="97"/>
      <c r="ID59" s="97"/>
      <c r="IE59" s="97"/>
      <c r="IF59" s="97"/>
      <c r="IG59" s="97"/>
      <c r="IH59" s="97"/>
      <c r="II59" s="97">
        <v>161</v>
      </c>
      <c r="IJ59" s="97">
        <v>561</v>
      </c>
      <c r="IK59" s="97"/>
      <c r="IL59" s="97"/>
      <c r="IM59" s="97"/>
      <c r="IN59" s="97"/>
      <c r="IO59" s="97"/>
      <c r="IP59" s="97"/>
      <c r="IQ59" s="97"/>
      <c r="IR59" s="97"/>
      <c r="IS59" s="97"/>
      <c r="IT59" s="97"/>
      <c r="IU59" s="97"/>
      <c r="IV59" s="97"/>
      <c r="IW59" s="97"/>
      <c r="IX59" s="97"/>
      <c r="IY59" s="97"/>
      <c r="IZ59" s="97"/>
      <c r="JA59" s="97"/>
      <c r="JB59" s="97"/>
      <c r="JC59" s="97"/>
      <c r="JD59" s="97"/>
      <c r="JE59" s="97"/>
      <c r="JF59" s="97"/>
      <c r="JG59" s="97"/>
      <c r="JH59" s="97"/>
      <c r="JI59" s="97"/>
      <c r="JJ59" s="97"/>
      <c r="JK59" s="97"/>
      <c r="JL59" s="97"/>
      <c r="JM59" s="97"/>
      <c r="JN59" s="97"/>
      <c r="JO59" s="97"/>
      <c r="JP59" s="97"/>
      <c r="JQ59" s="97"/>
      <c r="JR59" s="97">
        <v>2</v>
      </c>
      <c r="JS59" s="97"/>
      <c r="JT59" s="97"/>
      <c r="JU59" s="97"/>
      <c r="JV59" s="97"/>
      <c r="JW59" s="97"/>
      <c r="JX59" s="97"/>
      <c r="JY59" s="97"/>
      <c r="JZ59" s="97"/>
      <c r="KA59" s="97"/>
      <c r="KB59" s="97"/>
      <c r="KC59" s="97"/>
      <c r="KD59" s="97"/>
      <c r="KE59" s="97"/>
      <c r="KF59" s="97"/>
      <c r="KG59" s="97"/>
      <c r="KH59" s="97"/>
      <c r="KI59" s="97"/>
      <c r="KJ59" s="97"/>
      <c r="KK59" s="97"/>
      <c r="KL59" s="97">
        <v>32</v>
      </c>
      <c r="KM59" s="97"/>
      <c r="KN59" s="97"/>
      <c r="KO59" s="97"/>
      <c r="KP59" s="97"/>
      <c r="KQ59" s="97"/>
      <c r="KR59" s="97"/>
      <c r="KS59" s="97"/>
      <c r="KT59" s="97"/>
      <c r="KU59" s="97"/>
      <c r="KV59" s="97"/>
      <c r="KW59" s="97"/>
      <c r="KX59" s="97"/>
      <c r="KY59" s="97"/>
      <c r="KZ59" s="97"/>
      <c r="LA59" s="97"/>
      <c r="LB59" s="97"/>
      <c r="LC59" s="97"/>
      <c r="LD59" s="97"/>
      <c r="LE59" s="97">
        <v>2</v>
      </c>
      <c r="LF59" s="97">
        <v>1</v>
      </c>
      <c r="LG59" s="97"/>
      <c r="LH59" s="97"/>
      <c r="LI59" s="97"/>
      <c r="LJ59" s="97"/>
      <c r="LK59" s="97"/>
      <c r="LL59" s="97"/>
      <c r="LM59" s="97"/>
      <c r="LN59" s="97"/>
      <c r="LO59" s="97">
        <v>0</v>
      </c>
      <c r="LP59" s="97">
        <v>0</v>
      </c>
      <c r="LQ59" s="97">
        <v>28</v>
      </c>
      <c r="LR59" s="97"/>
      <c r="LS59" s="97"/>
      <c r="LT59" s="97"/>
      <c r="LU59" s="97"/>
      <c r="LV59" s="97"/>
      <c r="LW59" s="97"/>
      <c r="LX59" s="97"/>
      <c r="LY59" s="97"/>
      <c r="LZ59" s="97"/>
      <c r="MA59" s="97"/>
      <c r="MB59" s="97"/>
      <c r="MC59" s="97">
        <v>29</v>
      </c>
      <c r="MD59" s="97">
        <v>24</v>
      </c>
      <c r="ME59" s="97"/>
      <c r="MF59" s="97"/>
      <c r="MG59" s="97"/>
      <c r="MH59" s="97"/>
      <c r="MI59" s="97"/>
      <c r="MJ59" s="97"/>
      <c r="MK59" s="97"/>
      <c r="ML59" s="97"/>
      <c r="MM59" s="97"/>
      <c r="MN59" s="97"/>
      <c r="MO59" s="97"/>
      <c r="MP59" s="97"/>
      <c r="MQ59" s="97"/>
      <c r="MR59" s="97"/>
      <c r="MS59" s="97"/>
      <c r="MT59" s="97"/>
      <c r="MU59" s="97">
        <v>1</v>
      </c>
      <c r="MV59" s="97"/>
      <c r="MW59" s="97"/>
      <c r="MX59" s="97"/>
      <c r="MY59" s="97"/>
      <c r="MZ59" s="97"/>
      <c r="NA59" s="97"/>
      <c r="NB59" s="97"/>
      <c r="NC59" s="97"/>
      <c r="ND59" s="97">
        <v>8</v>
      </c>
      <c r="NE59" s="97"/>
      <c r="NF59" s="97"/>
      <c r="NG59" s="97"/>
      <c r="NH59" s="97"/>
      <c r="NI59" s="97"/>
      <c r="NJ59" s="97"/>
      <c r="NK59" s="97"/>
      <c r="NL59" s="97"/>
      <c r="NM59" s="97"/>
      <c r="NN59" s="97"/>
      <c r="NO59" s="97"/>
      <c r="NP59" s="97"/>
      <c r="NQ59" s="97"/>
      <c r="NR59" s="97"/>
      <c r="NS59" s="97"/>
      <c r="NT59" s="97"/>
      <c r="NU59" s="97"/>
      <c r="NV59" s="97"/>
      <c r="NW59" s="97"/>
      <c r="NX59" s="97"/>
      <c r="NY59" s="97"/>
      <c r="NZ59" s="97"/>
      <c r="OA59" s="97"/>
      <c r="OB59" s="97"/>
      <c r="OC59" s="97"/>
      <c r="OD59" s="97"/>
      <c r="OE59" s="97"/>
      <c r="OF59" s="97"/>
      <c r="OG59" s="97"/>
      <c r="OH59" s="97">
        <v>5</v>
      </c>
      <c r="OI59" s="97"/>
      <c r="OJ59" s="97"/>
      <c r="OK59" s="97"/>
      <c r="OL59" s="97"/>
      <c r="OM59" s="97"/>
      <c r="ON59" s="97"/>
      <c r="OO59" s="97"/>
      <c r="OP59" s="97"/>
      <c r="OQ59" s="97"/>
      <c r="OR59" s="98">
        <v>69</v>
      </c>
      <c r="OS59" s="99">
        <v>4959</v>
      </c>
      <c r="OT59" s="96"/>
      <c r="OU59" s="97"/>
      <c r="OV59" s="97"/>
      <c r="OW59" s="97"/>
      <c r="OX59" s="97"/>
      <c r="OY59" s="97">
        <v>29</v>
      </c>
      <c r="OZ59" s="97">
        <v>577</v>
      </c>
      <c r="PA59" s="97"/>
      <c r="PB59" s="97"/>
      <c r="PC59" s="97"/>
      <c r="PD59" s="97"/>
      <c r="PE59" s="97"/>
      <c r="PF59" s="97"/>
      <c r="PG59" s="97"/>
      <c r="PH59" s="97"/>
      <c r="PI59" s="97"/>
      <c r="PJ59" s="97"/>
      <c r="PK59" s="97"/>
      <c r="PL59" s="98"/>
      <c r="PM59" s="99">
        <v>5565</v>
      </c>
    </row>
    <row r="60" spans="1:429" ht="12.75" customHeight="1" x14ac:dyDescent="0.2">
      <c r="A60" s="93">
        <v>331110</v>
      </c>
      <c r="B60" s="94" t="s">
        <v>1725</v>
      </c>
      <c r="C60" s="95" t="s">
        <v>1218</v>
      </c>
      <c r="D60" s="96"/>
      <c r="E60" s="97"/>
      <c r="F60" s="97"/>
      <c r="G60" s="97"/>
      <c r="H60" s="97"/>
      <c r="I60" s="97"/>
      <c r="J60" s="97"/>
      <c r="K60" s="97"/>
      <c r="L60" s="97"/>
      <c r="M60" s="97"/>
      <c r="N60" s="97"/>
      <c r="O60" s="97"/>
      <c r="P60" s="97"/>
      <c r="Q60" s="97">
        <v>2764</v>
      </c>
      <c r="R60" s="97">
        <v>53</v>
      </c>
      <c r="S60" s="97">
        <v>81</v>
      </c>
      <c r="T60" s="97">
        <v>343</v>
      </c>
      <c r="U60" s="97">
        <v>66</v>
      </c>
      <c r="V60" s="97">
        <v>272</v>
      </c>
      <c r="W60" s="97">
        <v>320</v>
      </c>
      <c r="X60" s="97">
        <v>313</v>
      </c>
      <c r="Y60" s="97"/>
      <c r="Z60" s="97"/>
      <c r="AA60" s="97"/>
      <c r="AB60" s="97">
        <v>5</v>
      </c>
      <c r="AC60" s="97">
        <v>1</v>
      </c>
      <c r="AD60" s="97">
        <v>735</v>
      </c>
      <c r="AE60" s="97"/>
      <c r="AF60" s="97">
        <v>4</v>
      </c>
      <c r="AG60" s="97">
        <v>47</v>
      </c>
      <c r="AH60" s="97">
        <v>106</v>
      </c>
      <c r="AI60" s="97"/>
      <c r="AJ60" s="97">
        <v>634</v>
      </c>
      <c r="AK60" s="97">
        <v>162</v>
      </c>
      <c r="AL60" s="97">
        <v>119</v>
      </c>
      <c r="AM60" s="97">
        <v>43</v>
      </c>
      <c r="AN60" s="97"/>
      <c r="AO60" s="97"/>
      <c r="AP60" s="97">
        <v>9</v>
      </c>
      <c r="AQ60" s="97">
        <v>243</v>
      </c>
      <c r="AR60" s="97"/>
      <c r="AS60" s="97"/>
      <c r="AT60" s="97"/>
      <c r="AU60" s="97"/>
      <c r="AV60" s="97">
        <v>96</v>
      </c>
      <c r="AW60" s="97">
        <v>85</v>
      </c>
      <c r="AX60" s="97"/>
      <c r="AY60" s="97">
        <v>26</v>
      </c>
      <c r="AZ60" s="97"/>
      <c r="BA60" s="97">
        <v>54</v>
      </c>
      <c r="BB60" s="97">
        <v>15</v>
      </c>
      <c r="BC60" s="97">
        <v>2</v>
      </c>
      <c r="BD60" s="97">
        <v>19588</v>
      </c>
      <c r="BE60" s="97">
        <v>10123</v>
      </c>
      <c r="BF60" s="97"/>
      <c r="BG60" s="97"/>
      <c r="BH60" s="97">
        <v>136</v>
      </c>
      <c r="BI60" s="97">
        <v>0</v>
      </c>
      <c r="BJ60" s="97"/>
      <c r="BK60" s="97">
        <v>510</v>
      </c>
      <c r="BL60" s="97">
        <v>1361</v>
      </c>
      <c r="BM60" s="97"/>
      <c r="BN60" s="97">
        <v>4848</v>
      </c>
      <c r="BO60" s="97">
        <v>2925</v>
      </c>
      <c r="BP60" s="97">
        <v>3125</v>
      </c>
      <c r="BQ60" s="97">
        <v>1276</v>
      </c>
      <c r="BR60" s="97">
        <v>10554</v>
      </c>
      <c r="BS60" s="97">
        <v>6462</v>
      </c>
      <c r="BT60" s="97">
        <v>595</v>
      </c>
      <c r="BU60" s="97">
        <v>2600</v>
      </c>
      <c r="BV60" s="97">
        <v>2605</v>
      </c>
      <c r="BW60" s="97">
        <v>516</v>
      </c>
      <c r="BX60" s="97">
        <v>774</v>
      </c>
      <c r="BY60" s="97">
        <v>2075</v>
      </c>
      <c r="BZ60" s="97">
        <v>3093</v>
      </c>
      <c r="CA60" s="97">
        <v>4362</v>
      </c>
      <c r="CB60" s="97">
        <v>16</v>
      </c>
      <c r="CC60" s="97">
        <v>1836</v>
      </c>
      <c r="CD60" s="97">
        <v>605</v>
      </c>
      <c r="CE60" s="97">
        <v>2154</v>
      </c>
      <c r="CF60" s="97">
        <v>397</v>
      </c>
      <c r="CG60" s="97">
        <v>2126</v>
      </c>
      <c r="CH60" s="97">
        <v>3343</v>
      </c>
      <c r="CI60" s="97">
        <v>223</v>
      </c>
      <c r="CJ60" s="97">
        <v>3584</v>
      </c>
      <c r="CK60" s="97">
        <v>3573</v>
      </c>
      <c r="CL60" s="97">
        <v>75</v>
      </c>
      <c r="CM60" s="97">
        <v>974</v>
      </c>
      <c r="CN60" s="97">
        <v>24</v>
      </c>
      <c r="CO60" s="97">
        <v>5</v>
      </c>
      <c r="CP60" s="97">
        <v>361</v>
      </c>
      <c r="CQ60" s="97">
        <v>432</v>
      </c>
      <c r="CR60" s="97">
        <v>1274</v>
      </c>
      <c r="CS60" s="97">
        <v>275</v>
      </c>
      <c r="CT60" s="97">
        <v>589</v>
      </c>
      <c r="CU60" s="97">
        <v>412</v>
      </c>
      <c r="CV60" s="97">
        <v>715</v>
      </c>
      <c r="CW60" s="97">
        <v>594</v>
      </c>
      <c r="CX60" s="97">
        <v>761</v>
      </c>
      <c r="CY60" s="97">
        <v>174</v>
      </c>
      <c r="CZ60" s="97">
        <v>390</v>
      </c>
      <c r="DA60" s="97">
        <v>337</v>
      </c>
      <c r="DB60" s="97">
        <v>320</v>
      </c>
      <c r="DC60" s="97">
        <v>526</v>
      </c>
      <c r="DD60" s="97">
        <v>4983</v>
      </c>
      <c r="DE60" s="97">
        <v>259</v>
      </c>
      <c r="DF60" s="97">
        <v>123</v>
      </c>
      <c r="DG60" s="97">
        <v>211</v>
      </c>
      <c r="DH60" s="97">
        <v>770</v>
      </c>
      <c r="DI60" s="97">
        <v>1283</v>
      </c>
      <c r="DJ60" s="97"/>
      <c r="DK60" s="97">
        <v>5</v>
      </c>
      <c r="DL60" s="97">
        <v>14</v>
      </c>
      <c r="DM60" s="97"/>
      <c r="DN60" s="97">
        <v>18</v>
      </c>
      <c r="DO60" s="97">
        <v>13</v>
      </c>
      <c r="DP60" s="97">
        <v>4</v>
      </c>
      <c r="DQ60" s="97">
        <v>20</v>
      </c>
      <c r="DR60" s="97">
        <v>173</v>
      </c>
      <c r="DS60" s="97">
        <v>33</v>
      </c>
      <c r="DT60" s="97">
        <v>15</v>
      </c>
      <c r="DU60" s="97">
        <v>6</v>
      </c>
      <c r="DV60" s="97">
        <v>113</v>
      </c>
      <c r="DW60" s="97">
        <v>20</v>
      </c>
      <c r="DX60" s="97">
        <v>13</v>
      </c>
      <c r="DY60" s="97">
        <v>49</v>
      </c>
      <c r="DZ60" s="97">
        <v>54</v>
      </c>
      <c r="EA60" s="97">
        <v>43</v>
      </c>
      <c r="EB60" s="97">
        <v>0</v>
      </c>
      <c r="EC60" s="97">
        <v>1</v>
      </c>
      <c r="ED60" s="97"/>
      <c r="EE60" s="97">
        <v>255</v>
      </c>
      <c r="EF60" s="97">
        <v>113</v>
      </c>
      <c r="EG60" s="97">
        <v>435</v>
      </c>
      <c r="EH60" s="97">
        <v>243</v>
      </c>
      <c r="EI60" s="97">
        <v>334</v>
      </c>
      <c r="EJ60" s="97">
        <v>401</v>
      </c>
      <c r="EK60" s="97">
        <v>529</v>
      </c>
      <c r="EL60" s="97">
        <v>368</v>
      </c>
      <c r="EM60" s="97">
        <v>533</v>
      </c>
      <c r="EN60" s="97">
        <v>66</v>
      </c>
      <c r="EO60" s="97">
        <v>145</v>
      </c>
      <c r="EP60" s="97">
        <v>367</v>
      </c>
      <c r="EQ60" s="97">
        <v>42</v>
      </c>
      <c r="ER60" s="97">
        <v>1382</v>
      </c>
      <c r="ES60" s="97"/>
      <c r="ET60" s="97">
        <v>18</v>
      </c>
      <c r="EU60" s="97">
        <v>13</v>
      </c>
      <c r="EV60" s="97">
        <v>974</v>
      </c>
      <c r="EW60" s="97">
        <v>176</v>
      </c>
      <c r="EX60" s="97">
        <v>280</v>
      </c>
      <c r="EY60" s="97">
        <v>504</v>
      </c>
      <c r="EZ60" s="97">
        <v>9</v>
      </c>
      <c r="FA60" s="97">
        <v>645</v>
      </c>
      <c r="FB60" s="97">
        <v>629</v>
      </c>
      <c r="FC60" s="97">
        <v>239</v>
      </c>
      <c r="FD60" s="97">
        <v>2288</v>
      </c>
      <c r="FE60" s="97">
        <v>124</v>
      </c>
      <c r="FF60" s="97">
        <v>12885</v>
      </c>
      <c r="FG60" s="97">
        <v>5183</v>
      </c>
      <c r="FH60" s="97">
        <v>2138</v>
      </c>
      <c r="FI60" s="97">
        <v>2414</v>
      </c>
      <c r="FJ60" s="97">
        <v>269</v>
      </c>
      <c r="FK60" s="97">
        <v>538</v>
      </c>
      <c r="FL60" s="97">
        <v>43</v>
      </c>
      <c r="FM60" s="97">
        <v>12</v>
      </c>
      <c r="FN60" s="97">
        <v>1370</v>
      </c>
      <c r="FO60" s="97">
        <v>566</v>
      </c>
      <c r="FP60" s="97">
        <v>29</v>
      </c>
      <c r="FQ60" s="97">
        <v>524</v>
      </c>
      <c r="FR60" s="97">
        <v>751</v>
      </c>
      <c r="FS60" s="97">
        <v>714</v>
      </c>
      <c r="FT60" s="97"/>
      <c r="FU60" s="97">
        <v>123</v>
      </c>
      <c r="FV60" s="97">
        <v>1</v>
      </c>
      <c r="FW60" s="97">
        <v>338</v>
      </c>
      <c r="FX60" s="97">
        <v>274</v>
      </c>
      <c r="FY60" s="97">
        <v>1349</v>
      </c>
      <c r="FZ60" s="97">
        <v>893</v>
      </c>
      <c r="GA60" s="97">
        <v>26</v>
      </c>
      <c r="GB60" s="97">
        <v>379</v>
      </c>
      <c r="GC60" s="97">
        <v>177</v>
      </c>
      <c r="GD60" s="97">
        <v>40</v>
      </c>
      <c r="GE60" s="97"/>
      <c r="GF60" s="97">
        <v>25</v>
      </c>
      <c r="GG60" s="97">
        <v>0</v>
      </c>
      <c r="GH60" s="97">
        <v>260</v>
      </c>
      <c r="GI60" s="97">
        <v>10</v>
      </c>
      <c r="GJ60" s="97">
        <v>30</v>
      </c>
      <c r="GK60" s="97">
        <v>462</v>
      </c>
      <c r="GL60" s="97">
        <v>1083</v>
      </c>
      <c r="GM60" s="97"/>
      <c r="GN60" s="97"/>
      <c r="GO60" s="97"/>
      <c r="GP60" s="97"/>
      <c r="GQ60" s="97"/>
      <c r="GR60" s="97"/>
      <c r="GS60" s="97"/>
      <c r="GT60" s="97"/>
      <c r="GU60" s="97"/>
      <c r="GV60" s="97"/>
      <c r="GW60" s="97"/>
      <c r="GX60" s="97"/>
      <c r="GY60" s="97"/>
      <c r="GZ60" s="97"/>
      <c r="HA60" s="97"/>
      <c r="HB60" s="97"/>
      <c r="HC60" s="97"/>
      <c r="HD60" s="97"/>
      <c r="HE60" s="97"/>
      <c r="HF60" s="97"/>
      <c r="HG60" s="97"/>
      <c r="HH60" s="97"/>
      <c r="HI60" s="97"/>
      <c r="HJ60" s="97"/>
      <c r="HK60" s="97"/>
      <c r="HL60" s="97"/>
      <c r="HM60" s="97"/>
      <c r="HN60" s="97"/>
      <c r="HO60" s="97"/>
      <c r="HP60" s="97"/>
      <c r="HQ60" s="97"/>
      <c r="HR60" s="97"/>
      <c r="HS60" s="97"/>
      <c r="HT60" s="97"/>
      <c r="HU60" s="97">
        <v>87</v>
      </c>
      <c r="HV60" s="97"/>
      <c r="HW60" s="97"/>
      <c r="HX60" s="97"/>
      <c r="HY60" s="97"/>
      <c r="HZ60" s="97"/>
      <c r="IA60" s="97">
        <v>83</v>
      </c>
      <c r="IB60" s="97"/>
      <c r="IC60" s="97"/>
      <c r="ID60" s="97"/>
      <c r="IE60" s="97"/>
      <c r="IF60" s="97">
        <v>2</v>
      </c>
      <c r="IG60" s="97">
        <v>25</v>
      </c>
      <c r="IH60" s="97"/>
      <c r="II60" s="97"/>
      <c r="IJ60" s="97"/>
      <c r="IK60" s="97"/>
      <c r="IL60" s="97"/>
      <c r="IM60" s="97">
        <v>0</v>
      </c>
      <c r="IN60" s="97">
        <v>16</v>
      </c>
      <c r="IO60" s="97">
        <v>39</v>
      </c>
      <c r="IP60" s="97">
        <v>2</v>
      </c>
      <c r="IQ60" s="97"/>
      <c r="IR60" s="97"/>
      <c r="IS60" s="97"/>
      <c r="IT60" s="97"/>
      <c r="IU60" s="97"/>
      <c r="IV60" s="97"/>
      <c r="IW60" s="97"/>
      <c r="IX60" s="97"/>
      <c r="IY60" s="97"/>
      <c r="IZ60" s="97"/>
      <c r="JA60" s="97"/>
      <c r="JB60" s="97"/>
      <c r="JC60" s="97"/>
      <c r="JD60" s="97">
        <v>0</v>
      </c>
      <c r="JE60" s="97"/>
      <c r="JF60" s="97"/>
      <c r="JG60" s="97"/>
      <c r="JH60" s="97"/>
      <c r="JI60" s="97"/>
      <c r="JJ60" s="97"/>
      <c r="JK60" s="97">
        <v>96</v>
      </c>
      <c r="JL60" s="97"/>
      <c r="JM60" s="97"/>
      <c r="JN60" s="97">
        <v>916</v>
      </c>
      <c r="JO60" s="97"/>
      <c r="JP60" s="97">
        <v>1</v>
      </c>
      <c r="JQ60" s="97"/>
      <c r="JR60" s="97">
        <v>11</v>
      </c>
      <c r="JS60" s="97">
        <v>230</v>
      </c>
      <c r="JT60" s="97">
        <v>0</v>
      </c>
      <c r="JU60" s="97">
        <v>0</v>
      </c>
      <c r="JV60" s="97"/>
      <c r="JW60" s="97">
        <v>0</v>
      </c>
      <c r="JX60" s="97">
        <v>0</v>
      </c>
      <c r="JY60" s="97"/>
      <c r="JZ60" s="97">
        <v>4</v>
      </c>
      <c r="KA60" s="97"/>
      <c r="KB60" s="97">
        <v>0</v>
      </c>
      <c r="KC60" s="97"/>
      <c r="KD60" s="97"/>
      <c r="KE60" s="97"/>
      <c r="KF60" s="97">
        <v>1</v>
      </c>
      <c r="KG60" s="97">
        <v>0</v>
      </c>
      <c r="KH60" s="97">
        <v>7</v>
      </c>
      <c r="KI60" s="97"/>
      <c r="KJ60" s="97">
        <v>222</v>
      </c>
      <c r="KK60" s="97"/>
      <c r="KL60" s="97"/>
      <c r="KM60" s="97"/>
      <c r="KN60" s="97"/>
      <c r="KO60" s="97">
        <v>311</v>
      </c>
      <c r="KP60" s="97"/>
      <c r="KQ60" s="97"/>
      <c r="KR60" s="97">
        <v>4</v>
      </c>
      <c r="KS60" s="97"/>
      <c r="KT60" s="97">
        <v>8</v>
      </c>
      <c r="KU60" s="97">
        <v>5</v>
      </c>
      <c r="KV60" s="97"/>
      <c r="KW60" s="97">
        <v>3</v>
      </c>
      <c r="KX60" s="97">
        <v>3</v>
      </c>
      <c r="KY60" s="97">
        <v>5</v>
      </c>
      <c r="KZ60" s="97">
        <v>8</v>
      </c>
      <c r="LA60" s="97">
        <v>42</v>
      </c>
      <c r="LB60" s="97">
        <v>18</v>
      </c>
      <c r="LC60" s="97">
        <v>10</v>
      </c>
      <c r="LD60" s="97">
        <v>27</v>
      </c>
      <c r="LE60" s="97">
        <v>140</v>
      </c>
      <c r="LF60" s="97">
        <v>1</v>
      </c>
      <c r="LG60" s="97"/>
      <c r="LH60" s="97"/>
      <c r="LI60" s="97"/>
      <c r="LJ60" s="97"/>
      <c r="LK60" s="97"/>
      <c r="LL60" s="97"/>
      <c r="LM60" s="97"/>
      <c r="LN60" s="97"/>
      <c r="LO60" s="97"/>
      <c r="LP60" s="97">
        <v>0</v>
      </c>
      <c r="LQ60" s="97">
        <v>1673</v>
      </c>
      <c r="LR60" s="97">
        <v>4</v>
      </c>
      <c r="LS60" s="97">
        <v>82</v>
      </c>
      <c r="LT60" s="97">
        <v>0</v>
      </c>
      <c r="LU60" s="97"/>
      <c r="LV60" s="97"/>
      <c r="LW60" s="97"/>
      <c r="LX60" s="97"/>
      <c r="LY60" s="97"/>
      <c r="LZ60" s="97">
        <v>22</v>
      </c>
      <c r="MA60" s="97">
        <v>704</v>
      </c>
      <c r="MB60" s="97"/>
      <c r="MC60" s="97"/>
      <c r="MD60" s="97">
        <v>151</v>
      </c>
      <c r="ME60" s="97"/>
      <c r="MF60" s="97"/>
      <c r="MG60" s="97"/>
      <c r="MH60" s="97"/>
      <c r="MI60" s="97"/>
      <c r="MJ60" s="97">
        <v>26</v>
      </c>
      <c r="MK60" s="97"/>
      <c r="ML60" s="97">
        <v>208</v>
      </c>
      <c r="MM60" s="97"/>
      <c r="MN60" s="97"/>
      <c r="MO60" s="97"/>
      <c r="MP60" s="97"/>
      <c r="MQ60" s="97">
        <v>196</v>
      </c>
      <c r="MR60" s="97"/>
      <c r="MS60" s="97">
        <v>485</v>
      </c>
      <c r="MT60" s="97"/>
      <c r="MU60" s="97"/>
      <c r="MV60" s="97">
        <v>174</v>
      </c>
      <c r="MW60" s="97">
        <v>5</v>
      </c>
      <c r="MX60" s="97">
        <v>14</v>
      </c>
      <c r="MY60" s="97">
        <v>69</v>
      </c>
      <c r="MZ60" s="97">
        <v>32</v>
      </c>
      <c r="NA60" s="97">
        <v>8</v>
      </c>
      <c r="NB60" s="97">
        <v>19</v>
      </c>
      <c r="NC60" s="97">
        <v>34</v>
      </c>
      <c r="ND60" s="97">
        <v>6</v>
      </c>
      <c r="NE60" s="97">
        <v>10</v>
      </c>
      <c r="NF60" s="97">
        <v>11</v>
      </c>
      <c r="NG60" s="97">
        <v>13</v>
      </c>
      <c r="NH60" s="97">
        <v>15</v>
      </c>
      <c r="NI60" s="97">
        <v>292</v>
      </c>
      <c r="NJ60" s="97"/>
      <c r="NK60" s="97">
        <v>3</v>
      </c>
      <c r="NL60" s="97"/>
      <c r="NM60" s="97">
        <v>16</v>
      </c>
      <c r="NN60" s="97"/>
      <c r="NO60" s="97">
        <v>1</v>
      </c>
      <c r="NP60" s="97">
        <v>21</v>
      </c>
      <c r="NQ60" s="97">
        <v>242</v>
      </c>
      <c r="NR60" s="97">
        <v>19</v>
      </c>
      <c r="NS60" s="97">
        <v>2</v>
      </c>
      <c r="NT60" s="97">
        <v>15</v>
      </c>
      <c r="NU60" s="97">
        <v>4</v>
      </c>
      <c r="NV60" s="97">
        <v>19</v>
      </c>
      <c r="NW60" s="97">
        <v>48</v>
      </c>
      <c r="NX60" s="97">
        <v>131</v>
      </c>
      <c r="NY60" s="97">
        <v>21</v>
      </c>
      <c r="NZ60" s="97">
        <v>94</v>
      </c>
      <c r="OA60" s="97">
        <v>0</v>
      </c>
      <c r="OB60" s="97">
        <v>0</v>
      </c>
      <c r="OC60" s="97">
        <v>15</v>
      </c>
      <c r="OD60" s="97"/>
      <c r="OE60" s="97">
        <v>59</v>
      </c>
      <c r="OF60" s="97">
        <v>14</v>
      </c>
      <c r="OG60" s="97"/>
      <c r="OH60" s="97"/>
      <c r="OI60" s="97"/>
      <c r="OJ60" s="97"/>
      <c r="OK60" s="97"/>
      <c r="OL60" s="97"/>
      <c r="OM60" s="97">
        <v>8</v>
      </c>
      <c r="ON60" s="97"/>
      <c r="OO60" s="97"/>
      <c r="OP60" s="97"/>
      <c r="OQ60" s="97"/>
      <c r="OR60" s="98">
        <v>80</v>
      </c>
      <c r="OS60" s="99">
        <v>169856</v>
      </c>
      <c r="OT60" s="96">
        <v>0</v>
      </c>
      <c r="OU60" s="97"/>
      <c r="OV60" s="97"/>
      <c r="OW60" s="97"/>
      <c r="OX60" s="97"/>
      <c r="OY60" s="97">
        <v>2174</v>
      </c>
      <c r="OZ60" s="97">
        <v>17214</v>
      </c>
      <c r="PA60" s="97"/>
      <c r="PB60" s="97"/>
      <c r="PC60" s="97"/>
      <c r="PD60" s="97"/>
      <c r="PE60" s="97"/>
      <c r="PF60" s="97"/>
      <c r="PG60" s="97"/>
      <c r="PH60" s="97"/>
      <c r="PI60" s="97"/>
      <c r="PJ60" s="97"/>
      <c r="PK60" s="97"/>
      <c r="PL60" s="98"/>
      <c r="PM60" s="99">
        <v>189243</v>
      </c>
    </row>
    <row r="61" spans="1:429" ht="12.75" customHeight="1" x14ac:dyDescent="0.2">
      <c r="A61" s="93">
        <v>331200</v>
      </c>
      <c r="B61" s="94" t="s">
        <v>1726</v>
      </c>
      <c r="C61" s="95" t="s">
        <v>1219</v>
      </c>
      <c r="D61" s="96">
        <v>9</v>
      </c>
      <c r="E61" s="97">
        <v>43</v>
      </c>
      <c r="F61" s="97">
        <v>3</v>
      </c>
      <c r="G61" s="97">
        <v>3</v>
      </c>
      <c r="H61" s="97">
        <v>2</v>
      </c>
      <c r="I61" s="97">
        <v>5</v>
      </c>
      <c r="J61" s="97">
        <v>22</v>
      </c>
      <c r="K61" s="97">
        <v>20</v>
      </c>
      <c r="L61" s="97">
        <v>3</v>
      </c>
      <c r="M61" s="97">
        <v>2</v>
      </c>
      <c r="N61" s="97"/>
      <c r="O61" s="97">
        <v>0</v>
      </c>
      <c r="P61" s="97"/>
      <c r="Q61" s="97">
        <v>3194</v>
      </c>
      <c r="R61" s="97">
        <v>8</v>
      </c>
      <c r="S61" s="97">
        <v>4</v>
      </c>
      <c r="T61" s="97">
        <v>30</v>
      </c>
      <c r="U61" s="97">
        <v>7</v>
      </c>
      <c r="V61" s="97">
        <v>27</v>
      </c>
      <c r="W61" s="97">
        <v>24</v>
      </c>
      <c r="X61" s="97">
        <v>23</v>
      </c>
      <c r="Y61" s="97">
        <v>0</v>
      </c>
      <c r="Z61" s="97"/>
      <c r="AA61" s="97"/>
      <c r="AB61" s="97">
        <v>75</v>
      </c>
      <c r="AC61" s="97">
        <v>140</v>
      </c>
      <c r="AD61" s="97">
        <v>540</v>
      </c>
      <c r="AE61" s="97">
        <v>201</v>
      </c>
      <c r="AF61" s="97">
        <v>134</v>
      </c>
      <c r="AG61" s="97">
        <v>11</v>
      </c>
      <c r="AH61" s="97">
        <v>301</v>
      </c>
      <c r="AI61" s="97">
        <v>9</v>
      </c>
      <c r="AJ61" s="97">
        <v>188</v>
      </c>
      <c r="AK61" s="97">
        <v>185</v>
      </c>
      <c r="AL61" s="97">
        <v>162</v>
      </c>
      <c r="AM61" s="97">
        <v>92</v>
      </c>
      <c r="AN61" s="97"/>
      <c r="AO61" s="97">
        <v>3</v>
      </c>
      <c r="AP61" s="97"/>
      <c r="AQ61" s="97"/>
      <c r="AR61" s="97"/>
      <c r="AS61" s="97"/>
      <c r="AT61" s="97"/>
      <c r="AU61" s="97"/>
      <c r="AV61" s="97">
        <v>111</v>
      </c>
      <c r="AW61" s="97">
        <v>323</v>
      </c>
      <c r="AX61" s="97"/>
      <c r="AY61" s="97"/>
      <c r="AZ61" s="97"/>
      <c r="BA61" s="97"/>
      <c r="BB61" s="97"/>
      <c r="BC61" s="97"/>
      <c r="BD61" s="97">
        <v>1406</v>
      </c>
      <c r="BE61" s="97">
        <v>276</v>
      </c>
      <c r="BF61" s="97"/>
      <c r="BG61" s="97"/>
      <c r="BH61" s="97"/>
      <c r="BI61" s="97"/>
      <c r="BJ61" s="97"/>
      <c r="BK61" s="97">
        <v>17</v>
      </c>
      <c r="BL61" s="97"/>
      <c r="BM61" s="97"/>
      <c r="BN61" s="97"/>
      <c r="BO61" s="97"/>
      <c r="BP61" s="97">
        <v>51</v>
      </c>
      <c r="BQ61" s="97">
        <v>43</v>
      </c>
      <c r="BR61" s="97">
        <v>1250</v>
      </c>
      <c r="BS61" s="97">
        <v>36</v>
      </c>
      <c r="BT61" s="97">
        <v>11</v>
      </c>
      <c r="BU61" s="97">
        <v>22</v>
      </c>
      <c r="BV61" s="97"/>
      <c r="BW61" s="97">
        <v>17</v>
      </c>
      <c r="BX61" s="97">
        <v>1505</v>
      </c>
      <c r="BY61" s="97">
        <v>113</v>
      </c>
      <c r="BZ61" s="97">
        <v>928</v>
      </c>
      <c r="CA61" s="97"/>
      <c r="CB61" s="97"/>
      <c r="CC61" s="97"/>
      <c r="CD61" s="97"/>
      <c r="CE61" s="97"/>
      <c r="CF61" s="97"/>
      <c r="CG61" s="97">
        <v>121</v>
      </c>
      <c r="CH61" s="97"/>
      <c r="CI61" s="97"/>
      <c r="CJ61" s="97"/>
      <c r="CK61" s="97"/>
      <c r="CL61" s="97"/>
      <c r="CM61" s="97">
        <v>232</v>
      </c>
      <c r="CN61" s="97"/>
      <c r="CO61" s="97"/>
      <c r="CP61" s="97"/>
      <c r="CQ61" s="97"/>
      <c r="CR61" s="97">
        <v>55</v>
      </c>
      <c r="CS61" s="97">
        <v>0</v>
      </c>
      <c r="CT61" s="97"/>
      <c r="CU61" s="97"/>
      <c r="CV61" s="97"/>
      <c r="CW61" s="97"/>
      <c r="CX61" s="97"/>
      <c r="CY61" s="97"/>
      <c r="CZ61" s="97"/>
      <c r="DA61" s="97"/>
      <c r="DB61" s="97"/>
      <c r="DC61" s="97"/>
      <c r="DD61" s="97"/>
      <c r="DE61" s="97"/>
      <c r="DF61" s="97"/>
      <c r="DG61" s="97"/>
      <c r="DH61" s="97">
        <v>394</v>
      </c>
      <c r="DI61" s="97"/>
      <c r="DJ61" s="97"/>
      <c r="DK61" s="97"/>
      <c r="DL61" s="97"/>
      <c r="DM61" s="97"/>
      <c r="DN61" s="97"/>
      <c r="DO61" s="97"/>
      <c r="DP61" s="97"/>
      <c r="DQ61" s="97"/>
      <c r="DR61" s="97"/>
      <c r="DS61" s="97"/>
      <c r="DT61" s="97"/>
      <c r="DU61" s="97"/>
      <c r="DV61" s="97"/>
      <c r="DW61" s="97"/>
      <c r="DX61" s="97"/>
      <c r="DY61" s="97"/>
      <c r="DZ61" s="97"/>
      <c r="EA61" s="97"/>
      <c r="EB61" s="97"/>
      <c r="EC61" s="97"/>
      <c r="ED61" s="97"/>
      <c r="EE61" s="97">
        <v>269</v>
      </c>
      <c r="EF61" s="97"/>
      <c r="EG61" s="97"/>
      <c r="EH61" s="97"/>
      <c r="EI61" s="97"/>
      <c r="EJ61" s="97"/>
      <c r="EK61" s="97"/>
      <c r="EL61" s="97">
        <v>215</v>
      </c>
      <c r="EM61" s="97"/>
      <c r="EN61" s="97"/>
      <c r="EO61" s="97"/>
      <c r="EP61" s="97"/>
      <c r="EQ61" s="97">
        <v>50</v>
      </c>
      <c r="ER61" s="97"/>
      <c r="ES61" s="97"/>
      <c r="ET61" s="97"/>
      <c r="EU61" s="97"/>
      <c r="EV61" s="97"/>
      <c r="EW61" s="97">
        <v>0</v>
      </c>
      <c r="EX61" s="97"/>
      <c r="EY61" s="97"/>
      <c r="EZ61" s="97"/>
      <c r="FA61" s="97"/>
      <c r="FB61" s="97">
        <v>22</v>
      </c>
      <c r="FC61" s="97">
        <v>0</v>
      </c>
      <c r="FD61" s="97">
        <v>2</v>
      </c>
      <c r="FE61" s="97"/>
      <c r="FF61" s="97">
        <v>82</v>
      </c>
      <c r="FG61" s="97">
        <v>39</v>
      </c>
      <c r="FH61" s="97">
        <v>2</v>
      </c>
      <c r="FI61" s="97"/>
      <c r="FJ61" s="97"/>
      <c r="FK61" s="97"/>
      <c r="FL61" s="97"/>
      <c r="FM61" s="97"/>
      <c r="FN61" s="97"/>
      <c r="FO61" s="97"/>
      <c r="FP61" s="97"/>
      <c r="FQ61" s="97"/>
      <c r="FR61" s="97"/>
      <c r="FS61" s="97"/>
      <c r="FT61" s="97"/>
      <c r="FU61" s="97"/>
      <c r="FV61" s="97">
        <v>13</v>
      </c>
      <c r="FW61" s="97">
        <v>19</v>
      </c>
      <c r="FX61" s="97"/>
      <c r="FY61" s="97"/>
      <c r="FZ61" s="97"/>
      <c r="GA61" s="97"/>
      <c r="GB61" s="97"/>
      <c r="GC61" s="97">
        <v>0</v>
      </c>
      <c r="GD61" s="97"/>
      <c r="GE61" s="97"/>
      <c r="GF61" s="97"/>
      <c r="GG61" s="97"/>
      <c r="GH61" s="97"/>
      <c r="GI61" s="97"/>
      <c r="GJ61" s="97"/>
      <c r="GK61" s="97"/>
      <c r="GL61" s="97">
        <v>13</v>
      </c>
      <c r="GM61" s="97"/>
      <c r="GN61" s="97"/>
      <c r="GO61" s="97"/>
      <c r="GP61" s="97"/>
      <c r="GQ61" s="97"/>
      <c r="GR61" s="97"/>
      <c r="GS61" s="97"/>
      <c r="GT61" s="97"/>
      <c r="GU61" s="97"/>
      <c r="GV61" s="97"/>
      <c r="GW61" s="97"/>
      <c r="GX61" s="97"/>
      <c r="GY61" s="97"/>
      <c r="GZ61" s="97"/>
      <c r="HA61" s="97"/>
      <c r="HB61" s="97"/>
      <c r="HC61" s="97"/>
      <c r="HD61" s="97"/>
      <c r="HE61" s="97"/>
      <c r="HF61" s="97"/>
      <c r="HG61" s="97"/>
      <c r="HH61" s="97"/>
      <c r="HI61" s="97"/>
      <c r="HJ61" s="97"/>
      <c r="HK61" s="97"/>
      <c r="HL61" s="97"/>
      <c r="HM61" s="97"/>
      <c r="HN61" s="97"/>
      <c r="HO61" s="97"/>
      <c r="HP61" s="97"/>
      <c r="HQ61" s="97"/>
      <c r="HR61" s="97"/>
      <c r="HS61" s="97"/>
      <c r="HT61" s="97"/>
      <c r="HU61" s="97">
        <v>311</v>
      </c>
      <c r="HV61" s="97"/>
      <c r="HW61" s="97"/>
      <c r="HX61" s="97"/>
      <c r="HY61" s="97"/>
      <c r="HZ61" s="97"/>
      <c r="IA61" s="97"/>
      <c r="IB61" s="97"/>
      <c r="IC61" s="97"/>
      <c r="ID61" s="97"/>
      <c r="IE61" s="97"/>
      <c r="IF61" s="97">
        <v>0</v>
      </c>
      <c r="IG61" s="97"/>
      <c r="IH61" s="97"/>
      <c r="II61" s="97"/>
      <c r="IJ61" s="97"/>
      <c r="IK61" s="97"/>
      <c r="IL61" s="97"/>
      <c r="IM61" s="97"/>
      <c r="IN61" s="97"/>
      <c r="IO61" s="97"/>
      <c r="IP61" s="97"/>
      <c r="IQ61" s="97"/>
      <c r="IR61" s="97"/>
      <c r="IS61" s="97"/>
      <c r="IT61" s="97"/>
      <c r="IU61" s="97"/>
      <c r="IV61" s="97"/>
      <c r="IW61" s="97"/>
      <c r="IX61" s="97"/>
      <c r="IY61" s="97"/>
      <c r="IZ61" s="97"/>
      <c r="JA61" s="97"/>
      <c r="JB61" s="97"/>
      <c r="JC61" s="97"/>
      <c r="JD61" s="97"/>
      <c r="JE61" s="97"/>
      <c r="JF61" s="97"/>
      <c r="JG61" s="97"/>
      <c r="JH61" s="97"/>
      <c r="JI61" s="97"/>
      <c r="JJ61" s="97"/>
      <c r="JK61" s="97">
        <v>3</v>
      </c>
      <c r="JL61" s="97">
        <v>413</v>
      </c>
      <c r="JM61" s="97">
        <v>97</v>
      </c>
      <c r="JN61" s="97">
        <v>117</v>
      </c>
      <c r="JO61" s="97">
        <v>9</v>
      </c>
      <c r="JP61" s="97">
        <v>5</v>
      </c>
      <c r="JQ61" s="97">
        <v>2</v>
      </c>
      <c r="JR61" s="97"/>
      <c r="JS61" s="97">
        <v>93</v>
      </c>
      <c r="JT61" s="97">
        <v>0</v>
      </c>
      <c r="JU61" s="97"/>
      <c r="JV61" s="97"/>
      <c r="JW61" s="97">
        <v>9</v>
      </c>
      <c r="JX61" s="97">
        <v>2</v>
      </c>
      <c r="JY61" s="97"/>
      <c r="JZ61" s="97">
        <v>1</v>
      </c>
      <c r="KA61" s="97"/>
      <c r="KB61" s="97"/>
      <c r="KC61" s="97">
        <v>0</v>
      </c>
      <c r="KD61" s="97">
        <v>1</v>
      </c>
      <c r="KE61" s="97"/>
      <c r="KF61" s="97">
        <v>1</v>
      </c>
      <c r="KG61" s="97"/>
      <c r="KH61" s="97">
        <v>0</v>
      </c>
      <c r="KI61" s="97"/>
      <c r="KJ61" s="97"/>
      <c r="KK61" s="97"/>
      <c r="KL61" s="97"/>
      <c r="KM61" s="97"/>
      <c r="KN61" s="97"/>
      <c r="KO61" s="97"/>
      <c r="KP61" s="97"/>
      <c r="KQ61" s="97"/>
      <c r="KR61" s="97"/>
      <c r="KS61" s="97"/>
      <c r="KT61" s="97"/>
      <c r="KU61" s="97">
        <v>1</v>
      </c>
      <c r="KV61" s="97"/>
      <c r="KW61" s="97">
        <v>0</v>
      </c>
      <c r="KX61" s="97"/>
      <c r="KY61" s="97"/>
      <c r="KZ61" s="97"/>
      <c r="LA61" s="97">
        <v>7</v>
      </c>
      <c r="LB61" s="97">
        <v>46</v>
      </c>
      <c r="LC61" s="97">
        <v>0</v>
      </c>
      <c r="LD61" s="97">
        <v>31</v>
      </c>
      <c r="LE61" s="97"/>
      <c r="LF61" s="97"/>
      <c r="LG61" s="97"/>
      <c r="LH61" s="97"/>
      <c r="LI61" s="97"/>
      <c r="LJ61" s="97"/>
      <c r="LK61" s="97"/>
      <c r="LL61" s="97"/>
      <c r="LM61" s="97">
        <v>1</v>
      </c>
      <c r="LN61" s="97"/>
      <c r="LO61" s="97">
        <v>0</v>
      </c>
      <c r="LP61" s="97">
        <v>0</v>
      </c>
      <c r="LQ61" s="97"/>
      <c r="LR61" s="97">
        <v>19</v>
      </c>
      <c r="LS61" s="97">
        <v>12</v>
      </c>
      <c r="LT61" s="97"/>
      <c r="LU61" s="97">
        <v>0</v>
      </c>
      <c r="LV61" s="97"/>
      <c r="LW61" s="97"/>
      <c r="LX61" s="97"/>
      <c r="LY61" s="97"/>
      <c r="LZ61" s="97"/>
      <c r="MA61" s="97"/>
      <c r="MB61" s="97">
        <v>4</v>
      </c>
      <c r="MC61" s="97"/>
      <c r="MD61" s="97">
        <v>0</v>
      </c>
      <c r="ME61" s="97">
        <v>16</v>
      </c>
      <c r="MF61" s="97"/>
      <c r="MG61" s="97"/>
      <c r="MH61" s="97"/>
      <c r="MI61" s="97">
        <v>0</v>
      </c>
      <c r="MJ61" s="97"/>
      <c r="MK61" s="97"/>
      <c r="ML61" s="97">
        <v>0</v>
      </c>
      <c r="MM61" s="97"/>
      <c r="MN61" s="97"/>
      <c r="MO61" s="97"/>
      <c r="MP61" s="97"/>
      <c r="MQ61" s="97"/>
      <c r="MR61" s="97">
        <v>2</v>
      </c>
      <c r="MS61" s="97">
        <v>0</v>
      </c>
      <c r="MT61" s="97"/>
      <c r="MU61" s="97">
        <v>1</v>
      </c>
      <c r="MV61" s="97"/>
      <c r="MW61" s="97">
        <v>1</v>
      </c>
      <c r="MX61" s="97">
        <v>1</v>
      </c>
      <c r="MY61" s="97"/>
      <c r="MZ61" s="97">
        <v>5</v>
      </c>
      <c r="NA61" s="97">
        <v>0</v>
      </c>
      <c r="NB61" s="97"/>
      <c r="NC61" s="97"/>
      <c r="ND61" s="97">
        <v>5</v>
      </c>
      <c r="NE61" s="97"/>
      <c r="NF61" s="97"/>
      <c r="NG61" s="97">
        <v>2</v>
      </c>
      <c r="NH61" s="97">
        <v>0</v>
      </c>
      <c r="NI61" s="97">
        <v>4</v>
      </c>
      <c r="NJ61" s="97">
        <v>0</v>
      </c>
      <c r="NK61" s="97"/>
      <c r="NL61" s="97"/>
      <c r="NM61" s="97"/>
      <c r="NN61" s="97"/>
      <c r="NO61" s="97"/>
      <c r="NP61" s="97"/>
      <c r="NQ61" s="97">
        <v>2</v>
      </c>
      <c r="NR61" s="97">
        <v>2</v>
      </c>
      <c r="NS61" s="97">
        <v>4</v>
      </c>
      <c r="NT61" s="97">
        <v>0</v>
      </c>
      <c r="NU61" s="97">
        <v>0</v>
      </c>
      <c r="NV61" s="97"/>
      <c r="NW61" s="97">
        <v>0</v>
      </c>
      <c r="NX61" s="97">
        <v>1</v>
      </c>
      <c r="NY61" s="97">
        <v>0</v>
      </c>
      <c r="NZ61" s="97">
        <v>0</v>
      </c>
      <c r="OA61" s="97">
        <v>0</v>
      </c>
      <c r="OB61" s="97"/>
      <c r="OC61" s="97">
        <v>0</v>
      </c>
      <c r="OD61" s="97"/>
      <c r="OE61" s="97">
        <v>0</v>
      </c>
      <c r="OF61" s="97">
        <v>4</v>
      </c>
      <c r="OG61" s="97"/>
      <c r="OH61" s="97"/>
      <c r="OI61" s="97">
        <v>25</v>
      </c>
      <c r="OJ61" s="97"/>
      <c r="OK61" s="97"/>
      <c r="OL61" s="97"/>
      <c r="OM61" s="97">
        <v>44</v>
      </c>
      <c r="ON61" s="97">
        <v>30</v>
      </c>
      <c r="OO61" s="97">
        <v>145</v>
      </c>
      <c r="OP61" s="97"/>
      <c r="OQ61" s="97"/>
      <c r="OR61" s="98">
        <v>0</v>
      </c>
      <c r="OS61" s="99">
        <v>14592</v>
      </c>
      <c r="OT61" s="96">
        <v>735</v>
      </c>
      <c r="OU61" s="97"/>
      <c r="OV61" s="97"/>
      <c r="OW61" s="97"/>
      <c r="OX61" s="97"/>
      <c r="OY61" s="97">
        <v>214</v>
      </c>
      <c r="OZ61" s="97">
        <v>998</v>
      </c>
      <c r="PA61" s="97"/>
      <c r="PB61" s="97"/>
      <c r="PC61" s="97"/>
      <c r="PD61" s="97"/>
      <c r="PE61" s="97"/>
      <c r="PF61" s="97"/>
      <c r="PG61" s="97"/>
      <c r="PH61" s="97"/>
      <c r="PI61" s="97"/>
      <c r="PJ61" s="97"/>
      <c r="PK61" s="97"/>
      <c r="PL61" s="98"/>
      <c r="PM61" s="99">
        <v>16539</v>
      </c>
    </row>
    <row r="62" spans="1:429" ht="12.75" customHeight="1" x14ac:dyDescent="0.2">
      <c r="A62" s="93">
        <v>331313</v>
      </c>
      <c r="B62" s="94" t="s">
        <v>1727</v>
      </c>
      <c r="C62" s="95" t="s">
        <v>1221</v>
      </c>
      <c r="D62" s="96"/>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v>111</v>
      </c>
      <c r="AE62" s="97"/>
      <c r="AF62" s="97"/>
      <c r="AG62" s="97"/>
      <c r="AH62" s="97"/>
      <c r="AI62" s="97"/>
      <c r="AJ62" s="97"/>
      <c r="AK62" s="97"/>
      <c r="AL62" s="97"/>
      <c r="AM62" s="97"/>
      <c r="AN62" s="97"/>
      <c r="AO62" s="97"/>
      <c r="AP62" s="97"/>
      <c r="AQ62" s="97">
        <v>60</v>
      </c>
      <c r="AR62" s="97"/>
      <c r="AS62" s="97"/>
      <c r="AT62" s="97"/>
      <c r="AU62" s="97"/>
      <c r="AV62" s="97"/>
      <c r="AW62" s="97"/>
      <c r="AX62" s="97"/>
      <c r="AY62" s="97">
        <v>0</v>
      </c>
      <c r="AZ62" s="97"/>
      <c r="BA62" s="97"/>
      <c r="BB62" s="97"/>
      <c r="BC62" s="97"/>
      <c r="BD62" s="97">
        <v>449</v>
      </c>
      <c r="BE62" s="97">
        <v>105</v>
      </c>
      <c r="BF62" s="97">
        <v>801</v>
      </c>
      <c r="BG62" s="97">
        <v>873</v>
      </c>
      <c r="BH62" s="97">
        <v>9159</v>
      </c>
      <c r="BI62" s="97"/>
      <c r="BJ62" s="97">
        <v>11</v>
      </c>
      <c r="BK62" s="97">
        <v>19</v>
      </c>
      <c r="BL62" s="97">
        <v>10</v>
      </c>
      <c r="BM62" s="97">
        <v>1826</v>
      </c>
      <c r="BN62" s="97">
        <v>114</v>
      </c>
      <c r="BO62" s="97">
        <v>394</v>
      </c>
      <c r="BP62" s="97">
        <v>52</v>
      </c>
      <c r="BQ62" s="97">
        <v>120</v>
      </c>
      <c r="BR62" s="97">
        <v>0</v>
      </c>
      <c r="BS62" s="97">
        <v>78</v>
      </c>
      <c r="BT62" s="97">
        <v>25</v>
      </c>
      <c r="BU62" s="97">
        <v>7</v>
      </c>
      <c r="BV62" s="97">
        <v>1760</v>
      </c>
      <c r="BW62" s="97">
        <v>26</v>
      </c>
      <c r="BX62" s="97">
        <v>18</v>
      </c>
      <c r="BY62" s="97">
        <v>275</v>
      </c>
      <c r="BZ62" s="97"/>
      <c r="CA62" s="97">
        <v>12</v>
      </c>
      <c r="CB62" s="97"/>
      <c r="CC62" s="97">
        <v>245</v>
      </c>
      <c r="CD62" s="97"/>
      <c r="CE62" s="97">
        <v>10</v>
      </c>
      <c r="CF62" s="97">
        <v>83</v>
      </c>
      <c r="CG62" s="97">
        <v>6</v>
      </c>
      <c r="CH62" s="97"/>
      <c r="CI62" s="97"/>
      <c r="CJ62" s="97"/>
      <c r="CK62" s="97"/>
      <c r="CL62" s="97">
        <v>9</v>
      </c>
      <c r="CM62" s="97">
        <v>28</v>
      </c>
      <c r="CN62" s="97">
        <v>19</v>
      </c>
      <c r="CO62" s="97"/>
      <c r="CP62" s="97">
        <v>1</v>
      </c>
      <c r="CQ62" s="97">
        <v>15</v>
      </c>
      <c r="CR62" s="97">
        <v>30</v>
      </c>
      <c r="CS62" s="97">
        <v>54</v>
      </c>
      <c r="CT62" s="97">
        <v>33</v>
      </c>
      <c r="CU62" s="97">
        <v>9</v>
      </c>
      <c r="CV62" s="97"/>
      <c r="CW62" s="97">
        <v>5</v>
      </c>
      <c r="CX62" s="97"/>
      <c r="CY62" s="97"/>
      <c r="CZ62" s="97"/>
      <c r="DA62" s="97"/>
      <c r="DB62" s="97">
        <v>57</v>
      </c>
      <c r="DC62" s="97">
        <v>77</v>
      </c>
      <c r="DD62" s="97">
        <v>83</v>
      </c>
      <c r="DE62" s="97"/>
      <c r="DF62" s="97">
        <v>48</v>
      </c>
      <c r="DG62" s="97">
        <v>12</v>
      </c>
      <c r="DH62" s="97">
        <v>118</v>
      </c>
      <c r="DI62" s="97">
        <v>5</v>
      </c>
      <c r="DJ62" s="97"/>
      <c r="DK62" s="97">
        <v>1</v>
      </c>
      <c r="DL62" s="97">
        <v>2</v>
      </c>
      <c r="DM62" s="97"/>
      <c r="DN62" s="97">
        <v>7</v>
      </c>
      <c r="DO62" s="97">
        <v>11</v>
      </c>
      <c r="DP62" s="97">
        <v>1</v>
      </c>
      <c r="DQ62" s="97">
        <v>2</v>
      </c>
      <c r="DR62" s="97">
        <v>43</v>
      </c>
      <c r="DS62" s="97"/>
      <c r="DT62" s="97">
        <v>14</v>
      </c>
      <c r="DU62" s="97">
        <v>2</v>
      </c>
      <c r="DV62" s="97">
        <v>33</v>
      </c>
      <c r="DW62" s="97">
        <v>4</v>
      </c>
      <c r="DX62" s="97">
        <v>4</v>
      </c>
      <c r="DY62" s="97">
        <v>12</v>
      </c>
      <c r="DZ62" s="97"/>
      <c r="EA62" s="97">
        <v>7</v>
      </c>
      <c r="EB62" s="97"/>
      <c r="EC62" s="97">
        <v>0</v>
      </c>
      <c r="ED62" s="97"/>
      <c r="EE62" s="97">
        <v>14</v>
      </c>
      <c r="EF62" s="97">
        <v>2</v>
      </c>
      <c r="EG62" s="97">
        <v>44</v>
      </c>
      <c r="EH62" s="97">
        <v>16</v>
      </c>
      <c r="EI62" s="97">
        <v>16</v>
      </c>
      <c r="EJ62" s="97">
        <v>6</v>
      </c>
      <c r="EK62" s="97">
        <v>1</v>
      </c>
      <c r="EL62" s="97">
        <v>39</v>
      </c>
      <c r="EM62" s="97"/>
      <c r="EN62" s="97"/>
      <c r="EO62" s="97"/>
      <c r="EP62" s="97"/>
      <c r="EQ62" s="97"/>
      <c r="ER62" s="97">
        <v>58</v>
      </c>
      <c r="ES62" s="97"/>
      <c r="ET62" s="97">
        <v>33</v>
      </c>
      <c r="EU62" s="97">
        <v>2</v>
      </c>
      <c r="EV62" s="97">
        <v>151</v>
      </c>
      <c r="EW62" s="97">
        <v>23</v>
      </c>
      <c r="EX62" s="97">
        <v>2</v>
      </c>
      <c r="EY62" s="97">
        <v>12</v>
      </c>
      <c r="EZ62" s="97">
        <v>19</v>
      </c>
      <c r="FA62" s="97">
        <v>322</v>
      </c>
      <c r="FB62" s="97">
        <v>52</v>
      </c>
      <c r="FC62" s="97">
        <v>37</v>
      </c>
      <c r="FD62" s="97">
        <v>91</v>
      </c>
      <c r="FE62" s="97">
        <v>7</v>
      </c>
      <c r="FF62" s="97">
        <v>12</v>
      </c>
      <c r="FG62" s="97">
        <v>144</v>
      </c>
      <c r="FH62" s="97">
        <v>60</v>
      </c>
      <c r="FI62" s="97">
        <v>3</v>
      </c>
      <c r="FJ62" s="97">
        <v>2</v>
      </c>
      <c r="FK62" s="97">
        <v>47</v>
      </c>
      <c r="FL62" s="97">
        <v>67</v>
      </c>
      <c r="FM62" s="97">
        <v>2</v>
      </c>
      <c r="FN62" s="97"/>
      <c r="FO62" s="97">
        <v>13</v>
      </c>
      <c r="FP62" s="97">
        <v>7</v>
      </c>
      <c r="FQ62" s="97">
        <v>67</v>
      </c>
      <c r="FR62" s="97">
        <v>188</v>
      </c>
      <c r="FS62" s="97">
        <v>55</v>
      </c>
      <c r="FT62" s="97"/>
      <c r="FU62" s="97">
        <v>20</v>
      </c>
      <c r="FV62" s="97">
        <v>1</v>
      </c>
      <c r="FW62" s="97">
        <v>70</v>
      </c>
      <c r="FX62" s="97">
        <v>153</v>
      </c>
      <c r="FY62" s="97">
        <v>58</v>
      </c>
      <c r="FZ62" s="97">
        <v>89</v>
      </c>
      <c r="GA62" s="97">
        <v>49</v>
      </c>
      <c r="GB62" s="97"/>
      <c r="GC62" s="97">
        <v>3</v>
      </c>
      <c r="GD62" s="97"/>
      <c r="GE62" s="97"/>
      <c r="GF62" s="97"/>
      <c r="GG62" s="97"/>
      <c r="GH62" s="97">
        <v>18</v>
      </c>
      <c r="GI62" s="97"/>
      <c r="GJ62" s="97"/>
      <c r="GK62" s="97"/>
      <c r="GL62" s="97">
        <v>76</v>
      </c>
      <c r="GM62" s="97"/>
      <c r="GN62" s="97"/>
      <c r="GO62" s="97"/>
      <c r="GP62" s="97"/>
      <c r="GQ62" s="97"/>
      <c r="GR62" s="97"/>
      <c r="GS62" s="97"/>
      <c r="GT62" s="97"/>
      <c r="GU62" s="97"/>
      <c r="GV62" s="97"/>
      <c r="GW62" s="97"/>
      <c r="GX62" s="97"/>
      <c r="GY62" s="97"/>
      <c r="GZ62" s="97"/>
      <c r="HA62" s="97"/>
      <c r="HB62" s="97"/>
      <c r="HC62" s="97"/>
      <c r="HD62" s="97"/>
      <c r="HE62" s="97"/>
      <c r="HF62" s="97"/>
      <c r="HG62" s="97"/>
      <c r="HH62" s="97"/>
      <c r="HI62" s="97"/>
      <c r="HJ62" s="97"/>
      <c r="HK62" s="97"/>
      <c r="HL62" s="97"/>
      <c r="HM62" s="97"/>
      <c r="HN62" s="97"/>
      <c r="HO62" s="97">
        <v>0</v>
      </c>
      <c r="HP62" s="97"/>
      <c r="HQ62" s="97"/>
      <c r="HR62" s="97"/>
      <c r="HS62" s="97"/>
      <c r="HT62" s="97"/>
      <c r="HU62" s="97"/>
      <c r="HV62" s="97"/>
      <c r="HW62" s="97"/>
      <c r="HX62" s="97"/>
      <c r="HY62" s="97"/>
      <c r="HZ62" s="97"/>
      <c r="IA62" s="97"/>
      <c r="IB62" s="97"/>
      <c r="IC62" s="97"/>
      <c r="ID62" s="97"/>
      <c r="IE62" s="97"/>
      <c r="IF62" s="97"/>
      <c r="IG62" s="97"/>
      <c r="IH62" s="97"/>
      <c r="II62" s="97">
        <v>6</v>
      </c>
      <c r="IJ62" s="97"/>
      <c r="IK62" s="97"/>
      <c r="IL62" s="97"/>
      <c r="IM62" s="97"/>
      <c r="IN62" s="97"/>
      <c r="IO62" s="97"/>
      <c r="IP62" s="97"/>
      <c r="IQ62" s="97"/>
      <c r="IR62" s="97"/>
      <c r="IS62" s="97"/>
      <c r="IT62" s="97"/>
      <c r="IU62" s="97"/>
      <c r="IV62" s="97"/>
      <c r="IW62" s="97"/>
      <c r="IX62" s="97"/>
      <c r="IY62" s="97"/>
      <c r="IZ62" s="97"/>
      <c r="JA62" s="97"/>
      <c r="JB62" s="97"/>
      <c r="JC62" s="97"/>
      <c r="JD62" s="97"/>
      <c r="JE62" s="97"/>
      <c r="JF62" s="97"/>
      <c r="JG62" s="97"/>
      <c r="JH62" s="97"/>
      <c r="JI62" s="97"/>
      <c r="JJ62" s="97"/>
      <c r="JK62" s="97"/>
      <c r="JL62" s="97"/>
      <c r="JM62" s="97"/>
      <c r="JN62" s="97"/>
      <c r="JO62" s="97"/>
      <c r="JP62" s="97"/>
      <c r="JQ62" s="97"/>
      <c r="JR62" s="97"/>
      <c r="JS62" s="97"/>
      <c r="JT62" s="97"/>
      <c r="JU62" s="97"/>
      <c r="JV62" s="97"/>
      <c r="JW62" s="97"/>
      <c r="JX62" s="97"/>
      <c r="JY62" s="97"/>
      <c r="JZ62" s="97"/>
      <c r="KA62" s="97"/>
      <c r="KB62" s="97"/>
      <c r="KC62" s="97"/>
      <c r="KD62" s="97"/>
      <c r="KE62" s="97"/>
      <c r="KF62" s="97"/>
      <c r="KG62" s="97"/>
      <c r="KH62" s="97"/>
      <c r="KI62" s="97"/>
      <c r="KJ62" s="97"/>
      <c r="KK62" s="97"/>
      <c r="KL62" s="97"/>
      <c r="KM62" s="97"/>
      <c r="KN62" s="97"/>
      <c r="KO62" s="97"/>
      <c r="KP62" s="97"/>
      <c r="KQ62" s="97"/>
      <c r="KR62" s="97">
        <v>3</v>
      </c>
      <c r="KS62" s="97"/>
      <c r="KT62" s="97">
        <v>5</v>
      </c>
      <c r="KU62" s="97">
        <v>3</v>
      </c>
      <c r="KV62" s="97"/>
      <c r="KW62" s="97">
        <v>2</v>
      </c>
      <c r="KX62" s="97">
        <v>2</v>
      </c>
      <c r="KY62" s="97">
        <v>3</v>
      </c>
      <c r="KZ62" s="97">
        <v>6</v>
      </c>
      <c r="LA62" s="97">
        <v>25</v>
      </c>
      <c r="LB62" s="97"/>
      <c r="LC62" s="97">
        <v>7</v>
      </c>
      <c r="LD62" s="97">
        <v>11</v>
      </c>
      <c r="LE62" s="97">
        <v>84</v>
      </c>
      <c r="LF62" s="97">
        <v>1</v>
      </c>
      <c r="LG62" s="97"/>
      <c r="LH62" s="97"/>
      <c r="LI62" s="97"/>
      <c r="LJ62" s="97"/>
      <c r="LK62" s="97"/>
      <c r="LL62" s="97"/>
      <c r="LM62" s="97"/>
      <c r="LN62" s="97"/>
      <c r="LO62" s="97"/>
      <c r="LP62" s="97"/>
      <c r="LQ62" s="97">
        <v>0</v>
      </c>
      <c r="LR62" s="97">
        <v>0</v>
      </c>
      <c r="LS62" s="97">
        <v>0</v>
      </c>
      <c r="LT62" s="97">
        <v>0</v>
      </c>
      <c r="LU62" s="97"/>
      <c r="LV62" s="97"/>
      <c r="LW62" s="97"/>
      <c r="LX62" s="97"/>
      <c r="LY62" s="97"/>
      <c r="LZ62" s="97"/>
      <c r="MA62" s="97">
        <v>81</v>
      </c>
      <c r="MB62" s="97"/>
      <c r="MC62" s="97"/>
      <c r="MD62" s="97">
        <v>16</v>
      </c>
      <c r="ME62" s="97"/>
      <c r="MF62" s="97"/>
      <c r="MG62" s="97"/>
      <c r="MH62" s="97"/>
      <c r="MI62" s="97"/>
      <c r="MJ62" s="97">
        <v>8</v>
      </c>
      <c r="MK62" s="97"/>
      <c r="ML62" s="97">
        <v>37</v>
      </c>
      <c r="MM62" s="97"/>
      <c r="MN62" s="97"/>
      <c r="MO62" s="97"/>
      <c r="MP62" s="97"/>
      <c r="MQ62" s="97">
        <v>1</v>
      </c>
      <c r="MR62" s="97"/>
      <c r="MS62" s="97">
        <v>39</v>
      </c>
      <c r="MT62" s="97"/>
      <c r="MU62" s="97"/>
      <c r="MV62" s="97"/>
      <c r="MW62" s="97"/>
      <c r="MX62" s="97"/>
      <c r="MY62" s="97"/>
      <c r="MZ62" s="97"/>
      <c r="NA62" s="97"/>
      <c r="NB62" s="97"/>
      <c r="NC62" s="97"/>
      <c r="ND62" s="97"/>
      <c r="NE62" s="97"/>
      <c r="NF62" s="97"/>
      <c r="NG62" s="97"/>
      <c r="NH62" s="97"/>
      <c r="NI62" s="97"/>
      <c r="NJ62" s="97"/>
      <c r="NK62" s="97"/>
      <c r="NL62" s="97"/>
      <c r="NM62" s="97"/>
      <c r="NN62" s="97"/>
      <c r="NO62" s="97"/>
      <c r="NP62" s="97"/>
      <c r="NQ62" s="97"/>
      <c r="NR62" s="97"/>
      <c r="NS62" s="97"/>
      <c r="NT62" s="97"/>
      <c r="NU62" s="97"/>
      <c r="NV62" s="97"/>
      <c r="NW62" s="97"/>
      <c r="NX62" s="97">
        <v>9</v>
      </c>
      <c r="NY62" s="97"/>
      <c r="NZ62" s="97"/>
      <c r="OA62" s="97"/>
      <c r="OB62" s="97"/>
      <c r="OC62" s="97"/>
      <c r="OD62" s="97"/>
      <c r="OE62" s="97"/>
      <c r="OF62" s="97"/>
      <c r="OG62" s="97"/>
      <c r="OH62" s="97">
        <v>84</v>
      </c>
      <c r="OI62" s="97">
        <v>20</v>
      </c>
      <c r="OJ62" s="97"/>
      <c r="OK62" s="97"/>
      <c r="OL62" s="97"/>
      <c r="OM62" s="97"/>
      <c r="ON62" s="97"/>
      <c r="OO62" s="97"/>
      <c r="OP62" s="97"/>
      <c r="OQ62" s="97">
        <v>7</v>
      </c>
      <c r="OR62" s="98">
        <v>19</v>
      </c>
      <c r="OS62" s="99">
        <v>20022</v>
      </c>
      <c r="OT62" s="96"/>
      <c r="OU62" s="97"/>
      <c r="OV62" s="97"/>
      <c r="OW62" s="97"/>
      <c r="OX62" s="97"/>
      <c r="OY62" s="97">
        <v>190</v>
      </c>
      <c r="OZ62" s="97">
        <v>1037</v>
      </c>
      <c r="PA62" s="97"/>
      <c r="PB62" s="97"/>
      <c r="PC62" s="97"/>
      <c r="PD62" s="97"/>
      <c r="PE62" s="97"/>
      <c r="PF62" s="97"/>
      <c r="PG62" s="97"/>
      <c r="PH62" s="97"/>
      <c r="PI62" s="97"/>
      <c r="PJ62" s="97"/>
      <c r="PK62" s="97"/>
      <c r="PL62" s="98"/>
      <c r="PM62" s="99">
        <v>21249</v>
      </c>
    </row>
    <row r="63" spans="1:429" ht="12.75" customHeight="1" x14ac:dyDescent="0.2">
      <c r="A63" s="93" t="s">
        <v>1607</v>
      </c>
      <c r="B63" s="94" t="s">
        <v>1727</v>
      </c>
      <c r="C63" s="95" t="s">
        <v>1222</v>
      </c>
      <c r="D63" s="96"/>
      <c r="E63" s="97"/>
      <c r="F63" s="97"/>
      <c r="G63" s="97"/>
      <c r="H63" s="97"/>
      <c r="I63" s="97"/>
      <c r="J63" s="97"/>
      <c r="K63" s="97"/>
      <c r="L63" s="97"/>
      <c r="M63" s="97"/>
      <c r="N63" s="97"/>
      <c r="O63" s="97"/>
      <c r="P63" s="97"/>
      <c r="Q63" s="97"/>
      <c r="R63" s="97"/>
      <c r="S63" s="97"/>
      <c r="T63" s="97"/>
      <c r="U63" s="97"/>
      <c r="V63" s="97"/>
      <c r="W63" s="97"/>
      <c r="X63" s="97"/>
      <c r="Y63" s="97"/>
      <c r="Z63" s="97"/>
      <c r="AA63" s="97"/>
      <c r="AB63" s="97">
        <v>2</v>
      </c>
      <c r="AC63" s="97">
        <v>3</v>
      </c>
      <c r="AD63" s="97">
        <v>22</v>
      </c>
      <c r="AE63" s="97">
        <v>3</v>
      </c>
      <c r="AF63" s="97">
        <v>2</v>
      </c>
      <c r="AG63" s="97">
        <v>0</v>
      </c>
      <c r="AH63" s="97">
        <v>9</v>
      </c>
      <c r="AI63" s="97">
        <v>0</v>
      </c>
      <c r="AJ63" s="97">
        <v>4</v>
      </c>
      <c r="AK63" s="97">
        <v>16</v>
      </c>
      <c r="AL63" s="97">
        <v>4</v>
      </c>
      <c r="AM63" s="97">
        <v>2</v>
      </c>
      <c r="AN63" s="97"/>
      <c r="AO63" s="97"/>
      <c r="AP63" s="97">
        <v>15</v>
      </c>
      <c r="AQ63" s="97">
        <v>36</v>
      </c>
      <c r="AR63" s="97"/>
      <c r="AS63" s="97"/>
      <c r="AT63" s="97"/>
      <c r="AU63" s="97"/>
      <c r="AV63" s="97"/>
      <c r="AW63" s="97">
        <v>16</v>
      </c>
      <c r="AX63" s="97"/>
      <c r="AY63" s="97"/>
      <c r="AZ63" s="97"/>
      <c r="BA63" s="97"/>
      <c r="BB63" s="97">
        <v>19</v>
      </c>
      <c r="BC63" s="97"/>
      <c r="BD63" s="97"/>
      <c r="BE63" s="97"/>
      <c r="BF63" s="97">
        <v>289</v>
      </c>
      <c r="BG63" s="97">
        <v>280</v>
      </c>
      <c r="BH63" s="97">
        <v>2731</v>
      </c>
      <c r="BI63" s="97"/>
      <c r="BJ63" s="97">
        <v>8</v>
      </c>
      <c r="BK63" s="97">
        <v>49</v>
      </c>
      <c r="BL63" s="97"/>
      <c r="BM63" s="97"/>
      <c r="BN63" s="97">
        <v>152</v>
      </c>
      <c r="BO63" s="97">
        <v>10</v>
      </c>
      <c r="BP63" s="97">
        <v>284</v>
      </c>
      <c r="BQ63" s="97">
        <v>183</v>
      </c>
      <c r="BR63" s="97">
        <v>514</v>
      </c>
      <c r="BS63" s="97">
        <v>1834</v>
      </c>
      <c r="BT63" s="97">
        <v>216</v>
      </c>
      <c r="BU63" s="97">
        <v>144</v>
      </c>
      <c r="BV63" s="97">
        <v>4680</v>
      </c>
      <c r="BW63" s="97">
        <v>55</v>
      </c>
      <c r="BX63" s="97">
        <v>29</v>
      </c>
      <c r="BY63" s="97">
        <v>450</v>
      </c>
      <c r="BZ63" s="97">
        <v>290</v>
      </c>
      <c r="CA63" s="97"/>
      <c r="CB63" s="97">
        <v>5</v>
      </c>
      <c r="CC63" s="97">
        <v>16</v>
      </c>
      <c r="CD63" s="97"/>
      <c r="CE63" s="97">
        <v>33</v>
      </c>
      <c r="CF63" s="97">
        <v>3</v>
      </c>
      <c r="CG63" s="97">
        <v>922</v>
      </c>
      <c r="CH63" s="97">
        <v>2</v>
      </c>
      <c r="CI63" s="97"/>
      <c r="CJ63" s="97"/>
      <c r="CK63" s="97"/>
      <c r="CL63" s="97">
        <v>97</v>
      </c>
      <c r="CM63" s="97">
        <v>93</v>
      </c>
      <c r="CN63" s="97">
        <v>7</v>
      </c>
      <c r="CO63" s="97"/>
      <c r="CP63" s="97">
        <v>26</v>
      </c>
      <c r="CQ63" s="97">
        <v>7</v>
      </c>
      <c r="CR63" s="97">
        <v>508</v>
      </c>
      <c r="CS63" s="97">
        <v>36</v>
      </c>
      <c r="CT63" s="97">
        <v>98</v>
      </c>
      <c r="CU63" s="97">
        <v>102</v>
      </c>
      <c r="CV63" s="97"/>
      <c r="CW63" s="97">
        <v>35</v>
      </c>
      <c r="CX63" s="97">
        <v>71</v>
      </c>
      <c r="CY63" s="97">
        <v>9</v>
      </c>
      <c r="CZ63" s="97">
        <v>15</v>
      </c>
      <c r="DA63" s="97">
        <v>2</v>
      </c>
      <c r="DB63" s="97">
        <v>16</v>
      </c>
      <c r="DC63" s="97">
        <v>83</v>
      </c>
      <c r="DD63" s="97">
        <v>26</v>
      </c>
      <c r="DE63" s="97"/>
      <c r="DF63" s="97">
        <v>12</v>
      </c>
      <c r="DG63" s="97">
        <v>38</v>
      </c>
      <c r="DH63" s="97">
        <v>48</v>
      </c>
      <c r="DI63" s="97">
        <v>117</v>
      </c>
      <c r="DJ63" s="97"/>
      <c r="DK63" s="97">
        <v>2</v>
      </c>
      <c r="DL63" s="97">
        <v>3</v>
      </c>
      <c r="DM63" s="97">
        <v>3</v>
      </c>
      <c r="DN63" s="97">
        <v>6</v>
      </c>
      <c r="DO63" s="97">
        <v>4</v>
      </c>
      <c r="DP63" s="97">
        <v>0</v>
      </c>
      <c r="DQ63" s="97">
        <v>46</v>
      </c>
      <c r="DR63" s="97">
        <v>29</v>
      </c>
      <c r="DS63" s="97"/>
      <c r="DT63" s="97">
        <v>6</v>
      </c>
      <c r="DU63" s="97">
        <v>2</v>
      </c>
      <c r="DV63" s="97">
        <v>9</v>
      </c>
      <c r="DW63" s="97">
        <v>3</v>
      </c>
      <c r="DX63" s="97">
        <v>1</v>
      </c>
      <c r="DY63" s="97">
        <v>9</v>
      </c>
      <c r="DZ63" s="97"/>
      <c r="EA63" s="97">
        <v>5</v>
      </c>
      <c r="EB63" s="97"/>
      <c r="EC63" s="97">
        <v>1</v>
      </c>
      <c r="ED63" s="97"/>
      <c r="EE63" s="97">
        <v>259</v>
      </c>
      <c r="EF63" s="97">
        <v>1</v>
      </c>
      <c r="EG63" s="97">
        <v>14</v>
      </c>
      <c r="EH63" s="97">
        <v>18</v>
      </c>
      <c r="EI63" s="97">
        <v>0</v>
      </c>
      <c r="EJ63" s="97">
        <v>7</v>
      </c>
      <c r="EK63" s="97">
        <v>8</v>
      </c>
      <c r="EL63" s="97">
        <v>9</v>
      </c>
      <c r="EM63" s="97">
        <v>88</v>
      </c>
      <c r="EN63" s="97">
        <v>26</v>
      </c>
      <c r="EO63" s="97"/>
      <c r="EP63" s="97"/>
      <c r="EQ63" s="97">
        <v>534</v>
      </c>
      <c r="ER63" s="97">
        <v>9</v>
      </c>
      <c r="ES63" s="97"/>
      <c r="ET63" s="97"/>
      <c r="EU63" s="97">
        <v>3</v>
      </c>
      <c r="EV63" s="97">
        <v>247</v>
      </c>
      <c r="EW63" s="97">
        <v>42</v>
      </c>
      <c r="EX63" s="97">
        <v>131</v>
      </c>
      <c r="EY63" s="97">
        <v>907</v>
      </c>
      <c r="EZ63" s="97">
        <v>4</v>
      </c>
      <c r="FA63" s="97">
        <v>35</v>
      </c>
      <c r="FB63" s="97">
        <v>15</v>
      </c>
      <c r="FC63" s="97">
        <v>17</v>
      </c>
      <c r="FD63" s="97">
        <v>8</v>
      </c>
      <c r="FE63" s="97">
        <v>17</v>
      </c>
      <c r="FF63" s="97">
        <v>365</v>
      </c>
      <c r="FG63" s="97">
        <v>87</v>
      </c>
      <c r="FH63" s="97">
        <v>3</v>
      </c>
      <c r="FI63" s="97">
        <v>41</v>
      </c>
      <c r="FJ63" s="97">
        <v>16</v>
      </c>
      <c r="FK63" s="97">
        <v>438</v>
      </c>
      <c r="FL63" s="97"/>
      <c r="FM63" s="97">
        <v>3</v>
      </c>
      <c r="FN63" s="97"/>
      <c r="FO63" s="97">
        <v>339</v>
      </c>
      <c r="FP63" s="97">
        <v>190</v>
      </c>
      <c r="FQ63" s="97">
        <v>348</v>
      </c>
      <c r="FR63" s="97">
        <v>9</v>
      </c>
      <c r="FS63" s="97">
        <v>25</v>
      </c>
      <c r="FT63" s="97"/>
      <c r="FU63" s="97">
        <v>84</v>
      </c>
      <c r="FV63" s="97">
        <v>1</v>
      </c>
      <c r="FW63" s="97">
        <v>65</v>
      </c>
      <c r="FX63" s="97">
        <v>149</v>
      </c>
      <c r="FY63" s="97">
        <v>106</v>
      </c>
      <c r="FZ63" s="97">
        <v>130</v>
      </c>
      <c r="GA63" s="97">
        <v>59</v>
      </c>
      <c r="GB63" s="97"/>
      <c r="GC63" s="97">
        <v>4</v>
      </c>
      <c r="GD63" s="97"/>
      <c r="GE63" s="97"/>
      <c r="GF63" s="97"/>
      <c r="GG63" s="97"/>
      <c r="GH63" s="97">
        <v>109</v>
      </c>
      <c r="GI63" s="97"/>
      <c r="GJ63" s="97">
        <v>3</v>
      </c>
      <c r="GK63" s="97"/>
      <c r="GL63" s="97">
        <v>64</v>
      </c>
      <c r="GM63" s="97"/>
      <c r="GN63" s="97"/>
      <c r="GO63" s="97"/>
      <c r="GP63" s="97"/>
      <c r="GQ63" s="97"/>
      <c r="GR63" s="97"/>
      <c r="GS63" s="97"/>
      <c r="GT63" s="97"/>
      <c r="GU63" s="97"/>
      <c r="GV63" s="97"/>
      <c r="GW63" s="97"/>
      <c r="GX63" s="97"/>
      <c r="GY63" s="97"/>
      <c r="GZ63" s="97"/>
      <c r="HA63" s="97"/>
      <c r="HB63" s="97"/>
      <c r="HC63" s="97"/>
      <c r="HD63" s="97"/>
      <c r="HE63" s="97"/>
      <c r="HF63" s="97"/>
      <c r="HG63" s="97"/>
      <c r="HH63" s="97"/>
      <c r="HI63" s="97"/>
      <c r="HJ63" s="97"/>
      <c r="HK63" s="97">
        <v>6481</v>
      </c>
      <c r="HL63" s="97"/>
      <c r="HM63" s="97"/>
      <c r="HN63" s="97"/>
      <c r="HO63" s="97"/>
      <c r="HP63" s="97"/>
      <c r="HQ63" s="97"/>
      <c r="HR63" s="97"/>
      <c r="HS63" s="97"/>
      <c r="HT63" s="97"/>
      <c r="HU63" s="97"/>
      <c r="HV63" s="97"/>
      <c r="HW63" s="97"/>
      <c r="HX63" s="97"/>
      <c r="HY63" s="97"/>
      <c r="HZ63" s="97"/>
      <c r="IA63" s="97">
        <v>62</v>
      </c>
      <c r="IB63" s="97">
        <v>400</v>
      </c>
      <c r="IC63" s="97"/>
      <c r="ID63" s="97"/>
      <c r="IE63" s="97"/>
      <c r="IF63" s="97"/>
      <c r="IG63" s="97"/>
      <c r="IH63" s="97"/>
      <c r="II63" s="97"/>
      <c r="IJ63" s="97"/>
      <c r="IK63" s="97"/>
      <c r="IL63" s="97"/>
      <c r="IM63" s="97"/>
      <c r="IN63" s="97"/>
      <c r="IO63" s="97"/>
      <c r="IP63" s="97"/>
      <c r="IQ63" s="97"/>
      <c r="IR63" s="97"/>
      <c r="IS63" s="97"/>
      <c r="IT63" s="97"/>
      <c r="IU63" s="97"/>
      <c r="IV63" s="97"/>
      <c r="IW63" s="97"/>
      <c r="IX63" s="97"/>
      <c r="IY63" s="97"/>
      <c r="IZ63" s="97"/>
      <c r="JA63" s="97"/>
      <c r="JB63" s="97"/>
      <c r="JC63" s="97"/>
      <c r="JD63" s="97"/>
      <c r="JE63" s="97">
        <v>98</v>
      </c>
      <c r="JF63" s="97"/>
      <c r="JG63" s="97"/>
      <c r="JH63" s="97"/>
      <c r="JI63" s="97"/>
      <c r="JJ63" s="97"/>
      <c r="JK63" s="97">
        <v>60</v>
      </c>
      <c r="JL63" s="97"/>
      <c r="JM63" s="97"/>
      <c r="JN63" s="97"/>
      <c r="JO63" s="97"/>
      <c r="JP63" s="97"/>
      <c r="JQ63" s="97"/>
      <c r="JR63" s="97"/>
      <c r="JS63" s="97">
        <v>3</v>
      </c>
      <c r="JT63" s="97"/>
      <c r="JU63" s="97"/>
      <c r="JV63" s="97"/>
      <c r="JW63" s="97"/>
      <c r="JX63" s="97"/>
      <c r="JY63" s="97"/>
      <c r="JZ63" s="97">
        <v>0</v>
      </c>
      <c r="KA63" s="97"/>
      <c r="KB63" s="97"/>
      <c r="KC63" s="97"/>
      <c r="KD63" s="97"/>
      <c r="KE63" s="97"/>
      <c r="KF63" s="97">
        <v>0</v>
      </c>
      <c r="KG63" s="97"/>
      <c r="KH63" s="97"/>
      <c r="KI63" s="97"/>
      <c r="KJ63" s="97"/>
      <c r="KK63" s="97"/>
      <c r="KL63" s="97"/>
      <c r="KM63" s="97"/>
      <c r="KN63" s="97"/>
      <c r="KO63" s="97"/>
      <c r="KP63" s="97"/>
      <c r="KQ63" s="97"/>
      <c r="KR63" s="97"/>
      <c r="KS63" s="97"/>
      <c r="KT63" s="97"/>
      <c r="KU63" s="97"/>
      <c r="KV63" s="97"/>
      <c r="KW63" s="97"/>
      <c r="KX63" s="97"/>
      <c r="KY63" s="97"/>
      <c r="KZ63" s="97"/>
      <c r="LA63" s="97"/>
      <c r="LB63" s="97">
        <v>0</v>
      </c>
      <c r="LC63" s="97"/>
      <c r="LD63" s="97">
        <v>5</v>
      </c>
      <c r="LE63" s="97"/>
      <c r="LF63" s="97"/>
      <c r="LG63" s="97"/>
      <c r="LH63" s="97"/>
      <c r="LI63" s="97"/>
      <c r="LJ63" s="97"/>
      <c r="LK63" s="97"/>
      <c r="LL63" s="97"/>
      <c r="LM63" s="97"/>
      <c r="LN63" s="97"/>
      <c r="LO63" s="97">
        <v>0</v>
      </c>
      <c r="LP63" s="97"/>
      <c r="LQ63" s="97"/>
      <c r="LR63" s="97">
        <v>11</v>
      </c>
      <c r="LS63" s="97"/>
      <c r="LT63" s="97"/>
      <c r="LU63" s="97"/>
      <c r="LV63" s="97"/>
      <c r="LW63" s="97"/>
      <c r="LX63" s="97"/>
      <c r="LY63" s="97"/>
      <c r="LZ63" s="97"/>
      <c r="MA63" s="97"/>
      <c r="MB63" s="97"/>
      <c r="MC63" s="97"/>
      <c r="MD63" s="97"/>
      <c r="ME63" s="97"/>
      <c r="MF63" s="97"/>
      <c r="MG63" s="97"/>
      <c r="MH63" s="97"/>
      <c r="MI63" s="97"/>
      <c r="MJ63" s="97"/>
      <c r="MK63" s="97"/>
      <c r="ML63" s="97"/>
      <c r="MM63" s="97"/>
      <c r="MN63" s="97"/>
      <c r="MO63" s="97"/>
      <c r="MP63" s="97"/>
      <c r="MQ63" s="97"/>
      <c r="MR63" s="97"/>
      <c r="MS63" s="97"/>
      <c r="MT63" s="97"/>
      <c r="MU63" s="97"/>
      <c r="MV63" s="97"/>
      <c r="MW63" s="97"/>
      <c r="MX63" s="97"/>
      <c r="MY63" s="97"/>
      <c r="MZ63" s="97"/>
      <c r="NA63" s="97"/>
      <c r="NB63" s="97"/>
      <c r="NC63" s="97"/>
      <c r="ND63" s="97"/>
      <c r="NE63" s="97"/>
      <c r="NF63" s="97"/>
      <c r="NG63" s="97">
        <v>0</v>
      </c>
      <c r="NH63" s="97">
        <v>0</v>
      </c>
      <c r="NI63" s="97"/>
      <c r="NJ63" s="97"/>
      <c r="NK63" s="97"/>
      <c r="NL63" s="97"/>
      <c r="NM63" s="97"/>
      <c r="NN63" s="97"/>
      <c r="NO63" s="97"/>
      <c r="NP63" s="97"/>
      <c r="NQ63" s="97"/>
      <c r="NR63" s="97"/>
      <c r="NS63" s="97">
        <v>1</v>
      </c>
      <c r="NT63" s="97">
        <v>15</v>
      </c>
      <c r="NU63" s="97">
        <v>7</v>
      </c>
      <c r="NV63" s="97"/>
      <c r="NW63" s="97">
        <v>0</v>
      </c>
      <c r="NX63" s="97"/>
      <c r="NY63" s="97"/>
      <c r="NZ63" s="97"/>
      <c r="OA63" s="97"/>
      <c r="OB63" s="97"/>
      <c r="OC63" s="97"/>
      <c r="OD63" s="97"/>
      <c r="OE63" s="97"/>
      <c r="OF63" s="97"/>
      <c r="OG63" s="97"/>
      <c r="OH63" s="97">
        <v>11</v>
      </c>
      <c r="OI63" s="97">
        <v>2</v>
      </c>
      <c r="OJ63" s="97"/>
      <c r="OK63" s="97"/>
      <c r="OL63" s="97"/>
      <c r="OM63" s="97"/>
      <c r="ON63" s="97"/>
      <c r="OO63" s="97">
        <v>3</v>
      </c>
      <c r="OP63" s="97"/>
      <c r="OQ63" s="97"/>
      <c r="OR63" s="98"/>
      <c r="OS63" s="99">
        <v>27108</v>
      </c>
      <c r="OT63" s="96"/>
      <c r="OU63" s="97"/>
      <c r="OV63" s="97"/>
      <c r="OW63" s="97"/>
      <c r="OX63" s="97"/>
      <c r="OY63" s="97">
        <v>306</v>
      </c>
      <c r="OZ63" s="97">
        <v>5279</v>
      </c>
      <c r="PA63" s="97"/>
      <c r="PB63" s="97"/>
      <c r="PC63" s="97"/>
      <c r="PD63" s="97"/>
      <c r="PE63" s="97"/>
      <c r="PF63" s="97"/>
      <c r="PG63" s="97"/>
      <c r="PH63" s="97"/>
      <c r="PI63" s="97"/>
      <c r="PJ63" s="97"/>
      <c r="PK63" s="97"/>
      <c r="PL63" s="98"/>
      <c r="PM63" s="99">
        <v>32694</v>
      </c>
    </row>
    <row r="64" spans="1:429" ht="12.75" customHeight="1" x14ac:dyDescent="0.2">
      <c r="A64" s="93">
        <v>331410</v>
      </c>
      <c r="B64" s="94" t="s">
        <v>1727</v>
      </c>
      <c r="C64" s="95" t="s">
        <v>1223</v>
      </c>
      <c r="D64" s="96"/>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v>8</v>
      </c>
      <c r="AE64" s="97"/>
      <c r="AF64" s="97"/>
      <c r="AG64" s="97"/>
      <c r="AH64" s="97"/>
      <c r="AI64" s="97"/>
      <c r="AJ64" s="97"/>
      <c r="AK64" s="97"/>
      <c r="AL64" s="97"/>
      <c r="AM64" s="97"/>
      <c r="AN64" s="97"/>
      <c r="AO64" s="97"/>
      <c r="AP64" s="97"/>
      <c r="AQ64" s="97">
        <v>49</v>
      </c>
      <c r="AR64" s="97"/>
      <c r="AS64" s="97"/>
      <c r="AT64" s="97"/>
      <c r="AU64" s="97"/>
      <c r="AV64" s="97"/>
      <c r="AW64" s="97"/>
      <c r="AX64" s="97"/>
      <c r="AY64" s="97">
        <v>2</v>
      </c>
      <c r="AZ64" s="97"/>
      <c r="BA64" s="97"/>
      <c r="BB64" s="97">
        <v>16</v>
      </c>
      <c r="BC64" s="97"/>
      <c r="BD64" s="97">
        <v>6387</v>
      </c>
      <c r="BE64" s="97">
        <v>981</v>
      </c>
      <c r="BF64" s="97"/>
      <c r="BG64" s="97">
        <v>626</v>
      </c>
      <c r="BH64" s="97">
        <v>1139</v>
      </c>
      <c r="BI64" s="97">
        <v>2972</v>
      </c>
      <c r="BJ64" s="97">
        <v>10036</v>
      </c>
      <c r="BK64" s="97">
        <v>8151</v>
      </c>
      <c r="BL64" s="97">
        <v>1033</v>
      </c>
      <c r="BM64" s="97">
        <v>354</v>
      </c>
      <c r="BN64" s="97"/>
      <c r="BO64" s="97"/>
      <c r="BP64" s="97"/>
      <c r="BQ64" s="97"/>
      <c r="BR64" s="97">
        <v>11</v>
      </c>
      <c r="BS64" s="97">
        <v>0</v>
      </c>
      <c r="BT64" s="97">
        <v>12</v>
      </c>
      <c r="BU64" s="97">
        <v>1</v>
      </c>
      <c r="BV64" s="97"/>
      <c r="BW64" s="97"/>
      <c r="BX64" s="97"/>
      <c r="BY64" s="97">
        <v>20</v>
      </c>
      <c r="BZ64" s="97"/>
      <c r="CA64" s="97">
        <v>26</v>
      </c>
      <c r="CB64" s="97">
        <v>23</v>
      </c>
      <c r="CC64" s="97">
        <v>312</v>
      </c>
      <c r="CD64" s="97"/>
      <c r="CE64" s="97">
        <v>24</v>
      </c>
      <c r="CF64" s="97"/>
      <c r="CG64" s="97">
        <v>42</v>
      </c>
      <c r="CH64" s="97"/>
      <c r="CI64" s="97"/>
      <c r="CJ64" s="97"/>
      <c r="CK64" s="97"/>
      <c r="CL64" s="97">
        <v>282</v>
      </c>
      <c r="CM64" s="97">
        <v>9</v>
      </c>
      <c r="CN64" s="97">
        <v>3</v>
      </c>
      <c r="CO64" s="97"/>
      <c r="CP64" s="97">
        <v>0</v>
      </c>
      <c r="CQ64" s="97"/>
      <c r="CR64" s="97">
        <v>171</v>
      </c>
      <c r="CS64" s="97">
        <v>61</v>
      </c>
      <c r="CT64" s="97"/>
      <c r="CU64" s="97"/>
      <c r="CV64" s="97"/>
      <c r="CW64" s="97"/>
      <c r="CX64" s="97"/>
      <c r="CY64" s="97"/>
      <c r="CZ64" s="97"/>
      <c r="DA64" s="97"/>
      <c r="DB64" s="97"/>
      <c r="DC64" s="97"/>
      <c r="DD64" s="97"/>
      <c r="DE64" s="97"/>
      <c r="DF64" s="97"/>
      <c r="DG64" s="97"/>
      <c r="DH64" s="97"/>
      <c r="DI64" s="97"/>
      <c r="DJ64" s="97"/>
      <c r="DK64" s="97">
        <v>2</v>
      </c>
      <c r="DL64" s="97">
        <v>3</v>
      </c>
      <c r="DM64" s="97"/>
      <c r="DN64" s="97"/>
      <c r="DO64" s="97"/>
      <c r="DP64" s="97">
        <v>1618</v>
      </c>
      <c r="DQ64" s="97">
        <v>247</v>
      </c>
      <c r="DR64" s="97">
        <v>1093</v>
      </c>
      <c r="DS64" s="97"/>
      <c r="DT64" s="97"/>
      <c r="DU64" s="97">
        <v>0</v>
      </c>
      <c r="DV64" s="97">
        <v>5</v>
      </c>
      <c r="DW64" s="97">
        <v>2</v>
      </c>
      <c r="DX64" s="97">
        <v>1</v>
      </c>
      <c r="DY64" s="97">
        <v>6</v>
      </c>
      <c r="DZ64" s="97"/>
      <c r="EA64" s="97">
        <v>17</v>
      </c>
      <c r="EB64" s="97"/>
      <c r="EC64" s="97"/>
      <c r="ED64" s="97"/>
      <c r="EE64" s="97"/>
      <c r="EF64" s="97"/>
      <c r="EG64" s="97"/>
      <c r="EH64" s="97"/>
      <c r="EI64" s="97"/>
      <c r="EJ64" s="97"/>
      <c r="EK64" s="97"/>
      <c r="EL64" s="97"/>
      <c r="EM64" s="97">
        <v>1048</v>
      </c>
      <c r="EN64" s="97">
        <v>106</v>
      </c>
      <c r="EO64" s="97">
        <v>2394</v>
      </c>
      <c r="EP64" s="97">
        <v>176</v>
      </c>
      <c r="EQ64" s="97">
        <v>300</v>
      </c>
      <c r="ER64" s="97">
        <v>211</v>
      </c>
      <c r="ES64" s="97"/>
      <c r="ET64" s="97"/>
      <c r="EU64" s="97">
        <v>4</v>
      </c>
      <c r="EV64" s="97">
        <v>264</v>
      </c>
      <c r="EW64" s="97">
        <v>41</v>
      </c>
      <c r="EX64" s="97"/>
      <c r="EY64" s="97"/>
      <c r="EZ64" s="97"/>
      <c r="FA64" s="97"/>
      <c r="FB64" s="97">
        <v>0</v>
      </c>
      <c r="FC64" s="97"/>
      <c r="FD64" s="97">
        <v>738</v>
      </c>
      <c r="FE64" s="97">
        <v>52</v>
      </c>
      <c r="FF64" s="97"/>
      <c r="FG64" s="97">
        <v>165</v>
      </c>
      <c r="FH64" s="97">
        <v>0</v>
      </c>
      <c r="FI64" s="97">
        <v>12</v>
      </c>
      <c r="FJ64" s="97">
        <v>11</v>
      </c>
      <c r="FK64" s="97">
        <v>20</v>
      </c>
      <c r="FL64" s="97"/>
      <c r="FM64" s="97">
        <v>4</v>
      </c>
      <c r="FN64" s="97">
        <v>198</v>
      </c>
      <c r="FO64" s="97"/>
      <c r="FP64" s="97"/>
      <c r="FQ64" s="97">
        <v>117</v>
      </c>
      <c r="FR64" s="97"/>
      <c r="FS64" s="97"/>
      <c r="FT64" s="97"/>
      <c r="FU64" s="97"/>
      <c r="FV64" s="97"/>
      <c r="FW64" s="97"/>
      <c r="FX64" s="97"/>
      <c r="FY64" s="97"/>
      <c r="FZ64" s="97"/>
      <c r="GA64" s="97"/>
      <c r="GB64" s="97"/>
      <c r="GC64" s="97"/>
      <c r="GD64" s="97">
        <v>1057</v>
      </c>
      <c r="GE64" s="97"/>
      <c r="GF64" s="97">
        <v>483</v>
      </c>
      <c r="GG64" s="97">
        <v>1947</v>
      </c>
      <c r="GH64" s="97"/>
      <c r="GI64" s="97"/>
      <c r="GJ64" s="97"/>
      <c r="GK64" s="97"/>
      <c r="GL64" s="97">
        <v>14</v>
      </c>
      <c r="GM64" s="97"/>
      <c r="GN64" s="97"/>
      <c r="GO64" s="97"/>
      <c r="GP64" s="97"/>
      <c r="GQ64" s="97"/>
      <c r="GR64" s="97"/>
      <c r="GS64" s="97"/>
      <c r="GT64" s="97"/>
      <c r="GU64" s="97"/>
      <c r="GV64" s="97"/>
      <c r="GW64" s="97"/>
      <c r="GX64" s="97"/>
      <c r="GY64" s="97"/>
      <c r="GZ64" s="97"/>
      <c r="HA64" s="97"/>
      <c r="HB64" s="97"/>
      <c r="HC64" s="97"/>
      <c r="HD64" s="97"/>
      <c r="HE64" s="97"/>
      <c r="HF64" s="97"/>
      <c r="HG64" s="97"/>
      <c r="HH64" s="97"/>
      <c r="HI64" s="97"/>
      <c r="HJ64" s="97"/>
      <c r="HK64" s="97"/>
      <c r="HL64" s="97"/>
      <c r="HM64" s="97"/>
      <c r="HN64" s="97"/>
      <c r="HO64" s="97">
        <v>1</v>
      </c>
      <c r="HP64" s="97"/>
      <c r="HQ64" s="97"/>
      <c r="HR64" s="97"/>
      <c r="HS64" s="97"/>
      <c r="HT64" s="97"/>
      <c r="HU64" s="97"/>
      <c r="HV64" s="97"/>
      <c r="HW64" s="97"/>
      <c r="HX64" s="97"/>
      <c r="HY64" s="97"/>
      <c r="HZ64" s="97"/>
      <c r="IA64" s="97"/>
      <c r="IB64" s="97"/>
      <c r="IC64" s="97"/>
      <c r="ID64" s="97"/>
      <c r="IE64" s="97"/>
      <c r="IF64" s="97"/>
      <c r="IG64" s="97"/>
      <c r="IH64" s="97"/>
      <c r="II64" s="97">
        <v>29</v>
      </c>
      <c r="IJ64" s="97"/>
      <c r="IK64" s="97"/>
      <c r="IL64" s="97"/>
      <c r="IM64" s="97"/>
      <c r="IN64" s="97"/>
      <c r="IO64" s="97"/>
      <c r="IP64" s="97"/>
      <c r="IQ64" s="97"/>
      <c r="IR64" s="97"/>
      <c r="IS64" s="97"/>
      <c r="IT64" s="97"/>
      <c r="IU64" s="97"/>
      <c r="IV64" s="97"/>
      <c r="IW64" s="97"/>
      <c r="IX64" s="97"/>
      <c r="IY64" s="97"/>
      <c r="IZ64" s="97"/>
      <c r="JA64" s="97"/>
      <c r="JB64" s="97"/>
      <c r="JC64" s="97"/>
      <c r="JD64" s="97"/>
      <c r="JE64" s="97"/>
      <c r="JF64" s="97"/>
      <c r="JG64" s="97"/>
      <c r="JH64" s="97"/>
      <c r="JI64" s="97"/>
      <c r="JJ64" s="97"/>
      <c r="JK64" s="97"/>
      <c r="JL64" s="97"/>
      <c r="JM64" s="97"/>
      <c r="JN64" s="97"/>
      <c r="JO64" s="97"/>
      <c r="JP64" s="97"/>
      <c r="JQ64" s="97"/>
      <c r="JR64" s="97"/>
      <c r="JS64" s="97">
        <v>783</v>
      </c>
      <c r="JT64" s="97"/>
      <c r="JU64" s="97"/>
      <c r="JV64" s="97"/>
      <c r="JW64" s="97"/>
      <c r="JX64" s="97">
        <v>9</v>
      </c>
      <c r="JY64" s="97"/>
      <c r="JZ64" s="97"/>
      <c r="KA64" s="97"/>
      <c r="KB64" s="97"/>
      <c r="KC64" s="97"/>
      <c r="KD64" s="97"/>
      <c r="KE64" s="97"/>
      <c r="KF64" s="97">
        <v>1000</v>
      </c>
      <c r="KG64" s="97"/>
      <c r="KH64" s="97"/>
      <c r="KI64" s="97"/>
      <c r="KJ64" s="97"/>
      <c r="KK64" s="97"/>
      <c r="KL64" s="97"/>
      <c r="KM64" s="97"/>
      <c r="KN64" s="97"/>
      <c r="KO64" s="97"/>
      <c r="KP64" s="97"/>
      <c r="KQ64" s="97"/>
      <c r="KR64" s="97"/>
      <c r="KS64" s="97"/>
      <c r="KT64" s="97"/>
      <c r="KU64" s="97"/>
      <c r="KV64" s="97"/>
      <c r="KW64" s="97"/>
      <c r="KX64" s="97"/>
      <c r="KY64" s="97"/>
      <c r="KZ64" s="97"/>
      <c r="LA64" s="97"/>
      <c r="LB64" s="97"/>
      <c r="LC64" s="97"/>
      <c r="LD64" s="97"/>
      <c r="LE64" s="97"/>
      <c r="LF64" s="97"/>
      <c r="LG64" s="97"/>
      <c r="LH64" s="97"/>
      <c r="LI64" s="97"/>
      <c r="LJ64" s="97"/>
      <c r="LK64" s="97"/>
      <c r="LL64" s="97"/>
      <c r="LM64" s="97"/>
      <c r="LN64" s="97"/>
      <c r="LO64" s="97"/>
      <c r="LP64" s="97"/>
      <c r="LQ64" s="97"/>
      <c r="LR64" s="97"/>
      <c r="LS64" s="97">
        <v>0</v>
      </c>
      <c r="LT64" s="97"/>
      <c r="LU64" s="97"/>
      <c r="LV64" s="97"/>
      <c r="LW64" s="97"/>
      <c r="LX64" s="97"/>
      <c r="LY64" s="97"/>
      <c r="LZ64" s="97"/>
      <c r="MA64" s="97">
        <v>361</v>
      </c>
      <c r="MB64" s="97"/>
      <c r="MC64" s="97"/>
      <c r="MD64" s="97">
        <v>69</v>
      </c>
      <c r="ME64" s="97"/>
      <c r="MF64" s="97"/>
      <c r="MG64" s="97"/>
      <c r="MH64" s="97"/>
      <c r="MI64" s="97"/>
      <c r="MJ64" s="97">
        <v>1</v>
      </c>
      <c r="MK64" s="97"/>
      <c r="ML64" s="97"/>
      <c r="MM64" s="97"/>
      <c r="MN64" s="97"/>
      <c r="MO64" s="97"/>
      <c r="MP64" s="97"/>
      <c r="MQ64" s="97">
        <v>5</v>
      </c>
      <c r="MR64" s="97"/>
      <c r="MS64" s="97"/>
      <c r="MT64" s="97"/>
      <c r="MU64" s="97"/>
      <c r="MV64" s="97"/>
      <c r="MW64" s="97"/>
      <c r="MX64" s="97"/>
      <c r="MY64" s="97"/>
      <c r="MZ64" s="97"/>
      <c r="NA64" s="97"/>
      <c r="NB64" s="97"/>
      <c r="NC64" s="97"/>
      <c r="ND64" s="97"/>
      <c r="NE64" s="97"/>
      <c r="NF64" s="97"/>
      <c r="NG64" s="97"/>
      <c r="NH64" s="97"/>
      <c r="NI64" s="97"/>
      <c r="NJ64" s="97"/>
      <c r="NK64" s="97"/>
      <c r="NL64" s="97"/>
      <c r="NM64" s="97"/>
      <c r="NN64" s="97"/>
      <c r="NO64" s="97"/>
      <c r="NP64" s="97"/>
      <c r="NQ64" s="97"/>
      <c r="NR64" s="97"/>
      <c r="NS64" s="97"/>
      <c r="NT64" s="97"/>
      <c r="NU64" s="97"/>
      <c r="NV64" s="97"/>
      <c r="NW64" s="97"/>
      <c r="NX64" s="97">
        <v>26</v>
      </c>
      <c r="NY64" s="97">
        <v>77</v>
      </c>
      <c r="NZ64" s="97"/>
      <c r="OA64" s="97"/>
      <c r="OB64" s="97"/>
      <c r="OC64" s="97"/>
      <c r="OD64" s="97"/>
      <c r="OE64" s="97"/>
      <c r="OF64" s="97"/>
      <c r="OG64" s="97"/>
      <c r="OH64" s="97">
        <v>7</v>
      </c>
      <c r="OI64" s="97">
        <v>150</v>
      </c>
      <c r="OJ64" s="97"/>
      <c r="OK64" s="97"/>
      <c r="OL64" s="97"/>
      <c r="OM64" s="97">
        <v>26</v>
      </c>
      <c r="ON64" s="97"/>
      <c r="OO64" s="97"/>
      <c r="OP64" s="97"/>
      <c r="OQ64" s="97"/>
      <c r="OR64" s="98">
        <v>103</v>
      </c>
      <c r="OS64" s="99">
        <v>47750</v>
      </c>
      <c r="OT64" s="96"/>
      <c r="OU64" s="97"/>
      <c r="OV64" s="97"/>
      <c r="OW64" s="97"/>
      <c r="OX64" s="97"/>
      <c r="OY64" s="97">
        <v>450</v>
      </c>
      <c r="OZ64" s="97">
        <v>6111</v>
      </c>
      <c r="PA64" s="97"/>
      <c r="PB64" s="97"/>
      <c r="PC64" s="97"/>
      <c r="PD64" s="97"/>
      <c r="PE64" s="97"/>
      <c r="PF64" s="97"/>
      <c r="PG64" s="97"/>
      <c r="PH64" s="97"/>
      <c r="PI64" s="97"/>
      <c r="PJ64" s="97"/>
      <c r="PK64" s="97"/>
      <c r="PL64" s="98"/>
      <c r="PM64" s="99">
        <v>54311</v>
      </c>
    </row>
    <row r="65" spans="1:429" ht="12.75" customHeight="1" x14ac:dyDescent="0.2">
      <c r="A65" s="93">
        <v>331420</v>
      </c>
      <c r="B65" s="94" t="s">
        <v>1727</v>
      </c>
      <c r="C65" s="95" t="s">
        <v>1224</v>
      </c>
      <c r="D65" s="96"/>
      <c r="E65" s="97"/>
      <c r="F65" s="97"/>
      <c r="G65" s="97"/>
      <c r="H65" s="97"/>
      <c r="I65" s="97"/>
      <c r="J65" s="97"/>
      <c r="K65" s="97"/>
      <c r="L65" s="97"/>
      <c r="M65" s="97"/>
      <c r="N65" s="97"/>
      <c r="O65" s="97"/>
      <c r="P65" s="97"/>
      <c r="Q65" s="97"/>
      <c r="R65" s="97"/>
      <c r="S65" s="97"/>
      <c r="T65" s="97"/>
      <c r="U65" s="97"/>
      <c r="V65" s="97"/>
      <c r="W65" s="97"/>
      <c r="X65" s="97"/>
      <c r="Y65" s="97">
        <v>1</v>
      </c>
      <c r="Z65" s="97"/>
      <c r="AA65" s="97"/>
      <c r="AB65" s="97">
        <v>6</v>
      </c>
      <c r="AC65" s="97">
        <v>1</v>
      </c>
      <c r="AD65" s="97">
        <v>122</v>
      </c>
      <c r="AE65" s="97">
        <v>38</v>
      </c>
      <c r="AF65" s="97">
        <v>1</v>
      </c>
      <c r="AG65" s="97">
        <v>4</v>
      </c>
      <c r="AH65" s="97">
        <v>62</v>
      </c>
      <c r="AI65" s="97">
        <v>1</v>
      </c>
      <c r="AJ65" s="97">
        <v>46</v>
      </c>
      <c r="AK65" s="97">
        <v>281</v>
      </c>
      <c r="AL65" s="97">
        <v>51</v>
      </c>
      <c r="AM65" s="97">
        <v>21</v>
      </c>
      <c r="AN65" s="97"/>
      <c r="AO65" s="97"/>
      <c r="AP65" s="97"/>
      <c r="AQ65" s="97"/>
      <c r="AR65" s="97"/>
      <c r="AS65" s="97"/>
      <c r="AT65" s="97"/>
      <c r="AU65" s="97"/>
      <c r="AV65" s="97"/>
      <c r="AW65" s="97"/>
      <c r="AX65" s="97"/>
      <c r="AY65" s="97"/>
      <c r="AZ65" s="97"/>
      <c r="BA65" s="97"/>
      <c r="BB65" s="97"/>
      <c r="BC65" s="97"/>
      <c r="BD65" s="97"/>
      <c r="BE65" s="97"/>
      <c r="BF65" s="97"/>
      <c r="BG65" s="97">
        <v>0</v>
      </c>
      <c r="BH65" s="97">
        <v>169</v>
      </c>
      <c r="BI65" s="97"/>
      <c r="BJ65" s="97">
        <v>6624</v>
      </c>
      <c r="BK65" s="97">
        <v>324</v>
      </c>
      <c r="BL65" s="97"/>
      <c r="BM65" s="97">
        <v>313</v>
      </c>
      <c r="BN65" s="97"/>
      <c r="BO65" s="97"/>
      <c r="BP65" s="97">
        <v>210</v>
      </c>
      <c r="BQ65" s="97">
        <v>35</v>
      </c>
      <c r="BR65" s="97">
        <v>230</v>
      </c>
      <c r="BS65" s="97">
        <v>69</v>
      </c>
      <c r="BT65" s="97">
        <v>379</v>
      </c>
      <c r="BU65" s="97">
        <v>107</v>
      </c>
      <c r="BV65" s="97"/>
      <c r="BW65" s="97">
        <v>142</v>
      </c>
      <c r="BX65" s="97">
        <v>43</v>
      </c>
      <c r="BY65" s="97">
        <v>383</v>
      </c>
      <c r="BZ65" s="97">
        <v>972</v>
      </c>
      <c r="CA65" s="97"/>
      <c r="CB65" s="97">
        <v>558</v>
      </c>
      <c r="CC65" s="97">
        <v>1411</v>
      </c>
      <c r="CD65" s="97"/>
      <c r="CE65" s="97">
        <v>209</v>
      </c>
      <c r="CF65" s="97">
        <v>377</v>
      </c>
      <c r="CG65" s="97">
        <v>117</v>
      </c>
      <c r="CH65" s="97">
        <v>100</v>
      </c>
      <c r="CI65" s="97">
        <v>12</v>
      </c>
      <c r="CJ65" s="97"/>
      <c r="CK65" s="97"/>
      <c r="CL65" s="97"/>
      <c r="CM65" s="97"/>
      <c r="CN65" s="97">
        <v>22</v>
      </c>
      <c r="CO65" s="97"/>
      <c r="CP65" s="97">
        <v>17</v>
      </c>
      <c r="CQ65" s="97">
        <v>81</v>
      </c>
      <c r="CR65" s="97">
        <v>1438</v>
      </c>
      <c r="CS65" s="97">
        <v>257</v>
      </c>
      <c r="CT65" s="97"/>
      <c r="CU65" s="97"/>
      <c r="CV65" s="97"/>
      <c r="CW65" s="97"/>
      <c r="CX65" s="97"/>
      <c r="CY65" s="97">
        <v>74</v>
      </c>
      <c r="CZ65" s="97">
        <v>85</v>
      </c>
      <c r="DA65" s="97">
        <v>46</v>
      </c>
      <c r="DB65" s="97"/>
      <c r="DC65" s="97"/>
      <c r="DD65" s="97">
        <v>19</v>
      </c>
      <c r="DE65" s="97">
        <v>137</v>
      </c>
      <c r="DF65" s="97"/>
      <c r="DG65" s="97"/>
      <c r="DH65" s="97">
        <v>173</v>
      </c>
      <c r="DI65" s="97"/>
      <c r="DJ65" s="97">
        <v>1</v>
      </c>
      <c r="DK65" s="97">
        <v>3</v>
      </c>
      <c r="DL65" s="97">
        <v>33</v>
      </c>
      <c r="DM65" s="97">
        <v>0</v>
      </c>
      <c r="DN65" s="97">
        <v>31</v>
      </c>
      <c r="DO65" s="97">
        <v>20</v>
      </c>
      <c r="DP65" s="97">
        <v>3</v>
      </c>
      <c r="DQ65" s="97">
        <v>56</v>
      </c>
      <c r="DR65" s="97">
        <v>153</v>
      </c>
      <c r="DS65" s="97">
        <v>192</v>
      </c>
      <c r="DT65" s="97">
        <v>49</v>
      </c>
      <c r="DU65" s="97">
        <v>32</v>
      </c>
      <c r="DV65" s="97">
        <v>52</v>
      </c>
      <c r="DW65" s="97">
        <v>27</v>
      </c>
      <c r="DX65" s="97">
        <v>24</v>
      </c>
      <c r="DY65" s="97">
        <v>31</v>
      </c>
      <c r="DZ65" s="97">
        <v>89</v>
      </c>
      <c r="EA65" s="97">
        <v>30</v>
      </c>
      <c r="EB65" s="97">
        <v>3</v>
      </c>
      <c r="EC65" s="97"/>
      <c r="ED65" s="97"/>
      <c r="EE65" s="97">
        <v>42</v>
      </c>
      <c r="EF65" s="97">
        <v>35</v>
      </c>
      <c r="EG65" s="97">
        <v>14</v>
      </c>
      <c r="EH65" s="97">
        <v>40</v>
      </c>
      <c r="EI65" s="97">
        <v>1</v>
      </c>
      <c r="EJ65" s="97">
        <v>20</v>
      </c>
      <c r="EK65" s="97">
        <v>529</v>
      </c>
      <c r="EL65" s="97">
        <v>422</v>
      </c>
      <c r="EM65" s="97"/>
      <c r="EN65" s="97"/>
      <c r="EO65" s="97"/>
      <c r="EP65" s="97"/>
      <c r="EQ65" s="97">
        <v>4724</v>
      </c>
      <c r="ER65" s="97">
        <v>235</v>
      </c>
      <c r="ES65" s="97"/>
      <c r="ET65" s="97">
        <v>91</v>
      </c>
      <c r="EU65" s="97"/>
      <c r="EV65" s="97"/>
      <c r="EW65" s="97"/>
      <c r="EX65" s="97"/>
      <c r="EY65" s="97"/>
      <c r="EZ65" s="97"/>
      <c r="FA65" s="97"/>
      <c r="FB65" s="97">
        <v>57</v>
      </c>
      <c r="FC65" s="97">
        <v>797</v>
      </c>
      <c r="FD65" s="97">
        <v>127</v>
      </c>
      <c r="FE65" s="97"/>
      <c r="FF65" s="97">
        <v>156</v>
      </c>
      <c r="FG65" s="97">
        <v>175</v>
      </c>
      <c r="FH65" s="97">
        <v>311</v>
      </c>
      <c r="FI65" s="97">
        <v>47</v>
      </c>
      <c r="FJ65" s="97">
        <v>3</v>
      </c>
      <c r="FK65" s="97">
        <v>6</v>
      </c>
      <c r="FL65" s="97"/>
      <c r="FM65" s="97"/>
      <c r="FN65" s="97"/>
      <c r="FO65" s="97"/>
      <c r="FP65" s="97"/>
      <c r="FQ65" s="97"/>
      <c r="FR65" s="97">
        <v>209</v>
      </c>
      <c r="FS65" s="97"/>
      <c r="FT65" s="97"/>
      <c r="FU65" s="97"/>
      <c r="FV65" s="97"/>
      <c r="FW65" s="97"/>
      <c r="FX65" s="97"/>
      <c r="FY65" s="97"/>
      <c r="FZ65" s="97"/>
      <c r="GA65" s="97"/>
      <c r="GB65" s="97"/>
      <c r="GC65" s="97"/>
      <c r="GD65" s="97"/>
      <c r="GE65" s="97"/>
      <c r="GF65" s="97"/>
      <c r="GG65" s="97"/>
      <c r="GH65" s="97"/>
      <c r="GI65" s="97"/>
      <c r="GJ65" s="97"/>
      <c r="GK65" s="97">
        <v>27</v>
      </c>
      <c r="GL65" s="97">
        <v>65</v>
      </c>
      <c r="GM65" s="97"/>
      <c r="GN65" s="97"/>
      <c r="GO65" s="97"/>
      <c r="GP65" s="97"/>
      <c r="GQ65" s="97"/>
      <c r="GR65" s="97"/>
      <c r="GS65" s="97"/>
      <c r="GT65" s="97"/>
      <c r="GU65" s="97"/>
      <c r="GV65" s="97"/>
      <c r="GW65" s="97"/>
      <c r="GX65" s="97"/>
      <c r="GY65" s="97"/>
      <c r="GZ65" s="97"/>
      <c r="HA65" s="97"/>
      <c r="HB65" s="97"/>
      <c r="HC65" s="97"/>
      <c r="HD65" s="97"/>
      <c r="HE65" s="97"/>
      <c r="HF65" s="97"/>
      <c r="HG65" s="97"/>
      <c r="HH65" s="97"/>
      <c r="HI65" s="97"/>
      <c r="HJ65" s="97"/>
      <c r="HK65" s="97"/>
      <c r="HL65" s="97"/>
      <c r="HM65" s="97"/>
      <c r="HN65" s="97"/>
      <c r="HO65" s="97"/>
      <c r="HP65" s="97"/>
      <c r="HQ65" s="97"/>
      <c r="HR65" s="97"/>
      <c r="HS65" s="97"/>
      <c r="HT65" s="97"/>
      <c r="HU65" s="97"/>
      <c r="HV65" s="97"/>
      <c r="HW65" s="97"/>
      <c r="HX65" s="97"/>
      <c r="HY65" s="97"/>
      <c r="HZ65" s="97"/>
      <c r="IA65" s="97"/>
      <c r="IB65" s="97"/>
      <c r="IC65" s="97"/>
      <c r="ID65" s="97"/>
      <c r="IE65" s="97"/>
      <c r="IF65" s="97"/>
      <c r="IG65" s="97"/>
      <c r="IH65" s="97"/>
      <c r="II65" s="97"/>
      <c r="IJ65" s="97"/>
      <c r="IK65" s="97"/>
      <c r="IL65" s="97"/>
      <c r="IM65" s="97"/>
      <c r="IN65" s="97"/>
      <c r="IO65" s="97"/>
      <c r="IP65" s="97"/>
      <c r="IQ65" s="97"/>
      <c r="IR65" s="97"/>
      <c r="IS65" s="97"/>
      <c r="IT65" s="97"/>
      <c r="IU65" s="97"/>
      <c r="IV65" s="97"/>
      <c r="IW65" s="97"/>
      <c r="IX65" s="97"/>
      <c r="IY65" s="97"/>
      <c r="IZ65" s="97"/>
      <c r="JA65" s="97"/>
      <c r="JB65" s="97"/>
      <c r="JC65" s="97"/>
      <c r="JD65" s="97"/>
      <c r="JE65" s="97"/>
      <c r="JF65" s="97"/>
      <c r="JG65" s="97"/>
      <c r="JH65" s="97"/>
      <c r="JI65" s="97"/>
      <c r="JJ65" s="97"/>
      <c r="JK65" s="97">
        <v>80</v>
      </c>
      <c r="JL65" s="97"/>
      <c r="JM65" s="97"/>
      <c r="JN65" s="97"/>
      <c r="JO65" s="97">
        <v>34</v>
      </c>
      <c r="JP65" s="97"/>
      <c r="JQ65" s="97"/>
      <c r="JR65" s="97"/>
      <c r="JS65" s="97">
        <v>45</v>
      </c>
      <c r="JT65" s="97"/>
      <c r="JU65" s="97"/>
      <c r="JV65" s="97"/>
      <c r="JW65" s="97"/>
      <c r="JX65" s="97">
        <v>1</v>
      </c>
      <c r="JY65" s="97"/>
      <c r="JZ65" s="97">
        <v>0</v>
      </c>
      <c r="KA65" s="97"/>
      <c r="KB65" s="97"/>
      <c r="KC65" s="97"/>
      <c r="KD65" s="97"/>
      <c r="KE65" s="97"/>
      <c r="KF65" s="97">
        <v>1</v>
      </c>
      <c r="KG65" s="97">
        <v>0</v>
      </c>
      <c r="KH65" s="97">
        <v>3</v>
      </c>
      <c r="KI65" s="97"/>
      <c r="KJ65" s="97">
        <v>0</v>
      </c>
      <c r="KK65" s="97"/>
      <c r="KL65" s="97"/>
      <c r="KM65" s="97"/>
      <c r="KN65" s="97"/>
      <c r="KO65" s="97"/>
      <c r="KP65" s="97"/>
      <c r="KQ65" s="97"/>
      <c r="KR65" s="97"/>
      <c r="KS65" s="97"/>
      <c r="KT65" s="97"/>
      <c r="KU65" s="97"/>
      <c r="KV65" s="97"/>
      <c r="KW65" s="97"/>
      <c r="KX65" s="97"/>
      <c r="KY65" s="97"/>
      <c r="KZ65" s="97"/>
      <c r="LA65" s="97">
        <v>0</v>
      </c>
      <c r="LB65" s="97">
        <v>0</v>
      </c>
      <c r="LC65" s="97"/>
      <c r="LD65" s="97">
        <v>54</v>
      </c>
      <c r="LE65" s="97"/>
      <c r="LF65" s="97"/>
      <c r="LG65" s="97"/>
      <c r="LH65" s="97"/>
      <c r="LI65" s="97"/>
      <c r="LJ65" s="97"/>
      <c r="LK65" s="97"/>
      <c r="LL65" s="97"/>
      <c r="LM65" s="97"/>
      <c r="LN65" s="97"/>
      <c r="LO65" s="97">
        <v>0</v>
      </c>
      <c r="LP65" s="97"/>
      <c r="LQ65" s="97"/>
      <c r="LR65" s="97">
        <v>0</v>
      </c>
      <c r="LS65" s="97"/>
      <c r="LT65" s="97"/>
      <c r="LU65" s="97"/>
      <c r="LV65" s="97"/>
      <c r="LW65" s="97"/>
      <c r="LX65" s="97"/>
      <c r="LY65" s="97"/>
      <c r="LZ65" s="97"/>
      <c r="MA65" s="97"/>
      <c r="MB65" s="97"/>
      <c r="MC65" s="97"/>
      <c r="MD65" s="97">
        <v>7</v>
      </c>
      <c r="ME65" s="97"/>
      <c r="MF65" s="97"/>
      <c r="MG65" s="97"/>
      <c r="MH65" s="97"/>
      <c r="MI65" s="97"/>
      <c r="MJ65" s="97"/>
      <c r="MK65" s="97"/>
      <c r="ML65" s="97"/>
      <c r="MM65" s="97"/>
      <c r="MN65" s="97"/>
      <c r="MO65" s="97"/>
      <c r="MP65" s="97"/>
      <c r="MQ65" s="97"/>
      <c r="MR65" s="97"/>
      <c r="MS65" s="97"/>
      <c r="MT65" s="97"/>
      <c r="MU65" s="97"/>
      <c r="MV65" s="97"/>
      <c r="MW65" s="97"/>
      <c r="MX65" s="97"/>
      <c r="MY65" s="97"/>
      <c r="MZ65" s="97"/>
      <c r="NA65" s="97"/>
      <c r="NB65" s="97"/>
      <c r="NC65" s="97"/>
      <c r="ND65" s="97">
        <v>3</v>
      </c>
      <c r="NE65" s="97"/>
      <c r="NF65" s="97"/>
      <c r="NG65" s="97">
        <v>3</v>
      </c>
      <c r="NH65" s="97">
        <v>1</v>
      </c>
      <c r="NI65" s="97">
        <v>7</v>
      </c>
      <c r="NJ65" s="97"/>
      <c r="NK65" s="97"/>
      <c r="NL65" s="97"/>
      <c r="NM65" s="97"/>
      <c r="NN65" s="97"/>
      <c r="NO65" s="97"/>
      <c r="NP65" s="97">
        <v>2</v>
      </c>
      <c r="NQ65" s="97">
        <v>4</v>
      </c>
      <c r="NR65" s="97">
        <v>0</v>
      </c>
      <c r="NS65" s="97">
        <v>24</v>
      </c>
      <c r="NT65" s="97">
        <v>5</v>
      </c>
      <c r="NU65" s="97">
        <v>1</v>
      </c>
      <c r="NV65" s="97"/>
      <c r="NW65" s="97">
        <v>1</v>
      </c>
      <c r="NX65" s="97"/>
      <c r="NY65" s="97">
        <v>0</v>
      </c>
      <c r="NZ65" s="97"/>
      <c r="OA65" s="97"/>
      <c r="OB65" s="97"/>
      <c r="OC65" s="97"/>
      <c r="OD65" s="97"/>
      <c r="OE65" s="97"/>
      <c r="OF65" s="97">
        <v>7</v>
      </c>
      <c r="OG65" s="97"/>
      <c r="OH65" s="97">
        <v>2</v>
      </c>
      <c r="OI65" s="97">
        <v>79</v>
      </c>
      <c r="OJ65" s="97"/>
      <c r="OK65" s="97"/>
      <c r="OL65" s="97"/>
      <c r="OM65" s="97"/>
      <c r="ON65" s="97"/>
      <c r="OO65" s="97"/>
      <c r="OP65" s="97"/>
      <c r="OQ65" s="97"/>
      <c r="OR65" s="98">
        <v>8</v>
      </c>
      <c r="OS65" s="99">
        <v>25103</v>
      </c>
      <c r="OT65" s="96"/>
      <c r="OU65" s="97"/>
      <c r="OV65" s="97"/>
      <c r="OW65" s="97"/>
      <c r="OX65" s="97"/>
      <c r="OY65" s="97">
        <v>298</v>
      </c>
      <c r="OZ65" s="97">
        <v>3347</v>
      </c>
      <c r="PA65" s="97"/>
      <c r="PB65" s="97"/>
      <c r="PC65" s="97"/>
      <c r="PD65" s="97"/>
      <c r="PE65" s="97"/>
      <c r="PF65" s="97"/>
      <c r="PG65" s="97"/>
      <c r="PH65" s="97"/>
      <c r="PI65" s="97"/>
      <c r="PJ65" s="97"/>
      <c r="PK65" s="97"/>
      <c r="PL65" s="98"/>
      <c r="PM65" s="99">
        <v>28748</v>
      </c>
    </row>
    <row r="66" spans="1:429" ht="12.75" customHeight="1" x14ac:dyDescent="0.2">
      <c r="A66" s="93">
        <v>331490</v>
      </c>
      <c r="B66" s="94" t="s">
        <v>1727</v>
      </c>
      <c r="C66" s="95" t="s">
        <v>1225</v>
      </c>
      <c r="D66" s="96"/>
      <c r="E66" s="97"/>
      <c r="F66" s="97"/>
      <c r="G66" s="97"/>
      <c r="H66" s="97"/>
      <c r="I66" s="97"/>
      <c r="J66" s="97"/>
      <c r="K66" s="97"/>
      <c r="L66" s="97"/>
      <c r="M66" s="97"/>
      <c r="N66" s="97"/>
      <c r="O66" s="97"/>
      <c r="P66" s="97"/>
      <c r="Q66" s="97"/>
      <c r="R66" s="97"/>
      <c r="S66" s="97"/>
      <c r="T66" s="97"/>
      <c r="U66" s="97"/>
      <c r="V66" s="97"/>
      <c r="W66" s="97"/>
      <c r="X66" s="97"/>
      <c r="Y66" s="97">
        <v>2</v>
      </c>
      <c r="Z66" s="97"/>
      <c r="AA66" s="97"/>
      <c r="AB66" s="97">
        <v>1</v>
      </c>
      <c r="AC66" s="97">
        <v>1</v>
      </c>
      <c r="AD66" s="97">
        <v>62</v>
      </c>
      <c r="AE66" s="97">
        <v>0</v>
      </c>
      <c r="AF66" s="97">
        <v>1</v>
      </c>
      <c r="AG66" s="97">
        <v>0</v>
      </c>
      <c r="AH66" s="97">
        <v>0</v>
      </c>
      <c r="AI66" s="97">
        <v>0</v>
      </c>
      <c r="AJ66" s="97">
        <v>1</v>
      </c>
      <c r="AK66" s="97">
        <v>3</v>
      </c>
      <c r="AL66" s="97">
        <v>0</v>
      </c>
      <c r="AM66" s="97">
        <v>1</v>
      </c>
      <c r="AN66" s="97"/>
      <c r="AO66" s="97"/>
      <c r="AP66" s="97"/>
      <c r="AQ66" s="97"/>
      <c r="AR66" s="97"/>
      <c r="AS66" s="97"/>
      <c r="AT66" s="97"/>
      <c r="AU66" s="97"/>
      <c r="AV66" s="97">
        <v>2</v>
      </c>
      <c r="AW66" s="97">
        <v>9</v>
      </c>
      <c r="AX66" s="97"/>
      <c r="AY66" s="97"/>
      <c r="AZ66" s="97"/>
      <c r="BA66" s="97"/>
      <c r="BB66" s="97"/>
      <c r="BC66" s="97"/>
      <c r="BD66" s="97">
        <v>692</v>
      </c>
      <c r="BE66" s="97">
        <v>160</v>
      </c>
      <c r="BF66" s="97"/>
      <c r="BG66" s="97"/>
      <c r="BH66" s="97">
        <v>109</v>
      </c>
      <c r="BI66" s="97">
        <v>85</v>
      </c>
      <c r="BJ66" s="97">
        <v>124</v>
      </c>
      <c r="BK66" s="97">
        <v>1466</v>
      </c>
      <c r="BL66" s="97">
        <v>80</v>
      </c>
      <c r="BM66" s="97">
        <v>567</v>
      </c>
      <c r="BN66" s="97">
        <v>12</v>
      </c>
      <c r="BO66" s="97">
        <v>1616</v>
      </c>
      <c r="BP66" s="97">
        <v>110</v>
      </c>
      <c r="BQ66" s="97">
        <v>27</v>
      </c>
      <c r="BR66" s="97">
        <v>1</v>
      </c>
      <c r="BS66" s="97">
        <v>178</v>
      </c>
      <c r="BT66" s="97">
        <v>0</v>
      </c>
      <c r="BU66" s="97">
        <v>1</v>
      </c>
      <c r="BV66" s="97">
        <v>59</v>
      </c>
      <c r="BW66" s="97">
        <v>224</v>
      </c>
      <c r="BX66" s="97">
        <v>14</v>
      </c>
      <c r="BY66" s="97">
        <v>150</v>
      </c>
      <c r="BZ66" s="97">
        <v>217</v>
      </c>
      <c r="CA66" s="97">
        <v>363</v>
      </c>
      <c r="CB66" s="97">
        <v>0</v>
      </c>
      <c r="CC66" s="97">
        <v>40</v>
      </c>
      <c r="CD66" s="97">
        <v>2</v>
      </c>
      <c r="CE66" s="97">
        <v>26</v>
      </c>
      <c r="CF66" s="97">
        <v>107</v>
      </c>
      <c r="CG66" s="97">
        <v>103</v>
      </c>
      <c r="CH66" s="97">
        <v>88</v>
      </c>
      <c r="CI66" s="97">
        <v>35</v>
      </c>
      <c r="CJ66" s="97">
        <v>4</v>
      </c>
      <c r="CK66" s="97">
        <v>713</v>
      </c>
      <c r="CL66" s="97">
        <v>8</v>
      </c>
      <c r="CM66" s="97">
        <v>2</v>
      </c>
      <c r="CN66" s="97"/>
      <c r="CO66" s="97">
        <v>1</v>
      </c>
      <c r="CP66" s="97">
        <v>6</v>
      </c>
      <c r="CQ66" s="97">
        <v>8</v>
      </c>
      <c r="CR66" s="97">
        <v>81</v>
      </c>
      <c r="CS66" s="97">
        <v>28</v>
      </c>
      <c r="CT66" s="97">
        <v>16</v>
      </c>
      <c r="CU66" s="97">
        <v>63</v>
      </c>
      <c r="CV66" s="97">
        <v>5</v>
      </c>
      <c r="CW66" s="97">
        <v>600</v>
      </c>
      <c r="CX66" s="97">
        <v>43</v>
      </c>
      <c r="CY66" s="97">
        <v>0</v>
      </c>
      <c r="CZ66" s="97">
        <v>1</v>
      </c>
      <c r="DA66" s="97">
        <v>163</v>
      </c>
      <c r="DB66" s="97">
        <v>0</v>
      </c>
      <c r="DC66" s="97">
        <v>5</v>
      </c>
      <c r="DD66" s="97">
        <v>56</v>
      </c>
      <c r="DE66" s="97">
        <v>0</v>
      </c>
      <c r="DF66" s="97">
        <v>1</v>
      </c>
      <c r="DG66" s="97">
        <v>4</v>
      </c>
      <c r="DH66" s="97">
        <v>16</v>
      </c>
      <c r="DI66" s="97">
        <v>38</v>
      </c>
      <c r="DJ66" s="97"/>
      <c r="DK66" s="97">
        <v>0</v>
      </c>
      <c r="DL66" s="97">
        <v>48</v>
      </c>
      <c r="DM66" s="97">
        <v>1</v>
      </c>
      <c r="DN66" s="97">
        <v>28</v>
      </c>
      <c r="DO66" s="97">
        <v>4</v>
      </c>
      <c r="DP66" s="97">
        <v>9</v>
      </c>
      <c r="DQ66" s="97">
        <v>7</v>
      </c>
      <c r="DR66" s="97">
        <v>309</v>
      </c>
      <c r="DS66" s="97">
        <v>40</v>
      </c>
      <c r="DT66" s="97">
        <v>63</v>
      </c>
      <c r="DU66" s="97">
        <v>0</v>
      </c>
      <c r="DV66" s="97">
        <v>1</v>
      </c>
      <c r="DW66" s="97">
        <v>0</v>
      </c>
      <c r="DX66" s="97"/>
      <c r="DY66" s="97">
        <v>2</v>
      </c>
      <c r="DZ66" s="97">
        <v>3</v>
      </c>
      <c r="EA66" s="97">
        <v>0</v>
      </c>
      <c r="EB66" s="97">
        <v>0</v>
      </c>
      <c r="EC66" s="97">
        <v>0</v>
      </c>
      <c r="ED66" s="97">
        <v>72</v>
      </c>
      <c r="EE66" s="97">
        <v>40</v>
      </c>
      <c r="EF66" s="97">
        <v>4</v>
      </c>
      <c r="EG66" s="97">
        <v>17</v>
      </c>
      <c r="EH66" s="97">
        <v>41</v>
      </c>
      <c r="EI66" s="97">
        <v>1</v>
      </c>
      <c r="EJ66" s="97">
        <v>24</v>
      </c>
      <c r="EK66" s="97">
        <v>31</v>
      </c>
      <c r="EL66" s="97">
        <v>73</v>
      </c>
      <c r="EM66" s="97">
        <v>128</v>
      </c>
      <c r="EN66" s="97">
        <v>95</v>
      </c>
      <c r="EO66" s="97">
        <v>145</v>
      </c>
      <c r="EP66" s="97">
        <v>514</v>
      </c>
      <c r="EQ66" s="97">
        <v>10</v>
      </c>
      <c r="ER66" s="97">
        <v>152</v>
      </c>
      <c r="ES66" s="97">
        <v>1</v>
      </c>
      <c r="ET66" s="97">
        <v>229</v>
      </c>
      <c r="EU66" s="97">
        <v>1</v>
      </c>
      <c r="EV66" s="97">
        <v>57</v>
      </c>
      <c r="EW66" s="97">
        <v>7</v>
      </c>
      <c r="EX66" s="97">
        <v>1</v>
      </c>
      <c r="EY66" s="97">
        <v>11</v>
      </c>
      <c r="EZ66" s="97">
        <v>0</v>
      </c>
      <c r="FA66" s="97">
        <v>4</v>
      </c>
      <c r="FB66" s="97">
        <v>16</v>
      </c>
      <c r="FC66" s="97">
        <v>102</v>
      </c>
      <c r="FD66" s="97">
        <v>91</v>
      </c>
      <c r="FE66" s="97">
        <v>50</v>
      </c>
      <c r="FF66" s="97">
        <v>28</v>
      </c>
      <c r="FG66" s="97">
        <v>50</v>
      </c>
      <c r="FH66" s="97">
        <v>93</v>
      </c>
      <c r="FI66" s="97">
        <v>8</v>
      </c>
      <c r="FJ66" s="97">
        <v>11</v>
      </c>
      <c r="FK66" s="97">
        <v>3</v>
      </c>
      <c r="FL66" s="97">
        <v>63</v>
      </c>
      <c r="FM66" s="97"/>
      <c r="FN66" s="97">
        <v>4</v>
      </c>
      <c r="FO66" s="97">
        <v>359</v>
      </c>
      <c r="FP66" s="97">
        <v>2</v>
      </c>
      <c r="FQ66" s="97">
        <v>25</v>
      </c>
      <c r="FR66" s="97">
        <v>108</v>
      </c>
      <c r="FS66" s="97">
        <v>0</v>
      </c>
      <c r="FT66" s="97"/>
      <c r="FU66" s="97"/>
      <c r="FV66" s="97"/>
      <c r="FW66" s="97"/>
      <c r="FX66" s="97"/>
      <c r="FY66" s="97"/>
      <c r="FZ66" s="97"/>
      <c r="GA66" s="97"/>
      <c r="GB66" s="97">
        <v>12</v>
      </c>
      <c r="GC66" s="97">
        <v>69</v>
      </c>
      <c r="GD66" s="97"/>
      <c r="GE66" s="97"/>
      <c r="GF66" s="97"/>
      <c r="GG66" s="97">
        <v>45</v>
      </c>
      <c r="GH66" s="97">
        <v>14</v>
      </c>
      <c r="GI66" s="97"/>
      <c r="GJ66" s="97"/>
      <c r="GK66" s="97">
        <v>49</v>
      </c>
      <c r="GL66" s="97">
        <v>61</v>
      </c>
      <c r="GM66" s="97"/>
      <c r="GN66" s="97"/>
      <c r="GO66" s="97"/>
      <c r="GP66" s="97"/>
      <c r="GQ66" s="97"/>
      <c r="GR66" s="97"/>
      <c r="GS66" s="97"/>
      <c r="GT66" s="97"/>
      <c r="GU66" s="97"/>
      <c r="GV66" s="97"/>
      <c r="GW66" s="97"/>
      <c r="GX66" s="97"/>
      <c r="GY66" s="97"/>
      <c r="GZ66" s="97"/>
      <c r="HA66" s="97"/>
      <c r="HB66" s="97"/>
      <c r="HC66" s="97"/>
      <c r="HD66" s="97"/>
      <c r="HE66" s="97"/>
      <c r="HF66" s="97"/>
      <c r="HG66" s="97"/>
      <c r="HH66" s="97"/>
      <c r="HI66" s="97"/>
      <c r="HJ66" s="97"/>
      <c r="HK66" s="97"/>
      <c r="HL66" s="97"/>
      <c r="HM66" s="97"/>
      <c r="HN66" s="97"/>
      <c r="HO66" s="97"/>
      <c r="HP66" s="97"/>
      <c r="HQ66" s="97"/>
      <c r="HR66" s="97"/>
      <c r="HS66" s="97"/>
      <c r="HT66" s="97"/>
      <c r="HU66" s="97"/>
      <c r="HV66" s="97"/>
      <c r="HW66" s="97"/>
      <c r="HX66" s="97"/>
      <c r="HY66" s="97"/>
      <c r="HZ66" s="97"/>
      <c r="IA66" s="97"/>
      <c r="IB66" s="97"/>
      <c r="IC66" s="97"/>
      <c r="ID66" s="97"/>
      <c r="IE66" s="97"/>
      <c r="IF66" s="97"/>
      <c r="IG66" s="97"/>
      <c r="IH66" s="97"/>
      <c r="II66" s="97"/>
      <c r="IJ66" s="97"/>
      <c r="IK66" s="97"/>
      <c r="IL66" s="97"/>
      <c r="IM66" s="97"/>
      <c r="IN66" s="97"/>
      <c r="IO66" s="97"/>
      <c r="IP66" s="97"/>
      <c r="IQ66" s="97"/>
      <c r="IR66" s="97"/>
      <c r="IS66" s="97"/>
      <c r="IT66" s="97"/>
      <c r="IU66" s="97"/>
      <c r="IV66" s="97"/>
      <c r="IW66" s="97"/>
      <c r="IX66" s="97"/>
      <c r="IY66" s="97"/>
      <c r="IZ66" s="97"/>
      <c r="JA66" s="97"/>
      <c r="JB66" s="97"/>
      <c r="JC66" s="97"/>
      <c r="JD66" s="97"/>
      <c r="JE66" s="97"/>
      <c r="JF66" s="97"/>
      <c r="JG66" s="97"/>
      <c r="JH66" s="97"/>
      <c r="JI66" s="97"/>
      <c r="JJ66" s="97"/>
      <c r="JK66" s="97">
        <v>0</v>
      </c>
      <c r="JL66" s="97"/>
      <c r="JM66" s="97"/>
      <c r="JN66" s="97"/>
      <c r="JO66" s="97"/>
      <c r="JP66" s="97">
        <v>0</v>
      </c>
      <c r="JQ66" s="97">
        <v>0</v>
      </c>
      <c r="JR66" s="97"/>
      <c r="JS66" s="97">
        <v>185</v>
      </c>
      <c r="JT66" s="97"/>
      <c r="JU66" s="97"/>
      <c r="JV66" s="97">
        <v>0</v>
      </c>
      <c r="JW66" s="97"/>
      <c r="JX66" s="97"/>
      <c r="JY66" s="97"/>
      <c r="JZ66" s="97">
        <v>0</v>
      </c>
      <c r="KA66" s="97"/>
      <c r="KB66" s="97"/>
      <c r="KC66" s="97"/>
      <c r="KD66" s="97"/>
      <c r="KE66" s="97"/>
      <c r="KF66" s="97">
        <v>1</v>
      </c>
      <c r="KG66" s="97"/>
      <c r="KH66" s="97"/>
      <c r="KI66" s="97"/>
      <c r="KJ66" s="97"/>
      <c r="KK66" s="97"/>
      <c r="KL66" s="97"/>
      <c r="KM66" s="97"/>
      <c r="KN66" s="97"/>
      <c r="KO66" s="97"/>
      <c r="KP66" s="97"/>
      <c r="KQ66" s="97"/>
      <c r="KR66" s="97"/>
      <c r="KS66" s="97"/>
      <c r="KT66" s="97"/>
      <c r="KU66" s="97"/>
      <c r="KV66" s="97"/>
      <c r="KW66" s="97"/>
      <c r="KX66" s="97"/>
      <c r="KY66" s="97"/>
      <c r="KZ66" s="97">
        <v>0</v>
      </c>
      <c r="LA66" s="97">
        <v>62</v>
      </c>
      <c r="LB66" s="97">
        <v>31</v>
      </c>
      <c r="LC66" s="97">
        <v>10</v>
      </c>
      <c r="LD66" s="97">
        <v>4</v>
      </c>
      <c r="LE66" s="97"/>
      <c r="LF66" s="97"/>
      <c r="LG66" s="97"/>
      <c r="LH66" s="97"/>
      <c r="LI66" s="97"/>
      <c r="LJ66" s="97"/>
      <c r="LK66" s="97"/>
      <c r="LL66" s="97"/>
      <c r="LM66" s="97"/>
      <c r="LN66" s="97"/>
      <c r="LO66" s="97">
        <v>0</v>
      </c>
      <c r="LP66" s="97"/>
      <c r="LQ66" s="97"/>
      <c r="LR66" s="97">
        <v>5</v>
      </c>
      <c r="LS66" s="97"/>
      <c r="LT66" s="97"/>
      <c r="LU66" s="97"/>
      <c r="LV66" s="97"/>
      <c r="LW66" s="97"/>
      <c r="LX66" s="97"/>
      <c r="LY66" s="97"/>
      <c r="LZ66" s="97"/>
      <c r="MA66" s="97"/>
      <c r="MB66" s="97"/>
      <c r="MC66" s="97"/>
      <c r="MD66" s="97">
        <v>87</v>
      </c>
      <c r="ME66" s="97"/>
      <c r="MF66" s="97"/>
      <c r="MG66" s="97"/>
      <c r="MH66" s="97"/>
      <c r="MI66" s="97"/>
      <c r="MJ66" s="97">
        <v>2</v>
      </c>
      <c r="MK66" s="97"/>
      <c r="ML66" s="97"/>
      <c r="MM66" s="97"/>
      <c r="MN66" s="97"/>
      <c r="MO66" s="97"/>
      <c r="MP66" s="97"/>
      <c r="MQ66" s="97">
        <v>10</v>
      </c>
      <c r="MR66" s="97"/>
      <c r="MS66" s="97"/>
      <c r="MT66" s="97"/>
      <c r="MU66" s="97"/>
      <c r="MV66" s="97"/>
      <c r="MW66" s="97"/>
      <c r="MX66" s="97"/>
      <c r="MY66" s="97"/>
      <c r="MZ66" s="97"/>
      <c r="NA66" s="97"/>
      <c r="NB66" s="97"/>
      <c r="NC66" s="97"/>
      <c r="ND66" s="97"/>
      <c r="NE66" s="97"/>
      <c r="NF66" s="97"/>
      <c r="NG66" s="97">
        <v>0</v>
      </c>
      <c r="NH66" s="97">
        <v>0</v>
      </c>
      <c r="NI66" s="97">
        <v>1</v>
      </c>
      <c r="NJ66" s="97"/>
      <c r="NK66" s="97"/>
      <c r="NL66" s="97"/>
      <c r="NM66" s="97"/>
      <c r="NN66" s="97"/>
      <c r="NO66" s="97">
        <v>4</v>
      </c>
      <c r="NP66" s="97">
        <v>2</v>
      </c>
      <c r="NQ66" s="97">
        <v>13</v>
      </c>
      <c r="NR66" s="97"/>
      <c r="NS66" s="97">
        <v>0</v>
      </c>
      <c r="NT66" s="97">
        <v>7</v>
      </c>
      <c r="NU66" s="97">
        <v>3</v>
      </c>
      <c r="NV66" s="97"/>
      <c r="NW66" s="97">
        <v>0</v>
      </c>
      <c r="NX66" s="97">
        <v>51</v>
      </c>
      <c r="NY66" s="97">
        <v>8</v>
      </c>
      <c r="NZ66" s="97"/>
      <c r="OA66" s="97"/>
      <c r="OB66" s="97"/>
      <c r="OC66" s="97"/>
      <c r="OD66" s="97"/>
      <c r="OE66" s="97"/>
      <c r="OF66" s="97">
        <v>0</v>
      </c>
      <c r="OG66" s="97"/>
      <c r="OH66" s="97"/>
      <c r="OI66" s="97">
        <v>41</v>
      </c>
      <c r="OJ66" s="97"/>
      <c r="OK66" s="97"/>
      <c r="OL66" s="97"/>
      <c r="OM66" s="97"/>
      <c r="ON66" s="97"/>
      <c r="OO66" s="97"/>
      <c r="OP66" s="97"/>
      <c r="OQ66" s="97"/>
      <c r="OR66" s="98">
        <v>107</v>
      </c>
      <c r="OS66" s="99">
        <v>12680</v>
      </c>
      <c r="OT66" s="96">
        <v>47</v>
      </c>
      <c r="OU66" s="97"/>
      <c r="OV66" s="97"/>
      <c r="OW66" s="97"/>
      <c r="OX66" s="97"/>
      <c r="OY66" s="97">
        <v>217</v>
      </c>
      <c r="OZ66" s="97">
        <v>5168</v>
      </c>
      <c r="PA66" s="97"/>
      <c r="PB66" s="97"/>
      <c r="PC66" s="97"/>
      <c r="PD66" s="97"/>
      <c r="PE66" s="97"/>
      <c r="PF66" s="97"/>
      <c r="PG66" s="97"/>
      <c r="PH66" s="97"/>
      <c r="PI66" s="97"/>
      <c r="PJ66" s="97"/>
      <c r="PK66" s="97"/>
      <c r="PL66" s="98"/>
      <c r="PM66" s="99">
        <v>18111</v>
      </c>
    </row>
    <row r="67" spans="1:429" ht="12.75" customHeight="1" x14ac:dyDescent="0.2">
      <c r="A67" s="93">
        <v>331510</v>
      </c>
      <c r="B67" s="94" t="s">
        <v>1725</v>
      </c>
      <c r="C67" s="95" t="s">
        <v>1226</v>
      </c>
      <c r="D67" s="96"/>
      <c r="E67" s="97"/>
      <c r="F67" s="97"/>
      <c r="G67" s="97"/>
      <c r="H67" s="97"/>
      <c r="I67" s="97"/>
      <c r="J67" s="97"/>
      <c r="K67" s="97"/>
      <c r="L67" s="97"/>
      <c r="M67" s="97"/>
      <c r="N67" s="97"/>
      <c r="O67" s="97"/>
      <c r="P67" s="97"/>
      <c r="Q67" s="97"/>
      <c r="R67" s="97"/>
      <c r="S67" s="97"/>
      <c r="T67" s="97">
        <v>32</v>
      </c>
      <c r="U67" s="97"/>
      <c r="V67" s="97"/>
      <c r="W67" s="97"/>
      <c r="X67" s="97"/>
      <c r="Y67" s="97"/>
      <c r="Z67" s="97"/>
      <c r="AA67" s="97"/>
      <c r="AB67" s="97">
        <v>2</v>
      </c>
      <c r="AC67" s="97"/>
      <c r="AD67" s="97">
        <v>275</v>
      </c>
      <c r="AE67" s="97">
        <v>10</v>
      </c>
      <c r="AF67" s="97">
        <v>0</v>
      </c>
      <c r="AG67" s="97"/>
      <c r="AH67" s="97">
        <v>18</v>
      </c>
      <c r="AI67" s="97"/>
      <c r="AJ67" s="97">
        <v>20</v>
      </c>
      <c r="AK67" s="97">
        <v>6</v>
      </c>
      <c r="AL67" s="97">
        <v>2</v>
      </c>
      <c r="AM67" s="97">
        <v>2</v>
      </c>
      <c r="AN67" s="97"/>
      <c r="AO67" s="97"/>
      <c r="AP67" s="97">
        <v>1</v>
      </c>
      <c r="AQ67" s="97">
        <v>2</v>
      </c>
      <c r="AR67" s="97"/>
      <c r="AS67" s="97"/>
      <c r="AT67" s="97"/>
      <c r="AU67" s="97"/>
      <c r="AV67" s="97"/>
      <c r="AW67" s="97"/>
      <c r="AX67" s="97"/>
      <c r="AY67" s="97"/>
      <c r="AZ67" s="97"/>
      <c r="BA67" s="97"/>
      <c r="BB67" s="97"/>
      <c r="BC67" s="97"/>
      <c r="BD67" s="97">
        <v>301</v>
      </c>
      <c r="BE67" s="97">
        <v>75</v>
      </c>
      <c r="BF67" s="97"/>
      <c r="BG67" s="97"/>
      <c r="BH67" s="97"/>
      <c r="BI67" s="97"/>
      <c r="BJ67" s="97"/>
      <c r="BK67" s="97"/>
      <c r="BL67" s="97">
        <v>239</v>
      </c>
      <c r="BM67" s="97">
        <v>101</v>
      </c>
      <c r="BN67" s="97">
        <v>10</v>
      </c>
      <c r="BO67" s="97">
        <v>95</v>
      </c>
      <c r="BP67" s="97">
        <v>27</v>
      </c>
      <c r="BQ67" s="97">
        <v>97</v>
      </c>
      <c r="BR67" s="97">
        <v>86</v>
      </c>
      <c r="BS67" s="97">
        <v>357</v>
      </c>
      <c r="BT67" s="97">
        <v>38</v>
      </c>
      <c r="BU67" s="97">
        <v>52</v>
      </c>
      <c r="BV67" s="97"/>
      <c r="BW67" s="97">
        <v>75</v>
      </c>
      <c r="BX67" s="97">
        <v>8</v>
      </c>
      <c r="BY67" s="97">
        <v>196</v>
      </c>
      <c r="BZ67" s="97">
        <v>756</v>
      </c>
      <c r="CA67" s="97">
        <v>29</v>
      </c>
      <c r="CB67" s="97">
        <v>39</v>
      </c>
      <c r="CC67" s="97">
        <v>835</v>
      </c>
      <c r="CD67" s="97">
        <v>48</v>
      </c>
      <c r="CE67" s="97">
        <v>49</v>
      </c>
      <c r="CF67" s="97">
        <v>82</v>
      </c>
      <c r="CG67" s="97">
        <v>54</v>
      </c>
      <c r="CH67" s="97">
        <v>289</v>
      </c>
      <c r="CI67" s="97">
        <v>28</v>
      </c>
      <c r="CJ67" s="97">
        <v>570</v>
      </c>
      <c r="CK67" s="97">
        <v>631</v>
      </c>
      <c r="CL67" s="97">
        <v>40</v>
      </c>
      <c r="CM67" s="97">
        <v>388</v>
      </c>
      <c r="CN67" s="97">
        <v>7</v>
      </c>
      <c r="CO67" s="97"/>
      <c r="CP67" s="97">
        <v>50</v>
      </c>
      <c r="CQ67" s="97">
        <v>86</v>
      </c>
      <c r="CR67" s="97">
        <v>271</v>
      </c>
      <c r="CS67" s="97">
        <v>18</v>
      </c>
      <c r="CT67" s="97">
        <v>101</v>
      </c>
      <c r="CU67" s="97">
        <v>118</v>
      </c>
      <c r="CV67" s="97">
        <v>201</v>
      </c>
      <c r="CW67" s="97">
        <v>102</v>
      </c>
      <c r="CX67" s="97">
        <v>813</v>
      </c>
      <c r="CY67" s="97">
        <v>150</v>
      </c>
      <c r="CZ67" s="97">
        <v>134</v>
      </c>
      <c r="DA67" s="97">
        <v>1133</v>
      </c>
      <c r="DB67" s="97">
        <v>364</v>
      </c>
      <c r="DC67" s="97">
        <v>635</v>
      </c>
      <c r="DD67" s="97">
        <v>288</v>
      </c>
      <c r="DE67" s="97">
        <v>119</v>
      </c>
      <c r="DF67" s="97">
        <v>83</v>
      </c>
      <c r="DG67" s="97">
        <v>28</v>
      </c>
      <c r="DH67" s="97">
        <v>194</v>
      </c>
      <c r="DI67" s="97">
        <v>319</v>
      </c>
      <c r="DJ67" s="97"/>
      <c r="DK67" s="97"/>
      <c r="DL67" s="97">
        <v>0</v>
      </c>
      <c r="DM67" s="97"/>
      <c r="DN67" s="97">
        <v>1</v>
      </c>
      <c r="DO67" s="97">
        <v>5</v>
      </c>
      <c r="DP67" s="97"/>
      <c r="DQ67" s="97">
        <v>0</v>
      </c>
      <c r="DR67" s="97">
        <v>0</v>
      </c>
      <c r="DS67" s="97">
        <v>4</v>
      </c>
      <c r="DT67" s="97">
        <v>6</v>
      </c>
      <c r="DU67" s="97">
        <v>0</v>
      </c>
      <c r="DV67" s="97">
        <v>14</v>
      </c>
      <c r="DW67" s="97">
        <v>14</v>
      </c>
      <c r="DX67" s="97">
        <v>2</v>
      </c>
      <c r="DY67" s="97">
        <v>2</v>
      </c>
      <c r="DZ67" s="97">
        <v>4</v>
      </c>
      <c r="EA67" s="97">
        <v>3</v>
      </c>
      <c r="EB67" s="97"/>
      <c r="EC67" s="97"/>
      <c r="ED67" s="97"/>
      <c r="EE67" s="97">
        <v>20</v>
      </c>
      <c r="EF67" s="97">
        <v>13</v>
      </c>
      <c r="EG67" s="97">
        <v>19</v>
      </c>
      <c r="EH67" s="97">
        <v>1</v>
      </c>
      <c r="EI67" s="97">
        <v>36</v>
      </c>
      <c r="EJ67" s="97">
        <v>8</v>
      </c>
      <c r="EK67" s="97">
        <v>5</v>
      </c>
      <c r="EL67" s="97">
        <v>23</v>
      </c>
      <c r="EM67" s="97">
        <v>18</v>
      </c>
      <c r="EN67" s="97">
        <v>9</v>
      </c>
      <c r="EO67" s="97">
        <v>0</v>
      </c>
      <c r="EP67" s="97">
        <v>4</v>
      </c>
      <c r="EQ67" s="97"/>
      <c r="ER67" s="97">
        <v>59</v>
      </c>
      <c r="ES67" s="97">
        <v>2</v>
      </c>
      <c r="ET67" s="97">
        <v>0</v>
      </c>
      <c r="EU67" s="97">
        <v>6</v>
      </c>
      <c r="EV67" s="97">
        <v>20</v>
      </c>
      <c r="EW67" s="97">
        <v>0</v>
      </c>
      <c r="EX67" s="97">
        <v>17</v>
      </c>
      <c r="EY67" s="97">
        <v>4</v>
      </c>
      <c r="EZ67" s="97"/>
      <c r="FA67" s="97">
        <v>4</v>
      </c>
      <c r="FB67" s="97">
        <v>1255</v>
      </c>
      <c r="FC67" s="97">
        <v>245</v>
      </c>
      <c r="FD67" s="97">
        <v>2354</v>
      </c>
      <c r="FE67" s="97">
        <v>0</v>
      </c>
      <c r="FF67" s="97">
        <v>244</v>
      </c>
      <c r="FG67" s="97">
        <v>443</v>
      </c>
      <c r="FH67" s="97">
        <v>1827</v>
      </c>
      <c r="FI67" s="97">
        <v>0</v>
      </c>
      <c r="FJ67" s="97">
        <v>225</v>
      </c>
      <c r="FK67" s="97">
        <v>183</v>
      </c>
      <c r="FL67" s="97">
        <v>1</v>
      </c>
      <c r="FM67" s="97">
        <v>7</v>
      </c>
      <c r="FN67" s="97">
        <v>848</v>
      </c>
      <c r="FO67" s="97">
        <v>6</v>
      </c>
      <c r="FP67" s="97">
        <v>7</v>
      </c>
      <c r="FQ67" s="97">
        <v>28</v>
      </c>
      <c r="FR67" s="97">
        <v>55</v>
      </c>
      <c r="FS67" s="97">
        <v>27</v>
      </c>
      <c r="FT67" s="97"/>
      <c r="FU67" s="97">
        <v>0</v>
      </c>
      <c r="FV67" s="97">
        <v>0</v>
      </c>
      <c r="FW67" s="97">
        <v>4</v>
      </c>
      <c r="FX67" s="97">
        <v>3</v>
      </c>
      <c r="FY67" s="97">
        <v>6</v>
      </c>
      <c r="FZ67" s="97">
        <v>9</v>
      </c>
      <c r="GA67" s="97"/>
      <c r="GB67" s="97">
        <v>28</v>
      </c>
      <c r="GC67" s="97">
        <v>227</v>
      </c>
      <c r="GD67" s="97"/>
      <c r="GE67" s="97"/>
      <c r="GF67" s="97"/>
      <c r="GG67" s="97"/>
      <c r="GH67" s="97">
        <v>91</v>
      </c>
      <c r="GI67" s="97"/>
      <c r="GJ67" s="97"/>
      <c r="GK67" s="97"/>
      <c r="GL67" s="97"/>
      <c r="GM67" s="97"/>
      <c r="GN67" s="97"/>
      <c r="GO67" s="97"/>
      <c r="GP67" s="97"/>
      <c r="GQ67" s="97"/>
      <c r="GR67" s="97"/>
      <c r="GS67" s="97"/>
      <c r="GT67" s="97"/>
      <c r="GU67" s="97"/>
      <c r="GV67" s="97"/>
      <c r="GW67" s="97"/>
      <c r="GX67" s="97"/>
      <c r="GY67" s="97"/>
      <c r="GZ67" s="97"/>
      <c r="HA67" s="97"/>
      <c r="HB67" s="97"/>
      <c r="HC67" s="97"/>
      <c r="HD67" s="97"/>
      <c r="HE67" s="97"/>
      <c r="HF67" s="97"/>
      <c r="HG67" s="97"/>
      <c r="HH67" s="97"/>
      <c r="HI67" s="97"/>
      <c r="HJ67" s="97"/>
      <c r="HK67" s="97"/>
      <c r="HL67" s="97"/>
      <c r="HM67" s="97"/>
      <c r="HN67" s="97"/>
      <c r="HO67" s="97"/>
      <c r="HP67" s="97"/>
      <c r="HQ67" s="97"/>
      <c r="HR67" s="97"/>
      <c r="HS67" s="97"/>
      <c r="HT67" s="97"/>
      <c r="HU67" s="97"/>
      <c r="HV67" s="97"/>
      <c r="HW67" s="97"/>
      <c r="HX67" s="97"/>
      <c r="HY67" s="97"/>
      <c r="HZ67" s="97"/>
      <c r="IA67" s="97"/>
      <c r="IB67" s="97"/>
      <c r="IC67" s="97"/>
      <c r="ID67" s="97"/>
      <c r="IE67" s="97"/>
      <c r="IF67" s="97"/>
      <c r="IG67" s="97"/>
      <c r="IH67" s="97"/>
      <c r="II67" s="97"/>
      <c r="IJ67" s="97"/>
      <c r="IK67" s="97"/>
      <c r="IL67" s="97"/>
      <c r="IM67" s="97"/>
      <c r="IN67" s="97"/>
      <c r="IO67" s="97"/>
      <c r="IP67" s="97"/>
      <c r="IQ67" s="97"/>
      <c r="IR67" s="97"/>
      <c r="IS67" s="97"/>
      <c r="IT67" s="97"/>
      <c r="IU67" s="97"/>
      <c r="IV67" s="97"/>
      <c r="IW67" s="97"/>
      <c r="IX67" s="97"/>
      <c r="IY67" s="97"/>
      <c r="IZ67" s="97"/>
      <c r="JA67" s="97"/>
      <c r="JB67" s="97"/>
      <c r="JC67" s="97"/>
      <c r="JD67" s="97"/>
      <c r="JE67" s="97"/>
      <c r="JF67" s="97"/>
      <c r="JG67" s="97"/>
      <c r="JH67" s="97"/>
      <c r="JI67" s="97"/>
      <c r="JJ67" s="97"/>
      <c r="JK67" s="97"/>
      <c r="JL67" s="97"/>
      <c r="JM67" s="97"/>
      <c r="JN67" s="97"/>
      <c r="JO67" s="97"/>
      <c r="JP67" s="97"/>
      <c r="JQ67" s="97"/>
      <c r="JR67" s="97">
        <v>1</v>
      </c>
      <c r="JS67" s="97">
        <v>30</v>
      </c>
      <c r="JT67" s="97"/>
      <c r="JU67" s="97"/>
      <c r="JV67" s="97"/>
      <c r="JW67" s="97"/>
      <c r="JX67" s="97"/>
      <c r="JY67" s="97"/>
      <c r="JZ67" s="97">
        <v>0</v>
      </c>
      <c r="KA67" s="97"/>
      <c r="KB67" s="97"/>
      <c r="KC67" s="97"/>
      <c r="KD67" s="97"/>
      <c r="KE67" s="97"/>
      <c r="KF67" s="97"/>
      <c r="KG67" s="97"/>
      <c r="KH67" s="97"/>
      <c r="KI67" s="97"/>
      <c r="KJ67" s="97">
        <v>945</v>
      </c>
      <c r="KK67" s="97"/>
      <c r="KL67" s="97"/>
      <c r="KM67" s="97"/>
      <c r="KN67" s="97"/>
      <c r="KO67" s="97">
        <v>118</v>
      </c>
      <c r="KP67" s="97"/>
      <c r="KQ67" s="97"/>
      <c r="KR67" s="97"/>
      <c r="KS67" s="97"/>
      <c r="KT67" s="97"/>
      <c r="KU67" s="97"/>
      <c r="KV67" s="97"/>
      <c r="KW67" s="97"/>
      <c r="KX67" s="97"/>
      <c r="KY67" s="97"/>
      <c r="KZ67" s="97"/>
      <c r="LA67" s="97"/>
      <c r="LB67" s="97"/>
      <c r="LC67" s="97"/>
      <c r="LD67" s="97"/>
      <c r="LE67" s="97"/>
      <c r="LF67" s="97"/>
      <c r="LG67" s="97"/>
      <c r="LH67" s="97"/>
      <c r="LI67" s="97"/>
      <c r="LJ67" s="97"/>
      <c r="LK67" s="97"/>
      <c r="LL67" s="97"/>
      <c r="LM67" s="97"/>
      <c r="LN67" s="97"/>
      <c r="LO67" s="97"/>
      <c r="LP67" s="97"/>
      <c r="LQ67" s="97"/>
      <c r="LR67" s="97"/>
      <c r="LS67" s="97"/>
      <c r="LT67" s="97"/>
      <c r="LU67" s="97"/>
      <c r="LV67" s="97"/>
      <c r="LW67" s="97"/>
      <c r="LX67" s="97"/>
      <c r="LY67" s="97"/>
      <c r="LZ67" s="97"/>
      <c r="MA67" s="97"/>
      <c r="MB67" s="97"/>
      <c r="MC67" s="97"/>
      <c r="MD67" s="97"/>
      <c r="ME67" s="97"/>
      <c r="MF67" s="97"/>
      <c r="MG67" s="97"/>
      <c r="MH67" s="97"/>
      <c r="MI67" s="97"/>
      <c r="MJ67" s="97"/>
      <c r="MK67" s="97"/>
      <c r="ML67" s="97"/>
      <c r="MM67" s="97"/>
      <c r="MN67" s="97"/>
      <c r="MO67" s="97"/>
      <c r="MP67" s="97"/>
      <c r="MQ67" s="97">
        <v>0</v>
      </c>
      <c r="MR67" s="97"/>
      <c r="MS67" s="97">
        <v>0</v>
      </c>
      <c r="MT67" s="97"/>
      <c r="MU67" s="97">
        <v>0</v>
      </c>
      <c r="MV67" s="97"/>
      <c r="MW67" s="97"/>
      <c r="MX67" s="97"/>
      <c r="MY67" s="97"/>
      <c r="MZ67" s="97"/>
      <c r="NA67" s="97"/>
      <c r="NB67" s="97"/>
      <c r="NC67" s="97"/>
      <c r="ND67" s="97"/>
      <c r="NE67" s="97"/>
      <c r="NF67" s="97"/>
      <c r="NG67" s="97"/>
      <c r="NH67" s="97"/>
      <c r="NI67" s="97"/>
      <c r="NJ67" s="97"/>
      <c r="NK67" s="97"/>
      <c r="NL67" s="97"/>
      <c r="NM67" s="97"/>
      <c r="NN67" s="97"/>
      <c r="NO67" s="97"/>
      <c r="NP67" s="97"/>
      <c r="NQ67" s="97"/>
      <c r="NR67" s="97"/>
      <c r="NS67" s="97"/>
      <c r="NT67" s="97"/>
      <c r="NU67" s="97"/>
      <c r="NV67" s="97"/>
      <c r="NW67" s="97"/>
      <c r="NX67" s="97">
        <v>4</v>
      </c>
      <c r="NY67" s="97">
        <v>0</v>
      </c>
      <c r="NZ67" s="97"/>
      <c r="OA67" s="97"/>
      <c r="OB67" s="97"/>
      <c r="OC67" s="97"/>
      <c r="OD67" s="97"/>
      <c r="OE67" s="97"/>
      <c r="OF67" s="97"/>
      <c r="OG67" s="97"/>
      <c r="OH67" s="97"/>
      <c r="OI67" s="97"/>
      <c r="OJ67" s="97"/>
      <c r="OK67" s="97"/>
      <c r="OL67" s="97"/>
      <c r="OM67" s="97"/>
      <c r="ON67" s="97"/>
      <c r="OO67" s="97"/>
      <c r="OP67" s="97"/>
      <c r="OQ67" s="97"/>
      <c r="OR67" s="98"/>
      <c r="OS67" s="99">
        <v>20720</v>
      </c>
      <c r="OT67" s="96"/>
      <c r="OU67" s="97"/>
      <c r="OV67" s="97"/>
      <c r="OW67" s="97"/>
      <c r="OX67" s="97"/>
      <c r="OY67" s="97">
        <v>318</v>
      </c>
      <c r="OZ67" s="97">
        <v>1287</v>
      </c>
      <c r="PA67" s="97"/>
      <c r="PB67" s="97"/>
      <c r="PC67" s="97"/>
      <c r="PD67" s="97"/>
      <c r="PE67" s="97"/>
      <c r="PF67" s="97"/>
      <c r="PG67" s="97"/>
      <c r="PH67" s="97"/>
      <c r="PI67" s="97"/>
      <c r="PJ67" s="97"/>
      <c r="PK67" s="97"/>
      <c r="PL67" s="98"/>
      <c r="PM67" s="99">
        <v>22325</v>
      </c>
    </row>
    <row r="68" spans="1:429" ht="12.75" customHeight="1" x14ac:dyDescent="0.2">
      <c r="A68" s="93">
        <v>331520</v>
      </c>
      <c r="B68" s="94" t="s">
        <v>1727</v>
      </c>
      <c r="C68" s="95" t="s">
        <v>1227</v>
      </c>
      <c r="D68" s="96"/>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v>4</v>
      </c>
      <c r="AE68" s="97"/>
      <c r="AF68" s="97"/>
      <c r="AG68" s="97"/>
      <c r="AH68" s="97"/>
      <c r="AI68" s="97"/>
      <c r="AJ68" s="97"/>
      <c r="AK68" s="97"/>
      <c r="AL68" s="97"/>
      <c r="AM68" s="97"/>
      <c r="AN68" s="97"/>
      <c r="AO68" s="97"/>
      <c r="AP68" s="97"/>
      <c r="AQ68" s="97">
        <v>4</v>
      </c>
      <c r="AR68" s="97"/>
      <c r="AS68" s="97"/>
      <c r="AT68" s="97"/>
      <c r="AU68" s="97"/>
      <c r="AV68" s="97"/>
      <c r="AW68" s="97"/>
      <c r="AX68" s="97"/>
      <c r="AY68" s="97"/>
      <c r="AZ68" s="97"/>
      <c r="BA68" s="97"/>
      <c r="BB68" s="97"/>
      <c r="BC68" s="97"/>
      <c r="BD68" s="97"/>
      <c r="BE68" s="97"/>
      <c r="BF68" s="97"/>
      <c r="BG68" s="97"/>
      <c r="BH68" s="97"/>
      <c r="BI68" s="97"/>
      <c r="BJ68" s="97"/>
      <c r="BK68" s="97"/>
      <c r="BL68" s="97"/>
      <c r="BM68" s="97">
        <v>29</v>
      </c>
      <c r="BN68" s="97">
        <v>15</v>
      </c>
      <c r="BO68" s="97"/>
      <c r="BP68" s="97">
        <v>26</v>
      </c>
      <c r="BQ68" s="97">
        <v>105</v>
      </c>
      <c r="BR68" s="97">
        <v>30</v>
      </c>
      <c r="BS68" s="97">
        <v>183</v>
      </c>
      <c r="BT68" s="97">
        <v>23</v>
      </c>
      <c r="BU68" s="97">
        <v>26</v>
      </c>
      <c r="BV68" s="97"/>
      <c r="BW68" s="97">
        <v>160</v>
      </c>
      <c r="BX68" s="97">
        <v>12</v>
      </c>
      <c r="BY68" s="97">
        <v>406</v>
      </c>
      <c r="BZ68" s="97">
        <v>226</v>
      </c>
      <c r="CA68" s="97">
        <v>43</v>
      </c>
      <c r="CB68" s="97">
        <v>153</v>
      </c>
      <c r="CC68" s="97">
        <v>220</v>
      </c>
      <c r="CD68" s="97">
        <v>12</v>
      </c>
      <c r="CE68" s="97">
        <v>8</v>
      </c>
      <c r="CF68" s="97">
        <v>141</v>
      </c>
      <c r="CG68" s="97">
        <v>69</v>
      </c>
      <c r="CH68" s="97">
        <v>46</v>
      </c>
      <c r="CI68" s="97">
        <v>65</v>
      </c>
      <c r="CJ68" s="97">
        <v>55</v>
      </c>
      <c r="CK68" s="97">
        <v>70</v>
      </c>
      <c r="CL68" s="97">
        <v>29</v>
      </c>
      <c r="CM68" s="97">
        <v>105</v>
      </c>
      <c r="CN68" s="97">
        <v>10</v>
      </c>
      <c r="CO68" s="97">
        <v>4</v>
      </c>
      <c r="CP68" s="97">
        <v>35</v>
      </c>
      <c r="CQ68" s="97">
        <v>27</v>
      </c>
      <c r="CR68" s="97">
        <v>104</v>
      </c>
      <c r="CS68" s="97">
        <v>27</v>
      </c>
      <c r="CT68" s="97">
        <v>126</v>
      </c>
      <c r="CU68" s="97">
        <v>52</v>
      </c>
      <c r="CV68" s="97">
        <v>199</v>
      </c>
      <c r="CW68" s="97">
        <v>37</v>
      </c>
      <c r="CX68" s="97">
        <v>64</v>
      </c>
      <c r="CY68" s="97">
        <v>31</v>
      </c>
      <c r="CZ68" s="97">
        <v>34</v>
      </c>
      <c r="DA68" s="97">
        <v>719</v>
      </c>
      <c r="DB68" s="97">
        <v>85</v>
      </c>
      <c r="DC68" s="97">
        <v>314</v>
      </c>
      <c r="DD68" s="97">
        <v>70</v>
      </c>
      <c r="DE68" s="97">
        <v>107</v>
      </c>
      <c r="DF68" s="97">
        <v>18</v>
      </c>
      <c r="DG68" s="97">
        <v>22</v>
      </c>
      <c r="DH68" s="97">
        <v>100</v>
      </c>
      <c r="DI68" s="97">
        <v>75</v>
      </c>
      <c r="DJ68" s="97"/>
      <c r="DK68" s="97">
        <v>0</v>
      </c>
      <c r="DL68" s="97">
        <v>1</v>
      </c>
      <c r="DM68" s="97"/>
      <c r="DN68" s="97">
        <v>1</v>
      </c>
      <c r="DO68" s="97">
        <v>7</v>
      </c>
      <c r="DP68" s="97"/>
      <c r="DQ68" s="97">
        <v>1</v>
      </c>
      <c r="DR68" s="97">
        <v>2</v>
      </c>
      <c r="DS68" s="97">
        <v>6</v>
      </c>
      <c r="DT68" s="97">
        <v>8</v>
      </c>
      <c r="DU68" s="97">
        <v>1</v>
      </c>
      <c r="DV68" s="97">
        <v>20</v>
      </c>
      <c r="DW68" s="97">
        <v>19</v>
      </c>
      <c r="DX68" s="97">
        <v>3</v>
      </c>
      <c r="DY68" s="97">
        <v>3</v>
      </c>
      <c r="DZ68" s="97">
        <v>6</v>
      </c>
      <c r="EA68" s="97">
        <v>5</v>
      </c>
      <c r="EB68" s="97">
        <v>0</v>
      </c>
      <c r="EC68" s="97">
        <v>0</v>
      </c>
      <c r="ED68" s="97"/>
      <c r="EE68" s="97">
        <v>123</v>
      </c>
      <c r="EF68" s="97">
        <v>65</v>
      </c>
      <c r="EG68" s="97">
        <v>69</v>
      </c>
      <c r="EH68" s="97">
        <v>8</v>
      </c>
      <c r="EI68" s="97">
        <v>19</v>
      </c>
      <c r="EJ68" s="97">
        <v>22</v>
      </c>
      <c r="EK68" s="97">
        <v>1</v>
      </c>
      <c r="EL68" s="97">
        <v>41</v>
      </c>
      <c r="EM68" s="97">
        <v>27</v>
      </c>
      <c r="EN68" s="97">
        <v>14</v>
      </c>
      <c r="EO68" s="97">
        <v>1</v>
      </c>
      <c r="EP68" s="97">
        <v>7</v>
      </c>
      <c r="EQ68" s="97"/>
      <c r="ER68" s="97">
        <v>169</v>
      </c>
      <c r="ES68" s="97">
        <v>4</v>
      </c>
      <c r="ET68" s="97">
        <v>2</v>
      </c>
      <c r="EU68" s="97">
        <v>10</v>
      </c>
      <c r="EV68" s="97">
        <v>28</v>
      </c>
      <c r="EW68" s="97">
        <v>1</v>
      </c>
      <c r="EX68" s="97">
        <v>7</v>
      </c>
      <c r="EY68" s="97">
        <v>8</v>
      </c>
      <c r="EZ68" s="97">
        <v>0</v>
      </c>
      <c r="FA68" s="97">
        <v>7</v>
      </c>
      <c r="FB68" s="97">
        <v>2417</v>
      </c>
      <c r="FC68" s="97">
        <v>384</v>
      </c>
      <c r="FD68" s="97">
        <v>2469</v>
      </c>
      <c r="FE68" s="97">
        <v>1</v>
      </c>
      <c r="FF68" s="97">
        <v>22</v>
      </c>
      <c r="FG68" s="97">
        <v>1810</v>
      </c>
      <c r="FH68" s="97">
        <v>869</v>
      </c>
      <c r="FI68" s="97">
        <v>7</v>
      </c>
      <c r="FJ68" s="97">
        <v>38</v>
      </c>
      <c r="FK68" s="97">
        <v>38</v>
      </c>
      <c r="FL68" s="97">
        <v>1</v>
      </c>
      <c r="FM68" s="97">
        <v>17</v>
      </c>
      <c r="FN68" s="97">
        <v>29</v>
      </c>
      <c r="FO68" s="97">
        <v>49</v>
      </c>
      <c r="FP68" s="97">
        <v>6</v>
      </c>
      <c r="FQ68" s="97">
        <v>40</v>
      </c>
      <c r="FR68" s="97">
        <v>7</v>
      </c>
      <c r="FS68" s="97">
        <v>37</v>
      </c>
      <c r="FT68" s="97"/>
      <c r="FU68" s="97">
        <v>0</v>
      </c>
      <c r="FV68" s="97">
        <v>1</v>
      </c>
      <c r="FW68" s="97">
        <v>7</v>
      </c>
      <c r="FX68" s="97">
        <v>4</v>
      </c>
      <c r="FY68" s="97">
        <v>9</v>
      </c>
      <c r="FZ68" s="97">
        <v>15</v>
      </c>
      <c r="GA68" s="97"/>
      <c r="GB68" s="97">
        <v>23</v>
      </c>
      <c r="GC68" s="97">
        <v>29</v>
      </c>
      <c r="GD68" s="97">
        <v>6</v>
      </c>
      <c r="GE68" s="97"/>
      <c r="GF68" s="97">
        <v>1</v>
      </c>
      <c r="GG68" s="97">
        <v>1</v>
      </c>
      <c r="GH68" s="97">
        <v>140</v>
      </c>
      <c r="GI68" s="97"/>
      <c r="GJ68" s="97"/>
      <c r="GK68" s="97">
        <v>6</v>
      </c>
      <c r="GL68" s="97">
        <v>28</v>
      </c>
      <c r="GM68" s="97"/>
      <c r="GN68" s="97"/>
      <c r="GO68" s="97"/>
      <c r="GP68" s="97"/>
      <c r="GQ68" s="97"/>
      <c r="GR68" s="97"/>
      <c r="GS68" s="97"/>
      <c r="GT68" s="97"/>
      <c r="GU68" s="97"/>
      <c r="GV68" s="97"/>
      <c r="GW68" s="97"/>
      <c r="GX68" s="97"/>
      <c r="GY68" s="97"/>
      <c r="GZ68" s="97"/>
      <c r="HA68" s="97"/>
      <c r="HB68" s="97"/>
      <c r="HC68" s="97"/>
      <c r="HD68" s="97"/>
      <c r="HE68" s="97"/>
      <c r="HF68" s="97"/>
      <c r="HG68" s="97"/>
      <c r="HH68" s="97"/>
      <c r="HI68" s="97"/>
      <c r="HJ68" s="97"/>
      <c r="HK68" s="97"/>
      <c r="HL68" s="97"/>
      <c r="HM68" s="97"/>
      <c r="HN68" s="97"/>
      <c r="HO68" s="97"/>
      <c r="HP68" s="97"/>
      <c r="HQ68" s="97"/>
      <c r="HR68" s="97"/>
      <c r="HS68" s="97"/>
      <c r="HT68" s="97"/>
      <c r="HU68" s="97"/>
      <c r="HV68" s="97"/>
      <c r="HW68" s="97"/>
      <c r="HX68" s="97"/>
      <c r="HY68" s="97"/>
      <c r="HZ68" s="97"/>
      <c r="IA68" s="97"/>
      <c r="IB68" s="97"/>
      <c r="IC68" s="97"/>
      <c r="ID68" s="97"/>
      <c r="IE68" s="97"/>
      <c r="IF68" s="97"/>
      <c r="IG68" s="97"/>
      <c r="IH68" s="97"/>
      <c r="II68" s="97"/>
      <c r="IJ68" s="97"/>
      <c r="IK68" s="97"/>
      <c r="IL68" s="97"/>
      <c r="IM68" s="97"/>
      <c r="IN68" s="97"/>
      <c r="IO68" s="97"/>
      <c r="IP68" s="97"/>
      <c r="IQ68" s="97"/>
      <c r="IR68" s="97"/>
      <c r="IS68" s="97"/>
      <c r="IT68" s="97"/>
      <c r="IU68" s="97"/>
      <c r="IV68" s="97"/>
      <c r="IW68" s="97"/>
      <c r="IX68" s="97"/>
      <c r="IY68" s="97"/>
      <c r="IZ68" s="97"/>
      <c r="JA68" s="97"/>
      <c r="JB68" s="97"/>
      <c r="JC68" s="97"/>
      <c r="JD68" s="97">
        <v>11</v>
      </c>
      <c r="JE68" s="97"/>
      <c r="JF68" s="97"/>
      <c r="JG68" s="97"/>
      <c r="JH68" s="97"/>
      <c r="JI68" s="97"/>
      <c r="JJ68" s="97"/>
      <c r="JK68" s="97"/>
      <c r="JL68" s="97"/>
      <c r="JM68" s="97"/>
      <c r="JN68" s="97"/>
      <c r="JO68" s="97">
        <v>14</v>
      </c>
      <c r="JP68" s="97"/>
      <c r="JQ68" s="97"/>
      <c r="JR68" s="97"/>
      <c r="JS68" s="97"/>
      <c r="JT68" s="97"/>
      <c r="JU68" s="97"/>
      <c r="JV68" s="97"/>
      <c r="JW68" s="97"/>
      <c r="JX68" s="97"/>
      <c r="JY68" s="97"/>
      <c r="JZ68" s="97">
        <v>0</v>
      </c>
      <c r="KA68" s="97"/>
      <c r="KB68" s="97"/>
      <c r="KC68" s="97"/>
      <c r="KD68" s="97"/>
      <c r="KE68" s="97"/>
      <c r="KF68" s="97"/>
      <c r="KG68" s="97"/>
      <c r="KH68" s="97">
        <v>0</v>
      </c>
      <c r="KI68" s="97"/>
      <c r="KJ68" s="97"/>
      <c r="KK68" s="97"/>
      <c r="KL68" s="97"/>
      <c r="KM68" s="97"/>
      <c r="KN68" s="97"/>
      <c r="KO68" s="97">
        <v>1</v>
      </c>
      <c r="KP68" s="97"/>
      <c r="KQ68" s="97"/>
      <c r="KR68" s="97"/>
      <c r="KS68" s="97"/>
      <c r="KT68" s="97"/>
      <c r="KU68" s="97"/>
      <c r="KV68" s="97"/>
      <c r="KW68" s="97"/>
      <c r="KX68" s="97"/>
      <c r="KY68" s="97"/>
      <c r="KZ68" s="97"/>
      <c r="LA68" s="97"/>
      <c r="LB68" s="97"/>
      <c r="LC68" s="97"/>
      <c r="LD68" s="97"/>
      <c r="LE68" s="97"/>
      <c r="LF68" s="97"/>
      <c r="LG68" s="97"/>
      <c r="LH68" s="97"/>
      <c r="LI68" s="97"/>
      <c r="LJ68" s="97"/>
      <c r="LK68" s="97"/>
      <c r="LL68" s="97"/>
      <c r="LM68" s="97"/>
      <c r="LN68" s="97"/>
      <c r="LO68" s="97"/>
      <c r="LP68" s="97"/>
      <c r="LQ68" s="97"/>
      <c r="LR68" s="97"/>
      <c r="LS68" s="97">
        <v>0</v>
      </c>
      <c r="LT68" s="97"/>
      <c r="LU68" s="97"/>
      <c r="LV68" s="97"/>
      <c r="LW68" s="97"/>
      <c r="LX68" s="97">
        <v>1</v>
      </c>
      <c r="LY68" s="97">
        <v>12</v>
      </c>
      <c r="LZ68" s="97"/>
      <c r="MA68" s="97"/>
      <c r="MB68" s="97"/>
      <c r="MC68" s="97"/>
      <c r="MD68" s="97">
        <v>11</v>
      </c>
      <c r="ME68" s="97"/>
      <c r="MF68" s="97"/>
      <c r="MG68" s="97"/>
      <c r="MH68" s="97"/>
      <c r="MI68" s="97"/>
      <c r="MJ68" s="97">
        <v>0</v>
      </c>
      <c r="MK68" s="97"/>
      <c r="ML68" s="97"/>
      <c r="MM68" s="97"/>
      <c r="MN68" s="97"/>
      <c r="MO68" s="97"/>
      <c r="MP68" s="97"/>
      <c r="MQ68" s="97">
        <v>2</v>
      </c>
      <c r="MR68" s="97"/>
      <c r="MS68" s="97"/>
      <c r="MT68" s="97"/>
      <c r="MU68" s="97">
        <v>0</v>
      </c>
      <c r="MV68" s="97"/>
      <c r="MW68" s="97"/>
      <c r="MX68" s="97"/>
      <c r="MY68" s="97"/>
      <c r="MZ68" s="97"/>
      <c r="NA68" s="97"/>
      <c r="NB68" s="97"/>
      <c r="NC68" s="97"/>
      <c r="ND68" s="97">
        <v>41</v>
      </c>
      <c r="NE68" s="97"/>
      <c r="NF68" s="97">
        <v>0</v>
      </c>
      <c r="NG68" s="97"/>
      <c r="NH68" s="97"/>
      <c r="NI68" s="97"/>
      <c r="NJ68" s="97"/>
      <c r="NK68" s="97"/>
      <c r="NL68" s="97"/>
      <c r="NM68" s="97"/>
      <c r="NN68" s="97"/>
      <c r="NO68" s="97"/>
      <c r="NP68" s="97"/>
      <c r="NQ68" s="97">
        <v>3</v>
      </c>
      <c r="NR68" s="97">
        <v>0</v>
      </c>
      <c r="NS68" s="97">
        <v>0</v>
      </c>
      <c r="NT68" s="97">
        <v>0</v>
      </c>
      <c r="NU68" s="97">
        <v>0</v>
      </c>
      <c r="NV68" s="97">
        <v>0</v>
      </c>
      <c r="NW68" s="97">
        <v>0</v>
      </c>
      <c r="NX68" s="97">
        <v>23</v>
      </c>
      <c r="NY68" s="97">
        <v>3</v>
      </c>
      <c r="NZ68" s="97"/>
      <c r="OA68" s="97"/>
      <c r="OB68" s="97"/>
      <c r="OC68" s="97"/>
      <c r="OD68" s="97"/>
      <c r="OE68" s="97"/>
      <c r="OF68" s="97"/>
      <c r="OG68" s="97"/>
      <c r="OH68" s="97"/>
      <c r="OI68" s="97">
        <v>14</v>
      </c>
      <c r="OJ68" s="97"/>
      <c r="OK68" s="97"/>
      <c r="OL68" s="97"/>
      <c r="OM68" s="97"/>
      <c r="ON68" s="97">
        <v>0</v>
      </c>
      <c r="OO68" s="97">
        <v>7</v>
      </c>
      <c r="OP68" s="97"/>
      <c r="OQ68" s="97"/>
      <c r="OR68" s="98">
        <v>6</v>
      </c>
      <c r="OS68" s="99">
        <v>13899</v>
      </c>
      <c r="OT68" s="96">
        <v>56</v>
      </c>
      <c r="OU68" s="97"/>
      <c r="OV68" s="97"/>
      <c r="OW68" s="97"/>
      <c r="OX68" s="97"/>
      <c r="OY68" s="97">
        <v>205</v>
      </c>
      <c r="OZ68" s="97">
        <v>71</v>
      </c>
      <c r="PA68" s="97"/>
      <c r="PB68" s="97"/>
      <c r="PC68" s="97"/>
      <c r="PD68" s="97"/>
      <c r="PE68" s="97"/>
      <c r="PF68" s="97"/>
      <c r="PG68" s="97"/>
      <c r="PH68" s="97"/>
      <c r="PI68" s="97"/>
      <c r="PJ68" s="97"/>
      <c r="PK68" s="97"/>
      <c r="PL68" s="98"/>
      <c r="PM68" s="99">
        <v>14232</v>
      </c>
    </row>
    <row r="69" spans="1:429" ht="12.75" customHeight="1" x14ac:dyDescent="0.2">
      <c r="A69" s="93">
        <v>332114</v>
      </c>
      <c r="B69" s="94" t="s">
        <v>1726</v>
      </c>
      <c r="C69" s="95" t="s">
        <v>1228</v>
      </c>
      <c r="D69" s="96"/>
      <c r="E69" s="97"/>
      <c r="F69" s="97"/>
      <c r="G69" s="97"/>
      <c r="H69" s="97"/>
      <c r="I69" s="97"/>
      <c r="J69" s="97"/>
      <c r="K69" s="97"/>
      <c r="L69" s="97"/>
      <c r="M69" s="97"/>
      <c r="N69" s="97"/>
      <c r="O69" s="97"/>
      <c r="P69" s="97"/>
      <c r="Q69" s="97"/>
      <c r="R69" s="97"/>
      <c r="S69" s="97"/>
      <c r="T69" s="97"/>
      <c r="U69" s="97"/>
      <c r="V69" s="97"/>
      <c r="W69" s="97"/>
      <c r="X69" s="97"/>
      <c r="Y69" s="97"/>
      <c r="Z69" s="97"/>
      <c r="AA69" s="97"/>
      <c r="AB69" s="97">
        <v>15</v>
      </c>
      <c r="AC69" s="97">
        <v>25</v>
      </c>
      <c r="AD69" s="97">
        <v>104</v>
      </c>
      <c r="AE69" s="97">
        <v>3</v>
      </c>
      <c r="AF69" s="97">
        <v>24</v>
      </c>
      <c r="AG69" s="97">
        <v>2</v>
      </c>
      <c r="AH69" s="97">
        <v>7</v>
      </c>
      <c r="AI69" s="97">
        <v>2</v>
      </c>
      <c r="AJ69" s="97">
        <v>23</v>
      </c>
      <c r="AK69" s="97">
        <v>29</v>
      </c>
      <c r="AL69" s="97">
        <v>4</v>
      </c>
      <c r="AM69" s="97">
        <v>4</v>
      </c>
      <c r="AN69" s="97"/>
      <c r="AO69" s="97"/>
      <c r="AP69" s="97"/>
      <c r="AQ69" s="97">
        <v>10</v>
      </c>
      <c r="AR69" s="97"/>
      <c r="AS69" s="97"/>
      <c r="AT69" s="97"/>
      <c r="AU69" s="97"/>
      <c r="AV69" s="97">
        <v>26</v>
      </c>
      <c r="AW69" s="97">
        <v>85</v>
      </c>
      <c r="AX69" s="97"/>
      <c r="AY69" s="97"/>
      <c r="AZ69" s="97"/>
      <c r="BA69" s="97"/>
      <c r="BB69" s="97"/>
      <c r="BC69" s="97"/>
      <c r="BD69" s="97"/>
      <c r="BE69" s="97"/>
      <c r="BF69" s="97"/>
      <c r="BG69" s="97"/>
      <c r="BH69" s="97"/>
      <c r="BI69" s="97"/>
      <c r="BJ69" s="97">
        <v>3</v>
      </c>
      <c r="BK69" s="97"/>
      <c r="BL69" s="97"/>
      <c r="BM69" s="97">
        <v>81</v>
      </c>
      <c r="BN69" s="97">
        <v>65</v>
      </c>
      <c r="BO69" s="97">
        <v>38</v>
      </c>
      <c r="BP69" s="97">
        <v>14</v>
      </c>
      <c r="BQ69" s="97">
        <v>5</v>
      </c>
      <c r="BR69" s="97">
        <v>20</v>
      </c>
      <c r="BS69" s="97">
        <v>72</v>
      </c>
      <c r="BT69" s="97">
        <v>65</v>
      </c>
      <c r="BU69" s="97">
        <v>39</v>
      </c>
      <c r="BV69" s="97">
        <v>223</v>
      </c>
      <c r="BW69" s="97">
        <v>1</v>
      </c>
      <c r="BX69" s="97">
        <v>36</v>
      </c>
      <c r="BY69" s="97">
        <v>62</v>
      </c>
      <c r="BZ69" s="97">
        <v>90</v>
      </c>
      <c r="CA69" s="97">
        <v>295</v>
      </c>
      <c r="CB69" s="97">
        <v>3</v>
      </c>
      <c r="CC69" s="97">
        <v>121</v>
      </c>
      <c r="CD69" s="97">
        <v>23</v>
      </c>
      <c r="CE69" s="97">
        <v>19</v>
      </c>
      <c r="CF69" s="97">
        <v>59</v>
      </c>
      <c r="CG69" s="97">
        <v>13</v>
      </c>
      <c r="CH69" s="97">
        <v>37</v>
      </c>
      <c r="CI69" s="97">
        <v>2</v>
      </c>
      <c r="CJ69" s="97">
        <v>33</v>
      </c>
      <c r="CK69" s="97">
        <v>386</v>
      </c>
      <c r="CL69" s="97">
        <v>23</v>
      </c>
      <c r="CM69" s="97">
        <v>41</v>
      </c>
      <c r="CN69" s="97"/>
      <c r="CO69" s="97">
        <v>14</v>
      </c>
      <c r="CP69" s="97">
        <v>58</v>
      </c>
      <c r="CQ69" s="97">
        <v>4</v>
      </c>
      <c r="CR69" s="97">
        <v>10</v>
      </c>
      <c r="CS69" s="97">
        <v>3</v>
      </c>
      <c r="CT69" s="97">
        <v>19</v>
      </c>
      <c r="CU69" s="97">
        <v>13</v>
      </c>
      <c r="CV69" s="97">
        <v>24</v>
      </c>
      <c r="CW69" s="97">
        <v>16</v>
      </c>
      <c r="CX69" s="97">
        <v>178</v>
      </c>
      <c r="CY69" s="97">
        <v>8</v>
      </c>
      <c r="CZ69" s="97">
        <v>8</v>
      </c>
      <c r="DA69" s="97">
        <v>32</v>
      </c>
      <c r="DB69" s="97">
        <v>6</v>
      </c>
      <c r="DC69" s="97">
        <v>9</v>
      </c>
      <c r="DD69" s="97">
        <v>36</v>
      </c>
      <c r="DE69" s="97">
        <v>6</v>
      </c>
      <c r="DF69" s="97">
        <v>16</v>
      </c>
      <c r="DG69" s="97">
        <v>23</v>
      </c>
      <c r="DH69" s="97">
        <v>39</v>
      </c>
      <c r="DI69" s="97">
        <v>12</v>
      </c>
      <c r="DJ69" s="97">
        <v>0</v>
      </c>
      <c r="DK69" s="97">
        <v>4</v>
      </c>
      <c r="DL69" s="97">
        <v>6</v>
      </c>
      <c r="DM69" s="97">
        <v>0</v>
      </c>
      <c r="DN69" s="97">
        <v>2</v>
      </c>
      <c r="DO69" s="97">
        <v>1</v>
      </c>
      <c r="DP69" s="97">
        <v>1</v>
      </c>
      <c r="DQ69" s="97">
        <v>2</v>
      </c>
      <c r="DR69" s="97">
        <v>24</v>
      </c>
      <c r="DS69" s="97">
        <v>205</v>
      </c>
      <c r="DT69" s="97">
        <v>10</v>
      </c>
      <c r="DU69" s="97"/>
      <c r="DV69" s="97"/>
      <c r="DW69" s="97"/>
      <c r="DX69" s="97"/>
      <c r="DY69" s="97"/>
      <c r="DZ69" s="97">
        <v>40</v>
      </c>
      <c r="EA69" s="97"/>
      <c r="EB69" s="97">
        <v>3</v>
      </c>
      <c r="EC69" s="97">
        <v>0</v>
      </c>
      <c r="ED69" s="97"/>
      <c r="EE69" s="97">
        <v>19</v>
      </c>
      <c r="EF69" s="97">
        <v>0</v>
      </c>
      <c r="EG69" s="97">
        <v>28</v>
      </c>
      <c r="EH69" s="97">
        <v>36</v>
      </c>
      <c r="EI69" s="97">
        <v>2</v>
      </c>
      <c r="EJ69" s="97">
        <v>7</v>
      </c>
      <c r="EK69" s="97">
        <v>5</v>
      </c>
      <c r="EL69" s="97">
        <v>11</v>
      </c>
      <c r="EM69" s="97">
        <v>157</v>
      </c>
      <c r="EN69" s="97">
        <v>41</v>
      </c>
      <c r="EO69" s="97">
        <v>3</v>
      </c>
      <c r="EP69" s="97">
        <v>18</v>
      </c>
      <c r="EQ69" s="97">
        <v>46</v>
      </c>
      <c r="ER69" s="97">
        <v>9</v>
      </c>
      <c r="ES69" s="97">
        <v>16</v>
      </c>
      <c r="ET69" s="97">
        <v>18</v>
      </c>
      <c r="EU69" s="97">
        <v>13</v>
      </c>
      <c r="EV69" s="97">
        <v>51</v>
      </c>
      <c r="EW69" s="97">
        <v>11</v>
      </c>
      <c r="EX69" s="97">
        <v>10</v>
      </c>
      <c r="EY69" s="97">
        <v>8</v>
      </c>
      <c r="EZ69" s="97">
        <v>2</v>
      </c>
      <c r="FA69" s="97">
        <v>33</v>
      </c>
      <c r="FB69" s="97">
        <v>87</v>
      </c>
      <c r="FC69" s="97">
        <v>14</v>
      </c>
      <c r="FD69" s="97">
        <v>2739</v>
      </c>
      <c r="FE69" s="97">
        <v>51</v>
      </c>
      <c r="FF69" s="97">
        <v>70</v>
      </c>
      <c r="FG69" s="97">
        <v>85</v>
      </c>
      <c r="FH69" s="97">
        <v>740</v>
      </c>
      <c r="FI69" s="97">
        <v>7</v>
      </c>
      <c r="FJ69" s="97">
        <v>1</v>
      </c>
      <c r="FK69" s="97">
        <v>26</v>
      </c>
      <c r="FL69" s="97"/>
      <c r="FM69" s="97">
        <v>2</v>
      </c>
      <c r="FN69" s="97">
        <v>134</v>
      </c>
      <c r="FO69" s="97">
        <v>11</v>
      </c>
      <c r="FP69" s="97">
        <v>4</v>
      </c>
      <c r="FQ69" s="97">
        <v>5</v>
      </c>
      <c r="FR69" s="97">
        <v>1</v>
      </c>
      <c r="FS69" s="97">
        <v>5</v>
      </c>
      <c r="FT69" s="97"/>
      <c r="FU69" s="97">
        <v>2</v>
      </c>
      <c r="FV69" s="97">
        <v>1</v>
      </c>
      <c r="FW69" s="97">
        <v>4</v>
      </c>
      <c r="FX69" s="97">
        <v>5</v>
      </c>
      <c r="FY69" s="97">
        <v>14</v>
      </c>
      <c r="FZ69" s="97">
        <v>15</v>
      </c>
      <c r="GA69" s="97">
        <v>1</v>
      </c>
      <c r="GB69" s="97">
        <v>131</v>
      </c>
      <c r="GC69" s="97">
        <v>331</v>
      </c>
      <c r="GD69" s="97">
        <v>5</v>
      </c>
      <c r="GE69" s="97"/>
      <c r="GF69" s="97">
        <v>3</v>
      </c>
      <c r="GG69" s="97">
        <v>2</v>
      </c>
      <c r="GH69" s="97">
        <v>16</v>
      </c>
      <c r="GI69" s="97">
        <v>1</v>
      </c>
      <c r="GJ69" s="97">
        <v>1</v>
      </c>
      <c r="GK69" s="97">
        <v>585</v>
      </c>
      <c r="GL69" s="97">
        <v>49</v>
      </c>
      <c r="GM69" s="97"/>
      <c r="GN69" s="97"/>
      <c r="GO69" s="97"/>
      <c r="GP69" s="97"/>
      <c r="GQ69" s="97"/>
      <c r="GR69" s="97"/>
      <c r="GS69" s="97"/>
      <c r="GT69" s="97"/>
      <c r="GU69" s="97"/>
      <c r="GV69" s="97"/>
      <c r="GW69" s="97"/>
      <c r="GX69" s="97"/>
      <c r="GY69" s="97"/>
      <c r="GZ69" s="97"/>
      <c r="HA69" s="97"/>
      <c r="HB69" s="97"/>
      <c r="HC69" s="97"/>
      <c r="HD69" s="97"/>
      <c r="HE69" s="97"/>
      <c r="HF69" s="97"/>
      <c r="HG69" s="97"/>
      <c r="HH69" s="97"/>
      <c r="HI69" s="97"/>
      <c r="HJ69" s="97"/>
      <c r="HK69" s="97"/>
      <c r="HL69" s="97"/>
      <c r="HM69" s="97"/>
      <c r="HN69" s="97"/>
      <c r="HO69" s="97"/>
      <c r="HP69" s="97"/>
      <c r="HQ69" s="97"/>
      <c r="HR69" s="97"/>
      <c r="HS69" s="97"/>
      <c r="HT69" s="97"/>
      <c r="HU69" s="97"/>
      <c r="HV69" s="97"/>
      <c r="HW69" s="97"/>
      <c r="HX69" s="97"/>
      <c r="HY69" s="97"/>
      <c r="HZ69" s="97"/>
      <c r="IA69" s="97"/>
      <c r="IB69" s="97"/>
      <c r="IC69" s="97"/>
      <c r="ID69" s="97"/>
      <c r="IE69" s="97"/>
      <c r="IF69" s="97"/>
      <c r="IG69" s="97"/>
      <c r="IH69" s="97"/>
      <c r="II69" s="97"/>
      <c r="IJ69" s="97"/>
      <c r="IK69" s="97"/>
      <c r="IL69" s="97"/>
      <c r="IM69" s="97"/>
      <c r="IN69" s="97"/>
      <c r="IO69" s="97"/>
      <c r="IP69" s="97"/>
      <c r="IQ69" s="97"/>
      <c r="IR69" s="97"/>
      <c r="IS69" s="97"/>
      <c r="IT69" s="97"/>
      <c r="IU69" s="97"/>
      <c r="IV69" s="97"/>
      <c r="IW69" s="97"/>
      <c r="IX69" s="97"/>
      <c r="IY69" s="97"/>
      <c r="IZ69" s="97"/>
      <c r="JA69" s="97"/>
      <c r="JB69" s="97"/>
      <c r="JC69" s="97"/>
      <c r="JD69" s="97">
        <v>2</v>
      </c>
      <c r="JE69" s="97"/>
      <c r="JF69" s="97"/>
      <c r="JG69" s="97"/>
      <c r="JH69" s="97"/>
      <c r="JI69" s="97"/>
      <c r="JJ69" s="97"/>
      <c r="JK69" s="97"/>
      <c r="JL69" s="97">
        <v>11</v>
      </c>
      <c r="JM69" s="97"/>
      <c r="JN69" s="97">
        <v>78</v>
      </c>
      <c r="JO69" s="97">
        <v>0</v>
      </c>
      <c r="JP69" s="97">
        <v>1</v>
      </c>
      <c r="JQ69" s="97"/>
      <c r="JR69" s="97"/>
      <c r="JS69" s="97">
        <v>0</v>
      </c>
      <c r="JT69" s="97"/>
      <c r="JU69" s="97"/>
      <c r="JV69" s="97"/>
      <c r="JW69" s="97"/>
      <c r="JX69" s="97"/>
      <c r="JY69" s="97"/>
      <c r="JZ69" s="97"/>
      <c r="KA69" s="97"/>
      <c r="KB69" s="97"/>
      <c r="KC69" s="97"/>
      <c r="KD69" s="97"/>
      <c r="KE69" s="97"/>
      <c r="KF69" s="97">
        <v>5</v>
      </c>
      <c r="KG69" s="97"/>
      <c r="KH69" s="97">
        <v>1</v>
      </c>
      <c r="KI69" s="97"/>
      <c r="KJ69" s="97"/>
      <c r="KK69" s="97"/>
      <c r="KL69" s="97"/>
      <c r="KM69" s="97"/>
      <c r="KN69" s="97"/>
      <c r="KO69" s="97"/>
      <c r="KP69" s="97"/>
      <c r="KQ69" s="97"/>
      <c r="KR69" s="97"/>
      <c r="KS69" s="97"/>
      <c r="KT69" s="97"/>
      <c r="KU69" s="97"/>
      <c r="KV69" s="97"/>
      <c r="KW69" s="97"/>
      <c r="KX69" s="97"/>
      <c r="KY69" s="97"/>
      <c r="KZ69" s="97"/>
      <c r="LA69" s="97"/>
      <c r="LB69" s="97"/>
      <c r="LC69" s="97"/>
      <c r="LD69" s="97">
        <v>143</v>
      </c>
      <c r="LE69" s="97"/>
      <c r="LF69" s="97"/>
      <c r="LG69" s="97"/>
      <c r="LH69" s="97"/>
      <c r="LI69" s="97"/>
      <c r="LJ69" s="97"/>
      <c r="LK69" s="97"/>
      <c r="LL69" s="97"/>
      <c r="LM69" s="97"/>
      <c r="LN69" s="97"/>
      <c r="LO69" s="97">
        <v>0</v>
      </c>
      <c r="LP69" s="97"/>
      <c r="LQ69" s="97"/>
      <c r="LR69" s="97"/>
      <c r="LS69" s="97">
        <v>69</v>
      </c>
      <c r="LT69" s="97"/>
      <c r="LU69" s="97"/>
      <c r="LV69" s="97"/>
      <c r="LW69" s="97"/>
      <c r="LX69" s="97"/>
      <c r="LY69" s="97"/>
      <c r="LZ69" s="97"/>
      <c r="MA69" s="97"/>
      <c r="MB69" s="97"/>
      <c r="MC69" s="97"/>
      <c r="MD69" s="97"/>
      <c r="ME69" s="97"/>
      <c r="MF69" s="97"/>
      <c r="MG69" s="97"/>
      <c r="MH69" s="97"/>
      <c r="MI69" s="97"/>
      <c r="MJ69" s="97"/>
      <c r="MK69" s="97"/>
      <c r="ML69" s="97"/>
      <c r="MM69" s="97"/>
      <c r="MN69" s="97"/>
      <c r="MO69" s="97"/>
      <c r="MP69" s="97"/>
      <c r="MQ69" s="97"/>
      <c r="MR69" s="97"/>
      <c r="MS69" s="97"/>
      <c r="MT69" s="97"/>
      <c r="MU69" s="97">
        <v>0</v>
      </c>
      <c r="MV69" s="97"/>
      <c r="MW69" s="97"/>
      <c r="MX69" s="97"/>
      <c r="MY69" s="97"/>
      <c r="MZ69" s="97"/>
      <c r="NA69" s="97"/>
      <c r="NB69" s="97"/>
      <c r="NC69" s="97">
        <v>5</v>
      </c>
      <c r="ND69" s="97"/>
      <c r="NE69" s="97"/>
      <c r="NF69" s="97"/>
      <c r="NG69" s="97">
        <v>12</v>
      </c>
      <c r="NH69" s="97">
        <v>3</v>
      </c>
      <c r="NI69" s="97">
        <v>17</v>
      </c>
      <c r="NJ69" s="97"/>
      <c r="NK69" s="97"/>
      <c r="NL69" s="97"/>
      <c r="NM69" s="97"/>
      <c r="NN69" s="97"/>
      <c r="NO69" s="97"/>
      <c r="NP69" s="97"/>
      <c r="NQ69" s="97">
        <v>12</v>
      </c>
      <c r="NR69" s="97"/>
      <c r="NS69" s="97"/>
      <c r="NT69" s="97"/>
      <c r="NU69" s="97"/>
      <c r="NV69" s="97"/>
      <c r="NW69" s="97"/>
      <c r="NX69" s="97"/>
      <c r="NY69" s="97"/>
      <c r="NZ69" s="97"/>
      <c r="OA69" s="97"/>
      <c r="OB69" s="97"/>
      <c r="OC69" s="97"/>
      <c r="OD69" s="97"/>
      <c r="OE69" s="97"/>
      <c r="OF69" s="97"/>
      <c r="OG69" s="97"/>
      <c r="OH69" s="97"/>
      <c r="OI69" s="97"/>
      <c r="OJ69" s="97"/>
      <c r="OK69" s="97"/>
      <c r="OL69" s="97"/>
      <c r="OM69" s="97"/>
      <c r="ON69" s="97"/>
      <c r="OO69" s="97"/>
      <c r="OP69" s="97"/>
      <c r="OQ69" s="97"/>
      <c r="OR69" s="98"/>
      <c r="OS69" s="99">
        <v>9119</v>
      </c>
      <c r="OT69" s="96"/>
      <c r="OU69" s="97"/>
      <c r="OV69" s="97"/>
      <c r="OW69" s="97"/>
      <c r="OX69" s="97"/>
      <c r="OY69" s="97">
        <v>131</v>
      </c>
      <c r="OZ69" s="97">
        <v>35</v>
      </c>
      <c r="PA69" s="97"/>
      <c r="PB69" s="97"/>
      <c r="PC69" s="97"/>
      <c r="PD69" s="97"/>
      <c r="PE69" s="97"/>
      <c r="PF69" s="97"/>
      <c r="PG69" s="97"/>
      <c r="PH69" s="97"/>
      <c r="PI69" s="97"/>
      <c r="PJ69" s="97"/>
      <c r="PK69" s="97"/>
      <c r="PL69" s="98"/>
      <c r="PM69" s="99">
        <v>9285</v>
      </c>
    </row>
    <row r="70" spans="1:429" ht="12.75" customHeight="1" x14ac:dyDescent="0.2">
      <c r="A70" s="93" t="s">
        <v>1608</v>
      </c>
      <c r="B70" s="94" t="s">
        <v>1726</v>
      </c>
      <c r="C70" s="95" t="s">
        <v>1229</v>
      </c>
      <c r="D70" s="96"/>
      <c r="E70" s="97"/>
      <c r="F70" s="97"/>
      <c r="G70" s="97"/>
      <c r="H70" s="97"/>
      <c r="I70" s="97"/>
      <c r="J70" s="97"/>
      <c r="K70" s="97"/>
      <c r="L70" s="97"/>
      <c r="M70" s="97"/>
      <c r="N70" s="97"/>
      <c r="O70" s="97"/>
      <c r="P70" s="97">
        <v>3</v>
      </c>
      <c r="Q70" s="97"/>
      <c r="R70" s="97"/>
      <c r="S70" s="97"/>
      <c r="T70" s="97">
        <v>62</v>
      </c>
      <c r="U70" s="97"/>
      <c r="V70" s="97"/>
      <c r="W70" s="97"/>
      <c r="X70" s="97"/>
      <c r="Y70" s="97"/>
      <c r="Z70" s="97"/>
      <c r="AA70" s="97"/>
      <c r="AB70" s="97">
        <v>8</v>
      </c>
      <c r="AC70" s="97">
        <v>12</v>
      </c>
      <c r="AD70" s="97">
        <v>52</v>
      </c>
      <c r="AE70" s="97">
        <v>17</v>
      </c>
      <c r="AF70" s="97">
        <v>8</v>
      </c>
      <c r="AG70" s="97">
        <v>1</v>
      </c>
      <c r="AH70" s="97">
        <v>81</v>
      </c>
      <c r="AI70" s="97">
        <v>0</v>
      </c>
      <c r="AJ70" s="97">
        <v>34</v>
      </c>
      <c r="AK70" s="97">
        <v>0</v>
      </c>
      <c r="AL70" s="97">
        <v>20</v>
      </c>
      <c r="AM70" s="97">
        <v>2</v>
      </c>
      <c r="AN70" s="97"/>
      <c r="AO70" s="97"/>
      <c r="AP70" s="97"/>
      <c r="AQ70" s="97">
        <v>17</v>
      </c>
      <c r="AR70" s="97">
        <v>0</v>
      </c>
      <c r="AS70" s="97"/>
      <c r="AT70" s="97"/>
      <c r="AU70" s="97"/>
      <c r="AV70" s="97"/>
      <c r="AW70" s="97"/>
      <c r="AX70" s="97">
        <v>1</v>
      </c>
      <c r="AY70" s="97"/>
      <c r="AZ70" s="97"/>
      <c r="BA70" s="97"/>
      <c r="BB70" s="97">
        <v>9</v>
      </c>
      <c r="BC70" s="97">
        <v>9</v>
      </c>
      <c r="BD70" s="97"/>
      <c r="BE70" s="97"/>
      <c r="BF70" s="97"/>
      <c r="BG70" s="97"/>
      <c r="BH70" s="97"/>
      <c r="BI70" s="97"/>
      <c r="BJ70" s="97"/>
      <c r="BK70" s="97"/>
      <c r="BL70" s="97"/>
      <c r="BM70" s="97">
        <v>31</v>
      </c>
      <c r="BN70" s="97">
        <v>10</v>
      </c>
      <c r="BO70" s="97">
        <v>1546</v>
      </c>
      <c r="BP70" s="97">
        <v>48</v>
      </c>
      <c r="BQ70" s="97">
        <v>75</v>
      </c>
      <c r="BR70" s="97">
        <v>143</v>
      </c>
      <c r="BS70" s="97">
        <v>19</v>
      </c>
      <c r="BT70" s="97">
        <v>62</v>
      </c>
      <c r="BU70" s="97">
        <v>100</v>
      </c>
      <c r="BV70" s="97">
        <v>6</v>
      </c>
      <c r="BW70" s="97">
        <v>49</v>
      </c>
      <c r="BX70" s="97">
        <v>13</v>
      </c>
      <c r="BY70" s="97">
        <v>342</v>
      </c>
      <c r="BZ70" s="97">
        <v>885</v>
      </c>
      <c r="CA70" s="97">
        <v>74</v>
      </c>
      <c r="CB70" s="97">
        <v>63</v>
      </c>
      <c r="CC70" s="97">
        <v>686</v>
      </c>
      <c r="CD70" s="97">
        <v>561</v>
      </c>
      <c r="CE70" s="97">
        <v>241</v>
      </c>
      <c r="CF70" s="97">
        <v>139</v>
      </c>
      <c r="CG70" s="97">
        <v>68</v>
      </c>
      <c r="CH70" s="97">
        <v>147</v>
      </c>
      <c r="CI70" s="97">
        <v>12</v>
      </c>
      <c r="CJ70" s="97">
        <v>5</v>
      </c>
      <c r="CK70" s="97">
        <v>816</v>
      </c>
      <c r="CL70" s="97">
        <v>4</v>
      </c>
      <c r="CM70" s="97">
        <v>178</v>
      </c>
      <c r="CN70" s="97">
        <v>0</v>
      </c>
      <c r="CO70" s="97">
        <v>15</v>
      </c>
      <c r="CP70" s="97">
        <v>27</v>
      </c>
      <c r="CQ70" s="97">
        <v>21</v>
      </c>
      <c r="CR70" s="97">
        <v>35</v>
      </c>
      <c r="CS70" s="97">
        <v>22</v>
      </c>
      <c r="CT70" s="97">
        <v>75</v>
      </c>
      <c r="CU70" s="97">
        <v>19</v>
      </c>
      <c r="CV70" s="97">
        <v>50</v>
      </c>
      <c r="CW70" s="97">
        <v>29</v>
      </c>
      <c r="CX70" s="97">
        <v>1015</v>
      </c>
      <c r="CY70" s="97">
        <v>344</v>
      </c>
      <c r="CZ70" s="97">
        <v>236</v>
      </c>
      <c r="DA70" s="97">
        <v>550</v>
      </c>
      <c r="DB70" s="97">
        <v>214</v>
      </c>
      <c r="DC70" s="97">
        <v>217</v>
      </c>
      <c r="DD70" s="97">
        <v>331</v>
      </c>
      <c r="DE70" s="97">
        <v>57</v>
      </c>
      <c r="DF70" s="97">
        <v>22</v>
      </c>
      <c r="DG70" s="97">
        <v>16</v>
      </c>
      <c r="DH70" s="97">
        <v>80</v>
      </c>
      <c r="DI70" s="97">
        <v>166</v>
      </c>
      <c r="DJ70" s="97">
        <v>0</v>
      </c>
      <c r="DK70" s="97"/>
      <c r="DL70" s="97">
        <v>218</v>
      </c>
      <c r="DM70" s="97">
        <v>27</v>
      </c>
      <c r="DN70" s="97">
        <v>30</v>
      </c>
      <c r="DO70" s="97">
        <v>63</v>
      </c>
      <c r="DP70" s="97">
        <v>16</v>
      </c>
      <c r="DQ70" s="97">
        <v>1</v>
      </c>
      <c r="DR70" s="97">
        <v>20</v>
      </c>
      <c r="DS70" s="97">
        <v>42</v>
      </c>
      <c r="DT70" s="97">
        <v>24</v>
      </c>
      <c r="DU70" s="97">
        <v>49</v>
      </c>
      <c r="DV70" s="97">
        <v>50</v>
      </c>
      <c r="DW70" s="97">
        <v>17</v>
      </c>
      <c r="DX70" s="97">
        <v>1</v>
      </c>
      <c r="DY70" s="97">
        <v>4</v>
      </c>
      <c r="DZ70" s="97">
        <v>299</v>
      </c>
      <c r="EA70" s="97">
        <v>13</v>
      </c>
      <c r="EB70" s="97">
        <v>0</v>
      </c>
      <c r="EC70" s="97"/>
      <c r="ED70" s="97"/>
      <c r="EE70" s="97">
        <v>112</v>
      </c>
      <c r="EF70" s="97">
        <v>1</v>
      </c>
      <c r="EG70" s="97">
        <v>3</v>
      </c>
      <c r="EH70" s="97">
        <v>2</v>
      </c>
      <c r="EI70" s="97">
        <v>9</v>
      </c>
      <c r="EJ70" s="97">
        <v>58</v>
      </c>
      <c r="EK70" s="97">
        <v>15</v>
      </c>
      <c r="EL70" s="97">
        <v>47</v>
      </c>
      <c r="EM70" s="97">
        <v>173</v>
      </c>
      <c r="EN70" s="97">
        <v>17</v>
      </c>
      <c r="EO70" s="97">
        <v>16</v>
      </c>
      <c r="EP70" s="97">
        <v>6</v>
      </c>
      <c r="EQ70" s="97"/>
      <c r="ER70" s="97">
        <v>48</v>
      </c>
      <c r="ES70" s="97"/>
      <c r="ET70" s="97">
        <v>5</v>
      </c>
      <c r="EU70" s="97">
        <v>5</v>
      </c>
      <c r="EV70" s="97">
        <v>18</v>
      </c>
      <c r="EW70" s="97">
        <v>4</v>
      </c>
      <c r="EX70" s="97">
        <v>2</v>
      </c>
      <c r="EY70" s="97">
        <v>2</v>
      </c>
      <c r="EZ70" s="97"/>
      <c r="FA70" s="97">
        <v>8</v>
      </c>
      <c r="FB70" s="97">
        <v>1130</v>
      </c>
      <c r="FC70" s="97">
        <v>81</v>
      </c>
      <c r="FD70" s="97">
        <v>108</v>
      </c>
      <c r="FE70" s="97">
        <v>221</v>
      </c>
      <c r="FF70" s="97">
        <v>24</v>
      </c>
      <c r="FG70" s="97">
        <v>212</v>
      </c>
      <c r="FH70" s="97">
        <v>290</v>
      </c>
      <c r="FI70" s="97">
        <v>72</v>
      </c>
      <c r="FJ70" s="97">
        <v>421</v>
      </c>
      <c r="FK70" s="97">
        <v>316</v>
      </c>
      <c r="FL70" s="97">
        <v>383</v>
      </c>
      <c r="FM70" s="97">
        <v>33</v>
      </c>
      <c r="FN70" s="97">
        <v>354</v>
      </c>
      <c r="FO70" s="97">
        <v>325</v>
      </c>
      <c r="FP70" s="97">
        <v>24</v>
      </c>
      <c r="FQ70" s="97">
        <v>2</v>
      </c>
      <c r="FR70" s="97">
        <v>9</v>
      </c>
      <c r="FS70" s="97">
        <v>23</v>
      </c>
      <c r="FT70" s="97"/>
      <c r="FU70" s="97">
        <v>3</v>
      </c>
      <c r="FV70" s="97">
        <v>0</v>
      </c>
      <c r="FW70" s="97">
        <v>8</v>
      </c>
      <c r="FX70" s="97">
        <v>8</v>
      </c>
      <c r="FY70" s="97">
        <v>22</v>
      </c>
      <c r="FZ70" s="97">
        <v>25</v>
      </c>
      <c r="GA70" s="97">
        <v>1</v>
      </c>
      <c r="GB70" s="97">
        <v>6</v>
      </c>
      <c r="GC70" s="97">
        <v>67</v>
      </c>
      <c r="GD70" s="97">
        <v>1</v>
      </c>
      <c r="GE70" s="97"/>
      <c r="GF70" s="97">
        <v>1</v>
      </c>
      <c r="GG70" s="97">
        <v>4</v>
      </c>
      <c r="GH70" s="97">
        <v>1</v>
      </c>
      <c r="GI70" s="97">
        <v>1</v>
      </c>
      <c r="GJ70" s="97">
        <v>1</v>
      </c>
      <c r="GK70" s="97">
        <v>3</v>
      </c>
      <c r="GL70" s="97">
        <v>54</v>
      </c>
      <c r="GM70" s="97"/>
      <c r="GN70" s="97"/>
      <c r="GO70" s="97"/>
      <c r="GP70" s="97"/>
      <c r="GQ70" s="97"/>
      <c r="GR70" s="97"/>
      <c r="GS70" s="97"/>
      <c r="GT70" s="97"/>
      <c r="GU70" s="97"/>
      <c r="GV70" s="97"/>
      <c r="GW70" s="97"/>
      <c r="GX70" s="97"/>
      <c r="GY70" s="97"/>
      <c r="GZ70" s="97"/>
      <c r="HA70" s="97"/>
      <c r="HB70" s="97"/>
      <c r="HC70" s="97"/>
      <c r="HD70" s="97"/>
      <c r="HE70" s="97"/>
      <c r="HF70" s="97"/>
      <c r="HG70" s="97"/>
      <c r="HH70" s="97"/>
      <c r="HI70" s="97"/>
      <c r="HJ70" s="97"/>
      <c r="HK70" s="97"/>
      <c r="HL70" s="97"/>
      <c r="HM70" s="97"/>
      <c r="HN70" s="97"/>
      <c r="HO70" s="97"/>
      <c r="HP70" s="97"/>
      <c r="HQ70" s="97"/>
      <c r="HR70" s="97"/>
      <c r="HS70" s="97"/>
      <c r="HT70" s="97"/>
      <c r="HU70" s="97"/>
      <c r="HV70" s="97"/>
      <c r="HW70" s="97"/>
      <c r="HX70" s="97"/>
      <c r="HY70" s="97"/>
      <c r="HZ70" s="97"/>
      <c r="IA70" s="97"/>
      <c r="IB70" s="97"/>
      <c r="IC70" s="97"/>
      <c r="ID70" s="97"/>
      <c r="IE70" s="97"/>
      <c r="IF70" s="97"/>
      <c r="IG70" s="97"/>
      <c r="IH70" s="97"/>
      <c r="II70" s="97"/>
      <c r="IJ70" s="97"/>
      <c r="IK70" s="97"/>
      <c r="IL70" s="97"/>
      <c r="IM70" s="97"/>
      <c r="IN70" s="97"/>
      <c r="IO70" s="97"/>
      <c r="IP70" s="97"/>
      <c r="IQ70" s="97"/>
      <c r="IR70" s="97"/>
      <c r="IS70" s="97"/>
      <c r="IT70" s="97"/>
      <c r="IU70" s="97"/>
      <c r="IV70" s="97"/>
      <c r="IW70" s="97"/>
      <c r="IX70" s="97"/>
      <c r="IY70" s="97"/>
      <c r="IZ70" s="97"/>
      <c r="JA70" s="97"/>
      <c r="JB70" s="97"/>
      <c r="JC70" s="97"/>
      <c r="JD70" s="97">
        <v>0</v>
      </c>
      <c r="JE70" s="97"/>
      <c r="JF70" s="97"/>
      <c r="JG70" s="97"/>
      <c r="JH70" s="97"/>
      <c r="JI70" s="97"/>
      <c r="JJ70" s="97"/>
      <c r="JK70" s="97"/>
      <c r="JL70" s="97">
        <v>4</v>
      </c>
      <c r="JM70" s="97"/>
      <c r="JN70" s="97">
        <v>28</v>
      </c>
      <c r="JO70" s="97"/>
      <c r="JP70" s="97"/>
      <c r="JQ70" s="97"/>
      <c r="JR70" s="97">
        <v>1</v>
      </c>
      <c r="JS70" s="97">
        <v>0</v>
      </c>
      <c r="JT70" s="97"/>
      <c r="JU70" s="97"/>
      <c r="JV70" s="97"/>
      <c r="JW70" s="97"/>
      <c r="JX70" s="97"/>
      <c r="JY70" s="97"/>
      <c r="JZ70" s="97"/>
      <c r="KA70" s="97"/>
      <c r="KB70" s="97"/>
      <c r="KC70" s="97"/>
      <c r="KD70" s="97"/>
      <c r="KE70" s="97"/>
      <c r="KF70" s="97">
        <v>0</v>
      </c>
      <c r="KG70" s="97"/>
      <c r="KH70" s="97"/>
      <c r="KI70" s="97"/>
      <c r="KJ70" s="97"/>
      <c r="KK70" s="97"/>
      <c r="KL70" s="97"/>
      <c r="KM70" s="97"/>
      <c r="KN70" s="97"/>
      <c r="KO70" s="97"/>
      <c r="KP70" s="97"/>
      <c r="KQ70" s="97">
        <v>3</v>
      </c>
      <c r="KR70" s="97"/>
      <c r="KS70" s="97"/>
      <c r="KT70" s="97"/>
      <c r="KU70" s="97"/>
      <c r="KV70" s="97"/>
      <c r="KW70" s="97"/>
      <c r="KX70" s="97"/>
      <c r="KY70" s="97"/>
      <c r="KZ70" s="97"/>
      <c r="LA70" s="97">
        <v>20</v>
      </c>
      <c r="LB70" s="97">
        <v>120</v>
      </c>
      <c r="LC70" s="97">
        <v>3</v>
      </c>
      <c r="LD70" s="97"/>
      <c r="LE70" s="97"/>
      <c r="LF70" s="97"/>
      <c r="LG70" s="97"/>
      <c r="LH70" s="97"/>
      <c r="LI70" s="97"/>
      <c r="LJ70" s="97"/>
      <c r="LK70" s="97"/>
      <c r="LL70" s="97"/>
      <c r="LM70" s="97"/>
      <c r="LN70" s="97"/>
      <c r="LO70" s="97">
        <v>0</v>
      </c>
      <c r="LP70" s="97">
        <v>0</v>
      </c>
      <c r="LQ70" s="97"/>
      <c r="LR70" s="97"/>
      <c r="LS70" s="97"/>
      <c r="LT70" s="97"/>
      <c r="LU70" s="97"/>
      <c r="LV70" s="97"/>
      <c r="LW70" s="97"/>
      <c r="LX70" s="97"/>
      <c r="LY70" s="97"/>
      <c r="LZ70" s="97"/>
      <c r="MA70" s="97">
        <v>235</v>
      </c>
      <c r="MB70" s="97"/>
      <c r="MC70" s="97">
        <v>5</v>
      </c>
      <c r="MD70" s="97">
        <v>33</v>
      </c>
      <c r="ME70" s="97"/>
      <c r="MF70" s="97"/>
      <c r="MG70" s="97"/>
      <c r="MH70" s="97">
        <v>0</v>
      </c>
      <c r="MI70" s="97"/>
      <c r="MJ70" s="97">
        <v>2</v>
      </c>
      <c r="MK70" s="97"/>
      <c r="ML70" s="97"/>
      <c r="MM70" s="97"/>
      <c r="MN70" s="97"/>
      <c r="MO70" s="97">
        <v>3</v>
      </c>
      <c r="MP70" s="97"/>
      <c r="MQ70" s="97">
        <v>1</v>
      </c>
      <c r="MR70" s="97">
        <v>2</v>
      </c>
      <c r="MS70" s="97">
        <v>69</v>
      </c>
      <c r="MT70" s="97"/>
      <c r="MU70" s="97">
        <v>0</v>
      </c>
      <c r="MV70" s="97"/>
      <c r="MW70" s="97"/>
      <c r="MX70" s="97"/>
      <c r="MY70" s="97"/>
      <c r="MZ70" s="97"/>
      <c r="NA70" s="97"/>
      <c r="NB70" s="97"/>
      <c r="NC70" s="97"/>
      <c r="ND70" s="97">
        <v>2</v>
      </c>
      <c r="NE70" s="97"/>
      <c r="NF70" s="97"/>
      <c r="NG70" s="97"/>
      <c r="NH70" s="97"/>
      <c r="NI70" s="97"/>
      <c r="NJ70" s="97"/>
      <c r="NK70" s="97"/>
      <c r="NL70" s="97"/>
      <c r="NM70" s="97"/>
      <c r="NN70" s="97"/>
      <c r="NO70" s="97"/>
      <c r="NP70" s="97"/>
      <c r="NQ70" s="97"/>
      <c r="NR70" s="97">
        <v>0</v>
      </c>
      <c r="NS70" s="97">
        <v>0</v>
      </c>
      <c r="NT70" s="97">
        <v>166</v>
      </c>
      <c r="NU70" s="97">
        <v>31</v>
      </c>
      <c r="NV70" s="97"/>
      <c r="NW70" s="97"/>
      <c r="NX70" s="97">
        <v>74</v>
      </c>
      <c r="NY70" s="97">
        <v>1</v>
      </c>
      <c r="NZ70" s="97"/>
      <c r="OA70" s="97"/>
      <c r="OB70" s="97"/>
      <c r="OC70" s="97"/>
      <c r="OD70" s="97"/>
      <c r="OE70" s="97"/>
      <c r="OF70" s="97">
        <v>2</v>
      </c>
      <c r="OG70" s="97"/>
      <c r="OH70" s="97"/>
      <c r="OI70" s="97">
        <v>13</v>
      </c>
      <c r="OJ70" s="97"/>
      <c r="OK70" s="97"/>
      <c r="OL70" s="97"/>
      <c r="OM70" s="97"/>
      <c r="ON70" s="97"/>
      <c r="OO70" s="97"/>
      <c r="OP70" s="97"/>
      <c r="OQ70" s="97">
        <v>22</v>
      </c>
      <c r="OR70" s="98">
        <v>52</v>
      </c>
      <c r="OS70" s="99">
        <v>16748</v>
      </c>
      <c r="OT70" s="96"/>
      <c r="OU70" s="97"/>
      <c r="OV70" s="97"/>
      <c r="OW70" s="97"/>
      <c r="OX70" s="97"/>
      <c r="OY70" s="97">
        <v>234</v>
      </c>
      <c r="OZ70" s="97">
        <v>15</v>
      </c>
      <c r="PA70" s="97"/>
      <c r="PB70" s="97"/>
      <c r="PC70" s="97"/>
      <c r="PD70" s="97"/>
      <c r="PE70" s="97"/>
      <c r="PF70" s="97"/>
      <c r="PG70" s="97"/>
      <c r="PH70" s="97"/>
      <c r="PI70" s="97"/>
      <c r="PJ70" s="97"/>
      <c r="PK70" s="97"/>
      <c r="PL70" s="98"/>
      <c r="PM70" s="99">
        <v>16998</v>
      </c>
    </row>
    <row r="71" spans="1:429" ht="12.75" customHeight="1" x14ac:dyDescent="0.2">
      <c r="A71" s="93">
        <v>332119</v>
      </c>
      <c r="B71" s="94" t="s">
        <v>1726</v>
      </c>
      <c r="C71" s="95" t="s">
        <v>1230</v>
      </c>
      <c r="D71" s="96"/>
      <c r="E71" s="97"/>
      <c r="F71" s="97"/>
      <c r="G71" s="97"/>
      <c r="H71" s="97"/>
      <c r="I71" s="97"/>
      <c r="J71" s="97">
        <v>2</v>
      </c>
      <c r="K71" s="97"/>
      <c r="L71" s="97"/>
      <c r="M71" s="97"/>
      <c r="N71" s="97"/>
      <c r="O71" s="97"/>
      <c r="P71" s="97"/>
      <c r="Q71" s="97"/>
      <c r="R71" s="97"/>
      <c r="S71" s="97"/>
      <c r="T71" s="97"/>
      <c r="U71" s="97"/>
      <c r="V71" s="97"/>
      <c r="W71" s="97"/>
      <c r="X71" s="97"/>
      <c r="Y71" s="97"/>
      <c r="Z71" s="97"/>
      <c r="AA71" s="97"/>
      <c r="AB71" s="97"/>
      <c r="AC71" s="97"/>
      <c r="AD71" s="97"/>
      <c r="AE71" s="97"/>
      <c r="AF71" s="97">
        <v>165</v>
      </c>
      <c r="AG71" s="97"/>
      <c r="AH71" s="97"/>
      <c r="AI71" s="97"/>
      <c r="AJ71" s="97"/>
      <c r="AK71" s="97">
        <v>0</v>
      </c>
      <c r="AL71" s="97">
        <v>1</v>
      </c>
      <c r="AM71" s="97"/>
      <c r="AN71" s="97"/>
      <c r="AO71" s="97"/>
      <c r="AP71" s="97"/>
      <c r="AQ71" s="97">
        <v>22</v>
      </c>
      <c r="AR71" s="97">
        <v>115</v>
      </c>
      <c r="AS71" s="97"/>
      <c r="AT71" s="97"/>
      <c r="AU71" s="97"/>
      <c r="AV71" s="97"/>
      <c r="AW71" s="97"/>
      <c r="AX71" s="97"/>
      <c r="AY71" s="97"/>
      <c r="AZ71" s="97"/>
      <c r="BA71" s="97"/>
      <c r="BB71" s="97"/>
      <c r="BC71" s="97"/>
      <c r="BD71" s="97"/>
      <c r="BE71" s="97"/>
      <c r="BF71" s="97"/>
      <c r="BG71" s="97"/>
      <c r="BH71" s="97"/>
      <c r="BI71" s="97"/>
      <c r="BJ71" s="97"/>
      <c r="BK71" s="97"/>
      <c r="BL71" s="97">
        <v>2</v>
      </c>
      <c r="BM71" s="97"/>
      <c r="BN71" s="97">
        <v>3</v>
      </c>
      <c r="BO71" s="97">
        <v>9</v>
      </c>
      <c r="BP71" s="97">
        <v>83</v>
      </c>
      <c r="BQ71" s="97">
        <v>5</v>
      </c>
      <c r="BR71" s="97">
        <v>280</v>
      </c>
      <c r="BS71" s="97">
        <v>25</v>
      </c>
      <c r="BT71" s="97">
        <v>36</v>
      </c>
      <c r="BU71" s="97">
        <v>9</v>
      </c>
      <c r="BV71" s="97">
        <v>12</v>
      </c>
      <c r="BW71" s="97">
        <v>86</v>
      </c>
      <c r="BX71" s="97">
        <v>12</v>
      </c>
      <c r="BY71" s="97">
        <v>62</v>
      </c>
      <c r="BZ71" s="97">
        <v>32</v>
      </c>
      <c r="CA71" s="97">
        <v>49</v>
      </c>
      <c r="CB71" s="97">
        <v>108</v>
      </c>
      <c r="CC71" s="97">
        <v>110</v>
      </c>
      <c r="CD71" s="97">
        <v>0</v>
      </c>
      <c r="CE71" s="97">
        <v>7</v>
      </c>
      <c r="CF71" s="97">
        <v>67</v>
      </c>
      <c r="CG71" s="97">
        <v>108</v>
      </c>
      <c r="CH71" s="97">
        <v>1088</v>
      </c>
      <c r="CI71" s="97">
        <v>150</v>
      </c>
      <c r="CJ71" s="97">
        <v>86</v>
      </c>
      <c r="CK71" s="97">
        <v>261</v>
      </c>
      <c r="CL71" s="97">
        <v>12</v>
      </c>
      <c r="CM71" s="97">
        <v>44</v>
      </c>
      <c r="CN71" s="97">
        <v>3</v>
      </c>
      <c r="CO71" s="97">
        <v>41</v>
      </c>
      <c r="CP71" s="97">
        <v>6</v>
      </c>
      <c r="CQ71" s="97">
        <v>16</v>
      </c>
      <c r="CR71" s="97">
        <v>213</v>
      </c>
      <c r="CS71" s="97">
        <v>0</v>
      </c>
      <c r="CT71" s="97">
        <v>11</v>
      </c>
      <c r="CU71" s="97">
        <v>8</v>
      </c>
      <c r="CV71" s="97">
        <v>5</v>
      </c>
      <c r="CW71" s="97">
        <v>4</v>
      </c>
      <c r="CX71" s="97">
        <v>35</v>
      </c>
      <c r="CY71" s="97">
        <v>3</v>
      </c>
      <c r="CZ71" s="97">
        <v>5</v>
      </c>
      <c r="DA71" s="97">
        <v>23</v>
      </c>
      <c r="DB71" s="97">
        <v>4</v>
      </c>
      <c r="DC71" s="97">
        <v>2</v>
      </c>
      <c r="DD71" s="97">
        <v>56</v>
      </c>
      <c r="DE71" s="97">
        <v>3</v>
      </c>
      <c r="DF71" s="97">
        <v>13</v>
      </c>
      <c r="DG71" s="97">
        <v>11</v>
      </c>
      <c r="DH71" s="97">
        <v>4</v>
      </c>
      <c r="DI71" s="97">
        <v>9</v>
      </c>
      <c r="DJ71" s="97">
        <v>0</v>
      </c>
      <c r="DK71" s="97">
        <v>6</v>
      </c>
      <c r="DL71" s="97">
        <v>43</v>
      </c>
      <c r="DM71" s="97">
        <v>5</v>
      </c>
      <c r="DN71" s="97">
        <v>16</v>
      </c>
      <c r="DO71" s="97">
        <v>17</v>
      </c>
      <c r="DP71" s="97">
        <v>39</v>
      </c>
      <c r="DQ71" s="97">
        <v>20</v>
      </c>
      <c r="DR71" s="97">
        <v>122</v>
      </c>
      <c r="DS71" s="97">
        <v>46</v>
      </c>
      <c r="DT71" s="97">
        <v>9</v>
      </c>
      <c r="DU71" s="97">
        <v>23</v>
      </c>
      <c r="DV71" s="97">
        <v>52</v>
      </c>
      <c r="DW71" s="97">
        <v>8</v>
      </c>
      <c r="DX71" s="97">
        <v>18</v>
      </c>
      <c r="DY71" s="97">
        <v>11</v>
      </c>
      <c r="DZ71" s="97">
        <v>107</v>
      </c>
      <c r="EA71" s="97">
        <v>13</v>
      </c>
      <c r="EB71" s="97">
        <v>3</v>
      </c>
      <c r="EC71" s="97"/>
      <c r="ED71" s="97"/>
      <c r="EE71" s="97">
        <v>16</v>
      </c>
      <c r="EF71" s="97">
        <v>37</v>
      </c>
      <c r="EG71" s="97">
        <v>331</v>
      </c>
      <c r="EH71" s="97">
        <v>160</v>
      </c>
      <c r="EI71" s="97">
        <v>78</v>
      </c>
      <c r="EJ71" s="97">
        <v>173</v>
      </c>
      <c r="EK71" s="97">
        <v>26</v>
      </c>
      <c r="EL71" s="97">
        <v>325</v>
      </c>
      <c r="EM71" s="97">
        <v>64</v>
      </c>
      <c r="EN71" s="97">
        <v>47</v>
      </c>
      <c r="EO71" s="97">
        <v>12</v>
      </c>
      <c r="EP71" s="97">
        <v>344</v>
      </c>
      <c r="EQ71" s="97"/>
      <c r="ER71" s="97">
        <v>161</v>
      </c>
      <c r="ES71" s="97"/>
      <c r="ET71" s="97">
        <v>192</v>
      </c>
      <c r="EU71" s="97">
        <v>8</v>
      </c>
      <c r="EV71" s="97">
        <v>30</v>
      </c>
      <c r="EW71" s="97">
        <v>6</v>
      </c>
      <c r="EX71" s="97">
        <v>3</v>
      </c>
      <c r="EY71" s="97">
        <v>2</v>
      </c>
      <c r="EZ71" s="97">
        <v>3</v>
      </c>
      <c r="FA71" s="97">
        <v>64</v>
      </c>
      <c r="FB71" s="97">
        <v>52</v>
      </c>
      <c r="FC71" s="97">
        <v>14</v>
      </c>
      <c r="FD71" s="97">
        <v>149</v>
      </c>
      <c r="FE71" s="97">
        <v>1628</v>
      </c>
      <c r="FF71" s="97">
        <v>88</v>
      </c>
      <c r="FG71" s="97">
        <v>451</v>
      </c>
      <c r="FH71" s="97">
        <v>114</v>
      </c>
      <c r="FI71" s="97">
        <v>8</v>
      </c>
      <c r="FJ71" s="97">
        <v>0</v>
      </c>
      <c r="FK71" s="97">
        <v>30</v>
      </c>
      <c r="FL71" s="97">
        <v>5</v>
      </c>
      <c r="FM71" s="97">
        <v>2</v>
      </c>
      <c r="FN71" s="97">
        <v>14</v>
      </c>
      <c r="FO71" s="97">
        <v>1</v>
      </c>
      <c r="FP71" s="97">
        <v>2</v>
      </c>
      <c r="FQ71" s="97">
        <v>5</v>
      </c>
      <c r="FR71" s="97">
        <v>0</v>
      </c>
      <c r="FS71" s="97">
        <v>4</v>
      </c>
      <c r="FT71" s="97">
        <v>1</v>
      </c>
      <c r="FU71" s="97">
        <v>52</v>
      </c>
      <c r="FV71" s="97">
        <v>3</v>
      </c>
      <c r="FW71" s="97">
        <v>16</v>
      </c>
      <c r="FX71" s="97">
        <v>19</v>
      </c>
      <c r="FY71" s="97">
        <v>102</v>
      </c>
      <c r="FZ71" s="97">
        <v>220</v>
      </c>
      <c r="GA71" s="97">
        <v>0</v>
      </c>
      <c r="GB71" s="97">
        <v>14</v>
      </c>
      <c r="GC71" s="97">
        <v>20</v>
      </c>
      <c r="GD71" s="97">
        <v>3</v>
      </c>
      <c r="GE71" s="97"/>
      <c r="GF71" s="97">
        <v>1</v>
      </c>
      <c r="GG71" s="97">
        <v>1</v>
      </c>
      <c r="GH71" s="97">
        <v>2</v>
      </c>
      <c r="GI71" s="97">
        <v>0</v>
      </c>
      <c r="GJ71" s="97">
        <v>0</v>
      </c>
      <c r="GK71" s="97">
        <v>9</v>
      </c>
      <c r="GL71" s="97">
        <v>34</v>
      </c>
      <c r="GM71" s="97">
        <v>0</v>
      </c>
      <c r="GN71" s="97">
        <v>0</v>
      </c>
      <c r="GO71" s="97"/>
      <c r="GP71" s="97">
        <v>0</v>
      </c>
      <c r="GQ71" s="97">
        <v>0</v>
      </c>
      <c r="GR71" s="97">
        <v>29</v>
      </c>
      <c r="GS71" s="97">
        <v>0</v>
      </c>
      <c r="GT71" s="97">
        <v>0</v>
      </c>
      <c r="GU71" s="97">
        <v>9</v>
      </c>
      <c r="GV71" s="97">
        <v>12</v>
      </c>
      <c r="GW71" s="97">
        <v>9</v>
      </c>
      <c r="GX71" s="97">
        <v>0</v>
      </c>
      <c r="GY71" s="97">
        <v>0</v>
      </c>
      <c r="GZ71" s="97">
        <v>0</v>
      </c>
      <c r="HA71" s="97">
        <v>9</v>
      </c>
      <c r="HB71" s="97">
        <v>0</v>
      </c>
      <c r="HC71" s="97"/>
      <c r="HD71" s="97">
        <v>0</v>
      </c>
      <c r="HE71" s="97">
        <v>0</v>
      </c>
      <c r="HF71" s="97">
        <v>19</v>
      </c>
      <c r="HG71" s="97">
        <v>0</v>
      </c>
      <c r="HH71" s="97">
        <v>0</v>
      </c>
      <c r="HI71" s="97">
        <v>13</v>
      </c>
      <c r="HJ71" s="97">
        <v>0</v>
      </c>
      <c r="HK71" s="97"/>
      <c r="HL71" s="97"/>
      <c r="HM71" s="97"/>
      <c r="HN71" s="97"/>
      <c r="HO71" s="97"/>
      <c r="HP71" s="97"/>
      <c r="HQ71" s="97"/>
      <c r="HR71" s="97"/>
      <c r="HS71" s="97"/>
      <c r="HT71" s="97"/>
      <c r="HU71" s="97"/>
      <c r="HV71" s="97">
        <v>9</v>
      </c>
      <c r="HW71" s="97"/>
      <c r="HX71" s="97"/>
      <c r="HY71" s="97">
        <v>606</v>
      </c>
      <c r="HZ71" s="97"/>
      <c r="IA71" s="97">
        <v>180</v>
      </c>
      <c r="IB71" s="97"/>
      <c r="IC71" s="97"/>
      <c r="ID71" s="97"/>
      <c r="IE71" s="97"/>
      <c r="IF71" s="97"/>
      <c r="IG71" s="97"/>
      <c r="IH71" s="97"/>
      <c r="II71" s="97"/>
      <c r="IJ71" s="97"/>
      <c r="IK71" s="97"/>
      <c r="IL71" s="97"/>
      <c r="IM71" s="97"/>
      <c r="IN71" s="97"/>
      <c r="IO71" s="97"/>
      <c r="IP71" s="97"/>
      <c r="IQ71" s="97">
        <v>173</v>
      </c>
      <c r="IR71" s="97"/>
      <c r="IS71" s="97">
        <v>1</v>
      </c>
      <c r="IT71" s="97">
        <v>84</v>
      </c>
      <c r="IU71" s="97">
        <v>21</v>
      </c>
      <c r="IV71" s="97">
        <v>0</v>
      </c>
      <c r="IW71" s="97"/>
      <c r="IX71" s="97"/>
      <c r="IY71" s="97">
        <v>181</v>
      </c>
      <c r="IZ71" s="97"/>
      <c r="JA71" s="97"/>
      <c r="JB71" s="97">
        <v>263</v>
      </c>
      <c r="JC71" s="97"/>
      <c r="JD71" s="97">
        <v>4</v>
      </c>
      <c r="JE71" s="97"/>
      <c r="JF71" s="97"/>
      <c r="JG71" s="97"/>
      <c r="JH71" s="97"/>
      <c r="JI71" s="97"/>
      <c r="JJ71" s="97"/>
      <c r="JK71" s="97">
        <v>2</v>
      </c>
      <c r="JL71" s="97">
        <v>11</v>
      </c>
      <c r="JM71" s="97"/>
      <c r="JN71" s="97">
        <v>367</v>
      </c>
      <c r="JO71" s="97">
        <v>0</v>
      </c>
      <c r="JP71" s="97"/>
      <c r="JQ71" s="97"/>
      <c r="JR71" s="97">
        <v>72</v>
      </c>
      <c r="JS71" s="97">
        <v>76</v>
      </c>
      <c r="JT71" s="97"/>
      <c r="JU71" s="97"/>
      <c r="JV71" s="97"/>
      <c r="JW71" s="97"/>
      <c r="JX71" s="97">
        <v>2</v>
      </c>
      <c r="JY71" s="97"/>
      <c r="JZ71" s="97">
        <v>0</v>
      </c>
      <c r="KA71" s="97"/>
      <c r="KB71" s="97"/>
      <c r="KC71" s="97"/>
      <c r="KD71" s="97"/>
      <c r="KE71" s="97"/>
      <c r="KF71" s="97">
        <v>5</v>
      </c>
      <c r="KG71" s="97"/>
      <c r="KH71" s="97">
        <v>1</v>
      </c>
      <c r="KI71" s="97"/>
      <c r="KJ71" s="97"/>
      <c r="KK71" s="97"/>
      <c r="KL71" s="97"/>
      <c r="KM71" s="97"/>
      <c r="KN71" s="97"/>
      <c r="KO71" s="97"/>
      <c r="KP71" s="97"/>
      <c r="KQ71" s="97"/>
      <c r="KR71" s="97"/>
      <c r="KS71" s="97"/>
      <c r="KT71" s="97"/>
      <c r="KU71" s="97"/>
      <c r="KV71" s="97"/>
      <c r="KW71" s="97"/>
      <c r="KX71" s="97"/>
      <c r="KY71" s="97"/>
      <c r="KZ71" s="97">
        <v>478</v>
      </c>
      <c r="LA71" s="97">
        <v>237</v>
      </c>
      <c r="LB71" s="97">
        <v>85</v>
      </c>
      <c r="LC71" s="97">
        <v>3</v>
      </c>
      <c r="LD71" s="97">
        <v>94</v>
      </c>
      <c r="LE71" s="97"/>
      <c r="LF71" s="97"/>
      <c r="LG71" s="97"/>
      <c r="LH71" s="97"/>
      <c r="LI71" s="97"/>
      <c r="LJ71" s="97"/>
      <c r="LK71" s="97"/>
      <c r="LL71" s="97"/>
      <c r="LM71" s="97"/>
      <c r="LN71" s="97"/>
      <c r="LO71" s="97"/>
      <c r="LP71" s="97"/>
      <c r="LQ71" s="97"/>
      <c r="LR71" s="97"/>
      <c r="LS71" s="97">
        <v>57</v>
      </c>
      <c r="LT71" s="97"/>
      <c r="LU71" s="97"/>
      <c r="LV71" s="97"/>
      <c r="LW71" s="97"/>
      <c r="LX71" s="97"/>
      <c r="LY71" s="97"/>
      <c r="LZ71" s="97"/>
      <c r="MA71" s="97"/>
      <c r="MB71" s="97"/>
      <c r="MC71" s="97"/>
      <c r="MD71" s="97">
        <v>38</v>
      </c>
      <c r="ME71" s="97"/>
      <c r="MF71" s="97"/>
      <c r="MG71" s="97"/>
      <c r="MH71" s="97"/>
      <c r="MI71" s="97"/>
      <c r="MJ71" s="97">
        <v>1</v>
      </c>
      <c r="MK71" s="97"/>
      <c r="ML71" s="97"/>
      <c r="MM71" s="97"/>
      <c r="MN71" s="97"/>
      <c r="MO71" s="97"/>
      <c r="MP71" s="97"/>
      <c r="MQ71" s="97">
        <v>1</v>
      </c>
      <c r="MR71" s="97"/>
      <c r="MS71" s="97"/>
      <c r="MT71" s="97"/>
      <c r="MU71" s="97"/>
      <c r="MV71" s="97"/>
      <c r="MW71" s="97"/>
      <c r="MX71" s="97"/>
      <c r="MY71" s="97"/>
      <c r="MZ71" s="97"/>
      <c r="NA71" s="97"/>
      <c r="NB71" s="97"/>
      <c r="NC71" s="97"/>
      <c r="ND71" s="97">
        <v>293</v>
      </c>
      <c r="NE71" s="97">
        <v>0</v>
      </c>
      <c r="NF71" s="97">
        <v>1</v>
      </c>
      <c r="NG71" s="97">
        <v>11</v>
      </c>
      <c r="NH71" s="97">
        <v>3</v>
      </c>
      <c r="NI71" s="97">
        <v>15</v>
      </c>
      <c r="NJ71" s="97"/>
      <c r="NK71" s="97"/>
      <c r="NL71" s="97"/>
      <c r="NM71" s="97"/>
      <c r="NN71" s="97"/>
      <c r="NO71" s="97"/>
      <c r="NP71" s="97"/>
      <c r="NQ71" s="97">
        <v>10</v>
      </c>
      <c r="NR71" s="97"/>
      <c r="NS71" s="97">
        <v>4</v>
      </c>
      <c r="NT71" s="97"/>
      <c r="NU71" s="97"/>
      <c r="NV71" s="97"/>
      <c r="NW71" s="97">
        <v>48</v>
      </c>
      <c r="NX71" s="97">
        <v>40</v>
      </c>
      <c r="NY71" s="97">
        <v>14</v>
      </c>
      <c r="NZ71" s="97"/>
      <c r="OA71" s="97"/>
      <c r="OB71" s="97"/>
      <c r="OC71" s="97"/>
      <c r="OD71" s="97"/>
      <c r="OE71" s="97"/>
      <c r="OF71" s="97"/>
      <c r="OG71" s="97"/>
      <c r="OH71" s="97">
        <v>80</v>
      </c>
      <c r="OI71" s="97">
        <v>89</v>
      </c>
      <c r="OJ71" s="97"/>
      <c r="OK71" s="97"/>
      <c r="OL71" s="97">
        <v>7</v>
      </c>
      <c r="OM71" s="97">
        <v>10</v>
      </c>
      <c r="ON71" s="97">
        <v>207</v>
      </c>
      <c r="OO71" s="97">
        <v>26</v>
      </c>
      <c r="OP71" s="97"/>
      <c r="OQ71" s="97">
        <v>10</v>
      </c>
      <c r="OR71" s="98">
        <v>69</v>
      </c>
      <c r="OS71" s="99">
        <v>13328</v>
      </c>
      <c r="OT71" s="96">
        <v>827</v>
      </c>
      <c r="OU71" s="97"/>
      <c r="OV71" s="97"/>
      <c r="OW71" s="97"/>
      <c r="OX71" s="97"/>
      <c r="OY71" s="97">
        <v>142</v>
      </c>
      <c r="OZ71" s="97">
        <v>640</v>
      </c>
      <c r="PA71" s="97"/>
      <c r="PB71" s="97"/>
      <c r="PC71" s="97"/>
      <c r="PD71" s="97"/>
      <c r="PE71" s="97"/>
      <c r="PF71" s="97"/>
      <c r="PG71" s="97"/>
      <c r="PH71" s="97"/>
      <c r="PI71" s="97"/>
      <c r="PJ71" s="97"/>
      <c r="PK71" s="97"/>
      <c r="PL71" s="98"/>
      <c r="PM71" s="99">
        <v>14936</v>
      </c>
    </row>
    <row r="72" spans="1:429" ht="12.75" customHeight="1" x14ac:dyDescent="0.2">
      <c r="A72" s="93">
        <v>332200</v>
      </c>
      <c r="B72" s="94" t="s">
        <v>1726</v>
      </c>
      <c r="C72" s="95" t="s">
        <v>1231</v>
      </c>
      <c r="D72" s="96">
        <v>76</v>
      </c>
      <c r="E72" s="97">
        <v>165</v>
      </c>
      <c r="F72" s="97">
        <v>24</v>
      </c>
      <c r="G72" s="97">
        <v>29</v>
      </c>
      <c r="H72" s="97">
        <v>21</v>
      </c>
      <c r="I72" s="97">
        <v>31</v>
      </c>
      <c r="J72" s="97">
        <v>184</v>
      </c>
      <c r="K72" s="97">
        <v>188</v>
      </c>
      <c r="L72" s="97">
        <v>30</v>
      </c>
      <c r="M72" s="97">
        <v>24</v>
      </c>
      <c r="N72" s="97"/>
      <c r="O72" s="97">
        <v>7</v>
      </c>
      <c r="P72" s="97">
        <v>1</v>
      </c>
      <c r="Q72" s="97">
        <v>362</v>
      </c>
      <c r="R72" s="97">
        <v>27</v>
      </c>
      <c r="S72" s="97"/>
      <c r="T72" s="97">
        <v>28</v>
      </c>
      <c r="U72" s="97"/>
      <c r="V72" s="97"/>
      <c r="W72" s="97">
        <v>54</v>
      </c>
      <c r="X72" s="97">
        <v>269</v>
      </c>
      <c r="Y72" s="97">
        <v>2</v>
      </c>
      <c r="Z72" s="97"/>
      <c r="AA72" s="97"/>
      <c r="AB72" s="97">
        <v>47</v>
      </c>
      <c r="AC72" s="97">
        <v>50</v>
      </c>
      <c r="AD72" s="97">
        <v>68</v>
      </c>
      <c r="AE72" s="97">
        <v>127</v>
      </c>
      <c r="AF72" s="97">
        <v>60</v>
      </c>
      <c r="AG72" s="97">
        <v>12</v>
      </c>
      <c r="AH72" s="97">
        <v>401</v>
      </c>
      <c r="AI72" s="97">
        <v>33</v>
      </c>
      <c r="AJ72" s="97">
        <v>107</v>
      </c>
      <c r="AK72" s="97">
        <v>106</v>
      </c>
      <c r="AL72" s="97">
        <v>310</v>
      </c>
      <c r="AM72" s="97">
        <v>75</v>
      </c>
      <c r="AN72" s="97">
        <v>10</v>
      </c>
      <c r="AO72" s="97">
        <v>1</v>
      </c>
      <c r="AP72" s="97">
        <v>6</v>
      </c>
      <c r="AQ72" s="97">
        <v>17</v>
      </c>
      <c r="AR72" s="97">
        <v>0</v>
      </c>
      <c r="AS72" s="97">
        <v>4</v>
      </c>
      <c r="AT72" s="97">
        <v>0</v>
      </c>
      <c r="AU72" s="97">
        <v>3</v>
      </c>
      <c r="AV72" s="97">
        <v>1</v>
      </c>
      <c r="AW72" s="97">
        <v>3</v>
      </c>
      <c r="AX72" s="97"/>
      <c r="AY72" s="97">
        <v>0</v>
      </c>
      <c r="AZ72" s="97">
        <v>150</v>
      </c>
      <c r="BA72" s="97">
        <v>1</v>
      </c>
      <c r="BB72" s="97">
        <v>2</v>
      </c>
      <c r="BC72" s="97">
        <v>0</v>
      </c>
      <c r="BD72" s="97">
        <v>34</v>
      </c>
      <c r="BE72" s="97">
        <v>3</v>
      </c>
      <c r="BF72" s="97">
        <v>4</v>
      </c>
      <c r="BG72" s="97">
        <v>0</v>
      </c>
      <c r="BH72" s="97">
        <v>3</v>
      </c>
      <c r="BI72" s="97"/>
      <c r="BJ72" s="97">
        <v>3</v>
      </c>
      <c r="BK72" s="97">
        <v>9</v>
      </c>
      <c r="BL72" s="97">
        <v>7</v>
      </c>
      <c r="BM72" s="97">
        <v>5</v>
      </c>
      <c r="BN72" s="97">
        <v>5</v>
      </c>
      <c r="BO72" s="97">
        <v>16</v>
      </c>
      <c r="BP72" s="97">
        <v>24</v>
      </c>
      <c r="BQ72" s="97">
        <v>16</v>
      </c>
      <c r="BR72" s="97">
        <v>158</v>
      </c>
      <c r="BS72" s="97">
        <v>16</v>
      </c>
      <c r="BT72" s="97">
        <v>54</v>
      </c>
      <c r="BU72" s="97">
        <v>16</v>
      </c>
      <c r="BV72" s="97">
        <v>26</v>
      </c>
      <c r="BW72" s="97">
        <v>18</v>
      </c>
      <c r="BX72" s="97">
        <v>18</v>
      </c>
      <c r="BY72" s="97">
        <v>82</v>
      </c>
      <c r="BZ72" s="97">
        <v>32</v>
      </c>
      <c r="CA72" s="97">
        <v>77</v>
      </c>
      <c r="CB72" s="97">
        <v>13</v>
      </c>
      <c r="CC72" s="97">
        <v>109</v>
      </c>
      <c r="CD72" s="97">
        <v>1</v>
      </c>
      <c r="CE72" s="97">
        <v>32</v>
      </c>
      <c r="CF72" s="97">
        <v>110</v>
      </c>
      <c r="CG72" s="97">
        <v>21</v>
      </c>
      <c r="CH72" s="97">
        <v>22</v>
      </c>
      <c r="CI72" s="97">
        <v>2</v>
      </c>
      <c r="CJ72" s="97">
        <v>23</v>
      </c>
      <c r="CK72" s="97">
        <v>228</v>
      </c>
      <c r="CL72" s="97">
        <v>20</v>
      </c>
      <c r="CM72" s="97">
        <v>41</v>
      </c>
      <c r="CN72" s="97">
        <v>2</v>
      </c>
      <c r="CO72" s="97"/>
      <c r="CP72" s="97">
        <v>19</v>
      </c>
      <c r="CQ72" s="97">
        <v>6</v>
      </c>
      <c r="CR72" s="97">
        <v>14</v>
      </c>
      <c r="CS72" s="97">
        <v>0</v>
      </c>
      <c r="CT72" s="97">
        <v>16</v>
      </c>
      <c r="CU72" s="97">
        <v>13</v>
      </c>
      <c r="CV72" s="97">
        <v>7</v>
      </c>
      <c r="CW72" s="97">
        <v>7</v>
      </c>
      <c r="CX72" s="97">
        <v>49</v>
      </c>
      <c r="CY72" s="97">
        <v>5</v>
      </c>
      <c r="CZ72" s="97">
        <v>8</v>
      </c>
      <c r="DA72" s="97">
        <v>10</v>
      </c>
      <c r="DB72" s="97">
        <v>8</v>
      </c>
      <c r="DC72" s="97">
        <v>5</v>
      </c>
      <c r="DD72" s="97">
        <v>20</v>
      </c>
      <c r="DE72" s="97">
        <v>6</v>
      </c>
      <c r="DF72" s="97">
        <v>30</v>
      </c>
      <c r="DG72" s="97">
        <v>16</v>
      </c>
      <c r="DH72" s="97">
        <v>9</v>
      </c>
      <c r="DI72" s="97">
        <v>15</v>
      </c>
      <c r="DJ72" s="97">
        <v>0</v>
      </c>
      <c r="DK72" s="97">
        <v>0</v>
      </c>
      <c r="DL72" s="97">
        <v>0</v>
      </c>
      <c r="DM72" s="97">
        <v>0</v>
      </c>
      <c r="DN72" s="97">
        <v>2</v>
      </c>
      <c r="DO72" s="97">
        <v>1</v>
      </c>
      <c r="DP72" s="97">
        <v>3</v>
      </c>
      <c r="DQ72" s="97">
        <v>1</v>
      </c>
      <c r="DR72" s="97">
        <v>3</v>
      </c>
      <c r="DS72" s="97">
        <v>21</v>
      </c>
      <c r="DT72" s="97">
        <v>4</v>
      </c>
      <c r="DU72" s="97">
        <v>1</v>
      </c>
      <c r="DV72" s="97">
        <v>34</v>
      </c>
      <c r="DW72" s="97">
        <v>3</v>
      </c>
      <c r="DX72" s="97">
        <v>3</v>
      </c>
      <c r="DY72" s="97">
        <v>19</v>
      </c>
      <c r="DZ72" s="97">
        <v>29</v>
      </c>
      <c r="EA72" s="97">
        <v>17</v>
      </c>
      <c r="EB72" s="97">
        <v>0</v>
      </c>
      <c r="EC72" s="97"/>
      <c r="ED72" s="97">
        <v>1</v>
      </c>
      <c r="EE72" s="97">
        <v>2</v>
      </c>
      <c r="EF72" s="97">
        <v>1</v>
      </c>
      <c r="EG72" s="97">
        <v>9</v>
      </c>
      <c r="EH72" s="97">
        <v>1</v>
      </c>
      <c r="EI72" s="97">
        <v>3</v>
      </c>
      <c r="EJ72" s="97">
        <v>3</v>
      </c>
      <c r="EK72" s="97">
        <v>8</v>
      </c>
      <c r="EL72" s="97">
        <v>18</v>
      </c>
      <c r="EM72" s="97">
        <v>60</v>
      </c>
      <c r="EN72" s="97">
        <v>33</v>
      </c>
      <c r="EO72" s="97">
        <v>4</v>
      </c>
      <c r="EP72" s="97">
        <v>11</v>
      </c>
      <c r="EQ72" s="97">
        <v>2</v>
      </c>
      <c r="ER72" s="97">
        <v>16</v>
      </c>
      <c r="ES72" s="97">
        <v>0</v>
      </c>
      <c r="ET72" s="97">
        <v>4</v>
      </c>
      <c r="EU72" s="97">
        <v>22</v>
      </c>
      <c r="EV72" s="97">
        <v>85</v>
      </c>
      <c r="EW72" s="97">
        <v>19</v>
      </c>
      <c r="EX72" s="97">
        <v>12</v>
      </c>
      <c r="EY72" s="97">
        <v>10</v>
      </c>
      <c r="EZ72" s="97"/>
      <c r="FA72" s="97">
        <v>8</v>
      </c>
      <c r="FB72" s="97">
        <v>50</v>
      </c>
      <c r="FC72" s="97">
        <v>11</v>
      </c>
      <c r="FD72" s="97">
        <v>145</v>
      </c>
      <c r="FE72" s="97">
        <v>88</v>
      </c>
      <c r="FF72" s="97">
        <v>125</v>
      </c>
      <c r="FG72" s="97">
        <v>92</v>
      </c>
      <c r="FH72" s="97">
        <v>115</v>
      </c>
      <c r="FI72" s="97">
        <v>12</v>
      </c>
      <c r="FJ72" s="97">
        <v>1</v>
      </c>
      <c r="FK72" s="97">
        <v>44</v>
      </c>
      <c r="FL72" s="97"/>
      <c r="FM72" s="97">
        <v>2</v>
      </c>
      <c r="FN72" s="97">
        <v>123</v>
      </c>
      <c r="FO72" s="97">
        <v>8</v>
      </c>
      <c r="FP72" s="97">
        <v>4</v>
      </c>
      <c r="FQ72" s="97">
        <v>8</v>
      </c>
      <c r="FR72" s="97">
        <v>1</v>
      </c>
      <c r="FS72" s="97">
        <v>7</v>
      </c>
      <c r="FT72" s="97">
        <v>1</v>
      </c>
      <c r="FU72" s="97">
        <v>2</v>
      </c>
      <c r="FV72" s="97">
        <v>0</v>
      </c>
      <c r="FW72" s="97">
        <v>3</v>
      </c>
      <c r="FX72" s="97">
        <v>7</v>
      </c>
      <c r="FY72" s="97">
        <v>25</v>
      </c>
      <c r="FZ72" s="97">
        <v>22</v>
      </c>
      <c r="GA72" s="97">
        <v>2</v>
      </c>
      <c r="GB72" s="97">
        <v>26</v>
      </c>
      <c r="GC72" s="97">
        <v>42</v>
      </c>
      <c r="GD72" s="97">
        <v>7</v>
      </c>
      <c r="GE72" s="97">
        <v>2</v>
      </c>
      <c r="GF72" s="97">
        <v>2</v>
      </c>
      <c r="GG72" s="97">
        <v>3</v>
      </c>
      <c r="GH72" s="97">
        <v>4</v>
      </c>
      <c r="GI72" s="97">
        <v>0</v>
      </c>
      <c r="GJ72" s="97">
        <v>0</v>
      </c>
      <c r="GK72" s="97">
        <v>15</v>
      </c>
      <c r="GL72" s="97">
        <v>49</v>
      </c>
      <c r="GM72" s="97"/>
      <c r="GN72" s="97"/>
      <c r="GO72" s="97"/>
      <c r="GP72" s="97"/>
      <c r="GQ72" s="97"/>
      <c r="GR72" s="97"/>
      <c r="GS72" s="97"/>
      <c r="GT72" s="97">
        <v>1</v>
      </c>
      <c r="GU72" s="97">
        <v>0</v>
      </c>
      <c r="GV72" s="97">
        <v>1</v>
      </c>
      <c r="GW72" s="97"/>
      <c r="GX72" s="97"/>
      <c r="GY72" s="97">
        <v>0</v>
      </c>
      <c r="GZ72" s="97"/>
      <c r="HA72" s="97">
        <v>53</v>
      </c>
      <c r="HB72" s="97">
        <v>19</v>
      </c>
      <c r="HC72" s="97"/>
      <c r="HD72" s="97">
        <v>4</v>
      </c>
      <c r="HE72" s="97">
        <v>1</v>
      </c>
      <c r="HF72" s="97">
        <v>1</v>
      </c>
      <c r="HG72" s="97"/>
      <c r="HH72" s="97"/>
      <c r="HI72" s="97">
        <v>1</v>
      </c>
      <c r="HJ72" s="97"/>
      <c r="HK72" s="97">
        <v>3</v>
      </c>
      <c r="HL72" s="97">
        <v>1</v>
      </c>
      <c r="HM72" s="97">
        <v>2</v>
      </c>
      <c r="HN72" s="97"/>
      <c r="HO72" s="97"/>
      <c r="HP72" s="97">
        <v>0</v>
      </c>
      <c r="HQ72" s="97"/>
      <c r="HR72" s="97">
        <v>0</v>
      </c>
      <c r="HS72" s="97">
        <v>0</v>
      </c>
      <c r="HT72" s="97">
        <v>1</v>
      </c>
      <c r="HU72" s="97">
        <v>1</v>
      </c>
      <c r="HV72" s="97"/>
      <c r="HW72" s="97"/>
      <c r="HX72" s="97">
        <v>1</v>
      </c>
      <c r="HY72" s="97">
        <v>31</v>
      </c>
      <c r="HZ72" s="97">
        <v>14</v>
      </c>
      <c r="IA72" s="97">
        <v>9</v>
      </c>
      <c r="IB72" s="97">
        <v>3</v>
      </c>
      <c r="IC72" s="97">
        <v>1</v>
      </c>
      <c r="ID72" s="97">
        <v>1</v>
      </c>
      <c r="IE72" s="97">
        <v>1</v>
      </c>
      <c r="IF72" s="97">
        <v>3</v>
      </c>
      <c r="IG72" s="97"/>
      <c r="IH72" s="97"/>
      <c r="II72" s="97"/>
      <c r="IJ72" s="97"/>
      <c r="IK72" s="97"/>
      <c r="IL72" s="97">
        <v>0</v>
      </c>
      <c r="IM72" s="97"/>
      <c r="IN72" s="97">
        <v>0</v>
      </c>
      <c r="IO72" s="97">
        <v>2</v>
      </c>
      <c r="IP72" s="97">
        <v>2</v>
      </c>
      <c r="IQ72" s="97">
        <v>5</v>
      </c>
      <c r="IR72" s="97">
        <v>2</v>
      </c>
      <c r="IS72" s="97"/>
      <c r="IT72" s="97"/>
      <c r="IU72" s="97"/>
      <c r="IV72" s="97"/>
      <c r="IW72" s="97"/>
      <c r="IX72" s="97">
        <v>0</v>
      </c>
      <c r="IY72" s="97"/>
      <c r="IZ72" s="97">
        <v>0</v>
      </c>
      <c r="JA72" s="97">
        <v>1</v>
      </c>
      <c r="JB72" s="97">
        <v>2</v>
      </c>
      <c r="JC72" s="97"/>
      <c r="JD72" s="97">
        <v>5</v>
      </c>
      <c r="JE72" s="97">
        <v>9</v>
      </c>
      <c r="JF72" s="97">
        <v>4</v>
      </c>
      <c r="JG72" s="97">
        <v>1</v>
      </c>
      <c r="JH72" s="97">
        <v>3</v>
      </c>
      <c r="JI72" s="97">
        <v>1</v>
      </c>
      <c r="JJ72" s="97">
        <v>3</v>
      </c>
      <c r="JK72" s="97">
        <v>79</v>
      </c>
      <c r="JL72" s="97">
        <v>18</v>
      </c>
      <c r="JM72" s="97">
        <v>1</v>
      </c>
      <c r="JN72" s="97">
        <v>136</v>
      </c>
      <c r="JO72" s="97"/>
      <c r="JP72" s="97">
        <v>170</v>
      </c>
      <c r="JQ72" s="97">
        <v>0</v>
      </c>
      <c r="JR72" s="97">
        <v>5</v>
      </c>
      <c r="JS72" s="97">
        <v>28</v>
      </c>
      <c r="JT72" s="97"/>
      <c r="JU72" s="97">
        <v>137</v>
      </c>
      <c r="JV72" s="97"/>
      <c r="JW72" s="97">
        <v>6</v>
      </c>
      <c r="JX72" s="97">
        <v>8</v>
      </c>
      <c r="JY72" s="97"/>
      <c r="JZ72" s="97">
        <v>4</v>
      </c>
      <c r="KA72" s="97">
        <v>100</v>
      </c>
      <c r="KB72" s="97">
        <v>60</v>
      </c>
      <c r="KC72" s="97">
        <v>1</v>
      </c>
      <c r="KD72" s="97">
        <v>24</v>
      </c>
      <c r="KE72" s="97">
        <v>14</v>
      </c>
      <c r="KF72" s="97">
        <v>0</v>
      </c>
      <c r="KG72" s="97">
        <v>0</v>
      </c>
      <c r="KH72" s="97">
        <v>2</v>
      </c>
      <c r="KI72" s="97">
        <v>9</v>
      </c>
      <c r="KJ72" s="97">
        <v>18</v>
      </c>
      <c r="KK72" s="97"/>
      <c r="KL72" s="97">
        <v>9</v>
      </c>
      <c r="KM72" s="97">
        <v>30</v>
      </c>
      <c r="KN72" s="97">
        <v>115</v>
      </c>
      <c r="KO72" s="97">
        <v>2</v>
      </c>
      <c r="KP72" s="97"/>
      <c r="KQ72" s="97">
        <v>19</v>
      </c>
      <c r="KR72" s="97">
        <v>0</v>
      </c>
      <c r="KS72" s="97">
        <v>85</v>
      </c>
      <c r="KT72" s="97"/>
      <c r="KU72" s="97">
        <v>55</v>
      </c>
      <c r="KV72" s="97">
        <v>0</v>
      </c>
      <c r="KW72" s="97"/>
      <c r="KX72" s="97"/>
      <c r="KY72" s="97"/>
      <c r="KZ72" s="97">
        <v>0</v>
      </c>
      <c r="LA72" s="97">
        <v>4</v>
      </c>
      <c r="LB72" s="97">
        <v>18</v>
      </c>
      <c r="LC72" s="97"/>
      <c r="LD72" s="97">
        <v>0</v>
      </c>
      <c r="LE72" s="97">
        <v>79</v>
      </c>
      <c r="LF72" s="97"/>
      <c r="LG72" s="97">
        <v>3</v>
      </c>
      <c r="LH72" s="97">
        <v>10</v>
      </c>
      <c r="LI72" s="97">
        <v>3</v>
      </c>
      <c r="LJ72" s="97">
        <v>1</v>
      </c>
      <c r="LK72" s="97"/>
      <c r="LL72" s="97">
        <v>0</v>
      </c>
      <c r="LM72" s="97">
        <v>1</v>
      </c>
      <c r="LN72" s="97"/>
      <c r="LO72" s="97">
        <v>1</v>
      </c>
      <c r="LP72" s="97">
        <v>0</v>
      </c>
      <c r="LQ72" s="97">
        <v>380</v>
      </c>
      <c r="LR72" s="97">
        <v>132</v>
      </c>
      <c r="LS72" s="97">
        <v>121</v>
      </c>
      <c r="LT72" s="97"/>
      <c r="LU72" s="97"/>
      <c r="LV72" s="97"/>
      <c r="LW72" s="97">
        <v>0</v>
      </c>
      <c r="LX72" s="97">
        <v>0</v>
      </c>
      <c r="LY72" s="97">
        <v>0</v>
      </c>
      <c r="LZ72" s="97">
        <v>0</v>
      </c>
      <c r="MA72" s="97">
        <v>4</v>
      </c>
      <c r="MB72" s="97">
        <v>17</v>
      </c>
      <c r="MC72" s="97">
        <v>3</v>
      </c>
      <c r="MD72" s="97">
        <v>59</v>
      </c>
      <c r="ME72" s="97">
        <v>20</v>
      </c>
      <c r="MF72" s="97">
        <v>0</v>
      </c>
      <c r="MG72" s="97"/>
      <c r="MH72" s="97">
        <v>0</v>
      </c>
      <c r="MI72" s="97">
        <v>4</v>
      </c>
      <c r="MJ72" s="97">
        <v>33</v>
      </c>
      <c r="MK72" s="97"/>
      <c r="ML72" s="97">
        <v>63</v>
      </c>
      <c r="MM72" s="97">
        <v>2</v>
      </c>
      <c r="MN72" s="97"/>
      <c r="MO72" s="97">
        <v>24</v>
      </c>
      <c r="MP72" s="97"/>
      <c r="MQ72" s="97">
        <v>13</v>
      </c>
      <c r="MR72" s="97">
        <v>13</v>
      </c>
      <c r="MS72" s="97">
        <v>1</v>
      </c>
      <c r="MT72" s="97">
        <v>8</v>
      </c>
      <c r="MU72" s="97">
        <v>60</v>
      </c>
      <c r="MV72" s="97">
        <v>30</v>
      </c>
      <c r="MW72" s="97"/>
      <c r="MX72" s="97"/>
      <c r="MY72" s="97"/>
      <c r="MZ72" s="97"/>
      <c r="NA72" s="97">
        <v>0</v>
      </c>
      <c r="NB72" s="97"/>
      <c r="NC72" s="97"/>
      <c r="ND72" s="97">
        <v>34</v>
      </c>
      <c r="NE72" s="97">
        <v>5</v>
      </c>
      <c r="NF72" s="97"/>
      <c r="NG72" s="97">
        <v>2</v>
      </c>
      <c r="NH72" s="97">
        <v>4</v>
      </c>
      <c r="NI72" s="97">
        <v>210</v>
      </c>
      <c r="NJ72" s="97"/>
      <c r="NK72" s="97">
        <v>0</v>
      </c>
      <c r="NL72" s="97"/>
      <c r="NM72" s="97">
        <v>0</v>
      </c>
      <c r="NN72" s="97"/>
      <c r="NO72" s="97">
        <v>1</v>
      </c>
      <c r="NP72" s="97">
        <v>6</v>
      </c>
      <c r="NQ72" s="97">
        <v>194</v>
      </c>
      <c r="NR72" s="97">
        <v>64</v>
      </c>
      <c r="NS72" s="97">
        <v>80</v>
      </c>
      <c r="NT72" s="97">
        <v>147</v>
      </c>
      <c r="NU72" s="97">
        <v>27</v>
      </c>
      <c r="NV72" s="97">
        <v>78</v>
      </c>
      <c r="NW72" s="97">
        <v>19</v>
      </c>
      <c r="NX72" s="97">
        <v>205</v>
      </c>
      <c r="NY72" s="97">
        <v>46</v>
      </c>
      <c r="NZ72" s="97">
        <v>269</v>
      </c>
      <c r="OA72" s="97"/>
      <c r="OB72" s="97">
        <v>0</v>
      </c>
      <c r="OC72" s="97">
        <v>3</v>
      </c>
      <c r="OD72" s="97">
        <v>37</v>
      </c>
      <c r="OE72" s="97">
        <v>1</v>
      </c>
      <c r="OF72" s="97">
        <v>51</v>
      </c>
      <c r="OG72" s="97"/>
      <c r="OH72" s="97">
        <v>944</v>
      </c>
      <c r="OI72" s="97">
        <v>125</v>
      </c>
      <c r="OJ72" s="97"/>
      <c r="OK72" s="97"/>
      <c r="OL72" s="97">
        <v>1</v>
      </c>
      <c r="OM72" s="97">
        <v>367</v>
      </c>
      <c r="ON72" s="97">
        <v>131</v>
      </c>
      <c r="OO72" s="97">
        <v>782</v>
      </c>
      <c r="OP72" s="97"/>
      <c r="OQ72" s="97"/>
      <c r="OR72" s="98">
        <v>1</v>
      </c>
      <c r="OS72" s="99">
        <v>12412</v>
      </c>
      <c r="OT72" s="96">
        <v>13500</v>
      </c>
      <c r="OU72" s="97">
        <v>176</v>
      </c>
      <c r="OV72" s="97"/>
      <c r="OW72" s="97"/>
      <c r="OX72" s="97"/>
      <c r="OY72" s="97">
        <v>399</v>
      </c>
      <c r="OZ72" s="97">
        <v>2395</v>
      </c>
      <c r="PA72" s="97"/>
      <c r="PB72" s="97">
        <v>4</v>
      </c>
      <c r="PC72" s="97"/>
      <c r="PD72" s="97"/>
      <c r="PE72" s="97"/>
      <c r="PF72" s="97">
        <v>4</v>
      </c>
      <c r="PG72" s="97"/>
      <c r="PH72" s="97"/>
      <c r="PI72" s="97"/>
      <c r="PJ72" s="97">
        <v>22</v>
      </c>
      <c r="PK72" s="97"/>
      <c r="PL72" s="98"/>
      <c r="PM72" s="99">
        <v>28912</v>
      </c>
    </row>
    <row r="73" spans="1:429" ht="12.75" customHeight="1" x14ac:dyDescent="0.2">
      <c r="A73" s="93">
        <v>332310</v>
      </c>
      <c r="B73" s="94" t="s">
        <v>1726</v>
      </c>
      <c r="C73" s="95" t="s">
        <v>1232</v>
      </c>
      <c r="D73" s="96">
        <v>26</v>
      </c>
      <c r="E73" s="97">
        <v>16</v>
      </c>
      <c r="F73" s="97">
        <v>2</v>
      </c>
      <c r="G73" s="97">
        <v>3</v>
      </c>
      <c r="H73" s="97">
        <v>2</v>
      </c>
      <c r="I73" s="97">
        <v>3</v>
      </c>
      <c r="J73" s="97">
        <v>18</v>
      </c>
      <c r="K73" s="97">
        <v>19</v>
      </c>
      <c r="L73" s="97">
        <v>3</v>
      </c>
      <c r="M73" s="97">
        <v>2</v>
      </c>
      <c r="N73" s="97">
        <v>43</v>
      </c>
      <c r="O73" s="97">
        <v>8</v>
      </c>
      <c r="P73" s="97">
        <v>7</v>
      </c>
      <c r="Q73" s="97">
        <v>983</v>
      </c>
      <c r="R73" s="97"/>
      <c r="S73" s="97">
        <v>36</v>
      </c>
      <c r="T73" s="97">
        <v>12</v>
      </c>
      <c r="U73" s="97"/>
      <c r="V73" s="97"/>
      <c r="W73" s="97">
        <v>67</v>
      </c>
      <c r="X73" s="97">
        <v>40</v>
      </c>
      <c r="Y73" s="97">
        <v>0</v>
      </c>
      <c r="Z73" s="97">
        <v>0</v>
      </c>
      <c r="AA73" s="97"/>
      <c r="AB73" s="97">
        <v>863</v>
      </c>
      <c r="AC73" s="97">
        <v>917</v>
      </c>
      <c r="AD73" s="97">
        <v>2117</v>
      </c>
      <c r="AE73" s="97">
        <v>387</v>
      </c>
      <c r="AF73" s="97">
        <v>2117</v>
      </c>
      <c r="AG73" s="97">
        <v>126</v>
      </c>
      <c r="AH73" s="97">
        <v>2050</v>
      </c>
      <c r="AI73" s="97">
        <v>486</v>
      </c>
      <c r="AJ73" s="97">
        <v>1872</v>
      </c>
      <c r="AK73" s="97">
        <v>2758</v>
      </c>
      <c r="AL73" s="97">
        <v>673</v>
      </c>
      <c r="AM73" s="97">
        <v>6169</v>
      </c>
      <c r="AN73" s="97"/>
      <c r="AO73" s="97">
        <v>202</v>
      </c>
      <c r="AP73" s="97"/>
      <c r="AQ73" s="97">
        <v>67</v>
      </c>
      <c r="AR73" s="97"/>
      <c r="AS73" s="97"/>
      <c r="AT73" s="97"/>
      <c r="AU73" s="97"/>
      <c r="AV73" s="97">
        <v>10</v>
      </c>
      <c r="AW73" s="97">
        <v>152</v>
      </c>
      <c r="AX73" s="97"/>
      <c r="AY73" s="97"/>
      <c r="AZ73" s="97"/>
      <c r="BA73" s="97"/>
      <c r="BB73" s="97"/>
      <c r="BC73" s="97"/>
      <c r="BD73" s="97"/>
      <c r="BE73" s="97">
        <v>48</v>
      </c>
      <c r="BF73" s="97"/>
      <c r="BG73" s="97"/>
      <c r="BH73" s="97"/>
      <c r="BI73" s="97"/>
      <c r="BJ73" s="97"/>
      <c r="BK73" s="97"/>
      <c r="BL73" s="97"/>
      <c r="BM73" s="97"/>
      <c r="BN73" s="97">
        <v>12</v>
      </c>
      <c r="BO73" s="97">
        <v>10</v>
      </c>
      <c r="BP73" s="97">
        <v>459</v>
      </c>
      <c r="BQ73" s="97">
        <v>4</v>
      </c>
      <c r="BR73" s="97">
        <v>1994</v>
      </c>
      <c r="BS73" s="97">
        <v>19</v>
      </c>
      <c r="BT73" s="97">
        <v>74</v>
      </c>
      <c r="BU73" s="97">
        <v>31</v>
      </c>
      <c r="BV73" s="97">
        <v>14</v>
      </c>
      <c r="BW73" s="97">
        <v>11</v>
      </c>
      <c r="BX73" s="97">
        <v>10</v>
      </c>
      <c r="BY73" s="97">
        <v>1682</v>
      </c>
      <c r="BZ73" s="97">
        <v>25</v>
      </c>
      <c r="CA73" s="97">
        <v>42</v>
      </c>
      <c r="CB73" s="97">
        <v>9</v>
      </c>
      <c r="CC73" s="97">
        <v>62</v>
      </c>
      <c r="CD73" s="97">
        <v>1</v>
      </c>
      <c r="CE73" s="97">
        <v>19</v>
      </c>
      <c r="CF73" s="97">
        <v>55</v>
      </c>
      <c r="CG73" s="97">
        <v>11</v>
      </c>
      <c r="CH73" s="97">
        <v>14</v>
      </c>
      <c r="CI73" s="97">
        <v>1</v>
      </c>
      <c r="CJ73" s="97">
        <v>407</v>
      </c>
      <c r="CK73" s="97">
        <v>70</v>
      </c>
      <c r="CL73" s="97">
        <v>27</v>
      </c>
      <c r="CM73" s="97">
        <v>227</v>
      </c>
      <c r="CN73" s="97"/>
      <c r="CO73" s="97"/>
      <c r="CP73" s="97">
        <v>13</v>
      </c>
      <c r="CQ73" s="97">
        <v>4</v>
      </c>
      <c r="CR73" s="97">
        <v>83</v>
      </c>
      <c r="CS73" s="97">
        <v>51</v>
      </c>
      <c r="CT73" s="97">
        <v>10</v>
      </c>
      <c r="CU73" s="97">
        <v>8</v>
      </c>
      <c r="CV73" s="97">
        <v>4</v>
      </c>
      <c r="CW73" s="97">
        <v>6</v>
      </c>
      <c r="CX73" s="97">
        <v>178</v>
      </c>
      <c r="CY73" s="97">
        <v>2</v>
      </c>
      <c r="CZ73" s="97">
        <v>5</v>
      </c>
      <c r="DA73" s="97">
        <v>160</v>
      </c>
      <c r="DB73" s="97">
        <v>192</v>
      </c>
      <c r="DC73" s="97">
        <v>238</v>
      </c>
      <c r="DD73" s="97">
        <v>258</v>
      </c>
      <c r="DE73" s="97">
        <v>4</v>
      </c>
      <c r="DF73" s="97">
        <v>13</v>
      </c>
      <c r="DG73" s="97">
        <v>10</v>
      </c>
      <c r="DH73" s="97">
        <v>19</v>
      </c>
      <c r="DI73" s="97">
        <v>9</v>
      </c>
      <c r="DJ73" s="97">
        <v>0</v>
      </c>
      <c r="DK73" s="97">
        <v>7</v>
      </c>
      <c r="DL73" s="97">
        <v>14</v>
      </c>
      <c r="DM73" s="97">
        <v>0</v>
      </c>
      <c r="DN73" s="97">
        <v>3</v>
      </c>
      <c r="DO73" s="97">
        <v>3</v>
      </c>
      <c r="DP73" s="97">
        <v>148</v>
      </c>
      <c r="DQ73" s="97">
        <v>1</v>
      </c>
      <c r="DR73" s="97">
        <v>11</v>
      </c>
      <c r="DS73" s="97">
        <v>11</v>
      </c>
      <c r="DT73" s="97">
        <v>4</v>
      </c>
      <c r="DU73" s="97"/>
      <c r="DV73" s="97"/>
      <c r="DW73" s="97"/>
      <c r="DX73" s="97"/>
      <c r="DY73" s="97"/>
      <c r="DZ73" s="97">
        <v>12</v>
      </c>
      <c r="EA73" s="97"/>
      <c r="EB73" s="97">
        <v>0</v>
      </c>
      <c r="EC73" s="97"/>
      <c r="ED73" s="97"/>
      <c r="EE73" s="97">
        <v>19</v>
      </c>
      <c r="EF73" s="97">
        <v>1</v>
      </c>
      <c r="EG73" s="97">
        <v>7</v>
      </c>
      <c r="EH73" s="97">
        <v>4</v>
      </c>
      <c r="EI73" s="97">
        <v>9</v>
      </c>
      <c r="EJ73" s="97">
        <v>7</v>
      </c>
      <c r="EK73" s="97">
        <v>22</v>
      </c>
      <c r="EL73" s="97">
        <v>12</v>
      </c>
      <c r="EM73" s="97">
        <v>50</v>
      </c>
      <c r="EN73" s="97">
        <v>35</v>
      </c>
      <c r="EO73" s="97">
        <v>19</v>
      </c>
      <c r="EP73" s="97">
        <v>21</v>
      </c>
      <c r="EQ73" s="97"/>
      <c r="ER73" s="97">
        <v>93</v>
      </c>
      <c r="ES73" s="97"/>
      <c r="ET73" s="97">
        <v>13</v>
      </c>
      <c r="EU73" s="97">
        <v>11</v>
      </c>
      <c r="EV73" s="97">
        <v>43</v>
      </c>
      <c r="EW73" s="97">
        <v>11</v>
      </c>
      <c r="EX73" s="97">
        <v>8</v>
      </c>
      <c r="EY73" s="97">
        <v>6</v>
      </c>
      <c r="EZ73" s="97">
        <v>0</v>
      </c>
      <c r="FA73" s="97">
        <v>5</v>
      </c>
      <c r="FB73" s="97">
        <v>1415</v>
      </c>
      <c r="FC73" s="97">
        <v>14</v>
      </c>
      <c r="FD73" s="97">
        <v>341</v>
      </c>
      <c r="FE73" s="97">
        <v>16</v>
      </c>
      <c r="FF73" s="97">
        <v>69</v>
      </c>
      <c r="FG73" s="97">
        <v>94</v>
      </c>
      <c r="FH73" s="97">
        <v>104</v>
      </c>
      <c r="FI73" s="97">
        <v>832</v>
      </c>
      <c r="FJ73" s="97">
        <v>0</v>
      </c>
      <c r="FK73" s="97">
        <v>523</v>
      </c>
      <c r="FL73" s="97">
        <v>504</v>
      </c>
      <c r="FM73" s="97">
        <v>2</v>
      </c>
      <c r="FN73" s="97">
        <v>1193</v>
      </c>
      <c r="FO73" s="97">
        <v>148</v>
      </c>
      <c r="FP73" s="97">
        <v>56</v>
      </c>
      <c r="FQ73" s="97">
        <v>5</v>
      </c>
      <c r="FR73" s="97">
        <v>107</v>
      </c>
      <c r="FS73" s="97">
        <v>5</v>
      </c>
      <c r="FT73" s="97"/>
      <c r="FU73" s="97">
        <v>2</v>
      </c>
      <c r="FV73" s="97">
        <v>0</v>
      </c>
      <c r="FW73" s="97">
        <v>5</v>
      </c>
      <c r="FX73" s="97">
        <v>5</v>
      </c>
      <c r="FY73" s="97">
        <v>14</v>
      </c>
      <c r="FZ73" s="97">
        <v>14</v>
      </c>
      <c r="GA73" s="97">
        <v>1</v>
      </c>
      <c r="GB73" s="97"/>
      <c r="GC73" s="97"/>
      <c r="GD73" s="97">
        <v>5</v>
      </c>
      <c r="GE73" s="97"/>
      <c r="GF73" s="97">
        <v>0</v>
      </c>
      <c r="GG73" s="97">
        <v>2</v>
      </c>
      <c r="GH73" s="97">
        <v>25</v>
      </c>
      <c r="GI73" s="97">
        <v>0</v>
      </c>
      <c r="GJ73" s="97">
        <v>1</v>
      </c>
      <c r="GK73" s="97">
        <v>13</v>
      </c>
      <c r="GL73" s="97">
        <v>30</v>
      </c>
      <c r="GM73" s="97"/>
      <c r="GN73" s="97"/>
      <c r="GO73" s="97"/>
      <c r="GP73" s="97"/>
      <c r="GQ73" s="97"/>
      <c r="GR73" s="97"/>
      <c r="GS73" s="97"/>
      <c r="GT73" s="97"/>
      <c r="GU73" s="97"/>
      <c r="GV73" s="97"/>
      <c r="GW73" s="97"/>
      <c r="GX73" s="97"/>
      <c r="GY73" s="97"/>
      <c r="GZ73" s="97"/>
      <c r="HA73" s="97"/>
      <c r="HB73" s="97"/>
      <c r="HC73" s="97"/>
      <c r="HD73" s="97"/>
      <c r="HE73" s="97"/>
      <c r="HF73" s="97"/>
      <c r="HG73" s="97"/>
      <c r="HH73" s="97"/>
      <c r="HI73" s="97"/>
      <c r="HJ73" s="97"/>
      <c r="HK73" s="97"/>
      <c r="HL73" s="97"/>
      <c r="HM73" s="97"/>
      <c r="HN73" s="97"/>
      <c r="HO73" s="97"/>
      <c r="HP73" s="97"/>
      <c r="HQ73" s="97"/>
      <c r="HR73" s="97"/>
      <c r="HS73" s="97"/>
      <c r="HT73" s="97"/>
      <c r="HU73" s="97"/>
      <c r="HV73" s="97"/>
      <c r="HW73" s="97"/>
      <c r="HX73" s="97"/>
      <c r="HY73" s="97"/>
      <c r="HZ73" s="97"/>
      <c r="IA73" s="97"/>
      <c r="IB73" s="97"/>
      <c r="IC73" s="97"/>
      <c r="ID73" s="97"/>
      <c r="IE73" s="97"/>
      <c r="IF73" s="97"/>
      <c r="IG73" s="97"/>
      <c r="IH73" s="97"/>
      <c r="II73" s="97"/>
      <c r="IJ73" s="97"/>
      <c r="IK73" s="97"/>
      <c r="IL73" s="97"/>
      <c r="IM73" s="97"/>
      <c r="IN73" s="97"/>
      <c r="IO73" s="97"/>
      <c r="IP73" s="97"/>
      <c r="IQ73" s="97"/>
      <c r="IR73" s="97"/>
      <c r="IS73" s="97"/>
      <c r="IT73" s="97"/>
      <c r="IU73" s="97"/>
      <c r="IV73" s="97"/>
      <c r="IW73" s="97"/>
      <c r="IX73" s="97"/>
      <c r="IY73" s="97"/>
      <c r="IZ73" s="97"/>
      <c r="JA73" s="97"/>
      <c r="JB73" s="97"/>
      <c r="JC73" s="97"/>
      <c r="JD73" s="97">
        <v>1</v>
      </c>
      <c r="JE73" s="97"/>
      <c r="JF73" s="97"/>
      <c r="JG73" s="97"/>
      <c r="JH73" s="97"/>
      <c r="JI73" s="97"/>
      <c r="JJ73" s="97"/>
      <c r="JK73" s="97">
        <v>145</v>
      </c>
      <c r="JL73" s="97">
        <v>11</v>
      </c>
      <c r="JM73" s="97"/>
      <c r="JN73" s="97">
        <v>78</v>
      </c>
      <c r="JO73" s="97">
        <v>2</v>
      </c>
      <c r="JP73" s="97">
        <v>1</v>
      </c>
      <c r="JQ73" s="97">
        <v>8</v>
      </c>
      <c r="JR73" s="97">
        <v>933</v>
      </c>
      <c r="JS73" s="97">
        <v>22</v>
      </c>
      <c r="JT73" s="97">
        <v>0</v>
      </c>
      <c r="JU73" s="97">
        <v>0</v>
      </c>
      <c r="JV73" s="97">
        <v>306</v>
      </c>
      <c r="JW73" s="97">
        <v>4</v>
      </c>
      <c r="JX73" s="97">
        <v>12</v>
      </c>
      <c r="JY73" s="97"/>
      <c r="JZ73" s="97">
        <v>0</v>
      </c>
      <c r="KA73" s="97"/>
      <c r="KB73" s="97">
        <v>28</v>
      </c>
      <c r="KC73" s="97">
        <v>8</v>
      </c>
      <c r="KD73" s="97"/>
      <c r="KE73" s="97"/>
      <c r="KF73" s="97">
        <v>18</v>
      </c>
      <c r="KG73" s="97">
        <v>0</v>
      </c>
      <c r="KH73" s="97">
        <v>9</v>
      </c>
      <c r="KI73" s="97">
        <v>0</v>
      </c>
      <c r="KJ73" s="97">
        <v>7</v>
      </c>
      <c r="KK73" s="97">
        <v>1043</v>
      </c>
      <c r="KL73" s="97"/>
      <c r="KM73" s="97"/>
      <c r="KN73" s="97">
        <v>849</v>
      </c>
      <c r="KO73" s="97">
        <v>1</v>
      </c>
      <c r="KP73" s="97">
        <v>4</v>
      </c>
      <c r="KQ73" s="97">
        <v>2</v>
      </c>
      <c r="KR73" s="97"/>
      <c r="KS73" s="97">
        <v>0</v>
      </c>
      <c r="KT73" s="97">
        <v>0</v>
      </c>
      <c r="KU73" s="97">
        <v>0</v>
      </c>
      <c r="KV73" s="97">
        <v>0</v>
      </c>
      <c r="KW73" s="97"/>
      <c r="KX73" s="97"/>
      <c r="KY73" s="97"/>
      <c r="KZ73" s="97">
        <v>1</v>
      </c>
      <c r="LA73" s="97">
        <v>33</v>
      </c>
      <c r="LB73" s="97">
        <v>150</v>
      </c>
      <c r="LC73" s="97">
        <v>1</v>
      </c>
      <c r="LD73" s="97">
        <v>77</v>
      </c>
      <c r="LE73" s="97"/>
      <c r="LF73" s="97"/>
      <c r="LG73" s="97"/>
      <c r="LH73" s="97"/>
      <c r="LI73" s="97"/>
      <c r="LJ73" s="97"/>
      <c r="LK73" s="97"/>
      <c r="LL73" s="97"/>
      <c r="LM73" s="97"/>
      <c r="LN73" s="97"/>
      <c r="LO73" s="97">
        <v>1</v>
      </c>
      <c r="LP73" s="97">
        <v>0</v>
      </c>
      <c r="LQ73" s="97"/>
      <c r="LR73" s="97">
        <v>100</v>
      </c>
      <c r="LS73" s="97">
        <v>110</v>
      </c>
      <c r="LT73" s="97"/>
      <c r="LU73" s="97"/>
      <c r="LV73" s="97">
        <v>0</v>
      </c>
      <c r="LW73" s="97"/>
      <c r="LX73" s="97">
        <v>282</v>
      </c>
      <c r="LY73" s="97"/>
      <c r="LZ73" s="97">
        <v>13</v>
      </c>
      <c r="MA73" s="97">
        <v>727</v>
      </c>
      <c r="MB73" s="97">
        <v>2</v>
      </c>
      <c r="MC73" s="97">
        <v>1</v>
      </c>
      <c r="MD73" s="97">
        <v>239</v>
      </c>
      <c r="ME73" s="97"/>
      <c r="MF73" s="97"/>
      <c r="MG73" s="97"/>
      <c r="MH73" s="97"/>
      <c r="MI73" s="97">
        <v>93</v>
      </c>
      <c r="MJ73" s="97">
        <v>6</v>
      </c>
      <c r="MK73" s="97">
        <v>6</v>
      </c>
      <c r="ML73" s="97">
        <v>18</v>
      </c>
      <c r="MM73" s="97">
        <v>9</v>
      </c>
      <c r="MN73" s="97">
        <v>769</v>
      </c>
      <c r="MO73" s="97">
        <v>8</v>
      </c>
      <c r="MP73" s="97"/>
      <c r="MQ73" s="97"/>
      <c r="MR73" s="97"/>
      <c r="MS73" s="97">
        <v>336</v>
      </c>
      <c r="MT73" s="97"/>
      <c r="MU73" s="97">
        <v>22</v>
      </c>
      <c r="MV73" s="97"/>
      <c r="MW73" s="97">
        <v>1</v>
      </c>
      <c r="MX73" s="97">
        <v>0</v>
      </c>
      <c r="MY73" s="97"/>
      <c r="MZ73" s="97">
        <v>0</v>
      </c>
      <c r="NA73" s="97"/>
      <c r="NB73" s="97"/>
      <c r="NC73" s="97">
        <v>12</v>
      </c>
      <c r="ND73" s="97">
        <v>62</v>
      </c>
      <c r="NE73" s="97">
        <v>1</v>
      </c>
      <c r="NF73" s="97">
        <v>1</v>
      </c>
      <c r="NG73" s="97">
        <v>51</v>
      </c>
      <c r="NH73" s="97">
        <v>17</v>
      </c>
      <c r="NI73" s="97">
        <v>52</v>
      </c>
      <c r="NJ73" s="97">
        <v>5</v>
      </c>
      <c r="NK73" s="97">
        <v>1</v>
      </c>
      <c r="NL73" s="97">
        <v>1</v>
      </c>
      <c r="NM73" s="97">
        <v>2</v>
      </c>
      <c r="NN73" s="97">
        <v>1</v>
      </c>
      <c r="NO73" s="97">
        <v>317</v>
      </c>
      <c r="NP73" s="97">
        <v>0</v>
      </c>
      <c r="NQ73" s="97">
        <v>1069</v>
      </c>
      <c r="NR73" s="97">
        <v>4</v>
      </c>
      <c r="NS73" s="97">
        <v>213</v>
      </c>
      <c r="NT73" s="97">
        <v>89</v>
      </c>
      <c r="NU73" s="97">
        <v>16</v>
      </c>
      <c r="NV73" s="97">
        <v>1</v>
      </c>
      <c r="NW73" s="97">
        <v>0</v>
      </c>
      <c r="NX73" s="97">
        <v>3</v>
      </c>
      <c r="NY73" s="97">
        <v>0</v>
      </c>
      <c r="NZ73" s="97"/>
      <c r="OA73" s="97"/>
      <c r="OB73" s="97"/>
      <c r="OC73" s="97"/>
      <c r="OD73" s="97"/>
      <c r="OE73" s="97"/>
      <c r="OF73" s="97">
        <v>105</v>
      </c>
      <c r="OG73" s="97"/>
      <c r="OH73" s="97">
        <v>20</v>
      </c>
      <c r="OI73" s="97">
        <v>126</v>
      </c>
      <c r="OJ73" s="97"/>
      <c r="OK73" s="97"/>
      <c r="OL73" s="97"/>
      <c r="OM73" s="97">
        <v>142</v>
      </c>
      <c r="ON73" s="97"/>
      <c r="OO73" s="97">
        <v>236</v>
      </c>
      <c r="OP73" s="97"/>
      <c r="OQ73" s="97">
        <v>9</v>
      </c>
      <c r="OR73" s="98">
        <v>933</v>
      </c>
      <c r="OS73" s="99">
        <v>45002</v>
      </c>
      <c r="OT73" s="96">
        <v>227</v>
      </c>
      <c r="OU73" s="97">
        <v>269</v>
      </c>
      <c r="OV73" s="97"/>
      <c r="OW73" s="97"/>
      <c r="OX73" s="97"/>
      <c r="OY73" s="97">
        <v>430</v>
      </c>
      <c r="OZ73" s="97">
        <v>2286</v>
      </c>
      <c r="PA73" s="97"/>
      <c r="PB73" s="97"/>
      <c r="PC73" s="97"/>
      <c r="PD73" s="97"/>
      <c r="PE73" s="97"/>
      <c r="PF73" s="97">
        <v>6</v>
      </c>
      <c r="PG73" s="97"/>
      <c r="PH73" s="97"/>
      <c r="PI73" s="97"/>
      <c r="PJ73" s="97"/>
      <c r="PK73" s="97"/>
      <c r="PL73" s="98"/>
      <c r="PM73" s="99">
        <v>48220</v>
      </c>
    </row>
    <row r="74" spans="1:429" ht="12.75" customHeight="1" x14ac:dyDescent="0.2">
      <c r="A74" s="93">
        <v>332320</v>
      </c>
      <c r="B74" s="94" t="s">
        <v>1726</v>
      </c>
      <c r="C74" s="95" t="s">
        <v>1233</v>
      </c>
      <c r="D74" s="96"/>
      <c r="E74" s="97"/>
      <c r="F74" s="97"/>
      <c r="G74" s="97"/>
      <c r="H74" s="97"/>
      <c r="I74" s="97"/>
      <c r="J74" s="97"/>
      <c r="K74" s="97"/>
      <c r="L74" s="97"/>
      <c r="M74" s="97"/>
      <c r="N74" s="97"/>
      <c r="O74" s="97">
        <v>21</v>
      </c>
      <c r="P74" s="97"/>
      <c r="Q74" s="97"/>
      <c r="R74" s="97"/>
      <c r="S74" s="97">
        <v>10</v>
      </c>
      <c r="T74" s="97"/>
      <c r="U74" s="97"/>
      <c r="V74" s="97"/>
      <c r="W74" s="97">
        <v>27</v>
      </c>
      <c r="X74" s="97">
        <v>874</v>
      </c>
      <c r="Y74" s="97">
        <v>0</v>
      </c>
      <c r="Z74" s="97">
        <v>0</v>
      </c>
      <c r="AA74" s="97"/>
      <c r="AB74" s="97">
        <v>1281</v>
      </c>
      <c r="AC74" s="97">
        <v>1707</v>
      </c>
      <c r="AD74" s="97">
        <v>6376</v>
      </c>
      <c r="AE74" s="97">
        <v>1790</v>
      </c>
      <c r="AF74" s="97">
        <v>2245</v>
      </c>
      <c r="AG74" s="97">
        <v>443</v>
      </c>
      <c r="AH74" s="97">
        <v>5037</v>
      </c>
      <c r="AI74" s="97">
        <v>1043</v>
      </c>
      <c r="AJ74" s="97">
        <v>2135</v>
      </c>
      <c r="AK74" s="97">
        <v>1090</v>
      </c>
      <c r="AL74" s="97">
        <v>3969</v>
      </c>
      <c r="AM74" s="97">
        <v>831</v>
      </c>
      <c r="AN74" s="97"/>
      <c r="AO74" s="97">
        <v>41</v>
      </c>
      <c r="AP74" s="97">
        <v>237</v>
      </c>
      <c r="AQ74" s="97">
        <v>259</v>
      </c>
      <c r="AR74" s="97"/>
      <c r="AS74" s="97">
        <v>8</v>
      </c>
      <c r="AT74" s="97"/>
      <c r="AU74" s="97"/>
      <c r="AV74" s="97">
        <v>16</v>
      </c>
      <c r="AW74" s="97">
        <v>64</v>
      </c>
      <c r="AX74" s="97"/>
      <c r="AY74" s="97"/>
      <c r="AZ74" s="97"/>
      <c r="BA74" s="97"/>
      <c r="BB74" s="97"/>
      <c r="BC74" s="97">
        <v>9</v>
      </c>
      <c r="BD74" s="97">
        <v>11</v>
      </c>
      <c r="BE74" s="97"/>
      <c r="BF74" s="97">
        <v>15</v>
      </c>
      <c r="BG74" s="97"/>
      <c r="BH74" s="97"/>
      <c r="BI74" s="97"/>
      <c r="BJ74" s="97">
        <v>2</v>
      </c>
      <c r="BK74" s="97">
        <v>26</v>
      </c>
      <c r="BL74" s="97"/>
      <c r="BM74" s="97"/>
      <c r="BN74" s="97">
        <v>22</v>
      </c>
      <c r="BO74" s="97"/>
      <c r="BP74" s="97">
        <v>23</v>
      </c>
      <c r="BQ74" s="97"/>
      <c r="BR74" s="97">
        <v>76</v>
      </c>
      <c r="BS74" s="97">
        <v>802</v>
      </c>
      <c r="BT74" s="97">
        <v>16</v>
      </c>
      <c r="BU74" s="97">
        <v>7</v>
      </c>
      <c r="BV74" s="97">
        <v>123</v>
      </c>
      <c r="BW74" s="97"/>
      <c r="BX74" s="97">
        <v>10</v>
      </c>
      <c r="BY74" s="97">
        <v>105</v>
      </c>
      <c r="BZ74" s="97">
        <v>48</v>
      </c>
      <c r="CA74" s="97"/>
      <c r="CB74" s="97"/>
      <c r="CC74" s="97">
        <v>4</v>
      </c>
      <c r="CD74" s="97"/>
      <c r="CE74" s="97">
        <v>3</v>
      </c>
      <c r="CF74" s="97"/>
      <c r="CG74" s="97">
        <v>27</v>
      </c>
      <c r="CH74" s="97">
        <v>18</v>
      </c>
      <c r="CI74" s="97">
        <v>1</v>
      </c>
      <c r="CJ74" s="97">
        <v>462</v>
      </c>
      <c r="CK74" s="97"/>
      <c r="CL74" s="97">
        <v>2</v>
      </c>
      <c r="CM74" s="97">
        <v>130</v>
      </c>
      <c r="CN74" s="97">
        <v>76</v>
      </c>
      <c r="CO74" s="97"/>
      <c r="CP74" s="97">
        <v>572</v>
      </c>
      <c r="CQ74" s="97">
        <v>3</v>
      </c>
      <c r="CR74" s="97">
        <v>6</v>
      </c>
      <c r="CS74" s="97">
        <v>61</v>
      </c>
      <c r="CT74" s="97"/>
      <c r="CU74" s="97">
        <v>5</v>
      </c>
      <c r="CV74" s="97">
        <v>1</v>
      </c>
      <c r="CW74" s="97">
        <v>1</v>
      </c>
      <c r="CX74" s="97"/>
      <c r="CY74" s="97">
        <v>4</v>
      </c>
      <c r="CZ74" s="97">
        <v>1</v>
      </c>
      <c r="DA74" s="97">
        <v>323</v>
      </c>
      <c r="DB74" s="97">
        <v>5</v>
      </c>
      <c r="DC74" s="97"/>
      <c r="DD74" s="97">
        <v>44</v>
      </c>
      <c r="DE74" s="97"/>
      <c r="DF74" s="97"/>
      <c r="DG74" s="97">
        <v>1</v>
      </c>
      <c r="DH74" s="97">
        <v>70</v>
      </c>
      <c r="DI74" s="97"/>
      <c r="DJ74" s="97">
        <v>19</v>
      </c>
      <c r="DK74" s="97">
        <v>22</v>
      </c>
      <c r="DL74" s="97">
        <v>170</v>
      </c>
      <c r="DM74" s="97">
        <v>8</v>
      </c>
      <c r="DN74" s="97">
        <v>37</v>
      </c>
      <c r="DO74" s="97">
        <v>69</v>
      </c>
      <c r="DP74" s="97">
        <v>141</v>
      </c>
      <c r="DQ74" s="97">
        <v>73</v>
      </c>
      <c r="DR74" s="97">
        <v>156</v>
      </c>
      <c r="DS74" s="97">
        <v>34</v>
      </c>
      <c r="DT74" s="97">
        <v>139</v>
      </c>
      <c r="DU74" s="97">
        <v>17</v>
      </c>
      <c r="DV74" s="97">
        <v>49</v>
      </c>
      <c r="DW74" s="97">
        <v>5</v>
      </c>
      <c r="DX74" s="97">
        <v>16</v>
      </c>
      <c r="DY74" s="97">
        <v>82</v>
      </c>
      <c r="DZ74" s="97"/>
      <c r="EA74" s="97">
        <v>63</v>
      </c>
      <c r="EB74" s="97"/>
      <c r="EC74" s="97"/>
      <c r="ED74" s="97"/>
      <c r="EE74" s="97">
        <v>6</v>
      </c>
      <c r="EF74" s="97">
        <v>1</v>
      </c>
      <c r="EG74" s="97">
        <v>4</v>
      </c>
      <c r="EH74" s="97">
        <v>3</v>
      </c>
      <c r="EI74" s="97">
        <v>3</v>
      </c>
      <c r="EJ74" s="97">
        <v>18</v>
      </c>
      <c r="EK74" s="97"/>
      <c r="EL74" s="97">
        <v>36</v>
      </c>
      <c r="EM74" s="97">
        <v>431</v>
      </c>
      <c r="EN74" s="97">
        <v>227</v>
      </c>
      <c r="EO74" s="97"/>
      <c r="EP74" s="97"/>
      <c r="EQ74" s="97"/>
      <c r="ER74" s="97">
        <v>14</v>
      </c>
      <c r="ES74" s="97"/>
      <c r="ET74" s="97">
        <v>165</v>
      </c>
      <c r="EU74" s="97">
        <v>70</v>
      </c>
      <c r="EV74" s="97">
        <v>13</v>
      </c>
      <c r="EW74" s="97">
        <v>32</v>
      </c>
      <c r="EX74" s="97">
        <v>106</v>
      </c>
      <c r="EY74" s="97">
        <v>6</v>
      </c>
      <c r="EZ74" s="97">
        <v>19</v>
      </c>
      <c r="FA74" s="97">
        <v>380</v>
      </c>
      <c r="FB74" s="97">
        <v>62</v>
      </c>
      <c r="FC74" s="97">
        <v>2</v>
      </c>
      <c r="FD74" s="97">
        <v>104</v>
      </c>
      <c r="FE74" s="97">
        <v>186</v>
      </c>
      <c r="FF74" s="97">
        <v>154</v>
      </c>
      <c r="FG74" s="97">
        <v>693</v>
      </c>
      <c r="FH74" s="97">
        <v>12</v>
      </c>
      <c r="FI74" s="97">
        <v>1</v>
      </c>
      <c r="FJ74" s="97">
        <v>0</v>
      </c>
      <c r="FK74" s="97"/>
      <c r="FL74" s="97"/>
      <c r="FM74" s="97"/>
      <c r="FN74" s="97">
        <v>5</v>
      </c>
      <c r="FO74" s="97">
        <v>2</v>
      </c>
      <c r="FP74" s="97"/>
      <c r="FQ74" s="97"/>
      <c r="FR74" s="97">
        <v>22</v>
      </c>
      <c r="FS74" s="97">
        <v>1</v>
      </c>
      <c r="FT74" s="97"/>
      <c r="FU74" s="97"/>
      <c r="FV74" s="97"/>
      <c r="FW74" s="97">
        <v>27</v>
      </c>
      <c r="FX74" s="97">
        <v>1</v>
      </c>
      <c r="FY74" s="97">
        <v>68</v>
      </c>
      <c r="FZ74" s="97">
        <v>15</v>
      </c>
      <c r="GA74" s="97"/>
      <c r="GB74" s="97">
        <v>96</v>
      </c>
      <c r="GC74" s="97">
        <v>206</v>
      </c>
      <c r="GD74" s="97"/>
      <c r="GE74" s="97"/>
      <c r="GF74" s="97"/>
      <c r="GG74" s="97"/>
      <c r="GH74" s="97">
        <v>1</v>
      </c>
      <c r="GI74" s="97"/>
      <c r="GJ74" s="97"/>
      <c r="GK74" s="97"/>
      <c r="GL74" s="97">
        <v>0</v>
      </c>
      <c r="GM74" s="97"/>
      <c r="GN74" s="97"/>
      <c r="GO74" s="97"/>
      <c r="GP74" s="97"/>
      <c r="GQ74" s="97"/>
      <c r="GR74" s="97"/>
      <c r="GS74" s="97"/>
      <c r="GT74" s="97"/>
      <c r="GU74" s="97"/>
      <c r="GV74" s="97"/>
      <c r="GW74" s="97"/>
      <c r="GX74" s="97"/>
      <c r="GY74" s="97"/>
      <c r="GZ74" s="97"/>
      <c r="HA74" s="97"/>
      <c r="HB74" s="97"/>
      <c r="HC74" s="97"/>
      <c r="HD74" s="97"/>
      <c r="HE74" s="97"/>
      <c r="HF74" s="97"/>
      <c r="HG74" s="97"/>
      <c r="HH74" s="97"/>
      <c r="HI74" s="97"/>
      <c r="HJ74" s="97"/>
      <c r="HK74" s="97"/>
      <c r="HL74" s="97"/>
      <c r="HM74" s="97"/>
      <c r="HN74" s="97"/>
      <c r="HO74" s="97"/>
      <c r="HP74" s="97"/>
      <c r="HQ74" s="97"/>
      <c r="HR74" s="97"/>
      <c r="HS74" s="97"/>
      <c r="HT74" s="97"/>
      <c r="HU74" s="97"/>
      <c r="HV74" s="97"/>
      <c r="HW74" s="97"/>
      <c r="HX74" s="97"/>
      <c r="HY74" s="97"/>
      <c r="HZ74" s="97"/>
      <c r="IA74" s="97"/>
      <c r="IB74" s="97"/>
      <c r="IC74" s="97"/>
      <c r="ID74" s="97"/>
      <c r="IE74" s="97"/>
      <c r="IF74" s="97"/>
      <c r="IG74" s="97"/>
      <c r="IH74" s="97"/>
      <c r="II74" s="97"/>
      <c r="IJ74" s="97"/>
      <c r="IK74" s="97"/>
      <c r="IL74" s="97"/>
      <c r="IM74" s="97">
        <v>4</v>
      </c>
      <c r="IN74" s="97"/>
      <c r="IO74" s="97"/>
      <c r="IP74" s="97">
        <v>113</v>
      </c>
      <c r="IQ74" s="97"/>
      <c r="IR74" s="97"/>
      <c r="IS74" s="97"/>
      <c r="IT74" s="97"/>
      <c r="IU74" s="97"/>
      <c r="IV74" s="97"/>
      <c r="IW74" s="97"/>
      <c r="IX74" s="97"/>
      <c r="IY74" s="97"/>
      <c r="IZ74" s="97"/>
      <c r="JA74" s="97"/>
      <c r="JB74" s="97"/>
      <c r="JC74" s="97"/>
      <c r="JD74" s="97"/>
      <c r="JE74" s="97"/>
      <c r="JF74" s="97"/>
      <c r="JG74" s="97"/>
      <c r="JH74" s="97"/>
      <c r="JI74" s="97"/>
      <c r="JJ74" s="97"/>
      <c r="JK74" s="97">
        <v>1374</v>
      </c>
      <c r="JL74" s="97"/>
      <c r="JM74" s="97"/>
      <c r="JN74" s="97"/>
      <c r="JO74" s="97">
        <v>5</v>
      </c>
      <c r="JP74" s="97">
        <v>0</v>
      </c>
      <c r="JQ74" s="97"/>
      <c r="JR74" s="97">
        <v>5</v>
      </c>
      <c r="JS74" s="97">
        <v>16</v>
      </c>
      <c r="JT74" s="97"/>
      <c r="JU74" s="97"/>
      <c r="JV74" s="97"/>
      <c r="JW74" s="97"/>
      <c r="JX74" s="97">
        <v>0</v>
      </c>
      <c r="JY74" s="97"/>
      <c r="JZ74" s="97">
        <v>14</v>
      </c>
      <c r="KA74" s="97"/>
      <c r="KB74" s="97"/>
      <c r="KC74" s="97">
        <v>0</v>
      </c>
      <c r="KD74" s="97"/>
      <c r="KE74" s="97"/>
      <c r="KF74" s="97">
        <v>46</v>
      </c>
      <c r="KG74" s="97">
        <v>0</v>
      </c>
      <c r="KH74" s="97">
        <v>30</v>
      </c>
      <c r="KI74" s="97">
        <v>0</v>
      </c>
      <c r="KJ74" s="97">
        <v>2</v>
      </c>
      <c r="KK74" s="97"/>
      <c r="KL74" s="97"/>
      <c r="KM74" s="97"/>
      <c r="KN74" s="97"/>
      <c r="KO74" s="97"/>
      <c r="KP74" s="97"/>
      <c r="KQ74" s="97"/>
      <c r="KR74" s="97"/>
      <c r="KS74" s="97">
        <v>13</v>
      </c>
      <c r="KT74" s="97">
        <v>0</v>
      </c>
      <c r="KU74" s="97">
        <v>0</v>
      </c>
      <c r="KV74" s="97">
        <v>0</v>
      </c>
      <c r="KW74" s="97"/>
      <c r="KX74" s="97"/>
      <c r="KY74" s="97"/>
      <c r="KZ74" s="97">
        <v>0</v>
      </c>
      <c r="LA74" s="97">
        <v>197</v>
      </c>
      <c r="LB74" s="97">
        <v>1217</v>
      </c>
      <c r="LC74" s="97">
        <v>14</v>
      </c>
      <c r="LD74" s="97">
        <v>829</v>
      </c>
      <c r="LE74" s="97">
        <v>14</v>
      </c>
      <c r="LF74" s="97"/>
      <c r="LG74" s="97"/>
      <c r="LH74" s="97"/>
      <c r="LI74" s="97"/>
      <c r="LJ74" s="97"/>
      <c r="LK74" s="97"/>
      <c r="LL74" s="97"/>
      <c r="LM74" s="97"/>
      <c r="LN74" s="97"/>
      <c r="LO74" s="97">
        <v>9</v>
      </c>
      <c r="LP74" s="97">
        <v>0</v>
      </c>
      <c r="LQ74" s="97"/>
      <c r="LR74" s="97"/>
      <c r="LS74" s="97">
        <v>244</v>
      </c>
      <c r="LT74" s="97"/>
      <c r="LU74" s="97"/>
      <c r="LV74" s="97"/>
      <c r="LW74" s="97"/>
      <c r="LX74" s="97">
        <v>830</v>
      </c>
      <c r="LY74" s="97"/>
      <c r="LZ74" s="97"/>
      <c r="MA74" s="97">
        <v>922</v>
      </c>
      <c r="MB74" s="97">
        <v>1</v>
      </c>
      <c r="MC74" s="97"/>
      <c r="MD74" s="97">
        <v>236</v>
      </c>
      <c r="ME74" s="97"/>
      <c r="MF74" s="97"/>
      <c r="MG74" s="97"/>
      <c r="MH74" s="97"/>
      <c r="MI74" s="97"/>
      <c r="MJ74" s="97">
        <v>2</v>
      </c>
      <c r="MK74" s="97"/>
      <c r="ML74" s="97">
        <v>76</v>
      </c>
      <c r="MM74" s="97">
        <v>0</v>
      </c>
      <c r="MN74" s="97">
        <v>0</v>
      </c>
      <c r="MO74" s="97"/>
      <c r="MP74" s="97"/>
      <c r="MQ74" s="97"/>
      <c r="MR74" s="97"/>
      <c r="MS74" s="97">
        <v>1275</v>
      </c>
      <c r="MT74" s="97"/>
      <c r="MU74" s="97">
        <v>28</v>
      </c>
      <c r="MV74" s="97"/>
      <c r="MW74" s="97"/>
      <c r="MX74" s="97"/>
      <c r="MY74" s="97">
        <v>20</v>
      </c>
      <c r="MZ74" s="97"/>
      <c r="NA74" s="97"/>
      <c r="NB74" s="97"/>
      <c r="NC74" s="97">
        <v>17</v>
      </c>
      <c r="ND74" s="97">
        <v>124</v>
      </c>
      <c r="NE74" s="97"/>
      <c r="NF74" s="97">
        <v>0</v>
      </c>
      <c r="NG74" s="97">
        <v>109</v>
      </c>
      <c r="NH74" s="97">
        <v>77</v>
      </c>
      <c r="NI74" s="97">
        <v>111</v>
      </c>
      <c r="NJ74" s="97">
        <v>4</v>
      </c>
      <c r="NK74" s="97"/>
      <c r="NL74" s="97">
        <v>0</v>
      </c>
      <c r="NM74" s="97">
        <v>1</v>
      </c>
      <c r="NN74" s="97">
        <v>0</v>
      </c>
      <c r="NO74" s="97">
        <v>97</v>
      </c>
      <c r="NP74" s="97"/>
      <c r="NQ74" s="97">
        <v>405</v>
      </c>
      <c r="NR74" s="97">
        <v>24</v>
      </c>
      <c r="NS74" s="97">
        <v>490</v>
      </c>
      <c r="NT74" s="97">
        <v>449</v>
      </c>
      <c r="NU74" s="97">
        <v>57</v>
      </c>
      <c r="NV74" s="97"/>
      <c r="NW74" s="97">
        <v>33</v>
      </c>
      <c r="NX74" s="97"/>
      <c r="NY74" s="97"/>
      <c r="NZ74" s="97"/>
      <c r="OA74" s="97"/>
      <c r="OB74" s="97"/>
      <c r="OC74" s="97"/>
      <c r="OD74" s="97"/>
      <c r="OE74" s="97"/>
      <c r="OF74" s="97">
        <v>187</v>
      </c>
      <c r="OG74" s="97"/>
      <c r="OH74" s="97">
        <v>27</v>
      </c>
      <c r="OI74" s="97">
        <v>73</v>
      </c>
      <c r="OJ74" s="97"/>
      <c r="OK74" s="97"/>
      <c r="OL74" s="97"/>
      <c r="OM74" s="97">
        <v>2</v>
      </c>
      <c r="ON74" s="97">
        <v>4</v>
      </c>
      <c r="OO74" s="97">
        <v>100</v>
      </c>
      <c r="OP74" s="97">
        <v>2</v>
      </c>
      <c r="OQ74" s="97">
        <v>48</v>
      </c>
      <c r="OR74" s="98">
        <v>597</v>
      </c>
      <c r="OS74" s="99">
        <v>47489</v>
      </c>
      <c r="OT74" s="96"/>
      <c r="OU74" s="97">
        <v>404</v>
      </c>
      <c r="OV74" s="97"/>
      <c r="OW74" s="97"/>
      <c r="OX74" s="97"/>
      <c r="OY74" s="97">
        <v>428</v>
      </c>
      <c r="OZ74" s="97">
        <v>1082</v>
      </c>
      <c r="PA74" s="97"/>
      <c r="PB74" s="97"/>
      <c r="PC74" s="97"/>
      <c r="PD74" s="97"/>
      <c r="PE74" s="97"/>
      <c r="PF74" s="97"/>
      <c r="PG74" s="97"/>
      <c r="PH74" s="97"/>
      <c r="PI74" s="97"/>
      <c r="PJ74" s="97"/>
      <c r="PK74" s="97"/>
      <c r="PL74" s="98"/>
      <c r="PM74" s="99">
        <v>49403</v>
      </c>
    </row>
    <row r="75" spans="1:429" ht="12.75" customHeight="1" x14ac:dyDescent="0.2">
      <c r="A75" s="93">
        <v>332410</v>
      </c>
      <c r="B75" s="94" t="s">
        <v>1726</v>
      </c>
      <c r="C75" s="95" t="s">
        <v>1234</v>
      </c>
      <c r="D75" s="96"/>
      <c r="E75" s="97"/>
      <c r="F75" s="97"/>
      <c r="G75" s="97"/>
      <c r="H75" s="97"/>
      <c r="I75" s="97"/>
      <c r="J75" s="97"/>
      <c r="K75" s="97"/>
      <c r="L75" s="97"/>
      <c r="M75" s="97"/>
      <c r="N75" s="97"/>
      <c r="O75" s="97"/>
      <c r="P75" s="97"/>
      <c r="Q75" s="97"/>
      <c r="R75" s="97"/>
      <c r="S75" s="97"/>
      <c r="T75" s="97"/>
      <c r="U75" s="97"/>
      <c r="V75" s="97"/>
      <c r="W75" s="97"/>
      <c r="X75" s="97"/>
      <c r="Y75" s="97">
        <v>10</v>
      </c>
      <c r="Z75" s="97"/>
      <c r="AA75" s="97"/>
      <c r="AB75" s="97">
        <v>34</v>
      </c>
      <c r="AC75" s="97">
        <v>241</v>
      </c>
      <c r="AD75" s="97">
        <v>122</v>
      </c>
      <c r="AE75" s="97">
        <v>30</v>
      </c>
      <c r="AF75" s="97">
        <v>244</v>
      </c>
      <c r="AG75" s="97">
        <v>9</v>
      </c>
      <c r="AH75" s="97">
        <v>150</v>
      </c>
      <c r="AI75" s="97">
        <v>263</v>
      </c>
      <c r="AJ75" s="97">
        <v>38</v>
      </c>
      <c r="AK75" s="97">
        <v>16</v>
      </c>
      <c r="AL75" s="97">
        <v>37</v>
      </c>
      <c r="AM75" s="97">
        <v>22</v>
      </c>
      <c r="AN75" s="97"/>
      <c r="AO75" s="97"/>
      <c r="AP75" s="97"/>
      <c r="AQ75" s="97"/>
      <c r="AR75" s="97"/>
      <c r="AS75" s="97"/>
      <c r="AT75" s="97"/>
      <c r="AU75" s="97"/>
      <c r="AV75" s="97"/>
      <c r="AW75" s="97"/>
      <c r="AX75" s="97"/>
      <c r="AY75" s="97"/>
      <c r="AZ75" s="97"/>
      <c r="BA75" s="97"/>
      <c r="BB75" s="97"/>
      <c r="BC75" s="97"/>
      <c r="BD75" s="97"/>
      <c r="BE75" s="97"/>
      <c r="BF75" s="97"/>
      <c r="BG75" s="97"/>
      <c r="BH75" s="97"/>
      <c r="BI75" s="97"/>
      <c r="BJ75" s="97"/>
      <c r="BK75" s="97"/>
      <c r="BL75" s="97"/>
      <c r="BM75" s="97"/>
      <c r="BN75" s="97"/>
      <c r="BO75" s="97"/>
      <c r="BP75" s="97"/>
      <c r="BQ75" s="97"/>
      <c r="BR75" s="97"/>
      <c r="BS75" s="97"/>
      <c r="BT75" s="97">
        <v>399</v>
      </c>
      <c r="BU75" s="97">
        <v>38</v>
      </c>
      <c r="BV75" s="97"/>
      <c r="BW75" s="97"/>
      <c r="BX75" s="97"/>
      <c r="BY75" s="97">
        <v>119</v>
      </c>
      <c r="BZ75" s="97"/>
      <c r="CA75" s="97"/>
      <c r="CB75" s="97"/>
      <c r="CC75" s="97"/>
      <c r="CD75" s="97"/>
      <c r="CE75" s="97"/>
      <c r="CF75" s="97"/>
      <c r="CG75" s="97">
        <v>3</v>
      </c>
      <c r="CH75" s="97"/>
      <c r="CI75" s="97"/>
      <c r="CJ75" s="97"/>
      <c r="CK75" s="97"/>
      <c r="CL75" s="97">
        <v>33</v>
      </c>
      <c r="CM75" s="97">
        <v>391</v>
      </c>
      <c r="CN75" s="97"/>
      <c r="CO75" s="97"/>
      <c r="CP75" s="97"/>
      <c r="CQ75" s="97">
        <v>19</v>
      </c>
      <c r="CR75" s="97">
        <v>26</v>
      </c>
      <c r="CS75" s="97"/>
      <c r="CT75" s="97"/>
      <c r="CU75" s="97"/>
      <c r="CV75" s="97"/>
      <c r="CW75" s="97"/>
      <c r="CX75" s="97">
        <v>65</v>
      </c>
      <c r="CY75" s="97"/>
      <c r="CZ75" s="97"/>
      <c r="DA75" s="97">
        <v>51</v>
      </c>
      <c r="DB75" s="97"/>
      <c r="DC75" s="97"/>
      <c r="DD75" s="97"/>
      <c r="DE75" s="97"/>
      <c r="DF75" s="97"/>
      <c r="DG75" s="97"/>
      <c r="DH75" s="97">
        <v>14</v>
      </c>
      <c r="DI75" s="97"/>
      <c r="DJ75" s="97"/>
      <c r="DK75" s="97"/>
      <c r="DL75" s="97"/>
      <c r="DM75" s="97"/>
      <c r="DN75" s="97"/>
      <c r="DO75" s="97"/>
      <c r="DP75" s="97"/>
      <c r="DQ75" s="97"/>
      <c r="DR75" s="97"/>
      <c r="DS75" s="97"/>
      <c r="DT75" s="97"/>
      <c r="DU75" s="97"/>
      <c r="DV75" s="97"/>
      <c r="DW75" s="97"/>
      <c r="DX75" s="97"/>
      <c r="DY75" s="97"/>
      <c r="DZ75" s="97"/>
      <c r="EA75" s="97"/>
      <c r="EB75" s="97"/>
      <c r="EC75" s="97"/>
      <c r="ED75" s="97"/>
      <c r="EE75" s="97"/>
      <c r="EF75" s="97"/>
      <c r="EG75" s="97"/>
      <c r="EH75" s="97"/>
      <c r="EI75" s="97"/>
      <c r="EJ75" s="97"/>
      <c r="EK75" s="97"/>
      <c r="EL75" s="97"/>
      <c r="EM75" s="97"/>
      <c r="EN75" s="97"/>
      <c r="EO75" s="97"/>
      <c r="EP75" s="97"/>
      <c r="EQ75" s="97"/>
      <c r="ER75" s="97"/>
      <c r="ES75" s="97"/>
      <c r="ET75" s="97"/>
      <c r="EU75" s="97"/>
      <c r="EV75" s="97"/>
      <c r="EW75" s="97"/>
      <c r="EX75" s="97"/>
      <c r="EY75" s="97"/>
      <c r="EZ75" s="97"/>
      <c r="FA75" s="97"/>
      <c r="FB75" s="97"/>
      <c r="FC75" s="97"/>
      <c r="FD75" s="97"/>
      <c r="FE75" s="97"/>
      <c r="FF75" s="97"/>
      <c r="FG75" s="97"/>
      <c r="FH75" s="97"/>
      <c r="FI75" s="97"/>
      <c r="FJ75" s="97"/>
      <c r="FK75" s="97"/>
      <c r="FL75" s="97"/>
      <c r="FM75" s="97"/>
      <c r="FN75" s="97"/>
      <c r="FO75" s="97">
        <v>1</v>
      </c>
      <c r="FP75" s="97"/>
      <c r="FQ75" s="97"/>
      <c r="FR75" s="97"/>
      <c r="FS75" s="97"/>
      <c r="FT75" s="97"/>
      <c r="FU75" s="97"/>
      <c r="FV75" s="97"/>
      <c r="FW75" s="97"/>
      <c r="FX75" s="97"/>
      <c r="FY75" s="97"/>
      <c r="FZ75" s="97"/>
      <c r="GA75" s="97"/>
      <c r="GB75" s="97"/>
      <c r="GC75" s="97"/>
      <c r="GD75" s="97"/>
      <c r="GE75" s="97"/>
      <c r="GF75" s="97"/>
      <c r="GG75" s="97"/>
      <c r="GH75" s="97"/>
      <c r="GI75" s="97"/>
      <c r="GJ75" s="97"/>
      <c r="GK75" s="97"/>
      <c r="GL75" s="97"/>
      <c r="GM75" s="97"/>
      <c r="GN75" s="97"/>
      <c r="GO75" s="97"/>
      <c r="GP75" s="97"/>
      <c r="GQ75" s="97">
        <v>18</v>
      </c>
      <c r="GR75" s="97">
        <v>5</v>
      </c>
      <c r="GS75" s="97"/>
      <c r="GT75" s="97"/>
      <c r="GU75" s="97"/>
      <c r="GV75" s="97"/>
      <c r="GW75" s="97"/>
      <c r="GX75" s="97"/>
      <c r="GY75" s="97"/>
      <c r="GZ75" s="97"/>
      <c r="HA75" s="97"/>
      <c r="HB75" s="97"/>
      <c r="HC75" s="97"/>
      <c r="HD75" s="97"/>
      <c r="HE75" s="97"/>
      <c r="HF75" s="97"/>
      <c r="HG75" s="97"/>
      <c r="HH75" s="97"/>
      <c r="HI75" s="97"/>
      <c r="HJ75" s="97"/>
      <c r="HK75" s="97"/>
      <c r="HL75" s="97"/>
      <c r="HM75" s="97"/>
      <c r="HN75" s="97"/>
      <c r="HO75" s="97"/>
      <c r="HP75" s="97"/>
      <c r="HQ75" s="97"/>
      <c r="HR75" s="97"/>
      <c r="HS75" s="97"/>
      <c r="HT75" s="97"/>
      <c r="HU75" s="97"/>
      <c r="HV75" s="97"/>
      <c r="HW75" s="97"/>
      <c r="HX75" s="97"/>
      <c r="HY75" s="97">
        <v>25</v>
      </c>
      <c r="HZ75" s="97"/>
      <c r="IA75" s="97"/>
      <c r="IB75" s="97"/>
      <c r="IC75" s="97"/>
      <c r="ID75" s="97"/>
      <c r="IE75" s="97"/>
      <c r="IF75" s="97"/>
      <c r="IG75" s="97"/>
      <c r="IH75" s="97">
        <v>0</v>
      </c>
      <c r="II75" s="97"/>
      <c r="IJ75" s="97"/>
      <c r="IK75" s="97">
        <v>53</v>
      </c>
      <c r="IL75" s="97">
        <v>0</v>
      </c>
      <c r="IM75" s="97"/>
      <c r="IN75" s="97">
        <v>17</v>
      </c>
      <c r="IO75" s="97">
        <v>17</v>
      </c>
      <c r="IP75" s="97">
        <v>178</v>
      </c>
      <c r="IQ75" s="97"/>
      <c r="IR75" s="97"/>
      <c r="IS75" s="97">
        <v>0</v>
      </c>
      <c r="IT75" s="97">
        <v>30</v>
      </c>
      <c r="IU75" s="97"/>
      <c r="IV75" s="97">
        <v>1</v>
      </c>
      <c r="IW75" s="97"/>
      <c r="IX75" s="97">
        <v>36</v>
      </c>
      <c r="IY75" s="97">
        <v>210</v>
      </c>
      <c r="IZ75" s="97">
        <v>56</v>
      </c>
      <c r="JA75" s="97">
        <v>187</v>
      </c>
      <c r="JB75" s="97">
        <v>287</v>
      </c>
      <c r="JC75" s="97">
        <v>38</v>
      </c>
      <c r="JD75" s="97">
        <v>63</v>
      </c>
      <c r="JE75" s="97"/>
      <c r="JF75" s="97"/>
      <c r="JG75" s="97"/>
      <c r="JH75" s="97"/>
      <c r="JI75" s="97"/>
      <c r="JJ75" s="97"/>
      <c r="JK75" s="97"/>
      <c r="JL75" s="97"/>
      <c r="JM75" s="97"/>
      <c r="JN75" s="97"/>
      <c r="JO75" s="97"/>
      <c r="JP75" s="97"/>
      <c r="JQ75" s="97"/>
      <c r="JR75" s="97"/>
      <c r="JS75" s="97"/>
      <c r="JT75" s="97"/>
      <c r="JU75" s="97"/>
      <c r="JV75" s="97"/>
      <c r="JW75" s="97"/>
      <c r="JX75" s="97"/>
      <c r="JY75" s="97"/>
      <c r="JZ75" s="97"/>
      <c r="KA75" s="97"/>
      <c r="KB75" s="97"/>
      <c r="KC75" s="97">
        <v>0</v>
      </c>
      <c r="KD75" s="97"/>
      <c r="KE75" s="97"/>
      <c r="KF75" s="97"/>
      <c r="KG75" s="97"/>
      <c r="KH75" s="97"/>
      <c r="KI75" s="97"/>
      <c r="KJ75" s="97"/>
      <c r="KK75" s="97"/>
      <c r="KL75" s="97"/>
      <c r="KM75" s="97"/>
      <c r="KN75" s="97"/>
      <c r="KO75" s="97"/>
      <c r="KP75" s="97"/>
      <c r="KQ75" s="97"/>
      <c r="KR75" s="97"/>
      <c r="KS75" s="97"/>
      <c r="KT75" s="97"/>
      <c r="KU75" s="97"/>
      <c r="KV75" s="97"/>
      <c r="KW75" s="97"/>
      <c r="KX75" s="97"/>
      <c r="KY75" s="97"/>
      <c r="KZ75" s="97"/>
      <c r="LA75" s="97">
        <v>8</v>
      </c>
      <c r="LB75" s="97">
        <v>47</v>
      </c>
      <c r="LC75" s="97">
        <v>0</v>
      </c>
      <c r="LD75" s="97"/>
      <c r="LE75" s="97"/>
      <c r="LF75" s="97"/>
      <c r="LG75" s="97"/>
      <c r="LH75" s="97"/>
      <c r="LI75" s="97"/>
      <c r="LJ75" s="97"/>
      <c r="LK75" s="97"/>
      <c r="LL75" s="97"/>
      <c r="LM75" s="97"/>
      <c r="LN75" s="97"/>
      <c r="LO75" s="97">
        <v>0</v>
      </c>
      <c r="LP75" s="97">
        <v>0</v>
      </c>
      <c r="LQ75" s="97"/>
      <c r="LR75" s="97"/>
      <c r="LS75" s="97"/>
      <c r="LT75" s="97"/>
      <c r="LU75" s="97"/>
      <c r="LV75" s="97"/>
      <c r="LW75" s="97"/>
      <c r="LX75" s="97">
        <v>5</v>
      </c>
      <c r="LY75" s="97"/>
      <c r="LZ75" s="97"/>
      <c r="MA75" s="97">
        <v>12</v>
      </c>
      <c r="MB75" s="97"/>
      <c r="MC75" s="97"/>
      <c r="MD75" s="97">
        <v>25</v>
      </c>
      <c r="ME75" s="97"/>
      <c r="MF75" s="97"/>
      <c r="MG75" s="97"/>
      <c r="MH75" s="97"/>
      <c r="MI75" s="97"/>
      <c r="MJ75" s="97">
        <v>1</v>
      </c>
      <c r="MK75" s="97"/>
      <c r="ML75" s="97"/>
      <c r="MM75" s="97"/>
      <c r="MN75" s="97"/>
      <c r="MO75" s="97"/>
      <c r="MP75" s="97"/>
      <c r="MQ75" s="97"/>
      <c r="MR75" s="97"/>
      <c r="MS75" s="97">
        <v>292</v>
      </c>
      <c r="MT75" s="97"/>
      <c r="MU75" s="97">
        <v>1</v>
      </c>
      <c r="MV75" s="97"/>
      <c r="MW75" s="97"/>
      <c r="MX75" s="97"/>
      <c r="MY75" s="97"/>
      <c r="MZ75" s="97"/>
      <c r="NA75" s="97"/>
      <c r="NB75" s="97"/>
      <c r="NC75" s="97"/>
      <c r="ND75" s="97">
        <v>0</v>
      </c>
      <c r="NE75" s="97"/>
      <c r="NF75" s="97"/>
      <c r="NG75" s="97"/>
      <c r="NH75" s="97"/>
      <c r="NI75" s="97"/>
      <c r="NJ75" s="97">
        <v>0</v>
      </c>
      <c r="NK75" s="97"/>
      <c r="NL75" s="97"/>
      <c r="NM75" s="97"/>
      <c r="NN75" s="97"/>
      <c r="NO75" s="97"/>
      <c r="NP75" s="97"/>
      <c r="NQ75" s="97"/>
      <c r="NR75" s="97">
        <v>0</v>
      </c>
      <c r="NS75" s="97">
        <v>0</v>
      </c>
      <c r="NT75" s="97">
        <v>44</v>
      </c>
      <c r="NU75" s="97">
        <v>11</v>
      </c>
      <c r="NV75" s="97"/>
      <c r="NW75" s="97"/>
      <c r="NX75" s="97"/>
      <c r="NY75" s="97"/>
      <c r="NZ75" s="97"/>
      <c r="OA75" s="97"/>
      <c r="OB75" s="97"/>
      <c r="OC75" s="97"/>
      <c r="OD75" s="97"/>
      <c r="OE75" s="97"/>
      <c r="OF75" s="97"/>
      <c r="OG75" s="97"/>
      <c r="OH75" s="97"/>
      <c r="OI75" s="97">
        <v>65</v>
      </c>
      <c r="OJ75" s="97"/>
      <c r="OK75" s="97"/>
      <c r="OL75" s="97"/>
      <c r="OM75" s="97"/>
      <c r="ON75" s="97"/>
      <c r="OO75" s="97"/>
      <c r="OP75" s="97"/>
      <c r="OQ75" s="97"/>
      <c r="OR75" s="98">
        <v>83</v>
      </c>
      <c r="OS75" s="99">
        <v>4190</v>
      </c>
      <c r="OT75" s="96"/>
      <c r="OU75" s="97">
        <v>4461</v>
      </c>
      <c r="OV75" s="97"/>
      <c r="OW75" s="97"/>
      <c r="OX75" s="97"/>
      <c r="OY75" s="97">
        <v>128</v>
      </c>
      <c r="OZ75" s="97">
        <v>2067</v>
      </c>
      <c r="PA75" s="97"/>
      <c r="PB75" s="97"/>
      <c r="PC75" s="97"/>
      <c r="PD75" s="97"/>
      <c r="PE75" s="97"/>
      <c r="PF75" s="97">
        <v>109</v>
      </c>
      <c r="PG75" s="97"/>
      <c r="PH75" s="97"/>
      <c r="PI75" s="97"/>
      <c r="PJ75" s="97"/>
      <c r="PK75" s="97"/>
      <c r="PL75" s="98"/>
      <c r="PM75" s="99">
        <v>10955</v>
      </c>
    </row>
    <row r="76" spans="1:429" ht="12.75" customHeight="1" x14ac:dyDescent="0.2">
      <c r="A76" s="93">
        <v>332420</v>
      </c>
      <c r="B76" s="94" t="s">
        <v>1726</v>
      </c>
      <c r="C76" s="95" t="s">
        <v>1235</v>
      </c>
      <c r="D76" s="96"/>
      <c r="E76" s="97"/>
      <c r="F76" s="97"/>
      <c r="G76" s="97"/>
      <c r="H76" s="97"/>
      <c r="I76" s="97"/>
      <c r="J76" s="97"/>
      <c r="K76" s="97"/>
      <c r="L76" s="97"/>
      <c r="M76" s="97"/>
      <c r="N76" s="97"/>
      <c r="O76" s="97"/>
      <c r="P76" s="97"/>
      <c r="Q76" s="97"/>
      <c r="R76" s="97"/>
      <c r="S76" s="97"/>
      <c r="T76" s="97"/>
      <c r="U76" s="97"/>
      <c r="V76" s="97"/>
      <c r="W76" s="97"/>
      <c r="X76" s="97"/>
      <c r="Y76" s="97"/>
      <c r="Z76" s="97"/>
      <c r="AA76" s="97">
        <v>2</v>
      </c>
      <c r="AB76" s="97">
        <v>55</v>
      </c>
      <c r="AC76" s="97">
        <v>138</v>
      </c>
      <c r="AD76" s="97">
        <v>286</v>
      </c>
      <c r="AE76" s="97">
        <v>102</v>
      </c>
      <c r="AF76" s="97">
        <v>87</v>
      </c>
      <c r="AG76" s="97">
        <v>9</v>
      </c>
      <c r="AH76" s="97">
        <v>389</v>
      </c>
      <c r="AI76" s="97">
        <v>55</v>
      </c>
      <c r="AJ76" s="97">
        <v>1256</v>
      </c>
      <c r="AK76" s="97">
        <v>3</v>
      </c>
      <c r="AL76" s="97">
        <v>129</v>
      </c>
      <c r="AM76" s="97">
        <v>17</v>
      </c>
      <c r="AN76" s="97"/>
      <c r="AO76" s="97"/>
      <c r="AP76" s="97"/>
      <c r="AQ76" s="97"/>
      <c r="AR76" s="97"/>
      <c r="AS76" s="97"/>
      <c r="AT76" s="97"/>
      <c r="AU76" s="97"/>
      <c r="AV76" s="97"/>
      <c r="AW76" s="97"/>
      <c r="AX76" s="97"/>
      <c r="AY76" s="97"/>
      <c r="AZ76" s="97"/>
      <c r="BA76" s="97"/>
      <c r="BB76" s="97"/>
      <c r="BC76" s="97"/>
      <c r="BD76" s="97"/>
      <c r="BE76" s="97"/>
      <c r="BF76" s="97"/>
      <c r="BG76" s="97"/>
      <c r="BH76" s="97"/>
      <c r="BI76" s="97"/>
      <c r="BJ76" s="97"/>
      <c r="BK76" s="97"/>
      <c r="BL76" s="97"/>
      <c r="BM76" s="97"/>
      <c r="BN76" s="97"/>
      <c r="BO76" s="97"/>
      <c r="BP76" s="97"/>
      <c r="BQ76" s="97"/>
      <c r="BR76" s="97"/>
      <c r="BS76" s="97"/>
      <c r="BT76" s="97">
        <v>51</v>
      </c>
      <c r="BU76" s="97">
        <v>101</v>
      </c>
      <c r="BV76" s="97"/>
      <c r="BW76" s="97"/>
      <c r="BX76" s="97"/>
      <c r="BY76" s="97">
        <v>63</v>
      </c>
      <c r="BZ76" s="97"/>
      <c r="CA76" s="97"/>
      <c r="CB76" s="97"/>
      <c r="CC76" s="97"/>
      <c r="CD76" s="97"/>
      <c r="CE76" s="97"/>
      <c r="CF76" s="97"/>
      <c r="CG76" s="97">
        <v>2</v>
      </c>
      <c r="CH76" s="97"/>
      <c r="CI76" s="97"/>
      <c r="CJ76" s="97"/>
      <c r="CK76" s="97"/>
      <c r="CL76" s="97">
        <v>28</v>
      </c>
      <c r="CM76" s="97">
        <v>358</v>
      </c>
      <c r="CN76" s="97"/>
      <c r="CO76" s="97"/>
      <c r="CP76" s="97"/>
      <c r="CQ76" s="97"/>
      <c r="CR76" s="97"/>
      <c r="CS76" s="97"/>
      <c r="CT76" s="97"/>
      <c r="CU76" s="97"/>
      <c r="CV76" s="97"/>
      <c r="CW76" s="97"/>
      <c r="CX76" s="97">
        <v>59</v>
      </c>
      <c r="CY76" s="97"/>
      <c r="CZ76" s="97"/>
      <c r="DA76" s="97">
        <v>43</v>
      </c>
      <c r="DB76" s="97"/>
      <c r="DC76" s="97"/>
      <c r="DD76" s="97"/>
      <c r="DE76" s="97"/>
      <c r="DF76" s="97"/>
      <c r="DG76" s="97"/>
      <c r="DH76" s="97">
        <v>10</v>
      </c>
      <c r="DI76" s="97"/>
      <c r="DJ76" s="97"/>
      <c r="DK76" s="97"/>
      <c r="DL76" s="97"/>
      <c r="DM76" s="97"/>
      <c r="DN76" s="97"/>
      <c r="DO76" s="97"/>
      <c r="DP76" s="97"/>
      <c r="DQ76" s="97"/>
      <c r="DR76" s="97"/>
      <c r="DS76" s="97"/>
      <c r="DT76" s="97"/>
      <c r="DU76" s="97"/>
      <c r="DV76" s="97"/>
      <c r="DW76" s="97"/>
      <c r="DX76" s="97"/>
      <c r="DY76" s="97"/>
      <c r="DZ76" s="97"/>
      <c r="EA76" s="97"/>
      <c r="EB76" s="97"/>
      <c r="EC76" s="97"/>
      <c r="ED76" s="97"/>
      <c r="EE76" s="97"/>
      <c r="EF76" s="97"/>
      <c r="EG76" s="97"/>
      <c r="EH76" s="97"/>
      <c r="EI76" s="97"/>
      <c r="EJ76" s="97"/>
      <c r="EK76" s="97"/>
      <c r="EL76" s="97"/>
      <c r="EM76" s="97"/>
      <c r="EN76" s="97"/>
      <c r="EO76" s="97"/>
      <c r="EP76" s="97"/>
      <c r="EQ76" s="97"/>
      <c r="ER76" s="97"/>
      <c r="ES76" s="97"/>
      <c r="ET76" s="97"/>
      <c r="EU76" s="97"/>
      <c r="EV76" s="97"/>
      <c r="EW76" s="97"/>
      <c r="EX76" s="97"/>
      <c r="EY76" s="97"/>
      <c r="EZ76" s="97"/>
      <c r="FA76" s="97"/>
      <c r="FB76" s="97">
        <v>52</v>
      </c>
      <c r="FC76" s="97"/>
      <c r="FD76" s="97"/>
      <c r="FE76" s="97"/>
      <c r="FF76" s="97"/>
      <c r="FG76" s="97"/>
      <c r="FH76" s="97"/>
      <c r="FI76" s="97"/>
      <c r="FJ76" s="97"/>
      <c r="FK76" s="97"/>
      <c r="FL76" s="97"/>
      <c r="FM76" s="97"/>
      <c r="FN76" s="97"/>
      <c r="FO76" s="97">
        <v>0</v>
      </c>
      <c r="FP76" s="97"/>
      <c r="FQ76" s="97"/>
      <c r="FR76" s="97"/>
      <c r="FS76" s="97"/>
      <c r="FT76" s="97"/>
      <c r="FU76" s="97"/>
      <c r="FV76" s="97"/>
      <c r="FW76" s="97"/>
      <c r="FX76" s="97"/>
      <c r="FY76" s="97"/>
      <c r="FZ76" s="97"/>
      <c r="GA76" s="97"/>
      <c r="GB76" s="97"/>
      <c r="GC76" s="97"/>
      <c r="GD76" s="97"/>
      <c r="GE76" s="97"/>
      <c r="GF76" s="97"/>
      <c r="GG76" s="97"/>
      <c r="GH76" s="97"/>
      <c r="GI76" s="97"/>
      <c r="GJ76" s="97"/>
      <c r="GK76" s="97"/>
      <c r="GL76" s="97"/>
      <c r="GM76" s="97"/>
      <c r="GN76" s="97"/>
      <c r="GO76" s="97"/>
      <c r="GP76" s="97"/>
      <c r="GQ76" s="97">
        <v>10</v>
      </c>
      <c r="GR76" s="97">
        <v>0</v>
      </c>
      <c r="GS76" s="97"/>
      <c r="GT76" s="97"/>
      <c r="GU76" s="97"/>
      <c r="GV76" s="97"/>
      <c r="GW76" s="97"/>
      <c r="GX76" s="97"/>
      <c r="GY76" s="97"/>
      <c r="GZ76" s="97"/>
      <c r="HA76" s="97"/>
      <c r="HB76" s="97"/>
      <c r="HC76" s="97"/>
      <c r="HD76" s="97"/>
      <c r="HE76" s="97"/>
      <c r="HF76" s="97"/>
      <c r="HG76" s="97"/>
      <c r="HH76" s="97"/>
      <c r="HI76" s="97"/>
      <c r="HJ76" s="97"/>
      <c r="HK76" s="97"/>
      <c r="HL76" s="97"/>
      <c r="HM76" s="97"/>
      <c r="HN76" s="97"/>
      <c r="HO76" s="97"/>
      <c r="HP76" s="97"/>
      <c r="HQ76" s="97"/>
      <c r="HR76" s="97"/>
      <c r="HS76" s="97"/>
      <c r="HT76" s="97"/>
      <c r="HU76" s="97"/>
      <c r="HV76" s="97"/>
      <c r="HW76" s="97"/>
      <c r="HX76" s="97"/>
      <c r="HY76" s="97"/>
      <c r="HZ76" s="97"/>
      <c r="IA76" s="97"/>
      <c r="IB76" s="97"/>
      <c r="IC76" s="97"/>
      <c r="ID76" s="97"/>
      <c r="IE76" s="97"/>
      <c r="IF76" s="97"/>
      <c r="IG76" s="97"/>
      <c r="IH76" s="97">
        <v>1</v>
      </c>
      <c r="II76" s="97"/>
      <c r="IJ76" s="97"/>
      <c r="IK76" s="97">
        <v>80</v>
      </c>
      <c r="IL76" s="97"/>
      <c r="IM76" s="97"/>
      <c r="IN76" s="97">
        <v>1</v>
      </c>
      <c r="IO76" s="97">
        <v>12</v>
      </c>
      <c r="IP76" s="97">
        <v>144</v>
      </c>
      <c r="IQ76" s="97"/>
      <c r="IR76" s="97"/>
      <c r="IS76" s="97">
        <v>0</v>
      </c>
      <c r="IT76" s="97">
        <v>24</v>
      </c>
      <c r="IU76" s="97">
        <v>1</v>
      </c>
      <c r="IV76" s="97"/>
      <c r="IW76" s="97"/>
      <c r="IX76" s="97">
        <v>66</v>
      </c>
      <c r="IY76" s="97">
        <v>214</v>
      </c>
      <c r="IZ76" s="97">
        <v>43</v>
      </c>
      <c r="JA76" s="97">
        <v>150</v>
      </c>
      <c r="JB76" s="97">
        <v>59</v>
      </c>
      <c r="JC76" s="97">
        <v>18</v>
      </c>
      <c r="JD76" s="97">
        <v>39</v>
      </c>
      <c r="JE76" s="97"/>
      <c r="JF76" s="97"/>
      <c r="JG76" s="97"/>
      <c r="JH76" s="97"/>
      <c r="JI76" s="97"/>
      <c r="JJ76" s="97"/>
      <c r="JK76" s="97"/>
      <c r="JL76" s="97"/>
      <c r="JM76" s="97"/>
      <c r="JN76" s="97"/>
      <c r="JO76" s="97"/>
      <c r="JP76" s="97"/>
      <c r="JQ76" s="97"/>
      <c r="JR76" s="97"/>
      <c r="JS76" s="97"/>
      <c r="JT76" s="97"/>
      <c r="JU76" s="97"/>
      <c r="JV76" s="97"/>
      <c r="JW76" s="97">
        <v>0</v>
      </c>
      <c r="JX76" s="97"/>
      <c r="JY76" s="97"/>
      <c r="JZ76" s="97"/>
      <c r="KA76" s="97"/>
      <c r="KB76" s="97"/>
      <c r="KC76" s="97"/>
      <c r="KD76" s="97"/>
      <c r="KE76" s="97"/>
      <c r="KF76" s="97"/>
      <c r="KG76" s="97"/>
      <c r="KH76" s="97"/>
      <c r="KI76" s="97"/>
      <c r="KJ76" s="97"/>
      <c r="KK76" s="97"/>
      <c r="KL76" s="97"/>
      <c r="KM76" s="97"/>
      <c r="KN76" s="97"/>
      <c r="KO76" s="97"/>
      <c r="KP76" s="97"/>
      <c r="KQ76" s="97"/>
      <c r="KR76" s="97"/>
      <c r="KS76" s="97"/>
      <c r="KT76" s="97"/>
      <c r="KU76" s="97"/>
      <c r="KV76" s="97"/>
      <c r="KW76" s="97"/>
      <c r="KX76" s="97"/>
      <c r="KY76" s="97"/>
      <c r="KZ76" s="97"/>
      <c r="LA76" s="97"/>
      <c r="LB76" s="97"/>
      <c r="LC76" s="97"/>
      <c r="LD76" s="97"/>
      <c r="LE76" s="97"/>
      <c r="LF76" s="97"/>
      <c r="LG76" s="97"/>
      <c r="LH76" s="97"/>
      <c r="LI76" s="97"/>
      <c r="LJ76" s="97"/>
      <c r="LK76" s="97"/>
      <c r="LL76" s="97"/>
      <c r="LM76" s="97"/>
      <c r="LN76" s="97"/>
      <c r="LO76" s="97">
        <v>0</v>
      </c>
      <c r="LP76" s="97">
        <v>0</v>
      </c>
      <c r="LQ76" s="97"/>
      <c r="LR76" s="97"/>
      <c r="LS76" s="97"/>
      <c r="LT76" s="97"/>
      <c r="LU76" s="97"/>
      <c r="LV76" s="97"/>
      <c r="LW76" s="97"/>
      <c r="LX76" s="97"/>
      <c r="LY76" s="97"/>
      <c r="LZ76" s="97"/>
      <c r="MA76" s="97"/>
      <c r="MB76" s="97"/>
      <c r="MC76" s="97"/>
      <c r="MD76" s="97">
        <v>7</v>
      </c>
      <c r="ME76" s="97"/>
      <c r="MF76" s="97"/>
      <c r="MG76" s="97"/>
      <c r="MH76" s="97"/>
      <c r="MI76" s="97"/>
      <c r="MJ76" s="97"/>
      <c r="MK76" s="97"/>
      <c r="ML76" s="97"/>
      <c r="MM76" s="97"/>
      <c r="MN76" s="97"/>
      <c r="MO76" s="97"/>
      <c r="MP76" s="97"/>
      <c r="MQ76" s="97"/>
      <c r="MR76" s="97"/>
      <c r="MS76" s="97">
        <v>24</v>
      </c>
      <c r="MT76" s="97"/>
      <c r="MU76" s="97">
        <v>0</v>
      </c>
      <c r="MV76" s="97"/>
      <c r="MW76" s="97"/>
      <c r="MX76" s="97"/>
      <c r="MY76" s="97"/>
      <c r="MZ76" s="97"/>
      <c r="NA76" s="97"/>
      <c r="NB76" s="97"/>
      <c r="NC76" s="97"/>
      <c r="ND76" s="97"/>
      <c r="NE76" s="97"/>
      <c r="NF76" s="97"/>
      <c r="NG76" s="97"/>
      <c r="NH76" s="97"/>
      <c r="NI76" s="97"/>
      <c r="NJ76" s="97">
        <v>0</v>
      </c>
      <c r="NK76" s="97"/>
      <c r="NL76" s="97"/>
      <c r="NM76" s="97"/>
      <c r="NN76" s="97"/>
      <c r="NO76" s="97"/>
      <c r="NP76" s="97"/>
      <c r="NQ76" s="97"/>
      <c r="NR76" s="97">
        <v>1</v>
      </c>
      <c r="NS76" s="97"/>
      <c r="NT76" s="97"/>
      <c r="NU76" s="97"/>
      <c r="NV76" s="97"/>
      <c r="NW76" s="97"/>
      <c r="NX76" s="97"/>
      <c r="NY76" s="97"/>
      <c r="NZ76" s="97"/>
      <c r="OA76" s="97"/>
      <c r="OB76" s="97"/>
      <c r="OC76" s="97"/>
      <c r="OD76" s="97"/>
      <c r="OE76" s="97"/>
      <c r="OF76" s="97"/>
      <c r="OG76" s="97"/>
      <c r="OH76" s="97"/>
      <c r="OI76" s="97">
        <v>894</v>
      </c>
      <c r="OJ76" s="97"/>
      <c r="OK76" s="97"/>
      <c r="OL76" s="97"/>
      <c r="OM76" s="97"/>
      <c r="ON76" s="97"/>
      <c r="OO76" s="97">
        <v>157</v>
      </c>
      <c r="OP76" s="97">
        <v>0</v>
      </c>
      <c r="OQ76" s="97"/>
      <c r="OR76" s="98">
        <v>20</v>
      </c>
      <c r="OS76" s="99">
        <v>5264</v>
      </c>
      <c r="OT76" s="96"/>
      <c r="OU76" s="97">
        <v>4414</v>
      </c>
      <c r="OV76" s="97"/>
      <c r="OW76" s="97"/>
      <c r="OX76" s="97"/>
      <c r="OY76" s="97">
        <v>78</v>
      </c>
      <c r="OZ76" s="97">
        <v>1340</v>
      </c>
      <c r="PA76" s="97"/>
      <c r="PB76" s="97"/>
      <c r="PC76" s="97"/>
      <c r="PD76" s="97"/>
      <c r="PE76" s="97"/>
      <c r="PF76" s="97"/>
      <c r="PG76" s="97"/>
      <c r="PH76" s="97"/>
      <c r="PI76" s="97"/>
      <c r="PJ76" s="97">
        <v>1</v>
      </c>
      <c r="PK76" s="97"/>
      <c r="PL76" s="98"/>
      <c r="PM76" s="99">
        <v>11097</v>
      </c>
    </row>
    <row r="77" spans="1:429" ht="12.75" customHeight="1" x14ac:dyDescent="0.2">
      <c r="A77" s="93">
        <v>332430</v>
      </c>
      <c r="B77" s="94" t="s">
        <v>1726</v>
      </c>
      <c r="C77" s="95" t="s">
        <v>1236</v>
      </c>
      <c r="D77" s="96"/>
      <c r="E77" s="97"/>
      <c r="F77" s="97"/>
      <c r="G77" s="97"/>
      <c r="H77" s="97"/>
      <c r="I77" s="97"/>
      <c r="J77" s="97">
        <v>0</v>
      </c>
      <c r="K77" s="97"/>
      <c r="L77" s="97"/>
      <c r="M77" s="97"/>
      <c r="N77" s="97"/>
      <c r="O77" s="97"/>
      <c r="P77" s="97"/>
      <c r="Q77" s="97"/>
      <c r="R77" s="97"/>
      <c r="S77" s="97"/>
      <c r="T77" s="97"/>
      <c r="U77" s="97"/>
      <c r="V77" s="97"/>
      <c r="W77" s="97"/>
      <c r="X77" s="97"/>
      <c r="Y77" s="97"/>
      <c r="Z77" s="97"/>
      <c r="AA77" s="97"/>
      <c r="AB77" s="97">
        <v>1</v>
      </c>
      <c r="AC77" s="97">
        <v>0</v>
      </c>
      <c r="AD77" s="97">
        <v>1</v>
      </c>
      <c r="AE77" s="97"/>
      <c r="AF77" s="97">
        <v>0</v>
      </c>
      <c r="AG77" s="97">
        <v>2</v>
      </c>
      <c r="AH77" s="97">
        <v>2</v>
      </c>
      <c r="AI77" s="97"/>
      <c r="AJ77" s="97"/>
      <c r="AK77" s="97">
        <v>0</v>
      </c>
      <c r="AL77" s="97">
        <v>1</v>
      </c>
      <c r="AM77" s="97">
        <v>0</v>
      </c>
      <c r="AN77" s="97"/>
      <c r="AO77" s="97"/>
      <c r="AP77" s="97"/>
      <c r="AQ77" s="97">
        <v>10</v>
      </c>
      <c r="AR77" s="97"/>
      <c r="AS77" s="97"/>
      <c r="AT77" s="97"/>
      <c r="AU77" s="97"/>
      <c r="AV77" s="97"/>
      <c r="AW77" s="97"/>
      <c r="AX77" s="97"/>
      <c r="AY77" s="97"/>
      <c r="AZ77" s="97"/>
      <c r="BA77" s="97"/>
      <c r="BB77" s="97"/>
      <c r="BC77" s="97"/>
      <c r="BD77" s="97"/>
      <c r="BE77" s="97"/>
      <c r="BF77" s="97"/>
      <c r="BG77" s="97"/>
      <c r="BH77" s="97"/>
      <c r="BI77" s="97"/>
      <c r="BJ77" s="97"/>
      <c r="BK77" s="97"/>
      <c r="BL77" s="97"/>
      <c r="BM77" s="97"/>
      <c r="BN77" s="97">
        <v>4</v>
      </c>
      <c r="BO77" s="97">
        <v>10</v>
      </c>
      <c r="BP77" s="97">
        <v>15</v>
      </c>
      <c r="BQ77" s="97">
        <v>5</v>
      </c>
      <c r="BR77" s="97">
        <v>162</v>
      </c>
      <c r="BS77" s="97">
        <v>5</v>
      </c>
      <c r="BT77" s="97">
        <v>63</v>
      </c>
      <c r="BU77" s="97">
        <v>20</v>
      </c>
      <c r="BV77" s="97">
        <v>2027</v>
      </c>
      <c r="BW77" s="97">
        <v>12</v>
      </c>
      <c r="BX77" s="97">
        <v>11</v>
      </c>
      <c r="BY77" s="97">
        <v>24</v>
      </c>
      <c r="BZ77" s="97">
        <v>33</v>
      </c>
      <c r="CA77" s="97">
        <v>49</v>
      </c>
      <c r="CB77" s="97">
        <v>9</v>
      </c>
      <c r="CC77" s="97">
        <v>72</v>
      </c>
      <c r="CD77" s="97">
        <v>2</v>
      </c>
      <c r="CE77" s="97">
        <v>20</v>
      </c>
      <c r="CF77" s="97">
        <v>67</v>
      </c>
      <c r="CG77" s="97">
        <v>13</v>
      </c>
      <c r="CH77" s="97">
        <v>15</v>
      </c>
      <c r="CI77" s="97">
        <v>2</v>
      </c>
      <c r="CJ77" s="97">
        <v>354</v>
      </c>
      <c r="CK77" s="97">
        <v>83</v>
      </c>
      <c r="CL77" s="97">
        <v>22</v>
      </c>
      <c r="CM77" s="97">
        <v>52</v>
      </c>
      <c r="CN77" s="97"/>
      <c r="CO77" s="97"/>
      <c r="CP77" s="97">
        <v>13</v>
      </c>
      <c r="CQ77" s="97">
        <v>0</v>
      </c>
      <c r="CR77" s="97">
        <v>10</v>
      </c>
      <c r="CS77" s="97">
        <v>52</v>
      </c>
      <c r="CT77" s="97">
        <v>11</v>
      </c>
      <c r="CU77" s="97">
        <v>8</v>
      </c>
      <c r="CV77" s="97">
        <v>6</v>
      </c>
      <c r="CW77" s="97">
        <v>7</v>
      </c>
      <c r="CX77" s="97">
        <v>184</v>
      </c>
      <c r="CY77" s="97">
        <v>4</v>
      </c>
      <c r="CZ77" s="97">
        <v>6</v>
      </c>
      <c r="DA77" s="97">
        <v>111</v>
      </c>
      <c r="DB77" s="97">
        <v>190</v>
      </c>
      <c r="DC77" s="97">
        <v>248</v>
      </c>
      <c r="DD77" s="97">
        <v>146</v>
      </c>
      <c r="DE77" s="97">
        <v>5</v>
      </c>
      <c r="DF77" s="97">
        <v>14</v>
      </c>
      <c r="DG77" s="97">
        <v>8</v>
      </c>
      <c r="DH77" s="97">
        <v>11</v>
      </c>
      <c r="DI77" s="97">
        <v>11</v>
      </c>
      <c r="DJ77" s="97">
        <v>0</v>
      </c>
      <c r="DK77" s="97">
        <v>4</v>
      </c>
      <c r="DL77" s="97">
        <v>6</v>
      </c>
      <c r="DM77" s="97">
        <v>0</v>
      </c>
      <c r="DN77" s="97">
        <v>9</v>
      </c>
      <c r="DO77" s="97">
        <v>6</v>
      </c>
      <c r="DP77" s="97">
        <v>2</v>
      </c>
      <c r="DQ77" s="97">
        <v>3</v>
      </c>
      <c r="DR77" s="97">
        <v>44</v>
      </c>
      <c r="DS77" s="97">
        <v>16</v>
      </c>
      <c r="DT77" s="97">
        <v>3</v>
      </c>
      <c r="DU77" s="97">
        <v>0</v>
      </c>
      <c r="DV77" s="97"/>
      <c r="DW77" s="97">
        <v>0</v>
      </c>
      <c r="DX77" s="97"/>
      <c r="DY77" s="97">
        <v>1</v>
      </c>
      <c r="DZ77" s="97">
        <v>17</v>
      </c>
      <c r="EA77" s="97">
        <v>0</v>
      </c>
      <c r="EB77" s="97">
        <v>0</v>
      </c>
      <c r="EC77" s="97"/>
      <c r="ED77" s="97"/>
      <c r="EE77" s="97">
        <v>22</v>
      </c>
      <c r="EF77" s="97">
        <v>1</v>
      </c>
      <c r="EG77" s="97">
        <v>11</v>
      </c>
      <c r="EH77" s="97">
        <v>2</v>
      </c>
      <c r="EI77" s="97">
        <v>2</v>
      </c>
      <c r="EJ77" s="97">
        <v>3</v>
      </c>
      <c r="EK77" s="97">
        <v>4</v>
      </c>
      <c r="EL77" s="97">
        <v>12</v>
      </c>
      <c r="EM77" s="97">
        <v>39</v>
      </c>
      <c r="EN77" s="97">
        <v>21</v>
      </c>
      <c r="EO77" s="97">
        <v>3</v>
      </c>
      <c r="EP77" s="97">
        <v>6</v>
      </c>
      <c r="EQ77" s="97"/>
      <c r="ER77" s="97">
        <v>17</v>
      </c>
      <c r="ES77" s="97"/>
      <c r="ET77" s="97">
        <v>28</v>
      </c>
      <c r="EU77" s="97">
        <v>15</v>
      </c>
      <c r="EV77" s="97">
        <v>58</v>
      </c>
      <c r="EW77" s="97">
        <v>12</v>
      </c>
      <c r="EX77" s="97">
        <v>9</v>
      </c>
      <c r="EY77" s="97">
        <v>5</v>
      </c>
      <c r="EZ77" s="97">
        <v>0</v>
      </c>
      <c r="FA77" s="97">
        <v>5</v>
      </c>
      <c r="FB77" s="97">
        <v>6</v>
      </c>
      <c r="FC77" s="97">
        <v>15</v>
      </c>
      <c r="FD77" s="97">
        <v>157</v>
      </c>
      <c r="FE77" s="97">
        <v>59</v>
      </c>
      <c r="FF77" s="97">
        <v>79</v>
      </c>
      <c r="FG77" s="97">
        <v>96</v>
      </c>
      <c r="FH77" s="97">
        <v>122</v>
      </c>
      <c r="FI77" s="97">
        <v>8</v>
      </c>
      <c r="FJ77" s="97">
        <v>1</v>
      </c>
      <c r="FK77" s="97">
        <v>25</v>
      </c>
      <c r="FL77" s="97">
        <v>2</v>
      </c>
      <c r="FM77" s="97">
        <v>2</v>
      </c>
      <c r="FN77" s="97">
        <v>15</v>
      </c>
      <c r="FO77" s="97">
        <v>3</v>
      </c>
      <c r="FP77" s="97">
        <v>2</v>
      </c>
      <c r="FQ77" s="97">
        <v>6</v>
      </c>
      <c r="FR77" s="97">
        <v>1</v>
      </c>
      <c r="FS77" s="97">
        <v>5</v>
      </c>
      <c r="FT77" s="97">
        <v>0</v>
      </c>
      <c r="FU77" s="97">
        <v>2</v>
      </c>
      <c r="FV77" s="97">
        <v>1</v>
      </c>
      <c r="FW77" s="97">
        <v>5</v>
      </c>
      <c r="FX77" s="97">
        <v>5</v>
      </c>
      <c r="FY77" s="97">
        <v>14</v>
      </c>
      <c r="FZ77" s="97">
        <v>15</v>
      </c>
      <c r="GA77" s="97">
        <v>1</v>
      </c>
      <c r="GB77" s="97"/>
      <c r="GC77" s="97">
        <v>14</v>
      </c>
      <c r="GD77" s="97">
        <v>5</v>
      </c>
      <c r="GE77" s="97"/>
      <c r="GF77" s="97">
        <v>1</v>
      </c>
      <c r="GG77" s="97">
        <v>3</v>
      </c>
      <c r="GH77" s="97">
        <v>3</v>
      </c>
      <c r="GI77" s="97">
        <v>1</v>
      </c>
      <c r="GJ77" s="97">
        <v>1</v>
      </c>
      <c r="GK77" s="97">
        <v>9</v>
      </c>
      <c r="GL77" s="97">
        <v>32</v>
      </c>
      <c r="GM77" s="97">
        <v>2335</v>
      </c>
      <c r="GN77" s="97">
        <v>5</v>
      </c>
      <c r="GO77" s="97"/>
      <c r="GP77" s="97"/>
      <c r="GQ77" s="97">
        <v>29</v>
      </c>
      <c r="GR77" s="97">
        <v>5</v>
      </c>
      <c r="GS77" s="97"/>
      <c r="GT77" s="97">
        <v>64</v>
      </c>
      <c r="GU77" s="97">
        <v>30</v>
      </c>
      <c r="GV77" s="97">
        <v>2706</v>
      </c>
      <c r="GW77" s="97">
        <v>61</v>
      </c>
      <c r="GX77" s="97">
        <v>558</v>
      </c>
      <c r="GY77" s="97">
        <v>180</v>
      </c>
      <c r="GZ77" s="97">
        <v>1</v>
      </c>
      <c r="HA77" s="97">
        <v>43</v>
      </c>
      <c r="HB77" s="97">
        <v>8</v>
      </c>
      <c r="HC77" s="97">
        <v>33</v>
      </c>
      <c r="HD77" s="97"/>
      <c r="HE77" s="97">
        <v>2</v>
      </c>
      <c r="HF77" s="97">
        <v>171</v>
      </c>
      <c r="HG77" s="97">
        <v>348</v>
      </c>
      <c r="HH77" s="97">
        <v>11</v>
      </c>
      <c r="HI77" s="97">
        <v>168</v>
      </c>
      <c r="HJ77" s="97">
        <v>72</v>
      </c>
      <c r="HK77" s="97">
        <v>714</v>
      </c>
      <c r="HL77" s="97">
        <v>3671</v>
      </c>
      <c r="HM77" s="97"/>
      <c r="HN77" s="97"/>
      <c r="HO77" s="97">
        <v>1184</v>
      </c>
      <c r="HP77" s="97"/>
      <c r="HQ77" s="97"/>
      <c r="HR77" s="97"/>
      <c r="HS77" s="97"/>
      <c r="HT77" s="97"/>
      <c r="HU77" s="97"/>
      <c r="HV77" s="97"/>
      <c r="HW77" s="97"/>
      <c r="HX77" s="97"/>
      <c r="HY77" s="97"/>
      <c r="HZ77" s="97"/>
      <c r="IA77" s="97"/>
      <c r="IB77" s="97">
        <v>0</v>
      </c>
      <c r="IC77" s="97"/>
      <c r="ID77" s="97"/>
      <c r="IE77" s="97"/>
      <c r="IF77" s="97"/>
      <c r="IG77" s="97"/>
      <c r="IH77" s="97">
        <v>11</v>
      </c>
      <c r="II77" s="97">
        <v>3</v>
      </c>
      <c r="IJ77" s="97">
        <v>3</v>
      </c>
      <c r="IK77" s="97">
        <v>177</v>
      </c>
      <c r="IL77" s="97">
        <v>1</v>
      </c>
      <c r="IM77" s="97">
        <v>4</v>
      </c>
      <c r="IN77" s="97">
        <v>8</v>
      </c>
      <c r="IO77" s="97">
        <v>35</v>
      </c>
      <c r="IP77" s="97">
        <v>300</v>
      </c>
      <c r="IQ77" s="97"/>
      <c r="IR77" s="97"/>
      <c r="IS77" s="97">
        <v>2</v>
      </c>
      <c r="IT77" s="97">
        <v>69</v>
      </c>
      <c r="IU77" s="97">
        <v>11</v>
      </c>
      <c r="IV77" s="97">
        <v>1</v>
      </c>
      <c r="IW77" s="97"/>
      <c r="IX77" s="97">
        <v>150</v>
      </c>
      <c r="IY77" s="97">
        <v>445</v>
      </c>
      <c r="IZ77" s="97">
        <v>95</v>
      </c>
      <c r="JA77" s="97">
        <v>311</v>
      </c>
      <c r="JB77" s="97">
        <v>25</v>
      </c>
      <c r="JC77" s="97">
        <v>41</v>
      </c>
      <c r="JD77" s="97">
        <v>84</v>
      </c>
      <c r="JE77" s="97"/>
      <c r="JF77" s="97"/>
      <c r="JG77" s="97"/>
      <c r="JH77" s="97"/>
      <c r="JI77" s="97"/>
      <c r="JJ77" s="97"/>
      <c r="JK77" s="97">
        <v>29</v>
      </c>
      <c r="JL77" s="97">
        <v>12</v>
      </c>
      <c r="JM77" s="97"/>
      <c r="JN77" s="97">
        <v>90</v>
      </c>
      <c r="JO77" s="97">
        <v>3</v>
      </c>
      <c r="JP77" s="97">
        <v>0</v>
      </c>
      <c r="JQ77" s="97">
        <v>0</v>
      </c>
      <c r="JR77" s="97">
        <v>12</v>
      </c>
      <c r="JS77" s="97">
        <v>0</v>
      </c>
      <c r="JT77" s="97"/>
      <c r="JU77" s="97">
        <v>0</v>
      </c>
      <c r="JV77" s="97"/>
      <c r="JW77" s="97">
        <v>57</v>
      </c>
      <c r="JX77" s="97">
        <v>0</v>
      </c>
      <c r="JY77" s="97"/>
      <c r="JZ77" s="97">
        <v>9</v>
      </c>
      <c r="KA77" s="97">
        <v>1</v>
      </c>
      <c r="KB77" s="97">
        <v>0</v>
      </c>
      <c r="KC77" s="97">
        <v>3</v>
      </c>
      <c r="KD77" s="97"/>
      <c r="KE77" s="97"/>
      <c r="KF77" s="97">
        <v>1</v>
      </c>
      <c r="KG77" s="97">
        <v>0</v>
      </c>
      <c r="KH77" s="97"/>
      <c r="KI77" s="97"/>
      <c r="KJ77" s="97"/>
      <c r="KK77" s="97"/>
      <c r="KL77" s="97">
        <v>0</v>
      </c>
      <c r="KM77" s="97"/>
      <c r="KN77" s="97"/>
      <c r="KO77" s="97">
        <v>3</v>
      </c>
      <c r="KP77" s="97">
        <v>23</v>
      </c>
      <c r="KQ77" s="97">
        <v>3</v>
      </c>
      <c r="KR77" s="97"/>
      <c r="KS77" s="97"/>
      <c r="KT77" s="97"/>
      <c r="KU77" s="97"/>
      <c r="KV77" s="97"/>
      <c r="KW77" s="97">
        <v>0</v>
      </c>
      <c r="KX77" s="97"/>
      <c r="KY77" s="97"/>
      <c r="KZ77" s="97"/>
      <c r="LA77" s="97"/>
      <c r="LB77" s="97"/>
      <c r="LC77" s="97"/>
      <c r="LD77" s="97">
        <v>9</v>
      </c>
      <c r="LE77" s="97"/>
      <c r="LF77" s="97"/>
      <c r="LG77" s="97"/>
      <c r="LH77" s="97"/>
      <c r="LI77" s="97"/>
      <c r="LJ77" s="97"/>
      <c r="LK77" s="97"/>
      <c r="LL77" s="97"/>
      <c r="LM77" s="97">
        <v>0</v>
      </c>
      <c r="LN77" s="97"/>
      <c r="LO77" s="97">
        <v>0</v>
      </c>
      <c r="LP77" s="97"/>
      <c r="LQ77" s="97"/>
      <c r="LR77" s="97"/>
      <c r="LS77" s="97">
        <v>0</v>
      </c>
      <c r="LT77" s="97"/>
      <c r="LU77" s="97">
        <v>0</v>
      </c>
      <c r="LV77" s="97"/>
      <c r="LW77" s="97"/>
      <c r="LX77" s="97"/>
      <c r="LY77" s="97"/>
      <c r="LZ77" s="97"/>
      <c r="MA77" s="97"/>
      <c r="MB77" s="97">
        <v>1</v>
      </c>
      <c r="MC77" s="97"/>
      <c r="MD77" s="97"/>
      <c r="ME77" s="97">
        <v>1</v>
      </c>
      <c r="MF77" s="97"/>
      <c r="MG77" s="97">
        <v>0</v>
      </c>
      <c r="MH77" s="97"/>
      <c r="MI77" s="97">
        <v>0</v>
      </c>
      <c r="MJ77" s="97"/>
      <c r="MK77" s="97"/>
      <c r="ML77" s="97">
        <v>0</v>
      </c>
      <c r="MM77" s="97"/>
      <c r="MN77" s="97"/>
      <c r="MO77" s="97"/>
      <c r="MP77" s="97"/>
      <c r="MQ77" s="97"/>
      <c r="MR77" s="97">
        <v>1</v>
      </c>
      <c r="MS77" s="97">
        <v>12</v>
      </c>
      <c r="MT77" s="97"/>
      <c r="MU77" s="97"/>
      <c r="MV77" s="97"/>
      <c r="MW77" s="97"/>
      <c r="MX77" s="97"/>
      <c r="MY77" s="97"/>
      <c r="MZ77" s="97"/>
      <c r="NA77" s="97">
        <v>0</v>
      </c>
      <c r="NB77" s="97"/>
      <c r="NC77" s="97">
        <v>1</v>
      </c>
      <c r="ND77" s="97">
        <v>0</v>
      </c>
      <c r="NE77" s="97"/>
      <c r="NF77" s="97"/>
      <c r="NG77" s="97">
        <v>0</v>
      </c>
      <c r="NH77" s="97">
        <v>0</v>
      </c>
      <c r="NI77" s="97">
        <v>0</v>
      </c>
      <c r="NJ77" s="97"/>
      <c r="NK77" s="97"/>
      <c r="NL77" s="97"/>
      <c r="NM77" s="97"/>
      <c r="NN77" s="97"/>
      <c r="NO77" s="97"/>
      <c r="NP77" s="97"/>
      <c r="NQ77" s="97">
        <v>0</v>
      </c>
      <c r="NR77" s="97"/>
      <c r="NS77" s="97">
        <v>0</v>
      </c>
      <c r="NT77" s="97">
        <v>0</v>
      </c>
      <c r="NU77" s="97">
        <v>0</v>
      </c>
      <c r="NV77" s="97"/>
      <c r="NW77" s="97"/>
      <c r="NX77" s="97">
        <v>0</v>
      </c>
      <c r="NY77" s="97">
        <v>0</v>
      </c>
      <c r="NZ77" s="97">
        <v>0</v>
      </c>
      <c r="OA77" s="97">
        <v>0</v>
      </c>
      <c r="OB77" s="97"/>
      <c r="OC77" s="97"/>
      <c r="OD77" s="97"/>
      <c r="OE77" s="97"/>
      <c r="OF77" s="97"/>
      <c r="OG77" s="97"/>
      <c r="OH77" s="97">
        <v>34</v>
      </c>
      <c r="OI77" s="97"/>
      <c r="OJ77" s="97"/>
      <c r="OK77" s="97"/>
      <c r="OL77" s="97"/>
      <c r="OM77" s="97"/>
      <c r="ON77" s="97"/>
      <c r="OO77" s="97"/>
      <c r="OP77" s="97"/>
      <c r="OQ77" s="97"/>
      <c r="OR77" s="98"/>
      <c r="OS77" s="99">
        <v>19792</v>
      </c>
      <c r="OT77" s="96">
        <v>206</v>
      </c>
      <c r="OU77" s="97">
        <v>268</v>
      </c>
      <c r="OV77" s="97"/>
      <c r="OW77" s="97"/>
      <c r="OX77" s="97"/>
      <c r="OY77" s="97">
        <v>164</v>
      </c>
      <c r="OZ77" s="97">
        <v>912</v>
      </c>
      <c r="PA77" s="97"/>
      <c r="PB77" s="97">
        <v>2</v>
      </c>
      <c r="PC77" s="97"/>
      <c r="PD77" s="97"/>
      <c r="PE77" s="97"/>
      <c r="PF77" s="97">
        <v>29</v>
      </c>
      <c r="PG77" s="97"/>
      <c r="PH77" s="97"/>
      <c r="PI77" s="97"/>
      <c r="PJ77" s="97">
        <v>22</v>
      </c>
      <c r="PK77" s="97"/>
      <c r="PL77" s="98"/>
      <c r="PM77" s="99">
        <v>21396</v>
      </c>
    </row>
    <row r="78" spans="1:429" ht="12.75" customHeight="1" x14ac:dyDescent="0.2">
      <c r="A78" s="93">
        <v>332500</v>
      </c>
      <c r="B78" s="94" t="s">
        <v>1726</v>
      </c>
      <c r="C78" s="95" t="s">
        <v>1237</v>
      </c>
      <c r="D78" s="96">
        <v>0</v>
      </c>
      <c r="E78" s="97"/>
      <c r="F78" s="97"/>
      <c r="G78" s="97"/>
      <c r="H78" s="97"/>
      <c r="I78" s="97"/>
      <c r="J78" s="97"/>
      <c r="K78" s="97">
        <v>5</v>
      </c>
      <c r="L78" s="97"/>
      <c r="M78" s="97"/>
      <c r="N78" s="97">
        <v>1</v>
      </c>
      <c r="O78" s="97">
        <v>55</v>
      </c>
      <c r="P78" s="97">
        <v>3</v>
      </c>
      <c r="Q78" s="97">
        <v>51</v>
      </c>
      <c r="R78" s="97">
        <v>26</v>
      </c>
      <c r="S78" s="97"/>
      <c r="T78" s="97"/>
      <c r="U78" s="97">
        <v>9</v>
      </c>
      <c r="V78" s="97"/>
      <c r="W78" s="97"/>
      <c r="X78" s="97"/>
      <c r="Y78" s="97"/>
      <c r="Z78" s="97">
        <v>0</v>
      </c>
      <c r="AA78" s="97"/>
      <c r="AB78" s="97">
        <v>47</v>
      </c>
      <c r="AC78" s="97">
        <v>52</v>
      </c>
      <c r="AD78" s="97">
        <v>1001</v>
      </c>
      <c r="AE78" s="97">
        <v>380</v>
      </c>
      <c r="AF78" s="97">
        <v>42</v>
      </c>
      <c r="AG78" s="97">
        <v>88</v>
      </c>
      <c r="AH78" s="97">
        <v>529</v>
      </c>
      <c r="AI78" s="97">
        <v>30</v>
      </c>
      <c r="AJ78" s="97">
        <v>311</v>
      </c>
      <c r="AK78" s="97">
        <v>203</v>
      </c>
      <c r="AL78" s="97">
        <v>506</v>
      </c>
      <c r="AM78" s="97">
        <v>31</v>
      </c>
      <c r="AN78" s="97"/>
      <c r="AO78" s="97">
        <v>53</v>
      </c>
      <c r="AP78" s="97">
        <v>594</v>
      </c>
      <c r="AQ78" s="97">
        <v>103</v>
      </c>
      <c r="AR78" s="97"/>
      <c r="AS78" s="97"/>
      <c r="AT78" s="97">
        <v>8</v>
      </c>
      <c r="AU78" s="97">
        <v>6</v>
      </c>
      <c r="AV78" s="97"/>
      <c r="AW78" s="97"/>
      <c r="AX78" s="97"/>
      <c r="AY78" s="97"/>
      <c r="AZ78" s="97"/>
      <c r="BA78" s="97"/>
      <c r="BB78" s="97"/>
      <c r="BC78" s="97"/>
      <c r="BD78" s="97"/>
      <c r="BE78" s="97"/>
      <c r="BF78" s="97"/>
      <c r="BG78" s="97"/>
      <c r="BH78" s="97"/>
      <c r="BI78" s="97"/>
      <c r="BJ78" s="97"/>
      <c r="BK78" s="97"/>
      <c r="BL78" s="97"/>
      <c r="BM78" s="97"/>
      <c r="BN78" s="97"/>
      <c r="BO78" s="97"/>
      <c r="BP78" s="97"/>
      <c r="BQ78" s="97"/>
      <c r="BR78" s="97">
        <v>4</v>
      </c>
      <c r="BS78" s="97">
        <v>670</v>
      </c>
      <c r="BT78" s="97"/>
      <c r="BU78" s="97"/>
      <c r="BV78" s="97"/>
      <c r="BW78" s="97">
        <v>877</v>
      </c>
      <c r="BX78" s="97"/>
      <c r="BY78" s="97">
        <v>48</v>
      </c>
      <c r="BZ78" s="97">
        <v>696</v>
      </c>
      <c r="CA78" s="97"/>
      <c r="CB78" s="97">
        <v>1</v>
      </c>
      <c r="CC78" s="97">
        <v>5</v>
      </c>
      <c r="CD78" s="97"/>
      <c r="CE78" s="97"/>
      <c r="CF78" s="97"/>
      <c r="CG78" s="97">
        <v>1</v>
      </c>
      <c r="CH78" s="97">
        <v>1</v>
      </c>
      <c r="CI78" s="97"/>
      <c r="CJ78" s="97">
        <v>86</v>
      </c>
      <c r="CK78" s="97">
        <v>0</v>
      </c>
      <c r="CL78" s="97"/>
      <c r="CM78" s="97"/>
      <c r="CN78" s="97"/>
      <c r="CO78" s="97"/>
      <c r="CP78" s="97">
        <v>1</v>
      </c>
      <c r="CQ78" s="97">
        <v>0</v>
      </c>
      <c r="CR78" s="97">
        <v>140</v>
      </c>
      <c r="CS78" s="97"/>
      <c r="CT78" s="97"/>
      <c r="CU78" s="97"/>
      <c r="CV78" s="97"/>
      <c r="CW78" s="97"/>
      <c r="CX78" s="97">
        <v>2</v>
      </c>
      <c r="CY78" s="97"/>
      <c r="CZ78" s="97"/>
      <c r="DA78" s="97">
        <v>28</v>
      </c>
      <c r="DB78" s="97"/>
      <c r="DC78" s="97"/>
      <c r="DD78" s="97">
        <v>1</v>
      </c>
      <c r="DE78" s="97"/>
      <c r="DF78" s="97"/>
      <c r="DG78" s="97"/>
      <c r="DH78" s="97"/>
      <c r="DI78" s="97">
        <v>1</v>
      </c>
      <c r="DJ78" s="97"/>
      <c r="DK78" s="97"/>
      <c r="DL78" s="97">
        <v>51</v>
      </c>
      <c r="DM78" s="97"/>
      <c r="DN78" s="97"/>
      <c r="DO78" s="97"/>
      <c r="DP78" s="97">
        <v>18</v>
      </c>
      <c r="DQ78" s="97"/>
      <c r="DR78" s="97"/>
      <c r="DS78" s="97">
        <v>1</v>
      </c>
      <c r="DT78" s="97"/>
      <c r="DU78" s="97"/>
      <c r="DV78" s="97"/>
      <c r="DW78" s="97"/>
      <c r="DX78" s="97"/>
      <c r="DY78" s="97"/>
      <c r="DZ78" s="97">
        <v>1</v>
      </c>
      <c r="EA78" s="97"/>
      <c r="EB78" s="97"/>
      <c r="EC78" s="97"/>
      <c r="ED78" s="97"/>
      <c r="EE78" s="97"/>
      <c r="EF78" s="97"/>
      <c r="EG78" s="97"/>
      <c r="EH78" s="97"/>
      <c r="EI78" s="97"/>
      <c r="EJ78" s="97"/>
      <c r="EK78" s="97"/>
      <c r="EL78" s="97">
        <v>0</v>
      </c>
      <c r="EM78" s="97"/>
      <c r="EN78" s="97"/>
      <c r="EO78" s="97">
        <v>0</v>
      </c>
      <c r="EP78" s="97">
        <v>0</v>
      </c>
      <c r="EQ78" s="97"/>
      <c r="ER78" s="97"/>
      <c r="ES78" s="97"/>
      <c r="ET78" s="97"/>
      <c r="EU78" s="97">
        <v>269</v>
      </c>
      <c r="EV78" s="97">
        <v>820</v>
      </c>
      <c r="EW78" s="97">
        <v>81</v>
      </c>
      <c r="EX78" s="97">
        <v>162</v>
      </c>
      <c r="EY78" s="97">
        <v>66</v>
      </c>
      <c r="EZ78" s="97"/>
      <c r="FA78" s="97">
        <v>0</v>
      </c>
      <c r="FB78" s="97">
        <v>5</v>
      </c>
      <c r="FC78" s="97">
        <v>1</v>
      </c>
      <c r="FD78" s="97">
        <v>13</v>
      </c>
      <c r="FE78" s="97">
        <v>11</v>
      </c>
      <c r="FF78" s="97"/>
      <c r="FG78" s="97">
        <v>120</v>
      </c>
      <c r="FH78" s="97">
        <v>7</v>
      </c>
      <c r="FI78" s="97">
        <v>173</v>
      </c>
      <c r="FJ78" s="97">
        <v>354</v>
      </c>
      <c r="FK78" s="97">
        <v>438</v>
      </c>
      <c r="FL78" s="97"/>
      <c r="FM78" s="97">
        <v>0</v>
      </c>
      <c r="FN78" s="97">
        <v>1</v>
      </c>
      <c r="FO78" s="97">
        <v>8</v>
      </c>
      <c r="FP78" s="97">
        <v>274</v>
      </c>
      <c r="FQ78" s="97"/>
      <c r="FR78" s="97"/>
      <c r="FS78" s="97"/>
      <c r="FT78" s="97">
        <v>205</v>
      </c>
      <c r="FU78" s="97">
        <v>165</v>
      </c>
      <c r="FV78" s="97">
        <v>81</v>
      </c>
      <c r="FW78" s="97">
        <v>25</v>
      </c>
      <c r="FX78" s="97">
        <v>7</v>
      </c>
      <c r="FY78" s="97">
        <v>75</v>
      </c>
      <c r="FZ78" s="97">
        <v>395</v>
      </c>
      <c r="GA78" s="97"/>
      <c r="GB78" s="97"/>
      <c r="GC78" s="97"/>
      <c r="GD78" s="97"/>
      <c r="GE78" s="97"/>
      <c r="GF78" s="97"/>
      <c r="GG78" s="97"/>
      <c r="GH78" s="97"/>
      <c r="GI78" s="97"/>
      <c r="GJ78" s="97"/>
      <c r="GK78" s="97">
        <v>439</v>
      </c>
      <c r="GL78" s="97">
        <v>41</v>
      </c>
      <c r="GM78" s="97"/>
      <c r="GN78" s="97"/>
      <c r="GO78" s="97"/>
      <c r="GP78" s="97"/>
      <c r="GQ78" s="97"/>
      <c r="GR78" s="97"/>
      <c r="GS78" s="97"/>
      <c r="GT78" s="97"/>
      <c r="GU78" s="97"/>
      <c r="GV78" s="97"/>
      <c r="GW78" s="97">
        <v>5</v>
      </c>
      <c r="GX78" s="97"/>
      <c r="GY78" s="97">
        <v>3</v>
      </c>
      <c r="GZ78" s="97"/>
      <c r="HA78" s="97"/>
      <c r="HB78" s="97"/>
      <c r="HC78" s="97"/>
      <c r="HD78" s="97">
        <v>7</v>
      </c>
      <c r="HE78" s="97"/>
      <c r="HF78" s="97"/>
      <c r="HG78" s="97"/>
      <c r="HH78" s="97"/>
      <c r="HI78" s="97"/>
      <c r="HJ78" s="97"/>
      <c r="HK78" s="97">
        <v>13</v>
      </c>
      <c r="HL78" s="97">
        <v>8</v>
      </c>
      <c r="HM78" s="97"/>
      <c r="HN78" s="97"/>
      <c r="HO78" s="97"/>
      <c r="HP78" s="97"/>
      <c r="HQ78" s="97"/>
      <c r="HR78" s="97"/>
      <c r="HS78" s="97"/>
      <c r="HT78" s="97"/>
      <c r="HU78" s="97"/>
      <c r="HV78" s="97"/>
      <c r="HW78" s="97">
        <v>29</v>
      </c>
      <c r="HX78" s="97"/>
      <c r="HY78" s="97"/>
      <c r="HZ78" s="97"/>
      <c r="IA78" s="97"/>
      <c r="IB78" s="97"/>
      <c r="IC78" s="97"/>
      <c r="ID78" s="97"/>
      <c r="IE78" s="97"/>
      <c r="IF78" s="97"/>
      <c r="IG78" s="97"/>
      <c r="IH78" s="97"/>
      <c r="II78" s="97"/>
      <c r="IJ78" s="97"/>
      <c r="IK78" s="97"/>
      <c r="IL78" s="97"/>
      <c r="IM78" s="97"/>
      <c r="IN78" s="97"/>
      <c r="IO78" s="97"/>
      <c r="IP78" s="97"/>
      <c r="IQ78" s="97"/>
      <c r="IR78" s="97"/>
      <c r="IS78" s="97"/>
      <c r="IT78" s="97"/>
      <c r="IU78" s="97"/>
      <c r="IV78" s="97"/>
      <c r="IW78" s="97"/>
      <c r="IX78" s="97"/>
      <c r="IY78" s="97"/>
      <c r="IZ78" s="97"/>
      <c r="JA78" s="97"/>
      <c r="JB78" s="97">
        <v>208</v>
      </c>
      <c r="JC78" s="97"/>
      <c r="JD78" s="97">
        <v>0</v>
      </c>
      <c r="JE78" s="97"/>
      <c r="JF78" s="97"/>
      <c r="JG78" s="97"/>
      <c r="JH78" s="97"/>
      <c r="JI78" s="97"/>
      <c r="JJ78" s="97"/>
      <c r="JK78" s="97">
        <v>139</v>
      </c>
      <c r="JL78" s="97"/>
      <c r="JM78" s="97">
        <v>503</v>
      </c>
      <c r="JN78" s="97">
        <v>0</v>
      </c>
      <c r="JO78" s="97">
        <v>0</v>
      </c>
      <c r="JP78" s="97">
        <v>0</v>
      </c>
      <c r="JQ78" s="97">
        <v>2</v>
      </c>
      <c r="JR78" s="97">
        <v>13</v>
      </c>
      <c r="JS78" s="97">
        <v>8</v>
      </c>
      <c r="JT78" s="97"/>
      <c r="JU78" s="97">
        <v>63</v>
      </c>
      <c r="JV78" s="97">
        <v>17</v>
      </c>
      <c r="JW78" s="97">
        <v>15</v>
      </c>
      <c r="JX78" s="97">
        <v>1</v>
      </c>
      <c r="JY78" s="97"/>
      <c r="JZ78" s="97">
        <v>16</v>
      </c>
      <c r="KA78" s="97">
        <v>49</v>
      </c>
      <c r="KB78" s="97">
        <v>7</v>
      </c>
      <c r="KC78" s="97">
        <v>40</v>
      </c>
      <c r="KD78" s="97">
        <v>17</v>
      </c>
      <c r="KE78" s="97">
        <v>39</v>
      </c>
      <c r="KF78" s="97">
        <v>11</v>
      </c>
      <c r="KG78" s="97">
        <v>53</v>
      </c>
      <c r="KH78" s="97">
        <v>1022</v>
      </c>
      <c r="KI78" s="97"/>
      <c r="KJ78" s="97">
        <v>68</v>
      </c>
      <c r="KK78" s="97"/>
      <c r="KL78" s="97">
        <v>53</v>
      </c>
      <c r="KM78" s="97">
        <v>0</v>
      </c>
      <c r="KN78" s="97"/>
      <c r="KO78" s="97">
        <v>1</v>
      </c>
      <c r="KP78" s="97">
        <v>16</v>
      </c>
      <c r="KQ78" s="97">
        <v>2</v>
      </c>
      <c r="KR78" s="97">
        <v>1</v>
      </c>
      <c r="KS78" s="97"/>
      <c r="KT78" s="97"/>
      <c r="KU78" s="97">
        <v>33</v>
      </c>
      <c r="KV78" s="97">
        <v>0</v>
      </c>
      <c r="KW78" s="97"/>
      <c r="KX78" s="97"/>
      <c r="KY78" s="97"/>
      <c r="KZ78" s="97"/>
      <c r="LA78" s="97">
        <v>173</v>
      </c>
      <c r="LB78" s="97">
        <v>249</v>
      </c>
      <c r="LC78" s="97">
        <v>7</v>
      </c>
      <c r="LD78" s="97">
        <v>3</v>
      </c>
      <c r="LE78" s="97"/>
      <c r="LF78" s="97"/>
      <c r="LG78" s="97">
        <v>0</v>
      </c>
      <c r="LH78" s="97">
        <v>0</v>
      </c>
      <c r="LI78" s="97">
        <v>0</v>
      </c>
      <c r="LJ78" s="97">
        <v>0</v>
      </c>
      <c r="LK78" s="97">
        <v>0</v>
      </c>
      <c r="LL78" s="97">
        <v>0</v>
      </c>
      <c r="LM78" s="97">
        <v>0</v>
      </c>
      <c r="LN78" s="97"/>
      <c r="LO78" s="97">
        <v>2</v>
      </c>
      <c r="LP78" s="97"/>
      <c r="LQ78" s="97">
        <v>0</v>
      </c>
      <c r="LR78" s="97">
        <v>11</v>
      </c>
      <c r="LS78" s="97">
        <v>74</v>
      </c>
      <c r="LT78" s="97">
        <v>0</v>
      </c>
      <c r="LU78" s="97"/>
      <c r="LV78" s="97"/>
      <c r="LW78" s="97"/>
      <c r="LX78" s="97">
        <v>28</v>
      </c>
      <c r="LY78" s="97">
        <v>0</v>
      </c>
      <c r="LZ78" s="97"/>
      <c r="MA78" s="97">
        <v>165</v>
      </c>
      <c r="MB78" s="97">
        <v>3</v>
      </c>
      <c r="MC78" s="97"/>
      <c r="MD78" s="97">
        <v>83</v>
      </c>
      <c r="ME78" s="97">
        <v>8</v>
      </c>
      <c r="MF78" s="97">
        <v>106</v>
      </c>
      <c r="MG78" s="97"/>
      <c r="MH78" s="97">
        <v>1</v>
      </c>
      <c r="MI78" s="97"/>
      <c r="MJ78" s="97">
        <v>2</v>
      </c>
      <c r="MK78" s="97">
        <v>3</v>
      </c>
      <c r="ML78" s="97">
        <v>149</v>
      </c>
      <c r="MM78" s="97">
        <v>3</v>
      </c>
      <c r="MN78" s="97">
        <v>1</v>
      </c>
      <c r="MO78" s="97">
        <v>26</v>
      </c>
      <c r="MP78" s="97"/>
      <c r="MQ78" s="97">
        <v>13</v>
      </c>
      <c r="MR78" s="97">
        <v>13</v>
      </c>
      <c r="MS78" s="97">
        <v>64</v>
      </c>
      <c r="MT78" s="97"/>
      <c r="MU78" s="97">
        <v>1</v>
      </c>
      <c r="MV78" s="97"/>
      <c r="MW78" s="97"/>
      <c r="MX78" s="97"/>
      <c r="MY78" s="97"/>
      <c r="MZ78" s="97"/>
      <c r="NA78" s="97">
        <v>6</v>
      </c>
      <c r="NB78" s="97">
        <v>5</v>
      </c>
      <c r="NC78" s="97">
        <v>10</v>
      </c>
      <c r="ND78" s="97">
        <v>44</v>
      </c>
      <c r="NE78" s="97">
        <v>0</v>
      </c>
      <c r="NF78" s="97">
        <v>0</v>
      </c>
      <c r="NG78" s="97">
        <v>106</v>
      </c>
      <c r="NH78" s="97">
        <v>7</v>
      </c>
      <c r="NI78" s="97">
        <v>828</v>
      </c>
      <c r="NJ78" s="97"/>
      <c r="NK78" s="97"/>
      <c r="NL78" s="97"/>
      <c r="NM78" s="97"/>
      <c r="NN78" s="97"/>
      <c r="NO78" s="97">
        <v>0</v>
      </c>
      <c r="NP78" s="97">
        <v>1</v>
      </c>
      <c r="NQ78" s="97">
        <v>32</v>
      </c>
      <c r="NR78" s="97">
        <v>6</v>
      </c>
      <c r="NS78" s="97">
        <v>185</v>
      </c>
      <c r="NT78" s="97">
        <v>94</v>
      </c>
      <c r="NU78" s="97">
        <v>21</v>
      </c>
      <c r="NV78" s="97">
        <v>222</v>
      </c>
      <c r="NW78" s="97">
        <v>3</v>
      </c>
      <c r="NX78" s="97">
        <v>23</v>
      </c>
      <c r="NY78" s="97">
        <v>3</v>
      </c>
      <c r="NZ78" s="97"/>
      <c r="OA78" s="97"/>
      <c r="OB78" s="97">
        <v>16</v>
      </c>
      <c r="OC78" s="97">
        <v>0</v>
      </c>
      <c r="OD78" s="97"/>
      <c r="OE78" s="97">
        <v>24</v>
      </c>
      <c r="OF78" s="97">
        <v>41</v>
      </c>
      <c r="OG78" s="97"/>
      <c r="OH78" s="97">
        <v>272</v>
      </c>
      <c r="OI78" s="97">
        <v>10</v>
      </c>
      <c r="OJ78" s="97"/>
      <c r="OK78" s="97"/>
      <c r="OL78" s="97"/>
      <c r="OM78" s="97">
        <v>0</v>
      </c>
      <c r="ON78" s="97">
        <v>7</v>
      </c>
      <c r="OO78" s="97">
        <v>4</v>
      </c>
      <c r="OP78" s="97">
        <v>21</v>
      </c>
      <c r="OQ78" s="97">
        <v>21</v>
      </c>
      <c r="OR78" s="98">
        <v>24</v>
      </c>
      <c r="OS78" s="99">
        <v>16681</v>
      </c>
      <c r="OT78" s="96">
        <v>1540</v>
      </c>
      <c r="OU78" s="97">
        <v>281</v>
      </c>
      <c r="OV78" s="97"/>
      <c r="OW78" s="97"/>
      <c r="OX78" s="97"/>
      <c r="OY78" s="97">
        <v>314</v>
      </c>
      <c r="OZ78" s="97">
        <v>2205</v>
      </c>
      <c r="PA78" s="97"/>
      <c r="PB78" s="97"/>
      <c r="PC78" s="97"/>
      <c r="PD78" s="97"/>
      <c r="PE78" s="97"/>
      <c r="PF78" s="97"/>
      <c r="PG78" s="97"/>
      <c r="PH78" s="97"/>
      <c r="PI78" s="97"/>
      <c r="PJ78" s="97"/>
      <c r="PK78" s="97"/>
      <c r="PL78" s="98"/>
      <c r="PM78" s="99">
        <v>21022</v>
      </c>
    </row>
    <row r="79" spans="1:429" ht="12.75" customHeight="1" x14ac:dyDescent="0.2">
      <c r="A79" s="93">
        <v>332600</v>
      </c>
      <c r="B79" s="94" t="s">
        <v>1726</v>
      </c>
      <c r="C79" s="95" t="s">
        <v>1238</v>
      </c>
      <c r="D79" s="96"/>
      <c r="E79" s="97"/>
      <c r="F79" s="97"/>
      <c r="G79" s="97"/>
      <c r="H79" s="97"/>
      <c r="I79" s="97"/>
      <c r="J79" s="97"/>
      <c r="K79" s="97">
        <v>903</v>
      </c>
      <c r="L79" s="97"/>
      <c r="M79" s="97"/>
      <c r="N79" s="97"/>
      <c r="O79" s="97">
        <v>21</v>
      </c>
      <c r="P79" s="97"/>
      <c r="Q79" s="97"/>
      <c r="R79" s="97">
        <v>0</v>
      </c>
      <c r="S79" s="97">
        <v>6</v>
      </c>
      <c r="T79" s="97"/>
      <c r="U79" s="97"/>
      <c r="V79" s="97"/>
      <c r="W79" s="97">
        <v>16</v>
      </c>
      <c r="X79" s="97">
        <v>20</v>
      </c>
      <c r="Y79" s="97"/>
      <c r="Z79" s="97"/>
      <c r="AA79" s="97"/>
      <c r="AB79" s="97">
        <v>9</v>
      </c>
      <c r="AC79" s="97">
        <v>27</v>
      </c>
      <c r="AD79" s="97">
        <v>131</v>
      </c>
      <c r="AE79" s="97">
        <v>69</v>
      </c>
      <c r="AF79" s="97">
        <v>26</v>
      </c>
      <c r="AG79" s="97">
        <v>1</v>
      </c>
      <c r="AH79" s="97">
        <v>30</v>
      </c>
      <c r="AI79" s="97">
        <v>10</v>
      </c>
      <c r="AJ79" s="97">
        <v>7</v>
      </c>
      <c r="AK79" s="97">
        <v>97</v>
      </c>
      <c r="AL79" s="97">
        <v>17</v>
      </c>
      <c r="AM79" s="97">
        <v>31</v>
      </c>
      <c r="AN79" s="97"/>
      <c r="AO79" s="97"/>
      <c r="AP79" s="97"/>
      <c r="AQ79" s="97">
        <v>2</v>
      </c>
      <c r="AR79" s="97"/>
      <c r="AS79" s="97"/>
      <c r="AT79" s="97"/>
      <c r="AU79" s="97"/>
      <c r="AV79" s="97"/>
      <c r="AW79" s="97"/>
      <c r="AX79" s="97"/>
      <c r="AY79" s="97"/>
      <c r="AZ79" s="97"/>
      <c r="BA79" s="97"/>
      <c r="BB79" s="97">
        <v>0</v>
      </c>
      <c r="BC79" s="97"/>
      <c r="BD79" s="97"/>
      <c r="BE79" s="97">
        <v>188</v>
      </c>
      <c r="BF79" s="97"/>
      <c r="BG79" s="97"/>
      <c r="BH79" s="97"/>
      <c r="BI79" s="97"/>
      <c r="BJ79" s="97"/>
      <c r="BK79" s="97"/>
      <c r="BL79" s="97"/>
      <c r="BM79" s="97">
        <v>3</v>
      </c>
      <c r="BN79" s="97">
        <v>0</v>
      </c>
      <c r="BO79" s="97">
        <v>1</v>
      </c>
      <c r="BP79" s="97">
        <v>10</v>
      </c>
      <c r="BQ79" s="97">
        <v>8</v>
      </c>
      <c r="BR79" s="97">
        <v>12</v>
      </c>
      <c r="BS79" s="97">
        <v>6</v>
      </c>
      <c r="BT79" s="97">
        <v>3</v>
      </c>
      <c r="BU79" s="97">
        <v>1</v>
      </c>
      <c r="BV79" s="97">
        <v>0</v>
      </c>
      <c r="BW79" s="97">
        <v>17</v>
      </c>
      <c r="BX79" s="97">
        <v>425</v>
      </c>
      <c r="BY79" s="97">
        <v>28</v>
      </c>
      <c r="BZ79" s="97">
        <v>172</v>
      </c>
      <c r="CA79" s="97">
        <v>4</v>
      </c>
      <c r="CB79" s="97">
        <v>0</v>
      </c>
      <c r="CC79" s="97">
        <v>6</v>
      </c>
      <c r="CD79" s="97"/>
      <c r="CE79" s="97">
        <v>2</v>
      </c>
      <c r="CF79" s="97">
        <v>4</v>
      </c>
      <c r="CG79" s="97">
        <v>0</v>
      </c>
      <c r="CH79" s="97">
        <v>1</v>
      </c>
      <c r="CI79" s="97"/>
      <c r="CJ79" s="97">
        <v>7</v>
      </c>
      <c r="CK79" s="97">
        <v>18</v>
      </c>
      <c r="CL79" s="97">
        <v>1</v>
      </c>
      <c r="CM79" s="97">
        <v>14</v>
      </c>
      <c r="CN79" s="97"/>
      <c r="CO79" s="97"/>
      <c r="CP79" s="97">
        <v>0</v>
      </c>
      <c r="CQ79" s="97">
        <v>0</v>
      </c>
      <c r="CR79" s="97">
        <v>9</v>
      </c>
      <c r="CS79" s="97"/>
      <c r="CT79" s="97">
        <v>0</v>
      </c>
      <c r="CU79" s="97">
        <v>0</v>
      </c>
      <c r="CV79" s="97"/>
      <c r="CW79" s="97">
        <v>0</v>
      </c>
      <c r="CX79" s="97">
        <v>3</v>
      </c>
      <c r="CY79" s="97">
        <v>0</v>
      </c>
      <c r="CZ79" s="97">
        <v>0</v>
      </c>
      <c r="DA79" s="97">
        <v>0</v>
      </c>
      <c r="DB79" s="97">
        <v>0</v>
      </c>
      <c r="DC79" s="97">
        <v>0</v>
      </c>
      <c r="DD79" s="97">
        <v>0</v>
      </c>
      <c r="DE79" s="97">
        <v>0</v>
      </c>
      <c r="DF79" s="97">
        <v>0</v>
      </c>
      <c r="DG79" s="97">
        <v>0</v>
      </c>
      <c r="DH79" s="97">
        <v>82</v>
      </c>
      <c r="DI79" s="97">
        <v>0</v>
      </c>
      <c r="DJ79" s="97"/>
      <c r="DK79" s="97">
        <v>0</v>
      </c>
      <c r="DL79" s="97">
        <v>0</v>
      </c>
      <c r="DM79" s="97"/>
      <c r="DN79" s="97">
        <v>2</v>
      </c>
      <c r="DO79" s="97"/>
      <c r="DP79" s="97"/>
      <c r="DQ79" s="97"/>
      <c r="DR79" s="97">
        <v>0</v>
      </c>
      <c r="DS79" s="97">
        <v>70</v>
      </c>
      <c r="DT79" s="97">
        <v>0</v>
      </c>
      <c r="DU79" s="97"/>
      <c r="DV79" s="97">
        <v>2</v>
      </c>
      <c r="DW79" s="97">
        <v>0</v>
      </c>
      <c r="DX79" s="97">
        <v>0</v>
      </c>
      <c r="DY79" s="97">
        <v>1</v>
      </c>
      <c r="DZ79" s="97">
        <v>1</v>
      </c>
      <c r="EA79" s="97">
        <v>1</v>
      </c>
      <c r="EB79" s="97"/>
      <c r="EC79" s="97"/>
      <c r="ED79" s="97"/>
      <c r="EE79" s="97">
        <v>4</v>
      </c>
      <c r="EF79" s="97">
        <v>0</v>
      </c>
      <c r="EG79" s="97">
        <v>0</v>
      </c>
      <c r="EH79" s="97">
        <v>0</v>
      </c>
      <c r="EI79" s="97">
        <v>0</v>
      </c>
      <c r="EJ79" s="97">
        <v>16</v>
      </c>
      <c r="EK79" s="97">
        <v>2</v>
      </c>
      <c r="EL79" s="97">
        <v>3</v>
      </c>
      <c r="EM79" s="97">
        <v>5</v>
      </c>
      <c r="EN79" s="97">
        <v>4</v>
      </c>
      <c r="EO79" s="97">
        <v>0</v>
      </c>
      <c r="EP79" s="97">
        <v>1</v>
      </c>
      <c r="EQ79" s="97"/>
      <c r="ER79" s="97">
        <v>11</v>
      </c>
      <c r="ES79" s="97"/>
      <c r="ET79" s="97">
        <v>0</v>
      </c>
      <c r="EU79" s="97">
        <v>66</v>
      </c>
      <c r="EV79" s="97">
        <v>511</v>
      </c>
      <c r="EW79" s="97">
        <v>117</v>
      </c>
      <c r="EX79" s="97">
        <v>210</v>
      </c>
      <c r="EY79" s="97">
        <v>0</v>
      </c>
      <c r="EZ79" s="97"/>
      <c r="FA79" s="97">
        <v>0</v>
      </c>
      <c r="FB79" s="97">
        <v>9</v>
      </c>
      <c r="FC79" s="97">
        <v>0</v>
      </c>
      <c r="FD79" s="97">
        <v>29</v>
      </c>
      <c r="FE79" s="97">
        <v>9</v>
      </c>
      <c r="FF79" s="97">
        <v>23</v>
      </c>
      <c r="FG79" s="97">
        <v>22</v>
      </c>
      <c r="FH79" s="97">
        <v>13</v>
      </c>
      <c r="FI79" s="97">
        <v>564</v>
      </c>
      <c r="FJ79" s="97">
        <v>92</v>
      </c>
      <c r="FK79" s="97">
        <v>382</v>
      </c>
      <c r="FL79" s="97"/>
      <c r="FM79" s="97"/>
      <c r="FN79" s="97">
        <v>370</v>
      </c>
      <c r="FO79" s="97">
        <v>0</v>
      </c>
      <c r="FP79" s="97"/>
      <c r="FQ79" s="97">
        <v>0</v>
      </c>
      <c r="FR79" s="97"/>
      <c r="FS79" s="97">
        <v>0</v>
      </c>
      <c r="FT79" s="97"/>
      <c r="FU79" s="97">
        <v>38</v>
      </c>
      <c r="FV79" s="97">
        <v>7</v>
      </c>
      <c r="FW79" s="97">
        <v>4</v>
      </c>
      <c r="FX79" s="97">
        <v>3</v>
      </c>
      <c r="FY79" s="97">
        <v>1</v>
      </c>
      <c r="FZ79" s="97">
        <v>0</v>
      </c>
      <c r="GA79" s="97">
        <v>715</v>
      </c>
      <c r="GB79" s="97">
        <v>1</v>
      </c>
      <c r="GC79" s="97">
        <v>2</v>
      </c>
      <c r="GD79" s="97">
        <v>0</v>
      </c>
      <c r="GE79" s="97"/>
      <c r="GF79" s="97">
        <v>0</v>
      </c>
      <c r="GG79" s="97">
        <v>0</v>
      </c>
      <c r="GH79" s="97">
        <v>0</v>
      </c>
      <c r="GI79" s="97">
        <v>0</v>
      </c>
      <c r="GJ79" s="97"/>
      <c r="GK79" s="97">
        <v>0</v>
      </c>
      <c r="GL79" s="97">
        <v>47</v>
      </c>
      <c r="GM79" s="97"/>
      <c r="GN79" s="97"/>
      <c r="GO79" s="97"/>
      <c r="GP79" s="97"/>
      <c r="GQ79" s="97"/>
      <c r="GR79" s="97"/>
      <c r="GS79" s="97"/>
      <c r="GT79" s="97"/>
      <c r="GU79" s="97"/>
      <c r="GV79" s="97"/>
      <c r="GW79" s="97"/>
      <c r="GX79" s="97"/>
      <c r="GY79" s="97"/>
      <c r="GZ79" s="97"/>
      <c r="HA79" s="97"/>
      <c r="HB79" s="97"/>
      <c r="HC79" s="97"/>
      <c r="HD79" s="97"/>
      <c r="HE79" s="97"/>
      <c r="HF79" s="97"/>
      <c r="HG79" s="97"/>
      <c r="HH79" s="97"/>
      <c r="HI79" s="97"/>
      <c r="HJ79" s="97"/>
      <c r="HK79" s="97"/>
      <c r="HL79" s="97"/>
      <c r="HM79" s="97"/>
      <c r="HN79" s="97"/>
      <c r="HO79" s="97"/>
      <c r="HP79" s="97"/>
      <c r="HQ79" s="97"/>
      <c r="HR79" s="97"/>
      <c r="HS79" s="97"/>
      <c r="HT79" s="97"/>
      <c r="HU79" s="97"/>
      <c r="HV79" s="97"/>
      <c r="HW79" s="97"/>
      <c r="HX79" s="97"/>
      <c r="HY79" s="97">
        <v>16</v>
      </c>
      <c r="HZ79" s="97"/>
      <c r="IA79" s="97"/>
      <c r="IB79" s="97">
        <v>63</v>
      </c>
      <c r="IC79" s="97"/>
      <c r="ID79" s="97"/>
      <c r="IE79" s="97"/>
      <c r="IF79" s="97"/>
      <c r="IG79" s="97"/>
      <c r="IH79" s="97"/>
      <c r="II79" s="97"/>
      <c r="IJ79" s="97"/>
      <c r="IK79" s="97"/>
      <c r="IL79" s="97"/>
      <c r="IM79" s="97"/>
      <c r="IN79" s="97"/>
      <c r="IO79" s="97">
        <v>143</v>
      </c>
      <c r="IP79" s="97"/>
      <c r="IQ79" s="97"/>
      <c r="IR79" s="97"/>
      <c r="IS79" s="97"/>
      <c r="IT79" s="97"/>
      <c r="IU79" s="97"/>
      <c r="IV79" s="97"/>
      <c r="IW79" s="97"/>
      <c r="IX79" s="97"/>
      <c r="IY79" s="97"/>
      <c r="IZ79" s="97"/>
      <c r="JA79" s="97"/>
      <c r="JB79" s="97"/>
      <c r="JC79" s="97"/>
      <c r="JD79" s="97"/>
      <c r="JE79" s="97"/>
      <c r="JF79" s="97"/>
      <c r="JG79" s="97"/>
      <c r="JH79" s="97"/>
      <c r="JI79" s="97"/>
      <c r="JJ79" s="97"/>
      <c r="JK79" s="97">
        <v>0</v>
      </c>
      <c r="JL79" s="97">
        <v>0</v>
      </c>
      <c r="JM79" s="97"/>
      <c r="JN79" s="97">
        <v>10</v>
      </c>
      <c r="JO79" s="97">
        <v>4</v>
      </c>
      <c r="JP79" s="97">
        <v>5</v>
      </c>
      <c r="JQ79" s="97">
        <v>12</v>
      </c>
      <c r="JR79" s="97">
        <v>26</v>
      </c>
      <c r="JS79" s="97">
        <v>22</v>
      </c>
      <c r="JT79" s="97">
        <v>9</v>
      </c>
      <c r="JU79" s="97">
        <v>22</v>
      </c>
      <c r="JV79" s="97">
        <v>0</v>
      </c>
      <c r="JW79" s="97">
        <v>31</v>
      </c>
      <c r="JX79" s="97">
        <v>3</v>
      </c>
      <c r="JY79" s="97"/>
      <c r="JZ79" s="97">
        <v>17</v>
      </c>
      <c r="KA79" s="97">
        <v>5</v>
      </c>
      <c r="KB79" s="97">
        <v>1</v>
      </c>
      <c r="KC79" s="97">
        <v>3</v>
      </c>
      <c r="KD79" s="97">
        <v>4</v>
      </c>
      <c r="KE79" s="97">
        <v>3</v>
      </c>
      <c r="KF79" s="97">
        <v>1</v>
      </c>
      <c r="KG79" s="97">
        <v>1</v>
      </c>
      <c r="KH79" s="97">
        <v>2</v>
      </c>
      <c r="KI79" s="97">
        <v>0</v>
      </c>
      <c r="KJ79" s="97"/>
      <c r="KK79" s="97"/>
      <c r="KL79" s="97">
        <v>42</v>
      </c>
      <c r="KM79" s="97">
        <v>3</v>
      </c>
      <c r="KN79" s="97">
        <v>1</v>
      </c>
      <c r="KO79" s="97"/>
      <c r="KP79" s="97">
        <v>45</v>
      </c>
      <c r="KQ79" s="97">
        <v>87</v>
      </c>
      <c r="KR79" s="97"/>
      <c r="KS79" s="97"/>
      <c r="KT79" s="97"/>
      <c r="KU79" s="97"/>
      <c r="KV79" s="97"/>
      <c r="KW79" s="97"/>
      <c r="KX79" s="97"/>
      <c r="KY79" s="97"/>
      <c r="KZ79" s="97"/>
      <c r="LA79" s="97">
        <v>4</v>
      </c>
      <c r="LB79" s="97">
        <v>26</v>
      </c>
      <c r="LC79" s="97">
        <v>0</v>
      </c>
      <c r="LD79" s="97">
        <v>59</v>
      </c>
      <c r="LE79" s="97"/>
      <c r="LF79" s="97"/>
      <c r="LG79" s="97"/>
      <c r="LH79" s="97"/>
      <c r="LI79" s="97"/>
      <c r="LJ79" s="97"/>
      <c r="LK79" s="97"/>
      <c r="LL79" s="97"/>
      <c r="LM79" s="97"/>
      <c r="LN79" s="97"/>
      <c r="LO79" s="97">
        <v>1</v>
      </c>
      <c r="LP79" s="97">
        <v>0</v>
      </c>
      <c r="LQ79" s="97"/>
      <c r="LR79" s="97">
        <v>7</v>
      </c>
      <c r="LS79" s="97"/>
      <c r="LT79" s="97"/>
      <c r="LU79" s="97"/>
      <c r="LV79" s="97"/>
      <c r="LW79" s="97"/>
      <c r="LX79" s="97">
        <v>35</v>
      </c>
      <c r="LY79" s="97"/>
      <c r="LZ79" s="97"/>
      <c r="MA79" s="97">
        <v>139</v>
      </c>
      <c r="MB79" s="97"/>
      <c r="MC79" s="97"/>
      <c r="MD79" s="97">
        <v>39</v>
      </c>
      <c r="ME79" s="97"/>
      <c r="MF79" s="97"/>
      <c r="MG79" s="97"/>
      <c r="MH79" s="97"/>
      <c r="MI79" s="97"/>
      <c r="MJ79" s="97">
        <v>74</v>
      </c>
      <c r="MK79" s="97"/>
      <c r="ML79" s="97">
        <v>49</v>
      </c>
      <c r="MM79" s="97"/>
      <c r="MN79" s="97"/>
      <c r="MO79" s="97">
        <v>5</v>
      </c>
      <c r="MP79" s="97"/>
      <c r="MQ79" s="97"/>
      <c r="MR79" s="97">
        <v>5</v>
      </c>
      <c r="MS79" s="97">
        <v>52</v>
      </c>
      <c r="MT79" s="97"/>
      <c r="MU79" s="97">
        <v>0</v>
      </c>
      <c r="MV79" s="97"/>
      <c r="MW79" s="97"/>
      <c r="MX79" s="97"/>
      <c r="MY79" s="97"/>
      <c r="MZ79" s="97"/>
      <c r="NA79" s="97"/>
      <c r="NB79" s="97"/>
      <c r="NC79" s="97"/>
      <c r="ND79" s="97">
        <v>13</v>
      </c>
      <c r="NE79" s="97">
        <v>1</v>
      </c>
      <c r="NF79" s="97"/>
      <c r="NG79" s="97">
        <v>2</v>
      </c>
      <c r="NH79" s="97">
        <v>1</v>
      </c>
      <c r="NI79" s="97">
        <v>25</v>
      </c>
      <c r="NJ79" s="97"/>
      <c r="NK79" s="97"/>
      <c r="NL79" s="97">
        <v>3</v>
      </c>
      <c r="NM79" s="97"/>
      <c r="NN79" s="97"/>
      <c r="NO79" s="97"/>
      <c r="NP79" s="97"/>
      <c r="NQ79" s="97">
        <v>5</v>
      </c>
      <c r="NR79" s="97">
        <v>0</v>
      </c>
      <c r="NS79" s="97">
        <v>6</v>
      </c>
      <c r="NT79" s="97">
        <v>3</v>
      </c>
      <c r="NU79" s="97">
        <v>0</v>
      </c>
      <c r="NV79" s="97">
        <v>259</v>
      </c>
      <c r="NW79" s="97">
        <v>2</v>
      </c>
      <c r="NX79" s="97">
        <v>6</v>
      </c>
      <c r="NY79" s="97">
        <v>2</v>
      </c>
      <c r="NZ79" s="97"/>
      <c r="OA79" s="97"/>
      <c r="OB79" s="97"/>
      <c r="OC79" s="97"/>
      <c r="OD79" s="97"/>
      <c r="OE79" s="97"/>
      <c r="OF79" s="97"/>
      <c r="OG79" s="97"/>
      <c r="OH79" s="97">
        <v>0</v>
      </c>
      <c r="OI79" s="97">
        <v>1</v>
      </c>
      <c r="OJ79" s="97"/>
      <c r="OK79" s="97"/>
      <c r="OL79" s="97"/>
      <c r="OM79" s="97">
        <v>7</v>
      </c>
      <c r="ON79" s="97">
        <v>1</v>
      </c>
      <c r="OO79" s="97">
        <v>1</v>
      </c>
      <c r="OP79" s="97">
        <v>17</v>
      </c>
      <c r="OQ79" s="97">
        <v>22</v>
      </c>
      <c r="OR79" s="98">
        <v>59</v>
      </c>
      <c r="OS79" s="99">
        <v>7321</v>
      </c>
      <c r="OT79" s="96">
        <v>184</v>
      </c>
      <c r="OU79" s="97"/>
      <c r="OV79" s="97"/>
      <c r="OW79" s="97"/>
      <c r="OX79" s="97"/>
      <c r="OY79" s="97">
        <v>111</v>
      </c>
      <c r="OZ79" s="97">
        <v>891</v>
      </c>
      <c r="PA79" s="97"/>
      <c r="PB79" s="97"/>
      <c r="PC79" s="97"/>
      <c r="PD79" s="97"/>
      <c r="PE79" s="97"/>
      <c r="PF79" s="97"/>
      <c r="PG79" s="97"/>
      <c r="PH79" s="97"/>
      <c r="PI79" s="97"/>
      <c r="PJ79" s="97"/>
      <c r="PK79" s="97"/>
      <c r="PL79" s="98"/>
      <c r="PM79" s="99">
        <v>8507</v>
      </c>
    </row>
    <row r="80" spans="1:429" ht="12.75" customHeight="1" x14ac:dyDescent="0.2">
      <c r="A80" s="93">
        <v>332710</v>
      </c>
      <c r="B80" s="94" t="s">
        <v>1726</v>
      </c>
      <c r="C80" s="95" t="s">
        <v>1239</v>
      </c>
      <c r="D80" s="96">
        <v>3</v>
      </c>
      <c r="E80" s="97">
        <v>14</v>
      </c>
      <c r="F80" s="97">
        <v>1</v>
      </c>
      <c r="G80" s="97">
        <v>1</v>
      </c>
      <c r="H80" s="97">
        <v>1</v>
      </c>
      <c r="I80" s="97">
        <v>2</v>
      </c>
      <c r="J80" s="97">
        <v>8</v>
      </c>
      <c r="K80" s="97">
        <v>2</v>
      </c>
      <c r="L80" s="97">
        <v>1</v>
      </c>
      <c r="M80" s="97">
        <v>1</v>
      </c>
      <c r="N80" s="97"/>
      <c r="O80" s="97">
        <v>8</v>
      </c>
      <c r="P80" s="97">
        <v>1</v>
      </c>
      <c r="Q80" s="97">
        <v>32</v>
      </c>
      <c r="R80" s="97">
        <v>17</v>
      </c>
      <c r="S80" s="97">
        <v>14</v>
      </c>
      <c r="T80" s="97">
        <v>73</v>
      </c>
      <c r="U80" s="97">
        <v>5</v>
      </c>
      <c r="V80" s="97">
        <v>21</v>
      </c>
      <c r="W80" s="97">
        <v>14</v>
      </c>
      <c r="X80" s="97">
        <v>27</v>
      </c>
      <c r="Y80" s="97">
        <v>38</v>
      </c>
      <c r="Z80" s="97"/>
      <c r="AA80" s="97">
        <v>0</v>
      </c>
      <c r="AB80" s="97">
        <v>37</v>
      </c>
      <c r="AC80" s="97">
        <v>76</v>
      </c>
      <c r="AD80" s="97">
        <v>295</v>
      </c>
      <c r="AE80" s="97">
        <v>130</v>
      </c>
      <c r="AF80" s="97">
        <v>143</v>
      </c>
      <c r="AG80" s="97">
        <v>7</v>
      </c>
      <c r="AH80" s="97">
        <v>482</v>
      </c>
      <c r="AI80" s="97">
        <v>21</v>
      </c>
      <c r="AJ80" s="97">
        <v>130</v>
      </c>
      <c r="AK80" s="97">
        <v>106</v>
      </c>
      <c r="AL80" s="97">
        <v>100</v>
      </c>
      <c r="AM80" s="97">
        <v>78</v>
      </c>
      <c r="AN80" s="97">
        <v>54</v>
      </c>
      <c r="AO80" s="97">
        <v>73</v>
      </c>
      <c r="AP80" s="97">
        <v>33</v>
      </c>
      <c r="AQ80" s="97">
        <v>92</v>
      </c>
      <c r="AR80" s="97">
        <v>74</v>
      </c>
      <c r="AS80" s="97">
        <v>137</v>
      </c>
      <c r="AT80" s="97">
        <v>31</v>
      </c>
      <c r="AU80" s="97">
        <v>102</v>
      </c>
      <c r="AV80" s="97">
        <v>44</v>
      </c>
      <c r="AW80" s="97">
        <v>50</v>
      </c>
      <c r="AX80" s="97">
        <v>20</v>
      </c>
      <c r="AY80" s="97">
        <v>7</v>
      </c>
      <c r="AZ80" s="97">
        <v>19</v>
      </c>
      <c r="BA80" s="97">
        <v>33</v>
      </c>
      <c r="BB80" s="97">
        <v>41</v>
      </c>
      <c r="BC80" s="97">
        <v>13</v>
      </c>
      <c r="BD80" s="97">
        <v>357</v>
      </c>
      <c r="BE80" s="97">
        <v>182</v>
      </c>
      <c r="BF80" s="97">
        <v>137</v>
      </c>
      <c r="BG80" s="97">
        <v>53</v>
      </c>
      <c r="BH80" s="97">
        <v>949</v>
      </c>
      <c r="BI80" s="97">
        <v>7</v>
      </c>
      <c r="BJ80" s="97">
        <v>118</v>
      </c>
      <c r="BK80" s="97">
        <v>510</v>
      </c>
      <c r="BL80" s="97">
        <v>266</v>
      </c>
      <c r="BM80" s="97">
        <v>154</v>
      </c>
      <c r="BN80" s="97">
        <v>24</v>
      </c>
      <c r="BO80" s="97">
        <v>91</v>
      </c>
      <c r="BP80" s="97">
        <v>84</v>
      </c>
      <c r="BQ80" s="97">
        <v>45</v>
      </c>
      <c r="BR80" s="97">
        <v>743</v>
      </c>
      <c r="BS80" s="97">
        <v>1306</v>
      </c>
      <c r="BT80" s="97">
        <v>171</v>
      </c>
      <c r="BU80" s="97">
        <v>66</v>
      </c>
      <c r="BV80" s="97">
        <v>83</v>
      </c>
      <c r="BW80" s="97">
        <v>75</v>
      </c>
      <c r="BX80" s="97">
        <v>77</v>
      </c>
      <c r="BY80" s="97">
        <v>1453</v>
      </c>
      <c r="BZ80" s="97">
        <v>317</v>
      </c>
      <c r="CA80" s="97">
        <v>322</v>
      </c>
      <c r="CB80" s="97">
        <v>63</v>
      </c>
      <c r="CC80" s="97">
        <v>395</v>
      </c>
      <c r="CD80" s="97">
        <v>52</v>
      </c>
      <c r="CE80" s="97">
        <v>102</v>
      </c>
      <c r="CF80" s="97">
        <v>330</v>
      </c>
      <c r="CG80" s="97">
        <v>111</v>
      </c>
      <c r="CH80" s="97">
        <v>98</v>
      </c>
      <c r="CI80" s="97">
        <v>12</v>
      </c>
      <c r="CJ80" s="97">
        <v>352</v>
      </c>
      <c r="CK80" s="97">
        <v>552</v>
      </c>
      <c r="CL80" s="97">
        <v>133</v>
      </c>
      <c r="CM80" s="97">
        <v>596</v>
      </c>
      <c r="CN80" s="97">
        <v>12</v>
      </c>
      <c r="CO80" s="97">
        <v>2</v>
      </c>
      <c r="CP80" s="97">
        <v>102</v>
      </c>
      <c r="CQ80" s="97">
        <v>24</v>
      </c>
      <c r="CR80" s="97">
        <v>102</v>
      </c>
      <c r="CS80" s="97">
        <v>21</v>
      </c>
      <c r="CT80" s="97">
        <v>132</v>
      </c>
      <c r="CU80" s="97">
        <v>111</v>
      </c>
      <c r="CV80" s="97">
        <v>78</v>
      </c>
      <c r="CW80" s="97">
        <v>91</v>
      </c>
      <c r="CX80" s="97">
        <v>63</v>
      </c>
      <c r="CY80" s="97">
        <v>72</v>
      </c>
      <c r="CZ80" s="97">
        <v>51</v>
      </c>
      <c r="DA80" s="97">
        <v>42</v>
      </c>
      <c r="DB80" s="97">
        <v>51</v>
      </c>
      <c r="DC80" s="97">
        <v>110</v>
      </c>
      <c r="DD80" s="97">
        <v>394</v>
      </c>
      <c r="DE80" s="97">
        <v>40</v>
      </c>
      <c r="DF80" s="97">
        <v>112</v>
      </c>
      <c r="DG80" s="97">
        <v>58</v>
      </c>
      <c r="DH80" s="97">
        <v>72</v>
      </c>
      <c r="DI80" s="97">
        <v>180</v>
      </c>
      <c r="DJ80" s="97">
        <v>3</v>
      </c>
      <c r="DK80" s="97">
        <v>34</v>
      </c>
      <c r="DL80" s="97">
        <v>38</v>
      </c>
      <c r="DM80" s="97">
        <v>8</v>
      </c>
      <c r="DN80" s="97">
        <v>65</v>
      </c>
      <c r="DO80" s="97">
        <v>25</v>
      </c>
      <c r="DP80" s="97">
        <v>55</v>
      </c>
      <c r="DQ80" s="97">
        <v>51</v>
      </c>
      <c r="DR80" s="97">
        <v>177</v>
      </c>
      <c r="DS80" s="97">
        <v>45</v>
      </c>
      <c r="DT80" s="97">
        <v>30</v>
      </c>
      <c r="DU80" s="97">
        <v>13</v>
      </c>
      <c r="DV80" s="97">
        <v>121</v>
      </c>
      <c r="DW80" s="97">
        <v>21</v>
      </c>
      <c r="DX80" s="97">
        <v>29</v>
      </c>
      <c r="DY80" s="97">
        <v>78</v>
      </c>
      <c r="DZ80" s="97">
        <v>85</v>
      </c>
      <c r="EA80" s="97">
        <v>71</v>
      </c>
      <c r="EB80" s="97">
        <v>3</v>
      </c>
      <c r="EC80" s="97">
        <v>7</v>
      </c>
      <c r="ED80" s="97">
        <v>35</v>
      </c>
      <c r="EE80" s="97">
        <v>121</v>
      </c>
      <c r="EF80" s="97">
        <v>12</v>
      </c>
      <c r="EG80" s="97">
        <v>48</v>
      </c>
      <c r="EH80" s="97">
        <v>9</v>
      </c>
      <c r="EI80" s="97">
        <v>10</v>
      </c>
      <c r="EJ80" s="97">
        <v>17</v>
      </c>
      <c r="EK80" s="97">
        <v>37</v>
      </c>
      <c r="EL80" s="97">
        <v>82</v>
      </c>
      <c r="EM80" s="97">
        <v>196</v>
      </c>
      <c r="EN80" s="97">
        <v>145</v>
      </c>
      <c r="EO80" s="97">
        <v>18</v>
      </c>
      <c r="EP80" s="97">
        <v>44</v>
      </c>
      <c r="EQ80" s="97">
        <v>78</v>
      </c>
      <c r="ER80" s="97">
        <v>144</v>
      </c>
      <c r="ES80" s="97">
        <v>33</v>
      </c>
      <c r="ET80" s="97">
        <v>172</v>
      </c>
      <c r="EU80" s="97">
        <v>74</v>
      </c>
      <c r="EV80" s="97">
        <v>273</v>
      </c>
      <c r="EW80" s="97">
        <v>71</v>
      </c>
      <c r="EX80" s="97">
        <v>71</v>
      </c>
      <c r="EY80" s="97">
        <v>35</v>
      </c>
      <c r="EZ80" s="97">
        <v>1</v>
      </c>
      <c r="FA80" s="97">
        <v>29</v>
      </c>
      <c r="FB80" s="97">
        <v>938</v>
      </c>
      <c r="FC80" s="97">
        <v>101</v>
      </c>
      <c r="FD80" s="97">
        <v>1479</v>
      </c>
      <c r="FE80" s="97">
        <v>456</v>
      </c>
      <c r="FF80" s="97">
        <v>413</v>
      </c>
      <c r="FG80" s="97">
        <v>1717</v>
      </c>
      <c r="FH80" s="97">
        <v>779</v>
      </c>
      <c r="FI80" s="97">
        <v>70</v>
      </c>
      <c r="FJ80" s="97">
        <v>9</v>
      </c>
      <c r="FK80" s="97">
        <v>164</v>
      </c>
      <c r="FL80" s="97">
        <v>159</v>
      </c>
      <c r="FM80" s="97">
        <v>33</v>
      </c>
      <c r="FN80" s="97">
        <v>272</v>
      </c>
      <c r="FO80" s="97">
        <v>26</v>
      </c>
      <c r="FP80" s="97">
        <v>31</v>
      </c>
      <c r="FQ80" s="97">
        <v>27</v>
      </c>
      <c r="FR80" s="97">
        <v>7</v>
      </c>
      <c r="FS80" s="97">
        <v>25</v>
      </c>
      <c r="FT80" s="97">
        <v>95</v>
      </c>
      <c r="FU80" s="97">
        <v>28</v>
      </c>
      <c r="FV80" s="97">
        <v>9</v>
      </c>
      <c r="FW80" s="97">
        <v>47</v>
      </c>
      <c r="FX80" s="97">
        <v>30</v>
      </c>
      <c r="FY80" s="97">
        <v>88</v>
      </c>
      <c r="FZ80" s="97">
        <v>90</v>
      </c>
      <c r="GA80" s="97">
        <v>36</v>
      </c>
      <c r="GB80" s="97">
        <v>156</v>
      </c>
      <c r="GC80" s="97">
        <v>177</v>
      </c>
      <c r="GD80" s="97">
        <v>29</v>
      </c>
      <c r="GE80" s="97">
        <v>49</v>
      </c>
      <c r="GF80" s="97">
        <v>14</v>
      </c>
      <c r="GG80" s="97">
        <v>15</v>
      </c>
      <c r="GH80" s="97">
        <v>24</v>
      </c>
      <c r="GI80" s="97">
        <v>4</v>
      </c>
      <c r="GJ80" s="97">
        <v>16</v>
      </c>
      <c r="GK80" s="97">
        <v>60</v>
      </c>
      <c r="GL80" s="97">
        <v>682</v>
      </c>
      <c r="GM80" s="97">
        <v>2</v>
      </c>
      <c r="GN80" s="97">
        <v>2</v>
      </c>
      <c r="GO80" s="97"/>
      <c r="GP80" s="97"/>
      <c r="GQ80" s="97"/>
      <c r="GR80" s="97"/>
      <c r="GS80" s="97">
        <v>2</v>
      </c>
      <c r="GT80" s="97">
        <v>100</v>
      </c>
      <c r="GU80" s="97">
        <v>5</v>
      </c>
      <c r="GV80" s="97">
        <v>41</v>
      </c>
      <c r="GW80" s="97">
        <v>3</v>
      </c>
      <c r="GX80" s="97"/>
      <c r="GY80" s="97">
        <v>3</v>
      </c>
      <c r="GZ80" s="97"/>
      <c r="HA80" s="97">
        <v>10</v>
      </c>
      <c r="HB80" s="97">
        <v>2</v>
      </c>
      <c r="HC80" s="97">
        <v>1</v>
      </c>
      <c r="HD80" s="97">
        <v>84</v>
      </c>
      <c r="HE80" s="97"/>
      <c r="HF80" s="97">
        <v>70</v>
      </c>
      <c r="HG80" s="97"/>
      <c r="HH80" s="97">
        <v>3</v>
      </c>
      <c r="HI80" s="97">
        <v>20</v>
      </c>
      <c r="HJ80" s="97">
        <v>7</v>
      </c>
      <c r="HK80" s="97">
        <v>135</v>
      </c>
      <c r="HL80" s="97">
        <v>37</v>
      </c>
      <c r="HM80" s="97">
        <v>162</v>
      </c>
      <c r="HN80" s="97">
        <v>156</v>
      </c>
      <c r="HO80" s="97">
        <v>117</v>
      </c>
      <c r="HP80" s="97">
        <v>25</v>
      </c>
      <c r="HQ80" s="97">
        <v>38</v>
      </c>
      <c r="HR80" s="97">
        <v>57</v>
      </c>
      <c r="HS80" s="97">
        <v>36</v>
      </c>
      <c r="HT80" s="97">
        <v>37</v>
      </c>
      <c r="HU80" s="97">
        <v>48</v>
      </c>
      <c r="HV80" s="97">
        <v>8</v>
      </c>
      <c r="HW80" s="97">
        <v>23</v>
      </c>
      <c r="HX80" s="97">
        <v>45</v>
      </c>
      <c r="HY80" s="97">
        <v>452</v>
      </c>
      <c r="HZ80" s="97">
        <v>378</v>
      </c>
      <c r="IA80" s="97">
        <v>553</v>
      </c>
      <c r="IB80" s="97">
        <v>304</v>
      </c>
      <c r="IC80" s="97">
        <v>90</v>
      </c>
      <c r="ID80" s="97">
        <v>167</v>
      </c>
      <c r="IE80" s="97">
        <v>98</v>
      </c>
      <c r="IF80" s="97">
        <v>551</v>
      </c>
      <c r="IG80" s="97">
        <v>52</v>
      </c>
      <c r="IH80" s="97">
        <v>40</v>
      </c>
      <c r="II80" s="97">
        <v>3</v>
      </c>
      <c r="IJ80" s="97">
        <v>15</v>
      </c>
      <c r="IK80" s="97">
        <v>46</v>
      </c>
      <c r="IL80" s="97">
        <v>22</v>
      </c>
      <c r="IM80" s="97">
        <v>9</v>
      </c>
      <c r="IN80" s="97">
        <v>53</v>
      </c>
      <c r="IO80" s="97">
        <v>112</v>
      </c>
      <c r="IP80" s="97">
        <v>229</v>
      </c>
      <c r="IQ80" s="97">
        <v>261</v>
      </c>
      <c r="IR80" s="97">
        <v>184</v>
      </c>
      <c r="IS80" s="97">
        <v>1</v>
      </c>
      <c r="IT80" s="97">
        <v>11</v>
      </c>
      <c r="IU80" s="97">
        <v>1</v>
      </c>
      <c r="IV80" s="97">
        <v>0</v>
      </c>
      <c r="IW80" s="97">
        <v>57</v>
      </c>
      <c r="IX80" s="97">
        <v>97</v>
      </c>
      <c r="IY80" s="97">
        <v>89</v>
      </c>
      <c r="IZ80" s="97">
        <v>109</v>
      </c>
      <c r="JA80" s="97">
        <v>375</v>
      </c>
      <c r="JB80" s="97">
        <v>291</v>
      </c>
      <c r="JC80" s="97">
        <v>37</v>
      </c>
      <c r="JD80" s="97">
        <v>206</v>
      </c>
      <c r="JE80" s="97">
        <v>249</v>
      </c>
      <c r="JF80" s="97">
        <v>67</v>
      </c>
      <c r="JG80" s="97">
        <v>20</v>
      </c>
      <c r="JH80" s="97">
        <v>51</v>
      </c>
      <c r="JI80" s="97">
        <v>27</v>
      </c>
      <c r="JJ80" s="97">
        <v>70</v>
      </c>
      <c r="JK80" s="97">
        <v>703</v>
      </c>
      <c r="JL80" s="97">
        <v>85</v>
      </c>
      <c r="JM80" s="97">
        <v>26</v>
      </c>
      <c r="JN80" s="97">
        <v>440</v>
      </c>
      <c r="JO80" s="97">
        <v>0</v>
      </c>
      <c r="JP80" s="97">
        <v>34</v>
      </c>
      <c r="JQ80" s="97">
        <v>8</v>
      </c>
      <c r="JR80" s="97">
        <v>8</v>
      </c>
      <c r="JS80" s="97">
        <v>21</v>
      </c>
      <c r="JT80" s="97">
        <v>2</v>
      </c>
      <c r="JU80" s="97">
        <v>9</v>
      </c>
      <c r="JV80" s="97">
        <v>4</v>
      </c>
      <c r="JW80" s="97">
        <v>16</v>
      </c>
      <c r="JX80" s="97">
        <v>2</v>
      </c>
      <c r="JY80" s="97"/>
      <c r="JZ80" s="97">
        <v>48</v>
      </c>
      <c r="KA80" s="97">
        <v>5</v>
      </c>
      <c r="KB80" s="97">
        <v>7</v>
      </c>
      <c r="KC80" s="97">
        <v>0</v>
      </c>
      <c r="KD80" s="97">
        <v>31</v>
      </c>
      <c r="KE80" s="97">
        <v>2</v>
      </c>
      <c r="KF80" s="97">
        <v>4</v>
      </c>
      <c r="KG80" s="97">
        <v>2</v>
      </c>
      <c r="KH80" s="97">
        <v>4</v>
      </c>
      <c r="KI80" s="97">
        <v>194</v>
      </c>
      <c r="KJ80" s="97">
        <v>222</v>
      </c>
      <c r="KK80" s="97">
        <v>33</v>
      </c>
      <c r="KL80" s="97">
        <v>265</v>
      </c>
      <c r="KM80" s="97">
        <v>28</v>
      </c>
      <c r="KN80" s="97">
        <v>12</v>
      </c>
      <c r="KO80" s="97">
        <v>247</v>
      </c>
      <c r="KP80" s="97">
        <v>51</v>
      </c>
      <c r="KQ80" s="97">
        <v>118</v>
      </c>
      <c r="KR80" s="97">
        <v>63</v>
      </c>
      <c r="KS80" s="97">
        <v>65</v>
      </c>
      <c r="KT80" s="97">
        <v>42</v>
      </c>
      <c r="KU80" s="97">
        <v>42</v>
      </c>
      <c r="KV80" s="97">
        <v>22</v>
      </c>
      <c r="KW80" s="97">
        <v>3</v>
      </c>
      <c r="KX80" s="97">
        <v>2</v>
      </c>
      <c r="KY80" s="97"/>
      <c r="KZ80" s="97">
        <v>0</v>
      </c>
      <c r="LA80" s="97">
        <v>256</v>
      </c>
      <c r="LB80" s="97">
        <v>290</v>
      </c>
      <c r="LC80" s="97">
        <v>41</v>
      </c>
      <c r="LD80" s="97">
        <v>8</v>
      </c>
      <c r="LE80" s="97">
        <v>5</v>
      </c>
      <c r="LF80" s="97">
        <v>0</v>
      </c>
      <c r="LG80" s="97">
        <v>6</v>
      </c>
      <c r="LH80" s="97">
        <v>3</v>
      </c>
      <c r="LI80" s="97">
        <v>3</v>
      </c>
      <c r="LJ80" s="97">
        <v>1</v>
      </c>
      <c r="LK80" s="97"/>
      <c r="LL80" s="97"/>
      <c r="LM80" s="97"/>
      <c r="LN80" s="97"/>
      <c r="LO80" s="97">
        <v>0</v>
      </c>
      <c r="LP80" s="97">
        <v>0</v>
      </c>
      <c r="LQ80" s="97">
        <v>8</v>
      </c>
      <c r="LR80" s="97">
        <v>7</v>
      </c>
      <c r="LS80" s="97">
        <v>158</v>
      </c>
      <c r="LT80" s="97"/>
      <c r="LU80" s="97"/>
      <c r="LV80" s="97"/>
      <c r="LW80" s="97">
        <v>2</v>
      </c>
      <c r="LX80" s="97">
        <v>40</v>
      </c>
      <c r="LY80" s="97">
        <v>4</v>
      </c>
      <c r="LZ80" s="97"/>
      <c r="MA80" s="97">
        <v>114</v>
      </c>
      <c r="MB80" s="97">
        <v>87</v>
      </c>
      <c r="MC80" s="97">
        <v>13</v>
      </c>
      <c r="MD80" s="97">
        <v>185</v>
      </c>
      <c r="ME80" s="97">
        <v>28</v>
      </c>
      <c r="MF80" s="97">
        <v>10</v>
      </c>
      <c r="MG80" s="97"/>
      <c r="MH80" s="97">
        <v>1</v>
      </c>
      <c r="MI80" s="97">
        <v>10</v>
      </c>
      <c r="MJ80" s="97">
        <v>426</v>
      </c>
      <c r="MK80" s="97">
        <v>4</v>
      </c>
      <c r="ML80" s="97">
        <v>132</v>
      </c>
      <c r="MM80" s="97">
        <v>16</v>
      </c>
      <c r="MN80" s="97">
        <v>4</v>
      </c>
      <c r="MO80" s="97">
        <v>100</v>
      </c>
      <c r="MP80" s="97">
        <v>1</v>
      </c>
      <c r="MQ80" s="97">
        <v>16</v>
      </c>
      <c r="MR80" s="97">
        <v>29</v>
      </c>
      <c r="MS80" s="97">
        <v>7</v>
      </c>
      <c r="MT80" s="97">
        <v>3</v>
      </c>
      <c r="MU80" s="97">
        <v>2</v>
      </c>
      <c r="MV80" s="97">
        <v>153</v>
      </c>
      <c r="MW80" s="97">
        <v>4</v>
      </c>
      <c r="MX80" s="97"/>
      <c r="MY80" s="97"/>
      <c r="MZ80" s="97">
        <v>7</v>
      </c>
      <c r="NA80" s="97">
        <v>5</v>
      </c>
      <c r="NB80" s="97">
        <v>6</v>
      </c>
      <c r="NC80" s="97">
        <v>3</v>
      </c>
      <c r="ND80" s="97">
        <v>8</v>
      </c>
      <c r="NE80" s="97">
        <v>6</v>
      </c>
      <c r="NF80" s="97">
        <v>1</v>
      </c>
      <c r="NG80" s="97"/>
      <c r="NH80" s="97"/>
      <c r="NI80" s="97"/>
      <c r="NJ80" s="97"/>
      <c r="NK80" s="97">
        <v>0</v>
      </c>
      <c r="NL80" s="97">
        <v>0</v>
      </c>
      <c r="NM80" s="97"/>
      <c r="NN80" s="97"/>
      <c r="NO80" s="97">
        <v>1</v>
      </c>
      <c r="NP80" s="97">
        <v>2</v>
      </c>
      <c r="NQ80" s="97">
        <v>11</v>
      </c>
      <c r="NR80" s="97">
        <v>1</v>
      </c>
      <c r="NS80" s="97">
        <v>0</v>
      </c>
      <c r="NT80" s="97">
        <v>0</v>
      </c>
      <c r="NU80" s="97">
        <v>0</v>
      </c>
      <c r="NV80" s="97">
        <v>221</v>
      </c>
      <c r="NW80" s="97">
        <v>9</v>
      </c>
      <c r="NX80" s="97">
        <v>168</v>
      </c>
      <c r="NY80" s="97">
        <v>65</v>
      </c>
      <c r="NZ80" s="97">
        <v>0</v>
      </c>
      <c r="OA80" s="97"/>
      <c r="OB80" s="97">
        <v>20</v>
      </c>
      <c r="OC80" s="97">
        <v>21</v>
      </c>
      <c r="OD80" s="97"/>
      <c r="OE80" s="97"/>
      <c r="OF80" s="97">
        <v>5</v>
      </c>
      <c r="OG80" s="97"/>
      <c r="OH80" s="97"/>
      <c r="OI80" s="97"/>
      <c r="OJ80" s="97">
        <v>355</v>
      </c>
      <c r="OK80" s="97">
        <v>3</v>
      </c>
      <c r="OL80" s="97"/>
      <c r="OM80" s="97">
        <v>7</v>
      </c>
      <c r="ON80" s="97"/>
      <c r="OO80" s="97">
        <v>250</v>
      </c>
      <c r="OP80" s="97">
        <v>17</v>
      </c>
      <c r="OQ80" s="97">
        <v>3</v>
      </c>
      <c r="OR80" s="98">
        <v>411</v>
      </c>
      <c r="OS80" s="99">
        <v>39399</v>
      </c>
      <c r="OT80" s="96"/>
      <c r="OU80" s="97"/>
      <c r="OV80" s="97"/>
      <c r="OW80" s="97"/>
      <c r="OX80" s="97"/>
      <c r="OY80" s="97">
        <v>375</v>
      </c>
      <c r="OZ80" s="97">
        <v>224</v>
      </c>
      <c r="PA80" s="97"/>
      <c r="PB80" s="97"/>
      <c r="PC80" s="97"/>
      <c r="PD80" s="97"/>
      <c r="PE80" s="97"/>
      <c r="PF80" s="97">
        <v>934</v>
      </c>
      <c r="PG80" s="97"/>
      <c r="PH80" s="97"/>
      <c r="PI80" s="97"/>
      <c r="PJ80" s="97"/>
      <c r="PK80" s="97"/>
      <c r="PL80" s="98"/>
      <c r="PM80" s="99">
        <v>40932</v>
      </c>
    </row>
    <row r="81" spans="1:429" ht="12.75" customHeight="1" x14ac:dyDescent="0.2">
      <c r="A81" s="93">
        <v>332720</v>
      </c>
      <c r="B81" s="94" t="s">
        <v>1726</v>
      </c>
      <c r="C81" s="95" t="s">
        <v>1240</v>
      </c>
      <c r="D81" s="96"/>
      <c r="E81" s="97"/>
      <c r="F81" s="97"/>
      <c r="G81" s="97"/>
      <c r="H81" s="97"/>
      <c r="I81" s="97"/>
      <c r="J81" s="97"/>
      <c r="K81" s="97"/>
      <c r="L81" s="97"/>
      <c r="M81" s="97"/>
      <c r="N81" s="97"/>
      <c r="O81" s="97"/>
      <c r="P81" s="97"/>
      <c r="Q81" s="97">
        <v>83</v>
      </c>
      <c r="R81" s="97">
        <v>491</v>
      </c>
      <c r="S81" s="97">
        <v>24</v>
      </c>
      <c r="T81" s="97">
        <v>157</v>
      </c>
      <c r="U81" s="97">
        <v>7</v>
      </c>
      <c r="V81" s="97">
        <v>44</v>
      </c>
      <c r="W81" s="97">
        <v>36</v>
      </c>
      <c r="X81" s="97">
        <v>70</v>
      </c>
      <c r="Y81" s="97">
        <v>17</v>
      </c>
      <c r="Z81" s="97"/>
      <c r="AA81" s="97"/>
      <c r="AB81" s="97">
        <v>16</v>
      </c>
      <c r="AC81" s="97">
        <v>28</v>
      </c>
      <c r="AD81" s="97">
        <v>118</v>
      </c>
      <c r="AE81" s="97">
        <v>51</v>
      </c>
      <c r="AF81" s="97">
        <v>22</v>
      </c>
      <c r="AG81" s="97">
        <v>3</v>
      </c>
      <c r="AH81" s="97">
        <v>77</v>
      </c>
      <c r="AI81" s="97">
        <v>6</v>
      </c>
      <c r="AJ81" s="97">
        <v>61</v>
      </c>
      <c r="AK81" s="97">
        <v>1895</v>
      </c>
      <c r="AL81" s="97">
        <v>40</v>
      </c>
      <c r="AM81" s="97">
        <v>25</v>
      </c>
      <c r="AN81" s="97">
        <v>19</v>
      </c>
      <c r="AO81" s="97">
        <v>18</v>
      </c>
      <c r="AP81" s="97">
        <v>102</v>
      </c>
      <c r="AQ81" s="97">
        <v>65</v>
      </c>
      <c r="AR81" s="97">
        <v>22</v>
      </c>
      <c r="AS81" s="97">
        <v>40</v>
      </c>
      <c r="AT81" s="97">
        <v>11</v>
      </c>
      <c r="AU81" s="97">
        <v>34</v>
      </c>
      <c r="AV81" s="97">
        <v>15</v>
      </c>
      <c r="AW81" s="97">
        <v>18</v>
      </c>
      <c r="AX81" s="97">
        <v>7</v>
      </c>
      <c r="AY81" s="97">
        <v>2</v>
      </c>
      <c r="AZ81" s="97">
        <v>7</v>
      </c>
      <c r="BA81" s="97">
        <v>11</v>
      </c>
      <c r="BB81" s="97">
        <v>15</v>
      </c>
      <c r="BC81" s="97">
        <v>4</v>
      </c>
      <c r="BD81" s="97">
        <v>167</v>
      </c>
      <c r="BE81" s="97">
        <v>40</v>
      </c>
      <c r="BF81" s="97">
        <v>23</v>
      </c>
      <c r="BG81" s="97">
        <v>14</v>
      </c>
      <c r="BH81" s="97">
        <v>41</v>
      </c>
      <c r="BI81" s="97">
        <v>1</v>
      </c>
      <c r="BJ81" s="97">
        <v>23</v>
      </c>
      <c r="BK81" s="97">
        <v>37</v>
      </c>
      <c r="BL81" s="97">
        <v>31</v>
      </c>
      <c r="BM81" s="97">
        <v>22</v>
      </c>
      <c r="BN81" s="97">
        <v>162</v>
      </c>
      <c r="BO81" s="97">
        <v>35</v>
      </c>
      <c r="BP81" s="97">
        <v>196</v>
      </c>
      <c r="BQ81" s="97">
        <v>278</v>
      </c>
      <c r="BR81" s="97">
        <v>686</v>
      </c>
      <c r="BS81" s="97">
        <v>889</v>
      </c>
      <c r="BT81" s="97">
        <v>108</v>
      </c>
      <c r="BU81" s="97">
        <v>35</v>
      </c>
      <c r="BV81" s="97">
        <v>52</v>
      </c>
      <c r="BW81" s="97">
        <v>173</v>
      </c>
      <c r="BX81" s="97">
        <v>75</v>
      </c>
      <c r="BY81" s="97">
        <v>511</v>
      </c>
      <c r="BZ81" s="97">
        <v>795</v>
      </c>
      <c r="CA81" s="97">
        <v>151</v>
      </c>
      <c r="CB81" s="97">
        <v>29</v>
      </c>
      <c r="CC81" s="97">
        <v>706</v>
      </c>
      <c r="CD81" s="97">
        <v>53</v>
      </c>
      <c r="CE81" s="97">
        <v>12</v>
      </c>
      <c r="CF81" s="97">
        <v>237</v>
      </c>
      <c r="CG81" s="97">
        <v>425</v>
      </c>
      <c r="CH81" s="97">
        <v>228</v>
      </c>
      <c r="CI81" s="97">
        <v>184</v>
      </c>
      <c r="CJ81" s="97">
        <v>563</v>
      </c>
      <c r="CK81" s="97">
        <v>42</v>
      </c>
      <c r="CL81" s="97">
        <v>336</v>
      </c>
      <c r="CM81" s="97">
        <v>301</v>
      </c>
      <c r="CN81" s="97">
        <v>19</v>
      </c>
      <c r="CO81" s="97">
        <v>1</v>
      </c>
      <c r="CP81" s="97">
        <v>104</v>
      </c>
      <c r="CQ81" s="97">
        <v>36</v>
      </c>
      <c r="CR81" s="97">
        <v>285</v>
      </c>
      <c r="CS81" s="97">
        <v>15</v>
      </c>
      <c r="CT81" s="97">
        <v>51</v>
      </c>
      <c r="CU81" s="97">
        <v>98</v>
      </c>
      <c r="CV81" s="97">
        <v>56</v>
      </c>
      <c r="CW81" s="97">
        <v>125</v>
      </c>
      <c r="CX81" s="97">
        <v>185</v>
      </c>
      <c r="CY81" s="97">
        <v>115</v>
      </c>
      <c r="CZ81" s="97">
        <v>40</v>
      </c>
      <c r="DA81" s="97">
        <v>640</v>
      </c>
      <c r="DB81" s="97">
        <v>197</v>
      </c>
      <c r="DC81" s="97">
        <v>324</v>
      </c>
      <c r="DD81" s="97">
        <v>306</v>
      </c>
      <c r="DE81" s="97">
        <v>31</v>
      </c>
      <c r="DF81" s="97">
        <v>43</v>
      </c>
      <c r="DG81" s="97">
        <v>31</v>
      </c>
      <c r="DH81" s="97">
        <v>386</v>
      </c>
      <c r="DI81" s="97">
        <v>279</v>
      </c>
      <c r="DJ81" s="97">
        <v>0</v>
      </c>
      <c r="DK81" s="97">
        <v>14</v>
      </c>
      <c r="DL81" s="97">
        <v>22</v>
      </c>
      <c r="DM81" s="97">
        <v>17</v>
      </c>
      <c r="DN81" s="97">
        <v>68</v>
      </c>
      <c r="DO81" s="97">
        <v>144</v>
      </c>
      <c r="DP81" s="97">
        <v>6</v>
      </c>
      <c r="DQ81" s="97">
        <v>56</v>
      </c>
      <c r="DR81" s="97">
        <v>278</v>
      </c>
      <c r="DS81" s="97">
        <v>211</v>
      </c>
      <c r="DT81" s="97">
        <v>72</v>
      </c>
      <c r="DU81" s="97">
        <v>31</v>
      </c>
      <c r="DV81" s="97">
        <v>170</v>
      </c>
      <c r="DW81" s="97">
        <v>46</v>
      </c>
      <c r="DX81" s="97">
        <v>21</v>
      </c>
      <c r="DY81" s="97">
        <v>77</v>
      </c>
      <c r="DZ81" s="97">
        <v>186</v>
      </c>
      <c r="EA81" s="97">
        <v>138</v>
      </c>
      <c r="EB81" s="97">
        <v>11</v>
      </c>
      <c r="EC81" s="97">
        <v>4</v>
      </c>
      <c r="ED81" s="97">
        <v>5</v>
      </c>
      <c r="EE81" s="97">
        <v>408</v>
      </c>
      <c r="EF81" s="97">
        <v>56</v>
      </c>
      <c r="EG81" s="97">
        <v>101</v>
      </c>
      <c r="EH81" s="97">
        <v>63</v>
      </c>
      <c r="EI81" s="97">
        <v>50</v>
      </c>
      <c r="EJ81" s="97">
        <v>98</v>
      </c>
      <c r="EK81" s="97">
        <v>240</v>
      </c>
      <c r="EL81" s="97">
        <v>392</v>
      </c>
      <c r="EM81" s="97">
        <v>177</v>
      </c>
      <c r="EN81" s="97">
        <v>80</v>
      </c>
      <c r="EO81" s="97">
        <v>45</v>
      </c>
      <c r="EP81" s="97">
        <v>19</v>
      </c>
      <c r="EQ81" s="97">
        <v>11</v>
      </c>
      <c r="ER81" s="97">
        <v>278</v>
      </c>
      <c r="ES81" s="97">
        <v>8</v>
      </c>
      <c r="ET81" s="97">
        <v>61</v>
      </c>
      <c r="EU81" s="97">
        <v>299</v>
      </c>
      <c r="EV81" s="97">
        <v>741</v>
      </c>
      <c r="EW81" s="97">
        <v>474</v>
      </c>
      <c r="EX81" s="97">
        <v>235</v>
      </c>
      <c r="EY81" s="97">
        <v>168</v>
      </c>
      <c r="EZ81" s="97">
        <v>2</v>
      </c>
      <c r="FA81" s="97">
        <v>89</v>
      </c>
      <c r="FB81" s="97">
        <v>1786</v>
      </c>
      <c r="FC81" s="97">
        <v>297</v>
      </c>
      <c r="FD81" s="97">
        <v>1599</v>
      </c>
      <c r="FE81" s="97">
        <v>169</v>
      </c>
      <c r="FF81" s="97">
        <v>695</v>
      </c>
      <c r="FG81" s="97">
        <v>1417</v>
      </c>
      <c r="FH81" s="97">
        <v>872</v>
      </c>
      <c r="FI81" s="97">
        <v>169</v>
      </c>
      <c r="FJ81" s="97">
        <v>29</v>
      </c>
      <c r="FK81" s="97">
        <v>450</v>
      </c>
      <c r="FL81" s="97">
        <v>13</v>
      </c>
      <c r="FM81" s="97">
        <v>17</v>
      </c>
      <c r="FN81" s="97">
        <v>506</v>
      </c>
      <c r="FO81" s="97">
        <v>43</v>
      </c>
      <c r="FP81" s="97">
        <v>95</v>
      </c>
      <c r="FQ81" s="97">
        <v>18</v>
      </c>
      <c r="FR81" s="97">
        <v>86</v>
      </c>
      <c r="FS81" s="97">
        <v>15</v>
      </c>
      <c r="FT81" s="97">
        <v>34</v>
      </c>
      <c r="FU81" s="97">
        <v>7</v>
      </c>
      <c r="FV81" s="97">
        <v>2</v>
      </c>
      <c r="FW81" s="97">
        <v>14</v>
      </c>
      <c r="FX81" s="97">
        <v>19</v>
      </c>
      <c r="FY81" s="97">
        <v>46</v>
      </c>
      <c r="FZ81" s="97">
        <v>50</v>
      </c>
      <c r="GA81" s="97">
        <v>14</v>
      </c>
      <c r="GB81" s="97">
        <v>142</v>
      </c>
      <c r="GC81" s="97">
        <v>255</v>
      </c>
      <c r="GD81" s="97">
        <v>32</v>
      </c>
      <c r="GE81" s="97">
        <v>6</v>
      </c>
      <c r="GF81" s="97">
        <v>8</v>
      </c>
      <c r="GG81" s="97">
        <v>8</v>
      </c>
      <c r="GH81" s="97">
        <v>125</v>
      </c>
      <c r="GI81" s="97">
        <v>2</v>
      </c>
      <c r="GJ81" s="97">
        <v>5</v>
      </c>
      <c r="GK81" s="97">
        <v>32</v>
      </c>
      <c r="GL81" s="97">
        <v>116</v>
      </c>
      <c r="GM81" s="97"/>
      <c r="GN81" s="97"/>
      <c r="GO81" s="97"/>
      <c r="GP81" s="97"/>
      <c r="GQ81" s="97"/>
      <c r="GR81" s="97"/>
      <c r="GS81" s="97"/>
      <c r="GT81" s="97"/>
      <c r="GU81" s="97"/>
      <c r="GV81" s="97"/>
      <c r="GW81" s="97"/>
      <c r="GX81" s="97"/>
      <c r="GY81" s="97"/>
      <c r="GZ81" s="97"/>
      <c r="HA81" s="97"/>
      <c r="HB81" s="97"/>
      <c r="HC81" s="97"/>
      <c r="HD81" s="97"/>
      <c r="HE81" s="97"/>
      <c r="HF81" s="97"/>
      <c r="HG81" s="97"/>
      <c r="HH81" s="97"/>
      <c r="HI81" s="97"/>
      <c r="HJ81" s="97"/>
      <c r="HK81" s="97">
        <v>203</v>
      </c>
      <c r="HL81" s="97">
        <v>77</v>
      </c>
      <c r="HM81" s="97">
        <v>57</v>
      </c>
      <c r="HN81" s="97">
        <v>57</v>
      </c>
      <c r="HO81" s="97"/>
      <c r="HP81" s="97">
        <v>9</v>
      </c>
      <c r="HQ81" s="97">
        <v>13</v>
      </c>
      <c r="HR81" s="97">
        <v>24</v>
      </c>
      <c r="HS81" s="97">
        <v>13</v>
      </c>
      <c r="HT81" s="97">
        <v>14</v>
      </c>
      <c r="HU81" s="97">
        <v>17</v>
      </c>
      <c r="HV81" s="97">
        <v>2</v>
      </c>
      <c r="HW81" s="97">
        <v>8</v>
      </c>
      <c r="HX81" s="97">
        <v>12</v>
      </c>
      <c r="HY81" s="97">
        <v>103</v>
      </c>
      <c r="HZ81" s="97">
        <v>90</v>
      </c>
      <c r="IA81" s="97">
        <v>136</v>
      </c>
      <c r="IB81" s="97">
        <v>70</v>
      </c>
      <c r="IC81" s="97">
        <v>20</v>
      </c>
      <c r="ID81" s="97">
        <v>48</v>
      </c>
      <c r="IE81" s="97">
        <v>23</v>
      </c>
      <c r="IF81" s="97">
        <v>182</v>
      </c>
      <c r="IG81" s="97">
        <v>15</v>
      </c>
      <c r="IH81" s="97">
        <v>33</v>
      </c>
      <c r="II81" s="97">
        <v>2</v>
      </c>
      <c r="IJ81" s="97">
        <v>14</v>
      </c>
      <c r="IK81" s="97">
        <v>16</v>
      </c>
      <c r="IL81" s="97">
        <v>13</v>
      </c>
      <c r="IM81" s="97">
        <v>3</v>
      </c>
      <c r="IN81" s="97">
        <v>19</v>
      </c>
      <c r="IO81" s="97">
        <v>41</v>
      </c>
      <c r="IP81" s="97">
        <v>79</v>
      </c>
      <c r="IQ81" s="97">
        <v>68</v>
      </c>
      <c r="IR81" s="97">
        <v>27</v>
      </c>
      <c r="IS81" s="97">
        <v>0</v>
      </c>
      <c r="IT81" s="97">
        <v>3</v>
      </c>
      <c r="IU81" s="97">
        <v>0</v>
      </c>
      <c r="IV81" s="97">
        <v>0</v>
      </c>
      <c r="IW81" s="97">
        <v>20</v>
      </c>
      <c r="IX81" s="97">
        <v>34</v>
      </c>
      <c r="IY81" s="97">
        <v>31</v>
      </c>
      <c r="IZ81" s="97">
        <v>39</v>
      </c>
      <c r="JA81" s="97">
        <v>129</v>
      </c>
      <c r="JB81" s="97">
        <v>104</v>
      </c>
      <c r="JC81" s="97">
        <v>13</v>
      </c>
      <c r="JD81" s="97">
        <v>60</v>
      </c>
      <c r="JE81" s="97">
        <v>89</v>
      </c>
      <c r="JF81" s="97">
        <v>25</v>
      </c>
      <c r="JG81" s="97">
        <v>7</v>
      </c>
      <c r="JH81" s="97">
        <v>18</v>
      </c>
      <c r="JI81" s="97">
        <v>9</v>
      </c>
      <c r="JJ81" s="97">
        <v>18</v>
      </c>
      <c r="JK81" s="97">
        <v>190</v>
      </c>
      <c r="JL81" s="97">
        <v>43</v>
      </c>
      <c r="JM81" s="97">
        <v>9</v>
      </c>
      <c r="JN81" s="97">
        <v>259</v>
      </c>
      <c r="JO81" s="97">
        <v>2</v>
      </c>
      <c r="JP81" s="97"/>
      <c r="JQ81" s="97"/>
      <c r="JR81" s="97"/>
      <c r="JS81" s="97">
        <v>1</v>
      </c>
      <c r="JT81" s="97">
        <v>3</v>
      </c>
      <c r="JU81" s="97"/>
      <c r="JV81" s="97"/>
      <c r="JW81" s="97">
        <v>4</v>
      </c>
      <c r="JX81" s="97">
        <v>0</v>
      </c>
      <c r="JY81" s="97"/>
      <c r="JZ81" s="97">
        <v>4</v>
      </c>
      <c r="KA81" s="97">
        <v>17</v>
      </c>
      <c r="KB81" s="97">
        <v>0</v>
      </c>
      <c r="KC81" s="97">
        <v>0</v>
      </c>
      <c r="KD81" s="97">
        <v>1</v>
      </c>
      <c r="KE81" s="97">
        <v>0</v>
      </c>
      <c r="KF81" s="97">
        <v>2</v>
      </c>
      <c r="KG81" s="97">
        <v>1</v>
      </c>
      <c r="KH81" s="97">
        <v>3</v>
      </c>
      <c r="KI81" s="97">
        <v>1</v>
      </c>
      <c r="KJ81" s="97">
        <v>2</v>
      </c>
      <c r="KK81" s="97">
        <v>12</v>
      </c>
      <c r="KL81" s="97">
        <v>105</v>
      </c>
      <c r="KM81" s="97">
        <v>1</v>
      </c>
      <c r="KN81" s="97">
        <v>4</v>
      </c>
      <c r="KO81" s="97">
        <v>158</v>
      </c>
      <c r="KP81" s="97">
        <v>430</v>
      </c>
      <c r="KQ81" s="97">
        <v>121</v>
      </c>
      <c r="KR81" s="97">
        <v>22</v>
      </c>
      <c r="KS81" s="97">
        <v>25</v>
      </c>
      <c r="KT81" s="97">
        <v>14</v>
      </c>
      <c r="KU81" s="97">
        <v>27</v>
      </c>
      <c r="KV81" s="97">
        <v>40</v>
      </c>
      <c r="KW81" s="97">
        <v>9</v>
      </c>
      <c r="KX81" s="97">
        <v>0</v>
      </c>
      <c r="KY81" s="97">
        <v>0</v>
      </c>
      <c r="KZ81" s="97">
        <v>1</v>
      </c>
      <c r="LA81" s="97">
        <v>55</v>
      </c>
      <c r="LB81" s="97">
        <v>44</v>
      </c>
      <c r="LC81" s="97">
        <v>6</v>
      </c>
      <c r="LD81" s="97">
        <v>13</v>
      </c>
      <c r="LE81" s="97">
        <v>112</v>
      </c>
      <c r="LF81" s="97"/>
      <c r="LG81" s="97"/>
      <c r="LH81" s="97"/>
      <c r="LI81" s="97"/>
      <c r="LJ81" s="97"/>
      <c r="LK81" s="97"/>
      <c r="LL81" s="97">
        <v>0</v>
      </c>
      <c r="LM81" s="97">
        <v>0</v>
      </c>
      <c r="LN81" s="97"/>
      <c r="LO81" s="97">
        <v>0</v>
      </c>
      <c r="LP81" s="97">
        <v>0</v>
      </c>
      <c r="LQ81" s="97"/>
      <c r="LR81" s="97">
        <v>3</v>
      </c>
      <c r="LS81" s="97">
        <v>51</v>
      </c>
      <c r="LT81" s="97">
        <v>13</v>
      </c>
      <c r="LU81" s="97">
        <v>37</v>
      </c>
      <c r="LV81" s="97">
        <v>0</v>
      </c>
      <c r="LW81" s="97">
        <v>0</v>
      </c>
      <c r="LX81" s="97">
        <v>2</v>
      </c>
      <c r="LY81" s="97"/>
      <c r="LZ81" s="97"/>
      <c r="MA81" s="97">
        <v>1</v>
      </c>
      <c r="MB81" s="97">
        <v>23</v>
      </c>
      <c r="MC81" s="97">
        <v>3</v>
      </c>
      <c r="MD81" s="97">
        <v>4</v>
      </c>
      <c r="ME81" s="97">
        <v>28</v>
      </c>
      <c r="MF81" s="97">
        <v>1</v>
      </c>
      <c r="MG81" s="97">
        <v>2</v>
      </c>
      <c r="MH81" s="97"/>
      <c r="MI81" s="97">
        <v>9</v>
      </c>
      <c r="MJ81" s="97"/>
      <c r="MK81" s="97">
        <v>2</v>
      </c>
      <c r="ML81" s="97">
        <v>19</v>
      </c>
      <c r="MM81" s="97">
        <v>1</v>
      </c>
      <c r="MN81" s="97"/>
      <c r="MO81" s="97">
        <v>11</v>
      </c>
      <c r="MP81" s="97">
        <v>0</v>
      </c>
      <c r="MQ81" s="97">
        <v>8</v>
      </c>
      <c r="MR81" s="97">
        <v>21</v>
      </c>
      <c r="MS81" s="97">
        <v>14</v>
      </c>
      <c r="MT81" s="97"/>
      <c r="MU81" s="97">
        <v>1</v>
      </c>
      <c r="MV81" s="97"/>
      <c r="MW81" s="97">
        <v>13</v>
      </c>
      <c r="MX81" s="97">
        <v>19</v>
      </c>
      <c r="MY81" s="97">
        <v>2</v>
      </c>
      <c r="MZ81" s="97">
        <v>11</v>
      </c>
      <c r="NA81" s="97">
        <v>4</v>
      </c>
      <c r="NB81" s="97">
        <v>9</v>
      </c>
      <c r="NC81" s="97">
        <v>2</v>
      </c>
      <c r="ND81" s="97">
        <v>3</v>
      </c>
      <c r="NE81" s="97">
        <v>1</v>
      </c>
      <c r="NF81" s="97"/>
      <c r="NG81" s="97"/>
      <c r="NH81" s="97"/>
      <c r="NI81" s="97">
        <v>119</v>
      </c>
      <c r="NJ81" s="97"/>
      <c r="NK81" s="97"/>
      <c r="NL81" s="97">
        <v>0</v>
      </c>
      <c r="NM81" s="97"/>
      <c r="NN81" s="97">
        <v>1</v>
      </c>
      <c r="NO81" s="97">
        <v>0</v>
      </c>
      <c r="NP81" s="97"/>
      <c r="NQ81" s="97">
        <v>2</v>
      </c>
      <c r="NR81" s="97">
        <v>4</v>
      </c>
      <c r="NS81" s="97">
        <v>5</v>
      </c>
      <c r="NT81" s="97">
        <v>25</v>
      </c>
      <c r="NU81" s="97">
        <v>1</v>
      </c>
      <c r="NV81" s="97">
        <v>153</v>
      </c>
      <c r="NW81" s="97">
        <v>10</v>
      </c>
      <c r="NX81" s="97">
        <v>283</v>
      </c>
      <c r="NY81" s="97">
        <v>30</v>
      </c>
      <c r="NZ81" s="97">
        <v>15</v>
      </c>
      <c r="OA81" s="97">
        <v>0</v>
      </c>
      <c r="OB81" s="97">
        <v>2</v>
      </c>
      <c r="OC81" s="97">
        <v>1</v>
      </c>
      <c r="OD81" s="97"/>
      <c r="OE81" s="97">
        <v>0</v>
      </c>
      <c r="OF81" s="97">
        <v>1</v>
      </c>
      <c r="OG81" s="97"/>
      <c r="OH81" s="97">
        <v>17</v>
      </c>
      <c r="OI81" s="97">
        <v>13</v>
      </c>
      <c r="OJ81" s="97">
        <v>83</v>
      </c>
      <c r="OK81" s="97"/>
      <c r="OL81" s="97"/>
      <c r="OM81" s="97">
        <v>19</v>
      </c>
      <c r="ON81" s="97">
        <v>21</v>
      </c>
      <c r="OO81" s="97">
        <v>27</v>
      </c>
      <c r="OP81" s="97"/>
      <c r="OQ81" s="97"/>
      <c r="OR81" s="98"/>
      <c r="OS81" s="99">
        <v>34549</v>
      </c>
      <c r="OT81" s="96">
        <v>636</v>
      </c>
      <c r="OU81" s="97"/>
      <c r="OV81" s="97"/>
      <c r="OW81" s="97"/>
      <c r="OX81" s="97"/>
      <c r="OY81" s="97">
        <v>524</v>
      </c>
      <c r="OZ81" s="97">
        <v>3299</v>
      </c>
      <c r="PA81" s="97"/>
      <c r="PB81" s="97"/>
      <c r="PC81" s="97"/>
      <c r="PD81" s="97"/>
      <c r="PE81" s="97"/>
      <c r="PF81" s="97"/>
      <c r="PG81" s="97"/>
      <c r="PH81" s="97"/>
      <c r="PI81" s="97"/>
      <c r="PJ81" s="97"/>
      <c r="PK81" s="97"/>
      <c r="PL81" s="98"/>
      <c r="PM81" s="99">
        <v>39008</v>
      </c>
    </row>
    <row r="82" spans="1:429" ht="12.75" customHeight="1" x14ac:dyDescent="0.2">
      <c r="A82" s="93">
        <v>332800</v>
      </c>
      <c r="B82" s="94" t="s">
        <v>1726</v>
      </c>
      <c r="C82" s="95" t="s">
        <v>1241</v>
      </c>
      <c r="D82" s="96"/>
      <c r="E82" s="97"/>
      <c r="F82" s="97"/>
      <c r="G82" s="97"/>
      <c r="H82" s="97"/>
      <c r="I82" s="97"/>
      <c r="J82" s="97"/>
      <c r="K82" s="97"/>
      <c r="L82" s="97"/>
      <c r="M82" s="97"/>
      <c r="N82" s="97"/>
      <c r="O82" s="97"/>
      <c r="P82" s="97"/>
      <c r="Q82" s="97">
        <v>100</v>
      </c>
      <c r="R82" s="97">
        <v>48</v>
      </c>
      <c r="S82" s="97">
        <v>43</v>
      </c>
      <c r="T82" s="97">
        <v>229</v>
      </c>
      <c r="U82" s="97">
        <v>16</v>
      </c>
      <c r="V82" s="97">
        <v>64</v>
      </c>
      <c r="W82" s="97">
        <v>43</v>
      </c>
      <c r="X82" s="97">
        <v>85</v>
      </c>
      <c r="Y82" s="97">
        <v>42</v>
      </c>
      <c r="Z82" s="97"/>
      <c r="AA82" s="97">
        <v>0</v>
      </c>
      <c r="AB82" s="97">
        <v>49</v>
      </c>
      <c r="AC82" s="97">
        <v>96</v>
      </c>
      <c r="AD82" s="97">
        <v>379</v>
      </c>
      <c r="AE82" s="97">
        <v>164</v>
      </c>
      <c r="AF82" s="97">
        <v>72</v>
      </c>
      <c r="AG82" s="97">
        <v>8</v>
      </c>
      <c r="AH82" s="97">
        <v>644</v>
      </c>
      <c r="AI82" s="97">
        <v>24</v>
      </c>
      <c r="AJ82" s="97">
        <v>189</v>
      </c>
      <c r="AK82" s="97">
        <v>88</v>
      </c>
      <c r="AL82" s="97">
        <v>126</v>
      </c>
      <c r="AM82" s="97">
        <v>97</v>
      </c>
      <c r="AN82" s="97">
        <v>49</v>
      </c>
      <c r="AO82" s="97">
        <v>67</v>
      </c>
      <c r="AP82" s="97">
        <v>164</v>
      </c>
      <c r="AQ82" s="97">
        <v>69</v>
      </c>
      <c r="AR82" s="97">
        <v>75</v>
      </c>
      <c r="AS82" s="97">
        <v>137</v>
      </c>
      <c r="AT82" s="97">
        <v>36</v>
      </c>
      <c r="AU82" s="97">
        <v>126</v>
      </c>
      <c r="AV82" s="97">
        <v>53</v>
      </c>
      <c r="AW82" s="97">
        <v>62</v>
      </c>
      <c r="AX82" s="97">
        <v>25</v>
      </c>
      <c r="AY82" s="97">
        <v>8</v>
      </c>
      <c r="AZ82" s="97">
        <v>24</v>
      </c>
      <c r="BA82" s="97">
        <v>40</v>
      </c>
      <c r="BB82" s="97">
        <v>50</v>
      </c>
      <c r="BC82" s="97">
        <v>16</v>
      </c>
      <c r="BD82" s="97">
        <v>597</v>
      </c>
      <c r="BE82" s="97">
        <v>139</v>
      </c>
      <c r="BF82" s="97">
        <v>80</v>
      </c>
      <c r="BG82" s="97">
        <v>48</v>
      </c>
      <c r="BH82" s="97">
        <v>336</v>
      </c>
      <c r="BI82" s="97">
        <v>7</v>
      </c>
      <c r="BJ82" s="97">
        <v>74</v>
      </c>
      <c r="BK82" s="97">
        <v>168</v>
      </c>
      <c r="BL82" s="97">
        <v>136</v>
      </c>
      <c r="BM82" s="97">
        <v>113</v>
      </c>
      <c r="BN82" s="97">
        <v>16</v>
      </c>
      <c r="BO82" s="97">
        <v>48</v>
      </c>
      <c r="BP82" s="97">
        <v>50</v>
      </c>
      <c r="BQ82" s="97">
        <v>20</v>
      </c>
      <c r="BR82" s="97">
        <v>502</v>
      </c>
      <c r="BS82" s="97">
        <v>21</v>
      </c>
      <c r="BT82" s="97">
        <v>110</v>
      </c>
      <c r="BU82" s="97">
        <v>40</v>
      </c>
      <c r="BV82" s="97">
        <v>56</v>
      </c>
      <c r="BW82" s="97">
        <v>41</v>
      </c>
      <c r="BX82" s="97">
        <v>41</v>
      </c>
      <c r="BY82" s="97">
        <v>156</v>
      </c>
      <c r="BZ82" s="97">
        <v>120</v>
      </c>
      <c r="CA82" s="97">
        <v>606</v>
      </c>
      <c r="CB82" s="97">
        <v>32</v>
      </c>
      <c r="CC82" s="97">
        <v>225</v>
      </c>
      <c r="CD82" s="97">
        <v>8</v>
      </c>
      <c r="CE82" s="97">
        <v>64</v>
      </c>
      <c r="CF82" s="97">
        <v>196</v>
      </c>
      <c r="CG82" s="97">
        <v>54</v>
      </c>
      <c r="CH82" s="97">
        <v>54</v>
      </c>
      <c r="CI82" s="97">
        <v>7</v>
      </c>
      <c r="CJ82" s="97">
        <v>57</v>
      </c>
      <c r="CK82" s="97">
        <v>486</v>
      </c>
      <c r="CL82" s="97">
        <v>46</v>
      </c>
      <c r="CM82" s="97">
        <v>96</v>
      </c>
      <c r="CN82" s="97">
        <v>8</v>
      </c>
      <c r="CO82" s="97"/>
      <c r="CP82" s="97">
        <v>48</v>
      </c>
      <c r="CQ82" s="97">
        <v>14</v>
      </c>
      <c r="CR82" s="97">
        <v>38</v>
      </c>
      <c r="CS82" s="97">
        <v>5</v>
      </c>
      <c r="CT82" s="97">
        <v>40</v>
      </c>
      <c r="CU82" s="97">
        <v>32</v>
      </c>
      <c r="CV82" s="97">
        <v>23</v>
      </c>
      <c r="CW82" s="97">
        <v>27</v>
      </c>
      <c r="CX82" s="97">
        <v>119</v>
      </c>
      <c r="CY82" s="97">
        <v>17</v>
      </c>
      <c r="CZ82" s="97">
        <v>20</v>
      </c>
      <c r="DA82" s="97">
        <v>23</v>
      </c>
      <c r="DB82" s="97">
        <v>19</v>
      </c>
      <c r="DC82" s="97">
        <v>19</v>
      </c>
      <c r="DD82" s="97">
        <v>221</v>
      </c>
      <c r="DE82" s="97">
        <v>16</v>
      </c>
      <c r="DF82" s="97">
        <v>46</v>
      </c>
      <c r="DG82" s="97">
        <v>32</v>
      </c>
      <c r="DH82" s="97">
        <v>24</v>
      </c>
      <c r="DI82" s="97">
        <v>37</v>
      </c>
      <c r="DJ82" s="97">
        <v>2</v>
      </c>
      <c r="DK82" s="97">
        <v>23</v>
      </c>
      <c r="DL82" s="97">
        <v>26</v>
      </c>
      <c r="DM82" s="97">
        <v>6</v>
      </c>
      <c r="DN82" s="97">
        <v>25</v>
      </c>
      <c r="DO82" s="97">
        <v>13</v>
      </c>
      <c r="DP82" s="97">
        <v>18</v>
      </c>
      <c r="DQ82" s="97">
        <v>25</v>
      </c>
      <c r="DR82" s="97">
        <v>107</v>
      </c>
      <c r="DS82" s="97">
        <v>58</v>
      </c>
      <c r="DT82" s="97">
        <v>45</v>
      </c>
      <c r="DU82" s="97">
        <v>5</v>
      </c>
      <c r="DV82" s="97">
        <v>72</v>
      </c>
      <c r="DW82" s="97">
        <v>10</v>
      </c>
      <c r="DX82" s="97">
        <v>13</v>
      </c>
      <c r="DY82" s="97">
        <v>50</v>
      </c>
      <c r="DZ82" s="97">
        <v>58</v>
      </c>
      <c r="EA82" s="97">
        <v>41</v>
      </c>
      <c r="EB82" s="97">
        <v>2</v>
      </c>
      <c r="EC82" s="97">
        <v>9</v>
      </c>
      <c r="ED82" s="97">
        <v>17</v>
      </c>
      <c r="EE82" s="97">
        <v>79</v>
      </c>
      <c r="EF82" s="97">
        <v>6</v>
      </c>
      <c r="EG82" s="97">
        <v>30</v>
      </c>
      <c r="EH82" s="97">
        <v>19</v>
      </c>
      <c r="EI82" s="97">
        <v>21</v>
      </c>
      <c r="EJ82" s="97">
        <v>22</v>
      </c>
      <c r="EK82" s="97">
        <v>64</v>
      </c>
      <c r="EL82" s="97">
        <v>48</v>
      </c>
      <c r="EM82" s="97">
        <v>128</v>
      </c>
      <c r="EN82" s="97">
        <v>77</v>
      </c>
      <c r="EO82" s="97">
        <v>11</v>
      </c>
      <c r="EP82" s="97">
        <v>66</v>
      </c>
      <c r="EQ82" s="97">
        <v>41</v>
      </c>
      <c r="ER82" s="97">
        <v>56</v>
      </c>
      <c r="ES82" s="97">
        <v>25</v>
      </c>
      <c r="ET82" s="97">
        <v>75</v>
      </c>
      <c r="EU82" s="97">
        <v>61</v>
      </c>
      <c r="EV82" s="97">
        <v>219</v>
      </c>
      <c r="EW82" s="97">
        <v>52</v>
      </c>
      <c r="EX82" s="97">
        <v>103</v>
      </c>
      <c r="EY82" s="97">
        <v>23</v>
      </c>
      <c r="EZ82" s="97">
        <v>0</v>
      </c>
      <c r="FA82" s="97">
        <v>20</v>
      </c>
      <c r="FB82" s="97">
        <v>159</v>
      </c>
      <c r="FC82" s="97">
        <v>60</v>
      </c>
      <c r="FD82" s="97">
        <v>999</v>
      </c>
      <c r="FE82" s="97">
        <v>169</v>
      </c>
      <c r="FF82" s="97">
        <v>410</v>
      </c>
      <c r="FG82" s="97">
        <v>294</v>
      </c>
      <c r="FH82" s="97">
        <v>387</v>
      </c>
      <c r="FI82" s="97">
        <v>45</v>
      </c>
      <c r="FJ82" s="97">
        <v>5</v>
      </c>
      <c r="FK82" s="97">
        <v>115</v>
      </c>
      <c r="FL82" s="97">
        <v>238</v>
      </c>
      <c r="FM82" s="97">
        <v>19</v>
      </c>
      <c r="FN82" s="97">
        <v>59</v>
      </c>
      <c r="FO82" s="97">
        <v>13</v>
      </c>
      <c r="FP82" s="97">
        <v>16</v>
      </c>
      <c r="FQ82" s="97">
        <v>18</v>
      </c>
      <c r="FR82" s="97">
        <v>5</v>
      </c>
      <c r="FS82" s="97">
        <v>16</v>
      </c>
      <c r="FT82" s="97">
        <v>117</v>
      </c>
      <c r="FU82" s="97">
        <v>17</v>
      </c>
      <c r="FV82" s="97">
        <v>5</v>
      </c>
      <c r="FW82" s="97">
        <v>29</v>
      </c>
      <c r="FX82" s="97">
        <v>23</v>
      </c>
      <c r="FY82" s="97">
        <v>56</v>
      </c>
      <c r="FZ82" s="97">
        <v>61</v>
      </c>
      <c r="GA82" s="97">
        <v>42</v>
      </c>
      <c r="GB82" s="97">
        <v>80</v>
      </c>
      <c r="GC82" s="97">
        <v>102</v>
      </c>
      <c r="GD82" s="97">
        <v>19</v>
      </c>
      <c r="GE82" s="97">
        <v>22</v>
      </c>
      <c r="GF82" s="97">
        <v>10</v>
      </c>
      <c r="GG82" s="97">
        <v>9</v>
      </c>
      <c r="GH82" s="97">
        <v>24</v>
      </c>
      <c r="GI82" s="97">
        <v>3</v>
      </c>
      <c r="GJ82" s="97">
        <v>8</v>
      </c>
      <c r="GK82" s="97">
        <v>35</v>
      </c>
      <c r="GL82" s="97">
        <v>151</v>
      </c>
      <c r="GM82" s="97"/>
      <c r="GN82" s="97"/>
      <c r="GO82" s="97"/>
      <c r="GP82" s="97"/>
      <c r="GQ82" s="97"/>
      <c r="GR82" s="97"/>
      <c r="GS82" s="97"/>
      <c r="GT82" s="97"/>
      <c r="GU82" s="97"/>
      <c r="GV82" s="97"/>
      <c r="GW82" s="97"/>
      <c r="GX82" s="97"/>
      <c r="GY82" s="97"/>
      <c r="GZ82" s="97"/>
      <c r="HA82" s="97"/>
      <c r="HB82" s="97"/>
      <c r="HC82" s="97"/>
      <c r="HD82" s="97"/>
      <c r="HE82" s="97"/>
      <c r="HF82" s="97"/>
      <c r="HG82" s="97"/>
      <c r="HH82" s="97"/>
      <c r="HI82" s="97"/>
      <c r="HJ82" s="97"/>
      <c r="HK82" s="97">
        <v>675</v>
      </c>
      <c r="HL82" s="97">
        <v>255</v>
      </c>
      <c r="HM82" s="97">
        <v>196</v>
      </c>
      <c r="HN82" s="97"/>
      <c r="HO82" s="97">
        <v>141</v>
      </c>
      <c r="HP82" s="97">
        <v>30</v>
      </c>
      <c r="HQ82" s="97">
        <v>52</v>
      </c>
      <c r="HR82" s="97">
        <v>68</v>
      </c>
      <c r="HS82" s="97">
        <v>45</v>
      </c>
      <c r="HT82" s="97">
        <v>45</v>
      </c>
      <c r="HU82" s="97">
        <v>59</v>
      </c>
      <c r="HV82" s="97">
        <v>10</v>
      </c>
      <c r="HW82" s="97">
        <v>24</v>
      </c>
      <c r="HX82" s="97">
        <v>43</v>
      </c>
      <c r="HY82" s="97">
        <v>375</v>
      </c>
      <c r="HZ82" s="97">
        <v>315</v>
      </c>
      <c r="IA82" s="97">
        <v>481</v>
      </c>
      <c r="IB82" s="97">
        <v>233</v>
      </c>
      <c r="IC82" s="97">
        <v>71</v>
      </c>
      <c r="ID82" s="97">
        <v>169</v>
      </c>
      <c r="IE82" s="97">
        <v>73</v>
      </c>
      <c r="IF82" s="97">
        <v>555</v>
      </c>
      <c r="IG82" s="97">
        <v>50</v>
      </c>
      <c r="IH82" s="97">
        <v>125</v>
      </c>
      <c r="II82" s="97">
        <v>11</v>
      </c>
      <c r="IJ82" s="97">
        <v>48</v>
      </c>
      <c r="IK82" s="97">
        <v>57</v>
      </c>
      <c r="IL82" s="97">
        <v>29</v>
      </c>
      <c r="IM82" s="97">
        <v>11</v>
      </c>
      <c r="IN82" s="97">
        <v>66</v>
      </c>
      <c r="IO82" s="97">
        <v>142</v>
      </c>
      <c r="IP82" s="97">
        <v>283</v>
      </c>
      <c r="IQ82" s="97">
        <v>248</v>
      </c>
      <c r="IR82" s="97">
        <v>116</v>
      </c>
      <c r="IS82" s="97">
        <v>2</v>
      </c>
      <c r="IT82" s="97">
        <v>14</v>
      </c>
      <c r="IU82" s="97">
        <v>1</v>
      </c>
      <c r="IV82" s="97">
        <v>0</v>
      </c>
      <c r="IW82" s="97">
        <v>63</v>
      </c>
      <c r="IX82" s="97">
        <v>120</v>
      </c>
      <c r="IY82" s="97">
        <v>111</v>
      </c>
      <c r="IZ82" s="97">
        <v>134</v>
      </c>
      <c r="JA82" s="97">
        <v>462</v>
      </c>
      <c r="JB82" s="97">
        <v>360</v>
      </c>
      <c r="JC82" s="97">
        <v>35</v>
      </c>
      <c r="JD82" s="97">
        <v>217</v>
      </c>
      <c r="JE82" s="97">
        <v>304</v>
      </c>
      <c r="JF82" s="97">
        <v>82</v>
      </c>
      <c r="JG82" s="97">
        <v>24</v>
      </c>
      <c r="JH82" s="97">
        <v>62</v>
      </c>
      <c r="JI82" s="97">
        <v>33</v>
      </c>
      <c r="JJ82" s="97">
        <v>63</v>
      </c>
      <c r="JK82" s="97">
        <v>438</v>
      </c>
      <c r="JL82" s="97">
        <v>66</v>
      </c>
      <c r="JM82" s="97">
        <v>32</v>
      </c>
      <c r="JN82" s="97">
        <v>271</v>
      </c>
      <c r="JO82" s="97">
        <v>5</v>
      </c>
      <c r="JP82" s="97">
        <v>0</v>
      </c>
      <c r="JQ82" s="97">
        <v>1</v>
      </c>
      <c r="JR82" s="97">
        <v>0</v>
      </c>
      <c r="JS82" s="97">
        <v>12</v>
      </c>
      <c r="JT82" s="97"/>
      <c r="JU82" s="97"/>
      <c r="JV82" s="97">
        <v>11</v>
      </c>
      <c r="JW82" s="97">
        <v>2</v>
      </c>
      <c r="JX82" s="97">
        <v>0</v>
      </c>
      <c r="JY82" s="97"/>
      <c r="JZ82" s="97">
        <v>181</v>
      </c>
      <c r="KA82" s="97"/>
      <c r="KB82" s="97"/>
      <c r="KC82" s="97">
        <v>5</v>
      </c>
      <c r="KD82" s="97">
        <v>1</v>
      </c>
      <c r="KE82" s="97">
        <v>9</v>
      </c>
      <c r="KF82" s="97">
        <v>3</v>
      </c>
      <c r="KG82" s="97">
        <v>30</v>
      </c>
      <c r="KH82" s="97">
        <v>0</v>
      </c>
      <c r="KI82" s="97">
        <v>24</v>
      </c>
      <c r="KJ82" s="97">
        <v>3</v>
      </c>
      <c r="KK82" s="97">
        <v>387</v>
      </c>
      <c r="KL82" s="97">
        <v>360</v>
      </c>
      <c r="KM82" s="97">
        <v>11</v>
      </c>
      <c r="KN82" s="97">
        <v>15</v>
      </c>
      <c r="KO82" s="97">
        <v>57</v>
      </c>
      <c r="KP82" s="97"/>
      <c r="KQ82" s="97">
        <v>51</v>
      </c>
      <c r="KR82" s="97">
        <v>72</v>
      </c>
      <c r="KS82" s="97">
        <v>81</v>
      </c>
      <c r="KT82" s="97">
        <v>45</v>
      </c>
      <c r="KU82" s="97">
        <v>45</v>
      </c>
      <c r="KV82" s="97">
        <v>497</v>
      </c>
      <c r="KW82" s="97">
        <v>0</v>
      </c>
      <c r="KX82" s="97">
        <v>3</v>
      </c>
      <c r="KY82" s="97">
        <v>10</v>
      </c>
      <c r="KZ82" s="97">
        <v>5</v>
      </c>
      <c r="LA82" s="97">
        <v>602</v>
      </c>
      <c r="LB82" s="97">
        <v>509</v>
      </c>
      <c r="LC82" s="97">
        <v>53</v>
      </c>
      <c r="LD82" s="97"/>
      <c r="LE82" s="97">
        <v>85</v>
      </c>
      <c r="LF82" s="97"/>
      <c r="LG82" s="97"/>
      <c r="LH82" s="97"/>
      <c r="LI82" s="97"/>
      <c r="LJ82" s="97"/>
      <c r="LK82" s="97"/>
      <c r="LL82" s="97"/>
      <c r="LM82" s="97"/>
      <c r="LN82" s="97"/>
      <c r="LO82" s="97">
        <v>0</v>
      </c>
      <c r="LP82" s="97">
        <v>0</v>
      </c>
      <c r="LQ82" s="97"/>
      <c r="LR82" s="97">
        <v>253</v>
      </c>
      <c r="LS82" s="97">
        <v>52</v>
      </c>
      <c r="LT82" s="97"/>
      <c r="LU82" s="97"/>
      <c r="LV82" s="97"/>
      <c r="LW82" s="97"/>
      <c r="LX82" s="97">
        <v>21</v>
      </c>
      <c r="LY82" s="97"/>
      <c r="LZ82" s="97"/>
      <c r="MA82" s="97">
        <v>48</v>
      </c>
      <c r="MB82" s="97">
        <v>0</v>
      </c>
      <c r="MC82" s="97">
        <v>1</v>
      </c>
      <c r="MD82" s="97">
        <v>29</v>
      </c>
      <c r="ME82" s="97"/>
      <c r="MF82" s="97"/>
      <c r="MG82" s="97"/>
      <c r="MH82" s="97"/>
      <c r="MI82" s="97"/>
      <c r="MJ82" s="97"/>
      <c r="MK82" s="97"/>
      <c r="ML82" s="97"/>
      <c r="MM82" s="97"/>
      <c r="MN82" s="97">
        <v>4</v>
      </c>
      <c r="MO82" s="97">
        <v>12</v>
      </c>
      <c r="MP82" s="97"/>
      <c r="MQ82" s="97">
        <v>151</v>
      </c>
      <c r="MR82" s="97">
        <v>7</v>
      </c>
      <c r="MS82" s="97"/>
      <c r="MT82" s="97"/>
      <c r="MU82" s="97">
        <v>0</v>
      </c>
      <c r="MV82" s="97">
        <v>2</v>
      </c>
      <c r="MW82" s="97"/>
      <c r="MX82" s="97"/>
      <c r="MY82" s="97"/>
      <c r="MZ82" s="97"/>
      <c r="NA82" s="97"/>
      <c r="NB82" s="97"/>
      <c r="NC82" s="97"/>
      <c r="ND82" s="97">
        <v>2</v>
      </c>
      <c r="NE82" s="97">
        <v>1</v>
      </c>
      <c r="NF82" s="97"/>
      <c r="NG82" s="97"/>
      <c r="NH82" s="97"/>
      <c r="NI82" s="97"/>
      <c r="NJ82" s="97"/>
      <c r="NK82" s="97"/>
      <c r="NL82" s="97"/>
      <c r="NM82" s="97"/>
      <c r="NN82" s="97"/>
      <c r="NO82" s="97"/>
      <c r="NP82" s="97"/>
      <c r="NQ82" s="97"/>
      <c r="NR82" s="97">
        <v>0</v>
      </c>
      <c r="NS82" s="97"/>
      <c r="NT82" s="97"/>
      <c r="NU82" s="97"/>
      <c r="NV82" s="97">
        <v>270</v>
      </c>
      <c r="NW82" s="97">
        <v>13</v>
      </c>
      <c r="NX82" s="97">
        <v>272</v>
      </c>
      <c r="NY82" s="97">
        <v>53</v>
      </c>
      <c r="NZ82" s="97"/>
      <c r="OA82" s="97"/>
      <c r="OB82" s="97"/>
      <c r="OC82" s="97"/>
      <c r="OD82" s="97"/>
      <c r="OE82" s="97"/>
      <c r="OF82" s="97"/>
      <c r="OG82" s="97"/>
      <c r="OH82" s="97"/>
      <c r="OI82" s="97">
        <v>10</v>
      </c>
      <c r="OJ82" s="97">
        <v>398</v>
      </c>
      <c r="OK82" s="97"/>
      <c r="OL82" s="97"/>
      <c r="OM82" s="97"/>
      <c r="ON82" s="97"/>
      <c r="OO82" s="97"/>
      <c r="OP82" s="97"/>
      <c r="OQ82" s="97"/>
      <c r="OR82" s="98">
        <v>56</v>
      </c>
      <c r="OS82" s="99">
        <v>27828</v>
      </c>
      <c r="OT82" s="96"/>
      <c r="OU82" s="97"/>
      <c r="OV82" s="97"/>
      <c r="OW82" s="97"/>
      <c r="OX82" s="97"/>
      <c r="OY82" s="97">
        <v>102</v>
      </c>
      <c r="OZ82" s="97">
        <v>114</v>
      </c>
      <c r="PA82" s="97"/>
      <c r="PB82" s="97"/>
      <c r="PC82" s="97"/>
      <c r="PD82" s="97"/>
      <c r="PE82" s="97"/>
      <c r="PF82" s="97"/>
      <c r="PG82" s="97"/>
      <c r="PH82" s="97"/>
      <c r="PI82" s="97"/>
      <c r="PJ82" s="97"/>
      <c r="PK82" s="97"/>
      <c r="PL82" s="98"/>
      <c r="PM82" s="99">
        <v>28044</v>
      </c>
    </row>
    <row r="83" spans="1:429" ht="12.75" customHeight="1" x14ac:dyDescent="0.2">
      <c r="A83" s="93">
        <v>332913</v>
      </c>
      <c r="B83" s="94" t="s">
        <v>1726</v>
      </c>
      <c r="C83" s="95" t="s">
        <v>1242</v>
      </c>
      <c r="D83" s="96"/>
      <c r="E83" s="97"/>
      <c r="F83" s="97"/>
      <c r="G83" s="97"/>
      <c r="H83" s="97"/>
      <c r="I83" s="97"/>
      <c r="J83" s="97"/>
      <c r="K83" s="97"/>
      <c r="L83" s="97"/>
      <c r="M83" s="97"/>
      <c r="N83" s="97"/>
      <c r="O83" s="97"/>
      <c r="P83" s="97"/>
      <c r="Q83" s="97"/>
      <c r="R83" s="97"/>
      <c r="S83" s="97"/>
      <c r="T83" s="97"/>
      <c r="U83" s="97"/>
      <c r="V83" s="97"/>
      <c r="W83" s="97"/>
      <c r="X83" s="97"/>
      <c r="Y83" s="97"/>
      <c r="Z83" s="97"/>
      <c r="AA83" s="97"/>
      <c r="AB83" s="97">
        <v>251</v>
      </c>
      <c r="AC83" s="97">
        <v>272</v>
      </c>
      <c r="AD83" s="97">
        <v>1659</v>
      </c>
      <c r="AE83" s="97">
        <v>622</v>
      </c>
      <c r="AF83" s="97">
        <v>220</v>
      </c>
      <c r="AG83" s="97">
        <v>108</v>
      </c>
      <c r="AH83" s="97">
        <v>906</v>
      </c>
      <c r="AI83" s="97">
        <v>48</v>
      </c>
      <c r="AJ83" s="97">
        <v>449</v>
      </c>
      <c r="AK83" s="97">
        <v>67</v>
      </c>
      <c r="AL83" s="97">
        <v>790</v>
      </c>
      <c r="AM83" s="97">
        <v>128</v>
      </c>
      <c r="AN83" s="97"/>
      <c r="AO83" s="97"/>
      <c r="AP83" s="97"/>
      <c r="AQ83" s="97">
        <v>42</v>
      </c>
      <c r="AR83" s="97"/>
      <c r="AS83" s="97"/>
      <c r="AT83" s="97"/>
      <c r="AU83" s="97"/>
      <c r="AV83" s="97"/>
      <c r="AW83" s="97"/>
      <c r="AX83" s="97"/>
      <c r="AY83" s="97"/>
      <c r="AZ83" s="97"/>
      <c r="BA83" s="97"/>
      <c r="BB83" s="97"/>
      <c r="BC83" s="97"/>
      <c r="BD83" s="97"/>
      <c r="BE83" s="97"/>
      <c r="BF83" s="97"/>
      <c r="BG83" s="97"/>
      <c r="BH83" s="97"/>
      <c r="BI83" s="97"/>
      <c r="BJ83" s="97"/>
      <c r="BK83" s="97"/>
      <c r="BL83" s="97"/>
      <c r="BM83" s="97"/>
      <c r="BN83" s="97"/>
      <c r="BO83" s="97"/>
      <c r="BP83" s="97"/>
      <c r="BQ83" s="97"/>
      <c r="BR83" s="97"/>
      <c r="BS83" s="97"/>
      <c r="BT83" s="97"/>
      <c r="BU83" s="97"/>
      <c r="BV83" s="97"/>
      <c r="BW83" s="97"/>
      <c r="BX83" s="97"/>
      <c r="BY83" s="97"/>
      <c r="BZ83" s="97"/>
      <c r="CA83" s="97"/>
      <c r="CB83" s="97">
        <v>45</v>
      </c>
      <c r="CC83" s="97"/>
      <c r="CD83" s="97"/>
      <c r="CE83" s="97"/>
      <c r="CF83" s="97"/>
      <c r="CG83" s="97"/>
      <c r="CH83" s="97"/>
      <c r="CI83" s="97"/>
      <c r="CJ83" s="97"/>
      <c r="CK83" s="97"/>
      <c r="CL83" s="97"/>
      <c r="CM83" s="97"/>
      <c r="CN83" s="97"/>
      <c r="CO83" s="97"/>
      <c r="CP83" s="97"/>
      <c r="CQ83" s="97"/>
      <c r="CR83" s="97"/>
      <c r="CS83" s="97"/>
      <c r="CT83" s="97"/>
      <c r="CU83" s="97"/>
      <c r="CV83" s="97"/>
      <c r="CW83" s="97"/>
      <c r="CX83" s="97"/>
      <c r="CY83" s="97"/>
      <c r="CZ83" s="97"/>
      <c r="DA83" s="97">
        <v>24</v>
      </c>
      <c r="DB83" s="97"/>
      <c r="DC83" s="97"/>
      <c r="DD83" s="97"/>
      <c r="DE83" s="97"/>
      <c r="DF83" s="97"/>
      <c r="DG83" s="97"/>
      <c r="DH83" s="97"/>
      <c r="DI83" s="97"/>
      <c r="DJ83" s="97"/>
      <c r="DK83" s="97"/>
      <c r="DL83" s="97">
        <v>42</v>
      </c>
      <c r="DM83" s="97"/>
      <c r="DN83" s="97"/>
      <c r="DO83" s="97"/>
      <c r="DP83" s="97">
        <v>30</v>
      </c>
      <c r="DQ83" s="97"/>
      <c r="DR83" s="97"/>
      <c r="DS83" s="97"/>
      <c r="DT83" s="97"/>
      <c r="DU83" s="97"/>
      <c r="DV83" s="97"/>
      <c r="DW83" s="97"/>
      <c r="DX83" s="97"/>
      <c r="DY83" s="97"/>
      <c r="DZ83" s="97"/>
      <c r="EA83" s="97"/>
      <c r="EB83" s="97"/>
      <c r="EC83" s="97"/>
      <c r="ED83" s="97"/>
      <c r="EE83" s="97"/>
      <c r="EF83" s="97"/>
      <c r="EG83" s="97"/>
      <c r="EH83" s="97"/>
      <c r="EI83" s="97"/>
      <c r="EJ83" s="97"/>
      <c r="EK83" s="97"/>
      <c r="EL83" s="97"/>
      <c r="EM83" s="97"/>
      <c r="EN83" s="97"/>
      <c r="EO83" s="97"/>
      <c r="EP83" s="97"/>
      <c r="EQ83" s="97"/>
      <c r="ER83" s="97"/>
      <c r="ES83" s="97"/>
      <c r="ET83" s="97"/>
      <c r="EU83" s="97"/>
      <c r="EV83" s="97"/>
      <c r="EW83" s="97"/>
      <c r="EX83" s="97"/>
      <c r="EY83" s="97"/>
      <c r="EZ83" s="97">
        <v>0</v>
      </c>
      <c r="FA83" s="97">
        <v>39</v>
      </c>
      <c r="FB83" s="97"/>
      <c r="FC83" s="97"/>
      <c r="FD83" s="97"/>
      <c r="FE83" s="97"/>
      <c r="FF83" s="97"/>
      <c r="FG83" s="97">
        <v>90</v>
      </c>
      <c r="FH83" s="97"/>
      <c r="FI83" s="97"/>
      <c r="FJ83" s="97"/>
      <c r="FK83" s="97"/>
      <c r="FL83" s="97"/>
      <c r="FM83" s="97"/>
      <c r="FN83" s="97"/>
      <c r="FO83" s="97"/>
      <c r="FP83" s="97"/>
      <c r="FQ83" s="97"/>
      <c r="FR83" s="97"/>
      <c r="FS83" s="97"/>
      <c r="FT83" s="97"/>
      <c r="FU83" s="97"/>
      <c r="FV83" s="97"/>
      <c r="FW83" s="97"/>
      <c r="FX83" s="97"/>
      <c r="FY83" s="97"/>
      <c r="FZ83" s="97"/>
      <c r="GA83" s="97"/>
      <c r="GB83" s="97"/>
      <c r="GC83" s="97"/>
      <c r="GD83" s="97"/>
      <c r="GE83" s="97"/>
      <c r="GF83" s="97"/>
      <c r="GG83" s="97"/>
      <c r="GH83" s="97"/>
      <c r="GI83" s="97"/>
      <c r="GJ83" s="97"/>
      <c r="GK83" s="97"/>
      <c r="GL83" s="97"/>
      <c r="GM83" s="97"/>
      <c r="GN83" s="97"/>
      <c r="GO83" s="97"/>
      <c r="GP83" s="97"/>
      <c r="GQ83" s="97"/>
      <c r="GR83" s="97"/>
      <c r="GS83" s="97"/>
      <c r="GT83" s="97"/>
      <c r="GU83" s="97"/>
      <c r="GV83" s="97"/>
      <c r="GW83" s="97"/>
      <c r="GX83" s="97"/>
      <c r="GY83" s="97"/>
      <c r="GZ83" s="97"/>
      <c r="HA83" s="97"/>
      <c r="HB83" s="97"/>
      <c r="HC83" s="97"/>
      <c r="HD83" s="97"/>
      <c r="HE83" s="97"/>
      <c r="HF83" s="97"/>
      <c r="HG83" s="97"/>
      <c r="HH83" s="97"/>
      <c r="HI83" s="97"/>
      <c r="HJ83" s="97"/>
      <c r="HK83" s="97"/>
      <c r="HL83" s="97"/>
      <c r="HM83" s="97"/>
      <c r="HN83" s="97"/>
      <c r="HO83" s="97"/>
      <c r="HP83" s="97"/>
      <c r="HQ83" s="97"/>
      <c r="HR83" s="97"/>
      <c r="HS83" s="97"/>
      <c r="HT83" s="97"/>
      <c r="HU83" s="97"/>
      <c r="HV83" s="97"/>
      <c r="HW83" s="97"/>
      <c r="HX83" s="97"/>
      <c r="HY83" s="97"/>
      <c r="HZ83" s="97"/>
      <c r="IA83" s="97"/>
      <c r="IB83" s="97"/>
      <c r="IC83" s="97"/>
      <c r="ID83" s="97"/>
      <c r="IE83" s="97"/>
      <c r="IF83" s="97"/>
      <c r="IG83" s="97"/>
      <c r="IH83" s="97"/>
      <c r="II83" s="97"/>
      <c r="IJ83" s="97"/>
      <c r="IK83" s="97"/>
      <c r="IL83" s="97"/>
      <c r="IM83" s="97"/>
      <c r="IN83" s="97"/>
      <c r="IO83" s="97"/>
      <c r="IP83" s="97"/>
      <c r="IQ83" s="97"/>
      <c r="IR83" s="97"/>
      <c r="IS83" s="97"/>
      <c r="IT83" s="97"/>
      <c r="IU83" s="97"/>
      <c r="IV83" s="97"/>
      <c r="IW83" s="97"/>
      <c r="IX83" s="97"/>
      <c r="IY83" s="97"/>
      <c r="IZ83" s="97"/>
      <c r="JA83" s="97"/>
      <c r="JB83" s="97"/>
      <c r="JC83" s="97"/>
      <c r="JD83" s="97"/>
      <c r="JE83" s="97"/>
      <c r="JF83" s="97"/>
      <c r="JG83" s="97"/>
      <c r="JH83" s="97"/>
      <c r="JI83" s="97"/>
      <c r="JJ83" s="97"/>
      <c r="JK83" s="97">
        <v>298</v>
      </c>
      <c r="JL83" s="97"/>
      <c r="JM83" s="97"/>
      <c r="JN83" s="97"/>
      <c r="JO83" s="97">
        <v>0</v>
      </c>
      <c r="JP83" s="97"/>
      <c r="JQ83" s="97"/>
      <c r="JR83" s="97"/>
      <c r="JS83" s="97"/>
      <c r="JT83" s="97"/>
      <c r="JU83" s="97"/>
      <c r="JV83" s="97"/>
      <c r="JW83" s="97"/>
      <c r="JX83" s="97"/>
      <c r="JY83" s="97"/>
      <c r="JZ83" s="97"/>
      <c r="KA83" s="97"/>
      <c r="KB83" s="97"/>
      <c r="KC83" s="97">
        <v>2</v>
      </c>
      <c r="KD83" s="97"/>
      <c r="KE83" s="97"/>
      <c r="KF83" s="97">
        <v>10</v>
      </c>
      <c r="KG83" s="97">
        <v>2</v>
      </c>
      <c r="KH83" s="97">
        <v>6</v>
      </c>
      <c r="KI83" s="97"/>
      <c r="KJ83" s="97">
        <v>1</v>
      </c>
      <c r="KK83" s="97"/>
      <c r="KL83" s="97"/>
      <c r="KM83" s="97"/>
      <c r="KN83" s="97"/>
      <c r="KO83" s="97"/>
      <c r="KP83" s="97"/>
      <c r="KQ83" s="97"/>
      <c r="KR83" s="97"/>
      <c r="KS83" s="97"/>
      <c r="KT83" s="97"/>
      <c r="KU83" s="97"/>
      <c r="KV83" s="97"/>
      <c r="KW83" s="97"/>
      <c r="KX83" s="97"/>
      <c r="KY83" s="97"/>
      <c r="KZ83" s="97"/>
      <c r="LA83" s="97">
        <v>34</v>
      </c>
      <c r="LB83" s="97">
        <v>203</v>
      </c>
      <c r="LC83" s="97">
        <v>4</v>
      </c>
      <c r="LD83" s="97">
        <v>210</v>
      </c>
      <c r="LE83" s="97"/>
      <c r="LF83" s="97"/>
      <c r="LG83" s="97"/>
      <c r="LH83" s="97"/>
      <c r="LI83" s="97"/>
      <c r="LJ83" s="97"/>
      <c r="LK83" s="97"/>
      <c r="LL83" s="97"/>
      <c r="LM83" s="97"/>
      <c r="LN83" s="97"/>
      <c r="LO83" s="97">
        <v>3</v>
      </c>
      <c r="LP83" s="97">
        <v>0</v>
      </c>
      <c r="LQ83" s="97"/>
      <c r="LR83" s="97"/>
      <c r="LS83" s="97">
        <v>29</v>
      </c>
      <c r="LT83" s="97"/>
      <c r="LU83" s="97"/>
      <c r="LV83" s="97"/>
      <c r="LW83" s="97"/>
      <c r="LX83" s="97"/>
      <c r="LY83" s="97"/>
      <c r="LZ83" s="97"/>
      <c r="MA83" s="97"/>
      <c r="MB83" s="97"/>
      <c r="MC83" s="97"/>
      <c r="MD83" s="97">
        <v>46</v>
      </c>
      <c r="ME83" s="97"/>
      <c r="MF83" s="97"/>
      <c r="MG83" s="97"/>
      <c r="MH83" s="97"/>
      <c r="MI83" s="97"/>
      <c r="MJ83" s="97">
        <v>0</v>
      </c>
      <c r="MK83" s="97"/>
      <c r="ML83" s="97">
        <v>12</v>
      </c>
      <c r="MM83" s="97"/>
      <c r="MN83" s="97"/>
      <c r="MO83" s="97"/>
      <c r="MP83" s="97"/>
      <c r="MQ83" s="97"/>
      <c r="MR83" s="97"/>
      <c r="MS83" s="97">
        <v>13</v>
      </c>
      <c r="MT83" s="97">
        <v>12</v>
      </c>
      <c r="MU83" s="97">
        <v>5</v>
      </c>
      <c r="MV83" s="97"/>
      <c r="MW83" s="97">
        <v>24</v>
      </c>
      <c r="MX83" s="97"/>
      <c r="MY83" s="97"/>
      <c r="MZ83" s="97"/>
      <c r="NA83" s="97"/>
      <c r="NB83" s="97"/>
      <c r="NC83" s="97"/>
      <c r="ND83" s="97">
        <v>26</v>
      </c>
      <c r="NE83" s="97"/>
      <c r="NF83" s="97"/>
      <c r="NG83" s="97">
        <v>24</v>
      </c>
      <c r="NH83" s="97">
        <v>9</v>
      </c>
      <c r="NI83" s="97">
        <v>26</v>
      </c>
      <c r="NJ83" s="97">
        <v>1</v>
      </c>
      <c r="NK83" s="97"/>
      <c r="NL83" s="97"/>
      <c r="NM83" s="97"/>
      <c r="NN83" s="97"/>
      <c r="NO83" s="97"/>
      <c r="NP83" s="97"/>
      <c r="NQ83" s="97">
        <v>19</v>
      </c>
      <c r="NR83" s="97">
        <v>8</v>
      </c>
      <c r="NS83" s="97">
        <v>188</v>
      </c>
      <c r="NT83" s="97">
        <v>74</v>
      </c>
      <c r="NU83" s="97">
        <v>24</v>
      </c>
      <c r="NV83" s="97"/>
      <c r="NW83" s="97"/>
      <c r="NX83" s="97"/>
      <c r="NY83" s="97"/>
      <c r="NZ83" s="97"/>
      <c r="OA83" s="97"/>
      <c r="OB83" s="97"/>
      <c r="OC83" s="97"/>
      <c r="OD83" s="97"/>
      <c r="OE83" s="97"/>
      <c r="OF83" s="97">
        <v>68</v>
      </c>
      <c r="OG83" s="97"/>
      <c r="OH83" s="97"/>
      <c r="OI83" s="97"/>
      <c r="OJ83" s="97"/>
      <c r="OK83" s="97"/>
      <c r="OL83" s="97"/>
      <c r="OM83" s="97"/>
      <c r="ON83" s="97"/>
      <c r="OO83" s="97"/>
      <c r="OP83" s="97"/>
      <c r="OQ83" s="97">
        <v>3</v>
      </c>
      <c r="OR83" s="98">
        <v>0</v>
      </c>
      <c r="OS83" s="99">
        <v>7216</v>
      </c>
      <c r="OT83" s="96"/>
      <c r="OU83" s="97"/>
      <c r="OV83" s="97"/>
      <c r="OW83" s="97"/>
      <c r="OX83" s="97"/>
      <c r="OY83" s="97">
        <v>87</v>
      </c>
      <c r="OZ83" s="97">
        <v>299</v>
      </c>
      <c r="PA83" s="97"/>
      <c r="PB83" s="97"/>
      <c r="PC83" s="97"/>
      <c r="PD83" s="97"/>
      <c r="PE83" s="97"/>
      <c r="PF83" s="97"/>
      <c r="PG83" s="97"/>
      <c r="PH83" s="97"/>
      <c r="PI83" s="97"/>
      <c r="PJ83" s="97"/>
      <c r="PK83" s="97"/>
      <c r="PL83" s="98"/>
      <c r="PM83" s="99">
        <v>7602</v>
      </c>
    </row>
    <row r="84" spans="1:429" ht="12.75" customHeight="1" x14ac:dyDescent="0.2">
      <c r="A84" s="93" t="s">
        <v>1609</v>
      </c>
      <c r="B84" s="94" t="s">
        <v>1726</v>
      </c>
      <c r="C84" s="95" t="s">
        <v>1243</v>
      </c>
      <c r="D84" s="96"/>
      <c r="E84" s="97"/>
      <c r="F84" s="97"/>
      <c r="G84" s="97"/>
      <c r="H84" s="97"/>
      <c r="I84" s="97"/>
      <c r="J84" s="97"/>
      <c r="K84" s="97"/>
      <c r="L84" s="97"/>
      <c r="M84" s="97"/>
      <c r="N84" s="97"/>
      <c r="O84" s="97"/>
      <c r="P84" s="97"/>
      <c r="Q84" s="97">
        <v>4180</v>
      </c>
      <c r="R84" s="97"/>
      <c r="S84" s="97">
        <v>17</v>
      </c>
      <c r="T84" s="97"/>
      <c r="U84" s="97"/>
      <c r="V84" s="97"/>
      <c r="W84" s="97">
        <v>43</v>
      </c>
      <c r="X84" s="97">
        <v>58</v>
      </c>
      <c r="Y84" s="97"/>
      <c r="Z84" s="97">
        <v>280</v>
      </c>
      <c r="AA84" s="97"/>
      <c r="AB84" s="97">
        <v>194</v>
      </c>
      <c r="AC84" s="97">
        <v>190</v>
      </c>
      <c r="AD84" s="97">
        <v>682</v>
      </c>
      <c r="AE84" s="97">
        <v>56</v>
      </c>
      <c r="AF84" s="97">
        <v>263</v>
      </c>
      <c r="AG84" s="97">
        <v>16</v>
      </c>
      <c r="AH84" s="97">
        <v>273</v>
      </c>
      <c r="AI84" s="97">
        <v>313</v>
      </c>
      <c r="AJ84" s="97">
        <v>1157</v>
      </c>
      <c r="AK84" s="97">
        <v>33</v>
      </c>
      <c r="AL84" s="97">
        <v>293</v>
      </c>
      <c r="AM84" s="97">
        <v>485</v>
      </c>
      <c r="AN84" s="97"/>
      <c r="AO84" s="97"/>
      <c r="AP84" s="97"/>
      <c r="AQ84" s="97">
        <v>101</v>
      </c>
      <c r="AR84" s="97">
        <v>0</v>
      </c>
      <c r="AS84" s="97"/>
      <c r="AT84" s="97"/>
      <c r="AU84" s="97"/>
      <c r="AV84" s="97">
        <v>0</v>
      </c>
      <c r="AW84" s="97">
        <v>2</v>
      </c>
      <c r="AX84" s="97"/>
      <c r="AY84" s="97"/>
      <c r="AZ84" s="97"/>
      <c r="BA84" s="97"/>
      <c r="BB84" s="97"/>
      <c r="BC84" s="97"/>
      <c r="BD84" s="97">
        <v>160</v>
      </c>
      <c r="BE84" s="97">
        <v>3</v>
      </c>
      <c r="BF84" s="97"/>
      <c r="BG84" s="97">
        <v>10</v>
      </c>
      <c r="BH84" s="97"/>
      <c r="BI84" s="97"/>
      <c r="BJ84" s="97"/>
      <c r="BK84" s="97"/>
      <c r="BL84" s="97">
        <v>10</v>
      </c>
      <c r="BM84" s="97"/>
      <c r="BN84" s="97">
        <v>4</v>
      </c>
      <c r="BO84" s="97">
        <v>16</v>
      </c>
      <c r="BP84" s="97">
        <v>21</v>
      </c>
      <c r="BQ84" s="97">
        <v>10</v>
      </c>
      <c r="BR84" s="97">
        <v>440</v>
      </c>
      <c r="BS84" s="97">
        <v>125</v>
      </c>
      <c r="BT84" s="97">
        <v>140</v>
      </c>
      <c r="BU84" s="97">
        <v>169</v>
      </c>
      <c r="BV84" s="97">
        <v>11</v>
      </c>
      <c r="BW84" s="97">
        <v>10</v>
      </c>
      <c r="BX84" s="97">
        <v>14</v>
      </c>
      <c r="BY84" s="97">
        <v>176</v>
      </c>
      <c r="BZ84" s="97">
        <v>52</v>
      </c>
      <c r="CA84" s="97">
        <v>29</v>
      </c>
      <c r="CB84" s="97">
        <v>11</v>
      </c>
      <c r="CC84" s="97">
        <v>1670</v>
      </c>
      <c r="CD84" s="97">
        <v>0</v>
      </c>
      <c r="CE84" s="97">
        <v>240</v>
      </c>
      <c r="CF84" s="97">
        <v>82</v>
      </c>
      <c r="CG84" s="97">
        <v>21</v>
      </c>
      <c r="CH84" s="97">
        <v>469</v>
      </c>
      <c r="CI84" s="97">
        <v>41</v>
      </c>
      <c r="CJ84" s="97">
        <v>2104</v>
      </c>
      <c r="CK84" s="97">
        <v>468</v>
      </c>
      <c r="CL84" s="97">
        <v>491</v>
      </c>
      <c r="CM84" s="97">
        <v>429</v>
      </c>
      <c r="CN84" s="97">
        <v>1</v>
      </c>
      <c r="CO84" s="97"/>
      <c r="CP84" s="97">
        <v>232</v>
      </c>
      <c r="CQ84" s="97">
        <v>15</v>
      </c>
      <c r="CR84" s="97">
        <v>427</v>
      </c>
      <c r="CS84" s="97">
        <v>209</v>
      </c>
      <c r="CT84" s="97">
        <v>23</v>
      </c>
      <c r="CU84" s="97">
        <v>20</v>
      </c>
      <c r="CV84" s="97">
        <v>69</v>
      </c>
      <c r="CW84" s="97">
        <v>69</v>
      </c>
      <c r="CX84" s="97">
        <v>440</v>
      </c>
      <c r="CY84" s="97">
        <v>3</v>
      </c>
      <c r="CZ84" s="97">
        <v>6</v>
      </c>
      <c r="DA84" s="97">
        <v>90</v>
      </c>
      <c r="DB84" s="97">
        <v>609</v>
      </c>
      <c r="DC84" s="97">
        <v>614</v>
      </c>
      <c r="DD84" s="97">
        <v>271</v>
      </c>
      <c r="DE84" s="97">
        <v>5</v>
      </c>
      <c r="DF84" s="97">
        <v>9</v>
      </c>
      <c r="DG84" s="97">
        <v>15</v>
      </c>
      <c r="DH84" s="97">
        <v>542</v>
      </c>
      <c r="DI84" s="97">
        <v>95</v>
      </c>
      <c r="DJ84" s="97"/>
      <c r="DK84" s="97">
        <v>3</v>
      </c>
      <c r="DL84" s="97">
        <v>4</v>
      </c>
      <c r="DM84" s="97"/>
      <c r="DN84" s="97">
        <v>17</v>
      </c>
      <c r="DO84" s="97">
        <v>2</v>
      </c>
      <c r="DP84" s="97">
        <v>0</v>
      </c>
      <c r="DQ84" s="97">
        <v>1</v>
      </c>
      <c r="DR84" s="97">
        <v>14</v>
      </c>
      <c r="DS84" s="97">
        <v>9</v>
      </c>
      <c r="DT84" s="97">
        <v>2</v>
      </c>
      <c r="DU84" s="97">
        <v>0</v>
      </c>
      <c r="DV84" s="97">
        <v>35</v>
      </c>
      <c r="DW84" s="97">
        <v>4</v>
      </c>
      <c r="DX84" s="97">
        <v>2</v>
      </c>
      <c r="DY84" s="97">
        <v>19</v>
      </c>
      <c r="DZ84" s="97">
        <v>9</v>
      </c>
      <c r="EA84" s="97">
        <v>16</v>
      </c>
      <c r="EB84" s="97"/>
      <c r="EC84" s="97"/>
      <c r="ED84" s="97"/>
      <c r="EE84" s="97">
        <v>11</v>
      </c>
      <c r="EF84" s="97">
        <v>0</v>
      </c>
      <c r="EG84" s="97">
        <v>7</v>
      </c>
      <c r="EH84" s="97">
        <v>5</v>
      </c>
      <c r="EI84" s="97">
        <v>9</v>
      </c>
      <c r="EJ84" s="97">
        <v>7</v>
      </c>
      <c r="EK84" s="97">
        <v>34</v>
      </c>
      <c r="EL84" s="97">
        <v>7</v>
      </c>
      <c r="EM84" s="97"/>
      <c r="EN84" s="97"/>
      <c r="EO84" s="97">
        <v>27</v>
      </c>
      <c r="EP84" s="97">
        <v>25</v>
      </c>
      <c r="EQ84" s="97"/>
      <c r="ER84" s="97"/>
      <c r="ES84" s="97"/>
      <c r="ET84" s="97">
        <v>8</v>
      </c>
      <c r="EU84" s="97">
        <v>250</v>
      </c>
      <c r="EV84" s="97">
        <v>1095</v>
      </c>
      <c r="EW84" s="97">
        <v>157</v>
      </c>
      <c r="EX84" s="97">
        <v>47</v>
      </c>
      <c r="EY84" s="97">
        <v>20</v>
      </c>
      <c r="EZ84" s="97"/>
      <c r="FA84" s="97">
        <v>3</v>
      </c>
      <c r="FB84" s="97">
        <v>328</v>
      </c>
      <c r="FC84" s="97">
        <v>68</v>
      </c>
      <c r="FD84" s="97">
        <v>209</v>
      </c>
      <c r="FE84" s="97"/>
      <c r="FF84" s="97">
        <v>103</v>
      </c>
      <c r="FG84" s="97">
        <v>315</v>
      </c>
      <c r="FH84" s="97">
        <v>739</v>
      </c>
      <c r="FI84" s="97">
        <v>1027</v>
      </c>
      <c r="FJ84" s="97">
        <v>69</v>
      </c>
      <c r="FK84" s="97">
        <v>530</v>
      </c>
      <c r="FL84" s="97">
        <v>410</v>
      </c>
      <c r="FM84" s="97">
        <v>19</v>
      </c>
      <c r="FN84" s="97">
        <v>97</v>
      </c>
      <c r="FO84" s="97">
        <v>491</v>
      </c>
      <c r="FP84" s="97">
        <v>1</v>
      </c>
      <c r="FQ84" s="97">
        <v>7</v>
      </c>
      <c r="FR84" s="97">
        <v>67</v>
      </c>
      <c r="FS84" s="97">
        <v>6</v>
      </c>
      <c r="FT84" s="97"/>
      <c r="FU84" s="97">
        <v>1</v>
      </c>
      <c r="FV84" s="97">
        <v>0</v>
      </c>
      <c r="FW84" s="97">
        <v>3</v>
      </c>
      <c r="FX84" s="97">
        <v>3</v>
      </c>
      <c r="FY84" s="97">
        <v>9</v>
      </c>
      <c r="FZ84" s="97">
        <v>9</v>
      </c>
      <c r="GA84" s="97">
        <v>0</v>
      </c>
      <c r="GB84" s="97">
        <v>27</v>
      </c>
      <c r="GC84" s="97">
        <v>44</v>
      </c>
      <c r="GD84" s="97">
        <v>5</v>
      </c>
      <c r="GE84" s="97"/>
      <c r="GF84" s="97"/>
      <c r="GG84" s="97">
        <v>2</v>
      </c>
      <c r="GH84" s="97">
        <v>4</v>
      </c>
      <c r="GI84" s="97">
        <v>0</v>
      </c>
      <c r="GJ84" s="97">
        <v>0</v>
      </c>
      <c r="GK84" s="97"/>
      <c r="GL84" s="97">
        <v>23</v>
      </c>
      <c r="GM84" s="97"/>
      <c r="GN84" s="97"/>
      <c r="GO84" s="97"/>
      <c r="GP84" s="97"/>
      <c r="GQ84" s="97">
        <v>0</v>
      </c>
      <c r="GR84" s="97"/>
      <c r="GS84" s="97"/>
      <c r="GT84" s="97">
        <v>17</v>
      </c>
      <c r="GU84" s="97"/>
      <c r="GV84" s="97"/>
      <c r="GW84" s="97">
        <v>10</v>
      </c>
      <c r="GX84" s="97">
        <v>16</v>
      </c>
      <c r="GY84" s="97">
        <v>8</v>
      </c>
      <c r="GZ84" s="97">
        <v>2</v>
      </c>
      <c r="HA84" s="97"/>
      <c r="HB84" s="97"/>
      <c r="HC84" s="97"/>
      <c r="HD84" s="97"/>
      <c r="HE84" s="97"/>
      <c r="HF84" s="97">
        <v>8</v>
      </c>
      <c r="HG84" s="97"/>
      <c r="HH84" s="97">
        <v>3</v>
      </c>
      <c r="HI84" s="97"/>
      <c r="HJ84" s="97"/>
      <c r="HK84" s="97">
        <v>129</v>
      </c>
      <c r="HL84" s="97">
        <v>96</v>
      </c>
      <c r="HM84" s="97">
        <v>57</v>
      </c>
      <c r="HN84" s="97"/>
      <c r="HO84" s="97">
        <v>3</v>
      </c>
      <c r="HP84" s="97"/>
      <c r="HQ84" s="97"/>
      <c r="HR84" s="97"/>
      <c r="HS84" s="97"/>
      <c r="HT84" s="97"/>
      <c r="HU84" s="97"/>
      <c r="HV84" s="97"/>
      <c r="HW84" s="97"/>
      <c r="HX84" s="97">
        <v>69</v>
      </c>
      <c r="HY84" s="97">
        <v>337</v>
      </c>
      <c r="HZ84" s="97">
        <v>272</v>
      </c>
      <c r="IA84" s="97"/>
      <c r="IB84" s="97"/>
      <c r="IC84" s="97"/>
      <c r="ID84" s="97"/>
      <c r="IE84" s="97"/>
      <c r="IF84" s="97"/>
      <c r="IG84" s="97"/>
      <c r="IH84" s="97"/>
      <c r="II84" s="97">
        <v>49</v>
      </c>
      <c r="IJ84" s="97"/>
      <c r="IK84" s="97"/>
      <c r="IL84" s="97">
        <v>31</v>
      </c>
      <c r="IM84" s="97">
        <v>13</v>
      </c>
      <c r="IN84" s="97">
        <v>42</v>
      </c>
      <c r="IO84" s="97">
        <v>180</v>
      </c>
      <c r="IP84" s="97">
        <v>407</v>
      </c>
      <c r="IQ84" s="97">
        <v>51</v>
      </c>
      <c r="IR84" s="97">
        <v>11</v>
      </c>
      <c r="IS84" s="97"/>
      <c r="IT84" s="97"/>
      <c r="IU84" s="97"/>
      <c r="IV84" s="97"/>
      <c r="IW84" s="97">
        <v>20</v>
      </c>
      <c r="IX84" s="97">
        <v>100</v>
      </c>
      <c r="IY84" s="97">
        <v>23</v>
      </c>
      <c r="IZ84" s="97"/>
      <c r="JA84" s="97"/>
      <c r="JB84" s="97">
        <v>457</v>
      </c>
      <c r="JC84" s="97"/>
      <c r="JD84" s="97">
        <v>187</v>
      </c>
      <c r="JE84" s="97"/>
      <c r="JF84" s="97"/>
      <c r="JG84" s="97"/>
      <c r="JH84" s="97"/>
      <c r="JI84" s="97">
        <v>22</v>
      </c>
      <c r="JJ84" s="97"/>
      <c r="JK84" s="97">
        <v>137</v>
      </c>
      <c r="JL84" s="97">
        <v>16</v>
      </c>
      <c r="JM84" s="97"/>
      <c r="JN84" s="97">
        <v>115</v>
      </c>
      <c r="JO84" s="97">
        <v>0</v>
      </c>
      <c r="JP84" s="97">
        <v>2</v>
      </c>
      <c r="JQ84" s="97">
        <v>2</v>
      </c>
      <c r="JR84" s="97"/>
      <c r="JS84" s="97">
        <v>8</v>
      </c>
      <c r="JT84" s="97"/>
      <c r="JU84" s="97"/>
      <c r="JV84" s="97"/>
      <c r="JW84" s="97">
        <v>12</v>
      </c>
      <c r="JX84" s="97"/>
      <c r="JY84" s="97"/>
      <c r="JZ84" s="97">
        <v>12</v>
      </c>
      <c r="KA84" s="97">
        <v>9</v>
      </c>
      <c r="KB84" s="97"/>
      <c r="KC84" s="97"/>
      <c r="KD84" s="97">
        <v>0</v>
      </c>
      <c r="KE84" s="97"/>
      <c r="KF84" s="97">
        <v>11</v>
      </c>
      <c r="KG84" s="97"/>
      <c r="KH84" s="97">
        <v>1</v>
      </c>
      <c r="KI84" s="97">
        <v>1</v>
      </c>
      <c r="KJ84" s="97"/>
      <c r="KK84" s="97"/>
      <c r="KL84" s="97">
        <v>94</v>
      </c>
      <c r="KM84" s="97">
        <v>2</v>
      </c>
      <c r="KN84" s="97"/>
      <c r="KO84" s="97"/>
      <c r="KP84" s="97">
        <v>12</v>
      </c>
      <c r="KQ84" s="97">
        <v>60</v>
      </c>
      <c r="KR84" s="97">
        <v>0</v>
      </c>
      <c r="KS84" s="97">
        <v>20</v>
      </c>
      <c r="KT84" s="97"/>
      <c r="KU84" s="97"/>
      <c r="KV84" s="97"/>
      <c r="KW84" s="97"/>
      <c r="KX84" s="97"/>
      <c r="KY84" s="97"/>
      <c r="KZ84" s="97">
        <v>4526</v>
      </c>
      <c r="LA84" s="97">
        <v>761</v>
      </c>
      <c r="LB84" s="97">
        <v>188</v>
      </c>
      <c r="LC84" s="97">
        <v>2</v>
      </c>
      <c r="LD84" s="97">
        <v>62</v>
      </c>
      <c r="LE84" s="97">
        <v>27</v>
      </c>
      <c r="LF84" s="97"/>
      <c r="LG84" s="97"/>
      <c r="LH84" s="97"/>
      <c r="LI84" s="97"/>
      <c r="LJ84" s="97"/>
      <c r="LK84" s="97"/>
      <c r="LL84" s="97"/>
      <c r="LM84" s="97"/>
      <c r="LN84" s="97"/>
      <c r="LO84" s="97">
        <v>0</v>
      </c>
      <c r="LP84" s="97">
        <v>0</v>
      </c>
      <c r="LQ84" s="97"/>
      <c r="LR84" s="97"/>
      <c r="LS84" s="97">
        <v>28</v>
      </c>
      <c r="LT84" s="97"/>
      <c r="LU84" s="97"/>
      <c r="LV84" s="97"/>
      <c r="LW84" s="97"/>
      <c r="LX84" s="97">
        <v>207</v>
      </c>
      <c r="LY84" s="97"/>
      <c r="LZ84" s="97"/>
      <c r="MA84" s="97">
        <v>449</v>
      </c>
      <c r="MB84" s="97"/>
      <c r="MC84" s="97"/>
      <c r="MD84" s="97">
        <v>146</v>
      </c>
      <c r="ME84" s="97"/>
      <c r="MF84" s="97"/>
      <c r="MG84" s="97"/>
      <c r="MH84" s="97">
        <v>0</v>
      </c>
      <c r="MI84" s="97"/>
      <c r="MJ84" s="97">
        <v>6</v>
      </c>
      <c r="MK84" s="97"/>
      <c r="ML84" s="97">
        <v>171</v>
      </c>
      <c r="MM84" s="97"/>
      <c r="MN84" s="97"/>
      <c r="MO84" s="97"/>
      <c r="MP84" s="97"/>
      <c r="MQ84" s="97">
        <v>0</v>
      </c>
      <c r="MR84" s="97"/>
      <c r="MS84" s="97">
        <v>234</v>
      </c>
      <c r="MT84" s="97">
        <v>0</v>
      </c>
      <c r="MU84" s="97">
        <v>1</v>
      </c>
      <c r="MV84" s="97"/>
      <c r="MW84" s="97"/>
      <c r="MX84" s="97"/>
      <c r="MY84" s="97"/>
      <c r="MZ84" s="97"/>
      <c r="NA84" s="97"/>
      <c r="NB84" s="97"/>
      <c r="NC84" s="97"/>
      <c r="ND84" s="97">
        <v>2</v>
      </c>
      <c r="NE84" s="97"/>
      <c r="NF84" s="97"/>
      <c r="NG84" s="97">
        <v>7</v>
      </c>
      <c r="NH84" s="97">
        <v>9</v>
      </c>
      <c r="NI84" s="97">
        <v>22</v>
      </c>
      <c r="NJ84" s="97"/>
      <c r="NK84" s="97"/>
      <c r="NL84" s="97"/>
      <c r="NM84" s="97"/>
      <c r="NN84" s="97"/>
      <c r="NO84" s="97"/>
      <c r="NP84" s="97"/>
      <c r="NQ84" s="97">
        <v>9</v>
      </c>
      <c r="NR84" s="97">
        <v>6</v>
      </c>
      <c r="NS84" s="97">
        <v>18</v>
      </c>
      <c r="NT84" s="97">
        <v>22</v>
      </c>
      <c r="NU84" s="97"/>
      <c r="NV84" s="97">
        <v>138</v>
      </c>
      <c r="NW84" s="97">
        <v>5</v>
      </c>
      <c r="NX84" s="97">
        <v>490</v>
      </c>
      <c r="NY84" s="97">
        <v>32</v>
      </c>
      <c r="NZ84" s="97"/>
      <c r="OA84" s="97"/>
      <c r="OB84" s="97"/>
      <c r="OC84" s="97">
        <v>0</v>
      </c>
      <c r="OD84" s="97">
        <v>1</v>
      </c>
      <c r="OE84" s="97">
        <v>1</v>
      </c>
      <c r="OF84" s="97">
        <v>28</v>
      </c>
      <c r="OG84" s="97"/>
      <c r="OH84" s="97">
        <v>185</v>
      </c>
      <c r="OI84" s="97">
        <v>2</v>
      </c>
      <c r="OJ84" s="97"/>
      <c r="OK84" s="97"/>
      <c r="OL84" s="97"/>
      <c r="OM84" s="97"/>
      <c r="ON84" s="97">
        <v>4</v>
      </c>
      <c r="OO84" s="97">
        <v>33</v>
      </c>
      <c r="OP84" s="97"/>
      <c r="OQ84" s="97">
        <v>92</v>
      </c>
      <c r="OR84" s="98">
        <v>507</v>
      </c>
      <c r="OS84" s="99">
        <v>37844</v>
      </c>
      <c r="OT84" s="96"/>
      <c r="OU84" s="97">
        <v>3751</v>
      </c>
      <c r="OV84" s="97"/>
      <c r="OW84" s="97"/>
      <c r="OX84" s="97"/>
      <c r="OY84" s="97">
        <v>604</v>
      </c>
      <c r="OZ84" s="97">
        <v>11041</v>
      </c>
      <c r="PA84" s="97"/>
      <c r="PB84" s="97">
        <v>331</v>
      </c>
      <c r="PC84" s="97"/>
      <c r="PD84" s="97"/>
      <c r="PE84" s="97"/>
      <c r="PF84" s="97">
        <v>2</v>
      </c>
      <c r="PG84" s="97"/>
      <c r="PH84" s="97"/>
      <c r="PI84" s="97"/>
      <c r="PJ84" s="97">
        <v>166</v>
      </c>
      <c r="PK84" s="97"/>
      <c r="PL84" s="98"/>
      <c r="PM84" s="99">
        <v>53739</v>
      </c>
    </row>
    <row r="85" spans="1:429" ht="12.75" customHeight="1" x14ac:dyDescent="0.2">
      <c r="A85" s="93">
        <v>332991</v>
      </c>
      <c r="B85" s="94" t="s">
        <v>1726</v>
      </c>
      <c r="C85" s="95" t="s">
        <v>1244</v>
      </c>
      <c r="D85" s="96"/>
      <c r="E85" s="97"/>
      <c r="F85" s="97"/>
      <c r="G85" s="97"/>
      <c r="H85" s="97"/>
      <c r="I85" s="97"/>
      <c r="J85" s="97"/>
      <c r="K85" s="97"/>
      <c r="L85" s="97"/>
      <c r="M85" s="97"/>
      <c r="N85" s="97"/>
      <c r="O85" s="97"/>
      <c r="P85" s="97"/>
      <c r="Q85" s="97">
        <v>235</v>
      </c>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v>10</v>
      </c>
      <c r="AR85" s="97"/>
      <c r="AS85" s="97"/>
      <c r="AT85" s="97"/>
      <c r="AU85" s="97"/>
      <c r="AV85" s="97"/>
      <c r="AW85" s="97"/>
      <c r="AX85" s="97"/>
      <c r="AY85" s="97"/>
      <c r="AZ85" s="97"/>
      <c r="BA85" s="97"/>
      <c r="BB85" s="97"/>
      <c r="BC85" s="97"/>
      <c r="BD85" s="97"/>
      <c r="BE85" s="97">
        <v>210</v>
      </c>
      <c r="BF85" s="97"/>
      <c r="BG85" s="97"/>
      <c r="BH85" s="97"/>
      <c r="BI85" s="97"/>
      <c r="BJ85" s="97"/>
      <c r="BK85" s="97"/>
      <c r="BL85" s="97"/>
      <c r="BM85" s="97"/>
      <c r="BN85" s="97">
        <v>3</v>
      </c>
      <c r="BO85" s="97">
        <v>12</v>
      </c>
      <c r="BP85" s="97">
        <v>15</v>
      </c>
      <c r="BQ85" s="97">
        <v>3</v>
      </c>
      <c r="BR85" s="97">
        <v>163</v>
      </c>
      <c r="BS85" s="97">
        <v>4</v>
      </c>
      <c r="BT85" s="97">
        <v>34</v>
      </c>
      <c r="BU85" s="97">
        <v>10</v>
      </c>
      <c r="BV85" s="97">
        <v>17</v>
      </c>
      <c r="BW85" s="97">
        <v>11</v>
      </c>
      <c r="BX85" s="97">
        <v>11</v>
      </c>
      <c r="BY85" s="97">
        <v>26</v>
      </c>
      <c r="BZ85" s="97">
        <v>14</v>
      </c>
      <c r="CA85" s="97">
        <v>48</v>
      </c>
      <c r="CB85" s="97">
        <v>8</v>
      </c>
      <c r="CC85" s="97">
        <v>68</v>
      </c>
      <c r="CD85" s="97">
        <v>1190</v>
      </c>
      <c r="CE85" s="97">
        <v>20</v>
      </c>
      <c r="CF85" s="97">
        <v>58</v>
      </c>
      <c r="CG85" s="97">
        <v>14</v>
      </c>
      <c r="CH85" s="97">
        <v>385</v>
      </c>
      <c r="CI85" s="97">
        <v>58</v>
      </c>
      <c r="CJ85" s="97">
        <v>217</v>
      </c>
      <c r="CK85" s="97">
        <v>63</v>
      </c>
      <c r="CL85" s="97">
        <v>45</v>
      </c>
      <c r="CM85" s="97">
        <v>112</v>
      </c>
      <c r="CN85" s="97">
        <v>0</v>
      </c>
      <c r="CO85" s="97"/>
      <c r="CP85" s="97">
        <v>12</v>
      </c>
      <c r="CQ85" s="97">
        <v>3</v>
      </c>
      <c r="CR85" s="97">
        <v>150</v>
      </c>
      <c r="CS85" s="97">
        <v>11</v>
      </c>
      <c r="CT85" s="97">
        <v>11</v>
      </c>
      <c r="CU85" s="97">
        <v>7</v>
      </c>
      <c r="CV85" s="97">
        <v>56</v>
      </c>
      <c r="CW85" s="97">
        <v>53</v>
      </c>
      <c r="CX85" s="97">
        <v>165</v>
      </c>
      <c r="CY85" s="97">
        <v>214</v>
      </c>
      <c r="CZ85" s="97">
        <v>103</v>
      </c>
      <c r="DA85" s="97">
        <v>16</v>
      </c>
      <c r="DB85" s="97">
        <v>148</v>
      </c>
      <c r="DC85" s="97">
        <v>176</v>
      </c>
      <c r="DD85" s="97">
        <v>197</v>
      </c>
      <c r="DE85" s="97">
        <v>37</v>
      </c>
      <c r="DF85" s="97">
        <v>67</v>
      </c>
      <c r="DG85" s="97">
        <v>11</v>
      </c>
      <c r="DH85" s="97">
        <v>15</v>
      </c>
      <c r="DI85" s="97">
        <v>166</v>
      </c>
      <c r="DJ85" s="97"/>
      <c r="DK85" s="97">
        <v>3</v>
      </c>
      <c r="DL85" s="97">
        <v>6</v>
      </c>
      <c r="DM85" s="97"/>
      <c r="DN85" s="97">
        <v>2</v>
      </c>
      <c r="DO85" s="97">
        <v>2</v>
      </c>
      <c r="DP85" s="97">
        <v>0</v>
      </c>
      <c r="DQ85" s="97">
        <v>2</v>
      </c>
      <c r="DR85" s="97">
        <v>20</v>
      </c>
      <c r="DS85" s="97">
        <v>12</v>
      </c>
      <c r="DT85" s="97">
        <v>3</v>
      </c>
      <c r="DU85" s="97">
        <v>0</v>
      </c>
      <c r="DV85" s="97">
        <v>22</v>
      </c>
      <c r="DW85" s="97">
        <v>2</v>
      </c>
      <c r="DX85" s="97">
        <v>2</v>
      </c>
      <c r="DY85" s="97">
        <v>12</v>
      </c>
      <c r="DZ85" s="97">
        <v>14</v>
      </c>
      <c r="EA85" s="97">
        <v>10</v>
      </c>
      <c r="EB85" s="97">
        <v>0</v>
      </c>
      <c r="EC85" s="97"/>
      <c r="ED85" s="97"/>
      <c r="EE85" s="97">
        <v>18</v>
      </c>
      <c r="EF85" s="97">
        <v>0</v>
      </c>
      <c r="EG85" s="97">
        <v>9</v>
      </c>
      <c r="EH85" s="97">
        <v>5</v>
      </c>
      <c r="EI85" s="97">
        <v>10</v>
      </c>
      <c r="EJ85" s="97">
        <v>7</v>
      </c>
      <c r="EK85" s="97">
        <v>19</v>
      </c>
      <c r="EL85" s="97">
        <v>276</v>
      </c>
      <c r="EM85" s="97">
        <v>47</v>
      </c>
      <c r="EN85" s="97">
        <v>32</v>
      </c>
      <c r="EO85" s="97">
        <v>5</v>
      </c>
      <c r="EP85" s="97">
        <v>16</v>
      </c>
      <c r="EQ85" s="97"/>
      <c r="ER85" s="97">
        <v>82</v>
      </c>
      <c r="ES85" s="97"/>
      <c r="ET85" s="97">
        <v>15</v>
      </c>
      <c r="EU85" s="97">
        <v>43</v>
      </c>
      <c r="EV85" s="97">
        <v>81</v>
      </c>
      <c r="EW85" s="97">
        <v>32</v>
      </c>
      <c r="EX85" s="97">
        <v>8</v>
      </c>
      <c r="EY85" s="97">
        <v>6</v>
      </c>
      <c r="EZ85" s="97"/>
      <c r="FA85" s="97">
        <v>5</v>
      </c>
      <c r="FB85" s="97">
        <v>185</v>
      </c>
      <c r="FC85" s="97">
        <v>68</v>
      </c>
      <c r="FD85" s="97">
        <v>556</v>
      </c>
      <c r="FE85" s="97">
        <v>54</v>
      </c>
      <c r="FF85" s="97">
        <v>75</v>
      </c>
      <c r="FG85" s="97">
        <v>841</v>
      </c>
      <c r="FH85" s="97">
        <v>562</v>
      </c>
      <c r="FI85" s="97">
        <v>73</v>
      </c>
      <c r="FJ85" s="97">
        <v>22</v>
      </c>
      <c r="FK85" s="97">
        <v>103</v>
      </c>
      <c r="FL85" s="97"/>
      <c r="FM85" s="97">
        <v>3</v>
      </c>
      <c r="FN85" s="97">
        <v>171</v>
      </c>
      <c r="FO85" s="97">
        <v>2</v>
      </c>
      <c r="FP85" s="97">
        <v>2</v>
      </c>
      <c r="FQ85" s="97">
        <v>5</v>
      </c>
      <c r="FR85" s="97">
        <v>0</v>
      </c>
      <c r="FS85" s="97">
        <v>4</v>
      </c>
      <c r="FT85" s="97"/>
      <c r="FU85" s="97">
        <v>2</v>
      </c>
      <c r="FV85" s="97">
        <v>0</v>
      </c>
      <c r="FW85" s="97">
        <v>4</v>
      </c>
      <c r="FX85" s="97">
        <v>4</v>
      </c>
      <c r="FY85" s="97">
        <v>14</v>
      </c>
      <c r="FZ85" s="97">
        <v>13</v>
      </c>
      <c r="GA85" s="97">
        <v>0</v>
      </c>
      <c r="GB85" s="97">
        <v>18</v>
      </c>
      <c r="GC85" s="97">
        <v>27</v>
      </c>
      <c r="GD85" s="97">
        <v>5</v>
      </c>
      <c r="GE85" s="97"/>
      <c r="GF85" s="97">
        <v>2</v>
      </c>
      <c r="GG85" s="97">
        <v>2</v>
      </c>
      <c r="GH85" s="97">
        <v>3</v>
      </c>
      <c r="GI85" s="97">
        <v>0</v>
      </c>
      <c r="GJ85" s="97">
        <v>0</v>
      </c>
      <c r="GK85" s="97">
        <v>10</v>
      </c>
      <c r="GL85" s="97">
        <v>33</v>
      </c>
      <c r="GM85" s="97"/>
      <c r="GN85" s="97"/>
      <c r="GO85" s="97"/>
      <c r="GP85" s="97"/>
      <c r="GQ85" s="97"/>
      <c r="GR85" s="97"/>
      <c r="GS85" s="97"/>
      <c r="GT85" s="97"/>
      <c r="GU85" s="97"/>
      <c r="GV85" s="97"/>
      <c r="GW85" s="97"/>
      <c r="GX85" s="97"/>
      <c r="GY85" s="97"/>
      <c r="GZ85" s="97"/>
      <c r="HA85" s="97"/>
      <c r="HB85" s="97"/>
      <c r="HC85" s="97"/>
      <c r="HD85" s="97"/>
      <c r="HE85" s="97"/>
      <c r="HF85" s="97"/>
      <c r="HG85" s="97"/>
      <c r="HH85" s="97"/>
      <c r="HI85" s="97"/>
      <c r="HJ85" s="97"/>
      <c r="HK85" s="97"/>
      <c r="HL85" s="97"/>
      <c r="HM85" s="97"/>
      <c r="HN85" s="97"/>
      <c r="HO85" s="97"/>
      <c r="HP85" s="97"/>
      <c r="HQ85" s="97"/>
      <c r="HR85" s="97"/>
      <c r="HS85" s="97"/>
      <c r="HT85" s="97"/>
      <c r="HU85" s="97"/>
      <c r="HV85" s="97"/>
      <c r="HW85" s="97"/>
      <c r="HX85" s="97"/>
      <c r="HY85" s="97"/>
      <c r="HZ85" s="97"/>
      <c r="IA85" s="97"/>
      <c r="IB85" s="97"/>
      <c r="IC85" s="97"/>
      <c r="ID85" s="97"/>
      <c r="IE85" s="97"/>
      <c r="IF85" s="97"/>
      <c r="IG85" s="97"/>
      <c r="IH85" s="97"/>
      <c r="II85" s="97"/>
      <c r="IJ85" s="97"/>
      <c r="IK85" s="97"/>
      <c r="IL85" s="97"/>
      <c r="IM85" s="97"/>
      <c r="IN85" s="97"/>
      <c r="IO85" s="97"/>
      <c r="IP85" s="97"/>
      <c r="IQ85" s="97"/>
      <c r="IR85" s="97"/>
      <c r="IS85" s="97"/>
      <c r="IT85" s="97"/>
      <c r="IU85" s="97"/>
      <c r="IV85" s="97"/>
      <c r="IW85" s="97"/>
      <c r="IX85" s="97"/>
      <c r="IY85" s="97"/>
      <c r="IZ85" s="97"/>
      <c r="JA85" s="97"/>
      <c r="JB85" s="97"/>
      <c r="JC85" s="97"/>
      <c r="JD85" s="97">
        <v>1</v>
      </c>
      <c r="JE85" s="97"/>
      <c r="JF85" s="97"/>
      <c r="JG85" s="97"/>
      <c r="JH85" s="97"/>
      <c r="JI85" s="97"/>
      <c r="JJ85" s="97"/>
      <c r="JK85" s="97"/>
      <c r="JL85" s="97">
        <v>12</v>
      </c>
      <c r="JM85" s="97"/>
      <c r="JN85" s="97">
        <v>85</v>
      </c>
      <c r="JO85" s="97"/>
      <c r="JP85" s="97"/>
      <c r="JQ85" s="97"/>
      <c r="JR85" s="97"/>
      <c r="JS85" s="97">
        <v>0</v>
      </c>
      <c r="JT85" s="97"/>
      <c r="JU85" s="97"/>
      <c r="JV85" s="97"/>
      <c r="JW85" s="97"/>
      <c r="JX85" s="97"/>
      <c r="JY85" s="97"/>
      <c r="JZ85" s="97">
        <v>1</v>
      </c>
      <c r="KA85" s="97"/>
      <c r="KB85" s="97"/>
      <c r="KC85" s="97"/>
      <c r="KD85" s="97"/>
      <c r="KE85" s="97"/>
      <c r="KF85" s="97">
        <v>1</v>
      </c>
      <c r="KG85" s="97"/>
      <c r="KH85" s="97"/>
      <c r="KI85" s="97"/>
      <c r="KJ85" s="97">
        <v>0</v>
      </c>
      <c r="KK85" s="97"/>
      <c r="KL85" s="97"/>
      <c r="KM85" s="97">
        <v>9</v>
      </c>
      <c r="KN85" s="97">
        <v>9</v>
      </c>
      <c r="KO85" s="97">
        <v>0</v>
      </c>
      <c r="KP85" s="97"/>
      <c r="KQ85" s="97"/>
      <c r="KR85" s="97"/>
      <c r="KS85" s="97"/>
      <c r="KT85" s="97"/>
      <c r="KU85" s="97"/>
      <c r="KV85" s="97"/>
      <c r="KW85" s="97"/>
      <c r="KX85" s="97"/>
      <c r="KY85" s="97"/>
      <c r="KZ85" s="97">
        <v>10</v>
      </c>
      <c r="LA85" s="97">
        <v>231</v>
      </c>
      <c r="LB85" s="97">
        <v>1003</v>
      </c>
      <c r="LC85" s="97">
        <v>35</v>
      </c>
      <c r="LD85" s="97"/>
      <c r="LE85" s="97"/>
      <c r="LF85" s="97"/>
      <c r="LG85" s="97"/>
      <c r="LH85" s="97"/>
      <c r="LI85" s="97"/>
      <c r="LJ85" s="97"/>
      <c r="LK85" s="97"/>
      <c r="LL85" s="97"/>
      <c r="LM85" s="97"/>
      <c r="LN85" s="97"/>
      <c r="LO85" s="97"/>
      <c r="LP85" s="97"/>
      <c r="LQ85" s="97"/>
      <c r="LR85" s="97"/>
      <c r="LS85" s="97"/>
      <c r="LT85" s="97"/>
      <c r="LU85" s="97"/>
      <c r="LV85" s="97"/>
      <c r="LW85" s="97"/>
      <c r="LX85" s="97"/>
      <c r="LY85" s="97"/>
      <c r="LZ85" s="97"/>
      <c r="MA85" s="97"/>
      <c r="MB85" s="97"/>
      <c r="MC85" s="97"/>
      <c r="MD85" s="97">
        <v>27</v>
      </c>
      <c r="ME85" s="97"/>
      <c r="MF85" s="97"/>
      <c r="MG85" s="97"/>
      <c r="MH85" s="97"/>
      <c r="MI85" s="97"/>
      <c r="MJ85" s="97">
        <v>1</v>
      </c>
      <c r="MK85" s="97"/>
      <c r="ML85" s="97"/>
      <c r="MM85" s="97"/>
      <c r="MN85" s="97"/>
      <c r="MO85" s="97"/>
      <c r="MP85" s="97"/>
      <c r="MQ85" s="97">
        <v>5</v>
      </c>
      <c r="MR85" s="97"/>
      <c r="MS85" s="97">
        <v>100</v>
      </c>
      <c r="MT85" s="97"/>
      <c r="MU85" s="97"/>
      <c r="MV85" s="97"/>
      <c r="MW85" s="97"/>
      <c r="MX85" s="97"/>
      <c r="MY85" s="97"/>
      <c r="MZ85" s="97"/>
      <c r="NA85" s="97"/>
      <c r="NB85" s="97"/>
      <c r="NC85" s="97"/>
      <c r="ND85" s="97"/>
      <c r="NE85" s="97"/>
      <c r="NF85" s="97"/>
      <c r="NG85" s="97"/>
      <c r="NH85" s="97"/>
      <c r="NI85" s="97"/>
      <c r="NJ85" s="97"/>
      <c r="NK85" s="97"/>
      <c r="NL85" s="97"/>
      <c r="NM85" s="97"/>
      <c r="NN85" s="97"/>
      <c r="NO85" s="97"/>
      <c r="NP85" s="97"/>
      <c r="NQ85" s="97"/>
      <c r="NR85" s="97"/>
      <c r="NS85" s="97"/>
      <c r="NT85" s="97"/>
      <c r="NU85" s="97"/>
      <c r="NV85" s="97">
        <v>18</v>
      </c>
      <c r="NW85" s="97">
        <v>18</v>
      </c>
      <c r="NX85" s="97">
        <v>193</v>
      </c>
      <c r="NY85" s="97">
        <v>7</v>
      </c>
      <c r="NZ85" s="97"/>
      <c r="OA85" s="97"/>
      <c r="OB85" s="97"/>
      <c r="OC85" s="97"/>
      <c r="OD85" s="97"/>
      <c r="OE85" s="97"/>
      <c r="OF85" s="97"/>
      <c r="OG85" s="97"/>
      <c r="OH85" s="97">
        <v>167</v>
      </c>
      <c r="OI85" s="97">
        <v>3</v>
      </c>
      <c r="OJ85" s="97"/>
      <c r="OK85" s="97"/>
      <c r="OL85" s="97">
        <v>8</v>
      </c>
      <c r="OM85" s="97"/>
      <c r="ON85" s="97"/>
      <c r="OO85" s="97"/>
      <c r="OP85" s="97"/>
      <c r="OQ85" s="97"/>
      <c r="OR85" s="98">
        <v>20</v>
      </c>
      <c r="OS85" s="99">
        <v>10333</v>
      </c>
      <c r="OT85" s="96"/>
      <c r="OU85" s="97"/>
      <c r="OV85" s="97"/>
      <c r="OW85" s="97"/>
      <c r="OX85" s="97"/>
      <c r="OY85" s="97">
        <v>111</v>
      </c>
      <c r="OZ85" s="97">
        <v>2129</v>
      </c>
      <c r="PA85" s="97"/>
      <c r="PB85" s="97"/>
      <c r="PC85" s="97"/>
      <c r="PD85" s="97"/>
      <c r="PE85" s="97"/>
      <c r="PF85" s="97"/>
      <c r="PG85" s="97"/>
      <c r="PH85" s="97"/>
      <c r="PI85" s="97"/>
      <c r="PJ85" s="97"/>
      <c r="PK85" s="97"/>
      <c r="PL85" s="98"/>
      <c r="PM85" s="99">
        <v>12573</v>
      </c>
    </row>
    <row r="86" spans="1:429" ht="12.75" customHeight="1" x14ac:dyDescent="0.2">
      <c r="A86" s="93">
        <v>332996</v>
      </c>
      <c r="B86" s="94" t="s">
        <v>1726</v>
      </c>
      <c r="C86" s="95" t="s">
        <v>1245</v>
      </c>
      <c r="D86" s="96"/>
      <c r="E86" s="97"/>
      <c r="F86" s="97"/>
      <c r="G86" s="97"/>
      <c r="H86" s="97"/>
      <c r="I86" s="97"/>
      <c r="J86" s="97"/>
      <c r="K86" s="97"/>
      <c r="L86" s="97"/>
      <c r="M86" s="97"/>
      <c r="N86" s="97"/>
      <c r="O86" s="97"/>
      <c r="P86" s="97"/>
      <c r="Q86" s="97"/>
      <c r="R86" s="97"/>
      <c r="S86" s="97"/>
      <c r="T86" s="97"/>
      <c r="U86" s="97"/>
      <c r="V86" s="97"/>
      <c r="W86" s="97"/>
      <c r="X86" s="97"/>
      <c r="Y86" s="97"/>
      <c r="Z86" s="97"/>
      <c r="AA86" s="97"/>
      <c r="AB86" s="97">
        <v>155</v>
      </c>
      <c r="AC86" s="97">
        <v>612</v>
      </c>
      <c r="AD86" s="97">
        <v>927</v>
      </c>
      <c r="AE86" s="97">
        <v>514</v>
      </c>
      <c r="AF86" s="97">
        <v>202</v>
      </c>
      <c r="AG86" s="97">
        <v>28</v>
      </c>
      <c r="AH86" s="97">
        <v>554</v>
      </c>
      <c r="AI86" s="97">
        <v>483</v>
      </c>
      <c r="AJ86" s="97">
        <v>203</v>
      </c>
      <c r="AK86" s="97">
        <v>210</v>
      </c>
      <c r="AL86" s="97">
        <v>507</v>
      </c>
      <c r="AM86" s="97">
        <v>404</v>
      </c>
      <c r="AN86" s="97"/>
      <c r="AO86" s="97"/>
      <c r="AP86" s="97"/>
      <c r="AQ86" s="97"/>
      <c r="AR86" s="97"/>
      <c r="AS86" s="97"/>
      <c r="AT86" s="97"/>
      <c r="AU86" s="97"/>
      <c r="AV86" s="97"/>
      <c r="AW86" s="97"/>
      <c r="AX86" s="97"/>
      <c r="AY86" s="97"/>
      <c r="AZ86" s="97"/>
      <c r="BA86" s="97"/>
      <c r="BB86" s="97"/>
      <c r="BC86" s="97"/>
      <c r="BD86" s="97"/>
      <c r="BE86" s="97"/>
      <c r="BF86" s="97"/>
      <c r="BG86" s="97"/>
      <c r="BH86" s="97"/>
      <c r="BI86" s="97"/>
      <c r="BJ86" s="97"/>
      <c r="BK86" s="97"/>
      <c r="BL86" s="97"/>
      <c r="BM86" s="97"/>
      <c r="BN86" s="97"/>
      <c r="BO86" s="97"/>
      <c r="BP86" s="97"/>
      <c r="BQ86" s="97"/>
      <c r="BR86" s="97">
        <v>472</v>
      </c>
      <c r="BS86" s="97"/>
      <c r="BT86" s="97">
        <v>177</v>
      </c>
      <c r="BU86" s="97">
        <v>442</v>
      </c>
      <c r="BV86" s="97"/>
      <c r="BW86" s="97"/>
      <c r="BX86" s="97"/>
      <c r="BY86" s="97"/>
      <c r="BZ86" s="97"/>
      <c r="CA86" s="97"/>
      <c r="CB86" s="97"/>
      <c r="CC86" s="97">
        <v>982</v>
      </c>
      <c r="CD86" s="97"/>
      <c r="CE86" s="97">
        <v>554</v>
      </c>
      <c r="CF86" s="97"/>
      <c r="CG86" s="97">
        <v>23</v>
      </c>
      <c r="CH86" s="97"/>
      <c r="CI86" s="97"/>
      <c r="CJ86" s="97"/>
      <c r="CK86" s="97"/>
      <c r="CL86" s="97"/>
      <c r="CM86" s="97"/>
      <c r="CN86" s="97"/>
      <c r="CO86" s="97"/>
      <c r="CP86" s="97">
        <v>45</v>
      </c>
      <c r="CQ86" s="97">
        <v>35</v>
      </c>
      <c r="CR86" s="97">
        <v>33</v>
      </c>
      <c r="CS86" s="97"/>
      <c r="CT86" s="97"/>
      <c r="CU86" s="97"/>
      <c r="CV86" s="97"/>
      <c r="CW86" s="97"/>
      <c r="CX86" s="97"/>
      <c r="CY86" s="97"/>
      <c r="CZ86" s="97"/>
      <c r="DA86" s="97"/>
      <c r="DB86" s="97"/>
      <c r="DC86" s="97"/>
      <c r="DD86" s="97"/>
      <c r="DE86" s="97"/>
      <c r="DF86" s="97"/>
      <c r="DG86" s="97"/>
      <c r="DH86" s="97"/>
      <c r="DI86" s="97"/>
      <c r="DJ86" s="97"/>
      <c r="DK86" s="97"/>
      <c r="DL86" s="97"/>
      <c r="DM86" s="97"/>
      <c r="DN86" s="97"/>
      <c r="DO86" s="97"/>
      <c r="DP86" s="97"/>
      <c r="DQ86" s="97"/>
      <c r="DR86" s="97"/>
      <c r="DS86" s="97"/>
      <c r="DT86" s="97"/>
      <c r="DU86" s="97"/>
      <c r="DV86" s="97"/>
      <c r="DW86" s="97"/>
      <c r="DX86" s="97"/>
      <c r="DY86" s="97"/>
      <c r="DZ86" s="97"/>
      <c r="EA86" s="97"/>
      <c r="EB86" s="97"/>
      <c r="EC86" s="97"/>
      <c r="ED86" s="97"/>
      <c r="EE86" s="97">
        <v>198</v>
      </c>
      <c r="EF86" s="97"/>
      <c r="EG86" s="97"/>
      <c r="EH86" s="97"/>
      <c r="EI86" s="97"/>
      <c r="EJ86" s="97"/>
      <c r="EK86" s="97"/>
      <c r="EL86" s="97"/>
      <c r="EM86" s="97"/>
      <c r="EN86" s="97"/>
      <c r="EO86" s="97"/>
      <c r="EP86" s="97"/>
      <c r="EQ86" s="97"/>
      <c r="ER86" s="97"/>
      <c r="ES86" s="97"/>
      <c r="ET86" s="97"/>
      <c r="EU86" s="97"/>
      <c r="EV86" s="97"/>
      <c r="EW86" s="97"/>
      <c r="EX86" s="97"/>
      <c r="EY86" s="97"/>
      <c r="EZ86" s="97"/>
      <c r="FA86" s="97"/>
      <c r="FB86" s="97"/>
      <c r="FC86" s="97">
        <v>7</v>
      </c>
      <c r="FD86" s="97"/>
      <c r="FE86" s="97"/>
      <c r="FF86" s="97"/>
      <c r="FG86" s="97"/>
      <c r="FH86" s="97"/>
      <c r="FI86" s="97"/>
      <c r="FJ86" s="97"/>
      <c r="FK86" s="97">
        <v>231</v>
      </c>
      <c r="FL86" s="97"/>
      <c r="FM86" s="97"/>
      <c r="FN86" s="97"/>
      <c r="FO86" s="97"/>
      <c r="FP86" s="97"/>
      <c r="FQ86" s="97"/>
      <c r="FR86" s="97"/>
      <c r="FS86" s="97"/>
      <c r="FT86" s="97"/>
      <c r="FU86" s="97"/>
      <c r="FV86" s="97"/>
      <c r="FW86" s="97"/>
      <c r="FX86" s="97"/>
      <c r="FY86" s="97"/>
      <c r="FZ86" s="97"/>
      <c r="GA86" s="97"/>
      <c r="GB86" s="97"/>
      <c r="GC86" s="97"/>
      <c r="GD86" s="97"/>
      <c r="GE86" s="97"/>
      <c r="GF86" s="97"/>
      <c r="GG86" s="97"/>
      <c r="GH86" s="97"/>
      <c r="GI86" s="97"/>
      <c r="GJ86" s="97"/>
      <c r="GK86" s="97"/>
      <c r="GL86" s="97"/>
      <c r="GM86" s="97"/>
      <c r="GN86" s="97"/>
      <c r="GO86" s="97"/>
      <c r="GP86" s="97"/>
      <c r="GQ86" s="97"/>
      <c r="GR86" s="97"/>
      <c r="GS86" s="97"/>
      <c r="GT86" s="97"/>
      <c r="GU86" s="97"/>
      <c r="GV86" s="97"/>
      <c r="GW86" s="97"/>
      <c r="GX86" s="97"/>
      <c r="GY86" s="97"/>
      <c r="GZ86" s="97"/>
      <c r="HA86" s="97"/>
      <c r="HB86" s="97"/>
      <c r="HC86" s="97"/>
      <c r="HD86" s="97"/>
      <c r="HE86" s="97"/>
      <c r="HF86" s="97"/>
      <c r="HG86" s="97"/>
      <c r="HH86" s="97"/>
      <c r="HI86" s="97"/>
      <c r="HJ86" s="97"/>
      <c r="HK86" s="97"/>
      <c r="HL86" s="97"/>
      <c r="HM86" s="97"/>
      <c r="HN86" s="97"/>
      <c r="HO86" s="97"/>
      <c r="HP86" s="97"/>
      <c r="HQ86" s="97"/>
      <c r="HR86" s="97"/>
      <c r="HS86" s="97"/>
      <c r="HT86" s="97"/>
      <c r="HU86" s="97"/>
      <c r="HV86" s="97"/>
      <c r="HW86" s="97"/>
      <c r="HX86" s="97"/>
      <c r="HY86" s="97"/>
      <c r="HZ86" s="97"/>
      <c r="IA86" s="97"/>
      <c r="IB86" s="97"/>
      <c r="IC86" s="97"/>
      <c r="ID86" s="97"/>
      <c r="IE86" s="97"/>
      <c r="IF86" s="97"/>
      <c r="IG86" s="97"/>
      <c r="IH86" s="97"/>
      <c r="II86" s="97"/>
      <c r="IJ86" s="97"/>
      <c r="IK86" s="97"/>
      <c r="IL86" s="97"/>
      <c r="IM86" s="97"/>
      <c r="IN86" s="97"/>
      <c r="IO86" s="97"/>
      <c r="IP86" s="97"/>
      <c r="IQ86" s="97"/>
      <c r="IR86" s="97"/>
      <c r="IS86" s="97"/>
      <c r="IT86" s="97"/>
      <c r="IU86" s="97"/>
      <c r="IV86" s="97"/>
      <c r="IW86" s="97"/>
      <c r="IX86" s="97"/>
      <c r="IY86" s="97"/>
      <c r="IZ86" s="97"/>
      <c r="JA86" s="97"/>
      <c r="JB86" s="97"/>
      <c r="JC86" s="97"/>
      <c r="JD86" s="97"/>
      <c r="JE86" s="97"/>
      <c r="JF86" s="97"/>
      <c r="JG86" s="97"/>
      <c r="JH86" s="97"/>
      <c r="JI86" s="97"/>
      <c r="JJ86" s="97"/>
      <c r="JK86" s="97"/>
      <c r="JL86" s="97"/>
      <c r="JM86" s="97"/>
      <c r="JN86" s="97"/>
      <c r="JO86" s="97">
        <v>3</v>
      </c>
      <c r="JP86" s="97"/>
      <c r="JQ86" s="97"/>
      <c r="JR86" s="97"/>
      <c r="JS86" s="97"/>
      <c r="JT86" s="97"/>
      <c r="JU86" s="97"/>
      <c r="JV86" s="97"/>
      <c r="JW86" s="97"/>
      <c r="JX86" s="97"/>
      <c r="JY86" s="97"/>
      <c r="JZ86" s="97"/>
      <c r="KA86" s="97"/>
      <c r="KB86" s="97"/>
      <c r="KC86" s="97"/>
      <c r="KD86" s="97"/>
      <c r="KE86" s="97"/>
      <c r="KF86" s="97">
        <v>11</v>
      </c>
      <c r="KG86" s="97"/>
      <c r="KH86" s="97">
        <v>3</v>
      </c>
      <c r="KI86" s="97"/>
      <c r="KJ86" s="97"/>
      <c r="KK86" s="97"/>
      <c r="KL86" s="97"/>
      <c r="KM86" s="97"/>
      <c r="KN86" s="97"/>
      <c r="KO86" s="97"/>
      <c r="KP86" s="97"/>
      <c r="KQ86" s="97">
        <v>14</v>
      </c>
      <c r="KR86" s="97"/>
      <c r="KS86" s="97"/>
      <c r="KT86" s="97"/>
      <c r="KU86" s="97"/>
      <c r="KV86" s="97"/>
      <c r="KW86" s="97"/>
      <c r="KX86" s="97"/>
      <c r="KY86" s="97"/>
      <c r="KZ86" s="97">
        <v>1</v>
      </c>
      <c r="LA86" s="97">
        <v>24</v>
      </c>
      <c r="LB86" s="97">
        <v>98</v>
      </c>
      <c r="LC86" s="97">
        <v>2</v>
      </c>
      <c r="LD86" s="97">
        <v>3</v>
      </c>
      <c r="LE86" s="97"/>
      <c r="LF86" s="97"/>
      <c r="LG86" s="97"/>
      <c r="LH86" s="97"/>
      <c r="LI86" s="97"/>
      <c r="LJ86" s="97"/>
      <c r="LK86" s="97"/>
      <c r="LL86" s="97"/>
      <c r="LM86" s="97"/>
      <c r="LN86" s="97"/>
      <c r="LO86" s="97">
        <v>2</v>
      </c>
      <c r="LP86" s="97">
        <v>0</v>
      </c>
      <c r="LQ86" s="97"/>
      <c r="LR86" s="97"/>
      <c r="LS86" s="97">
        <v>127</v>
      </c>
      <c r="LT86" s="97"/>
      <c r="LU86" s="97"/>
      <c r="LV86" s="97"/>
      <c r="LW86" s="97"/>
      <c r="LX86" s="97">
        <v>82</v>
      </c>
      <c r="LY86" s="97"/>
      <c r="LZ86" s="97"/>
      <c r="MA86" s="97">
        <v>189</v>
      </c>
      <c r="MB86" s="97"/>
      <c r="MC86" s="97"/>
      <c r="MD86" s="97">
        <v>10</v>
      </c>
      <c r="ME86" s="97"/>
      <c r="MF86" s="97"/>
      <c r="MG86" s="97"/>
      <c r="MH86" s="97"/>
      <c r="MI86" s="97"/>
      <c r="MJ86" s="97"/>
      <c r="MK86" s="97"/>
      <c r="ML86" s="97"/>
      <c r="MM86" s="97"/>
      <c r="MN86" s="97"/>
      <c r="MO86" s="97"/>
      <c r="MP86" s="97"/>
      <c r="MQ86" s="97"/>
      <c r="MR86" s="97"/>
      <c r="MS86" s="97"/>
      <c r="MT86" s="97">
        <v>3</v>
      </c>
      <c r="MU86" s="97">
        <v>1</v>
      </c>
      <c r="MV86" s="97">
        <v>0</v>
      </c>
      <c r="MW86" s="97">
        <v>34</v>
      </c>
      <c r="MX86" s="97"/>
      <c r="MY86" s="97"/>
      <c r="MZ86" s="97"/>
      <c r="NA86" s="97">
        <v>0</v>
      </c>
      <c r="NB86" s="97"/>
      <c r="NC86" s="97">
        <v>7</v>
      </c>
      <c r="ND86" s="97"/>
      <c r="NE86" s="97"/>
      <c r="NF86" s="97"/>
      <c r="NG86" s="97">
        <v>30</v>
      </c>
      <c r="NH86" s="97">
        <v>7</v>
      </c>
      <c r="NI86" s="97">
        <v>37</v>
      </c>
      <c r="NJ86" s="97">
        <v>1</v>
      </c>
      <c r="NK86" s="97"/>
      <c r="NL86" s="97"/>
      <c r="NM86" s="97"/>
      <c r="NN86" s="97"/>
      <c r="NO86" s="97"/>
      <c r="NP86" s="97"/>
      <c r="NQ86" s="97">
        <v>22</v>
      </c>
      <c r="NR86" s="97">
        <v>1</v>
      </c>
      <c r="NS86" s="97"/>
      <c r="NT86" s="97"/>
      <c r="NU86" s="97"/>
      <c r="NV86" s="97"/>
      <c r="NW86" s="97"/>
      <c r="NX86" s="97"/>
      <c r="NY86" s="97"/>
      <c r="NZ86" s="97"/>
      <c r="OA86" s="97"/>
      <c r="OB86" s="97"/>
      <c r="OC86" s="97"/>
      <c r="OD86" s="97"/>
      <c r="OE86" s="97"/>
      <c r="OF86" s="97"/>
      <c r="OG86" s="97"/>
      <c r="OH86" s="97"/>
      <c r="OI86" s="97">
        <v>0</v>
      </c>
      <c r="OJ86" s="97"/>
      <c r="OK86" s="97"/>
      <c r="OL86" s="97"/>
      <c r="OM86" s="97">
        <v>192</v>
      </c>
      <c r="ON86" s="97"/>
      <c r="OO86" s="97"/>
      <c r="OP86" s="97"/>
      <c r="OQ86" s="97"/>
      <c r="OR86" s="98">
        <v>21</v>
      </c>
      <c r="OS86" s="99">
        <v>8927</v>
      </c>
      <c r="OT86" s="96"/>
      <c r="OU86" s="97">
        <v>1052</v>
      </c>
      <c r="OV86" s="97"/>
      <c r="OW86" s="97"/>
      <c r="OX86" s="97"/>
      <c r="OY86" s="97">
        <v>99</v>
      </c>
      <c r="OZ86" s="97">
        <v>62</v>
      </c>
      <c r="PA86" s="97"/>
      <c r="PB86" s="97">
        <v>2</v>
      </c>
      <c r="PC86" s="97"/>
      <c r="PD86" s="97"/>
      <c r="PE86" s="97"/>
      <c r="PF86" s="97">
        <v>0</v>
      </c>
      <c r="PG86" s="97"/>
      <c r="PH86" s="97"/>
      <c r="PI86" s="97"/>
      <c r="PJ86" s="97">
        <v>6</v>
      </c>
      <c r="PK86" s="97"/>
      <c r="PL86" s="98"/>
      <c r="PM86" s="99">
        <v>10147</v>
      </c>
    </row>
    <row r="87" spans="1:429" ht="12.75" customHeight="1" x14ac:dyDescent="0.2">
      <c r="A87" s="93" t="s">
        <v>1610</v>
      </c>
      <c r="B87" s="94" t="s">
        <v>1726</v>
      </c>
      <c r="C87" s="95" t="s">
        <v>1246</v>
      </c>
      <c r="D87" s="96"/>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c r="BC87" s="97"/>
      <c r="BD87" s="97"/>
      <c r="BE87" s="97"/>
      <c r="BF87" s="97"/>
      <c r="BG87" s="97"/>
      <c r="BH87" s="97"/>
      <c r="BI87" s="97"/>
      <c r="BJ87" s="97"/>
      <c r="BK87" s="97"/>
      <c r="BL87" s="97"/>
      <c r="BM87" s="97"/>
      <c r="BN87" s="97"/>
      <c r="BO87" s="97"/>
      <c r="BP87" s="97"/>
      <c r="BQ87" s="97"/>
      <c r="BR87" s="97"/>
      <c r="BS87" s="97"/>
      <c r="BT87" s="97"/>
      <c r="BU87" s="97"/>
      <c r="BV87" s="97"/>
      <c r="BW87" s="97"/>
      <c r="BX87" s="97"/>
      <c r="BY87" s="97"/>
      <c r="BZ87" s="97"/>
      <c r="CA87" s="97"/>
      <c r="CB87" s="97"/>
      <c r="CC87" s="97"/>
      <c r="CD87" s="97"/>
      <c r="CE87" s="97"/>
      <c r="CF87" s="97">
        <v>1479</v>
      </c>
      <c r="CG87" s="97"/>
      <c r="CH87" s="97"/>
      <c r="CI87" s="97"/>
      <c r="CJ87" s="97"/>
      <c r="CK87" s="97"/>
      <c r="CL87" s="97"/>
      <c r="CM87" s="97"/>
      <c r="CN87" s="97"/>
      <c r="CO87" s="97"/>
      <c r="CP87" s="97"/>
      <c r="CQ87" s="97"/>
      <c r="CR87" s="97"/>
      <c r="CS87" s="97"/>
      <c r="CT87" s="97"/>
      <c r="CU87" s="97"/>
      <c r="CV87" s="97"/>
      <c r="CW87" s="97"/>
      <c r="CX87" s="97"/>
      <c r="CY87" s="97"/>
      <c r="CZ87" s="97"/>
      <c r="DA87" s="97"/>
      <c r="DB87" s="97"/>
      <c r="DC87" s="97"/>
      <c r="DD87" s="97"/>
      <c r="DE87" s="97"/>
      <c r="DF87" s="97"/>
      <c r="DG87" s="97"/>
      <c r="DH87" s="97"/>
      <c r="DI87" s="97"/>
      <c r="DJ87" s="97"/>
      <c r="DK87" s="97"/>
      <c r="DL87" s="97"/>
      <c r="DM87" s="97"/>
      <c r="DN87" s="97"/>
      <c r="DO87" s="97"/>
      <c r="DP87" s="97"/>
      <c r="DQ87" s="97"/>
      <c r="DR87" s="97"/>
      <c r="DS87" s="97"/>
      <c r="DT87" s="97"/>
      <c r="DU87" s="97"/>
      <c r="DV87" s="97"/>
      <c r="DW87" s="97"/>
      <c r="DX87" s="97"/>
      <c r="DY87" s="97"/>
      <c r="DZ87" s="97"/>
      <c r="EA87" s="97"/>
      <c r="EB87" s="97"/>
      <c r="EC87" s="97"/>
      <c r="ED87" s="97"/>
      <c r="EE87" s="97"/>
      <c r="EF87" s="97"/>
      <c r="EG87" s="97"/>
      <c r="EH87" s="97"/>
      <c r="EI87" s="97"/>
      <c r="EJ87" s="97"/>
      <c r="EK87" s="97"/>
      <c r="EL87" s="97"/>
      <c r="EM87" s="97"/>
      <c r="EN87" s="97"/>
      <c r="EO87" s="97"/>
      <c r="EP87" s="97"/>
      <c r="EQ87" s="97"/>
      <c r="ER87" s="97"/>
      <c r="ES87" s="97"/>
      <c r="ET87" s="97"/>
      <c r="EU87" s="97"/>
      <c r="EV87" s="97"/>
      <c r="EW87" s="97"/>
      <c r="EX87" s="97"/>
      <c r="EY87" s="97"/>
      <c r="EZ87" s="97"/>
      <c r="FA87" s="97"/>
      <c r="FB87" s="97"/>
      <c r="FC87" s="97"/>
      <c r="FD87" s="97"/>
      <c r="FE87" s="97"/>
      <c r="FF87" s="97"/>
      <c r="FG87" s="97"/>
      <c r="FH87" s="97"/>
      <c r="FI87" s="97"/>
      <c r="FJ87" s="97"/>
      <c r="FK87" s="97"/>
      <c r="FL87" s="97"/>
      <c r="FM87" s="97"/>
      <c r="FN87" s="97"/>
      <c r="FO87" s="97"/>
      <c r="FP87" s="97"/>
      <c r="FQ87" s="97"/>
      <c r="FR87" s="97"/>
      <c r="FS87" s="97"/>
      <c r="FT87" s="97"/>
      <c r="FU87" s="97"/>
      <c r="FV87" s="97"/>
      <c r="FW87" s="97"/>
      <c r="FX87" s="97"/>
      <c r="FY87" s="97"/>
      <c r="FZ87" s="97"/>
      <c r="GA87" s="97"/>
      <c r="GB87" s="97"/>
      <c r="GC87" s="97"/>
      <c r="GD87" s="97"/>
      <c r="GE87" s="97"/>
      <c r="GF87" s="97"/>
      <c r="GG87" s="97"/>
      <c r="GH87" s="97"/>
      <c r="GI87" s="97"/>
      <c r="GJ87" s="97"/>
      <c r="GK87" s="97"/>
      <c r="GL87" s="97"/>
      <c r="GM87" s="97"/>
      <c r="GN87" s="97"/>
      <c r="GO87" s="97"/>
      <c r="GP87" s="97"/>
      <c r="GQ87" s="97"/>
      <c r="GR87" s="97"/>
      <c r="GS87" s="97"/>
      <c r="GT87" s="97"/>
      <c r="GU87" s="97"/>
      <c r="GV87" s="97"/>
      <c r="GW87" s="97"/>
      <c r="GX87" s="97"/>
      <c r="GY87" s="97"/>
      <c r="GZ87" s="97"/>
      <c r="HA87" s="97"/>
      <c r="HB87" s="97"/>
      <c r="HC87" s="97"/>
      <c r="HD87" s="97"/>
      <c r="HE87" s="97"/>
      <c r="HF87" s="97"/>
      <c r="HG87" s="97"/>
      <c r="HH87" s="97"/>
      <c r="HI87" s="97"/>
      <c r="HJ87" s="97"/>
      <c r="HK87" s="97"/>
      <c r="HL87" s="97"/>
      <c r="HM87" s="97"/>
      <c r="HN87" s="97"/>
      <c r="HO87" s="97"/>
      <c r="HP87" s="97"/>
      <c r="HQ87" s="97"/>
      <c r="HR87" s="97"/>
      <c r="HS87" s="97"/>
      <c r="HT87" s="97"/>
      <c r="HU87" s="97"/>
      <c r="HV87" s="97"/>
      <c r="HW87" s="97"/>
      <c r="HX87" s="97"/>
      <c r="HY87" s="97"/>
      <c r="HZ87" s="97"/>
      <c r="IA87" s="97"/>
      <c r="IB87" s="97"/>
      <c r="IC87" s="97"/>
      <c r="ID87" s="97"/>
      <c r="IE87" s="97"/>
      <c r="IF87" s="97"/>
      <c r="IG87" s="97"/>
      <c r="IH87" s="97"/>
      <c r="II87" s="97"/>
      <c r="IJ87" s="97"/>
      <c r="IK87" s="97"/>
      <c r="IL87" s="97"/>
      <c r="IM87" s="97"/>
      <c r="IN87" s="97"/>
      <c r="IO87" s="97"/>
      <c r="IP87" s="97"/>
      <c r="IQ87" s="97"/>
      <c r="IR87" s="97"/>
      <c r="IS87" s="97"/>
      <c r="IT87" s="97"/>
      <c r="IU87" s="97"/>
      <c r="IV87" s="97"/>
      <c r="IW87" s="97"/>
      <c r="IX87" s="97"/>
      <c r="IY87" s="97"/>
      <c r="IZ87" s="97"/>
      <c r="JA87" s="97"/>
      <c r="JB87" s="97"/>
      <c r="JC87" s="97"/>
      <c r="JD87" s="97"/>
      <c r="JE87" s="97"/>
      <c r="JF87" s="97"/>
      <c r="JG87" s="97"/>
      <c r="JH87" s="97"/>
      <c r="JI87" s="97"/>
      <c r="JJ87" s="97"/>
      <c r="JK87" s="97"/>
      <c r="JL87" s="97"/>
      <c r="JM87" s="97"/>
      <c r="JN87" s="97"/>
      <c r="JO87" s="97"/>
      <c r="JP87" s="97"/>
      <c r="JQ87" s="97"/>
      <c r="JR87" s="97"/>
      <c r="JS87" s="97"/>
      <c r="JT87" s="97"/>
      <c r="JU87" s="97"/>
      <c r="JV87" s="97"/>
      <c r="JW87" s="97"/>
      <c r="JX87" s="97"/>
      <c r="JY87" s="97"/>
      <c r="JZ87" s="97"/>
      <c r="KA87" s="97"/>
      <c r="KB87" s="97"/>
      <c r="KC87" s="97"/>
      <c r="KD87" s="97"/>
      <c r="KE87" s="97"/>
      <c r="KF87" s="97"/>
      <c r="KG87" s="97"/>
      <c r="KH87" s="97"/>
      <c r="KI87" s="97"/>
      <c r="KJ87" s="97"/>
      <c r="KK87" s="97"/>
      <c r="KL87" s="97"/>
      <c r="KM87" s="97"/>
      <c r="KN87" s="97"/>
      <c r="KO87" s="97">
        <v>1</v>
      </c>
      <c r="KP87" s="97"/>
      <c r="KQ87" s="97">
        <v>0</v>
      </c>
      <c r="KR87" s="97"/>
      <c r="KS87" s="97"/>
      <c r="KT87" s="97"/>
      <c r="KU87" s="97"/>
      <c r="KV87" s="97"/>
      <c r="KW87" s="97"/>
      <c r="KX87" s="97"/>
      <c r="KY87" s="97"/>
      <c r="KZ87" s="97"/>
      <c r="LA87" s="97"/>
      <c r="LB87" s="97"/>
      <c r="LC87" s="97"/>
      <c r="LD87" s="97"/>
      <c r="LE87" s="97"/>
      <c r="LF87" s="97"/>
      <c r="LG87" s="97"/>
      <c r="LH87" s="97"/>
      <c r="LI87" s="97"/>
      <c r="LJ87" s="97"/>
      <c r="LK87" s="97"/>
      <c r="LL87" s="97"/>
      <c r="LM87" s="97"/>
      <c r="LN87" s="97"/>
      <c r="LO87" s="97"/>
      <c r="LP87" s="97"/>
      <c r="LQ87" s="97"/>
      <c r="LR87" s="97"/>
      <c r="LS87" s="97"/>
      <c r="LT87" s="97"/>
      <c r="LU87" s="97"/>
      <c r="LV87" s="97"/>
      <c r="LW87" s="97"/>
      <c r="LX87" s="97"/>
      <c r="LY87" s="97"/>
      <c r="LZ87" s="97"/>
      <c r="MA87" s="97"/>
      <c r="MB87" s="97"/>
      <c r="MC87" s="97"/>
      <c r="MD87" s="97"/>
      <c r="ME87" s="97"/>
      <c r="MF87" s="97"/>
      <c r="MG87" s="97"/>
      <c r="MH87" s="97"/>
      <c r="MI87" s="97"/>
      <c r="MJ87" s="97"/>
      <c r="MK87" s="97"/>
      <c r="ML87" s="97"/>
      <c r="MM87" s="97"/>
      <c r="MN87" s="97"/>
      <c r="MO87" s="97"/>
      <c r="MP87" s="97">
        <v>5</v>
      </c>
      <c r="MQ87" s="97">
        <v>284</v>
      </c>
      <c r="MR87" s="97"/>
      <c r="MS87" s="97"/>
      <c r="MT87" s="97"/>
      <c r="MU87" s="97"/>
      <c r="MV87" s="97"/>
      <c r="MW87" s="97"/>
      <c r="MX87" s="97"/>
      <c r="MY87" s="97"/>
      <c r="MZ87" s="97"/>
      <c r="NA87" s="97"/>
      <c r="NB87" s="97"/>
      <c r="NC87" s="97"/>
      <c r="ND87" s="97"/>
      <c r="NE87" s="97"/>
      <c r="NF87" s="97"/>
      <c r="NG87" s="97"/>
      <c r="NH87" s="97"/>
      <c r="NI87" s="97"/>
      <c r="NJ87" s="97"/>
      <c r="NK87" s="97"/>
      <c r="NL87" s="97"/>
      <c r="NM87" s="97"/>
      <c r="NN87" s="97"/>
      <c r="NO87" s="97"/>
      <c r="NP87" s="97"/>
      <c r="NQ87" s="97">
        <v>16</v>
      </c>
      <c r="NR87" s="97"/>
      <c r="NS87" s="97"/>
      <c r="NT87" s="97"/>
      <c r="NU87" s="97"/>
      <c r="NV87" s="97"/>
      <c r="NW87" s="97"/>
      <c r="NX87" s="97"/>
      <c r="NY87" s="97">
        <v>317</v>
      </c>
      <c r="NZ87" s="97"/>
      <c r="OA87" s="97"/>
      <c r="OB87" s="97"/>
      <c r="OC87" s="97"/>
      <c r="OD87" s="97"/>
      <c r="OE87" s="97"/>
      <c r="OF87" s="97"/>
      <c r="OG87" s="97"/>
      <c r="OH87" s="97">
        <v>4634</v>
      </c>
      <c r="OI87" s="97">
        <v>38</v>
      </c>
      <c r="OJ87" s="97"/>
      <c r="OK87" s="97"/>
      <c r="OL87" s="97"/>
      <c r="OM87" s="97"/>
      <c r="ON87" s="97">
        <v>6</v>
      </c>
      <c r="OO87" s="97">
        <v>1730</v>
      </c>
      <c r="OP87" s="97"/>
      <c r="OQ87" s="97"/>
      <c r="OR87" s="98"/>
      <c r="OS87" s="99">
        <v>8510</v>
      </c>
      <c r="OT87" s="96">
        <v>13178</v>
      </c>
      <c r="OU87" s="97"/>
      <c r="OV87" s="97"/>
      <c r="OW87" s="97"/>
      <c r="OX87" s="97"/>
      <c r="OY87" s="97">
        <v>340</v>
      </c>
      <c r="OZ87" s="97">
        <v>2967</v>
      </c>
      <c r="PA87" s="97"/>
      <c r="PB87" s="97">
        <v>2505</v>
      </c>
      <c r="PC87" s="97"/>
      <c r="PD87" s="97"/>
      <c r="PE87" s="97"/>
      <c r="PF87" s="97"/>
      <c r="PG87" s="97"/>
      <c r="PH87" s="97"/>
      <c r="PI87" s="97"/>
      <c r="PJ87" s="97"/>
      <c r="PK87" s="97"/>
      <c r="PL87" s="98"/>
      <c r="PM87" s="99">
        <v>27500</v>
      </c>
    </row>
    <row r="88" spans="1:429" ht="12.75" customHeight="1" x14ac:dyDescent="0.2">
      <c r="A88" s="93">
        <v>332999</v>
      </c>
      <c r="B88" s="94" t="s">
        <v>1726</v>
      </c>
      <c r="C88" s="95" t="s">
        <v>1247</v>
      </c>
      <c r="D88" s="96">
        <v>9</v>
      </c>
      <c r="E88" s="97">
        <v>27</v>
      </c>
      <c r="F88" s="97">
        <v>3</v>
      </c>
      <c r="G88" s="97">
        <v>3</v>
      </c>
      <c r="H88" s="97">
        <v>2</v>
      </c>
      <c r="I88" s="97">
        <v>5</v>
      </c>
      <c r="J88" s="97">
        <v>10</v>
      </c>
      <c r="K88" s="97">
        <v>4</v>
      </c>
      <c r="L88" s="97">
        <v>0</v>
      </c>
      <c r="M88" s="97">
        <v>1</v>
      </c>
      <c r="N88" s="97">
        <v>0</v>
      </c>
      <c r="O88" s="97">
        <v>8</v>
      </c>
      <c r="P88" s="97">
        <v>5</v>
      </c>
      <c r="Q88" s="97">
        <v>170</v>
      </c>
      <c r="R88" s="97">
        <v>19</v>
      </c>
      <c r="S88" s="97">
        <v>9</v>
      </c>
      <c r="T88" s="97">
        <v>72</v>
      </c>
      <c r="U88" s="97">
        <v>4</v>
      </c>
      <c r="V88" s="97">
        <v>2</v>
      </c>
      <c r="W88" s="97">
        <v>14</v>
      </c>
      <c r="X88" s="97">
        <v>65</v>
      </c>
      <c r="Y88" s="97">
        <v>0</v>
      </c>
      <c r="Z88" s="97">
        <v>53</v>
      </c>
      <c r="AA88" s="97"/>
      <c r="AB88" s="97">
        <v>68</v>
      </c>
      <c r="AC88" s="97">
        <v>200</v>
      </c>
      <c r="AD88" s="97">
        <v>487</v>
      </c>
      <c r="AE88" s="97">
        <v>162</v>
      </c>
      <c r="AF88" s="97">
        <v>191</v>
      </c>
      <c r="AG88" s="97">
        <v>9</v>
      </c>
      <c r="AH88" s="97">
        <v>289</v>
      </c>
      <c r="AI88" s="97">
        <v>1057</v>
      </c>
      <c r="AJ88" s="97">
        <v>545</v>
      </c>
      <c r="AK88" s="97">
        <v>113</v>
      </c>
      <c r="AL88" s="97">
        <v>147</v>
      </c>
      <c r="AM88" s="97">
        <v>211</v>
      </c>
      <c r="AN88" s="97">
        <v>9</v>
      </c>
      <c r="AO88" s="97">
        <v>21</v>
      </c>
      <c r="AP88" s="97">
        <v>24</v>
      </c>
      <c r="AQ88" s="97">
        <v>29</v>
      </c>
      <c r="AR88" s="97">
        <v>201</v>
      </c>
      <c r="AS88" s="97">
        <v>28</v>
      </c>
      <c r="AT88" s="97">
        <v>14</v>
      </c>
      <c r="AU88" s="97">
        <v>26</v>
      </c>
      <c r="AV88" s="97">
        <v>96</v>
      </c>
      <c r="AW88" s="97">
        <v>339</v>
      </c>
      <c r="AX88" s="97">
        <v>5</v>
      </c>
      <c r="AY88" s="97">
        <v>1</v>
      </c>
      <c r="AZ88" s="97">
        <v>5</v>
      </c>
      <c r="BA88" s="97">
        <v>8</v>
      </c>
      <c r="BB88" s="97">
        <v>46</v>
      </c>
      <c r="BC88" s="97">
        <v>67</v>
      </c>
      <c r="BD88" s="97">
        <v>8</v>
      </c>
      <c r="BE88" s="97">
        <v>130</v>
      </c>
      <c r="BF88" s="97">
        <v>16</v>
      </c>
      <c r="BG88" s="97">
        <v>11</v>
      </c>
      <c r="BH88" s="97">
        <v>28</v>
      </c>
      <c r="BI88" s="97">
        <v>4</v>
      </c>
      <c r="BJ88" s="97">
        <v>11</v>
      </c>
      <c r="BK88" s="97">
        <v>38</v>
      </c>
      <c r="BL88" s="97">
        <v>104</v>
      </c>
      <c r="BM88" s="97">
        <v>120</v>
      </c>
      <c r="BN88" s="97">
        <v>2</v>
      </c>
      <c r="BO88" s="97">
        <v>8</v>
      </c>
      <c r="BP88" s="97">
        <v>12</v>
      </c>
      <c r="BQ88" s="97">
        <v>41</v>
      </c>
      <c r="BR88" s="97">
        <v>138</v>
      </c>
      <c r="BS88" s="97">
        <v>2</v>
      </c>
      <c r="BT88" s="97">
        <v>35</v>
      </c>
      <c r="BU88" s="97">
        <v>12</v>
      </c>
      <c r="BV88" s="97">
        <v>13</v>
      </c>
      <c r="BW88" s="97">
        <v>9</v>
      </c>
      <c r="BX88" s="97">
        <v>7</v>
      </c>
      <c r="BY88" s="97">
        <v>70</v>
      </c>
      <c r="BZ88" s="97">
        <v>62</v>
      </c>
      <c r="CA88" s="97">
        <v>43</v>
      </c>
      <c r="CB88" s="97">
        <v>6</v>
      </c>
      <c r="CC88" s="97">
        <v>52</v>
      </c>
      <c r="CD88" s="97">
        <v>1</v>
      </c>
      <c r="CE88" s="97">
        <v>16</v>
      </c>
      <c r="CF88" s="97">
        <v>48</v>
      </c>
      <c r="CG88" s="97">
        <v>102</v>
      </c>
      <c r="CH88" s="97">
        <v>93</v>
      </c>
      <c r="CI88" s="97">
        <v>19</v>
      </c>
      <c r="CJ88" s="97">
        <v>23</v>
      </c>
      <c r="CK88" s="97">
        <v>116</v>
      </c>
      <c r="CL88" s="97">
        <v>13</v>
      </c>
      <c r="CM88" s="97">
        <v>209</v>
      </c>
      <c r="CN88" s="97">
        <v>2</v>
      </c>
      <c r="CO88" s="97"/>
      <c r="CP88" s="97">
        <v>9</v>
      </c>
      <c r="CQ88" s="97">
        <v>2</v>
      </c>
      <c r="CR88" s="97">
        <v>7</v>
      </c>
      <c r="CS88" s="97">
        <v>1</v>
      </c>
      <c r="CT88" s="97">
        <v>9</v>
      </c>
      <c r="CU88" s="97">
        <v>7</v>
      </c>
      <c r="CV88" s="97">
        <v>4</v>
      </c>
      <c r="CW88" s="97">
        <v>4</v>
      </c>
      <c r="CX88" s="97">
        <v>55</v>
      </c>
      <c r="CY88" s="97">
        <v>3</v>
      </c>
      <c r="CZ88" s="97">
        <v>3</v>
      </c>
      <c r="DA88" s="97">
        <v>46</v>
      </c>
      <c r="DB88" s="97">
        <v>3</v>
      </c>
      <c r="DC88" s="97">
        <v>3</v>
      </c>
      <c r="DD88" s="97">
        <v>100</v>
      </c>
      <c r="DE88" s="97">
        <v>3</v>
      </c>
      <c r="DF88" s="97">
        <v>11</v>
      </c>
      <c r="DG88" s="97">
        <v>7</v>
      </c>
      <c r="DH88" s="97">
        <v>101</v>
      </c>
      <c r="DI88" s="97">
        <v>10</v>
      </c>
      <c r="DJ88" s="97">
        <v>0</v>
      </c>
      <c r="DK88" s="97">
        <v>2</v>
      </c>
      <c r="DL88" s="97">
        <v>25</v>
      </c>
      <c r="DM88" s="97">
        <v>0</v>
      </c>
      <c r="DN88" s="97">
        <v>11</v>
      </c>
      <c r="DO88" s="97">
        <v>2</v>
      </c>
      <c r="DP88" s="97">
        <v>13</v>
      </c>
      <c r="DQ88" s="97">
        <v>1</v>
      </c>
      <c r="DR88" s="97">
        <v>4</v>
      </c>
      <c r="DS88" s="97">
        <v>6</v>
      </c>
      <c r="DT88" s="97">
        <v>3</v>
      </c>
      <c r="DU88" s="97">
        <v>3</v>
      </c>
      <c r="DV88" s="97">
        <v>17</v>
      </c>
      <c r="DW88" s="97">
        <v>5</v>
      </c>
      <c r="DX88" s="97">
        <v>8</v>
      </c>
      <c r="DY88" s="97">
        <v>18</v>
      </c>
      <c r="DZ88" s="97">
        <v>9</v>
      </c>
      <c r="EA88" s="97">
        <v>13</v>
      </c>
      <c r="EB88" s="97">
        <v>0</v>
      </c>
      <c r="EC88" s="97">
        <v>3</v>
      </c>
      <c r="ED88" s="97">
        <v>3</v>
      </c>
      <c r="EE88" s="97">
        <v>25</v>
      </c>
      <c r="EF88" s="97">
        <v>0</v>
      </c>
      <c r="EG88" s="97">
        <v>5</v>
      </c>
      <c r="EH88" s="97">
        <v>3</v>
      </c>
      <c r="EI88" s="97">
        <v>6</v>
      </c>
      <c r="EJ88" s="97">
        <v>5</v>
      </c>
      <c r="EK88" s="97">
        <v>18</v>
      </c>
      <c r="EL88" s="97">
        <v>10</v>
      </c>
      <c r="EM88" s="97">
        <v>41</v>
      </c>
      <c r="EN88" s="97">
        <v>34</v>
      </c>
      <c r="EO88" s="97">
        <v>13</v>
      </c>
      <c r="EP88" s="97">
        <v>13</v>
      </c>
      <c r="EQ88" s="97">
        <v>8</v>
      </c>
      <c r="ER88" s="97">
        <v>101</v>
      </c>
      <c r="ES88" s="97">
        <v>10</v>
      </c>
      <c r="ET88" s="97">
        <v>10</v>
      </c>
      <c r="EU88" s="97">
        <v>11</v>
      </c>
      <c r="EV88" s="97">
        <v>43</v>
      </c>
      <c r="EW88" s="97">
        <v>9</v>
      </c>
      <c r="EX88" s="97">
        <v>7</v>
      </c>
      <c r="EY88" s="97">
        <v>3</v>
      </c>
      <c r="EZ88" s="97"/>
      <c r="FA88" s="97">
        <v>3</v>
      </c>
      <c r="FB88" s="97">
        <v>40</v>
      </c>
      <c r="FC88" s="97">
        <v>12</v>
      </c>
      <c r="FD88" s="97">
        <v>116</v>
      </c>
      <c r="FE88" s="97">
        <v>208</v>
      </c>
      <c r="FF88" s="97">
        <v>61</v>
      </c>
      <c r="FG88" s="97">
        <v>91</v>
      </c>
      <c r="FH88" s="97">
        <v>93</v>
      </c>
      <c r="FI88" s="97">
        <v>7</v>
      </c>
      <c r="FJ88" s="97">
        <v>0</v>
      </c>
      <c r="FK88" s="97">
        <v>23</v>
      </c>
      <c r="FL88" s="97">
        <v>25</v>
      </c>
      <c r="FM88" s="97">
        <v>3</v>
      </c>
      <c r="FN88" s="97">
        <v>11</v>
      </c>
      <c r="FO88" s="97">
        <v>2</v>
      </c>
      <c r="FP88" s="97">
        <v>19</v>
      </c>
      <c r="FQ88" s="97">
        <v>3</v>
      </c>
      <c r="FR88" s="97">
        <v>0</v>
      </c>
      <c r="FS88" s="97">
        <v>28</v>
      </c>
      <c r="FT88" s="97">
        <v>23</v>
      </c>
      <c r="FU88" s="97">
        <v>2</v>
      </c>
      <c r="FV88" s="97">
        <v>0</v>
      </c>
      <c r="FW88" s="97">
        <v>3</v>
      </c>
      <c r="FX88" s="97">
        <v>5</v>
      </c>
      <c r="FY88" s="97">
        <v>12</v>
      </c>
      <c r="FZ88" s="97">
        <v>10</v>
      </c>
      <c r="GA88" s="97">
        <v>13</v>
      </c>
      <c r="GB88" s="97">
        <v>34</v>
      </c>
      <c r="GC88" s="97">
        <v>27</v>
      </c>
      <c r="GD88" s="97">
        <v>2</v>
      </c>
      <c r="GE88" s="97">
        <v>0</v>
      </c>
      <c r="GF88" s="97">
        <v>0</v>
      </c>
      <c r="GG88" s="97">
        <v>1</v>
      </c>
      <c r="GH88" s="97">
        <v>1</v>
      </c>
      <c r="GI88" s="97">
        <v>0</v>
      </c>
      <c r="GJ88" s="97">
        <v>1</v>
      </c>
      <c r="GK88" s="97">
        <v>6</v>
      </c>
      <c r="GL88" s="97">
        <v>214</v>
      </c>
      <c r="GM88" s="97">
        <v>10</v>
      </c>
      <c r="GN88" s="97">
        <v>32</v>
      </c>
      <c r="GO88" s="97">
        <v>6</v>
      </c>
      <c r="GP88" s="97">
        <v>17</v>
      </c>
      <c r="GQ88" s="97">
        <v>8</v>
      </c>
      <c r="GR88" s="97">
        <v>45</v>
      </c>
      <c r="GS88" s="97">
        <v>0</v>
      </c>
      <c r="GT88" s="97">
        <v>211</v>
      </c>
      <c r="GU88" s="97">
        <v>5</v>
      </c>
      <c r="GV88" s="97">
        <v>51</v>
      </c>
      <c r="GW88" s="97">
        <v>63</v>
      </c>
      <c r="GX88" s="97">
        <v>74</v>
      </c>
      <c r="GY88" s="97">
        <v>5</v>
      </c>
      <c r="GZ88" s="97">
        <v>24</v>
      </c>
      <c r="HA88" s="97">
        <v>48</v>
      </c>
      <c r="HB88" s="97">
        <v>40</v>
      </c>
      <c r="HC88" s="97">
        <v>7</v>
      </c>
      <c r="HD88" s="97">
        <v>57</v>
      </c>
      <c r="HE88" s="97">
        <v>47</v>
      </c>
      <c r="HF88" s="97">
        <v>74</v>
      </c>
      <c r="HG88" s="97">
        <v>55</v>
      </c>
      <c r="HH88" s="97">
        <v>8</v>
      </c>
      <c r="HI88" s="97">
        <v>88</v>
      </c>
      <c r="HJ88" s="97">
        <v>53</v>
      </c>
      <c r="HK88" s="97">
        <v>16</v>
      </c>
      <c r="HL88" s="97">
        <v>0</v>
      </c>
      <c r="HM88" s="97">
        <v>75</v>
      </c>
      <c r="HN88" s="97">
        <v>38</v>
      </c>
      <c r="HO88" s="97">
        <v>54</v>
      </c>
      <c r="HP88" s="97">
        <v>6</v>
      </c>
      <c r="HQ88" s="97">
        <v>13</v>
      </c>
      <c r="HR88" s="97">
        <v>22</v>
      </c>
      <c r="HS88" s="97">
        <v>9</v>
      </c>
      <c r="HT88" s="97">
        <v>10</v>
      </c>
      <c r="HU88" s="97">
        <v>21</v>
      </c>
      <c r="HV88" s="97">
        <v>2</v>
      </c>
      <c r="HW88" s="97">
        <v>10</v>
      </c>
      <c r="HX88" s="97">
        <v>8</v>
      </c>
      <c r="HY88" s="97">
        <v>20</v>
      </c>
      <c r="HZ88" s="97">
        <v>46</v>
      </c>
      <c r="IA88" s="97">
        <v>94</v>
      </c>
      <c r="IB88" s="97">
        <v>18</v>
      </c>
      <c r="IC88" s="97">
        <v>14</v>
      </c>
      <c r="ID88" s="97">
        <v>252</v>
      </c>
      <c r="IE88" s="97">
        <v>17</v>
      </c>
      <c r="IF88" s="97">
        <v>73</v>
      </c>
      <c r="IG88" s="97">
        <v>16</v>
      </c>
      <c r="IH88" s="97"/>
      <c r="II88" s="97">
        <v>8</v>
      </c>
      <c r="IJ88" s="97">
        <v>18</v>
      </c>
      <c r="IK88" s="97">
        <v>21</v>
      </c>
      <c r="IL88" s="97">
        <v>0</v>
      </c>
      <c r="IM88" s="97">
        <v>2</v>
      </c>
      <c r="IN88" s="97">
        <v>17</v>
      </c>
      <c r="IO88" s="97">
        <v>226</v>
      </c>
      <c r="IP88" s="97">
        <v>17</v>
      </c>
      <c r="IQ88" s="97">
        <v>77</v>
      </c>
      <c r="IR88" s="97">
        <v>19</v>
      </c>
      <c r="IS88" s="97">
        <v>7</v>
      </c>
      <c r="IT88" s="97"/>
      <c r="IU88" s="97">
        <v>11</v>
      </c>
      <c r="IV88" s="97">
        <v>2</v>
      </c>
      <c r="IW88" s="97">
        <v>26</v>
      </c>
      <c r="IX88" s="97">
        <v>24</v>
      </c>
      <c r="IY88" s="97">
        <v>41</v>
      </c>
      <c r="IZ88" s="97">
        <v>27</v>
      </c>
      <c r="JA88" s="97">
        <v>42</v>
      </c>
      <c r="JB88" s="97">
        <v>3</v>
      </c>
      <c r="JC88" s="97">
        <v>17</v>
      </c>
      <c r="JD88" s="97">
        <v>85</v>
      </c>
      <c r="JE88" s="97">
        <v>63</v>
      </c>
      <c r="JF88" s="97">
        <v>16</v>
      </c>
      <c r="JG88" s="97">
        <v>5</v>
      </c>
      <c r="JH88" s="97">
        <v>1</v>
      </c>
      <c r="JI88" s="97">
        <v>6</v>
      </c>
      <c r="JJ88" s="97">
        <v>12</v>
      </c>
      <c r="JK88" s="97">
        <v>113</v>
      </c>
      <c r="JL88" s="97">
        <v>14</v>
      </c>
      <c r="JM88" s="97">
        <v>6</v>
      </c>
      <c r="JN88" s="97">
        <v>67</v>
      </c>
      <c r="JO88" s="97">
        <v>21</v>
      </c>
      <c r="JP88" s="97">
        <v>23</v>
      </c>
      <c r="JQ88" s="97">
        <v>34</v>
      </c>
      <c r="JR88" s="97">
        <v>48</v>
      </c>
      <c r="JS88" s="97">
        <v>82</v>
      </c>
      <c r="JT88" s="97">
        <v>17</v>
      </c>
      <c r="JU88" s="97">
        <v>24</v>
      </c>
      <c r="JV88" s="97">
        <v>197</v>
      </c>
      <c r="JW88" s="97">
        <v>36</v>
      </c>
      <c r="JX88" s="97">
        <v>1</v>
      </c>
      <c r="JY88" s="97"/>
      <c r="JZ88" s="97">
        <v>34</v>
      </c>
      <c r="KA88" s="97">
        <v>24</v>
      </c>
      <c r="KB88" s="97">
        <v>18</v>
      </c>
      <c r="KC88" s="97">
        <v>14</v>
      </c>
      <c r="KD88" s="97">
        <v>22</v>
      </c>
      <c r="KE88" s="97">
        <v>30</v>
      </c>
      <c r="KF88" s="97">
        <v>38</v>
      </c>
      <c r="KG88" s="97">
        <v>21</v>
      </c>
      <c r="KH88" s="97">
        <v>69</v>
      </c>
      <c r="KI88" s="97"/>
      <c r="KJ88" s="97">
        <v>86</v>
      </c>
      <c r="KK88" s="97">
        <v>12</v>
      </c>
      <c r="KL88" s="97">
        <v>5</v>
      </c>
      <c r="KM88" s="97">
        <v>28</v>
      </c>
      <c r="KN88" s="97">
        <v>28</v>
      </c>
      <c r="KO88" s="97">
        <v>32</v>
      </c>
      <c r="KP88" s="97">
        <v>5</v>
      </c>
      <c r="KQ88" s="97">
        <v>160</v>
      </c>
      <c r="KR88" s="97">
        <v>1</v>
      </c>
      <c r="KS88" s="97">
        <v>5</v>
      </c>
      <c r="KT88" s="97">
        <v>0</v>
      </c>
      <c r="KU88" s="97">
        <v>19</v>
      </c>
      <c r="KV88" s="97">
        <v>46</v>
      </c>
      <c r="KW88" s="97">
        <v>0</v>
      </c>
      <c r="KX88" s="97"/>
      <c r="KY88" s="97">
        <v>0</v>
      </c>
      <c r="KZ88" s="97"/>
      <c r="LA88" s="97">
        <v>381</v>
      </c>
      <c r="LB88" s="97">
        <v>173</v>
      </c>
      <c r="LC88" s="97">
        <v>5</v>
      </c>
      <c r="LD88" s="97">
        <v>49</v>
      </c>
      <c r="LE88" s="97">
        <v>54</v>
      </c>
      <c r="LF88" s="97">
        <v>9</v>
      </c>
      <c r="LG88" s="97">
        <v>104</v>
      </c>
      <c r="LH88" s="97">
        <v>59</v>
      </c>
      <c r="LI88" s="97">
        <v>102</v>
      </c>
      <c r="LJ88" s="97">
        <v>45</v>
      </c>
      <c r="LK88" s="97"/>
      <c r="LL88" s="97"/>
      <c r="LM88" s="97">
        <v>3</v>
      </c>
      <c r="LN88" s="97">
        <v>20</v>
      </c>
      <c r="LO88" s="97">
        <v>1</v>
      </c>
      <c r="LP88" s="97">
        <v>0</v>
      </c>
      <c r="LQ88" s="97">
        <v>1189</v>
      </c>
      <c r="LR88" s="97">
        <v>2</v>
      </c>
      <c r="LS88" s="97">
        <v>37</v>
      </c>
      <c r="LT88" s="97">
        <v>0</v>
      </c>
      <c r="LU88" s="97">
        <v>0</v>
      </c>
      <c r="LV88" s="97">
        <v>44</v>
      </c>
      <c r="LW88" s="97">
        <v>8</v>
      </c>
      <c r="LX88" s="97">
        <v>104</v>
      </c>
      <c r="LY88" s="97">
        <v>15</v>
      </c>
      <c r="LZ88" s="97">
        <v>72</v>
      </c>
      <c r="MA88" s="97">
        <v>280</v>
      </c>
      <c r="MB88" s="97">
        <v>15</v>
      </c>
      <c r="MC88" s="97">
        <v>5</v>
      </c>
      <c r="MD88" s="97">
        <v>71</v>
      </c>
      <c r="ME88" s="97">
        <v>41</v>
      </c>
      <c r="MF88" s="97">
        <v>6</v>
      </c>
      <c r="MG88" s="97">
        <v>10</v>
      </c>
      <c r="MH88" s="97">
        <v>11</v>
      </c>
      <c r="MI88" s="97">
        <v>11</v>
      </c>
      <c r="MJ88" s="97">
        <v>188</v>
      </c>
      <c r="MK88" s="97">
        <v>3</v>
      </c>
      <c r="ML88" s="97">
        <v>93</v>
      </c>
      <c r="MM88" s="97">
        <v>4</v>
      </c>
      <c r="MN88" s="97">
        <v>5</v>
      </c>
      <c r="MO88" s="97">
        <v>126</v>
      </c>
      <c r="MP88" s="97">
        <v>2</v>
      </c>
      <c r="MQ88" s="97">
        <v>6</v>
      </c>
      <c r="MR88" s="97">
        <v>9</v>
      </c>
      <c r="MS88" s="97">
        <v>177</v>
      </c>
      <c r="MT88" s="97">
        <v>1</v>
      </c>
      <c r="MU88" s="97">
        <v>0</v>
      </c>
      <c r="MV88" s="97">
        <v>98</v>
      </c>
      <c r="MW88" s="97">
        <v>43</v>
      </c>
      <c r="MX88" s="97">
        <v>94</v>
      </c>
      <c r="MY88" s="97">
        <v>29</v>
      </c>
      <c r="MZ88" s="97">
        <v>20</v>
      </c>
      <c r="NA88" s="97">
        <v>0</v>
      </c>
      <c r="NB88" s="97">
        <v>9</v>
      </c>
      <c r="NC88" s="97">
        <v>19</v>
      </c>
      <c r="ND88" s="97">
        <v>103</v>
      </c>
      <c r="NE88" s="97">
        <v>7</v>
      </c>
      <c r="NF88" s="97">
        <v>2</v>
      </c>
      <c r="NG88" s="97">
        <v>13</v>
      </c>
      <c r="NH88" s="97">
        <v>12</v>
      </c>
      <c r="NI88" s="97">
        <v>72</v>
      </c>
      <c r="NJ88" s="97">
        <v>5</v>
      </c>
      <c r="NK88" s="97">
        <v>1</v>
      </c>
      <c r="NL88" s="97">
        <v>0</v>
      </c>
      <c r="NM88" s="97"/>
      <c r="NN88" s="97">
        <v>2</v>
      </c>
      <c r="NO88" s="97">
        <v>0</v>
      </c>
      <c r="NP88" s="97">
        <v>0</v>
      </c>
      <c r="NQ88" s="97">
        <v>83</v>
      </c>
      <c r="NR88" s="97">
        <v>801</v>
      </c>
      <c r="NS88" s="97">
        <v>330</v>
      </c>
      <c r="NT88" s="97">
        <v>44</v>
      </c>
      <c r="NU88" s="97">
        <v>9</v>
      </c>
      <c r="NV88" s="97">
        <v>10</v>
      </c>
      <c r="NW88" s="97">
        <v>9</v>
      </c>
      <c r="NX88" s="97">
        <v>9</v>
      </c>
      <c r="NY88" s="97">
        <v>0</v>
      </c>
      <c r="NZ88" s="97">
        <v>40</v>
      </c>
      <c r="OA88" s="97">
        <v>0</v>
      </c>
      <c r="OB88" s="97">
        <v>1</v>
      </c>
      <c r="OC88" s="97">
        <v>5</v>
      </c>
      <c r="OD88" s="97">
        <v>113</v>
      </c>
      <c r="OE88" s="97">
        <v>6</v>
      </c>
      <c r="OF88" s="97">
        <v>35</v>
      </c>
      <c r="OG88" s="97"/>
      <c r="OH88" s="97">
        <v>5</v>
      </c>
      <c r="OI88" s="97"/>
      <c r="OJ88" s="97">
        <v>26</v>
      </c>
      <c r="OK88" s="97"/>
      <c r="OL88" s="97"/>
      <c r="OM88" s="97">
        <v>7</v>
      </c>
      <c r="ON88" s="97">
        <v>0</v>
      </c>
      <c r="OO88" s="97">
        <v>29</v>
      </c>
      <c r="OP88" s="97"/>
      <c r="OQ88" s="97">
        <v>4</v>
      </c>
      <c r="OR88" s="98">
        <v>29</v>
      </c>
      <c r="OS88" s="99">
        <v>18212</v>
      </c>
      <c r="OT88" s="96">
        <v>3141</v>
      </c>
      <c r="OU88" s="97">
        <v>579</v>
      </c>
      <c r="OV88" s="97"/>
      <c r="OW88" s="97"/>
      <c r="OX88" s="97"/>
      <c r="OY88" s="97">
        <v>238</v>
      </c>
      <c r="OZ88" s="97">
        <v>6389</v>
      </c>
      <c r="PA88" s="97"/>
      <c r="PB88" s="97">
        <v>4</v>
      </c>
      <c r="PC88" s="97"/>
      <c r="PD88" s="97"/>
      <c r="PE88" s="97"/>
      <c r="PF88" s="97">
        <v>325</v>
      </c>
      <c r="PG88" s="97"/>
      <c r="PH88" s="97"/>
      <c r="PI88" s="97"/>
      <c r="PJ88" s="97">
        <v>737</v>
      </c>
      <c r="PK88" s="97"/>
      <c r="PL88" s="98"/>
      <c r="PM88" s="99">
        <v>29625</v>
      </c>
    </row>
    <row r="89" spans="1:429" ht="12.75" customHeight="1" x14ac:dyDescent="0.2">
      <c r="A89" s="93">
        <v>333111</v>
      </c>
      <c r="B89" s="94" t="s">
        <v>1728</v>
      </c>
      <c r="C89" s="95" t="s">
        <v>1248</v>
      </c>
      <c r="D89" s="96">
        <v>685</v>
      </c>
      <c r="E89" s="97">
        <v>1868</v>
      </c>
      <c r="F89" s="97">
        <v>106</v>
      </c>
      <c r="G89" s="97">
        <v>170</v>
      </c>
      <c r="H89" s="97">
        <v>100</v>
      </c>
      <c r="I89" s="97">
        <v>248</v>
      </c>
      <c r="J89" s="97">
        <v>799</v>
      </c>
      <c r="K89" s="97">
        <v>371</v>
      </c>
      <c r="L89" s="97">
        <v>53</v>
      </c>
      <c r="M89" s="97">
        <v>287</v>
      </c>
      <c r="N89" s="97">
        <v>67</v>
      </c>
      <c r="O89" s="97">
        <v>60</v>
      </c>
      <c r="P89" s="97"/>
      <c r="Q89" s="97"/>
      <c r="R89" s="97"/>
      <c r="S89" s="97"/>
      <c r="T89" s="97"/>
      <c r="U89" s="97"/>
      <c r="V89" s="97"/>
      <c r="W89" s="97"/>
      <c r="X89" s="97"/>
      <c r="Y89" s="97"/>
      <c r="Z89" s="97"/>
      <c r="AA89" s="97"/>
      <c r="AB89" s="97"/>
      <c r="AC89" s="97"/>
      <c r="AD89" s="97">
        <v>2</v>
      </c>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c r="BC89" s="97"/>
      <c r="BD89" s="97"/>
      <c r="BE89" s="97"/>
      <c r="BF89" s="97"/>
      <c r="BG89" s="97"/>
      <c r="BH89" s="97"/>
      <c r="BI89" s="97"/>
      <c r="BJ89" s="97"/>
      <c r="BK89" s="97"/>
      <c r="BL89" s="97"/>
      <c r="BM89" s="97"/>
      <c r="BN89" s="97"/>
      <c r="BO89" s="97"/>
      <c r="BP89" s="97"/>
      <c r="BQ89" s="97"/>
      <c r="BR89" s="97"/>
      <c r="BS89" s="97"/>
      <c r="BT89" s="97"/>
      <c r="BU89" s="97"/>
      <c r="BV89" s="97"/>
      <c r="BW89" s="97"/>
      <c r="BX89" s="97"/>
      <c r="BY89" s="97"/>
      <c r="BZ89" s="97"/>
      <c r="CA89" s="97"/>
      <c r="CB89" s="97"/>
      <c r="CC89" s="97"/>
      <c r="CD89" s="97"/>
      <c r="CE89" s="97"/>
      <c r="CF89" s="97"/>
      <c r="CG89" s="97"/>
      <c r="CH89" s="97">
        <v>762</v>
      </c>
      <c r="CI89" s="97">
        <v>62</v>
      </c>
      <c r="CJ89" s="97"/>
      <c r="CK89" s="97"/>
      <c r="CL89" s="97"/>
      <c r="CM89" s="97"/>
      <c r="CN89" s="97"/>
      <c r="CO89" s="97"/>
      <c r="CP89" s="97"/>
      <c r="CQ89" s="97"/>
      <c r="CR89" s="97"/>
      <c r="CS89" s="97"/>
      <c r="CT89" s="97"/>
      <c r="CU89" s="97"/>
      <c r="CV89" s="97"/>
      <c r="CW89" s="97"/>
      <c r="CX89" s="97"/>
      <c r="CY89" s="97"/>
      <c r="CZ89" s="97"/>
      <c r="DA89" s="97"/>
      <c r="DB89" s="97"/>
      <c r="DC89" s="97"/>
      <c r="DD89" s="97"/>
      <c r="DE89" s="97"/>
      <c r="DF89" s="97"/>
      <c r="DG89" s="97"/>
      <c r="DH89" s="97"/>
      <c r="DI89" s="97"/>
      <c r="DJ89" s="97"/>
      <c r="DK89" s="97"/>
      <c r="DL89" s="97"/>
      <c r="DM89" s="97"/>
      <c r="DN89" s="97"/>
      <c r="DO89" s="97"/>
      <c r="DP89" s="97"/>
      <c r="DQ89" s="97"/>
      <c r="DR89" s="97"/>
      <c r="DS89" s="97"/>
      <c r="DT89" s="97"/>
      <c r="DU89" s="97"/>
      <c r="DV89" s="97"/>
      <c r="DW89" s="97"/>
      <c r="DX89" s="97"/>
      <c r="DY89" s="97"/>
      <c r="DZ89" s="97"/>
      <c r="EA89" s="97"/>
      <c r="EB89" s="97"/>
      <c r="EC89" s="97"/>
      <c r="ED89" s="97"/>
      <c r="EE89" s="97"/>
      <c r="EF89" s="97"/>
      <c r="EG89" s="97"/>
      <c r="EH89" s="97"/>
      <c r="EI89" s="97"/>
      <c r="EJ89" s="97"/>
      <c r="EK89" s="97"/>
      <c r="EL89" s="97"/>
      <c r="EM89" s="97"/>
      <c r="EN89" s="97"/>
      <c r="EO89" s="97"/>
      <c r="EP89" s="97"/>
      <c r="EQ89" s="97"/>
      <c r="ER89" s="97"/>
      <c r="ES89" s="97"/>
      <c r="ET89" s="97"/>
      <c r="EU89" s="97"/>
      <c r="EV89" s="97"/>
      <c r="EW89" s="97"/>
      <c r="EX89" s="97"/>
      <c r="EY89" s="97"/>
      <c r="EZ89" s="97"/>
      <c r="FA89" s="97"/>
      <c r="FB89" s="97"/>
      <c r="FC89" s="97"/>
      <c r="FD89" s="97"/>
      <c r="FE89" s="97"/>
      <c r="FF89" s="97"/>
      <c r="FG89" s="97"/>
      <c r="FH89" s="97"/>
      <c r="FI89" s="97"/>
      <c r="FJ89" s="97"/>
      <c r="FK89" s="97"/>
      <c r="FL89" s="97"/>
      <c r="FM89" s="97"/>
      <c r="FN89" s="97"/>
      <c r="FO89" s="97"/>
      <c r="FP89" s="97"/>
      <c r="FQ89" s="97"/>
      <c r="FR89" s="97"/>
      <c r="FS89" s="97"/>
      <c r="FT89" s="97"/>
      <c r="FU89" s="97"/>
      <c r="FV89" s="97"/>
      <c r="FW89" s="97"/>
      <c r="FX89" s="97"/>
      <c r="FY89" s="97"/>
      <c r="FZ89" s="97"/>
      <c r="GA89" s="97"/>
      <c r="GB89" s="97"/>
      <c r="GC89" s="97"/>
      <c r="GD89" s="97"/>
      <c r="GE89" s="97"/>
      <c r="GF89" s="97"/>
      <c r="GG89" s="97"/>
      <c r="GH89" s="97"/>
      <c r="GI89" s="97"/>
      <c r="GJ89" s="97"/>
      <c r="GK89" s="97"/>
      <c r="GL89" s="97"/>
      <c r="GM89" s="97"/>
      <c r="GN89" s="97"/>
      <c r="GO89" s="97"/>
      <c r="GP89" s="97"/>
      <c r="GQ89" s="97"/>
      <c r="GR89" s="97"/>
      <c r="GS89" s="97"/>
      <c r="GT89" s="97"/>
      <c r="GU89" s="97"/>
      <c r="GV89" s="97"/>
      <c r="GW89" s="97"/>
      <c r="GX89" s="97"/>
      <c r="GY89" s="97"/>
      <c r="GZ89" s="97"/>
      <c r="HA89" s="97"/>
      <c r="HB89" s="97"/>
      <c r="HC89" s="97"/>
      <c r="HD89" s="97"/>
      <c r="HE89" s="97"/>
      <c r="HF89" s="97"/>
      <c r="HG89" s="97"/>
      <c r="HH89" s="97"/>
      <c r="HI89" s="97"/>
      <c r="HJ89" s="97"/>
      <c r="HK89" s="97"/>
      <c r="HL89" s="97"/>
      <c r="HM89" s="97"/>
      <c r="HN89" s="97"/>
      <c r="HO89" s="97"/>
      <c r="HP89" s="97"/>
      <c r="HQ89" s="97"/>
      <c r="HR89" s="97"/>
      <c r="HS89" s="97"/>
      <c r="HT89" s="97"/>
      <c r="HU89" s="97"/>
      <c r="HV89" s="97"/>
      <c r="HW89" s="97"/>
      <c r="HX89" s="97"/>
      <c r="HY89" s="97"/>
      <c r="HZ89" s="97"/>
      <c r="IA89" s="97"/>
      <c r="IB89" s="97"/>
      <c r="IC89" s="97"/>
      <c r="ID89" s="97"/>
      <c r="IE89" s="97"/>
      <c r="IF89" s="97"/>
      <c r="IG89" s="97"/>
      <c r="IH89" s="97"/>
      <c r="II89" s="97"/>
      <c r="IJ89" s="97"/>
      <c r="IK89" s="97"/>
      <c r="IL89" s="97"/>
      <c r="IM89" s="97"/>
      <c r="IN89" s="97"/>
      <c r="IO89" s="97"/>
      <c r="IP89" s="97"/>
      <c r="IQ89" s="97"/>
      <c r="IR89" s="97"/>
      <c r="IS89" s="97"/>
      <c r="IT89" s="97"/>
      <c r="IU89" s="97"/>
      <c r="IV89" s="97"/>
      <c r="IW89" s="97"/>
      <c r="IX89" s="97"/>
      <c r="IY89" s="97"/>
      <c r="IZ89" s="97"/>
      <c r="JA89" s="97"/>
      <c r="JB89" s="97"/>
      <c r="JC89" s="97"/>
      <c r="JD89" s="97"/>
      <c r="JE89" s="97"/>
      <c r="JF89" s="97"/>
      <c r="JG89" s="97"/>
      <c r="JH89" s="97"/>
      <c r="JI89" s="97"/>
      <c r="JJ89" s="97"/>
      <c r="JK89" s="97"/>
      <c r="JL89" s="97"/>
      <c r="JM89" s="97"/>
      <c r="JN89" s="97"/>
      <c r="JO89" s="97"/>
      <c r="JP89" s="97"/>
      <c r="JQ89" s="97"/>
      <c r="JR89" s="97">
        <v>2</v>
      </c>
      <c r="JS89" s="97">
        <v>67</v>
      </c>
      <c r="JT89" s="97"/>
      <c r="JU89" s="97"/>
      <c r="JV89" s="97"/>
      <c r="JW89" s="97"/>
      <c r="JX89" s="97"/>
      <c r="JY89" s="97"/>
      <c r="JZ89" s="97"/>
      <c r="KA89" s="97"/>
      <c r="KB89" s="97"/>
      <c r="KC89" s="97"/>
      <c r="KD89" s="97"/>
      <c r="KE89" s="97"/>
      <c r="KF89" s="97"/>
      <c r="KG89" s="97"/>
      <c r="KH89" s="97"/>
      <c r="KI89" s="97"/>
      <c r="KJ89" s="97"/>
      <c r="KK89" s="97"/>
      <c r="KL89" s="97"/>
      <c r="KM89" s="97"/>
      <c r="KN89" s="97"/>
      <c r="KO89" s="97"/>
      <c r="KP89" s="97"/>
      <c r="KQ89" s="97"/>
      <c r="KR89" s="97"/>
      <c r="KS89" s="97"/>
      <c r="KT89" s="97"/>
      <c r="KU89" s="97"/>
      <c r="KV89" s="97"/>
      <c r="KW89" s="97"/>
      <c r="KX89" s="97"/>
      <c r="KY89" s="97"/>
      <c r="KZ89" s="97"/>
      <c r="LA89" s="97"/>
      <c r="LB89" s="97"/>
      <c r="LC89" s="97"/>
      <c r="LD89" s="97"/>
      <c r="LE89" s="97"/>
      <c r="LF89" s="97"/>
      <c r="LG89" s="97"/>
      <c r="LH89" s="97"/>
      <c r="LI89" s="97"/>
      <c r="LJ89" s="97"/>
      <c r="LK89" s="97"/>
      <c r="LL89" s="97"/>
      <c r="LM89" s="97"/>
      <c r="LN89" s="97"/>
      <c r="LO89" s="97"/>
      <c r="LP89" s="97"/>
      <c r="LQ89" s="97"/>
      <c r="LR89" s="97"/>
      <c r="LS89" s="97"/>
      <c r="LT89" s="97"/>
      <c r="LU89" s="97"/>
      <c r="LV89" s="97"/>
      <c r="LW89" s="97"/>
      <c r="LX89" s="97"/>
      <c r="LY89" s="97"/>
      <c r="LZ89" s="97"/>
      <c r="MA89" s="97"/>
      <c r="MB89" s="97"/>
      <c r="MC89" s="97"/>
      <c r="MD89" s="97">
        <v>324</v>
      </c>
      <c r="ME89" s="97"/>
      <c r="MF89" s="97"/>
      <c r="MG89" s="97"/>
      <c r="MH89" s="97"/>
      <c r="MI89" s="97"/>
      <c r="MJ89" s="97">
        <v>17</v>
      </c>
      <c r="MK89" s="97"/>
      <c r="ML89" s="97"/>
      <c r="MM89" s="97"/>
      <c r="MN89" s="97"/>
      <c r="MO89" s="97"/>
      <c r="MP89" s="97"/>
      <c r="MQ89" s="97">
        <v>2</v>
      </c>
      <c r="MR89" s="97"/>
      <c r="MS89" s="97">
        <v>224</v>
      </c>
      <c r="MT89" s="97"/>
      <c r="MU89" s="97"/>
      <c r="MV89" s="97"/>
      <c r="MW89" s="97"/>
      <c r="MX89" s="97"/>
      <c r="MY89" s="97"/>
      <c r="MZ89" s="97"/>
      <c r="NA89" s="97"/>
      <c r="NB89" s="97"/>
      <c r="NC89" s="97"/>
      <c r="ND89" s="97"/>
      <c r="NE89" s="97"/>
      <c r="NF89" s="97"/>
      <c r="NG89" s="97"/>
      <c r="NH89" s="97"/>
      <c r="NI89" s="97"/>
      <c r="NJ89" s="97"/>
      <c r="NK89" s="97">
        <v>19</v>
      </c>
      <c r="NL89" s="97"/>
      <c r="NM89" s="97"/>
      <c r="NN89" s="97"/>
      <c r="NO89" s="97"/>
      <c r="NP89" s="97"/>
      <c r="NQ89" s="97"/>
      <c r="NR89" s="97"/>
      <c r="NS89" s="97"/>
      <c r="NT89" s="97"/>
      <c r="NU89" s="97"/>
      <c r="NV89" s="97"/>
      <c r="NW89" s="97"/>
      <c r="NX89" s="97">
        <v>20</v>
      </c>
      <c r="NY89" s="97"/>
      <c r="NZ89" s="97"/>
      <c r="OA89" s="97"/>
      <c r="OB89" s="97"/>
      <c r="OC89" s="97"/>
      <c r="OD89" s="97"/>
      <c r="OE89" s="97"/>
      <c r="OF89" s="97"/>
      <c r="OG89" s="97"/>
      <c r="OH89" s="97"/>
      <c r="OI89" s="97"/>
      <c r="OJ89" s="97"/>
      <c r="OK89" s="97"/>
      <c r="OL89" s="97"/>
      <c r="OM89" s="97">
        <v>719</v>
      </c>
      <c r="ON89" s="97"/>
      <c r="OO89" s="97">
        <v>126</v>
      </c>
      <c r="OP89" s="97"/>
      <c r="OQ89" s="97"/>
      <c r="OR89" s="98">
        <v>344</v>
      </c>
      <c r="OS89" s="99">
        <v>7502</v>
      </c>
      <c r="OT89" s="96"/>
      <c r="OU89" s="97">
        <v>40555</v>
      </c>
      <c r="OV89" s="97"/>
      <c r="OW89" s="97"/>
      <c r="OX89" s="97"/>
      <c r="OY89" s="97">
        <v>1021</v>
      </c>
      <c r="OZ89" s="97">
        <v>11671</v>
      </c>
      <c r="PA89" s="97"/>
      <c r="PB89" s="97">
        <v>1</v>
      </c>
      <c r="PC89" s="97"/>
      <c r="PD89" s="97"/>
      <c r="PE89" s="97"/>
      <c r="PF89" s="97">
        <v>242</v>
      </c>
      <c r="PG89" s="97"/>
      <c r="PH89" s="97"/>
      <c r="PI89" s="97"/>
      <c r="PJ89" s="97">
        <v>257</v>
      </c>
      <c r="PK89" s="97"/>
      <c r="PL89" s="98"/>
      <c r="PM89" s="99">
        <v>61249</v>
      </c>
    </row>
    <row r="90" spans="1:429" ht="12.75" customHeight="1" x14ac:dyDescent="0.2">
      <c r="A90" s="93">
        <v>333112</v>
      </c>
      <c r="B90" s="94" t="s">
        <v>1728</v>
      </c>
      <c r="C90" s="95" t="s">
        <v>1249</v>
      </c>
      <c r="D90" s="96"/>
      <c r="E90" s="97"/>
      <c r="F90" s="97"/>
      <c r="G90" s="97"/>
      <c r="H90" s="97"/>
      <c r="I90" s="97">
        <v>0</v>
      </c>
      <c r="J90" s="97"/>
      <c r="K90" s="97"/>
      <c r="L90" s="97"/>
      <c r="M90" s="97"/>
      <c r="N90" s="97"/>
      <c r="O90" s="97">
        <v>65</v>
      </c>
      <c r="P90" s="97">
        <v>41</v>
      </c>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c r="BC90" s="97"/>
      <c r="BD90" s="97"/>
      <c r="BE90" s="97"/>
      <c r="BF90" s="97"/>
      <c r="BG90" s="97"/>
      <c r="BH90" s="97"/>
      <c r="BI90" s="97"/>
      <c r="BJ90" s="97"/>
      <c r="BK90" s="97"/>
      <c r="BL90" s="97"/>
      <c r="BM90" s="97"/>
      <c r="BN90" s="97"/>
      <c r="BO90" s="97"/>
      <c r="BP90" s="97"/>
      <c r="BQ90" s="97"/>
      <c r="BR90" s="97"/>
      <c r="BS90" s="97"/>
      <c r="BT90" s="97"/>
      <c r="BU90" s="97"/>
      <c r="BV90" s="97"/>
      <c r="BW90" s="97"/>
      <c r="BX90" s="97"/>
      <c r="BY90" s="97"/>
      <c r="BZ90" s="97"/>
      <c r="CA90" s="97"/>
      <c r="CB90" s="97"/>
      <c r="CC90" s="97"/>
      <c r="CD90" s="97"/>
      <c r="CE90" s="97"/>
      <c r="CF90" s="97"/>
      <c r="CG90" s="97"/>
      <c r="CH90" s="97"/>
      <c r="CI90" s="97">
        <v>0</v>
      </c>
      <c r="CJ90" s="97"/>
      <c r="CK90" s="97"/>
      <c r="CL90" s="97"/>
      <c r="CM90" s="97"/>
      <c r="CN90" s="97"/>
      <c r="CO90" s="97"/>
      <c r="CP90" s="97"/>
      <c r="CQ90" s="97"/>
      <c r="CR90" s="97"/>
      <c r="CS90" s="97"/>
      <c r="CT90" s="97"/>
      <c r="CU90" s="97"/>
      <c r="CV90" s="97"/>
      <c r="CW90" s="97"/>
      <c r="CX90" s="97"/>
      <c r="CY90" s="97"/>
      <c r="CZ90" s="97"/>
      <c r="DA90" s="97"/>
      <c r="DB90" s="97"/>
      <c r="DC90" s="97"/>
      <c r="DD90" s="97"/>
      <c r="DE90" s="97"/>
      <c r="DF90" s="97"/>
      <c r="DG90" s="97"/>
      <c r="DH90" s="97"/>
      <c r="DI90" s="97"/>
      <c r="DJ90" s="97"/>
      <c r="DK90" s="97"/>
      <c r="DL90" s="97"/>
      <c r="DM90" s="97"/>
      <c r="DN90" s="97"/>
      <c r="DO90" s="97"/>
      <c r="DP90" s="97"/>
      <c r="DQ90" s="97"/>
      <c r="DR90" s="97"/>
      <c r="DS90" s="97"/>
      <c r="DT90" s="97"/>
      <c r="DU90" s="97"/>
      <c r="DV90" s="97"/>
      <c r="DW90" s="97"/>
      <c r="DX90" s="97"/>
      <c r="DY90" s="97"/>
      <c r="DZ90" s="97"/>
      <c r="EA90" s="97"/>
      <c r="EB90" s="97"/>
      <c r="EC90" s="97"/>
      <c r="ED90" s="97"/>
      <c r="EE90" s="97"/>
      <c r="EF90" s="97"/>
      <c r="EG90" s="97"/>
      <c r="EH90" s="97"/>
      <c r="EI90" s="97"/>
      <c r="EJ90" s="97"/>
      <c r="EK90" s="97"/>
      <c r="EL90" s="97"/>
      <c r="EM90" s="97"/>
      <c r="EN90" s="97"/>
      <c r="EO90" s="97"/>
      <c r="EP90" s="97"/>
      <c r="EQ90" s="97"/>
      <c r="ER90" s="97"/>
      <c r="ES90" s="97"/>
      <c r="ET90" s="97"/>
      <c r="EU90" s="97"/>
      <c r="EV90" s="97"/>
      <c r="EW90" s="97"/>
      <c r="EX90" s="97"/>
      <c r="EY90" s="97"/>
      <c r="EZ90" s="97"/>
      <c r="FA90" s="97"/>
      <c r="FB90" s="97"/>
      <c r="FC90" s="97"/>
      <c r="FD90" s="97"/>
      <c r="FE90" s="97"/>
      <c r="FF90" s="97"/>
      <c r="FG90" s="97"/>
      <c r="FH90" s="97"/>
      <c r="FI90" s="97"/>
      <c r="FJ90" s="97"/>
      <c r="FK90" s="97"/>
      <c r="FL90" s="97"/>
      <c r="FM90" s="97"/>
      <c r="FN90" s="97"/>
      <c r="FO90" s="97"/>
      <c r="FP90" s="97"/>
      <c r="FQ90" s="97"/>
      <c r="FR90" s="97"/>
      <c r="FS90" s="97"/>
      <c r="FT90" s="97"/>
      <c r="FU90" s="97"/>
      <c r="FV90" s="97"/>
      <c r="FW90" s="97"/>
      <c r="FX90" s="97"/>
      <c r="FY90" s="97"/>
      <c r="FZ90" s="97"/>
      <c r="GA90" s="97"/>
      <c r="GB90" s="97"/>
      <c r="GC90" s="97"/>
      <c r="GD90" s="97"/>
      <c r="GE90" s="97"/>
      <c r="GF90" s="97"/>
      <c r="GG90" s="97"/>
      <c r="GH90" s="97"/>
      <c r="GI90" s="97"/>
      <c r="GJ90" s="97"/>
      <c r="GK90" s="97"/>
      <c r="GL90" s="97"/>
      <c r="GM90" s="97"/>
      <c r="GN90" s="97"/>
      <c r="GO90" s="97"/>
      <c r="GP90" s="97"/>
      <c r="GQ90" s="97"/>
      <c r="GR90" s="97"/>
      <c r="GS90" s="97"/>
      <c r="GT90" s="97"/>
      <c r="GU90" s="97"/>
      <c r="GV90" s="97"/>
      <c r="GW90" s="97"/>
      <c r="GX90" s="97"/>
      <c r="GY90" s="97"/>
      <c r="GZ90" s="97"/>
      <c r="HA90" s="97"/>
      <c r="HB90" s="97"/>
      <c r="HC90" s="97"/>
      <c r="HD90" s="97"/>
      <c r="HE90" s="97"/>
      <c r="HF90" s="97"/>
      <c r="HG90" s="97"/>
      <c r="HH90" s="97"/>
      <c r="HI90" s="97"/>
      <c r="HJ90" s="97"/>
      <c r="HK90" s="97"/>
      <c r="HL90" s="97"/>
      <c r="HM90" s="97"/>
      <c r="HN90" s="97"/>
      <c r="HO90" s="97"/>
      <c r="HP90" s="97"/>
      <c r="HQ90" s="97"/>
      <c r="HR90" s="97"/>
      <c r="HS90" s="97"/>
      <c r="HT90" s="97"/>
      <c r="HU90" s="97"/>
      <c r="HV90" s="97"/>
      <c r="HW90" s="97"/>
      <c r="HX90" s="97"/>
      <c r="HY90" s="97"/>
      <c r="HZ90" s="97"/>
      <c r="IA90" s="97"/>
      <c r="IB90" s="97"/>
      <c r="IC90" s="97"/>
      <c r="ID90" s="97"/>
      <c r="IE90" s="97"/>
      <c r="IF90" s="97"/>
      <c r="IG90" s="97"/>
      <c r="IH90" s="97"/>
      <c r="II90" s="97"/>
      <c r="IJ90" s="97"/>
      <c r="IK90" s="97"/>
      <c r="IL90" s="97"/>
      <c r="IM90" s="97"/>
      <c r="IN90" s="97"/>
      <c r="IO90" s="97"/>
      <c r="IP90" s="97"/>
      <c r="IQ90" s="97"/>
      <c r="IR90" s="97"/>
      <c r="IS90" s="97"/>
      <c r="IT90" s="97"/>
      <c r="IU90" s="97"/>
      <c r="IV90" s="97"/>
      <c r="IW90" s="97"/>
      <c r="IX90" s="97"/>
      <c r="IY90" s="97"/>
      <c r="IZ90" s="97"/>
      <c r="JA90" s="97"/>
      <c r="JB90" s="97"/>
      <c r="JC90" s="97"/>
      <c r="JD90" s="97"/>
      <c r="JE90" s="97"/>
      <c r="JF90" s="97"/>
      <c r="JG90" s="97"/>
      <c r="JH90" s="97"/>
      <c r="JI90" s="97"/>
      <c r="JJ90" s="97"/>
      <c r="JK90" s="97"/>
      <c r="JL90" s="97"/>
      <c r="JM90" s="97"/>
      <c r="JN90" s="97"/>
      <c r="JO90" s="97"/>
      <c r="JP90" s="97"/>
      <c r="JQ90" s="97"/>
      <c r="JR90" s="97">
        <v>1</v>
      </c>
      <c r="JS90" s="97"/>
      <c r="JT90" s="97"/>
      <c r="JU90" s="97"/>
      <c r="JV90" s="97"/>
      <c r="JW90" s="97"/>
      <c r="JX90" s="97"/>
      <c r="JY90" s="97"/>
      <c r="JZ90" s="97">
        <v>45</v>
      </c>
      <c r="KA90" s="97"/>
      <c r="KB90" s="97"/>
      <c r="KC90" s="97">
        <v>4</v>
      </c>
      <c r="KD90" s="97"/>
      <c r="KE90" s="97"/>
      <c r="KF90" s="97"/>
      <c r="KG90" s="97"/>
      <c r="KH90" s="97">
        <v>54</v>
      </c>
      <c r="KI90" s="97">
        <v>5</v>
      </c>
      <c r="KJ90" s="97"/>
      <c r="KK90" s="97"/>
      <c r="KL90" s="97"/>
      <c r="KM90" s="97"/>
      <c r="KN90" s="97"/>
      <c r="KO90" s="97"/>
      <c r="KP90" s="97"/>
      <c r="KQ90" s="97"/>
      <c r="KR90" s="97"/>
      <c r="KS90" s="97"/>
      <c r="KT90" s="97"/>
      <c r="KU90" s="97"/>
      <c r="KV90" s="97"/>
      <c r="KW90" s="97"/>
      <c r="KX90" s="97"/>
      <c r="KY90" s="97"/>
      <c r="KZ90" s="97"/>
      <c r="LA90" s="97">
        <v>1</v>
      </c>
      <c r="LB90" s="97">
        <v>4</v>
      </c>
      <c r="LC90" s="97">
        <v>0</v>
      </c>
      <c r="LD90" s="97"/>
      <c r="LE90" s="97"/>
      <c r="LF90" s="97"/>
      <c r="LG90" s="97"/>
      <c r="LH90" s="97"/>
      <c r="LI90" s="97"/>
      <c r="LJ90" s="97"/>
      <c r="LK90" s="97"/>
      <c r="LL90" s="97"/>
      <c r="LM90" s="97"/>
      <c r="LN90" s="97"/>
      <c r="LO90" s="97">
        <v>6</v>
      </c>
      <c r="LP90" s="97"/>
      <c r="LQ90" s="97"/>
      <c r="LR90" s="97"/>
      <c r="LS90" s="97">
        <v>1268</v>
      </c>
      <c r="LT90" s="97">
        <v>7</v>
      </c>
      <c r="LU90" s="97"/>
      <c r="LV90" s="97"/>
      <c r="LW90" s="97"/>
      <c r="LX90" s="97"/>
      <c r="LY90" s="97"/>
      <c r="LZ90" s="97"/>
      <c r="MA90" s="97"/>
      <c r="MB90" s="97"/>
      <c r="MC90" s="97"/>
      <c r="MD90" s="97">
        <v>51</v>
      </c>
      <c r="ME90" s="97"/>
      <c r="MF90" s="97"/>
      <c r="MG90" s="97"/>
      <c r="MH90" s="97">
        <v>0</v>
      </c>
      <c r="MI90" s="97"/>
      <c r="MJ90" s="97">
        <v>2</v>
      </c>
      <c r="MK90" s="97"/>
      <c r="ML90" s="97">
        <v>111</v>
      </c>
      <c r="MM90" s="97"/>
      <c r="MN90" s="97"/>
      <c r="MO90" s="97"/>
      <c r="MP90" s="97"/>
      <c r="MQ90" s="97">
        <v>28</v>
      </c>
      <c r="MR90" s="97"/>
      <c r="MS90" s="97"/>
      <c r="MT90" s="97"/>
      <c r="MU90" s="97"/>
      <c r="MV90" s="97"/>
      <c r="MW90" s="97"/>
      <c r="MX90" s="97"/>
      <c r="MY90" s="97"/>
      <c r="MZ90" s="97"/>
      <c r="NA90" s="97"/>
      <c r="NB90" s="97"/>
      <c r="NC90" s="97"/>
      <c r="ND90" s="97"/>
      <c r="NE90" s="97"/>
      <c r="NF90" s="97"/>
      <c r="NG90" s="97"/>
      <c r="NH90" s="97"/>
      <c r="NI90" s="97"/>
      <c r="NJ90" s="97"/>
      <c r="NK90" s="97"/>
      <c r="NL90" s="97"/>
      <c r="NM90" s="97"/>
      <c r="NN90" s="97"/>
      <c r="NO90" s="97"/>
      <c r="NP90" s="97"/>
      <c r="NQ90" s="97"/>
      <c r="NR90" s="97"/>
      <c r="NS90" s="97"/>
      <c r="NT90" s="97"/>
      <c r="NU90" s="97"/>
      <c r="NV90" s="97"/>
      <c r="NW90" s="97"/>
      <c r="NX90" s="97"/>
      <c r="NY90" s="97">
        <v>271</v>
      </c>
      <c r="NZ90" s="97"/>
      <c r="OA90" s="97"/>
      <c r="OB90" s="97"/>
      <c r="OC90" s="97">
        <v>0</v>
      </c>
      <c r="OD90" s="97"/>
      <c r="OE90" s="97"/>
      <c r="OF90" s="97"/>
      <c r="OG90" s="97"/>
      <c r="OH90" s="97"/>
      <c r="OI90" s="97"/>
      <c r="OJ90" s="97"/>
      <c r="OK90" s="97"/>
      <c r="OL90" s="97"/>
      <c r="OM90" s="97"/>
      <c r="ON90" s="97"/>
      <c r="OO90" s="97">
        <v>47</v>
      </c>
      <c r="OP90" s="97"/>
      <c r="OQ90" s="97"/>
      <c r="OR90" s="98">
        <v>6</v>
      </c>
      <c r="OS90" s="99">
        <v>2016</v>
      </c>
      <c r="OT90" s="96">
        <v>1766</v>
      </c>
      <c r="OU90" s="97">
        <v>17032</v>
      </c>
      <c r="OV90" s="97"/>
      <c r="OW90" s="97"/>
      <c r="OX90" s="97"/>
      <c r="OY90" s="97">
        <v>340</v>
      </c>
      <c r="OZ90" s="97">
        <v>176</v>
      </c>
      <c r="PA90" s="97"/>
      <c r="PB90" s="97">
        <v>3</v>
      </c>
      <c r="PC90" s="97"/>
      <c r="PD90" s="97"/>
      <c r="PE90" s="97"/>
      <c r="PF90" s="97">
        <v>1</v>
      </c>
      <c r="PG90" s="97"/>
      <c r="PH90" s="97"/>
      <c r="PI90" s="97"/>
      <c r="PJ90" s="97">
        <v>112</v>
      </c>
      <c r="PK90" s="97"/>
      <c r="PL90" s="98"/>
      <c r="PM90" s="99">
        <v>21446</v>
      </c>
    </row>
    <row r="91" spans="1:429" ht="12.75" customHeight="1" x14ac:dyDescent="0.2">
      <c r="A91" s="93">
        <v>333120</v>
      </c>
      <c r="B91" s="94" t="s">
        <v>1728</v>
      </c>
      <c r="C91" s="95" t="s">
        <v>1250</v>
      </c>
      <c r="D91" s="96"/>
      <c r="E91" s="97"/>
      <c r="F91" s="97"/>
      <c r="G91" s="97"/>
      <c r="H91" s="97"/>
      <c r="I91" s="97"/>
      <c r="J91" s="97"/>
      <c r="K91" s="97"/>
      <c r="L91" s="97"/>
      <c r="M91" s="97"/>
      <c r="N91" s="97"/>
      <c r="O91" s="97"/>
      <c r="P91" s="97"/>
      <c r="Q91" s="97">
        <v>695</v>
      </c>
      <c r="R91" s="97">
        <v>544</v>
      </c>
      <c r="S91" s="97">
        <v>208</v>
      </c>
      <c r="T91" s="97">
        <v>507</v>
      </c>
      <c r="U91" s="97">
        <v>161</v>
      </c>
      <c r="V91" s="97">
        <v>328</v>
      </c>
      <c r="W91" s="97">
        <v>433</v>
      </c>
      <c r="X91" s="97">
        <v>657</v>
      </c>
      <c r="Y91" s="97"/>
      <c r="Z91" s="97"/>
      <c r="AA91" s="97"/>
      <c r="AB91" s="97">
        <v>120</v>
      </c>
      <c r="AC91" s="97"/>
      <c r="AD91" s="97">
        <v>174</v>
      </c>
      <c r="AE91" s="97">
        <v>193</v>
      </c>
      <c r="AF91" s="97">
        <v>5</v>
      </c>
      <c r="AG91" s="97"/>
      <c r="AH91" s="97">
        <v>1329</v>
      </c>
      <c r="AI91" s="97"/>
      <c r="AJ91" s="97">
        <v>113</v>
      </c>
      <c r="AK91" s="97">
        <v>84</v>
      </c>
      <c r="AL91" s="97">
        <v>250</v>
      </c>
      <c r="AM91" s="97">
        <v>25</v>
      </c>
      <c r="AN91" s="97"/>
      <c r="AO91" s="97"/>
      <c r="AP91" s="97"/>
      <c r="AQ91" s="97"/>
      <c r="AR91" s="97"/>
      <c r="AS91" s="97"/>
      <c r="AT91" s="97"/>
      <c r="AU91" s="97"/>
      <c r="AV91" s="97"/>
      <c r="AW91" s="97"/>
      <c r="AX91" s="97"/>
      <c r="AY91" s="97"/>
      <c r="AZ91" s="97"/>
      <c r="BA91" s="97"/>
      <c r="BB91" s="97"/>
      <c r="BC91" s="97"/>
      <c r="BD91" s="97"/>
      <c r="BE91" s="97"/>
      <c r="BF91" s="97"/>
      <c r="BG91" s="97"/>
      <c r="BH91" s="97"/>
      <c r="BI91" s="97"/>
      <c r="BJ91" s="97"/>
      <c r="BK91" s="97"/>
      <c r="BL91" s="97"/>
      <c r="BM91" s="97"/>
      <c r="BN91" s="97"/>
      <c r="BO91" s="97"/>
      <c r="BP91" s="97"/>
      <c r="BQ91" s="97"/>
      <c r="BR91" s="97"/>
      <c r="BS91" s="97"/>
      <c r="BT91" s="97"/>
      <c r="BU91" s="97"/>
      <c r="BV91" s="97"/>
      <c r="BW91" s="97"/>
      <c r="BX91" s="97"/>
      <c r="BY91" s="97"/>
      <c r="BZ91" s="97"/>
      <c r="CA91" s="97"/>
      <c r="CB91" s="97"/>
      <c r="CC91" s="97"/>
      <c r="CD91" s="97"/>
      <c r="CE91" s="97"/>
      <c r="CF91" s="97"/>
      <c r="CG91" s="97"/>
      <c r="CH91" s="97">
        <v>9</v>
      </c>
      <c r="CI91" s="97"/>
      <c r="CJ91" s="97">
        <v>502</v>
      </c>
      <c r="CK91" s="97">
        <v>16</v>
      </c>
      <c r="CL91" s="97"/>
      <c r="CM91" s="97"/>
      <c r="CN91" s="97"/>
      <c r="CO91" s="97"/>
      <c r="CP91" s="97"/>
      <c r="CQ91" s="97"/>
      <c r="CR91" s="97"/>
      <c r="CS91" s="97"/>
      <c r="CT91" s="97"/>
      <c r="CU91" s="97"/>
      <c r="CV91" s="97"/>
      <c r="CW91" s="97"/>
      <c r="CX91" s="97"/>
      <c r="CY91" s="97"/>
      <c r="CZ91" s="97"/>
      <c r="DA91" s="97"/>
      <c r="DB91" s="97"/>
      <c r="DC91" s="97"/>
      <c r="DD91" s="97"/>
      <c r="DE91" s="97"/>
      <c r="DF91" s="97"/>
      <c r="DG91" s="97"/>
      <c r="DH91" s="97"/>
      <c r="DI91" s="97"/>
      <c r="DJ91" s="97"/>
      <c r="DK91" s="97"/>
      <c r="DL91" s="97"/>
      <c r="DM91" s="97"/>
      <c r="DN91" s="97"/>
      <c r="DO91" s="97"/>
      <c r="DP91" s="97"/>
      <c r="DQ91" s="97"/>
      <c r="DR91" s="97"/>
      <c r="DS91" s="97"/>
      <c r="DT91" s="97"/>
      <c r="DU91" s="97"/>
      <c r="DV91" s="97"/>
      <c r="DW91" s="97"/>
      <c r="DX91" s="97"/>
      <c r="DY91" s="97"/>
      <c r="DZ91" s="97"/>
      <c r="EA91" s="97"/>
      <c r="EB91" s="97"/>
      <c r="EC91" s="97"/>
      <c r="ED91" s="97"/>
      <c r="EE91" s="97"/>
      <c r="EF91" s="97"/>
      <c r="EG91" s="97"/>
      <c r="EH91" s="97"/>
      <c r="EI91" s="97"/>
      <c r="EJ91" s="97"/>
      <c r="EK91" s="97"/>
      <c r="EL91" s="97"/>
      <c r="EM91" s="97"/>
      <c r="EN91" s="97"/>
      <c r="EO91" s="97"/>
      <c r="EP91" s="97"/>
      <c r="EQ91" s="97"/>
      <c r="ER91" s="97"/>
      <c r="ES91" s="97"/>
      <c r="ET91" s="97"/>
      <c r="EU91" s="97"/>
      <c r="EV91" s="97"/>
      <c r="EW91" s="97"/>
      <c r="EX91" s="97"/>
      <c r="EY91" s="97"/>
      <c r="EZ91" s="97"/>
      <c r="FA91" s="97"/>
      <c r="FB91" s="97"/>
      <c r="FC91" s="97"/>
      <c r="FD91" s="97"/>
      <c r="FE91" s="97"/>
      <c r="FF91" s="97"/>
      <c r="FG91" s="97"/>
      <c r="FH91" s="97"/>
      <c r="FI91" s="97"/>
      <c r="FJ91" s="97"/>
      <c r="FK91" s="97"/>
      <c r="FL91" s="97"/>
      <c r="FM91" s="97"/>
      <c r="FN91" s="97"/>
      <c r="FO91" s="97">
        <v>63</v>
      </c>
      <c r="FP91" s="97"/>
      <c r="FQ91" s="97"/>
      <c r="FR91" s="97"/>
      <c r="FS91" s="97"/>
      <c r="FT91" s="97"/>
      <c r="FU91" s="97"/>
      <c r="FV91" s="97"/>
      <c r="FW91" s="97"/>
      <c r="FX91" s="97"/>
      <c r="FY91" s="97"/>
      <c r="FZ91" s="97"/>
      <c r="GA91" s="97"/>
      <c r="GB91" s="97"/>
      <c r="GC91" s="97"/>
      <c r="GD91" s="97"/>
      <c r="GE91" s="97"/>
      <c r="GF91" s="97"/>
      <c r="GG91" s="97"/>
      <c r="GH91" s="97"/>
      <c r="GI91" s="97"/>
      <c r="GJ91" s="97"/>
      <c r="GK91" s="97"/>
      <c r="GL91" s="97"/>
      <c r="GM91" s="97"/>
      <c r="GN91" s="97"/>
      <c r="GO91" s="97"/>
      <c r="GP91" s="97"/>
      <c r="GQ91" s="97"/>
      <c r="GR91" s="97"/>
      <c r="GS91" s="97"/>
      <c r="GT91" s="97"/>
      <c r="GU91" s="97"/>
      <c r="GV91" s="97"/>
      <c r="GW91" s="97"/>
      <c r="GX91" s="97"/>
      <c r="GY91" s="97"/>
      <c r="GZ91" s="97"/>
      <c r="HA91" s="97"/>
      <c r="HB91" s="97"/>
      <c r="HC91" s="97"/>
      <c r="HD91" s="97"/>
      <c r="HE91" s="97"/>
      <c r="HF91" s="97"/>
      <c r="HG91" s="97"/>
      <c r="HH91" s="97"/>
      <c r="HI91" s="97"/>
      <c r="HJ91" s="97"/>
      <c r="HK91" s="97"/>
      <c r="HL91" s="97"/>
      <c r="HM91" s="97"/>
      <c r="HN91" s="97"/>
      <c r="HO91" s="97"/>
      <c r="HP91" s="97"/>
      <c r="HQ91" s="97"/>
      <c r="HR91" s="97"/>
      <c r="HS91" s="97"/>
      <c r="HT91" s="97"/>
      <c r="HU91" s="97"/>
      <c r="HV91" s="97"/>
      <c r="HW91" s="97"/>
      <c r="HX91" s="97"/>
      <c r="HY91" s="97"/>
      <c r="HZ91" s="97"/>
      <c r="IA91" s="97"/>
      <c r="IB91" s="97"/>
      <c r="IC91" s="97"/>
      <c r="ID91" s="97"/>
      <c r="IE91" s="97"/>
      <c r="IF91" s="97"/>
      <c r="IG91" s="97"/>
      <c r="IH91" s="97"/>
      <c r="II91" s="97"/>
      <c r="IJ91" s="97"/>
      <c r="IK91" s="97"/>
      <c r="IL91" s="97"/>
      <c r="IM91" s="97"/>
      <c r="IN91" s="97"/>
      <c r="IO91" s="97"/>
      <c r="IP91" s="97"/>
      <c r="IQ91" s="97"/>
      <c r="IR91" s="97"/>
      <c r="IS91" s="97"/>
      <c r="IT91" s="97"/>
      <c r="IU91" s="97"/>
      <c r="IV91" s="97"/>
      <c r="IW91" s="97"/>
      <c r="IX91" s="97"/>
      <c r="IY91" s="97"/>
      <c r="IZ91" s="97"/>
      <c r="JA91" s="97"/>
      <c r="JB91" s="97"/>
      <c r="JC91" s="97"/>
      <c r="JD91" s="97"/>
      <c r="JE91" s="97"/>
      <c r="JF91" s="97"/>
      <c r="JG91" s="97"/>
      <c r="JH91" s="97"/>
      <c r="JI91" s="97"/>
      <c r="JJ91" s="97"/>
      <c r="JK91" s="97"/>
      <c r="JL91" s="97"/>
      <c r="JM91" s="97"/>
      <c r="JN91" s="97"/>
      <c r="JO91" s="97"/>
      <c r="JP91" s="97"/>
      <c r="JQ91" s="97"/>
      <c r="JR91" s="97">
        <v>9</v>
      </c>
      <c r="JS91" s="97"/>
      <c r="JT91" s="97"/>
      <c r="JU91" s="97"/>
      <c r="JV91" s="97"/>
      <c r="JW91" s="97"/>
      <c r="JX91" s="97">
        <v>0</v>
      </c>
      <c r="JY91" s="97"/>
      <c r="JZ91" s="97"/>
      <c r="KA91" s="97"/>
      <c r="KB91" s="97"/>
      <c r="KC91" s="97"/>
      <c r="KD91" s="97"/>
      <c r="KE91" s="97"/>
      <c r="KF91" s="97"/>
      <c r="KG91" s="97"/>
      <c r="KH91" s="97"/>
      <c r="KI91" s="97"/>
      <c r="KJ91" s="97"/>
      <c r="KK91" s="97"/>
      <c r="KL91" s="97"/>
      <c r="KM91" s="97"/>
      <c r="KN91" s="97"/>
      <c r="KO91" s="97"/>
      <c r="KP91" s="97"/>
      <c r="KQ91" s="97"/>
      <c r="KR91" s="97"/>
      <c r="KS91" s="97"/>
      <c r="KT91" s="97"/>
      <c r="KU91" s="97"/>
      <c r="KV91" s="97"/>
      <c r="KW91" s="97"/>
      <c r="KX91" s="97"/>
      <c r="KY91" s="97"/>
      <c r="KZ91" s="97"/>
      <c r="LA91" s="97">
        <v>0</v>
      </c>
      <c r="LB91" s="97">
        <v>3</v>
      </c>
      <c r="LC91" s="97"/>
      <c r="LD91" s="97"/>
      <c r="LE91" s="97"/>
      <c r="LF91" s="97"/>
      <c r="LG91" s="97"/>
      <c r="LH91" s="97"/>
      <c r="LI91" s="97"/>
      <c r="LJ91" s="97"/>
      <c r="LK91" s="97"/>
      <c r="LL91" s="97"/>
      <c r="LM91" s="97"/>
      <c r="LN91" s="97"/>
      <c r="LO91" s="97"/>
      <c r="LP91" s="97"/>
      <c r="LQ91" s="97"/>
      <c r="LR91" s="97"/>
      <c r="LS91" s="97"/>
      <c r="LT91" s="97"/>
      <c r="LU91" s="97"/>
      <c r="LV91" s="97"/>
      <c r="LW91" s="97"/>
      <c r="LX91" s="97"/>
      <c r="LY91" s="97"/>
      <c r="LZ91" s="97"/>
      <c r="MA91" s="97">
        <v>269</v>
      </c>
      <c r="MB91" s="97"/>
      <c r="MC91" s="97"/>
      <c r="MD91" s="97">
        <v>46</v>
      </c>
      <c r="ME91" s="97"/>
      <c r="MF91" s="97"/>
      <c r="MG91" s="97"/>
      <c r="MH91" s="97"/>
      <c r="MI91" s="97"/>
      <c r="MJ91" s="97">
        <v>0</v>
      </c>
      <c r="MK91" s="97"/>
      <c r="ML91" s="97"/>
      <c r="MM91" s="97"/>
      <c r="MN91" s="97"/>
      <c r="MO91" s="97"/>
      <c r="MP91" s="97"/>
      <c r="MQ91" s="97"/>
      <c r="MR91" s="97"/>
      <c r="MS91" s="97">
        <v>426</v>
      </c>
      <c r="MT91" s="97"/>
      <c r="MU91" s="97"/>
      <c r="MV91" s="97"/>
      <c r="MW91" s="97"/>
      <c r="MX91" s="97"/>
      <c r="MY91" s="97"/>
      <c r="MZ91" s="97"/>
      <c r="NA91" s="97"/>
      <c r="NB91" s="97"/>
      <c r="NC91" s="97"/>
      <c r="ND91" s="97"/>
      <c r="NE91" s="97"/>
      <c r="NF91" s="97"/>
      <c r="NG91" s="97"/>
      <c r="NH91" s="97"/>
      <c r="NI91" s="97"/>
      <c r="NJ91" s="97"/>
      <c r="NK91" s="97"/>
      <c r="NL91" s="97"/>
      <c r="NM91" s="97"/>
      <c r="NN91" s="97"/>
      <c r="NO91" s="97"/>
      <c r="NP91" s="97"/>
      <c r="NQ91" s="97"/>
      <c r="NR91" s="97"/>
      <c r="NS91" s="97"/>
      <c r="NT91" s="97"/>
      <c r="NU91" s="97"/>
      <c r="NV91" s="97"/>
      <c r="NW91" s="97"/>
      <c r="NX91" s="97"/>
      <c r="NY91" s="97"/>
      <c r="NZ91" s="97"/>
      <c r="OA91" s="97"/>
      <c r="OB91" s="97"/>
      <c r="OC91" s="97"/>
      <c r="OD91" s="97"/>
      <c r="OE91" s="97"/>
      <c r="OF91" s="97"/>
      <c r="OG91" s="97"/>
      <c r="OH91" s="97"/>
      <c r="OI91" s="97"/>
      <c r="OJ91" s="97"/>
      <c r="OK91" s="97"/>
      <c r="OL91" s="97"/>
      <c r="OM91" s="97"/>
      <c r="ON91" s="97"/>
      <c r="OO91" s="97"/>
      <c r="OP91" s="97"/>
      <c r="OQ91" s="97">
        <v>1</v>
      </c>
      <c r="OR91" s="98"/>
      <c r="OS91" s="99">
        <v>7168</v>
      </c>
      <c r="OT91" s="96"/>
      <c r="OU91" s="97">
        <v>36616</v>
      </c>
      <c r="OV91" s="97"/>
      <c r="OW91" s="97"/>
      <c r="OX91" s="97"/>
      <c r="OY91" s="97">
        <v>1283</v>
      </c>
      <c r="OZ91" s="97">
        <v>23843</v>
      </c>
      <c r="PA91" s="97"/>
      <c r="PB91" s="97">
        <v>114</v>
      </c>
      <c r="PC91" s="97"/>
      <c r="PD91" s="97"/>
      <c r="PE91" s="97"/>
      <c r="PF91" s="97">
        <v>2</v>
      </c>
      <c r="PG91" s="97"/>
      <c r="PH91" s="97"/>
      <c r="PI91" s="97"/>
      <c r="PJ91" s="97">
        <v>2420</v>
      </c>
      <c r="PK91" s="97"/>
      <c r="PL91" s="98"/>
      <c r="PM91" s="99">
        <v>71445</v>
      </c>
    </row>
    <row r="92" spans="1:429" ht="12.75" customHeight="1" x14ac:dyDescent="0.2">
      <c r="A92" s="93">
        <v>333130</v>
      </c>
      <c r="B92" s="94" t="s">
        <v>1728</v>
      </c>
      <c r="C92" s="95" t="s">
        <v>1251</v>
      </c>
      <c r="D92" s="96"/>
      <c r="E92" s="97"/>
      <c r="F92" s="97"/>
      <c r="G92" s="97"/>
      <c r="H92" s="97"/>
      <c r="I92" s="97"/>
      <c r="J92" s="97"/>
      <c r="K92" s="97"/>
      <c r="L92" s="97"/>
      <c r="M92" s="97"/>
      <c r="N92" s="97"/>
      <c r="O92" s="97"/>
      <c r="P92" s="97"/>
      <c r="Q92" s="97">
        <v>1743</v>
      </c>
      <c r="R92" s="97">
        <v>973</v>
      </c>
      <c r="S92" s="97">
        <v>341</v>
      </c>
      <c r="T92" s="97">
        <v>125</v>
      </c>
      <c r="U92" s="97">
        <v>48</v>
      </c>
      <c r="V92" s="97">
        <v>73</v>
      </c>
      <c r="W92" s="97">
        <v>199</v>
      </c>
      <c r="X92" s="97">
        <v>1000</v>
      </c>
      <c r="Y92" s="97"/>
      <c r="Z92" s="97"/>
      <c r="AA92" s="97"/>
      <c r="AB92" s="97"/>
      <c r="AC92" s="97"/>
      <c r="AD92" s="97">
        <v>26</v>
      </c>
      <c r="AE92" s="97"/>
      <c r="AF92" s="97"/>
      <c r="AG92" s="97"/>
      <c r="AH92" s="97"/>
      <c r="AI92" s="97"/>
      <c r="AJ92" s="97"/>
      <c r="AK92" s="97">
        <v>1</v>
      </c>
      <c r="AL92" s="97"/>
      <c r="AM92" s="97"/>
      <c r="AN92" s="97"/>
      <c r="AO92" s="97"/>
      <c r="AP92" s="97"/>
      <c r="AQ92" s="97"/>
      <c r="AR92" s="97"/>
      <c r="AS92" s="97"/>
      <c r="AT92" s="97"/>
      <c r="AU92" s="97"/>
      <c r="AV92" s="97"/>
      <c r="AW92" s="97"/>
      <c r="AX92" s="97"/>
      <c r="AY92" s="97"/>
      <c r="AZ92" s="97"/>
      <c r="BA92" s="97"/>
      <c r="BB92" s="97"/>
      <c r="BC92" s="97"/>
      <c r="BD92" s="97"/>
      <c r="BE92" s="97"/>
      <c r="BF92" s="97"/>
      <c r="BG92" s="97"/>
      <c r="BH92" s="97"/>
      <c r="BI92" s="97"/>
      <c r="BJ92" s="97"/>
      <c r="BK92" s="97"/>
      <c r="BL92" s="97"/>
      <c r="BM92" s="97"/>
      <c r="BN92" s="97"/>
      <c r="BO92" s="97"/>
      <c r="BP92" s="97"/>
      <c r="BQ92" s="97"/>
      <c r="BR92" s="97"/>
      <c r="BS92" s="97"/>
      <c r="BT92" s="97"/>
      <c r="BU92" s="97"/>
      <c r="BV92" s="97"/>
      <c r="BW92" s="97"/>
      <c r="BX92" s="97"/>
      <c r="BY92" s="97"/>
      <c r="BZ92" s="97"/>
      <c r="CA92" s="97"/>
      <c r="CB92" s="97"/>
      <c r="CC92" s="97"/>
      <c r="CD92" s="97"/>
      <c r="CE92" s="97"/>
      <c r="CF92" s="97"/>
      <c r="CG92" s="97"/>
      <c r="CH92" s="97">
        <v>30</v>
      </c>
      <c r="CI92" s="97"/>
      <c r="CJ92" s="97"/>
      <c r="CK92" s="97">
        <v>248</v>
      </c>
      <c r="CL92" s="97"/>
      <c r="CM92" s="97"/>
      <c r="CN92" s="97"/>
      <c r="CO92" s="97"/>
      <c r="CP92" s="97"/>
      <c r="CQ92" s="97"/>
      <c r="CR92" s="97"/>
      <c r="CS92" s="97"/>
      <c r="CT92" s="97"/>
      <c r="CU92" s="97"/>
      <c r="CV92" s="97"/>
      <c r="CW92" s="97"/>
      <c r="CX92" s="97"/>
      <c r="CY92" s="97"/>
      <c r="CZ92" s="97"/>
      <c r="DA92" s="97"/>
      <c r="DB92" s="97"/>
      <c r="DC92" s="97"/>
      <c r="DD92" s="97"/>
      <c r="DE92" s="97"/>
      <c r="DF92" s="97"/>
      <c r="DG92" s="97"/>
      <c r="DH92" s="97"/>
      <c r="DI92" s="97"/>
      <c r="DJ92" s="97"/>
      <c r="DK92" s="97"/>
      <c r="DL92" s="97"/>
      <c r="DM92" s="97"/>
      <c r="DN92" s="97"/>
      <c r="DO92" s="97"/>
      <c r="DP92" s="97"/>
      <c r="DQ92" s="97"/>
      <c r="DR92" s="97"/>
      <c r="DS92" s="97"/>
      <c r="DT92" s="97"/>
      <c r="DU92" s="97"/>
      <c r="DV92" s="97"/>
      <c r="DW92" s="97"/>
      <c r="DX92" s="97"/>
      <c r="DY92" s="97"/>
      <c r="DZ92" s="97"/>
      <c r="EA92" s="97"/>
      <c r="EB92" s="97"/>
      <c r="EC92" s="97"/>
      <c r="ED92" s="97"/>
      <c r="EE92" s="97"/>
      <c r="EF92" s="97"/>
      <c r="EG92" s="97"/>
      <c r="EH92" s="97"/>
      <c r="EI92" s="97"/>
      <c r="EJ92" s="97"/>
      <c r="EK92" s="97"/>
      <c r="EL92" s="97"/>
      <c r="EM92" s="97"/>
      <c r="EN92" s="97"/>
      <c r="EO92" s="97"/>
      <c r="EP92" s="97"/>
      <c r="EQ92" s="97"/>
      <c r="ER92" s="97"/>
      <c r="ES92" s="97"/>
      <c r="ET92" s="97"/>
      <c r="EU92" s="97"/>
      <c r="EV92" s="97"/>
      <c r="EW92" s="97"/>
      <c r="EX92" s="97"/>
      <c r="EY92" s="97"/>
      <c r="EZ92" s="97"/>
      <c r="FA92" s="97"/>
      <c r="FB92" s="97"/>
      <c r="FC92" s="97"/>
      <c r="FD92" s="97"/>
      <c r="FE92" s="97"/>
      <c r="FF92" s="97"/>
      <c r="FG92" s="97"/>
      <c r="FH92" s="97"/>
      <c r="FI92" s="97"/>
      <c r="FJ92" s="97"/>
      <c r="FK92" s="97"/>
      <c r="FL92" s="97"/>
      <c r="FM92" s="97"/>
      <c r="FN92" s="97"/>
      <c r="FO92" s="97"/>
      <c r="FP92" s="97"/>
      <c r="FQ92" s="97"/>
      <c r="FR92" s="97"/>
      <c r="FS92" s="97"/>
      <c r="FT92" s="97"/>
      <c r="FU92" s="97"/>
      <c r="FV92" s="97"/>
      <c r="FW92" s="97"/>
      <c r="FX92" s="97"/>
      <c r="FY92" s="97"/>
      <c r="FZ92" s="97"/>
      <c r="GA92" s="97"/>
      <c r="GB92" s="97"/>
      <c r="GC92" s="97"/>
      <c r="GD92" s="97"/>
      <c r="GE92" s="97"/>
      <c r="GF92" s="97"/>
      <c r="GG92" s="97"/>
      <c r="GH92" s="97"/>
      <c r="GI92" s="97"/>
      <c r="GJ92" s="97"/>
      <c r="GK92" s="97"/>
      <c r="GL92" s="97"/>
      <c r="GM92" s="97"/>
      <c r="GN92" s="97"/>
      <c r="GO92" s="97"/>
      <c r="GP92" s="97"/>
      <c r="GQ92" s="97"/>
      <c r="GR92" s="97"/>
      <c r="GS92" s="97"/>
      <c r="GT92" s="97"/>
      <c r="GU92" s="97"/>
      <c r="GV92" s="97"/>
      <c r="GW92" s="97"/>
      <c r="GX92" s="97"/>
      <c r="GY92" s="97"/>
      <c r="GZ92" s="97"/>
      <c r="HA92" s="97"/>
      <c r="HB92" s="97"/>
      <c r="HC92" s="97"/>
      <c r="HD92" s="97"/>
      <c r="HE92" s="97"/>
      <c r="HF92" s="97"/>
      <c r="HG92" s="97"/>
      <c r="HH92" s="97"/>
      <c r="HI92" s="97"/>
      <c r="HJ92" s="97"/>
      <c r="HK92" s="97"/>
      <c r="HL92" s="97"/>
      <c r="HM92" s="97"/>
      <c r="HN92" s="97"/>
      <c r="HO92" s="97"/>
      <c r="HP92" s="97"/>
      <c r="HQ92" s="97"/>
      <c r="HR92" s="97"/>
      <c r="HS92" s="97"/>
      <c r="HT92" s="97"/>
      <c r="HU92" s="97"/>
      <c r="HV92" s="97"/>
      <c r="HW92" s="97"/>
      <c r="HX92" s="97"/>
      <c r="HY92" s="97"/>
      <c r="HZ92" s="97"/>
      <c r="IA92" s="97"/>
      <c r="IB92" s="97"/>
      <c r="IC92" s="97"/>
      <c r="ID92" s="97"/>
      <c r="IE92" s="97"/>
      <c r="IF92" s="97"/>
      <c r="IG92" s="97"/>
      <c r="IH92" s="97"/>
      <c r="II92" s="97"/>
      <c r="IJ92" s="97"/>
      <c r="IK92" s="97"/>
      <c r="IL92" s="97"/>
      <c r="IM92" s="97"/>
      <c r="IN92" s="97"/>
      <c r="IO92" s="97"/>
      <c r="IP92" s="97"/>
      <c r="IQ92" s="97"/>
      <c r="IR92" s="97"/>
      <c r="IS92" s="97"/>
      <c r="IT92" s="97"/>
      <c r="IU92" s="97"/>
      <c r="IV92" s="97"/>
      <c r="IW92" s="97"/>
      <c r="IX92" s="97"/>
      <c r="IY92" s="97"/>
      <c r="IZ92" s="97"/>
      <c r="JA92" s="97"/>
      <c r="JB92" s="97"/>
      <c r="JC92" s="97"/>
      <c r="JD92" s="97"/>
      <c r="JE92" s="97"/>
      <c r="JF92" s="97"/>
      <c r="JG92" s="97"/>
      <c r="JH92" s="97"/>
      <c r="JI92" s="97"/>
      <c r="JJ92" s="97"/>
      <c r="JK92" s="97"/>
      <c r="JL92" s="97"/>
      <c r="JM92" s="97"/>
      <c r="JN92" s="97"/>
      <c r="JO92" s="97"/>
      <c r="JP92" s="97"/>
      <c r="JQ92" s="97"/>
      <c r="JR92" s="97"/>
      <c r="JS92" s="97"/>
      <c r="JT92" s="97"/>
      <c r="JU92" s="97"/>
      <c r="JV92" s="97"/>
      <c r="JW92" s="97"/>
      <c r="JX92" s="97"/>
      <c r="JY92" s="97"/>
      <c r="JZ92" s="97"/>
      <c r="KA92" s="97"/>
      <c r="KB92" s="97"/>
      <c r="KC92" s="97"/>
      <c r="KD92" s="97"/>
      <c r="KE92" s="97"/>
      <c r="KF92" s="97"/>
      <c r="KG92" s="97"/>
      <c r="KH92" s="97"/>
      <c r="KI92" s="97"/>
      <c r="KJ92" s="97"/>
      <c r="KK92" s="97"/>
      <c r="KL92" s="97"/>
      <c r="KM92" s="97"/>
      <c r="KN92" s="97"/>
      <c r="KO92" s="97"/>
      <c r="KP92" s="97"/>
      <c r="KQ92" s="97"/>
      <c r="KR92" s="97"/>
      <c r="KS92" s="97"/>
      <c r="KT92" s="97"/>
      <c r="KU92" s="97"/>
      <c r="KV92" s="97"/>
      <c r="KW92" s="97"/>
      <c r="KX92" s="97"/>
      <c r="KY92" s="97"/>
      <c r="KZ92" s="97"/>
      <c r="LA92" s="97"/>
      <c r="LB92" s="97"/>
      <c r="LC92" s="97"/>
      <c r="LD92" s="97"/>
      <c r="LE92" s="97"/>
      <c r="LF92" s="97"/>
      <c r="LG92" s="97"/>
      <c r="LH92" s="97"/>
      <c r="LI92" s="97"/>
      <c r="LJ92" s="97"/>
      <c r="LK92" s="97"/>
      <c r="LL92" s="97"/>
      <c r="LM92" s="97"/>
      <c r="LN92" s="97"/>
      <c r="LO92" s="97"/>
      <c r="LP92" s="97"/>
      <c r="LQ92" s="97"/>
      <c r="LR92" s="97"/>
      <c r="LS92" s="97"/>
      <c r="LT92" s="97"/>
      <c r="LU92" s="97"/>
      <c r="LV92" s="97"/>
      <c r="LW92" s="97"/>
      <c r="LX92" s="97"/>
      <c r="LY92" s="97"/>
      <c r="LZ92" s="97"/>
      <c r="MA92" s="97">
        <v>37</v>
      </c>
      <c r="MB92" s="97"/>
      <c r="MC92" s="97"/>
      <c r="MD92" s="97">
        <v>3</v>
      </c>
      <c r="ME92" s="97"/>
      <c r="MF92" s="97"/>
      <c r="MG92" s="97"/>
      <c r="MH92" s="97"/>
      <c r="MI92" s="97"/>
      <c r="MJ92" s="97"/>
      <c r="MK92" s="97"/>
      <c r="ML92" s="97"/>
      <c r="MM92" s="97"/>
      <c r="MN92" s="97"/>
      <c r="MO92" s="97"/>
      <c r="MP92" s="97"/>
      <c r="MQ92" s="97"/>
      <c r="MR92" s="97"/>
      <c r="MS92" s="97">
        <v>172</v>
      </c>
      <c r="MT92" s="97"/>
      <c r="MU92" s="97"/>
      <c r="MV92" s="97"/>
      <c r="MW92" s="97"/>
      <c r="MX92" s="97"/>
      <c r="MY92" s="97"/>
      <c r="MZ92" s="97"/>
      <c r="NA92" s="97"/>
      <c r="NB92" s="97"/>
      <c r="NC92" s="97"/>
      <c r="ND92" s="97"/>
      <c r="NE92" s="97"/>
      <c r="NF92" s="97"/>
      <c r="NG92" s="97"/>
      <c r="NH92" s="97"/>
      <c r="NI92" s="97"/>
      <c r="NJ92" s="97"/>
      <c r="NK92" s="97"/>
      <c r="NL92" s="97"/>
      <c r="NM92" s="97"/>
      <c r="NN92" s="97"/>
      <c r="NO92" s="97"/>
      <c r="NP92" s="97"/>
      <c r="NQ92" s="97"/>
      <c r="NR92" s="97"/>
      <c r="NS92" s="97"/>
      <c r="NT92" s="97"/>
      <c r="NU92" s="97"/>
      <c r="NV92" s="97"/>
      <c r="NW92" s="97"/>
      <c r="NX92" s="97"/>
      <c r="NY92" s="97"/>
      <c r="NZ92" s="97"/>
      <c r="OA92" s="97"/>
      <c r="OB92" s="97"/>
      <c r="OC92" s="97"/>
      <c r="OD92" s="97"/>
      <c r="OE92" s="97"/>
      <c r="OF92" s="97"/>
      <c r="OG92" s="97"/>
      <c r="OH92" s="97">
        <v>20</v>
      </c>
      <c r="OI92" s="97"/>
      <c r="OJ92" s="97"/>
      <c r="OK92" s="97"/>
      <c r="OL92" s="97"/>
      <c r="OM92" s="97"/>
      <c r="ON92" s="97"/>
      <c r="OO92" s="97"/>
      <c r="OP92" s="97"/>
      <c r="OQ92" s="97"/>
      <c r="OR92" s="98"/>
      <c r="OS92" s="99">
        <v>5038</v>
      </c>
      <c r="OT92" s="96"/>
      <c r="OU92" s="97">
        <v>28215</v>
      </c>
      <c r="OV92" s="97"/>
      <c r="OW92" s="97"/>
      <c r="OX92" s="97"/>
      <c r="OY92" s="97">
        <v>592</v>
      </c>
      <c r="OZ92" s="97">
        <v>11679</v>
      </c>
      <c r="PA92" s="97"/>
      <c r="PB92" s="97"/>
      <c r="PC92" s="97"/>
      <c r="PD92" s="97"/>
      <c r="PE92" s="97"/>
      <c r="PF92" s="97"/>
      <c r="PG92" s="97"/>
      <c r="PH92" s="97"/>
      <c r="PI92" s="97"/>
      <c r="PJ92" s="97"/>
      <c r="PK92" s="97"/>
      <c r="PL92" s="98"/>
      <c r="PM92" s="99">
        <v>45524</v>
      </c>
    </row>
    <row r="93" spans="1:429" ht="12.75" customHeight="1" x14ac:dyDescent="0.2">
      <c r="A93" s="93">
        <v>333242</v>
      </c>
      <c r="B93" s="94" t="s">
        <v>1728</v>
      </c>
      <c r="C93" s="95" t="s">
        <v>1252</v>
      </c>
      <c r="D93" s="96"/>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c r="BC93" s="97"/>
      <c r="BD93" s="97"/>
      <c r="BE93" s="97"/>
      <c r="BF93" s="97"/>
      <c r="BG93" s="97"/>
      <c r="BH93" s="97"/>
      <c r="BI93" s="97"/>
      <c r="BJ93" s="97"/>
      <c r="BK93" s="97"/>
      <c r="BL93" s="97"/>
      <c r="BM93" s="97"/>
      <c r="BN93" s="97"/>
      <c r="BO93" s="97"/>
      <c r="BP93" s="97"/>
      <c r="BQ93" s="97"/>
      <c r="BR93" s="97"/>
      <c r="BS93" s="97"/>
      <c r="BT93" s="97"/>
      <c r="BU93" s="97"/>
      <c r="BV93" s="97"/>
      <c r="BW93" s="97"/>
      <c r="BX93" s="97"/>
      <c r="BY93" s="97"/>
      <c r="BZ93" s="97"/>
      <c r="CA93" s="97"/>
      <c r="CB93" s="97"/>
      <c r="CC93" s="97"/>
      <c r="CD93" s="97"/>
      <c r="CE93" s="97"/>
      <c r="CF93" s="97"/>
      <c r="CG93" s="97"/>
      <c r="CH93" s="97"/>
      <c r="CI93" s="97"/>
      <c r="CJ93" s="97"/>
      <c r="CK93" s="97"/>
      <c r="CL93" s="97">
        <v>642</v>
      </c>
      <c r="CM93" s="97"/>
      <c r="CN93" s="97"/>
      <c r="CO93" s="97"/>
      <c r="CP93" s="97"/>
      <c r="CQ93" s="97"/>
      <c r="CR93" s="97"/>
      <c r="CS93" s="97"/>
      <c r="CT93" s="97"/>
      <c r="CU93" s="97"/>
      <c r="CV93" s="97"/>
      <c r="CW93" s="97"/>
      <c r="CX93" s="97"/>
      <c r="CY93" s="97"/>
      <c r="CZ93" s="97"/>
      <c r="DA93" s="97"/>
      <c r="DB93" s="97"/>
      <c r="DC93" s="97"/>
      <c r="DD93" s="97"/>
      <c r="DE93" s="97"/>
      <c r="DF93" s="97"/>
      <c r="DG93" s="97"/>
      <c r="DH93" s="97"/>
      <c r="DI93" s="97"/>
      <c r="DJ93" s="97"/>
      <c r="DK93" s="97"/>
      <c r="DL93" s="97"/>
      <c r="DM93" s="97"/>
      <c r="DN93" s="97"/>
      <c r="DO93" s="97"/>
      <c r="DP93" s="97">
        <v>32</v>
      </c>
      <c r="DQ93" s="97"/>
      <c r="DR93" s="97">
        <v>1</v>
      </c>
      <c r="DS93" s="97"/>
      <c r="DT93" s="97"/>
      <c r="DU93" s="97"/>
      <c r="DV93" s="97"/>
      <c r="DW93" s="97"/>
      <c r="DX93" s="97"/>
      <c r="DY93" s="97"/>
      <c r="DZ93" s="97"/>
      <c r="EA93" s="97"/>
      <c r="EB93" s="97"/>
      <c r="EC93" s="97"/>
      <c r="ED93" s="97"/>
      <c r="EE93" s="97"/>
      <c r="EF93" s="97"/>
      <c r="EG93" s="97"/>
      <c r="EH93" s="97"/>
      <c r="EI93" s="97"/>
      <c r="EJ93" s="97"/>
      <c r="EK93" s="97"/>
      <c r="EL93" s="97"/>
      <c r="EM93" s="97"/>
      <c r="EN93" s="97"/>
      <c r="EO93" s="97"/>
      <c r="EP93" s="97"/>
      <c r="EQ93" s="97"/>
      <c r="ER93" s="97"/>
      <c r="ES93" s="97"/>
      <c r="ET93" s="97"/>
      <c r="EU93" s="97"/>
      <c r="EV93" s="97"/>
      <c r="EW93" s="97"/>
      <c r="EX93" s="97"/>
      <c r="EY93" s="97"/>
      <c r="EZ93" s="97"/>
      <c r="FA93" s="97"/>
      <c r="FB93" s="97"/>
      <c r="FC93" s="97"/>
      <c r="FD93" s="97"/>
      <c r="FE93" s="97"/>
      <c r="FF93" s="97"/>
      <c r="FG93" s="97"/>
      <c r="FH93" s="97"/>
      <c r="FI93" s="97"/>
      <c r="FJ93" s="97"/>
      <c r="FK93" s="97"/>
      <c r="FL93" s="97"/>
      <c r="FM93" s="97"/>
      <c r="FN93" s="97"/>
      <c r="FO93" s="97"/>
      <c r="FP93" s="97"/>
      <c r="FQ93" s="97"/>
      <c r="FR93" s="97"/>
      <c r="FS93" s="97"/>
      <c r="FT93" s="97"/>
      <c r="FU93" s="97"/>
      <c r="FV93" s="97"/>
      <c r="FW93" s="97"/>
      <c r="FX93" s="97"/>
      <c r="FY93" s="97"/>
      <c r="FZ93" s="97"/>
      <c r="GA93" s="97"/>
      <c r="GB93" s="97"/>
      <c r="GC93" s="97"/>
      <c r="GD93" s="97"/>
      <c r="GE93" s="97"/>
      <c r="GF93" s="97"/>
      <c r="GG93" s="97"/>
      <c r="GH93" s="97"/>
      <c r="GI93" s="97"/>
      <c r="GJ93" s="97"/>
      <c r="GK93" s="97"/>
      <c r="GL93" s="97"/>
      <c r="GM93" s="97"/>
      <c r="GN93" s="97"/>
      <c r="GO93" s="97"/>
      <c r="GP93" s="97"/>
      <c r="GQ93" s="97"/>
      <c r="GR93" s="97"/>
      <c r="GS93" s="97"/>
      <c r="GT93" s="97"/>
      <c r="GU93" s="97"/>
      <c r="GV93" s="97"/>
      <c r="GW93" s="97"/>
      <c r="GX93" s="97"/>
      <c r="GY93" s="97"/>
      <c r="GZ93" s="97"/>
      <c r="HA93" s="97"/>
      <c r="HB93" s="97"/>
      <c r="HC93" s="97"/>
      <c r="HD93" s="97"/>
      <c r="HE93" s="97"/>
      <c r="HF93" s="97"/>
      <c r="HG93" s="97"/>
      <c r="HH93" s="97"/>
      <c r="HI93" s="97"/>
      <c r="HJ93" s="97"/>
      <c r="HK93" s="97"/>
      <c r="HL93" s="97"/>
      <c r="HM93" s="97"/>
      <c r="HN93" s="97"/>
      <c r="HO93" s="97"/>
      <c r="HP93" s="97"/>
      <c r="HQ93" s="97"/>
      <c r="HR93" s="97"/>
      <c r="HS93" s="97"/>
      <c r="HT93" s="97"/>
      <c r="HU93" s="97"/>
      <c r="HV93" s="97"/>
      <c r="HW93" s="97"/>
      <c r="HX93" s="97"/>
      <c r="HY93" s="97"/>
      <c r="HZ93" s="97"/>
      <c r="IA93" s="97"/>
      <c r="IB93" s="97"/>
      <c r="IC93" s="97"/>
      <c r="ID93" s="97"/>
      <c r="IE93" s="97"/>
      <c r="IF93" s="97"/>
      <c r="IG93" s="97"/>
      <c r="IH93" s="97"/>
      <c r="II93" s="97"/>
      <c r="IJ93" s="97"/>
      <c r="IK93" s="97"/>
      <c r="IL93" s="97"/>
      <c r="IM93" s="97"/>
      <c r="IN93" s="97"/>
      <c r="IO93" s="97"/>
      <c r="IP93" s="97"/>
      <c r="IQ93" s="97"/>
      <c r="IR93" s="97"/>
      <c r="IS93" s="97"/>
      <c r="IT93" s="97"/>
      <c r="IU93" s="97"/>
      <c r="IV93" s="97"/>
      <c r="IW93" s="97"/>
      <c r="IX93" s="97"/>
      <c r="IY93" s="97"/>
      <c r="IZ93" s="97"/>
      <c r="JA93" s="97"/>
      <c r="JB93" s="97"/>
      <c r="JC93" s="97"/>
      <c r="JD93" s="97"/>
      <c r="JE93" s="97"/>
      <c r="JF93" s="97"/>
      <c r="JG93" s="97"/>
      <c r="JH93" s="97"/>
      <c r="JI93" s="97"/>
      <c r="JJ93" s="97"/>
      <c r="JK93" s="97"/>
      <c r="JL93" s="97"/>
      <c r="JM93" s="97"/>
      <c r="JN93" s="97"/>
      <c r="JO93" s="97"/>
      <c r="JP93" s="97"/>
      <c r="JQ93" s="97"/>
      <c r="JR93" s="97"/>
      <c r="JS93" s="97"/>
      <c r="JT93" s="97"/>
      <c r="JU93" s="97"/>
      <c r="JV93" s="97"/>
      <c r="JW93" s="97"/>
      <c r="JX93" s="97"/>
      <c r="JY93" s="97"/>
      <c r="JZ93" s="97"/>
      <c r="KA93" s="97"/>
      <c r="KB93" s="97"/>
      <c r="KC93" s="97"/>
      <c r="KD93" s="97"/>
      <c r="KE93" s="97"/>
      <c r="KF93" s="97"/>
      <c r="KG93" s="97"/>
      <c r="KH93" s="97"/>
      <c r="KI93" s="97"/>
      <c r="KJ93" s="97"/>
      <c r="KK93" s="97"/>
      <c r="KL93" s="97"/>
      <c r="KM93" s="97"/>
      <c r="KN93" s="97"/>
      <c r="KO93" s="97"/>
      <c r="KP93" s="97"/>
      <c r="KQ93" s="97">
        <v>17</v>
      </c>
      <c r="KR93" s="97">
        <v>19</v>
      </c>
      <c r="KS93" s="97"/>
      <c r="KT93" s="97">
        <v>31</v>
      </c>
      <c r="KU93" s="97">
        <v>14</v>
      </c>
      <c r="KV93" s="97">
        <v>48</v>
      </c>
      <c r="KW93" s="97">
        <v>35</v>
      </c>
      <c r="KX93" s="97">
        <v>10</v>
      </c>
      <c r="KY93" s="97">
        <v>23</v>
      </c>
      <c r="KZ93" s="97">
        <v>34</v>
      </c>
      <c r="LA93" s="97">
        <v>22</v>
      </c>
      <c r="LB93" s="97"/>
      <c r="LC93" s="97">
        <v>6</v>
      </c>
      <c r="LD93" s="97">
        <v>67</v>
      </c>
      <c r="LE93" s="97">
        <v>472</v>
      </c>
      <c r="LF93" s="97">
        <v>152</v>
      </c>
      <c r="LG93" s="97"/>
      <c r="LH93" s="97"/>
      <c r="LI93" s="97"/>
      <c r="LJ93" s="97"/>
      <c r="LK93" s="97"/>
      <c r="LL93" s="97"/>
      <c r="LM93" s="97"/>
      <c r="LN93" s="97"/>
      <c r="LO93" s="97"/>
      <c r="LP93" s="97"/>
      <c r="LQ93" s="97">
        <v>0</v>
      </c>
      <c r="LR93" s="97">
        <v>0</v>
      </c>
      <c r="LS93" s="97">
        <v>0</v>
      </c>
      <c r="LT93" s="97">
        <v>12</v>
      </c>
      <c r="LU93" s="97"/>
      <c r="LV93" s="97"/>
      <c r="LW93" s="97"/>
      <c r="LX93" s="97">
        <v>150</v>
      </c>
      <c r="LY93" s="97"/>
      <c r="LZ93" s="97"/>
      <c r="MA93" s="97">
        <v>50</v>
      </c>
      <c r="MB93" s="97"/>
      <c r="MC93" s="97"/>
      <c r="MD93" s="97">
        <v>111</v>
      </c>
      <c r="ME93" s="97"/>
      <c r="MF93" s="97"/>
      <c r="MG93" s="97"/>
      <c r="MH93" s="97"/>
      <c r="MI93" s="97"/>
      <c r="MJ93" s="97">
        <v>2</v>
      </c>
      <c r="MK93" s="97"/>
      <c r="ML93" s="97"/>
      <c r="MM93" s="97"/>
      <c r="MN93" s="97"/>
      <c r="MO93" s="97"/>
      <c r="MP93" s="97"/>
      <c r="MQ93" s="97"/>
      <c r="MR93" s="97"/>
      <c r="MS93" s="97"/>
      <c r="MT93" s="97"/>
      <c r="MU93" s="97"/>
      <c r="MV93" s="97"/>
      <c r="MW93" s="97"/>
      <c r="MX93" s="97"/>
      <c r="MY93" s="97"/>
      <c r="MZ93" s="97"/>
      <c r="NA93" s="97"/>
      <c r="NB93" s="97"/>
      <c r="NC93" s="97"/>
      <c r="ND93" s="97"/>
      <c r="NE93" s="97"/>
      <c r="NF93" s="97"/>
      <c r="NG93" s="97"/>
      <c r="NH93" s="97"/>
      <c r="NI93" s="97"/>
      <c r="NJ93" s="97"/>
      <c r="NK93" s="97"/>
      <c r="NL93" s="97"/>
      <c r="NM93" s="97"/>
      <c r="NN93" s="97"/>
      <c r="NO93" s="97"/>
      <c r="NP93" s="97"/>
      <c r="NQ93" s="97"/>
      <c r="NR93" s="97"/>
      <c r="NS93" s="97"/>
      <c r="NT93" s="97"/>
      <c r="NU93" s="97"/>
      <c r="NV93" s="97"/>
      <c r="NW93" s="97"/>
      <c r="NX93" s="97"/>
      <c r="NY93" s="97"/>
      <c r="NZ93" s="97"/>
      <c r="OA93" s="97"/>
      <c r="OB93" s="97"/>
      <c r="OC93" s="97"/>
      <c r="OD93" s="97"/>
      <c r="OE93" s="97"/>
      <c r="OF93" s="97"/>
      <c r="OG93" s="97"/>
      <c r="OH93" s="97"/>
      <c r="OI93" s="97"/>
      <c r="OJ93" s="97"/>
      <c r="OK93" s="97"/>
      <c r="OL93" s="97"/>
      <c r="OM93" s="97"/>
      <c r="ON93" s="97"/>
      <c r="OO93" s="97">
        <v>46</v>
      </c>
      <c r="OP93" s="97"/>
      <c r="OQ93" s="97"/>
      <c r="OR93" s="98"/>
      <c r="OS93" s="99">
        <v>1996</v>
      </c>
      <c r="OT93" s="96"/>
      <c r="OU93" s="97">
        <v>7676</v>
      </c>
      <c r="OV93" s="97"/>
      <c r="OW93" s="97"/>
      <c r="OX93" s="97"/>
      <c r="OY93" s="97">
        <v>79</v>
      </c>
      <c r="OZ93" s="97">
        <v>7973</v>
      </c>
      <c r="PA93" s="97"/>
      <c r="PB93" s="97"/>
      <c r="PC93" s="97"/>
      <c r="PD93" s="97"/>
      <c r="PE93" s="97"/>
      <c r="PF93" s="97"/>
      <c r="PG93" s="97"/>
      <c r="PH93" s="97"/>
      <c r="PI93" s="97"/>
      <c r="PJ93" s="97"/>
      <c r="PK93" s="97"/>
      <c r="PL93" s="98"/>
      <c r="PM93" s="99">
        <v>17723</v>
      </c>
    </row>
    <row r="94" spans="1:429" ht="12.75" customHeight="1" x14ac:dyDescent="0.2">
      <c r="A94" s="93" t="s">
        <v>1611</v>
      </c>
      <c r="B94" s="94" t="s">
        <v>1728</v>
      </c>
      <c r="C94" s="95" t="s">
        <v>1253</v>
      </c>
      <c r="D94" s="96"/>
      <c r="E94" s="97"/>
      <c r="F94" s="97"/>
      <c r="G94" s="97"/>
      <c r="H94" s="97"/>
      <c r="I94" s="97">
        <v>3</v>
      </c>
      <c r="J94" s="97"/>
      <c r="K94" s="97"/>
      <c r="L94" s="97"/>
      <c r="M94" s="97"/>
      <c r="N94" s="97"/>
      <c r="O94" s="97"/>
      <c r="P94" s="97"/>
      <c r="Q94" s="97"/>
      <c r="R94" s="97"/>
      <c r="S94" s="97"/>
      <c r="T94" s="97"/>
      <c r="U94" s="97"/>
      <c r="V94" s="97"/>
      <c r="W94" s="97"/>
      <c r="X94" s="97"/>
      <c r="Y94" s="97"/>
      <c r="Z94" s="97"/>
      <c r="AA94" s="97"/>
      <c r="AB94" s="97"/>
      <c r="AC94" s="97"/>
      <c r="AD94" s="97">
        <v>23</v>
      </c>
      <c r="AE94" s="97">
        <v>27</v>
      </c>
      <c r="AF94" s="97"/>
      <c r="AG94" s="97"/>
      <c r="AH94" s="97"/>
      <c r="AI94" s="97"/>
      <c r="AJ94" s="97"/>
      <c r="AK94" s="97"/>
      <c r="AL94" s="97"/>
      <c r="AM94" s="97"/>
      <c r="AN94" s="97"/>
      <c r="AO94" s="97"/>
      <c r="AP94" s="97"/>
      <c r="AQ94" s="97"/>
      <c r="AR94" s="97"/>
      <c r="AS94" s="97"/>
      <c r="AT94" s="97"/>
      <c r="AU94" s="97"/>
      <c r="AV94" s="97"/>
      <c r="AW94" s="97"/>
      <c r="AX94" s="97"/>
      <c r="AY94" s="97"/>
      <c r="AZ94" s="97"/>
      <c r="BA94" s="97"/>
      <c r="BB94" s="97"/>
      <c r="BC94" s="97"/>
      <c r="BD94" s="97"/>
      <c r="BE94" s="97"/>
      <c r="BF94" s="97"/>
      <c r="BG94" s="97">
        <v>2</v>
      </c>
      <c r="BH94" s="97"/>
      <c r="BI94" s="97"/>
      <c r="BJ94" s="97"/>
      <c r="BK94" s="97"/>
      <c r="BL94" s="97">
        <v>39</v>
      </c>
      <c r="BM94" s="97">
        <v>110</v>
      </c>
      <c r="BN94" s="97"/>
      <c r="BO94" s="97"/>
      <c r="BP94" s="97"/>
      <c r="BQ94" s="97"/>
      <c r="BR94" s="97"/>
      <c r="BS94" s="97"/>
      <c r="BT94" s="97"/>
      <c r="BU94" s="97"/>
      <c r="BV94" s="97"/>
      <c r="BW94" s="97"/>
      <c r="BX94" s="97"/>
      <c r="BY94" s="97"/>
      <c r="BZ94" s="97"/>
      <c r="CA94" s="97"/>
      <c r="CB94" s="97"/>
      <c r="CC94" s="97"/>
      <c r="CD94" s="97"/>
      <c r="CE94" s="97"/>
      <c r="CF94" s="97"/>
      <c r="CG94" s="97"/>
      <c r="CH94" s="97"/>
      <c r="CI94" s="97"/>
      <c r="CJ94" s="97"/>
      <c r="CK94" s="97"/>
      <c r="CL94" s="97"/>
      <c r="CM94" s="97">
        <v>765</v>
      </c>
      <c r="CN94" s="97"/>
      <c r="CO94" s="97"/>
      <c r="CP94" s="97">
        <v>0</v>
      </c>
      <c r="CQ94" s="97"/>
      <c r="CR94" s="97"/>
      <c r="CS94" s="97"/>
      <c r="CT94" s="97"/>
      <c r="CU94" s="97"/>
      <c r="CV94" s="97"/>
      <c r="CW94" s="97"/>
      <c r="CX94" s="97"/>
      <c r="CY94" s="97"/>
      <c r="CZ94" s="97"/>
      <c r="DA94" s="97"/>
      <c r="DB94" s="97"/>
      <c r="DC94" s="97"/>
      <c r="DD94" s="97"/>
      <c r="DE94" s="97"/>
      <c r="DF94" s="97"/>
      <c r="DG94" s="97"/>
      <c r="DH94" s="97"/>
      <c r="DI94" s="97"/>
      <c r="DJ94" s="97"/>
      <c r="DK94" s="97"/>
      <c r="DL94" s="97"/>
      <c r="DM94" s="97"/>
      <c r="DN94" s="97"/>
      <c r="DO94" s="97"/>
      <c r="DP94" s="97"/>
      <c r="DQ94" s="97">
        <v>130</v>
      </c>
      <c r="DR94" s="97"/>
      <c r="DS94" s="97"/>
      <c r="DT94" s="97"/>
      <c r="DU94" s="97"/>
      <c r="DV94" s="97"/>
      <c r="DW94" s="97"/>
      <c r="DX94" s="97"/>
      <c r="DY94" s="97"/>
      <c r="DZ94" s="97"/>
      <c r="EA94" s="97"/>
      <c r="EB94" s="97"/>
      <c r="EC94" s="97"/>
      <c r="ED94" s="97"/>
      <c r="EE94" s="97"/>
      <c r="EF94" s="97"/>
      <c r="EG94" s="97"/>
      <c r="EH94" s="97"/>
      <c r="EI94" s="97"/>
      <c r="EJ94" s="97"/>
      <c r="EK94" s="97"/>
      <c r="EL94" s="97"/>
      <c r="EM94" s="97"/>
      <c r="EN94" s="97"/>
      <c r="EO94" s="97"/>
      <c r="EP94" s="97"/>
      <c r="EQ94" s="97"/>
      <c r="ER94" s="97"/>
      <c r="ES94" s="97"/>
      <c r="ET94" s="97"/>
      <c r="EU94" s="97"/>
      <c r="EV94" s="97"/>
      <c r="EW94" s="97"/>
      <c r="EX94" s="97"/>
      <c r="EY94" s="97"/>
      <c r="EZ94" s="97"/>
      <c r="FA94" s="97"/>
      <c r="FB94" s="97"/>
      <c r="FC94" s="97"/>
      <c r="FD94" s="97"/>
      <c r="FE94" s="97"/>
      <c r="FF94" s="97"/>
      <c r="FG94" s="97"/>
      <c r="FH94" s="97"/>
      <c r="FI94" s="97"/>
      <c r="FJ94" s="97"/>
      <c r="FK94" s="97"/>
      <c r="FL94" s="97"/>
      <c r="FM94" s="97"/>
      <c r="FN94" s="97"/>
      <c r="FO94" s="97"/>
      <c r="FP94" s="97"/>
      <c r="FQ94" s="97"/>
      <c r="FR94" s="97"/>
      <c r="FS94" s="97"/>
      <c r="FT94" s="97"/>
      <c r="FU94" s="97"/>
      <c r="FV94" s="97">
        <v>2</v>
      </c>
      <c r="FW94" s="97">
        <v>20</v>
      </c>
      <c r="FX94" s="97"/>
      <c r="FY94" s="97"/>
      <c r="FZ94" s="97"/>
      <c r="GA94" s="97"/>
      <c r="GB94" s="97"/>
      <c r="GC94" s="97">
        <v>2</v>
      </c>
      <c r="GD94" s="97"/>
      <c r="GE94" s="97"/>
      <c r="GF94" s="97"/>
      <c r="GG94" s="97"/>
      <c r="GH94" s="97"/>
      <c r="GI94" s="97"/>
      <c r="GJ94" s="97"/>
      <c r="GK94" s="97"/>
      <c r="GL94" s="97"/>
      <c r="GM94" s="97"/>
      <c r="GN94" s="97"/>
      <c r="GO94" s="97"/>
      <c r="GP94" s="97"/>
      <c r="GQ94" s="97"/>
      <c r="GR94" s="97"/>
      <c r="GS94" s="97"/>
      <c r="GT94" s="97"/>
      <c r="GU94" s="97"/>
      <c r="GV94" s="97"/>
      <c r="GW94" s="97"/>
      <c r="GX94" s="97"/>
      <c r="GY94" s="97">
        <v>154</v>
      </c>
      <c r="GZ94" s="97"/>
      <c r="HA94" s="97"/>
      <c r="HB94" s="97"/>
      <c r="HC94" s="97"/>
      <c r="HD94" s="97"/>
      <c r="HE94" s="97"/>
      <c r="HF94" s="97"/>
      <c r="HG94" s="97"/>
      <c r="HH94" s="97"/>
      <c r="HI94" s="97"/>
      <c r="HJ94" s="97"/>
      <c r="HK94" s="97"/>
      <c r="HL94" s="97"/>
      <c r="HM94" s="97"/>
      <c r="HN94" s="97"/>
      <c r="HO94" s="97"/>
      <c r="HP94" s="97"/>
      <c r="HQ94" s="97">
        <v>1</v>
      </c>
      <c r="HR94" s="97"/>
      <c r="HS94" s="97"/>
      <c r="HT94" s="97"/>
      <c r="HU94" s="97"/>
      <c r="HV94" s="97"/>
      <c r="HW94" s="97"/>
      <c r="HX94" s="97"/>
      <c r="HY94" s="97">
        <v>720</v>
      </c>
      <c r="HZ94" s="97">
        <v>320</v>
      </c>
      <c r="IA94" s="97"/>
      <c r="IB94" s="97"/>
      <c r="IC94" s="97"/>
      <c r="ID94" s="97"/>
      <c r="IE94" s="97"/>
      <c r="IF94" s="97">
        <v>707</v>
      </c>
      <c r="IG94" s="97"/>
      <c r="IH94" s="97"/>
      <c r="II94" s="97"/>
      <c r="IJ94" s="97"/>
      <c r="IK94" s="97"/>
      <c r="IL94" s="97">
        <v>130</v>
      </c>
      <c r="IM94" s="97">
        <v>14</v>
      </c>
      <c r="IN94" s="97">
        <v>97</v>
      </c>
      <c r="IO94" s="97">
        <v>629</v>
      </c>
      <c r="IP94" s="97">
        <v>229</v>
      </c>
      <c r="IQ94" s="97">
        <v>121</v>
      </c>
      <c r="IR94" s="97"/>
      <c r="IS94" s="97"/>
      <c r="IT94" s="97"/>
      <c r="IU94" s="97"/>
      <c r="IV94" s="97"/>
      <c r="IW94" s="97"/>
      <c r="IX94" s="97"/>
      <c r="IY94" s="97">
        <v>228</v>
      </c>
      <c r="IZ94" s="97"/>
      <c r="JA94" s="97"/>
      <c r="JB94" s="97"/>
      <c r="JC94" s="97"/>
      <c r="JD94" s="97">
        <v>80</v>
      </c>
      <c r="JE94" s="97">
        <v>59</v>
      </c>
      <c r="JF94" s="97">
        <v>96</v>
      </c>
      <c r="JG94" s="97">
        <v>6</v>
      </c>
      <c r="JH94" s="97"/>
      <c r="JI94" s="97">
        <v>4</v>
      </c>
      <c r="JJ94" s="97">
        <v>34</v>
      </c>
      <c r="JK94" s="97">
        <v>277</v>
      </c>
      <c r="JL94" s="97"/>
      <c r="JM94" s="97"/>
      <c r="JN94" s="97"/>
      <c r="JO94" s="97"/>
      <c r="JP94" s="97">
        <v>0</v>
      </c>
      <c r="JQ94" s="97">
        <v>0</v>
      </c>
      <c r="JR94" s="97">
        <v>302</v>
      </c>
      <c r="JS94" s="97">
        <v>0</v>
      </c>
      <c r="JT94" s="97"/>
      <c r="JU94" s="97"/>
      <c r="JV94" s="97"/>
      <c r="JW94" s="97">
        <v>0</v>
      </c>
      <c r="JX94" s="97">
        <v>0</v>
      </c>
      <c r="JY94" s="97"/>
      <c r="JZ94" s="97">
        <v>1</v>
      </c>
      <c r="KA94" s="97">
        <v>0</v>
      </c>
      <c r="KB94" s="97">
        <v>2</v>
      </c>
      <c r="KC94" s="97"/>
      <c r="KD94" s="97"/>
      <c r="KE94" s="97">
        <v>0</v>
      </c>
      <c r="KF94" s="97">
        <v>284</v>
      </c>
      <c r="KG94" s="97"/>
      <c r="KH94" s="97"/>
      <c r="KI94" s="97"/>
      <c r="KJ94" s="97"/>
      <c r="KK94" s="97"/>
      <c r="KL94" s="97"/>
      <c r="KM94" s="97"/>
      <c r="KN94" s="97"/>
      <c r="KO94" s="97"/>
      <c r="KP94" s="97"/>
      <c r="KQ94" s="97">
        <v>6</v>
      </c>
      <c r="KR94" s="97"/>
      <c r="KS94" s="97"/>
      <c r="KT94" s="97"/>
      <c r="KU94" s="97"/>
      <c r="KV94" s="97">
        <v>3</v>
      </c>
      <c r="KW94" s="97"/>
      <c r="KX94" s="97"/>
      <c r="KY94" s="97"/>
      <c r="KZ94" s="97"/>
      <c r="LA94" s="97">
        <v>0</v>
      </c>
      <c r="LB94" s="97"/>
      <c r="LC94" s="97">
        <v>0</v>
      </c>
      <c r="LD94" s="97">
        <v>0</v>
      </c>
      <c r="LE94" s="97"/>
      <c r="LF94" s="97"/>
      <c r="LG94" s="97"/>
      <c r="LH94" s="97"/>
      <c r="LI94" s="97"/>
      <c r="LJ94" s="97"/>
      <c r="LK94" s="97"/>
      <c r="LL94" s="97"/>
      <c r="LM94" s="97"/>
      <c r="LN94" s="97"/>
      <c r="LO94" s="97"/>
      <c r="LP94" s="97"/>
      <c r="LQ94" s="97">
        <v>20</v>
      </c>
      <c r="LR94" s="97"/>
      <c r="LS94" s="97">
        <v>28</v>
      </c>
      <c r="LT94" s="97"/>
      <c r="LU94" s="97"/>
      <c r="LV94" s="97">
        <v>0</v>
      </c>
      <c r="LW94" s="97">
        <v>0</v>
      </c>
      <c r="LX94" s="97">
        <v>0</v>
      </c>
      <c r="LY94" s="97">
        <v>0</v>
      </c>
      <c r="LZ94" s="97"/>
      <c r="MA94" s="97"/>
      <c r="MB94" s="97">
        <v>0</v>
      </c>
      <c r="MC94" s="97"/>
      <c r="MD94" s="97">
        <v>29</v>
      </c>
      <c r="ME94" s="97"/>
      <c r="MF94" s="97">
        <v>58</v>
      </c>
      <c r="MG94" s="97"/>
      <c r="MH94" s="97"/>
      <c r="MI94" s="97"/>
      <c r="MJ94" s="97">
        <v>1</v>
      </c>
      <c r="MK94" s="97"/>
      <c r="ML94" s="97"/>
      <c r="MM94" s="97">
        <v>1</v>
      </c>
      <c r="MN94" s="97">
        <v>0</v>
      </c>
      <c r="MO94" s="97">
        <v>0</v>
      </c>
      <c r="MP94" s="97"/>
      <c r="MQ94" s="97"/>
      <c r="MR94" s="97">
        <v>0</v>
      </c>
      <c r="MS94" s="97"/>
      <c r="MT94" s="97"/>
      <c r="MU94" s="97">
        <v>0</v>
      </c>
      <c r="MV94" s="97">
        <v>0</v>
      </c>
      <c r="MW94" s="97">
        <v>2</v>
      </c>
      <c r="MX94" s="97"/>
      <c r="MY94" s="97">
        <v>0</v>
      </c>
      <c r="MZ94" s="97"/>
      <c r="NA94" s="97"/>
      <c r="NB94" s="97"/>
      <c r="NC94" s="97"/>
      <c r="ND94" s="97"/>
      <c r="NE94" s="97"/>
      <c r="NF94" s="97"/>
      <c r="NG94" s="97"/>
      <c r="NH94" s="97"/>
      <c r="NI94" s="97"/>
      <c r="NJ94" s="97"/>
      <c r="NK94" s="97"/>
      <c r="NL94" s="97"/>
      <c r="NM94" s="97"/>
      <c r="NN94" s="97"/>
      <c r="NO94" s="97"/>
      <c r="NP94" s="97"/>
      <c r="NQ94" s="97">
        <v>0</v>
      </c>
      <c r="NR94" s="97">
        <v>1</v>
      </c>
      <c r="NS94" s="97">
        <v>14</v>
      </c>
      <c r="NT94" s="97">
        <v>41</v>
      </c>
      <c r="NU94" s="97">
        <v>8</v>
      </c>
      <c r="NV94" s="97"/>
      <c r="NW94" s="97"/>
      <c r="NX94" s="97"/>
      <c r="NY94" s="97">
        <v>0</v>
      </c>
      <c r="NZ94" s="97">
        <v>1</v>
      </c>
      <c r="OA94" s="97"/>
      <c r="OB94" s="97">
        <v>7</v>
      </c>
      <c r="OC94" s="97">
        <v>2</v>
      </c>
      <c r="OD94" s="97"/>
      <c r="OE94" s="97"/>
      <c r="OF94" s="97">
        <v>46</v>
      </c>
      <c r="OG94" s="97"/>
      <c r="OH94" s="97"/>
      <c r="OI94" s="97">
        <v>1</v>
      </c>
      <c r="OJ94" s="97"/>
      <c r="OK94" s="97"/>
      <c r="OL94" s="97"/>
      <c r="OM94" s="97">
        <v>168</v>
      </c>
      <c r="ON94" s="97"/>
      <c r="OO94" s="97"/>
      <c r="OP94" s="97"/>
      <c r="OQ94" s="97"/>
      <c r="OR94" s="98">
        <v>45</v>
      </c>
      <c r="OS94" s="99">
        <v>6106</v>
      </c>
      <c r="OT94" s="96">
        <v>327</v>
      </c>
      <c r="OU94" s="97">
        <v>21851</v>
      </c>
      <c r="OV94" s="97"/>
      <c r="OW94" s="97"/>
      <c r="OX94" s="97"/>
      <c r="OY94" s="97">
        <v>330</v>
      </c>
      <c r="OZ94" s="97">
        <v>11389</v>
      </c>
      <c r="PA94" s="97"/>
      <c r="PB94" s="97">
        <v>19</v>
      </c>
      <c r="PC94" s="97"/>
      <c r="PD94" s="97"/>
      <c r="PE94" s="97"/>
      <c r="PF94" s="97">
        <v>38</v>
      </c>
      <c r="PG94" s="97"/>
      <c r="PH94" s="97"/>
      <c r="PI94" s="97"/>
      <c r="PJ94" s="97">
        <v>203</v>
      </c>
      <c r="PK94" s="97"/>
      <c r="PL94" s="98"/>
      <c r="PM94" s="99">
        <v>40263</v>
      </c>
    </row>
    <row r="95" spans="1:429" ht="12.75" customHeight="1" x14ac:dyDescent="0.2">
      <c r="A95" s="93">
        <v>333314</v>
      </c>
      <c r="B95" s="94" t="s">
        <v>1728</v>
      </c>
      <c r="C95" s="95" t="s">
        <v>1254</v>
      </c>
      <c r="D95" s="96"/>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v>14</v>
      </c>
      <c r="AE95" s="97">
        <v>16</v>
      </c>
      <c r="AF95" s="97"/>
      <c r="AG95" s="97"/>
      <c r="AH95" s="97"/>
      <c r="AI95" s="97"/>
      <c r="AJ95" s="97"/>
      <c r="AK95" s="97"/>
      <c r="AL95" s="97"/>
      <c r="AM95" s="97"/>
      <c r="AN95" s="97"/>
      <c r="AO95" s="97"/>
      <c r="AP95" s="97"/>
      <c r="AQ95" s="97"/>
      <c r="AR95" s="97"/>
      <c r="AS95" s="97"/>
      <c r="AT95" s="97"/>
      <c r="AU95" s="97"/>
      <c r="AV95" s="97"/>
      <c r="AW95" s="97"/>
      <c r="AX95" s="97"/>
      <c r="AY95" s="97"/>
      <c r="AZ95" s="97"/>
      <c r="BA95" s="97"/>
      <c r="BB95" s="97"/>
      <c r="BC95" s="97"/>
      <c r="BD95" s="97"/>
      <c r="BE95" s="97"/>
      <c r="BF95" s="97"/>
      <c r="BG95" s="97"/>
      <c r="BH95" s="97"/>
      <c r="BI95" s="97"/>
      <c r="BJ95" s="97"/>
      <c r="BK95" s="97"/>
      <c r="BL95" s="97"/>
      <c r="BM95" s="97"/>
      <c r="BN95" s="97"/>
      <c r="BO95" s="97"/>
      <c r="BP95" s="97"/>
      <c r="BQ95" s="97"/>
      <c r="BR95" s="97"/>
      <c r="BS95" s="97"/>
      <c r="BT95" s="97"/>
      <c r="BU95" s="97"/>
      <c r="BV95" s="97"/>
      <c r="BW95" s="97"/>
      <c r="BX95" s="97"/>
      <c r="BY95" s="97"/>
      <c r="BZ95" s="97"/>
      <c r="CA95" s="97"/>
      <c r="CB95" s="97"/>
      <c r="CC95" s="97"/>
      <c r="CD95" s="97"/>
      <c r="CE95" s="97"/>
      <c r="CF95" s="97"/>
      <c r="CG95" s="97"/>
      <c r="CH95" s="97"/>
      <c r="CI95" s="97"/>
      <c r="CJ95" s="97"/>
      <c r="CK95" s="97"/>
      <c r="CL95" s="97"/>
      <c r="CM95" s="97"/>
      <c r="CN95" s="97">
        <v>573</v>
      </c>
      <c r="CO95" s="97">
        <v>17</v>
      </c>
      <c r="CP95" s="97"/>
      <c r="CQ95" s="97"/>
      <c r="CR95" s="97"/>
      <c r="CS95" s="97"/>
      <c r="CT95" s="97"/>
      <c r="CU95" s="97"/>
      <c r="CV95" s="97">
        <v>0</v>
      </c>
      <c r="CW95" s="97">
        <v>0</v>
      </c>
      <c r="CX95" s="97"/>
      <c r="CY95" s="97"/>
      <c r="CZ95" s="97"/>
      <c r="DA95" s="97"/>
      <c r="DB95" s="97"/>
      <c r="DC95" s="97"/>
      <c r="DD95" s="97"/>
      <c r="DE95" s="97"/>
      <c r="DF95" s="97"/>
      <c r="DG95" s="97"/>
      <c r="DH95" s="97"/>
      <c r="DI95" s="97"/>
      <c r="DJ95" s="97"/>
      <c r="DK95" s="97"/>
      <c r="DL95" s="97"/>
      <c r="DM95" s="97"/>
      <c r="DN95" s="97"/>
      <c r="DO95" s="97"/>
      <c r="DP95" s="97">
        <v>0</v>
      </c>
      <c r="DQ95" s="97">
        <v>0</v>
      </c>
      <c r="DR95" s="97">
        <v>10</v>
      </c>
      <c r="DS95" s="97"/>
      <c r="DT95" s="97"/>
      <c r="DU95" s="97">
        <v>0</v>
      </c>
      <c r="DV95" s="97">
        <v>3</v>
      </c>
      <c r="DW95" s="97">
        <v>0</v>
      </c>
      <c r="DX95" s="97">
        <v>1</v>
      </c>
      <c r="DY95" s="97">
        <v>7</v>
      </c>
      <c r="DZ95" s="97"/>
      <c r="EA95" s="97">
        <v>1</v>
      </c>
      <c r="EB95" s="97"/>
      <c r="EC95" s="97"/>
      <c r="ED95" s="97"/>
      <c r="EE95" s="97"/>
      <c r="EF95" s="97"/>
      <c r="EG95" s="97"/>
      <c r="EH95" s="97"/>
      <c r="EI95" s="97"/>
      <c r="EJ95" s="97"/>
      <c r="EK95" s="97"/>
      <c r="EL95" s="97"/>
      <c r="EM95" s="97"/>
      <c r="EN95" s="97"/>
      <c r="EO95" s="97"/>
      <c r="EP95" s="97"/>
      <c r="EQ95" s="97"/>
      <c r="ER95" s="97"/>
      <c r="ES95" s="97"/>
      <c r="ET95" s="97">
        <v>594</v>
      </c>
      <c r="EU95" s="97"/>
      <c r="EV95" s="97"/>
      <c r="EW95" s="97"/>
      <c r="EX95" s="97"/>
      <c r="EY95" s="97"/>
      <c r="EZ95" s="97"/>
      <c r="FA95" s="97"/>
      <c r="FB95" s="97"/>
      <c r="FC95" s="97"/>
      <c r="FD95" s="97"/>
      <c r="FE95" s="97"/>
      <c r="FF95" s="97"/>
      <c r="FG95" s="97"/>
      <c r="FH95" s="97"/>
      <c r="FI95" s="97"/>
      <c r="FJ95" s="97"/>
      <c r="FK95" s="97"/>
      <c r="FL95" s="97"/>
      <c r="FM95" s="97"/>
      <c r="FN95" s="97"/>
      <c r="FO95" s="97"/>
      <c r="FP95" s="97"/>
      <c r="FQ95" s="97"/>
      <c r="FR95" s="97"/>
      <c r="FS95" s="97"/>
      <c r="FT95" s="97"/>
      <c r="FU95" s="97"/>
      <c r="FV95" s="97"/>
      <c r="FW95" s="97"/>
      <c r="FX95" s="97"/>
      <c r="FY95" s="97"/>
      <c r="FZ95" s="97"/>
      <c r="GA95" s="97"/>
      <c r="GB95" s="97"/>
      <c r="GC95" s="97">
        <v>1226</v>
      </c>
      <c r="GD95" s="97"/>
      <c r="GE95" s="97">
        <v>474</v>
      </c>
      <c r="GF95" s="97"/>
      <c r="GG95" s="97"/>
      <c r="GH95" s="97"/>
      <c r="GI95" s="97"/>
      <c r="GJ95" s="97"/>
      <c r="GK95" s="97"/>
      <c r="GL95" s="97"/>
      <c r="GM95" s="97"/>
      <c r="GN95" s="97"/>
      <c r="GO95" s="97"/>
      <c r="GP95" s="97"/>
      <c r="GQ95" s="97"/>
      <c r="GR95" s="97"/>
      <c r="GS95" s="97"/>
      <c r="GT95" s="97"/>
      <c r="GU95" s="97"/>
      <c r="GV95" s="97"/>
      <c r="GW95" s="97"/>
      <c r="GX95" s="97"/>
      <c r="GY95" s="97"/>
      <c r="GZ95" s="97"/>
      <c r="HA95" s="97"/>
      <c r="HB95" s="97"/>
      <c r="HC95" s="97"/>
      <c r="HD95" s="97"/>
      <c r="HE95" s="97"/>
      <c r="HF95" s="97"/>
      <c r="HG95" s="97"/>
      <c r="HH95" s="97"/>
      <c r="HI95" s="97"/>
      <c r="HJ95" s="97"/>
      <c r="HK95" s="97"/>
      <c r="HL95" s="97"/>
      <c r="HM95" s="97"/>
      <c r="HN95" s="97"/>
      <c r="HO95" s="97"/>
      <c r="HP95" s="97"/>
      <c r="HQ95" s="97"/>
      <c r="HR95" s="97"/>
      <c r="HS95" s="97"/>
      <c r="HT95" s="97"/>
      <c r="HU95" s="97"/>
      <c r="HV95" s="97"/>
      <c r="HW95" s="97"/>
      <c r="HX95" s="97"/>
      <c r="HY95" s="97"/>
      <c r="HZ95" s="97"/>
      <c r="IA95" s="97"/>
      <c r="IB95" s="97"/>
      <c r="IC95" s="97"/>
      <c r="ID95" s="97"/>
      <c r="IE95" s="97"/>
      <c r="IF95" s="97"/>
      <c r="IG95" s="97"/>
      <c r="IH95" s="97"/>
      <c r="II95" s="97"/>
      <c r="IJ95" s="97"/>
      <c r="IK95" s="97"/>
      <c r="IL95" s="97"/>
      <c r="IM95" s="97"/>
      <c r="IN95" s="97"/>
      <c r="IO95" s="97"/>
      <c r="IP95" s="97"/>
      <c r="IQ95" s="97"/>
      <c r="IR95" s="97"/>
      <c r="IS95" s="97"/>
      <c r="IT95" s="97"/>
      <c r="IU95" s="97"/>
      <c r="IV95" s="97"/>
      <c r="IW95" s="97"/>
      <c r="IX95" s="97"/>
      <c r="IY95" s="97"/>
      <c r="IZ95" s="97"/>
      <c r="JA95" s="97"/>
      <c r="JB95" s="97"/>
      <c r="JC95" s="97"/>
      <c r="JD95" s="97">
        <v>28</v>
      </c>
      <c r="JE95" s="97"/>
      <c r="JF95" s="97"/>
      <c r="JG95" s="97"/>
      <c r="JH95" s="97"/>
      <c r="JI95" s="97"/>
      <c r="JJ95" s="97"/>
      <c r="JK95" s="97"/>
      <c r="JL95" s="97"/>
      <c r="JM95" s="97"/>
      <c r="JN95" s="97"/>
      <c r="JO95" s="97"/>
      <c r="JP95" s="97"/>
      <c r="JQ95" s="97"/>
      <c r="JR95" s="97"/>
      <c r="JS95" s="97"/>
      <c r="JT95" s="97"/>
      <c r="JU95" s="97"/>
      <c r="JV95" s="97"/>
      <c r="JW95" s="97"/>
      <c r="JX95" s="97"/>
      <c r="JY95" s="97"/>
      <c r="JZ95" s="97"/>
      <c r="KA95" s="97"/>
      <c r="KB95" s="97"/>
      <c r="KC95" s="97"/>
      <c r="KD95" s="97"/>
      <c r="KE95" s="97"/>
      <c r="KF95" s="97"/>
      <c r="KG95" s="97"/>
      <c r="KH95" s="97"/>
      <c r="KI95" s="97"/>
      <c r="KJ95" s="97"/>
      <c r="KK95" s="97"/>
      <c r="KL95" s="97"/>
      <c r="KM95" s="97"/>
      <c r="KN95" s="97"/>
      <c r="KO95" s="97"/>
      <c r="KP95" s="97"/>
      <c r="KQ95" s="97"/>
      <c r="KR95" s="97"/>
      <c r="KS95" s="97"/>
      <c r="KT95" s="97"/>
      <c r="KU95" s="97"/>
      <c r="KV95" s="97"/>
      <c r="KW95" s="97"/>
      <c r="KX95" s="97"/>
      <c r="KY95" s="97"/>
      <c r="KZ95" s="97"/>
      <c r="LA95" s="97"/>
      <c r="LB95" s="97"/>
      <c r="LC95" s="97"/>
      <c r="LD95" s="97"/>
      <c r="LE95" s="97"/>
      <c r="LF95" s="97"/>
      <c r="LG95" s="97"/>
      <c r="LH95" s="97"/>
      <c r="LI95" s="97"/>
      <c r="LJ95" s="97"/>
      <c r="LK95" s="97"/>
      <c r="LL95" s="97"/>
      <c r="LM95" s="97"/>
      <c r="LN95" s="97"/>
      <c r="LO95" s="97">
        <v>0</v>
      </c>
      <c r="LP95" s="97">
        <v>0</v>
      </c>
      <c r="LQ95" s="97"/>
      <c r="LR95" s="97"/>
      <c r="LS95" s="97"/>
      <c r="LT95" s="97"/>
      <c r="LU95" s="97"/>
      <c r="LV95" s="97"/>
      <c r="LW95" s="97"/>
      <c r="LX95" s="97"/>
      <c r="LY95" s="97"/>
      <c r="LZ95" s="97"/>
      <c r="MA95" s="97"/>
      <c r="MB95" s="97"/>
      <c r="MC95" s="97"/>
      <c r="MD95" s="97">
        <v>125</v>
      </c>
      <c r="ME95" s="97"/>
      <c r="MF95" s="97"/>
      <c r="MG95" s="97"/>
      <c r="MH95" s="97"/>
      <c r="MI95" s="97"/>
      <c r="MJ95" s="97">
        <v>7</v>
      </c>
      <c r="MK95" s="97"/>
      <c r="ML95" s="97"/>
      <c r="MM95" s="97"/>
      <c r="MN95" s="97"/>
      <c r="MO95" s="97"/>
      <c r="MP95" s="97"/>
      <c r="MQ95" s="97"/>
      <c r="MR95" s="97"/>
      <c r="MS95" s="97"/>
      <c r="MT95" s="97"/>
      <c r="MU95" s="97"/>
      <c r="MV95" s="97"/>
      <c r="MW95" s="97"/>
      <c r="MX95" s="97"/>
      <c r="MY95" s="97">
        <v>28</v>
      </c>
      <c r="MZ95" s="97"/>
      <c r="NA95" s="97">
        <v>158</v>
      </c>
      <c r="NB95" s="97"/>
      <c r="NC95" s="97"/>
      <c r="ND95" s="97"/>
      <c r="NE95" s="97"/>
      <c r="NF95" s="97"/>
      <c r="NG95" s="97"/>
      <c r="NH95" s="97"/>
      <c r="NI95" s="97"/>
      <c r="NJ95" s="97"/>
      <c r="NK95" s="97"/>
      <c r="NL95" s="97"/>
      <c r="NM95" s="97"/>
      <c r="NN95" s="97"/>
      <c r="NO95" s="97"/>
      <c r="NP95" s="97"/>
      <c r="NQ95" s="97"/>
      <c r="NR95" s="97"/>
      <c r="NS95" s="97"/>
      <c r="NT95" s="97"/>
      <c r="NU95" s="97"/>
      <c r="NV95" s="97"/>
      <c r="NW95" s="97"/>
      <c r="NX95" s="97"/>
      <c r="NY95" s="97"/>
      <c r="NZ95" s="97"/>
      <c r="OA95" s="97"/>
      <c r="OB95" s="97"/>
      <c r="OC95" s="97"/>
      <c r="OD95" s="97"/>
      <c r="OE95" s="97"/>
      <c r="OF95" s="97"/>
      <c r="OG95" s="97"/>
      <c r="OH95" s="97"/>
      <c r="OI95" s="97"/>
      <c r="OJ95" s="97"/>
      <c r="OK95" s="97"/>
      <c r="OL95" s="97"/>
      <c r="OM95" s="97"/>
      <c r="ON95" s="97"/>
      <c r="OO95" s="97"/>
      <c r="OP95" s="97"/>
      <c r="OQ95" s="97"/>
      <c r="OR95" s="98"/>
      <c r="OS95" s="99">
        <v>3285</v>
      </c>
      <c r="OT95" s="96">
        <v>59</v>
      </c>
      <c r="OU95" s="97">
        <v>4583</v>
      </c>
      <c r="OV95" s="97"/>
      <c r="OW95" s="97"/>
      <c r="OX95" s="97"/>
      <c r="OY95" s="97">
        <v>90</v>
      </c>
      <c r="OZ95" s="97">
        <v>3727</v>
      </c>
      <c r="PA95" s="97"/>
      <c r="PB95" s="97">
        <v>662</v>
      </c>
      <c r="PC95" s="97"/>
      <c r="PD95" s="97"/>
      <c r="PE95" s="97"/>
      <c r="PF95" s="97"/>
      <c r="PG95" s="97"/>
      <c r="PH95" s="97"/>
      <c r="PI95" s="97"/>
      <c r="PJ95" s="97">
        <v>82</v>
      </c>
      <c r="PK95" s="97"/>
      <c r="PL95" s="98"/>
      <c r="PM95" s="99">
        <v>12487</v>
      </c>
    </row>
    <row r="96" spans="1:429" ht="12.75" customHeight="1" x14ac:dyDescent="0.2">
      <c r="A96" s="93">
        <v>333316</v>
      </c>
      <c r="B96" s="94" t="s">
        <v>1728</v>
      </c>
      <c r="C96" s="95" t="s">
        <v>1255</v>
      </c>
      <c r="D96" s="96"/>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c r="BC96" s="97"/>
      <c r="BD96" s="97"/>
      <c r="BE96" s="97"/>
      <c r="BF96" s="97"/>
      <c r="BG96" s="97"/>
      <c r="BH96" s="97"/>
      <c r="BI96" s="97"/>
      <c r="BJ96" s="97"/>
      <c r="BK96" s="97"/>
      <c r="BL96" s="97"/>
      <c r="BM96" s="97"/>
      <c r="BN96" s="97"/>
      <c r="BO96" s="97"/>
      <c r="BP96" s="97"/>
      <c r="BQ96" s="97"/>
      <c r="BR96" s="97"/>
      <c r="BS96" s="97"/>
      <c r="BT96" s="97"/>
      <c r="BU96" s="97"/>
      <c r="BV96" s="97"/>
      <c r="BW96" s="97"/>
      <c r="BX96" s="97"/>
      <c r="BY96" s="97"/>
      <c r="BZ96" s="97"/>
      <c r="CA96" s="97"/>
      <c r="CB96" s="97"/>
      <c r="CC96" s="97"/>
      <c r="CD96" s="97"/>
      <c r="CE96" s="97"/>
      <c r="CF96" s="97"/>
      <c r="CG96" s="97"/>
      <c r="CH96" s="97"/>
      <c r="CI96" s="97"/>
      <c r="CJ96" s="97"/>
      <c r="CK96" s="97"/>
      <c r="CL96" s="97"/>
      <c r="CM96" s="97"/>
      <c r="CN96" s="97"/>
      <c r="CO96" s="97">
        <v>48</v>
      </c>
      <c r="CP96" s="97"/>
      <c r="CQ96" s="97"/>
      <c r="CR96" s="97"/>
      <c r="CS96" s="97"/>
      <c r="CT96" s="97"/>
      <c r="CU96" s="97"/>
      <c r="CV96" s="97"/>
      <c r="CW96" s="97"/>
      <c r="CX96" s="97"/>
      <c r="CY96" s="97"/>
      <c r="CZ96" s="97"/>
      <c r="DA96" s="97"/>
      <c r="DB96" s="97"/>
      <c r="DC96" s="97"/>
      <c r="DD96" s="97"/>
      <c r="DE96" s="97"/>
      <c r="DF96" s="97"/>
      <c r="DG96" s="97"/>
      <c r="DH96" s="97"/>
      <c r="DI96" s="97"/>
      <c r="DJ96" s="97"/>
      <c r="DK96" s="97"/>
      <c r="DL96" s="97"/>
      <c r="DM96" s="97"/>
      <c r="DN96" s="97"/>
      <c r="DO96" s="97"/>
      <c r="DP96" s="97"/>
      <c r="DQ96" s="97"/>
      <c r="DR96" s="97"/>
      <c r="DS96" s="97"/>
      <c r="DT96" s="97"/>
      <c r="DU96" s="97"/>
      <c r="DV96" s="97"/>
      <c r="DW96" s="97"/>
      <c r="DX96" s="97"/>
      <c r="DY96" s="97"/>
      <c r="DZ96" s="97"/>
      <c r="EA96" s="97"/>
      <c r="EB96" s="97"/>
      <c r="EC96" s="97"/>
      <c r="ED96" s="97"/>
      <c r="EE96" s="97"/>
      <c r="EF96" s="97"/>
      <c r="EG96" s="97"/>
      <c r="EH96" s="97"/>
      <c r="EI96" s="97"/>
      <c r="EJ96" s="97"/>
      <c r="EK96" s="97"/>
      <c r="EL96" s="97"/>
      <c r="EM96" s="97"/>
      <c r="EN96" s="97"/>
      <c r="EO96" s="97"/>
      <c r="EP96" s="97"/>
      <c r="EQ96" s="97"/>
      <c r="ER96" s="97"/>
      <c r="ES96" s="97"/>
      <c r="ET96" s="97"/>
      <c r="EU96" s="97"/>
      <c r="EV96" s="97"/>
      <c r="EW96" s="97"/>
      <c r="EX96" s="97"/>
      <c r="EY96" s="97"/>
      <c r="EZ96" s="97"/>
      <c r="FA96" s="97"/>
      <c r="FB96" s="97"/>
      <c r="FC96" s="97"/>
      <c r="FD96" s="97"/>
      <c r="FE96" s="97"/>
      <c r="FF96" s="97"/>
      <c r="FG96" s="97"/>
      <c r="FH96" s="97"/>
      <c r="FI96" s="97"/>
      <c r="FJ96" s="97"/>
      <c r="FK96" s="97"/>
      <c r="FL96" s="97"/>
      <c r="FM96" s="97"/>
      <c r="FN96" s="97"/>
      <c r="FO96" s="97"/>
      <c r="FP96" s="97"/>
      <c r="FQ96" s="97"/>
      <c r="FR96" s="97"/>
      <c r="FS96" s="97"/>
      <c r="FT96" s="97"/>
      <c r="FU96" s="97"/>
      <c r="FV96" s="97"/>
      <c r="FW96" s="97"/>
      <c r="FX96" s="97"/>
      <c r="FY96" s="97"/>
      <c r="FZ96" s="97"/>
      <c r="GA96" s="97"/>
      <c r="GB96" s="97"/>
      <c r="GC96" s="97"/>
      <c r="GD96" s="97"/>
      <c r="GE96" s="97"/>
      <c r="GF96" s="97"/>
      <c r="GG96" s="97"/>
      <c r="GH96" s="97"/>
      <c r="GI96" s="97"/>
      <c r="GJ96" s="97"/>
      <c r="GK96" s="97"/>
      <c r="GL96" s="97"/>
      <c r="GM96" s="97"/>
      <c r="GN96" s="97"/>
      <c r="GO96" s="97"/>
      <c r="GP96" s="97"/>
      <c r="GQ96" s="97"/>
      <c r="GR96" s="97"/>
      <c r="GS96" s="97"/>
      <c r="GT96" s="97"/>
      <c r="GU96" s="97"/>
      <c r="GV96" s="97"/>
      <c r="GW96" s="97"/>
      <c r="GX96" s="97"/>
      <c r="GY96" s="97"/>
      <c r="GZ96" s="97"/>
      <c r="HA96" s="97"/>
      <c r="HB96" s="97"/>
      <c r="HC96" s="97"/>
      <c r="HD96" s="97"/>
      <c r="HE96" s="97"/>
      <c r="HF96" s="97"/>
      <c r="HG96" s="97"/>
      <c r="HH96" s="97"/>
      <c r="HI96" s="97"/>
      <c r="HJ96" s="97"/>
      <c r="HK96" s="97"/>
      <c r="HL96" s="97"/>
      <c r="HM96" s="97"/>
      <c r="HN96" s="97"/>
      <c r="HO96" s="97"/>
      <c r="HP96" s="97"/>
      <c r="HQ96" s="97"/>
      <c r="HR96" s="97"/>
      <c r="HS96" s="97"/>
      <c r="HT96" s="97"/>
      <c r="HU96" s="97"/>
      <c r="HV96" s="97"/>
      <c r="HW96" s="97"/>
      <c r="HX96" s="97"/>
      <c r="HY96" s="97"/>
      <c r="HZ96" s="97"/>
      <c r="IA96" s="97"/>
      <c r="IB96" s="97"/>
      <c r="IC96" s="97"/>
      <c r="ID96" s="97"/>
      <c r="IE96" s="97"/>
      <c r="IF96" s="97"/>
      <c r="IG96" s="97">
        <v>21</v>
      </c>
      <c r="IH96" s="97"/>
      <c r="II96" s="97"/>
      <c r="IJ96" s="97"/>
      <c r="IK96" s="97"/>
      <c r="IL96" s="97"/>
      <c r="IM96" s="97"/>
      <c r="IN96" s="97"/>
      <c r="IO96" s="97"/>
      <c r="IP96" s="97"/>
      <c r="IQ96" s="97"/>
      <c r="IR96" s="97"/>
      <c r="IS96" s="97"/>
      <c r="IT96" s="97"/>
      <c r="IU96" s="97"/>
      <c r="IV96" s="97"/>
      <c r="IW96" s="97"/>
      <c r="IX96" s="97"/>
      <c r="IY96" s="97"/>
      <c r="IZ96" s="97"/>
      <c r="JA96" s="97"/>
      <c r="JB96" s="97"/>
      <c r="JC96" s="97"/>
      <c r="JD96" s="97"/>
      <c r="JE96" s="97"/>
      <c r="JF96" s="97"/>
      <c r="JG96" s="97"/>
      <c r="JH96" s="97"/>
      <c r="JI96" s="97"/>
      <c r="JJ96" s="97"/>
      <c r="JK96" s="97"/>
      <c r="JL96" s="97"/>
      <c r="JM96" s="97"/>
      <c r="JN96" s="97"/>
      <c r="JO96" s="97"/>
      <c r="JP96" s="97"/>
      <c r="JQ96" s="97"/>
      <c r="JR96" s="97"/>
      <c r="JS96" s="97"/>
      <c r="JT96" s="97"/>
      <c r="JU96" s="97"/>
      <c r="JV96" s="97"/>
      <c r="JW96" s="97"/>
      <c r="JX96" s="97"/>
      <c r="JY96" s="97"/>
      <c r="JZ96" s="97"/>
      <c r="KA96" s="97"/>
      <c r="KB96" s="97"/>
      <c r="KC96" s="97"/>
      <c r="KD96" s="97"/>
      <c r="KE96" s="97"/>
      <c r="KF96" s="97"/>
      <c r="KG96" s="97">
        <v>0</v>
      </c>
      <c r="KH96" s="97"/>
      <c r="KI96" s="97"/>
      <c r="KJ96" s="97"/>
      <c r="KK96" s="97"/>
      <c r="KL96" s="97"/>
      <c r="KM96" s="97"/>
      <c r="KN96" s="97"/>
      <c r="KO96" s="97"/>
      <c r="KP96" s="97"/>
      <c r="KQ96" s="97"/>
      <c r="KR96" s="97"/>
      <c r="KS96" s="97"/>
      <c r="KT96" s="97"/>
      <c r="KU96" s="97"/>
      <c r="KV96" s="97"/>
      <c r="KW96" s="97"/>
      <c r="KX96" s="97"/>
      <c r="KY96" s="97"/>
      <c r="KZ96" s="97"/>
      <c r="LA96" s="97">
        <v>2</v>
      </c>
      <c r="LB96" s="97">
        <v>15</v>
      </c>
      <c r="LC96" s="97"/>
      <c r="LD96" s="97"/>
      <c r="LE96" s="97"/>
      <c r="LF96" s="97"/>
      <c r="LG96" s="97"/>
      <c r="LH96" s="97"/>
      <c r="LI96" s="97">
        <v>0</v>
      </c>
      <c r="LJ96" s="97"/>
      <c r="LK96" s="97"/>
      <c r="LL96" s="97"/>
      <c r="LM96" s="97"/>
      <c r="LN96" s="97"/>
      <c r="LO96" s="97"/>
      <c r="LP96" s="97"/>
      <c r="LQ96" s="97"/>
      <c r="LR96" s="97"/>
      <c r="LS96" s="97"/>
      <c r="LT96" s="97"/>
      <c r="LU96" s="97"/>
      <c r="LV96" s="97"/>
      <c r="LW96" s="97"/>
      <c r="LX96" s="97"/>
      <c r="LY96" s="97"/>
      <c r="LZ96" s="97"/>
      <c r="MA96" s="97"/>
      <c r="MB96" s="97"/>
      <c r="MC96" s="97"/>
      <c r="MD96" s="97"/>
      <c r="ME96" s="97"/>
      <c r="MF96" s="97"/>
      <c r="MG96" s="97"/>
      <c r="MH96" s="97"/>
      <c r="MI96" s="97"/>
      <c r="MJ96" s="97"/>
      <c r="MK96" s="97"/>
      <c r="ML96" s="97"/>
      <c r="MM96" s="97"/>
      <c r="MN96" s="97"/>
      <c r="MO96" s="97">
        <v>32</v>
      </c>
      <c r="MP96" s="97"/>
      <c r="MQ96" s="97">
        <v>6</v>
      </c>
      <c r="MR96" s="97"/>
      <c r="MS96" s="97"/>
      <c r="MT96" s="97">
        <v>1</v>
      </c>
      <c r="MU96" s="97"/>
      <c r="MV96" s="97">
        <v>0</v>
      </c>
      <c r="MW96" s="97"/>
      <c r="MX96" s="97"/>
      <c r="MY96" s="97"/>
      <c r="MZ96" s="97"/>
      <c r="NA96" s="97"/>
      <c r="NB96" s="97"/>
      <c r="NC96" s="97"/>
      <c r="ND96" s="97"/>
      <c r="NE96" s="97"/>
      <c r="NF96" s="97"/>
      <c r="NG96" s="97"/>
      <c r="NH96" s="97"/>
      <c r="NI96" s="97"/>
      <c r="NJ96" s="97"/>
      <c r="NK96" s="97"/>
      <c r="NL96" s="97"/>
      <c r="NM96" s="97"/>
      <c r="NN96" s="97"/>
      <c r="NO96" s="97"/>
      <c r="NP96" s="97"/>
      <c r="NQ96" s="97"/>
      <c r="NR96" s="97"/>
      <c r="NS96" s="97"/>
      <c r="NT96" s="97"/>
      <c r="NU96" s="97"/>
      <c r="NV96" s="97"/>
      <c r="NW96" s="97">
        <v>20</v>
      </c>
      <c r="NX96" s="97"/>
      <c r="NY96" s="97"/>
      <c r="NZ96" s="97"/>
      <c r="OA96" s="97"/>
      <c r="OB96" s="97"/>
      <c r="OC96" s="97">
        <v>290</v>
      </c>
      <c r="OD96" s="97"/>
      <c r="OE96" s="97"/>
      <c r="OF96" s="97"/>
      <c r="OG96" s="97"/>
      <c r="OH96" s="97"/>
      <c r="OI96" s="97"/>
      <c r="OJ96" s="97"/>
      <c r="OK96" s="97"/>
      <c r="OL96" s="97"/>
      <c r="OM96" s="97"/>
      <c r="ON96" s="97"/>
      <c r="OO96" s="97">
        <v>2</v>
      </c>
      <c r="OP96" s="97"/>
      <c r="OQ96" s="97"/>
      <c r="OR96" s="98"/>
      <c r="OS96" s="99">
        <v>438</v>
      </c>
      <c r="OT96" s="96">
        <v>2065</v>
      </c>
      <c r="OU96" s="97">
        <v>2978</v>
      </c>
      <c r="OV96" s="97"/>
      <c r="OW96" s="97"/>
      <c r="OX96" s="97"/>
      <c r="OY96" s="97">
        <v>71</v>
      </c>
      <c r="OZ96" s="97">
        <v>883</v>
      </c>
      <c r="PA96" s="97"/>
      <c r="PB96" s="97">
        <v>4</v>
      </c>
      <c r="PC96" s="97"/>
      <c r="PD96" s="97"/>
      <c r="PE96" s="97"/>
      <c r="PF96" s="97">
        <v>1</v>
      </c>
      <c r="PG96" s="97"/>
      <c r="PH96" s="97"/>
      <c r="PI96" s="97"/>
      <c r="PJ96" s="97">
        <v>188</v>
      </c>
      <c r="PK96" s="97"/>
      <c r="PL96" s="98"/>
      <c r="PM96" s="99">
        <v>6628</v>
      </c>
    </row>
    <row r="97" spans="1:429" ht="12.75" customHeight="1" x14ac:dyDescent="0.2">
      <c r="A97" s="93">
        <v>333318</v>
      </c>
      <c r="B97" s="94" t="s">
        <v>1728</v>
      </c>
      <c r="C97" s="95" t="s">
        <v>1256</v>
      </c>
      <c r="D97" s="96"/>
      <c r="E97" s="97"/>
      <c r="F97" s="97"/>
      <c r="G97" s="97"/>
      <c r="H97" s="97"/>
      <c r="I97" s="97"/>
      <c r="J97" s="97"/>
      <c r="K97" s="97"/>
      <c r="L97" s="97"/>
      <c r="M97" s="97"/>
      <c r="N97" s="97"/>
      <c r="O97" s="97"/>
      <c r="P97" s="97"/>
      <c r="Q97" s="97">
        <v>480</v>
      </c>
      <c r="R97" s="97"/>
      <c r="S97" s="97"/>
      <c r="T97" s="97"/>
      <c r="U97" s="97"/>
      <c r="V97" s="97"/>
      <c r="W97" s="97"/>
      <c r="X97" s="97"/>
      <c r="Y97" s="97"/>
      <c r="Z97" s="97"/>
      <c r="AA97" s="97"/>
      <c r="AB97" s="97"/>
      <c r="AC97" s="97">
        <v>32</v>
      </c>
      <c r="AD97" s="97">
        <v>1</v>
      </c>
      <c r="AE97" s="97">
        <v>1</v>
      </c>
      <c r="AF97" s="97">
        <v>240</v>
      </c>
      <c r="AG97" s="97"/>
      <c r="AH97" s="97">
        <v>0</v>
      </c>
      <c r="AI97" s="97">
        <v>10</v>
      </c>
      <c r="AJ97" s="97">
        <v>1689</v>
      </c>
      <c r="AK97" s="97">
        <v>31</v>
      </c>
      <c r="AL97" s="97">
        <v>638</v>
      </c>
      <c r="AM97" s="97"/>
      <c r="AN97" s="97"/>
      <c r="AO97" s="97"/>
      <c r="AP97" s="97">
        <v>0</v>
      </c>
      <c r="AQ97" s="97"/>
      <c r="AR97" s="97"/>
      <c r="AS97" s="97">
        <v>1</v>
      </c>
      <c r="AT97" s="97"/>
      <c r="AU97" s="97"/>
      <c r="AV97" s="97"/>
      <c r="AW97" s="97"/>
      <c r="AX97" s="97"/>
      <c r="AY97" s="97"/>
      <c r="AZ97" s="97"/>
      <c r="BA97" s="97"/>
      <c r="BB97" s="97">
        <v>0</v>
      </c>
      <c r="BC97" s="97"/>
      <c r="BD97" s="97">
        <v>1</v>
      </c>
      <c r="BE97" s="97">
        <v>0</v>
      </c>
      <c r="BF97" s="97">
        <v>1</v>
      </c>
      <c r="BG97" s="97"/>
      <c r="BH97" s="97">
        <v>1</v>
      </c>
      <c r="BI97" s="97"/>
      <c r="BJ97" s="97">
        <v>0</v>
      </c>
      <c r="BK97" s="97">
        <v>2</v>
      </c>
      <c r="BL97" s="97">
        <v>1</v>
      </c>
      <c r="BM97" s="97">
        <v>1</v>
      </c>
      <c r="BN97" s="97"/>
      <c r="BO97" s="97">
        <v>1</v>
      </c>
      <c r="BP97" s="97">
        <v>1</v>
      </c>
      <c r="BQ97" s="97">
        <v>16</v>
      </c>
      <c r="BR97" s="97">
        <v>1</v>
      </c>
      <c r="BS97" s="97">
        <v>131</v>
      </c>
      <c r="BT97" s="97">
        <v>10</v>
      </c>
      <c r="BU97" s="97">
        <v>11</v>
      </c>
      <c r="BV97" s="97">
        <v>1</v>
      </c>
      <c r="BW97" s="97">
        <v>4</v>
      </c>
      <c r="BX97" s="97">
        <v>10</v>
      </c>
      <c r="BY97" s="97">
        <v>10</v>
      </c>
      <c r="BZ97" s="97">
        <v>24</v>
      </c>
      <c r="CA97" s="97">
        <v>7</v>
      </c>
      <c r="CB97" s="97">
        <v>5</v>
      </c>
      <c r="CC97" s="97">
        <v>18</v>
      </c>
      <c r="CD97" s="97">
        <v>7</v>
      </c>
      <c r="CE97" s="97">
        <v>10</v>
      </c>
      <c r="CF97" s="97">
        <v>19</v>
      </c>
      <c r="CG97" s="97">
        <v>16</v>
      </c>
      <c r="CH97" s="97">
        <v>1</v>
      </c>
      <c r="CI97" s="97">
        <v>0</v>
      </c>
      <c r="CJ97" s="97">
        <v>2</v>
      </c>
      <c r="CK97" s="97">
        <v>36</v>
      </c>
      <c r="CL97" s="97">
        <v>11</v>
      </c>
      <c r="CM97" s="97">
        <v>65</v>
      </c>
      <c r="CN97" s="97">
        <v>52</v>
      </c>
      <c r="CO97" s="97"/>
      <c r="CP97" s="97">
        <v>320</v>
      </c>
      <c r="CQ97" s="97">
        <v>7</v>
      </c>
      <c r="CR97" s="97">
        <v>3</v>
      </c>
      <c r="CS97" s="97">
        <v>7</v>
      </c>
      <c r="CT97" s="97">
        <v>12</v>
      </c>
      <c r="CU97" s="97">
        <v>11</v>
      </c>
      <c r="CV97" s="97">
        <v>42</v>
      </c>
      <c r="CW97" s="97">
        <v>13</v>
      </c>
      <c r="CX97" s="97">
        <v>6</v>
      </c>
      <c r="CY97" s="97">
        <v>24</v>
      </c>
      <c r="CZ97" s="97">
        <v>11</v>
      </c>
      <c r="DA97" s="97">
        <v>1</v>
      </c>
      <c r="DB97" s="97">
        <v>23</v>
      </c>
      <c r="DC97" s="97">
        <v>23</v>
      </c>
      <c r="DD97" s="97">
        <v>35</v>
      </c>
      <c r="DE97" s="97">
        <v>5</v>
      </c>
      <c r="DF97" s="97">
        <v>9</v>
      </c>
      <c r="DG97" s="97"/>
      <c r="DH97" s="97">
        <v>46</v>
      </c>
      <c r="DI97" s="97">
        <v>52</v>
      </c>
      <c r="DJ97" s="97"/>
      <c r="DK97" s="97"/>
      <c r="DL97" s="97"/>
      <c r="DM97" s="97"/>
      <c r="DN97" s="97">
        <v>0</v>
      </c>
      <c r="DO97" s="97"/>
      <c r="DP97" s="97"/>
      <c r="DQ97" s="97"/>
      <c r="DR97" s="97">
        <v>8</v>
      </c>
      <c r="DS97" s="97"/>
      <c r="DT97" s="97">
        <v>0</v>
      </c>
      <c r="DU97" s="97">
        <v>3</v>
      </c>
      <c r="DV97" s="97">
        <v>6</v>
      </c>
      <c r="DW97" s="97">
        <v>7</v>
      </c>
      <c r="DX97" s="97">
        <v>3</v>
      </c>
      <c r="DY97" s="97">
        <v>5</v>
      </c>
      <c r="DZ97" s="97"/>
      <c r="EA97" s="97">
        <v>5</v>
      </c>
      <c r="EB97" s="97"/>
      <c r="EC97" s="97">
        <v>0</v>
      </c>
      <c r="ED97" s="97">
        <v>0</v>
      </c>
      <c r="EE97" s="97"/>
      <c r="EF97" s="97"/>
      <c r="EG97" s="97"/>
      <c r="EH97" s="97"/>
      <c r="EI97" s="97"/>
      <c r="EJ97" s="97"/>
      <c r="EK97" s="97">
        <v>0</v>
      </c>
      <c r="EL97" s="97">
        <v>6</v>
      </c>
      <c r="EM97" s="97">
        <v>0</v>
      </c>
      <c r="EN97" s="97">
        <v>9</v>
      </c>
      <c r="EO97" s="97"/>
      <c r="EP97" s="97"/>
      <c r="EQ97" s="97"/>
      <c r="ER97" s="97">
        <v>10</v>
      </c>
      <c r="ES97" s="97"/>
      <c r="ET97" s="97">
        <v>11</v>
      </c>
      <c r="EU97" s="97"/>
      <c r="EV97" s="97"/>
      <c r="EW97" s="97"/>
      <c r="EX97" s="97">
        <v>1</v>
      </c>
      <c r="EY97" s="97"/>
      <c r="EZ97" s="97"/>
      <c r="FA97" s="97"/>
      <c r="FB97" s="97">
        <v>24</v>
      </c>
      <c r="FC97" s="97"/>
      <c r="FD97" s="97">
        <v>19</v>
      </c>
      <c r="FE97" s="97"/>
      <c r="FF97" s="97">
        <v>1</v>
      </c>
      <c r="FG97" s="97">
        <v>54</v>
      </c>
      <c r="FH97" s="97"/>
      <c r="FI97" s="97">
        <v>2</v>
      </c>
      <c r="FJ97" s="97">
        <v>0</v>
      </c>
      <c r="FK97" s="97">
        <v>0</v>
      </c>
      <c r="FL97" s="97"/>
      <c r="FM97" s="97">
        <v>8</v>
      </c>
      <c r="FN97" s="97">
        <v>1</v>
      </c>
      <c r="FO97" s="97">
        <v>1</v>
      </c>
      <c r="FP97" s="97">
        <v>4</v>
      </c>
      <c r="FQ97" s="97"/>
      <c r="FR97" s="97"/>
      <c r="FS97" s="97"/>
      <c r="FT97" s="97"/>
      <c r="FU97" s="97">
        <v>0</v>
      </c>
      <c r="FV97" s="97"/>
      <c r="FW97" s="97"/>
      <c r="FX97" s="97"/>
      <c r="FY97" s="97"/>
      <c r="FZ97" s="97"/>
      <c r="GA97" s="97"/>
      <c r="GB97" s="97">
        <v>14</v>
      </c>
      <c r="GC97" s="97">
        <v>2</v>
      </c>
      <c r="GD97" s="97"/>
      <c r="GE97" s="97">
        <v>0</v>
      </c>
      <c r="GF97" s="97"/>
      <c r="GG97" s="97"/>
      <c r="GH97" s="97">
        <v>5</v>
      </c>
      <c r="GI97" s="97">
        <v>3</v>
      </c>
      <c r="GJ97" s="97"/>
      <c r="GK97" s="97">
        <v>16</v>
      </c>
      <c r="GL97" s="97">
        <v>9</v>
      </c>
      <c r="GM97" s="97"/>
      <c r="GN97" s="97"/>
      <c r="GO97" s="97"/>
      <c r="GP97" s="97"/>
      <c r="GQ97" s="97"/>
      <c r="GR97" s="97"/>
      <c r="GS97" s="97"/>
      <c r="GT97" s="97"/>
      <c r="GU97" s="97"/>
      <c r="GV97" s="97">
        <v>1</v>
      </c>
      <c r="GW97" s="97"/>
      <c r="GX97" s="97"/>
      <c r="GY97" s="97"/>
      <c r="GZ97" s="97"/>
      <c r="HA97" s="97"/>
      <c r="HB97" s="97"/>
      <c r="HC97" s="97"/>
      <c r="HD97" s="97">
        <v>1</v>
      </c>
      <c r="HE97" s="97"/>
      <c r="HF97" s="97"/>
      <c r="HG97" s="97"/>
      <c r="HH97" s="97"/>
      <c r="HI97" s="97"/>
      <c r="HJ97" s="97"/>
      <c r="HK97" s="97">
        <v>1</v>
      </c>
      <c r="HL97" s="97">
        <v>0</v>
      </c>
      <c r="HM97" s="97"/>
      <c r="HN97" s="97"/>
      <c r="HO97" s="97"/>
      <c r="HP97" s="97"/>
      <c r="HQ97" s="97"/>
      <c r="HR97" s="97"/>
      <c r="HS97" s="97"/>
      <c r="HT97" s="97"/>
      <c r="HU97" s="97"/>
      <c r="HV97" s="97"/>
      <c r="HW97" s="97"/>
      <c r="HX97" s="97"/>
      <c r="HY97" s="97"/>
      <c r="HZ97" s="97"/>
      <c r="IA97" s="97"/>
      <c r="IB97" s="97"/>
      <c r="IC97" s="97"/>
      <c r="ID97" s="97"/>
      <c r="IE97" s="97"/>
      <c r="IF97" s="97">
        <v>1</v>
      </c>
      <c r="IG97" s="97"/>
      <c r="IH97" s="97"/>
      <c r="II97" s="97"/>
      <c r="IJ97" s="97"/>
      <c r="IK97" s="97"/>
      <c r="IL97" s="97"/>
      <c r="IM97" s="97"/>
      <c r="IN97" s="97"/>
      <c r="IO97" s="97"/>
      <c r="IP97" s="97">
        <v>0</v>
      </c>
      <c r="IQ97" s="97"/>
      <c r="IR97" s="97">
        <v>1</v>
      </c>
      <c r="IS97" s="97"/>
      <c r="IT97" s="97"/>
      <c r="IU97" s="97"/>
      <c r="IV97" s="97"/>
      <c r="IW97" s="97"/>
      <c r="IX97" s="97"/>
      <c r="IY97" s="97"/>
      <c r="IZ97" s="97"/>
      <c r="JA97" s="97"/>
      <c r="JB97" s="97">
        <v>0</v>
      </c>
      <c r="JC97" s="97"/>
      <c r="JD97" s="97">
        <v>2</v>
      </c>
      <c r="JE97" s="97">
        <v>1</v>
      </c>
      <c r="JF97" s="97">
        <v>0</v>
      </c>
      <c r="JG97" s="97">
        <v>0</v>
      </c>
      <c r="JH97" s="97">
        <v>0</v>
      </c>
      <c r="JI97" s="97">
        <v>0</v>
      </c>
      <c r="JJ97" s="97"/>
      <c r="JK97" s="97">
        <v>1</v>
      </c>
      <c r="JL97" s="97"/>
      <c r="JM97" s="97">
        <v>0</v>
      </c>
      <c r="JN97" s="97">
        <v>1</v>
      </c>
      <c r="JO97" s="97">
        <v>0</v>
      </c>
      <c r="JP97" s="97">
        <v>0</v>
      </c>
      <c r="JQ97" s="97">
        <v>0</v>
      </c>
      <c r="JR97" s="97"/>
      <c r="JS97" s="97">
        <v>0</v>
      </c>
      <c r="JT97" s="97"/>
      <c r="JU97" s="97">
        <v>49</v>
      </c>
      <c r="JV97" s="97">
        <v>0</v>
      </c>
      <c r="JW97" s="97">
        <v>0</v>
      </c>
      <c r="JX97" s="97"/>
      <c r="JY97" s="97"/>
      <c r="JZ97" s="97">
        <v>3</v>
      </c>
      <c r="KA97" s="97">
        <v>14</v>
      </c>
      <c r="KB97" s="97">
        <v>52</v>
      </c>
      <c r="KC97" s="97">
        <v>9</v>
      </c>
      <c r="KD97" s="97">
        <v>7</v>
      </c>
      <c r="KE97" s="97">
        <v>10</v>
      </c>
      <c r="KF97" s="97"/>
      <c r="KG97" s="97"/>
      <c r="KH97" s="97">
        <v>1</v>
      </c>
      <c r="KI97" s="97"/>
      <c r="KJ97" s="97">
        <v>0</v>
      </c>
      <c r="KK97" s="97">
        <v>5</v>
      </c>
      <c r="KL97" s="97">
        <v>36</v>
      </c>
      <c r="KM97" s="97"/>
      <c r="KN97" s="97"/>
      <c r="KO97" s="97">
        <v>2103</v>
      </c>
      <c r="KP97" s="97">
        <v>1</v>
      </c>
      <c r="KQ97" s="97">
        <v>112</v>
      </c>
      <c r="KR97" s="97"/>
      <c r="KS97" s="97"/>
      <c r="KT97" s="97"/>
      <c r="KU97" s="97"/>
      <c r="KV97" s="97"/>
      <c r="KW97" s="97"/>
      <c r="KX97" s="97"/>
      <c r="KY97" s="97"/>
      <c r="KZ97" s="97"/>
      <c r="LA97" s="97">
        <v>101</v>
      </c>
      <c r="LB97" s="97">
        <v>609</v>
      </c>
      <c r="LC97" s="97">
        <v>22</v>
      </c>
      <c r="LD97" s="97"/>
      <c r="LE97" s="97"/>
      <c r="LF97" s="97"/>
      <c r="LG97" s="97"/>
      <c r="LH97" s="97"/>
      <c r="LI97" s="97"/>
      <c r="LJ97" s="97"/>
      <c r="LK97" s="97"/>
      <c r="LL97" s="97">
        <v>18</v>
      </c>
      <c r="LM97" s="97"/>
      <c r="LN97" s="97"/>
      <c r="LO97" s="97"/>
      <c r="LP97" s="97"/>
      <c r="LQ97" s="97">
        <v>20</v>
      </c>
      <c r="LR97" s="97"/>
      <c r="LS97" s="97"/>
      <c r="LT97" s="97"/>
      <c r="LU97" s="97"/>
      <c r="LV97" s="97"/>
      <c r="LW97" s="97"/>
      <c r="LX97" s="97"/>
      <c r="LY97" s="97"/>
      <c r="LZ97" s="97">
        <v>68</v>
      </c>
      <c r="MA97" s="97"/>
      <c r="MB97" s="97"/>
      <c r="MC97" s="97"/>
      <c r="MD97" s="97">
        <v>3</v>
      </c>
      <c r="ME97" s="97">
        <v>1</v>
      </c>
      <c r="MF97" s="97"/>
      <c r="MG97" s="97"/>
      <c r="MH97" s="97"/>
      <c r="MI97" s="97">
        <v>1</v>
      </c>
      <c r="MJ97" s="97">
        <v>110</v>
      </c>
      <c r="MK97" s="97">
        <v>1</v>
      </c>
      <c r="ML97" s="97">
        <v>77</v>
      </c>
      <c r="MM97" s="97"/>
      <c r="MN97" s="97"/>
      <c r="MO97" s="97"/>
      <c r="MP97" s="97">
        <v>624</v>
      </c>
      <c r="MQ97" s="97"/>
      <c r="MR97" s="97"/>
      <c r="MS97" s="97"/>
      <c r="MT97" s="97">
        <v>645</v>
      </c>
      <c r="MU97" s="97">
        <v>0</v>
      </c>
      <c r="MV97" s="97">
        <v>31</v>
      </c>
      <c r="MW97" s="97">
        <v>1</v>
      </c>
      <c r="MX97" s="97"/>
      <c r="MY97" s="97"/>
      <c r="MZ97" s="97"/>
      <c r="NA97" s="97"/>
      <c r="NB97" s="97"/>
      <c r="NC97" s="97"/>
      <c r="ND97" s="97">
        <v>12</v>
      </c>
      <c r="NE97" s="97"/>
      <c r="NF97" s="97"/>
      <c r="NG97" s="97"/>
      <c r="NH97" s="97"/>
      <c r="NI97" s="97"/>
      <c r="NJ97" s="97"/>
      <c r="NK97" s="97"/>
      <c r="NL97" s="97"/>
      <c r="NM97" s="97"/>
      <c r="NN97" s="97"/>
      <c r="NO97" s="97"/>
      <c r="NP97" s="97"/>
      <c r="NQ97" s="97"/>
      <c r="NR97" s="97"/>
      <c r="NS97" s="97"/>
      <c r="NT97" s="97"/>
      <c r="NU97" s="97"/>
      <c r="NV97" s="97">
        <v>46</v>
      </c>
      <c r="NW97" s="97">
        <v>0</v>
      </c>
      <c r="NX97" s="97">
        <v>250</v>
      </c>
      <c r="NY97" s="97"/>
      <c r="NZ97" s="97"/>
      <c r="OA97" s="97"/>
      <c r="OB97" s="97">
        <v>149</v>
      </c>
      <c r="OC97" s="97">
        <v>386</v>
      </c>
      <c r="OD97" s="97"/>
      <c r="OE97" s="97"/>
      <c r="OF97" s="97"/>
      <c r="OG97" s="97"/>
      <c r="OH97" s="97">
        <v>7</v>
      </c>
      <c r="OI97" s="97">
        <v>3</v>
      </c>
      <c r="OJ97" s="97">
        <v>38</v>
      </c>
      <c r="OK97" s="97"/>
      <c r="OL97" s="97"/>
      <c r="OM97" s="97">
        <v>657</v>
      </c>
      <c r="ON97" s="97">
        <v>123</v>
      </c>
      <c r="OO97" s="97">
        <v>151</v>
      </c>
      <c r="OP97" s="97">
        <v>4</v>
      </c>
      <c r="OQ97" s="97">
        <v>1</v>
      </c>
      <c r="OR97" s="98">
        <v>0</v>
      </c>
      <c r="OS97" s="99">
        <v>11055</v>
      </c>
      <c r="OT97" s="96">
        <v>563</v>
      </c>
      <c r="OU97" s="97">
        <v>20600</v>
      </c>
      <c r="OV97" s="97"/>
      <c r="OW97" s="97"/>
      <c r="OX97" s="97"/>
      <c r="OY97" s="97">
        <v>433</v>
      </c>
      <c r="OZ97" s="97">
        <v>2419</v>
      </c>
      <c r="PA97" s="97"/>
      <c r="PB97" s="97">
        <v>367</v>
      </c>
      <c r="PC97" s="97"/>
      <c r="PD97" s="97"/>
      <c r="PE97" s="97"/>
      <c r="PF97" s="97">
        <v>37</v>
      </c>
      <c r="PG97" s="97"/>
      <c r="PH97" s="97"/>
      <c r="PI97" s="97"/>
      <c r="PJ97" s="97">
        <v>2091</v>
      </c>
      <c r="PK97" s="97"/>
      <c r="PL97" s="98"/>
      <c r="PM97" s="99">
        <v>37567</v>
      </c>
    </row>
    <row r="98" spans="1:429" ht="12.75" customHeight="1" x14ac:dyDescent="0.2">
      <c r="A98" s="93">
        <v>333414</v>
      </c>
      <c r="B98" s="94" t="s">
        <v>1728</v>
      </c>
      <c r="C98" s="95" t="s">
        <v>1257</v>
      </c>
      <c r="D98" s="96">
        <v>0</v>
      </c>
      <c r="E98" s="97">
        <v>0</v>
      </c>
      <c r="F98" s="97">
        <v>0</v>
      </c>
      <c r="G98" s="97">
        <v>0</v>
      </c>
      <c r="H98" s="97">
        <v>0</v>
      </c>
      <c r="I98" s="97">
        <v>0</v>
      </c>
      <c r="J98" s="97">
        <v>0</v>
      </c>
      <c r="K98" s="97"/>
      <c r="L98" s="97">
        <v>0</v>
      </c>
      <c r="M98" s="97"/>
      <c r="N98" s="97"/>
      <c r="O98" s="97"/>
      <c r="P98" s="97"/>
      <c r="Q98" s="97"/>
      <c r="R98" s="97"/>
      <c r="S98" s="97"/>
      <c r="T98" s="97"/>
      <c r="U98" s="97"/>
      <c r="V98" s="97"/>
      <c r="W98" s="97"/>
      <c r="X98" s="97"/>
      <c r="Y98" s="97">
        <v>0</v>
      </c>
      <c r="Z98" s="97"/>
      <c r="AA98" s="97"/>
      <c r="AB98" s="97">
        <v>184</v>
      </c>
      <c r="AC98" s="97">
        <v>340</v>
      </c>
      <c r="AD98" s="97">
        <v>682</v>
      </c>
      <c r="AE98" s="97">
        <v>283</v>
      </c>
      <c r="AF98" s="97">
        <v>219</v>
      </c>
      <c r="AG98" s="97">
        <v>30</v>
      </c>
      <c r="AH98" s="97">
        <v>700</v>
      </c>
      <c r="AI98" s="97">
        <v>141</v>
      </c>
      <c r="AJ98" s="97">
        <v>190</v>
      </c>
      <c r="AK98" s="97">
        <v>35</v>
      </c>
      <c r="AL98" s="97">
        <v>358</v>
      </c>
      <c r="AM98" s="97">
        <v>106</v>
      </c>
      <c r="AN98" s="97"/>
      <c r="AO98" s="97"/>
      <c r="AP98" s="97">
        <v>14</v>
      </c>
      <c r="AQ98" s="97">
        <v>41</v>
      </c>
      <c r="AR98" s="97"/>
      <c r="AS98" s="97"/>
      <c r="AT98" s="97"/>
      <c r="AU98" s="97"/>
      <c r="AV98" s="97"/>
      <c r="AW98" s="97"/>
      <c r="AX98" s="97"/>
      <c r="AY98" s="97"/>
      <c r="AZ98" s="97"/>
      <c r="BA98" s="97"/>
      <c r="BB98" s="97"/>
      <c r="BC98" s="97"/>
      <c r="BD98" s="97"/>
      <c r="BE98" s="97"/>
      <c r="BF98" s="97"/>
      <c r="BG98" s="97"/>
      <c r="BH98" s="97"/>
      <c r="BI98" s="97"/>
      <c r="BJ98" s="97"/>
      <c r="BK98" s="97"/>
      <c r="BL98" s="97"/>
      <c r="BM98" s="97"/>
      <c r="BN98" s="97"/>
      <c r="BO98" s="97"/>
      <c r="BP98" s="97"/>
      <c r="BQ98" s="97"/>
      <c r="BR98" s="97"/>
      <c r="BS98" s="97"/>
      <c r="BT98" s="97"/>
      <c r="BU98" s="97"/>
      <c r="BV98" s="97"/>
      <c r="BW98" s="97"/>
      <c r="BX98" s="97"/>
      <c r="BY98" s="97"/>
      <c r="BZ98" s="97"/>
      <c r="CA98" s="97"/>
      <c r="CB98" s="97"/>
      <c r="CC98" s="97"/>
      <c r="CD98" s="97"/>
      <c r="CE98" s="97"/>
      <c r="CF98" s="97"/>
      <c r="CG98" s="97"/>
      <c r="CH98" s="97"/>
      <c r="CI98" s="97"/>
      <c r="CJ98" s="97"/>
      <c r="CK98" s="97"/>
      <c r="CL98" s="97"/>
      <c r="CM98" s="97"/>
      <c r="CN98" s="97"/>
      <c r="CO98" s="97"/>
      <c r="CP98" s="97"/>
      <c r="CQ98" s="97">
        <v>269</v>
      </c>
      <c r="CR98" s="97">
        <v>535</v>
      </c>
      <c r="CS98" s="97"/>
      <c r="CT98" s="97"/>
      <c r="CU98" s="97"/>
      <c r="CV98" s="97"/>
      <c r="CW98" s="97"/>
      <c r="CX98" s="97"/>
      <c r="CY98" s="97"/>
      <c r="CZ98" s="97"/>
      <c r="DA98" s="97"/>
      <c r="DB98" s="97"/>
      <c r="DC98" s="97"/>
      <c r="DD98" s="97"/>
      <c r="DE98" s="97"/>
      <c r="DF98" s="97"/>
      <c r="DG98" s="97"/>
      <c r="DH98" s="97"/>
      <c r="DI98" s="97"/>
      <c r="DJ98" s="97"/>
      <c r="DK98" s="97"/>
      <c r="DL98" s="97"/>
      <c r="DM98" s="97"/>
      <c r="DN98" s="97"/>
      <c r="DO98" s="97"/>
      <c r="DP98" s="97"/>
      <c r="DQ98" s="97"/>
      <c r="DR98" s="97"/>
      <c r="DS98" s="97"/>
      <c r="DT98" s="97"/>
      <c r="DU98" s="97"/>
      <c r="DV98" s="97"/>
      <c r="DW98" s="97"/>
      <c r="DX98" s="97"/>
      <c r="DY98" s="97"/>
      <c r="DZ98" s="97"/>
      <c r="EA98" s="97"/>
      <c r="EB98" s="97"/>
      <c r="EC98" s="97"/>
      <c r="ED98" s="97"/>
      <c r="EE98" s="97"/>
      <c r="EF98" s="97"/>
      <c r="EG98" s="97"/>
      <c r="EH98" s="97"/>
      <c r="EI98" s="97"/>
      <c r="EJ98" s="97"/>
      <c r="EK98" s="97"/>
      <c r="EL98" s="97"/>
      <c r="EM98" s="97"/>
      <c r="EN98" s="97"/>
      <c r="EO98" s="97"/>
      <c r="EP98" s="97"/>
      <c r="EQ98" s="97"/>
      <c r="ER98" s="97"/>
      <c r="ES98" s="97"/>
      <c r="ET98" s="97"/>
      <c r="EU98" s="97"/>
      <c r="EV98" s="97"/>
      <c r="EW98" s="97"/>
      <c r="EX98" s="97"/>
      <c r="EY98" s="97"/>
      <c r="EZ98" s="97">
        <v>16</v>
      </c>
      <c r="FA98" s="97">
        <v>133</v>
      </c>
      <c r="FB98" s="97"/>
      <c r="FC98" s="97"/>
      <c r="FD98" s="97"/>
      <c r="FE98" s="97"/>
      <c r="FF98" s="97"/>
      <c r="FG98" s="97">
        <v>1</v>
      </c>
      <c r="FH98" s="97"/>
      <c r="FI98" s="97"/>
      <c r="FJ98" s="97"/>
      <c r="FK98" s="97"/>
      <c r="FL98" s="97"/>
      <c r="FM98" s="97"/>
      <c r="FN98" s="97"/>
      <c r="FO98" s="97"/>
      <c r="FP98" s="97"/>
      <c r="FQ98" s="97"/>
      <c r="FR98" s="97"/>
      <c r="FS98" s="97"/>
      <c r="FT98" s="97"/>
      <c r="FU98" s="97"/>
      <c r="FV98" s="97"/>
      <c r="FW98" s="97"/>
      <c r="FX98" s="97"/>
      <c r="FY98" s="97"/>
      <c r="FZ98" s="97"/>
      <c r="GA98" s="97"/>
      <c r="GB98" s="97"/>
      <c r="GC98" s="97"/>
      <c r="GD98" s="97"/>
      <c r="GE98" s="97"/>
      <c r="GF98" s="97"/>
      <c r="GG98" s="97"/>
      <c r="GH98" s="97"/>
      <c r="GI98" s="97"/>
      <c r="GJ98" s="97"/>
      <c r="GK98" s="97"/>
      <c r="GL98" s="97"/>
      <c r="GM98" s="97"/>
      <c r="GN98" s="97"/>
      <c r="GO98" s="97"/>
      <c r="GP98" s="97"/>
      <c r="GQ98" s="97"/>
      <c r="GR98" s="97"/>
      <c r="GS98" s="97"/>
      <c r="GT98" s="97"/>
      <c r="GU98" s="97"/>
      <c r="GV98" s="97"/>
      <c r="GW98" s="97"/>
      <c r="GX98" s="97"/>
      <c r="GY98" s="97"/>
      <c r="GZ98" s="97"/>
      <c r="HA98" s="97"/>
      <c r="HB98" s="97"/>
      <c r="HC98" s="97"/>
      <c r="HD98" s="97"/>
      <c r="HE98" s="97"/>
      <c r="HF98" s="97"/>
      <c r="HG98" s="97"/>
      <c r="HH98" s="97"/>
      <c r="HI98" s="97"/>
      <c r="HJ98" s="97"/>
      <c r="HK98" s="97"/>
      <c r="HL98" s="97"/>
      <c r="HM98" s="97"/>
      <c r="HN98" s="97"/>
      <c r="HO98" s="97"/>
      <c r="HP98" s="97"/>
      <c r="HQ98" s="97"/>
      <c r="HR98" s="97"/>
      <c r="HS98" s="97"/>
      <c r="HT98" s="97"/>
      <c r="HU98" s="97"/>
      <c r="HV98" s="97"/>
      <c r="HW98" s="97"/>
      <c r="HX98" s="97"/>
      <c r="HY98" s="97"/>
      <c r="HZ98" s="97"/>
      <c r="IA98" s="97"/>
      <c r="IB98" s="97"/>
      <c r="IC98" s="97"/>
      <c r="ID98" s="97"/>
      <c r="IE98" s="97"/>
      <c r="IF98" s="97"/>
      <c r="IG98" s="97"/>
      <c r="IH98" s="97"/>
      <c r="II98" s="97">
        <v>20</v>
      </c>
      <c r="IJ98" s="97"/>
      <c r="IK98" s="97"/>
      <c r="IL98" s="97"/>
      <c r="IM98" s="97"/>
      <c r="IN98" s="97"/>
      <c r="IO98" s="97"/>
      <c r="IP98" s="97"/>
      <c r="IQ98" s="97">
        <v>336</v>
      </c>
      <c r="IR98" s="97"/>
      <c r="IS98" s="97"/>
      <c r="IT98" s="97"/>
      <c r="IU98" s="97"/>
      <c r="IV98" s="97"/>
      <c r="IW98" s="97"/>
      <c r="IX98" s="97"/>
      <c r="IY98" s="97"/>
      <c r="IZ98" s="97"/>
      <c r="JA98" s="97"/>
      <c r="JB98" s="97"/>
      <c r="JC98" s="97"/>
      <c r="JD98" s="97"/>
      <c r="JE98" s="97"/>
      <c r="JF98" s="97"/>
      <c r="JG98" s="97"/>
      <c r="JH98" s="97"/>
      <c r="JI98" s="97"/>
      <c r="JJ98" s="97"/>
      <c r="JK98" s="97">
        <v>0</v>
      </c>
      <c r="JL98" s="97"/>
      <c r="JM98" s="97"/>
      <c r="JN98" s="97"/>
      <c r="JO98" s="97"/>
      <c r="JP98" s="97"/>
      <c r="JQ98" s="97"/>
      <c r="JR98" s="97"/>
      <c r="JS98" s="97"/>
      <c r="JT98" s="97"/>
      <c r="JU98" s="97"/>
      <c r="JV98" s="97"/>
      <c r="JW98" s="97"/>
      <c r="JX98" s="97"/>
      <c r="JY98" s="97"/>
      <c r="JZ98" s="97"/>
      <c r="KA98" s="97"/>
      <c r="KB98" s="97"/>
      <c r="KC98" s="97">
        <v>0</v>
      </c>
      <c r="KD98" s="97"/>
      <c r="KE98" s="97"/>
      <c r="KF98" s="97">
        <v>0</v>
      </c>
      <c r="KG98" s="97"/>
      <c r="KH98" s="97"/>
      <c r="KI98" s="97"/>
      <c r="KJ98" s="97"/>
      <c r="KK98" s="97"/>
      <c r="KL98" s="97"/>
      <c r="KM98" s="97"/>
      <c r="KN98" s="97"/>
      <c r="KO98" s="97"/>
      <c r="KP98" s="97"/>
      <c r="KQ98" s="97"/>
      <c r="KR98" s="97"/>
      <c r="KS98" s="97"/>
      <c r="KT98" s="97"/>
      <c r="KU98" s="97"/>
      <c r="KV98" s="97"/>
      <c r="KW98" s="97"/>
      <c r="KX98" s="97"/>
      <c r="KY98" s="97"/>
      <c r="KZ98" s="97"/>
      <c r="LA98" s="97">
        <v>11</v>
      </c>
      <c r="LB98" s="97">
        <v>71</v>
      </c>
      <c r="LC98" s="97">
        <v>0</v>
      </c>
      <c r="LD98" s="97">
        <v>24</v>
      </c>
      <c r="LE98" s="97"/>
      <c r="LF98" s="97"/>
      <c r="LG98" s="97">
        <v>3</v>
      </c>
      <c r="LH98" s="97">
        <v>10</v>
      </c>
      <c r="LI98" s="97">
        <v>3</v>
      </c>
      <c r="LJ98" s="97">
        <v>1</v>
      </c>
      <c r="LK98" s="97"/>
      <c r="LL98" s="97"/>
      <c r="LM98" s="97"/>
      <c r="LN98" s="97"/>
      <c r="LO98" s="97">
        <v>1</v>
      </c>
      <c r="LP98" s="97">
        <v>0</v>
      </c>
      <c r="LQ98" s="97">
        <v>14</v>
      </c>
      <c r="LR98" s="97">
        <v>0</v>
      </c>
      <c r="LS98" s="97"/>
      <c r="LT98" s="97"/>
      <c r="LU98" s="97"/>
      <c r="LV98" s="97"/>
      <c r="LW98" s="97"/>
      <c r="LX98" s="97"/>
      <c r="LY98" s="97"/>
      <c r="LZ98" s="97"/>
      <c r="MA98" s="97">
        <v>161</v>
      </c>
      <c r="MB98" s="97"/>
      <c r="MC98" s="97"/>
      <c r="MD98" s="97">
        <v>29</v>
      </c>
      <c r="ME98" s="97"/>
      <c r="MF98" s="97"/>
      <c r="MG98" s="97"/>
      <c r="MH98" s="97"/>
      <c r="MI98" s="97"/>
      <c r="MJ98" s="97">
        <v>1</v>
      </c>
      <c r="MK98" s="97"/>
      <c r="ML98" s="97">
        <v>216</v>
      </c>
      <c r="MM98" s="97"/>
      <c r="MN98" s="97"/>
      <c r="MO98" s="97"/>
      <c r="MP98" s="97"/>
      <c r="MQ98" s="97"/>
      <c r="MR98" s="97"/>
      <c r="MS98" s="97">
        <v>173</v>
      </c>
      <c r="MT98" s="97">
        <v>113</v>
      </c>
      <c r="MU98" s="97">
        <v>217</v>
      </c>
      <c r="MV98" s="97"/>
      <c r="MW98" s="97">
        <v>19</v>
      </c>
      <c r="MX98" s="97"/>
      <c r="MY98" s="97"/>
      <c r="MZ98" s="97"/>
      <c r="NA98" s="97"/>
      <c r="NB98" s="97"/>
      <c r="NC98" s="97"/>
      <c r="ND98" s="97">
        <v>2</v>
      </c>
      <c r="NE98" s="97"/>
      <c r="NF98" s="97"/>
      <c r="NG98" s="97">
        <v>2</v>
      </c>
      <c r="NH98" s="97">
        <v>0</v>
      </c>
      <c r="NI98" s="97">
        <v>4</v>
      </c>
      <c r="NJ98" s="97">
        <v>0</v>
      </c>
      <c r="NK98" s="97"/>
      <c r="NL98" s="97"/>
      <c r="NM98" s="97"/>
      <c r="NN98" s="97"/>
      <c r="NO98" s="97"/>
      <c r="NP98" s="97"/>
      <c r="NQ98" s="97">
        <v>2</v>
      </c>
      <c r="NR98" s="97">
        <v>7</v>
      </c>
      <c r="NS98" s="97">
        <v>1</v>
      </c>
      <c r="NT98" s="97">
        <v>17</v>
      </c>
      <c r="NU98" s="97">
        <v>6</v>
      </c>
      <c r="NV98" s="97"/>
      <c r="NW98" s="97"/>
      <c r="NX98" s="97"/>
      <c r="NY98" s="97"/>
      <c r="NZ98" s="97"/>
      <c r="OA98" s="97"/>
      <c r="OB98" s="97"/>
      <c r="OC98" s="97"/>
      <c r="OD98" s="97">
        <v>3</v>
      </c>
      <c r="OE98" s="97"/>
      <c r="OF98" s="97"/>
      <c r="OG98" s="97"/>
      <c r="OH98" s="97">
        <v>3</v>
      </c>
      <c r="OI98" s="97">
        <v>9</v>
      </c>
      <c r="OJ98" s="97"/>
      <c r="OK98" s="97"/>
      <c r="OL98" s="97"/>
      <c r="OM98" s="97"/>
      <c r="ON98" s="97"/>
      <c r="OO98" s="97">
        <v>144</v>
      </c>
      <c r="OP98" s="97"/>
      <c r="OQ98" s="97"/>
      <c r="OR98" s="98">
        <v>8</v>
      </c>
      <c r="OS98" s="99">
        <v>5912</v>
      </c>
      <c r="OT98" s="96">
        <v>2446</v>
      </c>
      <c r="OU98" s="97">
        <v>108</v>
      </c>
      <c r="OV98" s="97"/>
      <c r="OW98" s="97"/>
      <c r="OX98" s="97"/>
      <c r="OY98" s="97">
        <v>105</v>
      </c>
      <c r="OZ98" s="97">
        <v>562</v>
      </c>
      <c r="PA98" s="97"/>
      <c r="PB98" s="97"/>
      <c r="PC98" s="97"/>
      <c r="PD98" s="97"/>
      <c r="PE98" s="97"/>
      <c r="PF98" s="97"/>
      <c r="PG98" s="97"/>
      <c r="PH98" s="97"/>
      <c r="PI98" s="97"/>
      <c r="PJ98" s="97">
        <v>0</v>
      </c>
      <c r="PK98" s="97"/>
      <c r="PL98" s="98"/>
      <c r="PM98" s="99">
        <v>9134</v>
      </c>
    </row>
    <row r="99" spans="1:429" ht="12.75" customHeight="1" x14ac:dyDescent="0.2">
      <c r="A99" s="93">
        <v>333415</v>
      </c>
      <c r="B99" s="94" t="s">
        <v>1728</v>
      </c>
      <c r="C99" s="95" t="s">
        <v>1258</v>
      </c>
      <c r="D99" s="96"/>
      <c r="E99" s="97"/>
      <c r="F99" s="97"/>
      <c r="G99" s="97"/>
      <c r="H99" s="97"/>
      <c r="I99" s="97"/>
      <c r="J99" s="97"/>
      <c r="K99" s="97"/>
      <c r="L99" s="97"/>
      <c r="M99" s="97"/>
      <c r="N99" s="97"/>
      <c r="O99" s="97"/>
      <c r="P99" s="97"/>
      <c r="Q99" s="97">
        <v>62</v>
      </c>
      <c r="R99" s="97"/>
      <c r="S99" s="97"/>
      <c r="T99" s="97"/>
      <c r="U99" s="97"/>
      <c r="V99" s="97"/>
      <c r="W99" s="97"/>
      <c r="X99" s="97"/>
      <c r="Y99" s="97"/>
      <c r="Z99" s="97"/>
      <c r="AA99" s="97"/>
      <c r="AB99" s="97">
        <v>643</v>
      </c>
      <c r="AC99" s="97">
        <v>1322</v>
      </c>
      <c r="AD99" s="97">
        <v>4068</v>
      </c>
      <c r="AE99" s="97">
        <v>1928</v>
      </c>
      <c r="AF99" s="97">
        <v>1616</v>
      </c>
      <c r="AG99" s="97">
        <v>163</v>
      </c>
      <c r="AH99" s="97">
        <v>2619</v>
      </c>
      <c r="AI99" s="97">
        <v>378</v>
      </c>
      <c r="AJ99" s="97">
        <v>752</v>
      </c>
      <c r="AK99" s="97">
        <v>331</v>
      </c>
      <c r="AL99" s="97">
        <v>1182</v>
      </c>
      <c r="AM99" s="97">
        <v>436</v>
      </c>
      <c r="AN99" s="97">
        <v>1</v>
      </c>
      <c r="AO99" s="97">
        <v>0</v>
      </c>
      <c r="AP99" s="97">
        <v>131</v>
      </c>
      <c r="AQ99" s="97">
        <v>99</v>
      </c>
      <c r="AR99" s="97"/>
      <c r="AS99" s="97">
        <v>14</v>
      </c>
      <c r="AT99" s="97">
        <v>0</v>
      </c>
      <c r="AU99" s="97">
        <v>3</v>
      </c>
      <c r="AV99" s="97"/>
      <c r="AW99" s="97"/>
      <c r="AX99" s="97"/>
      <c r="AY99" s="97">
        <v>0</v>
      </c>
      <c r="AZ99" s="97"/>
      <c r="BA99" s="97"/>
      <c r="BB99" s="97"/>
      <c r="BC99" s="97"/>
      <c r="BD99" s="97">
        <v>17</v>
      </c>
      <c r="BE99" s="97">
        <v>0</v>
      </c>
      <c r="BF99" s="97"/>
      <c r="BG99" s="97">
        <v>3</v>
      </c>
      <c r="BH99" s="97">
        <v>0</v>
      </c>
      <c r="BI99" s="97">
        <v>2</v>
      </c>
      <c r="BJ99" s="97">
        <v>0</v>
      </c>
      <c r="BK99" s="97">
        <v>1</v>
      </c>
      <c r="BL99" s="97">
        <v>0</v>
      </c>
      <c r="BM99" s="97">
        <v>1</v>
      </c>
      <c r="BN99" s="97">
        <v>3</v>
      </c>
      <c r="BO99" s="97">
        <v>0</v>
      </c>
      <c r="BP99" s="97">
        <v>14</v>
      </c>
      <c r="BQ99" s="97">
        <v>1</v>
      </c>
      <c r="BR99" s="97">
        <v>22</v>
      </c>
      <c r="BS99" s="97">
        <v>48</v>
      </c>
      <c r="BT99" s="97">
        <v>2</v>
      </c>
      <c r="BU99" s="97">
        <v>6</v>
      </c>
      <c r="BV99" s="97">
        <v>0</v>
      </c>
      <c r="BW99" s="97">
        <v>0</v>
      </c>
      <c r="BX99" s="97">
        <v>1</v>
      </c>
      <c r="BY99" s="97">
        <v>5</v>
      </c>
      <c r="BZ99" s="97">
        <v>6</v>
      </c>
      <c r="CA99" s="97">
        <v>1</v>
      </c>
      <c r="CB99" s="97">
        <v>0</v>
      </c>
      <c r="CC99" s="97">
        <v>2</v>
      </c>
      <c r="CD99" s="97">
        <v>0</v>
      </c>
      <c r="CE99" s="97">
        <v>2</v>
      </c>
      <c r="CF99" s="97"/>
      <c r="CG99" s="97">
        <v>10</v>
      </c>
      <c r="CH99" s="97">
        <v>13</v>
      </c>
      <c r="CI99" s="97">
        <v>4</v>
      </c>
      <c r="CJ99" s="97">
        <v>5</v>
      </c>
      <c r="CK99" s="97">
        <v>0</v>
      </c>
      <c r="CL99" s="97">
        <v>0</v>
      </c>
      <c r="CM99" s="97">
        <v>4</v>
      </c>
      <c r="CN99" s="97">
        <v>0</v>
      </c>
      <c r="CO99" s="97">
        <v>3</v>
      </c>
      <c r="CP99" s="97">
        <v>245</v>
      </c>
      <c r="CQ99" s="97">
        <v>2</v>
      </c>
      <c r="CR99" s="97">
        <v>5350</v>
      </c>
      <c r="CS99" s="97">
        <v>37</v>
      </c>
      <c r="CT99" s="97">
        <v>0</v>
      </c>
      <c r="CU99" s="97">
        <v>1</v>
      </c>
      <c r="CV99" s="97">
        <v>4</v>
      </c>
      <c r="CW99" s="97">
        <v>0</v>
      </c>
      <c r="CX99" s="97">
        <v>4</v>
      </c>
      <c r="CY99" s="97">
        <v>1</v>
      </c>
      <c r="CZ99" s="97">
        <v>1</v>
      </c>
      <c r="DA99" s="97">
        <v>83</v>
      </c>
      <c r="DB99" s="97">
        <v>1</v>
      </c>
      <c r="DC99" s="97">
        <v>1</v>
      </c>
      <c r="DD99" s="97">
        <v>9</v>
      </c>
      <c r="DE99" s="97"/>
      <c r="DF99" s="97">
        <v>0</v>
      </c>
      <c r="DG99" s="97">
        <v>0</v>
      </c>
      <c r="DH99" s="97">
        <v>5</v>
      </c>
      <c r="DI99" s="97">
        <v>0</v>
      </c>
      <c r="DJ99" s="97"/>
      <c r="DK99" s="97"/>
      <c r="DL99" s="97">
        <v>0</v>
      </c>
      <c r="DM99" s="97">
        <v>0</v>
      </c>
      <c r="DN99" s="97">
        <v>1</v>
      </c>
      <c r="DO99" s="97"/>
      <c r="DP99" s="97">
        <v>0</v>
      </c>
      <c r="DQ99" s="97">
        <v>2</v>
      </c>
      <c r="DR99" s="97">
        <v>4</v>
      </c>
      <c r="DS99" s="97">
        <v>2</v>
      </c>
      <c r="DT99" s="97">
        <v>0</v>
      </c>
      <c r="DU99" s="97"/>
      <c r="DV99" s="97">
        <v>0</v>
      </c>
      <c r="DW99" s="97"/>
      <c r="DX99" s="97">
        <v>0</v>
      </c>
      <c r="DY99" s="97">
        <v>0</v>
      </c>
      <c r="DZ99" s="97"/>
      <c r="EA99" s="97">
        <v>0</v>
      </c>
      <c r="EB99" s="97">
        <v>0</v>
      </c>
      <c r="EC99" s="97"/>
      <c r="ED99" s="97"/>
      <c r="EE99" s="97">
        <v>43</v>
      </c>
      <c r="EF99" s="97">
        <v>0</v>
      </c>
      <c r="EG99" s="97">
        <v>1</v>
      </c>
      <c r="EH99" s="97">
        <v>181</v>
      </c>
      <c r="EI99" s="97">
        <v>1</v>
      </c>
      <c r="EJ99" s="97">
        <v>1</v>
      </c>
      <c r="EK99" s="97"/>
      <c r="EL99" s="97">
        <v>12</v>
      </c>
      <c r="EM99" s="97">
        <v>2</v>
      </c>
      <c r="EN99" s="97"/>
      <c r="EO99" s="97">
        <v>0</v>
      </c>
      <c r="EP99" s="97">
        <v>2</v>
      </c>
      <c r="EQ99" s="97"/>
      <c r="ER99" s="97">
        <v>6</v>
      </c>
      <c r="ES99" s="97"/>
      <c r="ET99" s="97">
        <v>0</v>
      </c>
      <c r="EU99" s="97">
        <v>351</v>
      </c>
      <c r="EV99" s="97">
        <v>1008</v>
      </c>
      <c r="EW99" s="97">
        <v>409</v>
      </c>
      <c r="EX99" s="97">
        <v>2</v>
      </c>
      <c r="EY99" s="97">
        <v>107</v>
      </c>
      <c r="EZ99" s="97">
        <v>15</v>
      </c>
      <c r="FA99" s="97">
        <v>99</v>
      </c>
      <c r="FB99" s="97">
        <v>7</v>
      </c>
      <c r="FC99" s="97">
        <v>0</v>
      </c>
      <c r="FD99" s="97">
        <v>8</v>
      </c>
      <c r="FE99" s="97">
        <v>46</v>
      </c>
      <c r="FF99" s="97">
        <v>52</v>
      </c>
      <c r="FG99" s="97">
        <v>208</v>
      </c>
      <c r="FH99" s="97">
        <v>2</v>
      </c>
      <c r="FI99" s="97">
        <v>3</v>
      </c>
      <c r="FJ99" s="97">
        <v>1</v>
      </c>
      <c r="FK99" s="97">
        <v>2</v>
      </c>
      <c r="FL99" s="97"/>
      <c r="FM99" s="97"/>
      <c r="FN99" s="97">
        <v>3</v>
      </c>
      <c r="FO99" s="97">
        <v>2</v>
      </c>
      <c r="FP99" s="97">
        <v>0</v>
      </c>
      <c r="FQ99" s="97"/>
      <c r="FR99" s="97"/>
      <c r="FS99" s="97">
        <v>1</v>
      </c>
      <c r="FT99" s="97">
        <v>1</v>
      </c>
      <c r="FU99" s="97"/>
      <c r="FV99" s="97">
        <v>1</v>
      </c>
      <c r="FW99" s="97">
        <v>3</v>
      </c>
      <c r="FX99" s="97">
        <v>0</v>
      </c>
      <c r="FY99" s="97">
        <v>6</v>
      </c>
      <c r="FZ99" s="97">
        <v>13</v>
      </c>
      <c r="GA99" s="97">
        <v>0</v>
      </c>
      <c r="GB99" s="97">
        <v>20</v>
      </c>
      <c r="GC99" s="97">
        <v>19</v>
      </c>
      <c r="GD99" s="97"/>
      <c r="GE99" s="97"/>
      <c r="GF99" s="97"/>
      <c r="GG99" s="97"/>
      <c r="GH99" s="97">
        <v>7</v>
      </c>
      <c r="GI99" s="97">
        <v>4</v>
      </c>
      <c r="GJ99" s="97"/>
      <c r="GK99" s="97">
        <v>28</v>
      </c>
      <c r="GL99" s="97">
        <v>14</v>
      </c>
      <c r="GM99" s="97">
        <v>16</v>
      </c>
      <c r="GN99" s="97">
        <v>1</v>
      </c>
      <c r="GO99" s="97"/>
      <c r="GP99" s="97">
        <v>1</v>
      </c>
      <c r="GQ99" s="97">
        <v>4</v>
      </c>
      <c r="GR99" s="97">
        <v>0</v>
      </c>
      <c r="GS99" s="97">
        <v>22</v>
      </c>
      <c r="GT99" s="97">
        <v>48</v>
      </c>
      <c r="GU99" s="97">
        <v>23</v>
      </c>
      <c r="GV99" s="97">
        <v>592</v>
      </c>
      <c r="GW99" s="97">
        <v>17</v>
      </c>
      <c r="GX99" s="97">
        <v>29</v>
      </c>
      <c r="GY99" s="97">
        <v>16</v>
      </c>
      <c r="GZ99" s="97">
        <v>31</v>
      </c>
      <c r="HA99" s="97">
        <v>2</v>
      </c>
      <c r="HB99" s="97">
        <v>2</v>
      </c>
      <c r="HC99" s="97">
        <v>4</v>
      </c>
      <c r="HD99" s="97">
        <v>44</v>
      </c>
      <c r="HE99" s="97">
        <v>77</v>
      </c>
      <c r="HF99" s="97">
        <v>78</v>
      </c>
      <c r="HG99" s="97">
        <v>0</v>
      </c>
      <c r="HH99" s="97"/>
      <c r="HI99" s="97"/>
      <c r="HJ99" s="97">
        <v>1</v>
      </c>
      <c r="HK99" s="97">
        <v>178</v>
      </c>
      <c r="HL99" s="97">
        <v>48</v>
      </c>
      <c r="HM99" s="97">
        <v>0</v>
      </c>
      <c r="HN99" s="97"/>
      <c r="HO99" s="97">
        <v>2</v>
      </c>
      <c r="HP99" s="97">
        <v>0</v>
      </c>
      <c r="HQ99" s="97">
        <v>0</v>
      </c>
      <c r="HR99" s="97">
        <v>0</v>
      </c>
      <c r="HS99" s="97"/>
      <c r="HT99" s="97"/>
      <c r="HU99" s="97">
        <v>1</v>
      </c>
      <c r="HV99" s="97">
        <v>0</v>
      </c>
      <c r="HW99" s="97"/>
      <c r="HX99" s="97">
        <v>0</v>
      </c>
      <c r="HY99" s="97">
        <v>2</v>
      </c>
      <c r="HZ99" s="97">
        <v>2</v>
      </c>
      <c r="IA99" s="97">
        <v>4</v>
      </c>
      <c r="IB99" s="97"/>
      <c r="IC99" s="97"/>
      <c r="ID99" s="97">
        <v>1</v>
      </c>
      <c r="IE99" s="97">
        <v>0</v>
      </c>
      <c r="IF99" s="97">
        <v>5</v>
      </c>
      <c r="IG99" s="97">
        <v>0</v>
      </c>
      <c r="IH99" s="97">
        <v>5</v>
      </c>
      <c r="II99" s="97">
        <v>16</v>
      </c>
      <c r="IJ99" s="97">
        <v>0</v>
      </c>
      <c r="IK99" s="97"/>
      <c r="IL99" s="97">
        <v>1</v>
      </c>
      <c r="IM99" s="97"/>
      <c r="IN99" s="97">
        <v>0</v>
      </c>
      <c r="IO99" s="97">
        <v>3</v>
      </c>
      <c r="IP99" s="97">
        <v>8</v>
      </c>
      <c r="IQ99" s="97">
        <v>12</v>
      </c>
      <c r="IR99" s="97">
        <v>0</v>
      </c>
      <c r="IS99" s="97">
        <v>1</v>
      </c>
      <c r="IT99" s="97"/>
      <c r="IU99" s="97">
        <v>0</v>
      </c>
      <c r="IV99" s="97"/>
      <c r="IW99" s="97">
        <v>3</v>
      </c>
      <c r="IX99" s="97">
        <v>1</v>
      </c>
      <c r="IY99" s="97">
        <v>0</v>
      </c>
      <c r="IZ99" s="97">
        <v>24</v>
      </c>
      <c r="JA99" s="97">
        <v>104</v>
      </c>
      <c r="JB99" s="97">
        <v>54</v>
      </c>
      <c r="JC99" s="97"/>
      <c r="JD99" s="97">
        <v>353</v>
      </c>
      <c r="JE99" s="97">
        <v>21</v>
      </c>
      <c r="JF99" s="97"/>
      <c r="JG99" s="97"/>
      <c r="JH99" s="97">
        <v>8</v>
      </c>
      <c r="JI99" s="97">
        <v>355</v>
      </c>
      <c r="JJ99" s="97">
        <v>12</v>
      </c>
      <c r="JK99" s="97">
        <v>112</v>
      </c>
      <c r="JL99" s="97">
        <v>0</v>
      </c>
      <c r="JM99" s="97">
        <v>0</v>
      </c>
      <c r="JN99" s="97">
        <v>1</v>
      </c>
      <c r="JO99" s="97">
        <v>19</v>
      </c>
      <c r="JP99" s="97">
        <v>52</v>
      </c>
      <c r="JQ99" s="97">
        <v>52</v>
      </c>
      <c r="JR99" s="97">
        <v>161</v>
      </c>
      <c r="JS99" s="97">
        <v>106</v>
      </c>
      <c r="JT99" s="97">
        <v>8</v>
      </c>
      <c r="JU99" s="97">
        <v>80</v>
      </c>
      <c r="JV99" s="97">
        <v>25</v>
      </c>
      <c r="JW99" s="97">
        <v>81</v>
      </c>
      <c r="JX99" s="97">
        <v>9</v>
      </c>
      <c r="JY99" s="97"/>
      <c r="JZ99" s="97">
        <v>44</v>
      </c>
      <c r="KA99" s="97">
        <v>88</v>
      </c>
      <c r="KB99" s="97">
        <v>69</v>
      </c>
      <c r="KC99" s="97">
        <v>45</v>
      </c>
      <c r="KD99" s="97">
        <v>21</v>
      </c>
      <c r="KE99" s="97">
        <v>57</v>
      </c>
      <c r="KF99" s="97">
        <v>49</v>
      </c>
      <c r="KG99" s="97">
        <v>86</v>
      </c>
      <c r="KH99" s="97">
        <v>63</v>
      </c>
      <c r="KI99" s="97"/>
      <c r="KJ99" s="97"/>
      <c r="KK99" s="97"/>
      <c r="KL99" s="97">
        <v>14</v>
      </c>
      <c r="KM99" s="97"/>
      <c r="KN99" s="97">
        <v>216</v>
      </c>
      <c r="KO99" s="97">
        <v>17</v>
      </c>
      <c r="KP99" s="97">
        <v>0</v>
      </c>
      <c r="KQ99" s="97"/>
      <c r="KR99" s="97">
        <v>2</v>
      </c>
      <c r="KS99" s="97">
        <v>1</v>
      </c>
      <c r="KT99" s="97">
        <v>3</v>
      </c>
      <c r="KU99" s="97">
        <v>1</v>
      </c>
      <c r="KV99" s="97">
        <v>4</v>
      </c>
      <c r="KW99" s="97">
        <v>12</v>
      </c>
      <c r="KX99" s="97">
        <v>0</v>
      </c>
      <c r="KY99" s="97">
        <v>1</v>
      </c>
      <c r="KZ99" s="97">
        <v>1305</v>
      </c>
      <c r="LA99" s="97">
        <v>54</v>
      </c>
      <c r="LB99" s="97">
        <v>106</v>
      </c>
      <c r="LC99" s="97">
        <v>0</v>
      </c>
      <c r="LD99" s="97">
        <v>357</v>
      </c>
      <c r="LE99" s="97"/>
      <c r="LF99" s="97">
        <v>0</v>
      </c>
      <c r="LG99" s="97">
        <v>0</v>
      </c>
      <c r="LH99" s="97">
        <v>3</v>
      </c>
      <c r="LI99" s="97">
        <v>38</v>
      </c>
      <c r="LJ99" s="97">
        <v>0</v>
      </c>
      <c r="LK99" s="97"/>
      <c r="LL99" s="97"/>
      <c r="LM99" s="97"/>
      <c r="LN99" s="97"/>
      <c r="LO99" s="97">
        <v>4</v>
      </c>
      <c r="LP99" s="97">
        <v>0</v>
      </c>
      <c r="LQ99" s="97">
        <v>28</v>
      </c>
      <c r="LR99" s="97">
        <v>1</v>
      </c>
      <c r="LS99" s="97">
        <v>179</v>
      </c>
      <c r="LT99" s="97">
        <v>0</v>
      </c>
      <c r="LU99" s="97"/>
      <c r="LV99" s="97">
        <v>32</v>
      </c>
      <c r="LW99" s="97">
        <v>2</v>
      </c>
      <c r="LX99" s="97">
        <v>540</v>
      </c>
      <c r="LY99" s="97">
        <v>11</v>
      </c>
      <c r="LZ99" s="97">
        <v>24</v>
      </c>
      <c r="MA99" s="97">
        <v>45</v>
      </c>
      <c r="MB99" s="97">
        <v>117</v>
      </c>
      <c r="MC99" s="97">
        <v>6</v>
      </c>
      <c r="MD99" s="97">
        <v>48</v>
      </c>
      <c r="ME99" s="97">
        <v>43</v>
      </c>
      <c r="MF99" s="97">
        <v>6</v>
      </c>
      <c r="MG99" s="97">
        <v>0</v>
      </c>
      <c r="MH99" s="97">
        <v>1</v>
      </c>
      <c r="MI99" s="97">
        <v>5</v>
      </c>
      <c r="MJ99" s="97">
        <v>17</v>
      </c>
      <c r="MK99" s="97">
        <v>16</v>
      </c>
      <c r="ML99" s="97">
        <v>878</v>
      </c>
      <c r="MM99" s="97">
        <v>5</v>
      </c>
      <c r="MN99" s="97">
        <v>3</v>
      </c>
      <c r="MO99" s="97">
        <v>5</v>
      </c>
      <c r="MP99" s="97">
        <v>7</v>
      </c>
      <c r="MQ99" s="97">
        <v>3</v>
      </c>
      <c r="MR99" s="97">
        <v>7</v>
      </c>
      <c r="MS99" s="97">
        <v>419</v>
      </c>
      <c r="MT99" s="97">
        <v>16</v>
      </c>
      <c r="MU99" s="97">
        <v>149</v>
      </c>
      <c r="MV99" s="97">
        <v>8</v>
      </c>
      <c r="MW99" s="97">
        <v>130</v>
      </c>
      <c r="MX99" s="97">
        <v>18</v>
      </c>
      <c r="MY99" s="97">
        <v>10</v>
      </c>
      <c r="MZ99" s="97">
        <v>34</v>
      </c>
      <c r="NA99" s="97">
        <v>3</v>
      </c>
      <c r="NB99" s="97">
        <v>7</v>
      </c>
      <c r="NC99" s="97">
        <v>32</v>
      </c>
      <c r="ND99" s="97">
        <v>429</v>
      </c>
      <c r="NE99" s="97">
        <v>104</v>
      </c>
      <c r="NF99" s="97">
        <v>90</v>
      </c>
      <c r="NG99" s="97">
        <v>54</v>
      </c>
      <c r="NH99" s="97">
        <v>25</v>
      </c>
      <c r="NI99" s="97">
        <v>66</v>
      </c>
      <c r="NJ99" s="97">
        <v>3</v>
      </c>
      <c r="NK99" s="97">
        <v>7</v>
      </c>
      <c r="NL99" s="97">
        <v>0</v>
      </c>
      <c r="NM99" s="97">
        <v>1</v>
      </c>
      <c r="NN99" s="97">
        <v>3</v>
      </c>
      <c r="NO99" s="97">
        <v>3</v>
      </c>
      <c r="NP99" s="97">
        <v>24</v>
      </c>
      <c r="NQ99" s="97">
        <v>44</v>
      </c>
      <c r="NR99" s="97">
        <v>70</v>
      </c>
      <c r="NS99" s="97">
        <v>273</v>
      </c>
      <c r="NT99" s="97">
        <v>254</v>
      </c>
      <c r="NU99" s="97">
        <v>33</v>
      </c>
      <c r="NV99" s="97">
        <v>22</v>
      </c>
      <c r="NW99" s="97">
        <v>2</v>
      </c>
      <c r="NX99" s="97">
        <v>491</v>
      </c>
      <c r="NY99" s="97">
        <v>0</v>
      </c>
      <c r="NZ99" s="97">
        <v>9</v>
      </c>
      <c r="OA99" s="97">
        <v>0</v>
      </c>
      <c r="OB99" s="97">
        <v>8</v>
      </c>
      <c r="OC99" s="97">
        <v>4</v>
      </c>
      <c r="OD99" s="97">
        <v>10</v>
      </c>
      <c r="OE99" s="97">
        <v>1</v>
      </c>
      <c r="OF99" s="97">
        <v>202</v>
      </c>
      <c r="OG99" s="97"/>
      <c r="OH99" s="97">
        <v>72</v>
      </c>
      <c r="OI99" s="97">
        <v>135</v>
      </c>
      <c r="OJ99" s="97"/>
      <c r="OK99" s="97"/>
      <c r="OL99" s="97"/>
      <c r="OM99" s="97">
        <v>399</v>
      </c>
      <c r="ON99" s="97">
        <v>439</v>
      </c>
      <c r="OO99" s="97">
        <v>437</v>
      </c>
      <c r="OP99" s="97">
        <v>2</v>
      </c>
      <c r="OQ99" s="97"/>
      <c r="OR99" s="98">
        <v>89</v>
      </c>
      <c r="OS99" s="99">
        <v>36616</v>
      </c>
      <c r="OT99" s="96">
        <v>2436</v>
      </c>
      <c r="OU99" s="97">
        <v>9864</v>
      </c>
      <c r="OV99" s="97"/>
      <c r="OW99" s="97"/>
      <c r="OX99" s="97"/>
      <c r="OY99" s="97">
        <v>577</v>
      </c>
      <c r="OZ99" s="97">
        <v>5831</v>
      </c>
      <c r="PA99" s="97"/>
      <c r="PB99" s="97">
        <v>307</v>
      </c>
      <c r="PC99" s="97"/>
      <c r="PD99" s="97"/>
      <c r="PE99" s="97"/>
      <c r="PF99" s="97"/>
      <c r="PG99" s="97"/>
      <c r="PH99" s="97"/>
      <c r="PI99" s="97"/>
      <c r="PJ99" s="97">
        <v>157</v>
      </c>
      <c r="PK99" s="97"/>
      <c r="PL99" s="98"/>
      <c r="PM99" s="99">
        <v>55789</v>
      </c>
    </row>
    <row r="100" spans="1:429" ht="12.75" customHeight="1" x14ac:dyDescent="0.2">
      <c r="A100" s="93">
        <v>333413</v>
      </c>
      <c r="B100" s="94" t="s">
        <v>1728</v>
      </c>
      <c r="C100" s="95" t="s">
        <v>1259</v>
      </c>
      <c r="D100" s="96"/>
      <c r="E100" s="97"/>
      <c r="F100" s="97"/>
      <c r="G100" s="97"/>
      <c r="H100" s="97"/>
      <c r="I100" s="97"/>
      <c r="J100" s="97"/>
      <c r="K100" s="97"/>
      <c r="L100" s="97"/>
      <c r="M100" s="97"/>
      <c r="N100" s="97"/>
      <c r="O100" s="97"/>
      <c r="P100" s="97"/>
      <c r="Q100" s="97"/>
      <c r="R100" s="97"/>
      <c r="S100" s="97"/>
      <c r="T100" s="97"/>
      <c r="U100" s="97"/>
      <c r="V100" s="97"/>
      <c r="W100" s="97"/>
      <c r="X100" s="97"/>
      <c r="Y100" s="97">
        <v>1</v>
      </c>
      <c r="Z100" s="97"/>
      <c r="AA100" s="97"/>
      <c r="AB100" s="97">
        <v>97</v>
      </c>
      <c r="AC100" s="97">
        <v>159</v>
      </c>
      <c r="AD100" s="97"/>
      <c r="AE100" s="97"/>
      <c r="AF100" s="97">
        <v>101</v>
      </c>
      <c r="AG100" s="97">
        <v>16</v>
      </c>
      <c r="AH100" s="97">
        <v>281</v>
      </c>
      <c r="AI100" s="97">
        <v>122</v>
      </c>
      <c r="AJ100" s="97">
        <v>148</v>
      </c>
      <c r="AK100" s="97">
        <v>34</v>
      </c>
      <c r="AL100" s="97">
        <v>42</v>
      </c>
      <c r="AM100" s="97">
        <v>165</v>
      </c>
      <c r="AN100" s="97"/>
      <c r="AO100" s="97"/>
      <c r="AP100" s="97"/>
      <c r="AQ100" s="97"/>
      <c r="AR100" s="97"/>
      <c r="AS100" s="97"/>
      <c r="AT100" s="97"/>
      <c r="AU100" s="97"/>
      <c r="AV100" s="97"/>
      <c r="AW100" s="97"/>
      <c r="AX100" s="97"/>
      <c r="AY100" s="97"/>
      <c r="AZ100" s="97"/>
      <c r="BA100" s="97"/>
      <c r="BB100" s="97"/>
      <c r="BC100" s="97"/>
      <c r="BD100" s="97"/>
      <c r="BE100" s="97"/>
      <c r="BF100" s="97"/>
      <c r="BG100" s="97"/>
      <c r="BH100" s="97"/>
      <c r="BI100" s="97"/>
      <c r="BJ100" s="97"/>
      <c r="BK100" s="97"/>
      <c r="BL100" s="97">
        <v>31</v>
      </c>
      <c r="BM100" s="97"/>
      <c r="BN100" s="97"/>
      <c r="BO100" s="97"/>
      <c r="BP100" s="97"/>
      <c r="BQ100" s="97"/>
      <c r="BR100" s="97"/>
      <c r="BS100" s="97"/>
      <c r="BT100" s="97"/>
      <c r="BU100" s="97"/>
      <c r="BV100" s="97"/>
      <c r="BW100" s="97"/>
      <c r="BX100" s="97"/>
      <c r="BY100" s="97"/>
      <c r="BZ100" s="97"/>
      <c r="CA100" s="97"/>
      <c r="CB100" s="97"/>
      <c r="CC100" s="97"/>
      <c r="CD100" s="97"/>
      <c r="CE100" s="97"/>
      <c r="CF100" s="97"/>
      <c r="CG100" s="97"/>
      <c r="CH100" s="97"/>
      <c r="CI100" s="97"/>
      <c r="CJ100" s="97"/>
      <c r="CK100" s="97"/>
      <c r="CL100" s="97"/>
      <c r="CM100" s="97"/>
      <c r="CN100" s="97"/>
      <c r="CO100" s="97"/>
      <c r="CP100" s="97">
        <v>471</v>
      </c>
      <c r="CQ100" s="97"/>
      <c r="CR100" s="97">
        <v>208</v>
      </c>
      <c r="CS100" s="97">
        <v>140</v>
      </c>
      <c r="CT100" s="97"/>
      <c r="CU100" s="97"/>
      <c r="CV100" s="97"/>
      <c r="CW100" s="97"/>
      <c r="CX100" s="97"/>
      <c r="CY100" s="97"/>
      <c r="CZ100" s="97"/>
      <c r="DA100" s="97"/>
      <c r="DB100" s="97"/>
      <c r="DC100" s="97"/>
      <c r="DD100" s="97"/>
      <c r="DE100" s="97"/>
      <c r="DF100" s="97"/>
      <c r="DG100" s="97"/>
      <c r="DH100" s="97"/>
      <c r="DI100" s="97"/>
      <c r="DJ100" s="97"/>
      <c r="DK100" s="97"/>
      <c r="DL100" s="97"/>
      <c r="DM100" s="97"/>
      <c r="DN100" s="97"/>
      <c r="DO100" s="97"/>
      <c r="DP100" s="97"/>
      <c r="DQ100" s="97"/>
      <c r="DR100" s="97"/>
      <c r="DS100" s="97"/>
      <c r="DT100" s="97"/>
      <c r="DU100" s="97"/>
      <c r="DV100" s="97"/>
      <c r="DW100" s="97"/>
      <c r="DX100" s="97"/>
      <c r="DY100" s="97"/>
      <c r="DZ100" s="97"/>
      <c r="EA100" s="97"/>
      <c r="EB100" s="97"/>
      <c r="EC100" s="97"/>
      <c r="ED100" s="97"/>
      <c r="EE100" s="97"/>
      <c r="EF100" s="97"/>
      <c r="EG100" s="97"/>
      <c r="EH100" s="97"/>
      <c r="EI100" s="97"/>
      <c r="EJ100" s="97"/>
      <c r="EK100" s="97"/>
      <c r="EL100" s="97"/>
      <c r="EM100" s="97"/>
      <c r="EN100" s="97"/>
      <c r="EO100" s="97"/>
      <c r="EP100" s="97"/>
      <c r="EQ100" s="97"/>
      <c r="ER100" s="97"/>
      <c r="ES100" s="97"/>
      <c r="ET100" s="97"/>
      <c r="EU100" s="97"/>
      <c r="EV100" s="97"/>
      <c r="EW100" s="97"/>
      <c r="EX100" s="97"/>
      <c r="EY100" s="97"/>
      <c r="EZ100" s="97"/>
      <c r="FA100" s="97"/>
      <c r="FB100" s="97"/>
      <c r="FC100" s="97"/>
      <c r="FD100" s="97"/>
      <c r="FE100" s="97"/>
      <c r="FF100" s="97"/>
      <c r="FG100" s="97">
        <v>31</v>
      </c>
      <c r="FH100" s="97"/>
      <c r="FI100" s="97"/>
      <c r="FJ100" s="97"/>
      <c r="FK100" s="97"/>
      <c r="FL100" s="97"/>
      <c r="FM100" s="97"/>
      <c r="FN100" s="97"/>
      <c r="FO100" s="97"/>
      <c r="FP100" s="97"/>
      <c r="FQ100" s="97"/>
      <c r="FR100" s="97"/>
      <c r="FS100" s="97"/>
      <c r="FT100" s="97"/>
      <c r="FU100" s="97"/>
      <c r="FV100" s="97"/>
      <c r="FW100" s="97"/>
      <c r="FX100" s="97"/>
      <c r="FY100" s="97"/>
      <c r="FZ100" s="97"/>
      <c r="GA100" s="97"/>
      <c r="GB100" s="97"/>
      <c r="GC100" s="97"/>
      <c r="GD100" s="97"/>
      <c r="GE100" s="97"/>
      <c r="GF100" s="97"/>
      <c r="GG100" s="97"/>
      <c r="GH100" s="97"/>
      <c r="GI100" s="97"/>
      <c r="GJ100" s="97"/>
      <c r="GK100" s="97"/>
      <c r="GL100" s="97"/>
      <c r="GM100" s="97"/>
      <c r="GN100" s="97"/>
      <c r="GO100" s="97"/>
      <c r="GP100" s="97"/>
      <c r="GQ100" s="97"/>
      <c r="GR100" s="97"/>
      <c r="GS100" s="97"/>
      <c r="GT100" s="97"/>
      <c r="GU100" s="97"/>
      <c r="GV100" s="97"/>
      <c r="GW100" s="97"/>
      <c r="GX100" s="97"/>
      <c r="GY100" s="97"/>
      <c r="GZ100" s="97"/>
      <c r="HA100" s="97"/>
      <c r="HB100" s="97"/>
      <c r="HC100" s="97"/>
      <c r="HD100" s="97"/>
      <c r="HE100" s="97"/>
      <c r="HF100" s="97"/>
      <c r="HG100" s="97"/>
      <c r="HH100" s="97"/>
      <c r="HI100" s="97"/>
      <c r="HJ100" s="97"/>
      <c r="HK100" s="97"/>
      <c r="HL100" s="97"/>
      <c r="HM100" s="97"/>
      <c r="HN100" s="97"/>
      <c r="HO100" s="97"/>
      <c r="HP100" s="97"/>
      <c r="HQ100" s="97"/>
      <c r="HR100" s="97"/>
      <c r="HS100" s="97"/>
      <c r="HT100" s="97"/>
      <c r="HU100" s="97"/>
      <c r="HV100" s="97">
        <v>14</v>
      </c>
      <c r="HW100" s="97"/>
      <c r="HX100" s="97"/>
      <c r="HY100" s="97"/>
      <c r="HZ100" s="97"/>
      <c r="IA100" s="97"/>
      <c r="IB100" s="97"/>
      <c r="IC100" s="97"/>
      <c r="ID100" s="97"/>
      <c r="IE100" s="97"/>
      <c r="IF100" s="97"/>
      <c r="IG100" s="97"/>
      <c r="IH100" s="97"/>
      <c r="II100" s="97"/>
      <c r="IJ100" s="97"/>
      <c r="IK100" s="97"/>
      <c r="IL100" s="97"/>
      <c r="IM100" s="97">
        <v>4</v>
      </c>
      <c r="IN100" s="97"/>
      <c r="IO100" s="97"/>
      <c r="IP100" s="97">
        <v>638</v>
      </c>
      <c r="IQ100" s="97">
        <v>196</v>
      </c>
      <c r="IR100" s="97"/>
      <c r="IS100" s="97"/>
      <c r="IT100" s="97"/>
      <c r="IU100" s="97"/>
      <c r="IV100" s="97"/>
      <c r="IW100" s="97"/>
      <c r="IX100" s="97"/>
      <c r="IY100" s="97"/>
      <c r="IZ100" s="97"/>
      <c r="JA100" s="97"/>
      <c r="JB100" s="97"/>
      <c r="JC100" s="97"/>
      <c r="JD100" s="97">
        <v>354</v>
      </c>
      <c r="JE100" s="97"/>
      <c r="JF100" s="97"/>
      <c r="JG100" s="97"/>
      <c r="JH100" s="97"/>
      <c r="JI100" s="97"/>
      <c r="JJ100" s="97"/>
      <c r="JK100" s="97">
        <v>465</v>
      </c>
      <c r="JL100" s="97"/>
      <c r="JM100" s="97"/>
      <c r="JN100" s="97"/>
      <c r="JO100" s="97"/>
      <c r="JP100" s="97">
        <v>0</v>
      </c>
      <c r="JQ100" s="97"/>
      <c r="JR100" s="97">
        <v>1</v>
      </c>
      <c r="JS100" s="97">
        <v>66</v>
      </c>
      <c r="JT100" s="97"/>
      <c r="JU100" s="97"/>
      <c r="JV100" s="97"/>
      <c r="JW100" s="97"/>
      <c r="JX100" s="97">
        <v>0</v>
      </c>
      <c r="JY100" s="97"/>
      <c r="JZ100" s="97"/>
      <c r="KA100" s="97"/>
      <c r="KB100" s="97"/>
      <c r="KC100" s="97">
        <v>0</v>
      </c>
      <c r="KD100" s="97"/>
      <c r="KE100" s="97"/>
      <c r="KF100" s="97"/>
      <c r="KG100" s="97"/>
      <c r="KH100" s="97"/>
      <c r="KI100" s="97"/>
      <c r="KJ100" s="97">
        <v>4</v>
      </c>
      <c r="KK100" s="97"/>
      <c r="KL100" s="97"/>
      <c r="KM100" s="97"/>
      <c r="KN100" s="97"/>
      <c r="KO100" s="97">
        <v>10</v>
      </c>
      <c r="KP100" s="97"/>
      <c r="KQ100" s="97">
        <v>16</v>
      </c>
      <c r="KR100" s="97"/>
      <c r="KS100" s="97"/>
      <c r="KT100" s="97"/>
      <c r="KU100" s="97"/>
      <c r="KV100" s="97"/>
      <c r="KW100" s="97"/>
      <c r="KX100" s="97"/>
      <c r="KY100" s="97"/>
      <c r="KZ100" s="97"/>
      <c r="LA100" s="97"/>
      <c r="LB100" s="97"/>
      <c r="LC100" s="97"/>
      <c r="LD100" s="97">
        <v>4</v>
      </c>
      <c r="LE100" s="97"/>
      <c r="LF100" s="97"/>
      <c r="LG100" s="97"/>
      <c r="LH100" s="97"/>
      <c r="LI100" s="97"/>
      <c r="LJ100" s="97"/>
      <c r="LK100" s="97"/>
      <c r="LL100" s="97"/>
      <c r="LM100" s="97"/>
      <c r="LN100" s="97"/>
      <c r="LO100" s="97"/>
      <c r="LP100" s="97">
        <v>0</v>
      </c>
      <c r="LQ100" s="97">
        <v>0</v>
      </c>
      <c r="LR100" s="97">
        <v>1</v>
      </c>
      <c r="LS100" s="97"/>
      <c r="LT100" s="97"/>
      <c r="LU100" s="97"/>
      <c r="LV100" s="97"/>
      <c r="LW100" s="97"/>
      <c r="LX100" s="97">
        <v>514</v>
      </c>
      <c r="LY100" s="97"/>
      <c r="LZ100" s="97"/>
      <c r="MA100" s="97">
        <v>112</v>
      </c>
      <c r="MB100" s="97"/>
      <c r="MC100" s="97"/>
      <c r="MD100" s="97">
        <v>32</v>
      </c>
      <c r="ME100" s="97"/>
      <c r="MF100" s="97"/>
      <c r="MG100" s="97"/>
      <c r="MH100" s="97"/>
      <c r="MI100" s="97"/>
      <c r="MJ100" s="97">
        <v>2</v>
      </c>
      <c r="MK100" s="97"/>
      <c r="ML100" s="97">
        <v>119</v>
      </c>
      <c r="MM100" s="97"/>
      <c r="MN100" s="97"/>
      <c r="MO100" s="97"/>
      <c r="MP100" s="97"/>
      <c r="MQ100" s="97"/>
      <c r="MR100" s="97"/>
      <c r="MS100" s="97">
        <v>377</v>
      </c>
      <c r="MT100" s="97">
        <v>3</v>
      </c>
      <c r="MU100" s="97">
        <v>1</v>
      </c>
      <c r="MV100" s="97"/>
      <c r="MW100" s="97"/>
      <c r="MX100" s="97"/>
      <c r="MY100" s="97"/>
      <c r="MZ100" s="97"/>
      <c r="NA100" s="97"/>
      <c r="NB100" s="97"/>
      <c r="NC100" s="97"/>
      <c r="ND100" s="97"/>
      <c r="NE100" s="97"/>
      <c r="NF100" s="97"/>
      <c r="NG100" s="97"/>
      <c r="NH100" s="97"/>
      <c r="NI100" s="97"/>
      <c r="NJ100" s="97"/>
      <c r="NK100" s="97"/>
      <c r="NL100" s="97"/>
      <c r="NM100" s="97"/>
      <c r="NN100" s="97"/>
      <c r="NO100" s="97"/>
      <c r="NP100" s="97"/>
      <c r="NQ100" s="97"/>
      <c r="NR100" s="97"/>
      <c r="NS100" s="97"/>
      <c r="NT100" s="97"/>
      <c r="NU100" s="97"/>
      <c r="NV100" s="97"/>
      <c r="NW100" s="97"/>
      <c r="NX100" s="97">
        <v>35</v>
      </c>
      <c r="NY100" s="97"/>
      <c r="NZ100" s="97"/>
      <c r="OA100" s="97"/>
      <c r="OB100" s="97"/>
      <c r="OC100" s="97"/>
      <c r="OD100" s="97"/>
      <c r="OE100" s="97"/>
      <c r="OF100" s="97"/>
      <c r="OG100" s="97"/>
      <c r="OH100" s="97">
        <v>4</v>
      </c>
      <c r="OI100" s="97"/>
      <c r="OJ100" s="97"/>
      <c r="OK100" s="97"/>
      <c r="OL100" s="97">
        <v>7</v>
      </c>
      <c r="OM100" s="97">
        <v>21</v>
      </c>
      <c r="ON100" s="97"/>
      <c r="OO100" s="97">
        <v>32</v>
      </c>
      <c r="OP100" s="97"/>
      <c r="OQ100" s="97">
        <v>80</v>
      </c>
      <c r="OR100" s="98">
        <v>44</v>
      </c>
      <c r="OS100" s="99">
        <v>5199</v>
      </c>
      <c r="OT100" s="96"/>
      <c r="OU100" s="97">
        <v>3353</v>
      </c>
      <c r="OV100" s="97"/>
      <c r="OW100" s="97"/>
      <c r="OX100" s="97"/>
      <c r="OY100" s="97">
        <v>108</v>
      </c>
      <c r="OZ100" s="97">
        <v>1341</v>
      </c>
      <c r="PA100" s="97"/>
      <c r="PB100" s="97"/>
      <c r="PC100" s="97"/>
      <c r="PD100" s="97"/>
      <c r="PE100" s="97"/>
      <c r="PF100" s="97"/>
      <c r="PG100" s="97"/>
      <c r="PH100" s="97"/>
      <c r="PI100" s="97"/>
      <c r="PJ100" s="97">
        <v>3</v>
      </c>
      <c r="PK100" s="97"/>
      <c r="PL100" s="98"/>
      <c r="PM100" s="99">
        <v>10004</v>
      </c>
    </row>
    <row r="101" spans="1:429" ht="12.75" customHeight="1" x14ac:dyDescent="0.2">
      <c r="A101" s="93">
        <v>333511</v>
      </c>
      <c r="B101" s="94" t="s">
        <v>1728</v>
      </c>
      <c r="C101" s="95" t="s">
        <v>1260</v>
      </c>
      <c r="D101" s="96"/>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v>9</v>
      </c>
      <c r="AT101" s="97"/>
      <c r="AU101" s="97"/>
      <c r="AV101" s="97"/>
      <c r="AW101" s="97"/>
      <c r="AX101" s="97"/>
      <c r="AY101" s="97"/>
      <c r="AZ101" s="97"/>
      <c r="BA101" s="97"/>
      <c r="BB101" s="97"/>
      <c r="BC101" s="97"/>
      <c r="BD101" s="97">
        <v>42</v>
      </c>
      <c r="BE101" s="97">
        <v>2</v>
      </c>
      <c r="BF101" s="97"/>
      <c r="BG101" s="97"/>
      <c r="BH101" s="97"/>
      <c r="BI101" s="97"/>
      <c r="BJ101" s="97"/>
      <c r="BK101" s="97"/>
      <c r="BL101" s="97">
        <v>7</v>
      </c>
      <c r="BM101" s="97">
        <v>56</v>
      </c>
      <c r="BN101" s="97"/>
      <c r="BO101" s="97"/>
      <c r="BP101" s="97"/>
      <c r="BQ101" s="97"/>
      <c r="BR101" s="97">
        <v>47</v>
      </c>
      <c r="BS101" s="97"/>
      <c r="BT101" s="97"/>
      <c r="BU101" s="97"/>
      <c r="BV101" s="97"/>
      <c r="BW101" s="97"/>
      <c r="BX101" s="97"/>
      <c r="BY101" s="97">
        <v>194</v>
      </c>
      <c r="BZ101" s="97">
        <v>984</v>
      </c>
      <c r="CA101" s="97"/>
      <c r="CB101" s="97"/>
      <c r="CC101" s="97"/>
      <c r="CD101" s="97"/>
      <c r="CE101" s="97"/>
      <c r="CF101" s="97"/>
      <c r="CG101" s="97">
        <v>118</v>
      </c>
      <c r="CH101" s="97"/>
      <c r="CI101" s="97"/>
      <c r="CJ101" s="97"/>
      <c r="CK101" s="97"/>
      <c r="CL101" s="97"/>
      <c r="CM101" s="97"/>
      <c r="CN101" s="97"/>
      <c r="CO101" s="97"/>
      <c r="CP101" s="97"/>
      <c r="CQ101" s="97"/>
      <c r="CR101" s="97"/>
      <c r="CS101" s="97"/>
      <c r="CT101" s="97">
        <v>70</v>
      </c>
      <c r="CU101" s="97">
        <v>34</v>
      </c>
      <c r="CV101" s="97"/>
      <c r="CW101" s="97"/>
      <c r="CX101" s="97"/>
      <c r="CY101" s="97"/>
      <c r="CZ101" s="97"/>
      <c r="DA101" s="97"/>
      <c r="DB101" s="97"/>
      <c r="DC101" s="97"/>
      <c r="DD101" s="97"/>
      <c r="DE101" s="97"/>
      <c r="DF101" s="97"/>
      <c r="DG101" s="97"/>
      <c r="DH101" s="97"/>
      <c r="DI101" s="97"/>
      <c r="DJ101" s="97"/>
      <c r="DK101" s="97"/>
      <c r="DL101" s="97"/>
      <c r="DM101" s="97"/>
      <c r="DN101" s="97"/>
      <c r="DO101" s="97"/>
      <c r="DP101" s="97"/>
      <c r="DQ101" s="97"/>
      <c r="DR101" s="97"/>
      <c r="DS101" s="97"/>
      <c r="DT101" s="97"/>
      <c r="DU101" s="97"/>
      <c r="DV101" s="97"/>
      <c r="DW101" s="97"/>
      <c r="DX101" s="97"/>
      <c r="DY101" s="97"/>
      <c r="DZ101" s="97"/>
      <c r="EA101" s="97"/>
      <c r="EB101" s="97"/>
      <c r="EC101" s="97"/>
      <c r="ED101" s="97"/>
      <c r="EE101" s="97"/>
      <c r="EF101" s="97"/>
      <c r="EG101" s="97"/>
      <c r="EH101" s="97"/>
      <c r="EI101" s="97"/>
      <c r="EJ101" s="97"/>
      <c r="EK101" s="97"/>
      <c r="EL101" s="97"/>
      <c r="EM101" s="97"/>
      <c r="EN101" s="97"/>
      <c r="EO101" s="97"/>
      <c r="EP101" s="97"/>
      <c r="EQ101" s="97"/>
      <c r="ER101" s="97"/>
      <c r="ES101" s="97"/>
      <c r="ET101" s="97"/>
      <c r="EU101" s="97"/>
      <c r="EV101" s="97"/>
      <c r="EW101" s="97">
        <v>4</v>
      </c>
      <c r="EX101" s="97"/>
      <c r="EY101" s="97"/>
      <c r="EZ101" s="97"/>
      <c r="FA101" s="97"/>
      <c r="FB101" s="97"/>
      <c r="FC101" s="97"/>
      <c r="FD101" s="97"/>
      <c r="FE101" s="97"/>
      <c r="FF101" s="97"/>
      <c r="FG101" s="97"/>
      <c r="FH101" s="97"/>
      <c r="FI101" s="97"/>
      <c r="FJ101" s="97"/>
      <c r="FK101" s="97"/>
      <c r="FL101" s="97"/>
      <c r="FM101" s="97"/>
      <c r="FN101" s="97"/>
      <c r="FO101" s="97"/>
      <c r="FP101" s="97"/>
      <c r="FQ101" s="97"/>
      <c r="FR101" s="97"/>
      <c r="FS101" s="97"/>
      <c r="FT101" s="97"/>
      <c r="FU101" s="97"/>
      <c r="FV101" s="97"/>
      <c r="FW101" s="97"/>
      <c r="FX101" s="97"/>
      <c r="FY101" s="97"/>
      <c r="FZ101" s="97"/>
      <c r="GA101" s="97"/>
      <c r="GB101" s="97"/>
      <c r="GC101" s="97"/>
      <c r="GD101" s="97"/>
      <c r="GE101" s="97"/>
      <c r="GF101" s="97"/>
      <c r="GG101" s="97"/>
      <c r="GH101" s="97"/>
      <c r="GI101" s="97"/>
      <c r="GJ101" s="97"/>
      <c r="GK101" s="97"/>
      <c r="GL101" s="97"/>
      <c r="GM101" s="97"/>
      <c r="GN101" s="97"/>
      <c r="GO101" s="97"/>
      <c r="GP101" s="97"/>
      <c r="GQ101" s="97"/>
      <c r="GR101" s="97"/>
      <c r="GS101" s="97"/>
      <c r="GT101" s="97"/>
      <c r="GU101" s="97"/>
      <c r="GV101" s="97"/>
      <c r="GW101" s="97"/>
      <c r="GX101" s="97"/>
      <c r="GY101" s="97"/>
      <c r="GZ101" s="97"/>
      <c r="HA101" s="97"/>
      <c r="HB101" s="97"/>
      <c r="HC101" s="97"/>
      <c r="HD101" s="97"/>
      <c r="HE101" s="97"/>
      <c r="HF101" s="97"/>
      <c r="HG101" s="97"/>
      <c r="HH101" s="97"/>
      <c r="HI101" s="97"/>
      <c r="HJ101" s="97"/>
      <c r="HK101" s="97"/>
      <c r="HL101" s="97"/>
      <c r="HM101" s="97"/>
      <c r="HN101" s="97"/>
      <c r="HO101" s="97"/>
      <c r="HP101" s="97"/>
      <c r="HQ101" s="97"/>
      <c r="HR101" s="97"/>
      <c r="HS101" s="97"/>
      <c r="HT101" s="97"/>
      <c r="HU101" s="97"/>
      <c r="HV101" s="97"/>
      <c r="HW101" s="97"/>
      <c r="HX101" s="97"/>
      <c r="HY101" s="97"/>
      <c r="HZ101" s="97"/>
      <c r="IA101" s="97"/>
      <c r="IB101" s="97"/>
      <c r="IC101" s="97"/>
      <c r="ID101" s="97"/>
      <c r="IE101" s="97"/>
      <c r="IF101" s="97"/>
      <c r="IG101" s="97"/>
      <c r="IH101" s="97"/>
      <c r="II101" s="97"/>
      <c r="IJ101" s="97"/>
      <c r="IK101" s="97"/>
      <c r="IL101" s="97"/>
      <c r="IM101" s="97"/>
      <c r="IN101" s="97"/>
      <c r="IO101" s="97"/>
      <c r="IP101" s="97"/>
      <c r="IQ101" s="97"/>
      <c r="IR101" s="97"/>
      <c r="IS101" s="97"/>
      <c r="IT101" s="97"/>
      <c r="IU101" s="97"/>
      <c r="IV101" s="97"/>
      <c r="IW101" s="97"/>
      <c r="IX101" s="97"/>
      <c r="IY101" s="97"/>
      <c r="IZ101" s="97"/>
      <c r="JA101" s="97"/>
      <c r="JB101" s="97"/>
      <c r="JC101" s="97"/>
      <c r="JD101" s="97"/>
      <c r="JE101" s="97"/>
      <c r="JF101" s="97"/>
      <c r="JG101" s="97"/>
      <c r="JH101" s="97"/>
      <c r="JI101" s="97"/>
      <c r="JJ101" s="97"/>
      <c r="JK101" s="97">
        <v>3</v>
      </c>
      <c r="JL101" s="97"/>
      <c r="JM101" s="97"/>
      <c r="JN101" s="97"/>
      <c r="JO101" s="97"/>
      <c r="JP101" s="97"/>
      <c r="JQ101" s="97"/>
      <c r="JR101" s="97"/>
      <c r="JS101" s="97"/>
      <c r="JT101" s="97"/>
      <c r="JU101" s="97"/>
      <c r="JV101" s="97"/>
      <c r="JW101" s="97"/>
      <c r="JX101" s="97"/>
      <c r="JY101" s="97"/>
      <c r="JZ101" s="97"/>
      <c r="KA101" s="97"/>
      <c r="KB101" s="97"/>
      <c r="KC101" s="97"/>
      <c r="KD101" s="97"/>
      <c r="KE101" s="97"/>
      <c r="KF101" s="97"/>
      <c r="KG101" s="97"/>
      <c r="KH101" s="97"/>
      <c r="KI101" s="97"/>
      <c r="KJ101" s="97"/>
      <c r="KK101" s="97"/>
      <c r="KL101" s="97"/>
      <c r="KM101" s="97"/>
      <c r="KN101" s="97"/>
      <c r="KO101" s="97"/>
      <c r="KP101" s="97"/>
      <c r="KQ101" s="97">
        <v>22</v>
      </c>
      <c r="KR101" s="97"/>
      <c r="KS101" s="97"/>
      <c r="KT101" s="97"/>
      <c r="KU101" s="97"/>
      <c r="KV101" s="97"/>
      <c r="KW101" s="97"/>
      <c r="KX101" s="97"/>
      <c r="KY101" s="97"/>
      <c r="KZ101" s="97"/>
      <c r="LA101" s="97"/>
      <c r="LB101" s="97"/>
      <c r="LC101" s="97"/>
      <c r="LD101" s="97"/>
      <c r="LE101" s="97"/>
      <c r="LF101" s="97"/>
      <c r="LG101" s="97"/>
      <c r="LH101" s="97"/>
      <c r="LI101" s="97"/>
      <c r="LJ101" s="97"/>
      <c r="LK101" s="97"/>
      <c r="LL101" s="97"/>
      <c r="LM101" s="97"/>
      <c r="LN101" s="97"/>
      <c r="LO101" s="97"/>
      <c r="LP101" s="97"/>
      <c r="LQ101" s="97"/>
      <c r="LR101" s="97"/>
      <c r="LS101" s="97"/>
      <c r="LT101" s="97"/>
      <c r="LU101" s="97"/>
      <c r="LV101" s="97"/>
      <c r="LW101" s="97"/>
      <c r="LX101" s="97"/>
      <c r="LY101" s="97"/>
      <c r="LZ101" s="97"/>
      <c r="MA101" s="97">
        <v>174</v>
      </c>
      <c r="MB101" s="97"/>
      <c r="MC101" s="97"/>
      <c r="MD101" s="97">
        <v>24</v>
      </c>
      <c r="ME101" s="97"/>
      <c r="MF101" s="97"/>
      <c r="MG101" s="97"/>
      <c r="MH101" s="97"/>
      <c r="MI101" s="97"/>
      <c r="MJ101" s="97">
        <v>2</v>
      </c>
      <c r="MK101" s="97"/>
      <c r="ML101" s="97"/>
      <c r="MM101" s="97"/>
      <c r="MN101" s="97"/>
      <c r="MO101" s="97"/>
      <c r="MP101" s="97"/>
      <c r="MQ101" s="97"/>
      <c r="MR101" s="97"/>
      <c r="MS101" s="97"/>
      <c r="MT101" s="97"/>
      <c r="MU101" s="97"/>
      <c r="MV101" s="97"/>
      <c r="MW101" s="97"/>
      <c r="MX101" s="97"/>
      <c r="MY101" s="97"/>
      <c r="MZ101" s="97"/>
      <c r="NA101" s="97"/>
      <c r="NB101" s="97"/>
      <c r="NC101" s="97"/>
      <c r="ND101" s="97"/>
      <c r="NE101" s="97"/>
      <c r="NF101" s="97"/>
      <c r="NG101" s="97"/>
      <c r="NH101" s="97"/>
      <c r="NI101" s="97"/>
      <c r="NJ101" s="97"/>
      <c r="NK101" s="97"/>
      <c r="NL101" s="97"/>
      <c r="NM101" s="97"/>
      <c r="NN101" s="97"/>
      <c r="NO101" s="97"/>
      <c r="NP101" s="97"/>
      <c r="NQ101" s="97"/>
      <c r="NR101" s="97"/>
      <c r="NS101" s="97"/>
      <c r="NT101" s="97"/>
      <c r="NU101" s="97"/>
      <c r="NV101" s="97"/>
      <c r="NW101" s="97"/>
      <c r="NX101" s="97"/>
      <c r="NY101" s="97"/>
      <c r="NZ101" s="97"/>
      <c r="OA101" s="97"/>
      <c r="OB101" s="97"/>
      <c r="OC101" s="97"/>
      <c r="OD101" s="97"/>
      <c r="OE101" s="97"/>
      <c r="OF101" s="97"/>
      <c r="OG101" s="97"/>
      <c r="OH101" s="97"/>
      <c r="OI101" s="97"/>
      <c r="OJ101" s="97"/>
      <c r="OK101" s="97"/>
      <c r="OL101" s="97"/>
      <c r="OM101" s="97"/>
      <c r="ON101" s="97"/>
      <c r="OO101" s="97"/>
      <c r="OP101" s="97"/>
      <c r="OQ101" s="97"/>
      <c r="OR101" s="98">
        <v>46</v>
      </c>
      <c r="OS101" s="99">
        <v>1838</v>
      </c>
      <c r="OT101" s="96"/>
      <c r="OU101" s="97">
        <v>7053</v>
      </c>
      <c r="OV101" s="97"/>
      <c r="OW101" s="97"/>
      <c r="OX101" s="97"/>
      <c r="OY101" s="97">
        <v>73</v>
      </c>
      <c r="OZ101" s="97">
        <v>849</v>
      </c>
      <c r="PA101" s="97"/>
      <c r="PB101" s="97"/>
      <c r="PC101" s="97"/>
      <c r="PD101" s="97"/>
      <c r="PE101" s="97"/>
      <c r="PF101" s="97"/>
      <c r="PG101" s="97"/>
      <c r="PH101" s="97"/>
      <c r="PI101" s="97"/>
      <c r="PJ101" s="97"/>
      <c r="PK101" s="97"/>
      <c r="PL101" s="98"/>
      <c r="PM101" s="99">
        <v>9813</v>
      </c>
    </row>
    <row r="102" spans="1:429" ht="12.75" customHeight="1" x14ac:dyDescent="0.2">
      <c r="A102" s="93">
        <v>333514</v>
      </c>
      <c r="B102" s="94" t="s">
        <v>1728</v>
      </c>
      <c r="C102" s="95" t="s">
        <v>1261</v>
      </c>
      <c r="D102" s="96"/>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v>51</v>
      </c>
      <c r="AT102" s="97"/>
      <c r="AU102" s="97"/>
      <c r="AV102" s="97"/>
      <c r="AW102" s="97"/>
      <c r="AX102" s="97"/>
      <c r="AY102" s="97"/>
      <c r="AZ102" s="97"/>
      <c r="BA102" s="97"/>
      <c r="BB102" s="97"/>
      <c r="BC102" s="97"/>
      <c r="BD102" s="97">
        <v>243</v>
      </c>
      <c r="BE102" s="97">
        <v>20</v>
      </c>
      <c r="BF102" s="97"/>
      <c r="BG102" s="97"/>
      <c r="BH102" s="97"/>
      <c r="BI102" s="97"/>
      <c r="BJ102" s="97"/>
      <c r="BK102" s="97"/>
      <c r="BL102" s="97">
        <v>51</v>
      </c>
      <c r="BM102" s="97">
        <v>263</v>
      </c>
      <c r="BN102" s="97"/>
      <c r="BO102" s="97">
        <v>168</v>
      </c>
      <c r="BP102" s="97">
        <v>33</v>
      </c>
      <c r="BQ102" s="97"/>
      <c r="BR102" s="97"/>
      <c r="BS102" s="97"/>
      <c r="BT102" s="97"/>
      <c r="BU102" s="97"/>
      <c r="BV102" s="97"/>
      <c r="BW102" s="97"/>
      <c r="BX102" s="97"/>
      <c r="BY102" s="97">
        <v>7</v>
      </c>
      <c r="BZ102" s="97">
        <v>158</v>
      </c>
      <c r="CA102" s="97"/>
      <c r="CB102" s="97"/>
      <c r="CC102" s="97"/>
      <c r="CD102" s="97">
        <v>41</v>
      </c>
      <c r="CE102" s="97"/>
      <c r="CF102" s="97"/>
      <c r="CG102" s="97"/>
      <c r="CH102" s="97"/>
      <c r="CI102" s="97"/>
      <c r="CJ102" s="97"/>
      <c r="CK102" s="97"/>
      <c r="CL102" s="97">
        <v>37</v>
      </c>
      <c r="CM102" s="97">
        <v>64</v>
      </c>
      <c r="CN102" s="97"/>
      <c r="CO102" s="97"/>
      <c r="CP102" s="97">
        <v>2</v>
      </c>
      <c r="CQ102" s="97"/>
      <c r="CR102" s="97">
        <v>24</v>
      </c>
      <c r="CS102" s="97"/>
      <c r="CT102" s="97">
        <v>85</v>
      </c>
      <c r="CU102" s="97">
        <v>139</v>
      </c>
      <c r="CV102" s="97"/>
      <c r="CW102" s="97"/>
      <c r="CX102" s="97"/>
      <c r="CY102" s="97">
        <v>2</v>
      </c>
      <c r="CZ102" s="97">
        <v>13</v>
      </c>
      <c r="DA102" s="97"/>
      <c r="DB102" s="97"/>
      <c r="DC102" s="97"/>
      <c r="DD102" s="97"/>
      <c r="DE102" s="97"/>
      <c r="DF102" s="97"/>
      <c r="DG102" s="97"/>
      <c r="DH102" s="97"/>
      <c r="DI102" s="97"/>
      <c r="DJ102" s="97"/>
      <c r="DK102" s="97"/>
      <c r="DL102" s="97"/>
      <c r="DM102" s="97"/>
      <c r="DN102" s="97"/>
      <c r="DO102" s="97"/>
      <c r="DP102" s="97">
        <v>11</v>
      </c>
      <c r="DQ102" s="97"/>
      <c r="DR102" s="97"/>
      <c r="DS102" s="97"/>
      <c r="DT102" s="97"/>
      <c r="DU102" s="97"/>
      <c r="DV102" s="97"/>
      <c r="DW102" s="97"/>
      <c r="DX102" s="97"/>
      <c r="DY102" s="97"/>
      <c r="DZ102" s="97"/>
      <c r="EA102" s="97"/>
      <c r="EB102" s="97"/>
      <c r="EC102" s="97"/>
      <c r="ED102" s="97"/>
      <c r="EE102" s="97"/>
      <c r="EF102" s="97"/>
      <c r="EG102" s="97"/>
      <c r="EH102" s="97"/>
      <c r="EI102" s="97"/>
      <c r="EJ102" s="97"/>
      <c r="EK102" s="97"/>
      <c r="EL102" s="97"/>
      <c r="EM102" s="97"/>
      <c r="EN102" s="97"/>
      <c r="EO102" s="97"/>
      <c r="EP102" s="97"/>
      <c r="EQ102" s="97"/>
      <c r="ER102" s="97"/>
      <c r="ES102" s="97"/>
      <c r="ET102" s="97"/>
      <c r="EU102" s="97">
        <v>3</v>
      </c>
      <c r="EV102" s="97">
        <v>6</v>
      </c>
      <c r="EW102" s="97">
        <v>6</v>
      </c>
      <c r="EX102" s="97"/>
      <c r="EY102" s="97"/>
      <c r="EZ102" s="97"/>
      <c r="FA102" s="97"/>
      <c r="FB102" s="97">
        <v>14</v>
      </c>
      <c r="FC102" s="97"/>
      <c r="FD102" s="97">
        <v>13</v>
      </c>
      <c r="FE102" s="97"/>
      <c r="FF102" s="97">
        <v>27</v>
      </c>
      <c r="FG102" s="97">
        <v>50</v>
      </c>
      <c r="FH102" s="97"/>
      <c r="FI102" s="97"/>
      <c r="FJ102" s="97"/>
      <c r="FK102" s="97"/>
      <c r="FL102" s="97"/>
      <c r="FM102" s="97"/>
      <c r="FN102" s="97"/>
      <c r="FO102" s="97"/>
      <c r="FP102" s="97"/>
      <c r="FQ102" s="97"/>
      <c r="FR102" s="97"/>
      <c r="FS102" s="97"/>
      <c r="FT102" s="97"/>
      <c r="FU102" s="97"/>
      <c r="FV102" s="97"/>
      <c r="FW102" s="97"/>
      <c r="FX102" s="97"/>
      <c r="FY102" s="97"/>
      <c r="FZ102" s="97"/>
      <c r="GA102" s="97"/>
      <c r="GB102" s="97"/>
      <c r="GC102" s="97"/>
      <c r="GD102" s="97"/>
      <c r="GE102" s="97"/>
      <c r="GF102" s="97"/>
      <c r="GG102" s="97"/>
      <c r="GH102" s="97"/>
      <c r="GI102" s="97"/>
      <c r="GJ102" s="97"/>
      <c r="GK102" s="97"/>
      <c r="GL102" s="97"/>
      <c r="GM102" s="97"/>
      <c r="GN102" s="97"/>
      <c r="GO102" s="97"/>
      <c r="GP102" s="97"/>
      <c r="GQ102" s="97"/>
      <c r="GR102" s="97"/>
      <c r="GS102" s="97"/>
      <c r="GT102" s="97"/>
      <c r="GU102" s="97"/>
      <c r="GV102" s="97"/>
      <c r="GW102" s="97"/>
      <c r="GX102" s="97"/>
      <c r="GY102" s="97"/>
      <c r="GZ102" s="97"/>
      <c r="HA102" s="97"/>
      <c r="HB102" s="97"/>
      <c r="HC102" s="97"/>
      <c r="HD102" s="97"/>
      <c r="HE102" s="97"/>
      <c r="HF102" s="97"/>
      <c r="HG102" s="97"/>
      <c r="HH102" s="97"/>
      <c r="HI102" s="97"/>
      <c r="HJ102" s="97"/>
      <c r="HK102" s="97"/>
      <c r="HL102" s="97"/>
      <c r="HM102" s="97"/>
      <c r="HN102" s="97"/>
      <c r="HO102" s="97"/>
      <c r="HP102" s="97"/>
      <c r="HQ102" s="97"/>
      <c r="HR102" s="97"/>
      <c r="HS102" s="97"/>
      <c r="HT102" s="97"/>
      <c r="HU102" s="97"/>
      <c r="HV102" s="97"/>
      <c r="HW102" s="97"/>
      <c r="HX102" s="97"/>
      <c r="HY102" s="97"/>
      <c r="HZ102" s="97"/>
      <c r="IA102" s="97"/>
      <c r="IB102" s="97"/>
      <c r="IC102" s="97"/>
      <c r="ID102" s="97"/>
      <c r="IE102" s="97"/>
      <c r="IF102" s="97"/>
      <c r="IG102" s="97"/>
      <c r="IH102" s="97"/>
      <c r="II102" s="97"/>
      <c r="IJ102" s="97"/>
      <c r="IK102" s="97"/>
      <c r="IL102" s="97"/>
      <c r="IM102" s="97"/>
      <c r="IN102" s="97"/>
      <c r="IO102" s="97"/>
      <c r="IP102" s="97"/>
      <c r="IQ102" s="97"/>
      <c r="IR102" s="97"/>
      <c r="IS102" s="97"/>
      <c r="IT102" s="97"/>
      <c r="IU102" s="97"/>
      <c r="IV102" s="97"/>
      <c r="IW102" s="97"/>
      <c r="IX102" s="97"/>
      <c r="IY102" s="97"/>
      <c r="IZ102" s="97"/>
      <c r="JA102" s="97"/>
      <c r="JB102" s="97"/>
      <c r="JC102" s="97"/>
      <c r="JD102" s="97"/>
      <c r="JE102" s="97"/>
      <c r="JF102" s="97"/>
      <c r="JG102" s="97"/>
      <c r="JH102" s="97"/>
      <c r="JI102" s="97"/>
      <c r="JJ102" s="97"/>
      <c r="JK102" s="97">
        <v>2</v>
      </c>
      <c r="JL102" s="97"/>
      <c r="JM102" s="97"/>
      <c r="JN102" s="97"/>
      <c r="JO102" s="97"/>
      <c r="JP102" s="97"/>
      <c r="JQ102" s="97"/>
      <c r="JR102" s="97"/>
      <c r="JS102" s="97"/>
      <c r="JT102" s="97"/>
      <c r="JU102" s="97"/>
      <c r="JV102" s="97"/>
      <c r="JW102" s="97"/>
      <c r="JX102" s="97"/>
      <c r="JY102" s="97"/>
      <c r="JZ102" s="97"/>
      <c r="KA102" s="97"/>
      <c r="KB102" s="97"/>
      <c r="KC102" s="97"/>
      <c r="KD102" s="97"/>
      <c r="KE102" s="97"/>
      <c r="KF102" s="97"/>
      <c r="KG102" s="97"/>
      <c r="KH102" s="97"/>
      <c r="KI102" s="97"/>
      <c r="KJ102" s="97"/>
      <c r="KK102" s="97"/>
      <c r="KL102" s="97"/>
      <c r="KM102" s="97"/>
      <c r="KN102" s="97"/>
      <c r="KO102" s="97"/>
      <c r="KP102" s="97"/>
      <c r="KQ102" s="97"/>
      <c r="KR102" s="97"/>
      <c r="KS102" s="97"/>
      <c r="KT102" s="97"/>
      <c r="KU102" s="97"/>
      <c r="KV102" s="97"/>
      <c r="KW102" s="97"/>
      <c r="KX102" s="97"/>
      <c r="KY102" s="97"/>
      <c r="KZ102" s="97"/>
      <c r="LA102" s="97"/>
      <c r="LB102" s="97"/>
      <c r="LC102" s="97"/>
      <c r="LD102" s="97"/>
      <c r="LE102" s="97"/>
      <c r="LF102" s="97"/>
      <c r="LG102" s="97"/>
      <c r="LH102" s="97"/>
      <c r="LI102" s="97"/>
      <c r="LJ102" s="97"/>
      <c r="LK102" s="97"/>
      <c r="LL102" s="97"/>
      <c r="LM102" s="97"/>
      <c r="LN102" s="97"/>
      <c r="LO102" s="97"/>
      <c r="LP102" s="97"/>
      <c r="LQ102" s="97"/>
      <c r="LR102" s="97"/>
      <c r="LS102" s="97"/>
      <c r="LT102" s="97"/>
      <c r="LU102" s="97"/>
      <c r="LV102" s="97"/>
      <c r="LW102" s="97"/>
      <c r="LX102" s="97"/>
      <c r="LY102" s="97"/>
      <c r="LZ102" s="97"/>
      <c r="MA102" s="97"/>
      <c r="MB102" s="97"/>
      <c r="MC102" s="97"/>
      <c r="MD102" s="97"/>
      <c r="ME102" s="97"/>
      <c r="MF102" s="97"/>
      <c r="MG102" s="97"/>
      <c r="MH102" s="97"/>
      <c r="MI102" s="97"/>
      <c r="MJ102" s="97"/>
      <c r="MK102" s="97"/>
      <c r="ML102" s="97"/>
      <c r="MM102" s="97"/>
      <c r="MN102" s="97"/>
      <c r="MO102" s="97"/>
      <c r="MP102" s="97"/>
      <c r="MQ102" s="97"/>
      <c r="MR102" s="97"/>
      <c r="MS102" s="97"/>
      <c r="MT102" s="97"/>
      <c r="MU102" s="97"/>
      <c r="MV102" s="97"/>
      <c r="MW102" s="97"/>
      <c r="MX102" s="97"/>
      <c r="MY102" s="97"/>
      <c r="MZ102" s="97"/>
      <c r="NA102" s="97"/>
      <c r="NB102" s="97"/>
      <c r="NC102" s="97"/>
      <c r="ND102" s="97"/>
      <c r="NE102" s="97"/>
      <c r="NF102" s="97"/>
      <c r="NG102" s="97"/>
      <c r="NH102" s="97"/>
      <c r="NI102" s="97"/>
      <c r="NJ102" s="97"/>
      <c r="NK102" s="97"/>
      <c r="NL102" s="97"/>
      <c r="NM102" s="97"/>
      <c r="NN102" s="97"/>
      <c r="NO102" s="97"/>
      <c r="NP102" s="97"/>
      <c r="NQ102" s="97"/>
      <c r="NR102" s="97"/>
      <c r="NS102" s="97"/>
      <c r="NT102" s="97"/>
      <c r="NU102" s="97"/>
      <c r="NV102" s="97"/>
      <c r="NW102" s="97"/>
      <c r="NX102" s="97"/>
      <c r="NY102" s="97"/>
      <c r="NZ102" s="97"/>
      <c r="OA102" s="97"/>
      <c r="OB102" s="97"/>
      <c r="OC102" s="97"/>
      <c r="OD102" s="97"/>
      <c r="OE102" s="97"/>
      <c r="OF102" s="97"/>
      <c r="OG102" s="97"/>
      <c r="OH102" s="97">
        <v>0</v>
      </c>
      <c r="OI102" s="97">
        <v>0</v>
      </c>
      <c r="OJ102" s="97"/>
      <c r="OK102" s="97"/>
      <c r="OL102" s="97"/>
      <c r="OM102" s="97">
        <v>8</v>
      </c>
      <c r="ON102" s="97"/>
      <c r="OO102" s="97">
        <v>0</v>
      </c>
      <c r="OP102" s="97"/>
      <c r="OQ102" s="97"/>
      <c r="OR102" s="98"/>
      <c r="OS102" s="99">
        <v>1543</v>
      </c>
      <c r="OT102" s="96"/>
      <c r="OU102" s="97">
        <v>9159</v>
      </c>
      <c r="OV102" s="97"/>
      <c r="OW102" s="97"/>
      <c r="OX102" s="97"/>
      <c r="OY102" s="97">
        <v>98</v>
      </c>
      <c r="OZ102" s="97">
        <v>558</v>
      </c>
      <c r="PA102" s="97"/>
      <c r="PB102" s="97"/>
      <c r="PC102" s="97"/>
      <c r="PD102" s="97"/>
      <c r="PE102" s="97"/>
      <c r="PF102" s="97"/>
      <c r="PG102" s="97"/>
      <c r="PH102" s="97"/>
      <c r="PI102" s="97"/>
      <c r="PJ102" s="97"/>
      <c r="PK102" s="97"/>
      <c r="PL102" s="98"/>
      <c r="PM102" s="99">
        <v>11357</v>
      </c>
    </row>
    <row r="103" spans="1:429" ht="12.75" customHeight="1" x14ac:dyDescent="0.2">
      <c r="A103" s="93">
        <v>333517</v>
      </c>
      <c r="B103" s="94" t="s">
        <v>1728</v>
      </c>
      <c r="C103" s="95" t="s">
        <v>1262</v>
      </c>
      <c r="D103" s="96"/>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v>0</v>
      </c>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c r="BC103" s="97"/>
      <c r="BD103" s="97"/>
      <c r="BE103" s="97"/>
      <c r="BF103" s="97"/>
      <c r="BG103" s="97"/>
      <c r="BH103" s="97"/>
      <c r="BI103" s="97"/>
      <c r="BJ103" s="97"/>
      <c r="BK103" s="97"/>
      <c r="BL103" s="97"/>
      <c r="BM103" s="97">
        <v>199</v>
      </c>
      <c r="BN103" s="97"/>
      <c r="BO103" s="97"/>
      <c r="BP103" s="97"/>
      <c r="BQ103" s="97"/>
      <c r="BR103" s="97">
        <v>684</v>
      </c>
      <c r="BS103" s="97"/>
      <c r="BT103" s="97">
        <v>15</v>
      </c>
      <c r="BU103" s="97">
        <v>19</v>
      </c>
      <c r="BV103" s="97"/>
      <c r="BW103" s="97"/>
      <c r="BX103" s="97"/>
      <c r="BY103" s="97">
        <v>135</v>
      </c>
      <c r="BZ103" s="97"/>
      <c r="CA103" s="97"/>
      <c r="CB103" s="97"/>
      <c r="CC103" s="97"/>
      <c r="CD103" s="97"/>
      <c r="CE103" s="97"/>
      <c r="CF103" s="97"/>
      <c r="CG103" s="97">
        <v>91</v>
      </c>
      <c r="CH103" s="97">
        <v>67</v>
      </c>
      <c r="CI103" s="97"/>
      <c r="CJ103" s="97"/>
      <c r="CK103" s="97"/>
      <c r="CL103" s="97"/>
      <c r="CM103" s="97"/>
      <c r="CN103" s="97"/>
      <c r="CO103" s="97"/>
      <c r="CP103" s="97"/>
      <c r="CQ103" s="97"/>
      <c r="CR103" s="97">
        <v>2</v>
      </c>
      <c r="CS103" s="97"/>
      <c r="CT103" s="97"/>
      <c r="CU103" s="97"/>
      <c r="CV103" s="97">
        <v>82</v>
      </c>
      <c r="CW103" s="97">
        <v>87</v>
      </c>
      <c r="CX103" s="97"/>
      <c r="CY103" s="97"/>
      <c r="CZ103" s="97"/>
      <c r="DA103" s="97"/>
      <c r="DB103" s="97"/>
      <c r="DC103" s="97"/>
      <c r="DD103" s="97"/>
      <c r="DE103" s="97"/>
      <c r="DF103" s="97"/>
      <c r="DG103" s="97"/>
      <c r="DH103" s="97">
        <v>90</v>
      </c>
      <c r="DI103" s="97"/>
      <c r="DJ103" s="97"/>
      <c r="DK103" s="97"/>
      <c r="DL103" s="97"/>
      <c r="DM103" s="97"/>
      <c r="DN103" s="97"/>
      <c r="DO103" s="97"/>
      <c r="DP103" s="97"/>
      <c r="DQ103" s="97"/>
      <c r="DR103" s="97"/>
      <c r="DS103" s="97"/>
      <c r="DT103" s="97"/>
      <c r="DU103" s="97"/>
      <c r="DV103" s="97"/>
      <c r="DW103" s="97"/>
      <c r="DX103" s="97"/>
      <c r="DY103" s="97"/>
      <c r="DZ103" s="97"/>
      <c r="EA103" s="97"/>
      <c r="EB103" s="97"/>
      <c r="EC103" s="97"/>
      <c r="ED103" s="97"/>
      <c r="EE103" s="97"/>
      <c r="EF103" s="97"/>
      <c r="EG103" s="97"/>
      <c r="EH103" s="97"/>
      <c r="EI103" s="97"/>
      <c r="EJ103" s="97"/>
      <c r="EK103" s="97"/>
      <c r="EL103" s="97"/>
      <c r="EM103" s="97"/>
      <c r="EN103" s="97"/>
      <c r="EO103" s="97"/>
      <c r="EP103" s="97"/>
      <c r="EQ103" s="97"/>
      <c r="ER103" s="97"/>
      <c r="ES103" s="97"/>
      <c r="ET103" s="97"/>
      <c r="EU103" s="97"/>
      <c r="EV103" s="97"/>
      <c r="EW103" s="97"/>
      <c r="EX103" s="97"/>
      <c r="EY103" s="97"/>
      <c r="EZ103" s="97"/>
      <c r="FA103" s="97"/>
      <c r="FB103" s="97"/>
      <c r="FC103" s="97"/>
      <c r="FD103" s="97"/>
      <c r="FE103" s="97"/>
      <c r="FF103" s="97">
        <v>177</v>
      </c>
      <c r="FG103" s="97"/>
      <c r="FH103" s="97"/>
      <c r="FI103" s="97"/>
      <c r="FJ103" s="97"/>
      <c r="FK103" s="97"/>
      <c r="FL103" s="97"/>
      <c r="FM103" s="97"/>
      <c r="FN103" s="97"/>
      <c r="FO103" s="97"/>
      <c r="FP103" s="97"/>
      <c r="FQ103" s="97"/>
      <c r="FR103" s="97"/>
      <c r="FS103" s="97"/>
      <c r="FT103" s="97"/>
      <c r="FU103" s="97"/>
      <c r="FV103" s="97"/>
      <c r="FW103" s="97"/>
      <c r="FX103" s="97"/>
      <c r="FY103" s="97"/>
      <c r="FZ103" s="97"/>
      <c r="GA103" s="97"/>
      <c r="GB103" s="97"/>
      <c r="GC103" s="97"/>
      <c r="GD103" s="97"/>
      <c r="GE103" s="97"/>
      <c r="GF103" s="97"/>
      <c r="GG103" s="97"/>
      <c r="GH103" s="97">
        <v>165</v>
      </c>
      <c r="GI103" s="97"/>
      <c r="GJ103" s="97"/>
      <c r="GK103" s="97"/>
      <c r="GL103" s="97"/>
      <c r="GM103" s="97"/>
      <c r="GN103" s="97"/>
      <c r="GO103" s="97"/>
      <c r="GP103" s="97"/>
      <c r="GQ103" s="97"/>
      <c r="GR103" s="97"/>
      <c r="GS103" s="97"/>
      <c r="GT103" s="97"/>
      <c r="GU103" s="97"/>
      <c r="GV103" s="97"/>
      <c r="GW103" s="97"/>
      <c r="GX103" s="97"/>
      <c r="GY103" s="97"/>
      <c r="GZ103" s="97"/>
      <c r="HA103" s="97"/>
      <c r="HB103" s="97"/>
      <c r="HC103" s="97"/>
      <c r="HD103" s="97"/>
      <c r="HE103" s="97"/>
      <c r="HF103" s="97"/>
      <c r="HG103" s="97"/>
      <c r="HH103" s="97"/>
      <c r="HI103" s="97"/>
      <c r="HJ103" s="97"/>
      <c r="HK103" s="97"/>
      <c r="HL103" s="97"/>
      <c r="HM103" s="97"/>
      <c r="HN103" s="97"/>
      <c r="HO103" s="97"/>
      <c r="HP103" s="97"/>
      <c r="HQ103" s="97"/>
      <c r="HR103" s="97"/>
      <c r="HS103" s="97"/>
      <c r="HT103" s="97"/>
      <c r="HU103" s="97"/>
      <c r="HV103" s="97"/>
      <c r="HW103" s="97"/>
      <c r="HX103" s="97"/>
      <c r="HY103" s="97"/>
      <c r="HZ103" s="97"/>
      <c r="IA103" s="97"/>
      <c r="IB103" s="97"/>
      <c r="IC103" s="97"/>
      <c r="ID103" s="97"/>
      <c r="IE103" s="97"/>
      <c r="IF103" s="97"/>
      <c r="IG103" s="97"/>
      <c r="IH103" s="97"/>
      <c r="II103" s="97"/>
      <c r="IJ103" s="97"/>
      <c r="IK103" s="97"/>
      <c r="IL103" s="97"/>
      <c r="IM103" s="97"/>
      <c r="IN103" s="97"/>
      <c r="IO103" s="97"/>
      <c r="IP103" s="97"/>
      <c r="IQ103" s="97"/>
      <c r="IR103" s="97"/>
      <c r="IS103" s="97"/>
      <c r="IT103" s="97"/>
      <c r="IU103" s="97"/>
      <c r="IV103" s="97"/>
      <c r="IW103" s="97"/>
      <c r="IX103" s="97"/>
      <c r="IY103" s="97"/>
      <c r="IZ103" s="97"/>
      <c r="JA103" s="97"/>
      <c r="JB103" s="97"/>
      <c r="JC103" s="97"/>
      <c r="JD103" s="97"/>
      <c r="JE103" s="97"/>
      <c r="JF103" s="97"/>
      <c r="JG103" s="97"/>
      <c r="JH103" s="97"/>
      <c r="JI103" s="97"/>
      <c r="JJ103" s="97"/>
      <c r="JK103" s="97">
        <v>4</v>
      </c>
      <c r="JL103" s="97"/>
      <c r="JM103" s="97"/>
      <c r="JN103" s="97"/>
      <c r="JO103" s="97"/>
      <c r="JP103" s="97"/>
      <c r="JQ103" s="97"/>
      <c r="JR103" s="97"/>
      <c r="JS103" s="97"/>
      <c r="JT103" s="97"/>
      <c r="JU103" s="97"/>
      <c r="JV103" s="97"/>
      <c r="JW103" s="97"/>
      <c r="JX103" s="97"/>
      <c r="JY103" s="97"/>
      <c r="JZ103" s="97"/>
      <c r="KA103" s="97"/>
      <c r="KB103" s="97"/>
      <c r="KC103" s="97"/>
      <c r="KD103" s="97"/>
      <c r="KE103" s="97"/>
      <c r="KF103" s="97"/>
      <c r="KG103" s="97"/>
      <c r="KH103" s="97"/>
      <c r="KI103" s="97"/>
      <c r="KJ103" s="97"/>
      <c r="KK103" s="97"/>
      <c r="KL103" s="97"/>
      <c r="KM103" s="97"/>
      <c r="KN103" s="97"/>
      <c r="KO103" s="97"/>
      <c r="KP103" s="97"/>
      <c r="KQ103" s="97">
        <v>4</v>
      </c>
      <c r="KR103" s="97"/>
      <c r="KS103" s="97"/>
      <c r="KT103" s="97"/>
      <c r="KU103" s="97"/>
      <c r="KV103" s="97"/>
      <c r="KW103" s="97"/>
      <c r="KX103" s="97"/>
      <c r="KY103" s="97"/>
      <c r="KZ103" s="97"/>
      <c r="LA103" s="97"/>
      <c r="LB103" s="97"/>
      <c r="LC103" s="97"/>
      <c r="LD103" s="97"/>
      <c r="LE103" s="97"/>
      <c r="LF103" s="97"/>
      <c r="LG103" s="97"/>
      <c r="LH103" s="97"/>
      <c r="LI103" s="97"/>
      <c r="LJ103" s="97"/>
      <c r="LK103" s="97"/>
      <c r="LL103" s="97"/>
      <c r="LM103" s="97"/>
      <c r="LN103" s="97"/>
      <c r="LO103" s="97"/>
      <c r="LP103" s="97"/>
      <c r="LQ103" s="97"/>
      <c r="LR103" s="97"/>
      <c r="LS103" s="97"/>
      <c r="LT103" s="97"/>
      <c r="LU103" s="97"/>
      <c r="LV103" s="97"/>
      <c r="LW103" s="97"/>
      <c r="LX103" s="97"/>
      <c r="LY103" s="97"/>
      <c r="LZ103" s="97"/>
      <c r="MA103" s="97"/>
      <c r="MB103" s="97"/>
      <c r="MC103" s="97"/>
      <c r="MD103" s="97"/>
      <c r="ME103" s="97"/>
      <c r="MF103" s="97"/>
      <c r="MG103" s="97"/>
      <c r="MH103" s="97"/>
      <c r="MI103" s="97"/>
      <c r="MJ103" s="97"/>
      <c r="MK103" s="97"/>
      <c r="ML103" s="97"/>
      <c r="MM103" s="97"/>
      <c r="MN103" s="97"/>
      <c r="MO103" s="97"/>
      <c r="MP103" s="97"/>
      <c r="MQ103" s="97"/>
      <c r="MR103" s="97"/>
      <c r="MS103" s="97"/>
      <c r="MT103" s="97"/>
      <c r="MU103" s="97"/>
      <c r="MV103" s="97">
        <v>295</v>
      </c>
      <c r="MW103" s="97"/>
      <c r="MX103" s="97"/>
      <c r="MY103" s="97"/>
      <c r="MZ103" s="97"/>
      <c r="NA103" s="97"/>
      <c r="NB103" s="97"/>
      <c r="NC103" s="97"/>
      <c r="ND103" s="97"/>
      <c r="NE103" s="97"/>
      <c r="NF103" s="97"/>
      <c r="NG103" s="97"/>
      <c r="NH103" s="97"/>
      <c r="NI103" s="97"/>
      <c r="NJ103" s="97"/>
      <c r="NK103" s="97"/>
      <c r="NL103" s="97"/>
      <c r="NM103" s="97"/>
      <c r="NN103" s="97"/>
      <c r="NO103" s="97"/>
      <c r="NP103" s="97"/>
      <c r="NQ103" s="97"/>
      <c r="NR103" s="97"/>
      <c r="NS103" s="97"/>
      <c r="NT103" s="97"/>
      <c r="NU103" s="97"/>
      <c r="NV103" s="97"/>
      <c r="NW103" s="97"/>
      <c r="NX103" s="97"/>
      <c r="NY103" s="97"/>
      <c r="NZ103" s="97"/>
      <c r="OA103" s="97"/>
      <c r="OB103" s="97"/>
      <c r="OC103" s="97"/>
      <c r="OD103" s="97"/>
      <c r="OE103" s="97"/>
      <c r="OF103" s="97"/>
      <c r="OG103" s="97"/>
      <c r="OH103" s="97"/>
      <c r="OI103" s="97"/>
      <c r="OJ103" s="97"/>
      <c r="OK103" s="97"/>
      <c r="OL103" s="97"/>
      <c r="OM103" s="97">
        <v>33</v>
      </c>
      <c r="ON103" s="97"/>
      <c r="OO103" s="97">
        <v>5</v>
      </c>
      <c r="OP103" s="97"/>
      <c r="OQ103" s="97"/>
      <c r="OR103" s="98"/>
      <c r="OS103" s="99">
        <v>2156</v>
      </c>
      <c r="OT103" s="96">
        <v>202</v>
      </c>
      <c r="OU103" s="97">
        <v>11349</v>
      </c>
      <c r="OV103" s="97"/>
      <c r="OW103" s="97"/>
      <c r="OX103" s="97"/>
      <c r="OY103" s="97">
        <v>138</v>
      </c>
      <c r="OZ103" s="97">
        <v>2904</v>
      </c>
      <c r="PA103" s="97"/>
      <c r="PB103" s="97">
        <v>7</v>
      </c>
      <c r="PC103" s="97"/>
      <c r="PD103" s="97"/>
      <c r="PE103" s="97"/>
      <c r="PF103" s="97">
        <v>57</v>
      </c>
      <c r="PG103" s="97"/>
      <c r="PH103" s="97"/>
      <c r="PI103" s="97"/>
      <c r="PJ103" s="97">
        <v>1124</v>
      </c>
      <c r="PK103" s="97"/>
      <c r="PL103" s="98"/>
      <c r="PM103" s="99">
        <v>17936</v>
      </c>
    </row>
    <row r="104" spans="1:429" ht="12.75" customHeight="1" x14ac:dyDescent="0.2">
      <c r="A104" s="93" t="s">
        <v>1612</v>
      </c>
      <c r="B104" s="94" t="s">
        <v>1728</v>
      </c>
      <c r="C104" s="95" t="s">
        <v>1263</v>
      </c>
      <c r="D104" s="96"/>
      <c r="E104" s="97"/>
      <c r="F104" s="97"/>
      <c r="G104" s="97"/>
      <c r="H104" s="97"/>
      <c r="I104" s="97"/>
      <c r="J104" s="97"/>
      <c r="K104" s="97"/>
      <c r="L104" s="97"/>
      <c r="M104" s="97"/>
      <c r="N104" s="97"/>
      <c r="O104" s="97"/>
      <c r="P104" s="97"/>
      <c r="Q104" s="97">
        <v>2617</v>
      </c>
      <c r="R104" s="97">
        <v>74</v>
      </c>
      <c r="S104" s="97">
        <v>18</v>
      </c>
      <c r="T104" s="97">
        <v>62</v>
      </c>
      <c r="U104" s="97">
        <v>13</v>
      </c>
      <c r="V104" s="97">
        <v>14</v>
      </c>
      <c r="W104" s="97">
        <v>615</v>
      </c>
      <c r="X104" s="97">
        <v>1080</v>
      </c>
      <c r="Y104" s="97"/>
      <c r="Z104" s="97"/>
      <c r="AA104" s="97"/>
      <c r="AB104" s="97"/>
      <c r="AC104" s="97"/>
      <c r="AD104" s="97"/>
      <c r="AE104" s="97"/>
      <c r="AF104" s="97"/>
      <c r="AG104" s="97"/>
      <c r="AH104" s="97"/>
      <c r="AI104" s="97"/>
      <c r="AJ104" s="97"/>
      <c r="AK104" s="97"/>
      <c r="AL104" s="97"/>
      <c r="AM104" s="97"/>
      <c r="AN104" s="97">
        <v>1</v>
      </c>
      <c r="AO104" s="97">
        <v>1</v>
      </c>
      <c r="AP104" s="97">
        <v>4</v>
      </c>
      <c r="AQ104" s="97">
        <v>2</v>
      </c>
      <c r="AR104" s="97">
        <v>4</v>
      </c>
      <c r="AS104" s="97">
        <v>10</v>
      </c>
      <c r="AT104" s="97">
        <v>1</v>
      </c>
      <c r="AU104" s="97">
        <v>2</v>
      </c>
      <c r="AV104" s="97">
        <v>2</v>
      </c>
      <c r="AW104" s="97">
        <v>2</v>
      </c>
      <c r="AX104" s="97"/>
      <c r="AY104" s="97">
        <v>0</v>
      </c>
      <c r="AZ104" s="97">
        <v>8</v>
      </c>
      <c r="BA104" s="97">
        <v>1</v>
      </c>
      <c r="BB104" s="97">
        <v>3</v>
      </c>
      <c r="BC104" s="97">
        <v>0</v>
      </c>
      <c r="BD104" s="97">
        <v>3</v>
      </c>
      <c r="BE104" s="97">
        <v>16</v>
      </c>
      <c r="BF104" s="97">
        <v>7</v>
      </c>
      <c r="BG104" s="97">
        <v>1</v>
      </c>
      <c r="BH104" s="97">
        <v>9</v>
      </c>
      <c r="BI104" s="97">
        <v>0</v>
      </c>
      <c r="BJ104" s="97">
        <v>7</v>
      </c>
      <c r="BK104" s="97">
        <v>18</v>
      </c>
      <c r="BL104" s="97">
        <v>14</v>
      </c>
      <c r="BM104" s="97">
        <v>13</v>
      </c>
      <c r="BN104" s="97">
        <v>0</v>
      </c>
      <c r="BO104" s="97">
        <v>13</v>
      </c>
      <c r="BP104" s="97">
        <v>8</v>
      </c>
      <c r="BQ104" s="97">
        <v>14</v>
      </c>
      <c r="BR104" s="97">
        <v>23</v>
      </c>
      <c r="BS104" s="97">
        <v>12</v>
      </c>
      <c r="BT104" s="97">
        <v>33</v>
      </c>
      <c r="BU104" s="97">
        <v>36</v>
      </c>
      <c r="BV104" s="97">
        <v>3</v>
      </c>
      <c r="BW104" s="97">
        <v>10</v>
      </c>
      <c r="BX104" s="97">
        <v>13</v>
      </c>
      <c r="BY104" s="97">
        <v>141</v>
      </c>
      <c r="BZ104" s="97">
        <v>148</v>
      </c>
      <c r="CA104" s="97">
        <v>22</v>
      </c>
      <c r="CB104" s="97">
        <v>6</v>
      </c>
      <c r="CC104" s="97">
        <v>28</v>
      </c>
      <c r="CD104" s="97">
        <v>11</v>
      </c>
      <c r="CE104" s="97">
        <v>5</v>
      </c>
      <c r="CF104" s="97">
        <v>39</v>
      </c>
      <c r="CG104" s="97">
        <v>15</v>
      </c>
      <c r="CH104" s="97">
        <v>34</v>
      </c>
      <c r="CI104" s="97"/>
      <c r="CJ104" s="97">
        <v>21</v>
      </c>
      <c r="CK104" s="97">
        <v>33</v>
      </c>
      <c r="CL104" s="97">
        <v>24</v>
      </c>
      <c r="CM104" s="97">
        <v>77</v>
      </c>
      <c r="CN104" s="97">
        <v>1</v>
      </c>
      <c r="CO104" s="97"/>
      <c r="CP104" s="97">
        <v>29</v>
      </c>
      <c r="CQ104" s="97">
        <v>5</v>
      </c>
      <c r="CR104" s="97">
        <v>20</v>
      </c>
      <c r="CS104" s="97">
        <v>11</v>
      </c>
      <c r="CT104" s="97">
        <v>62</v>
      </c>
      <c r="CU104" s="97">
        <v>347</v>
      </c>
      <c r="CV104" s="97">
        <v>62</v>
      </c>
      <c r="CW104" s="97">
        <v>246</v>
      </c>
      <c r="CX104" s="97">
        <v>20</v>
      </c>
      <c r="CY104" s="97"/>
      <c r="CZ104" s="97"/>
      <c r="DA104" s="97">
        <v>24</v>
      </c>
      <c r="DB104" s="97">
        <v>4</v>
      </c>
      <c r="DC104" s="97">
        <v>11</v>
      </c>
      <c r="DD104" s="97">
        <v>41</v>
      </c>
      <c r="DE104" s="97">
        <v>19</v>
      </c>
      <c r="DF104" s="97">
        <v>20</v>
      </c>
      <c r="DG104" s="97">
        <v>3</v>
      </c>
      <c r="DH104" s="97">
        <v>70</v>
      </c>
      <c r="DI104" s="97">
        <v>35</v>
      </c>
      <c r="DJ104" s="97">
        <v>0</v>
      </c>
      <c r="DK104" s="97">
        <v>1</v>
      </c>
      <c r="DL104" s="97">
        <v>1</v>
      </c>
      <c r="DM104" s="97">
        <v>0</v>
      </c>
      <c r="DN104" s="97">
        <v>3</v>
      </c>
      <c r="DO104" s="97">
        <v>2</v>
      </c>
      <c r="DP104" s="97">
        <v>5</v>
      </c>
      <c r="DQ104" s="97">
        <v>6</v>
      </c>
      <c r="DR104" s="97">
        <v>9</v>
      </c>
      <c r="DS104" s="97">
        <v>2</v>
      </c>
      <c r="DT104" s="97">
        <v>6</v>
      </c>
      <c r="DU104" s="97">
        <v>1</v>
      </c>
      <c r="DV104" s="97">
        <v>5</v>
      </c>
      <c r="DW104" s="97">
        <v>2</v>
      </c>
      <c r="DX104" s="97">
        <v>3</v>
      </c>
      <c r="DY104" s="97">
        <v>2</v>
      </c>
      <c r="DZ104" s="97">
        <v>1</v>
      </c>
      <c r="EA104" s="97">
        <v>4</v>
      </c>
      <c r="EB104" s="97">
        <v>0</v>
      </c>
      <c r="EC104" s="97">
        <v>0</v>
      </c>
      <c r="ED104" s="97">
        <v>2</v>
      </c>
      <c r="EE104" s="97">
        <v>4</v>
      </c>
      <c r="EF104" s="97">
        <v>2</v>
      </c>
      <c r="EG104" s="97">
        <v>1</v>
      </c>
      <c r="EH104" s="97">
        <v>0</v>
      </c>
      <c r="EI104" s="97"/>
      <c r="EJ104" s="97">
        <v>1</v>
      </c>
      <c r="EK104" s="97">
        <v>2</v>
      </c>
      <c r="EL104" s="97">
        <v>5</v>
      </c>
      <c r="EM104" s="97">
        <v>5</v>
      </c>
      <c r="EN104" s="97">
        <v>11</v>
      </c>
      <c r="EO104" s="97">
        <v>1</v>
      </c>
      <c r="EP104" s="97">
        <v>3</v>
      </c>
      <c r="EQ104" s="97">
        <v>5</v>
      </c>
      <c r="ER104" s="97">
        <v>24</v>
      </c>
      <c r="ES104" s="97">
        <v>1</v>
      </c>
      <c r="ET104" s="97">
        <v>10</v>
      </c>
      <c r="EU104" s="97">
        <v>2</v>
      </c>
      <c r="EV104" s="97">
        <v>25</v>
      </c>
      <c r="EW104" s="97">
        <v>8</v>
      </c>
      <c r="EX104" s="97">
        <v>14</v>
      </c>
      <c r="EY104" s="97">
        <v>4</v>
      </c>
      <c r="EZ104" s="97">
        <v>1</v>
      </c>
      <c r="FA104" s="97">
        <v>1</v>
      </c>
      <c r="FB104" s="97">
        <v>12</v>
      </c>
      <c r="FC104" s="97">
        <v>22</v>
      </c>
      <c r="FD104" s="97">
        <v>12</v>
      </c>
      <c r="FE104" s="97">
        <v>2</v>
      </c>
      <c r="FF104" s="97">
        <v>19</v>
      </c>
      <c r="FG104" s="97">
        <v>40</v>
      </c>
      <c r="FH104" s="97">
        <v>5</v>
      </c>
      <c r="FI104" s="97">
        <v>20</v>
      </c>
      <c r="FJ104" s="97">
        <v>10</v>
      </c>
      <c r="FK104" s="97">
        <v>12</v>
      </c>
      <c r="FL104" s="97"/>
      <c r="FM104" s="97"/>
      <c r="FN104" s="97">
        <v>5</v>
      </c>
      <c r="FO104" s="97">
        <v>7</v>
      </c>
      <c r="FP104" s="97">
        <v>2</v>
      </c>
      <c r="FQ104" s="97"/>
      <c r="FR104" s="97"/>
      <c r="FS104" s="97">
        <v>2</v>
      </c>
      <c r="FT104" s="97">
        <v>1</v>
      </c>
      <c r="FU104" s="97">
        <v>2</v>
      </c>
      <c r="FV104" s="97">
        <v>1</v>
      </c>
      <c r="FW104" s="97">
        <v>1</v>
      </c>
      <c r="FX104" s="97">
        <v>0</v>
      </c>
      <c r="FY104" s="97">
        <v>2</v>
      </c>
      <c r="FZ104" s="97">
        <v>4</v>
      </c>
      <c r="GA104" s="97">
        <v>1</v>
      </c>
      <c r="GB104" s="97">
        <v>19</v>
      </c>
      <c r="GC104" s="97">
        <v>21</v>
      </c>
      <c r="GD104" s="97">
        <v>1</v>
      </c>
      <c r="GE104" s="97">
        <v>4</v>
      </c>
      <c r="GF104" s="97"/>
      <c r="GG104" s="97">
        <v>3</v>
      </c>
      <c r="GH104" s="97">
        <v>23</v>
      </c>
      <c r="GI104" s="97">
        <v>1</v>
      </c>
      <c r="GJ104" s="97">
        <v>7</v>
      </c>
      <c r="GK104" s="97">
        <v>32</v>
      </c>
      <c r="GL104" s="97">
        <v>31</v>
      </c>
      <c r="GM104" s="97"/>
      <c r="GN104" s="97"/>
      <c r="GO104" s="97"/>
      <c r="GP104" s="97"/>
      <c r="GQ104" s="97"/>
      <c r="GR104" s="97"/>
      <c r="GS104" s="97"/>
      <c r="GT104" s="97">
        <v>2</v>
      </c>
      <c r="GU104" s="97">
        <v>0</v>
      </c>
      <c r="GV104" s="97">
        <v>3</v>
      </c>
      <c r="GW104" s="97"/>
      <c r="GX104" s="97"/>
      <c r="GY104" s="97">
        <v>0</v>
      </c>
      <c r="GZ104" s="97"/>
      <c r="HA104" s="97">
        <v>1</v>
      </c>
      <c r="HB104" s="97"/>
      <c r="HC104" s="97"/>
      <c r="HD104" s="97">
        <v>6</v>
      </c>
      <c r="HE104" s="97"/>
      <c r="HF104" s="97">
        <v>4</v>
      </c>
      <c r="HG104" s="97"/>
      <c r="HH104" s="97"/>
      <c r="HI104" s="97">
        <v>1</v>
      </c>
      <c r="HJ104" s="97">
        <v>0</v>
      </c>
      <c r="HK104" s="97">
        <v>9</v>
      </c>
      <c r="HL104" s="97">
        <v>2</v>
      </c>
      <c r="HM104" s="97">
        <v>5</v>
      </c>
      <c r="HN104" s="97"/>
      <c r="HO104" s="97"/>
      <c r="HP104" s="97">
        <v>1</v>
      </c>
      <c r="HQ104" s="97">
        <v>0</v>
      </c>
      <c r="HR104" s="97">
        <v>1</v>
      </c>
      <c r="HS104" s="97">
        <v>1</v>
      </c>
      <c r="HT104" s="97">
        <v>1</v>
      </c>
      <c r="HU104" s="97">
        <v>2</v>
      </c>
      <c r="HV104" s="97"/>
      <c r="HW104" s="97">
        <v>0</v>
      </c>
      <c r="HX104" s="97">
        <v>1</v>
      </c>
      <c r="HY104" s="97">
        <v>11</v>
      </c>
      <c r="HZ104" s="97">
        <v>9</v>
      </c>
      <c r="IA104" s="97">
        <v>20</v>
      </c>
      <c r="IB104" s="97">
        <v>9</v>
      </c>
      <c r="IC104" s="97">
        <v>2</v>
      </c>
      <c r="ID104" s="97">
        <v>2</v>
      </c>
      <c r="IE104" s="97">
        <v>3</v>
      </c>
      <c r="IF104" s="97">
        <v>9</v>
      </c>
      <c r="IG104" s="97">
        <v>0</v>
      </c>
      <c r="IH104" s="97">
        <v>1</v>
      </c>
      <c r="II104" s="97">
        <v>1</v>
      </c>
      <c r="IJ104" s="97"/>
      <c r="IK104" s="97"/>
      <c r="IL104" s="97">
        <v>1</v>
      </c>
      <c r="IM104" s="97">
        <v>0</v>
      </c>
      <c r="IN104" s="97">
        <v>1</v>
      </c>
      <c r="IO104" s="97">
        <v>4</v>
      </c>
      <c r="IP104" s="97">
        <v>6</v>
      </c>
      <c r="IQ104" s="97">
        <v>5</v>
      </c>
      <c r="IR104" s="97">
        <v>4</v>
      </c>
      <c r="IS104" s="97"/>
      <c r="IT104" s="97"/>
      <c r="IU104" s="97"/>
      <c r="IV104" s="97"/>
      <c r="IW104" s="97"/>
      <c r="IX104" s="97">
        <v>1</v>
      </c>
      <c r="IY104" s="97">
        <v>0</v>
      </c>
      <c r="IZ104" s="97">
        <v>1</v>
      </c>
      <c r="JA104" s="97">
        <v>3</v>
      </c>
      <c r="JB104" s="97">
        <v>4</v>
      </c>
      <c r="JC104" s="97"/>
      <c r="JD104" s="97">
        <v>18</v>
      </c>
      <c r="JE104" s="97">
        <v>22</v>
      </c>
      <c r="JF104" s="97">
        <v>9</v>
      </c>
      <c r="JG104" s="97">
        <v>2</v>
      </c>
      <c r="JH104" s="97">
        <v>7</v>
      </c>
      <c r="JI104" s="97">
        <v>3</v>
      </c>
      <c r="JJ104" s="97">
        <v>8</v>
      </c>
      <c r="JK104" s="97">
        <v>27</v>
      </c>
      <c r="JL104" s="97">
        <v>1</v>
      </c>
      <c r="JM104" s="97">
        <v>2</v>
      </c>
      <c r="JN104" s="97">
        <v>7</v>
      </c>
      <c r="JO104" s="97">
        <v>3</v>
      </c>
      <c r="JP104" s="97">
        <v>3</v>
      </c>
      <c r="JQ104" s="97">
        <v>1</v>
      </c>
      <c r="JR104" s="97"/>
      <c r="JS104" s="97">
        <v>1</v>
      </c>
      <c r="JT104" s="97"/>
      <c r="JU104" s="97"/>
      <c r="JV104" s="97"/>
      <c r="JW104" s="97">
        <v>1</v>
      </c>
      <c r="JX104" s="97">
        <v>0</v>
      </c>
      <c r="JY104" s="97"/>
      <c r="JZ104" s="97">
        <v>3</v>
      </c>
      <c r="KA104" s="97">
        <v>1</v>
      </c>
      <c r="KB104" s="97"/>
      <c r="KC104" s="97">
        <v>1</v>
      </c>
      <c r="KD104" s="97">
        <v>3</v>
      </c>
      <c r="KE104" s="97">
        <v>2</v>
      </c>
      <c r="KF104" s="97"/>
      <c r="KG104" s="97">
        <v>1</v>
      </c>
      <c r="KH104" s="97"/>
      <c r="KI104" s="97">
        <v>1</v>
      </c>
      <c r="KJ104" s="97">
        <v>8</v>
      </c>
      <c r="KK104" s="97"/>
      <c r="KL104" s="97">
        <v>2</v>
      </c>
      <c r="KM104" s="97"/>
      <c r="KN104" s="97"/>
      <c r="KO104" s="97">
        <v>3</v>
      </c>
      <c r="KP104" s="97"/>
      <c r="KQ104" s="97"/>
      <c r="KR104" s="97">
        <v>0</v>
      </c>
      <c r="KS104" s="97"/>
      <c r="KT104" s="97">
        <v>0</v>
      </c>
      <c r="KU104" s="97">
        <v>1</v>
      </c>
      <c r="KV104" s="97">
        <v>7</v>
      </c>
      <c r="KW104" s="97"/>
      <c r="KX104" s="97"/>
      <c r="KY104" s="97"/>
      <c r="KZ104" s="97"/>
      <c r="LA104" s="97">
        <v>0</v>
      </c>
      <c r="LB104" s="97"/>
      <c r="LC104" s="97">
        <v>0</v>
      </c>
      <c r="LD104" s="97">
        <v>0</v>
      </c>
      <c r="LE104" s="97">
        <v>2</v>
      </c>
      <c r="LF104" s="97"/>
      <c r="LG104" s="97"/>
      <c r="LH104" s="97"/>
      <c r="LI104" s="97"/>
      <c r="LJ104" s="97"/>
      <c r="LK104" s="97"/>
      <c r="LL104" s="97"/>
      <c r="LM104" s="97"/>
      <c r="LN104" s="97"/>
      <c r="LO104" s="97"/>
      <c r="LP104" s="97"/>
      <c r="LQ104" s="97"/>
      <c r="LR104" s="97">
        <v>0</v>
      </c>
      <c r="LS104" s="97"/>
      <c r="LT104" s="97"/>
      <c r="LU104" s="97"/>
      <c r="LV104" s="97"/>
      <c r="LW104" s="97"/>
      <c r="LX104" s="97"/>
      <c r="LY104" s="97"/>
      <c r="LZ104" s="97"/>
      <c r="MA104" s="97">
        <v>9</v>
      </c>
      <c r="MB104" s="97"/>
      <c r="MC104" s="97">
        <v>1</v>
      </c>
      <c r="MD104" s="97">
        <v>7</v>
      </c>
      <c r="ME104" s="97">
        <v>2</v>
      </c>
      <c r="MF104" s="97">
        <v>0</v>
      </c>
      <c r="MG104" s="97"/>
      <c r="MH104" s="97"/>
      <c r="MI104" s="97"/>
      <c r="MJ104" s="97"/>
      <c r="MK104" s="97"/>
      <c r="ML104" s="97">
        <v>10</v>
      </c>
      <c r="MM104" s="97">
        <v>2</v>
      </c>
      <c r="MN104" s="97">
        <v>0</v>
      </c>
      <c r="MO104" s="97">
        <v>5</v>
      </c>
      <c r="MP104" s="97"/>
      <c r="MQ104" s="97">
        <v>2</v>
      </c>
      <c r="MR104" s="97">
        <v>0</v>
      </c>
      <c r="MS104" s="97"/>
      <c r="MT104" s="97"/>
      <c r="MU104" s="97">
        <v>0</v>
      </c>
      <c r="MV104" s="97">
        <v>77</v>
      </c>
      <c r="MW104" s="97"/>
      <c r="MX104" s="97"/>
      <c r="MY104" s="97"/>
      <c r="MZ104" s="97"/>
      <c r="NA104" s="97"/>
      <c r="NB104" s="97"/>
      <c r="NC104" s="97"/>
      <c r="ND104" s="97">
        <v>2</v>
      </c>
      <c r="NE104" s="97"/>
      <c r="NF104" s="97"/>
      <c r="NG104" s="97"/>
      <c r="NH104" s="97"/>
      <c r="NI104" s="97"/>
      <c r="NJ104" s="97"/>
      <c r="NK104" s="97"/>
      <c r="NL104" s="97"/>
      <c r="NM104" s="97"/>
      <c r="NN104" s="97"/>
      <c r="NO104" s="97"/>
      <c r="NP104" s="97"/>
      <c r="NQ104" s="97">
        <v>5</v>
      </c>
      <c r="NR104" s="97"/>
      <c r="NS104" s="97"/>
      <c r="NT104" s="97"/>
      <c r="NU104" s="97"/>
      <c r="NV104" s="97">
        <v>9</v>
      </c>
      <c r="NW104" s="97"/>
      <c r="NX104" s="97">
        <v>33</v>
      </c>
      <c r="NY104" s="97"/>
      <c r="NZ104" s="97"/>
      <c r="OA104" s="97"/>
      <c r="OB104" s="97"/>
      <c r="OC104" s="97">
        <v>3</v>
      </c>
      <c r="OD104" s="97"/>
      <c r="OE104" s="97"/>
      <c r="OF104" s="97"/>
      <c r="OG104" s="97"/>
      <c r="OH104" s="97">
        <v>0</v>
      </c>
      <c r="OI104" s="97">
        <v>0</v>
      </c>
      <c r="OJ104" s="97"/>
      <c r="OK104" s="97"/>
      <c r="OL104" s="97"/>
      <c r="OM104" s="97">
        <v>1</v>
      </c>
      <c r="ON104" s="97">
        <v>1</v>
      </c>
      <c r="OO104" s="97">
        <v>2</v>
      </c>
      <c r="OP104" s="97">
        <v>0</v>
      </c>
      <c r="OQ104" s="97"/>
      <c r="OR104" s="98">
        <v>2</v>
      </c>
      <c r="OS104" s="99">
        <v>7399</v>
      </c>
      <c r="OT104" s="96"/>
      <c r="OU104" s="97">
        <v>3116</v>
      </c>
      <c r="OV104" s="97"/>
      <c r="OW104" s="97"/>
      <c r="OX104" s="97"/>
      <c r="OY104" s="97">
        <v>168</v>
      </c>
      <c r="OZ104" s="97">
        <v>2575</v>
      </c>
      <c r="PA104" s="97"/>
      <c r="PB104" s="97"/>
      <c r="PC104" s="97"/>
      <c r="PD104" s="97"/>
      <c r="PE104" s="97"/>
      <c r="PF104" s="97"/>
      <c r="PG104" s="97"/>
      <c r="PH104" s="97"/>
      <c r="PI104" s="97"/>
      <c r="PJ104" s="97"/>
      <c r="PK104" s="97"/>
      <c r="PL104" s="98"/>
      <c r="PM104" s="99">
        <v>13259</v>
      </c>
    </row>
    <row r="105" spans="1:429" ht="12.75" customHeight="1" x14ac:dyDescent="0.2">
      <c r="A105" s="93">
        <v>333611</v>
      </c>
      <c r="B105" s="94" t="s">
        <v>1728</v>
      </c>
      <c r="C105" s="95" t="s">
        <v>1264</v>
      </c>
      <c r="D105" s="96"/>
      <c r="E105" s="97"/>
      <c r="F105" s="97"/>
      <c r="G105" s="97"/>
      <c r="H105" s="97"/>
      <c r="I105" s="97"/>
      <c r="J105" s="97"/>
      <c r="K105" s="97"/>
      <c r="L105" s="97"/>
      <c r="M105" s="97"/>
      <c r="N105" s="97"/>
      <c r="O105" s="97">
        <v>64</v>
      </c>
      <c r="P105" s="97"/>
      <c r="Q105" s="97"/>
      <c r="R105" s="97"/>
      <c r="S105" s="97"/>
      <c r="T105" s="97"/>
      <c r="U105" s="97"/>
      <c r="V105" s="97"/>
      <c r="W105" s="97"/>
      <c r="X105" s="97"/>
      <c r="Y105" s="97">
        <v>1399</v>
      </c>
      <c r="Z105" s="97">
        <v>6</v>
      </c>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c r="BC105" s="97"/>
      <c r="BD105" s="97"/>
      <c r="BE105" s="97"/>
      <c r="BF105" s="97"/>
      <c r="BG105" s="97"/>
      <c r="BH105" s="97"/>
      <c r="BI105" s="97"/>
      <c r="BJ105" s="97"/>
      <c r="BK105" s="97"/>
      <c r="BL105" s="97"/>
      <c r="BM105" s="97"/>
      <c r="BN105" s="97"/>
      <c r="BO105" s="97"/>
      <c r="BP105" s="97"/>
      <c r="BQ105" s="97"/>
      <c r="BR105" s="97"/>
      <c r="BS105" s="97"/>
      <c r="BT105" s="97"/>
      <c r="BU105" s="97"/>
      <c r="BV105" s="97"/>
      <c r="BW105" s="97"/>
      <c r="BX105" s="97"/>
      <c r="BY105" s="97"/>
      <c r="BZ105" s="97"/>
      <c r="CA105" s="97"/>
      <c r="CB105" s="97"/>
      <c r="CC105" s="97"/>
      <c r="CD105" s="97"/>
      <c r="CE105" s="97"/>
      <c r="CF105" s="97"/>
      <c r="CG105" s="97"/>
      <c r="CH105" s="97"/>
      <c r="CI105" s="97"/>
      <c r="CJ105" s="97"/>
      <c r="CK105" s="97"/>
      <c r="CL105" s="97"/>
      <c r="CM105" s="97"/>
      <c r="CN105" s="97"/>
      <c r="CO105" s="97"/>
      <c r="CP105" s="97"/>
      <c r="CQ105" s="97"/>
      <c r="CR105" s="97"/>
      <c r="CS105" s="97"/>
      <c r="CT105" s="97"/>
      <c r="CU105" s="97"/>
      <c r="CV105" s="97"/>
      <c r="CW105" s="97"/>
      <c r="CX105" s="97">
        <v>1534</v>
      </c>
      <c r="CY105" s="97"/>
      <c r="CZ105" s="97"/>
      <c r="DA105" s="97">
        <v>116</v>
      </c>
      <c r="DB105" s="97"/>
      <c r="DC105" s="97"/>
      <c r="DD105" s="97"/>
      <c r="DE105" s="97"/>
      <c r="DF105" s="97"/>
      <c r="DG105" s="97"/>
      <c r="DH105" s="97"/>
      <c r="DI105" s="97"/>
      <c r="DJ105" s="97"/>
      <c r="DK105" s="97"/>
      <c r="DL105" s="97"/>
      <c r="DM105" s="97"/>
      <c r="DN105" s="97"/>
      <c r="DO105" s="97"/>
      <c r="DP105" s="97"/>
      <c r="DQ105" s="97"/>
      <c r="DR105" s="97"/>
      <c r="DS105" s="97"/>
      <c r="DT105" s="97"/>
      <c r="DU105" s="97"/>
      <c r="DV105" s="97"/>
      <c r="DW105" s="97"/>
      <c r="DX105" s="97"/>
      <c r="DY105" s="97"/>
      <c r="DZ105" s="97"/>
      <c r="EA105" s="97"/>
      <c r="EB105" s="97"/>
      <c r="EC105" s="97"/>
      <c r="ED105" s="97"/>
      <c r="EE105" s="97"/>
      <c r="EF105" s="97"/>
      <c r="EG105" s="97"/>
      <c r="EH105" s="97"/>
      <c r="EI105" s="97"/>
      <c r="EJ105" s="97"/>
      <c r="EK105" s="97"/>
      <c r="EL105" s="97"/>
      <c r="EM105" s="97"/>
      <c r="EN105" s="97"/>
      <c r="EO105" s="97"/>
      <c r="EP105" s="97"/>
      <c r="EQ105" s="97"/>
      <c r="ER105" s="97"/>
      <c r="ES105" s="97"/>
      <c r="ET105" s="97"/>
      <c r="EU105" s="97"/>
      <c r="EV105" s="97"/>
      <c r="EW105" s="97"/>
      <c r="EX105" s="97"/>
      <c r="EY105" s="97"/>
      <c r="EZ105" s="97"/>
      <c r="FA105" s="97"/>
      <c r="FB105" s="97"/>
      <c r="FC105" s="97"/>
      <c r="FD105" s="97"/>
      <c r="FE105" s="97"/>
      <c r="FF105" s="97"/>
      <c r="FG105" s="97"/>
      <c r="FH105" s="97"/>
      <c r="FI105" s="97"/>
      <c r="FJ105" s="97"/>
      <c r="FK105" s="97"/>
      <c r="FL105" s="97"/>
      <c r="FM105" s="97"/>
      <c r="FN105" s="97"/>
      <c r="FO105" s="97">
        <v>137</v>
      </c>
      <c r="FP105" s="97"/>
      <c r="FQ105" s="97"/>
      <c r="FR105" s="97"/>
      <c r="FS105" s="97"/>
      <c r="FT105" s="97"/>
      <c r="FU105" s="97"/>
      <c r="FV105" s="97"/>
      <c r="FW105" s="97"/>
      <c r="FX105" s="97"/>
      <c r="FY105" s="97"/>
      <c r="FZ105" s="97"/>
      <c r="GA105" s="97"/>
      <c r="GB105" s="97"/>
      <c r="GC105" s="97"/>
      <c r="GD105" s="97"/>
      <c r="GE105" s="97"/>
      <c r="GF105" s="97"/>
      <c r="GG105" s="97"/>
      <c r="GH105" s="97"/>
      <c r="GI105" s="97"/>
      <c r="GJ105" s="97"/>
      <c r="GK105" s="97"/>
      <c r="GL105" s="97"/>
      <c r="GM105" s="97"/>
      <c r="GN105" s="97"/>
      <c r="GO105" s="97"/>
      <c r="GP105" s="97"/>
      <c r="GQ105" s="97"/>
      <c r="GR105" s="97"/>
      <c r="GS105" s="97"/>
      <c r="GT105" s="97"/>
      <c r="GU105" s="97"/>
      <c r="GV105" s="97"/>
      <c r="GW105" s="97"/>
      <c r="GX105" s="97"/>
      <c r="GY105" s="97"/>
      <c r="GZ105" s="97"/>
      <c r="HA105" s="97"/>
      <c r="HB105" s="97"/>
      <c r="HC105" s="97"/>
      <c r="HD105" s="97"/>
      <c r="HE105" s="97"/>
      <c r="HF105" s="97"/>
      <c r="HG105" s="97"/>
      <c r="HH105" s="97"/>
      <c r="HI105" s="97"/>
      <c r="HJ105" s="97"/>
      <c r="HK105" s="97"/>
      <c r="HL105" s="97"/>
      <c r="HM105" s="97"/>
      <c r="HN105" s="97"/>
      <c r="HO105" s="97"/>
      <c r="HP105" s="97"/>
      <c r="HQ105" s="97"/>
      <c r="HR105" s="97"/>
      <c r="HS105" s="97"/>
      <c r="HT105" s="97"/>
      <c r="HU105" s="97"/>
      <c r="HV105" s="97"/>
      <c r="HW105" s="97"/>
      <c r="HX105" s="97"/>
      <c r="HY105" s="97"/>
      <c r="HZ105" s="97"/>
      <c r="IA105" s="97"/>
      <c r="IB105" s="97"/>
      <c r="IC105" s="97"/>
      <c r="ID105" s="97"/>
      <c r="IE105" s="97"/>
      <c r="IF105" s="97"/>
      <c r="IG105" s="97"/>
      <c r="IH105" s="97"/>
      <c r="II105" s="97"/>
      <c r="IJ105" s="97"/>
      <c r="IK105" s="97"/>
      <c r="IL105" s="97"/>
      <c r="IM105" s="97"/>
      <c r="IN105" s="97"/>
      <c r="IO105" s="97"/>
      <c r="IP105" s="97"/>
      <c r="IQ105" s="97"/>
      <c r="IR105" s="97"/>
      <c r="IS105" s="97"/>
      <c r="IT105" s="97"/>
      <c r="IU105" s="97"/>
      <c r="IV105" s="97"/>
      <c r="IW105" s="97"/>
      <c r="IX105" s="97"/>
      <c r="IY105" s="97"/>
      <c r="IZ105" s="97"/>
      <c r="JA105" s="97"/>
      <c r="JB105" s="97"/>
      <c r="JC105" s="97"/>
      <c r="JD105" s="97"/>
      <c r="JE105" s="97"/>
      <c r="JF105" s="97"/>
      <c r="JG105" s="97"/>
      <c r="JH105" s="97"/>
      <c r="JI105" s="97"/>
      <c r="JJ105" s="97"/>
      <c r="JK105" s="97"/>
      <c r="JL105" s="97"/>
      <c r="JM105" s="97"/>
      <c r="JN105" s="97"/>
      <c r="JO105" s="97"/>
      <c r="JP105" s="97"/>
      <c r="JQ105" s="97"/>
      <c r="JR105" s="97"/>
      <c r="JS105" s="97"/>
      <c r="JT105" s="97"/>
      <c r="JU105" s="97"/>
      <c r="JV105" s="97"/>
      <c r="JW105" s="97"/>
      <c r="JX105" s="97"/>
      <c r="JY105" s="97"/>
      <c r="JZ105" s="97"/>
      <c r="KA105" s="97"/>
      <c r="KB105" s="97"/>
      <c r="KC105" s="97"/>
      <c r="KD105" s="97"/>
      <c r="KE105" s="97"/>
      <c r="KF105" s="97"/>
      <c r="KG105" s="97"/>
      <c r="KH105" s="97"/>
      <c r="KI105" s="97"/>
      <c r="KJ105" s="97"/>
      <c r="KK105" s="97"/>
      <c r="KL105" s="97"/>
      <c r="KM105" s="97"/>
      <c r="KN105" s="97"/>
      <c r="KO105" s="97"/>
      <c r="KP105" s="97"/>
      <c r="KQ105" s="97"/>
      <c r="KR105" s="97"/>
      <c r="KS105" s="97"/>
      <c r="KT105" s="97"/>
      <c r="KU105" s="97"/>
      <c r="KV105" s="97"/>
      <c r="KW105" s="97"/>
      <c r="KX105" s="97"/>
      <c r="KY105" s="97"/>
      <c r="KZ105" s="97"/>
      <c r="LA105" s="97"/>
      <c r="LB105" s="97"/>
      <c r="LC105" s="97"/>
      <c r="LD105" s="97"/>
      <c r="LE105" s="97"/>
      <c r="LF105" s="97"/>
      <c r="LG105" s="97"/>
      <c r="LH105" s="97"/>
      <c r="LI105" s="97"/>
      <c r="LJ105" s="97"/>
      <c r="LK105" s="97"/>
      <c r="LL105" s="97"/>
      <c r="LM105" s="97"/>
      <c r="LN105" s="97"/>
      <c r="LO105" s="97"/>
      <c r="LP105" s="97"/>
      <c r="LQ105" s="97"/>
      <c r="LR105" s="97"/>
      <c r="LS105" s="97"/>
      <c r="LT105" s="97"/>
      <c r="LU105" s="97"/>
      <c r="LV105" s="97"/>
      <c r="LW105" s="97"/>
      <c r="LX105" s="97"/>
      <c r="LY105" s="97"/>
      <c r="LZ105" s="97"/>
      <c r="MA105" s="97"/>
      <c r="MB105" s="97"/>
      <c r="MC105" s="97"/>
      <c r="MD105" s="97">
        <v>36</v>
      </c>
      <c r="ME105" s="97"/>
      <c r="MF105" s="97"/>
      <c r="MG105" s="97"/>
      <c r="MH105" s="97"/>
      <c r="MI105" s="97"/>
      <c r="MJ105" s="97">
        <v>2</v>
      </c>
      <c r="MK105" s="97"/>
      <c r="ML105" s="97">
        <v>74</v>
      </c>
      <c r="MM105" s="97"/>
      <c r="MN105" s="97"/>
      <c r="MO105" s="97"/>
      <c r="MP105" s="97"/>
      <c r="MQ105" s="97"/>
      <c r="MR105" s="97"/>
      <c r="MS105" s="97">
        <v>101</v>
      </c>
      <c r="MT105" s="97"/>
      <c r="MU105" s="97"/>
      <c r="MV105" s="97"/>
      <c r="MW105" s="97"/>
      <c r="MX105" s="97"/>
      <c r="MY105" s="97"/>
      <c r="MZ105" s="97"/>
      <c r="NA105" s="97"/>
      <c r="NB105" s="97"/>
      <c r="NC105" s="97"/>
      <c r="ND105" s="97"/>
      <c r="NE105" s="97"/>
      <c r="NF105" s="97"/>
      <c r="NG105" s="97"/>
      <c r="NH105" s="97"/>
      <c r="NI105" s="97"/>
      <c r="NJ105" s="97"/>
      <c r="NK105" s="97"/>
      <c r="NL105" s="97"/>
      <c r="NM105" s="97"/>
      <c r="NN105" s="97"/>
      <c r="NO105" s="97"/>
      <c r="NP105" s="97"/>
      <c r="NQ105" s="97"/>
      <c r="NR105" s="97"/>
      <c r="NS105" s="97"/>
      <c r="NT105" s="97"/>
      <c r="NU105" s="97"/>
      <c r="NV105" s="97"/>
      <c r="NW105" s="97"/>
      <c r="NX105" s="97"/>
      <c r="NY105" s="97"/>
      <c r="NZ105" s="97"/>
      <c r="OA105" s="97"/>
      <c r="OB105" s="97"/>
      <c r="OC105" s="97"/>
      <c r="OD105" s="97"/>
      <c r="OE105" s="97"/>
      <c r="OF105" s="97"/>
      <c r="OG105" s="97"/>
      <c r="OH105" s="97">
        <v>30</v>
      </c>
      <c r="OI105" s="97"/>
      <c r="OJ105" s="97"/>
      <c r="OK105" s="97">
        <v>7</v>
      </c>
      <c r="OL105" s="97"/>
      <c r="OM105" s="97"/>
      <c r="ON105" s="97"/>
      <c r="OO105" s="97"/>
      <c r="OP105" s="97"/>
      <c r="OQ105" s="97">
        <v>43</v>
      </c>
      <c r="OR105" s="98">
        <v>81</v>
      </c>
      <c r="OS105" s="99">
        <v>3631</v>
      </c>
      <c r="OT105" s="96"/>
      <c r="OU105" s="97">
        <v>12247</v>
      </c>
      <c r="OV105" s="97"/>
      <c r="OW105" s="97"/>
      <c r="OX105" s="97"/>
      <c r="OY105" s="97">
        <v>222</v>
      </c>
      <c r="OZ105" s="97">
        <v>11447</v>
      </c>
      <c r="PA105" s="97"/>
      <c r="PB105" s="97">
        <v>80</v>
      </c>
      <c r="PC105" s="97"/>
      <c r="PD105" s="97"/>
      <c r="PE105" s="97"/>
      <c r="PF105" s="97">
        <v>219</v>
      </c>
      <c r="PG105" s="97"/>
      <c r="PH105" s="97"/>
      <c r="PI105" s="97"/>
      <c r="PJ105" s="97">
        <v>137</v>
      </c>
      <c r="PK105" s="97"/>
      <c r="PL105" s="98"/>
      <c r="PM105" s="99">
        <v>27981</v>
      </c>
    </row>
    <row r="106" spans="1:429" ht="12.75" customHeight="1" x14ac:dyDescent="0.2">
      <c r="A106" s="93">
        <v>333612</v>
      </c>
      <c r="B106" s="94" t="s">
        <v>1728</v>
      </c>
      <c r="C106" s="95" t="s">
        <v>1265</v>
      </c>
      <c r="D106" s="96"/>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v>49</v>
      </c>
      <c r="AR106" s="97"/>
      <c r="AS106" s="97"/>
      <c r="AT106" s="97"/>
      <c r="AU106" s="97"/>
      <c r="AV106" s="97"/>
      <c r="AW106" s="97"/>
      <c r="AX106" s="97"/>
      <c r="AY106" s="97"/>
      <c r="AZ106" s="97"/>
      <c r="BA106" s="97"/>
      <c r="BB106" s="97"/>
      <c r="BC106" s="97"/>
      <c r="BD106" s="97"/>
      <c r="BE106" s="97"/>
      <c r="BF106" s="97"/>
      <c r="BG106" s="97"/>
      <c r="BH106" s="97"/>
      <c r="BI106" s="97"/>
      <c r="BJ106" s="97"/>
      <c r="BK106" s="97"/>
      <c r="BL106" s="97"/>
      <c r="BM106" s="97"/>
      <c r="BN106" s="97"/>
      <c r="BO106" s="97"/>
      <c r="BP106" s="97"/>
      <c r="BQ106" s="97"/>
      <c r="BR106" s="97"/>
      <c r="BS106" s="97"/>
      <c r="BT106" s="97"/>
      <c r="BU106" s="97"/>
      <c r="BV106" s="97"/>
      <c r="BW106" s="97"/>
      <c r="BX106" s="97"/>
      <c r="BY106" s="97"/>
      <c r="BZ106" s="97"/>
      <c r="CA106" s="97"/>
      <c r="CB106" s="97"/>
      <c r="CC106" s="97"/>
      <c r="CD106" s="97"/>
      <c r="CE106" s="97"/>
      <c r="CF106" s="97"/>
      <c r="CG106" s="97"/>
      <c r="CH106" s="97">
        <v>785</v>
      </c>
      <c r="CI106" s="97">
        <v>38</v>
      </c>
      <c r="CJ106" s="97">
        <v>309</v>
      </c>
      <c r="CK106" s="97">
        <v>302</v>
      </c>
      <c r="CL106" s="97">
        <v>8</v>
      </c>
      <c r="CM106" s="97">
        <v>64</v>
      </c>
      <c r="CN106" s="97"/>
      <c r="CO106" s="97"/>
      <c r="CP106" s="97">
        <v>65</v>
      </c>
      <c r="CQ106" s="97"/>
      <c r="CR106" s="97"/>
      <c r="CS106" s="97"/>
      <c r="CT106" s="97"/>
      <c r="CU106" s="97"/>
      <c r="CV106" s="97">
        <v>166</v>
      </c>
      <c r="CW106" s="97">
        <v>130</v>
      </c>
      <c r="CX106" s="97">
        <v>345</v>
      </c>
      <c r="CY106" s="97">
        <v>22</v>
      </c>
      <c r="CZ106" s="97">
        <v>15</v>
      </c>
      <c r="DA106" s="97">
        <v>200</v>
      </c>
      <c r="DB106" s="97"/>
      <c r="DC106" s="97"/>
      <c r="DD106" s="97">
        <v>522</v>
      </c>
      <c r="DE106" s="97">
        <v>57</v>
      </c>
      <c r="DF106" s="97">
        <v>195</v>
      </c>
      <c r="DG106" s="97"/>
      <c r="DH106" s="97">
        <v>238</v>
      </c>
      <c r="DI106" s="97">
        <v>58</v>
      </c>
      <c r="DJ106" s="97"/>
      <c r="DK106" s="97"/>
      <c r="DL106" s="97"/>
      <c r="DM106" s="97"/>
      <c r="DN106" s="97"/>
      <c r="DO106" s="97"/>
      <c r="DP106" s="97"/>
      <c r="DQ106" s="97"/>
      <c r="DR106" s="97"/>
      <c r="DS106" s="97">
        <v>103</v>
      </c>
      <c r="DT106" s="97">
        <v>36</v>
      </c>
      <c r="DU106" s="97"/>
      <c r="DV106" s="97"/>
      <c r="DW106" s="97"/>
      <c r="DX106" s="97"/>
      <c r="DY106" s="97"/>
      <c r="DZ106" s="97"/>
      <c r="EA106" s="97"/>
      <c r="EB106" s="97"/>
      <c r="EC106" s="97"/>
      <c r="ED106" s="97"/>
      <c r="EE106" s="97"/>
      <c r="EF106" s="97"/>
      <c r="EG106" s="97"/>
      <c r="EH106" s="97"/>
      <c r="EI106" s="97"/>
      <c r="EJ106" s="97"/>
      <c r="EK106" s="97"/>
      <c r="EL106" s="97">
        <v>87</v>
      </c>
      <c r="EM106" s="97"/>
      <c r="EN106" s="97"/>
      <c r="EO106" s="97"/>
      <c r="EP106" s="97"/>
      <c r="EQ106" s="97"/>
      <c r="ER106" s="97"/>
      <c r="ES106" s="97"/>
      <c r="ET106" s="97"/>
      <c r="EU106" s="97"/>
      <c r="EV106" s="97"/>
      <c r="EW106" s="97"/>
      <c r="EX106" s="97"/>
      <c r="EY106" s="97"/>
      <c r="EZ106" s="97"/>
      <c r="FA106" s="97"/>
      <c r="FB106" s="97">
        <v>77</v>
      </c>
      <c r="FC106" s="97">
        <v>9</v>
      </c>
      <c r="FD106" s="97">
        <v>954</v>
      </c>
      <c r="FE106" s="97"/>
      <c r="FF106" s="97"/>
      <c r="FG106" s="97">
        <v>66</v>
      </c>
      <c r="FH106" s="97">
        <v>70</v>
      </c>
      <c r="FI106" s="97"/>
      <c r="FJ106" s="97"/>
      <c r="FK106" s="97"/>
      <c r="FL106" s="97"/>
      <c r="FM106" s="97"/>
      <c r="FN106" s="97">
        <v>111</v>
      </c>
      <c r="FO106" s="97">
        <v>45</v>
      </c>
      <c r="FP106" s="97"/>
      <c r="FQ106" s="97"/>
      <c r="FR106" s="97"/>
      <c r="FS106" s="97"/>
      <c r="FT106" s="97"/>
      <c r="FU106" s="97"/>
      <c r="FV106" s="97"/>
      <c r="FW106" s="97"/>
      <c r="FX106" s="97"/>
      <c r="FY106" s="97"/>
      <c r="FZ106" s="97"/>
      <c r="GA106" s="97"/>
      <c r="GB106" s="97"/>
      <c r="GC106" s="97"/>
      <c r="GD106" s="97"/>
      <c r="GE106" s="97"/>
      <c r="GF106" s="97"/>
      <c r="GG106" s="97"/>
      <c r="GH106" s="97"/>
      <c r="GI106" s="97"/>
      <c r="GJ106" s="97"/>
      <c r="GK106" s="97"/>
      <c r="GL106" s="97"/>
      <c r="GM106" s="97"/>
      <c r="GN106" s="97"/>
      <c r="GO106" s="97"/>
      <c r="GP106" s="97"/>
      <c r="GQ106" s="97"/>
      <c r="GR106" s="97"/>
      <c r="GS106" s="97"/>
      <c r="GT106" s="97"/>
      <c r="GU106" s="97"/>
      <c r="GV106" s="97"/>
      <c r="GW106" s="97"/>
      <c r="GX106" s="97"/>
      <c r="GY106" s="97"/>
      <c r="GZ106" s="97"/>
      <c r="HA106" s="97"/>
      <c r="HB106" s="97"/>
      <c r="HC106" s="97"/>
      <c r="HD106" s="97"/>
      <c r="HE106" s="97"/>
      <c r="HF106" s="97"/>
      <c r="HG106" s="97"/>
      <c r="HH106" s="97"/>
      <c r="HI106" s="97"/>
      <c r="HJ106" s="97"/>
      <c r="HK106" s="97"/>
      <c r="HL106" s="97"/>
      <c r="HM106" s="97"/>
      <c r="HN106" s="97"/>
      <c r="HO106" s="97">
        <v>2</v>
      </c>
      <c r="HP106" s="97"/>
      <c r="HQ106" s="97"/>
      <c r="HR106" s="97"/>
      <c r="HS106" s="97"/>
      <c r="HT106" s="97"/>
      <c r="HU106" s="97"/>
      <c r="HV106" s="97"/>
      <c r="HW106" s="97"/>
      <c r="HX106" s="97"/>
      <c r="HY106" s="97"/>
      <c r="HZ106" s="97"/>
      <c r="IA106" s="97"/>
      <c r="IB106" s="97"/>
      <c r="IC106" s="97"/>
      <c r="ID106" s="97"/>
      <c r="IE106" s="97"/>
      <c r="IF106" s="97"/>
      <c r="IG106" s="97"/>
      <c r="IH106" s="97"/>
      <c r="II106" s="97">
        <v>27</v>
      </c>
      <c r="IJ106" s="97"/>
      <c r="IK106" s="97"/>
      <c r="IL106" s="97"/>
      <c r="IM106" s="97"/>
      <c r="IN106" s="97"/>
      <c r="IO106" s="97"/>
      <c r="IP106" s="97"/>
      <c r="IQ106" s="97"/>
      <c r="IR106" s="97"/>
      <c r="IS106" s="97"/>
      <c r="IT106" s="97"/>
      <c r="IU106" s="97"/>
      <c r="IV106" s="97"/>
      <c r="IW106" s="97"/>
      <c r="IX106" s="97"/>
      <c r="IY106" s="97"/>
      <c r="IZ106" s="97"/>
      <c r="JA106" s="97"/>
      <c r="JB106" s="97"/>
      <c r="JC106" s="97"/>
      <c r="JD106" s="97"/>
      <c r="JE106" s="97"/>
      <c r="JF106" s="97"/>
      <c r="JG106" s="97"/>
      <c r="JH106" s="97"/>
      <c r="JI106" s="97"/>
      <c r="JJ106" s="97"/>
      <c r="JK106" s="97"/>
      <c r="JL106" s="97"/>
      <c r="JM106" s="97"/>
      <c r="JN106" s="97"/>
      <c r="JO106" s="97"/>
      <c r="JP106" s="97">
        <v>66</v>
      </c>
      <c r="JQ106" s="97">
        <v>95</v>
      </c>
      <c r="JR106" s="97">
        <v>648</v>
      </c>
      <c r="JS106" s="97">
        <v>110</v>
      </c>
      <c r="JT106" s="97"/>
      <c r="JU106" s="97">
        <v>1</v>
      </c>
      <c r="JV106" s="97">
        <v>66</v>
      </c>
      <c r="JW106" s="97">
        <v>18</v>
      </c>
      <c r="JX106" s="97">
        <v>99</v>
      </c>
      <c r="JY106" s="97"/>
      <c r="JZ106" s="97">
        <v>5</v>
      </c>
      <c r="KA106" s="97"/>
      <c r="KB106" s="97"/>
      <c r="KC106" s="97"/>
      <c r="KD106" s="97"/>
      <c r="KE106" s="97"/>
      <c r="KF106" s="97"/>
      <c r="KG106" s="97"/>
      <c r="KH106" s="97"/>
      <c r="KI106" s="97"/>
      <c r="KJ106" s="97">
        <v>1</v>
      </c>
      <c r="KK106" s="97"/>
      <c r="KL106" s="97"/>
      <c r="KM106" s="97"/>
      <c r="KN106" s="97"/>
      <c r="KO106" s="97">
        <v>158</v>
      </c>
      <c r="KP106" s="97"/>
      <c r="KQ106" s="97"/>
      <c r="KR106" s="97"/>
      <c r="KS106" s="97">
        <v>63</v>
      </c>
      <c r="KT106" s="97">
        <v>0</v>
      </c>
      <c r="KU106" s="97"/>
      <c r="KV106" s="97"/>
      <c r="KW106" s="97"/>
      <c r="KX106" s="97"/>
      <c r="KY106" s="97"/>
      <c r="KZ106" s="97"/>
      <c r="LA106" s="97">
        <v>0</v>
      </c>
      <c r="LB106" s="97">
        <v>4</v>
      </c>
      <c r="LC106" s="97"/>
      <c r="LD106" s="97"/>
      <c r="LE106" s="97">
        <v>3</v>
      </c>
      <c r="LF106" s="97"/>
      <c r="LG106" s="97"/>
      <c r="LH106" s="97"/>
      <c r="LI106" s="97"/>
      <c r="LJ106" s="97"/>
      <c r="LK106" s="97"/>
      <c r="LL106" s="97"/>
      <c r="LM106" s="97"/>
      <c r="LN106" s="97"/>
      <c r="LO106" s="97"/>
      <c r="LP106" s="97"/>
      <c r="LQ106" s="97"/>
      <c r="LR106" s="97"/>
      <c r="LS106" s="97">
        <v>69</v>
      </c>
      <c r="LT106" s="97">
        <v>0</v>
      </c>
      <c r="LU106" s="97"/>
      <c r="LV106" s="97"/>
      <c r="LW106" s="97"/>
      <c r="LX106" s="97"/>
      <c r="LY106" s="97"/>
      <c r="LZ106" s="97"/>
      <c r="MA106" s="97">
        <v>130</v>
      </c>
      <c r="MB106" s="97"/>
      <c r="MC106" s="97"/>
      <c r="MD106" s="97">
        <v>40</v>
      </c>
      <c r="ME106" s="97"/>
      <c r="MF106" s="97"/>
      <c r="MG106" s="97"/>
      <c r="MH106" s="97"/>
      <c r="MI106" s="97"/>
      <c r="MJ106" s="97">
        <v>1</v>
      </c>
      <c r="MK106" s="97"/>
      <c r="ML106" s="97">
        <v>76</v>
      </c>
      <c r="MM106" s="97"/>
      <c r="MN106" s="97"/>
      <c r="MO106" s="97"/>
      <c r="MP106" s="97"/>
      <c r="MQ106" s="97">
        <v>19</v>
      </c>
      <c r="MR106" s="97"/>
      <c r="MS106" s="97">
        <v>358</v>
      </c>
      <c r="MT106" s="97"/>
      <c r="MU106" s="97"/>
      <c r="MV106" s="97"/>
      <c r="MW106" s="97"/>
      <c r="MX106" s="97"/>
      <c r="MY106" s="97"/>
      <c r="MZ106" s="97"/>
      <c r="NA106" s="97"/>
      <c r="NB106" s="97"/>
      <c r="NC106" s="97"/>
      <c r="ND106" s="97"/>
      <c r="NE106" s="97"/>
      <c r="NF106" s="97"/>
      <c r="NG106" s="97"/>
      <c r="NH106" s="97"/>
      <c r="NI106" s="97"/>
      <c r="NJ106" s="97"/>
      <c r="NK106" s="97"/>
      <c r="NL106" s="97"/>
      <c r="NM106" s="97"/>
      <c r="NN106" s="97"/>
      <c r="NO106" s="97"/>
      <c r="NP106" s="97"/>
      <c r="NQ106" s="97"/>
      <c r="NR106" s="97"/>
      <c r="NS106" s="97"/>
      <c r="NT106" s="97"/>
      <c r="NU106" s="97"/>
      <c r="NV106" s="97"/>
      <c r="NW106" s="97">
        <v>13</v>
      </c>
      <c r="NX106" s="97">
        <v>671</v>
      </c>
      <c r="NY106" s="97">
        <v>4</v>
      </c>
      <c r="NZ106" s="97"/>
      <c r="OA106" s="97"/>
      <c r="OB106" s="97"/>
      <c r="OC106" s="97"/>
      <c r="OD106" s="97"/>
      <c r="OE106" s="97"/>
      <c r="OF106" s="97"/>
      <c r="OG106" s="97"/>
      <c r="OH106" s="97">
        <v>2</v>
      </c>
      <c r="OI106" s="97"/>
      <c r="OJ106" s="97"/>
      <c r="OK106" s="97"/>
      <c r="OL106" s="97"/>
      <c r="OM106" s="97"/>
      <c r="ON106" s="97"/>
      <c r="OO106" s="97"/>
      <c r="OP106" s="97">
        <v>7</v>
      </c>
      <c r="OQ106" s="97"/>
      <c r="OR106" s="98">
        <v>112</v>
      </c>
      <c r="OS106" s="99">
        <v>7996</v>
      </c>
      <c r="OT106" s="96"/>
      <c r="OU106" s="97"/>
      <c r="OV106" s="97"/>
      <c r="OW106" s="97"/>
      <c r="OX106" s="97"/>
      <c r="OY106" s="97">
        <v>114</v>
      </c>
      <c r="OZ106" s="97">
        <v>2578</v>
      </c>
      <c r="PA106" s="97"/>
      <c r="PB106" s="97"/>
      <c r="PC106" s="97"/>
      <c r="PD106" s="97"/>
      <c r="PE106" s="97"/>
      <c r="PF106" s="97"/>
      <c r="PG106" s="97"/>
      <c r="PH106" s="97"/>
      <c r="PI106" s="97"/>
      <c r="PJ106" s="97"/>
      <c r="PK106" s="97"/>
      <c r="PL106" s="98"/>
      <c r="PM106" s="99">
        <v>10688</v>
      </c>
    </row>
    <row r="107" spans="1:429" ht="12.75" customHeight="1" x14ac:dyDescent="0.2">
      <c r="A107" s="93">
        <v>333613</v>
      </c>
      <c r="B107" s="94" t="s">
        <v>1728</v>
      </c>
      <c r="C107" s="95" t="s">
        <v>1266</v>
      </c>
      <c r="D107" s="96"/>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v>181</v>
      </c>
      <c r="AR107" s="97"/>
      <c r="AS107" s="97"/>
      <c r="AT107" s="97"/>
      <c r="AU107" s="97"/>
      <c r="AV107" s="97"/>
      <c r="AW107" s="97"/>
      <c r="AX107" s="97"/>
      <c r="AY107" s="97"/>
      <c r="AZ107" s="97"/>
      <c r="BA107" s="97"/>
      <c r="BB107" s="97"/>
      <c r="BC107" s="97"/>
      <c r="BD107" s="97"/>
      <c r="BE107" s="97"/>
      <c r="BF107" s="97"/>
      <c r="BG107" s="97"/>
      <c r="BH107" s="97"/>
      <c r="BI107" s="97"/>
      <c r="BJ107" s="97"/>
      <c r="BK107" s="97"/>
      <c r="BL107" s="97"/>
      <c r="BM107" s="97"/>
      <c r="BN107" s="97"/>
      <c r="BO107" s="97"/>
      <c r="BP107" s="97"/>
      <c r="BQ107" s="97"/>
      <c r="BR107" s="97"/>
      <c r="BS107" s="97"/>
      <c r="BT107" s="97"/>
      <c r="BU107" s="97"/>
      <c r="BV107" s="97"/>
      <c r="BW107" s="97"/>
      <c r="BX107" s="97"/>
      <c r="BY107" s="97">
        <v>1</v>
      </c>
      <c r="BZ107" s="97"/>
      <c r="CA107" s="97"/>
      <c r="CB107" s="97"/>
      <c r="CC107" s="97"/>
      <c r="CD107" s="97">
        <v>10</v>
      </c>
      <c r="CE107" s="97"/>
      <c r="CF107" s="97"/>
      <c r="CG107" s="97">
        <v>1</v>
      </c>
      <c r="CH107" s="97"/>
      <c r="CI107" s="97"/>
      <c r="CJ107" s="97"/>
      <c r="CK107" s="97"/>
      <c r="CL107" s="97"/>
      <c r="CM107" s="97">
        <v>52</v>
      </c>
      <c r="CN107" s="97"/>
      <c r="CO107" s="97"/>
      <c r="CP107" s="97"/>
      <c r="CQ107" s="97"/>
      <c r="CR107" s="97"/>
      <c r="CS107" s="97"/>
      <c r="CT107" s="97"/>
      <c r="CU107" s="97"/>
      <c r="CV107" s="97"/>
      <c r="CW107" s="97"/>
      <c r="CX107" s="97">
        <v>18</v>
      </c>
      <c r="CY107" s="97">
        <v>514</v>
      </c>
      <c r="CZ107" s="97">
        <v>250</v>
      </c>
      <c r="DA107" s="97">
        <v>933</v>
      </c>
      <c r="DB107" s="97"/>
      <c r="DC107" s="97"/>
      <c r="DD107" s="97">
        <v>525</v>
      </c>
      <c r="DE107" s="97"/>
      <c r="DF107" s="97">
        <v>34</v>
      </c>
      <c r="DG107" s="97"/>
      <c r="DH107" s="97"/>
      <c r="DI107" s="97">
        <v>94</v>
      </c>
      <c r="DJ107" s="97"/>
      <c r="DK107" s="97"/>
      <c r="DL107" s="97"/>
      <c r="DM107" s="97"/>
      <c r="DN107" s="97"/>
      <c r="DO107" s="97"/>
      <c r="DP107" s="97"/>
      <c r="DQ107" s="97"/>
      <c r="DR107" s="97"/>
      <c r="DS107" s="97"/>
      <c r="DT107" s="97"/>
      <c r="DU107" s="97"/>
      <c r="DV107" s="97"/>
      <c r="DW107" s="97"/>
      <c r="DX107" s="97"/>
      <c r="DY107" s="97"/>
      <c r="DZ107" s="97"/>
      <c r="EA107" s="97"/>
      <c r="EB107" s="97"/>
      <c r="EC107" s="97"/>
      <c r="ED107" s="97"/>
      <c r="EE107" s="97"/>
      <c r="EF107" s="97"/>
      <c r="EG107" s="97"/>
      <c r="EH107" s="97"/>
      <c r="EI107" s="97"/>
      <c r="EJ107" s="97"/>
      <c r="EK107" s="97"/>
      <c r="EL107" s="97">
        <v>85</v>
      </c>
      <c r="EM107" s="97"/>
      <c r="EN107" s="97"/>
      <c r="EO107" s="97"/>
      <c r="EP107" s="97"/>
      <c r="EQ107" s="97"/>
      <c r="ER107" s="97"/>
      <c r="ES107" s="97"/>
      <c r="ET107" s="97"/>
      <c r="EU107" s="97">
        <v>71</v>
      </c>
      <c r="EV107" s="97">
        <v>179</v>
      </c>
      <c r="EW107" s="97">
        <v>1393</v>
      </c>
      <c r="EX107" s="97"/>
      <c r="EY107" s="97"/>
      <c r="EZ107" s="97"/>
      <c r="FA107" s="97"/>
      <c r="FB107" s="97"/>
      <c r="FC107" s="97"/>
      <c r="FD107" s="97"/>
      <c r="FE107" s="97"/>
      <c r="FF107" s="97"/>
      <c r="FG107" s="97">
        <v>449</v>
      </c>
      <c r="FH107" s="97"/>
      <c r="FI107" s="97"/>
      <c r="FJ107" s="97"/>
      <c r="FK107" s="97"/>
      <c r="FL107" s="97"/>
      <c r="FM107" s="97"/>
      <c r="FN107" s="97">
        <v>60</v>
      </c>
      <c r="FO107" s="97">
        <v>534</v>
      </c>
      <c r="FP107" s="97"/>
      <c r="FQ107" s="97"/>
      <c r="FR107" s="97"/>
      <c r="FS107" s="97"/>
      <c r="FT107" s="97"/>
      <c r="FU107" s="97"/>
      <c r="FV107" s="97"/>
      <c r="FW107" s="97"/>
      <c r="FX107" s="97"/>
      <c r="FY107" s="97"/>
      <c r="FZ107" s="97"/>
      <c r="GA107" s="97"/>
      <c r="GB107" s="97"/>
      <c r="GC107" s="97"/>
      <c r="GD107" s="97"/>
      <c r="GE107" s="97"/>
      <c r="GF107" s="97"/>
      <c r="GG107" s="97"/>
      <c r="GH107" s="97"/>
      <c r="GI107" s="97"/>
      <c r="GJ107" s="97"/>
      <c r="GK107" s="97"/>
      <c r="GL107" s="97"/>
      <c r="GM107" s="97"/>
      <c r="GN107" s="97"/>
      <c r="GO107" s="97"/>
      <c r="GP107" s="97"/>
      <c r="GQ107" s="97"/>
      <c r="GR107" s="97"/>
      <c r="GS107" s="97"/>
      <c r="GT107" s="97"/>
      <c r="GU107" s="97"/>
      <c r="GV107" s="97"/>
      <c r="GW107" s="97"/>
      <c r="GX107" s="97"/>
      <c r="GY107" s="97"/>
      <c r="GZ107" s="97"/>
      <c r="HA107" s="97"/>
      <c r="HB107" s="97"/>
      <c r="HC107" s="97"/>
      <c r="HD107" s="97"/>
      <c r="HE107" s="97"/>
      <c r="HF107" s="97"/>
      <c r="HG107" s="97"/>
      <c r="HH107" s="97"/>
      <c r="HI107" s="97"/>
      <c r="HJ107" s="97"/>
      <c r="HK107" s="97"/>
      <c r="HL107" s="97"/>
      <c r="HM107" s="97"/>
      <c r="HN107" s="97"/>
      <c r="HO107" s="97">
        <v>3</v>
      </c>
      <c r="HP107" s="97"/>
      <c r="HQ107" s="97"/>
      <c r="HR107" s="97"/>
      <c r="HS107" s="97"/>
      <c r="HT107" s="97"/>
      <c r="HU107" s="97"/>
      <c r="HV107" s="97"/>
      <c r="HW107" s="97"/>
      <c r="HX107" s="97"/>
      <c r="HY107" s="97"/>
      <c r="HZ107" s="97"/>
      <c r="IA107" s="97"/>
      <c r="IB107" s="97"/>
      <c r="IC107" s="97"/>
      <c r="ID107" s="97"/>
      <c r="IE107" s="97"/>
      <c r="IF107" s="97"/>
      <c r="IG107" s="97"/>
      <c r="IH107" s="97"/>
      <c r="II107" s="97">
        <v>87</v>
      </c>
      <c r="IJ107" s="97"/>
      <c r="IK107" s="97"/>
      <c r="IL107" s="97"/>
      <c r="IM107" s="97"/>
      <c r="IN107" s="97"/>
      <c r="IO107" s="97"/>
      <c r="IP107" s="97"/>
      <c r="IQ107" s="97"/>
      <c r="IR107" s="97"/>
      <c r="IS107" s="97"/>
      <c r="IT107" s="97"/>
      <c r="IU107" s="97"/>
      <c r="IV107" s="97"/>
      <c r="IW107" s="97"/>
      <c r="IX107" s="97"/>
      <c r="IY107" s="97"/>
      <c r="IZ107" s="97"/>
      <c r="JA107" s="97"/>
      <c r="JB107" s="97"/>
      <c r="JC107" s="97"/>
      <c r="JD107" s="97"/>
      <c r="JE107" s="97"/>
      <c r="JF107" s="97"/>
      <c r="JG107" s="97"/>
      <c r="JH107" s="97"/>
      <c r="JI107" s="97">
        <v>72</v>
      </c>
      <c r="JJ107" s="97"/>
      <c r="JK107" s="97"/>
      <c r="JL107" s="97"/>
      <c r="JM107" s="97"/>
      <c r="JN107" s="97"/>
      <c r="JO107" s="97"/>
      <c r="JP107" s="97"/>
      <c r="JQ107" s="97"/>
      <c r="JR107" s="97"/>
      <c r="JS107" s="97"/>
      <c r="JT107" s="97"/>
      <c r="JU107" s="97"/>
      <c r="JV107" s="97"/>
      <c r="JW107" s="97"/>
      <c r="JX107" s="97"/>
      <c r="JY107" s="97"/>
      <c r="JZ107" s="97"/>
      <c r="KA107" s="97"/>
      <c r="KB107" s="97"/>
      <c r="KC107" s="97"/>
      <c r="KD107" s="97"/>
      <c r="KE107" s="97"/>
      <c r="KF107" s="97"/>
      <c r="KG107" s="97"/>
      <c r="KH107" s="97"/>
      <c r="KI107" s="97"/>
      <c r="KJ107" s="97"/>
      <c r="KK107" s="97"/>
      <c r="KL107" s="97"/>
      <c r="KM107" s="97"/>
      <c r="KN107" s="97"/>
      <c r="KO107" s="97"/>
      <c r="KP107" s="97"/>
      <c r="KQ107" s="97"/>
      <c r="KR107" s="97"/>
      <c r="KS107" s="97"/>
      <c r="KT107" s="97"/>
      <c r="KU107" s="97"/>
      <c r="KV107" s="97"/>
      <c r="KW107" s="97"/>
      <c r="KX107" s="97"/>
      <c r="KY107" s="97"/>
      <c r="KZ107" s="97"/>
      <c r="LA107" s="97"/>
      <c r="LB107" s="97"/>
      <c r="LC107" s="97"/>
      <c r="LD107" s="97"/>
      <c r="LE107" s="97"/>
      <c r="LF107" s="97"/>
      <c r="LG107" s="97"/>
      <c r="LH107" s="97"/>
      <c r="LI107" s="97"/>
      <c r="LJ107" s="97"/>
      <c r="LK107" s="97"/>
      <c r="LL107" s="97"/>
      <c r="LM107" s="97"/>
      <c r="LN107" s="97"/>
      <c r="LO107" s="97"/>
      <c r="LP107" s="97"/>
      <c r="LQ107" s="97"/>
      <c r="LR107" s="97"/>
      <c r="LS107" s="97"/>
      <c r="LT107" s="97"/>
      <c r="LU107" s="97"/>
      <c r="LV107" s="97"/>
      <c r="LW107" s="97"/>
      <c r="LX107" s="97"/>
      <c r="LY107" s="97"/>
      <c r="LZ107" s="97"/>
      <c r="MA107" s="97">
        <v>159</v>
      </c>
      <c r="MB107" s="97"/>
      <c r="MC107" s="97"/>
      <c r="MD107" s="97">
        <v>68</v>
      </c>
      <c r="ME107" s="97"/>
      <c r="MF107" s="97"/>
      <c r="MG107" s="97"/>
      <c r="MH107" s="97"/>
      <c r="MI107" s="97"/>
      <c r="MJ107" s="97">
        <v>5</v>
      </c>
      <c r="MK107" s="97"/>
      <c r="ML107" s="97"/>
      <c r="MM107" s="97"/>
      <c r="MN107" s="97"/>
      <c r="MO107" s="97"/>
      <c r="MP107" s="97"/>
      <c r="MQ107" s="97"/>
      <c r="MR107" s="97"/>
      <c r="MS107" s="97">
        <v>683</v>
      </c>
      <c r="MT107" s="97"/>
      <c r="MU107" s="97"/>
      <c r="MV107" s="97">
        <v>18</v>
      </c>
      <c r="MW107" s="97"/>
      <c r="MX107" s="97"/>
      <c r="MY107" s="97"/>
      <c r="MZ107" s="97"/>
      <c r="NA107" s="97"/>
      <c r="NB107" s="97"/>
      <c r="NC107" s="97"/>
      <c r="ND107" s="97"/>
      <c r="NE107" s="97"/>
      <c r="NF107" s="97"/>
      <c r="NG107" s="97"/>
      <c r="NH107" s="97"/>
      <c r="NI107" s="97"/>
      <c r="NJ107" s="97"/>
      <c r="NK107" s="97"/>
      <c r="NL107" s="97"/>
      <c r="NM107" s="97"/>
      <c r="NN107" s="97"/>
      <c r="NO107" s="97"/>
      <c r="NP107" s="97"/>
      <c r="NQ107" s="97"/>
      <c r="NR107" s="97"/>
      <c r="NS107" s="97"/>
      <c r="NT107" s="97"/>
      <c r="NU107" s="97"/>
      <c r="NV107" s="97"/>
      <c r="NW107" s="97"/>
      <c r="NX107" s="97"/>
      <c r="NY107" s="97"/>
      <c r="NZ107" s="97"/>
      <c r="OA107" s="97"/>
      <c r="OB107" s="97"/>
      <c r="OC107" s="97"/>
      <c r="OD107" s="97"/>
      <c r="OE107" s="97"/>
      <c r="OF107" s="97"/>
      <c r="OG107" s="97"/>
      <c r="OH107" s="97">
        <v>1</v>
      </c>
      <c r="OI107" s="97"/>
      <c r="OJ107" s="97"/>
      <c r="OK107" s="97"/>
      <c r="OL107" s="97"/>
      <c r="OM107" s="97"/>
      <c r="ON107" s="97"/>
      <c r="OO107" s="97"/>
      <c r="OP107" s="97">
        <v>12</v>
      </c>
      <c r="OQ107" s="97"/>
      <c r="OR107" s="98">
        <v>97</v>
      </c>
      <c r="OS107" s="99">
        <v>6589</v>
      </c>
      <c r="OT107" s="96"/>
      <c r="OU107" s="97"/>
      <c r="OV107" s="97"/>
      <c r="OW107" s="97"/>
      <c r="OX107" s="97"/>
      <c r="OY107" s="97">
        <v>92</v>
      </c>
      <c r="OZ107" s="97">
        <v>1940</v>
      </c>
      <c r="PA107" s="97"/>
      <c r="PB107" s="97"/>
      <c r="PC107" s="97"/>
      <c r="PD107" s="97"/>
      <c r="PE107" s="97"/>
      <c r="PF107" s="97"/>
      <c r="PG107" s="97"/>
      <c r="PH107" s="97"/>
      <c r="PI107" s="97"/>
      <c r="PJ107" s="97"/>
      <c r="PK107" s="97"/>
      <c r="PL107" s="98"/>
      <c r="PM107" s="99">
        <v>8621</v>
      </c>
    </row>
    <row r="108" spans="1:429" ht="12.75" customHeight="1" x14ac:dyDescent="0.2">
      <c r="A108" s="93">
        <v>333618</v>
      </c>
      <c r="B108" s="94" t="s">
        <v>1728</v>
      </c>
      <c r="C108" s="95" t="s">
        <v>1267</v>
      </c>
      <c r="D108" s="96"/>
      <c r="E108" s="97"/>
      <c r="F108" s="97"/>
      <c r="G108" s="97"/>
      <c r="H108" s="97"/>
      <c r="I108" s="97"/>
      <c r="J108" s="97"/>
      <c r="K108" s="97"/>
      <c r="L108" s="97"/>
      <c r="M108" s="97"/>
      <c r="N108" s="97"/>
      <c r="O108" s="97"/>
      <c r="P108" s="97"/>
      <c r="Q108" s="97">
        <v>259</v>
      </c>
      <c r="R108" s="97"/>
      <c r="S108" s="97"/>
      <c r="T108" s="97"/>
      <c r="U108" s="97"/>
      <c r="V108" s="97"/>
      <c r="W108" s="97"/>
      <c r="X108" s="97"/>
      <c r="Y108" s="97">
        <v>11</v>
      </c>
      <c r="Z108" s="97">
        <v>0</v>
      </c>
      <c r="AA108" s="97"/>
      <c r="AB108" s="97"/>
      <c r="AC108" s="97"/>
      <c r="AD108" s="97">
        <v>0</v>
      </c>
      <c r="AE108" s="97"/>
      <c r="AF108" s="97"/>
      <c r="AG108" s="97"/>
      <c r="AH108" s="97"/>
      <c r="AI108" s="97"/>
      <c r="AJ108" s="97"/>
      <c r="AK108" s="97"/>
      <c r="AL108" s="97"/>
      <c r="AM108" s="97"/>
      <c r="AN108" s="97"/>
      <c r="AO108" s="97"/>
      <c r="AP108" s="97"/>
      <c r="AQ108" s="97">
        <v>7</v>
      </c>
      <c r="AR108" s="97"/>
      <c r="AS108" s="97"/>
      <c r="AT108" s="97"/>
      <c r="AU108" s="97"/>
      <c r="AV108" s="97"/>
      <c r="AW108" s="97"/>
      <c r="AX108" s="97"/>
      <c r="AY108" s="97"/>
      <c r="AZ108" s="97"/>
      <c r="BA108" s="97"/>
      <c r="BB108" s="97"/>
      <c r="BC108" s="97"/>
      <c r="BD108" s="97"/>
      <c r="BE108" s="97"/>
      <c r="BF108" s="97"/>
      <c r="BG108" s="97"/>
      <c r="BH108" s="97"/>
      <c r="BI108" s="97"/>
      <c r="BJ108" s="97"/>
      <c r="BK108" s="97"/>
      <c r="BL108" s="97"/>
      <c r="BM108" s="97"/>
      <c r="BN108" s="97"/>
      <c r="BO108" s="97"/>
      <c r="BP108" s="97"/>
      <c r="BQ108" s="97">
        <v>1</v>
      </c>
      <c r="BR108" s="97"/>
      <c r="BS108" s="97"/>
      <c r="BT108" s="97"/>
      <c r="BU108" s="97"/>
      <c r="BV108" s="97"/>
      <c r="BW108" s="97"/>
      <c r="BX108" s="97"/>
      <c r="BY108" s="97"/>
      <c r="BZ108" s="97"/>
      <c r="CA108" s="97"/>
      <c r="CB108" s="97"/>
      <c r="CC108" s="97"/>
      <c r="CD108" s="97"/>
      <c r="CE108" s="97"/>
      <c r="CF108" s="97"/>
      <c r="CG108" s="97">
        <v>0</v>
      </c>
      <c r="CH108" s="97">
        <v>1153</v>
      </c>
      <c r="CI108" s="97">
        <v>800</v>
      </c>
      <c r="CJ108" s="97">
        <v>2167</v>
      </c>
      <c r="CK108" s="97">
        <v>1640</v>
      </c>
      <c r="CL108" s="97"/>
      <c r="CM108" s="97"/>
      <c r="CN108" s="97"/>
      <c r="CO108" s="97"/>
      <c r="CP108" s="97"/>
      <c r="CQ108" s="97"/>
      <c r="CR108" s="97"/>
      <c r="CS108" s="97"/>
      <c r="CT108" s="97"/>
      <c r="CU108" s="97"/>
      <c r="CV108" s="97"/>
      <c r="CW108" s="97"/>
      <c r="CX108" s="97">
        <v>184</v>
      </c>
      <c r="CY108" s="97">
        <v>75</v>
      </c>
      <c r="CZ108" s="97">
        <v>127</v>
      </c>
      <c r="DA108" s="97">
        <v>2911</v>
      </c>
      <c r="DB108" s="97">
        <v>126</v>
      </c>
      <c r="DC108" s="97">
        <v>316</v>
      </c>
      <c r="DD108" s="97">
        <v>168</v>
      </c>
      <c r="DE108" s="97"/>
      <c r="DF108" s="97"/>
      <c r="DG108" s="97"/>
      <c r="DH108" s="97"/>
      <c r="DI108" s="97"/>
      <c r="DJ108" s="97"/>
      <c r="DK108" s="97"/>
      <c r="DL108" s="97"/>
      <c r="DM108" s="97"/>
      <c r="DN108" s="97"/>
      <c r="DO108" s="97"/>
      <c r="DP108" s="97"/>
      <c r="DQ108" s="97"/>
      <c r="DR108" s="97"/>
      <c r="DS108" s="97"/>
      <c r="DT108" s="97"/>
      <c r="DU108" s="97"/>
      <c r="DV108" s="97"/>
      <c r="DW108" s="97"/>
      <c r="DX108" s="97"/>
      <c r="DY108" s="97"/>
      <c r="DZ108" s="97"/>
      <c r="EA108" s="97"/>
      <c r="EB108" s="97"/>
      <c r="EC108" s="97"/>
      <c r="ED108" s="97"/>
      <c r="EE108" s="97"/>
      <c r="EF108" s="97"/>
      <c r="EG108" s="97"/>
      <c r="EH108" s="97"/>
      <c r="EI108" s="97"/>
      <c r="EJ108" s="97"/>
      <c r="EK108" s="97"/>
      <c r="EL108" s="97">
        <v>831</v>
      </c>
      <c r="EM108" s="97"/>
      <c r="EN108" s="97"/>
      <c r="EO108" s="97"/>
      <c r="EP108" s="97"/>
      <c r="EQ108" s="97"/>
      <c r="ER108" s="97"/>
      <c r="ES108" s="97"/>
      <c r="ET108" s="97"/>
      <c r="EU108" s="97">
        <v>1120</v>
      </c>
      <c r="EV108" s="97">
        <v>5971</v>
      </c>
      <c r="EW108" s="97">
        <v>6577</v>
      </c>
      <c r="EX108" s="97"/>
      <c r="EY108" s="97"/>
      <c r="EZ108" s="97"/>
      <c r="FA108" s="97"/>
      <c r="FB108" s="97">
        <v>1470</v>
      </c>
      <c r="FC108" s="97">
        <v>22</v>
      </c>
      <c r="FD108" s="97">
        <v>157</v>
      </c>
      <c r="FE108" s="97"/>
      <c r="FF108" s="97"/>
      <c r="FG108" s="97"/>
      <c r="FH108" s="97">
        <v>1</v>
      </c>
      <c r="FI108" s="97"/>
      <c r="FJ108" s="97"/>
      <c r="FK108" s="97"/>
      <c r="FL108" s="97"/>
      <c r="FM108" s="97"/>
      <c r="FN108" s="97"/>
      <c r="FO108" s="97">
        <v>1283</v>
      </c>
      <c r="FP108" s="97">
        <v>394</v>
      </c>
      <c r="FQ108" s="97"/>
      <c r="FR108" s="97"/>
      <c r="FS108" s="97">
        <v>654</v>
      </c>
      <c r="FT108" s="97"/>
      <c r="FU108" s="97"/>
      <c r="FV108" s="97"/>
      <c r="FW108" s="97"/>
      <c r="FX108" s="97"/>
      <c r="FY108" s="97"/>
      <c r="FZ108" s="97"/>
      <c r="GA108" s="97"/>
      <c r="GB108" s="97"/>
      <c r="GC108" s="97"/>
      <c r="GD108" s="97"/>
      <c r="GE108" s="97"/>
      <c r="GF108" s="97"/>
      <c r="GG108" s="97"/>
      <c r="GH108" s="97"/>
      <c r="GI108" s="97"/>
      <c r="GJ108" s="97"/>
      <c r="GK108" s="97"/>
      <c r="GL108" s="97"/>
      <c r="GM108" s="97"/>
      <c r="GN108" s="97"/>
      <c r="GO108" s="97"/>
      <c r="GP108" s="97"/>
      <c r="GQ108" s="97"/>
      <c r="GR108" s="97"/>
      <c r="GS108" s="97"/>
      <c r="GT108" s="97"/>
      <c r="GU108" s="97"/>
      <c r="GV108" s="97"/>
      <c r="GW108" s="97"/>
      <c r="GX108" s="97"/>
      <c r="GY108" s="97"/>
      <c r="GZ108" s="97"/>
      <c r="HA108" s="97"/>
      <c r="HB108" s="97"/>
      <c r="HC108" s="97"/>
      <c r="HD108" s="97"/>
      <c r="HE108" s="97"/>
      <c r="HF108" s="97"/>
      <c r="HG108" s="97"/>
      <c r="HH108" s="97"/>
      <c r="HI108" s="97"/>
      <c r="HJ108" s="97"/>
      <c r="HK108" s="97"/>
      <c r="HL108" s="97"/>
      <c r="HM108" s="97"/>
      <c r="HN108" s="97"/>
      <c r="HO108" s="97"/>
      <c r="HP108" s="97"/>
      <c r="HQ108" s="97"/>
      <c r="HR108" s="97"/>
      <c r="HS108" s="97"/>
      <c r="HT108" s="97"/>
      <c r="HU108" s="97"/>
      <c r="HV108" s="97"/>
      <c r="HW108" s="97"/>
      <c r="HX108" s="97"/>
      <c r="HY108" s="97"/>
      <c r="HZ108" s="97"/>
      <c r="IA108" s="97"/>
      <c r="IB108" s="97"/>
      <c r="IC108" s="97"/>
      <c r="ID108" s="97"/>
      <c r="IE108" s="97"/>
      <c r="IF108" s="97"/>
      <c r="IG108" s="97"/>
      <c r="IH108" s="97"/>
      <c r="II108" s="97">
        <v>6</v>
      </c>
      <c r="IJ108" s="97"/>
      <c r="IK108" s="97"/>
      <c r="IL108" s="97"/>
      <c r="IM108" s="97"/>
      <c r="IN108" s="97"/>
      <c r="IO108" s="97"/>
      <c r="IP108" s="97"/>
      <c r="IQ108" s="97"/>
      <c r="IR108" s="97"/>
      <c r="IS108" s="97"/>
      <c r="IT108" s="97"/>
      <c r="IU108" s="97"/>
      <c r="IV108" s="97"/>
      <c r="IW108" s="97"/>
      <c r="IX108" s="97"/>
      <c r="IY108" s="97"/>
      <c r="IZ108" s="97"/>
      <c r="JA108" s="97"/>
      <c r="JB108" s="97"/>
      <c r="JC108" s="97"/>
      <c r="JD108" s="97"/>
      <c r="JE108" s="97"/>
      <c r="JF108" s="97"/>
      <c r="JG108" s="97"/>
      <c r="JH108" s="97"/>
      <c r="JI108" s="97"/>
      <c r="JJ108" s="97"/>
      <c r="JK108" s="97"/>
      <c r="JL108" s="97"/>
      <c r="JM108" s="97"/>
      <c r="JN108" s="97"/>
      <c r="JO108" s="97"/>
      <c r="JP108" s="97">
        <v>16</v>
      </c>
      <c r="JQ108" s="97">
        <v>0</v>
      </c>
      <c r="JR108" s="97">
        <v>351</v>
      </c>
      <c r="JS108" s="97">
        <v>62</v>
      </c>
      <c r="JT108" s="97">
        <v>0</v>
      </c>
      <c r="JU108" s="97">
        <v>23</v>
      </c>
      <c r="JV108" s="97">
        <v>36</v>
      </c>
      <c r="JW108" s="97">
        <v>54</v>
      </c>
      <c r="JX108" s="97">
        <v>54</v>
      </c>
      <c r="JY108" s="97"/>
      <c r="JZ108" s="97">
        <v>27</v>
      </c>
      <c r="KA108" s="97">
        <v>0</v>
      </c>
      <c r="KB108" s="97">
        <v>0</v>
      </c>
      <c r="KC108" s="97">
        <v>0</v>
      </c>
      <c r="KD108" s="97">
        <v>0</v>
      </c>
      <c r="KE108" s="97">
        <v>0</v>
      </c>
      <c r="KF108" s="97">
        <v>3</v>
      </c>
      <c r="KG108" s="97">
        <v>8</v>
      </c>
      <c r="KH108" s="97">
        <v>2</v>
      </c>
      <c r="KI108" s="97"/>
      <c r="KJ108" s="97"/>
      <c r="KK108" s="97"/>
      <c r="KL108" s="97">
        <v>183</v>
      </c>
      <c r="KM108" s="97">
        <v>78</v>
      </c>
      <c r="KN108" s="97"/>
      <c r="KO108" s="97"/>
      <c r="KP108" s="97">
        <v>1</v>
      </c>
      <c r="KQ108" s="97"/>
      <c r="KR108" s="97">
        <v>1</v>
      </c>
      <c r="KS108" s="97"/>
      <c r="KT108" s="97"/>
      <c r="KU108" s="97"/>
      <c r="KV108" s="97"/>
      <c r="KW108" s="97"/>
      <c r="KX108" s="97"/>
      <c r="KY108" s="97"/>
      <c r="KZ108" s="97">
        <v>7</v>
      </c>
      <c r="LA108" s="97">
        <v>8</v>
      </c>
      <c r="LB108" s="97">
        <v>5</v>
      </c>
      <c r="LC108" s="97"/>
      <c r="LD108" s="97"/>
      <c r="LE108" s="97"/>
      <c r="LF108" s="97"/>
      <c r="LG108" s="97">
        <v>0</v>
      </c>
      <c r="LH108" s="97">
        <v>0</v>
      </c>
      <c r="LI108" s="97"/>
      <c r="LJ108" s="97">
        <v>0</v>
      </c>
      <c r="LK108" s="97"/>
      <c r="LL108" s="97"/>
      <c r="LM108" s="97"/>
      <c r="LN108" s="97"/>
      <c r="LO108" s="97"/>
      <c r="LP108" s="97"/>
      <c r="LQ108" s="97"/>
      <c r="LR108" s="97"/>
      <c r="LS108" s="97">
        <v>63</v>
      </c>
      <c r="LT108" s="97">
        <v>6</v>
      </c>
      <c r="LU108" s="97"/>
      <c r="LV108" s="97"/>
      <c r="LW108" s="97"/>
      <c r="LX108" s="97"/>
      <c r="LY108" s="97"/>
      <c r="LZ108" s="97"/>
      <c r="MA108" s="97">
        <v>111</v>
      </c>
      <c r="MB108" s="97"/>
      <c r="MC108" s="97"/>
      <c r="MD108" s="97">
        <v>47</v>
      </c>
      <c r="ME108" s="97">
        <v>6</v>
      </c>
      <c r="MF108" s="97"/>
      <c r="MG108" s="97"/>
      <c r="MH108" s="97"/>
      <c r="MI108" s="97">
        <v>2</v>
      </c>
      <c r="MJ108" s="97">
        <v>1</v>
      </c>
      <c r="MK108" s="97"/>
      <c r="ML108" s="97">
        <v>10</v>
      </c>
      <c r="MM108" s="97"/>
      <c r="MN108" s="97"/>
      <c r="MO108" s="97">
        <v>2</v>
      </c>
      <c r="MP108" s="97"/>
      <c r="MQ108" s="97">
        <v>54</v>
      </c>
      <c r="MR108" s="97">
        <v>2</v>
      </c>
      <c r="MS108" s="97">
        <v>58</v>
      </c>
      <c r="MT108" s="97"/>
      <c r="MU108" s="97">
        <v>0</v>
      </c>
      <c r="MV108" s="97"/>
      <c r="MW108" s="97"/>
      <c r="MX108" s="97"/>
      <c r="MY108" s="97"/>
      <c r="MZ108" s="97"/>
      <c r="NA108" s="97"/>
      <c r="NB108" s="97"/>
      <c r="NC108" s="97"/>
      <c r="ND108" s="97">
        <v>2</v>
      </c>
      <c r="NE108" s="97">
        <v>1</v>
      </c>
      <c r="NF108" s="97"/>
      <c r="NG108" s="97">
        <v>3</v>
      </c>
      <c r="NH108" s="97"/>
      <c r="NI108" s="97">
        <v>3</v>
      </c>
      <c r="NJ108" s="97"/>
      <c r="NK108" s="97"/>
      <c r="NL108" s="97"/>
      <c r="NM108" s="97"/>
      <c r="NN108" s="97"/>
      <c r="NO108" s="97"/>
      <c r="NP108" s="97"/>
      <c r="NQ108" s="97">
        <v>2</v>
      </c>
      <c r="NR108" s="97">
        <v>0</v>
      </c>
      <c r="NS108" s="97">
        <v>3</v>
      </c>
      <c r="NT108" s="97">
        <v>2</v>
      </c>
      <c r="NU108" s="97">
        <v>0</v>
      </c>
      <c r="NV108" s="97">
        <v>1521</v>
      </c>
      <c r="NW108" s="97">
        <v>154</v>
      </c>
      <c r="NX108" s="97">
        <v>693</v>
      </c>
      <c r="NY108" s="97">
        <v>30</v>
      </c>
      <c r="NZ108" s="97"/>
      <c r="OA108" s="97"/>
      <c r="OB108" s="97">
        <v>1</v>
      </c>
      <c r="OC108" s="97"/>
      <c r="OD108" s="97"/>
      <c r="OE108" s="97">
        <v>7</v>
      </c>
      <c r="OF108" s="97"/>
      <c r="OG108" s="97"/>
      <c r="OH108" s="97">
        <v>203</v>
      </c>
      <c r="OI108" s="97"/>
      <c r="OJ108" s="97"/>
      <c r="OK108" s="97"/>
      <c r="OL108" s="97"/>
      <c r="OM108" s="97"/>
      <c r="ON108" s="97"/>
      <c r="OO108" s="97">
        <v>194</v>
      </c>
      <c r="OP108" s="97">
        <v>30</v>
      </c>
      <c r="OQ108" s="97">
        <v>5</v>
      </c>
      <c r="OR108" s="98">
        <v>48</v>
      </c>
      <c r="OS108" s="99">
        <v>32616</v>
      </c>
      <c r="OT108" s="96">
        <v>576</v>
      </c>
      <c r="OU108" s="97">
        <v>3496</v>
      </c>
      <c r="OV108" s="97"/>
      <c r="OW108" s="97"/>
      <c r="OX108" s="97"/>
      <c r="OY108" s="97">
        <v>521</v>
      </c>
      <c r="OZ108" s="97">
        <v>13004</v>
      </c>
      <c r="PA108" s="97"/>
      <c r="PB108" s="97"/>
      <c r="PC108" s="97"/>
      <c r="PD108" s="97"/>
      <c r="PE108" s="97"/>
      <c r="PF108" s="97">
        <v>14</v>
      </c>
      <c r="PG108" s="97"/>
      <c r="PH108" s="97"/>
      <c r="PI108" s="97"/>
      <c r="PJ108" s="97">
        <v>556</v>
      </c>
      <c r="PK108" s="97"/>
      <c r="PL108" s="98"/>
      <c r="PM108" s="99">
        <v>50784</v>
      </c>
    </row>
    <row r="109" spans="1:429" ht="12.75" customHeight="1" x14ac:dyDescent="0.2">
      <c r="A109" s="93">
        <v>333912</v>
      </c>
      <c r="B109" s="94" t="s">
        <v>1728</v>
      </c>
      <c r="C109" s="95" t="s">
        <v>1268</v>
      </c>
      <c r="D109" s="96"/>
      <c r="E109" s="97"/>
      <c r="F109" s="97"/>
      <c r="G109" s="97"/>
      <c r="H109" s="97"/>
      <c r="I109" s="97"/>
      <c r="J109" s="97"/>
      <c r="K109" s="97"/>
      <c r="L109" s="97"/>
      <c r="M109" s="97"/>
      <c r="N109" s="97"/>
      <c r="O109" s="97">
        <v>10</v>
      </c>
      <c r="P109" s="97"/>
      <c r="Q109" s="97"/>
      <c r="R109" s="97"/>
      <c r="S109" s="97"/>
      <c r="T109" s="97"/>
      <c r="U109" s="97"/>
      <c r="V109" s="97"/>
      <c r="W109" s="97"/>
      <c r="X109" s="97"/>
      <c r="Y109" s="97"/>
      <c r="Z109" s="97"/>
      <c r="AA109" s="97"/>
      <c r="AB109" s="97">
        <v>37</v>
      </c>
      <c r="AC109" s="97">
        <v>73</v>
      </c>
      <c r="AD109" s="97">
        <v>42</v>
      </c>
      <c r="AE109" s="97">
        <v>69</v>
      </c>
      <c r="AF109" s="97">
        <v>12</v>
      </c>
      <c r="AG109" s="97">
        <v>15</v>
      </c>
      <c r="AH109" s="97">
        <v>108</v>
      </c>
      <c r="AI109" s="97">
        <v>1</v>
      </c>
      <c r="AJ109" s="97">
        <v>128</v>
      </c>
      <c r="AK109" s="97">
        <v>70</v>
      </c>
      <c r="AL109" s="97">
        <v>87</v>
      </c>
      <c r="AM109" s="97">
        <v>180</v>
      </c>
      <c r="AN109" s="97"/>
      <c r="AO109" s="97"/>
      <c r="AP109" s="97"/>
      <c r="AQ109" s="97"/>
      <c r="AR109" s="97"/>
      <c r="AS109" s="97"/>
      <c r="AT109" s="97"/>
      <c r="AU109" s="97"/>
      <c r="AV109" s="97"/>
      <c r="AW109" s="97"/>
      <c r="AX109" s="97"/>
      <c r="AY109" s="97"/>
      <c r="AZ109" s="97"/>
      <c r="BA109" s="97"/>
      <c r="BB109" s="97"/>
      <c r="BC109" s="97"/>
      <c r="BD109" s="97"/>
      <c r="BE109" s="97"/>
      <c r="BF109" s="97"/>
      <c r="BG109" s="97"/>
      <c r="BH109" s="97"/>
      <c r="BI109" s="97"/>
      <c r="BJ109" s="97"/>
      <c r="BK109" s="97"/>
      <c r="BL109" s="97"/>
      <c r="BM109" s="97"/>
      <c r="BN109" s="97"/>
      <c r="BO109" s="97"/>
      <c r="BP109" s="97"/>
      <c r="BQ109" s="97"/>
      <c r="BR109" s="97"/>
      <c r="BS109" s="97"/>
      <c r="BT109" s="97"/>
      <c r="BU109" s="97"/>
      <c r="BV109" s="97"/>
      <c r="BW109" s="97"/>
      <c r="BX109" s="97"/>
      <c r="BY109" s="97"/>
      <c r="BZ109" s="97"/>
      <c r="CA109" s="97"/>
      <c r="CB109" s="97"/>
      <c r="CC109" s="97"/>
      <c r="CD109" s="97"/>
      <c r="CE109" s="97"/>
      <c r="CF109" s="97"/>
      <c r="CG109" s="97"/>
      <c r="CH109" s="97"/>
      <c r="CI109" s="97"/>
      <c r="CJ109" s="97"/>
      <c r="CK109" s="97"/>
      <c r="CL109" s="97">
        <v>88</v>
      </c>
      <c r="CM109" s="97">
        <v>866</v>
      </c>
      <c r="CN109" s="97"/>
      <c r="CO109" s="97"/>
      <c r="CP109" s="97"/>
      <c r="CQ109" s="97"/>
      <c r="CR109" s="97"/>
      <c r="CS109" s="97"/>
      <c r="CT109" s="97"/>
      <c r="CU109" s="97"/>
      <c r="CV109" s="97"/>
      <c r="CW109" s="97"/>
      <c r="CX109" s="97"/>
      <c r="CY109" s="97"/>
      <c r="CZ109" s="97"/>
      <c r="DA109" s="97"/>
      <c r="DB109" s="97">
        <v>498</v>
      </c>
      <c r="DC109" s="97"/>
      <c r="DD109" s="97"/>
      <c r="DE109" s="97"/>
      <c r="DF109" s="97"/>
      <c r="DG109" s="97"/>
      <c r="DH109" s="97"/>
      <c r="DI109" s="97"/>
      <c r="DJ109" s="97"/>
      <c r="DK109" s="97"/>
      <c r="DL109" s="97"/>
      <c r="DM109" s="97"/>
      <c r="DN109" s="97"/>
      <c r="DO109" s="97"/>
      <c r="DP109" s="97"/>
      <c r="DQ109" s="97"/>
      <c r="DR109" s="97"/>
      <c r="DS109" s="97"/>
      <c r="DT109" s="97"/>
      <c r="DU109" s="97"/>
      <c r="DV109" s="97"/>
      <c r="DW109" s="97"/>
      <c r="DX109" s="97"/>
      <c r="DY109" s="97"/>
      <c r="DZ109" s="97"/>
      <c r="EA109" s="97"/>
      <c r="EB109" s="97"/>
      <c r="EC109" s="97"/>
      <c r="ED109" s="97"/>
      <c r="EE109" s="97"/>
      <c r="EF109" s="97"/>
      <c r="EG109" s="97"/>
      <c r="EH109" s="97"/>
      <c r="EI109" s="97"/>
      <c r="EJ109" s="97"/>
      <c r="EK109" s="97"/>
      <c r="EL109" s="97"/>
      <c r="EM109" s="97"/>
      <c r="EN109" s="97"/>
      <c r="EO109" s="97"/>
      <c r="EP109" s="97"/>
      <c r="EQ109" s="97"/>
      <c r="ER109" s="97"/>
      <c r="ES109" s="97"/>
      <c r="ET109" s="97"/>
      <c r="EU109" s="97"/>
      <c r="EV109" s="97"/>
      <c r="EW109" s="97"/>
      <c r="EX109" s="97"/>
      <c r="EY109" s="97"/>
      <c r="EZ109" s="97"/>
      <c r="FA109" s="97"/>
      <c r="FB109" s="97"/>
      <c r="FC109" s="97"/>
      <c r="FD109" s="97"/>
      <c r="FE109" s="97"/>
      <c r="FF109" s="97">
        <v>123</v>
      </c>
      <c r="FG109" s="97"/>
      <c r="FH109" s="97"/>
      <c r="FI109" s="97"/>
      <c r="FJ109" s="97"/>
      <c r="FK109" s="97"/>
      <c r="FL109" s="97"/>
      <c r="FM109" s="97"/>
      <c r="FN109" s="97"/>
      <c r="FO109" s="97"/>
      <c r="FP109" s="97"/>
      <c r="FQ109" s="97"/>
      <c r="FR109" s="97"/>
      <c r="FS109" s="97"/>
      <c r="FT109" s="97"/>
      <c r="FU109" s="97"/>
      <c r="FV109" s="97"/>
      <c r="FW109" s="97"/>
      <c r="FX109" s="97"/>
      <c r="FY109" s="97"/>
      <c r="FZ109" s="97"/>
      <c r="GA109" s="97"/>
      <c r="GB109" s="97"/>
      <c r="GC109" s="97"/>
      <c r="GD109" s="97"/>
      <c r="GE109" s="97"/>
      <c r="GF109" s="97"/>
      <c r="GG109" s="97"/>
      <c r="GH109" s="97"/>
      <c r="GI109" s="97"/>
      <c r="GJ109" s="97"/>
      <c r="GK109" s="97"/>
      <c r="GL109" s="97"/>
      <c r="GM109" s="97"/>
      <c r="GN109" s="97"/>
      <c r="GO109" s="97"/>
      <c r="GP109" s="97"/>
      <c r="GQ109" s="97"/>
      <c r="GR109" s="97"/>
      <c r="GS109" s="97"/>
      <c r="GT109" s="97"/>
      <c r="GU109" s="97"/>
      <c r="GV109" s="97"/>
      <c r="GW109" s="97"/>
      <c r="GX109" s="97"/>
      <c r="GY109" s="97"/>
      <c r="GZ109" s="97"/>
      <c r="HA109" s="97"/>
      <c r="HB109" s="97"/>
      <c r="HC109" s="97"/>
      <c r="HD109" s="97"/>
      <c r="HE109" s="97"/>
      <c r="HF109" s="97"/>
      <c r="HG109" s="97"/>
      <c r="HH109" s="97"/>
      <c r="HI109" s="97"/>
      <c r="HJ109" s="97"/>
      <c r="HK109" s="97"/>
      <c r="HL109" s="97"/>
      <c r="HM109" s="97"/>
      <c r="HN109" s="97"/>
      <c r="HO109" s="97"/>
      <c r="HP109" s="97"/>
      <c r="HQ109" s="97"/>
      <c r="HR109" s="97"/>
      <c r="HS109" s="97"/>
      <c r="HT109" s="97"/>
      <c r="HU109" s="97"/>
      <c r="HV109" s="97"/>
      <c r="HW109" s="97"/>
      <c r="HX109" s="97">
        <v>3</v>
      </c>
      <c r="HY109" s="97">
        <v>2</v>
      </c>
      <c r="HZ109" s="97"/>
      <c r="IA109" s="97"/>
      <c r="IB109" s="97"/>
      <c r="IC109" s="97"/>
      <c r="ID109" s="97"/>
      <c r="IE109" s="97"/>
      <c r="IF109" s="97"/>
      <c r="IG109" s="97"/>
      <c r="IH109" s="97"/>
      <c r="II109" s="97"/>
      <c r="IJ109" s="97"/>
      <c r="IK109" s="97"/>
      <c r="IL109" s="97">
        <v>0</v>
      </c>
      <c r="IM109" s="97">
        <v>1</v>
      </c>
      <c r="IN109" s="97">
        <v>1</v>
      </c>
      <c r="IO109" s="97">
        <v>2</v>
      </c>
      <c r="IP109" s="97">
        <v>2</v>
      </c>
      <c r="IQ109" s="97"/>
      <c r="IR109" s="97"/>
      <c r="IS109" s="97"/>
      <c r="IT109" s="97"/>
      <c r="IU109" s="97"/>
      <c r="IV109" s="97"/>
      <c r="IW109" s="97"/>
      <c r="IX109" s="97"/>
      <c r="IY109" s="97"/>
      <c r="IZ109" s="97"/>
      <c r="JA109" s="97"/>
      <c r="JB109" s="97"/>
      <c r="JC109" s="97"/>
      <c r="JD109" s="97">
        <v>40</v>
      </c>
      <c r="JE109" s="97"/>
      <c r="JF109" s="97"/>
      <c r="JG109" s="97"/>
      <c r="JH109" s="97"/>
      <c r="JI109" s="97">
        <v>32</v>
      </c>
      <c r="JJ109" s="97"/>
      <c r="JK109" s="97">
        <v>115</v>
      </c>
      <c r="JL109" s="97"/>
      <c r="JM109" s="97"/>
      <c r="JN109" s="97"/>
      <c r="JO109" s="97"/>
      <c r="JP109" s="97"/>
      <c r="JQ109" s="97"/>
      <c r="JR109" s="97"/>
      <c r="JS109" s="97"/>
      <c r="JT109" s="97"/>
      <c r="JU109" s="97"/>
      <c r="JV109" s="97"/>
      <c r="JW109" s="97"/>
      <c r="JX109" s="97"/>
      <c r="JY109" s="97"/>
      <c r="JZ109" s="97">
        <v>60</v>
      </c>
      <c r="KA109" s="97"/>
      <c r="KB109" s="97"/>
      <c r="KC109" s="97"/>
      <c r="KD109" s="97"/>
      <c r="KE109" s="97"/>
      <c r="KF109" s="97"/>
      <c r="KG109" s="97"/>
      <c r="KH109" s="97"/>
      <c r="KI109" s="97"/>
      <c r="KJ109" s="97"/>
      <c r="KK109" s="97"/>
      <c r="KL109" s="97"/>
      <c r="KM109" s="97"/>
      <c r="KN109" s="97">
        <v>4</v>
      </c>
      <c r="KO109" s="97">
        <v>63</v>
      </c>
      <c r="KP109" s="97"/>
      <c r="KQ109" s="97"/>
      <c r="KR109" s="97"/>
      <c r="KS109" s="97"/>
      <c r="KT109" s="97"/>
      <c r="KU109" s="97"/>
      <c r="KV109" s="97"/>
      <c r="KW109" s="97"/>
      <c r="KX109" s="97"/>
      <c r="KY109" s="97"/>
      <c r="KZ109" s="97"/>
      <c r="LA109" s="97">
        <v>24</v>
      </c>
      <c r="LB109" s="97">
        <v>142</v>
      </c>
      <c r="LC109" s="97">
        <v>5</v>
      </c>
      <c r="LD109" s="97"/>
      <c r="LE109" s="97"/>
      <c r="LF109" s="97"/>
      <c r="LG109" s="97"/>
      <c r="LH109" s="97"/>
      <c r="LI109" s="97"/>
      <c r="LJ109" s="97"/>
      <c r="LK109" s="97"/>
      <c r="LL109" s="97"/>
      <c r="LM109" s="97"/>
      <c r="LN109" s="97"/>
      <c r="LO109" s="97">
        <v>0</v>
      </c>
      <c r="LP109" s="97">
        <v>0</v>
      </c>
      <c r="LQ109" s="97"/>
      <c r="LR109" s="97"/>
      <c r="LS109" s="97"/>
      <c r="LT109" s="97"/>
      <c r="LU109" s="97"/>
      <c r="LV109" s="97"/>
      <c r="LW109" s="97"/>
      <c r="LX109" s="97"/>
      <c r="LY109" s="97"/>
      <c r="LZ109" s="97"/>
      <c r="MA109" s="97"/>
      <c r="MB109" s="97"/>
      <c r="MC109" s="97"/>
      <c r="MD109" s="97">
        <v>12</v>
      </c>
      <c r="ME109" s="97"/>
      <c r="MF109" s="97"/>
      <c r="MG109" s="97"/>
      <c r="MH109" s="97"/>
      <c r="MI109" s="97"/>
      <c r="MJ109" s="97"/>
      <c r="MK109" s="97"/>
      <c r="ML109" s="97"/>
      <c r="MM109" s="97"/>
      <c r="MN109" s="97"/>
      <c r="MO109" s="97"/>
      <c r="MP109" s="97"/>
      <c r="MQ109" s="97"/>
      <c r="MR109" s="97"/>
      <c r="MS109" s="97">
        <v>0</v>
      </c>
      <c r="MT109" s="97"/>
      <c r="MU109" s="97"/>
      <c r="MV109" s="97"/>
      <c r="MW109" s="97"/>
      <c r="MX109" s="97"/>
      <c r="MY109" s="97"/>
      <c r="MZ109" s="97"/>
      <c r="NA109" s="97"/>
      <c r="NB109" s="97"/>
      <c r="NC109" s="97"/>
      <c r="ND109" s="97">
        <v>18</v>
      </c>
      <c r="NE109" s="97"/>
      <c r="NF109" s="97"/>
      <c r="NG109" s="97"/>
      <c r="NH109" s="97"/>
      <c r="NI109" s="97"/>
      <c r="NJ109" s="97"/>
      <c r="NK109" s="97"/>
      <c r="NL109" s="97"/>
      <c r="NM109" s="97"/>
      <c r="NN109" s="97"/>
      <c r="NO109" s="97"/>
      <c r="NP109" s="97"/>
      <c r="NQ109" s="97"/>
      <c r="NR109" s="97"/>
      <c r="NS109" s="97">
        <v>3</v>
      </c>
      <c r="NT109" s="97">
        <v>89</v>
      </c>
      <c r="NU109" s="97">
        <v>25</v>
      </c>
      <c r="NV109" s="97">
        <v>55</v>
      </c>
      <c r="NW109" s="97"/>
      <c r="NX109" s="97"/>
      <c r="NY109" s="97"/>
      <c r="NZ109" s="97"/>
      <c r="OA109" s="97"/>
      <c r="OB109" s="97"/>
      <c r="OC109" s="97"/>
      <c r="OD109" s="97"/>
      <c r="OE109" s="97"/>
      <c r="OF109" s="97">
        <v>2</v>
      </c>
      <c r="OG109" s="97"/>
      <c r="OH109" s="97"/>
      <c r="OI109" s="97"/>
      <c r="OJ109" s="97"/>
      <c r="OK109" s="97"/>
      <c r="OL109" s="97"/>
      <c r="OM109" s="97"/>
      <c r="ON109" s="97"/>
      <c r="OO109" s="97"/>
      <c r="OP109" s="97">
        <v>0</v>
      </c>
      <c r="OQ109" s="97"/>
      <c r="OR109" s="98">
        <v>13</v>
      </c>
      <c r="OS109" s="99">
        <v>3116</v>
      </c>
      <c r="OT109" s="96"/>
      <c r="OU109" s="97">
        <v>7388</v>
      </c>
      <c r="OV109" s="97"/>
      <c r="OW109" s="97"/>
      <c r="OX109" s="97"/>
      <c r="OY109" s="97">
        <v>117</v>
      </c>
      <c r="OZ109" s="97">
        <v>4399</v>
      </c>
      <c r="PA109" s="97"/>
      <c r="PB109" s="97">
        <v>22</v>
      </c>
      <c r="PC109" s="97"/>
      <c r="PD109" s="97"/>
      <c r="PE109" s="97"/>
      <c r="PF109" s="97">
        <v>3</v>
      </c>
      <c r="PG109" s="97"/>
      <c r="PH109" s="97"/>
      <c r="PI109" s="97"/>
      <c r="PJ109" s="97"/>
      <c r="PK109" s="97"/>
      <c r="PL109" s="98"/>
      <c r="PM109" s="99">
        <v>15045</v>
      </c>
    </row>
    <row r="110" spans="1:429" ht="12.75" customHeight="1" x14ac:dyDescent="0.2">
      <c r="A110" s="93" t="s">
        <v>1613</v>
      </c>
      <c r="B110" s="94" t="s">
        <v>1728</v>
      </c>
      <c r="C110" s="95" t="s">
        <v>1269</v>
      </c>
      <c r="D110" s="96">
        <v>12</v>
      </c>
      <c r="E110" s="97"/>
      <c r="F110" s="97"/>
      <c r="G110" s="97"/>
      <c r="H110" s="97"/>
      <c r="I110" s="97"/>
      <c r="J110" s="97"/>
      <c r="K110" s="97"/>
      <c r="L110" s="97"/>
      <c r="M110" s="97"/>
      <c r="N110" s="97"/>
      <c r="O110" s="97"/>
      <c r="P110" s="97"/>
      <c r="Q110" s="97">
        <v>779</v>
      </c>
      <c r="R110" s="97"/>
      <c r="S110" s="97">
        <v>44</v>
      </c>
      <c r="T110" s="97"/>
      <c r="U110" s="97"/>
      <c r="V110" s="97"/>
      <c r="W110" s="97">
        <v>102</v>
      </c>
      <c r="X110" s="97">
        <v>127</v>
      </c>
      <c r="Y110" s="97"/>
      <c r="Z110" s="97"/>
      <c r="AA110" s="97"/>
      <c r="AB110" s="97">
        <v>27</v>
      </c>
      <c r="AC110" s="97">
        <v>43</v>
      </c>
      <c r="AD110" s="97">
        <v>350</v>
      </c>
      <c r="AE110" s="97">
        <v>353</v>
      </c>
      <c r="AF110" s="97">
        <v>74</v>
      </c>
      <c r="AG110" s="97"/>
      <c r="AH110" s="97">
        <v>561</v>
      </c>
      <c r="AI110" s="97">
        <v>26</v>
      </c>
      <c r="AJ110" s="97">
        <v>526</v>
      </c>
      <c r="AK110" s="97">
        <v>6</v>
      </c>
      <c r="AL110" s="97">
        <v>653</v>
      </c>
      <c r="AM110" s="97">
        <v>177</v>
      </c>
      <c r="AN110" s="97"/>
      <c r="AO110" s="97"/>
      <c r="AP110" s="97"/>
      <c r="AQ110" s="97"/>
      <c r="AR110" s="97"/>
      <c r="AS110" s="97"/>
      <c r="AT110" s="97"/>
      <c r="AU110" s="97"/>
      <c r="AV110" s="97"/>
      <c r="AW110" s="97"/>
      <c r="AX110" s="97"/>
      <c r="AY110" s="97"/>
      <c r="AZ110" s="97"/>
      <c r="BA110" s="97"/>
      <c r="BB110" s="97"/>
      <c r="BC110" s="97"/>
      <c r="BD110" s="97"/>
      <c r="BE110" s="97">
        <v>159</v>
      </c>
      <c r="BF110" s="97"/>
      <c r="BG110" s="97"/>
      <c r="BH110" s="97"/>
      <c r="BI110" s="97"/>
      <c r="BJ110" s="97"/>
      <c r="BK110" s="97"/>
      <c r="BL110" s="97"/>
      <c r="BM110" s="97"/>
      <c r="BN110" s="97"/>
      <c r="BO110" s="97"/>
      <c r="BP110" s="97"/>
      <c r="BQ110" s="97"/>
      <c r="BR110" s="97"/>
      <c r="BS110" s="97"/>
      <c r="BT110" s="97"/>
      <c r="BU110" s="97"/>
      <c r="BV110" s="97"/>
      <c r="BW110" s="97"/>
      <c r="BX110" s="97"/>
      <c r="BY110" s="97"/>
      <c r="BZ110" s="97"/>
      <c r="CA110" s="97"/>
      <c r="CB110" s="97"/>
      <c r="CC110" s="97"/>
      <c r="CD110" s="97"/>
      <c r="CE110" s="97"/>
      <c r="CF110" s="97"/>
      <c r="CG110" s="97"/>
      <c r="CH110" s="97"/>
      <c r="CI110" s="97"/>
      <c r="CJ110" s="97"/>
      <c r="CK110" s="97">
        <v>122</v>
      </c>
      <c r="CL110" s="97">
        <v>101</v>
      </c>
      <c r="CM110" s="97">
        <v>90</v>
      </c>
      <c r="CN110" s="97"/>
      <c r="CO110" s="97"/>
      <c r="CP110" s="97">
        <v>314</v>
      </c>
      <c r="CQ110" s="97"/>
      <c r="CR110" s="97"/>
      <c r="CS110" s="97"/>
      <c r="CT110" s="97"/>
      <c r="CU110" s="97"/>
      <c r="CV110" s="97"/>
      <c r="CW110" s="97"/>
      <c r="CX110" s="97"/>
      <c r="CY110" s="97"/>
      <c r="CZ110" s="97"/>
      <c r="DA110" s="97"/>
      <c r="DB110" s="97">
        <v>33</v>
      </c>
      <c r="DC110" s="97">
        <v>95</v>
      </c>
      <c r="DD110" s="97"/>
      <c r="DE110" s="97"/>
      <c r="DF110" s="97"/>
      <c r="DG110" s="97"/>
      <c r="DH110" s="97">
        <v>159</v>
      </c>
      <c r="DI110" s="97"/>
      <c r="DJ110" s="97"/>
      <c r="DK110" s="97"/>
      <c r="DL110" s="97"/>
      <c r="DM110" s="97"/>
      <c r="DN110" s="97"/>
      <c r="DO110" s="97"/>
      <c r="DP110" s="97"/>
      <c r="DQ110" s="97"/>
      <c r="DR110" s="97"/>
      <c r="DS110" s="97"/>
      <c r="DT110" s="97"/>
      <c r="DU110" s="97"/>
      <c r="DV110" s="97"/>
      <c r="DW110" s="97"/>
      <c r="DX110" s="97"/>
      <c r="DY110" s="97"/>
      <c r="DZ110" s="97"/>
      <c r="EA110" s="97"/>
      <c r="EB110" s="97"/>
      <c r="EC110" s="97"/>
      <c r="ED110" s="97"/>
      <c r="EE110" s="97"/>
      <c r="EF110" s="97"/>
      <c r="EG110" s="97"/>
      <c r="EH110" s="97"/>
      <c r="EI110" s="97"/>
      <c r="EJ110" s="97"/>
      <c r="EK110" s="97"/>
      <c r="EL110" s="97"/>
      <c r="EM110" s="97"/>
      <c r="EN110" s="97"/>
      <c r="EO110" s="97"/>
      <c r="EP110" s="97"/>
      <c r="EQ110" s="97"/>
      <c r="ER110" s="97"/>
      <c r="ES110" s="97"/>
      <c r="ET110" s="97"/>
      <c r="EU110" s="97"/>
      <c r="EV110" s="97"/>
      <c r="EW110" s="97"/>
      <c r="EX110" s="97"/>
      <c r="EY110" s="97"/>
      <c r="EZ110" s="97"/>
      <c r="FA110" s="97"/>
      <c r="FB110" s="97"/>
      <c r="FC110" s="97"/>
      <c r="FD110" s="97"/>
      <c r="FE110" s="97"/>
      <c r="FF110" s="97"/>
      <c r="FG110" s="97"/>
      <c r="FH110" s="97"/>
      <c r="FI110" s="97"/>
      <c r="FJ110" s="97"/>
      <c r="FK110" s="97"/>
      <c r="FL110" s="97"/>
      <c r="FM110" s="97"/>
      <c r="FN110" s="97"/>
      <c r="FO110" s="97"/>
      <c r="FP110" s="97">
        <v>66</v>
      </c>
      <c r="FQ110" s="97"/>
      <c r="FR110" s="97"/>
      <c r="FS110" s="97"/>
      <c r="FT110" s="97"/>
      <c r="FU110" s="97"/>
      <c r="FV110" s="97"/>
      <c r="FW110" s="97"/>
      <c r="FX110" s="97"/>
      <c r="FY110" s="97"/>
      <c r="FZ110" s="97"/>
      <c r="GA110" s="97"/>
      <c r="GB110" s="97"/>
      <c r="GC110" s="97"/>
      <c r="GD110" s="97"/>
      <c r="GE110" s="97"/>
      <c r="GF110" s="97"/>
      <c r="GG110" s="97"/>
      <c r="GH110" s="97"/>
      <c r="GI110" s="97"/>
      <c r="GJ110" s="97"/>
      <c r="GK110" s="97"/>
      <c r="GL110" s="97"/>
      <c r="GM110" s="97"/>
      <c r="GN110" s="97"/>
      <c r="GO110" s="97"/>
      <c r="GP110" s="97"/>
      <c r="GQ110" s="97"/>
      <c r="GR110" s="97"/>
      <c r="GS110" s="97"/>
      <c r="GT110" s="97"/>
      <c r="GU110" s="97"/>
      <c r="GV110" s="97"/>
      <c r="GW110" s="97"/>
      <c r="GX110" s="97"/>
      <c r="GY110" s="97"/>
      <c r="GZ110" s="97"/>
      <c r="HA110" s="97"/>
      <c r="HB110" s="97"/>
      <c r="HC110" s="97"/>
      <c r="HD110" s="97"/>
      <c r="HE110" s="97"/>
      <c r="HF110" s="97"/>
      <c r="HG110" s="97"/>
      <c r="HH110" s="97"/>
      <c r="HI110" s="97"/>
      <c r="HJ110" s="97"/>
      <c r="HK110" s="97"/>
      <c r="HL110" s="97"/>
      <c r="HM110" s="97"/>
      <c r="HN110" s="97"/>
      <c r="HO110" s="97"/>
      <c r="HP110" s="97"/>
      <c r="HQ110" s="97"/>
      <c r="HR110" s="97"/>
      <c r="HS110" s="97"/>
      <c r="HT110" s="97"/>
      <c r="HU110" s="97"/>
      <c r="HV110" s="97"/>
      <c r="HW110" s="97"/>
      <c r="HX110" s="97"/>
      <c r="HY110" s="97"/>
      <c r="HZ110" s="97"/>
      <c r="IA110" s="97"/>
      <c r="IB110" s="97"/>
      <c r="IC110" s="97"/>
      <c r="ID110" s="97"/>
      <c r="IE110" s="97"/>
      <c r="IF110" s="97"/>
      <c r="IG110" s="97"/>
      <c r="IH110" s="97"/>
      <c r="II110" s="97"/>
      <c r="IJ110" s="97"/>
      <c r="IK110" s="97"/>
      <c r="IL110" s="97"/>
      <c r="IM110" s="97"/>
      <c r="IN110" s="97"/>
      <c r="IO110" s="97"/>
      <c r="IP110" s="97"/>
      <c r="IQ110" s="97"/>
      <c r="IR110" s="97"/>
      <c r="IS110" s="97"/>
      <c r="IT110" s="97"/>
      <c r="IU110" s="97"/>
      <c r="IV110" s="97"/>
      <c r="IW110" s="97"/>
      <c r="IX110" s="97"/>
      <c r="IY110" s="97"/>
      <c r="IZ110" s="97"/>
      <c r="JA110" s="97"/>
      <c r="JB110" s="97"/>
      <c r="JC110" s="97"/>
      <c r="JD110" s="97"/>
      <c r="JE110" s="97"/>
      <c r="JF110" s="97"/>
      <c r="JG110" s="97"/>
      <c r="JH110" s="97"/>
      <c r="JI110" s="97"/>
      <c r="JJ110" s="97"/>
      <c r="JK110" s="97"/>
      <c r="JL110" s="97"/>
      <c r="JM110" s="97"/>
      <c r="JN110" s="97"/>
      <c r="JO110" s="97"/>
      <c r="JP110" s="97"/>
      <c r="JQ110" s="97"/>
      <c r="JR110" s="97"/>
      <c r="JS110" s="97">
        <v>46</v>
      </c>
      <c r="JT110" s="97"/>
      <c r="JU110" s="97"/>
      <c r="JV110" s="97"/>
      <c r="JW110" s="97"/>
      <c r="JX110" s="97"/>
      <c r="JY110" s="97"/>
      <c r="JZ110" s="97"/>
      <c r="KA110" s="97"/>
      <c r="KB110" s="97"/>
      <c r="KC110" s="97"/>
      <c r="KD110" s="97"/>
      <c r="KE110" s="97"/>
      <c r="KF110" s="97"/>
      <c r="KG110" s="97"/>
      <c r="KH110" s="97"/>
      <c r="KI110" s="97"/>
      <c r="KJ110" s="97">
        <v>274</v>
      </c>
      <c r="KK110" s="97"/>
      <c r="KL110" s="97"/>
      <c r="KM110" s="97">
        <v>30</v>
      </c>
      <c r="KN110" s="97">
        <v>16</v>
      </c>
      <c r="KO110" s="97">
        <v>2</v>
      </c>
      <c r="KP110" s="97"/>
      <c r="KQ110" s="97"/>
      <c r="KR110" s="97"/>
      <c r="KS110" s="97"/>
      <c r="KT110" s="97"/>
      <c r="KU110" s="97"/>
      <c r="KV110" s="97"/>
      <c r="KW110" s="97"/>
      <c r="KX110" s="97"/>
      <c r="KY110" s="97"/>
      <c r="KZ110" s="97"/>
      <c r="LA110" s="97"/>
      <c r="LB110" s="97"/>
      <c r="LC110" s="97"/>
      <c r="LD110" s="97"/>
      <c r="LE110" s="97"/>
      <c r="LF110" s="97"/>
      <c r="LG110" s="97"/>
      <c r="LH110" s="97"/>
      <c r="LI110" s="97"/>
      <c r="LJ110" s="97"/>
      <c r="LK110" s="97"/>
      <c r="LL110" s="97"/>
      <c r="LM110" s="97"/>
      <c r="LN110" s="97"/>
      <c r="LO110" s="97">
        <v>1</v>
      </c>
      <c r="LP110" s="97">
        <v>1</v>
      </c>
      <c r="LQ110" s="97"/>
      <c r="LR110" s="97"/>
      <c r="LS110" s="97"/>
      <c r="LT110" s="97"/>
      <c r="LU110" s="97"/>
      <c r="LV110" s="97"/>
      <c r="LW110" s="97"/>
      <c r="LX110" s="97"/>
      <c r="LY110" s="97"/>
      <c r="LZ110" s="97"/>
      <c r="MA110" s="97"/>
      <c r="MB110" s="97"/>
      <c r="MC110" s="97"/>
      <c r="MD110" s="97">
        <v>26</v>
      </c>
      <c r="ME110" s="97"/>
      <c r="MF110" s="97"/>
      <c r="MG110" s="97"/>
      <c r="MH110" s="97"/>
      <c r="MI110" s="97"/>
      <c r="MJ110" s="97">
        <v>1</v>
      </c>
      <c r="MK110" s="97"/>
      <c r="ML110" s="97">
        <v>27</v>
      </c>
      <c r="MM110" s="97"/>
      <c r="MN110" s="97"/>
      <c r="MO110" s="97"/>
      <c r="MP110" s="97"/>
      <c r="MQ110" s="97"/>
      <c r="MR110" s="97"/>
      <c r="MS110" s="97">
        <v>27</v>
      </c>
      <c r="MT110" s="97"/>
      <c r="MU110" s="97">
        <v>0</v>
      </c>
      <c r="MV110" s="97"/>
      <c r="MW110" s="97"/>
      <c r="MX110" s="97"/>
      <c r="MY110" s="97"/>
      <c r="MZ110" s="97"/>
      <c r="NA110" s="97"/>
      <c r="NB110" s="97"/>
      <c r="NC110" s="97"/>
      <c r="ND110" s="97">
        <v>29</v>
      </c>
      <c r="NE110" s="97"/>
      <c r="NF110" s="97"/>
      <c r="NG110" s="97"/>
      <c r="NH110" s="97"/>
      <c r="NI110" s="97"/>
      <c r="NJ110" s="97"/>
      <c r="NK110" s="97"/>
      <c r="NL110" s="97"/>
      <c r="NM110" s="97"/>
      <c r="NN110" s="97"/>
      <c r="NO110" s="97"/>
      <c r="NP110" s="97"/>
      <c r="NQ110" s="97"/>
      <c r="NR110" s="97"/>
      <c r="NS110" s="97"/>
      <c r="NT110" s="97"/>
      <c r="NU110" s="97"/>
      <c r="NV110" s="97"/>
      <c r="NW110" s="97"/>
      <c r="NX110" s="97">
        <v>188</v>
      </c>
      <c r="NY110" s="97">
        <v>0</v>
      </c>
      <c r="NZ110" s="97"/>
      <c r="OA110" s="97"/>
      <c r="OB110" s="97"/>
      <c r="OC110" s="97"/>
      <c r="OD110" s="97"/>
      <c r="OE110" s="97"/>
      <c r="OF110" s="97"/>
      <c r="OG110" s="97"/>
      <c r="OH110" s="97"/>
      <c r="OI110" s="97"/>
      <c r="OJ110" s="97"/>
      <c r="OK110" s="97"/>
      <c r="OL110" s="97"/>
      <c r="OM110" s="97">
        <v>70</v>
      </c>
      <c r="ON110" s="97"/>
      <c r="OO110" s="97">
        <v>327</v>
      </c>
      <c r="OP110" s="97">
        <v>20</v>
      </c>
      <c r="OQ110" s="97">
        <v>9</v>
      </c>
      <c r="OR110" s="98">
        <v>41</v>
      </c>
      <c r="OS110" s="99">
        <v>6137</v>
      </c>
      <c r="OT110" s="96"/>
      <c r="OU110" s="97">
        <v>12307</v>
      </c>
      <c r="OV110" s="97"/>
      <c r="OW110" s="97"/>
      <c r="OX110" s="97"/>
      <c r="OY110" s="97">
        <v>174</v>
      </c>
      <c r="OZ110" s="97">
        <v>5437</v>
      </c>
      <c r="PA110" s="97"/>
      <c r="PB110" s="97">
        <v>341</v>
      </c>
      <c r="PC110" s="97"/>
      <c r="PD110" s="97"/>
      <c r="PE110" s="97"/>
      <c r="PF110" s="97">
        <v>17</v>
      </c>
      <c r="PG110" s="97"/>
      <c r="PH110" s="97"/>
      <c r="PI110" s="97"/>
      <c r="PJ110" s="97">
        <v>256</v>
      </c>
      <c r="PK110" s="97"/>
      <c r="PL110" s="98"/>
      <c r="PM110" s="99">
        <v>24668</v>
      </c>
    </row>
    <row r="111" spans="1:429" ht="12.75" customHeight="1" x14ac:dyDescent="0.2">
      <c r="A111" s="93">
        <v>333920</v>
      </c>
      <c r="B111" s="94" t="s">
        <v>1728</v>
      </c>
      <c r="C111" s="95" t="s">
        <v>1270</v>
      </c>
      <c r="D111" s="96">
        <v>11</v>
      </c>
      <c r="E111" s="97">
        <v>9</v>
      </c>
      <c r="F111" s="97">
        <v>1</v>
      </c>
      <c r="G111" s="97">
        <v>2</v>
      </c>
      <c r="H111" s="97">
        <v>1</v>
      </c>
      <c r="I111" s="97">
        <v>46</v>
      </c>
      <c r="J111" s="97">
        <v>10</v>
      </c>
      <c r="K111" s="97">
        <v>9</v>
      </c>
      <c r="L111" s="97">
        <v>1</v>
      </c>
      <c r="M111" s="97">
        <v>1</v>
      </c>
      <c r="N111" s="97">
        <v>3</v>
      </c>
      <c r="O111" s="97"/>
      <c r="P111" s="97">
        <v>2</v>
      </c>
      <c r="Q111" s="97">
        <v>637</v>
      </c>
      <c r="R111" s="97">
        <v>431</v>
      </c>
      <c r="S111" s="97">
        <v>181</v>
      </c>
      <c r="T111" s="97">
        <v>577</v>
      </c>
      <c r="U111" s="97">
        <v>103</v>
      </c>
      <c r="V111" s="97">
        <v>253</v>
      </c>
      <c r="W111" s="97">
        <v>376</v>
      </c>
      <c r="X111" s="97">
        <v>570</v>
      </c>
      <c r="Y111" s="97"/>
      <c r="Z111" s="97"/>
      <c r="AA111" s="97"/>
      <c r="AB111" s="97">
        <v>236</v>
      </c>
      <c r="AC111" s="97">
        <v>111</v>
      </c>
      <c r="AD111" s="97">
        <v>7</v>
      </c>
      <c r="AE111" s="97">
        <v>1</v>
      </c>
      <c r="AF111" s="97">
        <v>634</v>
      </c>
      <c r="AG111" s="97">
        <v>8</v>
      </c>
      <c r="AH111" s="97">
        <v>603</v>
      </c>
      <c r="AI111" s="97">
        <v>641</v>
      </c>
      <c r="AJ111" s="97">
        <v>290</v>
      </c>
      <c r="AK111" s="97">
        <v>77</v>
      </c>
      <c r="AL111" s="97">
        <v>8</v>
      </c>
      <c r="AM111" s="97">
        <v>69</v>
      </c>
      <c r="AN111" s="97"/>
      <c r="AO111" s="97">
        <v>11</v>
      </c>
      <c r="AP111" s="97">
        <v>14</v>
      </c>
      <c r="AQ111" s="97">
        <v>13</v>
      </c>
      <c r="AR111" s="97">
        <v>11</v>
      </c>
      <c r="AS111" s="97">
        <v>11</v>
      </c>
      <c r="AT111" s="97">
        <v>4</v>
      </c>
      <c r="AU111" s="97">
        <v>3</v>
      </c>
      <c r="AV111" s="97">
        <v>8</v>
      </c>
      <c r="AW111" s="97">
        <v>5</v>
      </c>
      <c r="AX111" s="97">
        <v>1</v>
      </c>
      <c r="AY111" s="97">
        <v>1</v>
      </c>
      <c r="AZ111" s="97">
        <v>2</v>
      </c>
      <c r="BA111" s="97">
        <v>5</v>
      </c>
      <c r="BB111" s="97">
        <v>3</v>
      </c>
      <c r="BC111" s="97">
        <v>0</v>
      </c>
      <c r="BD111" s="97">
        <v>18</v>
      </c>
      <c r="BE111" s="97">
        <v>6</v>
      </c>
      <c r="BF111" s="97">
        <v>6</v>
      </c>
      <c r="BG111" s="97">
        <v>2</v>
      </c>
      <c r="BH111" s="97">
        <v>5</v>
      </c>
      <c r="BI111" s="97">
        <v>1</v>
      </c>
      <c r="BJ111" s="97">
        <v>2</v>
      </c>
      <c r="BK111" s="97">
        <v>6</v>
      </c>
      <c r="BL111" s="97">
        <v>5</v>
      </c>
      <c r="BM111" s="97">
        <v>6</v>
      </c>
      <c r="BN111" s="97">
        <v>1</v>
      </c>
      <c r="BO111" s="97">
        <v>2</v>
      </c>
      <c r="BP111" s="97">
        <v>2</v>
      </c>
      <c r="BQ111" s="97">
        <v>1</v>
      </c>
      <c r="BR111" s="97">
        <v>10</v>
      </c>
      <c r="BS111" s="97">
        <v>9</v>
      </c>
      <c r="BT111" s="97">
        <v>4</v>
      </c>
      <c r="BU111" s="97">
        <v>4</v>
      </c>
      <c r="BV111" s="97">
        <v>5</v>
      </c>
      <c r="BW111" s="97">
        <v>0</v>
      </c>
      <c r="BX111" s="97">
        <v>10</v>
      </c>
      <c r="BY111" s="97">
        <v>7</v>
      </c>
      <c r="BZ111" s="97">
        <v>8</v>
      </c>
      <c r="CA111" s="97">
        <v>32</v>
      </c>
      <c r="CB111" s="97">
        <v>1</v>
      </c>
      <c r="CC111" s="97">
        <v>4</v>
      </c>
      <c r="CD111" s="97">
        <v>1</v>
      </c>
      <c r="CE111" s="97">
        <v>2</v>
      </c>
      <c r="CF111" s="97">
        <v>2</v>
      </c>
      <c r="CG111" s="97">
        <v>6</v>
      </c>
      <c r="CH111" s="97">
        <v>15</v>
      </c>
      <c r="CI111" s="97">
        <v>2</v>
      </c>
      <c r="CJ111" s="97">
        <v>20</v>
      </c>
      <c r="CK111" s="97">
        <v>30</v>
      </c>
      <c r="CL111" s="97">
        <v>0</v>
      </c>
      <c r="CM111" s="97">
        <v>2</v>
      </c>
      <c r="CN111" s="97">
        <v>0</v>
      </c>
      <c r="CO111" s="97"/>
      <c r="CP111" s="97">
        <v>1</v>
      </c>
      <c r="CQ111" s="97">
        <v>3</v>
      </c>
      <c r="CR111" s="97">
        <v>4</v>
      </c>
      <c r="CS111" s="97">
        <v>4</v>
      </c>
      <c r="CT111" s="97"/>
      <c r="CU111" s="97">
        <v>0</v>
      </c>
      <c r="CV111" s="97">
        <v>1</v>
      </c>
      <c r="CW111" s="97">
        <v>0</v>
      </c>
      <c r="CX111" s="97">
        <v>7</v>
      </c>
      <c r="CY111" s="97">
        <v>0</v>
      </c>
      <c r="CZ111" s="97">
        <v>1</v>
      </c>
      <c r="DA111" s="97">
        <v>2</v>
      </c>
      <c r="DB111" s="97">
        <v>2</v>
      </c>
      <c r="DC111" s="97">
        <v>3</v>
      </c>
      <c r="DD111" s="97">
        <v>345</v>
      </c>
      <c r="DE111" s="97">
        <v>0</v>
      </c>
      <c r="DF111" s="97">
        <v>1</v>
      </c>
      <c r="DG111" s="97">
        <v>0</v>
      </c>
      <c r="DH111" s="97">
        <v>6</v>
      </c>
      <c r="DI111" s="97">
        <v>5</v>
      </c>
      <c r="DJ111" s="97"/>
      <c r="DK111" s="97">
        <v>1</v>
      </c>
      <c r="DL111" s="97">
        <v>0</v>
      </c>
      <c r="DM111" s="97"/>
      <c r="DN111" s="97"/>
      <c r="DO111" s="97">
        <v>0</v>
      </c>
      <c r="DP111" s="97"/>
      <c r="DQ111" s="97"/>
      <c r="DR111" s="97"/>
      <c r="DS111" s="97">
        <v>0</v>
      </c>
      <c r="DT111" s="97">
        <v>0</v>
      </c>
      <c r="DU111" s="97"/>
      <c r="DV111" s="97"/>
      <c r="DW111" s="97">
        <v>0</v>
      </c>
      <c r="DX111" s="97">
        <v>0</v>
      </c>
      <c r="DY111" s="97">
        <v>0</v>
      </c>
      <c r="DZ111" s="97">
        <v>0</v>
      </c>
      <c r="EA111" s="97">
        <v>0</v>
      </c>
      <c r="EB111" s="97"/>
      <c r="EC111" s="97">
        <v>0</v>
      </c>
      <c r="ED111" s="97">
        <v>2</v>
      </c>
      <c r="EE111" s="97">
        <v>7</v>
      </c>
      <c r="EF111" s="97">
        <v>2</v>
      </c>
      <c r="EG111" s="97">
        <v>1</v>
      </c>
      <c r="EH111" s="97">
        <v>0</v>
      </c>
      <c r="EI111" s="97"/>
      <c r="EJ111" s="97">
        <v>1</v>
      </c>
      <c r="EK111" s="97">
        <v>1</v>
      </c>
      <c r="EL111" s="97">
        <v>2</v>
      </c>
      <c r="EM111" s="97">
        <v>1</v>
      </c>
      <c r="EN111" s="97">
        <v>3</v>
      </c>
      <c r="EO111" s="97">
        <v>0</v>
      </c>
      <c r="EP111" s="97">
        <v>1</v>
      </c>
      <c r="EQ111" s="97">
        <v>1</v>
      </c>
      <c r="ER111" s="97">
        <v>7</v>
      </c>
      <c r="ES111" s="97">
        <v>1</v>
      </c>
      <c r="ET111" s="97">
        <v>4</v>
      </c>
      <c r="EU111" s="97">
        <v>1</v>
      </c>
      <c r="EV111" s="97">
        <v>2</v>
      </c>
      <c r="EW111" s="97">
        <v>11</v>
      </c>
      <c r="EX111" s="97">
        <v>1</v>
      </c>
      <c r="EY111" s="97">
        <v>1</v>
      </c>
      <c r="EZ111" s="97">
        <v>0</v>
      </c>
      <c r="FA111" s="97">
        <v>2</v>
      </c>
      <c r="FB111" s="97">
        <v>4</v>
      </c>
      <c r="FC111" s="97">
        <v>10</v>
      </c>
      <c r="FD111" s="97">
        <v>2</v>
      </c>
      <c r="FE111" s="97">
        <v>5</v>
      </c>
      <c r="FF111" s="97">
        <v>4</v>
      </c>
      <c r="FG111" s="97">
        <v>12</v>
      </c>
      <c r="FH111" s="97">
        <v>9</v>
      </c>
      <c r="FI111" s="97"/>
      <c r="FJ111" s="97"/>
      <c r="FK111" s="97"/>
      <c r="FL111" s="97"/>
      <c r="FM111" s="97"/>
      <c r="FN111" s="97">
        <v>1</v>
      </c>
      <c r="FO111" s="97">
        <v>2</v>
      </c>
      <c r="FP111" s="97">
        <v>1</v>
      </c>
      <c r="FQ111" s="97">
        <v>0</v>
      </c>
      <c r="FR111" s="97">
        <v>0</v>
      </c>
      <c r="FS111" s="97">
        <v>1</v>
      </c>
      <c r="FT111" s="97">
        <v>4</v>
      </c>
      <c r="FU111" s="97">
        <v>1</v>
      </c>
      <c r="FV111" s="97">
        <v>1</v>
      </c>
      <c r="FW111" s="97">
        <v>5</v>
      </c>
      <c r="FX111" s="97">
        <v>6</v>
      </c>
      <c r="FY111" s="97">
        <v>3</v>
      </c>
      <c r="FZ111" s="97">
        <v>8</v>
      </c>
      <c r="GA111" s="97">
        <v>2</v>
      </c>
      <c r="GB111" s="97">
        <v>2</v>
      </c>
      <c r="GC111" s="97">
        <v>3</v>
      </c>
      <c r="GD111" s="97">
        <v>1</v>
      </c>
      <c r="GE111" s="97">
        <v>1</v>
      </c>
      <c r="GF111" s="97"/>
      <c r="GG111" s="97">
        <v>1</v>
      </c>
      <c r="GH111" s="97">
        <v>0</v>
      </c>
      <c r="GI111" s="97">
        <v>1</v>
      </c>
      <c r="GJ111" s="97">
        <v>4</v>
      </c>
      <c r="GK111" s="97">
        <v>1</v>
      </c>
      <c r="GL111" s="97">
        <v>1</v>
      </c>
      <c r="GM111" s="97">
        <v>4</v>
      </c>
      <c r="GN111" s="97">
        <v>3</v>
      </c>
      <c r="GO111" s="97">
        <v>4</v>
      </c>
      <c r="GP111" s="97">
        <v>1</v>
      </c>
      <c r="GQ111" s="97">
        <v>0</v>
      </c>
      <c r="GR111" s="97">
        <v>7</v>
      </c>
      <c r="GS111" s="97">
        <v>1</v>
      </c>
      <c r="GT111" s="97">
        <v>33</v>
      </c>
      <c r="GU111" s="97">
        <v>22</v>
      </c>
      <c r="GV111" s="97">
        <v>24</v>
      </c>
      <c r="GW111" s="97">
        <v>6</v>
      </c>
      <c r="GX111" s="97">
        <v>11</v>
      </c>
      <c r="GY111" s="97">
        <v>6</v>
      </c>
      <c r="GZ111" s="97">
        <v>4</v>
      </c>
      <c r="HA111" s="97">
        <v>6</v>
      </c>
      <c r="HB111" s="97">
        <v>7</v>
      </c>
      <c r="HC111" s="97">
        <v>1</v>
      </c>
      <c r="HD111" s="97">
        <v>9</v>
      </c>
      <c r="HE111" s="97">
        <v>14</v>
      </c>
      <c r="HF111" s="97">
        <v>28</v>
      </c>
      <c r="HG111" s="97">
        <v>7</v>
      </c>
      <c r="HH111" s="97">
        <v>2</v>
      </c>
      <c r="HI111" s="97">
        <v>14</v>
      </c>
      <c r="HJ111" s="97">
        <v>18</v>
      </c>
      <c r="HK111" s="97">
        <v>32</v>
      </c>
      <c r="HL111" s="97">
        <v>9</v>
      </c>
      <c r="HM111" s="97">
        <v>14</v>
      </c>
      <c r="HN111" s="97">
        <v>32</v>
      </c>
      <c r="HO111" s="97">
        <v>10</v>
      </c>
      <c r="HP111" s="97">
        <v>3</v>
      </c>
      <c r="HQ111" s="97">
        <v>1</v>
      </c>
      <c r="HR111" s="97">
        <v>6</v>
      </c>
      <c r="HS111" s="97">
        <v>3</v>
      </c>
      <c r="HT111" s="97">
        <v>4</v>
      </c>
      <c r="HU111" s="97">
        <v>3</v>
      </c>
      <c r="HV111" s="97"/>
      <c r="HW111" s="97"/>
      <c r="HX111" s="97">
        <v>6</v>
      </c>
      <c r="HY111" s="97">
        <v>10</v>
      </c>
      <c r="HZ111" s="97">
        <v>11</v>
      </c>
      <c r="IA111" s="97">
        <v>30</v>
      </c>
      <c r="IB111" s="97">
        <v>34</v>
      </c>
      <c r="IC111" s="97">
        <v>15</v>
      </c>
      <c r="ID111" s="97">
        <v>9</v>
      </c>
      <c r="IE111" s="97">
        <v>9</v>
      </c>
      <c r="IF111" s="97">
        <v>24</v>
      </c>
      <c r="IG111" s="97">
        <v>5</v>
      </c>
      <c r="IH111" s="97"/>
      <c r="II111" s="97"/>
      <c r="IJ111" s="97">
        <v>1</v>
      </c>
      <c r="IK111" s="97">
        <v>2</v>
      </c>
      <c r="IL111" s="97">
        <v>0</v>
      </c>
      <c r="IM111" s="97"/>
      <c r="IN111" s="97">
        <v>1</v>
      </c>
      <c r="IO111" s="97">
        <v>1</v>
      </c>
      <c r="IP111" s="97">
        <v>1</v>
      </c>
      <c r="IQ111" s="97">
        <v>102</v>
      </c>
      <c r="IR111" s="97">
        <v>5</v>
      </c>
      <c r="IS111" s="97">
        <v>0</v>
      </c>
      <c r="IT111" s="97">
        <v>6</v>
      </c>
      <c r="IU111" s="97">
        <v>0</v>
      </c>
      <c r="IV111" s="97">
        <v>0</v>
      </c>
      <c r="IW111" s="97">
        <v>2</v>
      </c>
      <c r="IX111" s="97">
        <v>2</v>
      </c>
      <c r="IY111" s="97">
        <v>3</v>
      </c>
      <c r="IZ111" s="97">
        <v>10</v>
      </c>
      <c r="JA111" s="97">
        <v>15</v>
      </c>
      <c r="JB111" s="97">
        <v>6</v>
      </c>
      <c r="JC111" s="97">
        <v>1</v>
      </c>
      <c r="JD111" s="97">
        <v>7</v>
      </c>
      <c r="JE111" s="97">
        <v>19</v>
      </c>
      <c r="JF111" s="97">
        <v>12</v>
      </c>
      <c r="JG111" s="97">
        <v>8</v>
      </c>
      <c r="JH111" s="97">
        <v>5</v>
      </c>
      <c r="JI111" s="97">
        <v>2</v>
      </c>
      <c r="JJ111" s="97">
        <v>4</v>
      </c>
      <c r="JK111" s="97">
        <v>21</v>
      </c>
      <c r="JL111" s="97">
        <v>6</v>
      </c>
      <c r="JM111" s="97">
        <v>2</v>
      </c>
      <c r="JN111" s="97">
        <v>10</v>
      </c>
      <c r="JO111" s="97">
        <v>8</v>
      </c>
      <c r="JP111" s="97">
        <v>9</v>
      </c>
      <c r="JQ111" s="97">
        <v>10</v>
      </c>
      <c r="JR111" s="97">
        <v>18</v>
      </c>
      <c r="JS111" s="97">
        <v>72</v>
      </c>
      <c r="JT111" s="97">
        <v>5</v>
      </c>
      <c r="JU111" s="97">
        <v>86</v>
      </c>
      <c r="JV111" s="97">
        <v>38</v>
      </c>
      <c r="JW111" s="97">
        <v>110</v>
      </c>
      <c r="JX111" s="97">
        <v>6</v>
      </c>
      <c r="JY111" s="97"/>
      <c r="JZ111" s="97">
        <v>17</v>
      </c>
      <c r="KA111" s="97">
        <v>27</v>
      </c>
      <c r="KB111" s="97">
        <v>11</v>
      </c>
      <c r="KC111" s="97">
        <v>53</v>
      </c>
      <c r="KD111" s="97">
        <v>3</v>
      </c>
      <c r="KE111" s="97">
        <v>0</v>
      </c>
      <c r="KF111" s="97">
        <v>0</v>
      </c>
      <c r="KG111" s="97">
        <v>14</v>
      </c>
      <c r="KH111" s="97">
        <v>41</v>
      </c>
      <c r="KI111" s="97">
        <v>0</v>
      </c>
      <c r="KJ111" s="97"/>
      <c r="KK111" s="97"/>
      <c r="KL111" s="97">
        <v>14</v>
      </c>
      <c r="KM111" s="97"/>
      <c r="KN111" s="97"/>
      <c r="KO111" s="97">
        <v>131</v>
      </c>
      <c r="KP111" s="97">
        <v>49</v>
      </c>
      <c r="KQ111" s="97">
        <v>500</v>
      </c>
      <c r="KR111" s="97">
        <v>0</v>
      </c>
      <c r="KS111" s="97">
        <v>1</v>
      </c>
      <c r="KT111" s="97">
        <v>0</v>
      </c>
      <c r="KU111" s="97">
        <v>9</v>
      </c>
      <c r="KV111" s="97">
        <v>0</v>
      </c>
      <c r="KW111" s="97">
        <v>0</v>
      </c>
      <c r="KX111" s="97"/>
      <c r="KY111" s="97"/>
      <c r="KZ111" s="97">
        <v>0</v>
      </c>
      <c r="LA111" s="97">
        <v>2</v>
      </c>
      <c r="LB111" s="97">
        <v>0</v>
      </c>
      <c r="LC111" s="97">
        <v>0</v>
      </c>
      <c r="LD111" s="97">
        <v>0</v>
      </c>
      <c r="LE111" s="97"/>
      <c r="LF111" s="97"/>
      <c r="LG111" s="97"/>
      <c r="LH111" s="97"/>
      <c r="LI111" s="97"/>
      <c r="LJ111" s="97"/>
      <c r="LK111" s="97"/>
      <c r="LL111" s="97"/>
      <c r="LM111" s="97"/>
      <c r="LN111" s="97"/>
      <c r="LO111" s="97">
        <v>0</v>
      </c>
      <c r="LP111" s="97">
        <v>0</v>
      </c>
      <c r="LQ111" s="97">
        <v>0</v>
      </c>
      <c r="LR111" s="97"/>
      <c r="LS111" s="97">
        <v>2</v>
      </c>
      <c r="LT111" s="97">
        <v>7</v>
      </c>
      <c r="LU111" s="97"/>
      <c r="LV111" s="97"/>
      <c r="LW111" s="97"/>
      <c r="LX111" s="97">
        <v>7</v>
      </c>
      <c r="LY111" s="97"/>
      <c r="LZ111" s="97">
        <v>15</v>
      </c>
      <c r="MA111" s="97">
        <v>28</v>
      </c>
      <c r="MB111" s="97">
        <v>0</v>
      </c>
      <c r="MC111" s="97">
        <v>0</v>
      </c>
      <c r="MD111" s="97">
        <v>5</v>
      </c>
      <c r="ME111" s="97">
        <v>14</v>
      </c>
      <c r="MF111" s="97"/>
      <c r="MG111" s="97"/>
      <c r="MH111" s="97"/>
      <c r="MI111" s="97">
        <v>1</v>
      </c>
      <c r="MJ111" s="97">
        <v>1</v>
      </c>
      <c r="MK111" s="97">
        <v>8</v>
      </c>
      <c r="ML111" s="97">
        <v>15</v>
      </c>
      <c r="MM111" s="97">
        <v>2</v>
      </c>
      <c r="MN111" s="97">
        <v>2</v>
      </c>
      <c r="MO111" s="97">
        <v>11</v>
      </c>
      <c r="MP111" s="97"/>
      <c r="MQ111" s="97"/>
      <c r="MR111" s="97">
        <v>8</v>
      </c>
      <c r="MS111" s="97">
        <v>858</v>
      </c>
      <c r="MT111" s="97"/>
      <c r="MU111" s="97">
        <v>33</v>
      </c>
      <c r="MV111" s="97"/>
      <c r="MW111" s="97"/>
      <c r="MX111" s="97"/>
      <c r="MY111" s="97"/>
      <c r="MZ111" s="97"/>
      <c r="NA111" s="97"/>
      <c r="NB111" s="97"/>
      <c r="NC111" s="97"/>
      <c r="ND111" s="97">
        <v>8</v>
      </c>
      <c r="NE111" s="97"/>
      <c r="NF111" s="97"/>
      <c r="NG111" s="97"/>
      <c r="NH111" s="97"/>
      <c r="NI111" s="97"/>
      <c r="NJ111" s="97">
        <v>0</v>
      </c>
      <c r="NK111" s="97"/>
      <c r="NL111" s="97"/>
      <c r="NM111" s="97"/>
      <c r="NN111" s="97"/>
      <c r="NO111" s="97"/>
      <c r="NP111" s="97"/>
      <c r="NQ111" s="97">
        <v>4</v>
      </c>
      <c r="NR111" s="97"/>
      <c r="NS111" s="97"/>
      <c r="NT111" s="97"/>
      <c r="NU111" s="97"/>
      <c r="NV111" s="97">
        <v>275</v>
      </c>
      <c r="NW111" s="97"/>
      <c r="NX111" s="97">
        <v>2</v>
      </c>
      <c r="NY111" s="97"/>
      <c r="NZ111" s="97"/>
      <c r="OA111" s="97"/>
      <c r="OB111" s="97"/>
      <c r="OC111" s="97"/>
      <c r="OD111" s="97"/>
      <c r="OE111" s="97">
        <v>0</v>
      </c>
      <c r="OF111" s="97">
        <v>0</v>
      </c>
      <c r="OG111" s="97"/>
      <c r="OH111" s="97"/>
      <c r="OI111" s="97">
        <v>0</v>
      </c>
      <c r="OJ111" s="97"/>
      <c r="OK111" s="97"/>
      <c r="OL111" s="97"/>
      <c r="OM111" s="97">
        <v>4</v>
      </c>
      <c r="ON111" s="97"/>
      <c r="OO111" s="97">
        <v>0</v>
      </c>
      <c r="OP111" s="97"/>
      <c r="OQ111" s="97">
        <v>0</v>
      </c>
      <c r="OR111" s="98">
        <v>0</v>
      </c>
      <c r="OS111" s="99">
        <v>10067</v>
      </c>
      <c r="OT111" s="96"/>
      <c r="OU111" s="97">
        <v>25134</v>
      </c>
      <c r="OV111" s="97"/>
      <c r="OW111" s="97"/>
      <c r="OX111" s="97"/>
      <c r="OY111" s="97">
        <v>306</v>
      </c>
      <c r="OZ111" s="97">
        <v>5849</v>
      </c>
      <c r="PA111" s="97"/>
      <c r="PB111" s="97">
        <v>81</v>
      </c>
      <c r="PC111" s="97"/>
      <c r="PD111" s="97"/>
      <c r="PE111" s="97"/>
      <c r="PF111" s="97">
        <v>28</v>
      </c>
      <c r="PG111" s="97"/>
      <c r="PH111" s="97"/>
      <c r="PI111" s="97"/>
      <c r="PJ111" s="97">
        <v>529</v>
      </c>
      <c r="PK111" s="97"/>
      <c r="PL111" s="98"/>
      <c r="PM111" s="99">
        <v>41993</v>
      </c>
    </row>
    <row r="112" spans="1:429" ht="12.75" customHeight="1" x14ac:dyDescent="0.2">
      <c r="A112" s="93">
        <v>333991</v>
      </c>
      <c r="B112" s="94" t="s">
        <v>1728</v>
      </c>
      <c r="C112" s="95" t="s">
        <v>1271</v>
      </c>
      <c r="D112" s="96">
        <v>22</v>
      </c>
      <c r="E112" s="97">
        <v>36</v>
      </c>
      <c r="F112" s="97">
        <v>6</v>
      </c>
      <c r="G112" s="97">
        <v>6</v>
      </c>
      <c r="H112" s="97">
        <v>5</v>
      </c>
      <c r="I112" s="97">
        <v>172</v>
      </c>
      <c r="J112" s="97">
        <v>43</v>
      </c>
      <c r="K112" s="97"/>
      <c r="L112" s="97">
        <v>7</v>
      </c>
      <c r="M112" s="97">
        <v>5</v>
      </c>
      <c r="N112" s="97"/>
      <c r="O112" s="97"/>
      <c r="P112" s="97"/>
      <c r="Q112" s="97">
        <v>817</v>
      </c>
      <c r="R112" s="97"/>
      <c r="S112" s="97"/>
      <c r="T112" s="97"/>
      <c r="U112" s="97"/>
      <c r="V112" s="97"/>
      <c r="W112" s="97"/>
      <c r="X112" s="97"/>
      <c r="Y112" s="97"/>
      <c r="Z112" s="97"/>
      <c r="AA112" s="97"/>
      <c r="AB112" s="97">
        <v>5</v>
      </c>
      <c r="AC112" s="97">
        <v>1</v>
      </c>
      <c r="AD112" s="97">
        <v>7</v>
      </c>
      <c r="AE112" s="97">
        <v>1</v>
      </c>
      <c r="AF112" s="97">
        <v>1</v>
      </c>
      <c r="AG112" s="97">
        <v>0</v>
      </c>
      <c r="AH112" s="97">
        <v>15</v>
      </c>
      <c r="AI112" s="97"/>
      <c r="AJ112" s="97">
        <v>25</v>
      </c>
      <c r="AK112" s="97">
        <v>1</v>
      </c>
      <c r="AL112" s="97">
        <v>2</v>
      </c>
      <c r="AM112" s="97">
        <v>7</v>
      </c>
      <c r="AN112" s="97"/>
      <c r="AO112" s="97"/>
      <c r="AP112" s="97"/>
      <c r="AQ112" s="97"/>
      <c r="AR112" s="97"/>
      <c r="AS112" s="97"/>
      <c r="AT112" s="97"/>
      <c r="AU112" s="97"/>
      <c r="AV112" s="97"/>
      <c r="AW112" s="97"/>
      <c r="AX112" s="97"/>
      <c r="AY112" s="97"/>
      <c r="AZ112" s="97"/>
      <c r="BA112" s="97"/>
      <c r="BB112" s="97"/>
      <c r="BC112" s="97"/>
      <c r="BD112" s="97"/>
      <c r="BE112" s="97"/>
      <c r="BF112" s="97"/>
      <c r="BG112" s="97"/>
      <c r="BH112" s="97"/>
      <c r="BI112" s="97"/>
      <c r="BJ112" s="97"/>
      <c r="BK112" s="97"/>
      <c r="BL112" s="97"/>
      <c r="BM112" s="97"/>
      <c r="BN112" s="97"/>
      <c r="BO112" s="97"/>
      <c r="BP112" s="97"/>
      <c r="BQ112" s="97"/>
      <c r="BR112" s="97"/>
      <c r="BS112" s="97"/>
      <c r="BT112" s="97"/>
      <c r="BU112" s="97"/>
      <c r="BV112" s="97"/>
      <c r="BW112" s="97"/>
      <c r="BX112" s="97"/>
      <c r="BY112" s="97"/>
      <c r="BZ112" s="97"/>
      <c r="CA112" s="97"/>
      <c r="CB112" s="97"/>
      <c r="CC112" s="97"/>
      <c r="CD112" s="97"/>
      <c r="CE112" s="97"/>
      <c r="CF112" s="97"/>
      <c r="CG112" s="97"/>
      <c r="CH112" s="97"/>
      <c r="CI112" s="97"/>
      <c r="CJ112" s="97"/>
      <c r="CK112" s="97"/>
      <c r="CL112" s="97"/>
      <c r="CM112" s="97"/>
      <c r="CN112" s="97"/>
      <c r="CO112" s="97"/>
      <c r="CP112" s="97"/>
      <c r="CQ112" s="97"/>
      <c r="CR112" s="97"/>
      <c r="CS112" s="97"/>
      <c r="CT112" s="97"/>
      <c r="CU112" s="97"/>
      <c r="CV112" s="97"/>
      <c r="CW112" s="97"/>
      <c r="CX112" s="97"/>
      <c r="CY112" s="97"/>
      <c r="CZ112" s="97"/>
      <c r="DA112" s="97"/>
      <c r="DB112" s="97"/>
      <c r="DC112" s="97"/>
      <c r="DD112" s="97"/>
      <c r="DE112" s="97">
        <v>7</v>
      </c>
      <c r="DF112" s="97"/>
      <c r="DG112" s="97"/>
      <c r="DH112" s="97"/>
      <c r="DI112" s="97"/>
      <c r="DJ112" s="97"/>
      <c r="DK112" s="97"/>
      <c r="DL112" s="97"/>
      <c r="DM112" s="97"/>
      <c r="DN112" s="97"/>
      <c r="DO112" s="97"/>
      <c r="DP112" s="97"/>
      <c r="DQ112" s="97"/>
      <c r="DR112" s="97"/>
      <c r="DS112" s="97"/>
      <c r="DT112" s="97"/>
      <c r="DU112" s="97"/>
      <c r="DV112" s="97"/>
      <c r="DW112" s="97"/>
      <c r="DX112" s="97"/>
      <c r="DY112" s="97"/>
      <c r="DZ112" s="97"/>
      <c r="EA112" s="97"/>
      <c r="EB112" s="97"/>
      <c r="EC112" s="97"/>
      <c r="ED112" s="97"/>
      <c r="EE112" s="97"/>
      <c r="EF112" s="97"/>
      <c r="EG112" s="97"/>
      <c r="EH112" s="97"/>
      <c r="EI112" s="97"/>
      <c r="EJ112" s="97"/>
      <c r="EK112" s="97"/>
      <c r="EL112" s="97"/>
      <c r="EM112" s="97"/>
      <c r="EN112" s="97"/>
      <c r="EO112" s="97"/>
      <c r="EP112" s="97"/>
      <c r="EQ112" s="97"/>
      <c r="ER112" s="97"/>
      <c r="ES112" s="97"/>
      <c r="ET112" s="97"/>
      <c r="EU112" s="97"/>
      <c r="EV112" s="97"/>
      <c r="EW112" s="97"/>
      <c r="EX112" s="97"/>
      <c r="EY112" s="97"/>
      <c r="EZ112" s="97"/>
      <c r="FA112" s="97"/>
      <c r="FB112" s="97"/>
      <c r="FC112" s="97"/>
      <c r="FD112" s="97"/>
      <c r="FE112" s="97"/>
      <c r="FF112" s="97"/>
      <c r="FG112" s="97"/>
      <c r="FH112" s="97"/>
      <c r="FI112" s="97"/>
      <c r="FJ112" s="97"/>
      <c r="FK112" s="97"/>
      <c r="FL112" s="97"/>
      <c r="FM112" s="97"/>
      <c r="FN112" s="97"/>
      <c r="FO112" s="97"/>
      <c r="FP112" s="97"/>
      <c r="FQ112" s="97"/>
      <c r="FR112" s="97"/>
      <c r="FS112" s="97"/>
      <c r="FT112" s="97"/>
      <c r="FU112" s="97"/>
      <c r="FV112" s="97"/>
      <c r="FW112" s="97"/>
      <c r="FX112" s="97"/>
      <c r="FY112" s="97"/>
      <c r="FZ112" s="97"/>
      <c r="GA112" s="97"/>
      <c r="GB112" s="97"/>
      <c r="GC112" s="97"/>
      <c r="GD112" s="97"/>
      <c r="GE112" s="97"/>
      <c r="GF112" s="97"/>
      <c r="GG112" s="97"/>
      <c r="GH112" s="97"/>
      <c r="GI112" s="97"/>
      <c r="GJ112" s="97"/>
      <c r="GK112" s="97"/>
      <c r="GL112" s="97"/>
      <c r="GM112" s="97"/>
      <c r="GN112" s="97"/>
      <c r="GO112" s="97"/>
      <c r="GP112" s="97"/>
      <c r="GQ112" s="97"/>
      <c r="GR112" s="97"/>
      <c r="GS112" s="97"/>
      <c r="GT112" s="97"/>
      <c r="GU112" s="97"/>
      <c r="GV112" s="97"/>
      <c r="GW112" s="97"/>
      <c r="GX112" s="97"/>
      <c r="GY112" s="97"/>
      <c r="GZ112" s="97"/>
      <c r="HA112" s="97"/>
      <c r="HB112" s="97"/>
      <c r="HC112" s="97"/>
      <c r="HD112" s="97"/>
      <c r="HE112" s="97"/>
      <c r="HF112" s="97"/>
      <c r="HG112" s="97"/>
      <c r="HH112" s="97"/>
      <c r="HI112" s="97"/>
      <c r="HJ112" s="97"/>
      <c r="HK112" s="97"/>
      <c r="HL112" s="97"/>
      <c r="HM112" s="97"/>
      <c r="HN112" s="97"/>
      <c r="HO112" s="97"/>
      <c r="HP112" s="97"/>
      <c r="HQ112" s="97"/>
      <c r="HR112" s="97"/>
      <c r="HS112" s="97"/>
      <c r="HT112" s="97"/>
      <c r="HU112" s="97"/>
      <c r="HV112" s="97"/>
      <c r="HW112" s="97"/>
      <c r="HX112" s="97"/>
      <c r="HY112" s="97"/>
      <c r="HZ112" s="97"/>
      <c r="IA112" s="97"/>
      <c r="IB112" s="97"/>
      <c r="IC112" s="97"/>
      <c r="ID112" s="97"/>
      <c r="IE112" s="97"/>
      <c r="IF112" s="97"/>
      <c r="IG112" s="97"/>
      <c r="IH112" s="97"/>
      <c r="II112" s="97"/>
      <c r="IJ112" s="97"/>
      <c r="IK112" s="97"/>
      <c r="IL112" s="97"/>
      <c r="IM112" s="97"/>
      <c r="IN112" s="97"/>
      <c r="IO112" s="97"/>
      <c r="IP112" s="97"/>
      <c r="IQ112" s="97"/>
      <c r="IR112" s="97"/>
      <c r="IS112" s="97"/>
      <c r="IT112" s="97"/>
      <c r="IU112" s="97"/>
      <c r="IV112" s="97"/>
      <c r="IW112" s="97"/>
      <c r="IX112" s="97"/>
      <c r="IY112" s="97"/>
      <c r="IZ112" s="97"/>
      <c r="JA112" s="97"/>
      <c r="JB112" s="97"/>
      <c r="JC112" s="97"/>
      <c r="JD112" s="97"/>
      <c r="JE112" s="97"/>
      <c r="JF112" s="97"/>
      <c r="JG112" s="97"/>
      <c r="JH112" s="97"/>
      <c r="JI112" s="97"/>
      <c r="JJ112" s="97"/>
      <c r="JK112" s="97"/>
      <c r="JL112" s="97"/>
      <c r="JM112" s="97"/>
      <c r="JN112" s="97"/>
      <c r="JO112" s="97"/>
      <c r="JP112" s="97"/>
      <c r="JQ112" s="97"/>
      <c r="JR112" s="97"/>
      <c r="JS112" s="97"/>
      <c r="JT112" s="97"/>
      <c r="JU112" s="97"/>
      <c r="JV112" s="97"/>
      <c r="JW112" s="97"/>
      <c r="JX112" s="97"/>
      <c r="JY112" s="97"/>
      <c r="JZ112" s="97"/>
      <c r="KA112" s="97"/>
      <c r="KB112" s="97"/>
      <c r="KC112" s="97"/>
      <c r="KD112" s="97"/>
      <c r="KE112" s="97"/>
      <c r="KF112" s="97"/>
      <c r="KG112" s="97"/>
      <c r="KH112" s="97"/>
      <c r="KI112" s="97"/>
      <c r="KJ112" s="97"/>
      <c r="KK112" s="97"/>
      <c r="KL112" s="97"/>
      <c r="KM112" s="97"/>
      <c r="KN112" s="97"/>
      <c r="KO112" s="97"/>
      <c r="KP112" s="97"/>
      <c r="KQ112" s="97"/>
      <c r="KR112" s="97"/>
      <c r="KS112" s="97"/>
      <c r="KT112" s="97"/>
      <c r="KU112" s="97"/>
      <c r="KV112" s="97"/>
      <c r="KW112" s="97"/>
      <c r="KX112" s="97"/>
      <c r="KY112" s="97"/>
      <c r="KZ112" s="97"/>
      <c r="LA112" s="97">
        <v>2</v>
      </c>
      <c r="LB112" s="97">
        <v>12</v>
      </c>
      <c r="LC112" s="97">
        <v>0</v>
      </c>
      <c r="LD112" s="97"/>
      <c r="LE112" s="97"/>
      <c r="LF112" s="97"/>
      <c r="LG112" s="97"/>
      <c r="LH112" s="97"/>
      <c r="LI112" s="97"/>
      <c r="LJ112" s="97"/>
      <c r="LK112" s="97"/>
      <c r="LL112" s="97"/>
      <c r="LM112" s="97"/>
      <c r="LN112" s="97"/>
      <c r="LO112" s="97">
        <v>0</v>
      </c>
      <c r="LP112" s="97"/>
      <c r="LQ112" s="97"/>
      <c r="LR112" s="97"/>
      <c r="LS112" s="97"/>
      <c r="LT112" s="97"/>
      <c r="LU112" s="97"/>
      <c r="LV112" s="97"/>
      <c r="LW112" s="97"/>
      <c r="LX112" s="97"/>
      <c r="LY112" s="97"/>
      <c r="LZ112" s="97"/>
      <c r="MA112" s="97"/>
      <c r="MB112" s="97"/>
      <c r="MC112" s="97"/>
      <c r="MD112" s="97">
        <v>1</v>
      </c>
      <c r="ME112" s="97"/>
      <c r="MF112" s="97"/>
      <c r="MG112" s="97"/>
      <c r="MH112" s="97"/>
      <c r="MI112" s="97"/>
      <c r="MJ112" s="97"/>
      <c r="MK112" s="97"/>
      <c r="ML112" s="97"/>
      <c r="MM112" s="97"/>
      <c r="MN112" s="97"/>
      <c r="MO112" s="97"/>
      <c r="MP112" s="97"/>
      <c r="MQ112" s="97"/>
      <c r="MR112" s="97"/>
      <c r="MS112" s="97"/>
      <c r="MT112" s="97"/>
      <c r="MU112" s="97"/>
      <c r="MV112" s="97"/>
      <c r="MW112" s="97"/>
      <c r="MX112" s="97"/>
      <c r="MY112" s="97"/>
      <c r="MZ112" s="97"/>
      <c r="NA112" s="97"/>
      <c r="NB112" s="97"/>
      <c r="NC112" s="97"/>
      <c r="ND112" s="97">
        <v>0</v>
      </c>
      <c r="NE112" s="97"/>
      <c r="NF112" s="97"/>
      <c r="NG112" s="97"/>
      <c r="NH112" s="97"/>
      <c r="NI112" s="97"/>
      <c r="NJ112" s="97"/>
      <c r="NK112" s="97"/>
      <c r="NL112" s="97"/>
      <c r="NM112" s="97"/>
      <c r="NN112" s="97"/>
      <c r="NO112" s="97"/>
      <c r="NP112" s="97"/>
      <c r="NQ112" s="97"/>
      <c r="NR112" s="97">
        <v>0</v>
      </c>
      <c r="NS112" s="97">
        <v>0</v>
      </c>
      <c r="NT112" s="97">
        <v>2</v>
      </c>
      <c r="NU112" s="97">
        <v>0</v>
      </c>
      <c r="NV112" s="97"/>
      <c r="NW112" s="97"/>
      <c r="NX112" s="97"/>
      <c r="NY112" s="97"/>
      <c r="NZ112" s="97"/>
      <c r="OA112" s="97"/>
      <c r="OB112" s="97"/>
      <c r="OC112" s="97"/>
      <c r="OD112" s="97"/>
      <c r="OE112" s="97"/>
      <c r="OF112" s="97"/>
      <c r="OG112" s="97"/>
      <c r="OH112" s="97"/>
      <c r="OI112" s="97"/>
      <c r="OJ112" s="97"/>
      <c r="OK112" s="97"/>
      <c r="OL112" s="97"/>
      <c r="OM112" s="97">
        <v>75</v>
      </c>
      <c r="ON112" s="97"/>
      <c r="OO112" s="97">
        <v>22</v>
      </c>
      <c r="OP112" s="97"/>
      <c r="OQ112" s="97"/>
      <c r="OR112" s="98"/>
      <c r="OS112" s="99">
        <v>1304</v>
      </c>
      <c r="OT112" s="96">
        <v>5285</v>
      </c>
      <c r="OU112" s="97">
        <v>7022</v>
      </c>
      <c r="OV112" s="97"/>
      <c r="OW112" s="97"/>
      <c r="OX112" s="97"/>
      <c r="OY112" s="97">
        <v>113</v>
      </c>
      <c r="OZ112" s="97">
        <v>935</v>
      </c>
      <c r="PA112" s="97"/>
      <c r="PB112" s="97">
        <v>1</v>
      </c>
      <c r="PC112" s="97"/>
      <c r="PD112" s="97"/>
      <c r="PE112" s="97"/>
      <c r="PF112" s="97"/>
      <c r="PG112" s="97"/>
      <c r="PH112" s="97"/>
      <c r="PI112" s="97"/>
      <c r="PJ112" s="97">
        <v>220</v>
      </c>
      <c r="PK112" s="97"/>
      <c r="PL112" s="98"/>
      <c r="PM112" s="99">
        <v>14880</v>
      </c>
    </row>
    <row r="113" spans="1:429" ht="12.75" customHeight="1" x14ac:dyDescent="0.2">
      <c r="A113" s="93">
        <v>333993</v>
      </c>
      <c r="B113" s="94" t="s">
        <v>1728</v>
      </c>
      <c r="C113" s="95" t="s">
        <v>1272</v>
      </c>
      <c r="D113" s="96"/>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97"/>
      <c r="AU113" s="97"/>
      <c r="AV113" s="97"/>
      <c r="AW113" s="97"/>
      <c r="AX113" s="97"/>
      <c r="AY113" s="97"/>
      <c r="AZ113" s="97"/>
      <c r="BA113" s="97"/>
      <c r="BB113" s="97"/>
      <c r="BC113" s="97"/>
      <c r="BD113" s="97"/>
      <c r="BE113" s="97"/>
      <c r="BF113" s="97"/>
      <c r="BG113" s="97"/>
      <c r="BH113" s="97"/>
      <c r="BI113" s="97"/>
      <c r="BJ113" s="97"/>
      <c r="BK113" s="97"/>
      <c r="BL113" s="97"/>
      <c r="BM113" s="97"/>
      <c r="BN113" s="97"/>
      <c r="BO113" s="97"/>
      <c r="BP113" s="97"/>
      <c r="BQ113" s="97"/>
      <c r="BR113" s="97"/>
      <c r="BS113" s="97"/>
      <c r="BT113" s="97"/>
      <c r="BU113" s="97"/>
      <c r="BV113" s="97"/>
      <c r="BW113" s="97"/>
      <c r="BX113" s="97"/>
      <c r="BY113" s="97"/>
      <c r="BZ113" s="97"/>
      <c r="CA113" s="97"/>
      <c r="CB113" s="97"/>
      <c r="CC113" s="97"/>
      <c r="CD113" s="97"/>
      <c r="CE113" s="97"/>
      <c r="CF113" s="97"/>
      <c r="CG113" s="97"/>
      <c r="CH113" s="97"/>
      <c r="CI113" s="97"/>
      <c r="CJ113" s="97"/>
      <c r="CK113" s="97"/>
      <c r="CL113" s="97"/>
      <c r="CM113" s="97"/>
      <c r="CN113" s="97"/>
      <c r="CO113" s="97"/>
      <c r="CP113" s="97"/>
      <c r="CQ113" s="97"/>
      <c r="CR113" s="97"/>
      <c r="CS113" s="97"/>
      <c r="CT113" s="97"/>
      <c r="CU113" s="97"/>
      <c r="CV113" s="97"/>
      <c r="CW113" s="97"/>
      <c r="CX113" s="97"/>
      <c r="CY113" s="97"/>
      <c r="CZ113" s="97"/>
      <c r="DA113" s="97"/>
      <c r="DB113" s="97"/>
      <c r="DC113" s="97"/>
      <c r="DD113" s="97">
        <v>49</v>
      </c>
      <c r="DE113" s="97"/>
      <c r="DF113" s="97">
        <v>350</v>
      </c>
      <c r="DG113" s="97"/>
      <c r="DH113" s="97"/>
      <c r="DI113" s="97"/>
      <c r="DJ113" s="97"/>
      <c r="DK113" s="97"/>
      <c r="DL113" s="97"/>
      <c r="DM113" s="97"/>
      <c r="DN113" s="97"/>
      <c r="DO113" s="97"/>
      <c r="DP113" s="97"/>
      <c r="DQ113" s="97"/>
      <c r="DR113" s="97"/>
      <c r="DS113" s="97"/>
      <c r="DT113" s="97"/>
      <c r="DU113" s="97"/>
      <c r="DV113" s="97"/>
      <c r="DW113" s="97"/>
      <c r="DX113" s="97"/>
      <c r="DY113" s="97"/>
      <c r="DZ113" s="97"/>
      <c r="EA113" s="97"/>
      <c r="EB113" s="97"/>
      <c r="EC113" s="97"/>
      <c r="ED113" s="97"/>
      <c r="EE113" s="97"/>
      <c r="EF113" s="97"/>
      <c r="EG113" s="97"/>
      <c r="EH113" s="97"/>
      <c r="EI113" s="97"/>
      <c r="EJ113" s="97"/>
      <c r="EK113" s="97"/>
      <c r="EL113" s="97"/>
      <c r="EM113" s="97"/>
      <c r="EN113" s="97"/>
      <c r="EO113" s="97"/>
      <c r="EP113" s="97"/>
      <c r="EQ113" s="97"/>
      <c r="ER113" s="97"/>
      <c r="ES113" s="97"/>
      <c r="ET113" s="97"/>
      <c r="EU113" s="97"/>
      <c r="EV113" s="97"/>
      <c r="EW113" s="97"/>
      <c r="EX113" s="97"/>
      <c r="EY113" s="97"/>
      <c r="EZ113" s="97"/>
      <c r="FA113" s="97"/>
      <c r="FB113" s="97"/>
      <c r="FC113" s="97"/>
      <c r="FD113" s="97"/>
      <c r="FE113" s="97"/>
      <c r="FF113" s="97"/>
      <c r="FG113" s="97"/>
      <c r="FH113" s="97"/>
      <c r="FI113" s="97"/>
      <c r="FJ113" s="97"/>
      <c r="FK113" s="97"/>
      <c r="FL113" s="97"/>
      <c r="FM113" s="97"/>
      <c r="FN113" s="97"/>
      <c r="FO113" s="97"/>
      <c r="FP113" s="97"/>
      <c r="FQ113" s="97"/>
      <c r="FR113" s="97"/>
      <c r="FS113" s="97"/>
      <c r="FT113" s="97"/>
      <c r="FU113" s="97"/>
      <c r="FV113" s="97"/>
      <c r="FW113" s="97"/>
      <c r="FX113" s="97"/>
      <c r="FY113" s="97"/>
      <c r="FZ113" s="97"/>
      <c r="GA113" s="97"/>
      <c r="GB113" s="97"/>
      <c r="GC113" s="97"/>
      <c r="GD113" s="97"/>
      <c r="GE113" s="97"/>
      <c r="GF113" s="97"/>
      <c r="GG113" s="97"/>
      <c r="GH113" s="97"/>
      <c r="GI113" s="97"/>
      <c r="GJ113" s="97"/>
      <c r="GK113" s="97"/>
      <c r="GL113" s="97"/>
      <c r="GM113" s="97"/>
      <c r="GN113" s="97"/>
      <c r="GO113" s="97"/>
      <c r="GP113" s="97"/>
      <c r="GQ113" s="97"/>
      <c r="GR113" s="97"/>
      <c r="GS113" s="97"/>
      <c r="GT113" s="97"/>
      <c r="GU113" s="97"/>
      <c r="GV113" s="97"/>
      <c r="GW113" s="97"/>
      <c r="GX113" s="97"/>
      <c r="GY113" s="97"/>
      <c r="GZ113" s="97"/>
      <c r="HA113" s="97"/>
      <c r="HB113" s="97"/>
      <c r="HC113" s="97"/>
      <c r="HD113" s="97"/>
      <c r="HE113" s="97"/>
      <c r="HF113" s="97"/>
      <c r="HG113" s="97"/>
      <c r="HH113" s="97"/>
      <c r="HI113" s="97"/>
      <c r="HJ113" s="97"/>
      <c r="HK113" s="97"/>
      <c r="HL113" s="97"/>
      <c r="HM113" s="97">
        <v>2175</v>
      </c>
      <c r="HN113" s="97"/>
      <c r="HO113" s="97"/>
      <c r="HP113" s="97"/>
      <c r="HQ113" s="97"/>
      <c r="HR113" s="97"/>
      <c r="HS113" s="97"/>
      <c r="HT113" s="97"/>
      <c r="HU113" s="97"/>
      <c r="HV113" s="97"/>
      <c r="HW113" s="97"/>
      <c r="HX113" s="97"/>
      <c r="HY113" s="97"/>
      <c r="HZ113" s="97"/>
      <c r="IA113" s="97"/>
      <c r="IB113" s="97"/>
      <c r="IC113" s="97"/>
      <c r="ID113" s="97"/>
      <c r="IE113" s="97"/>
      <c r="IF113" s="97"/>
      <c r="IG113" s="97"/>
      <c r="IH113" s="97"/>
      <c r="II113" s="97"/>
      <c r="IJ113" s="97"/>
      <c r="IK113" s="97"/>
      <c r="IL113" s="97"/>
      <c r="IM113" s="97"/>
      <c r="IN113" s="97"/>
      <c r="IO113" s="97"/>
      <c r="IP113" s="97"/>
      <c r="IQ113" s="97"/>
      <c r="IR113" s="97"/>
      <c r="IS113" s="97"/>
      <c r="IT113" s="97"/>
      <c r="IU113" s="97"/>
      <c r="IV113" s="97"/>
      <c r="IW113" s="97"/>
      <c r="IX113" s="97"/>
      <c r="IY113" s="97"/>
      <c r="IZ113" s="97"/>
      <c r="JA113" s="97"/>
      <c r="JB113" s="97">
        <v>304</v>
      </c>
      <c r="JC113" s="97"/>
      <c r="JD113" s="97"/>
      <c r="JE113" s="97"/>
      <c r="JF113" s="97"/>
      <c r="JG113" s="97"/>
      <c r="JH113" s="97"/>
      <c r="JI113" s="97"/>
      <c r="JJ113" s="97"/>
      <c r="JK113" s="97"/>
      <c r="JL113" s="97"/>
      <c r="JM113" s="97"/>
      <c r="JN113" s="97"/>
      <c r="JO113" s="97"/>
      <c r="JP113" s="97"/>
      <c r="JQ113" s="97"/>
      <c r="JR113" s="97"/>
      <c r="JS113" s="97"/>
      <c r="JT113" s="97"/>
      <c r="JU113" s="97"/>
      <c r="JV113" s="97"/>
      <c r="JW113" s="97"/>
      <c r="JX113" s="97"/>
      <c r="JY113" s="97"/>
      <c r="JZ113" s="97"/>
      <c r="KA113" s="97"/>
      <c r="KB113" s="97"/>
      <c r="KC113" s="97"/>
      <c r="KD113" s="97"/>
      <c r="KE113" s="97"/>
      <c r="KF113" s="97"/>
      <c r="KG113" s="97"/>
      <c r="KH113" s="97"/>
      <c r="KI113" s="97"/>
      <c r="KJ113" s="97"/>
      <c r="KK113" s="97"/>
      <c r="KL113" s="97"/>
      <c r="KM113" s="97"/>
      <c r="KN113" s="97"/>
      <c r="KO113" s="97"/>
      <c r="KP113" s="97"/>
      <c r="KQ113" s="97"/>
      <c r="KR113" s="97"/>
      <c r="KS113" s="97"/>
      <c r="KT113" s="97"/>
      <c r="KU113" s="97"/>
      <c r="KV113" s="97"/>
      <c r="KW113" s="97"/>
      <c r="KX113" s="97"/>
      <c r="KY113" s="97"/>
      <c r="KZ113" s="97"/>
      <c r="LA113" s="97"/>
      <c r="LB113" s="97"/>
      <c r="LC113" s="97"/>
      <c r="LD113" s="97"/>
      <c r="LE113" s="97"/>
      <c r="LF113" s="97"/>
      <c r="LG113" s="97"/>
      <c r="LH113" s="97"/>
      <c r="LI113" s="97"/>
      <c r="LJ113" s="97"/>
      <c r="LK113" s="97"/>
      <c r="LL113" s="97"/>
      <c r="LM113" s="97"/>
      <c r="LN113" s="97"/>
      <c r="LO113" s="97"/>
      <c r="LP113" s="97"/>
      <c r="LQ113" s="97"/>
      <c r="LR113" s="97"/>
      <c r="LS113" s="97"/>
      <c r="LT113" s="97"/>
      <c r="LU113" s="97"/>
      <c r="LV113" s="97"/>
      <c r="LW113" s="97"/>
      <c r="LX113" s="97"/>
      <c r="LY113" s="97"/>
      <c r="LZ113" s="97"/>
      <c r="MA113" s="97"/>
      <c r="MB113" s="97"/>
      <c r="MC113" s="97"/>
      <c r="MD113" s="97">
        <v>0</v>
      </c>
      <c r="ME113" s="97"/>
      <c r="MF113" s="97"/>
      <c r="MG113" s="97"/>
      <c r="MH113" s="97"/>
      <c r="MI113" s="97"/>
      <c r="MJ113" s="97"/>
      <c r="MK113" s="97"/>
      <c r="ML113" s="97"/>
      <c r="MM113" s="97"/>
      <c r="MN113" s="97"/>
      <c r="MO113" s="97"/>
      <c r="MP113" s="97"/>
      <c r="MQ113" s="97"/>
      <c r="MR113" s="97"/>
      <c r="MS113" s="97"/>
      <c r="MT113" s="97"/>
      <c r="MU113" s="97"/>
      <c r="MV113" s="97"/>
      <c r="MW113" s="97"/>
      <c r="MX113" s="97"/>
      <c r="MY113" s="97"/>
      <c r="MZ113" s="97"/>
      <c r="NA113" s="97"/>
      <c r="NB113" s="97"/>
      <c r="NC113" s="97"/>
      <c r="ND113" s="97"/>
      <c r="NE113" s="97"/>
      <c r="NF113" s="97"/>
      <c r="NG113" s="97"/>
      <c r="NH113" s="97"/>
      <c r="NI113" s="97"/>
      <c r="NJ113" s="97"/>
      <c r="NK113" s="97"/>
      <c r="NL113" s="97"/>
      <c r="NM113" s="97"/>
      <c r="NN113" s="97"/>
      <c r="NO113" s="97"/>
      <c r="NP113" s="97"/>
      <c r="NQ113" s="97"/>
      <c r="NR113" s="97"/>
      <c r="NS113" s="97"/>
      <c r="NT113" s="97"/>
      <c r="NU113" s="97"/>
      <c r="NV113" s="97"/>
      <c r="NW113" s="97"/>
      <c r="NX113" s="97"/>
      <c r="NY113" s="97"/>
      <c r="NZ113" s="97"/>
      <c r="OA113" s="97"/>
      <c r="OB113" s="97"/>
      <c r="OC113" s="97"/>
      <c r="OD113" s="97"/>
      <c r="OE113" s="97"/>
      <c r="OF113" s="97"/>
      <c r="OG113" s="97"/>
      <c r="OH113" s="97"/>
      <c r="OI113" s="97"/>
      <c r="OJ113" s="97"/>
      <c r="OK113" s="97"/>
      <c r="OL113" s="97"/>
      <c r="OM113" s="97"/>
      <c r="ON113" s="97"/>
      <c r="OO113" s="97"/>
      <c r="OP113" s="97"/>
      <c r="OQ113" s="97"/>
      <c r="OR113" s="98"/>
      <c r="OS113" s="99">
        <v>2878</v>
      </c>
      <c r="OT113" s="96"/>
      <c r="OU113" s="97">
        <v>5497</v>
      </c>
      <c r="OV113" s="97"/>
      <c r="OW113" s="97"/>
      <c r="OX113" s="97"/>
      <c r="OY113" s="97">
        <v>60</v>
      </c>
      <c r="OZ113" s="97">
        <v>916</v>
      </c>
      <c r="PA113" s="97"/>
      <c r="PB113" s="97"/>
      <c r="PC113" s="97"/>
      <c r="PD113" s="97"/>
      <c r="PE113" s="97"/>
      <c r="PF113" s="97">
        <v>2</v>
      </c>
      <c r="PG113" s="97"/>
      <c r="PH113" s="97"/>
      <c r="PI113" s="97"/>
      <c r="PJ113" s="97"/>
      <c r="PK113" s="97"/>
      <c r="PL113" s="98"/>
      <c r="PM113" s="99">
        <v>9353</v>
      </c>
    </row>
    <row r="114" spans="1:429" ht="12.75" customHeight="1" x14ac:dyDescent="0.2">
      <c r="A114" s="93">
        <v>333994</v>
      </c>
      <c r="B114" s="94" t="s">
        <v>1728</v>
      </c>
      <c r="C114" s="95" t="s">
        <v>1273</v>
      </c>
      <c r="D114" s="96"/>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v>3</v>
      </c>
      <c r="AD114" s="97"/>
      <c r="AE114" s="97"/>
      <c r="AF114" s="97"/>
      <c r="AG114" s="97"/>
      <c r="AH114" s="97"/>
      <c r="AI114" s="97"/>
      <c r="AJ114" s="97"/>
      <c r="AK114" s="97"/>
      <c r="AL114" s="97"/>
      <c r="AM114" s="97"/>
      <c r="AN114" s="97"/>
      <c r="AO114" s="97"/>
      <c r="AP114" s="97"/>
      <c r="AQ114" s="97"/>
      <c r="AR114" s="97"/>
      <c r="AS114" s="97"/>
      <c r="AT114" s="97"/>
      <c r="AU114" s="97"/>
      <c r="AV114" s="97"/>
      <c r="AW114" s="97"/>
      <c r="AX114" s="97"/>
      <c r="AY114" s="97"/>
      <c r="AZ114" s="97"/>
      <c r="BA114" s="97"/>
      <c r="BB114" s="97"/>
      <c r="BC114" s="97"/>
      <c r="BD114" s="97"/>
      <c r="BE114" s="97"/>
      <c r="BF114" s="97"/>
      <c r="BG114" s="97"/>
      <c r="BH114" s="97"/>
      <c r="BI114" s="97"/>
      <c r="BJ114" s="97"/>
      <c r="BK114" s="97"/>
      <c r="BL114" s="97"/>
      <c r="BM114" s="97"/>
      <c r="BN114" s="97"/>
      <c r="BO114" s="97"/>
      <c r="BP114" s="97"/>
      <c r="BQ114" s="97"/>
      <c r="BR114" s="97"/>
      <c r="BS114" s="97"/>
      <c r="BT114" s="97"/>
      <c r="BU114" s="97"/>
      <c r="BV114" s="97"/>
      <c r="BW114" s="97"/>
      <c r="BX114" s="97"/>
      <c r="BY114" s="97">
        <v>64</v>
      </c>
      <c r="BZ114" s="97"/>
      <c r="CA114" s="97">
        <v>192</v>
      </c>
      <c r="CB114" s="97"/>
      <c r="CC114" s="97"/>
      <c r="CD114" s="97"/>
      <c r="CE114" s="97"/>
      <c r="CF114" s="97"/>
      <c r="CG114" s="97">
        <v>42</v>
      </c>
      <c r="CH114" s="97"/>
      <c r="CI114" s="97"/>
      <c r="CJ114" s="97"/>
      <c r="CK114" s="97"/>
      <c r="CL114" s="97"/>
      <c r="CM114" s="97"/>
      <c r="CN114" s="97"/>
      <c r="CO114" s="97"/>
      <c r="CP114" s="97"/>
      <c r="CQ114" s="97"/>
      <c r="CR114" s="97"/>
      <c r="CS114" s="97"/>
      <c r="CT114" s="97"/>
      <c r="CU114" s="97"/>
      <c r="CV114" s="97"/>
      <c r="CW114" s="97"/>
      <c r="CX114" s="97"/>
      <c r="CY114" s="97"/>
      <c r="CZ114" s="97"/>
      <c r="DA114" s="97"/>
      <c r="DB114" s="97"/>
      <c r="DC114" s="97"/>
      <c r="DD114" s="97"/>
      <c r="DE114" s="97"/>
      <c r="DF114" s="97"/>
      <c r="DG114" s="97">
        <v>367</v>
      </c>
      <c r="DH114" s="97"/>
      <c r="DI114" s="97"/>
      <c r="DJ114" s="97"/>
      <c r="DK114" s="97"/>
      <c r="DL114" s="97"/>
      <c r="DM114" s="97"/>
      <c r="DN114" s="97"/>
      <c r="DO114" s="97"/>
      <c r="DP114" s="97"/>
      <c r="DQ114" s="97"/>
      <c r="DR114" s="97"/>
      <c r="DS114" s="97"/>
      <c r="DT114" s="97"/>
      <c r="DU114" s="97"/>
      <c r="DV114" s="97"/>
      <c r="DW114" s="97"/>
      <c r="DX114" s="97"/>
      <c r="DY114" s="97"/>
      <c r="DZ114" s="97"/>
      <c r="EA114" s="97"/>
      <c r="EB114" s="97"/>
      <c r="EC114" s="97"/>
      <c r="ED114" s="97"/>
      <c r="EE114" s="97"/>
      <c r="EF114" s="97"/>
      <c r="EG114" s="97"/>
      <c r="EH114" s="97"/>
      <c r="EI114" s="97"/>
      <c r="EJ114" s="97"/>
      <c r="EK114" s="97"/>
      <c r="EL114" s="97"/>
      <c r="EM114" s="97"/>
      <c r="EN114" s="97"/>
      <c r="EO114" s="97"/>
      <c r="EP114" s="97"/>
      <c r="EQ114" s="97"/>
      <c r="ER114" s="97"/>
      <c r="ES114" s="97"/>
      <c r="ET114" s="97"/>
      <c r="EU114" s="97"/>
      <c r="EV114" s="97"/>
      <c r="EW114" s="97"/>
      <c r="EX114" s="97"/>
      <c r="EY114" s="97"/>
      <c r="EZ114" s="97"/>
      <c r="FA114" s="97"/>
      <c r="FB114" s="97"/>
      <c r="FC114" s="97"/>
      <c r="FD114" s="97"/>
      <c r="FE114" s="97"/>
      <c r="FF114" s="97"/>
      <c r="FG114" s="97"/>
      <c r="FH114" s="97"/>
      <c r="FI114" s="97"/>
      <c r="FJ114" s="97"/>
      <c r="FK114" s="97"/>
      <c r="FL114" s="97"/>
      <c r="FM114" s="97"/>
      <c r="FN114" s="97"/>
      <c r="FO114" s="97"/>
      <c r="FP114" s="97"/>
      <c r="FQ114" s="97"/>
      <c r="FR114" s="97"/>
      <c r="FS114" s="97"/>
      <c r="FT114" s="97"/>
      <c r="FU114" s="97"/>
      <c r="FV114" s="97"/>
      <c r="FW114" s="97"/>
      <c r="FX114" s="97"/>
      <c r="FY114" s="97"/>
      <c r="FZ114" s="97"/>
      <c r="GA114" s="97"/>
      <c r="GB114" s="97"/>
      <c r="GC114" s="97"/>
      <c r="GD114" s="97"/>
      <c r="GE114" s="97"/>
      <c r="GF114" s="97"/>
      <c r="GG114" s="97"/>
      <c r="GH114" s="97"/>
      <c r="GI114" s="97"/>
      <c r="GJ114" s="97"/>
      <c r="GK114" s="97"/>
      <c r="GL114" s="97"/>
      <c r="GM114" s="97"/>
      <c r="GN114" s="97"/>
      <c r="GO114" s="97"/>
      <c r="GP114" s="97"/>
      <c r="GQ114" s="97"/>
      <c r="GR114" s="97"/>
      <c r="GS114" s="97"/>
      <c r="GT114" s="97"/>
      <c r="GU114" s="97"/>
      <c r="GV114" s="97"/>
      <c r="GW114" s="97"/>
      <c r="GX114" s="97"/>
      <c r="GY114" s="97"/>
      <c r="GZ114" s="97"/>
      <c r="HA114" s="97"/>
      <c r="HB114" s="97"/>
      <c r="HC114" s="97"/>
      <c r="HD114" s="97"/>
      <c r="HE114" s="97"/>
      <c r="HF114" s="97"/>
      <c r="HG114" s="97"/>
      <c r="HH114" s="97"/>
      <c r="HI114" s="97"/>
      <c r="HJ114" s="97"/>
      <c r="HK114" s="97"/>
      <c r="HL114" s="97"/>
      <c r="HM114" s="97"/>
      <c r="HN114" s="97"/>
      <c r="HO114" s="97"/>
      <c r="HP114" s="97"/>
      <c r="HQ114" s="97"/>
      <c r="HR114" s="97"/>
      <c r="HS114" s="97"/>
      <c r="HT114" s="97"/>
      <c r="HU114" s="97"/>
      <c r="HV114" s="97"/>
      <c r="HW114" s="97"/>
      <c r="HX114" s="97"/>
      <c r="HY114" s="97"/>
      <c r="HZ114" s="97"/>
      <c r="IA114" s="97"/>
      <c r="IB114" s="97"/>
      <c r="IC114" s="97"/>
      <c r="ID114" s="97"/>
      <c r="IE114" s="97"/>
      <c r="IF114" s="97"/>
      <c r="IG114" s="97"/>
      <c r="IH114" s="97"/>
      <c r="II114" s="97"/>
      <c r="IJ114" s="97"/>
      <c r="IK114" s="97"/>
      <c r="IL114" s="97"/>
      <c r="IM114" s="97"/>
      <c r="IN114" s="97"/>
      <c r="IO114" s="97"/>
      <c r="IP114" s="97"/>
      <c r="IQ114" s="97"/>
      <c r="IR114" s="97"/>
      <c r="IS114" s="97"/>
      <c r="IT114" s="97"/>
      <c r="IU114" s="97"/>
      <c r="IV114" s="97"/>
      <c r="IW114" s="97"/>
      <c r="IX114" s="97"/>
      <c r="IY114" s="97"/>
      <c r="IZ114" s="97"/>
      <c r="JA114" s="97"/>
      <c r="JB114" s="97"/>
      <c r="JC114" s="97"/>
      <c r="JD114" s="97"/>
      <c r="JE114" s="97"/>
      <c r="JF114" s="97"/>
      <c r="JG114" s="97"/>
      <c r="JH114" s="97"/>
      <c r="JI114" s="97"/>
      <c r="JJ114" s="97"/>
      <c r="JK114" s="97"/>
      <c r="JL114" s="97"/>
      <c r="JM114" s="97"/>
      <c r="JN114" s="97"/>
      <c r="JO114" s="97"/>
      <c r="JP114" s="97"/>
      <c r="JQ114" s="97"/>
      <c r="JR114" s="97"/>
      <c r="JS114" s="97"/>
      <c r="JT114" s="97"/>
      <c r="JU114" s="97"/>
      <c r="JV114" s="97"/>
      <c r="JW114" s="97"/>
      <c r="JX114" s="97"/>
      <c r="JY114" s="97"/>
      <c r="JZ114" s="97"/>
      <c r="KA114" s="97"/>
      <c r="KB114" s="97"/>
      <c r="KC114" s="97"/>
      <c r="KD114" s="97"/>
      <c r="KE114" s="97"/>
      <c r="KF114" s="97"/>
      <c r="KG114" s="97"/>
      <c r="KH114" s="97"/>
      <c r="KI114" s="97"/>
      <c r="KJ114" s="97"/>
      <c r="KK114" s="97"/>
      <c r="KL114" s="97"/>
      <c r="KM114" s="97"/>
      <c r="KN114" s="97"/>
      <c r="KO114" s="97"/>
      <c r="KP114" s="97"/>
      <c r="KQ114" s="97"/>
      <c r="KR114" s="97"/>
      <c r="KS114" s="97"/>
      <c r="KT114" s="97"/>
      <c r="KU114" s="97"/>
      <c r="KV114" s="97"/>
      <c r="KW114" s="97"/>
      <c r="KX114" s="97"/>
      <c r="KY114" s="97"/>
      <c r="KZ114" s="97"/>
      <c r="LA114" s="97"/>
      <c r="LB114" s="97"/>
      <c r="LC114" s="97"/>
      <c r="LD114" s="97"/>
      <c r="LE114" s="97"/>
      <c r="LF114" s="97"/>
      <c r="LG114" s="97"/>
      <c r="LH114" s="97"/>
      <c r="LI114" s="97"/>
      <c r="LJ114" s="97"/>
      <c r="LK114" s="97"/>
      <c r="LL114" s="97"/>
      <c r="LM114" s="97"/>
      <c r="LN114" s="97"/>
      <c r="LO114" s="97"/>
      <c r="LP114" s="97"/>
      <c r="LQ114" s="97"/>
      <c r="LR114" s="97"/>
      <c r="LS114" s="97"/>
      <c r="LT114" s="97"/>
      <c r="LU114" s="97"/>
      <c r="LV114" s="97"/>
      <c r="LW114" s="97"/>
      <c r="LX114" s="97"/>
      <c r="LY114" s="97"/>
      <c r="LZ114" s="97"/>
      <c r="MA114" s="97"/>
      <c r="MB114" s="97"/>
      <c r="MC114" s="97"/>
      <c r="MD114" s="97"/>
      <c r="ME114" s="97"/>
      <c r="MF114" s="97"/>
      <c r="MG114" s="97"/>
      <c r="MH114" s="97"/>
      <c r="MI114" s="97"/>
      <c r="MJ114" s="97"/>
      <c r="MK114" s="97"/>
      <c r="ML114" s="97"/>
      <c r="MM114" s="97"/>
      <c r="MN114" s="97"/>
      <c r="MO114" s="97"/>
      <c r="MP114" s="97"/>
      <c r="MQ114" s="97"/>
      <c r="MR114" s="97"/>
      <c r="MS114" s="97"/>
      <c r="MT114" s="97"/>
      <c r="MU114" s="97"/>
      <c r="MV114" s="97"/>
      <c r="MW114" s="97"/>
      <c r="MX114" s="97"/>
      <c r="MY114" s="97"/>
      <c r="MZ114" s="97"/>
      <c r="NA114" s="97"/>
      <c r="NB114" s="97"/>
      <c r="NC114" s="97"/>
      <c r="ND114" s="97"/>
      <c r="NE114" s="97"/>
      <c r="NF114" s="97"/>
      <c r="NG114" s="97"/>
      <c r="NH114" s="97"/>
      <c r="NI114" s="97"/>
      <c r="NJ114" s="97"/>
      <c r="NK114" s="97"/>
      <c r="NL114" s="97"/>
      <c r="NM114" s="97"/>
      <c r="NN114" s="97"/>
      <c r="NO114" s="97"/>
      <c r="NP114" s="97"/>
      <c r="NQ114" s="97"/>
      <c r="NR114" s="97"/>
      <c r="NS114" s="97"/>
      <c r="NT114" s="97"/>
      <c r="NU114" s="97"/>
      <c r="NV114" s="97"/>
      <c r="NW114" s="97"/>
      <c r="NX114" s="97"/>
      <c r="NY114" s="97"/>
      <c r="NZ114" s="97"/>
      <c r="OA114" s="97"/>
      <c r="OB114" s="97"/>
      <c r="OC114" s="97"/>
      <c r="OD114" s="97"/>
      <c r="OE114" s="97"/>
      <c r="OF114" s="97"/>
      <c r="OG114" s="97"/>
      <c r="OH114" s="97">
        <v>18</v>
      </c>
      <c r="OI114" s="97">
        <v>25</v>
      </c>
      <c r="OJ114" s="97"/>
      <c r="OK114" s="97"/>
      <c r="OL114" s="97"/>
      <c r="OM114" s="97"/>
      <c r="ON114" s="97"/>
      <c r="OO114" s="97"/>
      <c r="OP114" s="97"/>
      <c r="OQ114" s="97"/>
      <c r="OR114" s="98"/>
      <c r="OS114" s="99">
        <v>709</v>
      </c>
      <c r="OT114" s="96"/>
      <c r="OU114" s="97">
        <v>1692</v>
      </c>
      <c r="OV114" s="97"/>
      <c r="OW114" s="97"/>
      <c r="OX114" s="97"/>
      <c r="OY114" s="97">
        <v>33</v>
      </c>
      <c r="OZ114" s="97">
        <v>1477</v>
      </c>
      <c r="PA114" s="97"/>
      <c r="PB114" s="97"/>
      <c r="PC114" s="97"/>
      <c r="PD114" s="97"/>
      <c r="PE114" s="97"/>
      <c r="PF114" s="97"/>
      <c r="PG114" s="97"/>
      <c r="PH114" s="97"/>
      <c r="PI114" s="97"/>
      <c r="PJ114" s="97">
        <v>15</v>
      </c>
      <c r="PK114" s="97"/>
      <c r="PL114" s="98"/>
      <c r="PM114" s="99">
        <v>3925</v>
      </c>
    </row>
    <row r="115" spans="1:429" ht="12.75" customHeight="1" x14ac:dyDescent="0.2">
      <c r="A115" s="93" t="s">
        <v>1614</v>
      </c>
      <c r="B115" s="94" t="s">
        <v>1728</v>
      </c>
      <c r="C115" s="95" t="s">
        <v>1274</v>
      </c>
      <c r="D115" s="96">
        <v>9</v>
      </c>
      <c r="E115" s="97">
        <v>24</v>
      </c>
      <c r="F115" s="97">
        <v>2</v>
      </c>
      <c r="G115" s="97">
        <v>1</v>
      </c>
      <c r="H115" s="97">
        <v>1</v>
      </c>
      <c r="I115" s="97">
        <v>4</v>
      </c>
      <c r="J115" s="97">
        <v>15</v>
      </c>
      <c r="K115" s="97">
        <v>24</v>
      </c>
      <c r="L115" s="97">
        <v>0</v>
      </c>
      <c r="M115" s="97">
        <v>2</v>
      </c>
      <c r="N115" s="97"/>
      <c r="O115" s="97"/>
      <c r="P115" s="97"/>
      <c r="Q115" s="97">
        <v>409</v>
      </c>
      <c r="R115" s="97"/>
      <c r="S115" s="97">
        <v>62</v>
      </c>
      <c r="T115" s="97">
        <v>26</v>
      </c>
      <c r="U115" s="97"/>
      <c r="V115" s="97"/>
      <c r="W115" s="97">
        <v>144</v>
      </c>
      <c r="X115" s="97">
        <v>179</v>
      </c>
      <c r="Y115" s="97">
        <v>16</v>
      </c>
      <c r="Z115" s="97">
        <v>1</v>
      </c>
      <c r="AA115" s="97"/>
      <c r="AB115" s="97">
        <v>62</v>
      </c>
      <c r="AC115" s="97">
        <v>136</v>
      </c>
      <c r="AD115" s="97">
        <v>95</v>
      </c>
      <c r="AE115" s="97">
        <v>5</v>
      </c>
      <c r="AF115" s="97">
        <v>260</v>
      </c>
      <c r="AG115" s="97">
        <v>6</v>
      </c>
      <c r="AH115" s="97">
        <v>114</v>
      </c>
      <c r="AI115" s="97">
        <v>706</v>
      </c>
      <c r="AJ115" s="97">
        <v>110</v>
      </c>
      <c r="AK115" s="97">
        <v>19</v>
      </c>
      <c r="AL115" s="97">
        <v>27</v>
      </c>
      <c r="AM115" s="97">
        <v>37</v>
      </c>
      <c r="AN115" s="97">
        <v>0</v>
      </c>
      <c r="AO115" s="97">
        <v>1</v>
      </c>
      <c r="AP115" s="97">
        <v>3</v>
      </c>
      <c r="AQ115" s="97">
        <v>12</v>
      </c>
      <c r="AR115" s="97">
        <v>2</v>
      </c>
      <c r="AS115" s="97">
        <v>1</v>
      </c>
      <c r="AT115" s="97">
        <v>1</v>
      </c>
      <c r="AU115" s="97">
        <v>3</v>
      </c>
      <c r="AV115" s="97">
        <v>1</v>
      </c>
      <c r="AW115" s="97">
        <v>1</v>
      </c>
      <c r="AX115" s="97">
        <v>0</v>
      </c>
      <c r="AY115" s="97">
        <v>5</v>
      </c>
      <c r="AZ115" s="97">
        <v>0</v>
      </c>
      <c r="BA115" s="97">
        <v>0</v>
      </c>
      <c r="BB115" s="97">
        <v>1</v>
      </c>
      <c r="BC115" s="97">
        <v>0</v>
      </c>
      <c r="BD115" s="97">
        <v>1</v>
      </c>
      <c r="BE115" s="97">
        <v>14</v>
      </c>
      <c r="BF115" s="97">
        <v>0</v>
      </c>
      <c r="BG115" s="97">
        <v>1</v>
      </c>
      <c r="BH115" s="97">
        <v>10</v>
      </c>
      <c r="BI115" s="97">
        <v>1</v>
      </c>
      <c r="BJ115" s="97">
        <v>0</v>
      </c>
      <c r="BK115" s="97">
        <v>6</v>
      </c>
      <c r="BL115" s="97">
        <v>3</v>
      </c>
      <c r="BM115" s="97">
        <v>2</v>
      </c>
      <c r="BN115" s="97">
        <v>0</v>
      </c>
      <c r="BO115" s="97">
        <v>0</v>
      </c>
      <c r="BP115" s="97">
        <v>0</v>
      </c>
      <c r="BQ115" s="97">
        <v>2</v>
      </c>
      <c r="BR115" s="97">
        <v>98</v>
      </c>
      <c r="BS115" s="97">
        <v>13</v>
      </c>
      <c r="BT115" s="97">
        <v>38</v>
      </c>
      <c r="BU115" s="97">
        <v>68</v>
      </c>
      <c r="BV115" s="97">
        <v>1</v>
      </c>
      <c r="BW115" s="97">
        <v>0</v>
      </c>
      <c r="BX115" s="97">
        <v>0</v>
      </c>
      <c r="BY115" s="97">
        <v>40</v>
      </c>
      <c r="BZ115" s="97">
        <v>14</v>
      </c>
      <c r="CA115" s="97">
        <v>46</v>
      </c>
      <c r="CB115" s="97">
        <v>0</v>
      </c>
      <c r="CC115" s="97">
        <v>2</v>
      </c>
      <c r="CD115" s="97">
        <v>1</v>
      </c>
      <c r="CE115" s="97">
        <v>0</v>
      </c>
      <c r="CF115" s="97">
        <v>0</v>
      </c>
      <c r="CG115" s="97">
        <v>4</v>
      </c>
      <c r="CH115" s="97">
        <v>359</v>
      </c>
      <c r="CI115" s="97">
        <v>38</v>
      </c>
      <c r="CJ115" s="97">
        <v>135</v>
      </c>
      <c r="CK115" s="97">
        <v>97</v>
      </c>
      <c r="CL115" s="97">
        <v>122</v>
      </c>
      <c r="CM115" s="97">
        <v>50</v>
      </c>
      <c r="CN115" s="97">
        <v>0</v>
      </c>
      <c r="CO115" s="97">
        <v>0</v>
      </c>
      <c r="CP115" s="97">
        <v>50</v>
      </c>
      <c r="CQ115" s="97">
        <v>0</v>
      </c>
      <c r="CR115" s="97">
        <v>21</v>
      </c>
      <c r="CS115" s="97">
        <v>0</v>
      </c>
      <c r="CT115" s="97">
        <v>9</v>
      </c>
      <c r="CU115" s="97">
        <v>16</v>
      </c>
      <c r="CV115" s="97">
        <v>22</v>
      </c>
      <c r="CW115" s="97">
        <v>6</v>
      </c>
      <c r="CX115" s="97">
        <v>188</v>
      </c>
      <c r="CY115" s="97">
        <v>0</v>
      </c>
      <c r="CZ115" s="97">
        <v>1</v>
      </c>
      <c r="DA115" s="97">
        <v>248</v>
      </c>
      <c r="DB115" s="97">
        <v>5</v>
      </c>
      <c r="DC115" s="97">
        <v>8</v>
      </c>
      <c r="DD115" s="97">
        <v>47</v>
      </c>
      <c r="DE115" s="97">
        <v>0</v>
      </c>
      <c r="DF115" s="97">
        <v>1</v>
      </c>
      <c r="DG115" s="97">
        <v>3</v>
      </c>
      <c r="DH115" s="97">
        <v>1065</v>
      </c>
      <c r="DI115" s="97">
        <v>14</v>
      </c>
      <c r="DJ115" s="97"/>
      <c r="DK115" s="97"/>
      <c r="DL115" s="97"/>
      <c r="DM115" s="97"/>
      <c r="DN115" s="97">
        <v>0</v>
      </c>
      <c r="DO115" s="97"/>
      <c r="DP115" s="97">
        <v>0</v>
      </c>
      <c r="DQ115" s="97">
        <v>0</v>
      </c>
      <c r="DR115" s="97">
        <v>0</v>
      </c>
      <c r="DS115" s="97">
        <v>0</v>
      </c>
      <c r="DT115" s="97">
        <v>0</v>
      </c>
      <c r="DU115" s="97">
        <v>0</v>
      </c>
      <c r="DV115" s="97">
        <v>0</v>
      </c>
      <c r="DW115" s="97">
        <v>0</v>
      </c>
      <c r="DX115" s="97">
        <v>0</v>
      </c>
      <c r="DY115" s="97">
        <v>0</v>
      </c>
      <c r="DZ115" s="97"/>
      <c r="EA115" s="97">
        <v>0</v>
      </c>
      <c r="EB115" s="97"/>
      <c r="EC115" s="97"/>
      <c r="ED115" s="97">
        <v>0</v>
      </c>
      <c r="EE115" s="97">
        <v>0</v>
      </c>
      <c r="EF115" s="97">
        <v>0</v>
      </c>
      <c r="EG115" s="97">
        <v>0</v>
      </c>
      <c r="EH115" s="97">
        <v>0</v>
      </c>
      <c r="EI115" s="97">
        <v>0</v>
      </c>
      <c r="EJ115" s="97">
        <v>0</v>
      </c>
      <c r="EK115" s="97">
        <v>0</v>
      </c>
      <c r="EL115" s="97">
        <v>0</v>
      </c>
      <c r="EM115" s="97">
        <v>0</v>
      </c>
      <c r="EN115" s="97">
        <v>839</v>
      </c>
      <c r="EO115" s="97">
        <v>0</v>
      </c>
      <c r="EP115" s="97"/>
      <c r="EQ115" s="97">
        <v>0</v>
      </c>
      <c r="ER115" s="97">
        <v>1</v>
      </c>
      <c r="ES115" s="97">
        <v>0</v>
      </c>
      <c r="ET115" s="97">
        <v>1</v>
      </c>
      <c r="EU115" s="97">
        <v>14</v>
      </c>
      <c r="EV115" s="97">
        <v>20</v>
      </c>
      <c r="EW115" s="97">
        <v>52</v>
      </c>
      <c r="EX115" s="97">
        <v>137</v>
      </c>
      <c r="EY115" s="97">
        <v>11</v>
      </c>
      <c r="EZ115" s="97">
        <v>0</v>
      </c>
      <c r="FA115" s="97">
        <v>1</v>
      </c>
      <c r="FB115" s="97">
        <v>63</v>
      </c>
      <c r="FC115" s="97">
        <v>26</v>
      </c>
      <c r="FD115" s="97">
        <v>39</v>
      </c>
      <c r="FE115" s="97">
        <v>0</v>
      </c>
      <c r="FF115" s="97">
        <v>0</v>
      </c>
      <c r="FG115" s="97">
        <v>69</v>
      </c>
      <c r="FH115" s="97">
        <v>16</v>
      </c>
      <c r="FI115" s="97">
        <v>117</v>
      </c>
      <c r="FJ115" s="97">
        <v>3</v>
      </c>
      <c r="FK115" s="97">
        <v>5</v>
      </c>
      <c r="FL115" s="97">
        <v>0</v>
      </c>
      <c r="FM115" s="97">
        <v>1</v>
      </c>
      <c r="FN115" s="97">
        <v>68</v>
      </c>
      <c r="FO115" s="97">
        <v>9</v>
      </c>
      <c r="FP115" s="97">
        <v>2</v>
      </c>
      <c r="FQ115" s="97"/>
      <c r="FR115" s="97">
        <v>0</v>
      </c>
      <c r="FS115" s="97"/>
      <c r="FT115" s="97">
        <v>3</v>
      </c>
      <c r="FU115" s="97">
        <v>0</v>
      </c>
      <c r="FV115" s="97">
        <v>0</v>
      </c>
      <c r="FW115" s="97">
        <v>0</v>
      </c>
      <c r="FX115" s="97">
        <v>0</v>
      </c>
      <c r="FY115" s="97">
        <v>0</v>
      </c>
      <c r="FZ115" s="97">
        <v>1</v>
      </c>
      <c r="GA115" s="97"/>
      <c r="GB115" s="97">
        <v>1</v>
      </c>
      <c r="GC115" s="97">
        <v>1</v>
      </c>
      <c r="GD115" s="97"/>
      <c r="GE115" s="97"/>
      <c r="GF115" s="97"/>
      <c r="GG115" s="97">
        <v>1</v>
      </c>
      <c r="GH115" s="97">
        <v>0</v>
      </c>
      <c r="GI115" s="97">
        <v>0</v>
      </c>
      <c r="GJ115" s="97">
        <v>0</v>
      </c>
      <c r="GK115" s="97">
        <v>1</v>
      </c>
      <c r="GL115" s="97">
        <v>16</v>
      </c>
      <c r="GM115" s="97">
        <v>0</v>
      </c>
      <c r="GN115" s="97">
        <v>0</v>
      </c>
      <c r="GO115" s="97">
        <v>0</v>
      </c>
      <c r="GP115" s="97">
        <v>0</v>
      </c>
      <c r="GQ115" s="97">
        <v>0</v>
      </c>
      <c r="GR115" s="97">
        <v>0</v>
      </c>
      <c r="GS115" s="97">
        <v>0</v>
      </c>
      <c r="GT115" s="97">
        <v>0</v>
      </c>
      <c r="GU115" s="97">
        <v>0</v>
      </c>
      <c r="GV115" s="97">
        <v>0</v>
      </c>
      <c r="GW115" s="97">
        <v>0</v>
      </c>
      <c r="GX115" s="97"/>
      <c r="GY115" s="97">
        <v>0</v>
      </c>
      <c r="GZ115" s="97"/>
      <c r="HA115" s="97">
        <v>0</v>
      </c>
      <c r="HB115" s="97">
        <v>0</v>
      </c>
      <c r="HC115" s="97"/>
      <c r="HD115" s="97">
        <v>0</v>
      </c>
      <c r="HE115" s="97">
        <v>1</v>
      </c>
      <c r="HF115" s="97">
        <v>0</v>
      </c>
      <c r="HG115" s="97"/>
      <c r="HH115" s="97"/>
      <c r="HI115" s="97">
        <v>0</v>
      </c>
      <c r="HJ115" s="97">
        <v>0</v>
      </c>
      <c r="HK115" s="97">
        <v>0</v>
      </c>
      <c r="HL115" s="97">
        <v>0</v>
      </c>
      <c r="HM115" s="97">
        <v>0</v>
      </c>
      <c r="HN115" s="97"/>
      <c r="HO115" s="97">
        <v>1</v>
      </c>
      <c r="HP115" s="97">
        <v>1</v>
      </c>
      <c r="HQ115" s="97">
        <v>0</v>
      </c>
      <c r="HR115" s="97">
        <v>0</v>
      </c>
      <c r="HS115" s="97">
        <v>0</v>
      </c>
      <c r="HT115" s="97">
        <v>1</v>
      </c>
      <c r="HU115" s="97">
        <v>1</v>
      </c>
      <c r="HV115" s="97"/>
      <c r="HW115" s="97"/>
      <c r="HX115" s="97">
        <v>0</v>
      </c>
      <c r="HY115" s="97">
        <v>1</v>
      </c>
      <c r="HZ115" s="97">
        <v>0</v>
      </c>
      <c r="IA115" s="97">
        <v>2</v>
      </c>
      <c r="IB115" s="97">
        <v>1</v>
      </c>
      <c r="IC115" s="97">
        <v>0</v>
      </c>
      <c r="ID115" s="97">
        <v>0</v>
      </c>
      <c r="IE115" s="97"/>
      <c r="IF115" s="97">
        <v>1</v>
      </c>
      <c r="IG115" s="97"/>
      <c r="IH115" s="97">
        <v>2</v>
      </c>
      <c r="II115" s="97">
        <v>0</v>
      </c>
      <c r="IJ115" s="97">
        <v>0</v>
      </c>
      <c r="IK115" s="97">
        <v>0</v>
      </c>
      <c r="IL115" s="97">
        <v>0</v>
      </c>
      <c r="IM115" s="97">
        <v>0</v>
      </c>
      <c r="IN115" s="97">
        <v>0</v>
      </c>
      <c r="IO115" s="97">
        <v>1</v>
      </c>
      <c r="IP115" s="97">
        <v>5</v>
      </c>
      <c r="IQ115" s="97">
        <v>21</v>
      </c>
      <c r="IR115" s="97">
        <v>0</v>
      </c>
      <c r="IS115" s="97"/>
      <c r="IT115" s="97">
        <v>1</v>
      </c>
      <c r="IU115" s="97"/>
      <c r="IV115" s="97">
        <v>0</v>
      </c>
      <c r="IW115" s="97">
        <v>0</v>
      </c>
      <c r="IX115" s="97">
        <v>0</v>
      </c>
      <c r="IY115" s="97">
        <v>134</v>
      </c>
      <c r="IZ115" s="97"/>
      <c r="JA115" s="97">
        <v>0</v>
      </c>
      <c r="JB115" s="97">
        <v>0</v>
      </c>
      <c r="JC115" s="97">
        <v>0</v>
      </c>
      <c r="JD115" s="97">
        <v>33</v>
      </c>
      <c r="JE115" s="97">
        <v>1</v>
      </c>
      <c r="JF115" s="97">
        <v>0</v>
      </c>
      <c r="JG115" s="97">
        <v>0</v>
      </c>
      <c r="JH115" s="97">
        <v>0</v>
      </c>
      <c r="JI115" s="97">
        <v>0</v>
      </c>
      <c r="JJ115" s="97">
        <v>0</v>
      </c>
      <c r="JK115" s="97">
        <v>5</v>
      </c>
      <c r="JL115" s="97">
        <v>0</v>
      </c>
      <c r="JM115" s="97">
        <v>0</v>
      </c>
      <c r="JN115" s="97">
        <v>0</v>
      </c>
      <c r="JO115" s="97">
        <v>0</v>
      </c>
      <c r="JP115" s="97">
        <v>0</v>
      </c>
      <c r="JQ115" s="97">
        <v>0</v>
      </c>
      <c r="JR115" s="97">
        <v>0</v>
      </c>
      <c r="JS115" s="97">
        <v>0</v>
      </c>
      <c r="JT115" s="97"/>
      <c r="JU115" s="97">
        <v>0</v>
      </c>
      <c r="JV115" s="97">
        <v>2</v>
      </c>
      <c r="JW115" s="97">
        <v>0</v>
      </c>
      <c r="JX115" s="97"/>
      <c r="JY115" s="97"/>
      <c r="JZ115" s="97">
        <v>0</v>
      </c>
      <c r="KA115" s="97">
        <v>0</v>
      </c>
      <c r="KB115" s="97">
        <v>0</v>
      </c>
      <c r="KC115" s="97"/>
      <c r="KD115" s="97">
        <v>0</v>
      </c>
      <c r="KE115" s="97">
        <v>0</v>
      </c>
      <c r="KF115" s="97">
        <v>0</v>
      </c>
      <c r="KG115" s="97"/>
      <c r="KH115" s="97">
        <v>0</v>
      </c>
      <c r="KI115" s="97">
        <v>0</v>
      </c>
      <c r="KJ115" s="97">
        <v>3</v>
      </c>
      <c r="KK115" s="97"/>
      <c r="KL115" s="97">
        <v>3</v>
      </c>
      <c r="KM115" s="97"/>
      <c r="KN115" s="97">
        <v>0</v>
      </c>
      <c r="KO115" s="97">
        <v>1</v>
      </c>
      <c r="KP115" s="97"/>
      <c r="KQ115" s="97"/>
      <c r="KR115" s="97"/>
      <c r="KS115" s="97"/>
      <c r="KT115" s="97"/>
      <c r="KU115" s="97"/>
      <c r="KV115" s="97"/>
      <c r="KW115" s="97"/>
      <c r="KX115" s="97"/>
      <c r="KY115" s="97"/>
      <c r="KZ115" s="97"/>
      <c r="LA115" s="97">
        <v>4</v>
      </c>
      <c r="LB115" s="97">
        <v>23</v>
      </c>
      <c r="LC115" s="97">
        <v>0</v>
      </c>
      <c r="LD115" s="97">
        <v>0</v>
      </c>
      <c r="LE115" s="97"/>
      <c r="LF115" s="97"/>
      <c r="LG115" s="97">
        <v>1</v>
      </c>
      <c r="LH115" s="97">
        <v>1</v>
      </c>
      <c r="LI115" s="97">
        <v>1</v>
      </c>
      <c r="LJ115" s="97">
        <v>1</v>
      </c>
      <c r="LK115" s="97"/>
      <c r="LL115" s="97"/>
      <c r="LM115" s="97">
        <v>0</v>
      </c>
      <c r="LN115" s="97"/>
      <c r="LO115" s="97">
        <v>0</v>
      </c>
      <c r="LP115" s="97"/>
      <c r="LQ115" s="97">
        <v>0</v>
      </c>
      <c r="LR115" s="97"/>
      <c r="LS115" s="97">
        <v>179</v>
      </c>
      <c r="LT115" s="97"/>
      <c r="LU115" s="97"/>
      <c r="LV115" s="97">
        <v>2</v>
      </c>
      <c r="LW115" s="97"/>
      <c r="LX115" s="97">
        <v>0</v>
      </c>
      <c r="LY115" s="97"/>
      <c r="LZ115" s="97">
        <v>0</v>
      </c>
      <c r="MA115" s="97">
        <v>0</v>
      </c>
      <c r="MB115" s="97">
        <v>1</v>
      </c>
      <c r="MC115" s="97"/>
      <c r="MD115" s="97">
        <v>1</v>
      </c>
      <c r="ME115" s="97">
        <v>0</v>
      </c>
      <c r="MF115" s="97"/>
      <c r="MG115" s="97">
        <v>0</v>
      </c>
      <c r="MH115" s="97">
        <v>1</v>
      </c>
      <c r="MI115" s="97">
        <v>0</v>
      </c>
      <c r="MJ115" s="97">
        <v>11</v>
      </c>
      <c r="MK115" s="97"/>
      <c r="ML115" s="97">
        <v>2</v>
      </c>
      <c r="MM115" s="97"/>
      <c r="MN115" s="97"/>
      <c r="MO115" s="97">
        <v>8</v>
      </c>
      <c r="MP115" s="97">
        <v>0</v>
      </c>
      <c r="MQ115" s="97">
        <v>32</v>
      </c>
      <c r="MR115" s="97">
        <v>6</v>
      </c>
      <c r="MS115" s="97">
        <v>1</v>
      </c>
      <c r="MT115" s="97"/>
      <c r="MU115" s="97">
        <v>1</v>
      </c>
      <c r="MV115" s="97">
        <v>0</v>
      </c>
      <c r="MW115" s="97">
        <v>81</v>
      </c>
      <c r="MX115" s="97">
        <v>1</v>
      </c>
      <c r="MY115" s="97">
        <v>5</v>
      </c>
      <c r="MZ115" s="97">
        <v>2</v>
      </c>
      <c r="NA115" s="97"/>
      <c r="NB115" s="97"/>
      <c r="NC115" s="97">
        <v>12</v>
      </c>
      <c r="ND115" s="97">
        <v>24</v>
      </c>
      <c r="NE115" s="97">
        <v>0</v>
      </c>
      <c r="NF115" s="97"/>
      <c r="NG115" s="97"/>
      <c r="NH115" s="97"/>
      <c r="NI115" s="97"/>
      <c r="NJ115" s="97"/>
      <c r="NK115" s="97"/>
      <c r="NL115" s="97"/>
      <c r="NM115" s="97"/>
      <c r="NN115" s="97"/>
      <c r="NO115" s="97"/>
      <c r="NP115" s="97"/>
      <c r="NQ115" s="97">
        <v>0</v>
      </c>
      <c r="NR115" s="97">
        <v>0</v>
      </c>
      <c r="NS115" s="97">
        <v>1</v>
      </c>
      <c r="NT115" s="97">
        <v>32</v>
      </c>
      <c r="NU115" s="97"/>
      <c r="NV115" s="97">
        <v>0</v>
      </c>
      <c r="NW115" s="97"/>
      <c r="NX115" s="97">
        <v>1268</v>
      </c>
      <c r="NY115" s="97">
        <v>7</v>
      </c>
      <c r="NZ115" s="97">
        <v>0</v>
      </c>
      <c r="OA115" s="97"/>
      <c r="OB115" s="97"/>
      <c r="OC115" s="97">
        <v>0</v>
      </c>
      <c r="OD115" s="97">
        <v>1</v>
      </c>
      <c r="OE115" s="97"/>
      <c r="OF115" s="97">
        <v>2</v>
      </c>
      <c r="OG115" s="97"/>
      <c r="OH115" s="97">
        <v>5</v>
      </c>
      <c r="OI115" s="97">
        <v>7</v>
      </c>
      <c r="OJ115" s="97"/>
      <c r="OK115" s="97"/>
      <c r="OL115" s="97"/>
      <c r="OM115" s="97">
        <v>1</v>
      </c>
      <c r="ON115" s="97"/>
      <c r="OO115" s="97"/>
      <c r="OP115" s="97">
        <v>84</v>
      </c>
      <c r="OQ115" s="97">
        <v>1</v>
      </c>
      <c r="OR115" s="98">
        <v>67</v>
      </c>
      <c r="OS115" s="99">
        <v>9021</v>
      </c>
      <c r="OT115" s="96">
        <v>804</v>
      </c>
      <c r="OU115" s="97">
        <v>15528</v>
      </c>
      <c r="OV115" s="97"/>
      <c r="OW115" s="97"/>
      <c r="OX115" s="97"/>
      <c r="OY115" s="97">
        <v>318</v>
      </c>
      <c r="OZ115" s="97">
        <v>12771</v>
      </c>
      <c r="PA115" s="97"/>
      <c r="PB115" s="97">
        <v>19</v>
      </c>
      <c r="PC115" s="97"/>
      <c r="PD115" s="97"/>
      <c r="PE115" s="97"/>
      <c r="PF115" s="97">
        <v>5</v>
      </c>
      <c r="PG115" s="97"/>
      <c r="PH115" s="97"/>
      <c r="PI115" s="97"/>
      <c r="PJ115" s="97">
        <v>270</v>
      </c>
      <c r="PK115" s="97"/>
      <c r="PL115" s="98"/>
      <c r="PM115" s="99">
        <v>38737</v>
      </c>
    </row>
    <row r="116" spans="1:429" ht="12.75" customHeight="1" x14ac:dyDescent="0.2">
      <c r="A116" s="93" t="s">
        <v>1615</v>
      </c>
      <c r="B116" s="94" t="s">
        <v>1728</v>
      </c>
      <c r="C116" s="95" t="s">
        <v>1275</v>
      </c>
      <c r="D116" s="96"/>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v>1</v>
      </c>
      <c r="AF116" s="97"/>
      <c r="AG116" s="97"/>
      <c r="AH116" s="97">
        <v>3</v>
      </c>
      <c r="AI116" s="97"/>
      <c r="AJ116" s="97"/>
      <c r="AK116" s="97"/>
      <c r="AL116" s="97">
        <v>2</v>
      </c>
      <c r="AM116" s="97"/>
      <c r="AN116" s="97"/>
      <c r="AO116" s="97"/>
      <c r="AP116" s="97"/>
      <c r="AQ116" s="97"/>
      <c r="AR116" s="97"/>
      <c r="AS116" s="97"/>
      <c r="AT116" s="97"/>
      <c r="AU116" s="97"/>
      <c r="AV116" s="97"/>
      <c r="AW116" s="97"/>
      <c r="AX116" s="97"/>
      <c r="AY116" s="97"/>
      <c r="AZ116" s="97"/>
      <c r="BA116" s="97"/>
      <c r="BB116" s="97"/>
      <c r="BC116" s="97"/>
      <c r="BD116" s="97"/>
      <c r="BE116" s="97"/>
      <c r="BF116" s="97"/>
      <c r="BG116" s="97"/>
      <c r="BH116" s="97"/>
      <c r="BI116" s="97"/>
      <c r="BJ116" s="97"/>
      <c r="BK116" s="97"/>
      <c r="BL116" s="97"/>
      <c r="BM116" s="97"/>
      <c r="BN116" s="97"/>
      <c r="BO116" s="97"/>
      <c r="BP116" s="97"/>
      <c r="BQ116" s="97">
        <v>11</v>
      </c>
      <c r="BR116" s="97"/>
      <c r="BS116" s="97"/>
      <c r="BT116" s="97"/>
      <c r="BU116" s="97"/>
      <c r="BV116" s="97"/>
      <c r="BW116" s="97"/>
      <c r="BX116" s="97"/>
      <c r="BY116" s="97">
        <v>186</v>
      </c>
      <c r="BZ116" s="97"/>
      <c r="CA116" s="97"/>
      <c r="CB116" s="97"/>
      <c r="CC116" s="97"/>
      <c r="CD116" s="97">
        <v>73</v>
      </c>
      <c r="CE116" s="97"/>
      <c r="CF116" s="97"/>
      <c r="CG116" s="97">
        <v>56</v>
      </c>
      <c r="CH116" s="97">
        <v>1509</v>
      </c>
      <c r="CI116" s="97">
        <v>447</v>
      </c>
      <c r="CJ116" s="97">
        <v>655</v>
      </c>
      <c r="CK116" s="97">
        <v>420</v>
      </c>
      <c r="CL116" s="97">
        <v>215</v>
      </c>
      <c r="CM116" s="97">
        <v>398</v>
      </c>
      <c r="CN116" s="97"/>
      <c r="CO116" s="97"/>
      <c r="CP116" s="97">
        <v>460</v>
      </c>
      <c r="CQ116" s="97"/>
      <c r="CR116" s="97"/>
      <c r="CS116" s="97">
        <v>7</v>
      </c>
      <c r="CT116" s="97">
        <v>29</v>
      </c>
      <c r="CU116" s="97">
        <v>57</v>
      </c>
      <c r="CV116" s="97">
        <v>203</v>
      </c>
      <c r="CW116" s="97">
        <v>77</v>
      </c>
      <c r="CX116" s="97">
        <v>22</v>
      </c>
      <c r="CY116" s="97">
        <v>16</v>
      </c>
      <c r="CZ116" s="97">
        <v>9</v>
      </c>
      <c r="DA116" s="97">
        <v>387</v>
      </c>
      <c r="DB116" s="97">
        <v>148</v>
      </c>
      <c r="DC116" s="97">
        <v>294</v>
      </c>
      <c r="DD116" s="97">
        <v>2047</v>
      </c>
      <c r="DE116" s="97"/>
      <c r="DF116" s="97">
        <v>143</v>
      </c>
      <c r="DG116" s="97">
        <v>20</v>
      </c>
      <c r="DH116" s="97">
        <v>261</v>
      </c>
      <c r="DI116" s="97">
        <v>642</v>
      </c>
      <c r="DJ116" s="97"/>
      <c r="DK116" s="97"/>
      <c r="DL116" s="97"/>
      <c r="DM116" s="97"/>
      <c r="DN116" s="97"/>
      <c r="DO116" s="97"/>
      <c r="DP116" s="97"/>
      <c r="DQ116" s="97"/>
      <c r="DR116" s="97"/>
      <c r="DS116" s="97"/>
      <c r="DT116" s="97"/>
      <c r="DU116" s="97"/>
      <c r="DV116" s="97"/>
      <c r="DW116" s="97"/>
      <c r="DX116" s="97"/>
      <c r="DY116" s="97"/>
      <c r="DZ116" s="97"/>
      <c r="EA116" s="97"/>
      <c r="EB116" s="97"/>
      <c r="EC116" s="97"/>
      <c r="ED116" s="97"/>
      <c r="EE116" s="97"/>
      <c r="EF116" s="97"/>
      <c r="EG116" s="97"/>
      <c r="EH116" s="97"/>
      <c r="EI116" s="97"/>
      <c r="EJ116" s="97"/>
      <c r="EK116" s="97"/>
      <c r="EL116" s="97"/>
      <c r="EM116" s="97"/>
      <c r="EN116" s="97"/>
      <c r="EO116" s="97"/>
      <c r="EP116" s="97"/>
      <c r="EQ116" s="97"/>
      <c r="ER116" s="97"/>
      <c r="ES116" s="97"/>
      <c r="ET116" s="97"/>
      <c r="EU116" s="97">
        <v>241</v>
      </c>
      <c r="EV116" s="97">
        <v>676</v>
      </c>
      <c r="EW116" s="97">
        <v>214</v>
      </c>
      <c r="EX116" s="97">
        <v>112</v>
      </c>
      <c r="EY116" s="97">
        <v>57</v>
      </c>
      <c r="EZ116" s="97"/>
      <c r="FA116" s="97">
        <v>17</v>
      </c>
      <c r="FB116" s="97">
        <v>368</v>
      </c>
      <c r="FC116" s="97">
        <v>496</v>
      </c>
      <c r="FD116" s="97">
        <v>202</v>
      </c>
      <c r="FE116" s="97"/>
      <c r="FF116" s="97">
        <v>77</v>
      </c>
      <c r="FG116" s="97">
        <v>663</v>
      </c>
      <c r="FH116" s="97">
        <v>231</v>
      </c>
      <c r="FI116" s="97">
        <v>804</v>
      </c>
      <c r="FJ116" s="97">
        <v>224</v>
      </c>
      <c r="FK116" s="97">
        <v>45</v>
      </c>
      <c r="FL116" s="97">
        <v>127</v>
      </c>
      <c r="FM116" s="97">
        <v>8</v>
      </c>
      <c r="FN116" s="97">
        <v>317</v>
      </c>
      <c r="FO116" s="97">
        <v>106</v>
      </c>
      <c r="FP116" s="97"/>
      <c r="FQ116" s="97"/>
      <c r="FR116" s="97"/>
      <c r="FS116" s="97"/>
      <c r="FT116" s="97"/>
      <c r="FU116" s="97"/>
      <c r="FV116" s="97"/>
      <c r="FW116" s="97"/>
      <c r="FX116" s="97"/>
      <c r="FY116" s="97"/>
      <c r="FZ116" s="97"/>
      <c r="GA116" s="97"/>
      <c r="GB116" s="97"/>
      <c r="GC116" s="97"/>
      <c r="GD116" s="97"/>
      <c r="GE116" s="97"/>
      <c r="GF116" s="97"/>
      <c r="GG116" s="97"/>
      <c r="GH116" s="97"/>
      <c r="GI116" s="97"/>
      <c r="GJ116" s="97"/>
      <c r="GK116" s="97"/>
      <c r="GL116" s="97"/>
      <c r="GM116" s="97"/>
      <c r="GN116" s="97"/>
      <c r="GO116" s="97"/>
      <c r="GP116" s="97"/>
      <c r="GQ116" s="97"/>
      <c r="GR116" s="97"/>
      <c r="GS116" s="97"/>
      <c r="GT116" s="97"/>
      <c r="GU116" s="97"/>
      <c r="GV116" s="97"/>
      <c r="GW116" s="97"/>
      <c r="GX116" s="97"/>
      <c r="GY116" s="97"/>
      <c r="GZ116" s="97"/>
      <c r="HA116" s="97"/>
      <c r="HB116" s="97"/>
      <c r="HC116" s="97"/>
      <c r="HD116" s="97"/>
      <c r="HE116" s="97"/>
      <c r="HF116" s="97"/>
      <c r="HG116" s="97"/>
      <c r="HH116" s="97"/>
      <c r="HI116" s="97"/>
      <c r="HJ116" s="97"/>
      <c r="HK116" s="97"/>
      <c r="HL116" s="97"/>
      <c r="HM116" s="97"/>
      <c r="HN116" s="97"/>
      <c r="HO116" s="97"/>
      <c r="HP116" s="97"/>
      <c r="HQ116" s="97"/>
      <c r="HR116" s="97"/>
      <c r="HS116" s="97"/>
      <c r="HT116" s="97"/>
      <c r="HU116" s="97"/>
      <c r="HV116" s="97"/>
      <c r="HW116" s="97"/>
      <c r="HX116" s="97"/>
      <c r="HY116" s="97"/>
      <c r="HZ116" s="97"/>
      <c r="IA116" s="97"/>
      <c r="IB116" s="97"/>
      <c r="IC116" s="97"/>
      <c r="ID116" s="97"/>
      <c r="IE116" s="97"/>
      <c r="IF116" s="97">
        <v>665</v>
      </c>
      <c r="IG116" s="97"/>
      <c r="IH116" s="97"/>
      <c r="II116" s="97"/>
      <c r="IJ116" s="97"/>
      <c r="IK116" s="97"/>
      <c r="IL116" s="97"/>
      <c r="IM116" s="97"/>
      <c r="IN116" s="97"/>
      <c r="IO116" s="97"/>
      <c r="IP116" s="97"/>
      <c r="IQ116" s="97"/>
      <c r="IR116" s="97"/>
      <c r="IS116" s="97"/>
      <c r="IT116" s="97"/>
      <c r="IU116" s="97"/>
      <c r="IV116" s="97"/>
      <c r="IW116" s="97"/>
      <c r="IX116" s="97"/>
      <c r="IY116" s="97"/>
      <c r="IZ116" s="97"/>
      <c r="JA116" s="97"/>
      <c r="JB116" s="97"/>
      <c r="JC116" s="97"/>
      <c r="JD116" s="97"/>
      <c r="JE116" s="97"/>
      <c r="JF116" s="97"/>
      <c r="JG116" s="97"/>
      <c r="JH116" s="97"/>
      <c r="JI116" s="97"/>
      <c r="JJ116" s="97"/>
      <c r="JK116" s="97"/>
      <c r="JL116" s="97"/>
      <c r="JM116" s="97"/>
      <c r="JN116" s="97"/>
      <c r="JO116" s="97"/>
      <c r="JP116" s="97">
        <v>0</v>
      </c>
      <c r="JQ116" s="97"/>
      <c r="JR116" s="97">
        <v>6</v>
      </c>
      <c r="JS116" s="97">
        <v>2</v>
      </c>
      <c r="JT116" s="97"/>
      <c r="JU116" s="97"/>
      <c r="JV116" s="97"/>
      <c r="JW116" s="97"/>
      <c r="JX116" s="97">
        <v>0</v>
      </c>
      <c r="JY116" s="97"/>
      <c r="JZ116" s="97">
        <v>2</v>
      </c>
      <c r="KA116" s="97"/>
      <c r="KB116" s="97"/>
      <c r="KC116" s="97"/>
      <c r="KD116" s="97"/>
      <c r="KE116" s="97"/>
      <c r="KF116" s="97"/>
      <c r="KG116" s="97"/>
      <c r="KH116" s="97"/>
      <c r="KI116" s="97"/>
      <c r="KJ116" s="97"/>
      <c r="KK116" s="97">
        <v>24</v>
      </c>
      <c r="KL116" s="97"/>
      <c r="KM116" s="97"/>
      <c r="KN116" s="97">
        <v>0</v>
      </c>
      <c r="KO116" s="97">
        <v>1</v>
      </c>
      <c r="KP116" s="97"/>
      <c r="KQ116" s="97">
        <v>16</v>
      </c>
      <c r="KR116" s="97"/>
      <c r="KS116" s="97"/>
      <c r="KT116" s="97"/>
      <c r="KU116" s="97"/>
      <c r="KV116" s="97"/>
      <c r="KW116" s="97"/>
      <c r="KX116" s="97"/>
      <c r="KY116" s="97"/>
      <c r="KZ116" s="97"/>
      <c r="LA116" s="97"/>
      <c r="LB116" s="97"/>
      <c r="LC116" s="97"/>
      <c r="LD116" s="97"/>
      <c r="LE116" s="97"/>
      <c r="LF116" s="97"/>
      <c r="LG116" s="97"/>
      <c r="LH116" s="97"/>
      <c r="LI116" s="97"/>
      <c r="LJ116" s="97"/>
      <c r="LK116" s="97"/>
      <c r="LL116" s="97"/>
      <c r="LM116" s="97"/>
      <c r="LN116" s="97"/>
      <c r="LO116" s="97"/>
      <c r="LP116" s="97"/>
      <c r="LQ116" s="97"/>
      <c r="LR116" s="97"/>
      <c r="LS116" s="97"/>
      <c r="LT116" s="97"/>
      <c r="LU116" s="97"/>
      <c r="LV116" s="97"/>
      <c r="LW116" s="97"/>
      <c r="LX116" s="97"/>
      <c r="LY116" s="97"/>
      <c r="LZ116" s="97"/>
      <c r="MA116" s="97"/>
      <c r="MB116" s="97"/>
      <c r="MC116" s="97"/>
      <c r="MD116" s="97">
        <v>11</v>
      </c>
      <c r="ME116" s="97"/>
      <c r="MF116" s="97"/>
      <c r="MG116" s="97"/>
      <c r="MH116" s="97"/>
      <c r="MI116" s="97"/>
      <c r="MJ116" s="97">
        <v>0</v>
      </c>
      <c r="MK116" s="97"/>
      <c r="ML116" s="97"/>
      <c r="MM116" s="97"/>
      <c r="MN116" s="97"/>
      <c r="MO116" s="97"/>
      <c r="MP116" s="97"/>
      <c r="MQ116" s="97">
        <v>0</v>
      </c>
      <c r="MR116" s="97"/>
      <c r="MS116" s="97"/>
      <c r="MT116" s="97"/>
      <c r="MU116" s="97"/>
      <c r="MV116" s="97"/>
      <c r="MW116" s="97"/>
      <c r="MX116" s="97"/>
      <c r="MY116" s="97"/>
      <c r="MZ116" s="97"/>
      <c r="NA116" s="97"/>
      <c r="NB116" s="97"/>
      <c r="NC116" s="97"/>
      <c r="ND116" s="97"/>
      <c r="NE116" s="97"/>
      <c r="NF116" s="97"/>
      <c r="NG116" s="97"/>
      <c r="NH116" s="97"/>
      <c r="NI116" s="97"/>
      <c r="NJ116" s="97"/>
      <c r="NK116" s="97"/>
      <c r="NL116" s="97"/>
      <c r="NM116" s="97"/>
      <c r="NN116" s="97"/>
      <c r="NO116" s="97"/>
      <c r="NP116" s="97"/>
      <c r="NQ116" s="97">
        <v>19</v>
      </c>
      <c r="NR116" s="97"/>
      <c r="NS116" s="97"/>
      <c r="NT116" s="97"/>
      <c r="NU116" s="97"/>
      <c r="NV116" s="97"/>
      <c r="NW116" s="97"/>
      <c r="NX116" s="97">
        <v>65</v>
      </c>
      <c r="NY116" s="97"/>
      <c r="NZ116" s="97"/>
      <c r="OA116" s="97"/>
      <c r="OB116" s="97"/>
      <c r="OC116" s="97"/>
      <c r="OD116" s="97"/>
      <c r="OE116" s="97"/>
      <c r="OF116" s="97"/>
      <c r="OG116" s="97"/>
      <c r="OH116" s="97">
        <v>604</v>
      </c>
      <c r="OI116" s="97">
        <v>27</v>
      </c>
      <c r="OJ116" s="97"/>
      <c r="OK116" s="97"/>
      <c r="OL116" s="97"/>
      <c r="OM116" s="97"/>
      <c r="ON116" s="97"/>
      <c r="OO116" s="97"/>
      <c r="OP116" s="97"/>
      <c r="OQ116" s="97"/>
      <c r="OR116" s="98">
        <v>12</v>
      </c>
      <c r="OS116" s="99">
        <v>15236</v>
      </c>
      <c r="OT116" s="96"/>
      <c r="OU116" s="97">
        <v>592</v>
      </c>
      <c r="OV116" s="97"/>
      <c r="OW116" s="97"/>
      <c r="OX116" s="97"/>
      <c r="OY116" s="97">
        <v>219</v>
      </c>
      <c r="OZ116" s="97">
        <v>3137</v>
      </c>
      <c r="PA116" s="97"/>
      <c r="PB116" s="97">
        <v>67</v>
      </c>
      <c r="PC116" s="97"/>
      <c r="PD116" s="97"/>
      <c r="PE116" s="97"/>
      <c r="PF116" s="97"/>
      <c r="PG116" s="97"/>
      <c r="PH116" s="97"/>
      <c r="PI116" s="97"/>
      <c r="PJ116" s="97"/>
      <c r="PK116" s="97"/>
      <c r="PL116" s="98"/>
      <c r="PM116" s="99">
        <v>19251</v>
      </c>
    </row>
    <row r="117" spans="1:429" ht="12.75" customHeight="1" x14ac:dyDescent="0.2">
      <c r="A117" s="93">
        <v>334111</v>
      </c>
      <c r="B117" s="94" t="s">
        <v>1729</v>
      </c>
      <c r="C117" s="95" t="s">
        <v>1276</v>
      </c>
      <c r="D117" s="96"/>
      <c r="E117" s="97"/>
      <c r="F117" s="97"/>
      <c r="G117" s="97"/>
      <c r="H117" s="97"/>
      <c r="I117" s="97">
        <v>48</v>
      </c>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7"/>
      <c r="AL117" s="97"/>
      <c r="AM117" s="97"/>
      <c r="AN117" s="97"/>
      <c r="AO117" s="97"/>
      <c r="AP117" s="97"/>
      <c r="AQ117" s="97"/>
      <c r="AR117" s="97"/>
      <c r="AS117" s="97"/>
      <c r="AT117" s="97"/>
      <c r="AU117" s="97"/>
      <c r="AV117" s="97"/>
      <c r="AW117" s="97"/>
      <c r="AX117" s="97"/>
      <c r="AY117" s="97"/>
      <c r="AZ117" s="97"/>
      <c r="BA117" s="97"/>
      <c r="BB117" s="97"/>
      <c r="BC117" s="97"/>
      <c r="BD117" s="97"/>
      <c r="BE117" s="97"/>
      <c r="BF117" s="97"/>
      <c r="BG117" s="97"/>
      <c r="BH117" s="97"/>
      <c r="BI117" s="97"/>
      <c r="BJ117" s="97"/>
      <c r="BK117" s="97"/>
      <c r="BL117" s="97"/>
      <c r="BM117" s="97"/>
      <c r="BN117" s="97"/>
      <c r="BO117" s="97"/>
      <c r="BP117" s="97"/>
      <c r="BQ117" s="97"/>
      <c r="BR117" s="97"/>
      <c r="BS117" s="97"/>
      <c r="BT117" s="97"/>
      <c r="BU117" s="97"/>
      <c r="BV117" s="97"/>
      <c r="BW117" s="97"/>
      <c r="BX117" s="97"/>
      <c r="BY117" s="97"/>
      <c r="BZ117" s="97"/>
      <c r="CA117" s="97"/>
      <c r="CB117" s="97"/>
      <c r="CC117" s="97"/>
      <c r="CD117" s="97"/>
      <c r="CE117" s="97"/>
      <c r="CF117" s="97"/>
      <c r="CG117" s="97"/>
      <c r="CH117" s="97"/>
      <c r="CI117" s="97"/>
      <c r="CJ117" s="97"/>
      <c r="CK117" s="97"/>
      <c r="CL117" s="97"/>
      <c r="CM117" s="97"/>
      <c r="CN117" s="97"/>
      <c r="CO117" s="97"/>
      <c r="CP117" s="97">
        <v>51</v>
      </c>
      <c r="CQ117" s="97"/>
      <c r="CR117" s="97"/>
      <c r="CS117" s="97"/>
      <c r="CT117" s="97"/>
      <c r="CU117" s="97"/>
      <c r="CV117" s="97"/>
      <c r="CW117" s="97"/>
      <c r="CX117" s="97"/>
      <c r="CY117" s="97"/>
      <c r="CZ117" s="97"/>
      <c r="DA117" s="97"/>
      <c r="DB117" s="97"/>
      <c r="DC117" s="97"/>
      <c r="DD117" s="97"/>
      <c r="DE117" s="97"/>
      <c r="DF117" s="97"/>
      <c r="DG117" s="97"/>
      <c r="DH117" s="97"/>
      <c r="DI117" s="97"/>
      <c r="DJ117" s="97">
        <v>87</v>
      </c>
      <c r="DK117" s="97">
        <v>0</v>
      </c>
      <c r="DL117" s="97">
        <v>467</v>
      </c>
      <c r="DM117" s="97">
        <v>0</v>
      </c>
      <c r="DN117" s="97">
        <v>6</v>
      </c>
      <c r="DO117" s="97"/>
      <c r="DP117" s="97"/>
      <c r="DQ117" s="97"/>
      <c r="DR117" s="97"/>
      <c r="DS117" s="97"/>
      <c r="DT117" s="97"/>
      <c r="DU117" s="97"/>
      <c r="DV117" s="97"/>
      <c r="DW117" s="97"/>
      <c r="DX117" s="97"/>
      <c r="DY117" s="97"/>
      <c r="DZ117" s="97"/>
      <c r="EA117" s="97"/>
      <c r="EB117" s="97"/>
      <c r="EC117" s="97"/>
      <c r="ED117" s="97"/>
      <c r="EE117" s="97"/>
      <c r="EF117" s="97"/>
      <c r="EG117" s="97"/>
      <c r="EH117" s="97"/>
      <c r="EI117" s="97"/>
      <c r="EJ117" s="97"/>
      <c r="EK117" s="97"/>
      <c r="EL117" s="97"/>
      <c r="EM117" s="97"/>
      <c r="EN117" s="97"/>
      <c r="EO117" s="97"/>
      <c r="EP117" s="97"/>
      <c r="EQ117" s="97"/>
      <c r="ER117" s="97"/>
      <c r="ES117" s="97"/>
      <c r="ET117" s="97"/>
      <c r="EU117" s="97">
        <v>100</v>
      </c>
      <c r="EV117" s="97">
        <v>273</v>
      </c>
      <c r="EW117" s="97">
        <v>37</v>
      </c>
      <c r="EX117" s="97"/>
      <c r="EY117" s="97"/>
      <c r="EZ117" s="97"/>
      <c r="FA117" s="97"/>
      <c r="FB117" s="97"/>
      <c r="FC117" s="97"/>
      <c r="FD117" s="97"/>
      <c r="FE117" s="97"/>
      <c r="FF117" s="97"/>
      <c r="FG117" s="97"/>
      <c r="FH117" s="97"/>
      <c r="FI117" s="97"/>
      <c r="FJ117" s="97"/>
      <c r="FK117" s="97"/>
      <c r="FL117" s="97"/>
      <c r="FM117" s="97"/>
      <c r="FN117" s="97"/>
      <c r="FO117" s="97"/>
      <c r="FP117" s="97"/>
      <c r="FQ117" s="97"/>
      <c r="FR117" s="97"/>
      <c r="FS117" s="97"/>
      <c r="FT117" s="97"/>
      <c r="FU117" s="97"/>
      <c r="FV117" s="97"/>
      <c r="FW117" s="97"/>
      <c r="FX117" s="97"/>
      <c r="FY117" s="97"/>
      <c r="FZ117" s="97"/>
      <c r="GA117" s="97"/>
      <c r="GB117" s="97"/>
      <c r="GC117" s="97"/>
      <c r="GD117" s="97"/>
      <c r="GE117" s="97"/>
      <c r="GF117" s="97"/>
      <c r="GG117" s="97"/>
      <c r="GH117" s="97"/>
      <c r="GI117" s="97"/>
      <c r="GJ117" s="97"/>
      <c r="GK117" s="97"/>
      <c r="GL117" s="97"/>
      <c r="GM117" s="97"/>
      <c r="GN117" s="97"/>
      <c r="GO117" s="97"/>
      <c r="GP117" s="97"/>
      <c r="GQ117" s="97"/>
      <c r="GR117" s="97"/>
      <c r="GS117" s="97"/>
      <c r="GT117" s="97"/>
      <c r="GU117" s="97"/>
      <c r="GV117" s="97"/>
      <c r="GW117" s="97"/>
      <c r="GX117" s="97"/>
      <c r="GY117" s="97"/>
      <c r="GZ117" s="97"/>
      <c r="HA117" s="97"/>
      <c r="HB117" s="97"/>
      <c r="HC117" s="97"/>
      <c r="HD117" s="97"/>
      <c r="HE117" s="97"/>
      <c r="HF117" s="97"/>
      <c r="HG117" s="97"/>
      <c r="HH117" s="97"/>
      <c r="HI117" s="97"/>
      <c r="HJ117" s="97"/>
      <c r="HK117" s="97"/>
      <c r="HL117" s="97"/>
      <c r="HM117" s="97"/>
      <c r="HN117" s="97"/>
      <c r="HO117" s="97"/>
      <c r="HP117" s="97"/>
      <c r="HQ117" s="97"/>
      <c r="HR117" s="97"/>
      <c r="HS117" s="97"/>
      <c r="HT117" s="97"/>
      <c r="HU117" s="97"/>
      <c r="HV117" s="97"/>
      <c r="HW117" s="97"/>
      <c r="HX117" s="97"/>
      <c r="HY117" s="97"/>
      <c r="HZ117" s="97"/>
      <c r="IA117" s="97"/>
      <c r="IB117" s="97"/>
      <c r="IC117" s="97"/>
      <c r="ID117" s="97"/>
      <c r="IE117" s="97"/>
      <c r="IF117" s="97"/>
      <c r="IG117" s="97"/>
      <c r="IH117" s="97"/>
      <c r="II117" s="97"/>
      <c r="IJ117" s="97"/>
      <c r="IK117" s="97"/>
      <c r="IL117" s="97"/>
      <c r="IM117" s="97"/>
      <c r="IN117" s="97"/>
      <c r="IO117" s="97"/>
      <c r="IP117" s="97"/>
      <c r="IQ117" s="97"/>
      <c r="IR117" s="97"/>
      <c r="IS117" s="97"/>
      <c r="IT117" s="97"/>
      <c r="IU117" s="97"/>
      <c r="IV117" s="97"/>
      <c r="IW117" s="97"/>
      <c r="IX117" s="97"/>
      <c r="IY117" s="97"/>
      <c r="IZ117" s="97"/>
      <c r="JA117" s="97"/>
      <c r="JB117" s="97"/>
      <c r="JC117" s="97"/>
      <c r="JD117" s="97"/>
      <c r="JE117" s="97"/>
      <c r="JF117" s="97"/>
      <c r="JG117" s="97"/>
      <c r="JH117" s="97"/>
      <c r="JI117" s="97"/>
      <c r="JJ117" s="97"/>
      <c r="JK117" s="97"/>
      <c r="JL117" s="97"/>
      <c r="JM117" s="97"/>
      <c r="JN117" s="97"/>
      <c r="JO117" s="97"/>
      <c r="JP117" s="97"/>
      <c r="JQ117" s="97"/>
      <c r="JR117" s="97"/>
      <c r="JS117" s="97"/>
      <c r="JT117" s="97"/>
      <c r="JU117" s="97"/>
      <c r="JV117" s="97"/>
      <c r="JW117" s="97"/>
      <c r="JX117" s="97"/>
      <c r="JY117" s="97"/>
      <c r="JZ117" s="97"/>
      <c r="KA117" s="97"/>
      <c r="KB117" s="97"/>
      <c r="KC117" s="97"/>
      <c r="KD117" s="97"/>
      <c r="KE117" s="97"/>
      <c r="KF117" s="97"/>
      <c r="KG117" s="97"/>
      <c r="KH117" s="97"/>
      <c r="KI117" s="97"/>
      <c r="KJ117" s="97"/>
      <c r="KK117" s="97"/>
      <c r="KL117" s="97"/>
      <c r="KM117" s="97"/>
      <c r="KN117" s="97"/>
      <c r="KO117" s="97"/>
      <c r="KP117" s="97"/>
      <c r="KQ117" s="97"/>
      <c r="KR117" s="97"/>
      <c r="KS117" s="97"/>
      <c r="KT117" s="97"/>
      <c r="KU117" s="97"/>
      <c r="KV117" s="97"/>
      <c r="KW117" s="97"/>
      <c r="KX117" s="97"/>
      <c r="KY117" s="97"/>
      <c r="KZ117" s="97"/>
      <c r="LA117" s="97"/>
      <c r="LB117" s="97"/>
      <c r="LC117" s="97"/>
      <c r="LD117" s="97"/>
      <c r="LE117" s="97"/>
      <c r="LF117" s="97"/>
      <c r="LG117" s="97"/>
      <c r="LH117" s="97"/>
      <c r="LI117" s="97"/>
      <c r="LJ117" s="97"/>
      <c r="LK117" s="97"/>
      <c r="LL117" s="97"/>
      <c r="LM117" s="97"/>
      <c r="LN117" s="97"/>
      <c r="LO117" s="97"/>
      <c r="LP117" s="97"/>
      <c r="LQ117" s="97"/>
      <c r="LR117" s="97"/>
      <c r="LS117" s="97"/>
      <c r="LT117" s="97"/>
      <c r="LU117" s="97"/>
      <c r="LV117" s="97"/>
      <c r="LW117" s="97">
        <v>10</v>
      </c>
      <c r="LX117" s="97">
        <v>30</v>
      </c>
      <c r="LY117" s="97">
        <v>7</v>
      </c>
      <c r="LZ117" s="97"/>
      <c r="MA117" s="97"/>
      <c r="MB117" s="97"/>
      <c r="MC117" s="97"/>
      <c r="MD117" s="97"/>
      <c r="ME117" s="97"/>
      <c r="MF117" s="97"/>
      <c r="MG117" s="97"/>
      <c r="MH117" s="97"/>
      <c r="MI117" s="97"/>
      <c r="MJ117" s="97">
        <v>162</v>
      </c>
      <c r="MK117" s="97"/>
      <c r="ML117" s="97"/>
      <c r="MM117" s="97"/>
      <c r="MN117" s="97"/>
      <c r="MO117" s="97"/>
      <c r="MP117" s="97"/>
      <c r="MQ117" s="97"/>
      <c r="MR117" s="97"/>
      <c r="MS117" s="97"/>
      <c r="MT117" s="97"/>
      <c r="MU117" s="97"/>
      <c r="MV117" s="97">
        <v>110</v>
      </c>
      <c r="MW117" s="97"/>
      <c r="MX117" s="97"/>
      <c r="MY117" s="97"/>
      <c r="MZ117" s="97"/>
      <c r="NA117" s="97"/>
      <c r="NB117" s="97"/>
      <c r="NC117" s="97"/>
      <c r="ND117" s="97"/>
      <c r="NE117" s="97"/>
      <c r="NF117" s="97"/>
      <c r="NG117" s="97"/>
      <c r="NH117" s="97"/>
      <c r="NI117" s="97"/>
      <c r="NJ117" s="97"/>
      <c r="NK117" s="97"/>
      <c r="NL117" s="97"/>
      <c r="NM117" s="97"/>
      <c r="NN117" s="97"/>
      <c r="NO117" s="97"/>
      <c r="NP117" s="97"/>
      <c r="NQ117" s="97"/>
      <c r="NR117" s="97"/>
      <c r="NS117" s="97"/>
      <c r="NT117" s="97"/>
      <c r="NU117" s="97"/>
      <c r="NV117" s="97"/>
      <c r="NW117" s="97"/>
      <c r="NX117" s="97"/>
      <c r="NY117" s="97"/>
      <c r="NZ117" s="97"/>
      <c r="OA117" s="97"/>
      <c r="OB117" s="97"/>
      <c r="OC117" s="97"/>
      <c r="OD117" s="97"/>
      <c r="OE117" s="97"/>
      <c r="OF117" s="97"/>
      <c r="OG117" s="97"/>
      <c r="OH117" s="97"/>
      <c r="OI117" s="97"/>
      <c r="OJ117" s="97"/>
      <c r="OK117" s="97"/>
      <c r="OL117" s="97"/>
      <c r="OM117" s="97"/>
      <c r="ON117" s="97"/>
      <c r="OO117" s="97"/>
      <c r="OP117" s="97"/>
      <c r="OQ117" s="97"/>
      <c r="OR117" s="98"/>
      <c r="OS117" s="99">
        <v>1387</v>
      </c>
      <c r="OT117" s="96">
        <v>27801</v>
      </c>
      <c r="OU117" s="97">
        <v>55450</v>
      </c>
      <c r="OV117" s="97"/>
      <c r="OW117" s="97"/>
      <c r="OX117" s="97"/>
      <c r="OY117" s="97">
        <v>405</v>
      </c>
      <c r="OZ117" s="97">
        <v>6647</v>
      </c>
      <c r="PA117" s="97"/>
      <c r="PB117" s="97">
        <v>1325</v>
      </c>
      <c r="PC117" s="97"/>
      <c r="PD117" s="97"/>
      <c r="PE117" s="97"/>
      <c r="PF117" s="97">
        <v>1083</v>
      </c>
      <c r="PG117" s="97"/>
      <c r="PH117" s="97"/>
      <c r="PI117" s="97"/>
      <c r="PJ117" s="97">
        <v>4953</v>
      </c>
      <c r="PK117" s="97"/>
      <c r="PL117" s="98"/>
      <c r="PM117" s="99">
        <v>99050</v>
      </c>
    </row>
    <row r="118" spans="1:429" ht="12.75" customHeight="1" x14ac:dyDescent="0.2">
      <c r="A118" s="93">
        <v>334112</v>
      </c>
      <c r="B118" s="94" t="s">
        <v>1729</v>
      </c>
      <c r="C118" s="95" t="s">
        <v>1277</v>
      </c>
      <c r="D118" s="96"/>
      <c r="E118" s="97"/>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7"/>
      <c r="AL118" s="97"/>
      <c r="AM118" s="97"/>
      <c r="AN118" s="97"/>
      <c r="AO118" s="97"/>
      <c r="AP118" s="97"/>
      <c r="AQ118" s="97"/>
      <c r="AR118" s="97"/>
      <c r="AS118" s="97"/>
      <c r="AT118" s="97"/>
      <c r="AU118" s="97"/>
      <c r="AV118" s="97"/>
      <c r="AW118" s="97"/>
      <c r="AX118" s="97"/>
      <c r="AY118" s="97"/>
      <c r="AZ118" s="97"/>
      <c r="BA118" s="97"/>
      <c r="BB118" s="97"/>
      <c r="BC118" s="97"/>
      <c r="BD118" s="97"/>
      <c r="BE118" s="97"/>
      <c r="BF118" s="97"/>
      <c r="BG118" s="97"/>
      <c r="BH118" s="97"/>
      <c r="BI118" s="97"/>
      <c r="BJ118" s="97"/>
      <c r="BK118" s="97"/>
      <c r="BL118" s="97"/>
      <c r="BM118" s="97"/>
      <c r="BN118" s="97"/>
      <c r="BO118" s="97"/>
      <c r="BP118" s="97"/>
      <c r="BQ118" s="97"/>
      <c r="BR118" s="97"/>
      <c r="BS118" s="97"/>
      <c r="BT118" s="97"/>
      <c r="BU118" s="97"/>
      <c r="BV118" s="97"/>
      <c r="BW118" s="97"/>
      <c r="BX118" s="97"/>
      <c r="BY118" s="97"/>
      <c r="BZ118" s="97"/>
      <c r="CA118" s="97"/>
      <c r="CB118" s="97"/>
      <c r="CC118" s="97"/>
      <c r="CD118" s="97"/>
      <c r="CE118" s="97"/>
      <c r="CF118" s="97"/>
      <c r="CG118" s="97"/>
      <c r="CH118" s="97"/>
      <c r="CI118" s="97"/>
      <c r="CJ118" s="97"/>
      <c r="CK118" s="97"/>
      <c r="CL118" s="97"/>
      <c r="CM118" s="97">
        <v>13</v>
      </c>
      <c r="CN118" s="97"/>
      <c r="CO118" s="97"/>
      <c r="CP118" s="97">
        <v>1</v>
      </c>
      <c r="CQ118" s="97"/>
      <c r="CR118" s="97"/>
      <c r="CS118" s="97"/>
      <c r="CT118" s="97"/>
      <c r="CU118" s="97"/>
      <c r="CV118" s="97"/>
      <c r="CW118" s="97"/>
      <c r="CX118" s="97"/>
      <c r="CY118" s="97"/>
      <c r="CZ118" s="97"/>
      <c r="DA118" s="97"/>
      <c r="DB118" s="97"/>
      <c r="DC118" s="97"/>
      <c r="DD118" s="97"/>
      <c r="DE118" s="97"/>
      <c r="DF118" s="97"/>
      <c r="DG118" s="97"/>
      <c r="DH118" s="97"/>
      <c r="DI118" s="97"/>
      <c r="DJ118" s="97">
        <v>76</v>
      </c>
      <c r="DK118" s="97">
        <v>167</v>
      </c>
      <c r="DL118" s="97">
        <v>31</v>
      </c>
      <c r="DM118" s="97">
        <v>0</v>
      </c>
      <c r="DN118" s="97">
        <v>4</v>
      </c>
      <c r="DO118" s="97">
        <v>0</v>
      </c>
      <c r="DP118" s="97"/>
      <c r="DQ118" s="97"/>
      <c r="DR118" s="97"/>
      <c r="DS118" s="97">
        <v>63</v>
      </c>
      <c r="DT118" s="97">
        <v>20</v>
      </c>
      <c r="DU118" s="97"/>
      <c r="DV118" s="97"/>
      <c r="DW118" s="97"/>
      <c r="DX118" s="97"/>
      <c r="DY118" s="97"/>
      <c r="DZ118" s="97">
        <v>12</v>
      </c>
      <c r="EA118" s="97">
        <v>25</v>
      </c>
      <c r="EB118" s="97"/>
      <c r="EC118" s="97"/>
      <c r="ED118" s="97"/>
      <c r="EE118" s="97"/>
      <c r="EF118" s="97"/>
      <c r="EG118" s="97"/>
      <c r="EH118" s="97"/>
      <c r="EI118" s="97"/>
      <c r="EJ118" s="97"/>
      <c r="EK118" s="97"/>
      <c r="EL118" s="97"/>
      <c r="EM118" s="97"/>
      <c r="EN118" s="97"/>
      <c r="EO118" s="97"/>
      <c r="EP118" s="97"/>
      <c r="EQ118" s="97"/>
      <c r="ER118" s="97"/>
      <c r="ES118" s="97"/>
      <c r="ET118" s="97"/>
      <c r="EU118" s="97"/>
      <c r="EV118" s="97">
        <v>0</v>
      </c>
      <c r="EW118" s="97">
        <v>0</v>
      </c>
      <c r="EX118" s="97"/>
      <c r="EY118" s="97"/>
      <c r="EZ118" s="97"/>
      <c r="FA118" s="97"/>
      <c r="FB118" s="97">
        <v>1</v>
      </c>
      <c r="FC118" s="97"/>
      <c r="FD118" s="97">
        <v>1</v>
      </c>
      <c r="FE118" s="97"/>
      <c r="FF118" s="97"/>
      <c r="FG118" s="97">
        <v>2</v>
      </c>
      <c r="FH118" s="97">
        <v>0</v>
      </c>
      <c r="FI118" s="97">
        <v>2</v>
      </c>
      <c r="FJ118" s="97"/>
      <c r="FK118" s="97"/>
      <c r="FL118" s="97"/>
      <c r="FM118" s="97"/>
      <c r="FN118" s="97"/>
      <c r="FO118" s="97"/>
      <c r="FP118" s="97"/>
      <c r="FQ118" s="97"/>
      <c r="FR118" s="97"/>
      <c r="FS118" s="97"/>
      <c r="FT118" s="97"/>
      <c r="FU118" s="97">
        <v>1</v>
      </c>
      <c r="FV118" s="97">
        <v>0</v>
      </c>
      <c r="FW118" s="97"/>
      <c r="FX118" s="97"/>
      <c r="FY118" s="97"/>
      <c r="FZ118" s="97"/>
      <c r="GA118" s="97"/>
      <c r="GB118" s="97"/>
      <c r="GC118" s="97"/>
      <c r="GD118" s="97"/>
      <c r="GE118" s="97"/>
      <c r="GF118" s="97"/>
      <c r="GG118" s="97"/>
      <c r="GH118" s="97"/>
      <c r="GI118" s="97"/>
      <c r="GJ118" s="97"/>
      <c r="GK118" s="97"/>
      <c r="GL118" s="97"/>
      <c r="GM118" s="97"/>
      <c r="GN118" s="97"/>
      <c r="GO118" s="97"/>
      <c r="GP118" s="97"/>
      <c r="GQ118" s="97"/>
      <c r="GR118" s="97"/>
      <c r="GS118" s="97"/>
      <c r="GT118" s="97"/>
      <c r="GU118" s="97"/>
      <c r="GV118" s="97"/>
      <c r="GW118" s="97"/>
      <c r="GX118" s="97"/>
      <c r="GY118" s="97"/>
      <c r="GZ118" s="97"/>
      <c r="HA118" s="97"/>
      <c r="HB118" s="97"/>
      <c r="HC118" s="97"/>
      <c r="HD118" s="97"/>
      <c r="HE118" s="97"/>
      <c r="HF118" s="97"/>
      <c r="HG118" s="97"/>
      <c r="HH118" s="97"/>
      <c r="HI118" s="97"/>
      <c r="HJ118" s="97"/>
      <c r="HK118" s="97"/>
      <c r="HL118" s="97"/>
      <c r="HM118" s="97"/>
      <c r="HN118" s="97"/>
      <c r="HO118" s="97"/>
      <c r="HP118" s="97"/>
      <c r="HQ118" s="97"/>
      <c r="HR118" s="97"/>
      <c r="HS118" s="97"/>
      <c r="HT118" s="97"/>
      <c r="HU118" s="97"/>
      <c r="HV118" s="97"/>
      <c r="HW118" s="97"/>
      <c r="HX118" s="97"/>
      <c r="HY118" s="97"/>
      <c r="HZ118" s="97"/>
      <c r="IA118" s="97"/>
      <c r="IB118" s="97"/>
      <c r="IC118" s="97"/>
      <c r="ID118" s="97"/>
      <c r="IE118" s="97"/>
      <c r="IF118" s="97">
        <v>2</v>
      </c>
      <c r="IG118" s="97"/>
      <c r="IH118" s="97"/>
      <c r="II118" s="97"/>
      <c r="IJ118" s="97"/>
      <c r="IK118" s="97"/>
      <c r="IL118" s="97"/>
      <c r="IM118" s="97"/>
      <c r="IN118" s="97"/>
      <c r="IO118" s="97"/>
      <c r="IP118" s="97"/>
      <c r="IQ118" s="97"/>
      <c r="IR118" s="97"/>
      <c r="IS118" s="97"/>
      <c r="IT118" s="97"/>
      <c r="IU118" s="97"/>
      <c r="IV118" s="97"/>
      <c r="IW118" s="97"/>
      <c r="IX118" s="97"/>
      <c r="IY118" s="97"/>
      <c r="IZ118" s="97"/>
      <c r="JA118" s="97"/>
      <c r="JB118" s="97"/>
      <c r="JC118" s="97"/>
      <c r="JD118" s="97"/>
      <c r="JE118" s="97"/>
      <c r="JF118" s="97"/>
      <c r="JG118" s="97"/>
      <c r="JH118" s="97"/>
      <c r="JI118" s="97"/>
      <c r="JJ118" s="97"/>
      <c r="JK118" s="97"/>
      <c r="JL118" s="97"/>
      <c r="JM118" s="97"/>
      <c r="JN118" s="97"/>
      <c r="JO118" s="97"/>
      <c r="JP118" s="97">
        <v>0</v>
      </c>
      <c r="JQ118" s="97">
        <v>0</v>
      </c>
      <c r="JR118" s="97"/>
      <c r="JS118" s="97">
        <v>0</v>
      </c>
      <c r="JT118" s="97"/>
      <c r="JU118" s="97"/>
      <c r="JV118" s="97"/>
      <c r="JW118" s="97"/>
      <c r="JX118" s="97"/>
      <c r="JY118" s="97"/>
      <c r="JZ118" s="97"/>
      <c r="KA118" s="97"/>
      <c r="KB118" s="97"/>
      <c r="KC118" s="97"/>
      <c r="KD118" s="97"/>
      <c r="KE118" s="97"/>
      <c r="KF118" s="97"/>
      <c r="KG118" s="97"/>
      <c r="KH118" s="97">
        <v>2</v>
      </c>
      <c r="KI118" s="97">
        <v>0</v>
      </c>
      <c r="KJ118" s="97"/>
      <c r="KK118" s="97"/>
      <c r="KL118" s="97">
        <v>0</v>
      </c>
      <c r="KM118" s="97"/>
      <c r="KN118" s="97"/>
      <c r="KO118" s="97">
        <v>4</v>
      </c>
      <c r="KP118" s="97"/>
      <c r="KQ118" s="97"/>
      <c r="KR118" s="97">
        <v>2</v>
      </c>
      <c r="KS118" s="97">
        <v>8</v>
      </c>
      <c r="KT118" s="97">
        <v>2</v>
      </c>
      <c r="KU118" s="97">
        <v>2</v>
      </c>
      <c r="KV118" s="97"/>
      <c r="KW118" s="97"/>
      <c r="KX118" s="97"/>
      <c r="KY118" s="97"/>
      <c r="KZ118" s="97"/>
      <c r="LA118" s="97">
        <v>0</v>
      </c>
      <c r="LB118" s="97">
        <v>1</v>
      </c>
      <c r="LC118" s="97">
        <v>0</v>
      </c>
      <c r="LD118" s="97">
        <v>108</v>
      </c>
      <c r="LE118" s="97"/>
      <c r="LF118" s="97"/>
      <c r="LG118" s="97">
        <v>24</v>
      </c>
      <c r="LH118" s="97">
        <v>18</v>
      </c>
      <c r="LI118" s="97">
        <v>31</v>
      </c>
      <c r="LJ118" s="97">
        <v>13</v>
      </c>
      <c r="LK118" s="97"/>
      <c r="LL118" s="97"/>
      <c r="LM118" s="97"/>
      <c r="LN118" s="97"/>
      <c r="LO118" s="97"/>
      <c r="LP118" s="97"/>
      <c r="LQ118" s="97"/>
      <c r="LR118" s="97"/>
      <c r="LS118" s="97"/>
      <c r="LT118" s="97"/>
      <c r="LU118" s="97"/>
      <c r="LV118" s="97">
        <v>3</v>
      </c>
      <c r="LW118" s="97">
        <v>2</v>
      </c>
      <c r="LX118" s="97">
        <v>0</v>
      </c>
      <c r="LY118" s="97">
        <v>661</v>
      </c>
      <c r="LZ118" s="97"/>
      <c r="MA118" s="97">
        <v>117</v>
      </c>
      <c r="MB118" s="97">
        <v>127</v>
      </c>
      <c r="MC118" s="97">
        <v>0</v>
      </c>
      <c r="MD118" s="97"/>
      <c r="ME118" s="97"/>
      <c r="MF118" s="97">
        <v>3</v>
      </c>
      <c r="MG118" s="97"/>
      <c r="MH118" s="97"/>
      <c r="MI118" s="97">
        <v>45</v>
      </c>
      <c r="MJ118" s="97">
        <v>2</v>
      </c>
      <c r="MK118" s="97">
        <v>3</v>
      </c>
      <c r="ML118" s="97">
        <v>29</v>
      </c>
      <c r="MM118" s="97"/>
      <c r="MN118" s="97"/>
      <c r="MO118" s="97">
        <v>20</v>
      </c>
      <c r="MP118" s="97"/>
      <c r="MQ118" s="97"/>
      <c r="MR118" s="97">
        <v>7</v>
      </c>
      <c r="MS118" s="97"/>
      <c r="MT118" s="97"/>
      <c r="MU118" s="97"/>
      <c r="MV118" s="97">
        <v>5</v>
      </c>
      <c r="MW118" s="97"/>
      <c r="MX118" s="97"/>
      <c r="MY118" s="97"/>
      <c r="MZ118" s="97"/>
      <c r="NA118" s="97"/>
      <c r="NB118" s="97"/>
      <c r="NC118" s="97"/>
      <c r="ND118" s="97">
        <v>27</v>
      </c>
      <c r="NE118" s="97"/>
      <c r="NF118" s="97"/>
      <c r="NG118" s="97"/>
      <c r="NH118" s="97"/>
      <c r="NI118" s="97"/>
      <c r="NJ118" s="97"/>
      <c r="NK118" s="97"/>
      <c r="NL118" s="97"/>
      <c r="NM118" s="97"/>
      <c r="NN118" s="97"/>
      <c r="NO118" s="97"/>
      <c r="NP118" s="97">
        <v>1</v>
      </c>
      <c r="NQ118" s="97"/>
      <c r="NR118" s="97">
        <v>0</v>
      </c>
      <c r="NS118" s="97"/>
      <c r="NT118" s="97"/>
      <c r="NU118" s="97"/>
      <c r="NV118" s="97"/>
      <c r="NW118" s="97">
        <v>4</v>
      </c>
      <c r="NX118" s="97"/>
      <c r="NY118" s="97"/>
      <c r="NZ118" s="97">
        <v>1</v>
      </c>
      <c r="OA118" s="97"/>
      <c r="OB118" s="97"/>
      <c r="OC118" s="97"/>
      <c r="OD118" s="97"/>
      <c r="OE118" s="97"/>
      <c r="OF118" s="97"/>
      <c r="OG118" s="97"/>
      <c r="OH118" s="97">
        <v>57</v>
      </c>
      <c r="OI118" s="97">
        <v>12</v>
      </c>
      <c r="OJ118" s="97"/>
      <c r="OK118" s="97"/>
      <c r="OL118" s="97"/>
      <c r="OM118" s="97">
        <v>314</v>
      </c>
      <c r="ON118" s="97">
        <v>39</v>
      </c>
      <c r="OO118" s="97">
        <v>44</v>
      </c>
      <c r="OP118" s="97"/>
      <c r="OQ118" s="97"/>
      <c r="OR118" s="98"/>
      <c r="OS118" s="99">
        <v>2159</v>
      </c>
      <c r="OT118" s="96">
        <v>8012</v>
      </c>
      <c r="OU118" s="97">
        <v>9876</v>
      </c>
      <c r="OV118" s="97"/>
      <c r="OW118" s="97"/>
      <c r="OX118" s="97"/>
      <c r="OY118" s="97">
        <v>101</v>
      </c>
      <c r="OZ118" s="97">
        <v>3202</v>
      </c>
      <c r="PA118" s="97"/>
      <c r="PB118" s="97">
        <v>227</v>
      </c>
      <c r="PC118" s="97"/>
      <c r="PD118" s="97"/>
      <c r="PE118" s="97"/>
      <c r="PF118" s="97">
        <v>18</v>
      </c>
      <c r="PG118" s="97"/>
      <c r="PH118" s="97"/>
      <c r="PI118" s="97"/>
      <c r="PJ118" s="97">
        <v>388</v>
      </c>
      <c r="PK118" s="97"/>
      <c r="PL118" s="98"/>
      <c r="PM118" s="99">
        <v>23982</v>
      </c>
    </row>
    <row r="119" spans="1:429" ht="12.75" customHeight="1" x14ac:dyDescent="0.2">
      <c r="A119" s="93">
        <v>334118</v>
      </c>
      <c r="B119" s="94" t="s">
        <v>1729</v>
      </c>
      <c r="C119" s="95" t="s">
        <v>1278</v>
      </c>
      <c r="D119" s="96">
        <v>0</v>
      </c>
      <c r="E119" s="97">
        <v>1</v>
      </c>
      <c r="F119" s="97">
        <v>1</v>
      </c>
      <c r="G119" s="97">
        <v>0</v>
      </c>
      <c r="H119" s="97"/>
      <c r="I119" s="97">
        <v>0</v>
      </c>
      <c r="J119" s="97"/>
      <c r="K119" s="97"/>
      <c r="L119" s="97"/>
      <c r="M119" s="97">
        <v>0</v>
      </c>
      <c r="N119" s="97"/>
      <c r="O119" s="97"/>
      <c r="P119" s="97"/>
      <c r="Q119" s="97"/>
      <c r="R119" s="97">
        <v>9</v>
      </c>
      <c r="S119" s="97"/>
      <c r="T119" s="97"/>
      <c r="U119" s="97">
        <v>5</v>
      </c>
      <c r="V119" s="97">
        <v>1</v>
      </c>
      <c r="W119" s="97">
        <v>19</v>
      </c>
      <c r="X119" s="97">
        <v>48</v>
      </c>
      <c r="Y119" s="97">
        <v>11</v>
      </c>
      <c r="Z119" s="97"/>
      <c r="AA119" s="97">
        <v>0</v>
      </c>
      <c r="AB119" s="97">
        <v>15</v>
      </c>
      <c r="AC119" s="97">
        <v>6</v>
      </c>
      <c r="AD119" s="97">
        <v>17</v>
      </c>
      <c r="AE119" s="97">
        <v>5</v>
      </c>
      <c r="AF119" s="97">
        <v>1</v>
      </c>
      <c r="AG119" s="97">
        <v>1</v>
      </c>
      <c r="AH119" s="97">
        <v>17</v>
      </c>
      <c r="AI119" s="97">
        <v>8</v>
      </c>
      <c r="AJ119" s="97">
        <v>8</v>
      </c>
      <c r="AK119" s="97">
        <v>11</v>
      </c>
      <c r="AL119" s="97">
        <v>12</v>
      </c>
      <c r="AM119" s="97">
        <v>16</v>
      </c>
      <c r="AN119" s="97">
        <v>10</v>
      </c>
      <c r="AO119" s="97">
        <v>4</v>
      </c>
      <c r="AP119" s="97">
        <v>7</v>
      </c>
      <c r="AQ119" s="97">
        <v>6</v>
      </c>
      <c r="AR119" s="97">
        <v>1</v>
      </c>
      <c r="AS119" s="97">
        <v>7</v>
      </c>
      <c r="AT119" s="97"/>
      <c r="AU119" s="97">
        <v>9</v>
      </c>
      <c r="AV119" s="97">
        <v>1</v>
      </c>
      <c r="AW119" s="97">
        <v>5</v>
      </c>
      <c r="AX119" s="97">
        <v>0</v>
      </c>
      <c r="AY119" s="97"/>
      <c r="AZ119" s="97">
        <v>2</v>
      </c>
      <c r="BA119" s="97">
        <v>1</v>
      </c>
      <c r="BB119" s="97">
        <v>1</v>
      </c>
      <c r="BC119" s="97">
        <v>1</v>
      </c>
      <c r="BD119" s="97"/>
      <c r="BE119" s="97">
        <v>2</v>
      </c>
      <c r="BF119" s="97"/>
      <c r="BG119" s="97"/>
      <c r="BH119" s="97">
        <v>0</v>
      </c>
      <c r="BI119" s="97">
        <v>1</v>
      </c>
      <c r="BJ119" s="97">
        <v>3</v>
      </c>
      <c r="BK119" s="97">
        <v>1</v>
      </c>
      <c r="BL119" s="97">
        <v>2</v>
      </c>
      <c r="BM119" s="97">
        <v>6</v>
      </c>
      <c r="BN119" s="97">
        <v>1</v>
      </c>
      <c r="BO119" s="97">
        <v>1</v>
      </c>
      <c r="BP119" s="97">
        <v>1</v>
      </c>
      <c r="BQ119" s="97">
        <v>2</v>
      </c>
      <c r="BR119" s="97">
        <v>8</v>
      </c>
      <c r="BS119" s="97">
        <v>8</v>
      </c>
      <c r="BT119" s="97">
        <v>1</v>
      </c>
      <c r="BU119" s="97">
        <v>3</v>
      </c>
      <c r="BV119" s="97">
        <v>2</v>
      </c>
      <c r="BW119" s="97">
        <v>3</v>
      </c>
      <c r="BX119" s="97">
        <v>2</v>
      </c>
      <c r="BY119" s="97">
        <v>10</v>
      </c>
      <c r="BZ119" s="97">
        <v>7</v>
      </c>
      <c r="CA119" s="97">
        <v>3</v>
      </c>
      <c r="CB119" s="97">
        <v>0</v>
      </c>
      <c r="CC119" s="97">
        <v>1</v>
      </c>
      <c r="CD119" s="97"/>
      <c r="CE119" s="97">
        <v>2</v>
      </c>
      <c r="CF119" s="97"/>
      <c r="CG119" s="97">
        <v>0</v>
      </c>
      <c r="CH119" s="97"/>
      <c r="CI119" s="97"/>
      <c r="CJ119" s="97"/>
      <c r="CK119" s="97"/>
      <c r="CL119" s="97">
        <v>1</v>
      </c>
      <c r="CM119" s="97">
        <v>8</v>
      </c>
      <c r="CN119" s="97">
        <v>26</v>
      </c>
      <c r="CO119" s="97"/>
      <c r="CP119" s="97">
        <v>52</v>
      </c>
      <c r="CQ119" s="97">
        <v>2</v>
      </c>
      <c r="CR119" s="97"/>
      <c r="CS119" s="97"/>
      <c r="CT119" s="97"/>
      <c r="CU119" s="97"/>
      <c r="CV119" s="97">
        <v>2</v>
      </c>
      <c r="CW119" s="97"/>
      <c r="CX119" s="97"/>
      <c r="CY119" s="97"/>
      <c r="CZ119" s="97">
        <v>1</v>
      </c>
      <c r="DA119" s="97"/>
      <c r="DB119" s="97">
        <v>1</v>
      </c>
      <c r="DC119" s="97"/>
      <c r="DD119" s="97"/>
      <c r="DE119" s="97"/>
      <c r="DF119" s="97">
        <v>1</v>
      </c>
      <c r="DG119" s="97">
        <v>0</v>
      </c>
      <c r="DH119" s="97">
        <v>14</v>
      </c>
      <c r="DI119" s="97"/>
      <c r="DJ119" s="97">
        <v>355</v>
      </c>
      <c r="DK119" s="97">
        <v>5</v>
      </c>
      <c r="DL119" s="97">
        <v>480</v>
      </c>
      <c r="DM119" s="97">
        <v>13</v>
      </c>
      <c r="DN119" s="97">
        <v>31</v>
      </c>
      <c r="DO119" s="97">
        <v>12</v>
      </c>
      <c r="DP119" s="97">
        <v>49</v>
      </c>
      <c r="DQ119" s="97">
        <v>68</v>
      </c>
      <c r="DR119" s="97">
        <v>27</v>
      </c>
      <c r="DS119" s="97"/>
      <c r="DT119" s="97">
        <v>93</v>
      </c>
      <c r="DU119" s="97">
        <v>11</v>
      </c>
      <c r="DV119" s="97">
        <v>122</v>
      </c>
      <c r="DW119" s="97">
        <v>24</v>
      </c>
      <c r="DX119" s="97">
        <v>90</v>
      </c>
      <c r="DY119" s="97">
        <v>82</v>
      </c>
      <c r="DZ119" s="97">
        <v>111</v>
      </c>
      <c r="EA119" s="97">
        <v>51</v>
      </c>
      <c r="EB119" s="97"/>
      <c r="EC119" s="97"/>
      <c r="ED119" s="97"/>
      <c r="EE119" s="97"/>
      <c r="EF119" s="97"/>
      <c r="EG119" s="97"/>
      <c r="EH119" s="97"/>
      <c r="EI119" s="97"/>
      <c r="EJ119" s="97"/>
      <c r="EK119" s="97"/>
      <c r="EL119" s="97"/>
      <c r="EM119" s="97"/>
      <c r="EN119" s="97"/>
      <c r="EO119" s="97">
        <v>0</v>
      </c>
      <c r="EP119" s="97"/>
      <c r="EQ119" s="97">
        <v>0</v>
      </c>
      <c r="ER119" s="97"/>
      <c r="ES119" s="97"/>
      <c r="ET119" s="97"/>
      <c r="EU119" s="97">
        <v>44</v>
      </c>
      <c r="EV119" s="97">
        <v>137</v>
      </c>
      <c r="EW119" s="97">
        <v>33</v>
      </c>
      <c r="EX119" s="97"/>
      <c r="EY119" s="97"/>
      <c r="EZ119" s="97"/>
      <c r="FA119" s="97"/>
      <c r="FB119" s="97"/>
      <c r="FC119" s="97"/>
      <c r="FD119" s="97"/>
      <c r="FE119" s="97"/>
      <c r="FF119" s="97"/>
      <c r="FG119" s="97">
        <v>10</v>
      </c>
      <c r="FH119" s="97">
        <v>1</v>
      </c>
      <c r="FI119" s="97"/>
      <c r="FJ119" s="97"/>
      <c r="FK119" s="97"/>
      <c r="FL119" s="97"/>
      <c r="FM119" s="97"/>
      <c r="FN119" s="97"/>
      <c r="FO119" s="97">
        <v>10</v>
      </c>
      <c r="FP119" s="97">
        <v>2</v>
      </c>
      <c r="FQ119" s="97">
        <v>1</v>
      </c>
      <c r="FR119" s="97"/>
      <c r="FS119" s="97"/>
      <c r="FT119" s="97">
        <v>4</v>
      </c>
      <c r="FU119" s="97"/>
      <c r="FV119" s="97">
        <v>1</v>
      </c>
      <c r="FW119" s="97"/>
      <c r="FX119" s="97">
        <v>1</v>
      </c>
      <c r="FY119" s="97">
        <v>1</v>
      </c>
      <c r="FZ119" s="97">
        <v>6</v>
      </c>
      <c r="GA119" s="97">
        <v>2</v>
      </c>
      <c r="GB119" s="97">
        <v>8</v>
      </c>
      <c r="GC119" s="97">
        <v>7</v>
      </c>
      <c r="GD119" s="97">
        <v>1</v>
      </c>
      <c r="GE119" s="97"/>
      <c r="GF119" s="97">
        <v>2</v>
      </c>
      <c r="GG119" s="97">
        <v>1</v>
      </c>
      <c r="GH119" s="97">
        <v>3</v>
      </c>
      <c r="GI119" s="97"/>
      <c r="GJ119" s="97">
        <v>0</v>
      </c>
      <c r="GK119" s="97">
        <v>1</v>
      </c>
      <c r="GL119" s="97">
        <v>2</v>
      </c>
      <c r="GM119" s="97"/>
      <c r="GN119" s="97"/>
      <c r="GO119" s="97">
        <v>0</v>
      </c>
      <c r="GP119" s="97">
        <v>1</v>
      </c>
      <c r="GQ119" s="97"/>
      <c r="GR119" s="97">
        <v>0</v>
      </c>
      <c r="GS119" s="97"/>
      <c r="GT119" s="97">
        <v>2</v>
      </c>
      <c r="GU119" s="97"/>
      <c r="GV119" s="97">
        <v>5</v>
      </c>
      <c r="GW119" s="97"/>
      <c r="GX119" s="97"/>
      <c r="GY119" s="97">
        <v>9</v>
      </c>
      <c r="GZ119" s="97"/>
      <c r="HA119" s="97">
        <v>9</v>
      </c>
      <c r="HB119" s="97">
        <v>11</v>
      </c>
      <c r="HC119" s="97">
        <v>4</v>
      </c>
      <c r="HD119" s="97">
        <v>3</v>
      </c>
      <c r="HE119" s="97">
        <v>4</v>
      </c>
      <c r="HF119" s="97"/>
      <c r="HG119" s="97">
        <v>2</v>
      </c>
      <c r="HH119" s="97"/>
      <c r="HI119" s="97">
        <v>5</v>
      </c>
      <c r="HJ119" s="97">
        <v>7</v>
      </c>
      <c r="HK119" s="97">
        <v>2</v>
      </c>
      <c r="HL119" s="97"/>
      <c r="HM119" s="97"/>
      <c r="HN119" s="97"/>
      <c r="HO119" s="97"/>
      <c r="HP119" s="97"/>
      <c r="HQ119" s="97">
        <v>1</v>
      </c>
      <c r="HR119" s="97">
        <v>0</v>
      </c>
      <c r="HS119" s="97"/>
      <c r="HT119" s="97"/>
      <c r="HU119" s="97">
        <v>3</v>
      </c>
      <c r="HV119" s="97">
        <v>0</v>
      </c>
      <c r="HW119" s="97">
        <v>0</v>
      </c>
      <c r="HX119" s="97">
        <v>2</v>
      </c>
      <c r="HY119" s="97"/>
      <c r="HZ119" s="97">
        <v>2</v>
      </c>
      <c r="IA119" s="97">
        <v>15</v>
      </c>
      <c r="IB119" s="97">
        <v>1</v>
      </c>
      <c r="IC119" s="97">
        <v>1</v>
      </c>
      <c r="ID119" s="97"/>
      <c r="IE119" s="97">
        <v>1</v>
      </c>
      <c r="IF119" s="97">
        <v>50</v>
      </c>
      <c r="IG119" s="97">
        <v>0</v>
      </c>
      <c r="IH119" s="97">
        <v>67</v>
      </c>
      <c r="II119" s="97"/>
      <c r="IJ119" s="97"/>
      <c r="IK119" s="97"/>
      <c r="IL119" s="97"/>
      <c r="IM119" s="97"/>
      <c r="IN119" s="97"/>
      <c r="IO119" s="97"/>
      <c r="IP119" s="97"/>
      <c r="IQ119" s="97"/>
      <c r="IR119" s="97"/>
      <c r="IS119" s="97"/>
      <c r="IT119" s="97"/>
      <c r="IU119" s="97">
        <v>3</v>
      </c>
      <c r="IV119" s="97"/>
      <c r="IW119" s="97"/>
      <c r="IX119" s="97"/>
      <c r="IY119" s="97"/>
      <c r="IZ119" s="97"/>
      <c r="JA119" s="97"/>
      <c r="JB119" s="97"/>
      <c r="JC119" s="97"/>
      <c r="JD119" s="97"/>
      <c r="JE119" s="97">
        <v>6</v>
      </c>
      <c r="JF119" s="97"/>
      <c r="JG119" s="97"/>
      <c r="JH119" s="97">
        <v>1</v>
      </c>
      <c r="JI119" s="97">
        <v>74</v>
      </c>
      <c r="JJ119" s="97">
        <v>2</v>
      </c>
      <c r="JK119" s="97">
        <v>33</v>
      </c>
      <c r="JL119" s="97">
        <v>3</v>
      </c>
      <c r="JM119" s="97"/>
      <c r="JN119" s="97">
        <v>3</v>
      </c>
      <c r="JO119" s="97"/>
      <c r="JP119" s="97">
        <v>0</v>
      </c>
      <c r="JQ119" s="97">
        <v>0</v>
      </c>
      <c r="JR119" s="97"/>
      <c r="JS119" s="97"/>
      <c r="JT119" s="97"/>
      <c r="JU119" s="97"/>
      <c r="JV119" s="97"/>
      <c r="JW119" s="97"/>
      <c r="JX119" s="97"/>
      <c r="JY119" s="97"/>
      <c r="JZ119" s="97">
        <v>94</v>
      </c>
      <c r="KA119" s="97">
        <v>174</v>
      </c>
      <c r="KB119" s="97">
        <v>168</v>
      </c>
      <c r="KC119" s="97">
        <v>31</v>
      </c>
      <c r="KD119" s="97">
        <v>56</v>
      </c>
      <c r="KE119" s="97">
        <v>74</v>
      </c>
      <c r="KF119" s="97">
        <v>96</v>
      </c>
      <c r="KG119" s="97">
        <v>52</v>
      </c>
      <c r="KH119" s="97">
        <v>87</v>
      </c>
      <c r="KI119" s="97"/>
      <c r="KJ119" s="97"/>
      <c r="KK119" s="97"/>
      <c r="KL119" s="97">
        <v>78</v>
      </c>
      <c r="KM119" s="97">
        <v>1</v>
      </c>
      <c r="KN119" s="97">
        <v>11</v>
      </c>
      <c r="KO119" s="97">
        <v>87</v>
      </c>
      <c r="KP119" s="97"/>
      <c r="KQ119" s="97">
        <v>144</v>
      </c>
      <c r="KR119" s="97">
        <v>46</v>
      </c>
      <c r="KS119" s="97">
        <v>46</v>
      </c>
      <c r="KT119" s="97">
        <v>69</v>
      </c>
      <c r="KU119" s="97">
        <v>25</v>
      </c>
      <c r="KV119" s="97"/>
      <c r="KW119" s="97"/>
      <c r="KX119" s="97">
        <v>4</v>
      </c>
      <c r="KY119" s="97">
        <v>1</v>
      </c>
      <c r="KZ119" s="97">
        <v>8</v>
      </c>
      <c r="LA119" s="97">
        <v>298</v>
      </c>
      <c r="LB119" s="97">
        <v>455</v>
      </c>
      <c r="LC119" s="97">
        <v>57</v>
      </c>
      <c r="LD119" s="97">
        <v>197</v>
      </c>
      <c r="LE119" s="97">
        <v>222</v>
      </c>
      <c r="LF119" s="97">
        <v>29</v>
      </c>
      <c r="LG119" s="97">
        <v>69</v>
      </c>
      <c r="LH119" s="97">
        <v>167</v>
      </c>
      <c r="LI119" s="97">
        <v>350</v>
      </c>
      <c r="LJ119" s="97">
        <v>22</v>
      </c>
      <c r="LK119" s="97"/>
      <c r="LL119" s="97"/>
      <c r="LM119" s="97">
        <v>9</v>
      </c>
      <c r="LN119" s="97">
        <v>242</v>
      </c>
      <c r="LO119" s="97">
        <v>1</v>
      </c>
      <c r="LP119" s="97">
        <v>0</v>
      </c>
      <c r="LQ119" s="97">
        <v>251</v>
      </c>
      <c r="LR119" s="97"/>
      <c r="LS119" s="97">
        <v>10</v>
      </c>
      <c r="LT119" s="97">
        <v>30</v>
      </c>
      <c r="LU119" s="97">
        <v>115</v>
      </c>
      <c r="LV119" s="97">
        <v>729</v>
      </c>
      <c r="LW119" s="97">
        <v>60</v>
      </c>
      <c r="LX119" s="97">
        <v>117</v>
      </c>
      <c r="LY119" s="97">
        <v>561</v>
      </c>
      <c r="LZ119" s="97">
        <v>337</v>
      </c>
      <c r="MA119" s="97">
        <v>292</v>
      </c>
      <c r="MB119" s="97">
        <v>622</v>
      </c>
      <c r="MC119" s="97">
        <v>89</v>
      </c>
      <c r="MD119" s="97">
        <v>154</v>
      </c>
      <c r="ME119" s="97">
        <v>648</v>
      </c>
      <c r="MF119" s="97">
        <v>55</v>
      </c>
      <c r="MG119" s="97">
        <v>56</v>
      </c>
      <c r="MH119" s="97">
        <v>6</v>
      </c>
      <c r="MI119" s="97">
        <v>390</v>
      </c>
      <c r="MJ119" s="97">
        <v>1261</v>
      </c>
      <c r="MK119" s="97">
        <v>145</v>
      </c>
      <c r="ML119" s="97">
        <v>414</v>
      </c>
      <c r="MM119" s="97">
        <v>79</v>
      </c>
      <c r="MN119" s="97">
        <v>74</v>
      </c>
      <c r="MO119" s="97">
        <v>128</v>
      </c>
      <c r="MP119" s="97">
        <v>9</v>
      </c>
      <c r="MQ119" s="97">
        <v>62</v>
      </c>
      <c r="MR119" s="97">
        <v>83</v>
      </c>
      <c r="MS119" s="97">
        <v>125</v>
      </c>
      <c r="MT119" s="97">
        <v>33</v>
      </c>
      <c r="MU119" s="97">
        <v>31</v>
      </c>
      <c r="MV119" s="97">
        <v>92</v>
      </c>
      <c r="MW119" s="97">
        <v>147</v>
      </c>
      <c r="MX119" s="97"/>
      <c r="MY119" s="97">
        <v>48</v>
      </c>
      <c r="MZ119" s="97"/>
      <c r="NA119" s="97">
        <v>44</v>
      </c>
      <c r="NB119" s="97">
        <v>74</v>
      </c>
      <c r="NC119" s="97">
        <v>34</v>
      </c>
      <c r="ND119" s="97"/>
      <c r="NE119" s="97">
        <v>43</v>
      </c>
      <c r="NF119" s="97"/>
      <c r="NG119" s="97">
        <v>89</v>
      </c>
      <c r="NH119" s="97">
        <v>2</v>
      </c>
      <c r="NI119" s="97">
        <v>91</v>
      </c>
      <c r="NJ119" s="97">
        <v>0</v>
      </c>
      <c r="NK119" s="97">
        <v>6</v>
      </c>
      <c r="NL119" s="97">
        <v>0</v>
      </c>
      <c r="NM119" s="97">
        <v>5</v>
      </c>
      <c r="NN119" s="97"/>
      <c r="NO119" s="97">
        <v>3</v>
      </c>
      <c r="NP119" s="97">
        <v>45</v>
      </c>
      <c r="NQ119" s="97">
        <v>20</v>
      </c>
      <c r="NR119" s="97">
        <v>91</v>
      </c>
      <c r="NS119" s="97">
        <v>0</v>
      </c>
      <c r="NT119" s="97"/>
      <c r="NU119" s="97">
        <v>29</v>
      </c>
      <c r="NV119" s="97">
        <v>5</v>
      </c>
      <c r="NW119" s="97">
        <v>7</v>
      </c>
      <c r="NX119" s="97">
        <v>1</v>
      </c>
      <c r="NY119" s="97"/>
      <c r="NZ119" s="97">
        <v>18</v>
      </c>
      <c r="OA119" s="97">
        <v>0</v>
      </c>
      <c r="OB119" s="97"/>
      <c r="OC119" s="97">
        <v>3</v>
      </c>
      <c r="OD119" s="97">
        <v>129</v>
      </c>
      <c r="OE119" s="97">
        <v>59</v>
      </c>
      <c r="OF119" s="97">
        <v>12</v>
      </c>
      <c r="OG119" s="97"/>
      <c r="OH119" s="97">
        <v>95</v>
      </c>
      <c r="OI119" s="97">
        <v>77</v>
      </c>
      <c r="OJ119" s="97"/>
      <c r="OK119" s="97"/>
      <c r="OL119" s="97"/>
      <c r="OM119" s="97">
        <v>490</v>
      </c>
      <c r="ON119" s="97">
        <v>171</v>
      </c>
      <c r="OO119" s="97">
        <v>130</v>
      </c>
      <c r="OP119" s="97"/>
      <c r="OQ119" s="97"/>
      <c r="OR119" s="98">
        <v>34</v>
      </c>
      <c r="OS119" s="99">
        <v>15209</v>
      </c>
      <c r="OT119" s="96">
        <v>18047</v>
      </c>
      <c r="OU119" s="97">
        <v>17160</v>
      </c>
      <c r="OV119" s="97"/>
      <c r="OW119" s="97"/>
      <c r="OX119" s="97"/>
      <c r="OY119" s="97">
        <v>365</v>
      </c>
      <c r="OZ119" s="97">
        <v>7710</v>
      </c>
      <c r="PA119" s="97"/>
      <c r="PB119" s="97">
        <v>182</v>
      </c>
      <c r="PC119" s="97"/>
      <c r="PD119" s="97"/>
      <c r="PE119" s="97"/>
      <c r="PF119" s="97">
        <v>92</v>
      </c>
      <c r="PG119" s="97"/>
      <c r="PH119" s="97"/>
      <c r="PI119" s="97"/>
      <c r="PJ119" s="97">
        <v>2321</v>
      </c>
      <c r="PK119" s="97"/>
      <c r="PL119" s="98"/>
      <c r="PM119" s="99">
        <v>61085</v>
      </c>
    </row>
    <row r="120" spans="1:429" ht="12.75" customHeight="1" x14ac:dyDescent="0.2">
      <c r="A120" s="93">
        <v>334210</v>
      </c>
      <c r="B120" s="94" t="s">
        <v>1729</v>
      </c>
      <c r="C120" s="95" t="s">
        <v>1279</v>
      </c>
      <c r="D120" s="96"/>
      <c r="E120" s="97"/>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v>15</v>
      </c>
      <c r="AE120" s="97">
        <v>0</v>
      </c>
      <c r="AF120" s="97">
        <v>2</v>
      </c>
      <c r="AG120" s="97">
        <v>0</v>
      </c>
      <c r="AH120" s="97">
        <v>3</v>
      </c>
      <c r="AI120" s="97"/>
      <c r="AJ120" s="97">
        <v>41</v>
      </c>
      <c r="AK120" s="97">
        <v>0</v>
      </c>
      <c r="AL120" s="97"/>
      <c r="AM120" s="97">
        <v>3</v>
      </c>
      <c r="AN120" s="97"/>
      <c r="AO120" s="97"/>
      <c r="AP120" s="97"/>
      <c r="AQ120" s="97"/>
      <c r="AR120" s="97"/>
      <c r="AS120" s="97"/>
      <c r="AT120" s="97"/>
      <c r="AU120" s="97"/>
      <c r="AV120" s="97"/>
      <c r="AW120" s="97"/>
      <c r="AX120" s="97"/>
      <c r="AY120" s="97"/>
      <c r="AZ120" s="97"/>
      <c r="BA120" s="97"/>
      <c r="BB120" s="97"/>
      <c r="BC120" s="97"/>
      <c r="BD120" s="97"/>
      <c r="BE120" s="97"/>
      <c r="BF120" s="97"/>
      <c r="BG120" s="97"/>
      <c r="BH120" s="97"/>
      <c r="BI120" s="97"/>
      <c r="BJ120" s="97"/>
      <c r="BK120" s="97"/>
      <c r="BL120" s="97"/>
      <c r="BM120" s="97"/>
      <c r="BN120" s="97"/>
      <c r="BO120" s="97"/>
      <c r="BP120" s="97"/>
      <c r="BQ120" s="97"/>
      <c r="BR120" s="97"/>
      <c r="BS120" s="97"/>
      <c r="BT120" s="97"/>
      <c r="BU120" s="97"/>
      <c r="BV120" s="97"/>
      <c r="BW120" s="97"/>
      <c r="BX120" s="97"/>
      <c r="BY120" s="97"/>
      <c r="BZ120" s="97"/>
      <c r="CA120" s="97"/>
      <c r="CB120" s="97"/>
      <c r="CC120" s="97"/>
      <c r="CD120" s="97"/>
      <c r="CE120" s="97"/>
      <c r="CF120" s="97"/>
      <c r="CG120" s="97"/>
      <c r="CH120" s="97"/>
      <c r="CI120" s="97"/>
      <c r="CJ120" s="97"/>
      <c r="CK120" s="97"/>
      <c r="CL120" s="97"/>
      <c r="CM120" s="97"/>
      <c r="CN120" s="97"/>
      <c r="CO120" s="97"/>
      <c r="CP120" s="97"/>
      <c r="CQ120" s="97"/>
      <c r="CR120" s="97"/>
      <c r="CS120" s="97"/>
      <c r="CT120" s="97"/>
      <c r="CU120" s="97"/>
      <c r="CV120" s="97"/>
      <c r="CW120" s="97"/>
      <c r="CX120" s="97"/>
      <c r="CY120" s="97"/>
      <c r="CZ120" s="97"/>
      <c r="DA120" s="97"/>
      <c r="DB120" s="97"/>
      <c r="DC120" s="97"/>
      <c r="DD120" s="97"/>
      <c r="DE120" s="97"/>
      <c r="DF120" s="97"/>
      <c r="DG120" s="97"/>
      <c r="DH120" s="97"/>
      <c r="DI120" s="97"/>
      <c r="DJ120" s="97"/>
      <c r="DK120" s="97"/>
      <c r="DL120" s="97"/>
      <c r="DM120" s="97">
        <v>114</v>
      </c>
      <c r="DN120" s="97">
        <v>3</v>
      </c>
      <c r="DO120" s="97">
        <v>0</v>
      </c>
      <c r="DP120" s="97"/>
      <c r="DQ120" s="97"/>
      <c r="DR120" s="97"/>
      <c r="DS120" s="97"/>
      <c r="DT120" s="97">
        <v>1</v>
      </c>
      <c r="DU120" s="97"/>
      <c r="DV120" s="97"/>
      <c r="DW120" s="97"/>
      <c r="DX120" s="97"/>
      <c r="DY120" s="97"/>
      <c r="DZ120" s="97"/>
      <c r="EA120" s="97"/>
      <c r="EB120" s="97"/>
      <c r="EC120" s="97"/>
      <c r="ED120" s="97"/>
      <c r="EE120" s="97"/>
      <c r="EF120" s="97"/>
      <c r="EG120" s="97"/>
      <c r="EH120" s="97"/>
      <c r="EI120" s="97"/>
      <c r="EJ120" s="97"/>
      <c r="EK120" s="97"/>
      <c r="EL120" s="97"/>
      <c r="EM120" s="97"/>
      <c r="EN120" s="97"/>
      <c r="EO120" s="97"/>
      <c r="EP120" s="97"/>
      <c r="EQ120" s="97"/>
      <c r="ER120" s="97"/>
      <c r="ES120" s="97"/>
      <c r="ET120" s="97"/>
      <c r="EU120" s="97"/>
      <c r="EV120" s="97"/>
      <c r="EW120" s="97"/>
      <c r="EX120" s="97"/>
      <c r="EY120" s="97"/>
      <c r="EZ120" s="97"/>
      <c r="FA120" s="97"/>
      <c r="FB120" s="97"/>
      <c r="FC120" s="97"/>
      <c r="FD120" s="97"/>
      <c r="FE120" s="97"/>
      <c r="FF120" s="97"/>
      <c r="FG120" s="97"/>
      <c r="FH120" s="97"/>
      <c r="FI120" s="97"/>
      <c r="FJ120" s="97"/>
      <c r="FK120" s="97"/>
      <c r="FL120" s="97"/>
      <c r="FM120" s="97"/>
      <c r="FN120" s="97"/>
      <c r="FO120" s="97"/>
      <c r="FP120" s="97"/>
      <c r="FQ120" s="97"/>
      <c r="FR120" s="97"/>
      <c r="FS120" s="97"/>
      <c r="FT120" s="97"/>
      <c r="FU120" s="97"/>
      <c r="FV120" s="97"/>
      <c r="FW120" s="97"/>
      <c r="FX120" s="97"/>
      <c r="FY120" s="97"/>
      <c r="FZ120" s="97"/>
      <c r="GA120" s="97"/>
      <c r="GB120" s="97"/>
      <c r="GC120" s="97"/>
      <c r="GD120" s="97"/>
      <c r="GE120" s="97"/>
      <c r="GF120" s="97"/>
      <c r="GG120" s="97"/>
      <c r="GH120" s="97"/>
      <c r="GI120" s="97"/>
      <c r="GJ120" s="97"/>
      <c r="GK120" s="97"/>
      <c r="GL120" s="97"/>
      <c r="GM120" s="97"/>
      <c r="GN120" s="97"/>
      <c r="GO120" s="97"/>
      <c r="GP120" s="97"/>
      <c r="GQ120" s="97"/>
      <c r="GR120" s="97"/>
      <c r="GS120" s="97"/>
      <c r="GT120" s="97"/>
      <c r="GU120" s="97"/>
      <c r="GV120" s="97"/>
      <c r="GW120" s="97"/>
      <c r="GX120" s="97"/>
      <c r="GY120" s="97"/>
      <c r="GZ120" s="97"/>
      <c r="HA120" s="97"/>
      <c r="HB120" s="97"/>
      <c r="HC120" s="97"/>
      <c r="HD120" s="97"/>
      <c r="HE120" s="97"/>
      <c r="HF120" s="97"/>
      <c r="HG120" s="97"/>
      <c r="HH120" s="97"/>
      <c r="HI120" s="97"/>
      <c r="HJ120" s="97"/>
      <c r="HK120" s="97"/>
      <c r="HL120" s="97"/>
      <c r="HM120" s="97"/>
      <c r="HN120" s="97"/>
      <c r="HO120" s="97"/>
      <c r="HP120" s="97"/>
      <c r="HQ120" s="97"/>
      <c r="HR120" s="97"/>
      <c r="HS120" s="97"/>
      <c r="HT120" s="97"/>
      <c r="HU120" s="97"/>
      <c r="HV120" s="97"/>
      <c r="HW120" s="97"/>
      <c r="HX120" s="97"/>
      <c r="HY120" s="97"/>
      <c r="HZ120" s="97"/>
      <c r="IA120" s="97"/>
      <c r="IB120" s="97"/>
      <c r="IC120" s="97"/>
      <c r="ID120" s="97"/>
      <c r="IE120" s="97"/>
      <c r="IF120" s="97"/>
      <c r="IG120" s="97"/>
      <c r="IH120" s="97"/>
      <c r="II120" s="97"/>
      <c r="IJ120" s="97"/>
      <c r="IK120" s="97"/>
      <c r="IL120" s="97"/>
      <c r="IM120" s="97"/>
      <c r="IN120" s="97"/>
      <c r="IO120" s="97"/>
      <c r="IP120" s="97"/>
      <c r="IQ120" s="97"/>
      <c r="IR120" s="97"/>
      <c r="IS120" s="97"/>
      <c r="IT120" s="97"/>
      <c r="IU120" s="97"/>
      <c r="IV120" s="97"/>
      <c r="IW120" s="97"/>
      <c r="IX120" s="97"/>
      <c r="IY120" s="97"/>
      <c r="IZ120" s="97"/>
      <c r="JA120" s="97"/>
      <c r="JB120" s="97"/>
      <c r="JC120" s="97"/>
      <c r="JD120" s="97"/>
      <c r="JE120" s="97"/>
      <c r="JF120" s="97"/>
      <c r="JG120" s="97"/>
      <c r="JH120" s="97"/>
      <c r="JI120" s="97"/>
      <c r="JJ120" s="97"/>
      <c r="JK120" s="97"/>
      <c r="JL120" s="97"/>
      <c r="JM120" s="97"/>
      <c r="JN120" s="97"/>
      <c r="JO120" s="97"/>
      <c r="JP120" s="97"/>
      <c r="JQ120" s="97"/>
      <c r="JR120" s="97"/>
      <c r="JS120" s="97"/>
      <c r="JT120" s="97"/>
      <c r="JU120" s="97"/>
      <c r="JV120" s="97"/>
      <c r="JW120" s="97"/>
      <c r="JX120" s="97"/>
      <c r="JY120" s="97"/>
      <c r="JZ120" s="97"/>
      <c r="KA120" s="97"/>
      <c r="KB120" s="97"/>
      <c r="KC120" s="97"/>
      <c r="KD120" s="97"/>
      <c r="KE120" s="97"/>
      <c r="KF120" s="97"/>
      <c r="KG120" s="97"/>
      <c r="KH120" s="97"/>
      <c r="KI120" s="97"/>
      <c r="KJ120" s="97"/>
      <c r="KK120" s="97"/>
      <c r="KL120" s="97"/>
      <c r="KM120" s="97"/>
      <c r="KN120" s="97">
        <v>0</v>
      </c>
      <c r="KO120" s="97"/>
      <c r="KP120" s="97"/>
      <c r="KQ120" s="97"/>
      <c r="KR120" s="97"/>
      <c r="KS120" s="97">
        <v>0</v>
      </c>
      <c r="KT120" s="97">
        <v>0</v>
      </c>
      <c r="KU120" s="97">
        <v>0</v>
      </c>
      <c r="KV120" s="97"/>
      <c r="KW120" s="97"/>
      <c r="KX120" s="97"/>
      <c r="KY120" s="97"/>
      <c r="KZ120" s="97">
        <v>291</v>
      </c>
      <c r="LA120" s="97">
        <v>4167</v>
      </c>
      <c r="LB120" s="97">
        <v>3413</v>
      </c>
      <c r="LC120" s="97">
        <v>621</v>
      </c>
      <c r="LD120" s="97">
        <v>2</v>
      </c>
      <c r="LE120" s="97">
        <v>15</v>
      </c>
      <c r="LF120" s="97"/>
      <c r="LG120" s="97">
        <v>56</v>
      </c>
      <c r="LH120" s="97">
        <v>50</v>
      </c>
      <c r="LI120" s="97">
        <v>81</v>
      </c>
      <c r="LJ120" s="97">
        <v>32</v>
      </c>
      <c r="LK120" s="97"/>
      <c r="LL120" s="97"/>
      <c r="LM120" s="97"/>
      <c r="LN120" s="97">
        <v>0</v>
      </c>
      <c r="LO120" s="97"/>
      <c r="LP120" s="97"/>
      <c r="LQ120" s="97"/>
      <c r="LR120" s="97"/>
      <c r="LS120" s="97"/>
      <c r="LT120" s="97"/>
      <c r="LU120" s="97"/>
      <c r="LV120" s="97">
        <v>315</v>
      </c>
      <c r="LW120" s="97">
        <v>0</v>
      </c>
      <c r="LX120" s="97">
        <v>0</v>
      </c>
      <c r="LY120" s="97">
        <v>0</v>
      </c>
      <c r="LZ120" s="97">
        <v>147</v>
      </c>
      <c r="MA120" s="97"/>
      <c r="MB120" s="97">
        <v>0</v>
      </c>
      <c r="MC120" s="97"/>
      <c r="MD120" s="97"/>
      <c r="ME120" s="97">
        <v>0</v>
      </c>
      <c r="MF120" s="97"/>
      <c r="MG120" s="97"/>
      <c r="MH120" s="97">
        <v>15</v>
      </c>
      <c r="MI120" s="97">
        <v>0</v>
      </c>
      <c r="MJ120" s="97">
        <v>5262</v>
      </c>
      <c r="MK120" s="97">
        <v>0</v>
      </c>
      <c r="ML120" s="97">
        <v>0</v>
      </c>
      <c r="MM120" s="97"/>
      <c r="MN120" s="97"/>
      <c r="MO120" s="97"/>
      <c r="MP120" s="97"/>
      <c r="MQ120" s="97"/>
      <c r="MR120" s="97"/>
      <c r="MS120" s="97">
        <v>0</v>
      </c>
      <c r="MT120" s="97">
        <v>7</v>
      </c>
      <c r="MU120" s="97"/>
      <c r="MV120" s="97"/>
      <c r="MW120" s="97">
        <v>52</v>
      </c>
      <c r="MX120" s="97"/>
      <c r="MY120" s="97"/>
      <c r="MZ120" s="97"/>
      <c r="NA120" s="97"/>
      <c r="NB120" s="97"/>
      <c r="NC120" s="97">
        <v>0</v>
      </c>
      <c r="ND120" s="97">
        <v>36</v>
      </c>
      <c r="NE120" s="97"/>
      <c r="NF120" s="97"/>
      <c r="NG120" s="97"/>
      <c r="NH120" s="97"/>
      <c r="NI120" s="97"/>
      <c r="NJ120" s="97"/>
      <c r="NK120" s="97"/>
      <c r="NL120" s="97"/>
      <c r="NM120" s="97"/>
      <c r="NN120" s="97"/>
      <c r="NO120" s="97"/>
      <c r="NP120" s="97"/>
      <c r="NQ120" s="97"/>
      <c r="NR120" s="97"/>
      <c r="NS120" s="97"/>
      <c r="NT120" s="97"/>
      <c r="NU120" s="97"/>
      <c r="NV120" s="97"/>
      <c r="NW120" s="97"/>
      <c r="NX120" s="97"/>
      <c r="NY120" s="97"/>
      <c r="NZ120" s="97"/>
      <c r="OA120" s="97"/>
      <c r="OB120" s="97"/>
      <c r="OC120" s="97"/>
      <c r="OD120" s="97">
        <v>2</v>
      </c>
      <c r="OE120" s="97"/>
      <c r="OF120" s="97"/>
      <c r="OG120" s="97"/>
      <c r="OH120" s="97"/>
      <c r="OI120" s="97">
        <v>90</v>
      </c>
      <c r="OJ120" s="97"/>
      <c r="OK120" s="97"/>
      <c r="OL120" s="97"/>
      <c r="OM120" s="97">
        <v>0</v>
      </c>
      <c r="ON120" s="97"/>
      <c r="OO120" s="97">
        <v>0</v>
      </c>
      <c r="OP120" s="97"/>
      <c r="OQ120" s="97"/>
      <c r="OR120" s="98">
        <v>7</v>
      </c>
      <c r="OS120" s="99">
        <v>14845</v>
      </c>
      <c r="OT120" s="96">
        <v>3397</v>
      </c>
      <c r="OU120" s="97">
        <v>9678</v>
      </c>
      <c r="OV120" s="97"/>
      <c r="OW120" s="97"/>
      <c r="OX120" s="97"/>
      <c r="OY120" s="97">
        <v>-93</v>
      </c>
      <c r="OZ120" s="97">
        <v>2102</v>
      </c>
      <c r="PA120" s="97"/>
      <c r="PB120" s="97">
        <v>1912</v>
      </c>
      <c r="PC120" s="97"/>
      <c r="PD120" s="97"/>
      <c r="PE120" s="97"/>
      <c r="PF120" s="97">
        <v>847</v>
      </c>
      <c r="PG120" s="97"/>
      <c r="PH120" s="97"/>
      <c r="PI120" s="97"/>
      <c r="PJ120" s="97">
        <v>1592</v>
      </c>
      <c r="PK120" s="97"/>
      <c r="PL120" s="98"/>
      <c r="PM120" s="99">
        <v>34280</v>
      </c>
    </row>
    <row r="121" spans="1:429" ht="12.75" customHeight="1" x14ac:dyDescent="0.2">
      <c r="A121" s="93">
        <v>334220</v>
      </c>
      <c r="B121" s="94" t="s">
        <v>1729</v>
      </c>
      <c r="C121" s="95" t="s">
        <v>1280</v>
      </c>
      <c r="D121" s="96"/>
      <c r="E121" s="97"/>
      <c r="F121" s="97">
        <v>0</v>
      </c>
      <c r="G121" s="97">
        <v>0</v>
      </c>
      <c r="H121" s="97"/>
      <c r="I121" s="97">
        <v>0</v>
      </c>
      <c r="J121" s="97"/>
      <c r="K121" s="97"/>
      <c r="L121" s="97"/>
      <c r="M121" s="97"/>
      <c r="N121" s="97"/>
      <c r="O121" s="97"/>
      <c r="P121" s="97"/>
      <c r="Q121" s="97"/>
      <c r="R121" s="97">
        <v>0</v>
      </c>
      <c r="S121" s="97"/>
      <c r="T121" s="97"/>
      <c r="U121" s="97"/>
      <c r="V121" s="97"/>
      <c r="W121" s="97">
        <v>0</v>
      </c>
      <c r="X121" s="97">
        <v>15</v>
      </c>
      <c r="Y121" s="97">
        <v>2</v>
      </c>
      <c r="Z121" s="97"/>
      <c r="AA121" s="97"/>
      <c r="AB121" s="97">
        <v>70</v>
      </c>
      <c r="AC121" s="97">
        <v>251</v>
      </c>
      <c r="AD121" s="97">
        <v>4</v>
      </c>
      <c r="AE121" s="97">
        <v>16</v>
      </c>
      <c r="AF121" s="97">
        <v>3</v>
      </c>
      <c r="AG121" s="97">
        <v>5</v>
      </c>
      <c r="AH121" s="97">
        <v>2</v>
      </c>
      <c r="AI121" s="97">
        <v>12</v>
      </c>
      <c r="AJ121" s="97">
        <v>12</v>
      </c>
      <c r="AK121" s="97">
        <v>2</v>
      </c>
      <c r="AL121" s="97">
        <v>1</v>
      </c>
      <c r="AM121" s="97">
        <v>1</v>
      </c>
      <c r="AN121" s="97">
        <v>0</v>
      </c>
      <c r="AO121" s="97"/>
      <c r="AP121" s="97">
        <v>0</v>
      </c>
      <c r="AQ121" s="97"/>
      <c r="AR121" s="97"/>
      <c r="AS121" s="97">
        <v>0</v>
      </c>
      <c r="AT121" s="97"/>
      <c r="AU121" s="97"/>
      <c r="AV121" s="97"/>
      <c r="AW121" s="97"/>
      <c r="AX121" s="97"/>
      <c r="AY121" s="97"/>
      <c r="AZ121" s="97"/>
      <c r="BA121" s="97"/>
      <c r="BB121" s="97"/>
      <c r="BC121" s="97"/>
      <c r="BD121" s="97"/>
      <c r="BE121" s="97"/>
      <c r="BF121" s="97"/>
      <c r="BG121" s="97"/>
      <c r="BH121" s="97"/>
      <c r="BI121" s="97"/>
      <c r="BJ121" s="97"/>
      <c r="BK121" s="97"/>
      <c r="BL121" s="97"/>
      <c r="BM121" s="97"/>
      <c r="BN121" s="97"/>
      <c r="BO121" s="97"/>
      <c r="BP121" s="97"/>
      <c r="BQ121" s="97"/>
      <c r="BR121" s="97">
        <v>0</v>
      </c>
      <c r="BS121" s="97">
        <v>0</v>
      </c>
      <c r="BT121" s="97"/>
      <c r="BU121" s="97"/>
      <c r="BV121" s="97"/>
      <c r="BW121" s="97"/>
      <c r="BX121" s="97"/>
      <c r="BY121" s="97">
        <v>0</v>
      </c>
      <c r="BZ121" s="97"/>
      <c r="CA121" s="97"/>
      <c r="CB121" s="97"/>
      <c r="CC121" s="97"/>
      <c r="CD121" s="97"/>
      <c r="CE121" s="97"/>
      <c r="CF121" s="97"/>
      <c r="CG121" s="97"/>
      <c r="CH121" s="97"/>
      <c r="CI121" s="97"/>
      <c r="CJ121" s="97"/>
      <c r="CK121" s="97"/>
      <c r="CL121" s="97"/>
      <c r="CM121" s="97"/>
      <c r="CN121" s="97">
        <v>1</v>
      </c>
      <c r="CO121" s="97"/>
      <c r="CP121" s="97">
        <v>16</v>
      </c>
      <c r="CQ121" s="97"/>
      <c r="CR121" s="97"/>
      <c r="CS121" s="97"/>
      <c r="CT121" s="97"/>
      <c r="CU121" s="97"/>
      <c r="CV121" s="97">
        <v>0</v>
      </c>
      <c r="CW121" s="97">
        <v>122</v>
      </c>
      <c r="CX121" s="97"/>
      <c r="CY121" s="97"/>
      <c r="CZ121" s="97"/>
      <c r="DA121" s="97">
        <v>4</v>
      </c>
      <c r="DB121" s="97"/>
      <c r="DC121" s="97"/>
      <c r="DD121" s="97"/>
      <c r="DE121" s="97"/>
      <c r="DF121" s="97"/>
      <c r="DG121" s="97"/>
      <c r="DH121" s="97"/>
      <c r="DI121" s="97"/>
      <c r="DJ121" s="97"/>
      <c r="DK121" s="97"/>
      <c r="DL121" s="97">
        <v>32</v>
      </c>
      <c r="DM121" s="97">
        <v>822</v>
      </c>
      <c r="DN121" s="97">
        <v>7375</v>
      </c>
      <c r="DO121" s="97">
        <v>355</v>
      </c>
      <c r="DP121" s="97">
        <v>60</v>
      </c>
      <c r="DQ121" s="97">
        <v>63</v>
      </c>
      <c r="DR121" s="97">
        <v>221</v>
      </c>
      <c r="DS121" s="97"/>
      <c r="DT121" s="97">
        <v>631</v>
      </c>
      <c r="DU121" s="97">
        <v>99</v>
      </c>
      <c r="DV121" s="97">
        <v>144</v>
      </c>
      <c r="DW121" s="97">
        <v>34</v>
      </c>
      <c r="DX121" s="97">
        <v>65</v>
      </c>
      <c r="DY121" s="97">
        <v>187</v>
      </c>
      <c r="DZ121" s="97"/>
      <c r="EA121" s="97">
        <v>66</v>
      </c>
      <c r="EB121" s="97"/>
      <c r="EC121" s="97"/>
      <c r="ED121" s="97"/>
      <c r="EE121" s="97"/>
      <c r="EF121" s="97"/>
      <c r="EG121" s="97"/>
      <c r="EH121" s="97"/>
      <c r="EI121" s="97"/>
      <c r="EJ121" s="97"/>
      <c r="EK121" s="97"/>
      <c r="EL121" s="97"/>
      <c r="EM121" s="97"/>
      <c r="EN121" s="97"/>
      <c r="EO121" s="97"/>
      <c r="EP121" s="97"/>
      <c r="EQ121" s="97"/>
      <c r="ER121" s="97"/>
      <c r="ES121" s="97"/>
      <c r="ET121" s="97">
        <v>28</v>
      </c>
      <c r="EU121" s="97"/>
      <c r="EV121" s="97"/>
      <c r="EW121" s="97"/>
      <c r="EX121" s="97"/>
      <c r="EY121" s="97"/>
      <c r="EZ121" s="97"/>
      <c r="FA121" s="97"/>
      <c r="FB121" s="97"/>
      <c r="FC121" s="97">
        <v>16</v>
      </c>
      <c r="FD121" s="97"/>
      <c r="FE121" s="97"/>
      <c r="FF121" s="97"/>
      <c r="FG121" s="97"/>
      <c r="FH121" s="97">
        <v>0</v>
      </c>
      <c r="FI121" s="97">
        <v>1574</v>
      </c>
      <c r="FJ121" s="97">
        <v>1</v>
      </c>
      <c r="FK121" s="97">
        <v>277</v>
      </c>
      <c r="FL121" s="97">
        <v>1046</v>
      </c>
      <c r="FM121" s="97">
        <v>14</v>
      </c>
      <c r="FN121" s="97"/>
      <c r="FO121" s="97">
        <v>0</v>
      </c>
      <c r="FP121" s="97"/>
      <c r="FQ121" s="97"/>
      <c r="FR121" s="97"/>
      <c r="FS121" s="97"/>
      <c r="FT121" s="97">
        <v>0</v>
      </c>
      <c r="FU121" s="97"/>
      <c r="FV121" s="97"/>
      <c r="FW121" s="97"/>
      <c r="FX121" s="97"/>
      <c r="FY121" s="97"/>
      <c r="FZ121" s="97"/>
      <c r="GA121" s="97"/>
      <c r="GB121" s="97"/>
      <c r="GC121" s="97"/>
      <c r="GD121" s="97"/>
      <c r="GE121" s="97"/>
      <c r="GF121" s="97"/>
      <c r="GG121" s="97"/>
      <c r="GH121" s="97"/>
      <c r="GI121" s="97"/>
      <c r="GJ121" s="97"/>
      <c r="GK121" s="97"/>
      <c r="GL121" s="97"/>
      <c r="GM121" s="97"/>
      <c r="GN121" s="97"/>
      <c r="GO121" s="97"/>
      <c r="GP121" s="97"/>
      <c r="GQ121" s="97"/>
      <c r="GR121" s="97"/>
      <c r="GS121" s="97"/>
      <c r="GT121" s="97"/>
      <c r="GU121" s="97"/>
      <c r="GV121" s="97">
        <v>0</v>
      </c>
      <c r="GW121" s="97"/>
      <c r="GX121" s="97"/>
      <c r="GY121" s="97"/>
      <c r="GZ121" s="97"/>
      <c r="HA121" s="97">
        <v>0</v>
      </c>
      <c r="HB121" s="97">
        <v>0</v>
      </c>
      <c r="HC121" s="97"/>
      <c r="HD121" s="97"/>
      <c r="HE121" s="97"/>
      <c r="HF121" s="97"/>
      <c r="HG121" s="97"/>
      <c r="HH121" s="97"/>
      <c r="HI121" s="97"/>
      <c r="HJ121" s="97">
        <v>0</v>
      </c>
      <c r="HK121" s="97"/>
      <c r="HL121" s="97"/>
      <c r="HM121" s="97"/>
      <c r="HN121" s="97"/>
      <c r="HO121" s="97"/>
      <c r="HP121" s="97"/>
      <c r="HQ121" s="97"/>
      <c r="HR121" s="97"/>
      <c r="HS121" s="97"/>
      <c r="HT121" s="97"/>
      <c r="HU121" s="97"/>
      <c r="HV121" s="97"/>
      <c r="HW121" s="97"/>
      <c r="HX121" s="97"/>
      <c r="HY121" s="97"/>
      <c r="HZ121" s="97"/>
      <c r="IA121" s="97">
        <v>0</v>
      </c>
      <c r="IB121" s="97"/>
      <c r="IC121" s="97"/>
      <c r="ID121" s="97"/>
      <c r="IE121" s="97"/>
      <c r="IF121" s="97">
        <v>7</v>
      </c>
      <c r="IG121" s="97"/>
      <c r="IH121" s="97">
        <v>13</v>
      </c>
      <c r="II121" s="97"/>
      <c r="IJ121" s="97"/>
      <c r="IK121" s="97"/>
      <c r="IL121" s="97"/>
      <c r="IM121" s="97"/>
      <c r="IN121" s="97"/>
      <c r="IO121" s="97"/>
      <c r="IP121" s="97"/>
      <c r="IQ121" s="97"/>
      <c r="IR121" s="97"/>
      <c r="IS121" s="97"/>
      <c r="IT121" s="97"/>
      <c r="IU121" s="97"/>
      <c r="IV121" s="97"/>
      <c r="IW121" s="97"/>
      <c r="IX121" s="97"/>
      <c r="IY121" s="97"/>
      <c r="IZ121" s="97"/>
      <c r="JA121" s="97"/>
      <c r="JB121" s="97"/>
      <c r="JC121" s="97"/>
      <c r="JD121" s="97"/>
      <c r="JE121" s="97"/>
      <c r="JF121" s="97"/>
      <c r="JG121" s="97"/>
      <c r="JH121" s="97"/>
      <c r="JI121" s="97"/>
      <c r="JJ121" s="97"/>
      <c r="JK121" s="97">
        <v>6</v>
      </c>
      <c r="JL121" s="97"/>
      <c r="JM121" s="97"/>
      <c r="JN121" s="97"/>
      <c r="JO121" s="97">
        <v>9</v>
      </c>
      <c r="JP121" s="97">
        <v>123</v>
      </c>
      <c r="JQ121" s="97">
        <v>218</v>
      </c>
      <c r="JR121" s="97"/>
      <c r="JS121" s="97">
        <v>118</v>
      </c>
      <c r="JT121" s="97">
        <v>57</v>
      </c>
      <c r="JU121" s="97"/>
      <c r="JV121" s="97">
        <v>268</v>
      </c>
      <c r="JW121" s="97">
        <v>26</v>
      </c>
      <c r="JX121" s="97"/>
      <c r="JY121" s="97"/>
      <c r="JZ121" s="97">
        <v>11</v>
      </c>
      <c r="KA121" s="97">
        <v>24</v>
      </c>
      <c r="KB121" s="97">
        <v>23</v>
      </c>
      <c r="KC121" s="97">
        <v>1</v>
      </c>
      <c r="KD121" s="97">
        <v>3</v>
      </c>
      <c r="KE121" s="97">
        <v>3</v>
      </c>
      <c r="KF121" s="97">
        <v>4</v>
      </c>
      <c r="KG121" s="97">
        <v>16</v>
      </c>
      <c r="KH121" s="97">
        <v>22</v>
      </c>
      <c r="KI121" s="97"/>
      <c r="KJ121" s="97"/>
      <c r="KK121" s="97"/>
      <c r="KL121" s="97">
        <v>26</v>
      </c>
      <c r="KM121" s="97">
        <v>1</v>
      </c>
      <c r="KN121" s="97">
        <v>1</v>
      </c>
      <c r="KO121" s="97">
        <v>0</v>
      </c>
      <c r="KP121" s="97"/>
      <c r="KQ121" s="97">
        <v>36</v>
      </c>
      <c r="KR121" s="97"/>
      <c r="KS121" s="97">
        <v>117</v>
      </c>
      <c r="KT121" s="97">
        <v>161</v>
      </c>
      <c r="KU121" s="97">
        <v>69</v>
      </c>
      <c r="KV121" s="97"/>
      <c r="KW121" s="97"/>
      <c r="KX121" s="97">
        <v>6</v>
      </c>
      <c r="KY121" s="97">
        <v>79</v>
      </c>
      <c r="KZ121" s="97">
        <v>17</v>
      </c>
      <c r="LA121" s="97">
        <v>200</v>
      </c>
      <c r="LB121" s="97">
        <v>1136</v>
      </c>
      <c r="LC121" s="97">
        <v>107</v>
      </c>
      <c r="LD121" s="97">
        <v>762</v>
      </c>
      <c r="LE121" s="97">
        <v>1259</v>
      </c>
      <c r="LF121" s="97">
        <v>2</v>
      </c>
      <c r="LG121" s="97">
        <v>0</v>
      </c>
      <c r="LH121" s="97"/>
      <c r="LI121" s="97">
        <v>0</v>
      </c>
      <c r="LJ121" s="97"/>
      <c r="LK121" s="97"/>
      <c r="LL121" s="97">
        <v>13</v>
      </c>
      <c r="LM121" s="97">
        <v>0</v>
      </c>
      <c r="LN121" s="97">
        <v>148</v>
      </c>
      <c r="LO121" s="97">
        <v>22</v>
      </c>
      <c r="LP121" s="97"/>
      <c r="LQ121" s="97">
        <v>7</v>
      </c>
      <c r="LR121" s="97"/>
      <c r="LS121" s="97">
        <v>0</v>
      </c>
      <c r="LT121" s="97"/>
      <c r="LU121" s="97">
        <v>11</v>
      </c>
      <c r="LV121" s="97">
        <v>115</v>
      </c>
      <c r="LW121" s="97">
        <v>1</v>
      </c>
      <c r="LX121" s="97">
        <v>12</v>
      </c>
      <c r="LY121" s="97">
        <v>6</v>
      </c>
      <c r="LZ121" s="97">
        <v>39</v>
      </c>
      <c r="MA121" s="97">
        <v>23</v>
      </c>
      <c r="MB121" s="97">
        <v>93</v>
      </c>
      <c r="MC121" s="97">
        <v>5</v>
      </c>
      <c r="MD121" s="97">
        <v>15</v>
      </c>
      <c r="ME121" s="97">
        <v>67</v>
      </c>
      <c r="MF121" s="97">
        <v>2</v>
      </c>
      <c r="MG121" s="97">
        <v>3</v>
      </c>
      <c r="MH121" s="97">
        <v>0</v>
      </c>
      <c r="MI121" s="97">
        <v>20</v>
      </c>
      <c r="MJ121" s="97">
        <v>525</v>
      </c>
      <c r="MK121" s="97">
        <v>138</v>
      </c>
      <c r="ML121" s="97">
        <v>131</v>
      </c>
      <c r="MM121" s="97">
        <v>22</v>
      </c>
      <c r="MN121" s="97">
        <v>17</v>
      </c>
      <c r="MO121" s="97">
        <v>18</v>
      </c>
      <c r="MP121" s="97">
        <v>1</v>
      </c>
      <c r="MQ121" s="97">
        <v>8</v>
      </c>
      <c r="MR121" s="97">
        <v>17</v>
      </c>
      <c r="MS121" s="97">
        <v>39</v>
      </c>
      <c r="MT121" s="97"/>
      <c r="MU121" s="97">
        <v>6</v>
      </c>
      <c r="MV121" s="97">
        <v>7</v>
      </c>
      <c r="MW121" s="97">
        <v>158</v>
      </c>
      <c r="MX121" s="97"/>
      <c r="MY121" s="97">
        <v>10</v>
      </c>
      <c r="MZ121" s="97"/>
      <c r="NA121" s="97"/>
      <c r="NB121" s="97"/>
      <c r="NC121" s="97">
        <v>3</v>
      </c>
      <c r="ND121" s="97"/>
      <c r="NE121" s="97"/>
      <c r="NF121" s="97"/>
      <c r="NG121" s="97">
        <v>13</v>
      </c>
      <c r="NH121" s="97">
        <v>0</v>
      </c>
      <c r="NI121" s="97">
        <v>20</v>
      </c>
      <c r="NJ121" s="97"/>
      <c r="NK121" s="97">
        <v>1</v>
      </c>
      <c r="NL121" s="97"/>
      <c r="NM121" s="97">
        <v>1</v>
      </c>
      <c r="NN121" s="97"/>
      <c r="NO121" s="97"/>
      <c r="NP121" s="97">
        <v>4</v>
      </c>
      <c r="NQ121" s="97">
        <v>2</v>
      </c>
      <c r="NR121" s="97">
        <v>1</v>
      </c>
      <c r="NS121" s="97"/>
      <c r="NT121" s="97"/>
      <c r="NU121" s="97">
        <v>1</v>
      </c>
      <c r="NV121" s="97">
        <v>199</v>
      </c>
      <c r="NW121" s="97">
        <v>209</v>
      </c>
      <c r="NX121" s="97"/>
      <c r="NY121" s="97"/>
      <c r="NZ121" s="97"/>
      <c r="OA121" s="97">
        <v>0</v>
      </c>
      <c r="OB121" s="97"/>
      <c r="OC121" s="97">
        <v>0</v>
      </c>
      <c r="OD121" s="97">
        <v>42</v>
      </c>
      <c r="OE121" s="97">
        <v>20</v>
      </c>
      <c r="OF121" s="97">
        <v>20</v>
      </c>
      <c r="OG121" s="97"/>
      <c r="OH121" s="97">
        <v>8466</v>
      </c>
      <c r="OI121" s="97">
        <v>229</v>
      </c>
      <c r="OJ121" s="97"/>
      <c r="OK121" s="97"/>
      <c r="OL121" s="97"/>
      <c r="OM121" s="97">
        <v>105</v>
      </c>
      <c r="ON121" s="97"/>
      <c r="OO121" s="97"/>
      <c r="OP121" s="97"/>
      <c r="OQ121" s="97"/>
      <c r="OR121" s="98"/>
      <c r="OS121" s="99">
        <v>29616</v>
      </c>
      <c r="OT121" s="96">
        <v>19722</v>
      </c>
      <c r="OU121" s="97">
        <v>51044</v>
      </c>
      <c r="OV121" s="97"/>
      <c r="OW121" s="97"/>
      <c r="OX121" s="97"/>
      <c r="OY121" s="97">
        <v>388</v>
      </c>
      <c r="OZ121" s="97">
        <v>16901</v>
      </c>
      <c r="PA121" s="97"/>
      <c r="PB121" s="97">
        <v>10468</v>
      </c>
      <c r="PC121" s="97"/>
      <c r="PD121" s="97"/>
      <c r="PE121" s="97"/>
      <c r="PF121" s="97">
        <v>6086</v>
      </c>
      <c r="PG121" s="97"/>
      <c r="PH121" s="97"/>
      <c r="PI121" s="97"/>
      <c r="PJ121" s="97">
        <v>5233</v>
      </c>
      <c r="PK121" s="97"/>
      <c r="PL121" s="98"/>
      <c r="PM121" s="99">
        <v>139457</v>
      </c>
    </row>
    <row r="122" spans="1:429" ht="12.75" customHeight="1" x14ac:dyDescent="0.2">
      <c r="A122" s="93">
        <v>334290</v>
      </c>
      <c r="B122" s="94" t="s">
        <v>1729</v>
      </c>
      <c r="C122" s="95" t="s">
        <v>1281</v>
      </c>
      <c r="D122" s="96"/>
      <c r="E122" s="97">
        <v>0</v>
      </c>
      <c r="F122" s="97"/>
      <c r="G122" s="97"/>
      <c r="H122" s="97"/>
      <c r="I122" s="97"/>
      <c r="J122" s="97"/>
      <c r="K122" s="97"/>
      <c r="L122" s="97"/>
      <c r="M122" s="97"/>
      <c r="N122" s="97"/>
      <c r="O122" s="97"/>
      <c r="P122" s="97"/>
      <c r="Q122" s="97"/>
      <c r="R122" s="97">
        <v>1</v>
      </c>
      <c r="S122" s="97"/>
      <c r="T122" s="97"/>
      <c r="U122" s="97">
        <v>0</v>
      </c>
      <c r="V122" s="97"/>
      <c r="W122" s="97">
        <v>2</v>
      </c>
      <c r="X122" s="97">
        <v>5</v>
      </c>
      <c r="Y122" s="97">
        <v>2</v>
      </c>
      <c r="Z122" s="97"/>
      <c r="AA122" s="97"/>
      <c r="AB122" s="97">
        <v>75</v>
      </c>
      <c r="AC122" s="97">
        <v>14</v>
      </c>
      <c r="AD122" s="97">
        <v>290</v>
      </c>
      <c r="AE122" s="97">
        <v>15</v>
      </c>
      <c r="AF122" s="97">
        <v>113</v>
      </c>
      <c r="AG122" s="97">
        <v>23</v>
      </c>
      <c r="AH122" s="97">
        <v>261</v>
      </c>
      <c r="AI122" s="97">
        <v>6</v>
      </c>
      <c r="AJ122" s="97">
        <v>59</v>
      </c>
      <c r="AK122" s="97">
        <v>20</v>
      </c>
      <c r="AL122" s="97">
        <v>19</v>
      </c>
      <c r="AM122" s="97">
        <v>1463</v>
      </c>
      <c r="AN122" s="97">
        <v>0</v>
      </c>
      <c r="AO122" s="97"/>
      <c r="AP122" s="97">
        <v>0</v>
      </c>
      <c r="AQ122" s="97">
        <v>0</v>
      </c>
      <c r="AR122" s="97"/>
      <c r="AS122" s="97">
        <v>0</v>
      </c>
      <c r="AT122" s="97"/>
      <c r="AU122" s="97">
        <v>0</v>
      </c>
      <c r="AV122" s="97"/>
      <c r="AW122" s="97"/>
      <c r="AX122" s="97"/>
      <c r="AY122" s="97"/>
      <c r="AZ122" s="97"/>
      <c r="BA122" s="97"/>
      <c r="BB122" s="97"/>
      <c r="BC122" s="97"/>
      <c r="BD122" s="97"/>
      <c r="BE122" s="97"/>
      <c r="BF122" s="97"/>
      <c r="BG122" s="97"/>
      <c r="BH122" s="97"/>
      <c r="BI122" s="97"/>
      <c r="BJ122" s="97">
        <v>0</v>
      </c>
      <c r="BK122" s="97"/>
      <c r="BL122" s="97"/>
      <c r="BM122" s="97"/>
      <c r="BN122" s="97"/>
      <c r="BO122" s="97"/>
      <c r="BP122" s="97"/>
      <c r="BQ122" s="97"/>
      <c r="BR122" s="97">
        <v>0</v>
      </c>
      <c r="BS122" s="97">
        <v>0</v>
      </c>
      <c r="BT122" s="97"/>
      <c r="BU122" s="97"/>
      <c r="BV122" s="97"/>
      <c r="BW122" s="97"/>
      <c r="BX122" s="97"/>
      <c r="BY122" s="97">
        <v>1</v>
      </c>
      <c r="BZ122" s="97">
        <v>0</v>
      </c>
      <c r="CA122" s="97"/>
      <c r="CB122" s="97"/>
      <c r="CC122" s="97"/>
      <c r="CD122" s="97"/>
      <c r="CE122" s="97"/>
      <c r="CF122" s="97"/>
      <c r="CG122" s="97"/>
      <c r="CH122" s="97"/>
      <c r="CI122" s="97"/>
      <c r="CJ122" s="97"/>
      <c r="CK122" s="97"/>
      <c r="CL122" s="97"/>
      <c r="CM122" s="97"/>
      <c r="CN122" s="97"/>
      <c r="CO122" s="97"/>
      <c r="CP122" s="97"/>
      <c r="CQ122" s="97"/>
      <c r="CR122" s="97"/>
      <c r="CS122" s="97"/>
      <c r="CT122" s="97"/>
      <c r="CU122" s="97"/>
      <c r="CV122" s="97"/>
      <c r="CW122" s="97"/>
      <c r="CX122" s="97"/>
      <c r="CY122" s="97"/>
      <c r="CZ122" s="97"/>
      <c r="DA122" s="97"/>
      <c r="DB122" s="97"/>
      <c r="DC122" s="97"/>
      <c r="DD122" s="97"/>
      <c r="DE122" s="97"/>
      <c r="DF122" s="97"/>
      <c r="DG122" s="97"/>
      <c r="DH122" s="97"/>
      <c r="DI122" s="97"/>
      <c r="DJ122" s="97"/>
      <c r="DK122" s="97"/>
      <c r="DL122" s="97"/>
      <c r="DM122" s="97"/>
      <c r="DN122" s="97"/>
      <c r="DO122" s="97">
        <v>39</v>
      </c>
      <c r="DP122" s="97"/>
      <c r="DQ122" s="97"/>
      <c r="DR122" s="97"/>
      <c r="DS122" s="97"/>
      <c r="DT122" s="97"/>
      <c r="DU122" s="97"/>
      <c r="DV122" s="97"/>
      <c r="DW122" s="97"/>
      <c r="DX122" s="97"/>
      <c r="DY122" s="97"/>
      <c r="DZ122" s="97"/>
      <c r="EA122" s="97"/>
      <c r="EB122" s="97"/>
      <c r="EC122" s="97"/>
      <c r="ED122" s="97"/>
      <c r="EE122" s="97"/>
      <c r="EF122" s="97"/>
      <c r="EG122" s="97"/>
      <c r="EH122" s="97"/>
      <c r="EI122" s="97"/>
      <c r="EJ122" s="97"/>
      <c r="EK122" s="97"/>
      <c r="EL122" s="97"/>
      <c r="EM122" s="97"/>
      <c r="EN122" s="97"/>
      <c r="EO122" s="97"/>
      <c r="EP122" s="97"/>
      <c r="EQ122" s="97"/>
      <c r="ER122" s="97"/>
      <c r="ES122" s="97"/>
      <c r="ET122" s="97"/>
      <c r="EU122" s="97"/>
      <c r="EV122" s="97"/>
      <c r="EW122" s="97"/>
      <c r="EX122" s="97"/>
      <c r="EY122" s="97"/>
      <c r="EZ122" s="97"/>
      <c r="FA122" s="97"/>
      <c r="FB122" s="97"/>
      <c r="FC122" s="97"/>
      <c r="FD122" s="97"/>
      <c r="FE122" s="97"/>
      <c r="FF122" s="97"/>
      <c r="FG122" s="97">
        <v>0</v>
      </c>
      <c r="FH122" s="97">
        <v>0</v>
      </c>
      <c r="FI122" s="97"/>
      <c r="FJ122" s="97"/>
      <c r="FK122" s="97"/>
      <c r="FL122" s="97"/>
      <c r="FM122" s="97"/>
      <c r="FN122" s="97"/>
      <c r="FO122" s="97">
        <v>1</v>
      </c>
      <c r="FP122" s="97"/>
      <c r="FQ122" s="97"/>
      <c r="FR122" s="97"/>
      <c r="FS122" s="97"/>
      <c r="FT122" s="97">
        <v>0</v>
      </c>
      <c r="FU122" s="97"/>
      <c r="FV122" s="97"/>
      <c r="FW122" s="97"/>
      <c r="FX122" s="97"/>
      <c r="FY122" s="97"/>
      <c r="FZ122" s="97"/>
      <c r="GA122" s="97"/>
      <c r="GB122" s="97">
        <v>0</v>
      </c>
      <c r="GC122" s="97"/>
      <c r="GD122" s="97"/>
      <c r="GE122" s="97"/>
      <c r="GF122" s="97"/>
      <c r="GG122" s="97"/>
      <c r="GH122" s="97"/>
      <c r="GI122" s="97"/>
      <c r="GJ122" s="97"/>
      <c r="GK122" s="97"/>
      <c r="GL122" s="97"/>
      <c r="GM122" s="97"/>
      <c r="GN122" s="97"/>
      <c r="GO122" s="97"/>
      <c r="GP122" s="97"/>
      <c r="GQ122" s="97"/>
      <c r="GR122" s="97"/>
      <c r="GS122" s="97"/>
      <c r="GT122" s="97"/>
      <c r="GU122" s="97"/>
      <c r="GV122" s="97">
        <v>0</v>
      </c>
      <c r="GW122" s="97"/>
      <c r="GX122" s="97"/>
      <c r="GY122" s="97"/>
      <c r="GZ122" s="97"/>
      <c r="HA122" s="97">
        <v>1</v>
      </c>
      <c r="HB122" s="97">
        <v>0</v>
      </c>
      <c r="HC122" s="97">
        <v>0</v>
      </c>
      <c r="HD122" s="97">
        <v>0</v>
      </c>
      <c r="HE122" s="97">
        <v>0</v>
      </c>
      <c r="HF122" s="97"/>
      <c r="HG122" s="97">
        <v>0</v>
      </c>
      <c r="HH122" s="97"/>
      <c r="HI122" s="97">
        <v>0</v>
      </c>
      <c r="HJ122" s="97">
        <v>0</v>
      </c>
      <c r="HK122" s="97"/>
      <c r="HL122" s="97"/>
      <c r="HM122" s="97"/>
      <c r="HN122" s="97"/>
      <c r="HO122" s="97"/>
      <c r="HP122" s="97"/>
      <c r="HQ122" s="97"/>
      <c r="HR122" s="97"/>
      <c r="HS122" s="97"/>
      <c r="HT122" s="97"/>
      <c r="HU122" s="97"/>
      <c r="HV122" s="97"/>
      <c r="HW122" s="97"/>
      <c r="HX122" s="97"/>
      <c r="HY122" s="97"/>
      <c r="HZ122" s="97"/>
      <c r="IA122" s="97">
        <v>1</v>
      </c>
      <c r="IB122" s="97"/>
      <c r="IC122" s="97"/>
      <c r="ID122" s="97"/>
      <c r="IE122" s="97"/>
      <c r="IF122" s="97">
        <v>2</v>
      </c>
      <c r="IG122" s="97"/>
      <c r="IH122" s="97">
        <v>5</v>
      </c>
      <c r="II122" s="97"/>
      <c r="IJ122" s="97"/>
      <c r="IK122" s="97"/>
      <c r="IL122" s="97"/>
      <c r="IM122" s="97"/>
      <c r="IN122" s="97"/>
      <c r="IO122" s="97"/>
      <c r="IP122" s="97"/>
      <c r="IQ122" s="97"/>
      <c r="IR122" s="97"/>
      <c r="IS122" s="97"/>
      <c r="IT122" s="97"/>
      <c r="IU122" s="97"/>
      <c r="IV122" s="97"/>
      <c r="IW122" s="97"/>
      <c r="IX122" s="97"/>
      <c r="IY122" s="97"/>
      <c r="IZ122" s="97"/>
      <c r="JA122" s="97"/>
      <c r="JB122" s="97"/>
      <c r="JC122" s="97"/>
      <c r="JD122" s="97"/>
      <c r="JE122" s="97"/>
      <c r="JF122" s="97"/>
      <c r="JG122" s="97"/>
      <c r="JH122" s="97"/>
      <c r="JI122" s="97"/>
      <c r="JJ122" s="97"/>
      <c r="JK122" s="97">
        <v>3</v>
      </c>
      <c r="JL122" s="97">
        <v>0</v>
      </c>
      <c r="JM122" s="97"/>
      <c r="JN122" s="97">
        <v>0</v>
      </c>
      <c r="JO122" s="97"/>
      <c r="JP122" s="97"/>
      <c r="JQ122" s="97"/>
      <c r="JR122" s="97"/>
      <c r="JS122" s="97"/>
      <c r="JT122" s="97"/>
      <c r="JU122" s="97"/>
      <c r="JV122" s="97"/>
      <c r="JW122" s="97"/>
      <c r="JX122" s="97"/>
      <c r="JY122" s="97"/>
      <c r="JZ122" s="97">
        <v>3</v>
      </c>
      <c r="KA122" s="97">
        <v>7</v>
      </c>
      <c r="KB122" s="97">
        <v>7</v>
      </c>
      <c r="KC122" s="97">
        <v>0</v>
      </c>
      <c r="KD122" s="97">
        <v>2</v>
      </c>
      <c r="KE122" s="97">
        <v>3</v>
      </c>
      <c r="KF122" s="97">
        <v>2</v>
      </c>
      <c r="KG122" s="97">
        <v>2</v>
      </c>
      <c r="KH122" s="97">
        <v>0</v>
      </c>
      <c r="KI122" s="97"/>
      <c r="KJ122" s="97">
        <v>120</v>
      </c>
      <c r="KK122" s="97">
        <v>0</v>
      </c>
      <c r="KL122" s="97">
        <v>21</v>
      </c>
      <c r="KM122" s="97">
        <v>1</v>
      </c>
      <c r="KN122" s="97">
        <v>0</v>
      </c>
      <c r="KO122" s="97">
        <v>2</v>
      </c>
      <c r="KP122" s="97"/>
      <c r="KQ122" s="97">
        <v>15</v>
      </c>
      <c r="KR122" s="97"/>
      <c r="KS122" s="97">
        <v>39</v>
      </c>
      <c r="KT122" s="97">
        <v>60</v>
      </c>
      <c r="KU122" s="97">
        <v>21</v>
      </c>
      <c r="KV122" s="97"/>
      <c r="KW122" s="97"/>
      <c r="KX122" s="97">
        <v>4</v>
      </c>
      <c r="KY122" s="97"/>
      <c r="KZ122" s="97">
        <v>7</v>
      </c>
      <c r="LA122" s="97">
        <v>70</v>
      </c>
      <c r="LB122" s="97">
        <v>395</v>
      </c>
      <c r="LC122" s="97">
        <v>45</v>
      </c>
      <c r="LD122" s="97">
        <v>267</v>
      </c>
      <c r="LE122" s="97">
        <v>158</v>
      </c>
      <c r="LF122" s="97">
        <v>1</v>
      </c>
      <c r="LG122" s="97">
        <v>0</v>
      </c>
      <c r="LH122" s="97"/>
      <c r="LI122" s="97">
        <v>0</v>
      </c>
      <c r="LJ122" s="97"/>
      <c r="LK122" s="97"/>
      <c r="LL122" s="97"/>
      <c r="LM122" s="97"/>
      <c r="LN122" s="97">
        <v>64</v>
      </c>
      <c r="LO122" s="97">
        <v>0</v>
      </c>
      <c r="LP122" s="97">
        <v>0</v>
      </c>
      <c r="LQ122" s="97">
        <v>15</v>
      </c>
      <c r="LR122" s="97">
        <v>43</v>
      </c>
      <c r="LS122" s="97"/>
      <c r="LT122" s="97"/>
      <c r="LU122" s="97">
        <v>0</v>
      </c>
      <c r="LV122" s="97">
        <v>36</v>
      </c>
      <c r="LW122" s="97"/>
      <c r="LX122" s="97">
        <v>4</v>
      </c>
      <c r="LY122" s="97">
        <v>5</v>
      </c>
      <c r="LZ122" s="97">
        <v>14</v>
      </c>
      <c r="MA122" s="97">
        <v>8</v>
      </c>
      <c r="MB122" s="97">
        <v>28</v>
      </c>
      <c r="MC122" s="97">
        <v>4</v>
      </c>
      <c r="MD122" s="97">
        <v>9</v>
      </c>
      <c r="ME122" s="97">
        <v>10</v>
      </c>
      <c r="MF122" s="97">
        <v>1</v>
      </c>
      <c r="MG122" s="97">
        <v>2</v>
      </c>
      <c r="MH122" s="97">
        <v>0</v>
      </c>
      <c r="MI122" s="97">
        <v>18</v>
      </c>
      <c r="MJ122" s="97">
        <v>742</v>
      </c>
      <c r="MK122" s="97">
        <v>40</v>
      </c>
      <c r="ML122" s="97">
        <v>41</v>
      </c>
      <c r="MM122" s="97">
        <v>7</v>
      </c>
      <c r="MN122" s="97">
        <v>6</v>
      </c>
      <c r="MO122" s="97">
        <v>9</v>
      </c>
      <c r="MP122" s="97">
        <v>1</v>
      </c>
      <c r="MQ122" s="97">
        <v>492</v>
      </c>
      <c r="MR122" s="97">
        <v>7</v>
      </c>
      <c r="MS122" s="97">
        <v>12</v>
      </c>
      <c r="MT122" s="97">
        <v>41</v>
      </c>
      <c r="MU122" s="97">
        <v>0</v>
      </c>
      <c r="MV122" s="97">
        <v>1</v>
      </c>
      <c r="MW122" s="97">
        <v>56</v>
      </c>
      <c r="MX122" s="97"/>
      <c r="MY122" s="97">
        <v>3</v>
      </c>
      <c r="MZ122" s="97"/>
      <c r="NA122" s="97"/>
      <c r="NB122" s="97"/>
      <c r="NC122" s="97">
        <v>4</v>
      </c>
      <c r="ND122" s="97">
        <v>0</v>
      </c>
      <c r="NE122" s="97">
        <v>0</v>
      </c>
      <c r="NF122" s="97"/>
      <c r="NG122" s="97">
        <v>8</v>
      </c>
      <c r="NH122" s="97">
        <v>1</v>
      </c>
      <c r="NI122" s="97">
        <v>7</v>
      </c>
      <c r="NJ122" s="97">
        <v>0</v>
      </c>
      <c r="NK122" s="97"/>
      <c r="NL122" s="97"/>
      <c r="NM122" s="97">
        <v>1</v>
      </c>
      <c r="NN122" s="97"/>
      <c r="NO122" s="97"/>
      <c r="NP122" s="97">
        <v>3</v>
      </c>
      <c r="NQ122" s="97">
        <v>5</v>
      </c>
      <c r="NR122" s="97">
        <v>0</v>
      </c>
      <c r="NS122" s="97">
        <v>0</v>
      </c>
      <c r="NT122" s="97"/>
      <c r="NU122" s="97">
        <v>0</v>
      </c>
      <c r="NV122" s="97">
        <v>0</v>
      </c>
      <c r="NW122" s="97"/>
      <c r="NX122" s="97"/>
      <c r="NY122" s="97"/>
      <c r="NZ122" s="97"/>
      <c r="OA122" s="97"/>
      <c r="OB122" s="97"/>
      <c r="OC122" s="97"/>
      <c r="OD122" s="97">
        <v>13</v>
      </c>
      <c r="OE122" s="97">
        <v>6</v>
      </c>
      <c r="OF122" s="97">
        <v>6</v>
      </c>
      <c r="OG122" s="97"/>
      <c r="OH122" s="97"/>
      <c r="OI122" s="97"/>
      <c r="OJ122" s="97"/>
      <c r="OK122" s="97"/>
      <c r="OL122" s="97"/>
      <c r="OM122" s="97"/>
      <c r="ON122" s="97"/>
      <c r="OO122" s="97">
        <v>31</v>
      </c>
      <c r="OP122" s="97"/>
      <c r="OQ122" s="97"/>
      <c r="OR122" s="98"/>
      <c r="OS122" s="99">
        <v>5476</v>
      </c>
      <c r="OT122" s="96">
        <v>103</v>
      </c>
      <c r="OU122" s="97">
        <v>1067</v>
      </c>
      <c r="OV122" s="97"/>
      <c r="OW122" s="97"/>
      <c r="OX122" s="97"/>
      <c r="OY122" s="97">
        <v>17</v>
      </c>
      <c r="OZ122" s="97">
        <v>1209</v>
      </c>
      <c r="PA122" s="97"/>
      <c r="PB122" s="97">
        <v>60</v>
      </c>
      <c r="PC122" s="97"/>
      <c r="PD122" s="97"/>
      <c r="PE122" s="97"/>
      <c r="PF122" s="97">
        <v>5</v>
      </c>
      <c r="PG122" s="97"/>
      <c r="PH122" s="97"/>
      <c r="PI122" s="97"/>
      <c r="PJ122" s="97">
        <v>423</v>
      </c>
      <c r="PK122" s="97"/>
      <c r="PL122" s="98"/>
      <c r="PM122" s="99">
        <v>8359</v>
      </c>
    </row>
    <row r="123" spans="1:429" ht="12.75" customHeight="1" x14ac:dyDescent="0.2">
      <c r="A123" s="93">
        <v>334413</v>
      </c>
      <c r="B123" s="94" t="s">
        <v>1729</v>
      </c>
      <c r="C123" s="95" t="s">
        <v>1282</v>
      </c>
      <c r="D123" s="96"/>
      <c r="E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7"/>
      <c r="AL123" s="97"/>
      <c r="AM123" s="97"/>
      <c r="AN123" s="97">
        <v>47</v>
      </c>
      <c r="AO123" s="97">
        <v>102</v>
      </c>
      <c r="AP123" s="97">
        <v>229</v>
      </c>
      <c r="AQ123" s="97">
        <v>96</v>
      </c>
      <c r="AR123" s="97">
        <v>69</v>
      </c>
      <c r="AS123" s="97">
        <v>195</v>
      </c>
      <c r="AT123" s="97">
        <v>12</v>
      </c>
      <c r="AU123" s="97">
        <v>166</v>
      </c>
      <c r="AV123" s="97">
        <v>15</v>
      </c>
      <c r="AW123" s="97">
        <v>18</v>
      </c>
      <c r="AX123" s="97">
        <v>7</v>
      </c>
      <c r="AY123" s="97">
        <v>9</v>
      </c>
      <c r="AZ123" s="97"/>
      <c r="BA123" s="97">
        <v>57</v>
      </c>
      <c r="BB123" s="97">
        <v>70</v>
      </c>
      <c r="BC123" s="97">
        <v>21</v>
      </c>
      <c r="BD123" s="97">
        <v>222</v>
      </c>
      <c r="BE123" s="97">
        <v>197</v>
      </c>
      <c r="BF123" s="97">
        <v>108</v>
      </c>
      <c r="BG123" s="97">
        <v>69</v>
      </c>
      <c r="BH123" s="97">
        <v>509</v>
      </c>
      <c r="BI123" s="97">
        <v>19</v>
      </c>
      <c r="BJ123" s="97">
        <v>105</v>
      </c>
      <c r="BK123" s="97">
        <v>132</v>
      </c>
      <c r="BL123" s="97">
        <v>27</v>
      </c>
      <c r="BM123" s="97">
        <v>28</v>
      </c>
      <c r="BN123" s="97">
        <v>36</v>
      </c>
      <c r="BO123" s="97">
        <v>82</v>
      </c>
      <c r="BP123" s="97">
        <v>108</v>
      </c>
      <c r="BQ123" s="97">
        <v>68</v>
      </c>
      <c r="BR123" s="97">
        <v>42</v>
      </c>
      <c r="BS123" s="97">
        <v>583</v>
      </c>
      <c r="BT123" s="97">
        <v>75</v>
      </c>
      <c r="BU123" s="97">
        <v>87</v>
      </c>
      <c r="BV123" s="97">
        <v>148</v>
      </c>
      <c r="BW123" s="97">
        <v>73</v>
      </c>
      <c r="BX123" s="97">
        <v>158</v>
      </c>
      <c r="BY123" s="97">
        <v>319</v>
      </c>
      <c r="BZ123" s="97">
        <v>365</v>
      </c>
      <c r="CA123" s="97">
        <v>179</v>
      </c>
      <c r="CB123" s="97">
        <v>39</v>
      </c>
      <c r="CC123" s="97">
        <v>273</v>
      </c>
      <c r="CD123" s="97">
        <v>49</v>
      </c>
      <c r="CE123" s="97">
        <v>68</v>
      </c>
      <c r="CF123" s="97">
        <v>73</v>
      </c>
      <c r="CG123" s="97">
        <v>146</v>
      </c>
      <c r="CH123" s="97">
        <v>205</v>
      </c>
      <c r="CI123" s="97">
        <v>56</v>
      </c>
      <c r="CJ123" s="97">
        <v>188</v>
      </c>
      <c r="CK123" s="97">
        <v>694</v>
      </c>
      <c r="CL123" s="97">
        <v>130</v>
      </c>
      <c r="CM123" s="97">
        <v>26</v>
      </c>
      <c r="CN123" s="97">
        <v>68</v>
      </c>
      <c r="CO123" s="97">
        <v>151</v>
      </c>
      <c r="CP123" s="97">
        <v>247</v>
      </c>
      <c r="CQ123" s="97">
        <v>56</v>
      </c>
      <c r="CR123" s="97">
        <v>165</v>
      </c>
      <c r="CS123" s="97">
        <v>42</v>
      </c>
      <c r="CT123" s="97">
        <v>82</v>
      </c>
      <c r="CU123" s="97">
        <v>116</v>
      </c>
      <c r="CV123" s="97">
        <v>12</v>
      </c>
      <c r="CW123" s="97">
        <v>62</v>
      </c>
      <c r="CX123" s="97">
        <v>339</v>
      </c>
      <c r="CY123" s="97">
        <v>40</v>
      </c>
      <c r="CZ123" s="97">
        <v>65</v>
      </c>
      <c r="DA123" s="97">
        <v>203</v>
      </c>
      <c r="DB123" s="97">
        <v>156</v>
      </c>
      <c r="DC123" s="97">
        <v>246</v>
      </c>
      <c r="DD123" s="97">
        <v>330</v>
      </c>
      <c r="DE123" s="97">
        <v>35</v>
      </c>
      <c r="DF123" s="97">
        <v>73</v>
      </c>
      <c r="DG123" s="97">
        <v>11</v>
      </c>
      <c r="DH123" s="97">
        <v>33</v>
      </c>
      <c r="DI123" s="97">
        <v>259</v>
      </c>
      <c r="DJ123" s="97">
        <v>1242</v>
      </c>
      <c r="DK123" s="97">
        <v>596</v>
      </c>
      <c r="DL123" s="97">
        <v>143</v>
      </c>
      <c r="DM123" s="97">
        <v>214</v>
      </c>
      <c r="DN123" s="97">
        <v>281</v>
      </c>
      <c r="DO123" s="97">
        <v>63</v>
      </c>
      <c r="DP123" s="97">
        <v>1372</v>
      </c>
      <c r="DQ123" s="97">
        <v>2301</v>
      </c>
      <c r="DR123" s="97">
        <v>431</v>
      </c>
      <c r="DS123" s="97">
        <v>303</v>
      </c>
      <c r="DT123" s="97">
        <v>299</v>
      </c>
      <c r="DU123" s="97">
        <v>34</v>
      </c>
      <c r="DV123" s="97">
        <v>75</v>
      </c>
      <c r="DW123" s="97">
        <v>44</v>
      </c>
      <c r="DX123" s="97">
        <v>72</v>
      </c>
      <c r="DY123" s="97">
        <v>28</v>
      </c>
      <c r="DZ123" s="97">
        <v>65</v>
      </c>
      <c r="EA123" s="97">
        <v>68</v>
      </c>
      <c r="EB123" s="97">
        <v>11</v>
      </c>
      <c r="EC123" s="97">
        <v>17</v>
      </c>
      <c r="ED123" s="97">
        <v>23</v>
      </c>
      <c r="EE123" s="97">
        <v>159</v>
      </c>
      <c r="EF123" s="97">
        <v>39</v>
      </c>
      <c r="EG123" s="97">
        <v>61</v>
      </c>
      <c r="EH123" s="97">
        <v>30</v>
      </c>
      <c r="EI123" s="97">
        <v>59</v>
      </c>
      <c r="EJ123" s="97">
        <v>24</v>
      </c>
      <c r="EK123" s="97">
        <v>37</v>
      </c>
      <c r="EL123" s="97">
        <v>96</v>
      </c>
      <c r="EM123" s="97">
        <v>35</v>
      </c>
      <c r="EN123" s="97">
        <v>46</v>
      </c>
      <c r="EO123" s="97">
        <v>21</v>
      </c>
      <c r="EP123" s="97">
        <v>52</v>
      </c>
      <c r="EQ123" s="97">
        <v>56</v>
      </c>
      <c r="ER123" s="97">
        <v>159</v>
      </c>
      <c r="ES123" s="97">
        <v>37</v>
      </c>
      <c r="ET123" s="97">
        <v>415</v>
      </c>
      <c r="EU123" s="97">
        <v>427</v>
      </c>
      <c r="EV123" s="97">
        <v>1957</v>
      </c>
      <c r="EW123" s="97">
        <v>137</v>
      </c>
      <c r="EX123" s="97">
        <v>61</v>
      </c>
      <c r="EY123" s="97">
        <v>18</v>
      </c>
      <c r="EZ123" s="97">
        <v>7</v>
      </c>
      <c r="FA123" s="97">
        <v>65</v>
      </c>
      <c r="FB123" s="97">
        <v>282</v>
      </c>
      <c r="FC123" s="97">
        <v>1706</v>
      </c>
      <c r="FD123" s="97">
        <v>93</v>
      </c>
      <c r="FE123" s="97">
        <v>204</v>
      </c>
      <c r="FF123" s="97">
        <v>131</v>
      </c>
      <c r="FG123" s="97">
        <v>99</v>
      </c>
      <c r="FH123" s="97">
        <v>202</v>
      </c>
      <c r="FI123" s="97">
        <v>4114</v>
      </c>
      <c r="FJ123" s="97">
        <v>139</v>
      </c>
      <c r="FK123" s="97">
        <v>95</v>
      </c>
      <c r="FL123" s="97">
        <v>461</v>
      </c>
      <c r="FM123" s="97">
        <v>14</v>
      </c>
      <c r="FN123" s="97">
        <v>66</v>
      </c>
      <c r="FO123" s="97">
        <v>120</v>
      </c>
      <c r="FP123" s="97">
        <v>57</v>
      </c>
      <c r="FQ123" s="97">
        <v>42</v>
      </c>
      <c r="FR123" s="97">
        <v>18</v>
      </c>
      <c r="FS123" s="97">
        <v>70</v>
      </c>
      <c r="FT123" s="97">
        <v>164</v>
      </c>
      <c r="FU123" s="97">
        <v>49</v>
      </c>
      <c r="FV123" s="97">
        <v>30</v>
      </c>
      <c r="FW123" s="97">
        <v>122</v>
      </c>
      <c r="FX123" s="97">
        <v>38</v>
      </c>
      <c r="FY123" s="97">
        <v>83</v>
      </c>
      <c r="FZ123" s="97">
        <v>192</v>
      </c>
      <c r="GA123" s="97">
        <v>59</v>
      </c>
      <c r="GB123" s="97">
        <v>156</v>
      </c>
      <c r="GC123" s="97">
        <v>127</v>
      </c>
      <c r="GD123" s="97">
        <v>9</v>
      </c>
      <c r="GE123" s="97">
        <v>29</v>
      </c>
      <c r="GF123" s="97">
        <v>8</v>
      </c>
      <c r="GG123" s="97">
        <v>26</v>
      </c>
      <c r="GH123" s="97">
        <v>50</v>
      </c>
      <c r="GI123" s="97">
        <v>34</v>
      </c>
      <c r="GJ123" s="97">
        <v>96</v>
      </c>
      <c r="GK123" s="97">
        <v>274</v>
      </c>
      <c r="GL123" s="97">
        <v>216</v>
      </c>
      <c r="GM123" s="97"/>
      <c r="GN123" s="97"/>
      <c r="GO123" s="97"/>
      <c r="GP123" s="97"/>
      <c r="GQ123" s="97"/>
      <c r="GR123" s="97"/>
      <c r="GS123" s="97"/>
      <c r="GT123" s="97"/>
      <c r="GU123" s="97"/>
      <c r="GV123" s="97"/>
      <c r="GW123" s="97"/>
      <c r="GX123" s="97"/>
      <c r="GY123" s="97"/>
      <c r="GZ123" s="97"/>
      <c r="HA123" s="97"/>
      <c r="HB123" s="97"/>
      <c r="HC123" s="97"/>
      <c r="HD123" s="97"/>
      <c r="HE123" s="97"/>
      <c r="HF123" s="97"/>
      <c r="HG123" s="97"/>
      <c r="HH123" s="97"/>
      <c r="HI123" s="97"/>
      <c r="HJ123" s="97"/>
      <c r="HK123" s="97">
        <v>990</v>
      </c>
      <c r="HL123" s="97">
        <v>376</v>
      </c>
      <c r="HM123" s="97">
        <v>295</v>
      </c>
      <c r="HN123" s="97"/>
      <c r="HO123" s="97"/>
      <c r="HP123" s="97">
        <v>41</v>
      </c>
      <c r="HQ123" s="97">
        <v>88</v>
      </c>
      <c r="HR123" s="97">
        <v>98</v>
      </c>
      <c r="HS123" s="97">
        <v>62</v>
      </c>
      <c r="HT123" s="97">
        <v>65</v>
      </c>
      <c r="HU123" s="97">
        <v>86</v>
      </c>
      <c r="HV123" s="97">
        <v>12</v>
      </c>
      <c r="HW123" s="97">
        <v>33</v>
      </c>
      <c r="HX123" s="97">
        <v>0</v>
      </c>
      <c r="HY123" s="97">
        <v>0</v>
      </c>
      <c r="HZ123" s="97">
        <v>0</v>
      </c>
      <c r="IA123" s="97">
        <v>1</v>
      </c>
      <c r="IB123" s="97">
        <v>1</v>
      </c>
      <c r="IC123" s="97">
        <v>0</v>
      </c>
      <c r="ID123" s="97">
        <v>0</v>
      </c>
      <c r="IE123" s="97">
        <v>0</v>
      </c>
      <c r="IF123" s="97">
        <v>803</v>
      </c>
      <c r="IG123" s="97">
        <v>56</v>
      </c>
      <c r="IH123" s="97">
        <v>16</v>
      </c>
      <c r="II123" s="97">
        <v>12</v>
      </c>
      <c r="IJ123" s="97">
        <v>69</v>
      </c>
      <c r="IK123" s="97">
        <v>77</v>
      </c>
      <c r="IL123" s="97">
        <v>65</v>
      </c>
      <c r="IM123" s="97">
        <v>15</v>
      </c>
      <c r="IN123" s="97">
        <v>96</v>
      </c>
      <c r="IO123" s="97">
        <v>62</v>
      </c>
      <c r="IP123" s="97">
        <v>387</v>
      </c>
      <c r="IQ123" s="97">
        <v>331</v>
      </c>
      <c r="IR123" s="97">
        <v>70</v>
      </c>
      <c r="IS123" s="97">
        <v>2</v>
      </c>
      <c r="IT123" s="97">
        <v>17</v>
      </c>
      <c r="IU123" s="97">
        <v>2</v>
      </c>
      <c r="IV123" s="97">
        <v>0</v>
      </c>
      <c r="IW123" s="97">
        <v>99</v>
      </c>
      <c r="IX123" s="97">
        <v>167</v>
      </c>
      <c r="IY123" s="97">
        <v>152</v>
      </c>
      <c r="IZ123" s="97">
        <v>193</v>
      </c>
      <c r="JA123" s="97">
        <v>229</v>
      </c>
      <c r="JB123" s="97">
        <v>505</v>
      </c>
      <c r="JC123" s="97">
        <v>63</v>
      </c>
      <c r="JD123" s="97">
        <v>281</v>
      </c>
      <c r="JE123" s="97">
        <v>442</v>
      </c>
      <c r="JF123" s="97">
        <v>118</v>
      </c>
      <c r="JG123" s="97">
        <v>34</v>
      </c>
      <c r="JH123" s="97">
        <v>88</v>
      </c>
      <c r="JI123" s="97">
        <v>44</v>
      </c>
      <c r="JJ123" s="97"/>
      <c r="JK123" s="97">
        <v>33</v>
      </c>
      <c r="JL123" s="97">
        <v>129</v>
      </c>
      <c r="JM123" s="97">
        <v>44</v>
      </c>
      <c r="JN123" s="97">
        <v>181</v>
      </c>
      <c r="JO123" s="97">
        <v>1048</v>
      </c>
      <c r="JP123" s="97">
        <v>2150</v>
      </c>
      <c r="JQ123" s="97">
        <v>695</v>
      </c>
      <c r="JR123" s="97">
        <v>523</v>
      </c>
      <c r="JS123" s="97">
        <v>883</v>
      </c>
      <c r="JT123" s="97">
        <v>73</v>
      </c>
      <c r="JU123" s="97"/>
      <c r="JV123" s="97">
        <v>31</v>
      </c>
      <c r="JW123" s="97">
        <v>1181</v>
      </c>
      <c r="JX123" s="97">
        <v>89</v>
      </c>
      <c r="JY123" s="97"/>
      <c r="JZ123" s="97">
        <v>113</v>
      </c>
      <c r="KA123" s="97"/>
      <c r="KB123" s="97">
        <v>22</v>
      </c>
      <c r="KC123" s="97">
        <v>11</v>
      </c>
      <c r="KD123" s="97">
        <v>155</v>
      </c>
      <c r="KE123" s="97"/>
      <c r="KF123" s="97">
        <v>1</v>
      </c>
      <c r="KG123" s="97">
        <v>273</v>
      </c>
      <c r="KH123" s="97">
        <v>1037</v>
      </c>
      <c r="KI123" s="97"/>
      <c r="KJ123" s="97"/>
      <c r="KK123" s="97"/>
      <c r="KL123" s="97"/>
      <c r="KM123" s="97">
        <v>0</v>
      </c>
      <c r="KN123" s="97"/>
      <c r="KO123" s="97">
        <v>1</v>
      </c>
      <c r="KP123" s="97"/>
      <c r="KQ123" s="97"/>
      <c r="KR123" s="97">
        <v>40</v>
      </c>
      <c r="KS123" s="97">
        <v>10</v>
      </c>
      <c r="KT123" s="97">
        <v>1</v>
      </c>
      <c r="KU123" s="97"/>
      <c r="KV123" s="97">
        <v>192</v>
      </c>
      <c r="KW123" s="97"/>
      <c r="KX123" s="97"/>
      <c r="KY123" s="97"/>
      <c r="KZ123" s="97">
        <v>0</v>
      </c>
      <c r="LA123" s="97">
        <v>3693</v>
      </c>
      <c r="LB123" s="97">
        <v>2237</v>
      </c>
      <c r="LC123" s="97">
        <v>530</v>
      </c>
      <c r="LD123" s="97">
        <v>123</v>
      </c>
      <c r="LE123" s="97"/>
      <c r="LF123" s="97"/>
      <c r="LG123" s="97"/>
      <c r="LH123" s="97"/>
      <c r="LI123" s="97"/>
      <c r="LJ123" s="97"/>
      <c r="LK123" s="97"/>
      <c r="LL123" s="97"/>
      <c r="LM123" s="97"/>
      <c r="LN123" s="97"/>
      <c r="LO123" s="97"/>
      <c r="LP123" s="97"/>
      <c r="LQ123" s="97"/>
      <c r="LR123" s="97"/>
      <c r="LS123" s="97">
        <v>14</v>
      </c>
      <c r="LT123" s="97"/>
      <c r="LU123" s="97"/>
      <c r="LV123" s="97"/>
      <c r="LW123" s="97">
        <v>583</v>
      </c>
      <c r="LX123" s="97">
        <v>664</v>
      </c>
      <c r="LY123" s="97">
        <v>188</v>
      </c>
      <c r="LZ123" s="97"/>
      <c r="MA123" s="97">
        <v>88</v>
      </c>
      <c r="MB123" s="97">
        <v>0</v>
      </c>
      <c r="MC123" s="97"/>
      <c r="MD123" s="97">
        <v>11</v>
      </c>
      <c r="ME123" s="97">
        <v>0</v>
      </c>
      <c r="MF123" s="97">
        <v>14</v>
      </c>
      <c r="MG123" s="97"/>
      <c r="MH123" s="97"/>
      <c r="MI123" s="97">
        <v>134</v>
      </c>
      <c r="MJ123" s="97">
        <v>0</v>
      </c>
      <c r="MK123" s="97"/>
      <c r="ML123" s="97"/>
      <c r="MM123" s="97"/>
      <c r="MN123" s="97"/>
      <c r="MO123" s="97">
        <v>0</v>
      </c>
      <c r="MP123" s="97"/>
      <c r="MQ123" s="97">
        <v>89</v>
      </c>
      <c r="MR123" s="97">
        <v>0</v>
      </c>
      <c r="MS123" s="97"/>
      <c r="MT123" s="97"/>
      <c r="MU123" s="97">
        <v>0</v>
      </c>
      <c r="MV123" s="97">
        <v>32</v>
      </c>
      <c r="MW123" s="97"/>
      <c r="MX123" s="97"/>
      <c r="MY123" s="97"/>
      <c r="MZ123" s="97"/>
      <c r="NA123" s="97"/>
      <c r="NB123" s="97"/>
      <c r="NC123" s="97"/>
      <c r="ND123" s="97">
        <v>68</v>
      </c>
      <c r="NE123" s="97">
        <v>22</v>
      </c>
      <c r="NF123" s="97">
        <v>2</v>
      </c>
      <c r="NG123" s="97"/>
      <c r="NH123" s="97"/>
      <c r="NI123" s="97"/>
      <c r="NJ123" s="97"/>
      <c r="NK123" s="97"/>
      <c r="NL123" s="97"/>
      <c r="NM123" s="97"/>
      <c r="NN123" s="97"/>
      <c r="NO123" s="97"/>
      <c r="NP123" s="97"/>
      <c r="NQ123" s="97"/>
      <c r="NR123" s="97"/>
      <c r="NS123" s="97">
        <v>0</v>
      </c>
      <c r="NT123" s="97">
        <v>0</v>
      </c>
      <c r="NU123" s="97"/>
      <c r="NV123" s="97">
        <v>411</v>
      </c>
      <c r="NW123" s="97">
        <v>1684</v>
      </c>
      <c r="NX123" s="97">
        <v>22</v>
      </c>
      <c r="NY123" s="97">
        <v>0</v>
      </c>
      <c r="NZ123" s="97"/>
      <c r="OA123" s="97"/>
      <c r="OB123" s="97"/>
      <c r="OC123" s="97">
        <v>0</v>
      </c>
      <c r="OD123" s="97"/>
      <c r="OE123" s="97"/>
      <c r="OF123" s="97">
        <v>0</v>
      </c>
      <c r="OG123" s="97"/>
      <c r="OH123" s="97">
        <v>0</v>
      </c>
      <c r="OI123" s="97">
        <v>0</v>
      </c>
      <c r="OJ123" s="97"/>
      <c r="OK123" s="97"/>
      <c r="OL123" s="97"/>
      <c r="OM123" s="97">
        <v>0</v>
      </c>
      <c r="ON123" s="97">
        <v>0</v>
      </c>
      <c r="OO123" s="97">
        <v>0</v>
      </c>
      <c r="OP123" s="97"/>
      <c r="OQ123" s="97"/>
      <c r="OR123" s="98"/>
      <c r="OS123" s="99">
        <v>57114</v>
      </c>
      <c r="OT123" s="96"/>
      <c r="OU123" s="97"/>
      <c r="OV123" s="97"/>
      <c r="OW123" s="97"/>
      <c r="OX123" s="97"/>
      <c r="OY123" s="97">
        <v>-69</v>
      </c>
      <c r="OZ123" s="97">
        <v>27314</v>
      </c>
      <c r="PA123" s="97"/>
      <c r="PB123" s="97"/>
      <c r="PC123" s="97"/>
      <c r="PD123" s="97"/>
      <c r="PE123" s="97"/>
      <c r="PF123" s="97"/>
      <c r="PG123" s="97"/>
      <c r="PH123" s="97"/>
      <c r="PI123" s="97"/>
      <c r="PJ123" s="97"/>
      <c r="PK123" s="97"/>
      <c r="PL123" s="98"/>
      <c r="PM123" s="99">
        <v>84359</v>
      </c>
    </row>
    <row r="124" spans="1:429" ht="12.75" customHeight="1" x14ac:dyDescent="0.2">
      <c r="A124" s="93">
        <v>334418</v>
      </c>
      <c r="B124" s="94" t="s">
        <v>1729</v>
      </c>
      <c r="C124" s="95" t="s">
        <v>1283</v>
      </c>
      <c r="D124" s="96"/>
      <c r="E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7"/>
      <c r="AL124" s="97"/>
      <c r="AM124" s="97"/>
      <c r="AN124" s="97">
        <v>14</v>
      </c>
      <c r="AO124" s="97">
        <v>13</v>
      </c>
      <c r="AP124" s="97">
        <v>70</v>
      </c>
      <c r="AQ124" s="97">
        <v>30</v>
      </c>
      <c r="AR124" s="97">
        <v>24</v>
      </c>
      <c r="AS124" s="97">
        <v>65</v>
      </c>
      <c r="AT124" s="97">
        <v>17</v>
      </c>
      <c r="AU124" s="97">
        <v>52</v>
      </c>
      <c r="AV124" s="97">
        <v>25</v>
      </c>
      <c r="AW124" s="97">
        <v>28</v>
      </c>
      <c r="AX124" s="97">
        <v>12</v>
      </c>
      <c r="AY124" s="97">
        <v>3</v>
      </c>
      <c r="AZ124" s="97"/>
      <c r="BA124" s="97">
        <v>19</v>
      </c>
      <c r="BB124" s="97">
        <v>23</v>
      </c>
      <c r="BC124" s="97">
        <v>7</v>
      </c>
      <c r="BD124" s="97">
        <v>266</v>
      </c>
      <c r="BE124" s="97">
        <v>67</v>
      </c>
      <c r="BF124" s="97">
        <v>35</v>
      </c>
      <c r="BG124" s="97">
        <v>23</v>
      </c>
      <c r="BH124" s="97">
        <v>66</v>
      </c>
      <c r="BI124" s="97">
        <v>7</v>
      </c>
      <c r="BJ124" s="97">
        <v>33</v>
      </c>
      <c r="BK124" s="97">
        <v>91</v>
      </c>
      <c r="BL124" s="97">
        <v>17</v>
      </c>
      <c r="BM124" s="97">
        <v>26</v>
      </c>
      <c r="BN124" s="97">
        <v>12</v>
      </c>
      <c r="BO124" s="97">
        <v>27</v>
      </c>
      <c r="BP124" s="97">
        <v>37</v>
      </c>
      <c r="BQ124" s="97">
        <v>22</v>
      </c>
      <c r="BR124" s="97">
        <v>102</v>
      </c>
      <c r="BS124" s="97">
        <v>29</v>
      </c>
      <c r="BT124" s="97">
        <v>25</v>
      </c>
      <c r="BU124" s="97">
        <v>29</v>
      </c>
      <c r="BV124" s="97">
        <v>49</v>
      </c>
      <c r="BW124" s="97">
        <v>25</v>
      </c>
      <c r="BX124" s="97">
        <v>52</v>
      </c>
      <c r="BY124" s="97">
        <v>104</v>
      </c>
      <c r="BZ124" s="97">
        <v>122</v>
      </c>
      <c r="CA124" s="97">
        <v>58</v>
      </c>
      <c r="CB124" s="97">
        <v>13</v>
      </c>
      <c r="CC124" s="97">
        <v>90</v>
      </c>
      <c r="CD124" s="97">
        <v>16</v>
      </c>
      <c r="CE124" s="97">
        <v>23</v>
      </c>
      <c r="CF124" s="97">
        <v>24</v>
      </c>
      <c r="CG124" s="97">
        <v>48</v>
      </c>
      <c r="CH124" s="97">
        <v>67</v>
      </c>
      <c r="CI124" s="97">
        <v>18</v>
      </c>
      <c r="CJ124" s="97">
        <v>61</v>
      </c>
      <c r="CK124" s="97">
        <v>242</v>
      </c>
      <c r="CL124" s="97">
        <v>81</v>
      </c>
      <c r="CM124" s="97">
        <v>85</v>
      </c>
      <c r="CN124" s="97">
        <v>53</v>
      </c>
      <c r="CO124" s="97">
        <v>14</v>
      </c>
      <c r="CP124" s="97">
        <v>57</v>
      </c>
      <c r="CQ124" s="97">
        <v>19</v>
      </c>
      <c r="CR124" s="97">
        <v>53</v>
      </c>
      <c r="CS124" s="97">
        <v>13</v>
      </c>
      <c r="CT124" s="97">
        <v>27</v>
      </c>
      <c r="CU124" s="97">
        <v>40</v>
      </c>
      <c r="CV124" s="97">
        <v>45</v>
      </c>
      <c r="CW124" s="97">
        <v>30</v>
      </c>
      <c r="CX124" s="97">
        <v>171</v>
      </c>
      <c r="CY124" s="97">
        <v>14</v>
      </c>
      <c r="CZ124" s="97">
        <v>22</v>
      </c>
      <c r="DA124" s="97">
        <v>63</v>
      </c>
      <c r="DB124" s="97">
        <v>53</v>
      </c>
      <c r="DC124" s="97">
        <v>83</v>
      </c>
      <c r="DD124" s="97">
        <v>111</v>
      </c>
      <c r="DE124" s="97">
        <v>12</v>
      </c>
      <c r="DF124" s="97">
        <v>25</v>
      </c>
      <c r="DG124" s="97">
        <v>3</v>
      </c>
      <c r="DH124" s="97">
        <v>26</v>
      </c>
      <c r="DI124" s="97">
        <v>89</v>
      </c>
      <c r="DJ124" s="97">
        <v>91</v>
      </c>
      <c r="DK124" s="97">
        <v>46</v>
      </c>
      <c r="DL124" s="97">
        <v>109</v>
      </c>
      <c r="DM124" s="97">
        <v>117</v>
      </c>
      <c r="DN124" s="97">
        <v>187</v>
      </c>
      <c r="DO124" s="97">
        <v>83</v>
      </c>
      <c r="DP124" s="97">
        <v>104</v>
      </c>
      <c r="DQ124" s="97">
        <v>1312</v>
      </c>
      <c r="DR124" s="97">
        <v>358</v>
      </c>
      <c r="DS124" s="97">
        <v>130</v>
      </c>
      <c r="DT124" s="97">
        <v>257</v>
      </c>
      <c r="DU124" s="97">
        <v>29</v>
      </c>
      <c r="DV124" s="97">
        <v>163</v>
      </c>
      <c r="DW124" s="97">
        <v>43</v>
      </c>
      <c r="DX124" s="97">
        <v>117</v>
      </c>
      <c r="DY124" s="97">
        <v>93</v>
      </c>
      <c r="DZ124" s="97">
        <v>170</v>
      </c>
      <c r="EA124" s="97">
        <v>53</v>
      </c>
      <c r="EB124" s="97">
        <v>46</v>
      </c>
      <c r="EC124" s="97">
        <v>5</v>
      </c>
      <c r="ED124" s="97">
        <v>8</v>
      </c>
      <c r="EE124" s="97">
        <v>55</v>
      </c>
      <c r="EF124" s="97">
        <v>9</v>
      </c>
      <c r="EG124" s="97">
        <v>3</v>
      </c>
      <c r="EH124" s="97">
        <v>2</v>
      </c>
      <c r="EI124" s="97">
        <v>0</v>
      </c>
      <c r="EJ124" s="97">
        <v>2</v>
      </c>
      <c r="EK124" s="97">
        <v>12</v>
      </c>
      <c r="EL124" s="97">
        <v>34</v>
      </c>
      <c r="EM124" s="97">
        <v>47</v>
      </c>
      <c r="EN124" s="97">
        <v>147</v>
      </c>
      <c r="EO124" s="97">
        <v>7</v>
      </c>
      <c r="EP124" s="97">
        <v>17</v>
      </c>
      <c r="EQ124" s="97">
        <v>19</v>
      </c>
      <c r="ER124" s="97">
        <v>70</v>
      </c>
      <c r="ES124" s="97">
        <v>13</v>
      </c>
      <c r="ET124" s="97">
        <v>158</v>
      </c>
      <c r="EU124" s="97">
        <v>7</v>
      </c>
      <c r="EV124" s="97">
        <v>16</v>
      </c>
      <c r="EW124" s="97">
        <v>33</v>
      </c>
      <c r="EX124" s="97">
        <v>20</v>
      </c>
      <c r="EY124" s="97">
        <v>6</v>
      </c>
      <c r="EZ124" s="97">
        <v>2</v>
      </c>
      <c r="FA124" s="97">
        <v>20</v>
      </c>
      <c r="FB124" s="97">
        <v>49</v>
      </c>
      <c r="FC124" s="97">
        <v>56</v>
      </c>
      <c r="FD124" s="97">
        <v>41</v>
      </c>
      <c r="FE124" s="97">
        <v>65</v>
      </c>
      <c r="FF124" s="97">
        <v>67</v>
      </c>
      <c r="FG124" s="97">
        <v>151</v>
      </c>
      <c r="FH124" s="97">
        <v>61</v>
      </c>
      <c r="FI124" s="97">
        <v>238</v>
      </c>
      <c r="FJ124" s="97">
        <v>19</v>
      </c>
      <c r="FK124" s="97">
        <v>15</v>
      </c>
      <c r="FL124" s="97"/>
      <c r="FM124" s="97">
        <v>19</v>
      </c>
      <c r="FN124" s="97">
        <v>32</v>
      </c>
      <c r="FO124" s="97">
        <v>49</v>
      </c>
      <c r="FP124" s="97">
        <v>18</v>
      </c>
      <c r="FQ124" s="97">
        <v>14</v>
      </c>
      <c r="FR124" s="97">
        <v>9</v>
      </c>
      <c r="FS124" s="97">
        <v>23</v>
      </c>
      <c r="FT124" s="97">
        <v>53</v>
      </c>
      <c r="FU124" s="97">
        <v>14</v>
      </c>
      <c r="FV124" s="97">
        <v>10</v>
      </c>
      <c r="FW124" s="97">
        <v>41</v>
      </c>
      <c r="FX124" s="97">
        <v>13</v>
      </c>
      <c r="FY124" s="97">
        <v>27</v>
      </c>
      <c r="FZ124" s="97">
        <v>61</v>
      </c>
      <c r="GA124" s="97">
        <v>18</v>
      </c>
      <c r="GB124" s="97">
        <v>114</v>
      </c>
      <c r="GC124" s="97">
        <v>144</v>
      </c>
      <c r="GD124" s="97">
        <v>4</v>
      </c>
      <c r="GE124" s="97">
        <v>9</v>
      </c>
      <c r="GF124" s="97"/>
      <c r="GG124" s="97">
        <v>8</v>
      </c>
      <c r="GH124" s="97">
        <v>37</v>
      </c>
      <c r="GI124" s="97">
        <v>22</v>
      </c>
      <c r="GJ124" s="97">
        <v>25</v>
      </c>
      <c r="GK124" s="97">
        <v>91</v>
      </c>
      <c r="GL124" s="97">
        <v>74</v>
      </c>
      <c r="GM124" s="97"/>
      <c r="GN124" s="97"/>
      <c r="GO124" s="97"/>
      <c r="GP124" s="97"/>
      <c r="GQ124" s="97"/>
      <c r="GR124" s="97"/>
      <c r="GS124" s="97"/>
      <c r="GT124" s="97"/>
      <c r="GU124" s="97"/>
      <c r="GV124" s="97"/>
      <c r="GW124" s="97"/>
      <c r="GX124" s="97"/>
      <c r="GY124" s="97"/>
      <c r="GZ124" s="97"/>
      <c r="HA124" s="97"/>
      <c r="HB124" s="97"/>
      <c r="HC124" s="97"/>
      <c r="HD124" s="97"/>
      <c r="HE124" s="97"/>
      <c r="HF124" s="97"/>
      <c r="HG124" s="97"/>
      <c r="HH124" s="97"/>
      <c r="HI124" s="97"/>
      <c r="HJ124" s="97"/>
      <c r="HK124" s="97">
        <v>171</v>
      </c>
      <c r="HL124" s="97">
        <v>130</v>
      </c>
      <c r="HM124" s="97">
        <v>99</v>
      </c>
      <c r="HN124" s="97"/>
      <c r="HO124" s="97">
        <v>30</v>
      </c>
      <c r="HP124" s="97">
        <v>14</v>
      </c>
      <c r="HQ124" s="97">
        <v>20</v>
      </c>
      <c r="HR124" s="97">
        <v>34</v>
      </c>
      <c r="HS124" s="97">
        <v>20</v>
      </c>
      <c r="HT124" s="97">
        <v>22</v>
      </c>
      <c r="HU124" s="97">
        <v>29</v>
      </c>
      <c r="HV124" s="97">
        <v>3</v>
      </c>
      <c r="HW124" s="97">
        <v>11</v>
      </c>
      <c r="HX124" s="97">
        <v>6</v>
      </c>
      <c r="HY124" s="97">
        <v>162</v>
      </c>
      <c r="HZ124" s="97">
        <v>137</v>
      </c>
      <c r="IA124" s="97">
        <v>217</v>
      </c>
      <c r="IB124" s="97">
        <v>124</v>
      </c>
      <c r="IC124" s="97">
        <v>31</v>
      </c>
      <c r="ID124" s="97">
        <v>81</v>
      </c>
      <c r="IE124" s="97">
        <v>34</v>
      </c>
      <c r="IF124" s="97">
        <v>250</v>
      </c>
      <c r="IG124" s="97">
        <v>18</v>
      </c>
      <c r="IH124" s="97">
        <v>5</v>
      </c>
      <c r="II124" s="97">
        <v>3</v>
      </c>
      <c r="IJ124" s="97">
        <v>23</v>
      </c>
      <c r="IK124" s="97">
        <v>24</v>
      </c>
      <c r="IL124" s="97">
        <v>26</v>
      </c>
      <c r="IM124" s="97">
        <v>5</v>
      </c>
      <c r="IN124" s="97">
        <v>33</v>
      </c>
      <c r="IO124" s="97">
        <v>21</v>
      </c>
      <c r="IP124" s="97">
        <v>127</v>
      </c>
      <c r="IQ124" s="97">
        <v>106</v>
      </c>
      <c r="IR124" s="97">
        <v>46</v>
      </c>
      <c r="IS124" s="97">
        <v>1</v>
      </c>
      <c r="IT124" s="97">
        <v>5</v>
      </c>
      <c r="IU124" s="97">
        <v>1</v>
      </c>
      <c r="IV124" s="97">
        <v>0</v>
      </c>
      <c r="IW124" s="97">
        <v>33</v>
      </c>
      <c r="IX124" s="97">
        <v>56</v>
      </c>
      <c r="IY124" s="97">
        <v>50</v>
      </c>
      <c r="IZ124" s="97">
        <v>65</v>
      </c>
      <c r="JA124" s="97">
        <v>73</v>
      </c>
      <c r="JB124" s="97">
        <v>164</v>
      </c>
      <c r="JC124" s="97">
        <v>21</v>
      </c>
      <c r="JD124" s="97">
        <v>164</v>
      </c>
      <c r="JE124" s="97">
        <v>150</v>
      </c>
      <c r="JF124" s="97">
        <v>39</v>
      </c>
      <c r="JG124" s="97">
        <v>12</v>
      </c>
      <c r="JH124" s="97">
        <v>29</v>
      </c>
      <c r="JI124" s="97">
        <v>14</v>
      </c>
      <c r="JJ124" s="97"/>
      <c r="JK124" s="97">
        <v>192</v>
      </c>
      <c r="JL124" s="97">
        <v>42</v>
      </c>
      <c r="JM124" s="97">
        <v>14</v>
      </c>
      <c r="JN124" s="97">
        <v>61</v>
      </c>
      <c r="JO124" s="97">
        <v>118</v>
      </c>
      <c r="JP124" s="97">
        <v>365</v>
      </c>
      <c r="JQ124" s="97">
        <v>261</v>
      </c>
      <c r="JR124" s="97">
        <v>95</v>
      </c>
      <c r="JS124" s="97">
        <v>154</v>
      </c>
      <c r="JT124" s="97"/>
      <c r="JU124" s="97"/>
      <c r="JV124" s="97"/>
      <c r="JW124" s="97">
        <v>2</v>
      </c>
      <c r="JX124" s="97">
        <v>34</v>
      </c>
      <c r="JY124" s="97"/>
      <c r="JZ124" s="97">
        <v>28</v>
      </c>
      <c r="KA124" s="97"/>
      <c r="KB124" s="97">
        <v>3</v>
      </c>
      <c r="KC124" s="97"/>
      <c r="KD124" s="97"/>
      <c r="KE124" s="97"/>
      <c r="KF124" s="97">
        <v>0</v>
      </c>
      <c r="KG124" s="97">
        <v>42</v>
      </c>
      <c r="KH124" s="97">
        <v>160</v>
      </c>
      <c r="KI124" s="97"/>
      <c r="KJ124" s="97"/>
      <c r="KK124" s="97"/>
      <c r="KL124" s="97"/>
      <c r="KM124" s="97"/>
      <c r="KN124" s="97"/>
      <c r="KO124" s="97"/>
      <c r="KP124" s="97"/>
      <c r="KQ124" s="97"/>
      <c r="KR124" s="97"/>
      <c r="KS124" s="97"/>
      <c r="KT124" s="97"/>
      <c r="KU124" s="97"/>
      <c r="KV124" s="97"/>
      <c r="KW124" s="97">
        <v>4</v>
      </c>
      <c r="KX124" s="97">
        <v>0</v>
      </c>
      <c r="KY124" s="97"/>
      <c r="KZ124" s="97">
        <v>0</v>
      </c>
      <c r="LA124" s="97">
        <v>26</v>
      </c>
      <c r="LB124" s="97">
        <v>66</v>
      </c>
      <c r="LC124" s="97">
        <v>4</v>
      </c>
      <c r="LD124" s="97">
        <v>2</v>
      </c>
      <c r="LE124" s="97"/>
      <c r="LF124" s="97"/>
      <c r="LG124" s="97">
        <v>0</v>
      </c>
      <c r="LH124" s="97">
        <v>1</v>
      </c>
      <c r="LI124" s="97">
        <v>0</v>
      </c>
      <c r="LJ124" s="97">
        <v>0</v>
      </c>
      <c r="LK124" s="97"/>
      <c r="LL124" s="97"/>
      <c r="LM124" s="97"/>
      <c r="LN124" s="97"/>
      <c r="LO124" s="97"/>
      <c r="LP124" s="97"/>
      <c r="LQ124" s="97"/>
      <c r="LR124" s="97"/>
      <c r="LS124" s="97">
        <v>3</v>
      </c>
      <c r="LT124" s="97"/>
      <c r="LU124" s="97"/>
      <c r="LV124" s="97">
        <v>33</v>
      </c>
      <c r="LW124" s="97">
        <v>32</v>
      </c>
      <c r="LX124" s="97">
        <v>283</v>
      </c>
      <c r="LY124" s="97">
        <v>31</v>
      </c>
      <c r="LZ124" s="97">
        <v>14</v>
      </c>
      <c r="MA124" s="97">
        <v>20</v>
      </c>
      <c r="MB124" s="97">
        <v>1</v>
      </c>
      <c r="MC124" s="97">
        <v>0</v>
      </c>
      <c r="MD124" s="97">
        <v>13</v>
      </c>
      <c r="ME124" s="97"/>
      <c r="MF124" s="97"/>
      <c r="MG124" s="97"/>
      <c r="MH124" s="97">
        <v>0</v>
      </c>
      <c r="MI124" s="97">
        <v>55</v>
      </c>
      <c r="MJ124" s="97">
        <v>0</v>
      </c>
      <c r="MK124" s="97">
        <v>4</v>
      </c>
      <c r="ML124" s="97"/>
      <c r="MM124" s="97">
        <v>5</v>
      </c>
      <c r="MN124" s="97"/>
      <c r="MO124" s="97">
        <v>5</v>
      </c>
      <c r="MP124" s="97"/>
      <c r="MQ124" s="97">
        <v>4</v>
      </c>
      <c r="MR124" s="97"/>
      <c r="MS124" s="97"/>
      <c r="MT124" s="97">
        <v>0</v>
      </c>
      <c r="MU124" s="97">
        <v>1</v>
      </c>
      <c r="MV124" s="97">
        <v>4</v>
      </c>
      <c r="MW124" s="97">
        <v>0</v>
      </c>
      <c r="MX124" s="97"/>
      <c r="MY124" s="97"/>
      <c r="MZ124" s="97"/>
      <c r="NA124" s="97"/>
      <c r="NB124" s="97"/>
      <c r="NC124" s="97"/>
      <c r="ND124" s="97">
        <v>0</v>
      </c>
      <c r="NE124" s="97">
        <v>4</v>
      </c>
      <c r="NF124" s="97">
        <v>0</v>
      </c>
      <c r="NG124" s="97"/>
      <c r="NH124" s="97"/>
      <c r="NI124" s="97"/>
      <c r="NJ124" s="97"/>
      <c r="NK124" s="97"/>
      <c r="NL124" s="97"/>
      <c r="NM124" s="97"/>
      <c r="NN124" s="97"/>
      <c r="NO124" s="97"/>
      <c r="NP124" s="97"/>
      <c r="NQ124" s="97"/>
      <c r="NR124" s="97"/>
      <c r="NS124" s="97"/>
      <c r="NT124" s="97"/>
      <c r="NU124" s="97"/>
      <c r="NV124" s="97">
        <v>108</v>
      </c>
      <c r="NW124" s="97">
        <v>270</v>
      </c>
      <c r="NX124" s="97">
        <v>2</v>
      </c>
      <c r="NY124" s="97">
        <v>0</v>
      </c>
      <c r="NZ124" s="97"/>
      <c r="OA124" s="97"/>
      <c r="OB124" s="97"/>
      <c r="OC124" s="97">
        <v>0</v>
      </c>
      <c r="OD124" s="97"/>
      <c r="OE124" s="97"/>
      <c r="OF124" s="97"/>
      <c r="OG124" s="97"/>
      <c r="OH124" s="97">
        <v>4</v>
      </c>
      <c r="OI124" s="97"/>
      <c r="OJ124" s="97"/>
      <c r="OK124" s="97"/>
      <c r="OL124" s="97"/>
      <c r="OM124" s="97">
        <v>9</v>
      </c>
      <c r="ON124" s="97">
        <v>1</v>
      </c>
      <c r="OO124" s="97">
        <v>3</v>
      </c>
      <c r="OP124" s="97"/>
      <c r="OQ124" s="97"/>
      <c r="OR124" s="98"/>
      <c r="OS124" s="99">
        <v>14960</v>
      </c>
      <c r="OT124" s="96">
        <v>289</v>
      </c>
      <c r="OU124" s="97"/>
      <c r="OV124" s="97"/>
      <c r="OW124" s="97"/>
      <c r="OX124" s="97"/>
      <c r="OY124" s="97">
        <v>58</v>
      </c>
      <c r="OZ124" s="97">
        <v>4310</v>
      </c>
      <c r="PA124" s="97"/>
      <c r="PB124" s="97"/>
      <c r="PC124" s="97"/>
      <c r="PD124" s="97"/>
      <c r="PE124" s="97"/>
      <c r="PF124" s="97">
        <v>1</v>
      </c>
      <c r="PG124" s="97"/>
      <c r="PH124" s="97"/>
      <c r="PI124" s="97"/>
      <c r="PJ124" s="97"/>
      <c r="PK124" s="97"/>
      <c r="PL124" s="98"/>
      <c r="PM124" s="99">
        <v>19617</v>
      </c>
    </row>
    <row r="125" spans="1:429" ht="12.75" customHeight="1" x14ac:dyDescent="0.2">
      <c r="A125" s="93" t="s">
        <v>1616</v>
      </c>
      <c r="B125" s="94" t="s">
        <v>1729</v>
      </c>
      <c r="C125" s="95" t="s">
        <v>1284</v>
      </c>
      <c r="D125" s="96"/>
      <c r="E125" s="97"/>
      <c r="F125" s="97"/>
      <c r="G125" s="97"/>
      <c r="H125" s="97"/>
      <c r="I125" s="97"/>
      <c r="J125" s="97"/>
      <c r="K125" s="97"/>
      <c r="L125" s="97"/>
      <c r="M125" s="97"/>
      <c r="N125" s="97"/>
      <c r="O125" s="97"/>
      <c r="P125" s="97"/>
      <c r="Q125" s="97"/>
      <c r="R125" s="97">
        <v>0</v>
      </c>
      <c r="S125" s="97"/>
      <c r="T125" s="97"/>
      <c r="U125" s="97"/>
      <c r="V125" s="97"/>
      <c r="W125" s="97">
        <v>1</v>
      </c>
      <c r="X125" s="97">
        <v>11</v>
      </c>
      <c r="Y125" s="97">
        <v>1</v>
      </c>
      <c r="Z125" s="97"/>
      <c r="AA125" s="97"/>
      <c r="AB125" s="97">
        <v>0</v>
      </c>
      <c r="AC125" s="97">
        <v>1</v>
      </c>
      <c r="AD125" s="97">
        <v>15</v>
      </c>
      <c r="AE125" s="97">
        <v>3</v>
      </c>
      <c r="AF125" s="97">
        <v>1</v>
      </c>
      <c r="AG125" s="97">
        <v>6</v>
      </c>
      <c r="AH125" s="97">
        <v>9</v>
      </c>
      <c r="AI125" s="97">
        <v>1</v>
      </c>
      <c r="AJ125" s="97">
        <v>5</v>
      </c>
      <c r="AK125" s="97">
        <v>1</v>
      </c>
      <c r="AL125" s="97">
        <v>40</v>
      </c>
      <c r="AM125" s="97">
        <v>54</v>
      </c>
      <c r="AN125" s="97">
        <v>10</v>
      </c>
      <c r="AO125" s="97">
        <v>2</v>
      </c>
      <c r="AP125" s="97">
        <v>25</v>
      </c>
      <c r="AQ125" s="97">
        <v>8</v>
      </c>
      <c r="AR125" s="97">
        <v>2</v>
      </c>
      <c r="AS125" s="97">
        <v>17</v>
      </c>
      <c r="AT125" s="97">
        <v>4</v>
      </c>
      <c r="AU125" s="97">
        <v>19</v>
      </c>
      <c r="AV125" s="97">
        <v>6</v>
      </c>
      <c r="AW125" s="97">
        <v>8</v>
      </c>
      <c r="AX125" s="97">
        <v>1</v>
      </c>
      <c r="AY125" s="97">
        <v>0</v>
      </c>
      <c r="AZ125" s="97">
        <v>1</v>
      </c>
      <c r="BA125" s="97">
        <v>5</v>
      </c>
      <c r="BB125" s="97">
        <v>6</v>
      </c>
      <c r="BC125" s="97">
        <v>2</v>
      </c>
      <c r="BD125" s="97">
        <v>91</v>
      </c>
      <c r="BE125" s="97">
        <v>25</v>
      </c>
      <c r="BF125" s="97">
        <v>10</v>
      </c>
      <c r="BG125" s="97">
        <v>6</v>
      </c>
      <c r="BH125" s="97">
        <v>23</v>
      </c>
      <c r="BI125" s="97">
        <v>1</v>
      </c>
      <c r="BJ125" s="97">
        <v>11</v>
      </c>
      <c r="BK125" s="97">
        <v>30</v>
      </c>
      <c r="BL125" s="97">
        <v>10</v>
      </c>
      <c r="BM125" s="97">
        <v>7</v>
      </c>
      <c r="BN125" s="97">
        <v>4</v>
      </c>
      <c r="BO125" s="97">
        <v>8</v>
      </c>
      <c r="BP125" s="97">
        <v>10</v>
      </c>
      <c r="BQ125" s="97">
        <v>6</v>
      </c>
      <c r="BR125" s="97">
        <v>32</v>
      </c>
      <c r="BS125" s="97">
        <v>23</v>
      </c>
      <c r="BT125" s="97">
        <v>8</v>
      </c>
      <c r="BU125" s="97">
        <v>9</v>
      </c>
      <c r="BV125" s="97">
        <v>13</v>
      </c>
      <c r="BW125" s="97">
        <v>7</v>
      </c>
      <c r="BX125" s="97">
        <v>13</v>
      </c>
      <c r="BY125" s="97">
        <v>26</v>
      </c>
      <c r="BZ125" s="97">
        <v>31</v>
      </c>
      <c r="CA125" s="97">
        <v>17</v>
      </c>
      <c r="CB125" s="97">
        <v>4</v>
      </c>
      <c r="CC125" s="97">
        <v>27</v>
      </c>
      <c r="CD125" s="97">
        <v>5</v>
      </c>
      <c r="CE125" s="97">
        <v>7</v>
      </c>
      <c r="CF125" s="97">
        <v>1</v>
      </c>
      <c r="CG125" s="97">
        <v>13</v>
      </c>
      <c r="CH125" s="97">
        <v>385</v>
      </c>
      <c r="CI125" s="97">
        <v>7</v>
      </c>
      <c r="CJ125" s="97">
        <v>275</v>
      </c>
      <c r="CK125" s="97">
        <v>96</v>
      </c>
      <c r="CL125" s="97">
        <v>675</v>
      </c>
      <c r="CM125" s="97">
        <v>119</v>
      </c>
      <c r="CN125" s="97">
        <v>98</v>
      </c>
      <c r="CO125" s="97">
        <v>34</v>
      </c>
      <c r="CP125" s="97">
        <v>447</v>
      </c>
      <c r="CQ125" s="97">
        <v>6</v>
      </c>
      <c r="CR125" s="97">
        <v>135</v>
      </c>
      <c r="CS125" s="97">
        <v>57</v>
      </c>
      <c r="CT125" s="97">
        <v>8</v>
      </c>
      <c r="CU125" s="97">
        <v>19</v>
      </c>
      <c r="CV125" s="97">
        <v>92</v>
      </c>
      <c r="CW125" s="97">
        <v>75</v>
      </c>
      <c r="CX125" s="97">
        <v>45</v>
      </c>
      <c r="CY125" s="97">
        <v>4</v>
      </c>
      <c r="CZ125" s="97">
        <v>6</v>
      </c>
      <c r="DA125" s="97">
        <v>198</v>
      </c>
      <c r="DB125" s="97">
        <v>91</v>
      </c>
      <c r="DC125" s="97">
        <v>136</v>
      </c>
      <c r="DD125" s="97">
        <v>307</v>
      </c>
      <c r="DE125" s="97">
        <v>4</v>
      </c>
      <c r="DF125" s="97">
        <v>7</v>
      </c>
      <c r="DG125" s="97">
        <v>31</v>
      </c>
      <c r="DH125" s="97">
        <v>193</v>
      </c>
      <c r="DI125" s="97">
        <v>27</v>
      </c>
      <c r="DJ125" s="97">
        <v>19</v>
      </c>
      <c r="DK125" s="97">
        <v>268</v>
      </c>
      <c r="DL125" s="97">
        <v>410</v>
      </c>
      <c r="DM125" s="97">
        <v>330</v>
      </c>
      <c r="DN125" s="97">
        <v>574</v>
      </c>
      <c r="DO125" s="97">
        <v>156</v>
      </c>
      <c r="DP125" s="97">
        <v>376</v>
      </c>
      <c r="DQ125" s="97">
        <v>2138</v>
      </c>
      <c r="DR125" s="97">
        <v>2058</v>
      </c>
      <c r="DS125" s="97">
        <v>372</v>
      </c>
      <c r="DT125" s="97">
        <v>928</v>
      </c>
      <c r="DU125" s="97">
        <v>74</v>
      </c>
      <c r="DV125" s="97">
        <v>164</v>
      </c>
      <c r="DW125" s="97">
        <v>63</v>
      </c>
      <c r="DX125" s="97">
        <v>160</v>
      </c>
      <c r="DY125" s="97">
        <v>77</v>
      </c>
      <c r="DZ125" s="97">
        <v>404</v>
      </c>
      <c r="EA125" s="97">
        <v>92</v>
      </c>
      <c r="EB125" s="97">
        <v>77</v>
      </c>
      <c r="EC125" s="97">
        <v>2</v>
      </c>
      <c r="ED125" s="97">
        <v>1</v>
      </c>
      <c r="EE125" s="97">
        <v>17</v>
      </c>
      <c r="EF125" s="97">
        <v>10</v>
      </c>
      <c r="EG125" s="97">
        <v>15</v>
      </c>
      <c r="EH125" s="97">
        <v>10</v>
      </c>
      <c r="EI125" s="97">
        <v>8</v>
      </c>
      <c r="EJ125" s="97">
        <v>5</v>
      </c>
      <c r="EK125" s="97">
        <v>61</v>
      </c>
      <c r="EL125" s="97">
        <v>85</v>
      </c>
      <c r="EM125" s="97">
        <v>81</v>
      </c>
      <c r="EN125" s="97">
        <v>141</v>
      </c>
      <c r="EO125" s="97">
        <v>2</v>
      </c>
      <c r="EP125" s="97">
        <v>5</v>
      </c>
      <c r="EQ125" s="97">
        <v>4</v>
      </c>
      <c r="ER125" s="97">
        <v>26</v>
      </c>
      <c r="ES125" s="97">
        <v>4</v>
      </c>
      <c r="ET125" s="97">
        <v>1425</v>
      </c>
      <c r="EU125" s="97">
        <v>9</v>
      </c>
      <c r="EV125" s="97">
        <v>28</v>
      </c>
      <c r="EW125" s="97">
        <v>19</v>
      </c>
      <c r="EX125" s="97">
        <v>7</v>
      </c>
      <c r="EY125" s="97">
        <v>1</v>
      </c>
      <c r="EZ125" s="97">
        <v>1</v>
      </c>
      <c r="FA125" s="97">
        <v>5</v>
      </c>
      <c r="FB125" s="97">
        <v>209</v>
      </c>
      <c r="FC125" s="97">
        <v>2678</v>
      </c>
      <c r="FD125" s="97">
        <v>980</v>
      </c>
      <c r="FE125" s="97">
        <v>28</v>
      </c>
      <c r="FF125" s="97">
        <v>28</v>
      </c>
      <c r="FG125" s="97">
        <v>805</v>
      </c>
      <c r="FH125" s="97">
        <v>185</v>
      </c>
      <c r="FI125" s="97">
        <v>229</v>
      </c>
      <c r="FJ125" s="97">
        <v>6</v>
      </c>
      <c r="FK125" s="97">
        <v>168</v>
      </c>
      <c r="FL125" s="97">
        <v>2</v>
      </c>
      <c r="FM125" s="97">
        <v>2</v>
      </c>
      <c r="FN125" s="97">
        <v>11</v>
      </c>
      <c r="FO125" s="97">
        <v>13</v>
      </c>
      <c r="FP125" s="97">
        <v>6</v>
      </c>
      <c r="FQ125" s="97">
        <v>5</v>
      </c>
      <c r="FR125" s="97">
        <v>1</v>
      </c>
      <c r="FS125" s="97">
        <v>9</v>
      </c>
      <c r="FT125" s="97">
        <v>16</v>
      </c>
      <c r="FU125" s="97">
        <v>7</v>
      </c>
      <c r="FV125" s="97">
        <v>2</v>
      </c>
      <c r="FW125" s="97">
        <v>12</v>
      </c>
      <c r="FX125" s="97">
        <v>3</v>
      </c>
      <c r="FY125" s="97">
        <v>8</v>
      </c>
      <c r="FZ125" s="97">
        <v>13</v>
      </c>
      <c r="GA125" s="97">
        <v>6</v>
      </c>
      <c r="GB125" s="97">
        <v>60</v>
      </c>
      <c r="GC125" s="97">
        <v>116</v>
      </c>
      <c r="GD125" s="97">
        <v>0</v>
      </c>
      <c r="GE125" s="97">
        <v>2</v>
      </c>
      <c r="GF125" s="97"/>
      <c r="GG125" s="97">
        <v>2</v>
      </c>
      <c r="GH125" s="97">
        <v>11</v>
      </c>
      <c r="GI125" s="97">
        <v>6</v>
      </c>
      <c r="GJ125" s="97">
        <v>5</v>
      </c>
      <c r="GK125" s="97">
        <v>25</v>
      </c>
      <c r="GL125" s="97">
        <v>19</v>
      </c>
      <c r="GM125" s="97">
        <v>12</v>
      </c>
      <c r="GN125" s="97">
        <v>10</v>
      </c>
      <c r="GO125" s="97"/>
      <c r="GP125" s="97">
        <v>4</v>
      </c>
      <c r="GQ125" s="97">
        <v>3</v>
      </c>
      <c r="GR125" s="97">
        <v>50</v>
      </c>
      <c r="GS125" s="97">
        <v>2</v>
      </c>
      <c r="GT125" s="97">
        <v>48</v>
      </c>
      <c r="GU125" s="97">
        <v>17</v>
      </c>
      <c r="GV125" s="97">
        <v>25</v>
      </c>
      <c r="GW125" s="97">
        <v>23</v>
      </c>
      <c r="GX125" s="97">
        <v>19</v>
      </c>
      <c r="GY125" s="97">
        <v>23</v>
      </c>
      <c r="GZ125" s="97">
        <v>5</v>
      </c>
      <c r="HA125" s="97">
        <v>21</v>
      </c>
      <c r="HB125" s="97">
        <v>10</v>
      </c>
      <c r="HC125" s="97">
        <v>2</v>
      </c>
      <c r="HD125" s="97">
        <v>13</v>
      </c>
      <c r="HE125" s="97">
        <v>17</v>
      </c>
      <c r="HF125" s="97">
        <v>33</v>
      </c>
      <c r="HG125" s="97">
        <v>13</v>
      </c>
      <c r="HH125" s="97">
        <v>8</v>
      </c>
      <c r="HI125" s="97">
        <v>25</v>
      </c>
      <c r="HJ125" s="97">
        <v>16</v>
      </c>
      <c r="HK125" s="97">
        <v>113</v>
      </c>
      <c r="HL125" s="97">
        <v>18</v>
      </c>
      <c r="HM125" s="97">
        <v>16</v>
      </c>
      <c r="HN125" s="97">
        <v>13</v>
      </c>
      <c r="HO125" s="97">
        <v>64</v>
      </c>
      <c r="HP125" s="97">
        <v>3</v>
      </c>
      <c r="HQ125" s="97">
        <v>3</v>
      </c>
      <c r="HR125" s="97">
        <v>8</v>
      </c>
      <c r="HS125" s="97">
        <v>8</v>
      </c>
      <c r="HT125" s="97">
        <v>7</v>
      </c>
      <c r="HU125" s="97">
        <v>7</v>
      </c>
      <c r="HV125" s="97">
        <v>0</v>
      </c>
      <c r="HW125" s="97">
        <v>2</v>
      </c>
      <c r="HX125" s="97">
        <v>3</v>
      </c>
      <c r="HY125" s="97">
        <v>22</v>
      </c>
      <c r="HZ125" s="97">
        <v>19</v>
      </c>
      <c r="IA125" s="97">
        <v>50</v>
      </c>
      <c r="IB125" s="97">
        <v>38</v>
      </c>
      <c r="IC125" s="97">
        <v>8</v>
      </c>
      <c r="ID125" s="97">
        <v>22</v>
      </c>
      <c r="IE125" s="97">
        <v>11</v>
      </c>
      <c r="IF125" s="97">
        <v>49</v>
      </c>
      <c r="IG125" s="97">
        <v>4</v>
      </c>
      <c r="IH125" s="97">
        <v>16</v>
      </c>
      <c r="II125" s="97">
        <v>0</v>
      </c>
      <c r="IJ125" s="97">
        <v>11</v>
      </c>
      <c r="IK125" s="97">
        <v>9</v>
      </c>
      <c r="IL125" s="97">
        <v>16</v>
      </c>
      <c r="IM125" s="97">
        <v>5</v>
      </c>
      <c r="IN125" s="97">
        <v>10</v>
      </c>
      <c r="IO125" s="97">
        <v>11</v>
      </c>
      <c r="IP125" s="97">
        <v>168</v>
      </c>
      <c r="IQ125" s="97">
        <v>73</v>
      </c>
      <c r="IR125" s="97">
        <v>14</v>
      </c>
      <c r="IS125" s="97">
        <v>2</v>
      </c>
      <c r="IT125" s="97">
        <v>12</v>
      </c>
      <c r="IU125" s="97">
        <v>1</v>
      </c>
      <c r="IV125" s="97">
        <v>0</v>
      </c>
      <c r="IW125" s="97">
        <v>12</v>
      </c>
      <c r="IX125" s="97">
        <v>15</v>
      </c>
      <c r="IY125" s="97">
        <v>17</v>
      </c>
      <c r="IZ125" s="97">
        <v>21</v>
      </c>
      <c r="JA125" s="97">
        <v>39</v>
      </c>
      <c r="JB125" s="97">
        <v>43</v>
      </c>
      <c r="JC125" s="97">
        <v>7</v>
      </c>
      <c r="JD125" s="97">
        <v>46</v>
      </c>
      <c r="JE125" s="97">
        <v>50</v>
      </c>
      <c r="JF125" s="97">
        <v>13</v>
      </c>
      <c r="JG125" s="97">
        <v>4</v>
      </c>
      <c r="JH125" s="97">
        <v>9</v>
      </c>
      <c r="JI125" s="97">
        <v>5</v>
      </c>
      <c r="JJ125" s="97">
        <v>5</v>
      </c>
      <c r="JK125" s="97">
        <v>148</v>
      </c>
      <c r="JL125" s="97">
        <v>12</v>
      </c>
      <c r="JM125" s="97">
        <v>5</v>
      </c>
      <c r="JN125" s="97">
        <v>19</v>
      </c>
      <c r="JO125" s="97">
        <v>12</v>
      </c>
      <c r="JP125" s="97">
        <v>803</v>
      </c>
      <c r="JQ125" s="97">
        <v>139</v>
      </c>
      <c r="JR125" s="97">
        <v>237</v>
      </c>
      <c r="JS125" s="97">
        <v>8</v>
      </c>
      <c r="JT125" s="97">
        <v>2</v>
      </c>
      <c r="JU125" s="97"/>
      <c r="JV125" s="97"/>
      <c r="JW125" s="97">
        <v>5</v>
      </c>
      <c r="JX125" s="97">
        <v>2</v>
      </c>
      <c r="JY125" s="97"/>
      <c r="JZ125" s="97">
        <v>13</v>
      </c>
      <c r="KA125" s="97"/>
      <c r="KB125" s="97">
        <v>7</v>
      </c>
      <c r="KC125" s="97"/>
      <c r="KD125" s="97"/>
      <c r="KE125" s="97"/>
      <c r="KF125" s="97"/>
      <c r="KG125" s="97">
        <v>102</v>
      </c>
      <c r="KH125" s="97">
        <v>384</v>
      </c>
      <c r="KI125" s="97">
        <v>4</v>
      </c>
      <c r="KJ125" s="97">
        <v>1</v>
      </c>
      <c r="KK125" s="97">
        <v>3</v>
      </c>
      <c r="KL125" s="97">
        <v>3</v>
      </c>
      <c r="KM125" s="97"/>
      <c r="KN125" s="97">
        <v>3</v>
      </c>
      <c r="KO125" s="97">
        <v>0</v>
      </c>
      <c r="KP125" s="97"/>
      <c r="KQ125" s="97">
        <v>0</v>
      </c>
      <c r="KR125" s="97">
        <v>2</v>
      </c>
      <c r="KS125" s="97">
        <v>18</v>
      </c>
      <c r="KT125" s="97">
        <v>0</v>
      </c>
      <c r="KU125" s="97">
        <v>15</v>
      </c>
      <c r="KV125" s="97">
        <v>2130</v>
      </c>
      <c r="KW125" s="97">
        <v>0</v>
      </c>
      <c r="KX125" s="97"/>
      <c r="KY125" s="97"/>
      <c r="KZ125" s="97">
        <v>1</v>
      </c>
      <c r="LA125" s="97">
        <v>280</v>
      </c>
      <c r="LB125" s="97">
        <v>1074</v>
      </c>
      <c r="LC125" s="97">
        <v>39</v>
      </c>
      <c r="LD125" s="97">
        <v>1390</v>
      </c>
      <c r="LE125" s="97">
        <v>4</v>
      </c>
      <c r="LF125" s="97"/>
      <c r="LG125" s="97">
        <v>33</v>
      </c>
      <c r="LH125" s="97">
        <v>36</v>
      </c>
      <c r="LI125" s="97">
        <v>57</v>
      </c>
      <c r="LJ125" s="97">
        <v>23</v>
      </c>
      <c r="LK125" s="97"/>
      <c r="LL125" s="97"/>
      <c r="LM125" s="97"/>
      <c r="LN125" s="97"/>
      <c r="LO125" s="97"/>
      <c r="LP125" s="97"/>
      <c r="LQ125" s="97"/>
      <c r="LR125" s="97"/>
      <c r="LS125" s="97">
        <v>1</v>
      </c>
      <c r="LT125" s="97"/>
      <c r="LU125" s="97">
        <v>0</v>
      </c>
      <c r="LV125" s="97"/>
      <c r="LW125" s="97">
        <v>424</v>
      </c>
      <c r="LX125" s="97">
        <v>959</v>
      </c>
      <c r="LY125" s="97">
        <v>1568</v>
      </c>
      <c r="LZ125" s="97">
        <v>47</v>
      </c>
      <c r="MA125" s="97">
        <v>124</v>
      </c>
      <c r="MB125" s="97">
        <v>0</v>
      </c>
      <c r="MC125" s="97">
        <v>5</v>
      </c>
      <c r="MD125" s="97">
        <v>645</v>
      </c>
      <c r="ME125" s="97"/>
      <c r="MF125" s="97"/>
      <c r="MG125" s="97">
        <v>2</v>
      </c>
      <c r="MH125" s="97">
        <v>1</v>
      </c>
      <c r="MI125" s="97">
        <v>0</v>
      </c>
      <c r="MJ125" s="97"/>
      <c r="MK125" s="97"/>
      <c r="ML125" s="97"/>
      <c r="MM125" s="97">
        <v>1</v>
      </c>
      <c r="MN125" s="97">
        <v>1</v>
      </c>
      <c r="MO125" s="97"/>
      <c r="MP125" s="97"/>
      <c r="MQ125" s="97">
        <v>211</v>
      </c>
      <c r="MR125" s="97"/>
      <c r="MS125" s="97">
        <v>5</v>
      </c>
      <c r="MT125" s="97">
        <v>17</v>
      </c>
      <c r="MU125" s="97">
        <v>50</v>
      </c>
      <c r="MV125" s="97">
        <v>62</v>
      </c>
      <c r="MW125" s="97"/>
      <c r="MX125" s="97"/>
      <c r="MY125" s="97"/>
      <c r="MZ125" s="97"/>
      <c r="NA125" s="97">
        <v>0</v>
      </c>
      <c r="NB125" s="97">
        <v>2</v>
      </c>
      <c r="NC125" s="97">
        <v>1</v>
      </c>
      <c r="ND125" s="97">
        <v>40</v>
      </c>
      <c r="NE125" s="97">
        <v>37</v>
      </c>
      <c r="NF125" s="97">
        <v>0</v>
      </c>
      <c r="NG125" s="97"/>
      <c r="NH125" s="97"/>
      <c r="NI125" s="97"/>
      <c r="NJ125" s="97"/>
      <c r="NK125" s="97"/>
      <c r="NL125" s="97"/>
      <c r="NM125" s="97"/>
      <c r="NN125" s="97"/>
      <c r="NO125" s="97"/>
      <c r="NP125" s="97"/>
      <c r="NQ125" s="97"/>
      <c r="NR125" s="97"/>
      <c r="NS125" s="97"/>
      <c r="NT125" s="97"/>
      <c r="NU125" s="97"/>
      <c r="NV125" s="97">
        <v>494</v>
      </c>
      <c r="NW125" s="97">
        <v>742</v>
      </c>
      <c r="NX125" s="97">
        <v>43</v>
      </c>
      <c r="NY125" s="97">
        <v>1</v>
      </c>
      <c r="NZ125" s="97"/>
      <c r="OA125" s="97">
        <v>0</v>
      </c>
      <c r="OB125" s="97">
        <v>0</v>
      </c>
      <c r="OC125" s="97">
        <v>0</v>
      </c>
      <c r="OD125" s="97"/>
      <c r="OE125" s="97"/>
      <c r="OF125" s="97"/>
      <c r="OG125" s="97"/>
      <c r="OH125" s="97">
        <v>1173</v>
      </c>
      <c r="OI125" s="97">
        <v>529</v>
      </c>
      <c r="OJ125" s="97">
        <v>1</v>
      </c>
      <c r="OK125" s="97"/>
      <c r="OL125" s="97"/>
      <c r="OM125" s="97">
        <v>41</v>
      </c>
      <c r="ON125" s="97">
        <v>4</v>
      </c>
      <c r="OO125" s="97">
        <v>46</v>
      </c>
      <c r="OP125" s="97"/>
      <c r="OQ125" s="97"/>
      <c r="OR125" s="98">
        <v>13</v>
      </c>
      <c r="OS125" s="99">
        <v>36536</v>
      </c>
      <c r="OT125" s="96">
        <v>639</v>
      </c>
      <c r="OU125" s="97"/>
      <c r="OV125" s="97"/>
      <c r="OW125" s="97"/>
      <c r="OX125" s="97"/>
      <c r="OY125" s="97">
        <v>129</v>
      </c>
      <c r="OZ125" s="97">
        <v>11080</v>
      </c>
      <c r="PA125" s="97"/>
      <c r="PB125" s="97"/>
      <c r="PC125" s="97"/>
      <c r="PD125" s="97"/>
      <c r="PE125" s="97"/>
      <c r="PF125" s="97">
        <v>8</v>
      </c>
      <c r="PG125" s="97"/>
      <c r="PH125" s="97"/>
      <c r="PI125" s="97"/>
      <c r="PJ125" s="97">
        <v>91</v>
      </c>
      <c r="PK125" s="97"/>
      <c r="PL125" s="98"/>
      <c r="PM125" s="99">
        <v>48483</v>
      </c>
    </row>
    <row r="126" spans="1:429" ht="12.75" customHeight="1" x14ac:dyDescent="0.2">
      <c r="A126" s="93">
        <v>334510</v>
      </c>
      <c r="B126" s="94" t="s">
        <v>1729</v>
      </c>
      <c r="C126" s="95" t="s">
        <v>1285</v>
      </c>
      <c r="D126" s="96"/>
      <c r="E126" s="97"/>
      <c r="F126" s="97"/>
      <c r="G126" s="97"/>
      <c r="H126" s="97"/>
      <c r="I126" s="97"/>
      <c r="J126" s="97"/>
      <c r="K126" s="97"/>
      <c r="L126" s="97"/>
      <c r="M126" s="97"/>
      <c r="N126" s="97"/>
      <c r="O126" s="97"/>
      <c r="P126" s="97"/>
      <c r="Q126" s="97"/>
      <c r="R126" s="97"/>
      <c r="S126" s="97"/>
      <c r="T126" s="97"/>
      <c r="U126" s="97"/>
      <c r="V126" s="97"/>
      <c r="W126" s="97"/>
      <c r="X126" s="97"/>
      <c r="Y126" s="97"/>
      <c r="Z126" s="97"/>
      <c r="AA126" s="97"/>
      <c r="AB126" s="97">
        <v>6</v>
      </c>
      <c r="AC126" s="97"/>
      <c r="AD126" s="97">
        <v>0</v>
      </c>
      <c r="AE126" s="97">
        <v>1</v>
      </c>
      <c r="AF126" s="97"/>
      <c r="AG126" s="97"/>
      <c r="AH126" s="97"/>
      <c r="AI126" s="97"/>
      <c r="AJ126" s="97"/>
      <c r="AK126" s="97"/>
      <c r="AL126" s="97"/>
      <c r="AM126" s="97"/>
      <c r="AN126" s="97"/>
      <c r="AO126" s="97"/>
      <c r="AP126" s="97"/>
      <c r="AQ126" s="97"/>
      <c r="AR126" s="97"/>
      <c r="AS126" s="97"/>
      <c r="AT126" s="97"/>
      <c r="AU126" s="97"/>
      <c r="AV126" s="97"/>
      <c r="AW126" s="97"/>
      <c r="AX126" s="97"/>
      <c r="AY126" s="97"/>
      <c r="AZ126" s="97"/>
      <c r="BA126" s="97"/>
      <c r="BB126" s="97"/>
      <c r="BC126" s="97"/>
      <c r="BD126" s="97"/>
      <c r="BE126" s="97"/>
      <c r="BF126" s="97"/>
      <c r="BG126" s="97"/>
      <c r="BH126" s="97"/>
      <c r="BI126" s="97"/>
      <c r="BJ126" s="97"/>
      <c r="BK126" s="97"/>
      <c r="BL126" s="97"/>
      <c r="BM126" s="97"/>
      <c r="BN126" s="97"/>
      <c r="BO126" s="97"/>
      <c r="BP126" s="97"/>
      <c r="BQ126" s="97"/>
      <c r="BR126" s="97"/>
      <c r="BS126" s="97"/>
      <c r="BT126" s="97"/>
      <c r="BU126" s="97"/>
      <c r="BV126" s="97"/>
      <c r="BW126" s="97"/>
      <c r="BX126" s="97"/>
      <c r="BY126" s="97"/>
      <c r="BZ126" s="97"/>
      <c r="CA126" s="97"/>
      <c r="CB126" s="97"/>
      <c r="CC126" s="97"/>
      <c r="CD126" s="97"/>
      <c r="CE126" s="97"/>
      <c r="CF126" s="97"/>
      <c r="CG126" s="97"/>
      <c r="CH126" s="97"/>
      <c r="CI126" s="97"/>
      <c r="CJ126" s="97"/>
      <c r="CK126" s="97"/>
      <c r="CL126" s="97"/>
      <c r="CM126" s="97"/>
      <c r="CN126" s="97"/>
      <c r="CO126" s="97"/>
      <c r="CP126" s="97"/>
      <c r="CQ126" s="97"/>
      <c r="CR126" s="97"/>
      <c r="CS126" s="97"/>
      <c r="CT126" s="97"/>
      <c r="CU126" s="97"/>
      <c r="CV126" s="97"/>
      <c r="CW126" s="97"/>
      <c r="CX126" s="97"/>
      <c r="CY126" s="97"/>
      <c r="CZ126" s="97"/>
      <c r="DA126" s="97"/>
      <c r="DB126" s="97"/>
      <c r="DC126" s="97"/>
      <c r="DD126" s="97"/>
      <c r="DE126" s="97"/>
      <c r="DF126" s="97"/>
      <c r="DG126" s="97"/>
      <c r="DH126" s="97"/>
      <c r="DI126" s="97"/>
      <c r="DJ126" s="97"/>
      <c r="DK126" s="97"/>
      <c r="DL126" s="97"/>
      <c r="DM126" s="97"/>
      <c r="DN126" s="97"/>
      <c r="DO126" s="97"/>
      <c r="DP126" s="97"/>
      <c r="DQ126" s="97"/>
      <c r="DR126" s="97"/>
      <c r="DS126" s="97">
        <v>389</v>
      </c>
      <c r="DT126" s="97">
        <v>81</v>
      </c>
      <c r="DU126" s="97"/>
      <c r="DV126" s="97"/>
      <c r="DW126" s="97"/>
      <c r="DX126" s="97"/>
      <c r="DY126" s="97"/>
      <c r="DZ126" s="97"/>
      <c r="EA126" s="97"/>
      <c r="EB126" s="97"/>
      <c r="EC126" s="97"/>
      <c r="ED126" s="97"/>
      <c r="EE126" s="97"/>
      <c r="EF126" s="97"/>
      <c r="EG126" s="97"/>
      <c r="EH126" s="97"/>
      <c r="EI126" s="97"/>
      <c r="EJ126" s="97"/>
      <c r="EK126" s="97"/>
      <c r="EL126" s="97"/>
      <c r="EM126" s="97"/>
      <c r="EN126" s="97"/>
      <c r="EO126" s="97"/>
      <c r="EP126" s="97"/>
      <c r="EQ126" s="97"/>
      <c r="ER126" s="97"/>
      <c r="ES126" s="97"/>
      <c r="ET126" s="97"/>
      <c r="EU126" s="97"/>
      <c r="EV126" s="97"/>
      <c r="EW126" s="97"/>
      <c r="EX126" s="97"/>
      <c r="EY126" s="97"/>
      <c r="EZ126" s="97"/>
      <c r="FA126" s="97"/>
      <c r="FB126" s="97"/>
      <c r="FC126" s="97"/>
      <c r="FD126" s="97"/>
      <c r="FE126" s="97"/>
      <c r="FF126" s="97"/>
      <c r="FG126" s="97"/>
      <c r="FH126" s="97"/>
      <c r="FI126" s="97"/>
      <c r="FJ126" s="97"/>
      <c r="FK126" s="97"/>
      <c r="FL126" s="97"/>
      <c r="FM126" s="97"/>
      <c r="FN126" s="97"/>
      <c r="FO126" s="97"/>
      <c r="FP126" s="97"/>
      <c r="FQ126" s="97"/>
      <c r="FR126" s="97"/>
      <c r="FS126" s="97"/>
      <c r="FT126" s="97"/>
      <c r="FU126" s="97"/>
      <c r="FV126" s="97"/>
      <c r="FW126" s="97"/>
      <c r="FX126" s="97"/>
      <c r="FY126" s="97"/>
      <c r="FZ126" s="97"/>
      <c r="GA126" s="97"/>
      <c r="GB126" s="97">
        <v>134</v>
      </c>
      <c r="GC126" s="97">
        <v>177</v>
      </c>
      <c r="GD126" s="97"/>
      <c r="GE126" s="97"/>
      <c r="GF126" s="97"/>
      <c r="GG126" s="97"/>
      <c r="GH126" s="97"/>
      <c r="GI126" s="97"/>
      <c r="GJ126" s="97"/>
      <c r="GK126" s="97"/>
      <c r="GL126" s="97"/>
      <c r="GM126" s="97"/>
      <c r="GN126" s="97"/>
      <c r="GO126" s="97"/>
      <c r="GP126" s="97"/>
      <c r="GQ126" s="97"/>
      <c r="GR126" s="97"/>
      <c r="GS126" s="97"/>
      <c r="GT126" s="97"/>
      <c r="GU126" s="97"/>
      <c r="GV126" s="97"/>
      <c r="GW126" s="97"/>
      <c r="GX126" s="97"/>
      <c r="GY126" s="97"/>
      <c r="GZ126" s="97"/>
      <c r="HA126" s="97"/>
      <c r="HB126" s="97"/>
      <c r="HC126" s="97"/>
      <c r="HD126" s="97"/>
      <c r="HE126" s="97"/>
      <c r="HF126" s="97"/>
      <c r="HG126" s="97"/>
      <c r="HH126" s="97"/>
      <c r="HI126" s="97"/>
      <c r="HJ126" s="97"/>
      <c r="HK126" s="97"/>
      <c r="HL126" s="97"/>
      <c r="HM126" s="97"/>
      <c r="HN126" s="97"/>
      <c r="HO126" s="97"/>
      <c r="HP126" s="97"/>
      <c r="HQ126" s="97"/>
      <c r="HR126" s="97"/>
      <c r="HS126" s="97"/>
      <c r="HT126" s="97"/>
      <c r="HU126" s="97"/>
      <c r="HV126" s="97"/>
      <c r="HW126" s="97"/>
      <c r="HX126" s="97"/>
      <c r="HY126" s="97"/>
      <c r="HZ126" s="97"/>
      <c r="IA126" s="97"/>
      <c r="IB126" s="97"/>
      <c r="IC126" s="97"/>
      <c r="ID126" s="97"/>
      <c r="IE126" s="97"/>
      <c r="IF126" s="97"/>
      <c r="IG126" s="97"/>
      <c r="IH126" s="97"/>
      <c r="II126" s="97"/>
      <c r="IJ126" s="97"/>
      <c r="IK126" s="97"/>
      <c r="IL126" s="97"/>
      <c r="IM126" s="97"/>
      <c r="IN126" s="97"/>
      <c r="IO126" s="97"/>
      <c r="IP126" s="97"/>
      <c r="IQ126" s="97"/>
      <c r="IR126" s="97"/>
      <c r="IS126" s="97"/>
      <c r="IT126" s="97"/>
      <c r="IU126" s="97"/>
      <c r="IV126" s="97"/>
      <c r="IW126" s="97"/>
      <c r="IX126" s="97"/>
      <c r="IY126" s="97"/>
      <c r="IZ126" s="97"/>
      <c r="JA126" s="97"/>
      <c r="JB126" s="97"/>
      <c r="JC126" s="97"/>
      <c r="JD126" s="97"/>
      <c r="JE126" s="97"/>
      <c r="JF126" s="97"/>
      <c r="JG126" s="97"/>
      <c r="JH126" s="97"/>
      <c r="JI126" s="97"/>
      <c r="JJ126" s="97"/>
      <c r="JK126" s="97"/>
      <c r="JL126" s="97"/>
      <c r="JM126" s="97"/>
      <c r="JN126" s="97"/>
      <c r="JO126" s="97"/>
      <c r="JP126" s="97">
        <v>1</v>
      </c>
      <c r="JQ126" s="97"/>
      <c r="JR126" s="97"/>
      <c r="JS126" s="97"/>
      <c r="JT126" s="97"/>
      <c r="JU126" s="97"/>
      <c r="JV126" s="97"/>
      <c r="JW126" s="97"/>
      <c r="JX126" s="97"/>
      <c r="JY126" s="97"/>
      <c r="JZ126" s="97"/>
      <c r="KA126" s="97"/>
      <c r="KB126" s="97"/>
      <c r="KC126" s="97"/>
      <c r="KD126" s="97"/>
      <c r="KE126" s="97"/>
      <c r="KF126" s="97"/>
      <c r="KG126" s="97"/>
      <c r="KH126" s="97"/>
      <c r="KI126" s="97"/>
      <c r="KJ126" s="97"/>
      <c r="KK126" s="97"/>
      <c r="KL126" s="97"/>
      <c r="KM126" s="97"/>
      <c r="KN126" s="97"/>
      <c r="KO126" s="97"/>
      <c r="KP126" s="97"/>
      <c r="KQ126" s="97"/>
      <c r="KR126" s="97"/>
      <c r="KS126" s="97"/>
      <c r="KT126" s="97"/>
      <c r="KU126" s="97"/>
      <c r="KV126" s="97"/>
      <c r="KW126" s="97"/>
      <c r="KX126" s="97"/>
      <c r="KY126" s="97"/>
      <c r="KZ126" s="97"/>
      <c r="LA126" s="97"/>
      <c r="LB126" s="97"/>
      <c r="LC126" s="97"/>
      <c r="LD126" s="97"/>
      <c r="LE126" s="97"/>
      <c r="LF126" s="97"/>
      <c r="LG126" s="97"/>
      <c r="LH126" s="97"/>
      <c r="LI126" s="97"/>
      <c r="LJ126" s="97"/>
      <c r="LK126" s="97"/>
      <c r="LL126" s="97"/>
      <c r="LM126" s="97"/>
      <c r="LN126" s="97"/>
      <c r="LO126" s="97"/>
      <c r="LP126" s="97"/>
      <c r="LQ126" s="97"/>
      <c r="LR126" s="97"/>
      <c r="LS126" s="97"/>
      <c r="LT126" s="97"/>
      <c r="LU126" s="97"/>
      <c r="LV126" s="97"/>
      <c r="LW126" s="97"/>
      <c r="LX126" s="97"/>
      <c r="LY126" s="97"/>
      <c r="LZ126" s="97"/>
      <c r="MA126" s="97"/>
      <c r="MB126" s="97"/>
      <c r="MC126" s="97"/>
      <c r="MD126" s="97">
        <v>5</v>
      </c>
      <c r="ME126" s="97"/>
      <c r="MF126" s="97"/>
      <c r="MG126" s="97"/>
      <c r="MH126" s="97"/>
      <c r="MI126" s="97"/>
      <c r="MJ126" s="97"/>
      <c r="MK126" s="97"/>
      <c r="ML126" s="97"/>
      <c r="MM126" s="97"/>
      <c r="MN126" s="97"/>
      <c r="MO126" s="97"/>
      <c r="MP126" s="97"/>
      <c r="MQ126" s="97"/>
      <c r="MR126" s="97"/>
      <c r="MS126" s="97"/>
      <c r="MT126" s="97">
        <v>0</v>
      </c>
      <c r="MU126" s="97">
        <v>0</v>
      </c>
      <c r="MV126" s="97"/>
      <c r="MW126" s="97">
        <v>3905</v>
      </c>
      <c r="MX126" s="97">
        <v>363</v>
      </c>
      <c r="MY126" s="97">
        <v>37</v>
      </c>
      <c r="MZ126" s="97">
        <v>662</v>
      </c>
      <c r="NA126" s="97">
        <v>45</v>
      </c>
      <c r="NB126" s="97"/>
      <c r="NC126" s="97"/>
      <c r="ND126" s="97"/>
      <c r="NE126" s="97"/>
      <c r="NF126" s="97">
        <v>19</v>
      </c>
      <c r="NG126" s="97"/>
      <c r="NH126" s="97"/>
      <c r="NI126" s="97"/>
      <c r="NJ126" s="97"/>
      <c r="NK126" s="97"/>
      <c r="NL126" s="97"/>
      <c r="NM126" s="97"/>
      <c r="NN126" s="97"/>
      <c r="NO126" s="97"/>
      <c r="NP126" s="97"/>
      <c r="NQ126" s="97"/>
      <c r="NR126" s="97"/>
      <c r="NS126" s="97"/>
      <c r="NT126" s="97"/>
      <c r="NU126" s="97"/>
      <c r="NV126" s="97"/>
      <c r="NW126" s="97"/>
      <c r="NX126" s="97"/>
      <c r="NY126" s="97"/>
      <c r="NZ126" s="97"/>
      <c r="OA126" s="97"/>
      <c r="OB126" s="97"/>
      <c r="OC126" s="97"/>
      <c r="OD126" s="97"/>
      <c r="OE126" s="97"/>
      <c r="OF126" s="97">
        <v>32</v>
      </c>
      <c r="OG126" s="97"/>
      <c r="OH126" s="97"/>
      <c r="OI126" s="97">
        <v>1117</v>
      </c>
      <c r="OJ126" s="97"/>
      <c r="OK126" s="97"/>
      <c r="OL126" s="97"/>
      <c r="OM126" s="97">
        <v>0</v>
      </c>
      <c r="ON126" s="97"/>
      <c r="OO126" s="97"/>
      <c r="OP126" s="97"/>
      <c r="OQ126" s="97"/>
      <c r="OR126" s="98"/>
      <c r="OS126" s="99">
        <v>6975</v>
      </c>
      <c r="OT126" s="96">
        <v>6257</v>
      </c>
      <c r="OU126" s="97">
        <v>27306</v>
      </c>
      <c r="OV126" s="97"/>
      <c r="OW126" s="97"/>
      <c r="OX126" s="97"/>
      <c r="OY126" s="97">
        <v>180</v>
      </c>
      <c r="OZ126" s="97">
        <v>9134</v>
      </c>
      <c r="PA126" s="97"/>
      <c r="PB126" s="97">
        <v>431</v>
      </c>
      <c r="PC126" s="97"/>
      <c r="PD126" s="97"/>
      <c r="PE126" s="97"/>
      <c r="PF126" s="97">
        <v>412</v>
      </c>
      <c r="PG126" s="97"/>
      <c r="PH126" s="97"/>
      <c r="PI126" s="97"/>
      <c r="PJ126" s="97">
        <v>69</v>
      </c>
      <c r="PK126" s="97"/>
      <c r="PL126" s="98"/>
      <c r="PM126" s="99">
        <v>50763</v>
      </c>
    </row>
    <row r="127" spans="1:429" ht="12.75" customHeight="1" x14ac:dyDescent="0.2">
      <c r="A127" s="93">
        <v>334511</v>
      </c>
      <c r="B127" s="94" t="s">
        <v>1729</v>
      </c>
      <c r="C127" s="95" t="s">
        <v>1286</v>
      </c>
      <c r="D127" s="96"/>
      <c r="E127" s="97"/>
      <c r="F127" s="97"/>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v>0</v>
      </c>
      <c r="AE127" s="97">
        <v>1</v>
      </c>
      <c r="AF127" s="97"/>
      <c r="AG127" s="97"/>
      <c r="AH127" s="97"/>
      <c r="AI127" s="97"/>
      <c r="AJ127" s="97"/>
      <c r="AK127" s="97"/>
      <c r="AL127" s="97"/>
      <c r="AM127" s="97">
        <v>451</v>
      </c>
      <c r="AN127" s="97"/>
      <c r="AO127" s="97"/>
      <c r="AP127" s="97"/>
      <c r="AQ127" s="97"/>
      <c r="AR127" s="97"/>
      <c r="AS127" s="97"/>
      <c r="AT127" s="97"/>
      <c r="AU127" s="97"/>
      <c r="AV127" s="97"/>
      <c r="AW127" s="97"/>
      <c r="AX127" s="97"/>
      <c r="AY127" s="97"/>
      <c r="AZ127" s="97"/>
      <c r="BA127" s="97"/>
      <c r="BB127" s="97"/>
      <c r="BC127" s="97"/>
      <c r="BD127" s="97"/>
      <c r="BE127" s="97"/>
      <c r="BF127" s="97"/>
      <c r="BG127" s="97"/>
      <c r="BH127" s="97"/>
      <c r="BI127" s="97"/>
      <c r="BJ127" s="97"/>
      <c r="BK127" s="97"/>
      <c r="BL127" s="97"/>
      <c r="BM127" s="97"/>
      <c r="BN127" s="97"/>
      <c r="BO127" s="97"/>
      <c r="BP127" s="97"/>
      <c r="BQ127" s="97"/>
      <c r="BR127" s="97"/>
      <c r="BS127" s="97"/>
      <c r="BT127" s="97"/>
      <c r="BU127" s="97"/>
      <c r="BV127" s="97"/>
      <c r="BW127" s="97"/>
      <c r="BX127" s="97"/>
      <c r="BY127" s="97"/>
      <c r="BZ127" s="97"/>
      <c r="CA127" s="97"/>
      <c r="CB127" s="97"/>
      <c r="CC127" s="97"/>
      <c r="CD127" s="97"/>
      <c r="CE127" s="97"/>
      <c r="CF127" s="97"/>
      <c r="CG127" s="97"/>
      <c r="CH127" s="97"/>
      <c r="CI127" s="97"/>
      <c r="CJ127" s="97"/>
      <c r="CK127" s="97"/>
      <c r="CL127" s="97"/>
      <c r="CM127" s="97"/>
      <c r="CN127" s="97"/>
      <c r="CO127" s="97"/>
      <c r="CP127" s="97">
        <v>1</v>
      </c>
      <c r="CQ127" s="97">
        <v>85</v>
      </c>
      <c r="CR127" s="97">
        <v>337</v>
      </c>
      <c r="CS127" s="97"/>
      <c r="CT127" s="97"/>
      <c r="CU127" s="97"/>
      <c r="CV127" s="97"/>
      <c r="CW127" s="97"/>
      <c r="CX127" s="97"/>
      <c r="CY127" s="97"/>
      <c r="CZ127" s="97"/>
      <c r="DA127" s="97">
        <v>0</v>
      </c>
      <c r="DB127" s="97"/>
      <c r="DC127" s="97"/>
      <c r="DD127" s="97"/>
      <c r="DE127" s="97"/>
      <c r="DF127" s="97"/>
      <c r="DG127" s="97"/>
      <c r="DH127" s="97"/>
      <c r="DI127" s="97"/>
      <c r="DJ127" s="97"/>
      <c r="DK127" s="97"/>
      <c r="DL127" s="97"/>
      <c r="DM127" s="97"/>
      <c r="DN127" s="97"/>
      <c r="DO127" s="97"/>
      <c r="DP127" s="97"/>
      <c r="DQ127" s="97"/>
      <c r="DR127" s="97"/>
      <c r="DS127" s="97"/>
      <c r="DT127" s="97">
        <v>327</v>
      </c>
      <c r="DU127" s="97"/>
      <c r="DV127" s="97"/>
      <c r="DW127" s="97"/>
      <c r="DX127" s="97"/>
      <c r="DY127" s="97"/>
      <c r="DZ127" s="97"/>
      <c r="EA127" s="97"/>
      <c r="EB127" s="97"/>
      <c r="EC127" s="97"/>
      <c r="ED127" s="97"/>
      <c r="EE127" s="97"/>
      <c r="EF127" s="97"/>
      <c r="EG127" s="97"/>
      <c r="EH127" s="97"/>
      <c r="EI127" s="97"/>
      <c r="EJ127" s="97"/>
      <c r="EK127" s="97"/>
      <c r="EL127" s="97"/>
      <c r="EM127" s="97"/>
      <c r="EN127" s="97"/>
      <c r="EO127" s="97"/>
      <c r="EP127" s="97"/>
      <c r="EQ127" s="97"/>
      <c r="ER127" s="97"/>
      <c r="ES127" s="97"/>
      <c r="ET127" s="97">
        <v>0</v>
      </c>
      <c r="EU127" s="97"/>
      <c r="EV127" s="97"/>
      <c r="EW127" s="97"/>
      <c r="EX127" s="97"/>
      <c r="EY127" s="97"/>
      <c r="EZ127" s="97"/>
      <c r="FA127" s="97"/>
      <c r="FB127" s="97"/>
      <c r="FC127" s="97"/>
      <c r="FD127" s="97"/>
      <c r="FE127" s="97"/>
      <c r="FF127" s="97"/>
      <c r="FG127" s="97"/>
      <c r="FH127" s="97"/>
      <c r="FI127" s="97">
        <v>1604</v>
      </c>
      <c r="FJ127" s="97">
        <v>1497</v>
      </c>
      <c r="FK127" s="97">
        <v>32</v>
      </c>
      <c r="FL127" s="97">
        <v>478</v>
      </c>
      <c r="FM127" s="97">
        <v>9</v>
      </c>
      <c r="FN127" s="97"/>
      <c r="FO127" s="97">
        <v>878</v>
      </c>
      <c r="FP127" s="97">
        <v>228</v>
      </c>
      <c r="FQ127" s="97"/>
      <c r="FR127" s="97"/>
      <c r="FS127" s="97"/>
      <c r="FT127" s="97"/>
      <c r="FU127" s="97"/>
      <c r="FV127" s="97"/>
      <c r="FW127" s="97"/>
      <c r="FX127" s="97"/>
      <c r="FY127" s="97"/>
      <c r="FZ127" s="97"/>
      <c r="GA127" s="97"/>
      <c r="GB127" s="97"/>
      <c r="GC127" s="97"/>
      <c r="GD127" s="97"/>
      <c r="GE127" s="97"/>
      <c r="GF127" s="97"/>
      <c r="GG127" s="97"/>
      <c r="GH127" s="97"/>
      <c r="GI127" s="97"/>
      <c r="GJ127" s="97"/>
      <c r="GK127" s="97"/>
      <c r="GL127" s="97"/>
      <c r="GM127" s="97"/>
      <c r="GN127" s="97"/>
      <c r="GO127" s="97"/>
      <c r="GP127" s="97"/>
      <c r="GQ127" s="97"/>
      <c r="GR127" s="97"/>
      <c r="GS127" s="97"/>
      <c r="GT127" s="97"/>
      <c r="GU127" s="97"/>
      <c r="GV127" s="97"/>
      <c r="GW127" s="97"/>
      <c r="GX127" s="97"/>
      <c r="GY127" s="97"/>
      <c r="GZ127" s="97"/>
      <c r="HA127" s="97"/>
      <c r="HB127" s="97"/>
      <c r="HC127" s="97"/>
      <c r="HD127" s="97"/>
      <c r="HE127" s="97"/>
      <c r="HF127" s="97"/>
      <c r="HG127" s="97"/>
      <c r="HH127" s="97"/>
      <c r="HI127" s="97"/>
      <c r="HJ127" s="97"/>
      <c r="HK127" s="97"/>
      <c r="HL127" s="97"/>
      <c r="HM127" s="97"/>
      <c r="HN127" s="97"/>
      <c r="HO127" s="97"/>
      <c r="HP127" s="97"/>
      <c r="HQ127" s="97"/>
      <c r="HR127" s="97"/>
      <c r="HS127" s="97"/>
      <c r="HT127" s="97"/>
      <c r="HU127" s="97"/>
      <c r="HV127" s="97"/>
      <c r="HW127" s="97"/>
      <c r="HX127" s="97"/>
      <c r="HY127" s="97"/>
      <c r="HZ127" s="97"/>
      <c r="IA127" s="97"/>
      <c r="IB127" s="97"/>
      <c r="IC127" s="97"/>
      <c r="ID127" s="97"/>
      <c r="IE127" s="97"/>
      <c r="IF127" s="97"/>
      <c r="IG127" s="97"/>
      <c r="IH127" s="97"/>
      <c r="II127" s="97"/>
      <c r="IJ127" s="97"/>
      <c r="IK127" s="97"/>
      <c r="IL127" s="97"/>
      <c r="IM127" s="97"/>
      <c r="IN127" s="97"/>
      <c r="IO127" s="97"/>
      <c r="IP127" s="97"/>
      <c r="IQ127" s="97"/>
      <c r="IR127" s="97"/>
      <c r="IS127" s="97"/>
      <c r="IT127" s="97"/>
      <c r="IU127" s="97"/>
      <c r="IV127" s="97"/>
      <c r="IW127" s="97"/>
      <c r="IX127" s="97"/>
      <c r="IY127" s="97"/>
      <c r="IZ127" s="97"/>
      <c r="JA127" s="97"/>
      <c r="JB127" s="97"/>
      <c r="JC127" s="97"/>
      <c r="JD127" s="97"/>
      <c r="JE127" s="97"/>
      <c r="JF127" s="97"/>
      <c r="JG127" s="97"/>
      <c r="JH127" s="97"/>
      <c r="JI127" s="97"/>
      <c r="JJ127" s="97"/>
      <c r="JK127" s="97"/>
      <c r="JL127" s="97"/>
      <c r="JM127" s="97"/>
      <c r="JN127" s="97"/>
      <c r="JO127" s="97"/>
      <c r="JP127" s="97"/>
      <c r="JQ127" s="97"/>
      <c r="JR127" s="97"/>
      <c r="JS127" s="97"/>
      <c r="JT127" s="97"/>
      <c r="JU127" s="97"/>
      <c r="JV127" s="97"/>
      <c r="JW127" s="97"/>
      <c r="JX127" s="97"/>
      <c r="JY127" s="97"/>
      <c r="JZ127" s="97">
        <v>44</v>
      </c>
      <c r="KA127" s="97"/>
      <c r="KB127" s="97"/>
      <c r="KC127" s="97"/>
      <c r="KD127" s="97"/>
      <c r="KE127" s="97"/>
      <c r="KF127" s="97"/>
      <c r="KG127" s="97"/>
      <c r="KH127" s="97"/>
      <c r="KI127" s="97"/>
      <c r="KJ127" s="97"/>
      <c r="KK127" s="97"/>
      <c r="KL127" s="97"/>
      <c r="KM127" s="97"/>
      <c r="KN127" s="97"/>
      <c r="KO127" s="97"/>
      <c r="KP127" s="97"/>
      <c r="KQ127" s="97"/>
      <c r="KR127" s="97"/>
      <c r="KS127" s="97"/>
      <c r="KT127" s="97"/>
      <c r="KU127" s="97"/>
      <c r="KV127" s="97"/>
      <c r="KW127" s="97"/>
      <c r="KX127" s="97"/>
      <c r="KY127" s="97"/>
      <c r="KZ127" s="97"/>
      <c r="LA127" s="97"/>
      <c r="LB127" s="97"/>
      <c r="LC127" s="97"/>
      <c r="LD127" s="97"/>
      <c r="LE127" s="97"/>
      <c r="LF127" s="97"/>
      <c r="LG127" s="97"/>
      <c r="LH127" s="97"/>
      <c r="LI127" s="97"/>
      <c r="LJ127" s="97"/>
      <c r="LK127" s="97"/>
      <c r="LL127" s="97"/>
      <c r="LM127" s="97"/>
      <c r="LN127" s="97"/>
      <c r="LO127" s="97"/>
      <c r="LP127" s="97"/>
      <c r="LQ127" s="97"/>
      <c r="LR127" s="97"/>
      <c r="LS127" s="97"/>
      <c r="LT127" s="97"/>
      <c r="LU127" s="97"/>
      <c r="LV127" s="97"/>
      <c r="LW127" s="97"/>
      <c r="LX127" s="97"/>
      <c r="LY127" s="97"/>
      <c r="LZ127" s="97"/>
      <c r="MA127" s="97"/>
      <c r="MB127" s="97"/>
      <c r="MC127" s="97"/>
      <c r="MD127" s="97"/>
      <c r="ME127" s="97"/>
      <c r="MF127" s="97"/>
      <c r="MG127" s="97"/>
      <c r="MH127" s="97"/>
      <c r="MI127" s="97"/>
      <c r="MJ127" s="97"/>
      <c r="MK127" s="97"/>
      <c r="ML127" s="97"/>
      <c r="MM127" s="97"/>
      <c r="MN127" s="97"/>
      <c r="MO127" s="97"/>
      <c r="MP127" s="97"/>
      <c r="MQ127" s="97"/>
      <c r="MR127" s="97"/>
      <c r="MS127" s="97"/>
      <c r="MT127" s="97"/>
      <c r="MU127" s="97"/>
      <c r="MV127" s="97"/>
      <c r="MW127" s="97"/>
      <c r="MX127" s="97"/>
      <c r="MY127" s="97"/>
      <c r="MZ127" s="97"/>
      <c r="NA127" s="97"/>
      <c r="NB127" s="97"/>
      <c r="NC127" s="97"/>
      <c r="ND127" s="97"/>
      <c r="NE127" s="97"/>
      <c r="NF127" s="97"/>
      <c r="NG127" s="97"/>
      <c r="NH127" s="97"/>
      <c r="NI127" s="97"/>
      <c r="NJ127" s="97"/>
      <c r="NK127" s="97"/>
      <c r="NL127" s="97"/>
      <c r="NM127" s="97"/>
      <c r="NN127" s="97"/>
      <c r="NO127" s="97"/>
      <c r="NP127" s="97"/>
      <c r="NQ127" s="97"/>
      <c r="NR127" s="97"/>
      <c r="NS127" s="97"/>
      <c r="NT127" s="97"/>
      <c r="NU127" s="97"/>
      <c r="NV127" s="97"/>
      <c r="NW127" s="97"/>
      <c r="NX127" s="97"/>
      <c r="NY127" s="97"/>
      <c r="NZ127" s="97"/>
      <c r="OA127" s="97"/>
      <c r="OB127" s="97"/>
      <c r="OC127" s="97"/>
      <c r="OD127" s="97"/>
      <c r="OE127" s="97"/>
      <c r="OF127" s="97"/>
      <c r="OG127" s="97"/>
      <c r="OH127" s="97">
        <v>8278</v>
      </c>
      <c r="OI127" s="97"/>
      <c r="OJ127" s="97"/>
      <c r="OK127" s="97"/>
      <c r="OL127" s="97"/>
      <c r="OM127" s="97"/>
      <c r="ON127" s="97"/>
      <c r="OO127" s="97"/>
      <c r="OP127" s="97"/>
      <c r="OQ127" s="97"/>
      <c r="OR127" s="98"/>
      <c r="OS127" s="99">
        <v>14249</v>
      </c>
      <c r="OT127" s="96">
        <v>86</v>
      </c>
      <c r="OU127" s="97">
        <v>18245</v>
      </c>
      <c r="OV127" s="97"/>
      <c r="OW127" s="97"/>
      <c r="OX127" s="97"/>
      <c r="OY127" s="97">
        <v>-89</v>
      </c>
      <c r="OZ127" s="97">
        <v>5278</v>
      </c>
      <c r="PA127" s="97"/>
      <c r="PB127" s="97">
        <v>17726</v>
      </c>
      <c r="PC127" s="97"/>
      <c r="PD127" s="97"/>
      <c r="PE127" s="97"/>
      <c r="PF127" s="97">
        <v>2364</v>
      </c>
      <c r="PG127" s="97"/>
      <c r="PH127" s="97"/>
      <c r="PI127" s="97"/>
      <c r="PJ127" s="97">
        <v>867</v>
      </c>
      <c r="PK127" s="97"/>
      <c r="PL127" s="98"/>
      <c r="PM127" s="99">
        <v>58726</v>
      </c>
    </row>
    <row r="128" spans="1:429" ht="12.75" customHeight="1" x14ac:dyDescent="0.2">
      <c r="A128" s="93">
        <v>334512</v>
      </c>
      <c r="B128" s="94" t="s">
        <v>1729</v>
      </c>
      <c r="C128" s="95" t="s">
        <v>1287</v>
      </c>
      <c r="D128" s="96"/>
      <c r="E128" s="97"/>
      <c r="F128" s="97"/>
      <c r="G128" s="97"/>
      <c r="H128" s="97"/>
      <c r="I128" s="97"/>
      <c r="J128" s="97"/>
      <c r="K128" s="97"/>
      <c r="L128" s="97"/>
      <c r="M128" s="97"/>
      <c r="N128" s="97"/>
      <c r="O128" s="97"/>
      <c r="P128" s="97"/>
      <c r="Q128" s="97"/>
      <c r="R128" s="97"/>
      <c r="S128" s="97"/>
      <c r="T128" s="97"/>
      <c r="U128" s="97"/>
      <c r="V128" s="97"/>
      <c r="W128" s="97"/>
      <c r="X128" s="97"/>
      <c r="Y128" s="97"/>
      <c r="Z128" s="97"/>
      <c r="AA128" s="97"/>
      <c r="AB128" s="97">
        <v>36</v>
      </c>
      <c r="AC128" s="97">
        <v>268</v>
      </c>
      <c r="AD128" s="97">
        <v>280</v>
      </c>
      <c r="AE128" s="97">
        <v>157</v>
      </c>
      <c r="AF128" s="97">
        <v>146</v>
      </c>
      <c r="AG128" s="97">
        <v>7</v>
      </c>
      <c r="AH128" s="97">
        <v>618</v>
      </c>
      <c r="AI128" s="97">
        <v>7</v>
      </c>
      <c r="AJ128" s="97">
        <v>57</v>
      </c>
      <c r="AK128" s="97"/>
      <c r="AL128" s="97">
        <v>65</v>
      </c>
      <c r="AM128" s="97">
        <v>15</v>
      </c>
      <c r="AN128" s="97"/>
      <c r="AO128" s="97"/>
      <c r="AP128" s="97"/>
      <c r="AQ128" s="97"/>
      <c r="AR128" s="97"/>
      <c r="AS128" s="97"/>
      <c r="AT128" s="97"/>
      <c r="AU128" s="97"/>
      <c r="AV128" s="97"/>
      <c r="AW128" s="97"/>
      <c r="AX128" s="97"/>
      <c r="AY128" s="97"/>
      <c r="AZ128" s="97"/>
      <c r="BA128" s="97"/>
      <c r="BB128" s="97"/>
      <c r="BC128" s="97"/>
      <c r="BD128" s="97"/>
      <c r="BE128" s="97"/>
      <c r="BF128" s="97"/>
      <c r="BG128" s="97"/>
      <c r="BH128" s="97"/>
      <c r="BI128" s="97"/>
      <c r="BJ128" s="97"/>
      <c r="BK128" s="97"/>
      <c r="BL128" s="97"/>
      <c r="BM128" s="97"/>
      <c r="BN128" s="97"/>
      <c r="BO128" s="97"/>
      <c r="BP128" s="97"/>
      <c r="BQ128" s="97"/>
      <c r="BR128" s="97"/>
      <c r="BS128" s="97"/>
      <c r="BT128" s="97"/>
      <c r="BU128" s="97"/>
      <c r="BV128" s="97"/>
      <c r="BW128" s="97"/>
      <c r="BX128" s="97"/>
      <c r="BY128" s="97"/>
      <c r="BZ128" s="97"/>
      <c r="CA128" s="97"/>
      <c r="CB128" s="97"/>
      <c r="CC128" s="97"/>
      <c r="CD128" s="97"/>
      <c r="CE128" s="97"/>
      <c r="CF128" s="97"/>
      <c r="CG128" s="97"/>
      <c r="CH128" s="97"/>
      <c r="CI128" s="97"/>
      <c r="CJ128" s="97"/>
      <c r="CK128" s="97"/>
      <c r="CL128" s="97"/>
      <c r="CM128" s="97"/>
      <c r="CN128" s="97"/>
      <c r="CO128" s="97"/>
      <c r="CP128" s="97"/>
      <c r="CQ128" s="97">
        <v>132</v>
      </c>
      <c r="CR128" s="97">
        <v>407</v>
      </c>
      <c r="CS128" s="97"/>
      <c r="CT128" s="97"/>
      <c r="CU128" s="97"/>
      <c r="CV128" s="97"/>
      <c r="CW128" s="97"/>
      <c r="CX128" s="97"/>
      <c r="CY128" s="97"/>
      <c r="CZ128" s="97"/>
      <c r="DA128" s="97"/>
      <c r="DB128" s="97"/>
      <c r="DC128" s="97"/>
      <c r="DD128" s="97"/>
      <c r="DE128" s="97"/>
      <c r="DF128" s="97"/>
      <c r="DG128" s="97"/>
      <c r="DH128" s="97"/>
      <c r="DI128" s="97"/>
      <c r="DJ128" s="97"/>
      <c r="DK128" s="97"/>
      <c r="DL128" s="97"/>
      <c r="DM128" s="97"/>
      <c r="DN128" s="97"/>
      <c r="DO128" s="97"/>
      <c r="DP128" s="97"/>
      <c r="DQ128" s="97"/>
      <c r="DR128" s="97"/>
      <c r="DS128" s="97"/>
      <c r="DT128" s="97"/>
      <c r="DU128" s="97">
        <v>42</v>
      </c>
      <c r="DV128" s="97"/>
      <c r="DW128" s="97"/>
      <c r="DX128" s="97"/>
      <c r="DY128" s="97"/>
      <c r="DZ128" s="97"/>
      <c r="EA128" s="97"/>
      <c r="EB128" s="97"/>
      <c r="EC128" s="97"/>
      <c r="ED128" s="97"/>
      <c r="EE128" s="97"/>
      <c r="EF128" s="97">
        <v>65</v>
      </c>
      <c r="EG128" s="97">
        <v>156</v>
      </c>
      <c r="EH128" s="97">
        <v>49</v>
      </c>
      <c r="EI128" s="97">
        <v>99</v>
      </c>
      <c r="EJ128" s="97">
        <v>183</v>
      </c>
      <c r="EK128" s="97"/>
      <c r="EL128" s="97"/>
      <c r="EM128" s="97"/>
      <c r="EN128" s="97"/>
      <c r="EO128" s="97"/>
      <c r="EP128" s="97"/>
      <c r="EQ128" s="97"/>
      <c r="ER128" s="97"/>
      <c r="ES128" s="97"/>
      <c r="ET128" s="97"/>
      <c r="EU128" s="97"/>
      <c r="EV128" s="97"/>
      <c r="EW128" s="97"/>
      <c r="EX128" s="97"/>
      <c r="EY128" s="97"/>
      <c r="EZ128" s="97"/>
      <c r="FA128" s="97"/>
      <c r="FB128" s="97"/>
      <c r="FC128" s="97"/>
      <c r="FD128" s="97"/>
      <c r="FE128" s="97"/>
      <c r="FF128" s="97"/>
      <c r="FG128" s="97">
        <v>9</v>
      </c>
      <c r="FH128" s="97"/>
      <c r="FI128" s="97"/>
      <c r="FJ128" s="97"/>
      <c r="FK128" s="97"/>
      <c r="FL128" s="97"/>
      <c r="FM128" s="97"/>
      <c r="FN128" s="97"/>
      <c r="FO128" s="97"/>
      <c r="FP128" s="97"/>
      <c r="FQ128" s="97"/>
      <c r="FR128" s="97"/>
      <c r="FS128" s="97"/>
      <c r="FT128" s="97"/>
      <c r="FU128" s="97"/>
      <c r="FV128" s="97"/>
      <c r="FW128" s="97"/>
      <c r="FX128" s="97"/>
      <c r="FY128" s="97"/>
      <c r="FZ128" s="97"/>
      <c r="GA128" s="97"/>
      <c r="GB128" s="97"/>
      <c r="GC128" s="97"/>
      <c r="GD128" s="97"/>
      <c r="GE128" s="97"/>
      <c r="GF128" s="97"/>
      <c r="GG128" s="97"/>
      <c r="GH128" s="97"/>
      <c r="GI128" s="97"/>
      <c r="GJ128" s="97"/>
      <c r="GK128" s="97"/>
      <c r="GL128" s="97"/>
      <c r="GM128" s="97"/>
      <c r="GN128" s="97"/>
      <c r="GO128" s="97"/>
      <c r="GP128" s="97"/>
      <c r="GQ128" s="97"/>
      <c r="GR128" s="97"/>
      <c r="GS128" s="97"/>
      <c r="GT128" s="97"/>
      <c r="GU128" s="97"/>
      <c r="GV128" s="97"/>
      <c r="GW128" s="97"/>
      <c r="GX128" s="97"/>
      <c r="GY128" s="97"/>
      <c r="GZ128" s="97"/>
      <c r="HA128" s="97"/>
      <c r="HB128" s="97"/>
      <c r="HC128" s="97"/>
      <c r="HD128" s="97"/>
      <c r="HE128" s="97"/>
      <c r="HF128" s="97"/>
      <c r="HG128" s="97"/>
      <c r="HH128" s="97"/>
      <c r="HI128" s="97"/>
      <c r="HJ128" s="97"/>
      <c r="HK128" s="97"/>
      <c r="HL128" s="97"/>
      <c r="HM128" s="97"/>
      <c r="HN128" s="97"/>
      <c r="HO128" s="97"/>
      <c r="HP128" s="97"/>
      <c r="HQ128" s="97"/>
      <c r="HR128" s="97"/>
      <c r="HS128" s="97"/>
      <c r="HT128" s="97"/>
      <c r="HU128" s="97"/>
      <c r="HV128" s="97"/>
      <c r="HW128" s="97"/>
      <c r="HX128" s="97"/>
      <c r="HY128" s="97"/>
      <c r="HZ128" s="97"/>
      <c r="IA128" s="97"/>
      <c r="IB128" s="97"/>
      <c r="IC128" s="97"/>
      <c r="ID128" s="97"/>
      <c r="IE128" s="97"/>
      <c r="IF128" s="97"/>
      <c r="IG128" s="97"/>
      <c r="IH128" s="97"/>
      <c r="II128" s="97"/>
      <c r="IJ128" s="97"/>
      <c r="IK128" s="97"/>
      <c r="IL128" s="97"/>
      <c r="IM128" s="97"/>
      <c r="IN128" s="97"/>
      <c r="IO128" s="97"/>
      <c r="IP128" s="97"/>
      <c r="IQ128" s="97"/>
      <c r="IR128" s="97"/>
      <c r="IS128" s="97"/>
      <c r="IT128" s="97"/>
      <c r="IU128" s="97"/>
      <c r="IV128" s="97"/>
      <c r="IW128" s="97"/>
      <c r="IX128" s="97"/>
      <c r="IY128" s="97"/>
      <c r="IZ128" s="97"/>
      <c r="JA128" s="97"/>
      <c r="JB128" s="97"/>
      <c r="JC128" s="97"/>
      <c r="JD128" s="97"/>
      <c r="JE128" s="97"/>
      <c r="JF128" s="97"/>
      <c r="JG128" s="97"/>
      <c r="JH128" s="97"/>
      <c r="JI128" s="97"/>
      <c r="JJ128" s="97"/>
      <c r="JK128" s="97"/>
      <c r="JL128" s="97"/>
      <c r="JM128" s="97"/>
      <c r="JN128" s="97"/>
      <c r="JO128" s="97">
        <v>0</v>
      </c>
      <c r="JP128" s="97"/>
      <c r="JQ128" s="97"/>
      <c r="JR128" s="97"/>
      <c r="JS128" s="97"/>
      <c r="JT128" s="97"/>
      <c r="JU128" s="97"/>
      <c r="JV128" s="97"/>
      <c r="JW128" s="97"/>
      <c r="JX128" s="97"/>
      <c r="JY128" s="97"/>
      <c r="JZ128" s="97"/>
      <c r="KA128" s="97"/>
      <c r="KB128" s="97"/>
      <c r="KC128" s="97"/>
      <c r="KD128" s="97"/>
      <c r="KE128" s="97"/>
      <c r="KF128" s="97">
        <v>0</v>
      </c>
      <c r="KG128" s="97"/>
      <c r="KH128" s="97"/>
      <c r="KI128" s="97"/>
      <c r="KJ128" s="97"/>
      <c r="KK128" s="97"/>
      <c r="KL128" s="97"/>
      <c r="KM128" s="97"/>
      <c r="KN128" s="97"/>
      <c r="KO128" s="97"/>
      <c r="KP128" s="97"/>
      <c r="KQ128" s="97"/>
      <c r="KR128" s="97"/>
      <c r="KS128" s="97"/>
      <c r="KT128" s="97"/>
      <c r="KU128" s="97"/>
      <c r="KV128" s="97"/>
      <c r="KW128" s="97"/>
      <c r="KX128" s="97"/>
      <c r="KY128" s="97"/>
      <c r="KZ128" s="97"/>
      <c r="LA128" s="97">
        <v>0</v>
      </c>
      <c r="LB128" s="97">
        <v>4</v>
      </c>
      <c r="LC128" s="97"/>
      <c r="LD128" s="97">
        <v>0</v>
      </c>
      <c r="LE128" s="97"/>
      <c r="LF128" s="97">
        <v>1</v>
      </c>
      <c r="LG128" s="97"/>
      <c r="LH128" s="97"/>
      <c r="LI128" s="97"/>
      <c r="LJ128" s="97"/>
      <c r="LK128" s="97"/>
      <c r="LL128" s="97"/>
      <c r="LM128" s="97"/>
      <c r="LN128" s="97"/>
      <c r="LO128" s="97">
        <v>1</v>
      </c>
      <c r="LP128" s="97"/>
      <c r="LQ128" s="97"/>
      <c r="LR128" s="97"/>
      <c r="LS128" s="97"/>
      <c r="LT128" s="97"/>
      <c r="LU128" s="97"/>
      <c r="LV128" s="97">
        <v>146</v>
      </c>
      <c r="LW128" s="97"/>
      <c r="LX128" s="97">
        <v>48</v>
      </c>
      <c r="LY128" s="97"/>
      <c r="LZ128" s="97">
        <v>37</v>
      </c>
      <c r="MA128" s="97">
        <v>113</v>
      </c>
      <c r="MB128" s="97">
        <v>5</v>
      </c>
      <c r="MC128" s="97"/>
      <c r="MD128" s="97">
        <v>5</v>
      </c>
      <c r="ME128" s="97"/>
      <c r="MF128" s="97">
        <v>2</v>
      </c>
      <c r="MG128" s="97"/>
      <c r="MH128" s="97"/>
      <c r="MI128" s="97">
        <v>237</v>
      </c>
      <c r="MJ128" s="97"/>
      <c r="MK128" s="97">
        <v>16</v>
      </c>
      <c r="ML128" s="97"/>
      <c r="MM128" s="97">
        <v>24</v>
      </c>
      <c r="MN128" s="97"/>
      <c r="MO128" s="97">
        <v>22</v>
      </c>
      <c r="MP128" s="97"/>
      <c r="MQ128" s="97"/>
      <c r="MR128" s="97"/>
      <c r="MS128" s="97">
        <v>31</v>
      </c>
      <c r="MT128" s="97"/>
      <c r="MU128" s="97"/>
      <c r="MV128" s="97"/>
      <c r="MW128" s="97"/>
      <c r="MX128" s="97"/>
      <c r="MY128" s="97"/>
      <c r="MZ128" s="97">
        <v>10</v>
      </c>
      <c r="NA128" s="97"/>
      <c r="NB128" s="97">
        <v>2</v>
      </c>
      <c r="NC128" s="97">
        <v>14</v>
      </c>
      <c r="ND128" s="97"/>
      <c r="NE128" s="97"/>
      <c r="NF128" s="97"/>
      <c r="NG128" s="97"/>
      <c r="NH128" s="97"/>
      <c r="NI128" s="97"/>
      <c r="NJ128" s="97">
        <v>0</v>
      </c>
      <c r="NK128" s="97"/>
      <c r="NL128" s="97"/>
      <c r="NM128" s="97"/>
      <c r="NN128" s="97"/>
      <c r="NO128" s="97"/>
      <c r="NP128" s="97"/>
      <c r="NQ128" s="97"/>
      <c r="NR128" s="97">
        <v>2</v>
      </c>
      <c r="NS128" s="97"/>
      <c r="NT128" s="97"/>
      <c r="NU128" s="97"/>
      <c r="NV128" s="97"/>
      <c r="NW128" s="97">
        <v>25</v>
      </c>
      <c r="NX128" s="97">
        <v>115</v>
      </c>
      <c r="NY128" s="97"/>
      <c r="NZ128" s="97"/>
      <c r="OA128" s="97"/>
      <c r="OB128" s="97"/>
      <c r="OC128" s="97"/>
      <c r="OD128" s="97"/>
      <c r="OE128" s="97"/>
      <c r="OF128" s="97"/>
      <c r="OG128" s="97"/>
      <c r="OH128" s="97">
        <v>2</v>
      </c>
      <c r="OI128" s="97"/>
      <c r="OJ128" s="97"/>
      <c r="OK128" s="97"/>
      <c r="OL128" s="97"/>
      <c r="OM128" s="97"/>
      <c r="ON128" s="97"/>
      <c r="OO128" s="97"/>
      <c r="OP128" s="97"/>
      <c r="OQ128" s="97"/>
      <c r="OR128" s="98">
        <v>87</v>
      </c>
      <c r="OS128" s="99">
        <v>3745</v>
      </c>
      <c r="OT128" s="96"/>
      <c r="OU128" s="97"/>
      <c r="OV128" s="97"/>
      <c r="OW128" s="97"/>
      <c r="OX128" s="97"/>
      <c r="OY128" s="97">
        <v>25</v>
      </c>
      <c r="OZ128" s="97">
        <v>290</v>
      </c>
      <c r="PA128" s="97"/>
      <c r="PB128" s="97"/>
      <c r="PC128" s="97"/>
      <c r="PD128" s="97"/>
      <c r="PE128" s="97"/>
      <c r="PF128" s="97"/>
      <c r="PG128" s="97"/>
      <c r="PH128" s="97"/>
      <c r="PI128" s="97"/>
      <c r="PJ128" s="97"/>
      <c r="PK128" s="97"/>
      <c r="PL128" s="98"/>
      <c r="PM128" s="99">
        <v>4060</v>
      </c>
    </row>
    <row r="129" spans="1:429" ht="12.75" customHeight="1" x14ac:dyDescent="0.2">
      <c r="A129" s="93">
        <v>334513</v>
      </c>
      <c r="B129" s="94" t="s">
        <v>1729</v>
      </c>
      <c r="C129" s="95" t="s">
        <v>1288</v>
      </c>
      <c r="D129" s="96"/>
      <c r="E129" s="97"/>
      <c r="F129" s="97"/>
      <c r="G129" s="97"/>
      <c r="H129" s="97"/>
      <c r="I129" s="97"/>
      <c r="J129" s="97"/>
      <c r="K129" s="97"/>
      <c r="L129" s="97"/>
      <c r="M129" s="97"/>
      <c r="N129" s="97"/>
      <c r="O129" s="97"/>
      <c r="P129" s="97"/>
      <c r="Q129" s="97"/>
      <c r="R129" s="97"/>
      <c r="S129" s="97"/>
      <c r="T129" s="97"/>
      <c r="U129" s="97"/>
      <c r="V129" s="97"/>
      <c r="W129" s="97"/>
      <c r="X129" s="97"/>
      <c r="Y129" s="97">
        <v>5</v>
      </c>
      <c r="Z129" s="97">
        <v>4</v>
      </c>
      <c r="AA129" s="97"/>
      <c r="AB129" s="97">
        <v>8</v>
      </c>
      <c r="AC129" s="97"/>
      <c r="AD129" s="97"/>
      <c r="AE129" s="97"/>
      <c r="AF129" s="97">
        <v>28</v>
      </c>
      <c r="AG129" s="97"/>
      <c r="AH129" s="97"/>
      <c r="AI129" s="97"/>
      <c r="AJ129" s="97"/>
      <c r="AK129" s="97"/>
      <c r="AL129" s="97"/>
      <c r="AM129" s="97"/>
      <c r="AN129" s="97"/>
      <c r="AO129" s="97"/>
      <c r="AP129" s="97"/>
      <c r="AQ129" s="97"/>
      <c r="AR129" s="97">
        <v>1</v>
      </c>
      <c r="AS129" s="97"/>
      <c r="AT129" s="97">
        <v>2</v>
      </c>
      <c r="AU129" s="97"/>
      <c r="AV129" s="97"/>
      <c r="AW129" s="97"/>
      <c r="AX129" s="97">
        <v>10</v>
      </c>
      <c r="AY129" s="97"/>
      <c r="AZ129" s="97"/>
      <c r="BA129" s="97"/>
      <c r="BB129" s="97"/>
      <c r="BC129" s="97"/>
      <c r="BD129" s="97"/>
      <c r="BE129" s="97"/>
      <c r="BF129" s="97"/>
      <c r="BG129" s="97">
        <v>0</v>
      </c>
      <c r="BH129" s="97"/>
      <c r="BI129" s="97"/>
      <c r="BJ129" s="97"/>
      <c r="BK129" s="97"/>
      <c r="BL129" s="97"/>
      <c r="BM129" s="97"/>
      <c r="BN129" s="97"/>
      <c r="BO129" s="97"/>
      <c r="BP129" s="97"/>
      <c r="BQ129" s="97"/>
      <c r="BR129" s="97"/>
      <c r="BS129" s="97"/>
      <c r="BT129" s="97"/>
      <c r="BU129" s="97"/>
      <c r="BV129" s="97"/>
      <c r="BW129" s="97"/>
      <c r="BX129" s="97"/>
      <c r="BY129" s="97">
        <v>89</v>
      </c>
      <c r="BZ129" s="97"/>
      <c r="CA129" s="97">
        <v>380</v>
      </c>
      <c r="CB129" s="97"/>
      <c r="CC129" s="97"/>
      <c r="CD129" s="97"/>
      <c r="CE129" s="97"/>
      <c r="CF129" s="97"/>
      <c r="CG129" s="97">
        <v>90</v>
      </c>
      <c r="CH129" s="97"/>
      <c r="CI129" s="97"/>
      <c r="CJ129" s="97"/>
      <c r="CK129" s="97"/>
      <c r="CL129" s="97"/>
      <c r="CM129" s="97"/>
      <c r="CN129" s="97"/>
      <c r="CO129" s="97"/>
      <c r="CP129" s="97">
        <v>3</v>
      </c>
      <c r="CQ129" s="97"/>
      <c r="CR129" s="97"/>
      <c r="CS129" s="97"/>
      <c r="CT129" s="97"/>
      <c r="CU129" s="97"/>
      <c r="CV129" s="97"/>
      <c r="CW129" s="97"/>
      <c r="CX129" s="97"/>
      <c r="CY129" s="97"/>
      <c r="CZ129" s="97"/>
      <c r="DA129" s="97">
        <v>1</v>
      </c>
      <c r="DB129" s="97"/>
      <c r="DC129" s="97"/>
      <c r="DD129" s="97"/>
      <c r="DE129" s="97"/>
      <c r="DF129" s="97"/>
      <c r="DG129" s="97"/>
      <c r="DH129" s="97">
        <v>44</v>
      </c>
      <c r="DI129" s="97"/>
      <c r="DJ129" s="97">
        <v>0</v>
      </c>
      <c r="DK129" s="97"/>
      <c r="DL129" s="97">
        <v>1</v>
      </c>
      <c r="DM129" s="97"/>
      <c r="DN129" s="97"/>
      <c r="DO129" s="97"/>
      <c r="DP129" s="97">
        <v>25</v>
      </c>
      <c r="DQ129" s="97"/>
      <c r="DR129" s="97"/>
      <c r="DS129" s="97"/>
      <c r="DT129" s="97">
        <v>154</v>
      </c>
      <c r="DU129" s="97"/>
      <c r="DV129" s="97">
        <v>83</v>
      </c>
      <c r="DW129" s="97">
        <v>254</v>
      </c>
      <c r="DX129" s="97"/>
      <c r="DY129" s="97"/>
      <c r="DZ129" s="97"/>
      <c r="EA129" s="97"/>
      <c r="EB129" s="97"/>
      <c r="EC129" s="97"/>
      <c r="ED129" s="97"/>
      <c r="EE129" s="97"/>
      <c r="EF129" s="97"/>
      <c r="EG129" s="97"/>
      <c r="EH129" s="97"/>
      <c r="EI129" s="97"/>
      <c r="EJ129" s="97"/>
      <c r="EK129" s="97"/>
      <c r="EL129" s="97"/>
      <c r="EM129" s="97"/>
      <c r="EN129" s="97">
        <v>61</v>
      </c>
      <c r="EO129" s="97"/>
      <c r="EP129" s="97"/>
      <c r="EQ129" s="97"/>
      <c r="ER129" s="97"/>
      <c r="ES129" s="97"/>
      <c r="ET129" s="97">
        <v>8</v>
      </c>
      <c r="EU129" s="97"/>
      <c r="EV129" s="97"/>
      <c r="EW129" s="97">
        <v>0</v>
      </c>
      <c r="EX129" s="97"/>
      <c r="EY129" s="97"/>
      <c r="EZ129" s="97"/>
      <c r="FA129" s="97"/>
      <c r="FB129" s="97">
        <v>1</v>
      </c>
      <c r="FC129" s="97"/>
      <c r="FD129" s="97">
        <v>1</v>
      </c>
      <c r="FE129" s="97"/>
      <c r="FF129" s="97"/>
      <c r="FG129" s="97">
        <v>3</v>
      </c>
      <c r="FH129" s="97">
        <v>0</v>
      </c>
      <c r="FI129" s="97">
        <v>5</v>
      </c>
      <c r="FJ129" s="97"/>
      <c r="FK129" s="97"/>
      <c r="FL129" s="97"/>
      <c r="FM129" s="97"/>
      <c r="FN129" s="97"/>
      <c r="FO129" s="97"/>
      <c r="FP129" s="97"/>
      <c r="FQ129" s="97"/>
      <c r="FR129" s="97"/>
      <c r="FS129" s="97"/>
      <c r="FT129" s="97"/>
      <c r="FU129" s="97"/>
      <c r="FV129" s="97">
        <v>1</v>
      </c>
      <c r="FW129" s="97"/>
      <c r="FX129" s="97"/>
      <c r="FY129" s="97"/>
      <c r="FZ129" s="97"/>
      <c r="GA129" s="97"/>
      <c r="GB129" s="97"/>
      <c r="GC129" s="97"/>
      <c r="GD129" s="97"/>
      <c r="GE129" s="97"/>
      <c r="GF129" s="97"/>
      <c r="GG129" s="97"/>
      <c r="GH129" s="97"/>
      <c r="GI129" s="97"/>
      <c r="GJ129" s="97"/>
      <c r="GK129" s="97"/>
      <c r="GL129" s="97"/>
      <c r="GM129" s="97"/>
      <c r="GN129" s="97"/>
      <c r="GO129" s="97"/>
      <c r="GP129" s="97"/>
      <c r="GQ129" s="97"/>
      <c r="GR129" s="97"/>
      <c r="GS129" s="97"/>
      <c r="GT129" s="97"/>
      <c r="GU129" s="97"/>
      <c r="GV129" s="97"/>
      <c r="GW129" s="97"/>
      <c r="GX129" s="97"/>
      <c r="GY129" s="97"/>
      <c r="GZ129" s="97"/>
      <c r="HA129" s="97"/>
      <c r="HB129" s="97"/>
      <c r="HC129" s="97"/>
      <c r="HD129" s="97"/>
      <c r="HE129" s="97"/>
      <c r="HF129" s="97"/>
      <c r="HG129" s="97"/>
      <c r="HH129" s="97"/>
      <c r="HI129" s="97"/>
      <c r="HJ129" s="97"/>
      <c r="HK129" s="97"/>
      <c r="HL129" s="97"/>
      <c r="HM129" s="97"/>
      <c r="HN129" s="97"/>
      <c r="HO129" s="97"/>
      <c r="HP129" s="97"/>
      <c r="HQ129" s="97"/>
      <c r="HR129" s="97"/>
      <c r="HS129" s="97"/>
      <c r="HT129" s="97"/>
      <c r="HU129" s="97"/>
      <c r="HV129" s="97"/>
      <c r="HW129" s="97"/>
      <c r="HX129" s="97"/>
      <c r="HY129" s="97">
        <v>6</v>
      </c>
      <c r="HZ129" s="97">
        <v>4</v>
      </c>
      <c r="IA129" s="97">
        <v>6</v>
      </c>
      <c r="IB129" s="97"/>
      <c r="IC129" s="97"/>
      <c r="ID129" s="97"/>
      <c r="IE129" s="97"/>
      <c r="IF129" s="97">
        <v>134</v>
      </c>
      <c r="IG129" s="97">
        <v>12</v>
      </c>
      <c r="IH129" s="97">
        <v>1</v>
      </c>
      <c r="II129" s="97"/>
      <c r="IJ129" s="97"/>
      <c r="IK129" s="97"/>
      <c r="IL129" s="97">
        <v>1</v>
      </c>
      <c r="IM129" s="97">
        <v>9</v>
      </c>
      <c r="IN129" s="97">
        <v>0</v>
      </c>
      <c r="IO129" s="97">
        <v>847</v>
      </c>
      <c r="IP129" s="97">
        <v>6</v>
      </c>
      <c r="IQ129" s="97">
        <v>77</v>
      </c>
      <c r="IR129" s="97"/>
      <c r="IS129" s="97">
        <v>0</v>
      </c>
      <c r="IT129" s="97">
        <v>14</v>
      </c>
      <c r="IU129" s="97">
        <v>0</v>
      </c>
      <c r="IV129" s="97">
        <v>0</v>
      </c>
      <c r="IW129" s="97"/>
      <c r="IX129" s="97"/>
      <c r="IY129" s="97"/>
      <c r="IZ129" s="97"/>
      <c r="JA129" s="97"/>
      <c r="JB129" s="97"/>
      <c r="JC129" s="97"/>
      <c r="JD129" s="97">
        <v>2</v>
      </c>
      <c r="JE129" s="97"/>
      <c r="JF129" s="97"/>
      <c r="JG129" s="97"/>
      <c r="JH129" s="97"/>
      <c r="JI129" s="97"/>
      <c r="JJ129" s="97"/>
      <c r="JK129" s="97">
        <v>224</v>
      </c>
      <c r="JL129" s="97"/>
      <c r="JM129" s="97"/>
      <c r="JN129" s="97"/>
      <c r="JO129" s="97"/>
      <c r="JP129" s="97"/>
      <c r="JQ129" s="97"/>
      <c r="JR129" s="97">
        <v>14</v>
      </c>
      <c r="JS129" s="97"/>
      <c r="JT129" s="97"/>
      <c r="JU129" s="97"/>
      <c r="JV129" s="97"/>
      <c r="JW129" s="97"/>
      <c r="JX129" s="97"/>
      <c r="JY129" s="97"/>
      <c r="JZ129" s="97">
        <v>100</v>
      </c>
      <c r="KA129" s="97">
        <v>14</v>
      </c>
      <c r="KB129" s="97">
        <v>4</v>
      </c>
      <c r="KC129" s="97">
        <v>0</v>
      </c>
      <c r="KD129" s="97">
        <v>3</v>
      </c>
      <c r="KE129" s="97">
        <v>13</v>
      </c>
      <c r="KF129" s="97"/>
      <c r="KG129" s="97"/>
      <c r="KH129" s="97">
        <v>0</v>
      </c>
      <c r="KI129" s="97"/>
      <c r="KJ129" s="97"/>
      <c r="KK129" s="97"/>
      <c r="KL129" s="97"/>
      <c r="KM129" s="97"/>
      <c r="KN129" s="97"/>
      <c r="KO129" s="97">
        <v>0</v>
      </c>
      <c r="KP129" s="97"/>
      <c r="KQ129" s="97"/>
      <c r="KR129" s="97">
        <v>4</v>
      </c>
      <c r="KS129" s="97">
        <v>16</v>
      </c>
      <c r="KT129" s="97">
        <v>7</v>
      </c>
      <c r="KU129" s="97">
        <v>14</v>
      </c>
      <c r="KV129" s="97">
        <v>10</v>
      </c>
      <c r="KW129" s="97">
        <v>6</v>
      </c>
      <c r="KX129" s="97"/>
      <c r="KY129" s="97"/>
      <c r="KZ129" s="97"/>
      <c r="LA129" s="97">
        <v>13</v>
      </c>
      <c r="LB129" s="97">
        <v>1</v>
      </c>
      <c r="LC129" s="97">
        <v>3</v>
      </c>
      <c r="LD129" s="97">
        <v>14</v>
      </c>
      <c r="LE129" s="97">
        <v>52</v>
      </c>
      <c r="LF129" s="97"/>
      <c r="LG129" s="97"/>
      <c r="LH129" s="97"/>
      <c r="LI129" s="97">
        <v>0</v>
      </c>
      <c r="LJ129" s="97"/>
      <c r="LK129" s="97"/>
      <c r="LL129" s="97">
        <v>0</v>
      </c>
      <c r="LM129" s="97">
        <v>0</v>
      </c>
      <c r="LN129" s="97"/>
      <c r="LO129" s="97"/>
      <c r="LP129" s="97"/>
      <c r="LQ129" s="97">
        <v>42</v>
      </c>
      <c r="LR129" s="97">
        <v>0</v>
      </c>
      <c r="LS129" s="97">
        <v>8</v>
      </c>
      <c r="LT129" s="97">
        <v>11</v>
      </c>
      <c r="LU129" s="97"/>
      <c r="LV129" s="97"/>
      <c r="LW129" s="97">
        <v>12</v>
      </c>
      <c r="LX129" s="97">
        <v>12</v>
      </c>
      <c r="LY129" s="97">
        <v>11</v>
      </c>
      <c r="LZ129" s="97"/>
      <c r="MA129" s="97">
        <v>17</v>
      </c>
      <c r="MB129" s="97">
        <v>0</v>
      </c>
      <c r="MC129" s="97"/>
      <c r="MD129" s="97">
        <v>16</v>
      </c>
      <c r="ME129" s="97">
        <v>12</v>
      </c>
      <c r="MF129" s="97">
        <v>1</v>
      </c>
      <c r="MG129" s="97"/>
      <c r="MH129" s="97"/>
      <c r="MI129" s="97">
        <v>2</v>
      </c>
      <c r="MJ129" s="97"/>
      <c r="MK129" s="97"/>
      <c r="ML129" s="97">
        <v>19</v>
      </c>
      <c r="MM129" s="97">
        <v>5</v>
      </c>
      <c r="MN129" s="97">
        <v>1</v>
      </c>
      <c r="MO129" s="97">
        <v>75</v>
      </c>
      <c r="MP129" s="97"/>
      <c r="MQ129" s="97">
        <v>2</v>
      </c>
      <c r="MR129" s="97">
        <v>23</v>
      </c>
      <c r="MS129" s="97">
        <v>106</v>
      </c>
      <c r="MT129" s="97"/>
      <c r="MU129" s="97">
        <v>0</v>
      </c>
      <c r="MV129" s="97">
        <v>0</v>
      </c>
      <c r="MW129" s="97"/>
      <c r="MX129" s="97"/>
      <c r="MY129" s="97"/>
      <c r="MZ129" s="97"/>
      <c r="NA129" s="97"/>
      <c r="NB129" s="97"/>
      <c r="NC129" s="97"/>
      <c r="ND129" s="97">
        <v>47</v>
      </c>
      <c r="NE129" s="97"/>
      <c r="NF129" s="97"/>
      <c r="NG129" s="97"/>
      <c r="NH129" s="97"/>
      <c r="NI129" s="97"/>
      <c r="NJ129" s="97"/>
      <c r="NK129" s="97"/>
      <c r="NL129" s="97"/>
      <c r="NM129" s="97"/>
      <c r="NN129" s="97"/>
      <c r="NO129" s="97"/>
      <c r="NP129" s="97"/>
      <c r="NQ129" s="97"/>
      <c r="NR129" s="97"/>
      <c r="NS129" s="97"/>
      <c r="NT129" s="97"/>
      <c r="NU129" s="97"/>
      <c r="NV129" s="97">
        <v>16</v>
      </c>
      <c r="NW129" s="97">
        <v>2</v>
      </c>
      <c r="NX129" s="97"/>
      <c r="NY129" s="97">
        <v>0</v>
      </c>
      <c r="NZ129" s="97">
        <v>2</v>
      </c>
      <c r="OA129" s="97"/>
      <c r="OB129" s="97"/>
      <c r="OC129" s="97">
        <v>63</v>
      </c>
      <c r="OD129" s="97"/>
      <c r="OE129" s="97"/>
      <c r="OF129" s="97"/>
      <c r="OG129" s="97"/>
      <c r="OH129" s="97">
        <v>2</v>
      </c>
      <c r="OI129" s="97">
        <v>18</v>
      </c>
      <c r="OJ129" s="97"/>
      <c r="OK129" s="97"/>
      <c r="OL129" s="97"/>
      <c r="OM129" s="97">
        <v>8</v>
      </c>
      <c r="ON129" s="97">
        <v>9</v>
      </c>
      <c r="OO129" s="97">
        <v>2</v>
      </c>
      <c r="OP129" s="97"/>
      <c r="OQ129" s="97">
        <v>8</v>
      </c>
      <c r="OR129" s="98">
        <v>28</v>
      </c>
      <c r="OS129" s="99">
        <v>3475</v>
      </c>
      <c r="OT129" s="96"/>
      <c r="OU129" s="97">
        <v>7570</v>
      </c>
      <c r="OV129" s="97"/>
      <c r="OW129" s="97"/>
      <c r="OX129" s="97"/>
      <c r="OY129" s="97">
        <v>47</v>
      </c>
      <c r="OZ129" s="97">
        <v>6457</v>
      </c>
      <c r="PA129" s="97"/>
      <c r="PB129" s="97">
        <v>5</v>
      </c>
      <c r="PC129" s="97"/>
      <c r="PD129" s="97"/>
      <c r="PE129" s="97"/>
      <c r="PF129" s="97">
        <v>8</v>
      </c>
      <c r="PG129" s="97"/>
      <c r="PH129" s="97"/>
      <c r="PI129" s="97"/>
      <c r="PJ129" s="97">
        <v>318</v>
      </c>
      <c r="PK129" s="97"/>
      <c r="PL129" s="98"/>
      <c r="PM129" s="99">
        <v>17879</v>
      </c>
    </row>
    <row r="130" spans="1:429" ht="12.75" customHeight="1" x14ac:dyDescent="0.2">
      <c r="A130" s="93">
        <v>334514</v>
      </c>
      <c r="B130" s="94" t="s">
        <v>1729</v>
      </c>
      <c r="C130" s="95" t="s">
        <v>1289</v>
      </c>
      <c r="D130" s="96"/>
      <c r="E130" s="97"/>
      <c r="F130" s="97"/>
      <c r="G130" s="97"/>
      <c r="H130" s="97"/>
      <c r="I130" s="97"/>
      <c r="J130" s="97"/>
      <c r="K130" s="97"/>
      <c r="L130" s="97"/>
      <c r="M130" s="97"/>
      <c r="N130" s="97"/>
      <c r="O130" s="97"/>
      <c r="P130" s="97">
        <v>1</v>
      </c>
      <c r="Q130" s="97">
        <v>36</v>
      </c>
      <c r="R130" s="97">
        <v>18</v>
      </c>
      <c r="S130" s="97"/>
      <c r="T130" s="97"/>
      <c r="U130" s="97"/>
      <c r="V130" s="97"/>
      <c r="W130" s="97"/>
      <c r="X130" s="97"/>
      <c r="Y130" s="97">
        <v>33</v>
      </c>
      <c r="Z130" s="97">
        <v>0</v>
      </c>
      <c r="AA130" s="97">
        <v>9</v>
      </c>
      <c r="AB130" s="97">
        <v>0</v>
      </c>
      <c r="AC130" s="97">
        <v>0</v>
      </c>
      <c r="AD130" s="97">
        <v>3</v>
      </c>
      <c r="AE130" s="97">
        <v>0</v>
      </c>
      <c r="AF130" s="97">
        <v>0</v>
      </c>
      <c r="AG130" s="97"/>
      <c r="AH130" s="97">
        <v>8</v>
      </c>
      <c r="AI130" s="97">
        <v>0</v>
      </c>
      <c r="AJ130" s="97">
        <v>2</v>
      </c>
      <c r="AK130" s="97">
        <v>1</v>
      </c>
      <c r="AL130" s="97">
        <v>2</v>
      </c>
      <c r="AM130" s="97">
        <v>2</v>
      </c>
      <c r="AN130" s="97"/>
      <c r="AO130" s="97"/>
      <c r="AP130" s="97"/>
      <c r="AQ130" s="97"/>
      <c r="AR130" s="97"/>
      <c r="AS130" s="97"/>
      <c r="AT130" s="97"/>
      <c r="AU130" s="97"/>
      <c r="AV130" s="97"/>
      <c r="AW130" s="97"/>
      <c r="AX130" s="97"/>
      <c r="AY130" s="97"/>
      <c r="AZ130" s="97"/>
      <c r="BA130" s="97"/>
      <c r="BB130" s="97"/>
      <c r="BC130" s="97"/>
      <c r="BD130" s="97"/>
      <c r="BE130" s="97"/>
      <c r="BF130" s="97"/>
      <c r="BG130" s="97"/>
      <c r="BH130" s="97"/>
      <c r="BI130" s="97"/>
      <c r="BJ130" s="97"/>
      <c r="BK130" s="97"/>
      <c r="BL130" s="97"/>
      <c r="BM130" s="97"/>
      <c r="BN130" s="97"/>
      <c r="BO130" s="97"/>
      <c r="BP130" s="97"/>
      <c r="BQ130" s="97"/>
      <c r="BR130" s="97"/>
      <c r="BS130" s="97"/>
      <c r="BT130" s="97"/>
      <c r="BU130" s="97"/>
      <c r="BV130" s="97"/>
      <c r="BW130" s="97"/>
      <c r="BX130" s="97"/>
      <c r="BY130" s="97"/>
      <c r="BZ130" s="97"/>
      <c r="CA130" s="97"/>
      <c r="CB130" s="97"/>
      <c r="CC130" s="97"/>
      <c r="CD130" s="97"/>
      <c r="CE130" s="97"/>
      <c r="CF130" s="97"/>
      <c r="CG130" s="97"/>
      <c r="CH130" s="97"/>
      <c r="CI130" s="97"/>
      <c r="CJ130" s="97"/>
      <c r="CK130" s="97"/>
      <c r="CL130" s="97"/>
      <c r="CM130" s="97"/>
      <c r="CN130" s="97"/>
      <c r="CO130" s="97"/>
      <c r="CP130" s="97"/>
      <c r="CQ130" s="97"/>
      <c r="CR130" s="97"/>
      <c r="CS130" s="97"/>
      <c r="CT130" s="97"/>
      <c r="CU130" s="97"/>
      <c r="CV130" s="97"/>
      <c r="CW130" s="97"/>
      <c r="CX130" s="97"/>
      <c r="CY130" s="97"/>
      <c r="CZ130" s="97"/>
      <c r="DA130" s="97"/>
      <c r="DB130" s="97"/>
      <c r="DC130" s="97"/>
      <c r="DD130" s="97"/>
      <c r="DE130" s="97"/>
      <c r="DF130" s="97"/>
      <c r="DG130" s="97"/>
      <c r="DH130" s="97"/>
      <c r="DI130" s="97"/>
      <c r="DJ130" s="97"/>
      <c r="DK130" s="97"/>
      <c r="DL130" s="97"/>
      <c r="DM130" s="97"/>
      <c r="DN130" s="97"/>
      <c r="DO130" s="97"/>
      <c r="DP130" s="97"/>
      <c r="DQ130" s="97"/>
      <c r="DR130" s="97"/>
      <c r="DS130" s="97"/>
      <c r="DT130" s="97">
        <v>37</v>
      </c>
      <c r="DU130" s="97"/>
      <c r="DV130" s="97"/>
      <c r="DW130" s="97">
        <v>7</v>
      </c>
      <c r="DX130" s="97">
        <v>3</v>
      </c>
      <c r="DY130" s="97"/>
      <c r="DZ130" s="97"/>
      <c r="EA130" s="97"/>
      <c r="EB130" s="97"/>
      <c r="EC130" s="97"/>
      <c r="ED130" s="97"/>
      <c r="EE130" s="97"/>
      <c r="EF130" s="97"/>
      <c r="EG130" s="97"/>
      <c r="EH130" s="97"/>
      <c r="EI130" s="97"/>
      <c r="EJ130" s="97"/>
      <c r="EK130" s="97"/>
      <c r="EL130" s="97"/>
      <c r="EM130" s="97"/>
      <c r="EN130" s="97">
        <v>5</v>
      </c>
      <c r="EO130" s="97"/>
      <c r="EP130" s="97"/>
      <c r="EQ130" s="97"/>
      <c r="ER130" s="97"/>
      <c r="ES130" s="97"/>
      <c r="ET130" s="97"/>
      <c r="EU130" s="97">
        <v>268</v>
      </c>
      <c r="EV130" s="97">
        <v>1265</v>
      </c>
      <c r="EW130" s="97">
        <v>196</v>
      </c>
      <c r="EX130" s="97"/>
      <c r="EY130" s="97"/>
      <c r="EZ130" s="97"/>
      <c r="FA130" s="97"/>
      <c r="FB130" s="97"/>
      <c r="FC130" s="97"/>
      <c r="FD130" s="97"/>
      <c r="FE130" s="97"/>
      <c r="FF130" s="97"/>
      <c r="FG130" s="97"/>
      <c r="FH130" s="97"/>
      <c r="FI130" s="97"/>
      <c r="FJ130" s="97"/>
      <c r="FK130" s="97"/>
      <c r="FL130" s="97"/>
      <c r="FM130" s="97"/>
      <c r="FN130" s="97"/>
      <c r="FO130" s="97"/>
      <c r="FP130" s="97"/>
      <c r="FQ130" s="97"/>
      <c r="FR130" s="97"/>
      <c r="FS130" s="97"/>
      <c r="FT130" s="97"/>
      <c r="FU130" s="97">
        <v>0</v>
      </c>
      <c r="FV130" s="97"/>
      <c r="FW130" s="97"/>
      <c r="FX130" s="97"/>
      <c r="FY130" s="97"/>
      <c r="FZ130" s="97"/>
      <c r="GA130" s="97"/>
      <c r="GB130" s="97"/>
      <c r="GC130" s="97"/>
      <c r="GD130" s="97"/>
      <c r="GE130" s="97"/>
      <c r="GF130" s="97"/>
      <c r="GG130" s="97"/>
      <c r="GH130" s="97"/>
      <c r="GI130" s="97"/>
      <c r="GJ130" s="97"/>
      <c r="GK130" s="97"/>
      <c r="GL130" s="97"/>
      <c r="GM130" s="97"/>
      <c r="GN130" s="97"/>
      <c r="GO130" s="97"/>
      <c r="GP130" s="97"/>
      <c r="GQ130" s="97"/>
      <c r="GR130" s="97"/>
      <c r="GS130" s="97"/>
      <c r="GT130" s="97"/>
      <c r="GU130" s="97"/>
      <c r="GV130" s="97"/>
      <c r="GW130" s="97"/>
      <c r="GX130" s="97"/>
      <c r="GY130" s="97"/>
      <c r="GZ130" s="97"/>
      <c r="HA130" s="97"/>
      <c r="HB130" s="97"/>
      <c r="HC130" s="97"/>
      <c r="HD130" s="97">
        <v>1</v>
      </c>
      <c r="HE130" s="97"/>
      <c r="HF130" s="97"/>
      <c r="HG130" s="97"/>
      <c r="HH130" s="97"/>
      <c r="HI130" s="97"/>
      <c r="HJ130" s="97"/>
      <c r="HK130" s="97"/>
      <c r="HL130" s="97"/>
      <c r="HM130" s="97"/>
      <c r="HN130" s="97"/>
      <c r="HO130" s="97"/>
      <c r="HP130" s="97"/>
      <c r="HQ130" s="97"/>
      <c r="HR130" s="97"/>
      <c r="HS130" s="97"/>
      <c r="HT130" s="97"/>
      <c r="HU130" s="97"/>
      <c r="HV130" s="97"/>
      <c r="HW130" s="97"/>
      <c r="HX130" s="97"/>
      <c r="HY130" s="97"/>
      <c r="HZ130" s="97"/>
      <c r="IA130" s="97"/>
      <c r="IB130" s="97"/>
      <c r="IC130" s="97"/>
      <c r="ID130" s="97"/>
      <c r="IE130" s="97"/>
      <c r="IF130" s="97"/>
      <c r="IG130" s="97"/>
      <c r="IH130" s="97"/>
      <c r="II130" s="97"/>
      <c r="IJ130" s="97"/>
      <c r="IK130" s="97"/>
      <c r="IL130" s="97"/>
      <c r="IM130" s="97">
        <v>32</v>
      </c>
      <c r="IN130" s="97"/>
      <c r="IO130" s="97"/>
      <c r="IP130" s="97">
        <v>385</v>
      </c>
      <c r="IQ130" s="97">
        <v>254</v>
      </c>
      <c r="IR130" s="97"/>
      <c r="IS130" s="97"/>
      <c r="IT130" s="97"/>
      <c r="IU130" s="97"/>
      <c r="IV130" s="97"/>
      <c r="IW130" s="97"/>
      <c r="IX130" s="97"/>
      <c r="IY130" s="97"/>
      <c r="IZ130" s="97"/>
      <c r="JA130" s="97"/>
      <c r="JB130" s="97"/>
      <c r="JC130" s="97"/>
      <c r="JD130" s="97"/>
      <c r="JE130" s="97"/>
      <c r="JF130" s="97"/>
      <c r="JG130" s="97"/>
      <c r="JH130" s="97"/>
      <c r="JI130" s="97"/>
      <c r="JJ130" s="97"/>
      <c r="JK130" s="97"/>
      <c r="JL130" s="97"/>
      <c r="JM130" s="97"/>
      <c r="JN130" s="97"/>
      <c r="JO130" s="97"/>
      <c r="JP130" s="97"/>
      <c r="JQ130" s="97"/>
      <c r="JR130" s="97">
        <v>3</v>
      </c>
      <c r="JS130" s="97">
        <v>25</v>
      </c>
      <c r="JT130" s="97"/>
      <c r="JU130" s="97">
        <v>14</v>
      </c>
      <c r="JV130" s="97">
        <v>6</v>
      </c>
      <c r="JW130" s="97">
        <v>2</v>
      </c>
      <c r="JX130" s="97">
        <v>0</v>
      </c>
      <c r="JY130" s="97"/>
      <c r="JZ130" s="97">
        <v>16</v>
      </c>
      <c r="KA130" s="97">
        <v>10</v>
      </c>
      <c r="KB130" s="97"/>
      <c r="KC130" s="97">
        <v>9</v>
      </c>
      <c r="KD130" s="97">
        <v>0</v>
      </c>
      <c r="KE130" s="97">
        <v>9</v>
      </c>
      <c r="KF130" s="97">
        <v>0</v>
      </c>
      <c r="KG130" s="97">
        <v>11</v>
      </c>
      <c r="KH130" s="97">
        <v>0</v>
      </c>
      <c r="KI130" s="97">
        <v>1</v>
      </c>
      <c r="KJ130" s="97"/>
      <c r="KK130" s="97"/>
      <c r="KL130" s="97">
        <v>4</v>
      </c>
      <c r="KM130" s="97"/>
      <c r="KN130" s="97"/>
      <c r="KO130" s="97">
        <v>2</v>
      </c>
      <c r="KP130" s="97">
        <v>1</v>
      </c>
      <c r="KQ130" s="97"/>
      <c r="KR130" s="97">
        <v>0</v>
      </c>
      <c r="KS130" s="97"/>
      <c r="KT130" s="97"/>
      <c r="KU130" s="97"/>
      <c r="KV130" s="97"/>
      <c r="KW130" s="97"/>
      <c r="KX130" s="97"/>
      <c r="KY130" s="97"/>
      <c r="KZ130" s="97"/>
      <c r="LA130" s="97">
        <v>12</v>
      </c>
      <c r="LB130" s="97">
        <v>55</v>
      </c>
      <c r="LC130" s="97">
        <v>0</v>
      </c>
      <c r="LD130" s="97"/>
      <c r="LE130" s="97"/>
      <c r="LF130" s="97"/>
      <c r="LG130" s="97"/>
      <c r="LH130" s="97">
        <v>0</v>
      </c>
      <c r="LI130" s="97">
        <v>0</v>
      </c>
      <c r="LJ130" s="97">
        <v>0</v>
      </c>
      <c r="LK130" s="97">
        <v>0</v>
      </c>
      <c r="LL130" s="97">
        <v>0</v>
      </c>
      <c r="LM130" s="97">
        <v>0</v>
      </c>
      <c r="LN130" s="97"/>
      <c r="LO130" s="97"/>
      <c r="LP130" s="97"/>
      <c r="LQ130" s="97">
        <v>0</v>
      </c>
      <c r="LR130" s="97">
        <v>1</v>
      </c>
      <c r="LS130" s="97"/>
      <c r="LT130" s="97"/>
      <c r="LU130" s="97"/>
      <c r="LV130" s="97"/>
      <c r="LW130" s="97"/>
      <c r="LX130" s="97"/>
      <c r="LY130" s="97"/>
      <c r="LZ130" s="97"/>
      <c r="MA130" s="97">
        <v>31</v>
      </c>
      <c r="MB130" s="97"/>
      <c r="MC130" s="97"/>
      <c r="MD130" s="97">
        <v>107</v>
      </c>
      <c r="ME130" s="97">
        <v>1</v>
      </c>
      <c r="MF130" s="97"/>
      <c r="MG130" s="97"/>
      <c r="MH130" s="97"/>
      <c r="MI130" s="97">
        <v>1</v>
      </c>
      <c r="MJ130" s="97">
        <v>6</v>
      </c>
      <c r="MK130" s="97">
        <v>0</v>
      </c>
      <c r="ML130" s="97">
        <v>8</v>
      </c>
      <c r="MM130" s="97"/>
      <c r="MN130" s="97"/>
      <c r="MO130" s="97">
        <v>1</v>
      </c>
      <c r="MP130" s="97"/>
      <c r="MQ130" s="97">
        <v>0</v>
      </c>
      <c r="MR130" s="97">
        <v>1</v>
      </c>
      <c r="MS130" s="97">
        <v>700</v>
      </c>
      <c r="MT130" s="97"/>
      <c r="MU130" s="97">
        <v>4</v>
      </c>
      <c r="MV130" s="97"/>
      <c r="MW130" s="97"/>
      <c r="MX130" s="97"/>
      <c r="MY130" s="97"/>
      <c r="MZ130" s="97"/>
      <c r="NA130" s="97"/>
      <c r="NB130" s="97"/>
      <c r="NC130" s="97">
        <v>1</v>
      </c>
      <c r="ND130" s="97">
        <v>228</v>
      </c>
      <c r="NE130" s="97"/>
      <c r="NF130" s="97">
        <v>79</v>
      </c>
      <c r="NG130" s="97">
        <v>7</v>
      </c>
      <c r="NH130" s="97"/>
      <c r="NI130" s="97">
        <v>80</v>
      </c>
      <c r="NJ130" s="97"/>
      <c r="NK130" s="97"/>
      <c r="NL130" s="97"/>
      <c r="NM130" s="97"/>
      <c r="NN130" s="97"/>
      <c r="NO130" s="97"/>
      <c r="NP130" s="97"/>
      <c r="NQ130" s="97"/>
      <c r="NR130" s="97">
        <v>0</v>
      </c>
      <c r="NS130" s="97">
        <v>40</v>
      </c>
      <c r="NT130" s="97">
        <v>1</v>
      </c>
      <c r="NU130" s="97">
        <v>0</v>
      </c>
      <c r="NV130" s="97">
        <v>14</v>
      </c>
      <c r="NW130" s="97">
        <v>0</v>
      </c>
      <c r="NX130" s="97"/>
      <c r="NY130" s="97"/>
      <c r="NZ130" s="97"/>
      <c r="OA130" s="97"/>
      <c r="OB130" s="97">
        <v>1</v>
      </c>
      <c r="OC130" s="97"/>
      <c r="OD130" s="97"/>
      <c r="OE130" s="97">
        <v>1</v>
      </c>
      <c r="OF130" s="97">
        <v>1</v>
      </c>
      <c r="OG130" s="97"/>
      <c r="OH130" s="97">
        <v>1</v>
      </c>
      <c r="OI130" s="97">
        <v>156</v>
      </c>
      <c r="OJ130" s="97"/>
      <c r="OK130" s="97"/>
      <c r="OL130" s="97"/>
      <c r="OM130" s="97"/>
      <c r="ON130" s="97"/>
      <c r="OO130" s="97"/>
      <c r="OP130" s="97">
        <v>63</v>
      </c>
      <c r="OQ130" s="97"/>
      <c r="OR130" s="98">
        <v>1506</v>
      </c>
      <c r="OS130" s="99">
        <v>5790</v>
      </c>
      <c r="OT130" s="96"/>
      <c r="OU130" s="97">
        <v>3097</v>
      </c>
      <c r="OV130" s="97"/>
      <c r="OW130" s="97"/>
      <c r="OX130" s="97"/>
      <c r="OY130" s="97">
        <v>34</v>
      </c>
      <c r="OZ130" s="97">
        <v>416</v>
      </c>
      <c r="PA130" s="97"/>
      <c r="PB130" s="97"/>
      <c r="PC130" s="97"/>
      <c r="PD130" s="97"/>
      <c r="PE130" s="97"/>
      <c r="PF130" s="97"/>
      <c r="PG130" s="97"/>
      <c r="PH130" s="97"/>
      <c r="PI130" s="97"/>
      <c r="PJ130" s="97">
        <v>440</v>
      </c>
      <c r="PK130" s="97"/>
      <c r="PL130" s="98"/>
      <c r="PM130" s="99">
        <v>9777</v>
      </c>
    </row>
    <row r="131" spans="1:429" ht="12.75" customHeight="1" x14ac:dyDescent="0.2">
      <c r="A131" s="93">
        <v>334515</v>
      </c>
      <c r="B131" s="94" t="s">
        <v>1729</v>
      </c>
      <c r="C131" s="95" t="s">
        <v>1290</v>
      </c>
      <c r="D131" s="96"/>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7"/>
      <c r="AL131" s="97"/>
      <c r="AM131" s="97"/>
      <c r="AN131" s="97"/>
      <c r="AO131" s="97"/>
      <c r="AP131" s="97"/>
      <c r="AQ131" s="97"/>
      <c r="AR131" s="97"/>
      <c r="AS131" s="97"/>
      <c r="AT131" s="97"/>
      <c r="AU131" s="97"/>
      <c r="AV131" s="97"/>
      <c r="AW131" s="97"/>
      <c r="AX131" s="97"/>
      <c r="AY131" s="97"/>
      <c r="AZ131" s="97"/>
      <c r="BA131" s="97"/>
      <c r="BB131" s="97"/>
      <c r="BC131" s="97"/>
      <c r="BD131" s="97"/>
      <c r="BE131" s="97"/>
      <c r="BF131" s="97"/>
      <c r="BG131" s="97"/>
      <c r="BH131" s="97"/>
      <c r="BI131" s="97"/>
      <c r="BJ131" s="97"/>
      <c r="BK131" s="97"/>
      <c r="BL131" s="97"/>
      <c r="BM131" s="97"/>
      <c r="BN131" s="97"/>
      <c r="BO131" s="97"/>
      <c r="BP131" s="97"/>
      <c r="BQ131" s="97"/>
      <c r="BR131" s="97"/>
      <c r="BS131" s="97"/>
      <c r="BT131" s="97"/>
      <c r="BU131" s="97"/>
      <c r="BV131" s="97"/>
      <c r="BW131" s="97"/>
      <c r="BX131" s="97"/>
      <c r="BY131" s="97"/>
      <c r="BZ131" s="97"/>
      <c r="CA131" s="97"/>
      <c r="CB131" s="97"/>
      <c r="CC131" s="97"/>
      <c r="CD131" s="97"/>
      <c r="CE131" s="97"/>
      <c r="CF131" s="97"/>
      <c r="CG131" s="97"/>
      <c r="CH131" s="97"/>
      <c r="CI131" s="97"/>
      <c r="CJ131" s="97"/>
      <c r="CK131" s="97"/>
      <c r="CL131" s="97"/>
      <c r="CM131" s="97"/>
      <c r="CN131" s="97">
        <v>71</v>
      </c>
      <c r="CO131" s="97"/>
      <c r="CP131" s="97"/>
      <c r="CQ131" s="97"/>
      <c r="CR131" s="97"/>
      <c r="CS131" s="97"/>
      <c r="CT131" s="97"/>
      <c r="CU131" s="97"/>
      <c r="CV131" s="97">
        <v>215</v>
      </c>
      <c r="CW131" s="97">
        <v>45</v>
      </c>
      <c r="CX131" s="97"/>
      <c r="CY131" s="97"/>
      <c r="CZ131" s="97"/>
      <c r="DA131" s="97"/>
      <c r="DB131" s="97"/>
      <c r="DC131" s="97"/>
      <c r="DD131" s="97"/>
      <c r="DE131" s="97"/>
      <c r="DF131" s="97"/>
      <c r="DG131" s="97"/>
      <c r="DH131" s="97"/>
      <c r="DI131" s="97"/>
      <c r="DJ131" s="97"/>
      <c r="DK131" s="97"/>
      <c r="DL131" s="97">
        <v>20</v>
      </c>
      <c r="DM131" s="97">
        <v>25</v>
      </c>
      <c r="DN131" s="97">
        <v>72</v>
      </c>
      <c r="DO131" s="97">
        <v>36</v>
      </c>
      <c r="DP131" s="97">
        <v>140</v>
      </c>
      <c r="DQ131" s="97">
        <v>23</v>
      </c>
      <c r="DR131" s="97">
        <v>296</v>
      </c>
      <c r="DS131" s="97"/>
      <c r="DT131" s="97">
        <v>793</v>
      </c>
      <c r="DU131" s="97">
        <v>97</v>
      </c>
      <c r="DV131" s="97">
        <v>377</v>
      </c>
      <c r="DW131" s="97">
        <v>198</v>
      </c>
      <c r="DX131" s="97">
        <v>1638</v>
      </c>
      <c r="DY131" s="97">
        <v>894</v>
      </c>
      <c r="DZ131" s="97"/>
      <c r="EA131" s="97">
        <v>631</v>
      </c>
      <c r="EB131" s="97"/>
      <c r="EC131" s="97"/>
      <c r="ED131" s="97"/>
      <c r="EE131" s="97"/>
      <c r="EF131" s="97"/>
      <c r="EG131" s="97"/>
      <c r="EH131" s="97"/>
      <c r="EI131" s="97"/>
      <c r="EJ131" s="97"/>
      <c r="EK131" s="97"/>
      <c r="EL131" s="97"/>
      <c r="EM131" s="97"/>
      <c r="EN131" s="97"/>
      <c r="EO131" s="97"/>
      <c r="EP131" s="97"/>
      <c r="EQ131" s="97"/>
      <c r="ER131" s="97"/>
      <c r="ES131" s="97"/>
      <c r="ET131" s="97">
        <v>189</v>
      </c>
      <c r="EU131" s="97"/>
      <c r="EV131" s="97"/>
      <c r="EW131" s="97"/>
      <c r="EX131" s="97"/>
      <c r="EY131" s="97"/>
      <c r="EZ131" s="97"/>
      <c r="FA131" s="97"/>
      <c r="FB131" s="97"/>
      <c r="FC131" s="97"/>
      <c r="FD131" s="97"/>
      <c r="FE131" s="97"/>
      <c r="FF131" s="97"/>
      <c r="FG131" s="97"/>
      <c r="FH131" s="97"/>
      <c r="FI131" s="97"/>
      <c r="FJ131" s="97"/>
      <c r="FK131" s="97"/>
      <c r="FL131" s="97"/>
      <c r="FM131" s="97"/>
      <c r="FN131" s="97"/>
      <c r="FO131" s="97"/>
      <c r="FP131" s="97"/>
      <c r="FQ131" s="97"/>
      <c r="FR131" s="97"/>
      <c r="FS131" s="97"/>
      <c r="FT131" s="97"/>
      <c r="FU131" s="97"/>
      <c r="FV131" s="97"/>
      <c r="FW131" s="97"/>
      <c r="FX131" s="97"/>
      <c r="FY131" s="97"/>
      <c r="FZ131" s="97"/>
      <c r="GA131" s="97"/>
      <c r="GB131" s="97"/>
      <c r="GC131" s="97"/>
      <c r="GD131" s="97"/>
      <c r="GE131" s="97"/>
      <c r="GF131" s="97"/>
      <c r="GG131" s="97"/>
      <c r="GH131" s="97"/>
      <c r="GI131" s="97"/>
      <c r="GJ131" s="97"/>
      <c r="GK131" s="97"/>
      <c r="GL131" s="97"/>
      <c r="GM131" s="97"/>
      <c r="GN131" s="97"/>
      <c r="GO131" s="97"/>
      <c r="GP131" s="97"/>
      <c r="GQ131" s="97"/>
      <c r="GR131" s="97"/>
      <c r="GS131" s="97"/>
      <c r="GT131" s="97"/>
      <c r="GU131" s="97"/>
      <c r="GV131" s="97"/>
      <c r="GW131" s="97"/>
      <c r="GX131" s="97"/>
      <c r="GY131" s="97"/>
      <c r="GZ131" s="97"/>
      <c r="HA131" s="97"/>
      <c r="HB131" s="97"/>
      <c r="HC131" s="97"/>
      <c r="HD131" s="97"/>
      <c r="HE131" s="97"/>
      <c r="HF131" s="97"/>
      <c r="HG131" s="97"/>
      <c r="HH131" s="97"/>
      <c r="HI131" s="97"/>
      <c r="HJ131" s="97"/>
      <c r="HK131" s="97"/>
      <c r="HL131" s="97"/>
      <c r="HM131" s="97"/>
      <c r="HN131" s="97"/>
      <c r="HO131" s="97"/>
      <c r="HP131" s="97"/>
      <c r="HQ131" s="97"/>
      <c r="HR131" s="97"/>
      <c r="HS131" s="97"/>
      <c r="HT131" s="97"/>
      <c r="HU131" s="97"/>
      <c r="HV131" s="97"/>
      <c r="HW131" s="97"/>
      <c r="HX131" s="97"/>
      <c r="HY131" s="97"/>
      <c r="HZ131" s="97"/>
      <c r="IA131" s="97"/>
      <c r="IB131" s="97"/>
      <c r="IC131" s="97"/>
      <c r="ID131" s="97"/>
      <c r="IE131" s="97"/>
      <c r="IF131" s="97"/>
      <c r="IG131" s="97"/>
      <c r="IH131" s="97"/>
      <c r="II131" s="97"/>
      <c r="IJ131" s="97"/>
      <c r="IK131" s="97"/>
      <c r="IL131" s="97"/>
      <c r="IM131" s="97"/>
      <c r="IN131" s="97"/>
      <c r="IO131" s="97"/>
      <c r="IP131" s="97"/>
      <c r="IQ131" s="97"/>
      <c r="IR131" s="97"/>
      <c r="IS131" s="97"/>
      <c r="IT131" s="97"/>
      <c r="IU131" s="97"/>
      <c r="IV131" s="97"/>
      <c r="IW131" s="97"/>
      <c r="IX131" s="97"/>
      <c r="IY131" s="97"/>
      <c r="IZ131" s="97"/>
      <c r="JA131" s="97"/>
      <c r="JB131" s="97"/>
      <c r="JC131" s="97"/>
      <c r="JD131" s="97"/>
      <c r="JE131" s="97"/>
      <c r="JF131" s="97"/>
      <c r="JG131" s="97"/>
      <c r="JH131" s="97"/>
      <c r="JI131" s="97"/>
      <c r="JJ131" s="97"/>
      <c r="JK131" s="97"/>
      <c r="JL131" s="97"/>
      <c r="JM131" s="97"/>
      <c r="JN131" s="97"/>
      <c r="JO131" s="97"/>
      <c r="JP131" s="97"/>
      <c r="JQ131" s="97"/>
      <c r="JR131" s="97"/>
      <c r="JS131" s="97"/>
      <c r="JT131" s="97"/>
      <c r="JU131" s="97"/>
      <c r="JV131" s="97"/>
      <c r="JW131" s="97"/>
      <c r="JX131" s="97"/>
      <c r="JY131" s="97"/>
      <c r="JZ131" s="97"/>
      <c r="KA131" s="97"/>
      <c r="KB131" s="97"/>
      <c r="KC131" s="97"/>
      <c r="KD131" s="97"/>
      <c r="KE131" s="97"/>
      <c r="KF131" s="97"/>
      <c r="KG131" s="97"/>
      <c r="KH131" s="97"/>
      <c r="KI131" s="97"/>
      <c r="KJ131" s="97"/>
      <c r="KK131" s="97"/>
      <c r="KL131" s="97"/>
      <c r="KM131" s="97"/>
      <c r="KN131" s="97"/>
      <c r="KO131" s="97"/>
      <c r="KP131" s="97"/>
      <c r="KQ131" s="97"/>
      <c r="KR131" s="97"/>
      <c r="KS131" s="97"/>
      <c r="KT131" s="97"/>
      <c r="KU131" s="97"/>
      <c r="KV131" s="97"/>
      <c r="KW131" s="97"/>
      <c r="KX131" s="97"/>
      <c r="KY131" s="97"/>
      <c r="KZ131" s="97"/>
      <c r="LA131" s="97"/>
      <c r="LB131" s="97"/>
      <c r="LC131" s="97"/>
      <c r="LD131" s="97"/>
      <c r="LE131" s="97"/>
      <c r="LF131" s="97"/>
      <c r="LG131" s="97"/>
      <c r="LH131" s="97"/>
      <c r="LI131" s="97"/>
      <c r="LJ131" s="97"/>
      <c r="LK131" s="97"/>
      <c r="LL131" s="97"/>
      <c r="LM131" s="97"/>
      <c r="LN131" s="97"/>
      <c r="LO131" s="97"/>
      <c r="LP131" s="97"/>
      <c r="LQ131" s="97"/>
      <c r="LR131" s="97"/>
      <c r="LS131" s="97"/>
      <c r="LT131" s="97"/>
      <c r="LU131" s="97"/>
      <c r="LV131" s="97"/>
      <c r="LW131" s="97"/>
      <c r="LX131" s="97"/>
      <c r="LY131" s="97"/>
      <c r="LZ131" s="97"/>
      <c r="MA131" s="97"/>
      <c r="MB131" s="97"/>
      <c r="MC131" s="97"/>
      <c r="MD131" s="97"/>
      <c r="ME131" s="97"/>
      <c r="MF131" s="97"/>
      <c r="MG131" s="97"/>
      <c r="MH131" s="97"/>
      <c r="MI131" s="97"/>
      <c r="MJ131" s="97"/>
      <c r="MK131" s="97"/>
      <c r="ML131" s="97"/>
      <c r="MM131" s="97"/>
      <c r="MN131" s="97"/>
      <c r="MO131" s="97"/>
      <c r="MP131" s="97"/>
      <c r="MQ131" s="97"/>
      <c r="MR131" s="97"/>
      <c r="MS131" s="97"/>
      <c r="MT131" s="97"/>
      <c r="MU131" s="97"/>
      <c r="MV131" s="97"/>
      <c r="MW131" s="97"/>
      <c r="MX131" s="97"/>
      <c r="MY131" s="97"/>
      <c r="MZ131" s="97"/>
      <c r="NA131" s="97"/>
      <c r="NB131" s="97"/>
      <c r="NC131" s="97"/>
      <c r="ND131" s="97"/>
      <c r="NE131" s="97"/>
      <c r="NF131" s="97"/>
      <c r="NG131" s="97"/>
      <c r="NH131" s="97"/>
      <c r="NI131" s="97"/>
      <c r="NJ131" s="97"/>
      <c r="NK131" s="97"/>
      <c r="NL131" s="97"/>
      <c r="NM131" s="97"/>
      <c r="NN131" s="97"/>
      <c r="NO131" s="97"/>
      <c r="NP131" s="97"/>
      <c r="NQ131" s="97"/>
      <c r="NR131" s="97"/>
      <c r="NS131" s="97"/>
      <c r="NT131" s="97"/>
      <c r="NU131" s="97"/>
      <c r="NV131" s="97"/>
      <c r="NW131" s="97"/>
      <c r="NX131" s="97"/>
      <c r="NY131" s="97"/>
      <c r="NZ131" s="97"/>
      <c r="OA131" s="97"/>
      <c r="OB131" s="97"/>
      <c r="OC131" s="97"/>
      <c r="OD131" s="97"/>
      <c r="OE131" s="97"/>
      <c r="OF131" s="97"/>
      <c r="OG131" s="97"/>
      <c r="OH131" s="97"/>
      <c r="OI131" s="97"/>
      <c r="OJ131" s="97"/>
      <c r="OK131" s="97"/>
      <c r="OL131" s="97"/>
      <c r="OM131" s="97"/>
      <c r="ON131" s="97"/>
      <c r="OO131" s="97"/>
      <c r="OP131" s="97"/>
      <c r="OQ131" s="97"/>
      <c r="OR131" s="98"/>
      <c r="OS131" s="99">
        <v>5760</v>
      </c>
      <c r="OT131" s="96"/>
      <c r="OU131" s="97">
        <v>4384</v>
      </c>
      <c r="OV131" s="97"/>
      <c r="OW131" s="97"/>
      <c r="OX131" s="97"/>
      <c r="OY131" s="97">
        <v>8</v>
      </c>
      <c r="OZ131" s="97">
        <v>7234</v>
      </c>
      <c r="PA131" s="97"/>
      <c r="PB131" s="97">
        <v>3086</v>
      </c>
      <c r="PC131" s="97"/>
      <c r="PD131" s="97"/>
      <c r="PE131" s="97"/>
      <c r="PF131" s="97">
        <v>60</v>
      </c>
      <c r="PG131" s="97"/>
      <c r="PH131" s="97"/>
      <c r="PI131" s="97"/>
      <c r="PJ131" s="97">
        <v>70</v>
      </c>
      <c r="PK131" s="97"/>
      <c r="PL131" s="98"/>
      <c r="PM131" s="99">
        <v>20602</v>
      </c>
    </row>
    <row r="132" spans="1:429" ht="12.75" customHeight="1" x14ac:dyDescent="0.2">
      <c r="A132" s="93">
        <v>334516</v>
      </c>
      <c r="B132" s="94" t="s">
        <v>1729</v>
      </c>
      <c r="C132" s="95" t="s">
        <v>1291</v>
      </c>
      <c r="D132" s="96"/>
      <c r="E132" s="97"/>
      <c r="F132" s="97"/>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7"/>
      <c r="AL132" s="97"/>
      <c r="AM132" s="97"/>
      <c r="AN132" s="97"/>
      <c r="AO132" s="97"/>
      <c r="AP132" s="97"/>
      <c r="AQ132" s="97"/>
      <c r="AR132" s="97"/>
      <c r="AS132" s="97"/>
      <c r="AT132" s="97"/>
      <c r="AU132" s="97"/>
      <c r="AV132" s="97"/>
      <c r="AW132" s="97"/>
      <c r="AX132" s="97"/>
      <c r="AY132" s="97"/>
      <c r="AZ132" s="97"/>
      <c r="BA132" s="97"/>
      <c r="BB132" s="97"/>
      <c r="BC132" s="97"/>
      <c r="BD132" s="97"/>
      <c r="BE132" s="97"/>
      <c r="BF132" s="97"/>
      <c r="BG132" s="97"/>
      <c r="BH132" s="97"/>
      <c r="BI132" s="97"/>
      <c r="BJ132" s="97"/>
      <c r="BK132" s="97"/>
      <c r="BL132" s="97"/>
      <c r="BM132" s="97"/>
      <c r="BN132" s="97"/>
      <c r="BO132" s="97"/>
      <c r="BP132" s="97"/>
      <c r="BQ132" s="97"/>
      <c r="BR132" s="97"/>
      <c r="BS132" s="97"/>
      <c r="BT132" s="97"/>
      <c r="BU132" s="97"/>
      <c r="BV132" s="97"/>
      <c r="BW132" s="97"/>
      <c r="BX132" s="97"/>
      <c r="BY132" s="97"/>
      <c r="BZ132" s="97"/>
      <c r="CA132" s="97"/>
      <c r="CB132" s="97"/>
      <c r="CC132" s="97"/>
      <c r="CD132" s="97"/>
      <c r="CE132" s="97"/>
      <c r="CF132" s="97"/>
      <c r="CG132" s="97"/>
      <c r="CH132" s="97"/>
      <c r="CI132" s="97"/>
      <c r="CJ132" s="97"/>
      <c r="CK132" s="97"/>
      <c r="CL132" s="97"/>
      <c r="CM132" s="97"/>
      <c r="CN132" s="97"/>
      <c r="CO132" s="97"/>
      <c r="CP132" s="97"/>
      <c r="CQ132" s="97"/>
      <c r="CR132" s="97"/>
      <c r="CS132" s="97"/>
      <c r="CT132" s="97"/>
      <c r="CU132" s="97"/>
      <c r="CV132" s="97"/>
      <c r="CW132" s="97"/>
      <c r="CX132" s="97"/>
      <c r="CY132" s="97"/>
      <c r="CZ132" s="97"/>
      <c r="DA132" s="97"/>
      <c r="DB132" s="97"/>
      <c r="DC132" s="97"/>
      <c r="DD132" s="97"/>
      <c r="DE132" s="97"/>
      <c r="DF132" s="97"/>
      <c r="DG132" s="97"/>
      <c r="DH132" s="97"/>
      <c r="DI132" s="97"/>
      <c r="DJ132" s="97"/>
      <c r="DK132" s="97"/>
      <c r="DL132" s="97"/>
      <c r="DM132" s="97"/>
      <c r="DN132" s="97"/>
      <c r="DO132" s="97"/>
      <c r="DP132" s="97"/>
      <c r="DQ132" s="97"/>
      <c r="DR132" s="97"/>
      <c r="DS132" s="97"/>
      <c r="DT132" s="97">
        <v>55</v>
      </c>
      <c r="DU132" s="97"/>
      <c r="DV132" s="97"/>
      <c r="DW132" s="97"/>
      <c r="DX132" s="97"/>
      <c r="DY132" s="97">
        <v>73</v>
      </c>
      <c r="DZ132" s="97"/>
      <c r="EA132" s="97"/>
      <c r="EB132" s="97"/>
      <c r="EC132" s="97"/>
      <c r="ED132" s="97"/>
      <c r="EE132" s="97"/>
      <c r="EF132" s="97"/>
      <c r="EG132" s="97"/>
      <c r="EH132" s="97"/>
      <c r="EI132" s="97"/>
      <c r="EJ132" s="97"/>
      <c r="EK132" s="97"/>
      <c r="EL132" s="97"/>
      <c r="EM132" s="97"/>
      <c r="EN132" s="97"/>
      <c r="EO132" s="97"/>
      <c r="EP132" s="97"/>
      <c r="EQ132" s="97"/>
      <c r="ER132" s="97"/>
      <c r="ES132" s="97"/>
      <c r="ET132" s="97"/>
      <c r="EU132" s="97"/>
      <c r="EV132" s="97"/>
      <c r="EW132" s="97"/>
      <c r="EX132" s="97"/>
      <c r="EY132" s="97"/>
      <c r="EZ132" s="97"/>
      <c r="FA132" s="97"/>
      <c r="FB132" s="97"/>
      <c r="FC132" s="97"/>
      <c r="FD132" s="97"/>
      <c r="FE132" s="97"/>
      <c r="FF132" s="97"/>
      <c r="FG132" s="97"/>
      <c r="FH132" s="97"/>
      <c r="FI132" s="97"/>
      <c r="FJ132" s="97"/>
      <c r="FK132" s="97"/>
      <c r="FL132" s="97"/>
      <c r="FM132" s="97"/>
      <c r="FN132" s="97"/>
      <c r="FO132" s="97"/>
      <c r="FP132" s="97"/>
      <c r="FQ132" s="97"/>
      <c r="FR132" s="97"/>
      <c r="FS132" s="97"/>
      <c r="FT132" s="97"/>
      <c r="FU132" s="97"/>
      <c r="FV132" s="97"/>
      <c r="FW132" s="97"/>
      <c r="FX132" s="97"/>
      <c r="FY132" s="97"/>
      <c r="FZ132" s="97"/>
      <c r="GA132" s="97"/>
      <c r="GB132" s="97"/>
      <c r="GC132" s="97">
        <v>282</v>
      </c>
      <c r="GD132" s="97"/>
      <c r="GE132" s="97"/>
      <c r="GF132" s="97"/>
      <c r="GG132" s="97"/>
      <c r="GH132" s="97"/>
      <c r="GI132" s="97"/>
      <c r="GJ132" s="97"/>
      <c r="GK132" s="97"/>
      <c r="GL132" s="97"/>
      <c r="GM132" s="97"/>
      <c r="GN132" s="97"/>
      <c r="GO132" s="97"/>
      <c r="GP132" s="97"/>
      <c r="GQ132" s="97"/>
      <c r="GR132" s="97"/>
      <c r="GS132" s="97"/>
      <c r="GT132" s="97"/>
      <c r="GU132" s="97"/>
      <c r="GV132" s="97"/>
      <c r="GW132" s="97"/>
      <c r="GX132" s="97"/>
      <c r="GY132" s="97"/>
      <c r="GZ132" s="97"/>
      <c r="HA132" s="97"/>
      <c r="HB132" s="97"/>
      <c r="HC132" s="97"/>
      <c r="HD132" s="97"/>
      <c r="HE132" s="97"/>
      <c r="HF132" s="97"/>
      <c r="HG132" s="97"/>
      <c r="HH132" s="97"/>
      <c r="HI132" s="97"/>
      <c r="HJ132" s="97"/>
      <c r="HK132" s="97"/>
      <c r="HL132" s="97"/>
      <c r="HM132" s="97"/>
      <c r="HN132" s="97"/>
      <c r="HO132" s="97"/>
      <c r="HP132" s="97"/>
      <c r="HQ132" s="97"/>
      <c r="HR132" s="97"/>
      <c r="HS132" s="97"/>
      <c r="HT132" s="97"/>
      <c r="HU132" s="97"/>
      <c r="HV132" s="97"/>
      <c r="HW132" s="97"/>
      <c r="HX132" s="97"/>
      <c r="HY132" s="97"/>
      <c r="HZ132" s="97"/>
      <c r="IA132" s="97"/>
      <c r="IB132" s="97"/>
      <c r="IC132" s="97"/>
      <c r="ID132" s="97"/>
      <c r="IE132" s="97"/>
      <c r="IF132" s="97"/>
      <c r="IG132" s="97"/>
      <c r="IH132" s="97"/>
      <c r="II132" s="97"/>
      <c r="IJ132" s="97"/>
      <c r="IK132" s="97"/>
      <c r="IL132" s="97"/>
      <c r="IM132" s="97"/>
      <c r="IN132" s="97"/>
      <c r="IO132" s="97"/>
      <c r="IP132" s="97"/>
      <c r="IQ132" s="97"/>
      <c r="IR132" s="97"/>
      <c r="IS132" s="97"/>
      <c r="IT132" s="97"/>
      <c r="IU132" s="97"/>
      <c r="IV132" s="97"/>
      <c r="IW132" s="97"/>
      <c r="IX132" s="97"/>
      <c r="IY132" s="97"/>
      <c r="IZ132" s="97"/>
      <c r="JA132" s="97"/>
      <c r="JB132" s="97">
        <v>16</v>
      </c>
      <c r="JC132" s="97"/>
      <c r="JD132" s="97"/>
      <c r="JE132" s="97"/>
      <c r="JF132" s="97"/>
      <c r="JG132" s="97"/>
      <c r="JH132" s="97"/>
      <c r="JI132" s="97"/>
      <c r="JJ132" s="97"/>
      <c r="JK132" s="97"/>
      <c r="JL132" s="97"/>
      <c r="JM132" s="97"/>
      <c r="JN132" s="97"/>
      <c r="JO132" s="97"/>
      <c r="JP132" s="97"/>
      <c r="JQ132" s="97"/>
      <c r="JR132" s="97"/>
      <c r="JS132" s="97"/>
      <c r="JT132" s="97"/>
      <c r="JU132" s="97"/>
      <c r="JV132" s="97"/>
      <c r="JW132" s="97"/>
      <c r="JX132" s="97"/>
      <c r="JY132" s="97"/>
      <c r="JZ132" s="97"/>
      <c r="KA132" s="97"/>
      <c r="KB132" s="97"/>
      <c r="KC132" s="97"/>
      <c r="KD132" s="97"/>
      <c r="KE132" s="97"/>
      <c r="KF132" s="97"/>
      <c r="KG132" s="97"/>
      <c r="KH132" s="97"/>
      <c r="KI132" s="97"/>
      <c r="KJ132" s="97"/>
      <c r="KK132" s="97"/>
      <c r="KL132" s="97"/>
      <c r="KM132" s="97"/>
      <c r="KN132" s="97"/>
      <c r="KO132" s="97"/>
      <c r="KP132" s="97"/>
      <c r="KQ132" s="97"/>
      <c r="KR132" s="97"/>
      <c r="KS132" s="97"/>
      <c r="KT132" s="97"/>
      <c r="KU132" s="97"/>
      <c r="KV132" s="97"/>
      <c r="KW132" s="97"/>
      <c r="KX132" s="97"/>
      <c r="KY132" s="97"/>
      <c r="KZ132" s="97"/>
      <c r="LA132" s="97"/>
      <c r="LB132" s="97"/>
      <c r="LC132" s="97"/>
      <c r="LD132" s="97">
        <v>0</v>
      </c>
      <c r="LE132" s="97"/>
      <c r="LF132" s="97"/>
      <c r="LG132" s="97"/>
      <c r="LH132" s="97"/>
      <c r="LI132" s="97"/>
      <c r="LJ132" s="97"/>
      <c r="LK132" s="97"/>
      <c r="LL132" s="97"/>
      <c r="LM132" s="97"/>
      <c r="LN132" s="97"/>
      <c r="LO132" s="97"/>
      <c r="LP132" s="97"/>
      <c r="LQ132" s="97"/>
      <c r="LR132" s="97"/>
      <c r="LS132" s="97"/>
      <c r="LT132" s="97"/>
      <c r="LU132" s="97"/>
      <c r="LV132" s="97">
        <v>0</v>
      </c>
      <c r="LW132" s="97"/>
      <c r="LX132" s="97">
        <v>87</v>
      </c>
      <c r="LY132" s="97"/>
      <c r="LZ132" s="97">
        <v>26</v>
      </c>
      <c r="MA132" s="97">
        <v>622</v>
      </c>
      <c r="MB132" s="97">
        <v>3</v>
      </c>
      <c r="MC132" s="97"/>
      <c r="MD132" s="97">
        <v>14</v>
      </c>
      <c r="ME132" s="97"/>
      <c r="MF132" s="97">
        <v>0</v>
      </c>
      <c r="MG132" s="97"/>
      <c r="MH132" s="97"/>
      <c r="MI132" s="97">
        <v>163</v>
      </c>
      <c r="MJ132" s="97"/>
      <c r="MK132" s="97">
        <v>11</v>
      </c>
      <c r="ML132" s="97"/>
      <c r="MM132" s="97">
        <v>17</v>
      </c>
      <c r="MN132" s="97"/>
      <c r="MO132" s="97">
        <v>15</v>
      </c>
      <c r="MP132" s="97"/>
      <c r="MQ132" s="97"/>
      <c r="MR132" s="97"/>
      <c r="MS132" s="97">
        <v>22</v>
      </c>
      <c r="MT132" s="97">
        <v>54</v>
      </c>
      <c r="MU132" s="97"/>
      <c r="MV132" s="97"/>
      <c r="MW132" s="97"/>
      <c r="MX132" s="97"/>
      <c r="MY132" s="97">
        <v>69</v>
      </c>
      <c r="MZ132" s="97">
        <v>34</v>
      </c>
      <c r="NA132" s="97"/>
      <c r="NB132" s="97">
        <v>519</v>
      </c>
      <c r="NC132" s="97">
        <v>196</v>
      </c>
      <c r="ND132" s="97">
        <v>65</v>
      </c>
      <c r="NE132" s="97"/>
      <c r="NF132" s="97"/>
      <c r="NG132" s="97"/>
      <c r="NH132" s="97"/>
      <c r="NI132" s="97"/>
      <c r="NJ132" s="97"/>
      <c r="NK132" s="97"/>
      <c r="NL132" s="97"/>
      <c r="NM132" s="97"/>
      <c r="NN132" s="97"/>
      <c r="NO132" s="97"/>
      <c r="NP132" s="97"/>
      <c r="NQ132" s="97"/>
      <c r="NR132" s="97"/>
      <c r="NS132" s="97"/>
      <c r="NT132" s="97"/>
      <c r="NU132" s="97"/>
      <c r="NV132" s="97"/>
      <c r="NW132" s="97"/>
      <c r="NX132" s="97"/>
      <c r="NY132" s="97"/>
      <c r="NZ132" s="97"/>
      <c r="OA132" s="97"/>
      <c r="OB132" s="97"/>
      <c r="OC132" s="97"/>
      <c r="OD132" s="97"/>
      <c r="OE132" s="97"/>
      <c r="OF132" s="97"/>
      <c r="OG132" s="97"/>
      <c r="OH132" s="97"/>
      <c r="OI132" s="97"/>
      <c r="OJ132" s="97"/>
      <c r="OK132" s="97"/>
      <c r="OL132" s="97"/>
      <c r="OM132" s="97"/>
      <c r="ON132" s="97"/>
      <c r="OO132" s="97"/>
      <c r="OP132" s="97"/>
      <c r="OQ132" s="97"/>
      <c r="OR132" s="98">
        <v>55</v>
      </c>
      <c r="OS132" s="99">
        <v>2399</v>
      </c>
      <c r="OT132" s="96"/>
      <c r="OU132" s="97">
        <v>11168</v>
      </c>
      <c r="OV132" s="97"/>
      <c r="OW132" s="97"/>
      <c r="OX132" s="97"/>
      <c r="OY132" s="97">
        <v>162</v>
      </c>
      <c r="OZ132" s="97">
        <v>7609</v>
      </c>
      <c r="PA132" s="97"/>
      <c r="PB132" s="97"/>
      <c r="PC132" s="97"/>
      <c r="PD132" s="97"/>
      <c r="PE132" s="97"/>
      <c r="PF132" s="97">
        <v>1</v>
      </c>
      <c r="PG132" s="97"/>
      <c r="PH132" s="97"/>
      <c r="PI132" s="97"/>
      <c r="PJ132" s="97">
        <v>130</v>
      </c>
      <c r="PK132" s="97"/>
      <c r="PL132" s="98"/>
      <c r="PM132" s="99">
        <v>21470</v>
      </c>
    </row>
    <row r="133" spans="1:429" ht="12.75" customHeight="1" x14ac:dyDescent="0.2">
      <c r="A133" s="93">
        <v>334517</v>
      </c>
      <c r="B133" s="94" t="s">
        <v>1729</v>
      </c>
      <c r="C133" s="95" t="s">
        <v>1292</v>
      </c>
      <c r="D133" s="96"/>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7"/>
      <c r="AL133" s="97"/>
      <c r="AM133" s="97">
        <v>198</v>
      </c>
      <c r="AN133" s="97"/>
      <c r="AO133" s="97"/>
      <c r="AP133" s="97"/>
      <c r="AQ133" s="97"/>
      <c r="AR133" s="97"/>
      <c r="AS133" s="97"/>
      <c r="AT133" s="97"/>
      <c r="AU133" s="97"/>
      <c r="AV133" s="97"/>
      <c r="AW133" s="97"/>
      <c r="AX133" s="97"/>
      <c r="AY133" s="97"/>
      <c r="AZ133" s="97"/>
      <c r="BA133" s="97"/>
      <c r="BB133" s="97"/>
      <c r="BC133" s="97"/>
      <c r="BD133" s="97"/>
      <c r="BE133" s="97"/>
      <c r="BF133" s="97"/>
      <c r="BG133" s="97"/>
      <c r="BH133" s="97"/>
      <c r="BI133" s="97"/>
      <c r="BJ133" s="97"/>
      <c r="BK133" s="97"/>
      <c r="BL133" s="97"/>
      <c r="BM133" s="97"/>
      <c r="BN133" s="97"/>
      <c r="BO133" s="97"/>
      <c r="BP133" s="97"/>
      <c r="BQ133" s="97"/>
      <c r="BR133" s="97"/>
      <c r="BS133" s="97"/>
      <c r="BT133" s="97"/>
      <c r="BU133" s="97"/>
      <c r="BV133" s="97"/>
      <c r="BW133" s="97"/>
      <c r="BX133" s="97"/>
      <c r="BY133" s="97"/>
      <c r="BZ133" s="97"/>
      <c r="CA133" s="97"/>
      <c r="CB133" s="97"/>
      <c r="CC133" s="97"/>
      <c r="CD133" s="97"/>
      <c r="CE133" s="97"/>
      <c r="CF133" s="97"/>
      <c r="CG133" s="97"/>
      <c r="CH133" s="97"/>
      <c r="CI133" s="97"/>
      <c r="CJ133" s="97"/>
      <c r="CK133" s="97"/>
      <c r="CL133" s="97"/>
      <c r="CM133" s="97"/>
      <c r="CN133" s="97"/>
      <c r="CO133" s="97"/>
      <c r="CP133" s="97"/>
      <c r="CQ133" s="97"/>
      <c r="CR133" s="97"/>
      <c r="CS133" s="97"/>
      <c r="CT133" s="97"/>
      <c r="CU133" s="97"/>
      <c r="CV133" s="97"/>
      <c r="CW133" s="97"/>
      <c r="CX133" s="97"/>
      <c r="CY133" s="97"/>
      <c r="CZ133" s="97"/>
      <c r="DA133" s="97"/>
      <c r="DB133" s="97"/>
      <c r="DC133" s="97"/>
      <c r="DD133" s="97"/>
      <c r="DE133" s="97"/>
      <c r="DF133" s="97"/>
      <c r="DG133" s="97"/>
      <c r="DH133" s="97"/>
      <c r="DI133" s="97"/>
      <c r="DJ133" s="97"/>
      <c r="DK133" s="97"/>
      <c r="DL133" s="97"/>
      <c r="DM133" s="97"/>
      <c r="DN133" s="97"/>
      <c r="DO133" s="97"/>
      <c r="DP133" s="97"/>
      <c r="DQ133" s="97"/>
      <c r="DR133" s="97"/>
      <c r="DS133" s="97"/>
      <c r="DT133" s="97">
        <v>65</v>
      </c>
      <c r="DU133" s="97"/>
      <c r="DV133" s="97"/>
      <c r="DW133" s="97"/>
      <c r="DX133" s="97"/>
      <c r="DY133" s="97"/>
      <c r="DZ133" s="97">
        <v>52</v>
      </c>
      <c r="EA133" s="97"/>
      <c r="EB133" s="97"/>
      <c r="EC133" s="97"/>
      <c r="ED133" s="97"/>
      <c r="EE133" s="97"/>
      <c r="EF133" s="97"/>
      <c r="EG133" s="97"/>
      <c r="EH133" s="97"/>
      <c r="EI133" s="97"/>
      <c r="EJ133" s="97"/>
      <c r="EK133" s="97"/>
      <c r="EL133" s="97"/>
      <c r="EM133" s="97"/>
      <c r="EN133" s="97"/>
      <c r="EO133" s="97"/>
      <c r="EP133" s="97"/>
      <c r="EQ133" s="97"/>
      <c r="ER133" s="97"/>
      <c r="ES133" s="97"/>
      <c r="ET133" s="97"/>
      <c r="EU133" s="97"/>
      <c r="EV133" s="97"/>
      <c r="EW133" s="97"/>
      <c r="EX133" s="97"/>
      <c r="EY133" s="97"/>
      <c r="EZ133" s="97"/>
      <c r="FA133" s="97"/>
      <c r="FB133" s="97"/>
      <c r="FC133" s="97"/>
      <c r="FD133" s="97"/>
      <c r="FE133" s="97"/>
      <c r="FF133" s="97"/>
      <c r="FG133" s="97"/>
      <c r="FH133" s="97"/>
      <c r="FI133" s="97"/>
      <c r="FJ133" s="97"/>
      <c r="FK133" s="97"/>
      <c r="FL133" s="97"/>
      <c r="FM133" s="97"/>
      <c r="FN133" s="97"/>
      <c r="FO133" s="97"/>
      <c r="FP133" s="97"/>
      <c r="FQ133" s="97"/>
      <c r="FR133" s="97"/>
      <c r="FS133" s="97">
        <v>93</v>
      </c>
      <c r="FT133" s="97"/>
      <c r="FU133" s="97"/>
      <c r="FV133" s="97"/>
      <c r="FW133" s="97"/>
      <c r="FX133" s="97"/>
      <c r="FY133" s="97"/>
      <c r="FZ133" s="97"/>
      <c r="GA133" s="97"/>
      <c r="GB133" s="97"/>
      <c r="GC133" s="97"/>
      <c r="GD133" s="97"/>
      <c r="GE133" s="97"/>
      <c r="GF133" s="97"/>
      <c r="GG133" s="97"/>
      <c r="GH133" s="97"/>
      <c r="GI133" s="97"/>
      <c r="GJ133" s="97"/>
      <c r="GK133" s="97"/>
      <c r="GL133" s="97"/>
      <c r="GM133" s="97"/>
      <c r="GN133" s="97"/>
      <c r="GO133" s="97"/>
      <c r="GP133" s="97"/>
      <c r="GQ133" s="97"/>
      <c r="GR133" s="97"/>
      <c r="GS133" s="97"/>
      <c r="GT133" s="97"/>
      <c r="GU133" s="97"/>
      <c r="GV133" s="97"/>
      <c r="GW133" s="97"/>
      <c r="GX133" s="97"/>
      <c r="GY133" s="97"/>
      <c r="GZ133" s="97"/>
      <c r="HA133" s="97"/>
      <c r="HB133" s="97"/>
      <c r="HC133" s="97"/>
      <c r="HD133" s="97"/>
      <c r="HE133" s="97"/>
      <c r="HF133" s="97"/>
      <c r="HG133" s="97"/>
      <c r="HH133" s="97"/>
      <c r="HI133" s="97"/>
      <c r="HJ133" s="97"/>
      <c r="HK133" s="97"/>
      <c r="HL133" s="97"/>
      <c r="HM133" s="97"/>
      <c r="HN133" s="97"/>
      <c r="HO133" s="97"/>
      <c r="HP133" s="97"/>
      <c r="HQ133" s="97"/>
      <c r="HR133" s="97"/>
      <c r="HS133" s="97"/>
      <c r="HT133" s="97"/>
      <c r="HU133" s="97"/>
      <c r="HV133" s="97"/>
      <c r="HW133" s="97"/>
      <c r="HX133" s="97"/>
      <c r="HY133" s="97"/>
      <c r="HZ133" s="97"/>
      <c r="IA133" s="97"/>
      <c r="IB133" s="97"/>
      <c r="IC133" s="97"/>
      <c r="ID133" s="97"/>
      <c r="IE133" s="97"/>
      <c r="IF133" s="97"/>
      <c r="IG133" s="97"/>
      <c r="IH133" s="97"/>
      <c r="II133" s="97"/>
      <c r="IJ133" s="97"/>
      <c r="IK133" s="97"/>
      <c r="IL133" s="97"/>
      <c r="IM133" s="97"/>
      <c r="IN133" s="97"/>
      <c r="IO133" s="97"/>
      <c r="IP133" s="97"/>
      <c r="IQ133" s="97"/>
      <c r="IR133" s="97"/>
      <c r="IS133" s="97"/>
      <c r="IT133" s="97"/>
      <c r="IU133" s="97"/>
      <c r="IV133" s="97"/>
      <c r="IW133" s="97"/>
      <c r="IX133" s="97"/>
      <c r="IY133" s="97"/>
      <c r="IZ133" s="97"/>
      <c r="JA133" s="97"/>
      <c r="JB133" s="97"/>
      <c r="JC133" s="97"/>
      <c r="JD133" s="97"/>
      <c r="JE133" s="97"/>
      <c r="JF133" s="97"/>
      <c r="JG133" s="97"/>
      <c r="JH133" s="97"/>
      <c r="JI133" s="97"/>
      <c r="JJ133" s="97"/>
      <c r="JK133" s="97"/>
      <c r="JL133" s="97"/>
      <c r="JM133" s="97"/>
      <c r="JN133" s="97"/>
      <c r="JO133" s="97"/>
      <c r="JP133" s="97"/>
      <c r="JQ133" s="97"/>
      <c r="JR133" s="97"/>
      <c r="JS133" s="97"/>
      <c r="JT133" s="97"/>
      <c r="JU133" s="97"/>
      <c r="JV133" s="97"/>
      <c r="JW133" s="97"/>
      <c r="JX133" s="97"/>
      <c r="JY133" s="97"/>
      <c r="JZ133" s="97"/>
      <c r="KA133" s="97"/>
      <c r="KB133" s="97"/>
      <c r="KC133" s="97"/>
      <c r="KD133" s="97"/>
      <c r="KE133" s="97"/>
      <c r="KF133" s="97"/>
      <c r="KG133" s="97"/>
      <c r="KH133" s="97"/>
      <c r="KI133" s="97"/>
      <c r="KJ133" s="97"/>
      <c r="KK133" s="97"/>
      <c r="KL133" s="97"/>
      <c r="KM133" s="97"/>
      <c r="KN133" s="97"/>
      <c r="KO133" s="97"/>
      <c r="KP133" s="97"/>
      <c r="KQ133" s="97"/>
      <c r="KR133" s="97"/>
      <c r="KS133" s="97"/>
      <c r="KT133" s="97"/>
      <c r="KU133" s="97"/>
      <c r="KV133" s="97"/>
      <c r="KW133" s="97"/>
      <c r="KX133" s="97"/>
      <c r="KY133" s="97"/>
      <c r="KZ133" s="97"/>
      <c r="LA133" s="97"/>
      <c r="LB133" s="97"/>
      <c r="LC133" s="97"/>
      <c r="LD133" s="97"/>
      <c r="LE133" s="97"/>
      <c r="LF133" s="97"/>
      <c r="LG133" s="97"/>
      <c r="LH133" s="97"/>
      <c r="LI133" s="97"/>
      <c r="LJ133" s="97"/>
      <c r="LK133" s="97"/>
      <c r="LL133" s="97"/>
      <c r="LM133" s="97"/>
      <c r="LN133" s="97"/>
      <c r="LO133" s="97"/>
      <c r="LP133" s="97"/>
      <c r="LQ133" s="97"/>
      <c r="LR133" s="97"/>
      <c r="LS133" s="97">
        <v>58</v>
      </c>
      <c r="LT133" s="97"/>
      <c r="LU133" s="97"/>
      <c r="LV133" s="97"/>
      <c r="LW133" s="97"/>
      <c r="LX133" s="97"/>
      <c r="LY133" s="97"/>
      <c r="LZ133" s="97"/>
      <c r="MA133" s="97"/>
      <c r="MB133" s="97"/>
      <c r="MC133" s="97"/>
      <c r="MD133" s="97">
        <v>2</v>
      </c>
      <c r="ME133" s="97"/>
      <c r="MF133" s="97"/>
      <c r="MG133" s="97"/>
      <c r="MH133" s="97"/>
      <c r="MI133" s="97"/>
      <c r="MJ133" s="97"/>
      <c r="MK133" s="97"/>
      <c r="ML133" s="97"/>
      <c r="MM133" s="97"/>
      <c r="MN133" s="97"/>
      <c r="MO133" s="97"/>
      <c r="MP133" s="97"/>
      <c r="MQ133" s="97"/>
      <c r="MR133" s="97"/>
      <c r="MS133" s="97"/>
      <c r="MT133" s="97"/>
      <c r="MU133" s="97"/>
      <c r="MV133" s="97"/>
      <c r="MW133" s="97">
        <v>47</v>
      </c>
      <c r="MX133" s="97">
        <v>338</v>
      </c>
      <c r="MY133" s="97"/>
      <c r="MZ133" s="97"/>
      <c r="NA133" s="97">
        <v>216</v>
      </c>
      <c r="NB133" s="97"/>
      <c r="NC133" s="97"/>
      <c r="ND133" s="97"/>
      <c r="NE133" s="97"/>
      <c r="NF133" s="97"/>
      <c r="NG133" s="97"/>
      <c r="NH133" s="97"/>
      <c r="NI133" s="97"/>
      <c r="NJ133" s="97"/>
      <c r="NK133" s="97"/>
      <c r="NL133" s="97"/>
      <c r="NM133" s="97"/>
      <c r="NN133" s="97"/>
      <c r="NO133" s="97"/>
      <c r="NP133" s="97"/>
      <c r="NQ133" s="97"/>
      <c r="NR133" s="97"/>
      <c r="NS133" s="97"/>
      <c r="NT133" s="97"/>
      <c r="NU133" s="97"/>
      <c r="NV133" s="97"/>
      <c r="NW133" s="97"/>
      <c r="NX133" s="97"/>
      <c r="NY133" s="97"/>
      <c r="NZ133" s="97"/>
      <c r="OA133" s="97"/>
      <c r="OB133" s="97"/>
      <c r="OC133" s="97"/>
      <c r="OD133" s="97"/>
      <c r="OE133" s="97"/>
      <c r="OF133" s="97"/>
      <c r="OG133" s="97"/>
      <c r="OH133" s="97"/>
      <c r="OI133" s="97"/>
      <c r="OJ133" s="97"/>
      <c r="OK133" s="97"/>
      <c r="OL133" s="97"/>
      <c r="OM133" s="97"/>
      <c r="ON133" s="97"/>
      <c r="OO133" s="97"/>
      <c r="OP133" s="97"/>
      <c r="OQ133" s="97"/>
      <c r="OR133" s="98"/>
      <c r="OS133" s="99">
        <v>1070</v>
      </c>
      <c r="OT133" s="96"/>
      <c r="OU133" s="97">
        <v>9995</v>
      </c>
      <c r="OV133" s="97"/>
      <c r="OW133" s="97"/>
      <c r="OX133" s="97"/>
      <c r="OY133" s="97">
        <v>44</v>
      </c>
      <c r="OZ133" s="97">
        <v>4152</v>
      </c>
      <c r="PA133" s="97"/>
      <c r="PB133" s="97">
        <v>169</v>
      </c>
      <c r="PC133" s="97"/>
      <c r="PD133" s="97"/>
      <c r="PE133" s="97"/>
      <c r="PF133" s="97">
        <v>76</v>
      </c>
      <c r="PG133" s="97"/>
      <c r="PH133" s="97"/>
      <c r="PI133" s="97"/>
      <c r="PJ133" s="97">
        <v>64</v>
      </c>
      <c r="PK133" s="97"/>
      <c r="PL133" s="98"/>
      <c r="PM133" s="99">
        <v>15570</v>
      </c>
    </row>
    <row r="134" spans="1:429" ht="12.75" customHeight="1" x14ac:dyDescent="0.2">
      <c r="A134" s="93" t="s">
        <v>1617</v>
      </c>
      <c r="B134" s="94" t="s">
        <v>1729</v>
      </c>
      <c r="C134" s="95" t="s">
        <v>1293</v>
      </c>
      <c r="D134" s="96">
        <v>0</v>
      </c>
      <c r="E134" s="97">
        <v>0</v>
      </c>
      <c r="F134" s="97"/>
      <c r="G134" s="97"/>
      <c r="H134" s="97"/>
      <c r="I134" s="97"/>
      <c r="J134" s="97">
        <v>2</v>
      </c>
      <c r="K134" s="97"/>
      <c r="L134" s="97">
        <v>0</v>
      </c>
      <c r="M134" s="97"/>
      <c r="N134" s="97"/>
      <c r="O134" s="97"/>
      <c r="P134" s="97"/>
      <c r="Q134" s="97"/>
      <c r="R134" s="97"/>
      <c r="S134" s="97">
        <v>0</v>
      </c>
      <c r="T134" s="97"/>
      <c r="U134" s="97"/>
      <c r="V134" s="97"/>
      <c r="W134" s="97">
        <v>117</v>
      </c>
      <c r="X134" s="97">
        <v>280</v>
      </c>
      <c r="Y134" s="97"/>
      <c r="Z134" s="97"/>
      <c r="AA134" s="97"/>
      <c r="AB134" s="97">
        <v>5</v>
      </c>
      <c r="AC134" s="97">
        <v>19</v>
      </c>
      <c r="AD134" s="97">
        <v>0</v>
      </c>
      <c r="AE134" s="97"/>
      <c r="AF134" s="97">
        <v>5</v>
      </c>
      <c r="AG134" s="97"/>
      <c r="AH134" s="97">
        <v>0</v>
      </c>
      <c r="AI134" s="97">
        <v>2</v>
      </c>
      <c r="AJ134" s="97">
        <v>0</v>
      </c>
      <c r="AK134" s="97"/>
      <c r="AL134" s="97">
        <v>2</v>
      </c>
      <c r="AM134" s="97">
        <v>0</v>
      </c>
      <c r="AN134" s="97"/>
      <c r="AO134" s="97"/>
      <c r="AP134" s="97"/>
      <c r="AQ134" s="97">
        <v>47</v>
      </c>
      <c r="AR134" s="97"/>
      <c r="AS134" s="97"/>
      <c r="AT134" s="97"/>
      <c r="AU134" s="97"/>
      <c r="AV134" s="97"/>
      <c r="AW134" s="97"/>
      <c r="AX134" s="97"/>
      <c r="AY134" s="97"/>
      <c r="AZ134" s="97"/>
      <c r="BA134" s="97"/>
      <c r="BB134" s="97"/>
      <c r="BC134" s="97"/>
      <c r="BD134" s="97"/>
      <c r="BE134" s="97"/>
      <c r="BF134" s="97"/>
      <c r="BG134" s="97"/>
      <c r="BH134" s="97"/>
      <c r="BI134" s="97"/>
      <c r="BJ134" s="97"/>
      <c r="BK134" s="97"/>
      <c r="BL134" s="97"/>
      <c r="BM134" s="97"/>
      <c r="BN134" s="97"/>
      <c r="BO134" s="97"/>
      <c r="BP134" s="97"/>
      <c r="BQ134" s="97"/>
      <c r="BR134" s="97"/>
      <c r="BS134" s="97"/>
      <c r="BT134" s="97"/>
      <c r="BU134" s="97"/>
      <c r="BV134" s="97"/>
      <c r="BW134" s="97"/>
      <c r="BX134" s="97"/>
      <c r="BY134" s="97"/>
      <c r="BZ134" s="97"/>
      <c r="CA134" s="97"/>
      <c r="CB134" s="97"/>
      <c r="CC134" s="97"/>
      <c r="CD134" s="97"/>
      <c r="CE134" s="97"/>
      <c r="CF134" s="97"/>
      <c r="CG134" s="97"/>
      <c r="CH134" s="97"/>
      <c r="CI134" s="97"/>
      <c r="CJ134" s="97"/>
      <c r="CK134" s="97"/>
      <c r="CL134" s="97"/>
      <c r="CM134" s="97"/>
      <c r="CN134" s="97"/>
      <c r="CO134" s="97"/>
      <c r="CP134" s="97"/>
      <c r="CQ134" s="97"/>
      <c r="CR134" s="97"/>
      <c r="CS134" s="97"/>
      <c r="CT134" s="97"/>
      <c r="CU134" s="97"/>
      <c r="CV134" s="97"/>
      <c r="CW134" s="97"/>
      <c r="CX134" s="97"/>
      <c r="CY134" s="97"/>
      <c r="CZ134" s="97"/>
      <c r="DA134" s="97"/>
      <c r="DB134" s="97"/>
      <c r="DC134" s="97"/>
      <c r="DD134" s="97"/>
      <c r="DE134" s="97"/>
      <c r="DF134" s="97"/>
      <c r="DG134" s="97"/>
      <c r="DH134" s="97"/>
      <c r="DI134" s="97"/>
      <c r="DJ134" s="97"/>
      <c r="DK134" s="97"/>
      <c r="DL134" s="97"/>
      <c r="DM134" s="97"/>
      <c r="DN134" s="97"/>
      <c r="DO134" s="97"/>
      <c r="DP134" s="97"/>
      <c r="DQ134" s="97"/>
      <c r="DR134" s="97"/>
      <c r="DS134" s="97"/>
      <c r="DT134" s="97">
        <v>212</v>
      </c>
      <c r="DU134" s="97"/>
      <c r="DV134" s="97"/>
      <c r="DW134" s="97"/>
      <c r="DX134" s="97"/>
      <c r="DY134" s="97"/>
      <c r="DZ134" s="97">
        <v>30</v>
      </c>
      <c r="EA134" s="97">
        <v>91</v>
      </c>
      <c r="EB134" s="97"/>
      <c r="EC134" s="97"/>
      <c r="ED134" s="97"/>
      <c r="EE134" s="97"/>
      <c r="EF134" s="97">
        <v>5</v>
      </c>
      <c r="EG134" s="97">
        <v>14</v>
      </c>
      <c r="EH134" s="97">
        <v>4</v>
      </c>
      <c r="EI134" s="97">
        <v>11</v>
      </c>
      <c r="EJ134" s="97">
        <v>4</v>
      </c>
      <c r="EK134" s="97"/>
      <c r="EL134" s="97"/>
      <c r="EM134" s="97"/>
      <c r="EN134" s="97">
        <v>166</v>
      </c>
      <c r="EO134" s="97"/>
      <c r="EP134" s="97"/>
      <c r="EQ134" s="97"/>
      <c r="ER134" s="97"/>
      <c r="ES134" s="97"/>
      <c r="ET134" s="97"/>
      <c r="EU134" s="97"/>
      <c r="EV134" s="97"/>
      <c r="EW134" s="97">
        <v>3</v>
      </c>
      <c r="EX134" s="97"/>
      <c r="EY134" s="97"/>
      <c r="EZ134" s="97"/>
      <c r="FA134" s="97"/>
      <c r="FB134" s="97"/>
      <c r="FC134" s="97"/>
      <c r="FD134" s="97"/>
      <c r="FE134" s="97"/>
      <c r="FF134" s="97"/>
      <c r="FG134" s="97"/>
      <c r="FH134" s="97"/>
      <c r="FI134" s="97">
        <v>1534</v>
      </c>
      <c r="FJ134" s="97">
        <v>61</v>
      </c>
      <c r="FK134" s="97">
        <v>3</v>
      </c>
      <c r="FL134" s="97">
        <v>6</v>
      </c>
      <c r="FM134" s="97"/>
      <c r="FN134" s="97"/>
      <c r="FO134" s="97"/>
      <c r="FP134" s="97"/>
      <c r="FQ134" s="97"/>
      <c r="FR134" s="97"/>
      <c r="FS134" s="97"/>
      <c r="FT134" s="97"/>
      <c r="FU134" s="97"/>
      <c r="FV134" s="97"/>
      <c r="FW134" s="97"/>
      <c r="FX134" s="97"/>
      <c r="FY134" s="97"/>
      <c r="FZ134" s="97"/>
      <c r="GA134" s="97"/>
      <c r="GB134" s="97"/>
      <c r="GC134" s="97"/>
      <c r="GD134" s="97"/>
      <c r="GE134" s="97"/>
      <c r="GF134" s="97"/>
      <c r="GG134" s="97"/>
      <c r="GH134" s="97"/>
      <c r="GI134" s="97"/>
      <c r="GJ134" s="97"/>
      <c r="GK134" s="97"/>
      <c r="GL134" s="97">
        <v>2</v>
      </c>
      <c r="GM134" s="97"/>
      <c r="GN134" s="97"/>
      <c r="GO134" s="97"/>
      <c r="GP134" s="97"/>
      <c r="GQ134" s="97"/>
      <c r="GR134" s="97"/>
      <c r="GS134" s="97"/>
      <c r="GT134" s="97"/>
      <c r="GU134" s="97"/>
      <c r="GV134" s="97"/>
      <c r="GW134" s="97"/>
      <c r="GX134" s="97"/>
      <c r="GY134" s="97"/>
      <c r="GZ134" s="97"/>
      <c r="HA134" s="97"/>
      <c r="HB134" s="97"/>
      <c r="HC134" s="97"/>
      <c r="HD134" s="97"/>
      <c r="HE134" s="97"/>
      <c r="HF134" s="97"/>
      <c r="HG134" s="97"/>
      <c r="HH134" s="97"/>
      <c r="HI134" s="97"/>
      <c r="HJ134" s="97"/>
      <c r="HK134" s="97"/>
      <c r="HL134" s="97"/>
      <c r="HM134" s="97"/>
      <c r="HN134" s="97"/>
      <c r="HO134" s="97">
        <v>0</v>
      </c>
      <c r="HP134" s="97"/>
      <c r="HQ134" s="97"/>
      <c r="HR134" s="97"/>
      <c r="HS134" s="97"/>
      <c r="HT134" s="97"/>
      <c r="HU134" s="97"/>
      <c r="HV134" s="97"/>
      <c r="HW134" s="97"/>
      <c r="HX134" s="97"/>
      <c r="HY134" s="97"/>
      <c r="HZ134" s="97"/>
      <c r="IA134" s="97"/>
      <c r="IB134" s="97"/>
      <c r="IC134" s="97"/>
      <c r="ID134" s="97"/>
      <c r="IE134" s="97"/>
      <c r="IF134" s="97"/>
      <c r="IG134" s="97"/>
      <c r="IH134" s="97"/>
      <c r="II134" s="97">
        <v>24</v>
      </c>
      <c r="IJ134" s="97"/>
      <c r="IK134" s="97"/>
      <c r="IL134" s="97"/>
      <c r="IM134" s="97"/>
      <c r="IN134" s="97"/>
      <c r="IO134" s="97"/>
      <c r="IP134" s="97"/>
      <c r="IQ134" s="97"/>
      <c r="IR134" s="97"/>
      <c r="IS134" s="97"/>
      <c r="IT134" s="97"/>
      <c r="IU134" s="97"/>
      <c r="IV134" s="97"/>
      <c r="IW134" s="97"/>
      <c r="IX134" s="97"/>
      <c r="IY134" s="97"/>
      <c r="IZ134" s="97"/>
      <c r="JA134" s="97"/>
      <c r="JB134" s="97"/>
      <c r="JC134" s="97"/>
      <c r="JD134" s="97"/>
      <c r="JE134" s="97"/>
      <c r="JF134" s="97"/>
      <c r="JG134" s="97"/>
      <c r="JH134" s="97"/>
      <c r="JI134" s="97"/>
      <c r="JJ134" s="97"/>
      <c r="JK134" s="97"/>
      <c r="JL134" s="97"/>
      <c r="JM134" s="97"/>
      <c r="JN134" s="97"/>
      <c r="JO134" s="97">
        <v>0</v>
      </c>
      <c r="JP134" s="97">
        <v>0</v>
      </c>
      <c r="JQ134" s="97">
        <v>0</v>
      </c>
      <c r="JR134" s="97"/>
      <c r="JS134" s="97">
        <v>0</v>
      </c>
      <c r="JT134" s="97">
        <v>0</v>
      </c>
      <c r="JU134" s="97">
        <v>1</v>
      </c>
      <c r="JV134" s="97">
        <v>1</v>
      </c>
      <c r="JW134" s="97">
        <v>0</v>
      </c>
      <c r="JX134" s="97">
        <v>76</v>
      </c>
      <c r="JY134" s="97"/>
      <c r="JZ134" s="97">
        <v>9</v>
      </c>
      <c r="KA134" s="97"/>
      <c r="KB134" s="97"/>
      <c r="KC134" s="97"/>
      <c r="KD134" s="97"/>
      <c r="KE134" s="97"/>
      <c r="KF134" s="97"/>
      <c r="KG134" s="97"/>
      <c r="KH134" s="97"/>
      <c r="KI134" s="97">
        <v>0</v>
      </c>
      <c r="KJ134" s="97"/>
      <c r="KK134" s="97"/>
      <c r="KL134" s="97"/>
      <c r="KM134" s="97"/>
      <c r="KN134" s="97"/>
      <c r="KO134" s="97">
        <v>6</v>
      </c>
      <c r="KP134" s="97"/>
      <c r="KQ134" s="97"/>
      <c r="KR134" s="97"/>
      <c r="KS134" s="97"/>
      <c r="KT134" s="97"/>
      <c r="KU134" s="97"/>
      <c r="KV134" s="97"/>
      <c r="KW134" s="97"/>
      <c r="KX134" s="97"/>
      <c r="KY134" s="97"/>
      <c r="KZ134" s="97"/>
      <c r="LA134" s="97">
        <v>0</v>
      </c>
      <c r="LB134" s="97">
        <v>3</v>
      </c>
      <c r="LC134" s="97">
        <v>0</v>
      </c>
      <c r="LD134" s="97">
        <v>2</v>
      </c>
      <c r="LE134" s="97"/>
      <c r="LF134" s="97"/>
      <c r="LG134" s="97"/>
      <c r="LH134" s="97"/>
      <c r="LI134" s="97"/>
      <c r="LJ134" s="97"/>
      <c r="LK134" s="97"/>
      <c r="LL134" s="97"/>
      <c r="LM134" s="97"/>
      <c r="LN134" s="97"/>
      <c r="LO134" s="97"/>
      <c r="LP134" s="97"/>
      <c r="LQ134" s="97"/>
      <c r="LR134" s="97"/>
      <c r="LS134" s="97">
        <v>5</v>
      </c>
      <c r="LT134" s="97"/>
      <c r="LU134" s="97"/>
      <c r="LV134" s="97"/>
      <c r="LW134" s="97"/>
      <c r="LX134" s="97">
        <v>85</v>
      </c>
      <c r="LY134" s="97"/>
      <c r="LZ134" s="97"/>
      <c r="MA134" s="97">
        <v>143</v>
      </c>
      <c r="MB134" s="97"/>
      <c r="MC134" s="97"/>
      <c r="MD134" s="97">
        <v>22</v>
      </c>
      <c r="ME134" s="97"/>
      <c r="MF134" s="97"/>
      <c r="MG134" s="97"/>
      <c r="MH134" s="97"/>
      <c r="MI134" s="97"/>
      <c r="MJ134" s="97">
        <v>255</v>
      </c>
      <c r="MK134" s="97"/>
      <c r="ML134" s="97">
        <v>0</v>
      </c>
      <c r="MM134" s="97"/>
      <c r="MN134" s="97"/>
      <c r="MO134" s="97">
        <v>14</v>
      </c>
      <c r="MP134" s="97"/>
      <c r="MQ134" s="97"/>
      <c r="MR134" s="97">
        <v>0</v>
      </c>
      <c r="MS134" s="97"/>
      <c r="MT134" s="97"/>
      <c r="MU134" s="97">
        <v>0</v>
      </c>
      <c r="MV134" s="97"/>
      <c r="MW134" s="97"/>
      <c r="MX134" s="97"/>
      <c r="MY134" s="97"/>
      <c r="MZ134" s="97"/>
      <c r="NA134" s="97"/>
      <c r="NB134" s="97"/>
      <c r="NC134" s="97">
        <v>1</v>
      </c>
      <c r="ND134" s="97">
        <v>25</v>
      </c>
      <c r="NE134" s="97"/>
      <c r="NF134" s="97"/>
      <c r="NG134" s="97"/>
      <c r="NH134" s="97">
        <v>0</v>
      </c>
      <c r="NI134" s="97">
        <v>4</v>
      </c>
      <c r="NJ134" s="97"/>
      <c r="NK134" s="97"/>
      <c r="NL134" s="97"/>
      <c r="NM134" s="97"/>
      <c r="NN134" s="97"/>
      <c r="NO134" s="97"/>
      <c r="NP134" s="97"/>
      <c r="NQ134" s="97"/>
      <c r="NR134" s="97"/>
      <c r="NS134" s="97"/>
      <c r="NT134" s="97"/>
      <c r="NU134" s="97"/>
      <c r="NV134" s="97"/>
      <c r="NW134" s="97">
        <v>1</v>
      </c>
      <c r="NX134" s="97"/>
      <c r="NY134" s="97">
        <v>12</v>
      </c>
      <c r="NZ134" s="97"/>
      <c r="OA134" s="97"/>
      <c r="OB134" s="97"/>
      <c r="OC134" s="97">
        <v>0</v>
      </c>
      <c r="OD134" s="97">
        <v>1</v>
      </c>
      <c r="OE134" s="97">
        <v>1</v>
      </c>
      <c r="OF134" s="97">
        <v>151</v>
      </c>
      <c r="OG134" s="97"/>
      <c r="OH134" s="97">
        <v>175</v>
      </c>
      <c r="OI134" s="97">
        <v>575</v>
      </c>
      <c r="OJ134" s="97"/>
      <c r="OK134" s="97"/>
      <c r="OL134" s="97"/>
      <c r="OM134" s="97">
        <v>13</v>
      </c>
      <c r="ON134" s="97">
        <v>37</v>
      </c>
      <c r="OO134" s="97">
        <v>56</v>
      </c>
      <c r="OP134" s="97"/>
      <c r="OQ134" s="97"/>
      <c r="OR134" s="98">
        <v>46</v>
      </c>
      <c r="OS134" s="99">
        <v>4370</v>
      </c>
      <c r="OT134" s="96">
        <v>14347</v>
      </c>
      <c r="OU134" s="97">
        <v>5967</v>
      </c>
      <c r="OV134" s="97"/>
      <c r="OW134" s="97"/>
      <c r="OX134" s="97"/>
      <c r="OY134" s="97">
        <v>235</v>
      </c>
      <c r="OZ134" s="97">
        <v>4786</v>
      </c>
      <c r="PA134" s="97"/>
      <c r="PB134" s="97"/>
      <c r="PC134" s="97"/>
      <c r="PD134" s="97"/>
      <c r="PE134" s="97"/>
      <c r="PF134" s="97"/>
      <c r="PG134" s="97"/>
      <c r="PH134" s="97"/>
      <c r="PI134" s="97"/>
      <c r="PJ134" s="97">
        <v>195</v>
      </c>
      <c r="PK134" s="97"/>
      <c r="PL134" s="98"/>
      <c r="PM134" s="99">
        <v>29899</v>
      </c>
    </row>
    <row r="135" spans="1:429" ht="12.75" customHeight="1" x14ac:dyDescent="0.2">
      <c r="A135" s="93">
        <v>334300</v>
      </c>
      <c r="B135" s="94" t="s">
        <v>1729</v>
      </c>
      <c r="C135" s="95" t="s">
        <v>1294</v>
      </c>
      <c r="D135" s="96"/>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v>3</v>
      </c>
      <c r="AD135" s="97"/>
      <c r="AE135" s="97"/>
      <c r="AF135" s="97"/>
      <c r="AG135" s="97"/>
      <c r="AH135" s="97"/>
      <c r="AI135" s="97"/>
      <c r="AJ135" s="97"/>
      <c r="AK135" s="97"/>
      <c r="AL135" s="97"/>
      <c r="AM135" s="97"/>
      <c r="AN135" s="97"/>
      <c r="AO135" s="97"/>
      <c r="AP135" s="97"/>
      <c r="AQ135" s="97"/>
      <c r="AR135" s="97"/>
      <c r="AS135" s="97"/>
      <c r="AT135" s="97"/>
      <c r="AU135" s="97"/>
      <c r="AV135" s="97"/>
      <c r="AW135" s="97"/>
      <c r="AX135" s="97"/>
      <c r="AY135" s="97"/>
      <c r="AZ135" s="97"/>
      <c r="BA135" s="97"/>
      <c r="BB135" s="97"/>
      <c r="BC135" s="97"/>
      <c r="BD135" s="97"/>
      <c r="BE135" s="97"/>
      <c r="BF135" s="97"/>
      <c r="BG135" s="97"/>
      <c r="BH135" s="97"/>
      <c r="BI135" s="97"/>
      <c r="BJ135" s="97"/>
      <c r="BK135" s="97"/>
      <c r="BL135" s="97"/>
      <c r="BM135" s="97"/>
      <c r="BN135" s="97"/>
      <c r="BO135" s="97"/>
      <c r="BP135" s="97"/>
      <c r="BQ135" s="97"/>
      <c r="BR135" s="97"/>
      <c r="BS135" s="97"/>
      <c r="BT135" s="97"/>
      <c r="BU135" s="97"/>
      <c r="BV135" s="97"/>
      <c r="BW135" s="97"/>
      <c r="BX135" s="97"/>
      <c r="BY135" s="97"/>
      <c r="BZ135" s="97"/>
      <c r="CA135" s="97"/>
      <c r="CB135" s="97"/>
      <c r="CC135" s="97"/>
      <c r="CD135" s="97"/>
      <c r="CE135" s="97"/>
      <c r="CF135" s="97"/>
      <c r="CG135" s="97"/>
      <c r="CH135" s="97"/>
      <c r="CI135" s="97"/>
      <c r="CJ135" s="97"/>
      <c r="CK135" s="97"/>
      <c r="CL135" s="97"/>
      <c r="CM135" s="97"/>
      <c r="CN135" s="97"/>
      <c r="CO135" s="97"/>
      <c r="CP135" s="97">
        <v>0</v>
      </c>
      <c r="CQ135" s="97"/>
      <c r="CR135" s="97"/>
      <c r="CS135" s="97"/>
      <c r="CT135" s="97"/>
      <c r="CU135" s="97"/>
      <c r="CV135" s="97"/>
      <c r="CW135" s="97"/>
      <c r="CX135" s="97"/>
      <c r="CY135" s="97"/>
      <c r="CZ135" s="97"/>
      <c r="DA135" s="97">
        <v>0</v>
      </c>
      <c r="DB135" s="97"/>
      <c r="DC135" s="97"/>
      <c r="DD135" s="97"/>
      <c r="DE135" s="97"/>
      <c r="DF135" s="97"/>
      <c r="DG135" s="97"/>
      <c r="DH135" s="97"/>
      <c r="DI135" s="97"/>
      <c r="DJ135" s="97"/>
      <c r="DK135" s="97"/>
      <c r="DL135" s="97"/>
      <c r="DM135" s="97">
        <v>1</v>
      </c>
      <c r="DN135" s="97">
        <v>3</v>
      </c>
      <c r="DO135" s="97">
        <v>9</v>
      </c>
      <c r="DP135" s="97">
        <v>14</v>
      </c>
      <c r="DQ135" s="97">
        <v>0</v>
      </c>
      <c r="DR135" s="97">
        <v>52</v>
      </c>
      <c r="DS135" s="97"/>
      <c r="DT135" s="97">
        <v>2</v>
      </c>
      <c r="DU135" s="97"/>
      <c r="DV135" s="97"/>
      <c r="DW135" s="97"/>
      <c r="DX135" s="97"/>
      <c r="DY135" s="97"/>
      <c r="DZ135" s="97"/>
      <c r="EA135" s="97"/>
      <c r="EB135" s="97">
        <v>163</v>
      </c>
      <c r="EC135" s="97"/>
      <c r="ED135" s="97"/>
      <c r="EE135" s="97"/>
      <c r="EF135" s="97"/>
      <c r="EG135" s="97"/>
      <c r="EH135" s="97"/>
      <c r="EI135" s="97"/>
      <c r="EJ135" s="97"/>
      <c r="EK135" s="97"/>
      <c r="EL135" s="97"/>
      <c r="EM135" s="97"/>
      <c r="EN135" s="97"/>
      <c r="EO135" s="97"/>
      <c r="EP135" s="97"/>
      <c r="EQ135" s="97"/>
      <c r="ER135" s="97"/>
      <c r="ES135" s="97"/>
      <c r="ET135" s="97">
        <v>1</v>
      </c>
      <c r="EU135" s="97">
        <v>1103</v>
      </c>
      <c r="EV135" s="97">
        <v>2906</v>
      </c>
      <c r="EW135" s="97">
        <v>96</v>
      </c>
      <c r="EX135" s="97"/>
      <c r="EY135" s="97"/>
      <c r="EZ135" s="97"/>
      <c r="FA135" s="97"/>
      <c r="FB135" s="97"/>
      <c r="FC135" s="97"/>
      <c r="FD135" s="97"/>
      <c r="FE135" s="97"/>
      <c r="FF135" s="97"/>
      <c r="FG135" s="97"/>
      <c r="FH135" s="97"/>
      <c r="FI135" s="97"/>
      <c r="FJ135" s="97"/>
      <c r="FK135" s="97"/>
      <c r="FL135" s="97"/>
      <c r="FM135" s="97"/>
      <c r="FN135" s="97"/>
      <c r="FO135" s="97"/>
      <c r="FP135" s="97"/>
      <c r="FQ135" s="97"/>
      <c r="FR135" s="97"/>
      <c r="FS135" s="97"/>
      <c r="FT135" s="97"/>
      <c r="FU135" s="97">
        <v>0</v>
      </c>
      <c r="FV135" s="97">
        <v>0</v>
      </c>
      <c r="FW135" s="97"/>
      <c r="FX135" s="97"/>
      <c r="FY135" s="97"/>
      <c r="FZ135" s="97"/>
      <c r="GA135" s="97"/>
      <c r="GB135" s="97"/>
      <c r="GC135" s="97"/>
      <c r="GD135" s="97"/>
      <c r="GE135" s="97"/>
      <c r="GF135" s="97"/>
      <c r="GG135" s="97"/>
      <c r="GH135" s="97"/>
      <c r="GI135" s="97"/>
      <c r="GJ135" s="97"/>
      <c r="GK135" s="97"/>
      <c r="GL135" s="97"/>
      <c r="GM135" s="97"/>
      <c r="GN135" s="97"/>
      <c r="GO135" s="97"/>
      <c r="GP135" s="97"/>
      <c r="GQ135" s="97"/>
      <c r="GR135" s="97"/>
      <c r="GS135" s="97"/>
      <c r="GT135" s="97"/>
      <c r="GU135" s="97"/>
      <c r="GV135" s="97"/>
      <c r="GW135" s="97"/>
      <c r="GX135" s="97"/>
      <c r="GY135" s="97"/>
      <c r="GZ135" s="97"/>
      <c r="HA135" s="97"/>
      <c r="HB135" s="97"/>
      <c r="HC135" s="97"/>
      <c r="HD135" s="97"/>
      <c r="HE135" s="97"/>
      <c r="HF135" s="97"/>
      <c r="HG135" s="97"/>
      <c r="HH135" s="97"/>
      <c r="HI135" s="97"/>
      <c r="HJ135" s="97"/>
      <c r="HK135" s="97"/>
      <c r="HL135" s="97"/>
      <c r="HM135" s="97"/>
      <c r="HN135" s="97"/>
      <c r="HO135" s="97"/>
      <c r="HP135" s="97"/>
      <c r="HQ135" s="97"/>
      <c r="HR135" s="97"/>
      <c r="HS135" s="97"/>
      <c r="HT135" s="97"/>
      <c r="HU135" s="97"/>
      <c r="HV135" s="97"/>
      <c r="HW135" s="97"/>
      <c r="HX135" s="97"/>
      <c r="HY135" s="97"/>
      <c r="HZ135" s="97"/>
      <c r="IA135" s="97"/>
      <c r="IB135" s="97"/>
      <c r="IC135" s="97"/>
      <c r="ID135" s="97"/>
      <c r="IE135" s="97"/>
      <c r="IF135" s="97">
        <v>22</v>
      </c>
      <c r="IG135" s="97"/>
      <c r="IH135" s="97"/>
      <c r="II135" s="97"/>
      <c r="IJ135" s="97"/>
      <c r="IK135" s="97"/>
      <c r="IL135" s="97"/>
      <c r="IM135" s="97"/>
      <c r="IN135" s="97"/>
      <c r="IO135" s="97"/>
      <c r="IP135" s="97"/>
      <c r="IQ135" s="97"/>
      <c r="IR135" s="97"/>
      <c r="IS135" s="97"/>
      <c r="IT135" s="97"/>
      <c r="IU135" s="97"/>
      <c r="IV135" s="97"/>
      <c r="IW135" s="97"/>
      <c r="IX135" s="97"/>
      <c r="IY135" s="97"/>
      <c r="IZ135" s="97"/>
      <c r="JA135" s="97"/>
      <c r="JB135" s="97"/>
      <c r="JC135" s="97"/>
      <c r="JD135" s="97"/>
      <c r="JE135" s="97"/>
      <c r="JF135" s="97"/>
      <c r="JG135" s="97"/>
      <c r="JH135" s="97"/>
      <c r="JI135" s="97"/>
      <c r="JJ135" s="97"/>
      <c r="JK135" s="97"/>
      <c r="JL135" s="97"/>
      <c r="JM135" s="97"/>
      <c r="JN135" s="97"/>
      <c r="JO135" s="97">
        <v>4</v>
      </c>
      <c r="JP135" s="97"/>
      <c r="JQ135" s="97">
        <v>3</v>
      </c>
      <c r="JR135" s="97">
        <v>0</v>
      </c>
      <c r="JS135" s="97">
        <v>2</v>
      </c>
      <c r="JT135" s="97"/>
      <c r="JU135" s="97">
        <v>4</v>
      </c>
      <c r="JV135" s="97">
        <v>3</v>
      </c>
      <c r="JW135" s="97">
        <v>0</v>
      </c>
      <c r="JX135" s="97">
        <v>0</v>
      </c>
      <c r="JY135" s="97"/>
      <c r="JZ135" s="97">
        <v>97</v>
      </c>
      <c r="KA135" s="97">
        <v>83</v>
      </c>
      <c r="KB135" s="97">
        <v>2</v>
      </c>
      <c r="KC135" s="97">
        <v>52</v>
      </c>
      <c r="KD135" s="97">
        <v>72</v>
      </c>
      <c r="KE135" s="97">
        <v>79</v>
      </c>
      <c r="KF135" s="97">
        <v>2</v>
      </c>
      <c r="KG135" s="97">
        <v>65</v>
      </c>
      <c r="KH135" s="97">
        <v>0</v>
      </c>
      <c r="KI135" s="97"/>
      <c r="KJ135" s="97"/>
      <c r="KK135" s="97"/>
      <c r="KL135" s="97">
        <v>0</v>
      </c>
      <c r="KM135" s="97"/>
      <c r="KN135" s="97"/>
      <c r="KO135" s="97">
        <v>42</v>
      </c>
      <c r="KP135" s="97"/>
      <c r="KQ135" s="97">
        <v>1</v>
      </c>
      <c r="KR135" s="97">
        <v>0</v>
      </c>
      <c r="KS135" s="97"/>
      <c r="KT135" s="97"/>
      <c r="KU135" s="97">
        <v>8</v>
      </c>
      <c r="KV135" s="97">
        <v>30</v>
      </c>
      <c r="KW135" s="97"/>
      <c r="KX135" s="97"/>
      <c r="KY135" s="97"/>
      <c r="KZ135" s="97"/>
      <c r="LA135" s="97">
        <v>0</v>
      </c>
      <c r="LB135" s="97">
        <v>0</v>
      </c>
      <c r="LC135" s="97"/>
      <c r="LD135" s="97">
        <v>3</v>
      </c>
      <c r="LE135" s="97"/>
      <c r="LF135" s="97"/>
      <c r="LG135" s="97">
        <v>0</v>
      </c>
      <c r="LH135" s="97">
        <v>5</v>
      </c>
      <c r="LI135" s="97">
        <v>0</v>
      </c>
      <c r="LJ135" s="97">
        <v>0</v>
      </c>
      <c r="LK135" s="97"/>
      <c r="LL135" s="97"/>
      <c r="LM135" s="97"/>
      <c r="LN135" s="97"/>
      <c r="LO135" s="97"/>
      <c r="LP135" s="97"/>
      <c r="LQ135" s="97">
        <v>1</v>
      </c>
      <c r="LR135" s="97">
        <v>0</v>
      </c>
      <c r="LS135" s="97">
        <v>1</v>
      </c>
      <c r="LT135" s="97"/>
      <c r="LU135" s="97"/>
      <c r="LV135" s="97">
        <v>4</v>
      </c>
      <c r="LW135" s="97">
        <v>1</v>
      </c>
      <c r="LX135" s="97">
        <v>0</v>
      </c>
      <c r="LY135" s="97">
        <v>3</v>
      </c>
      <c r="LZ135" s="97"/>
      <c r="MA135" s="97">
        <v>1</v>
      </c>
      <c r="MB135" s="97">
        <v>135</v>
      </c>
      <c r="MC135" s="97"/>
      <c r="MD135" s="97">
        <v>3</v>
      </c>
      <c r="ME135" s="97">
        <v>11</v>
      </c>
      <c r="MF135" s="97"/>
      <c r="MG135" s="97"/>
      <c r="MH135" s="97"/>
      <c r="MI135" s="97">
        <v>4</v>
      </c>
      <c r="MJ135" s="97">
        <v>31</v>
      </c>
      <c r="MK135" s="97"/>
      <c r="ML135" s="97">
        <v>41</v>
      </c>
      <c r="MM135" s="97">
        <v>9</v>
      </c>
      <c r="MN135" s="97">
        <v>2</v>
      </c>
      <c r="MO135" s="97">
        <v>5</v>
      </c>
      <c r="MP135" s="97">
        <v>1</v>
      </c>
      <c r="MQ135" s="97"/>
      <c r="MR135" s="97">
        <v>2</v>
      </c>
      <c r="MS135" s="97"/>
      <c r="MT135" s="97">
        <v>1</v>
      </c>
      <c r="MU135" s="97"/>
      <c r="MV135" s="97">
        <v>63</v>
      </c>
      <c r="MW135" s="97">
        <v>2</v>
      </c>
      <c r="MX135" s="97"/>
      <c r="MY135" s="97"/>
      <c r="MZ135" s="97"/>
      <c r="NA135" s="97"/>
      <c r="NB135" s="97"/>
      <c r="NC135" s="97"/>
      <c r="ND135" s="97"/>
      <c r="NE135" s="97">
        <v>3</v>
      </c>
      <c r="NF135" s="97"/>
      <c r="NG135" s="97"/>
      <c r="NH135" s="97"/>
      <c r="NI135" s="97"/>
      <c r="NJ135" s="97">
        <v>0</v>
      </c>
      <c r="NK135" s="97"/>
      <c r="NL135" s="97"/>
      <c r="NM135" s="97"/>
      <c r="NN135" s="97"/>
      <c r="NO135" s="97">
        <v>0</v>
      </c>
      <c r="NP135" s="97"/>
      <c r="NQ135" s="97"/>
      <c r="NR135" s="97">
        <v>2</v>
      </c>
      <c r="NS135" s="97">
        <v>1</v>
      </c>
      <c r="NT135" s="97">
        <v>4</v>
      </c>
      <c r="NU135" s="97">
        <v>0</v>
      </c>
      <c r="NV135" s="97">
        <v>2</v>
      </c>
      <c r="NW135" s="97">
        <v>7</v>
      </c>
      <c r="NX135" s="97"/>
      <c r="NY135" s="97"/>
      <c r="NZ135" s="97"/>
      <c r="OA135" s="97"/>
      <c r="OB135" s="97"/>
      <c r="OC135" s="97"/>
      <c r="OD135" s="97"/>
      <c r="OE135" s="97"/>
      <c r="OF135" s="97">
        <v>4</v>
      </c>
      <c r="OG135" s="97"/>
      <c r="OH135" s="97"/>
      <c r="OI135" s="97">
        <v>127</v>
      </c>
      <c r="OJ135" s="97"/>
      <c r="OK135" s="97"/>
      <c r="OL135" s="97"/>
      <c r="OM135" s="97">
        <v>25</v>
      </c>
      <c r="ON135" s="97">
        <v>1</v>
      </c>
      <c r="OO135" s="97">
        <v>11</v>
      </c>
      <c r="OP135" s="97"/>
      <c r="OQ135" s="97"/>
      <c r="OR135" s="98"/>
      <c r="OS135" s="99">
        <v>5442</v>
      </c>
      <c r="OT135" s="96">
        <v>48892</v>
      </c>
      <c r="OU135" s="97">
        <v>11641</v>
      </c>
      <c r="OV135" s="97"/>
      <c r="OW135" s="97">
        <v>420</v>
      </c>
      <c r="OX135" s="97"/>
      <c r="OY135" s="97">
        <v>537</v>
      </c>
      <c r="OZ135" s="97">
        <v>2905</v>
      </c>
      <c r="PA135" s="97"/>
      <c r="PB135" s="97"/>
      <c r="PC135" s="97"/>
      <c r="PD135" s="97"/>
      <c r="PE135" s="97"/>
      <c r="PF135" s="97"/>
      <c r="PG135" s="97"/>
      <c r="PH135" s="97"/>
      <c r="PI135" s="97"/>
      <c r="PJ135" s="97">
        <v>2141</v>
      </c>
      <c r="PK135" s="97"/>
      <c r="PL135" s="98"/>
      <c r="PM135" s="99">
        <v>71977</v>
      </c>
    </row>
    <row r="136" spans="1:429" ht="12.75" customHeight="1" x14ac:dyDescent="0.2">
      <c r="A136" s="93">
        <v>334610</v>
      </c>
      <c r="B136" s="94" t="s">
        <v>1729</v>
      </c>
      <c r="C136" s="95" t="s">
        <v>1295</v>
      </c>
      <c r="D136" s="96"/>
      <c r="E136" s="97"/>
      <c r="F136" s="97"/>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v>0</v>
      </c>
      <c r="AD136" s="97">
        <v>0</v>
      </c>
      <c r="AE136" s="97"/>
      <c r="AF136" s="97">
        <v>1</v>
      </c>
      <c r="AG136" s="97"/>
      <c r="AH136" s="97">
        <v>0</v>
      </c>
      <c r="AI136" s="97"/>
      <c r="AJ136" s="97"/>
      <c r="AK136" s="97">
        <v>0</v>
      </c>
      <c r="AL136" s="97">
        <v>0</v>
      </c>
      <c r="AM136" s="97">
        <v>0</v>
      </c>
      <c r="AN136" s="97"/>
      <c r="AO136" s="97"/>
      <c r="AP136" s="97"/>
      <c r="AQ136" s="97">
        <v>5</v>
      </c>
      <c r="AR136" s="97"/>
      <c r="AS136" s="97"/>
      <c r="AT136" s="97"/>
      <c r="AU136" s="97"/>
      <c r="AV136" s="97"/>
      <c r="AW136" s="97"/>
      <c r="AX136" s="97"/>
      <c r="AY136" s="97"/>
      <c r="AZ136" s="97"/>
      <c r="BA136" s="97"/>
      <c r="BB136" s="97"/>
      <c r="BC136" s="97"/>
      <c r="BD136" s="97"/>
      <c r="BE136" s="97"/>
      <c r="BF136" s="97"/>
      <c r="BG136" s="97"/>
      <c r="BH136" s="97"/>
      <c r="BI136" s="97"/>
      <c r="BJ136" s="97"/>
      <c r="BK136" s="97"/>
      <c r="BL136" s="97"/>
      <c r="BM136" s="97"/>
      <c r="BN136" s="97"/>
      <c r="BO136" s="97"/>
      <c r="BP136" s="97"/>
      <c r="BQ136" s="97"/>
      <c r="BR136" s="97"/>
      <c r="BS136" s="97"/>
      <c r="BT136" s="97"/>
      <c r="BU136" s="97"/>
      <c r="BV136" s="97"/>
      <c r="BW136" s="97"/>
      <c r="BX136" s="97"/>
      <c r="BY136" s="97"/>
      <c r="BZ136" s="97"/>
      <c r="CA136" s="97"/>
      <c r="CB136" s="97"/>
      <c r="CC136" s="97"/>
      <c r="CD136" s="97"/>
      <c r="CE136" s="97"/>
      <c r="CF136" s="97"/>
      <c r="CG136" s="97"/>
      <c r="CH136" s="97"/>
      <c r="CI136" s="97"/>
      <c r="CJ136" s="97"/>
      <c r="CK136" s="97"/>
      <c r="CL136" s="97"/>
      <c r="CM136" s="97"/>
      <c r="CN136" s="97"/>
      <c r="CO136" s="97"/>
      <c r="CP136" s="97">
        <v>7</v>
      </c>
      <c r="CQ136" s="97"/>
      <c r="CR136" s="97"/>
      <c r="CS136" s="97"/>
      <c r="CT136" s="97"/>
      <c r="CU136" s="97"/>
      <c r="CV136" s="97"/>
      <c r="CW136" s="97"/>
      <c r="CX136" s="97"/>
      <c r="CY136" s="97"/>
      <c r="CZ136" s="97"/>
      <c r="DA136" s="97"/>
      <c r="DB136" s="97"/>
      <c r="DC136" s="97"/>
      <c r="DD136" s="97"/>
      <c r="DE136" s="97"/>
      <c r="DF136" s="97"/>
      <c r="DG136" s="97"/>
      <c r="DH136" s="97"/>
      <c r="DI136" s="97"/>
      <c r="DJ136" s="97">
        <v>4</v>
      </c>
      <c r="DK136" s="97">
        <v>26</v>
      </c>
      <c r="DL136" s="97">
        <v>5</v>
      </c>
      <c r="DM136" s="97"/>
      <c r="DN136" s="97"/>
      <c r="DO136" s="97"/>
      <c r="DP136" s="97"/>
      <c r="DQ136" s="97"/>
      <c r="DR136" s="97"/>
      <c r="DS136" s="97"/>
      <c r="DT136" s="97">
        <v>12</v>
      </c>
      <c r="DU136" s="97"/>
      <c r="DV136" s="97"/>
      <c r="DW136" s="97"/>
      <c r="DX136" s="97"/>
      <c r="DY136" s="97"/>
      <c r="DZ136" s="97"/>
      <c r="EA136" s="97"/>
      <c r="EB136" s="97"/>
      <c r="EC136" s="97">
        <v>126</v>
      </c>
      <c r="ED136" s="97"/>
      <c r="EE136" s="97"/>
      <c r="EF136" s="97"/>
      <c r="EG136" s="97"/>
      <c r="EH136" s="97"/>
      <c r="EI136" s="97"/>
      <c r="EJ136" s="97"/>
      <c r="EK136" s="97"/>
      <c r="EL136" s="97"/>
      <c r="EM136" s="97"/>
      <c r="EN136" s="97"/>
      <c r="EO136" s="97"/>
      <c r="EP136" s="97"/>
      <c r="EQ136" s="97"/>
      <c r="ER136" s="97"/>
      <c r="ES136" s="97"/>
      <c r="ET136" s="97"/>
      <c r="EU136" s="97"/>
      <c r="EV136" s="97"/>
      <c r="EW136" s="97"/>
      <c r="EX136" s="97"/>
      <c r="EY136" s="97"/>
      <c r="EZ136" s="97"/>
      <c r="FA136" s="97"/>
      <c r="FB136" s="97"/>
      <c r="FC136" s="97"/>
      <c r="FD136" s="97"/>
      <c r="FE136" s="97"/>
      <c r="FF136" s="97"/>
      <c r="FG136" s="97">
        <v>13</v>
      </c>
      <c r="FH136" s="97"/>
      <c r="FI136" s="97"/>
      <c r="FJ136" s="97"/>
      <c r="FK136" s="97"/>
      <c r="FL136" s="97"/>
      <c r="FM136" s="97"/>
      <c r="FN136" s="97"/>
      <c r="FO136" s="97"/>
      <c r="FP136" s="97"/>
      <c r="FQ136" s="97"/>
      <c r="FR136" s="97"/>
      <c r="FS136" s="97"/>
      <c r="FT136" s="97"/>
      <c r="FU136" s="97"/>
      <c r="FV136" s="97"/>
      <c r="FW136" s="97"/>
      <c r="FX136" s="97"/>
      <c r="FY136" s="97"/>
      <c r="FZ136" s="97"/>
      <c r="GA136" s="97"/>
      <c r="GB136" s="97"/>
      <c r="GC136" s="97"/>
      <c r="GD136" s="97"/>
      <c r="GE136" s="97"/>
      <c r="GF136" s="97"/>
      <c r="GG136" s="97"/>
      <c r="GH136" s="97"/>
      <c r="GI136" s="97"/>
      <c r="GJ136" s="97"/>
      <c r="GK136" s="97"/>
      <c r="GL136" s="97"/>
      <c r="GM136" s="97"/>
      <c r="GN136" s="97"/>
      <c r="GO136" s="97"/>
      <c r="GP136" s="97"/>
      <c r="GQ136" s="97"/>
      <c r="GR136" s="97"/>
      <c r="GS136" s="97"/>
      <c r="GT136" s="97"/>
      <c r="GU136" s="97"/>
      <c r="GV136" s="97"/>
      <c r="GW136" s="97"/>
      <c r="GX136" s="97"/>
      <c r="GY136" s="97"/>
      <c r="GZ136" s="97"/>
      <c r="HA136" s="97"/>
      <c r="HB136" s="97"/>
      <c r="HC136" s="97"/>
      <c r="HD136" s="97"/>
      <c r="HE136" s="97"/>
      <c r="HF136" s="97"/>
      <c r="HG136" s="97"/>
      <c r="HH136" s="97"/>
      <c r="HI136" s="97"/>
      <c r="HJ136" s="97"/>
      <c r="HK136" s="97"/>
      <c r="HL136" s="97"/>
      <c r="HM136" s="97"/>
      <c r="HN136" s="97"/>
      <c r="HO136" s="97">
        <v>0</v>
      </c>
      <c r="HP136" s="97"/>
      <c r="HQ136" s="97"/>
      <c r="HR136" s="97"/>
      <c r="HS136" s="97"/>
      <c r="HT136" s="97"/>
      <c r="HU136" s="97"/>
      <c r="HV136" s="97"/>
      <c r="HW136" s="97"/>
      <c r="HX136" s="97"/>
      <c r="HY136" s="97"/>
      <c r="HZ136" s="97"/>
      <c r="IA136" s="97"/>
      <c r="IB136" s="97"/>
      <c r="IC136" s="97"/>
      <c r="ID136" s="97"/>
      <c r="IE136" s="97"/>
      <c r="IF136" s="97">
        <v>0</v>
      </c>
      <c r="IG136" s="97"/>
      <c r="IH136" s="97"/>
      <c r="II136" s="97">
        <v>3</v>
      </c>
      <c r="IJ136" s="97"/>
      <c r="IK136" s="97"/>
      <c r="IL136" s="97"/>
      <c r="IM136" s="97"/>
      <c r="IN136" s="97"/>
      <c r="IO136" s="97"/>
      <c r="IP136" s="97"/>
      <c r="IQ136" s="97"/>
      <c r="IR136" s="97"/>
      <c r="IS136" s="97"/>
      <c r="IT136" s="97"/>
      <c r="IU136" s="97"/>
      <c r="IV136" s="97"/>
      <c r="IW136" s="97"/>
      <c r="IX136" s="97"/>
      <c r="IY136" s="97"/>
      <c r="IZ136" s="97"/>
      <c r="JA136" s="97"/>
      <c r="JB136" s="97"/>
      <c r="JC136" s="97"/>
      <c r="JD136" s="97"/>
      <c r="JE136" s="97"/>
      <c r="JF136" s="97"/>
      <c r="JG136" s="97"/>
      <c r="JH136" s="97"/>
      <c r="JI136" s="97"/>
      <c r="JJ136" s="97"/>
      <c r="JK136" s="97"/>
      <c r="JL136" s="97"/>
      <c r="JM136" s="97"/>
      <c r="JN136" s="97"/>
      <c r="JO136" s="97">
        <v>4</v>
      </c>
      <c r="JP136" s="97">
        <v>4</v>
      </c>
      <c r="JQ136" s="97">
        <v>2</v>
      </c>
      <c r="JR136" s="97">
        <v>5</v>
      </c>
      <c r="JS136" s="97">
        <v>10</v>
      </c>
      <c r="JT136" s="97">
        <v>2</v>
      </c>
      <c r="JU136" s="97">
        <v>4</v>
      </c>
      <c r="JV136" s="97">
        <v>39</v>
      </c>
      <c r="JW136" s="97">
        <v>5</v>
      </c>
      <c r="JX136" s="97">
        <v>0</v>
      </c>
      <c r="JY136" s="97"/>
      <c r="JZ136" s="97">
        <v>2</v>
      </c>
      <c r="KA136" s="97">
        <v>2</v>
      </c>
      <c r="KB136" s="97">
        <v>6</v>
      </c>
      <c r="KC136" s="97">
        <v>3</v>
      </c>
      <c r="KD136" s="97">
        <v>3</v>
      </c>
      <c r="KE136" s="97">
        <v>1</v>
      </c>
      <c r="KF136" s="97">
        <v>5</v>
      </c>
      <c r="KG136" s="97">
        <v>2</v>
      </c>
      <c r="KH136" s="97">
        <v>9</v>
      </c>
      <c r="KI136" s="97"/>
      <c r="KJ136" s="97"/>
      <c r="KK136" s="97"/>
      <c r="KL136" s="97"/>
      <c r="KM136" s="97"/>
      <c r="KN136" s="97">
        <v>5</v>
      </c>
      <c r="KO136" s="97">
        <v>0</v>
      </c>
      <c r="KP136" s="97"/>
      <c r="KQ136" s="97">
        <v>22</v>
      </c>
      <c r="KR136" s="97"/>
      <c r="KS136" s="97"/>
      <c r="KT136" s="97"/>
      <c r="KU136" s="97"/>
      <c r="KV136" s="97">
        <v>31</v>
      </c>
      <c r="KW136" s="97">
        <v>472</v>
      </c>
      <c r="KX136" s="97">
        <v>503</v>
      </c>
      <c r="KY136" s="97">
        <v>0</v>
      </c>
      <c r="KZ136" s="97">
        <v>18</v>
      </c>
      <c r="LA136" s="97">
        <v>37</v>
      </c>
      <c r="LB136" s="97">
        <v>33</v>
      </c>
      <c r="LC136" s="97">
        <v>7</v>
      </c>
      <c r="LD136" s="97">
        <v>4</v>
      </c>
      <c r="LE136" s="97"/>
      <c r="LF136" s="97">
        <v>2</v>
      </c>
      <c r="LG136" s="97">
        <v>21</v>
      </c>
      <c r="LH136" s="97">
        <v>19</v>
      </c>
      <c r="LI136" s="97">
        <v>29</v>
      </c>
      <c r="LJ136" s="97">
        <v>11</v>
      </c>
      <c r="LK136" s="97"/>
      <c r="LL136" s="97"/>
      <c r="LM136" s="97">
        <v>2</v>
      </c>
      <c r="LN136" s="97"/>
      <c r="LO136" s="97"/>
      <c r="LP136" s="97"/>
      <c r="LQ136" s="97">
        <v>27</v>
      </c>
      <c r="LR136" s="97">
        <v>0</v>
      </c>
      <c r="LS136" s="97">
        <v>0</v>
      </c>
      <c r="LT136" s="97">
        <v>0</v>
      </c>
      <c r="LU136" s="97"/>
      <c r="LV136" s="97">
        <v>153</v>
      </c>
      <c r="LW136" s="97">
        <v>1</v>
      </c>
      <c r="LX136" s="97">
        <v>11</v>
      </c>
      <c r="LY136" s="97">
        <v>1</v>
      </c>
      <c r="LZ136" s="97">
        <v>102</v>
      </c>
      <c r="MA136" s="97">
        <v>37</v>
      </c>
      <c r="MB136" s="97">
        <v>5</v>
      </c>
      <c r="MC136" s="97">
        <v>17</v>
      </c>
      <c r="MD136" s="97">
        <v>13</v>
      </c>
      <c r="ME136" s="97">
        <v>282</v>
      </c>
      <c r="MF136" s="97">
        <v>0</v>
      </c>
      <c r="MG136" s="97">
        <v>132</v>
      </c>
      <c r="MH136" s="97">
        <v>1</v>
      </c>
      <c r="MI136" s="97">
        <v>250</v>
      </c>
      <c r="MJ136" s="97">
        <v>0</v>
      </c>
      <c r="MK136" s="97">
        <v>16</v>
      </c>
      <c r="ML136" s="97">
        <v>9</v>
      </c>
      <c r="MM136" s="97">
        <v>24</v>
      </c>
      <c r="MN136" s="97">
        <v>1</v>
      </c>
      <c r="MO136" s="97">
        <v>40</v>
      </c>
      <c r="MP136" s="97">
        <v>15</v>
      </c>
      <c r="MQ136" s="97">
        <v>48</v>
      </c>
      <c r="MR136" s="97">
        <v>201</v>
      </c>
      <c r="MS136" s="97">
        <v>1</v>
      </c>
      <c r="MT136" s="97">
        <v>0</v>
      </c>
      <c r="MU136" s="97">
        <v>0</v>
      </c>
      <c r="MV136" s="97">
        <v>16</v>
      </c>
      <c r="MW136" s="97">
        <v>32</v>
      </c>
      <c r="MX136" s="97">
        <v>36</v>
      </c>
      <c r="MY136" s="97">
        <v>4</v>
      </c>
      <c r="MZ136" s="97">
        <v>2</v>
      </c>
      <c r="NA136" s="97">
        <v>0</v>
      </c>
      <c r="NB136" s="97">
        <v>1</v>
      </c>
      <c r="NC136" s="97">
        <v>3</v>
      </c>
      <c r="ND136" s="97">
        <v>17</v>
      </c>
      <c r="NE136" s="97">
        <v>4</v>
      </c>
      <c r="NF136" s="97">
        <v>0</v>
      </c>
      <c r="NG136" s="97">
        <v>0</v>
      </c>
      <c r="NH136" s="97">
        <v>0</v>
      </c>
      <c r="NI136" s="97">
        <v>1</v>
      </c>
      <c r="NJ136" s="97"/>
      <c r="NK136" s="97"/>
      <c r="NL136" s="97"/>
      <c r="NM136" s="97">
        <v>0</v>
      </c>
      <c r="NN136" s="97">
        <v>0</v>
      </c>
      <c r="NO136" s="97">
        <v>0</v>
      </c>
      <c r="NP136" s="97">
        <v>0</v>
      </c>
      <c r="NQ136" s="97">
        <v>1</v>
      </c>
      <c r="NR136" s="97">
        <v>208</v>
      </c>
      <c r="NS136" s="97">
        <v>14</v>
      </c>
      <c r="NT136" s="97">
        <v>23</v>
      </c>
      <c r="NU136" s="97">
        <v>0</v>
      </c>
      <c r="NV136" s="97">
        <v>1</v>
      </c>
      <c r="NW136" s="97">
        <v>5</v>
      </c>
      <c r="NX136" s="97">
        <v>1</v>
      </c>
      <c r="NY136" s="97">
        <v>0</v>
      </c>
      <c r="NZ136" s="97">
        <v>3</v>
      </c>
      <c r="OA136" s="97">
        <v>0</v>
      </c>
      <c r="OB136" s="97">
        <v>0</v>
      </c>
      <c r="OC136" s="97">
        <v>0</v>
      </c>
      <c r="OD136" s="97">
        <v>38</v>
      </c>
      <c r="OE136" s="97">
        <v>3</v>
      </c>
      <c r="OF136" s="97">
        <v>17</v>
      </c>
      <c r="OG136" s="97"/>
      <c r="OH136" s="97">
        <v>38</v>
      </c>
      <c r="OI136" s="97">
        <v>272</v>
      </c>
      <c r="OJ136" s="97"/>
      <c r="OK136" s="97"/>
      <c r="OL136" s="97">
        <v>0</v>
      </c>
      <c r="OM136" s="97">
        <v>10</v>
      </c>
      <c r="ON136" s="97">
        <v>0</v>
      </c>
      <c r="OO136" s="97">
        <v>15</v>
      </c>
      <c r="OP136" s="97"/>
      <c r="OQ136" s="97"/>
      <c r="OR136" s="98">
        <v>48</v>
      </c>
      <c r="OS136" s="99">
        <v>3729</v>
      </c>
      <c r="OT136" s="96">
        <v>201</v>
      </c>
      <c r="OU136" s="97">
        <v>219</v>
      </c>
      <c r="OV136" s="97"/>
      <c r="OW136" s="97"/>
      <c r="OX136" s="97"/>
      <c r="OY136" s="97">
        <v>4</v>
      </c>
      <c r="OZ136" s="97">
        <v>545</v>
      </c>
      <c r="PA136" s="97"/>
      <c r="PB136" s="97"/>
      <c r="PC136" s="97"/>
      <c r="PD136" s="97"/>
      <c r="PE136" s="97"/>
      <c r="PF136" s="97"/>
      <c r="PG136" s="97"/>
      <c r="PH136" s="97"/>
      <c r="PI136" s="97"/>
      <c r="PJ136" s="97"/>
      <c r="PK136" s="97"/>
      <c r="PL136" s="98"/>
      <c r="PM136" s="99">
        <v>4698</v>
      </c>
    </row>
    <row r="137" spans="1:429" ht="12.75" customHeight="1" x14ac:dyDescent="0.2">
      <c r="A137" s="93">
        <v>335110</v>
      </c>
      <c r="B137" s="94" t="s">
        <v>1730</v>
      </c>
      <c r="C137" s="95" t="s">
        <v>1296</v>
      </c>
      <c r="D137" s="96">
        <v>0</v>
      </c>
      <c r="E137" s="97">
        <v>0</v>
      </c>
      <c r="F137" s="97"/>
      <c r="G137" s="97"/>
      <c r="H137" s="97">
        <v>0</v>
      </c>
      <c r="I137" s="97">
        <v>0</v>
      </c>
      <c r="J137" s="97">
        <v>3</v>
      </c>
      <c r="K137" s="97">
        <v>2</v>
      </c>
      <c r="L137" s="97">
        <v>0</v>
      </c>
      <c r="M137" s="97"/>
      <c r="N137" s="97"/>
      <c r="O137" s="97">
        <v>2</v>
      </c>
      <c r="P137" s="97">
        <v>0</v>
      </c>
      <c r="Q137" s="97"/>
      <c r="R137" s="97"/>
      <c r="S137" s="97"/>
      <c r="T137" s="97"/>
      <c r="U137" s="97"/>
      <c r="V137" s="97"/>
      <c r="W137" s="97"/>
      <c r="X137" s="97"/>
      <c r="Y137" s="97">
        <v>1</v>
      </c>
      <c r="Z137" s="97"/>
      <c r="AA137" s="97"/>
      <c r="AB137" s="97">
        <v>2</v>
      </c>
      <c r="AC137" s="97">
        <v>3</v>
      </c>
      <c r="AD137" s="97">
        <v>16</v>
      </c>
      <c r="AE137" s="97">
        <v>3</v>
      </c>
      <c r="AF137" s="97">
        <v>2</v>
      </c>
      <c r="AG137" s="97">
        <v>0</v>
      </c>
      <c r="AH137" s="97">
        <v>7</v>
      </c>
      <c r="AI137" s="97"/>
      <c r="AJ137" s="97">
        <v>2</v>
      </c>
      <c r="AK137" s="97">
        <v>4</v>
      </c>
      <c r="AL137" s="97">
        <v>4</v>
      </c>
      <c r="AM137" s="97">
        <v>5</v>
      </c>
      <c r="AN137" s="97"/>
      <c r="AO137" s="97"/>
      <c r="AP137" s="97"/>
      <c r="AQ137" s="97"/>
      <c r="AR137" s="97"/>
      <c r="AS137" s="97">
        <v>1</v>
      </c>
      <c r="AT137" s="97"/>
      <c r="AU137" s="97"/>
      <c r="AV137" s="97"/>
      <c r="AW137" s="97"/>
      <c r="AX137" s="97"/>
      <c r="AY137" s="97"/>
      <c r="AZ137" s="97"/>
      <c r="BA137" s="97"/>
      <c r="BB137" s="97"/>
      <c r="BC137" s="97"/>
      <c r="BD137" s="97"/>
      <c r="BE137" s="97"/>
      <c r="BF137" s="97"/>
      <c r="BG137" s="97"/>
      <c r="BH137" s="97"/>
      <c r="BI137" s="97"/>
      <c r="BJ137" s="97"/>
      <c r="BK137" s="97"/>
      <c r="BL137" s="97"/>
      <c r="BM137" s="97"/>
      <c r="BN137" s="97"/>
      <c r="BO137" s="97"/>
      <c r="BP137" s="97">
        <v>0</v>
      </c>
      <c r="BQ137" s="97"/>
      <c r="BR137" s="97"/>
      <c r="BS137" s="97">
        <v>0</v>
      </c>
      <c r="BT137" s="97"/>
      <c r="BU137" s="97"/>
      <c r="BV137" s="97"/>
      <c r="BW137" s="97">
        <v>0</v>
      </c>
      <c r="BX137" s="97"/>
      <c r="BY137" s="97"/>
      <c r="BZ137" s="97"/>
      <c r="CA137" s="97"/>
      <c r="CB137" s="97"/>
      <c r="CC137" s="97"/>
      <c r="CD137" s="97"/>
      <c r="CE137" s="97"/>
      <c r="CF137" s="97"/>
      <c r="CG137" s="97">
        <v>0</v>
      </c>
      <c r="CH137" s="97"/>
      <c r="CI137" s="97"/>
      <c r="CJ137" s="97"/>
      <c r="CK137" s="97"/>
      <c r="CL137" s="97"/>
      <c r="CM137" s="97"/>
      <c r="CN137" s="97"/>
      <c r="CO137" s="97"/>
      <c r="CP137" s="97"/>
      <c r="CQ137" s="97"/>
      <c r="CR137" s="97">
        <v>0</v>
      </c>
      <c r="CS137" s="97"/>
      <c r="CT137" s="97"/>
      <c r="CU137" s="97"/>
      <c r="CV137" s="97"/>
      <c r="CW137" s="97"/>
      <c r="CX137" s="97"/>
      <c r="CY137" s="97"/>
      <c r="CZ137" s="97"/>
      <c r="DA137" s="97"/>
      <c r="DB137" s="97"/>
      <c r="DC137" s="97"/>
      <c r="DD137" s="97"/>
      <c r="DE137" s="97"/>
      <c r="DF137" s="97"/>
      <c r="DG137" s="97"/>
      <c r="DH137" s="97"/>
      <c r="DI137" s="97"/>
      <c r="DJ137" s="97"/>
      <c r="DK137" s="97"/>
      <c r="DL137" s="97"/>
      <c r="DM137" s="97"/>
      <c r="DN137" s="97"/>
      <c r="DO137" s="97"/>
      <c r="DP137" s="97"/>
      <c r="DQ137" s="97">
        <v>0</v>
      </c>
      <c r="DR137" s="97"/>
      <c r="DS137" s="97"/>
      <c r="DT137" s="97"/>
      <c r="DU137" s="97"/>
      <c r="DV137" s="97"/>
      <c r="DW137" s="97"/>
      <c r="DX137" s="97"/>
      <c r="DY137" s="97"/>
      <c r="DZ137" s="97"/>
      <c r="EA137" s="97"/>
      <c r="EB137" s="97"/>
      <c r="EC137" s="97"/>
      <c r="ED137" s="97">
        <v>60</v>
      </c>
      <c r="EE137" s="97">
        <v>199</v>
      </c>
      <c r="EF137" s="97"/>
      <c r="EG137" s="97"/>
      <c r="EH137" s="97"/>
      <c r="EI137" s="97"/>
      <c r="EJ137" s="97"/>
      <c r="EK137" s="97">
        <v>0</v>
      </c>
      <c r="EL137" s="97">
        <v>2</v>
      </c>
      <c r="EM137" s="97"/>
      <c r="EN137" s="97"/>
      <c r="EO137" s="97"/>
      <c r="EP137" s="97"/>
      <c r="EQ137" s="97"/>
      <c r="ER137" s="97"/>
      <c r="ES137" s="97"/>
      <c r="ET137" s="97"/>
      <c r="EU137" s="97">
        <v>64</v>
      </c>
      <c r="EV137" s="97">
        <v>122</v>
      </c>
      <c r="EW137" s="97">
        <v>36</v>
      </c>
      <c r="EX137" s="97">
        <v>2</v>
      </c>
      <c r="EY137" s="97">
        <v>3</v>
      </c>
      <c r="EZ137" s="97"/>
      <c r="FA137" s="97"/>
      <c r="FB137" s="97"/>
      <c r="FC137" s="97">
        <v>327</v>
      </c>
      <c r="FD137" s="97"/>
      <c r="FE137" s="97"/>
      <c r="FF137" s="97"/>
      <c r="FG137" s="97"/>
      <c r="FH137" s="97"/>
      <c r="FI137" s="97"/>
      <c r="FJ137" s="97"/>
      <c r="FK137" s="97"/>
      <c r="FL137" s="97"/>
      <c r="FM137" s="97"/>
      <c r="FN137" s="97"/>
      <c r="FO137" s="97"/>
      <c r="FP137" s="97"/>
      <c r="FQ137" s="97"/>
      <c r="FR137" s="97"/>
      <c r="FS137" s="97"/>
      <c r="FT137" s="97">
        <v>0</v>
      </c>
      <c r="FU137" s="97"/>
      <c r="FV137" s="97">
        <v>1</v>
      </c>
      <c r="FW137" s="97"/>
      <c r="FX137" s="97"/>
      <c r="FY137" s="97"/>
      <c r="FZ137" s="97">
        <v>0</v>
      </c>
      <c r="GA137" s="97"/>
      <c r="GB137" s="97">
        <v>0</v>
      </c>
      <c r="GC137" s="97">
        <v>1</v>
      </c>
      <c r="GD137" s="97"/>
      <c r="GE137" s="97"/>
      <c r="GF137" s="97"/>
      <c r="GG137" s="97"/>
      <c r="GH137" s="97">
        <v>0</v>
      </c>
      <c r="GI137" s="97">
        <v>0</v>
      </c>
      <c r="GJ137" s="97"/>
      <c r="GK137" s="97">
        <v>3</v>
      </c>
      <c r="GL137" s="97">
        <v>0</v>
      </c>
      <c r="GM137" s="97">
        <v>0</v>
      </c>
      <c r="GN137" s="97"/>
      <c r="GO137" s="97"/>
      <c r="GP137" s="97"/>
      <c r="GQ137" s="97"/>
      <c r="GR137" s="97"/>
      <c r="GS137" s="97">
        <v>1</v>
      </c>
      <c r="GT137" s="97">
        <v>7</v>
      </c>
      <c r="GU137" s="97">
        <v>3</v>
      </c>
      <c r="GV137" s="97">
        <v>4</v>
      </c>
      <c r="GW137" s="97">
        <v>2</v>
      </c>
      <c r="GX137" s="97">
        <v>2</v>
      </c>
      <c r="GY137" s="97">
        <v>1</v>
      </c>
      <c r="GZ137" s="97">
        <v>5</v>
      </c>
      <c r="HA137" s="97"/>
      <c r="HB137" s="97"/>
      <c r="HC137" s="97">
        <v>0</v>
      </c>
      <c r="HD137" s="97">
        <v>3</v>
      </c>
      <c r="HE137" s="97">
        <v>5</v>
      </c>
      <c r="HF137" s="97">
        <v>15</v>
      </c>
      <c r="HG137" s="97"/>
      <c r="HH137" s="97"/>
      <c r="HI137" s="97"/>
      <c r="HJ137" s="97">
        <v>2</v>
      </c>
      <c r="HK137" s="97">
        <v>8</v>
      </c>
      <c r="HL137" s="97">
        <v>6</v>
      </c>
      <c r="HM137" s="97"/>
      <c r="HN137" s="97"/>
      <c r="HO137" s="97"/>
      <c r="HP137" s="97"/>
      <c r="HQ137" s="97"/>
      <c r="HR137" s="97"/>
      <c r="HS137" s="97"/>
      <c r="HT137" s="97"/>
      <c r="HU137" s="97"/>
      <c r="HV137" s="97"/>
      <c r="HW137" s="97"/>
      <c r="HX137" s="97"/>
      <c r="HY137" s="97">
        <v>0</v>
      </c>
      <c r="HZ137" s="97"/>
      <c r="IA137" s="97"/>
      <c r="IB137" s="97"/>
      <c r="IC137" s="97"/>
      <c r="ID137" s="97"/>
      <c r="IE137" s="97"/>
      <c r="IF137" s="97"/>
      <c r="IG137" s="97"/>
      <c r="IH137" s="97"/>
      <c r="II137" s="97"/>
      <c r="IJ137" s="97"/>
      <c r="IK137" s="97"/>
      <c r="IL137" s="97"/>
      <c r="IM137" s="97"/>
      <c r="IN137" s="97"/>
      <c r="IO137" s="97"/>
      <c r="IP137" s="97"/>
      <c r="IQ137" s="97">
        <v>0</v>
      </c>
      <c r="IR137" s="97"/>
      <c r="IS137" s="97"/>
      <c r="IT137" s="97"/>
      <c r="IU137" s="97"/>
      <c r="IV137" s="97"/>
      <c r="IW137" s="97"/>
      <c r="IX137" s="97">
        <v>0</v>
      </c>
      <c r="IY137" s="97"/>
      <c r="IZ137" s="97">
        <v>2</v>
      </c>
      <c r="JA137" s="97">
        <v>12</v>
      </c>
      <c r="JB137" s="97">
        <v>8</v>
      </c>
      <c r="JC137" s="97"/>
      <c r="JD137" s="97">
        <v>0</v>
      </c>
      <c r="JE137" s="97">
        <v>0</v>
      </c>
      <c r="JF137" s="97"/>
      <c r="JG137" s="97"/>
      <c r="JH137" s="97">
        <v>0</v>
      </c>
      <c r="JI137" s="97"/>
      <c r="JJ137" s="97">
        <v>1</v>
      </c>
      <c r="JK137" s="97">
        <v>2</v>
      </c>
      <c r="JL137" s="97"/>
      <c r="JM137" s="97"/>
      <c r="JN137" s="97">
        <v>1</v>
      </c>
      <c r="JO137" s="97">
        <v>5</v>
      </c>
      <c r="JP137" s="97">
        <v>1</v>
      </c>
      <c r="JQ137" s="97">
        <v>0</v>
      </c>
      <c r="JR137" s="97">
        <v>9</v>
      </c>
      <c r="JS137" s="97">
        <v>188</v>
      </c>
      <c r="JT137" s="97"/>
      <c r="JU137" s="97">
        <v>13</v>
      </c>
      <c r="JV137" s="97"/>
      <c r="JW137" s="97">
        <v>2</v>
      </c>
      <c r="JX137" s="97">
        <v>0</v>
      </c>
      <c r="JY137" s="97"/>
      <c r="JZ137" s="97">
        <v>1</v>
      </c>
      <c r="KA137" s="97">
        <v>1</v>
      </c>
      <c r="KB137" s="97"/>
      <c r="KC137" s="97">
        <v>0</v>
      </c>
      <c r="KD137" s="97">
        <v>0</v>
      </c>
      <c r="KE137" s="97">
        <v>0</v>
      </c>
      <c r="KF137" s="97">
        <v>1</v>
      </c>
      <c r="KG137" s="97">
        <v>1</v>
      </c>
      <c r="KH137" s="97"/>
      <c r="KI137" s="97"/>
      <c r="KJ137" s="97"/>
      <c r="KK137" s="97"/>
      <c r="KL137" s="97">
        <v>0</v>
      </c>
      <c r="KM137" s="97"/>
      <c r="KN137" s="97"/>
      <c r="KO137" s="97"/>
      <c r="KP137" s="97">
        <v>2</v>
      </c>
      <c r="KQ137" s="97">
        <v>124</v>
      </c>
      <c r="KR137" s="97"/>
      <c r="KS137" s="97"/>
      <c r="KT137" s="97"/>
      <c r="KU137" s="97"/>
      <c r="KV137" s="97"/>
      <c r="KW137" s="97">
        <v>0</v>
      </c>
      <c r="KX137" s="97"/>
      <c r="KY137" s="97"/>
      <c r="KZ137" s="97"/>
      <c r="LA137" s="97">
        <v>0</v>
      </c>
      <c r="LB137" s="97">
        <v>2</v>
      </c>
      <c r="LC137" s="97"/>
      <c r="LD137" s="97"/>
      <c r="LE137" s="97"/>
      <c r="LF137" s="97"/>
      <c r="LG137" s="97">
        <v>0</v>
      </c>
      <c r="LH137" s="97">
        <v>1</v>
      </c>
      <c r="LI137" s="97">
        <v>0</v>
      </c>
      <c r="LJ137" s="97">
        <v>0</v>
      </c>
      <c r="LK137" s="97"/>
      <c r="LL137" s="97">
        <v>0</v>
      </c>
      <c r="LM137" s="97">
        <v>1</v>
      </c>
      <c r="LN137" s="97"/>
      <c r="LO137" s="97">
        <v>0</v>
      </c>
      <c r="LP137" s="97"/>
      <c r="LQ137" s="97">
        <v>9</v>
      </c>
      <c r="LR137" s="97"/>
      <c r="LS137" s="97"/>
      <c r="LT137" s="97"/>
      <c r="LU137" s="97"/>
      <c r="LV137" s="97">
        <v>2</v>
      </c>
      <c r="LW137" s="97"/>
      <c r="LX137" s="97"/>
      <c r="LY137" s="97"/>
      <c r="LZ137" s="97">
        <v>1</v>
      </c>
      <c r="MA137" s="97">
        <v>6</v>
      </c>
      <c r="MB137" s="97">
        <v>58</v>
      </c>
      <c r="MC137" s="97"/>
      <c r="MD137" s="97">
        <v>6</v>
      </c>
      <c r="ME137" s="97">
        <v>9</v>
      </c>
      <c r="MF137" s="97"/>
      <c r="MG137" s="97"/>
      <c r="MH137" s="97"/>
      <c r="MI137" s="97">
        <v>5</v>
      </c>
      <c r="MJ137" s="97">
        <v>31</v>
      </c>
      <c r="MK137" s="97"/>
      <c r="ML137" s="97">
        <v>477</v>
      </c>
      <c r="MM137" s="97">
        <v>2</v>
      </c>
      <c r="MN137" s="97">
        <v>2</v>
      </c>
      <c r="MO137" s="97">
        <v>2</v>
      </c>
      <c r="MP137" s="97"/>
      <c r="MQ137" s="97"/>
      <c r="MR137" s="97">
        <v>0</v>
      </c>
      <c r="MS137" s="97"/>
      <c r="MT137" s="97">
        <v>36</v>
      </c>
      <c r="MU137" s="97">
        <v>8</v>
      </c>
      <c r="MV137" s="97"/>
      <c r="MW137" s="97">
        <v>7</v>
      </c>
      <c r="MX137" s="97"/>
      <c r="MY137" s="97"/>
      <c r="MZ137" s="97"/>
      <c r="NA137" s="97"/>
      <c r="NB137" s="97"/>
      <c r="NC137" s="97">
        <v>4</v>
      </c>
      <c r="ND137" s="97">
        <v>26</v>
      </c>
      <c r="NE137" s="97">
        <v>5</v>
      </c>
      <c r="NF137" s="97">
        <v>0</v>
      </c>
      <c r="NG137" s="97"/>
      <c r="NH137" s="97">
        <v>1</v>
      </c>
      <c r="NI137" s="97">
        <v>4</v>
      </c>
      <c r="NJ137" s="97"/>
      <c r="NK137" s="97">
        <v>2</v>
      </c>
      <c r="NL137" s="97"/>
      <c r="NM137" s="97"/>
      <c r="NN137" s="97"/>
      <c r="NO137" s="97"/>
      <c r="NP137" s="97"/>
      <c r="NQ137" s="97">
        <v>2</v>
      </c>
      <c r="NR137" s="97">
        <v>8</v>
      </c>
      <c r="NS137" s="97">
        <v>0</v>
      </c>
      <c r="NT137" s="97">
        <v>9</v>
      </c>
      <c r="NU137" s="97">
        <v>0</v>
      </c>
      <c r="NV137" s="97">
        <v>19</v>
      </c>
      <c r="NW137" s="97"/>
      <c r="NX137" s="97"/>
      <c r="NY137" s="97"/>
      <c r="NZ137" s="97"/>
      <c r="OA137" s="97"/>
      <c r="OB137" s="97"/>
      <c r="OC137" s="97"/>
      <c r="OD137" s="97">
        <v>2</v>
      </c>
      <c r="OE137" s="97"/>
      <c r="OF137" s="97">
        <v>5</v>
      </c>
      <c r="OG137" s="97"/>
      <c r="OH137" s="97">
        <v>0</v>
      </c>
      <c r="OI137" s="97">
        <v>541</v>
      </c>
      <c r="OJ137" s="97"/>
      <c r="OK137" s="97"/>
      <c r="OL137" s="97"/>
      <c r="OM137" s="97">
        <v>337</v>
      </c>
      <c r="ON137" s="97">
        <v>155</v>
      </c>
      <c r="OO137" s="97">
        <v>443</v>
      </c>
      <c r="OP137" s="97"/>
      <c r="OQ137" s="97"/>
      <c r="OR137" s="98">
        <v>0</v>
      </c>
      <c r="OS137" s="99">
        <v>3544</v>
      </c>
      <c r="OT137" s="96">
        <v>3019</v>
      </c>
      <c r="OU137" s="97"/>
      <c r="OV137" s="97"/>
      <c r="OW137" s="97"/>
      <c r="OX137" s="97"/>
      <c r="OY137" s="97">
        <v>75</v>
      </c>
      <c r="OZ137" s="97">
        <v>620</v>
      </c>
      <c r="PA137" s="97"/>
      <c r="PB137" s="97"/>
      <c r="PC137" s="97"/>
      <c r="PD137" s="97"/>
      <c r="PE137" s="97"/>
      <c r="PF137" s="97"/>
      <c r="PG137" s="97"/>
      <c r="PH137" s="97"/>
      <c r="PI137" s="97"/>
      <c r="PJ137" s="97"/>
      <c r="PK137" s="97"/>
      <c r="PL137" s="98"/>
      <c r="PM137" s="99">
        <v>7259</v>
      </c>
    </row>
    <row r="138" spans="1:429" ht="12.75" customHeight="1" x14ac:dyDescent="0.2">
      <c r="A138" s="93">
        <v>335120</v>
      </c>
      <c r="B138" s="94" t="s">
        <v>1730</v>
      </c>
      <c r="C138" s="95" t="s">
        <v>1297</v>
      </c>
      <c r="D138" s="96"/>
      <c r="E138" s="97"/>
      <c r="F138" s="97"/>
      <c r="G138" s="97"/>
      <c r="H138" s="97"/>
      <c r="I138" s="97"/>
      <c r="J138" s="97"/>
      <c r="K138" s="97"/>
      <c r="L138" s="97"/>
      <c r="M138" s="97"/>
      <c r="N138" s="97"/>
      <c r="O138" s="97">
        <v>177</v>
      </c>
      <c r="P138" s="97"/>
      <c r="Q138" s="97">
        <v>62</v>
      </c>
      <c r="R138" s="97">
        <v>32</v>
      </c>
      <c r="S138" s="97">
        <v>7</v>
      </c>
      <c r="T138" s="97"/>
      <c r="U138" s="97">
        <v>11</v>
      </c>
      <c r="V138" s="97"/>
      <c r="W138" s="97">
        <v>24</v>
      </c>
      <c r="X138" s="97">
        <v>66</v>
      </c>
      <c r="Y138" s="97">
        <v>5</v>
      </c>
      <c r="Z138" s="97">
        <v>0</v>
      </c>
      <c r="AA138" s="97">
        <v>2</v>
      </c>
      <c r="AB138" s="97">
        <v>396</v>
      </c>
      <c r="AC138" s="97">
        <v>437</v>
      </c>
      <c r="AD138" s="97">
        <v>2760</v>
      </c>
      <c r="AE138" s="97">
        <v>259</v>
      </c>
      <c r="AF138" s="97">
        <v>530</v>
      </c>
      <c r="AG138" s="97">
        <v>26</v>
      </c>
      <c r="AH138" s="97">
        <v>884</v>
      </c>
      <c r="AI138" s="97">
        <v>1068</v>
      </c>
      <c r="AJ138" s="97">
        <v>1951</v>
      </c>
      <c r="AK138" s="97">
        <v>456</v>
      </c>
      <c r="AL138" s="97">
        <v>805</v>
      </c>
      <c r="AM138" s="97">
        <v>1172</v>
      </c>
      <c r="AN138" s="97"/>
      <c r="AO138" s="97"/>
      <c r="AP138" s="97"/>
      <c r="AQ138" s="97">
        <v>107</v>
      </c>
      <c r="AR138" s="97"/>
      <c r="AS138" s="97"/>
      <c r="AT138" s="97"/>
      <c r="AU138" s="97"/>
      <c r="AV138" s="97"/>
      <c r="AW138" s="97"/>
      <c r="AX138" s="97"/>
      <c r="AY138" s="97"/>
      <c r="AZ138" s="97"/>
      <c r="BA138" s="97"/>
      <c r="BB138" s="97"/>
      <c r="BC138" s="97"/>
      <c r="BD138" s="97">
        <v>14</v>
      </c>
      <c r="BE138" s="97">
        <v>97</v>
      </c>
      <c r="BF138" s="97"/>
      <c r="BG138" s="97"/>
      <c r="BH138" s="97"/>
      <c r="BI138" s="97"/>
      <c r="BJ138" s="97"/>
      <c r="BK138" s="97"/>
      <c r="BL138" s="97"/>
      <c r="BM138" s="97"/>
      <c r="BN138" s="97"/>
      <c r="BO138" s="97"/>
      <c r="BP138" s="97"/>
      <c r="BQ138" s="97"/>
      <c r="BR138" s="97"/>
      <c r="BS138" s="97"/>
      <c r="BT138" s="97"/>
      <c r="BU138" s="97"/>
      <c r="BV138" s="97"/>
      <c r="BW138" s="97"/>
      <c r="BX138" s="97"/>
      <c r="BY138" s="97"/>
      <c r="BZ138" s="97"/>
      <c r="CA138" s="97"/>
      <c r="CB138" s="97"/>
      <c r="CC138" s="97"/>
      <c r="CD138" s="97"/>
      <c r="CE138" s="97"/>
      <c r="CF138" s="97"/>
      <c r="CG138" s="97"/>
      <c r="CH138" s="97"/>
      <c r="CI138" s="97"/>
      <c r="CJ138" s="97"/>
      <c r="CK138" s="97"/>
      <c r="CL138" s="97"/>
      <c r="CM138" s="97"/>
      <c r="CN138" s="97"/>
      <c r="CO138" s="97">
        <v>11</v>
      </c>
      <c r="CP138" s="97"/>
      <c r="CQ138" s="97"/>
      <c r="CR138" s="97"/>
      <c r="CS138" s="97"/>
      <c r="CT138" s="97"/>
      <c r="CU138" s="97"/>
      <c r="CV138" s="97"/>
      <c r="CW138" s="97"/>
      <c r="CX138" s="97"/>
      <c r="CY138" s="97"/>
      <c r="CZ138" s="97"/>
      <c r="DA138" s="97">
        <v>147</v>
      </c>
      <c r="DB138" s="97"/>
      <c r="DC138" s="97"/>
      <c r="DD138" s="97"/>
      <c r="DE138" s="97"/>
      <c r="DF138" s="97"/>
      <c r="DG138" s="97"/>
      <c r="DH138" s="97"/>
      <c r="DI138" s="97"/>
      <c r="DJ138" s="97"/>
      <c r="DK138" s="97"/>
      <c r="DL138" s="97">
        <v>6</v>
      </c>
      <c r="DM138" s="97"/>
      <c r="DN138" s="97"/>
      <c r="DO138" s="97"/>
      <c r="DP138" s="97">
        <v>15</v>
      </c>
      <c r="DQ138" s="97"/>
      <c r="DR138" s="97"/>
      <c r="DS138" s="97"/>
      <c r="DT138" s="97"/>
      <c r="DU138" s="97"/>
      <c r="DV138" s="97"/>
      <c r="DW138" s="97"/>
      <c r="DX138" s="97"/>
      <c r="DY138" s="97"/>
      <c r="DZ138" s="97"/>
      <c r="EA138" s="97"/>
      <c r="EB138" s="97"/>
      <c r="EC138" s="97"/>
      <c r="ED138" s="97"/>
      <c r="EE138" s="97">
        <v>219</v>
      </c>
      <c r="EF138" s="97"/>
      <c r="EG138" s="97"/>
      <c r="EH138" s="97"/>
      <c r="EI138" s="97"/>
      <c r="EJ138" s="97"/>
      <c r="EK138" s="97"/>
      <c r="EL138" s="97"/>
      <c r="EM138" s="97"/>
      <c r="EN138" s="97"/>
      <c r="EO138" s="97"/>
      <c r="EP138" s="97"/>
      <c r="EQ138" s="97"/>
      <c r="ER138" s="97"/>
      <c r="ES138" s="97"/>
      <c r="ET138" s="97"/>
      <c r="EU138" s="97"/>
      <c r="EV138" s="97"/>
      <c r="EW138" s="97"/>
      <c r="EX138" s="97">
        <v>61</v>
      </c>
      <c r="EY138" s="97"/>
      <c r="EZ138" s="97">
        <v>3</v>
      </c>
      <c r="FA138" s="97"/>
      <c r="FB138" s="97">
        <v>0</v>
      </c>
      <c r="FC138" s="97"/>
      <c r="FD138" s="97">
        <v>0</v>
      </c>
      <c r="FE138" s="97"/>
      <c r="FF138" s="97"/>
      <c r="FG138" s="97">
        <v>69</v>
      </c>
      <c r="FH138" s="97"/>
      <c r="FI138" s="97"/>
      <c r="FJ138" s="97"/>
      <c r="FK138" s="97"/>
      <c r="FL138" s="97"/>
      <c r="FM138" s="97"/>
      <c r="FN138" s="97">
        <v>393</v>
      </c>
      <c r="FO138" s="97"/>
      <c r="FP138" s="97">
        <v>12</v>
      </c>
      <c r="FQ138" s="97">
        <v>21</v>
      </c>
      <c r="FR138" s="97"/>
      <c r="FS138" s="97"/>
      <c r="FT138" s="97"/>
      <c r="FU138" s="97"/>
      <c r="FV138" s="97"/>
      <c r="FW138" s="97"/>
      <c r="FX138" s="97"/>
      <c r="FY138" s="97"/>
      <c r="FZ138" s="97">
        <v>27</v>
      </c>
      <c r="GA138" s="97"/>
      <c r="GB138" s="97"/>
      <c r="GC138" s="97">
        <v>12</v>
      </c>
      <c r="GD138" s="97"/>
      <c r="GE138" s="97"/>
      <c r="GF138" s="97"/>
      <c r="GG138" s="97"/>
      <c r="GH138" s="97"/>
      <c r="GI138" s="97"/>
      <c r="GJ138" s="97"/>
      <c r="GK138" s="97"/>
      <c r="GL138" s="97"/>
      <c r="GM138" s="97"/>
      <c r="GN138" s="97"/>
      <c r="GO138" s="97"/>
      <c r="GP138" s="97"/>
      <c r="GQ138" s="97"/>
      <c r="GR138" s="97"/>
      <c r="GS138" s="97"/>
      <c r="GT138" s="97"/>
      <c r="GU138" s="97"/>
      <c r="GV138" s="97"/>
      <c r="GW138" s="97"/>
      <c r="GX138" s="97"/>
      <c r="GY138" s="97"/>
      <c r="GZ138" s="97"/>
      <c r="HA138" s="97"/>
      <c r="HB138" s="97"/>
      <c r="HC138" s="97"/>
      <c r="HD138" s="97"/>
      <c r="HE138" s="97"/>
      <c r="HF138" s="97"/>
      <c r="HG138" s="97"/>
      <c r="HH138" s="97"/>
      <c r="HI138" s="97"/>
      <c r="HJ138" s="97"/>
      <c r="HK138" s="97"/>
      <c r="HL138" s="97"/>
      <c r="HM138" s="97"/>
      <c r="HN138" s="97"/>
      <c r="HO138" s="97">
        <v>0</v>
      </c>
      <c r="HP138" s="97"/>
      <c r="HQ138" s="97"/>
      <c r="HR138" s="97"/>
      <c r="HS138" s="97"/>
      <c r="HT138" s="97"/>
      <c r="HU138" s="97"/>
      <c r="HV138" s="97"/>
      <c r="HW138" s="97"/>
      <c r="HX138" s="97"/>
      <c r="HY138" s="97"/>
      <c r="HZ138" s="97"/>
      <c r="IA138" s="97"/>
      <c r="IB138" s="97"/>
      <c r="IC138" s="97"/>
      <c r="ID138" s="97"/>
      <c r="IE138" s="97"/>
      <c r="IF138" s="97"/>
      <c r="IG138" s="97"/>
      <c r="IH138" s="97">
        <v>0</v>
      </c>
      <c r="II138" s="97">
        <v>58</v>
      </c>
      <c r="IJ138" s="97"/>
      <c r="IK138" s="97"/>
      <c r="IL138" s="97"/>
      <c r="IM138" s="97"/>
      <c r="IN138" s="97"/>
      <c r="IO138" s="97"/>
      <c r="IP138" s="97"/>
      <c r="IQ138" s="97"/>
      <c r="IR138" s="97"/>
      <c r="IS138" s="97"/>
      <c r="IT138" s="97"/>
      <c r="IU138" s="97"/>
      <c r="IV138" s="97"/>
      <c r="IW138" s="97"/>
      <c r="IX138" s="97"/>
      <c r="IY138" s="97"/>
      <c r="IZ138" s="97"/>
      <c r="JA138" s="97"/>
      <c r="JB138" s="97"/>
      <c r="JC138" s="97"/>
      <c r="JD138" s="97"/>
      <c r="JE138" s="97"/>
      <c r="JF138" s="97">
        <v>11</v>
      </c>
      <c r="JG138" s="97">
        <v>30</v>
      </c>
      <c r="JH138" s="97"/>
      <c r="JI138" s="97"/>
      <c r="JJ138" s="97"/>
      <c r="JK138" s="97">
        <v>103</v>
      </c>
      <c r="JL138" s="97"/>
      <c r="JM138" s="97"/>
      <c r="JN138" s="97"/>
      <c r="JO138" s="97">
        <v>2</v>
      </c>
      <c r="JP138" s="97">
        <v>4</v>
      </c>
      <c r="JQ138" s="97">
        <v>3</v>
      </c>
      <c r="JR138" s="97">
        <v>4</v>
      </c>
      <c r="JS138" s="97">
        <v>2</v>
      </c>
      <c r="JT138" s="97">
        <v>0</v>
      </c>
      <c r="JU138" s="97">
        <v>8</v>
      </c>
      <c r="JV138" s="97">
        <v>27</v>
      </c>
      <c r="JW138" s="97">
        <v>7</v>
      </c>
      <c r="JX138" s="97"/>
      <c r="JY138" s="97"/>
      <c r="JZ138" s="97">
        <v>4</v>
      </c>
      <c r="KA138" s="97">
        <v>6</v>
      </c>
      <c r="KB138" s="97">
        <v>8</v>
      </c>
      <c r="KC138" s="97">
        <v>22</v>
      </c>
      <c r="KD138" s="97">
        <v>1</v>
      </c>
      <c r="KE138" s="97">
        <v>3</v>
      </c>
      <c r="KF138" s="97">
        <v>21</v>
      </c>
      <c r="KG138" s="97">
        <v>14</v>
      </c>
      <c r="KH138" s="97">
        <v>15</v>
      </c>
      <c r="KI138" s="97"/>
      <c r="KJ138" s="97">
        <v>9</v>
      </c>
      <c r="KK138" s="97"/>
      <c r="KL138" s="97"/>
      <c r="KM138" s="97"/>
      <c r="KN138" s="97"/>
      <c r="KO138" s="97">
        <v>0</v>
      </c>
      <c r="KP138" s="97"/>
      <c r="KQ138" s="97"/>
      <c r="KR138" s="97"/>
      <c r="KS138" s="97"/>
      <c r="KT138" s="97"/>
      <c r="KU138" s="97"/>
      <c r="KV138" s="97"/>
      <c r="KW138" s="97"/>
      <c r="KX138" s="97"/>
      <c r="KY138" s="97"/>
      <c r="KZ138" s="97">
        <v>0</v>
      </c>
      <c r="LA138" s="97">
        <v>118</v>
      </c>
      <c r="LB138" s="97">
        <v>92</v>
      </c>
      <c r="LC138" s="97">
        <v>16</v>
      </c>
      <c r="LD138" s="97">
        <v>50</v>
      </c>
      <c r="LE138" s="97"/>
      <c r="LF138" s="97"/>
      <c r="LG138" s="97">
        <v>29</v>
      </c>
      <c r="LH138" s="97">
        <v>64</v>
      </c>
      <c r="LI138" s="97">
        <v>9</v>
      </c>
      <c r="LJ138" s="97">
        <v>9</v>
      </c>
      <c r="LK138" s="97"/>
      <c r="LL138" s="97"/>
      <c r="LM138" s="97"/>
      <c r="LN138" s="97"/>
      <c r="LO138" s="97">
        <v>1</v>
      </c>
      <c r="LP138" s="97">
        <v>0</v>
      </c>
      <c r="LQ138" s="97">
        <v>640</v>
      </c>
      <c r="LR138" s="97"/>
      <c r="LS138" s="97">
        <v>27</v>
      </c>
      <c r="LT138" s="97"/>
      <c r="LU138" s="97"/>
      <c r="LV138" s="97">
        <v>0</v>
      </c>
      <c r="LW138" s="97"/>
      <c r="LX138" s="97">
        <v>79</v>
      </c>
      <c r="LY138" s="97"/>
      <c r="LZ138" s="97">
        <v>36</v>
      </c>
      <c r="MA138" s="97">
        <v>249</v>
      </c>
      <c r="MB138" s="97">
        <v>5</v>
      </c>
      <c r="MC138" s="97"/>
      <c r="MD138" s="97">
        <v>219</v>
      </c>
      <c r="ME138" s="97"/>
      <c r="MF138" s="97">
        <v>83</v>
      </c>
      <c r="MG138" s="97"/>
      <c r="MH138" s="97"/>
      <c r="MI138" s="97">
        <v>247</v>
      </c>
      <c r="MJ138" s="97">
        <v>58</v>
      </c>
      <c r="MK138" s="97">
        <v>15</v>
      </c>
      <c r="ML138" s="97">
        <v>294</v>
      </c>
      <c r="MM138" s="97">
        <v>24</v>
      </c>
      <c r="MN138" s="97">
        <v>173</v>
      </c>
      <c r="MO138" s="97">
        <v>70</v>
      </c>
      <c r="MP138" s="97"/>
      <c r="MQ138" s="97">
        <v>32</v>
      </c>
      <c r="MR138" s="97">
        <v>54</v>
      </c>
      <c r="MS138" s="97">
        <v>296</v>
      </c>
      <c r="MT138" s="97">
        <v>24</v>
      </c>
      <c r="MU138" s="97">
        <v>74</v>
      </c>
      <c r="MV138" s="97"/>
      <c r="MW138" s="97">
        <v>2</v>
      </c>
      <c r="MX138" s="97">
        <v>3</v>
      </c>
      <c r="MY138" s="97">
        <v>0</v>
      </c>
      <c r="MZ138" s="97"/>
      <c r="NA138" s="97"/>
      <c r="NB138" s="97"/>
      <c r="NC138" s="97"/>
      <c r="ND138" s="97">
        <v>463</v>
      </c>
      <c r="NE138" s="97">
        <v>714</v>
      </c>
      <c r="NF138" s="97">
        <v>4</v>
      </c>
      <c r="NG138" s="97">
        <v>6</v>
      </c>
      <c r="NH138" s="97">
        <v>7</v>
      </c>
      <c r="NI138" s="97">
        <v>7</v>
      </c>
      <c r="NJ138" s="97">
        <v>44</v>
      </c>
      <c r="NK138" s="97">
        <v>0</v>
      </c>
      <c r="NL138" s="97"/>
      <c r="NM138" s="97"/>
      <c r="NN138" s="97"/>
      <c r="NO138" s="97">
        <v>9</v>
      </c>
      <c r="NP138" s="97">
        <v>158</v>
      </c>
      <c r="NQ138" s="97">
        <v>33</v>
      </c>
      <c r="NR138" s="97">
        <v>412</v>
      </c>
      <c r="NS138" s="97">
        <v>24</v>
      </c>
      <c r="NT138" s="97">
        <v>88</v>
      </c>
      <c r="NU138" s="97">
        <v>8</v>
      </c>
      <c r="NV138" s="97"/>
      <c r="NW138" s="97"/>
      <c r="NX138" s="97"/>
      <c r="NY138" s="97"/>
      <c r="NZ138" s="97"/>
      <c r="OA138" s="97"/>
      <c r="OB138" s="97"/>
      <c r="OC138" s="97"/>
      <c r="OD138" s="97"/>
      <c r="OE138" s="97"/>
      <c r="OF138" s="97">
        <v>33</v>
      </c>
      <c r="OG138" s="97"/>
      <c r="OH138" s="97"/>
      <c r="OI138" s="97"/>
      <c r="OJ138" s="97"/>
      <c r="OK138" s="97"/>
      <c r="OL138" s="97"/>
      <c r="OM138" s="97">
        <v>208</v>
      </c>
      <c r="ON138" s="97">
        <v>146</v>
      </c>
      <c r="OO138" s="97">
        <v>566</v>
      </c>
      <c r="OP138" s="97">
        <v>11</v>
      </c>
      <c r="OQ138" s="97">
        <v>32</v>
      </c>
      <c r="OR138" s="98">
        <v>1256</v>
      </c>
      <c r="OS138" s="99">
        <v>20025</v>
      </c>
      <c r="OT138" s="96">
        <v>5509</v>
      </c>
      <c r="OU138" s="97">
        <v>1986</v>
      </c>
      <c r="OV138" s="97"/>
      <c r="OW138" s="97"/>
      <c r="OX138" s="97"/>
      <c r="OY138" s="97">
        <v>276</v>
      </c>
      <c r="OZ138" s="97">
        <v>1422</v>
      </c>
      <c r="PA138" s="97"/>
      <c r="PB138" s="97"/>
      <c r="PC138" s="97"/>
      <c r="PD138" s="97"/>
      <c r="PE138" s="97"/>
      <c r="PF138" s="97"/>
      <c r="PG138" s="97"/>
      <c r="PH138" s="97"/>
      <c r="PI138" s="97"/>
      <c r="PJ138" s="97">
        <v>28</v>
      </c>
      <c r="PK138" s="97"/>
      <c r="PL138" s="98"/>
      <c r="PM138" s="99">
        <v>29246</v>
      </c>
    </row>
    <row r="139" spans="1:429" ht="12.75" customHeight="1" x14ac:dyDescent="0.2">
      <c r="A139" s="93">
        <v>335210</v>
      </c>
      <c r="B139" s="94" t="s">
        <v>1730</v>
      </c>
      <c r="C139" s="95" t="s">
        <v>1298</v>
      </c>
      <c r="D139" s="96"/>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v>173</v>
      </c>
      <c r="AC139" s="97">
        <v>290</v>
      </c>
      <c r="AD139" s="97">
        <v>270</v>
      </c>
      <c r="AE139" s="97">
        <v>40</v>
      </c>
      <c r="AF139" s="97">
        <v>130</v>
      </c>
      <c r="AG139" s="97">
        <v>5</v>
      </c>
      <c r="AH139" s="97">
        <v>76</v>
      </c>
      <c r="AI139" s="97">
        <v>27</v>
      </c>
      <c r="AJ139" s="97">
        <v>202</v>
      </c>
      <c r="AK139" s="97">
        <v>52</v>
      </c>
      <c r="AL139" s="97">
        <v>1138</v>
      </c>
      <c r="AM139" s="97">
        <v>161</v>
      </c>
      <c r="AN139" s="97"/>
      <c r="AO139" s="97"/>
      <c r="AP139" s="97"/>
      <c r="AQ139" s="97"/>
      <c r="AR139" s="97"/>
      <c r="AS139" s="97"/>
      <c r="AT139" s="97"/>
      <c r="AU139" s="97"/>
      <c r="AV139" s="97"/>
      <c r="AW139" s="97"/>
      <c r="AX139" s="97"/>
      <c r="AY139" s="97"/>
      <c r="AZ139" s="97"/>
      <c r="BA139" s="97"/>
      <c r="BB139" s="97"/>
      <c r="BC139" s="97"/>
      <c r="BD139" s="97"/>
      <c r="BE139" s="97"/>
      <c r="BF139" s="97"/>
      <c r="BG139" s="97"/>
      <c r="BH139" s="97"/>
      <c r="BI139" s="97"/>
      <c r="BJ139" s="97"/>
      <c r="BK139" s="97"/>
      <c r="BL139" s="97"/>
      <c r="BM139" s="97"/>
      <c r="BN139" s="97"/>
      <c r="BO139" s="97"/>
      <c r="BP139" s="97"/>
      <c r="BQ139" s="97"/>
      <c r="BR139" s="97"/>
      <c r="BS139" s="97"/>
      <c r="BT139" s="97"/>
      <c r="BU139" s="97"/>
      <c r="BV139" s="97"/>
      <c r="BW139" s="97"/>
      <c r="BX139" s="97"/>
      <c r="BY139" s="97"/>
      <c r="BZ139" s="97"/>
      <c r="CA139" s="97"/>
      <c r="CB139" s="97"/>
      <c r="CC139" s="97"/>
      <c r="CD139" s="97"/>
      <c r="CE139" s="97"/>
      <c r="CF139" s="97"/>
      <c r="CG139" s="97"/>
      <c r="CH139" s="97"/>
      <c r="CI139" s="97"/>
      <c r="CJ139" s="97"/>
      <c r="CK139" s="97"/>
      <c r="CL139" s="97"/>
      <c r="CM139" s="97"/>
      <c r="CN139" s="97"/>
      <c r="CO139" s="97"/>
      <c r="CP139" s="97"/>
      <c r="CQ139" s="97"/>
      <c r="CR139" s="97"/>
      <c r="CS139" s="97"/>
      <c r="CT139" s="97"/>
      <c r="CU139" s="97"/>
      <c r="CV139" s="97"/>
      <c r="CW139" s="97"/>
      <c r="CX139" s="97"/>
      <c r="CY139" s="97"/>
      <c r="CZ139" s="97"/>
      <c r="DA139" s="97"/>
      <c r="DB139" s="97"/>
      <c r="DC139" s="97"/>
      <c r="DD139" s="97"/>
      <c r="DE139" s="97"/>
      <c r="DF139" s="97"/>
      <c r="DG139" s="97"/>
      <c r="DH139" s="97"/>
      <c r="DI139" s="97"/>
      <c r="DJ139" s="97"/>
      <c r="DK139" s="97"/>
      <c r="DL139" s="97"/>
      <c r="DM139" s="97"/>
      <c r="DN139" s="97"/>
      <c r="DO139" s="97"/>
      <c r="DP139" s="97"/>
      <c r="DQ139" s="97"/>
      <c r="DR139" s="97"/>
      <c r="DS139" s="97"/>
      <c r="DT139" s="97"/>
      <c r="DU139" s="97"/>
      <c r="DV139" s="97"/>
      <c r="DW139" s="97"/>
      <c r="DX139" s="97"/>
      <c r="DY139" s="97"/>
      <c r="DZ139" s="97"/>
      <c r="EA139" s="97"/>
      <c r="EB139" s="97"/>
      <c r="EC139" s="97"/>
      <c r="ED139" s="97"/>
      <c r="EE139" s="97"/>
      <c r="EF139" s="97">
        <v>23</v>
      </c>
      <c r="EG139" s="97"/>
      <c r="EH139" s="97"/>
      <c r="EI139" s="97"/>
      <c r="EJ139" s="97"/>
      <c r="EK139" s="97"/>
      <c r="EL139" s="97"/>
      <c r="EM139" s="97"/>
      <c r="EN139" s="97"/>
      <c r="EO139" s="97"/>
      <c r="EP139" s="97"/>
      <c r="EQ139" s="97"/>
      <c r="ER139" s="97"/>
      <c r="ES139" s="97"/>
      <c r="ET139" s="97"/>
      <c r="EU139" s="97"/>
      <c r="EV139" s="97"/>
      <c r="EW139" s="97"/>
      <c r="EX139" s="97"/>
      <c r="EY139" s="97"/>
      <c r="EZ139" s="97"/>
      <c r="FA139" s="97"/>
      <c r="FB139" s="97"/>
      <c r="FC139" s="97"/>
      <c r="FD139" s="97"/>
      <c r="FE139" s="97"/>
      <c r="FF139" s="97"/>
      <c r="FG139" s="97"/>
      <c r="FH139" s="97"/>
      <c r="FI139" s="97"/>
      <c r="FJ139" s="97"/>
      <c r="FK139" s="97"/>
      <c r="FL139" s="97"/>
      <c r="FM139" s="97"/>
      <c r="FN139" s="97"/>
      <c r="FO139" s="97"/>
      <c r="FP139" s="97"/>
      <c r="FQ139" s="97"/>
      <c r="FR139" s="97"/>
      <c r="FS139" s="97"/>
      <c r="FT139" s="97"/>
      <c r="FU139" s="97"/>
      <c r="FV139" s="97"/>
      <c r="FW139" s="97"/>
      <c r="FX139" s="97"/>
      <c r="FY139" s="97"/>
      <c r="FZ139" s="97"/>
      <c r="GA139" s="97"/>
      <c r="GB139" s="97"/>
      <c r="GC139" s="97"/>
      <c r="GD139" s="97"/>
      <c r="GE139" s="97"/>
      <c r="GF139" s="97"/>
      <c r="GG139" s="97"/>
      <c r="GH139" s="97"/>
      <c r="GI139" s="97"/>
      <c r="GJ139" s="97"/>
      <c r="GK139" s="97"/>
      <c r="GL139" s="97"/>
      <c r="GM139" s="97"/>
      <c r="GN139" s="97"/>
      <c r="GO139" s="97"/>
      <c r="GP139" s="97"/>
      <c r="GQ139" s="97"/>
      <c r="GR139" s="97"/>
      <c r="GS139" s="97"/>
      <c r="GT139" s="97"/>
      <c r="GU139" s="97"/>
      <c r="GV139" s="97"/>
      <c r="GW139" s="97"/>
      <c r="GX139" s="97"/>
      <c r="GY139" s="97"/>
      <c r="GZ139" s="97"/>
      <c r="HA139" s="97"/>
      <c r="HB139" s="97"/>
      <c r="HC139" s="97"/>
      <c r="HD139" s="97"/>
      <c r="HE139" s="97"/>
      <c r="HF139" s="97"/>
      <c r="HG139" s="97"/>
      <c r="HH139" s="97"/>
      <c r="HI139" s="97"/>
      <c r="HJ139" s="97"/>
      <c r="HK139" s="97"/>
      <c r="HL139" s="97"/>
      <c r="HM139" s="97"/>
      <c r="HN139" s="97"/>
      <c r="HO139" s="97"/>
      <c r="HP139" s="97"/>
      <c r="HQ139" s="97"/>
      <c r="HR139" s="97"/>
      <c r="HS139" s="97"/>
      <c r="HT139" s="97"/>
      <c r="HU139" s="97"/>
      <c r="HV139" s="97"/>
      <c r="HW139" s="97"/>
      <c r="HX139" s="97"/>
      <c r="HY139" s="97"/>
      <c r="HZ139" s="97"/>
      <c r="IA139" s="97"/>
      <c r="IB139" s="97"/>
      <c r="IC139" s="97"/>
      <c r="ID139" s="97"/>
      <c r="IE139" s="97"/>
      <c r="IF139" s="97"/>
      <c r="IG139" s="97"/>
      <c r="IH139" s="97"/>
      <c r="II139" s="97"/>
      <c r="IJ139" s="97"/>
      <c r="IK139" s="97"/>
      <c r="IL139" s="97"/>
      <c r="IM139" s="97"/>
      <c r="IN139" s="97"/>
      <c r="IO139" s="97"/>
      <c r="IP139" s="97"/>
      <c r="IQ139" s="97"/>
      <c r="IR139" s="97"/>
      <c r="IS139" s="97"/>
      <c r="IT139" s="97"/>
      <c r="IU139" s="97"/>
      <c r="IV139" s="97"/>
      <c r="IW139" s="97"/>
      <c r="IX139" s="97"/>
      <c r="IY139" s="97"/>
      <c r="IZ139" s="97"/>
      <c r="JA139" s="97"/>
      <c r="JB139" s="97"/>
      <c r="JC139" s="97"/>
      <c r="JD139" s="97"/>
      <c r="JE139" s="97"/>
      <c r="JF139" s="97"/>
      <c r="JG139" s="97"/>
      <c r="JH139" s="97"/>
      <c r="JI139" s="97"/>
      <c r="JJ139" s="97"/>
      <c r="JK139" s="97">
        <v>602</v>
      </c>
      <c r="JL139" s="97"/>
      <c r="JM139" s="97"/>
      <c r="JN139" s="97"/>
      <c r="JO139" s="97"/>
      <c r="JP139" s="97"/>
      <c r="JQ139" s="97"/>
      <c r="JR139" s="97"/>
      <c r="JS139" s="97"/>
      <c r="JT139" s="97"/>
      <c r="JU139" s="97"/>
      <c r="JV139" s="97"/>
      <c r="JW139" s="97"/>
      <c r="JX139" s="97"/>
      <c r="JY139" s="97"/>
      <c r="JZ139" s="97"/>
      <c r="KA139" s="97"/>
      <c r="KB139" s="97">
        <v>109</v>
      </c>
      <c r="KC139" s="97"/>
      <c r="KD139" s="97"/>
      <c r="KE139" s="97"/>
      <c r="KF139" s="97">
        <v>2</v>
      </c>
      <c r="KG139" s="97"/>
      <c r="KH139" s="97"/>
      <c r="KI139" s="97"/>
      <c r="KJ139" s="97"/>
      <c r="KK139" s="97"/>
      <c r="KL139" s="97"/>
      <c r="KM139" s="97"/>
      <c r="KN139" s="97"/>
      <c r="KO139" s="97"/>
      <c r="KP139" s="97"/>
      <c r="KQ139" s="97"/>
      <c r="KR139" s="97"/>
      <c r="KS139" s="97"/>
      <c r="KT139" s="97"/>
      <c r="KU139" s="97"/>
      <c r="KV139" s="97"/>
      <c r="KW139" s="97"/>
      <c r="KX139" s="97"/>
      <c r="KY139" s="97"/>
      <c r="KZ139" s="97"/>
      <c r="LA139" s="97">
        <v>39</v>
      </c>
      <c r="LB139" s="97">
        <v>235</v>
      </c>
      <c r="LC139" s="97">
        <v>8</v>
      </c>
      <c r="LD139" s="97">
        <v>76</v>
      </c>
      <c r="LE139" s="97"/>
      <c r="LF139" s="97"/>
      <c r="LG139" s="97"/>
      <c r="LH139" s="97"/>
      <c r="LI139" s="97"/>
      <c r="LJ139" s="97"/>
      <c r="LK139" s="97"/>
      <c r="LL139" s="97"/>
      <c r="LM139" s="97"/>
      <c r="LN139" s="97"/>
      <c r="LO139" s="97">
        <v>0</v>
      </c>
      <c r="LP139" s="97">
        <v>0</v>
      </c>
      <c r="LQ139" s="97">
        <v>7</v>
      </c>
      <c r="LR139" s="97"/>
      <c r="LS139" s="97"/>
      <c r="LT139" s="97"/>
      <c r="LU139" s="97"/>
      <c r="LV139" s="97"/>
      <c r="LW139" s="97"/>
      <c r="LX139" s="97"/>
      <c r="LY139" s="97"/>
      <c r="LZ139" s="97"/>
      <c r="MA139" s="97"/>
      <c r="MB139" s="97"/>
      <c r="MC139" s="97"/>
      <c r="MD139" s="97"/>
      <c r="ME139" s="97"/>
      <c r="MF139" s="97"/>
      <c r="MG139" s="97"/>
      <c r="MH139" s="97"/>
      <c r="MI139" s="97"/>
      <c r="MJ139" s="97"/>
      <c r="MK139" s="97"/>
      <c r="ML139" s="97"/>
      <c r="MM139" s="97"/>
      <c r="MN139" s="97"/>
      <c r="MO139" s="97"/>
      <c r="MP139" s="97"/>
      <c r="MQ139" s="97"/>
      <c r="MR139" s="97"/>
      <c r="MS139" s="97"/>
      <c r="MT139" s="97">
        <v>57</v>
      </c>
      <c r="MU139" s="97">
        <v>2</v>
      </c>
      <c r="MV139" s="97">
        <v>149</v>
      </c>
      <c r="MW139" s="97"/>
      <c r="MX139" s="97"/>
      <c r="MY139" s="97"/>
      <c r="MZ139" s="97"/>
      <c r="NA139" s="97"/>
      <c r="NB139" s="97"/>
      <c r="NC139" s="97"/>
      <c r="ND139" s="97">
        <v>7</v>
      </c>
      <c r="NE139" s="97"/>
      <c r="NF139" s="97"/>
      <c r="NG139" s="97">
        <v>5</v>
      </c>
      <c r="NH139" s="97">
        <v>4</v>
      </c>
      <c r="NI139" s="97"/>
      <c r="NJ139" s="97"/>
      <c r="NK139" s="97"/>
      <c r="NL139" s="97"/>
      <c r="NM139" s="97"/>
      <c r="NN139" s="97"/>
      <c r="NO139" s="97"/>
      <c r="NP139" s="97"/>
      <c r="NQ139" s="97">
        <v>7</v>
      </c>
      <c r="NR139" s="97">
        <v>8</v>
      </c>
      <c r="NS139" s="97">
        <v>15</v>
      </c>
      <c r="NT139" s="97"/>
      <c r="NU139" s="97"/>
      <c r="NV139" s="97"/>
      <c r="NW139" s="97"/>
      <c r="NX139" s="97"/>
      <c r="NY139" s="97">
        <v>100</v>
      </c>
      <c r="NZ139" s="97">
        <v>3</v>
      </c>
      <c r="OA139" s="97"/>
      <c r="OB139" s="97"/>
      <c r="OC139" s="97"/>
      <c r="OD139" s="97"/>
      <c r="OE139" s="97"/>
      <c r="OF139" s="97">
        <v>19</v>
      </c>
      <c r="OG139" s="97"/>
      <c r="OH139" s="97"/>
      <c r="OI139" s="97"/>
      <c r="OJ139" s="97"/>
      <c r="OK139" s="97"/>
      <c r="OL139" s="97"/>
      <c r="OM139" s="97"/>
      <c r="ON139" s="97"/>
      <c r="OO139" s="97"/>
      <c r="OP139" s="97"/>
      <c r="OQ139" s="97"/>
      <c r="OR139" s="98"/>
      <c r="OS139" s="99">
        <v>4041</v>
      </c>
      <c r="OT139" s="96">
        <v>19472</v>
      </c>
      <c r="OU139" s="97">
        <v>554</v>
      </c>
      <c r="OV139" s="97"/>
      <c r="OW139" s="97">
        <v>46</v>
      </c>
      <c r="OX139" s="97"/>
      <c r="OY139" s="97">
        <v>133</v>
      </c>
      <c r="OZ139" s="97">
        <v>1149</v>
      </c>
      <c r="PA139" s="97"/>
      <c r="PB139" s="97">
        <v>4</v>
      </c>
      <c r="PC139" s="97"/>
      <c r="PD139" s="97"/>
      <c r="PE139" s="97"/>
      <c r="PF139" s="97">
        <v>23</v>
      </c>
      <c r="PG139" s="97"/>
      <c r="PH139" s="97"/>
      <c r="PI139" s="97"/>
      <c r="PJ139" s="97">
        <v>208</v>
      </c>
      <c r="PK139" s="97"/>
      <c r="PL139" s="98"/>
      <c r="PM139" s="99">
        <v>25630</v>
      </c>
    </row>
    <row r="140" spans="1:429" ht="12.75" customHeight="1" x14ac:dyDescent="0.2">
      <c r="A140" s="93">
        <v>335221</v>
      </c>
      <c r="B140" s="94" t="s">
        <v>1730</v>
      </c>
      <c r="C140" s="95" t="s">
        <v>1299</v>
      </c>
      <c r="D140" s="96"/>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7"/>
      <c r="AL140" s="97"/>
      <c r="AM140" s="97"/>
      <c r="AN140" s="97"/>
      <c r="AO140" s="97"/>
      <c r="AP140" s="97"/>
      <c r="AQ140" s="97">
        <v>26</v>
      </c>
      <c r="AR140" s="97"/>
      <c r="AS140" s="97"/>
      <c r="AT140" s="97"/>
      <c r="AU140" s="97"/>
      <c r="AV140" s="97"/>
      <c r="AW140" s="97"/>
      <c r="AX140" s="97"/>
      <c r="AY140" s="97"/>
      <c r="AZ140" s="97"/>
      <c r="BA140" s="97"/>
      <c r="BB140" s="97"/>
      <c r="BC140" s="97"/>
      <c r="BD140" s="97"/>
      <c r="BE140" s="97"/>
      <c r="BF140" s="97"/>
      <c r="BG140" s="97"/>
      <c r="BH140" s="97"/>
      <c r="BI140" s="97"/>
      <c r="BJ140" s="97"/>
      <c r="BK140" s="97"/>
      <c r="BL140" s="97"/>
      <c r="BM140" s="97"/>
      <c r="BN140" s="97"/>
      <c r="BO140" s="97"/>
      <c r="BP140" s="97"/>
      <c r="BQ140" s="97"/>
      <c r="BR140" s="97"/>
      <c r="BS140" s="97"/>
      <c r="BT140" s="97"/>
      <c r="BU140" s="97"/>
      <c r="BV140" s="97"/>
      <c r="BW140" s="97"/>
      <c r="BX140" s="97"/>
      <c r="BY140" s="97"/>
      <c r="BZ140" s="97"/>
      <c r="CA140" s="97"/>
      <c r="CB140" s="97"/>
      <c r="CC140" s="97"/>
      <c r="CD140" s="97"/>
      <c r="CE140" s="97"/>
      <c r="CF140" s="97"/>
      <c r="CG140" s="97"/>
      <c r="CH140" s="97"/>
      <c r="CI140" s="97"/>
      <c r="CJ140" s="97"/>
      <c r="CK140" s="97"/>
      <c r="CL140" s="97"/>
      <c r="CM140" s="97"/>
      <c r="CN140" s="97"/>
      <c r="CO140" s="97"/>
      <c r="CP140" s="97"/>
      <c r="CQ140" s="97"/>
      <c r="CR140" s="97"/>
      <c r="CS140" s="97"/>
      <c r="CT140" s="97"/>
      <c r="CU140" s="97"/>
      <c r="CV140" s="97"/>
      <c r="CW140" s="97"/>
      <c r="CX140" s="97"/>
      <c r="CY140" s="97"/>
      <c r="CZ140" s="97"/>
      <c r="DA140" s="97"/>
      <c r="DB140" s="97"/>
      <c r="DC140" s="97"/>
      <c r="DD140" s="97"/>
      <c r="DE140" s="97"/>
      <c r="DF140" s="97"/>
      <c r="DG140" s="97"/>
      <c r="DH140" s="97"/>
      <c r="DI140" s="97"/>
      <c r="DJ140" s="97"/>
      <c r="DK140" s="97"/>
      <c r="DL140" s="97"/>
      <c r="DM140" s="97"/>
      <c r="DN140" s="97"/>
      <c r="DO140" s="97"/>
      <c r="DP140" s="97"/>
      <c r="DQ140" s="97"/>
      <c r="DR140" s="97"/>
      <c r="DS140" s="97"/>
      <c r="DT140" s="97"/>
      <c r="DU140" s="97"/>
      <c r="DV140" s="97"/>
      <c r="DW140" s="97"/>
      <c r="DX140" s="97"/>
      <c r="DY140" s="97"/>
      <c r="DZ140" s="97"/>
      <c r="EA140" s="97"/>
      <c r="EB140" s="97"/>
      <c r="EC140" s="97"/>
      <c r="ED140" s="97"/>
      <c r="EE140" s="97"/>
      <c r="EF140" s="97"/>
      <c r="EG140" s="97">
        <v>10</v>
      </c>
      <c r="EH140" s="97"/>
      <c r="EI140" s="97"/>
      <c r="EJ140" s="97"/>
      <c r="EK140" s="97"/>
      <c r="EL140" s="97"/>
      <c r="EM140" s="97"/>
      <c r="EN140" s="97"/>
      <c r="EO140" s="97"/>
      <c r="EP140" s="97"/>
      <c r="EQ140" s="97"/>
      <c r="ER140" s="97"/>
      <c r="ES140" s="97"/>
      <c r="ET140" s="97"/>
      <c r="EU140" s="97"/>
      <c r="EV140" s="97"/>
      <c r="EW140" s="97"/>
      <c r="EX140" s="97"/>
      <c r="EY140" s="97"/>
      <c r="EZ140" s="97">
        <v>10</v>
      </c>
      <c r="FA140" s="97">
        <v>44</v>
      </c>
      <c r="FB140" s="97"/>
      <c r="FC140" s="97"/>
      <c r="FD140" s="97"/>
      <c r="FE140" s="97"/>
      <c r="FF140" s="97"/>
      <c r="FG140" s="97"/>
      <c r="FH140" s="97"/>
      <c r="FI140" s="97"/>
      <c r="FJ140" s="97"/>
      <c r="FK140" s="97"/>
      <c r="FL140" s="97"/>
      <c r="FM140" s="97"/>
      <c r="FN140" s="97"/>
      <c r="FO140" s="97"/>
      <c r="FP140" s="97"/>
      <c r="FQ140" s="97"/>
      <c r="FR140" s="97"/>
      <c r="FS140" s="97"/>
      <c r="FT140" s="97"/>
      <c r="FU140" s="97"/>
      <c r="FV140" s="97"/>
      <c r="FW140" s="97"/>
      <c r="FX140" s="97"/>
      <c r="FY140" s="97"/>
      <c r="FZ140" s="97"/>
      <c r="GA140" s="97"/>
      <c r="GB140" s="97"/>
      <c r="GC140" s="97"/>
      <c r="GD140" s="97"/>
      <c r="GE140" s="97"/>
      <c r="GF140" s="97"/>
      <c r="GG140" s="97"/>
      <c r="GH140" s="97"/>
      <c r="GI140" s="97"/>
      <c r="GJ140" s="97"/>
      <c r="GK140" s="97"/>
      <c r="GL140" s="97"/>
      <c r="GM140" s="97"/>
      <c r="GN140" s="97"/>
      <c r="GO140" s="97"/>
      <c r="GP140" s="97"/>
      <c r="GQ140" s="97"/>
      <c r="GR140" s="97"/>
      <c r="GS140" s="97"/>
      <c r="GT140" s="97"/>
      <c r="GU140" s="97"/>
      <c r="GV140" s="97"/>
      <c r="GW140" s="97"/>
      <c r="GX140" s="97"/>
      <c r="GY140" s="97"/>
      <c r="GZ140" s="97"/>
      <c r="HA140" s="97"/>
      <c r="HB140" s="97"/>
      <c r="HC140" s="97"/>
      <c r="HD140" s="97"/>
      <c r="HE140" s="97"/>
      <c r="HF140" s="97"/>
      <c r="HG140" s="97"/>
      <c r="HH140" s="97"/>
      <c r="HI140" s="97"/>
      <c r="HJ140" s="97"/>
      <c r="HK140" s="97"/>
      <c r="HL140" s="97"/>
      <c r="HM140" s="97"/>
      <c r="HN140" s="97"/>
      <c r="HO140" s="97"/>
      <c r="HP140" s="97"/>
      <c r="HQ140" s="97"/>
      <c r="HR140" s="97"/>
      <c r="HS140" s="97"/>
      <c r="HT140" s="97"/>
      <c r="HU140" s="97"/>
      <c r="HV140" s="97"/>
      <c r="HW140" s="97"/>
      <c r="HX140" s="97"/>
      <c r="HY140" s="97"/>
      <c r="HZ140" s="97"/>
      <c r="IA140" s="97"/>
      <c r="IB140" s="97"/>
      <c r="IC140" s="97"/>
      <c r="ID140" s="97"/>
      <c r="IE140" s="97"/>
      <c r="IF140" s="97"/>
      <c r="IG140" s="97"/>
      <c r="IH140" s="97"/>
      <c r="II140" s="97"/>
      <c r="IJ140" s="97"/>
      <c r="IK140" s="97"/>
      <c r="IL140" s="97"/>
      <c r="IM140" s="97"/>
      <c r="IN140" s="97"/>
      <c r="IO140" s="97"/>
      <c r="IP140" s="97"/>
      <c r="IQ140" s="97"/>
      <c r="IR140" s="97"/>
      <c r="IS140" s="97"/>
      <c r="IT140" s="97"/>
      <c r="IU140" s="97"/>
      <c r="IV140" s="97"/>
      <c r="IW140" s="97"/>
      <c r="IX140" s="97"/>
      <c r="IY140" s="97"/>
      <c r="IZ140" s="97"/>
      <c r="JA140" s="97"/>
      <c r="JB140" s="97"/>
      <c r="JC140" s="97"/>
      <c r="JD140" s="97"/>
      <c r="JE140" s="97"/>
      <c r="JF140" s="97"/>
      <c r="JG140" s="97"/>
      <c r="JH140" s="97"/>
      <c r="JI140" s="97"/>
      <c r="JJ140" s="97"/>
      <c r="JK140" s="97"/>
      <c r="JL140" s="97"/>
      <c r="JM140" s="97"/>
      <c r="JN140" s="97"/>
      <c r="JO140" s="97"/>
      <c r="JP140" s="97"/>
      <c r="JQ140" s="97"/>
      <c r="JR140" s="97"/>
      <c r="JS140" s="97"/>
      <c r="JT140" s="97"/>
      <c r="JU140" s="97"/>
      <c r="JV140" s="97"/>
      <c r="JW140" s="97"/>
      <c r="JX140" s="97"/>
      <c r="JY140" s="97"/>
      <c r="JZ140" s="97">
        <v>110</v>
      </c>
      <c r="KA140" s="97"/>
      <c r="KB140" s="97"/>
      <c r="KC140" s="97">
        <v>0</v>
      </c>
      <c r="KD140" s="97"/>
      <c r="KE140" s="97"/>
      <c r="KF140" s="97"/>
      <c r="KG140" s="97"/>
      <c r="KH140" s="97">
        <v>67</v>
      </c>
      <c r="KI140" s="97"/>
      <c r="KJ140" s="97"/>
      <c r="KK140" s="97"/>
      <c r="KL140" s="97"/>
      <c r="KM140" s="97"/>
      <c r="KN140" s="97"/>
      <c r="KO140" s="97"/>
      <c r="KP140" s="97"/>
      <c r="KQ140" s="97"/>
      <c r="KR140" s="97"/>
      <c r="KS140" s="97"/>
      <c r="KT140" s="97"/>
      <c r="KU140" s="97"/>
      <c r="KV140" s="97"/>
      <c r="KW140" s="97"/>
      <c r="KX140" s="97"/>
      <c r="KY140" s="97"/>
      <c r="KZ140" s="97"/>
      <c r="LA140" s="97"/>
      <c r="LB140" s="97"/>
      <c r="LC140" s="97"/>
      <c r="LD140" s="97"/>
      <c r="LE140" s="97"/>
      <c r="LF140" s="97"/>
      <c r="LG140" s="97"/>
      <c r="LH140" s="97"/>
      <c r="LI140" s="97"/>
      <c r="LJ140" s="97"/>
      <c r="LK140" s="97"/>
      <c r="LL140" s="97"/>
      <c r="LM140" s="97"/>
      <c r="LN140" s="97"/>
      <c r="LO140" s="97"/>
      <c r="LP140" s="97"/>
      <c r="LQ140" s="97"/>
      <c r="LR140" s="97"/>
      <c r="LS140" s="97">
        <v>0</v>
      </c>
      <c r="LT140" s="97"/>
      <c r="LU140" s="97"/>
      <c r="LV140" s="97"/>
      <c r="LW140" s="97"/>
      <c r="LX140" s="97"/>
      <c r="LY140" s="97"/>
      <c r="LZ140" s="97"/>
      <c r="MA140" s="97"/>
      <c r="MB140" s="97"/>
      <c r="MC140" s="97"/>
      <c r="MD140" s="97"/>
      <c r="ME140" s="97"/>
      <c r="MF140" s="97"/>
      <c r="MG140" s="97"/>
      <c r="MH140" s="97"/>
      <c r="MI140" s="97"/>
      <c r="MJ140" s="97"/>
      <c r="MK140" s="97"/>
      <c r="ML140" s="97"/>
      <c r="MM140" s="97"/>
      <c r="MN140" s="97"/>
      <c r="MO140" s="97"/>
      <c r="MP140" s="97"/>
      <c r="MQ140" s="97"/>
      <c r="MR140" s="97"/>
      <c r="MS140" s="97"/>
      <c r="MT140" s="97"/>
      <c r="MU140" s="97"/>
      <c r="MV140" s="97"/>
      <c r="MW140" s="97"/>
      <c r="MX140" s="97"/>
      <c r="MY140" s="97"/>
      <c r="MZ140" s="97"/>
      <c r="NA140" s="97"/>
      <c r="NB140" s="97"/>
      <c r="NC140" s="97"/>
      <c r="ND140" s="97"/>
      <c r="NE140" s="97"/>
      <c r="NF140" s="97"/>
      <c r="NG140" s="97"/>
      <c r="NH140" s="97"/>
      <c r="NI140" s="97"/>
      <c r="NJ140" s="97"/>
      <c r="NK140" s="97"/>
      <c r="NL140" s="97"/>
      <c r="NM140" s="97"/>
      <c r="NN140" s="97"/>
      <c r="NO140" s="97"/>
      <c r="NP140" s="97"/>
      <c r="NQ140" s="97"/>
      <c r="NR140" s="97"/>
      <c r="NS140" s="97"/>
      <c r="NT140" s="97"/>
      <c r="NU140" s="97"/>
      <c r="NV140" s="97"/>
      <c r="NW140" s="97"/>
      <c r="NX140" s="97"/>
      <c r="NY140" s="97">
        <v>447</v>
      </c>
      <c r="NZ140" s="97"/>
      <c r="OA140" s="97"/>
      <c r="OB140" s="97"/>
      <c r="OC140" s="97"/>
      <c r="OD140" s="97"/>
      <c r="OE140" s="97"/>
      <c r="OF140" s="97"/>
      <c r="OG140" s="97"/>
      <c r="OH140" s="97"/>
      <c r="OI140" s="97"/>
      <c r="OJ140" s="97"/>
      <c r="OK140" s="97"/>
      <c r="OL140" s="97"/>
      <c r="OM140" s="97"/>
      <c r="ON140" s="97"/>
      <c r="OO140" s="97"/>
      <c r="OP140" s="97"/>
      <c r="OQ140" s="97"/>
      <c r="OR140" s="98"/>
      <c r="OS140" s="99">
        <v>713</v>
      </c>
      <c r="OT140" s="96">
        <v>9841</v>
      </c>
      <c r="OU140" s="97">
        <v>27</v>
      </c>
      <c r="OV140" s="97"/>
      <c r="OW140" s="97">
        <v>3291</v>
      </c>
      <c r="OX140" s="97"/>
      <c r="OY140" s="97">
        <v>99</v>
      </c>
      <c r="OZ140" s="97">
        <v>763</v>
      </c>
      <c r="PA140" s="97"/>
      <c r="PB140" s="97">
        <v>3</v>
      </c>
      <c r="PC140" s="97"/>
      <c r="PD140" s="97"/>
      <c r="PE140" s="97"/>
      <c r="PF140" s="97"/>
      <c r="PG140" s="97"/>
      <c r="PH140" s="97"/>
      <c r="PI140" s="97"/>
      <c r="PJ140" s="97">
        <v>133</v>
      </c>
      <c r="PK140" s="97"/>
      <c r="PL140" s="98"/>
      <c r="PM140" s="99">
        <v>14870</v>
      </c>
    </row>
    <row r="141" spans="1:429" ht="12.75" customHeight="1" x14ac:dyDescent="0.2">
      <c r="A141" s="93">
        <v>335222</v>
      </c>
      <c r="B141" s="94" t="s">
        <v>1730</v>
      </c>
      <c r="C141" s="95" t="s">
        <v>1300</v>
      </c>
      <c r="D141" s="96"/>
      <c r="E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7"/>
      <c r="AJ141" s="97"/>
      <c r="AK141" s="97"/>
      <c r="AL141" s="97"/>
      <c r="AM141" s="97"/>
      <c r="AN141" s="97"/>
      <c r="AO141" s="97"/>
      <c r="AP141" s="97"/>
      <c r="AQ141" s="97">
        <v>78</v>
      </c>
      <c r="AR141" s="97"/>
      <c r="AS141" s="97"/>
      <c r="AT141" s="97"/>
      <c r="AU141" s="97"/>
      <c r="AV141" s="97"/>
      <c r="AW141" s="97"/>
      <c r="AX141" s="97"/>
      <c r="AY141" s="97"/>
      <c r="AZ141" s="97"/>
      <c r="BA141" s="97"/>
      <c r="BB141" s="97"/>
      <c r="BC141" s="97"/>
      <c r="BD141" s="97"/>
      <c r="BE141" s="97"/>
      <c r="BF141" s="97"/>
      <c r="BG141" s="97"/>
      <c r="BH141" s="97"/>
      <c r="BI141" s="97"/>
      <c r="BJ141" s="97"/>
      <c r="BK141" s="97"/>
      <c r="BL141" s="97"/>
      <c r="BM141" s="97"/>
      <c r="BN141" s="97"/>
      <c r="BO141" s="97"/>
      <c r="BP141" s="97"/>
      <c r="BQ141" s="97"/>
      <c r="BR141" s="97"/>
      <c r="BS141" s="97"/>
      <c r="BT141" s="97"/>
      <c r="BU141" s="97"/>
      <c r="BV141" s="97"/>
      <c r="BW141" s="97"/>
      <c r="BX141" s="97"/>
      <c r="BY141" s="97"/>
      <c r="BZ141" s="97"/>
      <c r="CA141" s="97"/>
      <c r="CB141" s="97"/>
      <c r="CC141" s="97"/>
      <c r="CD141" s="97"/>
      <c r="CE141" s="97"/>
      <c r="CF141" s="97"/>
      <c r="CG141" s="97"/>
      <c r="CH141" s="97"/>
      <c r="CI141" s="97"/>
      <c r="CJ141" s="97"/>
      <c r="CK141" s="97"/>
      <c r="CL141" s="97"/>
      <c r="CM141" s="97"/>
      <c r="CN141" s="97"/>
      <c r="CO141" s="97"/>
      <c r="CP141" s="97"/>
      <c r="CQ141" s="97"/>
      <c r="CR141" s="97"/>
      <c r="CS141" s="97"/>
      <c r="CT141" s="97"/>
      <c r="CU141" s="97"/>
      <c r="CV141" s="97"/>
      <c r="CW141" s="97"/>
      <c r="CX141" s="97"/>
      <c r="CY141" s="97"/>
      <c r="CZ141" s="97"/>
      <c r="DA141" s="97"/>
      <c r="DB141" s="97"/>
      <c r="DC141" s="97"/>
      <c r="DD141" s="97"/>
      <c r="DE141" s="97"/>
      <c r="DF141" s="97"/>
      <c r="DG141" s="97"/>
      <c r="DH141" s="97"/>
      <c r="DI141" s="97"/>
      <c r="DJ141" s="97"/>
      <c r="DK141" s="97"/>
      <c r="DL141" s="97"/>
      <c r="DM141" s="97"/>
      <c r="DN141" s="97"/>
      <c r="DO141" s="97"/>
      <c r="DP141" s="97"/>
      <c r="DQ141" s="97"/>
      <c r="DR141" s="97"/>
      <c r="DS141" s="97"/>
      <c r="DT141" s="97"/>
      <c r="DU141" s="97"/>
      <c r="DV141" s="97"/>
      <c r="DW141" s="97"/>
      <c r="DX141" s="97"/>
      <c r="DY141" s="97"/>
      <c r="DZ141" s="97"/>
      <c r="EA141" s="97"/>
      <c r="EB141" s="97"/>
      <c r="EC141" s="97"/>
      <c r="ED141" s="97"/>
      <c r="EE141" s="97"/>
      <c r="EF141" s="97"/>
      <c r="EG141" s="97"/>
      <c r="EH141" s="97">
        <v>0</v>
      </c>
      <c r="EI141" s="97"/>
      <c r="EJ141" s="97"/>
      <c r="EK141" s="97"/>
      <c r="EL141" s="97"/>
      <c r="EM141" s="97"/>
      <c r="EN141" s="97"/>
      <c r="EO141" s="97"/>
      <c r="EP141" s="97"/>
      <c r="EQ141" s="97"/>
      <c r="ER141" s="97"/>
      <c r="ES141" s="97"/>
      <c r="ET141" s="97"/>
      <c r="EU141" s="97"/>
      <c r="EV141" s="97"/>
      <c r="EW141" s="97"/>
      <c r="EX141" s="97"/>
      <c r="EY141" s="97"/>
      <c r="EZ141" s="97">
        <v>24</v>
      </c>
      <c r="FA141" s="97">
        <v>112</v>
      </c>
      <c r="FB141" s="97"/>
      <c r="FC141" s="97"/>
      <c r="FD141" s="97"/>
      <c r="FE141" s="97"/>
      <c r="FF141" s="97"/>
      <c r="FG141" s="97"/>
      <c r="FH141" s="97"/>
      <c r="FI141" s="97"/>
      <c r="FJ141" s="97"/>
      <c r="FK141" s="97"/>
      <c r="FL141" s="97"/>
      <c r="FM141" s="97"/>
      <c r="FN141" s="97"/>
      <c r="FO141" s="97"/>
      <c r="FP141" s="97"/>
      <c r="FQ141" s="97"/>
      <c r="FR141" s="97"/>
      <c r="FS141" s="97"/>
      <c r="FT141" s="97"/>
      <c r="FU141" s="97"/>
      <c r="FV141" s="97"/>
      <c r="FW141" s="97"/>
      <c r="FX141" s="97"/>
      <c r="FY141" s="97"/>
      <c r="FZ141" s="97"/>
      <c r="GA141" s="97"/>
      <c r="GB141" s="97"/>
      <c r="GC141" s="97"/>
      <c r="GD141" s="97"/>
      <c r="GE141" s="97"/>
      <c r="GF141" s="97"/>
      <c r="GG141" s="97"/>
      <c r="GH141" s="97"/>
      <c r="GI141" s="97"/>
      <c r="GJ141" s="97"/>
      <c r="GK141" s="97"/>
      <c r="GL141" s="97"/>
      <c r="GM141" s="97"/>
      <c r="GN141" s="97"/>
      <c r="GO141" s="97"/>
      <c r="GP141" s="97"/>
      <c r="GQ141" s="97"/>
      <c r="GR141" s="97"/>
      <c r="GS141" s="97"/>
      <c r="GT141" s="97"/>
      <c r="GU141" s="97"/>
      <c r="GV141" s="97"/>
      <c r="GW141" s="97"/>
      <c r="GX141" s="97"/>
      <c r="GY141" s="97"/>
      <c r="GZ141" s="97"/>
      <c r="HA141" s="97"/>
      <c r="HB141" s="97"/>
      <c r="HC141" s="97"/>
      <c r="HD141" s="97"/>
      <c r="HE141" s="97"/>
      <c r="HF141" s="97"/>
      <c r="HG141" s="97"/>
      <c r="HH141" s="97"/>
      <c r="HI141" s="97"/>
      <c r="HJ141" s="97"/>
      <c r="HK141" s="97"/>
      <c r="HL141" s="97"/>
      <c r="HM141" s="97"/>
      <c r="HN141" s="97"/>
      <c r="HO141" s="97"/>
      <c r="HP141" s="97"/>
      <c r="HQ141" s="97"/>
      <c r="HR141" s="97"/>
      <c r="HS141" s="97"/>
      <c r="HT141" s="97"/>
      <c r="HU141" s="97"/>
      <c r="HV141" s="97"/>
      <c r="HW141" s="97"/>
      <c r="HX141" s="97"/>
      <c r="HY141" s="97"/>
      <c r="HZ141" s="97"/>
      <c r="IA141" s="97"/>
      <c r="IB141" s="97"/>
      <c r="IC141" s="97"/>
      <c r="ID141" s="97"/>
      <c r="IE141" s="97"/>
      <c r="IF141" s="97"/>
      <c r="IG141" s="97"/>
      <c r="IH141" s="97"/>
      <c r="II141" s="97"/>
      <c r="IJ141" s="97"/>
      <c r="IK141" s="97"/>
      <c r="IL141" s="97"/>
      <c r="IM141" s="97"/>
      <c r="IN141" s="97"/>
      <c r="IO141" s="97"/>
      <c r="IP141" s="97"/>
      <c r="IQ141" s="97"/>
      <c r="IR141" s="97"/>
      <c r="IS141" s="97"/>
      <c r="IT141" s="97"/>
      <c r="IU141" s="97"/>
      <c r="IV141" s="97"/>
      <c r="IW141" s="97"/>
      <c r="IX141" s="97"/>
      <c r="IY141" s="97"/>
      <c r="IZ141" s="97"/>
      <c r="JA141" s="97"/>
      <c r="JB141" s="97"/>
      <c r="JC141" s="97"/>
      <c r="JD141" s="97"/>
      <c r="JE141" s="97"/>
      <c r="JF141" s="97"/>
      <c r="JG141" s="97"/>
      <c r="JH141" s="97"/>
      <c r="JI141" s="97"/>
      <c r="JJ141" s="97"/>
      <c r="JK141" s="97"/>
      <c r="JL141" s="97"/>
      <c r="JM141" s="97"/>
      <c r="JN141" s="97"/>
      <c r="JO141" s="97"/>
      <c r="JP141" s="97"/>
      <c r="JQ141" s="97"/>
      <c r="JR141" s="97"/>
      <c r="JS141" s="97"/>
      <c r="JT141" s="97"/>
      <c r="JU141" s="97"/>
      <c r="JV141" s="97"/>
      <c r="JW141" s="97"/>
      <c r="JX141" s="97"/>
      <c r="JY141" s="97"/>
      <c r="JZ141" s="97"/>
      <c r="KA141" s="97"/>
      <c r="KB141" s="97"/>
      <c r="KC141" s="97">
        <v>0</v>
      </c>
      <c r="KD141" s="97"/>
      <c r="KE141" s="97"/>
      <c r="KF141" s="97"/>
      <c r="KG141" s="97"/>
      <c r="KH141" s="97"/>
      <c r="KI141" s="97"/>
      <c r="KJ141" s="97"/>
      <c r="KK141" s="97"/>
      <c r="KL141" s="97"/>
      <c r="KM141" s="97"/>
      <c r="KN141" s="97"/>
      <c r="KO141" s="97"/>
      <c r="KP141" s="97"/>
      <c r="KQ141" s="97"/>
      <c r="KR141" s="97"/>
      <c r="KS141" s="97"/>
      <c r="KT141" s="97"/>
      <c r="KU141" s="97"/>
      <c r="KV141" s="97"/>
      <c r="KW141" s="97"/>
      <c r="KX141" s="97"/>
      <c r="KY141" s="97"/>
      <c r="KZ141" s="97"/>
      <c r="LA141" s="97"/>
      <c r="LB141" s="97"/>
      <c r="LC141" s="97"/>
      <c r="LD141" s="97"/>
      <c r="LE141" s="97"/>
      <c r="LF141" s="97"/>
      <c r="LG141" s="97"/>
      <c r="LH141" s="97"/>
      <c r="LI141" s="97"/>
      <c r="LJ141" s="97"/>
      <c r="LK141" s="97"/>
      <c r="LL141" s="97"/>
      <c r="LM141" s="97"/>
      <c r="LN141" s="97"/>
      <c r="LO141" s="97"/>
      <c r="LP141" s="97"/>
      <c r="LQ141" s="97"/>
      <c r="LR141" s="97"/>
      <c r="LS141" s="97"/>
      <c r="LT141" s="97"/>
      <c r="LU141" s="97"/>
      <c r="LV141" s="97"/>
      <c r="LW141" s="97"/>
      <c r="LX141" s="97"/>
      <c r="LY141" s="97"/>
      <c r="LZ141" s="97"/>
      <c r="MA141" s="97"/>
      <c r="MB141" s="97"/>
      <c r="MC141" s="97"/>
      <c r="MD141" s="97"/>
      <c r="ME141" s="97"/>
      <c r="MF141" s="97"/>
      <c r="MG141" s="97"/>
      <c r="MH141" s="97"/>
      <c r="MI141" s="97"/>
      <c r="MJ141" s="97"/>
      <c r="MK141" s="97"/>
      <c r="ML141" s="97"/>
      <c r="MM141" s="97"/>
      <c r="MN141" s="97"/>
      <c r="MO141" s="97"/>
      <c r="MP141" s="97"/>
      <c r="MQ141" s="97"/>
      <c r="MR141" s="97"/>
      <c r="MS141" s="97"/>
      <c r="MT141" s="97"/>
      <c r="MU141" s="97"/>
      <c r="MV141" s="97"/>
      <c r="MW141" s="97"/>
      <c r="MX141" s="97"/>
      <c r="MY141" s="97"/>
      <c r="MZ141" s="97"/>
      <c r="NA141" s="97"/>
      <c r="NB141" s="97"/>
      <c r="NC141" s="97"/>
      <c r="ND141" s="97"/>
      <c r="NE141" s="97"/>
      <c r="NF141" s="97"/>
      <c r="NG141" s="97"/>
      <c r="NH141" s="97"/>
      <c r="NI141" s="97"/>
      <c r="NJ141" s="97"/>
      <c r="NK141" s="97"/>
      <c r="NL141" s="97"/>
      <c r="NM141" s="97"/>
      <c r="NN141" s="97"/>
      <c r="NO141" s="97"/>
      <c r="NP141" s="97"/>
      <c r="NQ141" s="97"/>
      <c r="NR141" s="97"/>
      <c r="NS141" s="97"/>
      <c r="NT141" s="97"/>
      <c r="NU141" s="97"/>
      <c r="NV141" s="97"/>
      <c r="NW141" s="97"/>
      <c r="NX141" s="97"/>
      <c r="NY141" s="97">
        <v>218</v>
      </c>
      <c r="NZ141" s="97"/>
      <c r="OA141" s="97"/>
      <c r="OB141" s="97"/>
      <c r="OC141" s="97"/>
      <c r="OD141" s="97"/>
      <c r="OE141" s="97"/>
      <c r="OF141" s="97"/>
      <c r="OG141" s="97"/>
      <c r="OH141" s="97">
        <v>11</v>
      </c>
      <c r="OI141" s="97"/>
      <c r="OJ141" s="97"/>
      <c r="OK141" s="97"/>
      <c r="OL141" s="97"/>
      <c r="OM141" s="97"/>
      <c r="ON141" s="97"/>
      <c r="OO141" s="97"/>
      <c r="OP141" s="97"/>
      <c r="OQ141" s="97"/>
      <c r="OR141" s="98"/>
      <c r="OS141" s="99">
        <v>444</v>
      </c>
      <c r="OT141" s="96">
        <v>8785</v>
      </c>
      <c r="OU141" s="97">
        <v>166</v>
      </c>
      <c r="OV141" s="97"/>
      <c r="OW141" s="97">
        <v>3465</v>
      </c>
      <c r="OX141" s="97"/>
      <c r="OY141" s="97">
        <v>89</v>
      </c>
      <c r="OZ141" s="97">
        <v>726</v>
      </c>
      <c r="PA141" s="97"/>
      <c r="PB141" s="97"/>
      <c r="PC141" s="97"/>
      <c r="PD141" s="97"/>
      <c r="PE141" s="97"/>
      <c r="PF141" s="97"/>
      <c r="PG141" s="97"/>
      <c r="PH141" s="97"/>
      <c r="PI141" s="97"/>
      <c r="PJ141" s="97">
        <v>221</v>
      </c>
      <c r="PK141" s="97"/>
      <c r="PL141" s="98"/>
      <c r="PM141" s="99">
        <v>13897</v>
      </c>
    </row>
    <row r="142" spans="1:429" ht="12.75" customHeight="1" x14ac:dyDescent="0.2">
      <c r="A142" s="93">
        <v>335224</v>
      </c>
      <c r="B142" s="94" t="s">
        <v>1730</v>
      </c>
      <c r="C142" s="95" t="s">
        <v>1301</v>
      </c>
      <c r="D142" s="96"/>
      <c r="E142" s="97"/>
      <c r="F142" s="97"/>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7"/>
      <c r="AI142" s="97"/>
      <c r="AJ142" s="97"/>
      <c r="AK142" s="97"/>
      <c r="AL142" s="97"/>
      <c r="AM142" s="97"/>
      <c r="AN142" s="97"/>
      <c r="AO142" s="97"/>
      <c r="AP142" s="97"/>
      <c r="AQ142" s="97"/>
      <c r="AR142" s="97"/>
      <c r="AS142" s="97"/>
      <c r="AT142" s="97"/>
      <c r="AU142" s="97"/>
      <c r="AV142" s="97"/>
      <c r="AW142" s="97"/>
      <c r="AX142" s="97"/>
      <c r="AY142" s="97"/>
      <c r="AZ142" s="97"/>
      <c r="BA142" s="97"/>
      <c r="BB142" s="97"/>
      <c r="BC142" s="97"/>
      <c r="BD142" s="97"/>
      <c r="BE142" s="97"/>
      <c r="BF142" s="97"/>
      <c r="BG142" s="97"/>
      <c r="BH142" s="97"/>
      <c r="BI142" s="97"/>
      <c r="BJ142" s="97"/>
      <c r="BK142" s="97"/>
      <c r="BL142" s="97"/>
      <c r="BM142" s="97"/>
      <c r="BN142" s="97"/>
      <c r="BO142" s="97"/>
      <c r="BP142" s="97"/>
      <c r="BQ142" s="97"/>
      <c r="BR142" s="97"/>
      <c r="BS142" s="97"/>
      <c r="BT142" s="97"/>
      <c r="BU142" s="97"/>
      <c r="BV142" s="97"/>
      <c r="BW142" s="97"/>
      <c r="BX142" s="97"/>
      <c r="BY142" s="97"/>
      <c r="BZ142" s="97"/>
      <c r="CA142" s="97"/>
      <c r="CB142" s="97"/>
      <c r="CC142" s="97"/>
      <c r="CD142" s="97"/>
      <c r="CE142" s="97"/>
      <c r="CF142" s="97"/>
      <c r="CG142" s="97"/>
      <c r="CH142" s="97"/>
      <c r="CI142" s="97"/>
      <c r="CJ142" s="97"/>
      <c r="CK142" s="97"/>
      <c r="CL142" s="97"/>
      <c r="CM142" s="97"/>
      <c r="CN142" s="97"/>
      <c r="CO142" s="97"/>
      <c r="CP142" s="97"/>
      <c r="CQ142" s="97"/>
      <c r="CR142" s="97"/>
      <c r="CS142" s="97"/>
      <c r="CT142" s="97"/>
      <c r="CU142" s="97"/>
      <c r="CV142" s="97"/>
      <c r="CW142" s="97"/>
      <c r="CX142" s="97"/>
      <c r="CY142" s="97"/>
      <c r="CZ142" s="97"/>
      <c r="DA142" s="97"/>
      <c r="DB142" s="97"/>
      <c r="DC142" s="97"/>
      <c r="DD142" s="97"/>
      <c r="DE142" s="97"/>
      <c r="DF142" s="97"/>
      <c r="DG142" s="97"/>
      <c r="DH142" s="97"/>
      <c r="DI142" s="97"/>
      <c r="DJ142" s="97"/>
      <c r="DK142" s="97"/>
      <c r="DL142" s="97"/>
      <c r="DM142" s="97"/>
      <c r="DN142" s="97"/>
      <c r="DO142" s="97"/>
      <c r="DP142" s="97"/>
      <c r="DQ142" s="97"/>
      <c r="DR142" s="97"/>
      <c r="DS142" s="97"/>
      <c r="DT142" s="97"/>
      <c r="DU142" s="97"/>
      <c r="DV142" s="97"/>
      <c r="DW142" s="97"/>
      <c r="DX142" s="97"/>
      <c r="DY142" s="97"/>
      <c r="DZ142" s="97"/>
      <c r="EA142" s="97"/>
      <c r="EB142" s="97"/>
      <c r="EC142" s="97"/>
      <c r="ED142" s="97"/>
      <c r="EE142" s="97"/>
      <c r="EF142" s="97"/>
      <c r="EG142" s="97"/>
      <c r="EH142" s="97"/>
      <c r="EI142" s="97">
        <v>33</v>
      </c>
      <c r="EJ142" s="97"/>
      <c r="EK142" s="97"/>
      <c r="EL142" s="97"/>
      <c r="EM142" s="97"/>
      <c r="EN142" s="97"/>
      <c r="EO142" s="97"/>
      <c r="EP142" s="97"/>
      <c r="EQ142" s="97"/>
      <c r="ER142" s="97"/>
      <c r="ES142" s="97"/>
      <c r="ET142" s="97"/>
      <c r="EU142" s="97"/>
      <c r="EV142" s="97"/>
      <c r="EW142" s="97"/>
      <c r="EX142" s="97"/>
      <c r="EY142" s="97"/>
      <c r="EZ142" s="97"/>
      <c r="FA142" s="97"/>
      <c r="FB142" s="97"/>
      <c r="FC142" s="97"/>
      <c r="FD142" s="97"/>
      <c r="FE142" s="97"/>
      <c r="FF142" s="97"/>
      <c r="FG142" s="97"/>
      <c r="FH142" s="97"/>
      <c r="FI142" s="97"/>
      <c r="FJ142" s="97"/>
      <c r="FK142" s="97"/>
      <c r="FL142" s="97"/>
      <c r="FM142" s="97"/>
      <c r="FN142" s="97"/>
      <c r="FO142" s="97"/>
      <c r="FP142" s="97"/>
      <c r="FQ142" s="97"/>
      <c r="FR142" s="97"/>
      <c r="FS142" s="97"/>
      <c r="FT142" s="97"/>
      <c r="FU142" s="97"/>
      <c r="FV142" s="97"/>
      <c r="FW142" s="97"/>
      <c r="FX142" s="97"/>
      <c r="FY142" s="97"/>
      <c r="FZ142" s="97"/>
      <c r="GA142" s="97"/>
      <c r="GB142" s="97"/>
      <c r="GC142" s="97"/>
      <c r="GD142" s="97"/>
      <c r="GE142" s="97"/>
      <c r="GF142" s="97"/>
      <c r="GG142" s="97"/>
      <c r="GH142" s="97"/>
      <c r="GI142" s="97"/>
      <c r="GJ142" s="97"/>
      <c r="GK142" s="97"/>
      <c r="GL142" s="97"/>
      <c r="GM142" s="97"/>
      <c r="GN142" s="97"/>
      <c r="GO142" s="97"/>
      <c r="GP142" s="97"/>
      <c r="GQ142" s="97"/>
      <c r="GR142" s="97"/>
      <c r="GS142" s="97"/>
      <c r="GT142" s="97"/>
      <c r="GU142" s="97"/>
      <c r="GV142" s="97"/>
      <c r="GW142" s="97"/>
      <c r="GX142" s="97"/>
      <c r="GY142" s="97"/>
      <c r="GZ142" s="97"/>
      <c r="HA142" s="97"/>
      <c r="HB142" s="97"/>
      <c r="HC142" s="97"/>
      <c r="HD142" s="97"/>
      <c r="HE142" s="97"/>
      <c r="HF142" s="97"/>
      <c r="HG142" s="97"/>
      <c r="HH142" s="97"/>
      <c r="HI142" s="97"/>
      <c r="HJ142" s="97"/>
      <c r="HK142" s="97"/>
      <c r="HL142" s="97"/>
      <c r="HM142" s="97"/>
      <c r="HN142" s="97"/>
      <c r="HO142" s="97"/>
      <c r="HP142" s="97"/>
      <c r="HQ142" s="97"/>
      <c r="HR142" s="97"/>
      <c r="HS142" s="97"/>
      <c r="HT142" s="97"/>
      <c r="HU142" s="97"/>
      <c r="HV142" s="97"/>
      <c r="HW142" s="97"/>
      <c r="HX142" s="97"/>
      <c r="HY142" s="97"/>
      <c r="HZ142" s="97"/>
      <c r="IA142" s="97"/>
      <c r="IB142" s="97"/>
      <c r="IC142" s="97"/>
      <c r="ID142" s="97"/>
      <c r="IE142" s="97"/>
      <c r="IF142" s="97"/>
      <c r="IG142" s="97"/>
      <c r="IH142" s="97"/>
      <c r="II142" s="97"/>
      <c r="IJ142" s="97"/>
      <c r="IK142" s="97"/>
      <c r="IL142" s="97"/>
      <c r="IM142" s="97"/>
      <c r="IN142" s="97"/>
      <c r="IO142" s="97"/>
      <c r="IP142" s="97"/>
      <c r="IQ142" s="97"/>
      <c r="IR142" s="97"/>
      <c r="IS142" s="97"/>
      <c r="IT142" s="97"/>
      <c r="IU142" s="97"/>
      <c r="IV142" s="97"/>
      <c r="IW142" s="97"/>
      <c r="IX142" s="97"/>
      <c r="IY142" s="97"/>
      <c r="IZ142" s="97"/>
      <c r="JA142" s="97"/>
      <c r="JB142" s="97"/>
      <c r="JC142" s="97"/>
      <c r="JD142" s="97"/>
      <c r="JE142" s="97"/>
      <c r="JF142" s="97"/>
      <c r="JG142" s="97"/>
      <c r="JH142" s="97"/>
      <c r="JI142" s="97"/>
      <c r="JJ142" s="97"/>
      <c r="JK142" s="97"/>
      <c r="JL142" s="97"/>
      <c r="JM142" s="97"/>
      <c r="JN142" s="97"/>
      <c r="JO142" s="97"/>
      <c r="JP142" s="97"/>
      <c r="JQ142" s="97"/>
      <c r="JR142" s="97"/>
      <c r="JS142" s="97"/>
      <c r="JT142" s="97"/>
      <c r="JU142" s="97"/>
      <c r="JV142" s="97"/>
      <c r="JW142" s="97"/>
      <c r="JX142" s="97"/>
      <c r="JY142" s="97"/>
      <c r="JZ142" s="97"/>
      <c r="KA142" s="97"/>
      <c r="KB142" s="97">
        <v>6</v>
      </c>
      <c r="KC142" s="97"/>
      <c r="KD142" s="97"/>
      <c r="KE142" s="97"/>
      <c r="KF142" s="97"/>
      <c r="KG142" s="97"/>
      <c r="KH142" s="97"/>
      <c r="KI142" s="97"/>
      <c r="KJ142" s="97"/>
      <c r="KK142" s="97"/>
      <c r="KL142" s="97"/>
      <c r="KM142" s="97"/>
      <c r="KN142" s="97"/>
      <c r="KO142" s="97"/>
      <c r="KP142" s="97"/>
      <c r="KQ142" s="97"/>
      <c r="KR142" s="97"/>
      <c r="KS142" s="97"/>
      <c r="KT142" s="97"/>
      <c r="KU142" s="97"/>
      <c r="KV142" s="97"/>
      <c r="KW142" s="97"/>
      <c r="KX142" s="97"/>
      <c r="KY142" s="97"/>
      <c r="KZ142" s="97"/>
      <c r="LA142" s="97"/>
      <c r="LB142" s="97"/>
      <c r="LC142" s="97"/>
      <c r="LD142" s="97"/>
      <c r="LE142" s="97"/>
      <c r="LF142" s="97"/>
      <c r="LG142" s="97"/>
      <c r="LH142" s="97"/>
      <c r="LI142" s="97"/>
      <c r="LJ142" s="97"/>
      <c r="LK142" s="97"/>
      <c r="LL142" s="97"/>
      <c r="LM142" s="97"/>
      <c r="LN142" s="97"/>
      <c r="LO142" s="97"/>
      <c r="LP142" s="97"/>
      <c r="LQ142" s="97"/>
      <c r="LR142" s="97"/>
      <c r="LS142" s="97"/>
      <c r="LT142" s="97"/>
      <c r="LU142" s="97"/>
      <c r="LV142" s="97"/>
      <c r="LW142" s="97"/>
      <c r="LX142" s="97"/>
      <c r="LY142" s="97"/>
      <c r="LZ142" s="97"/>
      <c r="MA142" s="97"/>
      <c r="MB142" s="97"/>
      <c r="MC142" s="97"/>
      <c r="MD142" s="97"/>
      <c r="ME142" s="97"/>
      <c r="MF142" s="97"/>
      <c r="MG142" s="97"/>
      <c r="MH142" s="97"/>
      <c r="MI142" s="97"/>
      <c r="MJ142" s="97"/>
      <c r="MK142" s="97"/>
      <c r="ML142" s="97"/>
      <c r="MM142" s="97"/>
      <c r="MN142" s="97"/>
      <c r="MO142" s="97"/>
      <c r="MP142" s="97"/>
      <c r="MQ142" s="97"/>
      <c r="MR142" s="97"/>
      <c r="MS142" s="97"/>
      <c r="MT142" s="97"/>
      <c r="MU142" s="97"/>
      <c r="MV142" s="97"/>
      <c r="MW142" s="97"/>
      <c r="MX142" s="97"/>
      <c r="MY142" s="97"/>
      <c r="MZ142" s="97"/>
      <c r="NA142" s="97"/>
      <c r="NB142" s="97"/>
      <c r="NC142" s="97"/>
      <c r="ND142" s="97"/>
      <c r="NE142" s="97"/>
      <c r="NF142" s="97"/>
      <c r="NG142" s="97"/>
      <c r="NH142" s="97"/>
      <c r="NI142" s="97"/>
      <c r="NJ142" s="97"/>
      <c r="NK142" s="97"/>
      <c r="NL142" s="97"/>
      <c r="NM142" s="97"/>
      <c r="NN142" s="97"/>
      <c r="NO142" s="97"/>
      <c r="NP142" s="97"/>
      <c r="NQ142" s="97"/>
      <c r="NR142" s="97"/>
      <c r="NS142" s="97"/>
      <c r="NT142" s="97"/>
      <c r="NU142" s="97"/>
      <c r="NV142" s="97"/>
      <c r="NW142" s="97"/>
      <c r="NX142" s="97"/>
      <c r="NY142" s="97"/>
      <c r="NZ142" s="97"/>
      <c r="OA142" s="97"/>
      <c r="OB142" s="97">
        <v>337</v>
      </c>
      <c r="OC142" s="97"/>
      <c r="OD142" s="97"/>
      <c r="OE142" s="97"/>
      <c r="OF142" s="97"/>
      <c r="OG142" s="97"/>
      <c r="OH142" s="97"/>
      <c r="OI142" s="97"/>
      <c r="OJ142" s="97"/>
      <c r="OK142" s="97"/>
      <c r="OL142" s="97"/>
      <c r="OM142" s="97"/>
      <c r="ON142" s="97"/>
      <c r="OO142" s="97"/>
      <c r="OP142" s="97"/>
      <c r="OQ142" s="97"/>
      <c r="OR142" s="98">
        <v>7</v>
      </c>
      <c r="OS142" s="99">
        <v>384</v>
      </c>
      <c r="OT142" s="96">
        <v>9073</v>
      </c>
      <c r="OU142" s="97">
        <v>289</v>
      </c>
      <c r="OV142" s="97"/>
      <c r="OW142" s="97"/>
      <c r="OX142" s="97"/>
      <c r="OY142" s="97">
        <v>62</v>
      </c>
      <c r="OZ142" s="97">
        <v>743</v>
      </c>
      <c r="PA142" s="97"/>
      <c r="PB142" s="97"/>
      <c r="PC142" s="97"/>
      <c r="PD142" s="97"/>
      <c r="PE142" s="97"/>
      <c r="PF142" s="97"/>
      <c r="PG142" s="97"/>
      <c r="PH142" s="97"/>
      <c r="PI142" s="97"/>
      <c r="PJ142" s="97">
        <v>6</v>
      </c>
      <c r="PK142" s="97"/>
      <c r="PL142" s="98"/>
      <c r="PM142" s="99">
        <v>10557</v>
      </c>
    </row>
    <row r="143" spans="1:429" ht="12.75" customHeight="1" x14ac:dyDescent="0.2">
      <c r="A143" s="93">
        <v>335228</v>
      </c>
      <c r="B143" s="94" t="s">
        <v>1730</v>
      </c>
      <c r="C143" s="95" t="s">
        <v>1302</v>
      </c>
      <c r="D143" s="96"/>
      <c r="E143" s="97"/>
      <c r="F143" s="97"/>
      <c r="G143" s="97"/>
      <c r="H143" s="97"/>
      <c r="I143" s="97"/>
      <c r="J143" s="97"/>
      <c r="K143" s="97"/>
      <c r="L143" s="97"/>
      <c r="M143" s="97"/>
      <c r="N143" s="97"/>
      <c r="O143" s="97"/>
      <c r="P143" s="97"/>
      <c r="Q143" s="97"/>
      <c r="R143" s="97"/>
      <c r="S143" s="97"/>
      <c r="T143" s="97"/>
      <c r="U143" s="97"/>
      <c r="V143" s="97"/>
      <c r="W143" s="97"/>
      <c r="X143" s="97"/>
      <c r="Y143" s="97"/>
      <c r="Z143" s="97"/>
      <c r="AA143" s="97"/>
      <c r="AB143" s="97">
        <v>422</v>
      </c>
      <c r="AC143" s="97">
        <v>25</v>
      </c>
      <c r="AD143" s="97">
        <v>51</v>
      </c>
      <c r="AE143" s="97">
        <v>847</v>
      </c>
      <c r="AF143" s="97">
        <v>25</v>
      </c>
      <c r="AG143" s="97">
        <v>66</v>
      </c>
      <c r="AH143" s="97">
        <v>1312</v>
      </c>
      <c r="AI143" s="97"/>
      <c r="AJ143" s="97">
        <v>74</v>
      </c>
      <c r="AK143" s="97"/>
      <c r="AL143" s="97">
        <v>811</v>
      </c>
      <c r="AM143" s="97"/>
      <c r="AN143" s="97"/>
      <c r="AO143" s="97"/>
      <c r="AP143" s="97"/>
      <c r="AQ143" s="97">
        <v>100</v>
      </c>
      <c r="AR143" s="97"/>
      <c r="AS143" s="97"/>
      <c r="AT143" s="97"/>
      <c r="AU143" s="97"/>
      <c r="AV143" s="97"/>
      <c r="AW143" s="97"/>
      <c r="AX143" s="97"/>
      <c r="AY143" s="97"/>
      <c r="AZ143" s="97"/>
      <c r="BA143" s="97"/>
      <c r="BB143" s="97"/>
      <c r="BC143" s="97"/>
      <c r="BD143" s="97"/>
      <c r="BE143" s="97"/>
      <c r="BF143" s="97"/>
      <c r="BG143" s="97"/>
      <c r="BH143" s="97"/>
      <c r="BI143" s="97"/>
      <c r="BJ143" s="97"/>
      <c r="BK143" s="97"/>
      <c r="BL143" s="97"/>
      <c r="BM143" s="97"/>
      <c r="BN143" s="97"/>
      <c r="BO143" s="97"/>
      <c r="BP143" s="97"/>
      <c r="BQ143" s="97"/>
      <c r="BR143" s="97"/>
      <c r="BS143" s="97"/>
      <c r="BT143" s="97"/>
      <c r="BU143" s="97"/>
      <c r="BV143" s="97"/>
      <c r="BW143" s="97"/>
      <c r="BX143" s="97"/>
      <c r="BY143" s="97"/>
      <c r="BZ143" s="97"/>
      <c r="CA143" s="97"/>
      <c r="CB143" s="97"/>
      <c r="CC143" s="97"/>
      <c r="CD143" s="97"/>
      <c r="CE143" s="97"/>
      <c r="CF143" s="97"/>
      <c r="CG143" s="97"/>
      <c r="CH143" s="97"/>
      <c r="CI143" s="97"/>
      <c r="CJ143" s="97"/>
      <c r="CK143" s="97"/>
      <c r="CL143" s="97"/>
      <c r="CM143" s="97"/>
      <c r="CN143" s="97"/>
      <c r="CO143" s="97"/>
      <c r="CP143" s="97"/>
      <c r="CQ143" s="97"/>
      <c r="CR143" s="97"/>
      <c r="CS143" s="97"/>
      <c r="CT143" s="97"/>
      <c r="CU143" s="97"/>
      <c r="CV143" s="97"/>
      <c r="CW143" s="97"/>
      <c r="CX143" s="97"/>
      <c r="CY143" s="97"/>
      <c r="CZ143" s="97"/>
      <c r="DA143" s="97"/>
      <c r="DB143" s="97"/>
      <c r="DC143" s="97"/>
      <c r="DD143" s="97"/>
      <c r="DE143" s="97"/>
      <c r="DF143" s="97"/>
      <c r="DG143" s="97"/>
      <c r="DH143" s="97"/>
      <c r="DI143" s="97"/>
      <c r="DJ143" s="97"/>
      <c r="DK143" s="97"/>
      <c r="DL143" s="97"/>
      <c r="DM143" s="97"/>
      <c r="DN143" s="97"/>
      <c r="DO143" s="97"/>
      <c r="DP143" s="97"/>
      <c r="DQ143" s="97"/>
      <c r="DR143" s="97"/>
      <c r="DS143" s="97"/>
      <c r="DT143" s="97"/>
      <c r="DU143" s="97"/>
      <c r="DV143" s="97"/>
      <c r="DW143" s="97"/>
      <c r="DX143" s="97"/>
      <c r="DY143" s="97"/>
      <c r="DZ143" s="97"/>
      <c r="EA143" s="97"/>
      <c r="EB143" s="97"/>
      <c r="EC143" s="97"/>
      <c r="ED143" s="97"/>
      <c r="EE143" s="97"/>
      <c r="EF143" s="97"/>
      <c r="EG143" s="97"/>
      <c r="EH143" s="97"/>
      <c r="EI143" s="97"/>
      <c r="EJ143" s="97">
        <v>9</v>
      </c>
      <c r="EK143" s="97"/>
      <c r="EL143" s="97"/>
      <c r="EM143" s="97"/>
      <c r="EN143" s="97"/>
      <c r="EO143" s="97"/>
      <c r="EP143" s="97"/>
      <c r="EQ143" s="97"/>
      <c r="ER143" s="97"/>
      <c r="ES143" s="97"/>
      <c r="ET143" s="97"/>
      <c r="EU143" s="97"/>
      <c r="EV143" s="97"/>
      <c r="EW143" s="97"/>
      <c r="EX143" s="97"/>
      <c r="EY143" s="97"/>
      <c r="EZ143" s="97">
        <v>51</v>
      </c>
      <c r="FA143" s="97">
        <v>351</v>
      </c>
      <c r="FB143" s="97"/>
      <c r="FC143" s="97"/>
      <c r="FD143" s="97"/>
      <c r="FE143" s="97"/>
      <c r="FF143" s="97"/>
      <c r="FG143" s="97"/>
      <c r="FH143" s="97"/>
      <c r="FI143" s="97"/>
      <c r="FJ143" s="97"/>
      <c r="FK143" s="97"/>
      <c r="FL143" s="97"/>
      <c r="FM143" s="97"/>
      <c r="FN143" s="97"/>
      <c r="FO143" s="97"/>
      <c r="FP143" s="97"/>
      <c r="FQ143" s="97"/>
      <c r="FR143" s="97"/>
      <c r="FS143" s="97"/>
      <c r="FT143" s="97"/>
      <c r="FU143" s="97"/>
      <c r="FV143" s="97"/>
      <c r="FW143" s="97"/>
      <c r="FX143" s="97"/>
      <c r="FY143" s="97"/>
      <c r="FZ143" s="97"/>
      <c r="GA143" s="97"/>
      <c r="GB143" s="97"/>
      <c r="GC143" s="97"/>
      <c r="GD143" s="97"/>
      <c r="GE143" s="97"/>
      <c r="GF143" s="97"/>
      <c r="GG143" s="97"/>
      <c r="GH143" s="97"/>
      <c r="GI143" s="97"/>
      <c r="GJ143" s="97"/>
      <c r="GK143" s="97"/>
      <c r="GL143" s="97"/>
      <c r="GM143" s="97"/>
      <c r="GN143" s="97"/>
      <c r="GO143" s="97"/>
      <c r="GP143" s="97"/>
      <c r="GQ143" s="97"/>
      <c r="GR143" s="97"/>
      <c r="GS143" s="97"/>
      <c r="GT143" s="97"/>
      <c r="GU143" s="97"/>
      <c r="GV143" s="97"/>
      <c r="GW143" s="97"/>
      <c r="GX143" s="97"/>
      <c r="GY143" s="97"/>
      <c r="GZ143" s="97"/>
      <c r="HA143" s="97"/>
      <c r="HB143" s="97"/>
      <c r="HC143" s="97"/>
      <c r="HD143" s="97"/>
      <c r="HE143" s="97"/>
      <c r="HF143" s="97"/>
      <c r="HG143" s="97"/>
      <c r="HH143" s="97"/>
      <c r="HI143" s="97"/>
      <c r="HJ143" s="97"/>
      <c r="HK143" s="97"/>
      <c r="HL143" s="97"/>
      <c r="HM143" s="97"/>
      <c r="HN143" s="97"/>
      <c r="HO143" s="97"/>
      <c r="HP143" s="97"/>
      <c r="HQ143" s="97"/>
      <c r="HR143" s="97"/>
      <c r="HS143" s="97"/>
      <c r="HT143" s="97"/>
      <c r="HU143" s="97"/>
      <c r="HV143" s="97"/>
      <c r="HW143" s="97"/>
      <c r="HX143" s="97"/>
      <c r="HY143" s="97"/>
      <c r="HZ143" s="97"/>
      <c r="IA143" s="97"/>
      <c r="IB143" s="97"/>
      <c r="IC143" s="97"/>
      <c r="ID143" s="97"/>
      <c r="IE143" s="97"/>
      <c r="IF143" s="97"/>
      <c r="IG143" s="97"/>
      <c r="IH143" s="97"/>
      <c r="II143" s="97"/>
      <c r="IJ143" s="97"/>
      <c r="IK143" s="97"/>
      <c r="IL143" s="97"/>
      <c r="IM143" s="97"/>
      <c r="IN143" s="97"/>
      <c r="IO143" s="97"/>
      <c r="IP143" s="97"/>
      <c r="IQ143" s="97"/>
      <c r="IR143" s="97"/>
      <c r="IS143" s="97"/>
      <c r="IT143" s="97"/>
      <c r="IU143" s="97"/>
      <c r="IV143" s="97"/>
      <c r="IW143" s="97"/>
      <c r="IX143" s="97"/>
      <c r="IY143" s="97"/>
      <c r="IZ143" s="97"/>
      <c r="JA143" s="97"/>
      <c r="JB143" s="97"/>
      <c r="JC143" s="97"/>
      <c r="JD143" s="97"/>
      <c r="JE143" s="97"/>
      <c r="JF143" s="97"/>
      <c r="JG143" s="97"/>
      <c r="JH143" s="97"/>
      <c r="JI143" s="97"/>
      <c r="JJ143" s="97"/>
      <c r="JK143" s="97"/>
      <c r="JL143" s="97"/>
      <c r="JM143" s="97"/>
      <c r="JN143" s="97"/>
      <c r="JO143" s="97"/>
      <c r="JP143" s="97"/>
      <c r="JQ143" s="97"/>
      <c r="JR143" s="97"/>
      <c r="JS143" s="97"/>
      <c r="JT143" s="97"/>
      <c r="JU143" s="97"/>
      <c r="JV143" s="97"/>
      <c r="JW143" s="97"/>
      <c r="JX143" s="97"/>
      <c r="JY143" s="97"/>
      <c r="JZ143" s="97"/>
      <c r="KA143" s="97"/>
      <c r="KB143" s="97"/>
      <c r="KC143" s="97"/>
      <c r="KD143" s="97"/>
      <c r="KE143" s="97"/>
      <c r="KF143" s="97"/>
      <c r="KG143" s="97"/>
      <c r="KH143" s="97">
        <v>1</v>
      </c>
      <c r="KI143" s="97"/>
      <c r="KJ143" s="97"/>
      <c r="KK143" s="97"/>
      <c r="KL143" s="97"/>
      <c r="KM143" s="97"/>
      <c r="KN143" s="97"/>
      <c r="KO143" s="97"/>
      <c r="KP143" s="97"/>
      <c r="KQ143" s="97"/>
      <c r="KR143" s="97"/>
      <c r="KS143" s="97"/>
      <c r="KT143" s="97"/>
      <c r="KU143" s="97"/>
      <c r="KV143" s="97"/>
      <c r="KW143" s="97"/>
      <c r="KX143" s="97"/>
      <c r="KY143" s="97"/>
      <c r="KZ143" s="97"/>
      <c r="LA143" s="97"/>
      <c r="LB143" s="97"/>
      <c r="LC143" s="97"/>
      <c r="LD143" s="97"/>
      <c r="LE143" s="97"/>
      <c r="LF143" s="97"/>
      <c r="LG143" s="97"/>
      <c r="LH143" s="97"/>
      <c r="LI143" s="97"/>
      <c r="LJ143" s="97"/>
      <c r="LK143" s="97"/>
      <c r="LL143" s="97"/>
      <c r="LM143" s="97"/>
      <c r="LN143" s="97"/>
      <c r="LO143" s="97">
        <v>1</v>
      </c>
      <c r="LP143" s="97">
        <v>0</v>
      </c>
      <c r="LQ143" s="97"/>
      <c r="LR143" s="97"/>
      <c r="LS143" s="97"/>
      <c r="LT143" s="97"/>
      <c r="LU143" s="97"/>
      <c r="LV143" s="97"/>
      <c r="LW143" s="97"/>
      <c r="LX143" s="97"/>
      <c r="LY143" s="97"/>
      <c r="LZ143" s="97"/>
      <c r="MA143" s="97"/>
      <c r="MB143" s="97"/>
      <c r="MC143" s="97"/>
      <c r="MD143" s="97"/>
      <c r="ME143" s="97"/>
      <c r="MF143" s="97"/>
      <c r="MG143" s="97"/>
      <c r="MH143" s="97"/>
      <c r="MI143" s="97"/>
      <c r="MJ143" s="97"/>
      <c r="MK143" s="97"/>
      <c r="ML143" s="97"/>
      <c r="MM143" s="97"/>
      <c r="MN143" s="97"/>
      <c r="MO143" s="97"/>
      <c r="MP143" s="97"/>
      <c r="MQ143" s="97"/>
      <c r="MR143" s="97"/>
      <c r="MS143" s="97"/>
      <c r="MT143" s="97"/>
      <c r="MU143" s="97">
        <v>0</v>
      </c>
      <c r="MV143" s="97"/>
      <c r="MW143" s="97"/>
      <c r="MX143" s="97"/>
      <c r="MY143" s="97"/>
      <c r="MZ143" s="97"/>
      <c r="NA143" s="97"/>
      <c r="NB143" s="97"/>
      <c r="NC143" s="97"/>
      <c r="ND143" s="97"/>
      <c r="NE143" s="97"/>
      <c r="NF143" s="97"/>
      <c r="NG143" s="97"/>
      <c r="NH143" s="97"/>
      <c r="NI143" s="97"/>
      <c r="NJ143" s="97"/>
      <c r="NK143" s="97"/>
      <c r="NL143" s="97"/>
      <c r="NM143" s="97"/>
      <c r="NN143" s="97"/>
      <c r="NO143" s="97"/>
      <c r="NP143" s="97"/>
      <c r="NQ143" s="97"/>
      <c r="NR143" s="97">
        <v>5</v>
      </c>
      <c r="NS143" s="97"/>
      <c r="NT143" s="97"/>
      <c r="NU143" s="97"/>
      <c r="NV143" s="97"/>
      <c r="NW143" s="97"/>
      <c r="NX143" s="97"/>
      <c r="NY143" s="97">
        <v>16</v>
      </c>
      <c r="NZ143" s="97"/>
      <c r="OA143" s="97"/>
      <c r="OB143" s="97"/>
      <c r="OC143" s="97"/>
      <c r="OD143" s="97"/>
      <c r="OE143" s="97"/>
      <c r="OF143" s="97"/>
      <c r="OG143" s="97"/>
      <c r="OH143" s="97"/>
      <c r="OI143" s="97"/>
      <c r="OJ143" s="97"/>
      <c r="OK143" s="97"/>
      <c r="OL143" s="97"/>
      <c r="OM143" s="97"/>
      <c r="ON143" s="97"/>
      <c r="OO143" s="97"/>
      <c r="OP143" s="97"/>
      <c r="OQ143" s="97"/>
      <c r="OR143" s="98"/>
      <c r="OS143" s="99">
        <v>4167</v>
      </c>
      <c r="OT143" s="96">
        <v>2772</v>
      </c>
      <c r="OU143" s="97">
        <v>65</v>
      </c>
      <c r="OV143" s="97"/>
      <c r="OW143" s="97">
        <v>1114</v>
      </c>
      <c r="OX143" s="97"/>
      <c r="OY143" s="97">
        <v>59</v>
      </c>
      <c r="OZ143" s="97">
        <v>801</v>
      </c>
      <c r="PA143" s="97"/>
      <c r="PB143" s="97"/>
      <c r="PC143" s="97"/>
      <c r="PD143" s="97"/>
      <c r="PE143" s="97"/>
      <c r="PF143" s="97"/>
      <c r="PG143" s="97"/>
      <c r="PH143" s="97"/>
      <c r="PI143" s="97"/>
      <c r="PJ143" s="97"/>
      <c r="PK143" s="97"/>
      <c r="PL143" s="98"/>
      <c r="PM143" s="99">
        <v>8978</v>
      </c>
    </row>
    <row r="144" spans="1:429" ht="12.75" customHeight="1" x14ac:dyDescent="0.2">
      <c r="A144" s="93">
        <v>335311</v>
      </c>
      <c r="B144" s="94" t="s">
        <v>1730</v>
      </c>
      <c r="C144" s="95" t="s">
        <v>1303</v>
      </c>
      <c r="D144" s="96"/>
      <c r="E144" s="97"/>
      <c r="F144" s="97"/>
      <c r="G144" s="97"/>
      <c r="H144" s="97"/>
      <c r="I144" s="97"/>
      <c r="J144" s="97"/>
      <c r="K144" s="97"/>
      <c r="L144" s="97"/>
      <c r="M144" s="97"/>
      <c r="N144" s="97"/>
      <c r="O144" s="97"/>
      <c r="P144" s="97"/>
      <c r="Q144" s="97"/>
      <c r="R144" s="97"/>
      <c r="S144" s="97"/>
      <c r="T144" s="97"/>
      <c r="U144" s="97"/>
      <c r="V144" s="97"/>
      <c r="W144" s="97"/>
      <c r="X144" s="97"/>
      <c r="Y144" s="97"/>
      <c r="Z144" s="97"/>
      <c r="AA144" s="97"/>
      <c r="AB144" s="97">
        <v>17</v>
      </c>
      <c r="AC144" s="97">
        <v>16</v>
      </c>
      <c r="AD144" s="97">
        <v>0</v>
      </c>
      <c r="AE144" s="97"/>
      <c r="AF144" s="97">
        <v>25</v>
      </c>
      <c r="AG144" s="97"/>
      <c r="AH144" s="97">
        <v>0</v>
      </c>
      <c r="AI144" s="97">
        <v>4</v>
      </c>
      <c r="AJ144" s="97">
        <v>0</v>
      </c>
      <c r="AK144" s="97">
        <v>0</v>
      </c>
      <c r="AL144" s="97">
        <v>0</v>
      </c>
      <c r="AM144" s="97">
        <v>0</v>
      </c>
      <c r="AN144" s="97"/>
      <c r="AO144" s="97"/>
      <c r="AP144" s="97">
        <v>138</v>
      </c>
      <c r="AQ144" s="97">
        <v>0</v>
      </c>
      <c r="AR144" s="97"/>
      <c r="AS144" s="97">
        <v>0</v>
      </c>
      <c r="AT144" s="97"/>
      <c r="AU144" s="97"/>
      <c r="AV144" s="97"/>
      <c r="AW144" s="97"/>
      <c r="AX144" s="97"/>
      <c r="AY144" s="97"/>
      <c r="AZ144" s="97"/>
      <c r="BA144" s="97"/>
      <c r="BB144" s="97"/>
      <c r="BC144" s="97"/>
      <c r="BD144" s="97"/>
      <c r="BE144" s="97"/>
      <c r="BF144" s="97"/>
      <c r="BG144" s="97"/>
      <c r="BH144" s="97"/>
      <c r="BI144" s="97"/>
      <c r="BJ144" s="97"/>
      <c r="BK144" s="97"/>
      <c r="BL144" s="97"/>
      <c r="BM144" s="97"/>
      <c r="BN144" s="97"/>
      <c r="BO144" s="97"/>
      <c r="BP144" s="97">
        <v>0</v>
      </c>
      <c r="BQ144" s="97">
        <v>0</v>
      </c>
      <c r="BR144" s="97"/>
      <c r="BS144" s="97">
        <v>0</v>
      </c>
      <c r="BT144" s="97"/>
      <c r="BU144" s="97"/>
      <c r="BV144" s="97">
        <v>0</v>
      </c>
      <c r="BW144" s="97">
        <v>0</v>
      </c>
      <c r="BX144" s="97"/>
      <c r="BY144" s="97"/>
      <c r="BZ144" s="97"/>
      <c r="CA144" s="97"/>
      <c r="CB144" s="97">
        <v>0</v>
      </c>
      <c r="CC144" s="97"/>
      <c r="CD144" s="97"/>
      <c r="CE144" s="97"/>
      <c r="CF144" s="97">
        <v>296</v>
      </c>
      <c r="CG144" s="97">
        <v>0</v>
      </c>
      <c r="CH144" s="97"/>
      <c r="CI144" s="97"/>
      <c r="CJ144" s="97">
        <v>5</v>
      </c>
      <c r="CK144" s="97">
        <v>1</v>
      </c>
      <c r="CL144" s="97">
        <v>2</v>
      </c>
      <c r="CM144" s="97">
        <v>14</v>
      </c>
      <c r="CN144" s="97">
        <v>0</v>
      </c>
      <c r="CO144" s="97"/>
      <c r="CP144" s="97"/>
      <c r="CQ144" s="97"/>
      <c r="CR144" s="97">
        <v>11</v>
      </c>
      <c r="CS144" s="97"/>
      <c r="CT144" s="97">
        <v>68</v>
      </c>
      <c r="CU144" s="97">
        <v>1</v>
      </c>
      <c r="CV144" s="97">
        <v>3</v>
      </c>
      <c r="CW144" s="97">
        <v>4</v>
      </c>
      <c r="CX144" s="97"/>
      <c r="CY144" s="97"/>
      <c r="CZ144" s="97"/>
      <c r="DA144" s="97"/>
      <c r="DB144" s="97">
        <v>6</v>
      </c>
      <c r="DC144" s="97">
        <v>8</v>
      </c>
      <c r="DD144" s="97">
        <v>33</v>
      </c>
      <c r="DE144" s="97"/>
      <c r="DF144" s="97">
        <v>94</v>
      </c>
      <c r="DG144" s="97">
        <v>4</v>
      </c>
      <c r="DH144" s="97">
        <v>10</v>
      </c>
      <c r="DI144" s="97"/>
      <c r="DJ144" s="97"/>
      <c r="DK144" s="97"/>
      <c r="DL144" s="97"/>
      <c r="DM144" s="97"/>
      <c r="DN144" s="97">
        <v>5</v>
      </c>
      <c r="DO144" s="97"/>
      <c r="DP144" s="97">
        <v>0</v>
      </c>
      <c r="DQ144" s="97">
        <v>2</v>
      </c>
      <c r="DR144" s="97">
        <v>1</v>
      </c>
      <c r="DS144" s="97">
        <v>11</v>
      </c>
      <c r="DT144" s="97"/>
      <c r="DU144" s="97">
        <v>0</v>
      </c>
      <c r="DV144" s="97">
        <v>2</v>
      </c>
      <c r="DW144" s="97">
        <v>0</v>
      </c>
      <c r="DX144" s="97">
        <v>3</v>
      </c>
      <c r="DY144" s="97">
        <v>1</v>
      </c>
      <c r="DZ144" s="97">
        <v>106</v>
      </c>
      <c r="EA144" s="97">
        <v>0</v>
      </c>
      <c r="EB144" s="97"/>
      <c r="EC144" s="97"/>
      <c r="ED144" s="97"/>
      <c r="EE144" s="97">
        <v>447</v>
      </c>
      <c r="EF144" s="97">
        <v>0</v>
      </c>
      <c r="EG144" s="97">
        <v>2</v>
      </c>
      <c r="EH144" s="97">
        <v>1</v>
      </c>
      <c r="EI144" s="97">
        <v>2</v>
      </c>
      <c r="EJ144" s="97">
        <v>0</v>
      </c>
      <c r="EK144" s="97">
        <v>54</v>
      </c>
      <c r="EL144" s="97">
        <v>76</v>
      </c>
      <c r="EM144" s="97"/>
      <c r="EN144" s="97"/>
      <c r="EO144" s="97"/>
      <c r="EP144" s="97"/>
      <c r="EQ144" s="97"/>
      <c r="ER144" s="97"/>
      <c r="ES144" s="97"/>
      <c r="ET144" s="97"/>
      <c r="EU144" s="97"/>
      <c r="EV144" s="97"/>
      <c r="EW144" s="97">
        <v>0</v>
      </c>
      <c r="EX144" s="97"/>
      <c r="EY144" s="97"/>
      <c r="EZ144" s="97"/>
      <c r="FA144" s="97"/>
      <c r="FB144" s="97"/>
      <c r="FC144" s="97">
        <v>5</v>
      </c>
      <c r="FD144" s="97"/>
      <c r="FE144" s="97"/>
      <c r="FF144" s="97">
        <v>0</v>
      </c>
      <c r="FG144" s="97">
        <v>2</v>
      </c>
      <c r="FH144" s="97"/>
      <c r="FI144" s="97"/>
      <c r="FJ144" s="97"/>
      <c r="FK144" s="97"/>
      <c r="FL144" s="97"/>
      <c r="FM144" s="97"/>
      <c r="FN144" s="97"/>
      <c r="FO144" s="97"/>
      <c r="FP144" s="97"/>
      <c r="FQ144" s="97"/>
      <c r="FR144" s="97">
        <v>139</v>
      </c>
      <c r="FS144" s="97"/>
      <c r="FT144" s="97">
        <v>0</v>
      </c>
      <c r="FU144" s="97"/>
      <c r="FV144" s="97">
        <v>0</v>
      </c>
      <c r="FW144" s="97"/>
      <c r="FX144" s="97">
        <v>0</v>
      </c>
      <c r="FY144" s="97">
        <v>0</v>
      </c>
      <c r="FZ144" s="97">
        <v>0</v>
      </c>
      <c r="GA144" s="97"/>
      <c r="GB144" s="97">
        <v>0</v>
      </c>
      <c r="GC144" s="97">
        <v>0</v>
      </c>
      <c r="GD144" s="97"/>
      <c r="GE144" s="97"/>
      <c r="GF144" s="97"/>
      <c r="GG144" s="97"/>
      <c r="GH144" s="97">
        <v>0</v>
      </c>
      <c r="GI144" s="97">
        <v>0</v>
      </c>
      <c r="GJ144" s="97"/>
      <c r="GK144" s="97">
        <v>120</v>
      </c>
      <c r="GL144" s="97">
        <v>2</v>
      </c>
      <c r="GM144" s="97">
        <v>0</v>
      </c>
      <c r="GN144" s="97"/>
      <c r="GO144" s="97"/>
      <c r="GP144" s="97"/>
      <c r="GQ144" s="97">
        <v>0</v>
      </c>
      <c r="GR144" s="97"/>
      <c r="GS144" s="97">
        <v>1</v>
      </c>
      <c r="GT144" s="97">
        <v>5</v>
      </c>
      <c r="GU144" s="97">
        <v>2</v>
      </c>
      <c r="GV144" s="97">
        <v>1</v>
      </c>
      <c r="GW144" s="97">
        <v>1</v>
      </c>
      <c r="GX144" s="97">
        <v>1</v>
      </c>
      <c r="GY144" s="97">
        <v>1</v>
      </c>
      <c r="GZ144" s="97">
        <v>1</v>
      </c>
      <c r="HA144" s="97"/>
      <c r="HB144" s="97"/>
      <c r="HC144" s="97">
        <v>0</v>
      </c>
      <c r="HD144" s="97">
        <v>1</v>
      </c>
      <c r="HE144" s="97">
        <v>1</v>
      </c>
      <c r="HF144" s="97">
        <v>4</v>
      </c>
      <c r="HG144" s="97"/>
      <c r="HH144" s="97">
        <v>0</v>
      </c>
      <c r="HI144" s="97">
        <v>0</v>
      </c>
      <c r="HJ144" s="97">
        <v>0</v>
      </c>
      <c r="HK144" s="97">
        <v>2</v>
      </c>
      <c r="HL144" s="97">
        <v>2</v>
      </c>
      <c r="HM144" s="97">
        <v>1</v>
      </c>
      <c r="HN144" s="97"/>
      <c r="HO144" s="97"/>
      <c r="HP144" s="97"/>
      <c r="HQ144" s="97"/>
      <c r="HR144" s="97"/>
      <c r="HS144" s="97"/>
      <c r="HT144" s="97"/>
      <c r="HU144" s="97"/>
      <c r="HV144" s="97"/>
      <c r="HW144" s="97"/>
      <c r="HX144" s="97"/>
      <c r="HY144" s="97"/>
      <c r="HZ144" s="97"/>
      <c r="IA144" s="97"/>
      <c r="IB144" s="97"/>
      <c r="IC144" s="97"/>
      <c r="ID144" s="97"/>
      <c r="IE144" s="97"/>
      <c r="IF144" s="97"/>
      <c r="IG144" s="97"/>
      <c r="IH144" s="97"/>
      <c r="II144" s="97"/>
      <c r="IJ144" s="97"/>
      <c r="IK144" s="97"/>
      <c r="IL144" s="97"/>
      <c r="IM144" s="97"/>
      <c r="IN144" s="97"/>
      <c r="IO144" s="97">
        <v>1</v>
      </c>
      <c r="IP144" s="97">
        <v>1</v>
      </c>
      <c r="IQ144" s="97">
        <v>0</v>
      </c>
      <c r="IR144" s="97">
        <v>1</v>
      </c>
      <c r="IS144" s="97"/>
      <c r="IT144" s="97"/>
      <c r="IU144" s="97"/>
      <c r="IV144" s="97"/>
      <c r="IW144" s="97"/>
      <c r="IX144" s="97"/>
      <c r="IY144" s="97">
        <v>37</v>
      </c>
      <c r="IZ144" s="97">
        <v>1</v>
      </c>
      <c r="JA144" s="97">
        <v>4</v>
      </c>
      <c r="JB144" s="97">
        <v>2</v>
      </c>
      <c r="JC144" s="97"/>
      <c r="JD144" s="97">
        <v>0</v>
      </c>
      <c r="JE144" s="97">
        <v>1</v>
      </c>
      <c r="JF144" s="97">
        <v>0</v>
      </c>
      <c r="JG144" s="97"/>
      <c r="JH144" s="97">
        <v>0</v>
      </c>
      <c r="JI144" s="97"/>
      <c r="JJ144" s="97">
        <v>1</v>
      </c>
      <c r="JK144" s="97">
        <v>0</v>
      </c>
      <c r="JL144" s="97"/>
      <c r="JM144" s="97"/>
      <c r="JN144" s="97">
        <v>0</v>
      </c>
      <c r="JO144" s="97">
        <v>1</v>
      </c>
      <c r="JP144" s="97">
        <v>6</v>
      </c>
      <c r="JQ144" s="97">
        <v>4</v>
      </c>
      <c r="JR144" s="97">
        <v>2</v>
      </c>
      <c r="JS144" s="97">
        <v>5</v>
      </c>
      <c r="JT144" s="97"/>
      <c r="JU144" s="97">
        <v>15</v>
      </c>
      <c r="JV144" s="97"/>
      <c r="JW144" s="97">
        <v>6</v>
      </c>
      <c r="JX144" s="97">
        <v>1</v>
      </c>
      <c r="JY144" s="97"/>
      <c r="JZ144" s="97">
        <v>0</v>
      </c>
      <c r="KA144" s="97">
        <v>0</v>
      </c>
      <c r="KB144" s="97"/>
      <c r="KC144" s="97"/>
      <c r="KD144" s="97">
        <v>0</v>
      </c>
      <c r="KE144" s="97"/>
      <c r="KF144" s="97">
        <v>1</v>
      </c>
      <c r="KG144" s="97">
        <v>0</v>
      </c>
      <c r="KH144" s="97">
        <v>1</v>
      </c>
      <c r="KI144" s="97"/>
      <c r="KJ144" s="97">
        <v>3</v>
      </c>
      <c r="KK144" s="97"/>
      <c r="KL144" s="97"/>
      <c r="KM144" s="97"/>
      <c r="KN144" s="97"/>
      <c r="KO144" s="97"/>
      <c r="KP144" s="97"/>
      <c r="KQ144" s="97"/>
      <c r="KR144" s="97"/>
      <c r="KS144" s="97"/>
      <c r="KT144" s="97"/>
      <c r="KU144" s="97"/>
      <c r="KV144" s="97"/>
      <c r="KW144" s="97"/>
      <c r="KX144" s="97"/>
      <c r="KY144" s="97"/>
      <c r="KZ144" s="97"/>
      <c r="LA144" s="97">
        <v>0</v>
      </c>
      <c r="LB144" s="97"/>
      <c r="LC144" s="97"/>
      <c r="LD144" s="97">
        <v>4</v>
      </c>
      <c r="LE144" s="97"/>
      <c r="LF144" s="97"/>
      <c r="LG144" s="97"/>
      <c r="LH144" s="97"/>
      <c r="LI144" s="97"/>
      <c r="LJ144" s="97"/>
      <c r="LK144" s="97"/>
      <c r="LL144" s="97"/>
      <c r="LM144" s="97"/>
      <c r="LN144" s="97"/>
      <c r="LO144" s="97"/>
      <c r="LP144" s="97"/>
      <c r="LQ144" s="97"/>
      <c r="LR144" s="97"/>
      <c r="LS144" s="97"/>
      <c r="LT144" s="97"/>
      <c r="LU144" s="97"/>
      <c r="LV144" s="97">
        <v>0</v>
      </c>
      <c r="LW144" s="97"/>
      <c r="LX144" s="97"/>
      <c r="LY144" s="97"/>
      <c r="LZ144" s="97">
        <v>10</v>
      </c>
      <c r="MA144" s="97"/>
      <c r="MB144" s="97">
        <v>9</v>
      </c>
      <c r="MC144" s="97"/>
      <c r="MD144" s="97">
        <v>4</v>
      </c>
      <c r="ME144" s="97">
        <v>1</v>
      </c>
      <c r="MF144" s="97"/>
      <c r="MG144" s="97"/>
      <c r="MH144" s="97"/>
      <c r="MI144" s="97">
        <v>69</v>
      </c>
      <c r="MJ144" s="97">
        <v>3</v>
      </c>
      <c r="MK144" s="97">
        <v>4</v>
      </c>
      <c r="ML144" s="97">
        <v>47</v>
      </c>
      <c r="MM144" s="97">
        <v>7</v>
      </c>
      <c r="MN144" s="97">
        <v>59</v>
      </c>
      <c r="MO144" s="97">
        <v>6</v>
      </c>
      <c r="MP144" s="97"/>
      <c r="MQ144" s="97"/>
      <c r="MR144" s="97"/>
      <c r="MS144" s="97"/>
      <c r="MT144" s="97"/>
      <c r="MU144" s="97">
        <v>0</v>
      </c>
      <c r="MV144" s="97">
        <v>118</v>
      </c>
      <c r="MW144" s="97">
        <v>0</v>
      </c>
      <c r="MX144" s="97"/>
      <c r="MY144" s="97"/>
      <c r="MZ144" s="97"/>
      <c r="NA144" s="97"/>
      <c r="NB144" s="97"/>
      <c r="NC144" s="97"/>
      <c r="ND144" s="97"/>
      <c r="NE144" s="97">
        <v>0</v>
      </c>
      <c r="NF144" s="97"/>
      <c r="NG144" s="97"/>
      <c r="NH144" s="97">
        <v>1</v>
      </c>
      <c r="NI144" s="97"/>
      <c r="NJ144" s="97"/>
      <c r="NK144" s="97"/>
      <c r="NL144" s="97"/>
      <c r="NM144" s="97"/>
      <c r="NN144" s="97"/>
      <c r="NO144" s="97"/>
      <c r="NP144" s="97"/>
      <c r="NQ144" s="97">
        <v>1</v>
      </c>
      <c r="NR144" s="97">
        <v>0</v>
      </c>
      <c r="NS144" s="97">
        <v>0</v>
      </c>
      <c r="NT144" s="97"/>
      <c r="NU144" s="97"/>
      <c r="NV144" s="97">
        <v>1</v>
      </c>
      <c r="NW144" s="97"/>
      <c r="NX144" s="97"/>
      <c r="NY144" s="97"/>
      <c r="NZ144" s="97"/>
      <c r="OA144" s="97"/>
      <c r="OB144" s="97"/>
      <c r="OC144" s="97"/>
      <c r="OD144" s="97"/>
      <c r="OE144" s="97"/>
      <c r="OF144" s="97">
        <v>3</v>
      </c>
      <c r="OG144" s="97"/>
      <c r="OH144" s="97">
        <v>0</v>
      </c>
      <c r="OI144" s="97">
        <v>97</v>
      </c>
      <c r="OJ144" s="97"/>
      <c r="OK144" s="97"/>
      <c r="OL144" s="97"/>
      <c r="OM144" s="97"/>
      <c r="ON144" s="97"/>
      <c r="OO144" s="97"/>
      <c r="OP144" s="97"/>
      <c r="OQ144" s="97"/>
      <c r="OR144" s="98">
        <v>5</v>
      </c>
      <c r="OS144" s="99">
        <v>2309</v>
      </c>
      <c r="OT144" s="96">
        <v>15</v>
      </c>
      <c r="OU144" s="97">
        <v>7330</v>
      </c>
      <c r="OV144" s="97"/>
      <c r="OW144" s="97"/>
      <c r="OX144" s="97"/>
      <c r="OY144" s="97">
        <v>100</v>
      </c>
      <c r="OZ144" s="97">
        <v>711</v>
      </c>
      <c r="PA144" s="97"/>
      <c r="PB144" s="97">
        <v>0</v>
      </c>
      <c r="PC144" s="97"/>
      <c r="PD144" s="97"/>
      <c r="PE144" s="97"/>
      <c r="PF144" s="97">
        <v>349</v>
      </c>
      <c r="PG144" s="97"/>
      <c r="PH144" s="97"/>
      <c r="PI144" s="97"/>
      <c r="PJ144" s="97">
        <v>241</v>
      </c>
      <c r="PK144" s="97"/>
      <c r="PL144" s="98"/>
      <c r="PM144" s="99">
        <v>11055</v>
      </c>
    </row>
    <row r="145" spans="1:429" ht="12.75" customHeight="1" x14ac:dyDescent="0.2">
      <c r="A145" s="93">
        <v>335312</v>
      </c>
      <c r="B145" s="94" t="s">
        <v>1730</v>
      </c>
      <c r="C145" s="95" t="s">
        <v>1304</v>
      </c>
      <c r="D145" s="96">
        <v>7</v>
      </c>
      <c r="E145" s="97">
        <v>18</v>
      </c>
      <c r="F145" s="97">
        <v>1</v>
      </c>
      <c r="G145" s="97">
        <v>1</v>
      </c>
      <c r="H145" s="97">
        <v>0</v>
      </c>
      <c r="I145" s="97">
        <v>0</v>
      </c>
      <c r="J145" s="97">
        <v>9</v>
      </c>
      <c r="K145" s="97"/>
      <c r="L145" s="97">
        <v>0</v>
      </c>
      <c r="M145" s="97">
        <v>0</v>
      </c>
      <c r="N145" s="97"/>
      <c r="O145" s="97">
        <v>40</v>
      </c>
      <c r="P145" s="97"/>
      <c r="Q145" s="97">
        <v>48</v>
      </c>
      <c r="R145" s="97"/>
      <c r="S145" s="97">
        <v>3</v>
      </c>
      <c r="T145" s="97"/>
      <c r="U145" s="97"/>
      <c r="V145" s="97"/>
      <c r="W145" s="97">
        <v>23</v>
      </c>
      <c r="X145" s="97">
        <v>0</v>
      </c>
      <c r="Y145" s="97">
        <v>1</v>
      </c>
      <c r="Z145" s="97">
        <v>1</v>
      </c>
      <c r="AA145" s="97"/>
      <c r="AB145" s="97">
        <v>42</v>
      </c>
      <c r="AC145" s="97">
        <v>56</v>
      </c>
      <c r="AD145" s="97">
        <v>388</v>
      </c>
      <c r="AE145" s="97">
        <v>132</v>
      </c>
      <c r="AF145" s="97">
        <v>47</v>
      </c>
      <c r="AG145" s="97">
        <v>3</v>
      </c>
      <c r="AH145" s="97">
        <v>98</v>
      </c>
      <c r="AI145" s="97">
        <v>5</v>
      </c>
      <c r="AJ145" s="97">
        <v>141</v>
      </c>
      <c r="AK145" s="97">
        <v>62</v>
      </c>
      <c r="AL145" s="97">
        <v>103</v>
      </c>
      <c r="AM145" s="97">
        <v>9</v>
      </c>
      <c r="AN145" s="97"/>
      <c r="AO145" s="97"/>
      <c r="AP145" s="97"/>
      <c r="AQ145" s="97"/>
      <c r="AR145" s="97"/>
      <c r="AS145" s="97"/>
      <c r="AT145" s="97"/>
      <c r="AU145" s="97"/>
      <c r="AV145" s="97"/>
      <c r="AW145" s="97"/>
      <c r="AX145" s="97"/>
      <c r="AY145" s="97"/>
      <c r="AZ145" s="97"/>
      <c r="BA145" s="97"/>
      <c r="BB145" s="97"/>
      <c r="BC145" s="97"/>
      <c r="BD145" s="97"/>
      <c r="BE145" s="97"/>
      <c r="BF145" s="97"/>
      <c r="BG145" s="97"/>
      <c r="BH145" s="97"/>
      <c r="BI145" s="97"/>
      <c r="BJ145" s="97"/>
      <c r="BK145" s="97"/>
      <c r="BL145" s="97"/>
      <c r="BM145" s="97"/>
      <c r="BN145" s="97"/>
      <c r="BO145" s="97"/>
      <c r="BP145" s="97"/>
      <c r="BQ145" s="97"/>
      <c r="BR145" s="97"/>
      <c r="BS145" s="97"/>
      <c r="BT145" s="97"/>
      <c r="BU145" s="97"/>
      <c r="BV145" s="97"/>
      <c r="BW145" s="97">
        <v>126</v>
      </c>
      <c r="BX145" s="97"/>
      <c r="BY145" s="97">
        <v>500</v>
      </c>
      <c r="BZ145" s="97"/>
      <c r="CA145" s="97"/>
      <c r="CB145" s="97"/>
      <c r="CC145" s="97">
        <v>175</v>
      </c>
      <c r="CD145" s="97">
        <v>10</v>
      </c>
      <c r="CE145" s="97"/>
      <c r="CF145" s="97"/>
      <c r="CG145" s="97">
        <v>326</v>
      </c>
      <c r="CH145" s="97">
        <v>261</v>
      </c>
      <c r="CI145" s="97">
        <v>10</v>
      </c>
      <c r="CJ145" s="97">
        <v>192</v>
      </c>
      <c r="CK145" s="97">
        <v>119</v>
      </c>
      <c r="CL145" s="97">
        <v>84</v>
      </c>
      <c r="CM145" s="97">
        <v>236</v>
      </c>
      <c r="CN145" s="97">
        <v>4</v>
      </c>
      <c r="CO145" s="97">
        <v>22</v>
      </c>
      <c r="CP145" s="97">
        <v>405</v>
      </c>
      <c r="CQ145" s="97">
        <v>31</v>
      </c>
      <c r="CR145" s="97">
        <v>1546</v>
      </c>
      <c r="CS145" s="97">
        <v>251</v>
      </c>
      <c r="CT145" s="97"/>
      <c r="CU145" s="97"/>
      <c r="CV145" s="97">
        <v>245</v>
      </c>
      <c r="CW145" s="97">
        <v>170</v>
      </c>
      <c r="CX145" s="97">
        <v>679</v>
      </c>
      <c r="CY145" s="97">
        <v>72</v>
      </c>
      <c r="CZ145" s="97">
        <v>33</v>
      </c>
      <c r="DA145" s="97">
        <v>110</v>
      </c>
      <c r="DB145" s="97">
        <v>749</v>
      </c>
      <c r="DC145" s="97">
        <v>1265</v>
      </c>
      <c r="DD145" s="97">
        <v>835</v>
      </c>
      <c r="DE145" s="97">
        <v>290</v>
      </c>
      <c r="DF145" s="97">
        <v>166</v>
      </c>
      <c r="DG145" s="97"/>
      <c r="DH145" s="97">
        <v>156</v>
      </c>
      <c r="DI145" s="97">
        <v>253</v>
      </c>
      <c r="DJ145" s="97">
        <v>0</v>
      </c>
      <c r="DK145" s="97">
        <v>25</v>
      </c>
      <c r="DL145" s="97">
        <v>31</v>
      </c>
      <c r="DM145" s="97">
        <v>16</v>
      </c>
      <c r="DN145" s="97">
        <v>6</v>
      </c>
      <c r="DO145" s="97">
        <v>7</v>
      </c>
      <c r="DP145" s="97">
        <v>51</v>
      </c>
      <c r="DQ145" s="97">
        <v>1</v>
      </c>
      <c r="DR145" s="97">
        <v>46</v>
      </c>
      <c r="DS145" s="97">
        <v>8</v>
      </c>
      <c r="DT145" s="97">
        <v>74</v>
      </c>
      <c r="DU145" s="97">
        <v>3</v>
      </c>
      <c r="DV145" s="97">
        <v>14</v>
      </c>
      <c r="DW145" s="97">
        <v>4</v>
      </c>
      <c r="DX145" s="97">
        <v>4</v>
      </c>
      <c r="DY145" s="97">
        <v>38</v>
      </c>
      <c r="DZ145" s="97">
        <v>1</v>
      </c>
      <c r="EA145" s="97">
        <v>24</v>
      </c>
      <c r="EB145" s="97"/>
      <c r="EC145" s="97"/>
      <c r="ED145" s="97"/>
      <c r="EE145" s="97"/>
      <c r="EF145" s="97">
        <v>434</v>
      </c>
      <c r="EG145" s="97">
        <v>118</v>
      </c>
      <c r="EH145" s="97">
        <v>181</v>
      </c>
      <c r="EI145" s="97">
        <v>574</v>
      </c>
      <c r="EJ145" s="97">
        <v>250</v>
      </c>
      <c r="EK145" s="97"/>
      <c r="EL145" s="97">
        <v>868</v>
      </c>
      <c r="EM145" s="97"/>
      <c r="EN145" s="97"/>
      <c r="EO145" s="97"/>
      <c r="EP145" s="97"/>
      <c r="EQ145" s="97"/>
      <c r="ER145" s="97"/>
      <c r="ES145" s="97"/>
      <c r="ET145" s="97">
        <v>65</v>
      </c>
      <c r="EU145" s="97"/>
      <c r="EV145" s="97"/>
      <c r="EW145" s="97">
        <v>1</v>
      </c>
      <c r="EX145" s="97"/>
      <c r="EY145" s="97"/>
      <c r="EZ145" s="97"/>
      <c r="FA145" s="97"/>
      <c r="FB145" s="97">
        <v>3</v>
      </c>
      <c r="FC145" s="97"/>
      <c r="FD145" s="97">
        <v>3</v>
      </c>
      <c r="FE145" s="97"/>
      <c r="FF145" s="97"/>
      <c r="FG145" s="97">
        <v>77</v>
      </c>
      <c r="FH145" s="97">
        <v>0</v>
      </c>
      <c r="FI145" s="97">
        <v>100</v>
      </c>
      <c r="FJ145" s="97"/>
      <c r="FK145" s="97"/>
      <c r="FL145" s="97">
        <v>45</v>
      </c>
      <c r="FM145" s="97"/>
      <c r="FN145" s="97">
        <v>37</v>
      </c>
      <c r="FO145" s="97">
        <v>42</v>
      </c>
      <c r="FP145" s="97">
        <v>37</v>
      </c>
      <c r="FQ145" s="97"/>
      <c r="FR145" s="97"/>
      <c r="FS145" s="97"/>
      <c r="FT145" s="97"/>
      <c r="FU145" s="97"/>
      <c r="FV145" s="97"/>
      <c r="FW145" s="97"/>
      <c r="FX145" s="97"/>
      <c r="FY145" s="97"/>
      <c r="FZ145" s="97"/>
      <c r="GA145" s="97"/>
      <c r="GB145" s="97">
        <v>212</v>
      </c>
      <c r="GC145" s="97">
        <v>490</v>
      </c>
      <c r="GD145" s="97"/>
      <c r="GE145" s="97"/>
      <c r="GF145" s="97"/>
      <c r="GG145" s="97"/>
      <c r="GH145" s="97"/>
      <c r="GI145" s="97"/>
      <c r="GJ145" s="97"/>
      <c r="GK145" s="97"/>
      <c r="GL145" s="97"/>
      <c r="GM145" s="97"/>
      <c r="GN145" s="97"/>
      <c r="GO145" s="97"/>
      <c r="GP145" s="97"/>
      <c r="GQ145" s="97"/>
      <c r="GR145" s="97"/>
      <c r="GS145" s="97"/>
      <c r="GT145" s="97"/>
      <c r="GU145" s="97"/>
      <c r="GV145" s="97"/>
      <c r="GW145" s="97"/>
      <c r="GX145" s="97"/>
      <c r="GY145" s="97"/>
      <c r="GZ145" s="97"/>
      <c r="HA145" s="97"/>
      <c r="HB145" s="97"/>
      <c r="HC145" s="97"/>
      <c r="HD145" s="97"/>
      <c r="HE145" s="97"/>
      <c r="HF145" s="97"/>
      <c r="HG145" s="97"/>
      <c r="HH145" s="97"/>
      <c r="HI145" s="97"/>
      <c r="HJ145" s="97"/>
      <c r="HK145" s="97"/>
      <c r="HL145" s="97"/>
      <c r="HM145" s="97"/>
      <c r="HN145" s="97"/>
      <c r="HO145" s="97"/>
      <c r="HP145" s="97"/>
      <c r="HQ145" s="97"/>
      <c r="HR145" s="97"/>
      <c r="HS145" s="97"/>
      <c r="HT145" s="97"/>
      <c r="HU145" s="97"/>
      <c r="HV145" s="97"/>
      <c r="HW145" s="97"/>
      <c r="HX145" s="97"/>
      <c r="HY145" s="97"/>
      <c r="HZ145" s="97"/>
      <c r="IA145" s="97"/>
      <c r="IB145" s="97"/>
      <c r="IC145" s="97"/>
      <c r="ID145" s="97"/>
      <c r="IE145" s="97"/>
      <c r="IF145" s="97"/>
      <c r="IG145" s="97"/>
      <c r="IH145" s="97"/>
      <c r="II145" s="97"/>
      <c r="IJ145" s="97"/>
      <c r="IK145" s="97"/>
      <c r="IL145" s="97"/>
      <c r="IM145" s="97"/>
      <c r="IN145" s="97"/>
      <c r="IO145" s="97"/>
      <c r="IP145" s="97"/>
      <c r="IQ145" s="97"/>
      <c r="IR145" s="97"/>
      <c r="IS145" s="97"/>
      <c r="IT145" s="97"/>
      <c r="IU145" s="97"/>
      <c r="IV145" s="97"/>
      <c r="IW145" s="97"/>
      <c r="IX145" s="97"/>
      <c r="IY145" s="97"/>
      <c r="IZ145" s="97"/>
      <c r="JA145" s="97"/>
      <c r="JB145" s="97"/>
      <c r="JC145" s="97"/>
      <c r="JD145" s="97"/>
      <c r="JE145" s="97"/>
      <c r="JF145" s="97"/>
      <c r="JG145" s="97"/>
      <c r="JH145" s="97"/>
      <c r="JI145" s="97"/>
      <c r="JJ145" s="97"/>
      <c r="JK145" s="97"/>
      <c r="JL145" s="97"/>
      <c r="JM145" s="97"/>
      <c r="JN145" s="97"/>
      <c r="JO145" s="97"/>
      <c r="JP145" s="97">
        <v>0</v>
      </c>
      <c r="JQ145" s="97"/>
      <c r="JR145" s="97">
        <v>1</v>
      </c>
      <c r="JS145" s="97">
        <v>3</v>
      </c>
      <c r="JT145" s="97"/>
      <c r="JU145" s="97"/>
      <c r="JV145" s="97"/>
      <c r="JW145" s="97"/>
      <c r="JX145" s="97">
        <v>0</v>
      </c>
      <c r="JY145" s="97"/>
      <c r="JZ145" s="97">
        <v>37</v>
      </c>
      <c r="KA145" s="97"/>
      <c r="KB145" s="97"/>
      <c r="KC145" s="97"/>
      <c r="KD145" s="97"/>
      <c r="KE145" s="97"/>
      <c r="KF145" s="97">
        <v>4</v>
      </c>
      <c r="KG145" s="97"/>
      <c r="KH145" s="97"/>
      <c r="KI145" s="97"/>
      <c r="KJ145" s="97">
        <v>2</v>
      </c>
      <c r="KK145" s="97"/>
      <c r="KL145" s="97">
        <v>22</v>
      </c>
      <c r="KM145" s="97">
        <v>3</v>
      </c>
      <c r="KN145" s="97">
        <v>3</v>
      </c>
      <c r="KO145" s="97">
        <v>8</v>
      </c>
      <c r="KP145" s="97">
        <v>1</v>
      </c>
      <c r="KQ145" s="97">
        <v>101</v>
      </c>
      <c r="KR145" s="97"/>
      <c r="KS145" s="97"/>
      <c r="KT145" s="97"/>
      <c r="KU145" s="97"/>
      <c r="KV145" s="97"/>
      <c r="KW145" s="97"/>
      <c r="KX145" s="97"/>
      <c r="KY145" s="97">
        <v>0</v>
      </c>
      <c r="KZ145" s="97">
        <v>0</v>
      </c>
      <c r="LA145" s="97">
        <v>24</v>
      </c>
      <c r="LB145" s="97">
        <v>89</v>
      </c>
      <c r="LC145" s="97">
        <v>2</v>
      </c>
      <c r="LD145" s="97"/>
      <c r="LE145" s="97"/>
      <c r="LF145" s="97"/>
      <c r="LG145" s="97"/>
      <c r="LH145" s="97"/>
      <c r="LI145" s="97"/>
      <c r="LJ145" s="97"/>
      <c r="LK145" s="97"/>
      <c r="LL145" s="97"/>
      <c r="LM145" s="97">
        <v>0</v>
      </c>
      <c r="LN145" s="97"/>
      <c r="LO145" s="97"/>
      <c r="LP145" s="97"/>
      <c r="LQ145" s="97">
        <v>0</v>
      </c>
      <c r="LR145" s="97">
        <v>0</v>
      </c>
      <c r="LS145" s="97"/>
      <c r="LT145" s="97"/>
      <c r="LU145" s="97"/>
      <c r="LV145" s="97"/>
      <c r="LW145" s="97"/>
      <c r="LX145" s="97"/>
      <c r="LY145" s="97"/>
      <c r="LZ145" s="97"/>
      <c r="MA145" s="97">
        <v>284</v>
      </c>
      <c r="MB145" s="97"/>
      <c r="MC145" s="97"/>
      <c r="MD145" s="97">
        <v>74</v>
      </c>
      <c r="ME145" s="97"/>
      <c r="MF145" s="97"/>
      <c r="MG145" s="97"/>
      <c r="MH145" s="97"/>
      <c r="MI145" s="97"/>
      <c r="MJ145" s="97">
        <v>2</v>
      </c>
      <c r="MK145" s="97"/>
      <c r="ML145" s="97">
        <v>34</v>
      </c>
      <c r="MM145" s="97"/>
      <c r="MN145" s="97"/>
      <c r="MO145" s="97"/>
      <c r="MP145" s="97"/>
      <c r="MQ145" s="97">
        <v>2</v>
      </c>
      <c r="MR145" s="97"/>
      <c r="MS145" s="97">
        <v>35</v>
      </c>
      <c r="MT145" s="97"/>
      <c r="MU145" s="97">
        <v>0</v>
      </c>
      <c r="MV145" s="97"/>
      <c r="MW145" s="97"/>
      <c r="MX145" s="97"/>
      <c r="MY145" s="97"/>
      <c r="MZ145" s="97"/>
      <c r="NA145" s="97"/>
      <c r="NB145" s="97"/>
      <c r="NC145" s="97"/>
      <c r="ND145" s="97"/>
      <c r="NE145" s="97"/>
      <c r="NF145" s="97"/>
      <c r="NG145" s="97"/>
      <c r="NH145" s="97"/>
      <c r="NI145" s="97"/>
      <c r="NJ145" s="97"/>
      <c r="NK145" s="97"/>
      <c r="NL145" s="97"/>
      <c r="NM145" s="97"/>
      <c r="NN145" s="97"/>
      <c r="NO145" s="97"/>
      <c r="NP145" s="97"/>
      <c r="NQ145" s="97">
        <v>6</v>
      </c>
      <c r="NR145" s="97">
        <v>3</v>
      </c>
      <c r="NS145" s="97"/>
      <c r="NT145" s="97"/>
      <c r="NU145" s="97"/>
      <c r="NV145" s="97">
        <v>634</v>
      </c>
      <c r="NW145" s="97">
        <v>52</v>
      </c>
      <c r="NX145" s="97">
        <v>265</v>
      </c>
      <c r="NY145" s="97">
        <v>0</v>
      </c>
      <c r="NZ145" s="97"/>
      <c r="OA145" s="97"/>
      <c r="OB145" s="97"/>
      <c r="OC145" s="97"/>
      <c r="OD145" s="97"/>
      <c r="OE145" s="97"/>
      <c r="OF145" s="97"/>
      <c r="OG145" s="97"/>
      <c r="OH145" s="97">
        <v>66</v>
      </c>
      <c r="OI145" s="97">
        <v>74</v>
      </c>
      <c r="OJ145" s="97"/>
      <c r="OK145" s="97"/>
      <c r="OL145" s="97"/>
      <c r="OM145" s="97">
        <v>181</v>
      </c>
      <c r="ON145" s="97"/>
      <c r="OO145" s="97"/>
      <c r="OP145" s="97">
        <v>437</v>
      </c>
      <c r="OQ145" s="97">
        <v>12</v>
      </c>
      <c r="OR145" s="98">
        <v>189</v>
      </c>
      <c r="OS145" s="99">
        <v>17100</v>
      </c>
      <c r="OT145" s="96">
        <v>212</v>
      </c>
      <c r="OU145" s="97">
        <v>3714</v>
      </c>
      <c r="OV145" s="97"/>
      <c r="OW145" s="97"/>
      <c r="OX145" s="97"/>
      <c r="OY145" s="97">
        <v>294</v>
      </c>
      <c r="OZ145" s="97">
        <v>6002</v>
      </c>
      <c r="PA145" s="97"/>
      <c r="PB145" s="97">
        <v>11</v>
      </c>
      <c r="PC145" s="97"/>
      <c r="PD145" s="97"/>
      <c r="PE145" s="97"/>
      <c r="PF145" s="97">
        <v>129</v>
      </c>
      <c r="PG145" s="97"/>
      <c r="PH145" s="97"/>
      <c r="PI145" s="97"/>
      <c r="PJ145" s="97">
        <v>223</v>
      </c>
      <c r="PK145" s="97"/>
      <c r="PL145" s="98"/>
      <c r="PM145" s="99">
        <v>27685</v>
      </c>
    </row>
    <row r="146" spans="1:429" ht="12.75" customHeight="1" x14ac:dyDescent="0.2">
      <c r="A146" s="93">
        <v>335313</v>
      </c>
      <c r="B146" s="94" t="s">
        <v>1730</v>
      </c>
      <c r="C146" s="95" t="s">
        <v>1305</v>
      </c>
      <c r="D146" s="96"/>
      <c r="E146" s="97"/>
      <c r="F146" s="97"/>
      <c r="G146" s="97"/>
      <c r="H146" s="97"/>
      <c r="I146" s="97"/>
      <c r="J146" s="97"/>
      <c r="K146" s="97"/>
      <c r="L146" s="97"/>
      <c r="M146" s="97"/>
      <c r="N146" s="97"/>
      <c r="O146" s="97"/>
      <c r="P146" s="97"/>
      <c r="Q146" s="97"/>
      <c r="R146" s="97"/>
      <c r="S146" s="97"/>
      <c r="T146" s="97"/>
      <c r="U146" s="97"/>
      <c r="V146" s="97"/>
      <c r="W146" s="97"/>
      <c r="X146" s="97"/>
      <c r="Y146" s="97">
        <v>0</v>
      </c>
      <c r="Z146" s="97"/>
      <c r="AA146" s="97"/>
      <c r="AB146" s="97">
        <v>55</v>
      </c>
      <c r="AC146" s="97">
        <v>97</v>
      </c>
      <c r="AD146" s="97">
        <v>632</v>
      </c>
      <c r="AE146" s="97">
        <v>59</v>
      </c>
      <c r="AF146" s="97">
        <v>139</v>
      </c>
      <c r="AG146" s="97">
        <v>10</v>
      </c>
      <c r="AH146" s="97">
        <v>578</v>
      </c>
      <c r="AI146" s="97">
        <v>44</v>
      </c>
      <c r="AJ146" s="97">
        <v>357</v>
      </c>
      <c r="AK146" s="97">
        <v>628</v>
      </c>
      <c r="AL146" s="97">
        <v>278</v>
      </c>
      <c r="AM146" s="97">
        <v>89</v>
      </c>
      <c r="AN146" s="97"/>
      <c r="AO146" s="97"/>
      <c r="AP146" s="97"/>
      <c r="AQ146" s="97"/>
      <c r="AR146" s="97"/>
      <c r="AS146" s="97"/>
      <c r="AT146" s="97"/>
      <c r="AU146" s="97"/>
      <c r="AV146" s="97"/>
      <c r="AW146" s="97"/>
      <c r="AX146" s="97"/>
      <c r="AY146" s="97"/>
      <c r="AZ146" s="97"/>
      <c r="BA146" s="97"/>
      <c r="BB146" s="97"/>
      <c r="BC146" s="97"/>
      <c r="BD146" s="97"/>
      <c r="BE146" s="97"/>
      <c r="BF146" s="97"/>
      <c r="BG146" s="97"/>
      <c r="BH146" s="97"/>
      <c r="BI146" s="97"/>
      <c r="BJ146" s="97"/>
      <c r="BK146" s="97"/>
      <c r="BL146" s="97"/>
      <c r="BM146" s="97"/>
      <c r="BN146" s="97"/>
      <c r="BO146" s="97"/>
      <c r="BP146" s="97"/>
      <c r="BQ146" s="97"/>
      <c r="BR146" s="97"/>
      <c r="BS146" s="97"/>
      <c r="BT146" s="97"/>
      <c r="BU146" s="97"/>
      <c r="BV146" s="97"/>
      <c r="BW146" s="97"/>
      <c r="BX146" s="97"/>
      <c r="BY146" s="97"/>
      <c r="BZ146" s="97"/>
      <c r="CA146" s="97"/>
      <c r="CB146" s="97"/>
      <c r="CC146" s="97"/>
      <c r="CD146" s="97"/>
      <c r="CE146" s="97"/>
      <c r="CF146" s="97"/>
      <c r="CG146" s="97"/>
      <c r="CH146" s="97">
        <v>11</v>
      </c>
      <c r="CI146" s="97"/>
      <c r="CJ146" s="97"/>
      <c r="CK146" s="97"/>
      <c r="CL146" s="97"/>
      <c r="CM146" s="97"/>
      <c r="CN146" s="97"/>
      <c r="CO146" s="97"/>
      <c r="CP146" s="97">
        <v>4</v>
      </c>
      <c r="CQ146" s="97"/>
      <c r="CR146" s="97"/>
      <c r="CS146" s="97">
        <v>3</v>
      </c>
      <c r="CT146" s="97"/>
      <c r="CU146" s="97"/>
      <c r="CV146" s="97"/>
      <c r="CW146" s="97"/>
      <c r="CX146" s="97"/>
      <c r="CY146" s="97"/>
      <c r="CZ146" s="97"/>
      <c r="DA146" s="97">
        <v>207</v>
      </c>
      <c r="DB146" s="97"/>
      <c r="DC146" s="97"/>
      <c r="DD146" s="97"/>
      <c r="DE146" s="97"/>
      <c r="DF146" s="97"/>
      <c r="DG146" s="97"/>
      <c r="DH146" s="97"/>
      <c r="DI146" s="97"/>
      <c r="DJ146" s="97"/>
      <c r="DK146" s="97"/>
      <c r="DL146" s="97">
        <v>40</v>
      </c>
      <c r="DM146" s="97"/>
      <c r="DN146" s="97"/>
      <c r="DO146" s="97"/>
      <c r="DP146" s="97">
        <v>20</v>
      </c>
      <c r="DQ146" s="97"/>
      <c r="DR146" s="97"/>
      <c r="DS146" s="97"/>
      <c r="DT146" s="97">
        <v>13</v>
      </c>
      <c r="DU146" s="97"/>
      <c r="DV146" s="97"/>
      <c r="DW146" s="97"/>
      <c r="DX146" s="97"/>
      <c r="DY146" s="97"/>
      <c r="DZ146" s="97"/>
      <c r="EA146" s="97"/>
      <c r="EB146" s="97"/>
      <c r="EC146" s="97"/>
      <c r="ED146" s="97"/>
      <c r="EE146" s="97"/>
      <c r="EF146" s="97"/>
      <c r="EG146" s="97"/>
      <c r="EH146" s="97"/>
      <c r="EI146" s="97"/>
      <c r="EJ146" s="97"/>
      <c r="EK146" s="97"/>
      <c r="EL146" s="97"/>
      <c r="EM146" s="97">
        <v>281</v>
      </c>
      <c r="EN146" s="97">
        <v>176</v>
      </c>
      <c r="EO146" s="97"/>
      <c r="EP146" s="97"/>
      <c r="EQ146" s="97"/>
      <c r="ER146" s="97"/>
      <c r="ES146" s="97"/>
      <c r="ET146" s="97"/>
      <c r="EU146" s="97"/>
      <c r="EV146" s="97"/>
      <c r="EW146" s="97"/>
      <c r="EX146" s="97"/>
      <c r="EY146" s="97"/>
      <c r="EZ146" s="97"/>
      <c r="FA146" s="97"/>
      <c r="FB146" s="97"/>
      <c r="FC146" s="97"/>
      <c r="FD146" s="97"/>
      <c r="FE146" s="97"/>
      <c r="FF146" s="97"/>
      <c r="FG146" s="97">
        <v>50</v>
      </c>
      <c r="FH146" s="97"/>
      <c r="FI146" s="97"/>
      <c r="FJ146" s="97"/>
      <c r="FK146" s="97"/>
      <c r="FL146" s="97"/>
      <c r="FM146" s="97"/>
      <c r="FN146" s="97">
        <v>131</v>
      </c>
      <c r="FO146" s="97"/>
      <c r="FP146" s="97"/>
      <c r="FQ146" s="97"/>
      <c r="FR146" s="97"/>
      <c r="FS146" s="97"/>
      <c r="FT146" s="97"/>
      <c r="FU146" s="97"/>
      <c r="FV146" s="97"/>
      <c r="FW146" s="97"/>
      <c r="FX146" s="97"/>
      <c r="FY146" s="97"/>
      <c r="FZ146" s="97"/>
      <c r="GA146" s="97"/>
      <c r="GB146" s="97"/>
      <c r="GC146" s="97">
        <v>3</v>
      </c>
      <c r="GD146" s="97"/>
      <c r="GE146" s="97"/>
      <c r="GF146" s="97"/>
      <c r="GG146" s="97"/>
      <c r="GH146" s="97"/>
      <c r="GI146" s="97"/>
      <c r="GJ146" s="97"/>
      <c r="GK146" s="97"/>
      <c r="GL146" s="97"/>
      <c r="GM146" s="97"/>
      <c r="GN146" s="97"/>
      <c r="GO146" s="97"/>
      <c r="GP146" s="97"/>
      <c r="GQ146" s="97"/>
      <c r="GR146" s="97"/>
      <c r="GS146" s="97"/>
      <c r="GT146" s="97"/>
      <c r="GU146" s="97"/>
      <c r="GV146" s="97"/>
      <c r="GW146" s="97"/>
      <c r="GX146" s="97"/>
      <c r="GY146" s="97"/>
      <c r="GZ146" s="97"/>
      <c r="HA146" s="97"/>
      <c r="HB146" s="97"/>
      <c r="HC146" s="97"/>
      <c r="HD146" s="97"/>
      <c r="HE146" s="97"/>
      <c r="HF146" s="97"/>
      <c r="HG146" s="97"/>
      <c r="HH146" s="97"/>
      <c r="HI146" s="97"/>
      <c r="HJ146" s="97"/>
      <c r="HK146" s="97"/>
      <c r="HL146" s="97"/>
      <c r="HM146" s="97"/>
      <c r="HN146" s="97"/>
      <c r="HO146" s="97"/>
      <c r="HP146" s="97"/>
      <c r="HQ146" s="97"/>
      <c r="HR146" s="97"/>
      <c r="HS146" s="97"/>
      <c r="HT146" s="97"/>
      <c r="HU146" s="97"/>
      <c r="HV146" s="97"/>
      <c r="HW146" s="97"/>
      <c r="HX146" s="97"/>
      <c r="HY146" s="97"/>
      <c r="HZ146" s="97"/>
      <c r="IA146" s="97"/>
      <c r="IB146" s="97"/>
      <c r="IC146" s="97"/>
      <c r="ID146" s="97"/>
      <c r="IE146" s="97"/>
      <c r="IF146" s="97"/>
      <c r="IG146" s="97"/>
      <c r="IH146" s="97"/>
      <c r="II146" s="97"/>
      <c r="IJ146" s="97"/>
      <c r="IK146" s="97"/>
      <c r="IL146" s="97"/>
      <c r="IM146" s="97"/>
      <c r="IN146" s="97"/>
      <c r="IO146" s="97"/>
      <c r="IP146" s="97"/>
      <c r="IQ146" s="97"/>
      <c r="IR146" s="97"/>
      <c r="IS146" s="97"/>
      <c r="IT146" s="97"/>
      <c r="IU146" s="97"/>
      <c r="IV146" s="97"/>
      <c r="IW146" s="97"/>
      <c r="IX146" s="97"/>
      <c r="IY146" s="97"/>
      <c r="IZ146" s="97"/>
      <c r="JA146" s="97"/>
      <c r="JB146" s="97"/>
      <c r="JC146" s="97"/>
      <c r="JD146" s="97"/>
      <c r="JE146" s="97"/>
      <c r="JF146" s="97"/>
      <c r="JG146" s="97"/>
      <c r="JH146" s="97"/>
      <c r="JI146" s="97"/>
      <c r="JJ146" s="97"/>
      <c r="JK146" s="97">
        <v>215</v>
      </c>
      <c r="JL146" s="97"/>
      <c r="JM146" s="97"/>
      <c r="JN146" s="97"/>
      <c r="JO146" s="97">
        <v>0</v>
      </c>
      <c r="JP146" s="97"/>
      <c r="JQ146" s="97"/>
      <c r="JR146" s="97"/>
      <c r="JS146" s="97"/>
      <c r="JT146" s="97"/>
      <c r="JU146" s="97"/>
      <c r="JV146" s="97"/>
      <c r="JW146" s="97"/>
      <c r="JX146" s="97"/>
      <c r="JY146" s="97"/>
      <c r="JZ146" s="97"/>
      <c r="KA146" s="97"/>
      <c r="KB146" s="97"/>
      <c r="KC146" s="97">
        <v>4</v>
      </c>
      <c r="KD146" s="97"/>
      <c r="KE146" s="97"/>
      <c r="KF146" s="97">
        <v>5</v>
      </c>
      <c r="KG146" s="97">
        <v>1</v>
      </c>
      <c r="KH146" s="97">
        <v>9</v>
      </c>
      <c r="KI146" s="97">
        <v>0</v>
      </c>
      <c r="KJ146" s="97">
        <v>19</v>
      </c>
      <c r="KK146" s="97"/>
      <c r="KL146" s="97"/>
      <c r="KM146" s="97"/>
      <c r="KN146" s="97"/>
      <c r="KO146" s="97"/>
      <c r="KP146" s="97"/>
      <c r="KQ146" s="97"/>
      <c r="KR146" s="97"/>
      <c r="KS146" s="97"/>
      <c r="KT146" s="97"/>
      <c r="KU146" s="97"/>
      <c r="KV146" s="97"/>
      <c r="KW146" s="97"/>
      <c r="KX146" s="97"/>
      <c r="KY146" s="97"/>
      <c r="KZ146" s="97">
        <v>6</v>
      </c>
      <c r="LA146" s="97">
        <v>253</v>
      </c>
      <c r="LB146" s="97">
        <v>607</v>
      </c>
      <c r="LC146" s="97">
        <v>50</v>
      </c>
      <c r="LD146" s="97">
        <v>115</v>
      </c>
      <c r="LE146" s="97"/>
      <c r="LF146" s="97"/>
      <c r="LG146" s="97"/>
      <c r="LH146" s="97"/>
      <c r="LI146" s="97"/>
      <c r="LJ146" s="97"/>
      <c r="LK146" s="97"/>
      <c r="LL146" s="97"/>
      <c r="LM146" s="97"/>
      <c r="LN146" s="97"/>
      <c r="LO146" s="97">
        <v>0</v>
      </c>
      <c r="LP146" s="97">
        <v>0</v>
      </c>
      <c r="LQ146" s="97"/>
      <c r="LR146" s="97"/>
      <c r="LS146" s="97">
        <v>63</v>
      </c>
      <c r="LT146" s="97"/>
      <c r="LU146" s="97"/>
      <c r="LV146" s="97">
        <v>0</v>
      </c>
      <c r="LW146" s="97"/>
      <c r="LX146" s="97"/>
      <c r="LY146" s="97"/>
      <c r="LZ146" s="97">
        <v>97</v>
      </c>
      <c r="MA146" s="97">
        <v>283</v>
      </c>
      <c r="MB146" s="97">
        <v>13</v>
      </c>
      <c r="MC146" s="97">
        <v>1</v>
      </c>
      <c r="MD146" s="97">
        <v>37</v>
      </c>
      <c r="ME146" s="97"/>
      <c r="MF146" s="97"/>
      <c r="MG146" s="97"/>
      <c r="MH146" s="97"/>
      <c r="MI146" s="97">
        <v>642</v>
      </c>
      <c r="MJ146" s="97">
        <v>1</v>
      </c>
      <c r="MK146" s="97">
        <v>42</v>
      </c>
      <c r="ML146" s="97">
        <v>3</v>
      </c>
      <c r="MM146" s="97">
        <v>64</v>
      </c>
      <c r="MN146" s="97">
        <v>557</v>
      </c>
      <c r="MO146" s="97">
        <v>58</v>
      </c>
      <c r="MP146" s="97"/>
      <c r="MQ146" s="97">
        <v>35</v>
      </c>
      <c r="MR146" s="97"/>
      <c r="MS146" s="97">
        <v>15</v>
      </c>
      <c r="MT146" s="97"/>
      <c r="MU146" s="97">
        <v>2</v>
      </c>
      <c r="MV146" s="97"/>
      <c r="MW146" s="97"/>
      <c r="MX146" s="97"/>
      <c r="MY146" s="97"/>
      <c r="MZ146" s="97"/>
      <c r="NA146" s="97"/>
      <c r="NB146" s="97"/>
      <c r="NC146" s="97"/>
      <c r="ND146" s="97">
        <v>16</v>
      </c>
      <c r="NE146" s="97"/>
      <c r="NF146" s="97"/>
      <c r="NG146" s="97">
        <v>11</v>
      </c>
      <c r="NH146" s="97">
        <v>12</v>
      </c>
      <c r="NI146" s="97">
        <v>13</v>
      </c>
      <c r="NJ146" s="97">
        <v>0</v>
      </c>
      <c r="NK146" s="97"/>
      <c r="NL146" s="97"/>
      <c r="NM146" s="97"/>
      <c r="NN146" s="97"/>
      <c r="NO146" s="97"/>
      <c r="NP146" s="97"/>
      <c r="NQ146" s="97">
        <v>8</v>
      </c>
      <c r="NR146" s="97">
        <v>1</v>
      </c>
      <c r="NS146" s="97">
        <v>104</v>
      </c>
      <c r="NT146" s="97">
        <v>33</v>
      </c>
      <c r="NU146" s="97">
        <v>5</v>
      </c>
      <c r="NV146" s="97"/>
      <c r="NW146" s="97">
        <v>1</v>
      </c>
      <c r="NX146" s="97">
        <v>27</v>
      </c>
      <c r="NY146" s="97"/>
      <c r="NZ146" s="97"/>
      <c r="OA146" s="97"/>
      <c r="OB146" s="97"/>
      <c r="OC146" s="97"/>
      <c r="OD146" s="97"/>
      <c r="OE146" s="97"/>
      <c r="OF146" s="97">
        <v>35</v>
      </c>
      <c r="OG146" s="97"/>
      <c r="OH146" s="97">
        <v>548</v>
      </c>
      <c r="OI146" s="97">
        <v>69</v>
      </c>
      <c r="OJ146" s="97"/>
      <c r="OK146" s="97"/>
      <c r="OL146" s="97"/>
      <c r="OM146" s="97"/>
      <c r="ON146" s="97"/>
      <c r="OO146" s="97"/>
      <c r="OP146" s="97"/>
      <c r="OQ146" s="97">
        <v>2</v>
      </c>
      <c r="OR146" s="98">
        <v>49</v>
      </c>
      <c r="OS146" s="99">
        <v>8036</v>
      </c>
      <c r="OT146" s="96">
        <v>267</v>
      </c>
      <c r="OU146" s="97">
        <v>7581</v>
      </c>
      <c r="OV146" s="97"/>
      <c r="OW146" s="97"/>
      <c r="OX146" s="97"/>
      <c r="OY146" s="97">
        <v>164</v>
      </c>
      <c r="OZ146" s="97">
        <v>2382</v>
      </c>
      <c r="PA146" s="97"/>
      <c r="PB146" s="97"/>
      <c r="PC146" s="97"/>
      <c r="PD146" s="97"/>
      <c r="PE146" s="97"/>
      <c r="PF146" s="97">
        <v>247</v>
      </c>
      <c r="PG146" s="97"/>
      <c r="PH146" s="97"/>
      <c r="PI146" s="97"/>
      <c r="PJ146" s="97">
        <v>104</v>
      </c>
      <c r="PK146" s="97"/>
      <c r="PL146" s="98"/>
      <c r="PM146" s="99">
        <v>18781</v>
      </c>
    </row>
    <row r="147" spans="1:429" ht="12.75" customHeight="1" x14ac:dyDescent="0.2">
      <c r="A147" s="93">
        <v>335314</v>
      </c>
      <c r="B147" s="94" t="s">
        <v>1730</v>
      </c>
      <c r="C147" s="95" t="s">
        <v>1306</v>
      </c>
      <c r="D147" s="96"/>
      <c r="E147" s="97"/>
      <c r="F147" s="97"/>
      <c r="G147" s="97"/>
      <c r="H147" s="97"/>
      <c r="I147" s="97"/>
      <c r="J147" s="97"/>
      <c r="K147" s="97"/>
      <c r="L147" s="97"/>
      <c r="M147" s="97"/>
      <c r="N147" s="97"/>
      <c r="O147" s="97"/>
      <c r="P147" s="97"/>
      <c r="Q147" s="97"/>
      <c r="R147" s="97"/>
      <c r="S147" s="97"/>
      <c r="T147" s="97"/>
      <c r="U147" s="97"/>
      <c r="V147" s="97"/>
      <c r="W147" s="97"/>
      <c r="X147" s="97"/>
      <c r="Y147" s="97">
        <v>6</v>
      </c>
      <c r="Z147" s="97"/>
      <c r="AA147" s="97"/>
      <c r="AB147" s="97">
        <v>0</v>
      </c>
      <c r="AC147" s="97">
        <v>0</v>
      </c>
      <c r="AD147" s="97"/>
      <c r="AE147" s="97"/>
      <c r="AF147" s="97">
        <v>1</v>
      </c>
      <c r="AG147" s="97"/>
      <c r="AH147" s="97"/>
      <c r="AI147" s="97">
        <v>0</v>
      </c>
      <c r="AJ147" s="97"/>
      <c r="AK147" s="97"/>
      <c r="AL147" s="97"/>
      <c r="AM147" s="97"/>
      <c r="AN147" s="97">
        <v>3</v>
      </c>
      <c r="AO147" s="97">
        <v>5</v>
      </c>
      <c r="AP147" s="97">
        <v>51</v>
      </c>
      <c r="AQ147" s="97">
        <v>3</v>
      </c>
      <c r="AR147" s="97">
        <v>2</v>
      </c>
      <c r="AS147" s="97">
        <v>23</v>
      </c>
      <c r="AT147" s="97">
        <v>4</v>
      </c>
      <c r="AU147" s="97">
        <v>36</v>
      </c>
      <c r="AV147" s="97">
        <v>9</v>
      </c>
      <c r="AW147" s="97">
        <v>12</v>
      </c>
      <c r="AX147" s="97">
        <v>1</v>
      </c>
      <c r="AY147" s="97">
        <v>1</v>
      </c>
      <c r="AZ147" s="97"/>
      <c r="BA147" s="97">
        <v>7</v>
      </c>
      <c r="BB147" s="97">
        <v>9</v>
      </c>
      <c r="BC147" s="97">
        <v>3</v>
      </c>
      <c r="BD147" s="97">
        <v>283</v>
      </c>
      <c r="BE147" s="97">
        <v>131</v>
      </c>
      <c r="BF147" s="97"/>
      <c r="BG147" s="97">
        <v>11</v>
      </c>
      <c r="BH147" s="97">
        <v>51</v>
      </c>
      <c r="BI147" s="97">
        <v>2</v>
      </c>
      <c r="BJ147" s="97">
        <v>16</v>
      </c>
      <c r="BK147" s="97">
        <v>65</v>
      </c>
      <c r="BL147" s="97">
        <v>6</v>
      </c>
      <c r="BM147" s="97"/>
      <c r="BN147" s="97">
        <v>8</v>
      </c>
      <c r="BO147" s="97">
        <v>13</v>
      </c>
      <c r="BP147" s="97">
        <v>17</v>
      </c>
      <c r="BQ147" s="97">
        <v>20</v>
      </c>
      <c r="BR147" s="97">
        <v>57</v>
      </c>
      <c r="BS147" s="97">
        <v>50</v>
      </c>
      <c r="BT147" s="97">
        <v>12</v>
      </c>
      <c r="BU147" s="97">
        <v>16</v>
      </c>
      <c r="BV147" s="97"/>
      <c r="BW147" s="97">
        <v>12</v>
      </c>
      <c r="BX147" s="97">
        <v>25</v>
      </c>
      <c r="BY147" s="97">
        <v>31</v>
      </c>
      <c r="BZ147" s="97">
        <v>41</v>
      </c>
      <c r="CA147" s="97">
        <v>28</v>
      </c>
      <c r="CB147" s="97">
        <v>7</v>
      </c>
      <c r="CC147" s="97">
        <v>40</v>
      </c>
      <c r="CD147" s="97">
        <v>7</v>
      </c>
      <c r="CE147" s="97">
        <v>12</v>
      </c>
      <c r="CF147" s="97">
        <v>5</v>
      </c>
      <c r="CG147" s="97">
        <v>23</v>
      </c>
      <c r="CH147" s="97">
        <v>43</v>
      </c>
      <c r="CI147" s="97">
        <v>14</v>
      </c>
      <c r="CJ147" s="97">
        <v>181</v>
      </c>
      <c r="CK147" s="97">
        <v>46</v>
      </c>
      <c r="CL147" s="97">
        <v>78</v>
      </c>
      <c r="CM147" s="97">
        <v>457</v>
      </c>
      <c r="CN147" s="97">
        <v>17</v>
      </c>
      <c r="CO147" s="97"/>
      <c r="CP147" s="97">
        <v>17</v>
      </c>
      <c r="CQ147" s="97">
        <v>9</v>
      </c>
      <c r="CR147" s="97">
        <v>349</v>
      </c>
      <c r="CS147" s="97">
        <v>16</v>
      </c>
      <c r="CT147" s="97">
        <v>6</v>
      </c>
      <c r="CU147" s="97">
        <v>38</v>
      </c>
      <c r="CV147" s="97">
        <v>298</v>
      </c>
      <c r="CW147" s="97">
        <v>224</v>
      </c>
      <c r="CX147" s="97">
        <v>98</v>
      </c>
      <c r="CY147" s="97">
        <v>6</v>
      </c>
      <c r="CZ147" s="97">
        <v>9</v>
      </c>
      <c r="DA147" s="97">
        <v>4</v>
      </c>
      <c r="DB147" s="97">
        <v>185</v>
      </c>
      <c r="DC147" s="97">
        <v>385</v>
      </c>
      <c r="DD147" s="97">
        <v>890</v>
      </c>
      <c r="DE147" s="97">
        <v>5</v>
      </c>
      <c r="DF147" s="97">
        <v>148</v>
      </c>
      <c r="DG147" s="97">
        <v>137</v>
      </c>
      <c r="DH147" s="97">
        <v>411</v>
      </c>
      <c r="DI147" s="97">
        <v>38</v>
      </c>
      <c r="DJ147" s="97">
        <v>0</v>
      </c>
      <c r="DK147" s="97">
        <v>1</v>
      </c>
      <c r="DL147" s="97">
        <v>9</v>
      </c>
      <c r="DM147" s="97">
        <v>0</v>
      </c>
      <c r="DN147" s="97">
        <v>1</v>
      </c>
      <c r="DO147" s="97">
        <v>46</v>
      </c>
      <c r="DP147" s="97">
        <v>5</v>
      </c>
      <c r="DQ147" s="97">
        <v>68</v>
      </c>
      <c r="DR147" s="97">
        <v>94</v>
      </c>
      <c r="DS147" s="97">
        <v>46</v>
      </c>
      <c r="DT147" s="97">
        <v>86</v>
      </c>
      <c r="DU147" s="97">
        <v>12</v>
      </c>
      <c r="DV147" s="97">
        <v>72</v>
      </c>
      <c r="DW147" s="97">
        <v>14</v>
      </c>
      <c r="DX147" s="97">
        <v>92</v>
      </c>
      <c r="DY147" s="97">
        <v>54</v>
      </c>
      <c r="DZ147" s="97">
        <v>13</v>
      </c>
      <c r="EA147" s="97">
        <v>20</v>
      </c>
      <c r="EB147" s="97">
        <v>1</v>
      </c>
      <c r="EC147" s="97">
        <v>1</v>
      </c>
      <c r="ED147" s="97">
        <v>3</v>
      </c>
      <c r="EE147" s="97">
        <v>27</v>
      </c>
      <c r="EF147" s="97">
        <v>16</v>
      </c>
      <c r="EG147" s="97">
        <v>60</v>
      </c>
      <c r="EH147" s="97">
        <v>44</v>
      </c>
      <c r="EI147" s="97">
        <v>51</v>
      </c>
      <c r="EJ147" s="97">
        <v>15</v>
      </c>
      <c r="EK147" s="97">
        <v>6</v>
      </c>
      <c r="EL147" s="97">
        <v>222</v>
      </c>
      <c r="EM147" s="97">
        <v>567</v>
      </c>
      <c r="EN147" s="97">
        <v>1290</v>
      </c>
      <c r="EO147" s="97"/>
      <c r="EP147" s="97">
        <v>8</v>
      </c>
      <c r="EQ147" s="97">
        <v>13</v>
      </c>
      <c r="ER147" s="97">
        <v>30</v>
      </c>
      <c r="ES147" s="97">
        <v>6</v>
      </c>
      <c r="ET147" s="97">
        <v>22</v>
      </c>
      <c r="EU147" s="97"/>
      <c r="EV147" s="97"/>
      <c r="EW147" s="97">
        <v>39</v>
      </c>
      <c r="EX147" s="97"/>
      <c r="EY147" s="97">
        <v>5</v>
      </c>
      <c r="EZ147" s="97">
        <v>1</v>
      </c>
      <c r="FA147" s="97">
        <v>14</v>
      </c>
      <c r="FB147" s="97">
        <v>42</v>
      </c>
      <c r="FC147" s="97"/>
      <c r="FD147" s="97">
        <v>33</v>
      </c>
      <c r="FE147" s="97">
        <v>45</v>
      </c>
      <c r="FF147" s="97">
        <v>158</v>
      </c>
      <c r="FG147" s="97">
        <v>169</v>
      </c>
      <c r="FH147" s="97">
        <v>13</v>
      </c>
      <c r="FI147" s="97"/>
      <c r="FJ147" s="97">
        <v>10</v>
      </c>
      <c r="FK147" s="97"/>
      <c r="FL147" s="97"/>
      <c r="FM147" s="97">
        <v>3</v>
      </c>
      <c r="FN147" s="97">
        <v>91</v>
      </c>
      <c r="FO147" s="97">
        <v>53</v>
      </c>
      <c r="FP147" s="97">
        <v>12</v>
      </c>
      <c r="FQ147" s="97"/>
      <c r="FR147" s="97"/>
      <c r="FS147" s="97">
        <v>18</v>
      </c>
      <c r="FT147" s="97">
        <v>21</v>
      </c>
      <c r="FU147" s="97"/>
      <c r="FV147" s="97">
        <v>4</v>
      </c>
      <c r="FW147" s="97">
        <v>14</v>
      </c>
      <c r="FX147" s="97">
        <v>2</v>
      </c>
      <c r="FY147" s="97">
        <v>10</v>
      </c>
      <c r="FZ147" s="97">
        <v>12</v>
      </c>
      <c r="GA147" s="97">
        <v>9</v>
      </c>
      <c r="GB147" s="97">
        <v>13</v>
      </c>
      <c r="GC147" s="97">
        <v>23</v>
      </c>
      <c r="GD147" s="97">
        <v>1</v>
      </c>
      <c r="GE147" s="97">
        <v>1</v>
      </c>
      <c r="GF147" s="97"/>
      <c r="GG147" s="97">
        <v>4</v>
      </c>
      <c r="GH147" s="97"/>
      <c r="GI147" s="97">
        <v>4</v>
      </c>
      <c r="GJ147" s="97">
        <v>10</v>
      </c>
      <c r="GK147" s="97">
        <v>31</v>
      </c>
      <c r="GL147" s="97">
        <v>22</v>
      </c>
      <c r="GM147" s="97">
        <v>10</v>
      </c>
      <c r="GN147" s="97">
        <v>29</v>
      </c>
      <c r="GO147" s="97"/>
      <c r="GP147" s="97">
        <v>12</v>
      </c>
      <c r="GQ147" s="97">
        <v>8</v>
      </c>
      <c r="GR147" s="97">
        <v>83</v>
      </c>
      <c r="GS147" s="97">
        <v>7</v>
      </c>
      <c r="GT147" s="97">
        <v>113</v>
      </c>
      <c r="GU147" s="97">
        <v>26</v>
      </c>
      <c r="GV147" s="97"/>
      <c r="GW147" s="97">
        <v>44</v>
      </c>
      <c r="GX147" s="97">
        <v>51</v>
      </c>
      <c r="GY147" s="97">
        <v>36</v>
      </c>
      <c r="GZ147" s="97"/>
      <c r="HA147" s="97">
        <v>70</v>
      </c>
      <c r="HB147" s="97">
        <v>37</v>
      </c>
      <c r="HC147" s="97"/>
      <c r="HD147" s="97">
        <v>47</v>
      </c>
      <c r="HE147" s="97">
        <v>48</v>
      </c>
      <c r="HF147" s="97">
        <v>39</v>
      </c>
      <c r="HG147" s="97"/>
      <c r="HH147" s="97"/>
      <c r="HI147" s="97">
        <v>39</v>
      </c>
      <c r="HJ147" s="97"/>
      <c r="HK147" s="97">
        <v>190</v>
      </c>
      <c r="HL147" s="97">
        <v>47</v>
      </c>
      <c r="HM147" s="97">
        <v>54</v>
      </c>
      <c r="HN147" s="97"/>
      <c r="HO147" s="97"/>
      <c r="HP147" s="97">
        <v>3</v>
      </c>
      <c r="HQ147" s="97">
        <v>9</v>
      </c>
      <c r="HR147" s="97">
        <v>17</v>
      </c>
      <c r="HS147" s="97">
        <v>12</v>
      </c>
      <c r="HT147" s="97">
        <v>11</v>
      </c>
      <c r="HU147" s="97">
        <v>9</v>
      </c>
      <c r="HV147" s="97">
        <v>3</v>
      </c>
      <c r="HW147" s="97">
        <v>2</v>
      </c>
      <c r="HX147" s="97"/>
      <c r="HY147" s="97">
        <v>174</v>
      </c>
      <c r="HZ147" s="97">
        <v>70</v>
      </c>
      <c r="IA147" s="97">
        <v>154</v>
      </c>
      <c r="IB147" s="97">
        <v>65</v>
      </c>
      <c r="IC147" s="97"/>
      <c r="ID147" s="97">
        <v>56</v>
      </c>
      <c r="IE147" s="97">
        <v>18</v>
      </c>
      <c r="IF147" s="97">
        <v>128</v>
      </c>
      <c r="IG147" s="97">
        <v>2</v>
      </c>
      <c r="IH147" s="97">
        <v>22</v>
      </c>
      <c r="II147" s="97">
        <v>0</v>
      </c>
      <c r="IJ147" s="97">
        <v>7</v>
      </c>
      <c r="IK147" s="97">
        <v>10</v>
      </c>
      <c r="IL147" s="97"/>
      <c r="IM147" s="97">
        <v>2</v>
      </c>
      <c r="IN147" s="97">
        <v>14</v>
      </c>
      <c r="IO147" s="97">
        <v>486</v>
      </c>
      <c r="IP147" s="97">
        <v>39</v>
      </c>
      <c r="IQ147" s="97">
        <v>265</v>
      </c>
      <c r="IR147" s="97">
        <v>19</v>
      </c>
      <c r="IS147" s="97">
        <v>4</v>
      </c>
      <c r="IT147" s="97">
        <v>30</v>
      </c>
      <c r="IU147" s="97">
        <v>4</v>
      </c>
      <c r="IV147" s="97">
        <v>1</v>
      </c>
      <c r="IW147" s="97">
        <v>17</v>
      </c>
      <c r="IX147" s="97">
        <v>9</v>
      </c>
      <c r="IY147" s="97"/>
      <c r="IZ147" s="97">
        <v>32</v>
      </c>
      <c r="JA147" s="97">
        <v>28</v>
      </c>
      <c r="JB147" s="97"/>
      <c r="JC147" s="97">
        <v>11</v>
      </c>
      <c r="JD147" s="97">
        <v>109</v>
      </c>
      <c r="JE147" s="97">
        <v>14</v>
      </c>
      <c r="JF147" s="97">
        <v>11</v>
      </c>
      <c r="JG147" s="97">
        <v>3</v>
      </c>
      <c r="JH147" s="97">
        <v>13</v>
      </c>
      <c r="JI147" s="97">
        <v>83</v>
      </c>
      <c r="JJ147" s="97"/>
      <c r="JK147" s="97">
        <v>4</v>
      </c>
      <c r="JL147" s="97"/>
      <c r="JM147" s="97">
        <v>3</v>
      </c>
      <c r="JN147" s="97">
        <v>25</v>
      </c>
      <c r="JO147" s="97"/>
      <c r="JP147" s="97"/>
      <c r="JQ147" s="97"/>
      <c r="JR147" s="97"/>
      <c r="JS147" s="97">
        <v>20</v>
      </c>
      <c r="JT147" s="97"/>
      <c r="JU147" s="97"/>
      <c r="JV147" s="97"/>
      <c r="JW147" s="97"/>
      <c r="JX147" s="97"/>
      <c r="JY147" s="97"/>
      <c r="JZ147" s="97"/>
      <c r="KA147" s="97">
        <v>1</v>
      </c>
      <c r="KB147" s="97">
        <v>1</v>
      </c>
      <c r="KC147" s="97"/>
      <c r="KD147" s="97"/>
      <c r="KE147" s="97"/>
      <c r="KF147" s="97">
        <v>1</v>
      </c>
      <c r="KG147" s="97"/>
      <c r="KH147" s="97"/>
      <c r="KI147" s="97">
        <v>0</v>
      </c>
      <c r="KJ147" s="97"/>
      <c r="KK147" s="97"/>
      <c r="KL147" s="97">
        <v>2</v>
      </c>
      <c r="KM147" s="97">
        <v>1</v>
      </c>
      <c r="KN147" s="97">
        <v>0</v>
      </c>
      <c r="KO147" s="97">
        <v>1</v>
      </c>
      <c r="KP147" s="97">
        <v>1</v>
      </c>
      <c r="KQ147" s="97">
        <v>270</v>
      </c>
      <c r="KR147" s="97"/>
      <c r="KS147" s="97"/>
      <c r="KT147" s="97"/>
      <c r="KU147" s="97"/>
      <c r="KV147" s="97">
        <v>2</v>
      </c>
      <c r="KW147" s="97"/>
      <c r="KX147" s="97"/>
      <c r="KY147" s="97"/>
      <c r="KZ147" s="97">
        <v>0</v>
      </c>
      <c r="LA147" s="97">
        <v>7</v>
      </c>
      <c r="LB147" s="97">
        <v>41</v>
      </c>
      <c r="LC147" s="97">
        <v>0</v>
      </c>
      <c r="LD147" s="97">
        <v>3</v>
      </c>
      <c r="LE147" s="97"/>
      <c r="LF147" s="97"/>
      <c r="LG147" s="97"/>
      <c r="LH147" s="97"/>
      <c r="LI147" s="97"/>
      <c r="LJ147" s="97"/>
      <c r="LK147" s="97"/>
      <c r="LL147" s="97"/>
      <c r="LM147" s="97"/>
      <c r="LN147" s="97"/>
      <c r="LO147" s="97"/>
      <c r="LP147" s="97"/>
      <c r="LQ147" s="97"/>
      <c r="LR147" s="97"/>
      <c r="LS147" s="97"/>
      <c r="LT147" s="97"/>
      <c r="LU147" s="97"/>
      <c r="LV147" s="97"/>
      <c r="LW147" s="97">
        <v>0</v>
      </c>
      <c r="LX147" s="97">
        <v>1</v>
      </c>
      <c r="LY147" s="97">
        <v>1</v>
      </c>
      <c r="LZ147" s="97"/>
      <c r="MA147" s="97">
        <v>69</v>
      </c>
      <c r="MB147" s="97"/>
      <c r="MC147" s="97"/>
      <c r="MD147" s="97">
        <v>5</v>
      </c>
      <c r="ME147" s="97"/>
      <c r="MF147" s="97"/>
      <c r="MG147" s="97"/>
      <c r="MH147" s="97"/>
      <c r="MI147" s="97"/>
      <c r="MJ147" s="97">
        <v>0</v>
      </c>
      <c r="MK147" s="97"/>
      <c r="ML147" s="97">
        <v>3</v>
      </c>
      <c r="MM147" s="97"/>
      <c r="MN147" s="97"/>
      <c r="MO147" s="97"/>
      <c r="MP147" s="97"/>
      <c r="MQ147" s="97">
        <v>2</v>
      </c>
      <c r="MR147" s="97"/>
      <c r="MS147" s="97">
        <v>14</v>
      </c>
      <c r="MT147" s="97">
        <v>0</v>
      </c>
      <c r="MU147" s="97">
        <v>0</v>
      </c>
      <c r="MV147" s="97">
        <v>2</v>
      </c>
      <c r="MW147" s="97"/>
      <c r="MX147" s="97"/>
      <c r="MY147" s="97"/>
      <c r="MZ147" s="97"/>
      <c r="NA147" s="97"/>
      <c r="NB147" s="97"/>
      <c r="NC147" s="97"/>
      <c r="ND147" s="97">
        <v>31</v>
      </c>
      <c r="NE147" s="97"/>
      <c r="NF147" s="97">
        <v>0</v>
      </c>
      <c r="NG147" s="97"/>
      <c r="NH147" s="97"/>
      <c r="NI147" s="97"/>
      <c r="NJ147" s="97"/>
      <c r="NK147" s="97"/>
      <c r="NL147" s="97"/>
      <c r="NM147" s="97"/>
      <c r="NN147" s="97"/>
      <c r="NO147" s="97"/>
      <c r="NP147" s="97"/>
      <c r="NQ147" s="97"/>
      <c r="NR147" s="97"/>
      <c r="NS147" s="97"/>
      <c r="NT147" s="97"/>
      <c r="NU147" s="97"/>
      <c r="NV147" s="97"/>
      <c r="NW147" s="97">
        <v>4</v>
      </c>
      <c r="NX147" s="97">
        <v>40</v>
      </c>
      <c r="NY147" s="97"/>
      <c r="NZ147" s="97"/>
      <c r="OA147" s="97"/>
      <c r="OB147" s="97"/>
      <c r="OC147" s="97"/>
      <c r="OD147" s="97"/>
      <c r="OE147" s="97"/>
      <c r="OF147" s="97"/>
      <c r="OG147" s="97"/>
      <c r="OH147" s="97">
        <v>451</v>
      </c>
      <c r="OI147" s="97">
        <v>448</v>
      </c>
      <c r="OJ147" s="97"/>
      <c r="OK147" s="97"/>
      <c r="OL147" s="97"/>
      <c r="OM147" s="97">
        <v>3</v>
      </c>
      <c r="ON147" s="97">
        <v>79</v>
      </c>
      <c r="OO147" s="97">
        <v>3</v>
      </c>
      <c r="OP147" s="97">
        <v>6</v>
      </c>
      <c r="OQ147" s="97">
        <v>0</v>
      </c>
      <c r="OR147" s="98">
        <v>11</v>
      </c>
      <c r="OS147" s="99">
        <v>13690</v>
      </c>
      <c r="OT147" s="96"/>
      <c r="OU147" s="97">
        <v>1555</v>
      </c>
      <c r="OV147" s="97"/>
      <c r="OW147" s="97"/>
      <c r="OX147" s="97"/>
      <c r="OY147" s="97">
        <v>236</v>
      </c>
      <c r="OZ147" s="97">
        <v>5986</v>
      </c>
      <c r="PA147" s="97"/>
      <c r="PB147" s="97">
        <v>415</v>
      </c>
      <c r="PC147" s="97"/>
      <c r="PD147" s="97"/>
      <c r="PE147" s="97"/>
      <c r="PF147" s="97">
        <v>185</v>
      </c>
      <c r="PG147" s="97"/>
      <c r="PH147" s="97"/>
      <c r="PI147" s="97"/>
      <c r="PJ147" s="97">
        <v>225</v>
      </c>
      <c r="PK147" s="97"/>
      <c r="PL147" s="98"/>
      <c r="PM147" s="99">
        <v>22291</v>
      </c>
    </row>
    <row r="148" spans="1:429" ht="12.75" customHeight="1" x14ac:dyDescent="0.2">
      <c r="A148" s="93">
        <v>335911</v>
      </c>
      <c r="B148" s="94" t="s">
        <v>1730</v>
      </c>
      <c r="C148" s="95" t="s">
        <v>1307</v>
      </c>
      <c r="D148" s="96">
        <v>180</v>
      </c>
      <c r="E148" s="97">
        <v>510</v>
      </c>
      <c r="F148" s="97">
        <v>32</v>
      </c>
      <c r="G148" s="97">
        <v>48</v>
      </c>
      <c r="H148" s="97">
        <v>26</v>
      </c>
      <c r="I148" s="97">
        <v>62</v>
      </c>
      <c r="J148" s="97">
        <v>247</v>
      </c>
      <c r="K148" s="97"/>
      <c r="L148" s="97">
        <v>14</v>
      </c>
      <c r="M148" s="97">
        <v>70</v>
      </c>
      <c r="N148" s="97"/>
      <c r="O148" s="97">
        <v>25</v>
      </c>
      <c r="P148" s="97">
        <v>1</v>
      </c>
      <c r="Q148" s="97"/>
      <c r="R148" s="97"/>
      <c r="S148" s="97">
        <v>15</v>
      </c>
      <c r="T148" s="97"/>
      <c r="U148" s="97"/>
      <c r="V148" s="97"/>
      <c r="W148" s="97">
        <v>114</v>
      </c>
      <c r="X148" s="97">
        <v>143</v>
      </c>
      <c r="Y148" s="97"/>
      <c r="Z148" s="97"/>
      <c r="AA148" s="97"/>
      <c r="AB148" s="97">
        <v>1</v>
      </c>
      <c r="AC148" s="97">
        <v>4</v>
      </c>
      <c r="AD148" s="97">
        <v>29</v>
      </c>
      <c r="AE148" s="97">
        <v>17</v>
      </c>
      <c r="AF148" s="97">
        <v>3</v>
      </c>
      <c r="AG148" s="97">
        <v>0</v>
      </c>
      <c r="AH148" s="97">
        <v>16</v>
      </c>
      <c r="AI148" s="97">
        <v>0</v>
      </c>
      <c r="AJ148" s="97">
        <v>2</v>
      </c>
      <c r="AK148" s="97">
        <v>7</v>
      </c>
      <c r="AL148" s="97">
        <v>4</v>
      </c>
      <c r="AM148" s="97">
        <v>10</v>
      </c>
      <c r="AN148" s="97"/>
      <c r="AO148" s="97"/>
      <c r="AP148" s="97"/>
      <c r="AQ148" s="97">
        <v>26</v>
      </c>
      <c r="AR148" s="97"/>
      <c r="AS148" s="97"/>
      <c r="AT148" s="97"/>
      <c r="AU148" s="97"/>
      <c r="AV148" s="97"/>
      <c r="AW148" s="97"/>
      <c r="AX148" s="97"/>
      <c r="AY148" s="97"/>
      <c r="AZ148" s="97"/>
      <c r="BA148" s="97"/>
      <c r="BB148" s="97"/>
      <c r="BC148" s="97"/>
      <c r="BD148" s="97"/>
      <c r="BE148" s="97"/>
      <c r="BF148" s="97"/>
      <c r="BG148" s="97"/>
      <c r="BH148" s="97"/>
      <c r="BI148" s="97"/>
      <c r="BJ148" s="97"/>
      <c r="BK148" s="97"/>
      <c r="BL148" s="97"/>
      <c r="BM148" s="97"/>
      <c r="BN148" s="97"/>
      <c r="BO148" s="97"/>
      <c r="BP148" s="97"/>
      <c r="BQ148" s="97"/>
      <c r="BR148" s="97"/>
      <c r="BS148" s="97"/>
      <c r="BT148" s="97"/>
      <c r="BU148" s="97"/>
      <c r="BV148" s="97"/>
      <c r="BW148" s="97"/>
      <c r="BX148" s="97"/>
      <c r="BY148" s="97"/>
      <c r="BZ148" s="97"/>
      <c r="CA148" s="97"/>
      <c r="CB148" s="97"/>
      <c r="CC148" s="97"/>
      <c r="CD148" s="97"/>
      <c r="CE148" s="97"/>
      <c r="CF148" s="97"/>
      <c r="CG148" s="97"/>
      <c r="CH148" s="97">
        <v>276</v>
      </c>
      <c r="CI148" s="97"/>
      <c r="CJ148" s="97">
        <v>301</v>
      </c>
      <c r="CK148" s="97"/>
      <c r="CL148" s="97"/>
      <c r="CM148" s="97"/>
      <c r="CN148" s="97"/>
      <c r="CO148" s="97"/>
      <c r="CP148" s="97"/>
      <c r="CQ148" s="97"/>
      <c r="CR148" s="97"/>
      <c r="CS148" s="97"/>
      <c r="CT148" s="97"/>
      <c r="CU148" s="97"/>
      <c r="CV148" s="97"/>
      <c r="CW148" s="97"/>
      <c r="CX148" s="97"/>
      <c r="CY148" s="97"/>
      <c r="CZ148" s="97"/>
      <c r="DA148" s="97"/>
      <c r="DB148" s="97"/>
      <c r="DC148" s="97"/>
      <c r="DD148" s="97">
        <v>167</v>
      </c>
      <c r="DE148" s="97">
        <v>96</v>
      </c>
      <c r="DF148" s="97"/>
      <c r="DG148" s="97"/>
      <c r="DH148" s="97"/>
      <c r="DI148" s="97"/>
      <c r="DJ148" s="97">
        <v>8</v>
      </c>
      <c r="DK148" s="97"/>
      <c r="DL148" s="97">
        <v>27</v>
      </c>
      <c r="DM148" s="97"/>
      <c r="DN148" s="97"/>
      <c r="DO148" s="97"/>
      <c r="DP148" s="97"/>
      <c r="DQ148" s="97"/>
      <c r="DR148" s="97"/>
      <c r="DS148" s="97"/>
      <c r="DT148" s="97"/>
      <c r="DU148" s="97"/>
      <c r="DV148" s="97"/>
      <c r="DW148" s="97"/>
      <c r="DX148" s="97"/>
      <c r="DY148" s="97"/>
      <c r="DZ148" s="97"/>
      <c r="EA148" s="97"/>
      <c r="EB148" s="97"/>
      <c r="EC148" s="97"/>
      <c r="ED148" s="97"/>
      <c r="EE148" s="97"/>
      <c r="EF148" s="97"/>
      <c r="EG148" s="97"/>
      <c r="EH148" s="97"/>
      <c r="EI148" s="97"/>
      <c r="EJ148" s="97"/>
      <c r="EK148" s="97"/>
      <c r="EL148" s="97"/>
      <c r="EM148" s="97"/>
      <c r="EN148" s="97"/>
      <c r="EO148" s="97">
        <v>15</v>
      </c>
      <c r="EP148" s="97"/>
      <c r="EQ148" s="97"/>
      <c r="ER148" s="97"/>
      <c r="ES148" s="97"/>
      <c r="ET148" s="97"/>
      <c r="EU148" s="97">
        <v>113</v>
      </c>
      <c r="EV148" s="97">
        <v>785</v>
      </c>
      <c r="EW148" s="97">
        <v>158</v>
      </c>
      <c r="EX148" s="97"/>
      <c r="EY148" s="97"/>
      <c r="EZ148" s="97"/>
      <c r="FA148" s="97"/>
      <c r="FB148" s="97">
        <v>0</v>
      </c>
      <c r="FC148" s="97"/>
      <c r="FD148" s="97"/>
      <c r="FE148" s="97"/>
      <c r="FF148" s="97"/>
      <c r="FG148" s="97">
        <v>0</v>
      </c>
      <c r="FH148" s="97"/>
      <c r="FI148" s="97"/>
      <c r="FJ148" s="97"/>
      <c r="FK148" s="97"/>
      <c r="FL148" s="97"/>
      <c r="FM148" s="97"/>
      <c r="FN148" s="97"/>
      <c r="FO148" s="97"/>
      <c r="FP148" s="97"/>
      <c r="FQ148" s="97"/>
      <c r="FR148" s="97"/>
      <c r="FS148" s="97"/>
      <c r="FT148" s="97"/>
      <c r="FU148" s="97">
        <v>2</v>
      </c>
      <c r="FV148" s="97"/>
      <c r="FW148" s="97"/>
      <c r="FX148" s="97"/>
      <c r="FY148" s="97"/>
      <c r="FZ148" s="97"/>
      <c r="GA148" s="97"/>
      <c r="GB148" s="97"/>
      <c r="GC148" s="97"/>
      <c r="GD148" s="97"/>
      <c r="GE148" s="97"/>
      <c r="GF148" s="97"/>
      <c r="GG148" s="97"/>
      <c r="GH148" s="97"/>
      <c r="GI148" s="97"/>
      <c r="GJ148" s="97"/>
      <c r="GK148" s="97"/>
      <c r="GL148" s="97"/>
      <c r="GM148" s="97"/>
      <c r="GN148" s="97"/>
      <c r="GO148" s="97"/>
      <c r="GP148" s="97"/>
      <c r="GQ148" s="97"/>
      <c r="GR148" s="97"/>
      <c r="GS148" s="97"/>
      <c r="GT148" s="97"/>
      <c r="GU148" s="97"/>
      <c r="GV148" s="97"/>
      <c r="GW148" s="97"/>
      <c r="GX148" s="97"/>
      <c r="GY148" s="97"/>
      <c r="GZ148" s="97"/>
      <c r="HA148" s="97"/>
      <c r="HB148" s="97"/>
      <c r="HC148" s="97"/>
      <c r="HD148" s="97"/>
      <c r="HE148" s="97"/>
      <c r="HF148" s="97"/>
      <c r="HG148" s="97"/>
      <c r="HH148" s="97"/>
      <c r="HI148" s="97"/>
      <c r="HJ148" s="97"/>
      <c r="HK148" s="97"/>
      <c r="HL148" s="97"/>
      <c r="HM148" s="97"/>
      <c r="HN148" s="97"/>
      <c r="HO148" s="97">
        <v>0</v>
      </c>
      <c r="HP148" s="97"/>
      <c r="HQ148" s="97"/>
      <c r="HR148" s="97"/>
      <c r="HS148" s="97"/>
      <c r="HT148" s="97"/>
      <c r="HU148" s="97"/>
      <c r="HV148" s="97"/>
      <c r="HW148" s="97"/>
      <c r="HX148" s="97"/>
      <c r="HY148" s="97">
        <v>0</v>
      </c>
      <c r="HZ148" s="97">
        <v>0</v>
      </c>
      <c r="IA148" s="97"/>
      <c r="IB148" s="97"/>
      <c r="IC148" s="97"/>
      <c r="ID148" s="97"/>
      <c r="IE148" s="97"/>
      <c r="IF148" s="97">
        <v>0</v>
      </c>
      <c r="IG148" s="97"/>
      <c r="IH148" s="97"/>
      <c r="II148" s="97">
        <v>27</v>
      </c>
      <c r="IJ148" s="97"/>
      <c r="IK148" s="97"/>
      <c r="IL148" s="97"/>
      <c r="IM148" s="97"/>
      <c r="IN148" s="97"/>
      <c r="IO148" s="97"/>
      <c r="IP148" s="97"/>
      <c r="IQ148" s="97"/>
      <c r="IR148" s="97"/>
      <c r="IS148" s="97"/>
      <c r="IT148" s="97"/>
      <c r="IU148" s="97"/>
      <c r="IV148" s="97"/>
      <c r="IW148" s="97"/>
      <c r="IX148" s="97"/>
      <c r="IY148" s="97"/>
      <c r="IZ148" s="97"/>
      <c r="JA148" s="97"/>
      <c r="JB148" s="97"/>
      <c r="JC148" s="97"/>
      <c r="JD148" s="97"/>
      <c r="JE148" s="97"/>
      <c r="JF148" s="97"/>
      <c r="JG148" s="97"/>
      <c r="JH148" s="97"/>
      <c r="JI148" s="97"/>
      <c r="JJ148" s="97"/>
      <c r="JK148" s="97"/>
      <c r="JL148" s="97"/>
      <c r="JM148" s="97"/>
      <c r="JN148" s="97"/>
      <c r="JO148" s="97">
        <v>102</v>
      </c>
      <c r="JP148" s="97">
        <v>0</v>
      </c>
      <c r="JQ148" s="97"/>
      <c r="JR148" s="97">
        <v>2</v>
      </c>
      <c r="JS148" s="97"/>
      <c r="JT148" s="97"/>
      <c r="JU148" s="97">
        <v>9</v>
      </c>
      <c r="JV148" s="97"/>
      <c r="JW148" s="97">
        <v>5</v>
      </c>
      <c r="JX148" s="97">
        <v>1</v>
      </c>
      <c r="JY148" s="97"/>
      <c r="JZ148" s="97">
        <v>17</v>
      </c>
      <c r="KA148" s="97">
        <v>22</v>
      </c>
      <c r="KB148" s="97">
        <v>6</v>
      </c>
      <c r="KC148" s="97">
        <v>25</v>
      </c>
      <c r="KD148" s="97">
        <v>0</v>
      </c>
      <c r="KE148" s="97">
        <v>21</v>
      </c>
      <c r="KF148" s="97"/>
      <c r="KG148" s="97">
        <v>30</v>
      </c>
      <c r="KH148" s="97">
        <v>11</v>
      </c>
      <c r="KI148" s="97"/>
      <c r="KJ148" s="97"/>
      <c r="KK148" s="97"/>
      <c r="KL148" s="97">
        <v>9</v>
      </c>
      <c r="KM148" s="97"/>
      <c r="KN148" s="97">
        <v>2</v>
      </c>
      <c r="KO148" s="97"/>
      <c r="KP148" s="97">
        <v>3</v>
      </c>
      <c r="KQ148" s="97"/>
      <c r="KR148" s="97"/>
      <c r="KS148" s="97"/>
      <c r="KT148" s="97"/>
      <c r="KU148" s="97"/>
      <c r="KV148" s="97">
        <v>0</v>
      </c>
      <c r="KW148" s="97"/>
      <c r="KX148" s="97"/>
      <c r="KY148" s="97"/>
      <c r="KZ148" s="97"/>
      <c r="LA148" s="97">
        <v>0</v>
      </c>
      <c r="LB148" s="97">
        <v>0</v>
      </c>
      <c r="LC148" s="97">
        <v>0</v>
      </c>
      <c r="LD148" s="97">
        <v>8</v>
      </c>
      <c r="LE148" s="97"/>
      <c r="LF148" s="97"/>
      <c r="LG148" s="97">
        <v>15</v>
      </c>
      <c r="LH148" s="97">
        <v>16</v>
      </c>
      <c r="LI148" s="97">
        <v>26</v>
      </c>
      <c r="LJ148" s="97">
        <v>10</v>
      </c>
      <c r="LK148" s="97"/>
      <c r="LL148" s="97">
        <v>0</v>
      </c>
      <c r="LM148" s="97">
        <v>5</v>
      </c>
      <c r="LN148" s="97"/>
      <c r="LO148" s="97"/>
      <c r="LP148" s="97"/>
      <c r="LQ148" s="97">
        <v>74</v>
      </c>
      <c r="LR148" s="97">
        <v>26</v>
      </c>
      <c r="LS148" s="97">
        <v>0</v>
      </c>
      <c r="LT148" s="97"/>
      <c r="LU148" s="97"/>
      <c r="LV148" s="97"/>
      <c r="LW148" s="97">
        <v>0</v>
      </c>
      <c r="LX148" s="97">
        <v>119</v>
      </c>
      <c r="LY148" s="97">
        <v>0</v>
      </c>
      <c r="LZ148" s="97"/>
      <c r="MA148" s="97">
        <v>192</v>
      </c>
      <c r="MB148" s="97">
        <v>0</v>
      </c>
      <c r="MC148" s="97"/>
      <c r="MD148" s="97">
        <v>55</v>
      </c>
      <c r="ME148" s="97">
        <v>11</v>
      </c>
      <c r="MF148" s="97"/>
      <c r="MG148" s="97"/>
      <c r="MH148" s="97">
        <v>0</v>
      </c>
      <c r="MI148" s="97">
        <v>11</v>
      </c>
      <c r="MJ148" s="97">
        <v>46</v>
      </c>
      <c r="MK148" s="97"/>
      <c r="ML148" s="97">
        <v>29</v>
      </c>
      <c r="MM148" s="97">
        <v>6</v>
      </c>
      <c r="MN148" s="97">
        <v>3</v>
      </c>
      <c r="MO148" s="97">
        <v>15</v>
      </c>
      <c r="MP148" s="97"/>
      <c r="MQ148" s="97">
        <v>1</v>
      </c>
      <c r="MR148" s="97">
        <v>4</v>
      </c>
      <c r="MS148" s="97">
        <v>399</v>
      </c>
      <c r="MT148" s="97"/>
      <c r="MU148" s="97">
        <v>1</v>
      </c>
      <c r="MV148" s="97">
        <v>0</v>
      </c>
      <c r="MW148" s="97">
        <v>4</v>
      </c>
      <c r="MX148" s="97"/>
      <c r="MY148" s="97"/>
      <c r="MZ148" s="97"/>
      <c r="NA148" s="97"/>
      <c r="NB148" s="97"/>
      <c r="NC148" s="97"/>
      <c r="ND148" s="97">
        <v>19</v>
      </c>
      <c r="NE148" s="97"/>
      <c r="NF148" s="97">
        <v>0</v>
      </c>
      <c r="NG148" s="97">
        <v>30</v>
      </c>
      <c r="NH148" s="97">
        <v>143</v>
      </c>
      <c r="NI148" s="97">
        <v>15</v>
      </c>
      <c r="NJ148" s="97"/>
      <c r="NK148" s="97"/>
      <c r="NL148" s="97"/>
      <c r="NM148" s="97"/>
      <c r="NN148" s="97"/>
      <c r="NO148" s="97"/>
      <c r="NP148" s="97"/>
      <c r="NQ148" s="97">
        <v>12</v>
      </c>
      <c r="NR148" s="97">
        <v>4</v>
      </c>
      <c r="NS148" s="97">
        <v>2</v>
      </c>
      <c r="NT148" s="97">
        <v>5</v>
      </c>
      <c r="NU148" s="97">
        <v>1</v>
      </c>
      <c r="NV148" s="97">
        <v>192</v>
      </c>
      <c r="NW148" s="97">
        <v>2</v>
      </c>
      <c r="NX148" s="97"/>
      <c r="NY148" s="97"/>
      <c r="NZ148" s="97">
        <v>0</v>
      </c>
      <c r="OA148" s="97"/>
      <c r="OB148" s="97">
        <v>9</v>
      </c>
      <c r="OC148" s="97">
        <v>2</v>
      </c>
      <c r="OD148" s="97">
        <v>1</v>
      </c>
      <c r="OE148" s="97"/>
      <c r="OF148" s="97">
        <v>1</v>
      </c>
      <c r="OG148" s="97"/>
      <c r="OH148" s="97"/>
      <c r="OI148" s="97"/>
      <c r="OJ148" s="97"/>
      <c r="OK148" s="97"/>
      <c r="OL148" s="97"/>
      <c r="OM148" s="97">
        <v>27</v>
      </c>
      <c r="ON148" s="97">
        <v>24</v>
      </c>
      <c r="OO148" s="97">
        <v>47</v>
      </c>
      <c r="OP148" s="97"/>
      <c r="OQ148" s="97"/>
      <c r="OR148" s="98">
        <v>175</v>
      </c>
      <c r="OS148" s="99">
        <v>5634</v>
      </c>
      <c r="OT148" s="96">
        <v>6539</v>
      </c>
      <c r="OU148" s="97">
        <v>465</v>
      </c>
      <c r="OV148" s="97"/>
      <c r="OW148" s="97"/>
      <c r="OX148" s="97"/>
      <c r="OY148" s="97">
        <v>158</v>
      </c>
      <c r="OZ148" s="97">
        <v>1797</v>
      </c>
      <c r="PA148" s="97"/>
      <c r="PB148" s="97"/>
      <c r="PC148" s="97"/>
      <c r="PD148" s="97"/>
      <c r="PE148" s="97"/>
      <c r="PF148" s="97"/>
      <c r="PG148" s="97"/>
      <c r="PH148" s="97"/>
      <c r="PI148" s="97"/>
      <c r="PJ148" s="97"/>
      <c r="PK148" s="97"/>
      <c r="PL148" s="98"/>
      <c r="PM148" s="99">
        <v>14593</v>
      </c>
    </row>
    <row r="149" spans="1:429" ht="12.75" customHeight="1" x14ac:dyDescent="0.2">
      <c r="A149" s="93">
        <v>335912</v>
      </c>
      <c r="B149" s="94" t="s">
        <v>1730</v>
      </c>
      <c r="C149" s="95" t="s">
        <v>1308</v>
      </c>
      <c r="D149" s="96"/>
      <c r="E149" s="97"/>
      <c r="F149" s="97"/>
      <c r="G149" s="97"/>
      <c r="H149" s="97"/>
      <c r="I149" s="97"/>
      <c r="J149" s="97"/>
      <c r="K149" s="97"/>
      <c r="L149" s="97"/>
      <c r="M149" s="97"/>
      <c r="N149" s="97"/>
      <c r="O149" s="97">
        <v>0</v>
      </c>
      <c r="P149" s="97"/>
      <c r="Q149" s="97"/>
      <c r="R149" s="97"/>
      <c r="S149" s="97"/>
      <c r="T149" s="97"/>
      <c r="U149" s="97"/>
      <c r="V149" s="97"/>
      <c r="W149" s="97"/>
      <c r="X149" s="97"/>
      <c r="Y149" s="97"/>
      <c r="Z149" s="97"/>
      <c r="AA149" s="97"/>
      <c r="AB149" s="97"/>
      <c r="AC149" s="97"/>
      <c r="AD149" s="97"/>
      <c r="AE149" s="97"/>
      <c r="AF149" s="97"/>
      <c r="AG149" s="97"/>
      <c r="AH149" s="97"/>
      <c r="AI149" s="97"/>
      <c r="AJ149" s="97">
        <v>1</v>
      </c>
      <c r="AK149" s="97"/>
      <c r="AL149" s="97"/>
      <c r="AM149" s="97"/>
      <c r="AN149" s="97"/>
      <c r="AO149" s="97"/>
      <c r="AP149" s="97"/>
      <c r="AQ149" s="97"/>
      <c r="AR149" s="97"/>
      <c r="AS149" s="97"/>
      <c r="AT149" s="97"/>
      <c r="AU149" s="97"/>
      <c r="AV149" s="97"/>
      <c r="AW149" s="97"/>
      <c r="AX149" s="97"/>
      <c r="AY149" s="97"/>
      <c r="AZ149" s="97"/>
      <c r="BA149" s="97"/>
      <c r="BB149" s="97"/>
      <c r="BC149" s="97"/>
      <c r="BD149" s="97"/>
      <c r="BE149" s="97"/>
      <c r="BF149" s="97"/>
      <c r="BG149" s="97"/>
      <c r="BH149" s="97"/>
      <c r="BI149" s="97"/>
      <c r="BJ149" s="97"/>
      <c r="BK149" s="97"/>
      <c r="BL149" s="97"/>
      <c r="BM149" s="97"/>
      <c r="BN149" s="97"/>
      <c r="BO149" s="97"/>
      <c r="BP149" s="97"/>
      <c r="BQ149" s="97"/>
      <c r="BR149" s="97"/>
      <c r="BS149" s="97"/>
      <c r="BT149" s="97"/>
      <c r="BU149" s="97"/>
      <c r="BV149" s="97"/>
      <c r="BW149" s="97"/>
      <c r="BX149" s="97"/>
      <c r="BY149" s="97"/>
      <c r="BZ149" s="97"/>
      <c r="CA149" s="97"/>
      <c r="CB149" s="97">
        <v>0</v>
      </c>
      <c r="CC149" s="97"/>
      <c r="CD149" s="97"/>
      <c r="CE149" s="97"/>
      <c r="CF149" s="97"/>
      <c r="CG149" s="97"/>
      <c r="CH149" s="97"/>
      <c r="CI149" s="97"/>
      <c r="CJ149" s="97"/>
      <c r="CK149" s="97"/>
      <c r="CL149" s="97"/>
      <c r="CM149" s="97"/>
      <c r="CN149" s="97"/>
      <c r="CO149" s="97"/>
      <c r="CP149" s="97"/>
      <c r="CQ149" s="97"/>
      <c r="CR149" s="97"/>
      <c r="CS149" s="97"/>
      <c r="CT149" s="97"/>
      <c r="CU149" s="97"/>
      <c r="CV149" s="97"/>
      <c r="CW149" s="97"/>
      <c r="CX149" s="97"/>
      <c r="CY149" s="97"/>
      <c r="CZ149" s="97"/>
      <c r="DA149" s="97"/>
      <c r="DB149" s="97"/>
      <c r="DC149" s="97"/>
      <c r="DD149" s="97"/>
      <c r="DE149" s="97"/>
      <c r="DF149" s="97"/>
      <c r="DG149" s="97"/>
      <c r="DH149" s="97"/>
      <c r="DI149" s="97"/>
      <c r="DJ149" s="97">
        <v>26</v>
      </c>
      <c r="DK149" s="97"/>
      <c r="DL149" s="97">
        <v>14</v>
      </c>
      <c r="DM149" s="97"/>
      <c r="DN149" s="97">
        <v>0</v>
      </c>
      <c r="DO149" s="97"/>
      <c r="DP149" s="97"/>
      <c r="DQ149" s="97"/>
      <c r="DR149" s="97"/>
      <c r="DS149" s="97"/>
      <c r="DT149" s="97">
        <v>1</v>
      </c>
      <c r="DU149" s="97"/>
      <c r="DV149" s="97"/>
      <c r="DW149" s="97">
        <v>0</v>
      </c>
      <c r="DX149" s="97">
        <v>2</v>
      </c>
      <c r="DY149" s="97"/>
      <c r="DZ149" s="97"/>
      <c r="EA149" s="97"/>
      <c r="EB149" s="97"/>
      <c r="EC149" s="97"/>
      <c r="ED149" s="97"/>
      <c r="EE149" s="97">
        <v>4</v>
      </c>
      <c r="EF149" s="97"/>
      <c r="EG149" s="97"/>
      <c r="EH149" s="97"/>
      <c r="EI149" s="97"/>
      <c r="EJ149" s="97"/>
      <c r="EK149" s="97"/>
      <c r="EL149" s="97"/>
      <c r="EM149" s="97"/>
      <c r="EN149" s="97"/>
      <c r="EO149" s="97"/>
      <c r="EP149" s="97">
        <v>32</v>
      </c>
      <c r="EQ149" s="97"/>
      <c r="ER149" s="97"/>
      <c r="ES149" s="97"/>
      <c r="ET149" s="97"/>
      <c r="EU149" s="97"/>
      <c r="EV149" s="97"/>
      <c r="EW149" s="97"/>
      <c r="EX149" s="97"/>
      <c r="EY149" s="97"/>
      <c r="EZ149" s="97"/>
      <c r="FA149" s="97"/>
      <c r="FB149" s="97"/>
      <c r="FC149" s="97">
        <v>1</v>
      </c>
      <c r="FD149" s="97"/>
      <c r="FE149" s="97"/>
      <c r="FF149" s="97"/>
      <c r="FG149" s="97"/>
      <c r="FH149" s="97"/>
      <c r="FI149" s="97"/>
      <c r="FJ149" s="97"/>
      <c r="FK149" s="97"/>
      <c r="FL149" s="97"/>
      <c r="FM149" s="97"/>
      <c r="FN149" s="97"/>
      <c r="FO149" s="97"/>
      <c r="FP149" s="97"/>
      <c r="FQ149" s="97"/>
      <c r="FR149" s="97"/>
      <c r="FS149" s="97"/>
      <c r="FT149" s="97"/>
      <c r="FU149" s="97"/>
      <c r="FV149" s="97"/>
      <c r="FW149" s="97"/>
      <c r="FX149" s="97"/>
      <c r="FY149" s="97"/>
      <c r="FZ149" s="97"/>
      <c r="GA149" s="97"/>
      <c r="GB149" s="97"/>
      <c r="GC149" s="97"/>
      <c r="GD149" s="97"/>
      <c r="GE149" s="97"/>
      <c r="GF149" s="97"/>
      <c r="GG149" s="97"/>
      <c r="GH149" s="97"/>
      <c r="GI149" s="97"/>
      <c r="GJ149" s="97"/>
      <c r="GK149" s="97"/>
      <c r="GL149" s="97"/>
      <c r="GM149" s="97"/>
      <c r="GN149" s="97"/>
      <c r="GO149" s="97"/>
      <c r="GP149" s="97"/>
      <c r="GQ149" s="97"/>
      <c r="GR149" s="97"/>
      <c r="GS149" s="97"/>
      <c r="GT149" s="97"/>
      <c r="GU149" s="97"/>
      <c r="GV149" s="97"/>
      <c r="GW149" s="97"/>
      <c r="GX149" s="97"/>
      <c r="GY149" s="97"/>
      <c r="GZ149" s="97"/>
      <c r="HA149" s="97"/>
      <c r="HB149" s="97"/>
      <c r="HC149" s="97"/>
      <c r="HD149" s="97"/>
      <c r="HE149" s="97"/>
      <c r="HF149" s="97">
        <v>1</v>
      </c>
      <c r="HG149" s="97"/>
      <c r="HH149" s="97"/>
      <c r="HI149" s="97"/>
      <c r="HJ149" s="97"/>
      <c r="HK149" s="97"/>
      <c r="HL149" s="97"/>
      <c r="HM149" s="97">
        <v>1</v>
      </c>
      <c r="HN149" s="97"/>
      <c r="HO149" s="97"/>
      <c r="HP149" s="97"/>
      <c r="HQ149" s="97"/>
      <c r="HR149" s="97"/>
      <c r="HS149" s="97"/>
      <c r="HT149" s="97"/>
      <c r="HU149" s="97"/>
      <c r="HV149" s="97"/>
      <c r="HW149" s="97"/>
      <c r="HX149" s="97"/>
      <c r="HY149" s="97"/>
      <c r="HZ149" s="97"/>
      <c r="IA149" s="97"/>
      <c r="IB149" s="97"/>
      <c r="IC149" s="97"/>
      <c r="ID149" s="97"/>
      <c r="IE149" s="97"/>
      <c r="IF149" s="97"/>
      <c r="IG149" s="97"/>
      <c r="IH149" s="97"/>
      <c r="II149" s="97"/>
      <c r="IJ149" s="97"/>
      <c r="IK149" s="97"/>
      <c r="IL149" s="97"/>
      <c r="IM149" s="97"/>
      <c r="IN149" s="97"/>
      <c r="IO149" s="97"/>
      <c r="IP149" s="97"/>
      <c r="IQ149" s="97"/>
      <c r="IR149" s="97"/>
      <c r="IS149" s="97"/>
      <c r="IT149" s="97"/>
      <c r="IU149" s="97"/>
      <c r="IV149" s="97"/>
      <c r="IW149" s="97"/>
      <c r="IX149" s="97"/>
      <c r="IY149" s="97"/>
      <c r="IZ149" s="97"/>
      <c r="JA149" s="97"/>
      <c r="JB149" s="97"/>
      <c r="JC149" s="97"/>
      <c r="JD149" s="97">
        <v>0</v>
      </c>
      <c r="JE149" s="97"/>
      <c r="JF149" s="97"/>
      <c r="JG149" s="97"/>
      <c r="JH149" s="97"/>
      <c r="JI149" s="97"/>
      <c r="JJ149" s="97"/>
      <c r="JK149" s="97"/>
      <c r="JL149" s="97"/>
      <c r="JM149" s="97"/>
      <c r="JN149" s="97"/>
      <c r="JO149" s="97"/>
      <c r="JP149" s="97">
        <v>4</v>
      </c>
      <c r="JQ149" s="97">
        <v>7</v>
      </c>
      <c r="JR149" s="97"/>
      <c r="JS149" s="97">
        <v>4</v>
      </c>
      <c r="JT149" s="97">
        <v>2</v>
      </c>
      <c r="JU149" s="97"/>
      <c r="JV149" s="97">
        <v>9</v>
      </c>
      <c r="JW149" s="97">
        <v>0</v>
      </c>
      <c r="JX149" s="97"/>
      <c r="JY149" s="97"/>
      <c r="JZ149" s="97"/>
      <c r="KA149" s="97"/>
      <c r="KB149" s="97"/>
      <c r="KC149" s="97"/>
      <c r="KD149" s="97"/>
      <c r="KE149" s="97"/>
      <c r="KF149" s="97"/>
      <c r="KG149" s="97"/>
      <c r="KH149" s="97">
        <v>1</v>
      </c>
      <c r="KI149" s="97">
        <v>2</v>
      </c>
      <c r="KJ149" s="97"/>
      <c r="KK149" s="97"/>
      <c r="KL149" s="97"/>
      <c r="KM149" s="97"/>
      <c r="KN149" s="97"/>
      <c r="KO149" s="97"/>
      <c r="KP149" s="97"/>
      <c r="KQ149" s="97"/>
      <c r="KR149" s="97"/>
      <c r="KS149" s="97"/>
      <c r="KT149" s="97"/>
      <c r="KU149" s="97"/>
      <c r="KV149" s="97">
        <v>0</v>
      </c>
      <c r="KW149" s="97"/>
      <c r="KX149" s="97"/>
      <c r="KY149" s="97"/>
      <c r="KZ149" s="97">
        <v>0</v>
      </c>
      <c r="LA149" s="97">
        <v>4</v>
      </c>
      <c r="LB149" s="97">
        <v>18</v>
      </c>
      <c r="LC149" s="97">
        <v>0</v>
      </c>
      <c r="LD149" s="97"/>
      <c r="LE149" s="97"/>
      <c r="LF149" s="97"/>
      <c r="LG149" s="97"/>
      <c r="LH149" s="97"/>
      <c r="LI149" s="97"/>
      <c r="LJ149" s="97"/>
      <c r="LK149" s="97"/>
      <c r="LL149" s="97"/>
      <c r="LM149" s="97"/>
      <c r="LN149" s="97"/>
      <c r="LO149" s="97"/>
      <c r="LP149" s="97"/>
      <c r="LQ149" s="97"/>
      <c r="LR149" s="97"/>
      <c r="LS149" s="97"/>
      <c r="LT149" s="97"/>
      <c r="LU149" s="97"/>
      <c r="LV149" s="97"/>
      <c r="LW149" s="97">
        <v>0</v>
      </c>
      <c r="LX149" s="97">
        <v>0</v>
      </c>
      <c r="LY149" s="97">
        <v>0</v>
      </c>
      <c r="LZ149" s="97"/>
      <c r="MA149" s="97"/>
      <c r="MB149" s="97"/>
      <c r="MC149" s="97"/>
      <c r="MD149" s="97"/>
      <c r="ME149" s="97"/>
      <c r="MF149" s="97"/>
      <c r="MG149" s="97"/>
      <c r="MH149" s="97"/>
      <c r="MI149" s="97"/>
      <c r="MJ149" s="97"/>
      <c r="MK149" s="97"/>
      <c r="ML149" s="97"/>
      <c r="MM149" s="97"/>
      <c r="MN149" s="97"/>
      <c r="MO149" s="97"/>
      <c r="MP149" s="97"/>
      <c r="MQ149" s="97"/>
      <c r="MR149" s="97"/>
      <c r="MS149" s="97"/>
      <c r="MT149" s="97"/>
      <c r="MU149" s="97"/>
      <c r="MV149" s="97">
        <v>0</v>
      </c>
      <c r="MW149" s="97"/>
      <c r="MX149" s="97"/>
      <c r="MY149" s="97"/>
      <c r="MZ149" s="97"/>
      <c r="NA149" s="97"/>
      <c r="NB149" s="97"/>
      <c r="NC149" s="97"/>
      <c r="ND149" s="97">
        <v>11</v>
      </c>
      <c r="NE149" s="97"/>
      <c r="NF149" s="97"/>
      <c r="NG149" s="97"/>
      <c r="NH149" s="97"/>
      <c r="NI149" s="97"/>
      <c r="NJ149" s="97"/>
      <c r="NK149" s="97"/>
      <c r="NL149" s="97"/>
      <c r="NM149" s="97"/>
      <c r="NN149" s="97"/>
      <c r="NO149" s="97"/>
      <c r="NP149" s="97"/>
      <c r="NQ149" s="97"/>
      <c r="NR149" s="97"/>
      <c r="NS149" s="97"/>
      <c r="NT149" s="97"/>
      <c r="NU149" s="97"/>
      <c r="NV149" s="97"/>
      <c r="NW149" s="97"/>
      <c r="NX149" s="97">
        <v>3</v>
      </c>
      <c r="NY149" s="97">
        <v>0</v>
      </c>
      <c r="NZ149" s="97">
        <v>4</v>
      </c>
      <c r="OA149" s="97"/>
      <c r="OB149" s="97">
        <v>0</v>
      </c>
      <c r="OC149" s="97"/>
      <c r="OD149" s="97"/>
      <c r="OE149" s="97"/>
      <c r="OF149" s="97"/>
      <c r="OG149" s="97"/>
      <c r="OH149" s="97">
        <v>18</v>
      </c>
      <c r="OI149" s="97">
        <v>1</v>
      </c>
      <c r="OJ149" s="97"/>
      <c r="OK149" s="97"/>
      <c r="OL149" s="97"/>
      <c r="OM149" s="97"/>
      <c r="ON149" s="97"/>
      <c r="OO149" s="97">
        <v>15</v>
      </c>
      <c r="OP149" s="97">
        <v>3</v>
      </c>
      <c r="OQ149" s="97"/>
      <c r="OR149" s="98"/>
      <c r="OS149" s="99">
        <v>191</v>
      </c>
      <c r="OT149" s="96">
        <v>9282</v>
      </c>
      <c r="OU149" s="97"/>
      <c r="OV149" s="97"/>
      <c r="OW149" s="97"/>
      <c r="OX149" s="97"/>
      <c r="OY149" s="97">
        <v>94</v>
      </c>
      <c r="OZ149" s="97">
        <v>874</v>
      </c>
      <c r="PA149" s="97"/>
      <c r="PB149" s="97"/>
      <c r="PC149" s="97"/>
      <c r="PD149" s="97"/>
      <c r="PE149" s="97"/>
      <c r="PF149" s="97"/>
      <c r="PG149" s="97"/>
      <c r="PH149" s="97"/>
      <c r="PI149" s="97"/>
      <c r="PJ149" s="97"/>
      <c r="PK149" s="97"/>
      <c r="PL149" s="98"/>
      <c r="PM149" s="99">
        <v>10441</v>
      </c>
    </row>
    <row r="150" spans="1:429" ht="12.75" customHeight="1" x14ac:dyDescent="0.2">
      <c r="A150" s="93">
        <v>335920</v>
      </c>
      <c r="B150" s="94" t="s">
        <v>1730</v>
      </c>
      <c r="C150" s="95" t="s">
        <v>1309</v>
      </c>
      <c r="D150" s="96"/>
      <c r="E150" s="97"/>
      <c r="F150" s="97"/>
      <c r="G150" s="97"/>
      <c r="H150" s="97"/>
      <c r="I150" s="97"/>
      <c r="J150" s="97"/>
      <c r="K150" s="97"/>
      <c r="L150" s="97"/>
      <c r="M150" s="97"/>
      <c r="N150" s="97"/>
      <c r="O150" s="97"/>
      <c r="P150" s="97">
        <v>0</v>
      </c>
      <c r="Q150" s="97"/>
      <c r="R150" s="97"/>
      <c r="S150" s="97"/>
      <c r="T150" s="97"/>
      <c r="U150" s="97"/>
      <c r="V150" s="97"/>
      <c r="W150" s="97"/>
      <c r="X150" s="97"/>
      <c r="Y150" s="97">
        <v>6</v>
      </c>
      <c r="Z150" s="97">
        <v>0</v>
      </c>
      <c r="AA150" s="97"/>
      <c r="AB150" s="97">
        <v>88</v>
      </c>
      <c r="AC150" s="97">
        <v>100</v>
      </c>
      <c r="AD150" s="97">
        <v>1299</v>
      </c>
      <c r="AE150" s="97">
        <v>253</v>
      </c>
      <c r="AF150" s="97">
        <v>440</v>
      </c>
      <c r="AG150" s="97">
        <v>29</v>
      </c>
      <c r="AH150" s="97">
        <v>818</v>
      </c>
      <c r="AI150" s="97">
        <v>76</v>
      </c>
      <c r="AJ150" s="97">
        <v>340</v>
      </c>
      <c r="AK150" s="97">
        <v>979</v>
      </c>
      <c r="AL150" s="97">
        <v>461</v>
      </c>
      <c r="AM150" s="97">
        <v>145</v>
      </c>
      <c r="AN150" s="97"/>
      <c r="AO150" s="97"/>
      <c r="AP150" s="97"/>
      <c r="AQ150" s="97"/>
      <c r="AR150" s="97"/>
      <c r="AS150" s="97"/>
      <c r="AT150" s="97"/>
      <c r="AU150" s="97"/>
      <c r="AV150" s="97"/>
      <c r="AW150" s="97"/>
      <c r="AX150" s="97"/>
      <c r="AY150" s="97"/>
      <c r="AZ150" s="97"/>
      <c r="BA150" s="97"/>
      <c r="BB150" s="97"/>
      <c r="BC150" s="97"/>
      <c r="BD150" s="97">
        <v>47</v>
      </c>
      <c r="BE150" s="97"/>
      <c r="BF150" s="97">
        <v>64</v>
      </c>
      <c r="BG150" s="97"/>
      <c r="BH150" s="97">
        <v>10</v>
      </c>
      <c r="BI150" s="97"/>
      <c r="BJ150" s="97">
        <v>275</v>
      </c>
      <c r="BK150" s="97">
        <v>530</v>
      </c>
      <c r="BL150" s="97"/>
      <c r="BM150" s="97"/>
      <c r="BN150" s="97"/>
      <c r="BO150" s="97"/>
      <c r="BP150" s="97"/>
      <c r="BQ150" s="97"/>
      <c r="BR150" s="97"/>
      <c r="BS150" s="97">
        <v>11</v>
      </c>
      <c r="BT150" s="97"/>
      <c r="BU150" s="97"/>
      <c r="BV150" s="97"/>
      <c r="BW150" s="97">
        <v>32</v>
      </c>
      <c r="BX150" s="97">
        <v>83</v>
      </c>
      <c r="BY150" s="97">
        <v>72</v>
      </c>
      <c r="BZ150" s="97"/>
      <c r="CA150" s="97"/>
      <c r="CB150" s="97">
        <v>247</v>
      </c>
      <c r="CC150" s="97">
        <v>392</v>
      </c>
      <c r="CD150" s="97"/>
      <c r="CE150" s="97"/>
      <c r="CF150" s="97"/>
      <c r="CG150" s="97">
        <v>133</v>
      </c>
      <c r="CH150" s="97">
        <v>12</v>
      </c>
      <c r="CI150" s="97"/>
      <c r="CJ150" s="97"/>
      <c r="CK150" s="97"/>
      <c r="CL150" s="97">
        <v>1</v>
      </c>
      <c r="CM150" s="97">
        <v>0</v>
      </c>
      <c r="CN150" s="97">
        <v>0</v>
      </c>
      <c r="CO150" s="97"/>
      <c r="CP150" s="97">
        <v>616</v>
      </c>
      <c r="CQ150" s="97"/>
      <c r="CR150" s="97">
        <v>65</v>
      </c>
      <c r="CS150" s="97">
        <v>17</v>
      </c>
      <c r="CT150" s="97"/>
      <c r="CU150" s="97"/>
      <c r="CV150" s="97"/>
      <c r="CW150" s="97"/>
      <c r="CX150" s="97"/>
      <c r="CY150" s="97"/>
      <c r="CZ150" s="97"/>
      <c r="DA150" s="97">
        <v>687</v>
      </c>
      <c r="DB150" s="97"/>
      <c r="DC150" s="97"/>
      <c r="DD150" s="97"/>
      <c r="DE150" s="97">
        <v>11</v>
      </c>
      <c r="DF150" s="97"/>
      <c r="DG150" s="97"/>
      <c r="DH150" s="97">
        <v>4</v>
      </c>
      <c r="DI150" s="97"/>
      <c r="DJ150" s="97">
        <v>0</v>
      </c>
      <c r="DK150" s="97">
        <v>0</v>
      </c>
      <c r="DL150" s="97">
        <v>49</v>
      </c>
      <c r="DM150" s="97">
        <v>9</v>
      </c>
      <c r="DN150" s="97">
        <v>34</v>
      </c>
      <c r="DO150" s="97">
        <v>14</v>
      </c>
      <c r="DP150" s="97">
        <v>15</v>
      </c>
      <c r="DQ150" s="97">
        <v>26</v>
      </c>
      <c r="DR150" s="97">
        <v>247</v>
      </c>
      <c r="DS150" s="97">
        <v>59</v>
      </c>
      <c r="DT150" s="97">
        <v>82</v>
      </c>
      <c r="DU150" s="97">
        <v>11</v>
      </c>
      <c r="DV150" s="97">
        <v>24</v>
      </c>
      <c r="DW150" s="97">
        <v>6</v>
      </c>
      <c r="DX150" s="97">
        <v>8</v>
      </c>
      <c r="DY150" s="97">
        <v>15</v>
      </c>
      <c r="DZ150" s="97">
        <v>73</v>
      </c>
      <c r="EA150" s="97">
        <v>30</v>
      </c>
      <c r="EB150" s="97">
        <v>3</v>
      </c>
      <c r="EC150" s="97"/>
      <c r="ED150" s="97"/>
      <c r="EE150" s="97">
        <v>48</v>
      </c>
      <c r="EF150" s="97"/>
      <c r="EG150" s="97"/>
      <c r="EH150" s="97"/>
      <c r="EI150" s="97"/>
      <c r="EJ150" s="97">
        <v>0</v>
      </c>
      <c r="EK150" s="97">
        <v>59</v>
      </c>
      <c r="EL150" s="97">
        <v>117</v>
      </c>
      <c r="EM150" s="97"/>
      <c r="EN150" s="97"/>
      <c r="EO150" s="97"/>
      <c r="EP150" s="97"/>
      <c r="EQ150" s="97">
        <v>1219</v>
      </c>
      <c r="ER150" s="97">
        <v>86</v>
      </c>
      <c r="ES150" s="97"/>
      <c r="ET150" s="97">
        <v>118</v>
      </c>
      <c r="EU150" s="97"/>
      <c r="EV150" s="97"/>
      <c r="EW150" s="97">
        <v>1</v>
      </c>
      <c r="EX150" s="97">
        <v>176</v>
      </c>
      <c r="EY150" s="97"/>
      <c r="EZ150" s="97"/>
      <c r="FA150" s="97"/>
      <c r="FB150" s="97">
        <v>30</v>
      </c>
      <c r="FC150" s="97">
        <v>136</v>
      </c>
      <c r="FD150" s="97">
        <v>65</v>
      </c>
      <c r="FE150" s="97">
        <v>35</v>
      </c>
      <c r="FF150" s="97">
        <v>480</v>
      </c>
      <c r="FG150" s="97">
        <v>159</v>
      </c>
      <c r="FH150" s="97">
        <v>40</v>
      </c>
      <c r="FI150" s="97">
        <v>495</v>
      </c>
      <c r="FJ150" s="97">
        <v>0</v>
      </c>
      <c r="FK150" s="97">
        <v>107</v>
      </c>
      <c r="FL150" s="97"/>
      <c r="FM150" s="97"/>
      <c r="FN150" s="97"/>
      <c r="FO150" s="97"/>
      <c r="FP150" s="97"/>
      <c r="FQ150" s="97"/>
      <c r="FR150" s="97"/>
      <c r="FS150" s="97"/>
      <c r="FT150" s="97"/>
      <c r="FU150" s="97"/>
      <c r="FV150" s="97"/>
      <c r="FW150" s="97"/>
      <c r="FX150" s="97"/>
      <c r="FY150" s="97"/>
      <c r="FZ150" s="97"/>
      <c r="GA150" s="97"/>
      <c r="GB150" s="97"/>
      <c r="GC150" s="97">
        <v>16</v>
      </c>
      <c r="GD150" s="97"/>
      <c r="GE150" s="97"/>
      <c r="GF150" s="97"/>
      <c r="GG150" s="97"/>
      <c r="GH150" s="97"/>
      <c r="GI150" s="97"/>
      <c r="GJ150" s="97"/>
      <c r="GK150" s="97"/>
      <c r="GL150" s="97"/>
      <c r="GM150" s="97"/>
      <c r="GN150" s="97"/>
      <c r="GO150" s="97"/>
      <c r="GP150" s="97"/>
      <c r="GQ150" s="97"/>
      <c r="GR150" s="97"/>
      <c r="GS150" s="97"/>
      <c r="GT150" s="97"/>
      <c r="GU150" s="97"/>
      <c r="GV150" s="97"/>
      <c r="GW150" s="97"/>
      <c r="GX150" s="97"/>
      <c r="GY150" s="97"/>
      <c r="GZ150" s="97"/>
      <c r="HA150" s="97"/>
      <c r="HB150" s="97"/>
      <c r="HC150" s="97"/>
      <c r="HD150" s="97"/>
      <c r="HE150" s="97"/>
      <c r="HF150" s="97"/>
      <c r="HG150" s="97"/>
      <c r="HH150" s="97"/>
      <c r="HI150" s="97"/>
      <c r="HJ150" s="97"/>
      <c r="HK150" s="97"/>
      <c r="HL150" s="97"/>
      <c r="HM150" s="97"/>
      <c r="HN150" s="97"/>
      <c r="HO150" s="97"/>
      <c r="HP150" s="97"/>
      <c r="HQ150" s="97"/>
      <c r="HR150" s="97"/>
      <c r="HS150" s="97"/>
      <c r="HT150" s="97"/>
      <c r="HU150" s="97"/>
      <c r="HV150" s="97"/>
      <c r="HW150" s="97"/>
      <c r="HX150" s="97"/>
      <c r="HY150" s="97"/>
      <c r="HZ150" s="97"/>
      <c r="IA150" s="97"/>
      <c r="IB150" s="97"/>
      <c r="IC150" s="97"/>
      <c r="ID150" s="97"/>
      <c r="IE150" s="97"/>
      <c r="IF150" s="97"/>
      <c r="IG150" s="97"/>
      <c r="IH150" s="97"/>
      <c r="II150" s="97"/>
      <c r="IJ150" s="97"/>
      <c r="IK150" s="97"/>
      <c r="IL150" s="97"/>
      <c r="IM150" s="97"/>
      <c r="IN150" s="97"/>
      <c r="IO150" s="97"/>
      <c r="IP150" s="97"/>
      <c r="IQ150" s="97"/>
      <c r="IR150" s="97"/>
      <c r="IS150" s="97"/>
      <c r="IT150" s="97"/>
      <c r="IU150" s="97"/>
      <c r="IV150" s="97"/>
      <c r="IW150" s="97"/>
      <c r="IX150" s="97"/>
      <c r="IY150" s="97"/>
      <c r="IZ150" s="97"/>
      <c r="JA150" s="97"/>
      <c r="JB150" s="97"/>
      <c r="JC150" s="97"/>
      <c r="JD150" s="97"/>
      <c r="JE150" s="97"/>
      <c r="JF150" s="97"/>
      <c r="JG150" s="97"/>
      <c r="JH150" s="97"/>
      <c r="JI150" s="97"/>
      <c r="JJ150" s="97"/>
      <c r="JK150" s="97">
        <v>208</v>
      </c>
      <c r="JL150" s="97"/>
      <c r="JM150" s="97"/>
      <c r="JN150" s="97"/>
      <c r="JO150" s="97">
        <v>2</v>
      </c>
      <c r="JP150" s="97">
        <v>5</v>
      </c>
      <c r="JQ150" s="97"/>
      <c r="JR150" s="97">
        <v>1</v>
      </c>
      <c r="JS150" s="97">
        <v>8</v>
      </c>
      <c r="JT150" s="97"/>
      <c r="JU150" s="97">
        <v>15</v>
      </c>
      <c r="JV150" s="97"/>
      <c r="JW150" s="97"/>
      <c r="JX150" s="97">
        <v>0</v>
      </c>
      <c r="JY150" s="97"/>
      <c r="JZ150" s="97">
        <v>1</v>
      </c>
      <c r="KA150" s="97">
        <v>1</v>
      </c>
      <c r="KB150" s="97">
        <v>2</v>
      </c>
      <c r="KC150" s="97">
        <v>2</v>
      </c>
      <c r="KD150" s="97"/>
      <c r="KE150" s="97">
        <v>0</v>
      </c>
      <c r="KF150" s="97">
        <v>10</v>
      </c>
      <c r="KG150" s="97">
        <v>7</v>
      </c>
      <c r="KH150" s="97">
        <v>9</v>
      </c>
      <c r="KI150" s="97"/>
      <c r="KJ150" s="97"/>
      <c r="KK150" s="97">
        <v>38</v>
      </c>
      <c r="KL150" s="97">
        <v>9</v>
      </c>
      <c r="KM150" s="97"/>
      <c r="KN150" s="97"/>
      <c r="KO150" s="97"/>
      <c r="KP150" s="97">
        <v>1</v>
      </c>
      <c r="KQ150" s="97"/>
      <c r="KR150" s="97"/>
      <c r="KS150" s="97"/>
      <c r="KT150" s="97"/>
      <c r="KU150" s="97"/>
      <c r="KV150" s="97"/>
      <c r="KW150" s="97"/>
      <c r="KX150" s="97"/>
      <c r="KY150" s="97"/>
      <c r="KZ150" s="97">
        <v>0</v>
      </c>
      <c r="LA150" s="97">
        <v>481</v>
      </c>
      <c r="LB150" s="97">
        <v>2856</v>
      </c>
      <c r="LC150" s="97">
        <v>100</v>
      </c>
      <c r="LD150" s="97">
        <v>20</v>
      </c>
      <c r="LE150" s="97"/>
      <c r="LF150" s="97"/>
      <c r="LG150" s="97"/>
      <c r="LH150" s="97"/>
      <c r="LI150" s="97">
        <v>0</v>
      </c>
      <c r="LJ150" s="97"/>
      <c r="LK150" s="97"/>
      <c r="LL150" s="97">
        <v>0</v>
      </c>
      <c r="LM150" s="97">
        <v>0</v>
      </c>
      <c r="LN150" s="97"/>
      <c r="LO150" s="97">
        <v>0</v>
      </c>
      <c r="LP150" s="97">
        <v>0</v>
      </c>
      <c r="LQ150" s="97">
        <v>0</v>
      </c>
      <c r="LR150" s="97">
        <v>13</v>
      </c>
      <c r="LS150" s="97">
        <v>105</v>
      </c>
      <c r="LT150" s="97"/>
      <c r="LU150" s="97"/>
      <c r="LV150" s="97">
        <v>0</v>
      </c>
      <c r="LW150" s="97"/>
      <c r="LX150" s="97">
        <v>1479</v>
      </c>
      <c r="LY150" s="97"/>
      <c r="LZ150" s="97">
        <v>55</v>
      </c>
      <c r="MA150" s="97">
        <v>1095</v>
      </c>
      <c r="MB150" s="97">
        <v>7</v>
      </c>
      <c r="MC150" s="97">
        <v>0</v>
      </c>
      <c r="MD150" s="97">
        <v>41</v>
      </c>
      <c r="ME150" s="97"/>
      <c r="MF150" s="97"/>
      <c r="MG150" s="97"/>
      <c r="MH150" s="97">
        <v>0</v>
      </c>
      <c r="MI150" s="97">
        <v>352</v>
      </c>
      <c r="MJ150" s="97">
        <v>1</v>
      </c>
      <c r="MK150" s="97">
        <v>23</v>
      </c>
      <c r="ML150" s="97">
        <v>3</v>
      </c>
      <c r="MM150" s="97">
        <v>35</v>
      </c>
      <c r="MN150" s="97">
        <v>191</v>
      </c>
      <c r="MO150" s="97">
        <v>35</v>
      </c>
      <c r="MP150" s="97"/>
      <c r="MQ150" s="97">
        <v>1</v>
      </c>
      <c r="MR150" s="97">
        <v>2</v>
      </c>
      <c r="MS150" s="97">
        <v>1</v>
      </c>
      <c r="MT150" s="97"/>
      <c r="MU150" s="97">
        <v>1</v>
      </c>
      <c r="MV150" s="97"/>
      <c r="MW150" s="97"/>
      <c r="MX150" s="97"/>
      <c r="MY150" s="97"/>
      <c r="MZ150" s="97"/>
      <c r="NA150" s="97"/>
      <c r="NB150" s="97"/>
      <c r="NC150" s="97">
        <v>5</v>
      </c>
      <c r="ND150" s="97">
        <v>21</v>
      </c>
      <c r="NE150" s="97"/>
      <c r="NF150" s="97"/>
      <c r="NG150" s="97">
        <v>24</v>
      </c>
      <c r="NH150" s="97">
        <v>12</v>
      </c>
      <c r="NI150" s="97">
        <v>24</v>
      </c>
      <c r="NJ150" s="97"/>
      <c r="NK150" s="97"/>
      <c r="NL150" s="97"/>
      <c r="NM150" s="97"/>
      <c r="NN150" s="97"/>
      <c r="NO150" s="97"/>
      <c r="NP150" s="97"/>
      <c r="NQ150" s="97">
        <v>19</v>
      </c>
      <c r="NR150" s="97">
        <v>1</v>
      </c>
      <c r="NS150" s="97">
        <v>146</v>
      </c>
      <c r="NT150" s="97">
        <v>194</v>
      </c>
      <c r="NU150" s="97">
        <v>48</v>
      </c>
      <c r="NV150" s="97">
        <v>13</v>
      </c>
      <c r="NW150" s="97">
        <v>21</v>
      </c>
      <c r="NX150" s="97">
        <v>3</v>
      </c>
      <c r="NY150" s="97">
        <v>0</v>
      </c>
      <c r="NZ150" s="97"/>
      <c r="OA150" s="97"/>
      <c r="OB150" s="97">
        <v>2</v>
      </c>
      <c r="OC150" s="97"/>
      <c r="OD150" s="97"/>
      <c r="OE150" s="97"/>
      <c r="OF150" s="97">
        <v>37</v>
      </c>
      <c r="OG150" s="97"/>
      <c r="OH150" s="97">
        <v>29</v>
      </c>
      <c r="OI150" s="97">
        <v>1</v>
      </c>
      <c r="OJ150" s="97"/>
      <c r="OK150" s="97">
        <v>52</v>
      </c>
      <c r="OL150" s="97"/>
      <c r="OM150" s="97"/>
      <c r="ON150" s="97"/>
      <c r="OO150" s="97"/>
      <c r="OP150" s="97"/>
      <c r="OQ150" s="97"/>
      <c r="OR150" s="98">
        <v>47</v>
      </c>
      <c r="OS150" s="99">
        <v>20352</v>
      </c>
      <c r="OT150" s="96"/>
      <c r="OU150" s="97">
        <v>320</v>
      </c>
      <c r="OV150" s="97"/>
      <c r="OW150" s="97"/>
      <c r="OX150" s="97"/>
      <c r="OY150" s="97">
        <v>225</v>
      </c>
      <c r="OZ150" s="97">
        <v>5961</v>
      </c>
      <c r="PA150" s="97"/>
      <c r="PB150" s="97">
        <v>9</v>
      </c>
      <c r="PC150" s="97"/>
      <c r="PD150" s="97"/>
      <c r="PE150" s="97"/>
      <c r="PF150" s="97">
        <v>168</v>
      </c>
      <c r="PG150" s="97"/>
      <c r="PH150" s="97"/>
      <c r="PI150" s="97"/>
      <c r="PJ150" s="97"/>
      <c r="PK150" s="97"/>
      <c r="PL150" s="98"/>
      <c r="PM150" s="99">
        <v>27034</v>
      </c>
    </row>
    <row r="151" spans="1:429" ht="12.75" customHeight="1" x14ac:dyDescent="0.2">
      <c r="A151" s="93">
        <v>335930</v>
      </c>
      <c r="B151" s="94" t="s">
        <v>1730</v>
      </c>
      <c r="C151" s="95" t="s">
        <v>1310</v>
      </c>
      <c r="D151" s="96"/>
      <c r="E151" s="97"/>
      <c r="F151" s="97"/>
      <c r="G151" s="97"/>
      <c r="H151" s="97"/>
      <c r="I151" s="97"/>
      <c r="J151" s="97"/>
      <c r="K151" s="97"/>
      <c r="L151" s="97"/>
      <c r="M151" s="97"/>
      <c r="N151" s="97"/>
      <c r="O151" s="97"/>
      <c r="P151" s="97"/>
      <c r="Q151" s="97">
        <v>44</v>
      </c>
      <c r="R151" s="97"/>
      <c r="S151" s="97"/>
      <c r="T151" s="97"/>
      <c r="U151" s="97"/>
      <c r="V151" s="97"/>
      <c r="W151" s="97"/>
      <c r="X151" s="97"/>
      <c r="Y151" s="97">
        <v>0</v>
      </c>
      <c r="Z151" s="97"/>
      <c r="AA151" s="97"/>
      <c r="AB151" s="97">
        <v>353</v>
      </c>
      <c r="AC151" s="97">
        <v>877</v>
      </c>
      <c r="AD151" s="97">
        <v>1750</v>
      </c>
      <c r="AE151" s="97">
        <v>757</v>
      </c>
      <c r="AF151" s="97">
        <v>736</v>
      </c>
      <c r="AG151" s="97">
        <v>44</v>
      </c>
      <c r="AH151" s="97">
        <v>1895</v>
      </c>
      <c r="AI151" s="97">
        <v>397</v>
      </c>
      <c r="AJ151" s="97">
        <v>622</v>
      </c>
      <c r="AK151" s="97">
        <v>871</v>
      </c>
      <c r="AL151" s="97">
        <v>1144</v>
      </c>
      <c r="AM151" s="97">
        <v>1302</v>
      </c>
      <c r="AN151" s="97"/>
      <c r="AO151" s="97"/>
      <c r="AP151" s="97"/>
      <c r="AQ151" s="97">
        <v>23</v>
      </c>
      <c r="AR151" s="97"/>
      <c r="AS151" s="97">
        <v>35</v>
      </c>
      <c r="AT151" s="97"/>
      <c r="AU151" s="97"/>
      <c r="AV151" s="97"/>
      <c r="AW151" s="97"/>
      <c r="AX151" s="97"/>
      <c r="AY151" s="97"/>
      <c r="AZ151" s="97"/>
      <c r="BA151" s="97"/>
      <c r="BB151" s="97"/>
      <c r="BC151" s="97"/>
      <c r="BD151" s="97"/>
      <c r="BE151" s="97"/>
      <c r="BF151" s="97"/>
      <c r="BG151" s="97"/>
      <c r="BH151" s="97"/>
      <c r="BI151" s="97"/>
      <c r="BJ151" s="97"/>
      <c r="BK151" s="97"/>
      <c r="BL151" s="97"/>
      <c r="BM151" s="97"/>
      <c r="BN151" s="97"/>
      <c r="BO151" s="97"/>
      <c r="BP151" s="97"/>
      <c r="BQ151" s="97"/>
      <c r="BR151" s="97"/>
      <c r="BS151" s="97"/>
      <c r="BT151" s="97"/>
      <c r="BU151" s="97"/>
      <c r="BV151" s="97"/>
      <c r="BW151" s="97"/>
      <c r="BX151" s="97"/>
      <c r="BY151" s="97"/>
      <c r="BZ151" s="97"/>
      <c r="CA151" s="97"/>
      <c r="CB151" s="97"/>
      <c r="CC151" s="97"/>
      <c r="CD151" s="97"/>
      <c r="CE151" s="97"/>
      <c r="CF151" s="97"/>
      <c r="CG151" s="97"/>
      <c r="CH151" s="97"/>
      <c r="CI151" s="97"/>
      <c r="CJ151" s="97"/>
      <c r="CK151" s="97"/>
      <c r="CL151" s="97"/>
      <c r="CM151" s="97"/>
      <c r="CN151" s="97"/>
      <c r="CO151" s="97"/>
      <c r="CP151" s="97">
        <v>329</v>
      </c>
      <c r="CQ151" s="97"/>
      <c r="CR151" s="97">
        <v>179</v>
      </c>
      <c r="CS151" s="97">
        <v>60</v>
      </c>
      <c r="CT151" s="97"/>
      <c r="CU151" s="97"/>
      <c r="CV151" s="97"/>
      <c r="CW151" s="97"/>
      <c r="CX151" s="97"/>
      <c r="CY151" s="97"/>
      <c r="CZ151" s="97"/>
      <c r="DA151" s="97">
        <v>278</v>
      </c>
      <c r="DB151" s="97"/>
      <c r="DC151" s="97"/>
      <c r="DD151" s="97"/>
      <c r="DE151" s="97"/>
      <c r="DF151" s="97"/>
      <c r="DG151" s="97"/>
      <c r="DH151" s="97">
        <v>11</v>
      </c>
      <c r="DI151" s="97"/>
      <c r="DJ151" s="97">
        <v>1</v>
      </c>
      <c r="DK151" s="97">
        <v>25</v>
      </c>
      <c r="DL151" s="97">
        <v>47</v>
      </c>
      <c r="DM151" s="97">
        <v>1</v>
      </c>
      <c r="DN151" s="97">
        <v>12</v>
      </c>
      <c r="DO151" s="97">
        <v>12</v>
      </c>
      <c r="DP151" s="97">
        <v>61</v>
      </c>
      <c r="DQ151" s="97">
        <v>28</v>
      </c>
      <c r="DR151" s="97">
        <v>200</v>
      </c>
      <c r="DS151" s="97"/>
      <c r="DT151" s="97">
        <v>38</v>
      </c>
      <c r="DU151" s="97">
        <v>26</v>
      </c>
      <c r="DV151" s="97">
        <v>67</v>
      </c>
      <c r="DW151" s="97">
        <v>3</v>
      </c>
      <c r="DX151" s="97">
        <v>31</v>
      </c>
      <c r="DY151" s="97">
        <v>67</v>
      </c>
      <c r="DZ151" s="97"/>
      <c r="EA151" s="97">
        <v>28</v>
      </c>
      <c r="EB151" s="97">
        <v>7</v>
      </c>
      <c r="EC151" s="97"/>
      <c r="ED151" s="97"/>
      <c r="EE151" s="97">
        <v>226</v>
      </c>
      <c r="EF151" s="97">
        <v>54</v>
      </c>
      <c r="EG151" s="97">
        <v>80</v>
      </c>
      <c r="EH151" s="97">
        <v>57</v>
      </c>
      <c r="EI151" s="97">
        <v>142</v>
      </c>
      <c r="EJ151" s="97">
        <v>92</v>
      </c>
      <c r="EK151" s="97">
        <v>84</v>
      </c>
      <c r="EL151" s="97"/>
      <c r="EM151" s="97"/>
      <c r="EN151" s="97"/>
      <c r="EO151" s="97"/>
      <c r="EP151" s="97"/>
      <c r="EQ151" s="97">
        <v>68</v>
      </c>
      <c r="ER151" s="97">
        <v>461</v>
      </c>
      <c r="ES151" s="97"/>
      <c r="ET151" s="97">
        <v>77</v>
      </c>
      <c r="EU151" s="97"/>
      <c r="EV151" s="97"/>
      <c r="EW151" s="97"/>
      <c r="EX151" s="97"/>
      <c r="EY151" s="97"/>
      <c r="EZ151" s="97">
        <v>24</v>
      </c>
      <c r="FA151" s="97">
        <v>181</v>
      </c>
      <c r="FB151" s="97">
        <v>75</v>
      </c>
      <c r="FC151" s="97">
        <v>321</v>
      </c>
      <c r="FD151" s="97">
        <v>231</v>
      </c>
      <c r="FE151" s="97"/>
      <c r="FF151" s="97"/>
      <c r="FG151" s="97">
        <v>523</v>
      </c>
      <c r="FH151" s="97">
        <v>76</v>
      </c>
      <c r="FI151" s="97">
        <v>1058</v>
      </c>
      <c r="FJ151" s="97"/>
      <c r="FK151" s="97"/>
      <c r="FL151" s="97"/>
      <c r="FM151" s="97"/>
      <c r="FN151" s="97"/>
      <c r="FO151" s="97"/>
      <c r="FP151" s="97"/>
      <c r="FQ151" s="97"/>
      <c r="FR151" s="97"/>
      <c r="FS151" s="97"/>
      <c r="FT151" s="97"/>
      <c r="FU151" s="97"/>
      <c r="FV151" s="97"/>
      <c r="FW151" s="97"/>
      <c r="FX151" s="97"/>
      <c r="FY151" s="97"/>
      <c r="FZ151" s="97"/>
      <c r="GA151" s="97"/>
      <c r="GB151" s="97">
        <v>138</v>
      </c>
      <c r="GC151" s="97">
        <v>128</v>
      </c>
      <c r="GD151" s="97"/>
      <c r="GE151" s="97">
        <v>4</v>
      </c>
      <c r="GF151" s="97"/>
      <c r="GG151" s="97"/>
      <c r="GH151" s="97"/>
      <c r="GI151" s="97"/>
      <c r="GJ151" s="97"/>
      <c r="GK151" s="97"/>
      <c r="GL151" s="97">
        <v>25</v>
      </c>
      <c r="GM151" s="97"/>
      <c r="GN151" s="97"/>
      <c r="GO151" s="97"/>
      <c r="GP151" s="97"/>
      <c r="GQ151" s="97"/>
      <c r="GR151" s="97"/>
      <c r="GS151" s="97">
        <v>0</v>
      </c>
      <c r="GT151" s="97">
        <v>0</v>
      </c>
      <c r="GU151" s="97">
        <v>0</v>
      </c>
      <c r="GV151" s="97"/>
      <c r="GW151" s="97"/>
      <c r="GX151" s="97"/>
      <c r="GY151" s="97"/>
      <c r="GZ151" s="97"/>
      <c r="HA151" s="97"/>
      <c r="HB151" s="97"/>
      <c r="HC151" s="97"/>
      <c r="HD151" s="97"/>
      <c r="HE151" s="97">
        <v>0</v>
      </c>
      <c r="HF151" s="97"/>
      <c r="HG151" s="97"/>
      <c r="HH151" s="97"/>
      <c r="HI151" s="97"/>
      <c r="HJ151" s="97">
        <v>0</v>
      </c>
      <c r="HK151" s="97"/>
      <c r="HL151" s="97">
        <v>0</v>
      </c>
      <c r="HM151" s="97"/>
      <c r="HN151" s="97"/>
      <c r="HO151" s="97"/>
      <c r="HP151" s="97"/>
      <c r="HQ151" s="97"/>
      <c r="HR151" s="97"/>
      <c r="HS151" s="97"/>
      <c r="HT151" s="97"/>
      <c r="HU151" s="97"/>
      <c r="HV151" s="97"/>
      <c r="HW151" s="97"/>
      <c r="HX151" s="97"/>
      <c r="HY151" s="97">
        <v>0</v>
      </c>
      <c r="HZ151" s="97"/>
      <c r="IA151" s="97"/>
      <c r="IB151" s="97"/>
      <c r="IC151" s="97"/>
      <c r="ID151" s="97"/>
      <c r="IE151" s="97"/>
      <c r="IF151" s="97"/>
      <c r="IG151" s="97"/>
      <c r="IH151" s="97"/>
      <c r="II151" s="97"/>
      <c r="IJ151" s="97"/>
      <c r="IK151" s="97"/>
      <c r="IL151" s="97"/>
      <c r="IM151" s="97"/>
      <c r="IN151" s="97"/>
      <c r="IO151" s="97"/>
      <c r="IP151" s="97"/>
      <c r="IQ151" s="97"/>
      <c r="IR151" s="97"/>
      <c r="IS151" s="97"/>
      <c r="IT151" s="97"/>
      <c r="IU151" s="97"/>
      <c r="IV151" s="97"/>
      <c r="IW151" s="97"/>
      <c r="IX151" s="97"/>
      <c r="IY151" s="97"/>
      <c r="IZ151" s="97"/>
      <c r="JA151" s="97">
        <v>0</v>
      </c>
      <c r="JB151" s="97">
        <v>0</v>
      </c>
      <c r="JC151" s="97"/>
      <c r="JD151" s="97"/>
      <c r="JE151" s="97"/>
      <c r="JF151" s="97"/>
      <c r="JG151" s="97"/>
      <c r="JH151" s="97"/>
      <c r="JI151" s="97"/>
      <c r="JJ151" s="97"/>
      <c r="JK151" s="97">
        <v>3</v>
      </c>
      <c r="JL151" s="97"/>
      <c r="JM151" s="97"/>
      <c r="JN151" s="97"/>
      <c r="JO151" s="97">
        <v>2</v>
      </c>
      <c r="JP151" s="97">
        <v>1</v>
      </c>
      <c r="JQ151" s="97"/>
      <c r="JR151" s="97"/>
      <c r="JS151" s="97">
        <v>17</v>
      </c>
      <c r="JT151" s="97"/>
      <c r="JU151" s="97">
        <v>0</v>
      </c>
      <c r="JV151" s="97"/>
      <c r="JW151" s="97"/>
      <c r="JX151" s="97"/>
      <c r="JY151" s="97"/>
      <c r="JZ151" s="97">
        <v>20</v>
      </c>
      <c r="KA151" s="97">
        <v>17</v>
      </c>
      <c r="KB151" s="97"/>
      <c r="KC151" s="97"/>
      <c r="KD151" s="97"/>
      <c r="KE151" s="97">
        <v>16</v>
      </c>
      <c r="KF151" s="97">
        <v>10</v>
      </c>
      <c r="KG151" s="97">
        <v>0</v>
      </c>
      <c r="KH151" s="97">
        <v>2</v>
      </c>
      <c r="KI151" s="97">
        <v>0</v>
      </c>
      <c r="KJ151" s="97">
        <v>2</v>
      </c>
      <c r="KK151" s="97"/>
      <c r="KL151" s="97"/>
      <c r="KM151" s="97"/>
      <c r="KN151" s="97"/>
      <c r="KO151" s="97"/>
      <c r="KP151" s="97"/>
      <c r="KQ151" s="97"/>
      <c r="KR151" s="97"/>
      <c r="KS151" s="97"/>
      <c r="KT151" s="97"/>
      <c r="KU151" s="97"/>
      <c r="KV151" s="97"/>
      <c r="KW151" s="97"/>
      <c r="KX151" s="97"/>
      <c r="KY151" s="97"/>
      <c r="KZ151" s="97">
        <v>0</v>
      </c>
      <c r="LA151" s="97">
        <v>18</v>
      </c>
      <c r="LB151" s="97">
        <v>84</v>
      </c>
      <c r="LC151" s="97">
        <v>0</v>
      </c>
      <c r="LD151" s="97">
        <v>289</v>
      </c>
      <c r="LE151" s="97"/>
      <c r="LF151" s="97"/>
      <c r="LG151" s="97"/>
      <c r="LH151" s="97"/>
      <c r="LI151" s="97"/>
      <c r="LJ151" s="97"/>
      <c r="LK151" s="97"/>
      <c r="LL151" s="97"/>
      <c r="LM151" s="97"/>
      <c r="LN151" s="97"/>
      <c r="LO151" s="97">
        <v>3</v>
      </c>
      <c r="LP151" s="97">
        <v>1</v>
      </c>
      <c r="LQ151" s="97"/>
      <c r="LR151" s="97">
        <v>8</v>
      </c>
      <c r="LS151" s="97">
        <v>173</v>
      </c>
      <c r="LT151" s="97"/>
      <c r="LU151" s="97"/>
      <c r="LV151" s="97"/>
      <c r="LW151" s="97"/>
      <c r="LX151" s="97"/>
      <c r="LY151" s="97"/>
      <c r="LZ151" s="97"/>
      <c r="MA151" s="97"/>
      <c r="MB151" s="97"/>
      <c r="MC151" s="97"/>
      <c r="MD151" s="97">
        <v>24</v>
      </c>
      <c r="ME151" s="97">
        <v>0</v>
      </c>
      <c r="MF151" s="97"/>
      <c r="MG151" s="97"/>
      <c r="MH151" s="97"/>
      <c r="MI151" s="97">
        <v>0</v>
      </c>
      <c r="MJ151" s="97">
        <v>0</v>
      </c>
      <c r="MK151" s="97"/>
      <c r="ML151" s="97">
        <v>15</v>
      </c>
      <c r="MM151" s="97"/>
      <c r="MN151" s="97"/>
      <c r="MO151" s="97"/>
      <c r="MP151" s="97"/>
      <c r="MQ151" s="97"/>
      <c r="MR151" s="97"/>
      <c r="MS151" s="97"/>
      <c r="MT151" s="97"/>
      <c r="MU151" s="97">
        <v>69</v>
      </c>
      <c r="MV151" s="97"/>
      <c r="MW151" s="97">
        <v>0</v>
      </c>
      <c r="MX151" s="97"/>
      <c r="MY151" s="97"/>
      <c r="MZ151" s="97"/>
      <c r="NA151" s="97"/>
      <c r="NB151" s="97"/>
      <c r="NC151" s="97">
        <v>10</v>
      </c>
      <c r="ND151" s="97">
        <v>9</v>
      </c>
      <c r="NE151" s="97"/>
      <c r="NF151" s="97"/>
      <c r="NG151" s="97">
        <v>20</v>
      </c>
      <c r="NH151" s="97">
        <v>7</v>
      </c>
      <c r="NI151" s="97">
        <v>34</v>
      </c>
      <c r="NJ151" s="97">
        <v>2</v>
      </c>
      <c r="NK151" s="97"/>
      <c r="NL151" s="97"/>
      <c r="NM151" s="97"/>
      <c r="NN151" s="97"/>
      <c r="NO151" s="97"/>
      <c r="NP151" s="97"/>
      <c r="NQ151" s="97">
        <v>21</v>
      </c>
      <c r="NR151" s="97">
        <v>5</v>
      </c>
      <c r="NS151" s="97">
        <v>12</v>
      </c>
      <c r="NT151" s="97">
        <v>6</v>
      </c>
      <c r="NU151" s="97">
        <v>2</v>
      </c>
      <c r="NV151" s="97"/>
      <c r="NW151" s="97">
        <v>30</v>
      </c>
      <c r="NX151" s="97">
        <v>32</v>
      </c>
      <c r="NY151" s="97"/>
      <c r="NZ151" s="97"/>
      <c r="OA151" s="97"/>
      <c r="OB151" s="97"/>
      <c r="OC151" s="97"/>
      <c r="OD151" s="97"/>
      <c r="OE151" s="97"/>
      <c r="OF151" s="97">
        <v>3</v>
      </c>
      <c r="OG151" s="97"/>
      <c r="OH151" s="97">
        <v>4</v>
      </c>
      <c r="OI151" s="97">
        <v>333</v>
      </c>
      <c r="OJ151" s="97"/>
      <c r="OK151" s="97"/>
      <c r="OL151" s="97"/>
      <c r="OM151" s="97"/>
      <c r="ON151" s="97"/>
      <c r="OO151" s="97"/>
      <c r="OP151" s="97"/>
      <c r="OQ151" s="97"/>
      <c r="OR151" s="98">
        <v>35</v>
      </c>
      <c r="OS151" s="99">
        <v>17821</v>
      </c>
      <c r="OT151" s="96"/>
      <c r="OU151" s="97">
        <v>97</v>
      </c>
      <c r="OV151" s="97"/>
      <c r="OW151" s="97"/>
      <c r="OX151" s="97"/>
      <c r="OY151" s="97">
        <v>131</v>
      </c>
      <c r="OZ151" s="97">
        <v>2914</v>
      </c>
      <c r="PA151" s="97"/>
      <c r="PB151" s="97"/>
      <c r="PC151" s="97"/>
      <c r="PD151" s="97"/>
      <c r="PE151" s="97"/>
      <c r="PF151" s="97"/>
      <c r="PG151" s="97"/>
      <c r="PH151" s="97"/>
      <c r="PI151" s="97"/>
      <c r="PJ151" s="97"/>
      <c r="PK151" s="97"/>
      <c r="PL151" s="98"/>
      <c r="PM151" s="99">
        <v>20963</v>
      </c>
    </row>
    <row r="152" spans="1:429" ht="12.75" customHeight="1" x14ac:dyDescent="0.2">
      <c r="A152" s="93">
        <v>335991</v>
      </c>
      <c r="B152" s="94" t="s">
        <v>1730</v>
      </c>
      <c r="C152" s="95" t="s">
        <v>1311</v>
      </c>
      <c r="D152" s="96"/>
      <c r="E152" s="97"/>
      <c r="F152" s="97"/>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97"/>
      <c r="AL152" s="97"/>
      <c r="AM152" s="97"/>
      <c r="AN152" s="97"/>
      <c r="AO152" s="97"/>
      <c r="AP152" s="97"/>
      <c r="AQ152" s="97">
        <v>32</v>
      </c>
      <c r="AR152" s="97"/>
      <c r="AS152" s="97"/>
      <c r="AT152" s="97"/>
      <c r="AU152" s="97"/>
      <c r="AV152" s="97"/>
      <c r="AW152" s="97"/>
      <c r="AX152" s="97"/>
      <c r="AY152" s="97"/>
      <c r="AZ152" s="97"/>
      <c r="BA152" s="97"/>
      <c r="BB152" s="97"/>
      <c r="BC152" s="97"/>
      <c r="BD152" s="97">
        <v>608</v>
      </c>
      <c r="BE152" s="97">
        <v>116</v>
      </c>
      <c r="BF152" s="97"/>
      <c r="BG152" s="97">
        <v>327</v>
      </c>
      <c r="BH152" s="97"/>
      <c r="BI152" s="97"/>
      <c r="BJ152" s="97"/>
      <c r="BK152" s="97"/>
      <c r="BL152" s="97">
        <v>47</v>
      </c>
      <c r="BM152" s="97"/>
      <c r="BN152" s="97"/>
      <c r="BO152" s="97"/>
      <c r="BP152" s="97"/>
      <c r="BQ152" s="97"/>
      <c r="BR152" s="97"/>
      <c r="BS152" s="97"/>
      <c r="BT152" s="97"/>
      <c r="BU152" s="97"/>
      <c r="BV152" s="97"/>
      <c r="BW152" s="97"/>
      <c r="BX152" s="97"/>
      <c r="BY152" s="97"/>
      <c r="BZ152" s="97"/>
      <c r="CA152" s="97"/>
      <c r="CB152" s="97"/>
      <c r="CC152" s="97"/>
      <c r="CD152" s="97"/>
      <c r="CE152" s="97"/>
      <c r="CF152" s="97"/>
      <c r="CG152" s="97"/>
      <c r="CH152" s="97"/>
      <c r="CI152" s="97"/>
      <c r="CJ152" s="97"/>
      <c r="CK152" s="97"/>
      <c r="CL152" s="97"/>
      <c r="CM152" s="97"/>
      <c r="CN152" s="97"/>
      <c r="CO152" s="97"/>
      <c r="CP152" s="97"/>
      <c r="CQ152" s="97"/>
      <c r="CR152" s="97"/>
      <c r="CS152" s="97"/>
      <c r="CT152" s="97"/>
      <c r="CU152" s="97"/>
      <c r="CV152" s="97"/>
      <c r="CW152" s="97"/>
      <c r="CX152" s="97"/>
      <c r="CY152" s="97"/>
      <c r="CZ152" s="97"/>
      <c r="DA152" s="97"/>
      <c r="DB152" s="97"/>
      <c r="DC152" s="97"/>
      <c r="DD152" s="97"/>
      <c r="DE152" s="97"/>
      <c r="DF152" s="97"/>
      <c r="DG152" s="97"/>
      <c r="DH152" s="97"/>
      <c r="DI152" s="97"/>
      <c r="DJ152" s="97"/>
      <c r="DK152" s="97"/>
      <c r="DL152" s="97"/>
      <c r="DM152" s="97"/>
      <c r="DN152" s="97"/>
      <c r="DO152" s="97"/>
      <c r="DP152" s="97"/>
      <c r="DQ152" s="97"/>
      <c r="DR152" s="97"/>
      <c r="DS152" s="97"/>
      <c r="DT152" s="97"/>
      <c r="DU152" s="97"/>
      <c r="DV152" s="97"/>
      <c r="DW152" s="97"/>
      <c r="DX152" s="97"/>
      <c r="DY152" s="97"/>
      <c r="DZ152" s="97"/>
      <c r="EA152" s="97"/>
      <c r="EB152" s="97"/>
      <c r="EC152" s="97"/>
      <c r="ED152" s="97"/>
      <c r="EE152" s="97"/>
      <c r="EF152" s="97"/>
      <c r="EG152" s="97"/>
      <c r="EH152" s="97"/>
      <c r="EI152" s="97"/>
      <c r="EJ152" s="97"/>
      <c r="EK152" s="97"/>
      <c r="EL152" s="97">
        <v>46</v>
      </c>
      <c r="EM152" s="97"/>
      <c r="EN152" s="97"/>
      <c r="EO152" s="97">
        <v>0</v>
      </c>
      <c r="EP152" s="97">
        <v>88</v>
      </c>
      <c r="EQ152" s="97"/>
      <c r="ER152" s="97"/>
      <c r="ES152" s="97">
        <v>10</v>
      </c>
      <c r="ET152" s="97"/>
      <c r="EU152" s="97"/>
      <c r="EV152" s="97"/>
      <c r="EW152" s="97"/>
      <c r="EX152" s="97"/>
      <c r="EY152" s="97"/>
      <c r="EZ152" s="97"/>
      <c r="FA152" s="97"/>
      <c r="FB152" s="97"/>
      <c r="FC152" s="97"/>
      <c r="FD152" s="97"/>
      <c r="FE152" s="97"/>
      <c r="FF152" s="97"/>
      <c r="FG152" s="97"/>
      <c r="FH152" s="97"/>
      <c r="FI152" s="97">
        <v>122</v>
      </c>
      <c r="FJ152" s="97">
        <v>18</v>
      </c>
      <c r="FK152" s="97">
        <v>267</v>
      </c>
      <c r="FL152" s="97"/>
      <c r="FM152" s="97"/>
      <c r="FN152" s="97"/>
      <c r="FO152" s="97"/>
      <c r="FP152" s="97"/>
      <c r="FQ152" s="97"/>
      <c r="FR152" s="97"/>
      <c r="FS152" s="97"/>
      <c r="FT152" s="97"/>
      <c r="FU152" s="97"/>
      <c r="FV152" s="97"/>
      <c r="FW152" s="97"/>
      <c r="FX152" s="97"/>
      <c r="FY152" s="97"/>
      <c r="FZ152" s="97"/>
      <c r="GA152" s="97"/>
      <c r="GB152" s="97"/>
      <c r="GC152" s="97"/>
      <c r="GD152" s="97"/>
      <c r="GE152" s="97"/>
      <c r="GF152" s="97"/>
      <c r="GG152" s="97"/>
      <c r="GH152" s="97"/>
      <c r="GI152" s="97"/>
      <c r="GJ152" s="97"/>
      <c r="GK152" s="97"/>
      <c r="GL152" s="97"/>
      <c r="GM152" s="97"/>
      <c r="GN152" s="97"/>
      <c r="GO152" s="97"/>
      <c r="GP152" s="97"/>
      <c r="GQ152" s="97"/>
      <c r="GR152" s="97"/>
      <c r="GS152" s="97"/>
      <c r="GT152" s="97"/>
      <c r="GU152" s="97"/>
      <c r="GV152" s="97"/>
      <c r="GW152" s="97"/>
      <c r="GX152" s="97"/>
      <c r="GY152" s="97"/>
      <c r="GZ152" s="97"/>
      <c r="HA152" s="97"/>
      <c r="HB152" s="97"/>
      <c r="HC152" s="97"/>
      <c r="HD152" s="97"/>
      <c r="HE152" s="97"/>
      <c r="HF152" s="97"/>
      <c r="HG152" s="97"/>
      <c r="HH152" s="97"/>
      <c r="HI152" s="97"/>
      <c r="HJ152" s="97"/>
      <c r="HK152" s="97"/>
      <c r="HL152" s="97"/>
      <c r="HM152" s="97"/>
      <c r="HN152" s="97"/>
      <c r="HO152" s="97">
        <v>0</v>
      </c>
      <c r="HP152" s="97"/>
      <c r="HQ152" s="97"/>
      <c r="HR152" s="97"/>
      <c r="HS152" s="97"/>
      <c r="HT152" s="97"/>
      <c r="HU152" s="97"/>
      <c r="HV152" s="97"/>
      <c r="HW152" s="97"/>
      <c r="HX152" s="97"/>
      <c r="HY152" s="97"/>
      <c r="HZ152" s="97"/>
      <c r="IA152" s="97"/>
      <c r="IB152" s="97"/>
      <c r="IC152" s="97"/>
      <c r="ID152" s="97"/>
      <c r="IE152" s="97"/>
      <c r="IF152" s="97"/>
      <c r="IG152" s="97"/>
      <c r="IH152" s="97"/>
      <c r="II152" s="97">
        <v>18</v>
      </c>
      <c r="IJ152" s="97"/>
      <c r="IK152" s="97"/>
      <c r="IL152" s="97"/>
      <c r="IM152" s="97">
        <v>4</v>
      </c>
      <c r="IN152" s="97"/>
      <c r="IO152" s="97"/>
      <c r="IP152" s="97">
        <v>116</v>
      </c>
      <c r="IQ152" s="97"/>
      <c r="IR152" s="97"/>
      <c r="IS152" s="97"/>
      <c r="IT152" s="97"/>
      <c r="IU152" s="97"/>
      <c r="IV152" s="97"/>
      <c r="IW152" s="97"/>
      <c r="IX152" s="97"/>
      <c r="IY152" s="97"/>
      <c r="IZ152" s="97"/>
      <c r="JA152" s="97"/>
      <c r="JB152" s="97"/>
      <c r="JC152" s="97"/>
      <c r="JD152" s="97"/>
      <c r="JE152" s="97"/>
      <c r="JF152" s="97"/>
      <c r="JG152" s="97"/>
      <c r="JH152" s="97"/>
      <c r="JI152" s="97">
        <v>70</v>
      </c>
      <c r="JJ152" s="97"/>
      <c r="JK152" s="97"/>
      <c r="JL152" s="97"/>
      <c r="JM152" s="97"/>
      <c r="JN152" s="97"/>
      <c r="JO152" s="97"/>
      <c r="JP152" s="97"/>
      <c r="JQ152" s="97"/>
      <c r="JR152" s="97"/>
      <c r="JS152" s="97"/>
      <c r="JT152" s="97"/>
      <c r="JU152" s="97"/>
      <c r="JV152" s="97"/>
      <c r="JW152" s="97"/>
      <c r="JX152" s="97"/>
      <c r="JY152" s="97"/>
      <c r="JZ152" s="97"/>
      <c r="KA152" s="97"/>
      <c r="KB152" s="97"/>
      <c r="KC152" s="97"/>
      <c r="KD152" s="97"/>
      <c r="KE152" s="97"/>
      <c r="KF152" s="97">
        <v>1</v>
      </c>
      <c r="KG152" s="97"/>
      <c r="KH152" s="97"/>
      <c r="KI152" s="97">
        <v>1</v>
      </c>
      <c r="KJ152" s="97"/>
      <c r="KK152" s="97"/>
      <c r="KL152" s="97"/>
      <c r="KM152" s="97">
        <v>66</v>
      </c>
      <c r="KN152" s="97"/>
      <c r="KO152" s="97">
        <v>5</v>
      </c>
      <c r="KP152" s="97"/>
      <c r="KQ152" s="97"/>
      <c r="KR152" s="97"/>
      <c r="KS152" s="97"/>
      <c r="KT152" s="97"/>
      <c r="KU152" s="97"/>
      <c r="KV152" s="97"/>
      <c r="KW152" s="97"/>
      <c r="KX152" s="97"/>
      <c r="KY152" s="97"/>
      <c r="KZ152" s="97"/>
      <c r="LA152" s="97"/>
      <c r="LB152" s="97"/>
      <c r="LC152" s="97"/>
      <c r="LD152" s="97">
        <v>0</v>
      </c>
      <c r="LE152" s="97"/>
      <c r="LF152" s="97"/>
      <c r="LG152" s="97"/>
      <c r="LH152" s="97"/>
      <c r="LI152" s="97"/>
      <c r="LJ152" s="97"/>
      <c r="LK152" s="97"/>
      <c r="LL152" s="97"/>
      <c r="LM152" s="97"/>
      <c r="LN152" s="97"/>
      <c r="LO152" s="97"/>
      <c r="LP152" s="97"/>
      <c r="LQ152" s="97"/>
      <c r="LR152" s="97">
        <v>2</v>
      </c>
      <c r="LS152" s="97"/>
      <c r="LT152" s="97"/>
      <c r="LU152" s="97"/>
      <c r="LV152" s="97">
        <v>0</v>
      </c>
      <c r="LW152" s="97"/>
      <c r="LX152" s="97">
        <v>38</v>
      </c>
      <c r="LY152" s="97"/>
      <c r="LZ152" s="97">
        <v>125</v>
      </c>
      <c r="MA152" s="97">
        <v>88</v>
      </c>
      <c r="MB152" s="97">
        <v>17</v>
      </c>
      <c r="MC152" s="97">
        <v>0</v>
      </c>
      <c r="MD152" s="97">
        <v>27</v>
      </c>
      <c r="ME152" s="97"/>
      <c r="MF152" s="97"/>
      <c r="MG152" s="97"/>
      <c r="MH152" s="97"/>
      <c r="MI152" s="97">
        <v>843</v>
      </c>
      <c r="MJ152" s="97">
        <v>1</v>
      </c>
      <c r="MK152" s="97">
        <v>54</v>
      </c>
      <c r="ML152" s="97">
        <v>29</v>
      </c>
      <c r="MM152" s="97">
        <v>82</v>
      </c>
      <c r="MN152" s="97"/>
      <c r="MO152" s="97">
        <v>76</v>
      </c>
      <c r="MP152" s="97"/>
      <c r="MQ152" s="97"/>
      <c r="MR152" s="97"/>
      <c r="MS152" s="97">
        <v>30</v>
      </c>
      <c r="MT152" s="97"/>
      <c r="MU152" s="97"/>
      <c r="MV152" s="97"/>
      <c r="MW152" s="97"/>
      <c r="MX152" s="97"/>
      <c r="MY152" s="97"/>
      <c r="MZ152" s="97"/>
      <c r="NA152" s="97"/>
      <c r="NB152" s="97"/>
      <c r="NC152" s="97"/>
      <c r="ND152" s="97"/>
      <c r="NE152" s="97"/>
      <c r="NF152" s="97"/>
      <c r="NG152" s="97"/>
      <c r="NH152" s="97"/>
      <c r="NI152" s="97"/>
      <c r="NJ152" s="97"/>
      <c r="NK152" s="97"/>
      <c r="NL152" s="97"/>
      <c r="NM152" s="97"/>
      <c r="NN152" s="97"/>
      <c r="NO152" s="97"/>
      <c r="NP152" s="97"/>
      <c r="NQ152" s="97"/>
      <c r="NR152" s="97"/>
      <c r="NS152" s="97"/>
      <c r="NT152" s="97"/>
      <c r="NU152" s="97"/>
      <c r="NV152" s="97"/>
      <c r="NW152" s="97"/>
      <c r="NX152" s="97"/>
      <c r="NY152" s="97"/>
      <c r="NZ152" s="97"/>
      <c r="OA152" s="97"/>
      <c r="OB152" s="97"/>
      <c r="OC152" s="97"/>
      <c r="OD152" s="97"/>
      <c r="OE152" s="97"/>
      <c r="OF152" s="97"/>
      <c r="OG152" s="97"/>
      <c r="OH152" s="97">
        <v>4</v>
      </c>
      <c r="OI152" s="97"/>
      <c r="OJ152" s="97"/>
      <c r="OK152" s="97"/>
      <c r="OL152" s="97"/>
      <c r="OM152" s="97"/>
      <c r="ON152" s="97"/>
      <c r="OO152" s="97"/>
      <c r="OP152" s="97"/>
      <c r="OQ152" s="97">
        <v>11</v>
      </c>
      <c r="OR152" s="98">
        <v>69</v>
      </c>
      <c r="OS152" s="99">
        <v>3458</v>
      </c>
      <c r="OT152" s="96"/>
      <c r="OU152" s="97"/>
      <c r="OV152" s="97"/>
      <c r="OW152" s="97"/>
      <c r="OX152" s="97"/>
      <c r="OY152" s="97">
        <v>97</v>
      </c>
      <c r="OZ152" s="97">
        <v>1298</v>
      </c>
      <c r="PA152" s="97"/>
      <c r="PB152" s="97"/>
      <c r="PC152" s="97"/>
      <c r="PD152" s="97"/>
      <c r="PE152" s="97"/>
      <c r="PF152" s="97"/>
      <c r="PG152" s="97"/>
      <c r="PH152" s="97"/>
      <c r="PI152" s="97"/>
      <c r="PJ152" s="97"/>
      <c r="PK152" s="97"/>
      <c r="PL152" s="98"/>
      <c r="PM152" s="99">
        <v>4853</v>
      </c>
    </row>
    <row r="153" spans="1:429" ht="12.75" customHeight="1" x14ac:dyDescent="0.2">
      <c r="A153" s="93">
        <v>335999</v>
      </c>
      <c r="B153" s="94" t="s">
        <v>1730</v>
      </c>
      <c r="C153" s="95" t="s">
        <v>1312</v>
      </c>
      <c r="D153" s="96"/>
      <c r="E153" s="97"/>
      <c r="F153" s="97"/>
      <c r="G153" s="97"/>
      <c r="H153" s="97"/>
      <c r="I153" s="97"/>
      <c r="J153" s="97"/>
      <c r="K153" s="97"/>
      <c r="L153" s="97"/>
      <c r="M153" s="97"/>
      <c r="N153" s="97"/>
      <c r="O153" s="97"/>
      <c r="P153" s="97"/>
      <c r="Q153" s="97"/>
      <c r="R153" s="97"/>
      <c r="S153" s="97"/>
      <c r="T153" s="97"/>
      <c r="U153" s="97"/>
      <c r="V153" s="97"/>
      <c r="W153" s="97"/>
      <c r="X153" s="97"/>
      <c r="Y153" s="97"/>
      <c r="Z153" s="97"/>
      <c r="AA153" s="97"/>
      <c r="AB153" s="97">
        <v>4</v>
      </c>
      <c r="AC153" s="97">
        <v>5</v>
      </c>
      <c r="AD153" s="97">
        <v>1225</v>
      </c>
      <c r="AE153" s="97">
        <v>87</v>
      </c>
      <c r="AF153" s="97">
        <v>298</v>
      </c>
      <c r="AG153" s="97">
        <v>3</v>
      </c>
      <c r="AH153" s="97">
        <v>175</v>
      </c>
      <c r="AI153" s="97">
        <v>11</v>
      </c>
      <c r="AJ153" s="97">
        <v>13</v>
      </c>
      <c r="AK153" s="97">
        <v>9</v>
      </c>
      <c r="AL153" s="97">
        <v>13</v>
      </c>
      <c r="AM153" s="97">
        <v>6</v>
      </c>
      <c r="AN153" s="97"/>
      <c r="AO153" s="97"/>
      <c r="AP153" s="97"/>
      <c r="AQ153" s="97"/>
      <c r="AR153" s="97"/>
      <c r="AS153" s="97"/>
      <c r="AT153" s="97"/>
      <c r="AU153" s="97"/>
      <c r="AV153" s="97"/>
      <c r="AW153" s="97"/>
      <c r="AX153" s="97"/>
      <c r="AY153" s="97"/>
      <c r="AZ153" s="97"/>
      <c r="BA153" s="97"/>
      <c r="BB153" s="97"/>
      <c r="BC153" s="97"/>
      <c r="BD153" s="97"/>
      <c r="BE153" s="97"/>
      <c r="BF153" s="97"/>
      <c r="BG153" s="97"/>
      <c r="BH153" s="97"/>
      <c r="BI153" s="97"/>
      <c r="BJ153" s="97"/>
      <c r="BK153" s="97"/>
      <c r="BL153" s="97"/>
      <c r="BM153" s="97"/>
      <c r="BN153" s="97"/>
      <c r="BO153" s="97"/>
      <c r="BP153" s="97"/>
      <c r="BQ153" s="97"/>
      <c r="BR153" s="97"/>
      <c r="BS153" s="97"/>
      <c r="BT153" s="97"/>
      <c r="BU153" s="97"/>
      <c r="BV153" s="97"/>
      <c r="BW153" s="97"/>
      <c r="BX153" s="97"/>
      <c r="BY153" s="97"/>
      <c r="BZ153" s="97"/>
      <c r="CA153" s="97"/>
      <c r="CB153" s="97"/>
      <c r="CC153" s="97"/>
      <c r="CD153" s="97"/>
      <c r="CE153" s="97"/>
      <c r="CF153" s="97"/>
      <c r="CG153" s="97"/>
      <c r="CH153" s="97"/>
      <c r="CI153" s="97"/>
      <c r="CJ153" s="97"/>
      <c r="CK153" s="97"/>
      <c r="CL153" s="97"/>
      <c r="CM153" s="97"/>
      <c r="CN153" s="97"/>
      <c r="CO153" s="97"/>
      <c r="CP153" s="97">
        <v>169</v>
      </c>
      <c r="CQ153" s="97"/>
      <c r="CR153" s="97">
        <v>3</v>
      </c>
      <c r="CS153" s="97">
        <v>4</v>
      </c>
      <c r="CT153" s="97"/>
      <c r="CU153" s="97"/>
      <c r="CV153" s="97">
        <v>93</v>
      </c>
      <c r="CW153" s="97">
        <v>47</v>
      </c>
      <c r="CX153" s="97"/>
      <c r="CY153" s="97"/>
      <c r="CZ153" s="97"/>
      <c r="DA153" s="97">
        <v>100</v>
      </c>
      <c r="DB153" s="97"/>
      <c r="DC153" s="97"/>
      <c r="DD153" s="97"/>
      <c r="DE153" s="97"/>
      <c r="DF153" s="97"/>
      <c r="DG153" s="97"/>
      <c r="DH153" s="97">
        <v>1136</v>
      </c>
      <c r="DI153" s="97"/>
      <c r="DJ153" s="97">
        <v>37</v>
      </c>
      <c r="DK153" s="97">
        <v>120</v>
      </c>
      <c r="DL153" s="97">
        <v>196</v>
      </c>
      <c r="DM153" s="97">
        <v>5</v>
      </c>
      <c r="DN153" s="97">
        <v>0</v>
      </c>
      <c r="DO153" s="97"/>
      <c r="DP153" s="97">
        <v>37</v>
      </c>
      <c r="DQ153" s="97">
        <v>0</v>
      </c>
      <c r="DR153" s="97">
        <v>1</v>
      </c>
      <c r="DS153" s="97">
        <v>181</v>
      </c>
      <c r="DT153" s="97">
        <v>111</v>
      </c>
      <c r="DU153" s="97">
        <v>0</v>
      </c>
      <c r="DV153" s="97">
        <v>1</v>
      </c>
      <c r="DW153" s="97">
        <v>0</v>
      </c>
      <c r="DX153" s="97">
        <v>0</v>
      </c>
      <c r="DY153" s="97">
        <v>3</v>
      </c>
      <c r="DZ153" s="97"/>
      <c r="EA153" s="97">
        <v>1</v>
      </c>
      <c r="EB153" s="97">
        <v>0</v>
      </c>
      <c r="EC153" s="97">
        <v>0</v>
      </c>
      <c r="ED153" s="97"/>
      <c r="EE153" s="97">
        <v>2</v>
      </c>
      <c r="EF153" s="97">
        <v>1</v>
      </c>
      <c r="EG153" s="97">
        <v>0</v>
      </c>
      <c r="EH153" s="97">
        <v>0</v>
      </c>
      <c r="EI153" s="97">
        <v>0</v>
      </c>
      <c r="EJ153" s="97">
        <v>0</v>
      </c>
      <c r="EK153" s="97">
        <v>432</v>
      </c>
      <c r="EL153" s="97">
        <v>262</v>
      </c>
      <c r="EM153" s="97"/>
      <c r="EN153" s="97"/>
      <c r="EO153" s="97"/>
      <c r="EP153" s="97"/>
      <c r="EQ153" s="97"/>
      <c r="ER153" s="97">
        <v>6</v>
      </c>
      <c r="ES153" s="97"/>
      <c r="ET153" s="97">
        <v>98</v>
      </c>
      <c r="EU153" s="97"/>
      <c r="EV153" s="97"/>
      <c r="EW153" s="97"/>
      <c r="EX153" s="97"/>
      <c r="EY153" s="97"/>
      <c r="EZ153" s="97">
        <v>0</v>
      </c>
      <c r="FA153" s="97">
        <v>4</v>
      </c>
      <c r="FB153" s="97">
        <v>1</v>
      </c>
      <c r="FC153" s="97">
        <v>9</v>
      </c>
      <c r="FD153" s="97">
        <v>2</v>
      </c>
      <c r="FE153" s="97"/>
      <c r="FF153" s="97"/>
      <c r="FG153" s="97">
        <v>6</v>
      </c>
      <c r="FH153" s="97">
        <v>1</v>
      </c>
      <c r="FI153" s="97"/>
      <c r="FJ153" s="97"/>
      <c r="FK153" s="97"/>
      <c r="FL153" s="97"/>
      <c r="FM153" s="97"/>
      <c r="FN153" s="97"/>
      <c r="FO153" s="97"/>
      <c r="FP153" s="97"/>
      <c r="FQ153" s="97"/>
      <c r="FR153" s="97"/>
      <c r="FS153" s="97"/>
      <c r="FT153" s="97"/>
      <c r="FU153" s="97"/>
      <c r="FV153" s="97"/>
      <c r="FW153" s="97"/>
      <c r="FX153" s="97"/>
      <c r="FY153" s="97"/>
      <c r="FZ153" s="97"/>
      <c r="GA153" s="97"/>
      <c r="GB153" s="97">
        <v>0</v>
      </c>
      <c r="GC153" s="97">
        <v>1</v>
      </c>
      <c r="GD153" s="97"/>
      <c r="GE153" s="97"/>
      <c r="GF153" s="97"/>
      <c r="GG153" s="97"/>
      <c r="GH153" s="97"/>
      <c r="GI153" s="97"/>
      <c r="GJ153" s="97"/>
      <c r="GK153" s="97"/>
      <c r="GL153" s="97"/>
      <c r="GM153" s="97"/>
      <c r="GN153" s="97"/>
      <c r="GO153" s="97"/>
      <c r="GP153" s="97"/>
      <c r="GQ153" s="97"/>
      <c r="GR153" s="97"/>
      <c r="GS153" s="97">
        <v>0</v>
      </c>
      <c r="GT153" s="97">
        <v>1</v>
      </c>
      <c r="GU153" s="97">
        <v>1</v>
      </c>
      <c r="GV153" s="97"/>
      <c r="GW153" s="97"/>
      <c r="GX153" s="97"/>
      <c r="GY153" s="97">
        <v>0</v>
      </c>
      <c r="GZ153" s="97"/>
      <c r="HA153" s="97"/>
      <c r="HB153" s="97"/>
      <c r="HC153" s="97"/>
      <c r="HD153" s="97"/>
      <c r="HE153" s="97">
        <v>0</v>
      </c>
      <c r="HF153" s="97"/>
      <c r="HG153" s="97"/>
      <c r="HH153" s="97"/>
      <c r="HI153" s="97"/>
      <c r="HJ153" s="97"/>
      <c r="HK153" s="97"/>
      <c r="HL153" s="97">
        <v>0</v>
      </c>
      <c r="HM153" s="97"/>
      <c r="HN153" s="97"/>
      <c r="HO153" s="97"/>
      <c r="HP153" s="97"/>
      <c r="HQ153" s="97"/>
      <c r="HR153" s="97"/>
      <c r="HS153" s="97"/>
      <c r="HT153" s="97"/>
      <c r="HU153" s="97"/>
      <c r="HV153" s="97"/>
      <c r="HW153" s="97"/>
      <c r="HX153" s="97"/>
      <c r="HY153" s="97"/>
      <c r="HZ153" s="97"/>
      <c r="IA153" s="97"/>
      <c r="IB153" s="97"/>
      <c r="IC153" s="97"/>
      <c r="ID153" s="97"/>
      <c r="IE153" s="97"/>
      <c r="IF153" s="97"/>
      <c r="IG153" s="97"/>
      <c r="IH153" s="97"/>
      <c r="II153" s="97"/>
      <c r="IJ153" s="97"/>
      <c r="IK153" s="97"/>
      <c r="IL153" s="97"/>
      <c r="IM153" s="97"/>
      <c r="IN153" s="97"/>
      <c r="IO153" s="97"/>
      <c r="IP153" s="97"/>
      <c r="IQ153" s="97"/>
      <c r="IR153" s="97"/>
      <c r="IS153" s="97"/>
      <c r="IT153" s="97"/>
      <c r="IU153" s="97"/>
      <c r="IV153" s="97"/>
      <c r="IW153" s="97"/>
      <c r="IX153" s="97"/>
      <c r="IY153" s="97"/>
      <c r="IZ153" s="97"/>
      <c r="JA153" s="97">
        <v>0</v>
      </c>
      <c r="JB153" s="97">
        <v>0</v>
      </c>
      <c r="JC153" s="97"/>
      <c r="JD153" s="97"/>
      <c r="JE153" s="97"/>
      <c r="JF153" s="97"/>
      <c r="JG153" s="97"/>
      <c r="JH153" s="97"/>
      <c r="JI153" s="97"/>
      <c r="JJ153" s="97"/>
      <c r="JK153" s="97">
        <v>0</v>
      </c>
      <c r="JL153" s="97"/>
      <c r="JM153" s="97"/>
      <c r="JN153" s="97"/>
      <c r="JO153" s="97"/>
      <c r="JP153" s="97">
        <v>0</v>
      </c>
      <c r="JQ153" s="97"/>
      <c r="JR153" s="97">
        <v>1</v>
      </c>
      <c r="JS153" s="97">
        <v>13</v>
      </c>
      <c r="JT153" s="97"/>
      <c r="JU153" s="97">
        <v>1</v>
      </c>
      <c r="JV153" s="97"/>
      <c r="JW153" s="97">
        <v>0</v>
      </c>
      <c r="JX153" s="97">
        <v>0</v>
      </c>
      <c r="JY153" s="97"/>
      <c r="JZ153" s="97">
        <v>2</v>
      </c>
      <c r="KA153" s="97"/>
      <c r="KB153" s="97"/>
      <c r="KC153" s="97">
        <v>1</v>
      </c>
      <c r="KD153" s="97"/>
      <c r="KE153" s="97"/>
      <c r="KF153" s="97"/>
      <c r="KG153" s="97"/>
      <c r="KH153" s="97"/>
      <c r="KI153" s="97"/>
      <c r="KJ153" s="97">
        <v>134</v>
      </c>
      <c r="KK153" s="97"/>
      <c r="KL153" s="97"/>
      <c r="KM153" s="97"/>
      <c r="KN153" s="97"/>
      <c r="KO153" s="97">
        <v>15</v>
      </c>
      <c r="KP153" s="97"/>
      <c r="KQ153" s="97"/>
      <c r="KR153" s="97"/>
      <c r="KS153" s="97"/>
      <c r="KT153" s="97"/>
      <c r="KU153" s="97"/>
      <c r="KV153" s="97"/>
      <c r="KW153" s="97"/>
      <c r="KX153" s="97"/>
      <c r="KY153" s="97"/>
      <c r="KZ153" s="97">
        <v>0</v>
      </c>
      <c r="LA153" s="97">
        <v>27</v>
      </c>
      <c r="LB153" s="97">
        <v>95</v>
      </c>
      <c r="LC153" s="97">
        <v>2</v>
      </c>
      <c r="LD153" s="97"/>
      <c r="LE153" s="97"/>
      <c r="LF153" s="97"/>
      <c r="LG153" s="97"/>
      <c r="LH153" s="97"/>
      <c r="LI153" s="97"/>
      <c r="LJ153" s="97"/>
      <c r="LK153" s="97"/>
      <c r="LL153" s="97"/>
      <c r="LM153" s="97">
        <v>0</v>
      </c>
      <c r="LN153" s="97"/>
      <c r="LO153" s="97">
        <v>0</v>
      </c>
      <c r="LP153" s="97"/>
      <c r="LQ153" s="97"/>
      <c r="LR153" s="97"/>
      <c r="LS153" s="97"/>
      <c r="LT153" s="97"/>
      <c r="LU153" s="97"/>
      <c r="LV153" s="97"/>
      <c r="LW153" s="97"/>
      <c r="LX153" s="97"/>
      <c r="LY153" s="97"/>
      <c r="LZ153" s="97"/>
      <c r="MA153" s="97"/>
      <c r="MB153" s="97"/>
      <c r="MC153" s="97"/>
      <c r="MD153" s="97">
        <v>24</v>
      </c>
      <c r="ME153" s="97"/>
      <c r="MF153" s="97"/>
      <c r="MG153" s="97"/>
      <c r="MH153" s="97"/>
      <c r="MI153" s="97"/>
      <c r="MJ153" s="97">
        <v>0</v>
      </c>
      <c r="MK153" s="97"/>
      <c r="ML153" s="97">
        <v>5</v>
      </c>
      <c r="MM153" s="97"/>
      <c r="MN153" s="97"/>
      <c r="MO153" s="97"/>
      <c r="MP153" s="97"/>
      <c r="MQ153" s="97"/>
      <c r="MR153" s="97"/>
      <c r="MS153" s="97"/>
      <c r="MT153" s="97"/>
      <c r="MU153" s="97"/>
      <c r="MV153" s="97"/>
      <c r="MW153" s="97"/>
      <c r="MX153" s="97"/>
      <c r="MY153" s="97"/>
      <c r="MZ153" s="97"/>
      <c r="NA153" s="97"/>
      <c r="NB153" s="97"/>
      <c r="NC153" s="97"/>
      <c r="ND153" s="97"/>
      <c r="NE153" s="97"/>
      <c r="NF153" s="97"/>
      <c r="NG153" s="97"/>
      <c r="NH153" s="97"/>
      <c r="NI153" s="97"/>
      <c r="NJ153" s="97"/>
      <c r="NK153" s="97"/>
      <c r="NL153" s="97"/>
      <c r="NM153" s="97"/>
      <c r="NN153" s="97"/>
      <c r="NO153" s="97"/>
      <c r="NP153" s="97"/>
      <c r="NQ153" s="97"/>
      <c r="NR153" s="97"/>
      <c r="NS153" s="97"/>
      <c r="NT153" s="97">
        <v>0</v>
      </c>
      <c r="NU153" s="97"/>
      <c r="NV153" s="97">
        <v>59</v>
      </c>
      <c r="NW153" s="97">
        <v>44</v>
      </c>
      <c r="NX153" s="97">
        <v>70</v>
      </c>
      <c r="NY153" s="97"/>
      <c r="NZ153" s="97"/>
      <c r="OA153" s="97"/>
      <c r="OB153" s="97"/>
      <c r="OC153" s="97"/>
      <c r="OD153" s="97"/>
      <c r="OE153" s="97"/>
      <c r="OF153" s="97"/>
      <c r="OG153" s="97"/>
      <c r="OH153" s="97">
        <v>51</v>
      </c>
      <c r="OI153" s="97">
        <v>737</v>
      </c>
      <c r="OJ153" s="97"/>
      <c r="OK153" s="97"/>
      <c r="OL153" s="97"/>
      <c r="OM153" s="97">
        <v>2</v>
      </c>
      <c r="ON153" s="97"/>
      <c r="OO153" s="97"/>
      <c r="OP153" s="97"/>
      <c r="OQ153" s="97"/>
      <c r="OR153" s="98">
        <v>38</v>
      </c>
      <c r="OS153" s="99">
        <v>6238</v>
      </c>
      <c r="OT153" s="96">
        <v>837</v>
      </c>
      <c r="OU153" s="97">
        <v>9246</v>
      </c>
      <c r="OV153" s="97"/>
      <c r="OW153" s="97"/>
      <c r="OX153" s="97"/>
      <c r="OY153" s="97">
        <v>162</v>
      </c>
      <c r="OZ153" s="97">
        <v>4128</v>
      </c>
      <c r="PA153" s="97"/>
      <c r="PB153" s="97">
        <v>703</v>
      </c>
      <c r="PC153" s="97"/>
      <c r="PD153" s="97"/>
      <c r="PE153" s="97"/>
      <c r="PF153" s="97">
        <v>90</v>
      </c>
      <c r="PG153" s="97"/>
      <c r="PH153" s="97"/>
      <c r="PI153" s="97"/>
      <c r="PJ153" s="97">
        <v>348</v>
      </c>
      <c r="PK153" s="97"/>
      <c r="PL153" s="98"/>
      <c r="PM153" s="99">
        <v>21752</v>
      </c>
    </row>
    <row r="154" spans="1:429" ht="12.75" customHeight="1" x14ac:dyDescent="0.2">
      <c r="A154" s="93">
        <v>336111</v>
      </c>
      <c r="B154" s="94" t="s">
        <v>1731</v>
      </c>
      <c r="C154" s="95" t="s">
        <v>1313</v>
      </c>
      <c r="D154" s="96"/>
      <c r="E154" s="97"/>
      <c r="F154" s="97"/>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7"/>
      <c r="AI154" s="97"/>
      <c r="AJ154" s="97"/>
      <c r="AK154" s="97"/>
      <c r="AL154" s="97"/>
      <c r="AM154" s="97"/>
      <c r="AN154" s="97"/>
      <c r="AO154" s="97"/>
      <c r="AP154" s="97"/>
      <c r="AQ154" s="97"/>
      <c r="AR154" s="97"/>
      <c r="AS154" s="97"/>
      <c r="AT154" s="97"/>
      <c r="AU154" s="97"/>
      <c r="AV154" s="97"/>
      <c r="AW154" s="97"/>
      <c r="AX154" s="97"/>
      <c r="AY154" s="97"/>
      <c r="AZ154" s="97"/>
      <c r="BA154" s="97"/>
      <c r="BB154" s="97"/>
      <c r="BC154" s="97"/>
      <c r="BD154" s="97"/>
      <c r="BE154" s="97"/>
      <c r="BF154" s="97"/>
      <c r="BG154" s="97"/>
      <c r="BH154" s="97"/>
      <c r="BI154" s="97"/>
      <c r="BJ154" s="97"/>
      <c r="BK154" s="97"/>
      <c r="BL154" s="97"/>
      <c r="BM154" s="97"/>
      <c r="BN154" s="97"/>
      <c r="BO154" s="97"/>
      <c r="BP154" s="97"/>
      <c r="BQ154" s="97"/>
      <c r="BR154" s="97"/>
      <c r="BS154" s="97"/>
      <c r="BT154" s="97"/>
      <c r="BU154" s="97"/>
      <c r="BV154" s="97"/>
      <c r="BW154" s="97"/>
      <c r="BX154" s="97"/>
      <c r="BY154" s="97"/>
      <c r="BZ154" s="97"/>
      <c r="CA154" s="97"/>
      <c r="CB154" s="97"/>
      <c r="CC154" s="97"/>
      <c r="CD154" s="97"/>
      <c r="CE154" s="97"/>
      <c r="CF154" s="97"/>
      <c r="CG154" s="97"/>
      <c r="CH154" s="97"/>
      <c r="CI154" s="97"/>
      <c r="CJ154" s="97"/>
      <c r="CK154" s="97"/>
      <c r="CL154" s="97"/>
      <c r="CM154" s="97"/>
      <c r="CN154" s="97"/>
      <c r="CO154" s="97"/>
      <c r="CP154" s="97"/>
      <c r="CQ154" s="97"/>
      <c r="CR154" s="97"/>
      <c r="CS154" s="97"/>
      <c r="CT154" s="97"/>
      <c r="CU154" s="97"/>
      <c r="CV154" s="97"/>
      <c r="CW154" s="97"/>
      <c r="CX154" s="97"/>
      <c r="CY154" s="97"/>
      <c r="CZ154" s="97"/>
      <c r="DA154" s="97"/>
      <c r="DB154" s="97"/>
      <c r="DC154" s="97"/>
      <c r="DD154" s="97"/>
      <c r="DE154" s="97"/>
      <c r="DF154" s="97"/>
      <c r="DG154" s="97"/>
      <c r="DH154" s="97"/>
      <c r="DI154" s="97"/>
      <c r="DJ154" s="97"/>
      <c r="DK154" s="97"/>
      <c r="DL154" s="97"/>
      <c r="DM154" s="97"/>
      <c r="DN154" s="97"/>
      <c r="DO154" s="97"/>
      <c r="DP154" s="97"/>
      <c r="DQ154" s="97"/>
      <c r="DR154" s="97"/>
      <c r="DS154" s="97"/>
      <c r="DT154" s="97"/>
      <c r="DU154" s="97"/>
      <c r="DV154" s="97"/>
      <c r="DW154" s="97"/>
      <c r="DX154" s="97"/>
      <c r="DY154" s="97"/>
      <c r="DZ154" s="97"/>
      <c r="EA154" s="97"/>
      <c r="EB154" s="97"/>
      <c r="EC154" s="97"/>
      <c r="ED154" s="97"/>
      <c r="EE154" s="97"/>
      <c r="EF154" s="97"/>
      <c r="EG154" s="97"/>
      <c r="EH154" s="97"/>
      <c r="EI154" s="97"/>
      <c r="EJ154" s="97"/>
      <c r="EK154" s="97"/>
      <c r="EL154" s="97"/>
      <c r="EM154" s="97"/>
      <c r="EN154" s="97"/>
      <c r="EO154" s="97"/>
      <c r="EP154" s="97"/>
      <c r="EQ154" s="97"/>
      <c r="ER154" s="97"/>
      <c r="ES154" s="97"/>
      <c r="ET154" s="97"/>
      <c r="EU154" s="97">
        <v>106</v>
      </c>
      <c r="EV154" s="97"/>
      <c r="EW154" s="97"/>
      <c r="EX154" s="97"/>
      <c r="EY154" s="97"/>
      <c r="EZ154" s="97"/>
      <c r="FA154" s="97"/>
      <c r="FB154" s="97"/>
      <c r="FC154" s="97"/>
      <c r="FD154" s="97"/>
      <c r="FE154" s="97"/>
      <c r="FF154" s="97"/>
      <c r="FG154" s="97"/>
      <c r="FH154" s="97"/>
      <c r="FI154" s="97"/>
      <c r="FJ154" s="97"/>
      <c r="FK154" s="97"/>
      <c r="FL154" s="97"/>
      <c r="FM154" s="97"/>
      <c r="FN154" s="97"/>
      <c r="FO154" s="97"/>
      <c r="FP154" s="97"/>
      <c r="FQ154" s="97"/>
      <c r="FR154" s="97"/>
      <c r="FS154" s="97"/>
      <c r="FT154" s="97"/>
      <c r="FU154" s="97"/>
      <c r="FV154" s="97"/>
      <c r="FW154" s="97"/>
      <c r="FX154" s="97"/>
      <c r="FY154" s="97"/>
      <c r="FZ154" s="97"/>
      <c r="GA154" s="97"/>
      <c r="GB154" s="97"/>
      <c r="GC154" s="97"/>
      <c r="GD154" s="97"/>
      <c r="GE154" s="97"/>
      <c r="GF154" s="97"/>
      <c r="GG154" s="97"/>
      <c r="GH154" s="97"/>
      <c r="GI154" s="97"/>
      <c r="GJ154" s="97"/>
      <c r="GK154" s="97"/>
      <c r="GL154" s="97"/>
      <c r="GM154" s="97"/>
      <c r="GN154" s="97"/>
      <c r="GO154" s="97"/>
      <c r="GP154" s="97"/>
      <c r="GQ154" s="97"/>
      <c r="GR154" s="97"/>
      <c r="GS154" s="97"/>
      <c r="GT154" s="97"/>
      <c r="GU154" s="97"/>
      <c r="GV154" s="97"/>
      <c r="GW154" s="97"/>
      <c r="GX154" s="97"/>
      <c r="GY154" s="97"/>
      <c r="GZ154" s="97"/>
      <c r="HA154" s="97"/>
      <c r="HB154" s="97"/>
      <c r="HC154" s="97"/>
      <c r="HD154" s="97"/>
      <c r="HE154" s="97"/>
      <c r="HF154" s="97"/>
      <c r="HG154" s="97"/>
      <c r="HH154" s="97"/>
      <c r="HI154" s="97"/>
      <c r="HJ154" s="97"/>
      <c r="HK154" s="97"/>
      <c r="HL154" s="97"/>
      <c r="HM154" s="97"/>
      <c r="HN154" s="97"/>
      <c r="HO154" s="97"/>
      <c r="HP154" s="97"/>
      <c r="HQ154" s="97"/>
      <c r="HR154" s="97"/>
      <c r="HS154" s="97"/>
      <c r="HT154" s="97"/>
      <c r="HU154" s="97"/>
      <c r="HV154" s="97"/>
      <c r="HW154" s="97"/>
      <c r="HX154" s="97"/>
      <c r="HY154" s="97"/>
      <c r="HZ154" s="97"/>
      <c r="IA154" s="97"/>
      <c r="IB154" s="97"/>
      <c r="IC154" s="97"/>
      <c r="ID154" s="97"/>
      <c r="IE154" s="97"/>
      <c r="IF154" s="97"/>
      <c r="IG154" s="97"/>
      <c r="IH154" s="97"/>
      <c r="II154" s="97"/>
      <c r="IJ154" s="97"/>
      <c r="IK154" s="97"/>
      <c r="IL154" s="97"/>
      <c r="IM154" s="97"/>
      <c r="IN154" s="97"/>
      <c r="IO154" s="97"/>
      <c r="IP154" s="97"/>
      <c r="IQ154" s="97"/>
      <c r="IR154" s="97"/>
      <c r="IS154" s="97"/>
      <c r="IT154" s="97"/>
      <c r="IU154" s="97"/>
      <c r="IV154" s="97"/>
      <c r="IW154" s="97"/>
      <c r="IX154" s="97"/>
      <c r="IY154" s="97"/>
      <c r="IZ154" s="97"/>
      <c r="JA154" s="97"/>
      <c r="JB154" s="97"/>
      <c r="JC154" s="97"/>
      <c r="JD154" s="97"/>
      <c r="JE154" s="97"/>
      <c r="JF154" s="97"/>
      <c r="JG154" s="97"/>
      <c r="JH154" s="97"/>
      <c r="JI154" s="97"/>
      <c r="JJ154" s="97"/>
      <c r="JK154" s="97"/>
      <c r="JL154" s="97"/>
      <c r="JM154" s="97"/>
      <c r="JN154" s="97"/>
      <c r="JO154" s="97"/>
      <c r="JP154" s="97"/>
      <c r="JQ154" s="97"/>
      <c r="JR154" s="97"/>
      <c r="JS154" s="97"/>
      <c r="JT154" s="97"/>
      <c r="JU154" s="97"/>
      <c r="JV154" s="97"/>
      <c r="JW154" s="97"/>
      <c r="JX154" s="97"/>
      <c r="JY154" s="97"/>
      <c r="JZ154" s="97"/>
      <c r="KA154" s="97"/>
      <c r="KB154" s="97"/>
      <c r="KC154" s="97"/>
      <c r="KD154" s="97"/>
      <c r="KE154" s="97"/>
      <c r="KF154" s="97"/>
      <c r="KG154" s="97"/>
      <c r="KH154" s="97"/>
      <c r="KI154" s="97"/>
      <c r="KJ154" s="97"/>
      <c r="KK154" s="97"/>
      <c r="KL154" s="97"/>
      <c r="KM154" s="97"/>
      <c r="KN154" s="97"/>
      <c r="KO154" s="97"/>
      <c r="KP154" s="97"/>
      <c r="KQ154" s="97"/>
      <c r="KR154" s="97"/>
      <c r="KS154" s="97"/>
      <c r="KT154" s="97"/>
      <c r="KU154" s="97"/>
      <c r="KV154" s="97"/>
      <c r="KW154" s="97"/>
      <c r="KX154" s="97"/>
      <c r="KY154" s="97"/>
      <c r="KZ154" s="97"/>
      <c r="LA154" s="97"/>
      <c r="LB154" s="97"/>
      <c r="LC154" s="97"/>
      <c r="LD154" s="97"/>
      <c r="LE154" s="97"/>
      <c r="LF154" s="97"/>
      <c r="LG154" s="97"/>
      <c r="LH154" s="97"/>
      <c r="LI154" s="97"/>
      <c r="LJ154" s="97"/>
      <c r="LK154" s="97"/>
      <c r="LL154" s="97"/>
      <c r="LM154" s="97"/>
      <c r="LN154" s="97"/>
      <c r="LO154" s="97"/>
      <c r="LP154" s="97"/>
      <c r="LQ154" s="97"/>
      <c r="LR154" s="97"/>
      <c r="LS154" s="97"/>
      <c r="LT154" s="97"/>
      <c r="LU154" s="97"/>
      <c r="LV154" s="97"/>
      <c r="LW154" s="97"/>
      <c r="LX154" s="97"/>
      <c r="LY154" s="97"/>
      <c r="LZ154" s="97"/>
      <c r="MA154" s="97"/>
      <c r="MB154" s="97"/>
      <c r="MC154" s="97"/>
      <c r="MD154" s="97"/>
      <c r="ME154" s="97"/>
      <c r="MF154" s="97"/>
      <c r="MG154" s="97"/>
      <c r="MH154" s="97"/>
      <c r="MI154" s="97"/>
      <c r="MJ154" s="97"/>
      <c r="MK154" s="97"/>
      <c r="ML154" s="97"/>
      <c r="MM154" s="97"/>
      <c r="MN154" s="97"/>
      <c r="MO154" s="97"/>
      <c r="MP154" s="97"/>
      <c r="MQ154" s="97"/>
      <c r="MR154" s="97"/>
      <c r="MS154" s="97"/>
      <c r="MT154" s="97"/>
      <c r="MU154" s="97"/>
      <c r="MV154" s="97"/>
      <c r="MW154" s="97"/>
      <c r="MX154" s="97"/>
      <c r="MY154" s="97"/>
      <c r="MZ154" s="97"/>
      <c r="NA154" s="97"/>
      <c r="NB154" s="97"/>
      <c r="NC154" s="97"/>
      <c r="ND154" s="97"/>
      <c r="NE154" s="97"/>
      <c r="NF154" s="97"/>
      <c r="NG154" s="97"/>
      <c r="NH154" s="97"/>
      <c r="NI154" s="97"/>
      <c r="NJ154" s="97"/>
      <c r="NK154" s="97"/>
      <c r="NL154" s="97"/>
      <c r="NM154" s="97"/>
      <c r="NN154" s="97"/>
      <c r="NO154" s="97"/>
      <c r="NP154" s="97"/>
      <c r="NQ154" s="97"/>
      <c r="NR154" s="97"/>
      <c r="NS154" s="97"/>
      <c r="NT154" s="97"/>
      <c r="NU154" s="97"/>
      <c r="NV154" s="97"/>
      <c r="NW154" s="97"/>
      <c r="NX154" s="97"/>
      <c r="NY154" s="97"/>
      <c r="NZ154" s="97"/>
      <c r="OA154" s="97"/>
      <c r="OB154" s="97"/>
      <c r="OC154" s="97"/>
      <c r="OD154" s="97"/>
      <c r="OE154" s="97"/>
      <c r="OF154" s="97"/>
      <c r="OG154" s="97"/>
      <c r="OH154" s="97"/>
      <c r="OI154" s="97"/>
      <c r="OJ154" s="97"/>
      <c r="OK154" s="97"/>
      <c r="OL154" s="97"/>
      <c r="OM154" s="97"/>
      <c r="ON154" s="97"/>
      <c r="OO154" s="97"/>
      <c r="OP154" s="97"/>
      <c r="OQ154" s="97"/>
      <c r="OR154" s="98"/>
      <c r="OS154" s="99">
        <v>106</v>
      </c>
      <c r="OT154" s="96">
        <v>94646</v>
      </c>
      <c r="OU154" s="97">
        <v>88933</v>
      </c>
      <c r="OV154" s="97"/>
      <c r="OW154" s="97"/>
      <c r="OX154" s="97"/>
      <c r="OY154" s="97">
        <v>8385</v>
      </c>
      <c r="OZ154" s="97">
        <v>19183</v>
      </c>
      <c r="PA154" s="97"/>
      <c r="PB154" s="97">
        <v>1027</v>
      </c>
      <c r="PC154" s="97"/>
      <c r="PD154" s="97"/>
      <c r="PE154" s="97"/>
      <c r="PF154" s="97">
        <v>29</v>
      </c>
      <c r="PG154" s="97"/>
      <c r="PH154" s="97"/>
      <c r="PI154" s="97"/>
      <c r="PJ154" s="97">
        <v>848</v>
      </c>
      <c r="PK154" s="97"/>
      <c r="PL154" s="98"/>
      <c r="PM154" s="99">
        <v>213157</v>
      </c>
    </row>
    <row r="155" spans="1:429" ht="12.75" customHeight="1" x14ac:dyDescent="0.2">
      <c r="A155" s="93">
        <v>336112</v>
      </c>
      <c r="B155" s="94" t="s">
        <v>1731</v>
      </c>
      <c r="C155" s="95" t="s">
        <v>1314</v>
      </c>
      <c r="D155" s="96"/>
      <c r="E155" s="97"/>
      <c r="F155" s="97"/>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97"/>
      <c r="AL155" s="97"/>
      <c r="AM155" s="97"/>
      <c r="AN155" s="97"/>
      <c r="AO155" s="97"/>
      <c r="AP155" s="97"/>
      <c r="AQ155" s="97"/>
      <c r="AR155" s="97"/>
      <c r="AS155" s="97"/>
      <c r="AT155" s="97"/>
      <c r="AU155" s="97"/>
      <c r="AV155" s="97"/>
      <c r="AW155" s="97"/>
      <c r="AX155" s="97"/>
      <c r="AY155" s="97"/>
      <c r="AZ155" s="97"/>
      <c r="BA155" s="97"/>
      <c r="BB155" s="97"/>
      <c r="BC155" s="97"/>
      <c r="BD155" s="97"/>
      <c r="BE155" s="97"/>
      <c r="BF155" s="97"/>
      <c r="BG155" s="97"/>
      <c r="BH155" s="97"/>
      <c r="BI155" s="97"/>
      <c r="BJ155" s="97"/>
      <c r="BK155" s="97"/>
      <c r="BL155" s="97"/>
      <c r="BM155" s="97"/>
      <c r="BN155" s="97"/>
      <c r="BO155" s="97"/>
      <c r="BP155" s="97"/>
      <c r="BQ155" s="97"/>
      <c r="BR155" s="97"/>
      <c r="BS155" s="97"/>
      <c r="BT155" s="97"/>
      <c r="BU155" s="97"/>
      <c r="BV155" s="97"/>
      <c r="BW155" s="97"/>
      <c r="BX155" s="97"/>
      <c r="BY155" s="97"/>
      <c r="BZ155" s="97"/>
      <c r="CA155" s="97"/>
      <c r="CB155" s="97"/>
      <c r="CC155" s="97"/>
      <c r="CD155" s="97"/>
      <c r="CE155" s="97"/>
      <c r="CF155" s="97"/>
      <c r="CG155" s="97"/>
      <c r="CH155" s="97"/>
      <c r="CI155" s="97"/>
      <c r="CJ155" s="97"/>
      <c r="CK155" s="97"/>
      <c r="CL155" s="97"/>
      <c r="CM155" s="97"/>
      <c r="CN155" s="97"/>
      <c r="CO155" s="97"/>
      <c r="CP155" s="97"/>
      <c r="CQ155" s="97"/>
      <c r="CR155" s="97"/>
      <c r="CS155" s="97"/>
      <c r="CT155" s="97"/>
      <c r="CU155" s="97"/>
      <c r="CV155" s="97"/>
      <c r="CW155" s="97"/>
      <c r="CX155" s="97"/>
      <c r="CY155" s="97"/>
      <c r="CZ155" s="97"/>
      <c r="DA155" s="97"/>
      <c r="DB155" s="97"/>
      <c r="DC155" s="97"/>
      <c r="DD155" s="97"/>
      <c r="DE155" s="97"/>
      <c r="DF155" s="97"/>
      <c r="DG155" s="97"/>
      <c r="DH155" s="97"/>
      <c r="DI155" s="97"/>
      <c r="DJ155" s="97"/>
      <c r="DK155" s="97"/>
      <c r="DL155" s="97"/>
      <c r="DM155" s="97"/>
      <c r="DN155" s="97"/>
      <c r="DO155" s="97"/>
      <c r="DP155" s="97"/>
      <c r="DQ155" s="97"/>
      <c r="DR155" s="97"/>
      <c r="DS155" s="97"/>
      <c r="DT155" s="97"/>
      <c r="DU155" s="97"/>
      <c r="DV155" s="97"/>
      <c r="DW155" s="97"/>
      <c r="DX155" s="97"/>
      <c r="DY155" s="97"/>
      <c r="DZ155" s="97"/>
      <c r="EA155" s="97"/>
      <c r="EB155" s="97"/>
      <c r="EC155" s="97"/>
      <c r="ED155" s="97"/>
      <c r="EE155" s="97"/>
      <c r="EF155" s="97"/>
      <c r="EG155" s="97"/>
      <c r="EH155" s="97"/>
      <c r="EI155" s="97"/>
      <c r="EJ155" s="97"/>
      <c r="EK155" s="97"/>
      <c r="EL155" s="97"/>
      <c r="EM155" s="97"/>
      <c r="EN155" s="97"/>
      <c r="EO155" s="97"/>
      <c r="EP155" s="97"/>
      <c r="EQ155" s="97"/>
      <c r="ER155" s="97"/>
      <c r="ES155" s="97"/>
      <c r="ET155" s="97"/>
      <c r="EU155" s="97"/>
      <c r="EV155" s="97"/>
      <c r="EW155" s="97"/>
      <c r="EX155" s="97"/>
      <c r="EY155" s="97"/>
      <c r="EZ155" s="97"/>
      <c r="FA155" s="97"/>
      <c r="FB155" s="97"/>
      <c r="FC155" s="97"/>
      <c r="FD155" s="97"/>
      <c r="FE155" s="97"/>
      <c r="FF155" s="97"/>
      <c r="FG155" s="97"/>
      <c r="FH155" s="97"/>
      <c r="FI155" s="97"/>
      <c r="FJ155" s="97"/>
      <c r="FK155" s="97"/>
      <c r="FL155" s="97"/>
      <c r="FM155" s="97"/>
      <c r="FN155" s="97"/>
      <c r="FO155" s="97"/>
      <c r="FP155" s="97"/>
      <c r="FQ155" s="97"/>
      <c r="FR155" s="97"/>
      <c r="FS155" s="97"/>
      <c r="FT155" s="97"/>
      <c r="FU155" s="97"/>
      <c r="FV155" s="97"/>
      <c r="FW155" s="97"/>
      <c r="FX155" s="97"/>
      <c r="FY155" s="97"/>
      <c r="FZ155" s="97"/>
      <c r="GA155" s="97"/>
      <c r="GB155" s="97"/>
      <c r="GC155" s="97"/>
      <c r="GD155" s="97"/>
      <c r="GE155" s="97"/>
      <c r="GF155" s="97"/>
      <c r="GG155" s="97"/>
      <c r="GH155" s="97"/>
      <c r="GI155" s="97"/>
      <c r="GJ155" s="97"/>
      <c r="GK155" s="97"/>
      <c r="GL155" s="97"/>
      <c r="GM155" s="97"/>
      <c r="GN155" s="97"/>
      <c r="GO155" s="97"/>
      <c r="GP155" s="97"/>
      <c r="GQ155" s="97"/>
      <c r="GR155" s="97"/>
      <c r="GS155" s="97"/>
      <c r="GT155" s="97"/>
      <c r="GU155" s="97"/>
      <c r="GV155" s="97"/>
      <c r="GW155" s="97"/>
      <c r="GX155" s="97"/>
      <c r="GY155" s="97"/>
      <c r="GZ155" s="97"/>
      <c r="HA155" s="97"/>
      <c r="HB155" s="97"/>
      <c r="HC155" s="97"/>
      <c r="HD155" s="97"/>
      <c r="HE155" s="97"/>
      <c r="HF155" s="97"/>
      <c r="HG155" s="97"/>
      <c r="HH155" s="97"/>
      <c r="HI155" s="97"/>
      <c r="HJ155" s="97"/>
      <c r="HK155" s="97"/>
      <c r="HL155" s="97"/>
      <c r="HM155" s="97"/>
      <c r="HN155" s="97"/>
      <c r="HO155" s="97"/>
      <c r="HP155" s="97"/>
      <c r="HQ155" s="97"/>
      <c r="HR155" s="97"/>
      <c r="HS155" s="97"/>
      <c r="HT155" s="97"/>
      <c r="HU155" s="97"/>
      <c r="HV155" s="97"/>
      <c r="HW155" s="97"/>
      <c r="HX155" s="97"/>
      <c r="HY155" s="97"/>
      <c r="HZ155" s="97"/>
      <c r="IA155" s="97"/>
      <c r="IB155" s="97"/>
      <c r="IC155" s="97"/>
      <c r="ID155" s="97"/>
      <c r="IE155" s="97"/>
      <c r="IF155" s="97"/>
      <c r="IG155" s="97"/>
      <c r="IH155" s="97"/>
      <c r="II155" s="97"/>
      <c r="IJ155" s="97"/>
      <c r="IK155" s="97"/>
      <c r="IL155" s="97"/>
      <c r="IM155" s="97"/>
      <c r="IN155" s="97"/>
      <c r="IO155" s="97"/>
      <c r="IP155" s="97"/>
      <c r="IQ155" s="97"/>
      <c r="IR155" s="97"/>
      <c r="IS155" s="97"/>
      <c r="IT155" s="97"/>
      <c r="IU155" s="97"/>
      <c r="IV155" s="97"/>
      <c r="IW155" s="97"/>
      <c r="IX155" s="97"/>
      <c r="IY155" s="97"/>
      <c r="IZ155" s="97"/>
      <c r="JA155" s="97"/>
      <c r="JB155" s="97"/>
      <c r="JC155" s="97"/>
      <c r="JD155" s="97"/>
      <c r="JE155" s="97"/>
      <c r="JF155" s="97"/>
      <c r="JG155" s="97"/>
      <c r="JH155" s="97"/>
      <c r="JI155" s="97"/>
      <c r="JJ155" s="97"/>
      <c r="JK155" s="97"/>
      <c r="JL155" s="97"/>
      <c r="JM155" s="97"/>
      <c r="JN155" s="97"/>
      <c r="JO155" s="97"/>
      <c r="JP155" s="97"/>
      <c r="JQ155" s="97"/>
      <c r="JR155" s="97"/>
      <c r="JS155" s="97"/>
      <c r="JT155" s="97"/>
      <c r="JU155" s="97"/>
      <c r="JV155" s="97"/>
      <c r="JW155" s="97"/>
      <c r="JX155" s="97"/>
      <c r="JY155" s="97"/>
      <c r="JZ155" s="97"/>
      <c r="KA155" s="97"/>
      <c r="KB155" s="97"/>
      <c r="KC155" s="97"/>
      <c r="KD155" s="97"/>
      <c r="KE155" s="97"/>
      <c r="KF155" s="97"/>
      <c r="KG155" s="97"/>
      <c r="KH155" s="97"/>
      <c r="KI155" s="97"/>
      <c r="KJ155" s="97"/>
      <c r="KK155" s="97"/>
      <c r="KL155" s="97"/>
      <c r="KM155" s="97"/>
      <c r="KN155" s="97"/>
      <c r="KO155" s="97">
        <v>13</v>
      </c>
      <c r="KP155" s="97"/>
      <c r="KQ155" s="97"/>
      <c r="KR155" s="97"/>
      <c r="KS155" s="97"/>
      <c r="KT155" s="97"/>
      <c r="KU155" s="97"/>
      <c r="KV155" s="97"/>
      <c r="KW155" s="97"/>
      <c r="KX155" s="97"/>
      <c r="KY155" s="97"/>
      <c r="KZ155" s="97"/>
      <c r="LA155" s="97"/>
      <c r="LB155" s="97"/>
      <c r="LC155" s="97"/>
      <c r="LD155" s="97"/>
      <c r="LE155" s="97"/>
      <c r="LF155" s="97"/>
      <c r="LG155" s="97"/>
      <c r="LH155" s="97"/>
      <c r="LI155" s="97"/>
      <c r="LJ155" s="97"/>
      <c r="LK155" s="97"/>
      <c r="LL155" s="97"/>
      <c r="LM155" s="97"/>
      <c r="LN155" s="97"/>
      <c r="LO155" s="97"/>
      <c r="LP155" s="97"/>
      <c r="LQ155" s="97"/>
      <c r="LR155" s="97"/>
      <c r="LS155" s="97"/>
      <c r="LT155" s="97"/>
      <c r="LU155" s="97"/>
      <c r="LV155" s="97"/>
      <c r="LW155" s="97"/>
      <c r="LX155" s="97"/>
      <c r="LY155" s="97"/>
      <c r="LZ155" s="97"/>
      <c r="MA155" s="97"/>
      <c r="MB155" s="97"/>
      <c r="MC155" s="97"/>
      <c r="MD155" s="97"/>
      <c r="ME155" s="97"/>
      <c r="MF155" s="97"/>
      <c r="MG155" s="97"/>
      <c r="MH155" s="97"/>
      <c r="MI155" s="97"/>
      <c r="MJ155" s="97"/>
      <c r="MK155" s="97"/>
      <c r="ML155" s="97">
        <v>92</v>
      </c>
      <c r="MM155" s="97"/>
      <c r="MN155" s="97"/>
      <c r="MO155" s="97"/>
      <c r="MP155" s="97"/>
      <c r="MQ155" s="97"/>
      <c r="MR155" s="97"/>
      <c r="MS155" s="97">
        <v>15</v>
      </c>
      <c r="MT155" s="97"/>
      <c r="MU155" s="97"/>
      <c r="MV155" s="97"/>
      <c r="MW155" s="97"/>
      <c r="MX155" s="97"/>
      <c r="MY155" s="97"/>
      <c r="MZ155" s="97"/>
      <c r="NA155" s="97"/>
      <c r="NB155" s="97"/>
      <c r="NC155" s="97"/>
      <c r="ND155" s="97"/>
      <c r="NE155" s="97"/>
      <c r="NF155" s="97"/>
      <c r="NG155" s="97"/>
      <c r="NH155" s="97"/>
      <c r="NI155" s="97"/>
      <c r="NJ155" s="97"/>
      <c r="NK155" s="97"/>
      <c r="NL155" s="97"/>
      <c r="NM155" s="97"/>
      <c r="NN155" s="97"/>
      <c r="NO155" s="97"/>
      <c r="NP155" s="97"/>
      <c r="NQ155" s="97"/>
      <c r="NR155" s="97"/>
      <c r="NS155" s="97"/>
      <c r="NT155" s="97"/>
      <c r="NU155" s="97"/>
      <c r="NV155" s="97"/>
      <c r="NW155" s="97"/>
      <c r="NX155" s="97"/>
      <c r="NY155" s="97"/>
      <c r="NZ155" s="97"/>
      <c r="OA155" s="97"/>
      <c r="OB155" s="97"/>
      <c r="OC155" s="97"/>
      <c r="OD155" s="97"/>
      <c r="OE155" s="97"/>
      <c r="OF155" s="97"/>
      <c r="OG155" s="97"/>
      <c r="OH155" s="97"/>
      <c r="OI155" s="97"/>
      <c r="OJ155" s="97"/>
      <c r="OK155" s="97"/>
      <c r="OL155" s="97"/>
      <c r="OM155" s="97"/>
      <c r="ON155" s="97"/>
      <c r="OO155" s="97"/>
      <c r="OP155" s="97"/>
      <c r="OQ155" s="97"/>
      <c r="OR155" s="98"/>
      <c r="OS155" s="99">
        <v>120</v>
      </c>
      <c r="OT155" s="96">
        <v>142312</v>
      </c>
      <c r="OU155" s="97">
        <v>97732</v>
      </c>
      <c r="OV155" s="97"/>
      <c r="OW155" s="97"/>
      <c r="OX155" s="97"/>
      <c r="OY155" s="97">
        <v>5599</v>
      </c>
      <c r="OZ155" s="97">
        <v>30874</v>
      </c>
      <c r="PA155" s="97"/>
      <c r="PB155" s="97">
        <v>7</v>
      </c>
      <c r="PC155" s="97"/>
      <c r="PD155" s="97"/>
      <c r="PE155" s="97"/>
      <c r="PF155" s="97">
        <v>4</v>
      </c>
      <c r="PG155" s="97"/>
      <c r="PH155" s="97"/>
      <c r="PI155" s="97"/>
      <c r="PJ155" s="97">
        <v>107</v>
      </c>
      <c r="PK155" s="97"/>
      <c r="PL155" s="98"/>
      <c r="PM155" s="99">
        <v>276755</v>
      </c>
    </row>
    <row r="156" spans="1:429" ht="12.75" customHeight="1" x14ac:dyDescent="0.2">
      <c r="A156" s="93">
        <v>336120</v>
      </c>
      <c r="B156" s="94" t="s">
        <v>1731</v>
      </c>
      <c r="C156" s="95" t="s">
        <v>1315</v>
      </c>
      <c r="D156" s="96"/>
      <c r="E156" s="97"/>
      <c r="F156" s="97"/>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97"/>
      <c r="AL156" s="97"/>
      <c r="AM156" s="97"/>
      <c r="AN156" s="97"/>
      <c r="AO156" s="97"/>
      <c r="AP156" s="97"/>
      <c r="AQ156" s="97"/>
      <c r="AR156" s="97"/>
      <c r="AS156" s="97"/>
      <c r="AT156" s="97"/>
      <c r="AU156" s="97"/>
      <c r="AV156" s="97"/>
      <c r="AW156" s="97"/>
      <c r="AX156" s="97"/>
      <c r="AY156" s="97"/>
      <c r="AZ156" s="97"/>
      <c r="BA156" s="97"/>
      <c r="BB156" s="97"/>
      <c r="BC156" s="97"/>
      <c r="BD156" s="97"/>
      <c r="BE156" s="97"/>
      <c r="BF156" s="97"/>
      <c r="BG156" s="97"/>
      <c r="BH156" s="97"/>
      <c r="BI156" s="97"/>
      <c r="BJ156" s="97"/>
      <c r="BK156" s="97"/>
      <c r="BL156" s="97"/>
      <c r="BM156" s="97"/>
      <c r="BN156" s="97"/>
      <c r="BO156" s="97"/>
      <c r="BP156" s="97"/>
      <c r="BQ156" s="97"/>
      <c r="BR156" s="97"/>
      <c r="BS156" s="97"/>
      <c r="BT156" s="97"/>
      <c r="BU156" s="97"/>
      <c r="BV156" s="97"/>
      <c r="BW156" s="97"/>
      <c r="BX156" s="97"/>
      <c r="BY156" s="97"/>
      <c r="BZ156" s="97"/>
      <c r="CA156" s="97"/>
      <c r="CB156" s="97"/>
      <c r="CC156" s="97"/>
      <c r="CD156" s="97"/>
      <c r="CE156" s="97"/>
      <c r="CF156" s="97"/>
      <c r="CG156" s="97"/>
      <c r="CH156" s="97"/>
      <c r="CI156" s="97"/>
      <c r="CJ156" s="97">
        <v>487</v>
      </c>
      <c r="CK156" s="97">
        <v>60</v>
      </c>
      <c r="CL156" s="97"/>
      <c r="CM156" s="97"/>
      <c r="CN156" s="97"/>
      <c r="CO156" s="97"/>
      <c r="CP156" s="97"/>
      <c r="CQ156" s="97"/>
      <c r="CR156" s="97"/>
      <c r="CS156" s="97"/>
      <c r="CT156" s="97"/>
      <c r="CU156" s="97"/>
      <c r="CV156" s="97"/>
      <c r="CW156" s="97"/>
      <c r="CX156" s="97"/>
      <c r="CY156" s="97"/>
      <c r="CZ156" s="97"/>
      <c r="DA156" s="97"/>
      <c r="DB156" s="97"/>
      <c r="DC156" s="97"/>
      <c r="DD156" s="97"/>
      <c r="DE156" s="97"/>
      <c r="DF156" s="97"/>
      <c r="DG156" s="97"/>
      <c r="DH156" s="97"/>
      <c r="DI156" s="97"/>
      <c r="DJ156" s="97"/>
      <c r="DK156" s="97"/>
      <c r="DL156" s="97"/>
      <c r="DM156" s="97"/>
      <c r="DN156" s="97"/>
      <c r="DO156" s="97"/>
      <c r="DP156" s="97"/>
      <c r="DQ156" s="97"/>
      <c r="DR156" s="97"/>
      <c r="DS156" s="97"/>
      <c r="DT156" s="97"/>
      <c r="DU156" s="97"/>
      <c r="DV156" s="97"/>
      <c r="DW156" s="97"/>
      <c r="DX156" s="97"/>
      <c r="DY156" s="97"/>
      <c r="DZ156" s="97"/>
      <c r="EA156" s="97"/>
      <c r="EB156" s="97"/>
      <c r="EC156" s="97"/>
      <c r="ED156" s="97"/>
      <c r="EE156" s="97"/>
      <c r="EF156" s="97"/>
      <c r="EG156" s="97"/>
      <c r="EH156" s="97"/>
      <c r="EI156" s="97"/>
      <c r="EJ156" s="97"/>
      <c r="EK156" s="97"/>
      <c r="EL156" s="97"/>
      <c r="EM156" s="97"/>
      <c r="EN156" s="97"/>
      <c r="EO156" s="97"/>
      <c r="EP156" s="97"/>
      <c r="EQ156" s="97"/>
      <c r="ER156" s="97"/>
      <c r="ES156" s="97"/>
      <c r="ET156" s="97"/>
      <c r="EU156" s="97"/>
      <c r="EV156" s="97"/>
      <c r="EW156" s="97">
        <v>932</v>
      </c>
      <c r="EX156" s="97">
        <v>2341</v>
      </c>
      <c r="EY156" s="97">
        <v>101</v>
      </c>
      <c r="EZ156" s="97">
        <v>1090</v>
      </c>
      <c r="FA156" s="97">
        <v>177</v>
      </c>
      <c r="FB156" s="97"/>
      <c r="FC156" s="97"/>
      <c r="FD156" s="97"/>
      <c r="FE156" s="97"/>
      <c r="FF156" s="97"/>
      <c r="FG156" s="97"/>
      <c r="FH156" s="97"/>
      <c r="FI156" s="97"/>
      <c r="FJ156" s="97"/>
      <c r="FK156" s="97"/>
      <c r="FL156" s="97"/>
      <c r="FM156" s="97"/>
      <c r="FN156" s="97"/>
      <c r="FO156" s="97"/>
      <c r="FP156" s="97"/>
      <c r="FQ156" s="97"/>
      <c r="FR156" s="97"/>
      <c r="FS156" s="97"/>
      <c r="FT156" s="97"/>
      <c r="FU156" s="97"/>
      <c r="FV156" s="97"/>
      <c r="FW156" s="97"/>
      <c r="FX156" s="97"/>
      <c r="FY156" s="97"/>
      <c r="FZ156" s="97"/>
      <c r="GA156" s="97"/>
      <c r="GB156" s="97"/>
      <c r="GC156" s="97"/>
      <c r="GD156" s="97"/>
      <c r="GE156" s="97"/>
      <c r="GF156" s="97"/>
      <c r="GG156" s="97"/>
      <c r="GH156" s="97"/>
      <c r="GI156" s="97"/>
      <c r="GJ156" s="97"/>
      <c r="GK156" s="97"/>
      <c r="GL156" s="97"/>
      <c r="GM156" s="97"/>
      <c r="GN156" s="97"/>
      <c r="GO156" s="97"/>
      <c r="GP156" s="97"/>
      <c r="GQ156" s="97"/>
      <c r="GR156" s="97"/>
      <c r="GS156" s="97"/>
      <c r="GT156" s="97"/>
      <c r="GU156" s="97"/>
      <c r="GV156" s="97"/>
      <c r="GW156" s="97"/>
      <c r="GX156" s="97"/>
      <c r="GY156" s="97"/>
      <c r="GZ156" s="97"/>
      <c r="HA156" s="97"/>
      <c r="HB156" s="97"/>
      <c r="HC156" s="97"/>
      <c r="HD156" s="97"/>
      <c r="HE156" s="97"/>
      <c r="HF156" s="97"/>
      <c r="HG156" s="97"/>
      <c r="HH156" s="97"/>
      <c r="HI156" s="97"/>
      <c r="HJ156" s="97"/>
      <c r="HK156" s="97"/>
      <c r="HL156" s="97"/>
      <c r="HM156" s="97"/>
      <c r="HN156" s="97"/>
      <c r="HO156" s="97"/>
      <c r="HP156" s="97"/>
      <c r="HQ156" s="97"/>
      <c r="HR156" s="97"/>
      <c r="HS156" s="97"/>
      <c r="HT156" s="97"/>
      <c r="HU156" s="97"/>
      <c r="HV156" s="97"/>
      <c r="HW156" s="97"/>
      <c r="HX156" s="97"/>
      <c r="HY156" s="97"/>
      <c r="HZ156" s="97"/>
      <c r="IA156" s="97"/>
      <c r="IB156" s="97"/>
      <c r="IC156" s="97"/>
      <c r="ID156" s="97"/>
      <c r="IE156" s="97"/>
      <c r="IF156" s="97"/>
      <c r="IG156" s="97"/>
      <c r="IH156" s="97"/>
      <c r="II156" s="97"/>
      <c r="IJ156" s="97"/>
      <c r="IK156" s="97"/>
      <c r="IL156" s="97"/>
      <c r="IM156" s="97"/>
      <c r="IN156" s="97"/>
      <c r="IO156" s="97"/>
      <c r="IP156" s="97"/>
      <c r="IQ156" s="97"/>
      <c r="IR156" s="97"/>
      <c r="IS156" s="97"/>
      <c r="IT156" s="97"/>
      <c r="IU156" s="97"/>
      <c r="IV156" s="97"/>
      <c r="IW156" s="97"/>
      <c r="IX156" s="97"/>
      <c r="IY156" s="97"/>
      <c r="IZ156" s="97"/>
      <c r="JA156" s="97"/>
      <c r="JB156" s="97"/>
      <c r="JC156" s="97"/>
      <c r="JD156" s="97"/>
      <c r="JE156" s="97"/>
      <c r="JF156" s="97"/>
      <c r="JG156" s="97"/>
      <c r="JH156" s="97"/>
      <c r="JI156" s="97"/>
      <c r="JJ156" s="97"/>
      <c r="JK156" s="97"/>
      <c r="JL156" s="97"/>
      <c r="JM156" s="97"/>
      <c r="JN156" s="97"/>
      <c r="JO156" s="97"/>
      <c r="JP156" s="97"/>
      <c r="JQ156" s="97"/>
      <c r="JR156" s="97"/>
      <c r="JS156" s="97"/>
      <c r="JT156" s="97"/>
      <c r="JU156" s="97"/>
      <c r="JV156" s="97"/>
      <c r="JW156" s="97"/>
      <c r="JX156" s="97"/>
      <c r="JY156" s="97"/>
      <c r="JZ156" s="97">
        <v>7</v>
      </c>
      <c r="KA156" s="97"/>
      <c r="KB156" s="97"/>
      <c r="KC156" s="97"/>
      <c r="KD156" s="97"/>
      <c r="KE156" s="97"/>
      <c r="KF156" s="97"/>
      <c r="KG156" s="97"/>
      <c r="KH156" s="97"/>
      <c r="KI156" s="97"/>
      <c r="KJ156" s="97"/>
      <c r="KK156" s="97"/>
      <c r="KL156" s="97"/>
      <c r="KM156" s="97"/>
      <c r="KN156" s="97"/>
      <c r="KO156" s="97"/>
      <c r="KP156" s="97"/>
      <c r="KQ156" s="97"/>
      <c r="KR156" s="97"/>
      <c r="KS156" s="97"/>
      <c r="KT156" s="97"/>
      <c r="KU156" s="97"/>
      <c r="KV156" s="97"/>
      <c r="KW156" s="97"/>
      <c r="KX156" s="97"/>
      <c r="KY156" s="97"/>
      <c r="KZ156" s="97"/>
      <c r="LA156" s="97"/>
      <c r="LB156" s="97"/>
      <c r="LC156" s="97"/>
      <c r="LD156" s="97"/>
      <c r="LE156" s="97"/>
      <c r="LF156" s="97"/>
      <c r="LG156" s="97"/>
      <c r="LH156" s="97"/>
      <c r="LI156" s="97"/>
      <c r="LJ156" s="97"/>
      <c r="LK156" s="97"/>
      <c r="LL156" s="97"/>
      <c r="LM156" s="97"/>
      <c r="LN156" s="97"/>
      <c r="LO156" s="97"/>
      <c r="LP156" s="97"/>
      <c r="LQ156" s="97"/>
      <c r="LR156" s="97"/>
      <c r="LS156" s="97"/>
      <c r="LT156" s="97"/>
      <c r="LU156" s="97"/>
      <c r="LV156" s="97"/>
      <c r="LW156" s="97"/>
      <c r="LX156" s="97"/>
      <c r="LY156" s="97"/>
      <c r="LZ156" s="97"/>
      <c r="MA156" s="97"/>
      <c r="MB156" s="97"/>
      <c r="MC156" s="97"/>
      <c r="MD156" s="97"/>
      <c r="ME156" s="97"/>
      <c r="MF156" s="97"/>
      <c r="MG156" s="97"/>
      <c r="MH156" s="97"/>
      <c r="MI156" s="97"/>
      <c r="MJ156" s="97"/>
      <c r="MK156" s="97"/>
      <c r="ML156" s="97"/>
      <c r="MM156" s="97"/>
      <c r="MN156" s="97"/>
      <c r="MO156" s="97"/>
      <c r="MP156" s="97"/>
      <c r="MQ156" s="97"/>
      <c r="MR156" s="97"/>
      <c r="MS156" s="97"/>
      <c r="MT156" s="97"/>
      <c r="MU156" s="97"/>
      <c r="MV156" s="97"/>
      <c r="MW156" s="97"/>
      <c r="MX156" s="97"/>
      <c r="MY156" s="97"/>
      <c r="MZ156" s="97"/>
      <c r="NA156" s="97"/>
      <c r="NB156" s="97"/>
      <c r="NC156" s="97"/>
      <c r="ND156" s="97"/>
      <c r="NE156" s="97"/>
      <c r="NF156" s="97"/>
      <c r="NG156" s="97"/>
      <c r="NH156" s="97"/>
      <c r="NI156" s="97"/>
      <c r="NJ156" s="97"/>
      <c r="NK156" s="97"/>
      <c r="NL156" s="97"/>
      <c r="NM156" s="97"/>
      <c r="NN156" s="97"/>
      <c r="NO156" s="97"/>
      <c r="NP156" s="97"/>
      <c r="NQ156" s="97"/>
      <c r="NR156" s="97"/>
      <c r="NS156" s="97"/>
      <c r="NT156" s="97"/>
      <c r="NU156" s="97"/>
      <c r="NV156" s="97">
        <v>135</v>
      </c>
      <c r="NW156" s="97"/>
      <c r="NX156" s="97"/>
      <c r="NY156" s="97"/>
      <c r="NZ156" s="97"/>
      <c r="OA156" s="97"/>
      <c r="OB156" s="97"/>
      <c r="OC156" s="97"/>
      <c r="OD156" s="97"/>
      <c r="OE156" s="97"/>
      <c r="OF156" s="97"/>
      <c r="OG156" s="97"/>
      <c r="OH156" s="97"/>
      <c r="OI156" s="97"/>
      <c r="OJ156" s="97"/>
      <c r="OK156" s="97"/>
      <c r="OL156" s="97"/>
      <c r="OM156" s="97">
        <v>26</v>
      </c>
      <c r="ON156" s="97"/>
      <c r="OO156" s="97"/>
      <c r="OP156" s="97"/>
      <c r="OQ156" s="97"/>
      <c r="OR156" s="98"/>
      <c r="OS156" s="99">
        <v>5355</v>
      </c>
      <c r="OT156" s="96"/>
      <c r="OU156" s="97">
        <v>24790</v>
      </c>
      <c r="OV156" s="97"/>
      <c r="OW156" s="97"/>
      <c r="OX156" s="97"/>
      <c r="OY156" s="97">
        <v>215</v>
      </c>
      <c r="OZ156" s="97">
        <v>8411</v>
      </c>
      <c r="PA156" s="97"/>
      <c r="PB156" s="97">
        <v>392</v>
      </c>
      <c r="PC156" s="97"/>
      <c r="PD156" s="97"/>
      <c r="PE156" s="97"/>
      <c r="PF156" s="97">
        <v>226</v>
      </c>
      <c r="PG156" s="97"/>
      <c r="PH156" s="97"/>
      <c r="PI156" s="97"/>
      <c r="PJ156" s="97">
        <v>7885</v>
      </c>
      <c r="PK156" s="97"/>
      <c r="PL156" s="98"/>
      <c r="PM156" s="99">
        <v>47274</v>
      </c>
    </row>
    <row r="157" spans="1:429" ht="12.75" customHeight="1" x14ac:dyDescent="0.2">
      <c r="A157" s="93">
        <v>336211</v>
      </c>
      <c r="B157" s="94" t="s">
        <v>1731</v>
      </c>
      <c r="C157" s="95" t="s">
        <v>1316</v>
      </c>
      <c r="D157" s="96"/>
      <c r="E157" s="97"/>
      <c r="F157" s="97"/>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97"/>
      <c r="AL157" s="97"/>
      <c r="AM157" s="97"/>
      <c r="AN157" s="97"/>
      <c r="AO157" s="97"/>
      <c r="AP157" s="97"/>
      <c r="AQ157" s="97"/>
      <c r="AR157" s="97"/>
      <c r="AS157" s="97"/>
      <c r="AT157" s="97"/>
      <c r="AU157" s="97"/>
      <c r="AV157" s="97"/>
      <c r="AW157" s="97"/>
      <c r="AX157" s="97"/>
      <c r="AY157" s="97"/>
      <c r="AZ157" s="97"/>
      <c r="BA157" s="97"/>
      <c r="BB157" s="97"/>
      <c r="BC157" s="97"/>
      <c r="BD157" s="97"/>
      <c r="BE157" s="97"/>
      <c r="BF157" s="97"/>
      <c r="BG157" s="97"/>
      <c r="BH157" s="97"/>
      <c r="BI157" s="97"/>
      <c r="BJ157" s="97"/>
      <c r="BK157" s="97"/>
      <c r="BL157" s="97"/>
      <c r="BM157" s="97"/>
      <c r="BN157" s="97"/>
      <c r="BO157" s="97"/>
      <c r="BP157" s="97"/>
      <c r="BQ157" s="97"/>
      <c r="BR157" s="97"/>
      <c r="BS157" s="97"/>
      <c r="BT157" s="97"/>
      <c r="BU157" s="97"/>
      <c r="BV157" s="97"/>
      <c r="BW157" s="97"/>
      <c r="BX157" s="97"/>
      <c r="BY157" s="97"/>
      <c r="BZ157" s="97"/>
      <c r="CA157" s="97"/>
      <c r="CB157" s="97"/>
      <c r="CC157" s="97"/>
      <c r="CD157" s="97"/>
      <c r="CE157" s="97"/>
      <c r="CF157" s="97"/>
      <c r="CG157" s="97"/>
      <c r="CH157" s="97"/>
      <c r="CI157" s="97"/>
      <c r="CJ157" s="97">
        <v>117</v>
      </c>
      <c r="CK157" s="97"/>
      <c r="CL157" s="97"/>
      <c r="CM157" s="97"/>
      <c r="CN157" s="97"/>
      <c r="CO157" s="97"/>
      <c r="CP157" s="97"/>
      <c r="CQ157" s="97"/>
      <c r="CR157" s="97"/>
      <c r="CS157" s="97"/>
      <c r="CT157" s="97"/>
      <c r="CU157" s="97"/>
      <c r="CV157" s="97"/>
      <c r="CW157" s="97"/>
      <c r="CX157" s="97"/>
      <c r="CY157" s="97"/>
      <c r="CZ157" s="97"/>
      <c r="DA157" s="97"/>
      <c r="DB157" s="97"/>
      <c r="DC157" s="97"/>
      <c r="DD157" s="97"/>
      <c r="DE157" s="97"/>
      <c r="DF157" s="97"/>
      <c r="DG157" s="97"/>
      <c r="DH157" s="97"/>
      <c r="DI157" s="97"/>
      <c r="DJ157" s="97"/>
      <c r="DK157" s="97"/>
      <c r="DL157" s="97"/>
      <c r="DM157" s="97"/>
      <c r="DN157" s="97"/>
      <c r="DO157" s="97"/>
      <c r="DP157" s="97"/>
      <c r="DQ157" s="97"/>
      <c r="DR157" s="97"/>
      <c r="DS157" s="97"/>
      <c r="DT157" s="97"/>
      <c r="DU157" s="97"/>
      <c r="DV157" s="97"/>
      <c r="DW157" s="97"/>
      <c r="DX157" s="97"/>
      <c r="DY157" s="97"/>
      <c r="DZ157" s="97"/>
      <c r="EA157" s="97"/>
      <c r="EB157" s="97"/>
      <c r="EC157" s="97"/>
      <c r="ED157" s="97"/>
      <c r="EE157" s="97"/>
      <c r="EF157" s="97"/>
      <c r="EG157" s="97"/>
      <c r="EH157" s="97"/>
      <c r="EI157" s="97"/>
      <c r="EJ157" s="97"/>
      <c r="EK157" s="97"/>
      <c r="EL157" s="97"/>
      <c r="EM157" s="97"/>
      <c r="EN157" s="97"/>
      <c r="EO157" s="97"/>
      <c r="EP157" s="97"/>
      <c r="EQ157" s="97"/>
      <c r="ER157" s="97"/>
      <c r="ES157" s="97"/>
      <c r="ET157" s="97"/>
      <c r="EU157" s="97">
        <v>1319</v>
      </c>
      <c r="EV157" s="97">
        <v>2679</v>
      </c>
      <c r="EW157" s="97">
        <v>52</v>
      </c>
      <c r="EX157" s="97">
        <v>1309</v>
      </c>
      <c r="EY157" s="97">
        <v>489</v>
      </c>
      <c r="EZ157" s="97"/>
      <c r="FA157" s="97"/>
      <c r="FB157" s="97"/>
      <c r="FC157" s="97"/>
      <c r="FD157" s="97"/>
      <c r="FE157" s="97"/>
      <c r="FF157" s="97"/>
      <c r="FG157" s="97"/>
      <c r="FH157" s="97"/>
      <c r="FI157" s="97"/>
      <c r="FJ157" s="97"/>
      <c r="FK157" s="97"/>
      <c r="FL157" s="97"/>
      <c r="FM157" s="97"/>
      <c r="FN157" s="97"/>
      <c r="FO157" s="97"/>
      <c r="FP157" s="97"/>
      <c r="FQ157" s="97"/>
      <c r="FR157" s="97"/>
      <c r="FS157" s="97"/>
      <c r="FT157" s="97"/>
      <c r="FU157" s="97"/>
      <c r="FV157" s="97"/>
      <c r="FW157" s="97"/>
      <c r="FX157" s="97"/>
      <c r="FY157" s="97"/>
      <c r="FZ157" s="97"/>
      <c r="GA157" s="97"/>
      <c r="GB157" s="97"/>
      <c r="GC157" s="97"/>
      <c r="GD157" s="97"/>
      <c r="GE157" s="97"/>
      <c r="GF157" s="97"/>
      <c r="GG157" s="97"/>
      <c r="GH157" s="97"/>
      <c r="GI157" s="97"/>
      <c r="GJ157" s="97"/>
      <c r="GK157" s="97"/>
      <c r="GL157" s="97"/>
      <c r="GM157" s="97"/>
      <c r="GN157" s="97"/>
      <c r="GO157" s="97"/>
      <c r="GP157" s="97"/>
      <c r="GQ157" s="97"/>
      <c r="GR157" s="97"/>
      <c r="GS157" s="97"/>
      <c r="GT157" s="97"/>
      <c r="GU157" s="97"/>
      <c r="GV157" s="97"/>
      <c r="GW157" s="97"/>
      <c r="GX157" s="97"/>
      <c r="GY157" s="97"/>
      <c r="GZ157" s="97"/>
      <c r="HA157" s="97"/>
      <c r="HB157" s="97"/>
      <c r="HC157" s="97"/>
      <c r="HD157" s="97"/>
      <c r="HE157" s="97"/>
      <c r="HF157" s="97"/>
      <c r="HG157" s="97"/>
      <c r="HH157" s="97"/>
      <c r="HI157" s="97"/>
      <c r="HJ157" s="97"/>
      <c r="HK157" s="97"/>
      <c r="HL157" s="97"/>
      <c r="HM157" s="97"/>
      <c r="HN157" s="97"/>
      <c r="HO157" s="97"/>
      <c r="HP157" s="97"/>
      <c r="HQ157" s="97"/>
      <c r="HR157" s="97"/>
      <c r="HS157" s="97"/>
      <c r="HT157" s="97"/>
      <c r="HU157" s="97"/>
      <c r="HV157" s="97"/>
      <c r="HW157" s="97"/>
      <c r="HX157" s="97"/>
      <c r="HY157" s="97"/>
      <c r="HZ157" s="97"/>
      <c r="IA157" s="97"/>
      <c r="IB157" s="97"/>
      <c r="IC157" s="97"/>
      <c r="ID157" s="97"/>
      <c r="IE157" s="97"/>
      <c r="IF157" s="97"/>
      <c r="IG157" s="97"/>
      <c r="IH157" s="97"/>
      <c r="II157" s="97"/>
      <c r="IJ157" s="97"/>
      <c r="IK157" s="97"/>
      <c r="IL157" s="97"/>
      <c r="IM157" s="97"/>
      <c r="IN157" s="97"/>
      <c r="IO157" s="97"/>
      <c r="IP157" s="97"/>
      <c r="IQ157" s="97"/>
      <c r="IR157" s="97"/>
      <c r="IS157" s="97"/>
      <c r="IT157" s="97"/>
      <c r="IU157" s="97"/>
      <c r="IV157" s="97"/>
      <c r="IW157" s="97"/>
      <c r="IX157" s="97"/>
      <c r="IY157" s="97"/>
      <c r="IZ157" s="97"/>
      <c r="JA157" s="97"/>
      <c r="JB157" s="97"/>
      <c r="JC157" s="97"/>
      <c r="JD157" s="97"/>
      <c r="JE157" s="97"/>
      <c r="JF157" s="97"/>
      <c r="JG157" s="97"/>
      <c r="JH157" s="97"/>
      <c r="JI157" s="97"/>
      <c r="JJ157" s="97"/>
      <c r="JK157" s="97"/>
      <c r="JL157" s="97"/>
      <c r="JM157" s="97"/>
      <c r="JN157" s="97"/>
      <c r="JO157" s="97"/>
      <c r="JP157" s="97"/>
      <c r="JQ157" s="97"/>
      <c r="JR157" s="97"/>
      <c r="JS157" s="97"/>
      <c r="JT157" s="97"/>
      <c r="JU157" s="97"/>
      <c r="JV157" s="97"/>
      <c r="JW157" s="97"/>
      <c r="JX157" s="97"/>
      <c r="JY157" s="97"/>
      <c r="JZ157" s="97">
        <v>0</v>
      </c>
      <c r="KA157" s="97"/>
      <c r="KB157" s="97"/>
      <c r="KC157" s="97"/>
      <c r="KD157" s="97"/>
      <c r="KE157" s="97">
        <v>26</v>
      </c>
      <c r="KF157" s="97"/>
      <c r="KG157" s="97"/>
      <c r="KH157" s="97"/>
      <c r="KI157" s="97"/>
      <c r="KJ157" s="97"/>
      <c r="KK157" s="97"/>
      <c r="KL157" s="97"/>
      <c r="KM157" s="97"/>
      <c r="KN157" s="97"/>
      <c r="KO157" s="97"/>
      <c r="KP157" s="97"/>
      <c r="KQ157" s="97"/>
      <c r="KR157" s="97"/>
      <c r="KS157" s="97"/>
      <c r="KT157" s="97"/>
      <c r="KU157" s="97"/>
      <c r="KV157" s="97"/>
      <c r="KW157" s="97"/>
      <c r="KX157" s="97"/>
      <c r="KY157" s="97"/>
      <c r="KZ157" s="97"/>
      <c r="LA157" s="97"/>
      <c r="LB157" s="97"/>
      <c r="LC157" s="97"/>
      <c r="LD157" s="97"/>
      <c r="LE157" s="97"/>
      <c r="LF157" s="97"/>
      <c r="LG157" s="97"/>
      <c r="LH157" s="97"/>
      <c r="LI157" s="97"/>
      <c r="LJ157" s="97"/>
      <c r="LK157" s="97"/>
      <c r="LL157" s="97"/>
      <c r="LM157" s="97"/>
      <c r="LN157" s="97"/>
      <c r="LO157" s="97"/>
      <c r="LP157" s="97"/>
      <c r="LQ157" s="97"/>
      <c r="LR157" s="97"/>
      <c r="LS157" s="97"/>
      <c r="LT157" s="97"/>
      <c r="LU157" s="97"/>
      <c r="LV157" s="97"/>
      <c r="LW157" s="97"/>
      <c r="LX157" s="97"/>
      <c r="LY157" s="97"/>
      <c r="LZ157" s="97"/>
      <c r="MA157" s="97"/>
      <c r="MB157" s="97">
        <v>1</v>
      </c>
      <c r="MC157" s="97"/>
      <c r="MD157" s="97"/>
      <c r="ME157" s="97"/>
      <c r="MF157" s="97"/>
      <c r="MG157" s="97"/>
      <c r="MH157" s="97"/>
      <c r="MI157" s="97"/>
      <c r="MJ157" s="97"/>
      <c r="MK157" s="97"/>
      <c r="ML157" s="97">
        <v>32</v>
      </c>
      <c r="MM157" s="97"/>
      <c r="MN157" s="97"/>
      <c r="MO157" s="97"/>
      <c r="MP157" s="97"/>
      <c r="MQ157" s="97"/>
      <c r="MR157" s="97">
        <v>0</v>
      </c>
      <c r="MS157" s="97"/>
      <c r="MT157" s="97"/>
      <c r="MU157" s="97"/>
      <c r="MV157" s="97"/>
      <c r="MW157" s="97"/>
      <c r="MX157" s="97"/>
      <c r="MY157" s="97"/>
      <c r="MZ157" s="97"/>
      <c r="NA157" s="97"/>
      <c r="NB157" s="97"/>
      <c r="NC157" s="97"/>
      <c r="ND157" s="97"/>
      <c r="NE157" s="97"/>
      <c r="NF157" s="97"/>
      <c r="NG157" s="97"/>
      <c r="NH157" s="97"/>
      <c r="NI157" s="97"/>
      <c r="NJ157" s="97"/>
      <c r="NK157" s="97"/>
      <c r="NL157" s="97"/>
      <c r="NM157" s="97"/>
      <c r="NN157" s="97"/>
      <c r="NO157" s="97"/>
      <c r="NP157" s="97"/>
      <c r="NQ157" s="97"/>
      <c r="NR157" s="97"/>
      <c r="NS157" s="97"/>
      <c r="NT157" s="97"/>
      <c r="NU157" s="97"/>
      <c r="NV157" s="97">
        <v>153</v>
      </c>
      <c r="NW157" s="97">
        <v>1</v>
      </c>
      <c r="NX157" s="97"/>
      <c r="NY157" s="97"/>
      <c r="NZ157" s="97"/>
      <c r="OA157" s="97"/>
      <c r="OB157" s="97"/>
      <c r="OC157" s="97"/>
      <c r="OD157" s="97"/>
      <c r="OE157" s="97"/>
      <c r="OF157" s="97"/>
      <c r="OG157" s="97"/>
      <c r="OH157" s="97"/>
      <c r="OI157" s="97"/>
      <c r="OJ157" s="97"/>
      <c r="OK157" s="97"/>
      <c r="OL157" s="97"/>
      <c r="OM157" s="97">
        <v>2</v>
      </c>
      <c r="ON157" s="97"/>
      <c r="OO157" s="97">
        <v>1</v>
      </c>
      <c r="OP157" s="97">
        <v>0</v>
      </c>
      <c r="OQ157" s="97"/>
      <c r="OR157" s="98"/>
      <c r="OS157" s="99">
        <v>6180</v>
      </c>
      <c r="OT157" s="96">
        <v>1</v>
      </c>
      <c r="OU157" s="97">
        <v>3341</v>
      </c>
      <c r="OV157" s="97"/>
      <c r="OW157" s="97"/>
      <c r="OX157" s="97"/>
      <c r="OY157" s="97">
        <v>253</v>
      </c>
      <c r="OZ157" s="97">
        <v>224</v>
      </c>
      <c r="PA157" s="97"/>
      <c r="PB157" s="97"/>
      <c r="PC157" s="97"/>
      <c r="PD157" s="97"/>
      <c r="PE157" s="97"/>
      <c r="PF157" s="97">
        <v>41</v>
      </c>
      <c r="PG157" s="97"/>
      <c r="PH157" s="97"/>
      <c r="PI157" s="97"/>
      <c r="PJ157" s="97"/>
      <c r="PK157" s="97"/>
      <c r="PL157" s="98"/>
      <c r="PM157" s="99">
        <v>10039</v>
      </c>
    </row>
    <row r="158" spans="1:429" ht="12.75" customHeight="1" x14ac:dyDescent="0.2">
      <c r="A158" s="93">
        <v>336212</v>
      </c>
      <c r="B158" s="94" t="s">
        <v>1731</v>
      </c>
      <c r="C158" s="95" t="s">
        <v>1317</v>
      </c>
      <c r="D158" s="96"/>
      <c r="E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7"/>
      <c r="AL158" s="97"/>
      <c r="AM158" s="97"/>
      <c r="AN158" s="97"/>
      <c r="AO158" s="97"/>
      <c r="AP158" s="97"/>
      <c r="AQ158" s="97"/>
      <c r="AR158" s="97"/>
      <c r="AS158" s="97"/>
      <c r="AT158" s="97"/>
      <c r="AU158" s="97"/>
      <c r="AV158" s="97"/>
      <c r="AW158" s="97"/>
      <c r="AX158" s="97"/>
      <c r="AY158" s="97"/>
      <c r="AZ158" s="97"/>
      <c r="BA158" s="97"/>
      <c r="BB158" s="97"/>
      <c r="BC158" s="97"/>
      <c r="BD158" s="97"/>
      <c r="BE158" s="97"/>
      <c r="BF158" s="97"/>
      <c r="BG158" s="97"/>
      <c r="BH158" s="97"/>
      <c r="BI158" s="97"/>
      <c r="BJ158" s="97"/>
      <c r="BK158" s="97"/>
      <c r="BL158" s="97"/>
      <c r="BM158" s="97"/>
      <c r="BN158" s="97"/>
      <c r="BO158" s="97"/>
      <c r="BP158" s="97"/>
      <c r="BQ158" s="97"/>
      <c r="BR158" s="97"/>
      <c r="BS158" s="97"/>
      <c r="BT158" s="97"/>
      <c r="BU158" s="97"/>
      <c r="BV158" s="97"/>
      <c r="BW158" s="97"/>
      <c r="BX158" s="97"/>
      <c r="BY158" s="97"/>
      <c r="BZ158" s="97"/>
      <c r="CA158" s="97"/>
      <c r="CB158" s="97"/>
      <c r="CC158" s="97"/>
      <c r="CD158" s="97"/>
      <c r="CE158" s="97"/>
      <c r="CF158" s="97"/>
      <c r="CG158" s="97"/>
      <c r="CH158" s="97"/>
      <c r="CI158" s="97"/>
      <c r="CJ158" s="97">
        <v>436</v>
      </c>
      <c r="CK158" s="97"/>
      <c r="CL158" s="97"/>
      <c r="CM158" s="97"/>
      <c r="CN158" s="97"/>
      <c r="CO158" s="97"/>
      <c r="CP158" s="97"/>
      <c r="CQ158" s="97"/>
      <c r="CR158" s="97"/>
      <c r="CS158" s="97"/>
      <c r="CT158" s="97"/>
      <c r="CU158" s="97"/>
      <c r="CV158" s="97"/>
      <c r="CW158" s="97"/>
      <c r="CX158" s="97"/>
      <c r="CY158" s="97"/>
      <c r="CZ158" s="97"/>
      <c r="DA158" s="97"/>
      <c r="DB158" s="97"/>
      <c r="DC158" s="97"/>
      <c r="DD158" s="97"/>
      <c r="DE158" s="97"/>
      <c r="DF158" s="97"/>
      <c r="DG158" s="97"/>
      <c r="DH158" s="97"/>
      <c r="DI158" s="97"/>
      <c r="DJ158" s="97"/>
      <c r="DK158" s="97"/>
      <c r="DL158" s="97"/>
      <c r="DM158" s="97"/>
      <c r="DN158" s="97"/>
      <c r="DO158" s="97"/>
      <c r="DP158" s="97"/>
      <c r="DQ158" s="97"/>
      <c r="DR158" s="97"/>
      <c r="DS158" s="97"/>
      <c r="DT158" s="97"/>
      <c r="DU158" s="97"/>
      <c r="DV158" s="97"/>
      <c r="DW158" s="97"/>
      <c r="DX158" s="97"/>
      <c r="DY158" s="97"/>
      <c r="DZ158" s="97"/>
      <c r="EA158" s="97"/>
      <c r="EB158" s="97"/>
      <c r="EC158" s="97"/>
      <c r="ED158" s="97"/>
      <c r="EE158" s="97"/>
      <c r="EF158" s="97"/>
      <c r="EG158" s="97"/>
      <c r="EH158" s="97"/>
      <c r="EI158" s="97"/>
      <c r="EJ158" s="97"/>
      <c r="EK158" s="97"/>
      <c r="EL158" s="97"/>
      <c r="EM158" s="97"/>
      <c r="EN158" s="97"/>
      <c r="EO158" s="97"/>
      <c r="EP158" s="97"/>
      <c r="EQ158" s="97"/>
      <c r="ER158" s="97"/>
      <c r="ES158" s="97"/>
      <c r="ET158" s="97"/>
      <c r="EU158" s="97"/>
      <c r="EV158" s="97"/>
      <c r="EW158" s="97"/>
      <c r="EX158" s="97"/>
      <c r="EY158" s="97">
        <v>37</v>
      </c>
      <c r="EZ158" s="97"/>
      <c r="FA158" s="97"/>
      <c r="FB158" s="97"/>
      <c r="FC158" s="97"/>
      <c r="FD158" s="97"/>
      <c r="FE158" s="97"/>
      <c r="FF158" s="97"/>
      <c r="FG158" s="97"/>
      <c r="FH158" s="97"/>
      <c r="FI158" s="97"/>
      <c r="FJ158" s="97"/>
      <c r="FK158" s="97"/>
      <c r="FL158" s="97"/>
      <c r="FM158" s="97"/>
      <c r="FN158" s="97"/>
      <c r="FO158" s="97"/>
      <c r="FP158" s="97"/>
      <c r="FQ158" s="97"/>
      <c r="FR158" s="97"/>
      <c r="FS158" s="97"/>
      <c r="FT158" s="97"/>
      <c r="FU158" s="97"/>
      <c r="FV158" s="97"/>
      <c r="FW158" s="97"/>
      <c r="FX158" s="97"/>
      <c r="FY158" s="97"/>
      <c r="FZ158" s="97"/>
      <c r="GA158" s="97"/>
      <c r="GB158" s="97"/>
      <c r="GC158" s="97"/>
      <c r="GD158" s="97"/>
      <c r="GE158" s="97"/>
      <c r="GF158" s="97"/>
      <c r="GG158" s="97"/>
      <c r="GH158" s="97"/>
      <c r="GI158" s="97"/>
      <c r="GJ158" s="97"/>
      <c r="GK158" s="97"/>
      <c r="GL158" s="97"/>
      <c r="GM158" s="97"/>
      <c r="GN158" s="97"/>
      <c r="GO158" s="97"/>
      <c r="GP158" s="97"/>
      <c r="GQ158" s="97"/>
      <c r="GR158" s="97"/>
      <c r="GS158" s="97"/>
      <c r="GT158" s="97"/>
      <c r="GU158" s="97"/>
      <c r="GV158" s="97"/>
      <c r="GW158" s="97"/>
      <c r="GX158" s="97"/>
      <c r="GY158" s="97"/>
      <c r="GZ158" s="97"/>
      <c r="HA158" s="97"/>
      <c r="HB158" s="97"/>
      <c r="HC158" s="97"/>
      <c r="HD158" s="97"/>
      <c r="HE158" s="97"/>
      <c r="HF158" s="97"/>
      <c r="HG158" s="97"/>
      <c r="HH158" s="97"/>
      <c r="HI158" s="97"/>
      <c r="HJ158" s="97"/>
      <c r="HK158" s="97"/>
      <c r="HL158" s="97"/>
      <c r="HM158" s="97"/>
      <c r="HN158" s="97"/>
      <c r="HO158" s="97"/>
      <c r="HP158" s="97"/>
      <c r="HQ158" s="97"/>
      <c r="HR158" s="97"/>
      <c r="HS158" s="97"/>
      <c r="HT158" s="97"/>
      <c r="HU158" s="97"/>
      <c r="HV158" s="97"/>
      <c r="HW158" s="97"/>
      <c r="HX158" s="97"/>
      <c r="HY158" s="97"/>
      <c r="HZ158" s="97"/>
      <c r="IA158" s="97"/>
      <c r="IB158" s="97"/>
      <c r="IC158" s="97"/>
      <c r="ID158" s="97"/>
      <c r="IE158" s="97"/>
      <c r="IF158" s="97"/>
      <c r="IG158" s="97"/>
      <c r="IH158" s="97"/>
      <c r="II158" s="97"/>
      <c r="IJ158" s="97"/>
      <c r="IK158" s="97"/>
      <c r="IL158" s="97"/>
      <c r="IM158" s="97"/>
      <c r="IN158" s="97"/>
      <c r="IO158" s="97"/>
      <c r="IP158" s="97"/>
      <c r="IQ158" s="97"/>
      <c r="IR158" s="97"/>
      <c r="IS158" s="97"/>
      <c r="IT158" s="97"/>
      <c r="IU158" s="97"/>
      <c r="IV158" s="97"/>
      <c r="IW158" s="97"/>
      <c r="IX158" s="97"/>
      <c r="IY158" s="97"/>
      <c r="IZ158" s="97"/>
      <c r="JA158" s="97"/>
      <c r="JB158" s="97"/>
      <c r="JC158" s="97"/>
      <c r="JD158" s="97"/>
      <c r="JE158" s="97"/>
      <c r="JF158" s="97"/>
      <c r="JG158" s="97"/>
      <c r="JH158" s="97"/>
      <c r="JI158" s="97"/>
      <c r="JJ158" s="97"/>
      <c r="JK158" s="97"/>
      <c r="JL158" s="97"/>
      <c r="JM158" s="97"/>
      <c r="JN158" s="97"/>
      <c r="JO158" s="97"/>
      <c r="JP158" s="97"/>
      <c r="JQ158" s="97"/>
      <c r="JR158" s="97"/>
      <c r="JS158" s="97"/>
      <c r="JT158" s="97"/>
      <c r="JU158" s="97"/>
      <c r="JV158" s="97"/>
      <c r="JW158" s="97"/>
      <c r="JX158" s="97"/>
      <c r="JY158" s="97"/>
      <c r="JZ158" s="97"/>
      <c r="KA158" s="97"/>
      <c r="KB158" s="97"/>
      <c r="KC158" s="97"/>
      <c r="KD158" s="97"/>
      <c r="KE158" s="97"/>
      <c r="KF158" s="97"/>
      <c r="KG158" s="97"/>
      <c r="KH158" s="97"/>
      <c r="KI158" s="97"/>
      <c r="KJ158" s="97"/>
      <c r="KK158" s="97"/>
      <c r="KL158" s="97"/>
      <c r="KM158" s="97"/>
      <c r="KN158" s="97"/>
      <c r="KO158" s="97"/>
      <c r="KP158" s="97"/>
      <c r="KQ158" s="97"/>
      <c r="KR158" s="97"/>
      <c r="KS158" s="97"/>
      <c r="KT158" s="97"/>
      <c r="KU158" s="97"/>
      <c r="KV158" s="97"/>
      <c r="KW158" s="97"/>
      <c r="KX158" s="97"/>
      <c r="KY158" s="97"/>
      <c r="KZ158" s="97"/>
      <c r="LA158" s="97"/>
      <c r="LB158" s="97"/>
      <c r="LC158" s="97"/>
      <c r="LD158" s="97"/>
      <c r="LE158" s="97"/>
      <c r="LF158" s="97"/>
      <c r="LG158" s="97"/>
      <c r="LH158" s="97"/>
      <c r="LI158" s="97"/>
      <c r="LJ158" s="97"/>
      <c r="LK158" s="97"/>
      <c r="LL158" s="97"/>
      <c r="LM158" s="97"/>
      <c r="LN158" s="97"/>
      <c r="LO158" s="97"/>
      <c r="LP158" s="97"/>
      <c r="LQ158" s="97"/>
      <c r="LR158" s="97"/>
      <c r="LS158" s="97"/>
      <c r="LT158" s="97"/>
      <c r="LU158" s="97"/>
      <c r="LV158" s="97"/>
      <c r="LW158" s="97"/>
      <c r="LX158" s="97"/>
      <c r="LY158" s="97"/>
      <c r="LZ158" s="97"/>
      <c r="MA158" s="97"/>
      <c r="MB158" s="97"/>
      <c r="MC158" s="97"/>
      <c r="MD158" s="97"/>
      <c r="ME158" s="97"/>
      <c r="MF158" s="97"/>
      <c r="MG158" s="97"/>
      <c r="MH158" s="97"/>
      <c r="MI158" s="97"/>
      <c r="MJ158" s="97"/>
      <c r="MK158" s="97"/>
      <c r="ML158" s="97"/>
      <c r="MM158" s="97"/>
      <c r="MN158" s="97"/>
      <c r="MO158" s="97"/>
      <c r="MP158" s="97"/>
      <c r="MQ158" s="97"/>
      <c r="MR158" s="97"/>
      <c r="MS158" s="97"/>
      <c r="MT158" s="97"/>
      <c r="MU158" s="97"/>
      <c r="MV158" s="97"/>
      <c r="MW158" s="97"/>
      <c r="MX158" s="97"/>
      <c r="MY158" s="97"/>
      <c r="MZ158" s="97"/>
      <c r="NA158" s="97"/>
      <c r="NB158" s="97"/>
      <c r="NC158" s="97"/>
      <c r="ND158" s="97"/>
      <c r="NE158" s="97"/>
      <c r="NF158" s="97"/>
      <c r="NG158" s="97"/>
      <c r="NH158" s="97"/>
      <c r="NI158" s="97"/>
      <c r="NJ158" s="97"/>
      <c r="NK158" s="97"/>
      <c r="NL158" s="97"/>
      <c r="NM158" s="97"/>
      <c r="NN158" s="97"/>
      <c r="NO158" s="97"/>
      <c r="NP158" s="97"/>
      <c r="NQ158" s="97"/>
      <c r="NR158" s="97"/>
      <c r="NS158" s="97"/>
      <c r="NT158" s="97"/>
      <c r="NU158" s="97"/>
      <c r="NV158" s="97"/>
      <c r="NW158" s="97"/>
      <c r="NX158" s="97"/>
      <c r="NY158" s="97"/>
      <c r="NZ158" s="97"/>
      <c r="OA158" s="97"/>
      <c r="OB158" s="97"/>
      <c r="OC158" s="97"/>
      <c r="OD158" s="97"/>
      <c r="OE158" s="97"/>
      <c r="OF158" s="97"/>
      <c r="OG158" s="97"/>
      <c r="OH158" s="97"/>
      <c r="OI158" s="97"/>
      <c r="OJ158" s="97"/>
      <c r="OK158" s="97"/>
      <c r="OL158" s="97"/>
      <c r="OM158" s="97"/>
      <c r="ON158" s="97"/>
      <c r="OO158" s="97"/>
      <c r="OP158" s="97"/>
      <c r="OQ158" s="97"/>
      <c r="OR158" s="98"/>
      <c r="OS158" s="99">
        <v>473</v>
      </c>
      <c r="OT158" s="96"/>
      <c r="OU158" s="97">
        <v>10201</v>
      </c>
      <c r="OV158" s="97"/>
      <c r="OW158" s="97"/>
      <c r="OX158" s="97"/>
      <c r="OY158" s="97">
        <v>171</v>
      </c>
      <c r="OZ158" s="97">
        <v>1346</v>
      </c>
      <c r="PA158" s="97"/>
      <c r="PB158" s="97">
        <v>73</v>
      </c>
      <c r="PC158" s="97"/>
      <c r="PD158" s="97"/>
      <c r="PE158" s="97"/>
      <c r="PF158" s="97">
        <v>5</v>
      </c>
      <c r="PG158" s="97"/>
      <c r="PH158" s="97"/>
      <c r="PI158" s="97"/>
      <c r="PJ158" s="97"/>
      <c r="PK158" s="97"/>
      <c r="PL158" s="98"/>
      <c r="PM158" s="99">
        <v>12268</v>
      </c>
    </row>
    <row r="159" spans="1:429" ht="12.75" customHeight="1" x14ac:dyDescent="0.2">
      <c r="A159" s="93">
        <v>336213</v>
      </c>
      <c r="B159" s="94" t="s">
        <v>1731</v>
      </c>
      <c r="C159" s="95" t="s">
        <v>1318</v>
      </c>
      <c r="D159" s="96"/>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7"/>
      <c r="AL159" s="97"/>
      <c r="AM159" s="97"/>
      <c r="AN159" s="97"/>
      <c r="AO159" s="97"/>
      <c r="AP159" s="97"/>
      <c r="AQ159" s="97"/>
      <c r="AR159" s="97"/>
      <c r="AS159" s="97"/>
      <c r="AT159" s="97"/>
      <c r="AU159" s="97"/>
      <c r="AV159" s="97"/>
      <c r="AW159" s="97"/>
      <c r="AX159" s="97"/>
      <c r="AY159" s="97"/>
      <c r="AZ159" s="97"/>
      <c r="BA159" s="97"/>
      <c r="BB159" s="97"/>
      <c r="BC159" s="97"/>
      <c r="BD159" s="97"/>
      <c r="BE159" s="97"/>
      <c r="BF159" s="97"/>
      <c r="BG159" s="97"/>
      <c r="BH159" s="97"/>
      <c r="BI159" s="97"/>
      <c r="BJ159" s="97"/>
      <c r="BK159" s="97"/>
      <c r="BL159" s="97"/>
      <c r="BM159" s="97"/>
      <c r="BN159" s="97"/>
      <c r="BO159" s="97"/>
      <c r="BP159" s="97"/>
      <c r="BQ159" s="97"/>
      <c r="BR159" s="97"/>
      <c r="BS159" s="97"/>
      <c r="BT159" s="97"/>
      <c r="BU159" s="97"/>
      <c r="BV159" s="97"/>
      <c r="BW159" s="97"/>
      <c r="BX159" s="97"/>
      <c r="BY159" s="97"/>
      <c r="BZ159" s="97"/>
      <c r="CA159" s="97"/>
      <c r="CB159" s="97"/>
      <c r="CC159" s="97"/>
      <c r="CD159" s="97"/>
      <c r="CE159" s="97"/>
      <c r="CF159" s="97"/>
      <c r="CG159" s="97"/>
      <c r="CH159" s="97"/>
      <c r="CI159" s="97"/>
      <c r="CJ159" s="97"/>
      <c r="CK159" s="97"/>
      <c r="CL159" s="97"/>
      <c r="CM159" s="97"/>
      <c r="CN159" s="97"/>
      <c r="CO159" s="97"/>
      <c r="CP159" s="97"/>
      <c r="CQ159" s="97"/>
      <c r="CR159" s="97"/>
      <c r="CS159" s="97"/>
      <c r="CT159" s="97"/>
      <c r="CU159" s="97"/>
      <c r="CV159" s="97"/>
      <c r="CW159" s="97"/>
      <c r="CX159" s="97"/>
      <c r="CY159" s="97"/>
      <c r="CZ159" s="97"/>
      <c r="DA159" s="97"/>
      <c r="DB159" s="97"/>
      <c r="DC159" s="97"/>
      <c r="DD159" s="97"/>
      <c r="DE159" s="97"/>
      <c r="DF159" s="97"/>
      <c r="DG159" s="97"/>
      <c r="DH159" s="97"/>
      <c r="DI159" s="97"/>
      <c r="DJ159" s="97"/>
      <c r="DK159" s="97"/>
      <c r="DL159" s="97"/>
      <c r="DM159" s="97"/>
      <c r="DN159" s="97"/>
      <c r="DO159" s="97"/>
      <c r="DP159" s="97"/>
      <c r="DQ159" s="97"/>
      <c r="DR159" s="97"/>
      <c r="DS159" s="97"/>
      <c r="DT159" s="97"/>
      <c r="DU159" s="97"/>
      <c r="DV159" s="97"/>
      <c r="DW159" s="97"/>
      <c r="DX159" s="97"/>
      <c r="DY159" s="97"/>
      <c r="DZ159" s="97"/>
      <c r="EA159" s="97"/>
      <c r="EB159" s="97"/>
      <c r="EC159" s="97"/>
      <c r="ED159" s="97"/>
      <c r="EE159" s="97"/>
      <c r="EF159" s="97"/>
      <c r="EG159" s="97"/>
      <c r="EH159" s="97"/>
      <c r="EI159" s="97"/>
      <c r="EJ159" s="97"/>
      <c r="EK159" s="97"/>
      <c r="EL159" s="97"/>
      <c r="EM159" s="97"/>
      <c r="EN159" s="97"/>
      <c r="EO159" s="97"/>
      <c r="EP159" s="97"/>
      <c r="EQ159" s="97"/>
      <c r="ER159" s="97"/>
      <c r="ES159" s="97"/>
      <c r="ET159" s="97"/>
      <c r="EU159" s="97"/>
      <c r="EV159" s="97"/>
      <c r="EW159" s="97"/>
      <c r="EX159" s="97"/>
      <c r="EY159" s="97"/>
      <c r="EZ159" s="97">
        <v>8</v>
      </c>
      <c r="FA159" s="97"/>
      <c r="FB159" s="97"/>
      <c r="FC159" s="97"/>
      <c r="FD159" s="97"/>
      <c r="FE159" s="97"/>
      <c r="FF159" s="97"/>
      <c r="FG159" s="97"/>
      <c r="FH159" s="97"/>
      <c r="FI159" s="97"/>
      <c r="FJ159" s="97"/>
      <c r="FK159" s="97"/>
      <c r="FL159" s="97"/>
      <c r="FM159" s="97"/>
      <c r="FN159" s="97"/>
      <c r="FO159" s="97"/>
      <c r="FP159" s="97"/>
      <c r="FQ159" s="97"/>
      <c r="FR159" s="97"/>
      <c r="FS159" s="97"/>
      <c r="FT159" s="97"/>
      <c r="FU159" s="97"/>
      <c r="FV159" s="97"/>
      <c r="FW159" s="97"/>
      <c r="FX159" s="97"/>
      <c r="FY159" s="97"/>
      <c r="FZ159" s="97"/>
      <c r="GA159" s="97"/>
      <c r="GB159" s="97"/>
      <c r="GC159" s="97"/>
      <c r="GD159" s="97"/>
      <c r="GE159" s="97"/>
      <c r="GF159" s="97"/>
      <c r="GG159" s="97"/>
      <c r="GH159" s="97"/>
      <c r="GI159" s="97"/>
      <c r="GJ159" s="97"/>
      <c r="GK159" s="97"/>
      <c r="GL159" s="97"/>
      <c r="GM159" s="97"/>
      <c r="GN159" s="97"/>
      <c r="GO159" s="97"/>
      <c r="GP159" s="97"/>
      <c r="GQ159" s="97"/>
      <c r="GR159" s="97"/>
      <c r="GS159" s="97"/>
      <c r="GT159" s="97"/>
      <c r="GU159" s="97"/>
      <c r="GV159" s="97"/>
      <c r="GW159" s="97"/>
      <c r="GX159" s="97"/>
      <c r="GY159" s="97"/>
      <c r="GZ159" s="97"/>
      <c r="HA159" s="97"/>
      <c r="HB159" s="97"/>
      <c r="HC159" s="97"/>
      <c r="HD159" s="97"/>
      <c r="HE159" s="97"/>
      <c r="HF159" s="97"/>
      <c r="HG159" s="97"/>
      <c r="HH159" s="97"/>
      <c r="HI159" s="97"/>
      <c r="HJ159" s="97"/>
      <c r="HK159" s="97"/>
      <c r="HL159" s="97"/>
      <c r="HM159" s="97"/>
      <c r="HN159" s="97"/>
      <c r="HO159" s="97"/>
      <c r="HP159" s="97"/>
      <c r="HQ159" s="97"/>
      <c r="HR159" s="97"/>
      <c r="HS159" s="97"/>
      <c r="HT159" s="97"/>
      <c r="HU159" s="97"/>
      <c r="HV159" s="97"/>
      <c r="HW159" s="97"/>
      <c r="HX159" s="97"/>
      <c r="HY159" s="97"/>
      <c r="HZ159" s="97"/>
      <c r="IA159" s="97"/>
      <c r="IB159" s="97"/>
      <c r="IC159" s="97"/>
      <c r="ID159" s="97"/>
      <c r="IE159" s="97"/>
      <c r="IF159" s="97"/>
      <c r="IG159" s="97"/>
      <c r="IH159" s="97"/>
      <c r="II159" s="97"/>
      <c r="IJ159" s="97"/>
      <c r="IK159" s="97"/>
      <c r="IL159" s="97"/>
      <c r="IM159" s="97"/>
      <c r="IN159" s="97"/>
      <c r="IO159" s="97"/>
      <c r="IP159" s="97"/>
      <c r="IQ159" s="97"/>
      <c r="IR159" s="97"/>
      <c r="IS159" s="97"/>
      <c r="IT159" s="97"/>
      <c r="IU159" s="97"/>
      <c r="IV159" s="97"/>
      <c r="IW159" s="97"/>
      <c r="IX159" s="97"/>
      <c r="IY159" s="97"/>
      <c r="IZ159" s="97"/>
      <c r="JA159" s="97"/>
      <c r="JB159" s="97"/>
      <c r="JC159" s="97"/>
      <c r="JD159" s="97"/>
      <c r="JE159" s="97"/>
      <c r="JF159" s="97"/>
      <c r="JG159" s="97"/>
      <c r="JH159" s="97"/>
      <c r="JI159" s="97"/>
      <c r="JJ159" s="97"/>
      <c r="JK159" s="97"/>
      <c r="JL159" s="97"/>
      <c r="JM159" s="97"/>
      <c r="JN159" s="97"/>
      <c r="JO159" s="97"/>
      <c r="JP159" s="97"/>
      <c r="JQ159" s="97"/>
      <c r="JR159" s="97"/>
      <c r="JS159" s="97"/>
      <c r="JT159" s="97"/>
      <c r="JU159" s="97"/>
      <c r="JV159" s="97"/>
      <c r="JW159" s="97"/>
      <c r="JX159" s="97"/>
      <c r="JY159" s="97"/>
      <c r="JZ159" s="97"/>
      <c r="KA159" s="97"/>
      <c r="KB159" s="97"/>
      <c r="KC159" s="97"/>
      <c r="KD159" s="97"/>
      <c r="KE159" s="97"/>
      <c r="KF159" s="97"/>
      <c r="KG159" s="97"/>
      <c r="KH159" s="97"/>
      <c r="KI159" s="97"/>
      <c r="KJ159" s="97"/>
      <c r="KK159" s="97"/>
      <c r="KL159" s="97"/>
      <c r="KM159" s="97"/>
      <c r="KN159" s="97"/>
      <c r="KO159" s="97"/>
      <c r="KP159" s="97"/>
      <c r="KQ159" s="97"/>
      <c r="KR159" s="97"/>
      <c r="KS159" s="97"/>
      <c r="KT159" s="97"/>
      <c r="KU159" s="97"/>
      <c r="KV159" s="97"/>
      <c r="KW159" s="97"/>
      <c r="KX159" s="97"/>
      <c r="KY159" s="97"/>
      <c r="KZ159" s="97"/>
      <c r="LA159" s="97"/>
      <c r="LB159" s="97"/>
      <c r="LC159" s="97"/>
      <c r="LD159" s="97"/>
      <c r="LE159" s="97"/>
      <c r="LF159" s="97"/>
      <c r="LG159" s="97"/>
      <c r="LH159" s="97"/>
      <c r="LI159" s="97"/>
      <c r="LJ159" s="97"/>
      <c r="LK159" s="97"/>
      <c r="LL159" s="97"/>
      <c r="LM159" s="97"/>
      <c r="LN159" s="97"/>
      <c r="LO159" s="97"/>
      <c r="LP159" s="97"/>
      <c r="LQ159" s="97"/>
      <c r="LR159" s="97"/>
      <c r="LS159" s="97"/>
      <c r="LT159" s="97"/>
      <c r="LU159" s="97"/>
      <c r="LV159" s="97"/>
      <c r="LW159" s="97"/>
      <c r="LX159" s="97"/>
      <c r="LY159" s="97"/>
      <c r="LZ159" s="97"/>
      <c r="MA159" s="97"/>
      <c r="MB159" s="97"/>
      <c r="MC159" s="97"/>
      <c r="MD159" s="97"/>
      <c r="ME159" s="97"/>
      <c r="MF159" s="97"/>
      <c r="MG159" s="97"/>
      <c r="MH159" s="97"/>
      <c r="MI159" s="97"/>
      <c r="MJ159" s="97"/>
      <c r="MK159" s="97"/>
      <c r="ML159" s="97"/>
      <c r="MM159" s="97"/>
      <c r="MN159" s="97"/>
      <c r="MO159" s="97"/>
      <c r="MP159" s="97"/>
      <c r="MQ159" s="97"/>
      <c r="MR159" s="97"/>
      <c r="MS159" s="97"/>
      <c r="MT159" s="97"/>
      <c r="MU159" s="97"/>
      <c r="MV159" s="97"/>
      <c r="MW159" s="97"/>
      <c r="MX159" s="97"/>
      <c r="MY159" s="97"/>
      <c r="MZ159" s="97"/>
      <c r="NA159" s="97"/>
      <c r="NB159" s="97"/>
      <c r="NC159" s="97"/>
      <c r="ND159" s="97"/>
      <c r="NE159" s="97"/>
      <c r="NF159" s="97"/>
      <c r="NG159" s="97"/>
      <c r="NH159" s="97"/>
      <c r="NI159" s="97"/>
      <c r="NJ159" s="97"/>
      <c r="NK159" s="97"/>
      <c r="NL159" s="97"/>
      <c r="NM159" s="97"/>
      <c r="NN159" s="97"/>
      <c r="NO159" s="97"/>
      <c r="NP159" s="97"/>
      <c r="NQ159" s="97"/>
      <c r="NR159" s="97"/>
      <c r="NS159" s="97"/>
      <c r="NT159" s="97"/>
      <c r="NU159" s="97"/>
      <c r="NV159" s="97"/>
      <c r="NW159" s="97"/>
      <c r="NX159" s="97"/>
      <c r="NY159" s="97"/>
      <c r="NZ159" s="97"/>
      <c r="OA159" s="97"/>
      <c r="OB159" s="97"/>
      <c r="OC159" s="97"/>
      <c r="OD159" s="97"/>
      <c r="OE159" s="97"/>
      <c r="OF159" s="97"/>
      <c r="OG159" s="97"/>
      <c r="OH159" s="97"/>
      <c r="OI159" s="97"/>
      <c r="OJ159" s="97"/>
      <c r="OK159" s="97"/>
      <c r="OL159" s="97"/>
      <c r="OM159" s="97"/>
      <c r="ON159" s="97"/>
      <c r="OO159" s="97"/>
      <c r="OP159" s="97"/>
      <c r="OQ159" s="97"/>
      <c r="OR159" s="98"/>
      <c r="OS159" s="99">
        <v>8</v>
      </c>
      <c r="OT159" s="96">
        <v>2870</v>
      </c>
      <c r="OU159" s="97">
        <v>317</v>
      </c>
      <c r="OV159" s="97"/>
      <c r="OW159" s="97"/>
      <c r="OX159" s="97"/>
      <c r="OY159" s="97">
        <v>261</v>
      </c>
      <c r="OZ159" s="97">
        <v>404</v>
      </c>
      <c r="PA159" s="97"/>
      <c r="PB159" s="97"/>
      <c r="PC159" s="97"/>
      <c r="PD159" s="97"/>
      <c r="PE159" s="97"/>
      <c r="PF159" s="97"/>
      <c r="PG159" s="97"/>
      <c r="PH159" s="97"/>
      <c r="PI159" s="97"/>
      <c r="PJ159" s="97"/>
      <c r="PK159" s="97"/>
      <c r="PL159" s="98"/>
      <c r="PM159" s="99">
        <v>3860</v>
      </c>
    </row>
    <row r="160" spans="1:429" ht="12.75" customHeight="1" x14ac:dyDescent="0.2">
      <c r="A160" s="93">
        <v>336214</v>
      </c>
      <c r="B160" s="94" t="s">
        <v>1731</v>
      </c>
      <c r="C160" s="95" t="s">
        <v>1319</v>
      </c>
      <c r="D160" s="96"/>
      <c r="E160" s="97"/>
      <c r="F160" s="97"/>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7"/>
      <c r="AL160" s="97"/>
      <c r="AM160" s="97"/>
      <c r="AN160" s="97"/>
      <c r="AO160" s="97"/>
      <c r="AP160" s="97"/>
      <c r="AQ160" s="97"/>
      <c r="AR160" s="97"/>
      <c r="AS160" s="97"/>
      <c r="AT160" s="97"/>
      <c r="AU160" s="97"/>
      <c r="AV160" s="97"/>
      <c r="AW160" s="97"/>
      <c r="AX160" s="97"/>
      <c r="AY160" s="97"/>
      <c r="AZ160" s="97"/>
      <c r="BA160" s="97"/>
      <c r="BB160" s="97"/>
      <c r="BC160" s="97"/>
      <c r="BD160" s="97"/>
      <c r="BE160" s="97"/>
      <c r="BF160" s="97"/>
      <c r="BG160" s="97"/>
      <c r="BH160" s="97"/>
      <c r="BI160" s="97"/>
      <c r="BJ160" s="97"/>
      <c r="BK160" s="97"/>
      <c r="BL160" s="97"/>
      <c r="BM160" s="97"/>
      <c r="BN160" s="97"/>
      <c r="BO160" s="97"/>
      <c r="BP160" s="97"/>
      <c r="BQ160" s="97">
        <v>0</v>
      </c>
      <c r="BR160" s="97"/>
      <c r="BS160" s="97"/>
      <c r="BT160" s="97"/>
      <c r="BU160" s="97"/>
      <c r="BV160" s="97"/>
      <c r="BW160" s="97"/>
      <c r="BX160" s="97"/>
      <c r="BY160" s="97"/>
      <c r="BZ160" s="97"/>
      <c r="CA160" s="97"/>
      <c r="CB160" s="97"/>
      <c r="CC160" s="97"/>
      <c r="CD160" s="97"/>
      <c r="CE160" s="97"/>
      <c r="CF160" s="97"/>
      <c r="CG160" s="97"/>
      <c r="CH160" s="97"/>
      <c r="CI160" s="97"/>
      <c r="CJ160" s="97"/>
      <c r="CK160" s="97"/>
      <c r="CL160" s="97"/>
      <c r="CM160" s="97"/>
      <c r="CN160" s="97"/>
      <c r="CO160" s="97"/>
      <c r="CP160" s="97"/>
      <c r="CQ160" s="97"/>
      <c r="CR160" s="97"/>
      <c r="CS160" s="97"/>
      <c r="CT160" s="97"/>
      <c r="CU160" s="97"/>
      <c r="CV160" s="97"/>
      <c r="CW160" s="97"/>
      <c r="CX160" s="97"/>
      <c r="CY160" s="97"/>
      <c r="CZ160" s="97"/>
      <c r="DA160" s="97"/>
      <c r="DB160" s="97"/>
      <c r="DC160" s="97"/>
      <c r="DD160" s="97"/>
      <c r="DE160" s="97"/>
      <c r="DF160" s="97"/>
      <c r="DG160" s="97"/>
      <c r="DH160" s="97"/>
      <c r="DI160" s="97"/>
      <c r="DJ160" s="97"/>
      <c r="DK160" s="97"/>
      <c r="DL160" s="97"/>
      <c r="DM160" s="97"/>
      <c r="DN160" s="97"/>
      <c r="DO160" s="97"/>
      <c r="DP160" s="97"/>
      <c r="DQ160" s="97"/>
      <c r="DR160" s="97"/>
      <c r="DS160" s="97"/>
      <c r="DT160" s="97"/>
      <c r="DU160" s="97"/>
      <c r="DV160" s="97"/>
      <c r="DW160" s="97"/>
      <c r="DX160" s="97"/>
      <c r="DY160" s="97"/>
      <c r="DZ160" s="97"/>
      <c r="EA160" s="97"/>
      <c r="EB160" s="97"/>
      <c r="EC160" s="97"/>
      <c r="ED160" s="97"/>
      <c r="EE160" s="97"/>
      <c r="EF160" s="97"/>
      <c r="EG160" s="97"/>
      <c r="EH160" s="97"/>
      <c r="EI160" s="97"/>
      <c r="EJ160" s="97"/>
      <c r="EK160" s="97"/>
      <c r="EL160" s="97"/>
      <c r="EM160" s="97"/>
      <c r="EN160" s="97"/>
      <c r="EO160" s="97"/>
      <c r="EP160" s="97"/>
      <c r="EQ160" s="97"/>
      <c r="ER160" s="97"/>
      <c r="ES160" s="97"/>
      <c r="ET160" s="97"/>
      <c r="EU160" s="97"/>
      <c r="EV160" s="97"/>
      <c r="EW160" s="97"/>
      <c r="EX160" s="97"/>
      <c r="EY160" s="97">
        <v>34</v>
      </c>
      <c r="EZ160" s="97"/>
      <c r="FA160" s="97">
        <v>1034</v>
      </c>
      <c r="FB160" s="97"/>
      <c r="FC160" s="97"/>
      <c r="FD160" s="97"/>
      <c r="FE160" s="97"/>
      <c r="FF160" s="97"/>
      <c r="FG160" s="97"/>
      <c r="FH160" s="97"/>
      <c r="FI160" s="97"/>
      <c r="FJ160" s="97"/>
      <c r="FK160" s="97"/>
      <c r="FL160" s="97"/>
      <c r="FM160" s="97"/>
      <c r="FN160" s="97"/>
      <c r="FO160" s="97"/>
      <c r="FP160" s="97"/>
      <c r="FQ160" s="97"/>
      <c r="FR160" s="97"/>
      <c r="FS160" s="97">
        <v>2</v>
      </c>
      <c r="FT160" s="97"/>
      <c r="FU160" s="97"/>
      <c r="FV160" s="97"/>
      <c r="FW160" s="97"/>
      <c r="FX160" s="97"/>
      <c r="FY160" s="97"/>
      <c r="FZ160" s="97"/>
      <c r="GA160" s="97"/>
      <c r="GB160" s="97"/>
      <c r="GC160" s="97"/>
      <c r="GD160" s="97"/>
      <c r="GE160" s="97"/>
      <c r="GF160" s="97"/>
      <c r="GG160" s="97"/>
      <c r="GH160" s="97"/>
      <c r="GI160" s="97"/>
      <c r="GJ160" s="97"/>
      <c r="GK160" s="97"/>
      <c r="GL160" s="97"/>
      <c r="GM160" s="97"/>
      <c r="GN160" s="97"/>
      <c r="GO160" s="97"/>
      <c r="GP160" s="97"/>
      <c r="GQ160" s="97"/>
      <c r="GR160" s="97"/>
      <c r="GS160" s="97"/>
      <c r="GT160" s="97"/>
      <c r="GU160" s="97"/>
      <c r="GV160" s="97"/>
      <c r="GW160" s="97"/>
      <c r="GX160" s="97"/>
      <c r="GY160" s="97"/>
      <c r="GZ160" s="97"/>
      <c r="HA160" s="97"/>
      <c r="HB160" s="97"/>
      <c r="HC160" s="97"/>
      <c r="HD160" s="97"/>
      <c r="HE160" s="97"/>
      <c r="HF160" s="97"/>
      <c r="HG160" s="97"/>
      <c r="HH160" s="97"/>
      <c r="HI160" s="97"/>
      <c r="HJ160" s="97"/>
      <c r="HK160" s="97"/>
      <c r="HL160" s="97"/>
      <c r="HM160" s="97"/>
      <c r="HN160" s="97"/>
      <c r="HO160" s="97"/>
      <c r="HP160" s="97"/>
      <c r="HQ160" s="97"/>
      <c r="HR160" s="97"/>
      <c r="HS160" s="97"/>
      <c r="HT160" s="97"/>
      <c r="HU160" s="97"/>
      <c r="HV160" s="97"/>
      <c r="HW160" s="97"/>
      <c r="HX160" s="97"/>
      <c r="HY160" s="97"/>
      <c r="HZ160" s="97"/>
      <c r="IA160" s="97"/>
      <c r="IB160" s="97"/>
      <c r="IC160" s="97"/>
      <c r="ID160" s="97"/>
      <c r="IE160" s="97"/>
      <c r="IF160" s="97"/>
      <c r="IG160" s="97"/>
      <c r="IH160" s="97"/>
      <c r="II160" s="97"/>
      <c r="IJ160" s="97"/>
      <c r="IK160" s="97"/>
      <c r="IL160" s="97"/>
      <c r="IM160" s="97"/>
      <c r="IN160" s="97"/>
      <c r="IO160" s="97"/>
      <c r="IP160" s="97"/>
      <c r="IQ160" s="97"/>
      <c r="IR160" s="97"/>
      <c r="IS160" s="97"/>
      <c r="IT160" s="97"/>
      <c r="IU160" s="97"/>
      <c r="IV160" s="97"/>
      <c r="IW160" s="97"/>
      <c r="IX160" s="97"/>
      <c r="IY160" s="97"/>
      <c r="IZ160" s="97"/>
      <c r="JA160" s="97"/>
      <c r="JB160" s="97"/>
      <c r="JC160" s="97"/>
      <c r="JD160" s="97"/>
      <c r="JE160" s="97"/>
      <c r="JF160" s="97"/>
      <c r="JG160" s="97"/>
      <c r="JH160" s="97"/>
      <c r="JI160" s="97"/>
      <c r="JJ160" s="97"/>
      <c r="JK160" s="97"/>
      <c r="JL160" s="97"/>
      <c r="JM160" s="97"/>
      <c r="JN160" s="97"/>
      <c r="JO160" s="97"/>
      <c r="JP160" s="97"/>
      <c r="JQ160" s="97"/>
      <c r="JR160" s="97"/>
      <c r="JS160" s="97"/>
      <c r="JT160" s="97"/>
      <c r="JU160" s="97"/>
      <c r="JV160" s="97"/>
      <c r="JW160" s="97"/>
      <c r="JX160" s="97"/>
      <c r="JY160" s="97"/>
      <c r="JZ160" s="97"/>
      <c r="KA160" s="97"/>
      <c r="KB160" s="97"/>
      <c r="KC160" s="97"/>
      <c r="KD160" s="97"/>
      <c r="KE160" s="97"/>
      <c r="KF160" s="97"/>
      <c r="KG160" s="97"/>
      <c r="KH160" s="97"/>
      <c r="KI160" s="97"/>
      <c r="KJ160" s="97"/>
      <c r="KK160" s="97"/>
      <c r="KL160" s="97"/>
      <c r="KM160" s="97"/>
      <c r="KN160" s="97"/>
      <c r="KO160" s="97"/>
      <c r="KP160" s="97"/>
      <c r="KQ160" s="97"/>
      <c r="KR160" s="97"/>
      <c r="KS160" s="97"/>
      <c r="KT160" s="97"/>
      <c r="KU160" s="97"/>
      <c r="KV160" s="97"/>
      <c r="KW160" s="97"/>
      <c r="KX160" s="97"/>
      <c r="KY160" s="97"/>
      <c r="KZ160" s="97"/>
      <c r="LA160" s="97"/>
      <c r="LB160" s="97"/>
      <c r="LC160" s="97"/>
      <c r="LD160" s="97"/>
      <c r="LE160" s="97"/>
      <c r="LF160" s="97"/>
      <c r="LG160" s="97"/>
      <c r="LH160" s="97"/>
      <c r="LI160" s="97"/>
      <c r="LJ160" s="97"/>
      <c r="LK160" s="97"/>
      <c r="LL160" s="97"/>
      <c r="LM160" s="97"/>
      <c r="LN160" s="97"/>
      <c r="LO160" s="97"/>
      <c r="LP160" s="97"/>
      <c r="LQ160" s="97"/>
      <c r="LR160" s="97"/>
      <c r="LS160" s="97"/>
      <c r="LT160" s="97"/>
      <c r="LU160" s="97"/>
      <c r="LV160" s="97"/>
      <c r="LW160" s="97"/>
      <c r="LX160" s="97"/>
      <c r="LY160" s="97"/>
      <c r="LZ160" s="97"/>
      <c r="MA160" s="97"/>
      <c r="MB160" s="97"/>
      <c r="MC160" s="97"/>
      <c r="MD160" s="97">
        <v>4</v>
      </c>
      <c r="ME160" s="97"/>
      <c r="MF160" s="97"/>
      <c r="MG160" s="97"/>
      <c r="MH160" s="97"/>
      <c r="MI160" s="97"/>
      <c r="MJ160" s="97">
        <v>0</v>
      </c>
      <c r="MK160" s="97"/>
      <c r="ML160" s="97">
        <v>465</v>
      </c>
      <c r="MM160" s="97"/>
      <c r="MN160" s="97"/>
      <c r="MO160" s="97"/>
      <c r="MP160" s="97"/>
      <c r="MQ160" s="97"/>
      <c r="MR160" s="97"/>
      <c r="MS160" s="97">
        <v>72</v>
      </c>
      <c r="MT160" s="97"/>
      <c r="MU160" s="97"/>
      <c r="MV160" s="97"/>
      <c r="MW160" s="97"/>
      <c r="MX160" s="97"/>
      <c r="MY160" s="97"/>
      <c r="MZ160" s="97"/>
      <c r="NA160" s="97"/>
      <c r="NB160" s="97"/>
      <c r="NC160" s="97"/>
      <c r="ND160" s="97"/>
      <c r="NE160" s="97"/>
      <c r="NF160" s="97"/>
      <c r="NG160" s="97"/>
      <c r="NH160" s="97"/>
      <c r="NI160" s="97"/>
      <c r="NJ160" s="97"/>
      <c r="NK160" s="97">
        <v>11</v>
      </c>
      <c r="NL160" s="97"/>
      <c r="NM160" s="97"/>
      <c r="NN160" s="97"/>
      <c r="NO160" s="97"/>
      <c r="NP160" s="97"/>
      <c r="NQ160" s="97"/>
      <c r="NR160" s="97"/>
      <c r="NS160" s="97"/>
      <c r="NT160" s="97"/>
      <c r="NU160" s="97"/>
      <c r="NV160" s="97"/>
      <c r="NW160" s="97"/>
      <c r="NX160" s="97"/>
      <c r="NY160" s="97"/>
      <c r="NZ160" s="97"/>
      <c r="OA160" s="97"/>
      <c r="OB160" s="97"/>
      <c r="OC160" s="97"/>
      <c r="OD160" s="97"/>
      <c r="OE160" s="97"/>
      <c r="OF160" s="97"/>
      <c r="OG160" s="97"/>
      <c r="OH160" s="97"/>
      <c r="OI160" s="97"/>
      <c r="OJ160" s="97"/>
      <c r="OK160" s="97"/>
      <c r="OL160" s="97"/>
      <c r="OM160" s="97">
        <v>78</v>
      </c>
      <c r="ON160" s="97"/>
      <c r="OO160" s="97"/>
      <c r="OP160" s="97"/>
      <c r="OQ160" s="97">
        <v>8</v>
      </c>
      <c r="OR160" s="98">
        <v>0</v>
      </c>
      <c r="OS160" s="99">
        <v>1710</v>
      </c>
      <c r="OT160" s="96">
        <v>9167</v>
      </c>
      <c r="OU160" s="97">
        <v>639</v>
      </c>
      <c r="OV160" s="97"/>
      <c r="OW160" s="97"/>
      <c r="OX160" s="97"/>
      <c r="OY160" s="97">
        <v>734</v>
      </c>
      <c r="OZ160" s="97">
        <v>1892</v>
      </c>
      <c r="PA160" s="97"/>
      <c r="PB160" s="97"/>
      <c r="PC160" s="97"/>
      <c r="PD160" s="97"/>
      <c r="PE160" s="97"/>
      <c r="PF160" s="97"/>
      <c r="PG160" s="97"/>
      <c r="PH160" s="97"/>
      <c r="PI160" s="97"/>
      <c r="PJ160" s="97"/>
      <c r="PK160" s="97"/>
      <c r="PL160" s="98"/>
      <c r="PM160" s="99">
        <v>14142</v>
      </c>
    </row>
    <row r="161" spans="1:429" ht="12.75" customHeight="1" x14ac:dyDescent="0.2">
      <c r="A161" s="93">
        <v>336310</v>
      </c>
      <c r="B161" s="94" t="s">
        <v>1731</v>
      </c>
      <c r="C161" s="95" t="s">
        <v>1320</v>
      </c>
      <c r="D161" s="96">
        <v>8</v>
      </c>
      <c r="E161" s="97">
        <v>21</v>
      </c>
      <c r="F161" s="97">
        <v>1</v>
      </c>
      <c r="G161" s="97">
        <v>1</v>
      </c>
      <c r="H161" s="97">
        <v>1</v>
      </c>
      <c r="I161" s="97">
        <v>3</v>
      </c>
      <c r="J161" s="97">
        <v>10</v>
      </c>
      <c r="K161" s="97"/>
      <c r="L161" s="97">
        <v>1</v>
      </c>
      <c r="M161" s="97">
        <v>3</v>
      </c>
      <c r="N161" s="97">
        <v>1</v>
      </c>
      <c r="O161" s="97">
        <v>11</v>
      </c>
      <c r="P161" s="97">
        <v>0</v>
      </c>
      <c r="Q161" s="97">
        <v>101</v>
      </c>
      <c r="R161" s="97">
        <v>49</v>
      </c>
      <c r="S161" s="97">
        <v>9</v>
      </c>
      <c r="T161" s="97">
        <v>53</v>
      </c>
      <c r="U161" s="97">
        <v>7</v>
      </c>
      <c r="V161" s="97">
        <v>35</v>
      </c>
      <c r="W161" s="97">
        <v>33</v>
      </c>
      <c r="X161" s="97">
        <v>58</v>
      </c>
      <c r="Y161" s="97"/>
      <c r="Z161" s="97">
        <v>0</v>
      </c>
      <c r="AA161" s="97"/>
      <c r="AB161" s="97">
        <v>0</v>
      </c>
      <c r="AC161" s="97">
        <v>0</v>
      </c>
      <c r="AD161" s="97">
        <v>60</v>
      </c>
      <c r="AE161" s="97">
        <v>16</v>
      </c>
      <c r="AF161" s="97">
        <v>0</v>
      </c>
      <c r="AG161" s="97">
        <v>0</v>
      </c>
      <c r="AH161" s="97">
        <v>0</v>
      </c>
      <c r="AI161" s="97">
        <v>0</v>
      </c>
      <c r="AJ161" s="97">
        <v>0</v>
      </c>
      <c r="AK161" s="97">
        <v>0</v>
      </c>
      <c r="AL161" s="97">
        <v>0</v>
      </c>
      <c r="AM161" s="97">
        <v>0</v>
      </c>
      <c r="AN161" s="97">
        <v>1</v>
      </c>
      <c r="AO161" s="97">
        <v>2</v>
      </c>
      <c r="AP161" s="97">
        <v>6</v>
      </c>
      <c r="AQ161" s="97">
        <v>1</v>
      </c>
      <c r="AR161" s="97">
        <v>1</v>
      </c>
      <c r="AS161" s="97">
        <v>1</v>
      </c>
      <c r="AT161" s="97">
        <v>5</v>
      </c>
      <c r="AU161" s="97">
        <v>21</v>
      </c>
      <c r="AV161" s="97">
        <v>5</v>
      </c>
      <c r="AW161" s="97">
        <v>9</v>
      </c>
      <c r="AX161" s="97">
        <v>2</v>
      </c>
      <c r="AY161" s="97"/>
      <c r="AZ161" s="97"/>
      <c r="BA161" s="97">
        <v>2</v>
      </c>
      <c r="BB161" s="97">
        <v>0</v>
      </c>
      <c r="BC161" s="97">
        <v>0</v>
      </c>
      <c r="BD161" s="97"/>
      <c r="BE161" s="97">
        <v>2</v>
      </c>
      <c r="BF161" s="97">
        <v>0</v>
      </c>
      <c r="BG161" s="97">
        <v>0</v>
      </c>
      <c r="BH161" s="97">
        <v>2</v>
      </c>
      <c r="BI161" s="97"/>
      <c r="BJ161" s="97"/>
      <c r="BK161" s="97">
        <v>5</v>
      </c>
      <c r="BL161" s="97">
        <v>2</v>
      </c>
      <c r="BM161" s="97">
        <v>0</v>
      </c>
      <c r="BN161" s="97">
        <v>0</v>
      </c>
      <c r="BO161" s="97"/>
      <c r="BP161" s="97"/>
      <c r="BQ161" s="97"/>
      <c r="BR161" s="97">
        <v>5</v>
      </c>
      <c r="BS161" s="97">
        <v>2</v>
      </c>
      <c r="BT161" s="97">
        <v>0</v>
      </c>
      <c r="BU161" s="97">
        <v>1</v>
      </c>
      <c r="BV161" s="97"/>
      <c r="BW161" s="97">
        <v>0</v>
      </c>
      <c r="BX161" s="97"/>
      <c r="BY161" s="97">
        <v>2</v>
      </c>
      <c r="BZ161" s="97">
        <v>1</v>
      </c>
      <c r="CA161" s="97">
        <v>1</v>
      </c>
      <c r="CB161" s="97"/>
      <c r="CC161" s="97">
        <v>1</v>
      </c>
      <c r="CD161" s="97">
        <v>0</v>
      </c>
      <c r="CE161" s="97"/>
      <c r="CF161" s="97"/>
      <c r="CG161" s="97">
        <v>0</v>
      </c>
      <c r="CH161" s="97">
        <v>196</v>
      </c>
      <c r="CI161" s="97">
        <v>1907</v>
      </c>
      <c r="CJ161" s="97">
        <v>256</v>
      </c>
      <c r="CK161" s="97">
        <v>158</v>
      </c>
      <c r="CL161" s="97">
        <v>1</v>
      </c>
      <c r="CM161" s="97">
        <v>1</v>
      </c>
      <c r="CN161" s="97"/>
      <c r="CO161" s="97"/>
      <c r="CP161" s="97">
        <v>0</v>
      </c>
      <c r="CQ161" s="97"/>
      <c r="CR161" s="97">
        <v>1</v>
      </c>
      <c r="CS161" s="97"/>
      <c r="CT161" s="97">
        <v>0</v>
      </c>
      <c r="CU161" s="97">
        <v>1</v>
      </c>
      <c r="CV161" s="97">
        <v>1</v>
      </c>
      <c r="CW161" s="97">
        <v>1</v>
      </c>
      <c r="CX161" s="97">
        <v>37</v>
      </c>
      <c r="CY161" s="97"/>
      <c r="CZ161" s="97"/>
      <c r="DA161" s="97">
        <v>897</v>
      </c>
      <c r="DB161" s="97">
        <v>3</v>
      </c>
      <c r="DC161" s="97">
        <v>2</v>
      </c>
      <c r="DD161" s="97">
        <v>425</v>
      </c>
      <c r="DE161" s="97">
        <v>0</v>
      </c>
      <c r="DF161" s="97"/>
      <c r="DG161" s="97"/>
      <c r="DH161" s="97">
        <v>5</v>
      </c>
      <c r="DI161" s="97"/>
      <c r="DJ161" s="97"/>
      <c r="DK161" s="97">
        <v>0</v>
      </c>
      <c r="DL161" s="97"/>
      <c r="DM161" s="97"/>
      <c r="DN161" s="97"/>
      <c r="DO161" s="97"/>
      <c r="DP161" s="97">
        <v>0</v>
      </c>
      <c r="DQ161" s="97">
        <v>0</v>
      </c>
      <c r="DR161" s="97"/>
      <c r="DS161" s="97">
        <v>1</v>
      </c>
      <c r="DT161" s="97">
        <v>0</v>
      </c>
      <c r="DU161" s="97"/>
      <c r="DV161" s="97">
        <v>0</v>
      </c>
      <c r="DW161" s="97"/>
      <c r="DX161" s="97"/>
      <c r="DY161" s="97">
        <v>1</v>
      </c>
      <c r="DZ161" s="97"/>
      <c r="EA161" s="97"/>
      <c r="EB161" s="97"/>
      <c r="EC161" s="97"/>
      <c r="ED161" s="97"/>
      <c r="EE161" s="97"/>
      <c r="EF161" s="97"/>
      <c r="EG161" s="97"/>
      <c r="EH161" s="97"/>
      <c r="EI161" s="97"/>
      <c r="EJ161" s="97"/>
      <c r="EK161" s="97"/>
      <c r="EL161" s="97">
        <v>298</v>
      </c>
      <c r="EM161" s="97"/>
      <c r="EN161" s="97">
        <v>1</v>
      </c>
      <c r="EO161" s="97">
        <v>0</v>
      </c>
      <c r="EP161" s="97"/>
      <c r="EQ161" s="97"/>
      <c r="ER161" s="97">
        <v>1</v>
      </c>
      <c r="ES161" s="97"/>
      <c r="ET161" s="97"/>
      <c r="EU161" s="97">
        <v>6996</v>
      </c>
      <c r="EV161" s="97">
        <v>14523</v>
      </c>
      <c r="EW161" s="97">
        <v>476</v>
      </c>
      <c r="EX161" s="97">
        <v>0</v>
      </c>
      <c r="EY161" s="97">
        <v>0</v>
      </c>
      <c r="EZ161" s="97"/>
      <c r="FA161" s="97">
        <v>0</v>
      </c>
      <c r="FB161" s="97">
        <v>14</v>
      </c>
      <c r="FC161" s="97">
        <v>2</v>
      </c>
      <c r="FD161" s="97">
        <v>167</v>
      </c>
      <c r="FE161" s="97">
        <v>2</v>
      </c>
      <c r="FF161" s="97">
        <v>0</v>
      </c>
      <c r="FG161" s="97">
        <v>21</v>
      </c>
      <c r="FH161" s="97">
        <v>19</v>
      </c>
      <c r="FI161" s="97">
        <v>0</v>
      </c>
      <c r="FJ161" s="97">
        <v>76</v>
      </c>
      <c r="FK161" s="97">
        <v>0</v>
      </c>
      <c r="FL161" s="97"/>
      <c r="FM161" s="97"/>
      <c r="FN161" s="97">
        <v>1</v>
      </c>
      <c r="FO161" s="97">
        <v>0</v>
      </c>
      <c r="FP161" s="97">
        <v>954</v>
      </c>
      <c r="FQ161" s="97"/>
      <c r="FR161" s="97"/>
      <c r="FS161" s="97">
        <v>874</v>
      </c>
      <c r="FT161" s="97">
        <v>1</v>
      </c>
      <c r="FU161" s="97"/>
      <c r="FV161" s="97">
        <v>0</v>
      </c>
      <c r="FW161" s="97">
        <v>0</v>
      </c>
      <c r="FX161" s="97">
        <v>0</v>
      </c>
      <c r="FY161" s="97">
        <v>0</v>
      </c>
      <c r="FZ161" s="97">
        <v>3</v>
      </c>
      <c r="GA161" s="97">
        <v>0</v>
      </c>
      <c r="GB161" s="97">
        <v>1</v>
      </c>
      <c r="GC161" s="97">
        <v>1</v>
      </c>
      <c r="GD161" s="97"/>
      <c r="GE161" s="97">
        <v>1</v>
      </c>
      <c r="GF161" s="97"/>
      <c r="GG161" s="97"/>
      <c r="GH161" s="97">
        <v>0</v>
      </c>
      <c r="GI161" s="97">
        <v>0</v>
      </c>
      <c r="GJ161" s="97"/>
      <c r="GK161" s="97">
        <v>2</v>
      </c>
      <c r="GL161" s="97">
        <v>1</v>
      </c>
      <c r="GM161" s="97">
        <v>1</v>
      </c>
      <c r="GN161" s="97">
        <v>1</v>
      </c>
      <c r="GO161" s="97"/>
      <c r="GP161" s="97"/>
      <c r="GQ161" s="97">
        <v>0</v>
      </c>
      <c r="GR161" s="97">
        <v>4</v>
      </c>
      <c r="GS161" s="97">
        <v>1</v>
      </c>
      <c r="GT161" s="97">
        <v>0</v>
      </c>
      <c r="GU161" s="97">
        <v>1</v>
      </c>
      <c r="GV161" s="97">
        <v>1</v>
      </c>
      <c r="GW161" s="97">
        <v>11</v>
      </c>
      <c r="GX161" s="97">
        <v>11</v>
      </c>
      <c r="GY161" s="97">
        <v>2</v>
      </c>
      <c r="GZ161" s="97">
        <v>4</v>
      </c>
      <c r="HA161" s="97">
        <v>2</v>
      </c>
      <c r="HB161" s="97">
        <v>1</v>
      </c>
      <c r="HC161" s="97">
        <v>0</v>
      </c>
      <c r="HD161" s="97">
        <v>37</v>
      </c>
      <c r="HE161" s="97">
        <v>1</v>
      </c>
      <c r="HF161" s="97">
        <v>2</v>
      </c>
      <c r="HG161" s="97"/>
      <c r="HH161" s="97">
        <v>2</v>
      </c>
      <c r="HI161" s="97">
        <v>2</v>
      </c>
      <c r="HJ161" s="97">
        <v>1</v>
      </c>
      <c r="HK161" s="97">
        <v>34</v>
      </c>
      <c r="HL161" s="97">
        <v>16</v>
      </c>
      <c r="HM161" s="97">
        <v>11</v>
      </c>
      <c r="HN161" s="97">
        <v>20</v>
      </c>
      <c r="HO161" s="97"/>
      <c r="HP161" s="97">
        <v>0</v>
      </c>
      <c r="HQ161" s="97"/>
      <c r="HR161" s="97"/>
      <c r="HS161" s="97">
        <v>0</v>
      </c>
      <c r="HT161" s="97"/>
      <c r="HU161" s="97"/>
      <c r="HV161" s="97">
        <v>0</v>
      </c>
      <c r="HW161" s="97"/>
      <c r="HX161" s="97"/>
      <c r="HY161" s="97">
        <v>7</v>
      </c>
      <c r="HZ161" s="97">
        <v>5</v>
      </c>
      <c r="IA161" s="97">
        <v>12</v>
      </c>
      <c r="IB161" s="97">
        <v>2</v>
      </c>
      <c r="IC161" s="97"/>
      <c r="ID161" s="97"/>
      <c r="IE161" s="97"/>
      <c r="IF161" s="97">
        <v>14</v>
      </c>
      <c r="IG161" s="97"/>
      <c r="IH161" s="97"/>
      <c r="II161" s="97"/>
      <c r="IJ161" s="97"/>
      <c r="IK161" s="97"/>
      <c r="IL161" s="97">
        <v>0</v>
      </c>
      <c r="IM161" s="97"/>
      <c r="IN161" s="97"/>
      <c r="IO161" s="97">
        <v>0</v>
      </c>
      <c r="IP161" s="97">
        <v>3</v>
      </c>
      <c r="IQ161" s="97"/>
      <c r="IR161" s="97"/>
      <c r="IS161" s="97">
        <v>1</v>
      </c>
      <c r="IT161" s="97">
        <v>8</v>
      </c>
      <c r="IU161" s="97">
        <v>1</v>
      </c>
      <c r="IV161" s="97">
        <v>0</v>
      </c>
      <c r="IW161" s="97">
        <v>1</v>
      </c>
      <c r="IX161" s="97">
        <v>1</v>
      </c>
      <c r="IY161" s="97">
        <v>0</v>
      </c>
      <c r="IZ161" s="97">
        <v>1</v>
      </c>
      <c r="JA161" s="97">
        <v>1</v>
      </c>
      <c r="JB161" s="97">
        <v>1</v>
      </c>
      <c r="JC161" s="97"/>
      <c r="JD161" s="97">
        <v>1</v>
      </c>
      <c r="JE161" s="97">
        <v>0</v>
      </c>
      <c r="JF161" s="97"/>
      <c r="JG161" s="97"/>
      <c r="JH161" s="97">
        <v>0</v>
      </c>
      <c r="JI161" s="97"/>
      <c r="JJ161" s="97"/>
      <c r="JK161" s="97">
        <v>2</v>
      </c>
      <c r="JL161" s="97">
        <v>0</v>
      </c>
      <c r="JM161" s="97"/>
      <c r="JN161" s="97">
        <v>0</v>
      </c>
      <c r="JO161" s="97">
        <v>493</v>
      </c>
      <c r="JP161" s="97">
        <v>3</v>
      </c>
      <c r="JQ161" s="97">
        <v>11</v>
      </c>
      <c r="JR161" s="97">
        <v>94</v>
      </c>
      <c r="JS161" s="97">
        <v>340</v>
      </c>
      <c r="JT161" s="97">
        <v>0</v>
      </c>
      <c r="JU161" s="97">
        <v>189</v>
      </c>
      <c r="JV161" s="97">
        <v>91</v>
      </c>
      <c r="JW161" s="97">
        <v>61</v>
      </c>
      <c r="JX161" s="97">
        <v>10</v>
      </c>
      <c r="JY161" s="97"/>
      <c r="JZ161" s="97">
        <v>4106</v>
      </c>
      <c r="KA161" s="97">
        <v>55</v>
      </c>
      <c r="KB161" s="97">
        <v>168</v>
      </c>
      <c r="KC161" s="97">
        <v>21</v>
      </c>
      <c r="KD161" s="97">
        <v>13</v>
      </c>
      <c r="KE161" s="97">
        <v>88</v>
      </c>
      <c r="KF161" s="97">
        <v>21</v>
      </c>
      <c r="KG161" s="97">
        <v>36</v>
      </c>
      <c r="KH161" s="97">
        <v>47</v>
      </c>
      <c r="KI161" s="97">
        <v>0</v>
      </c>
      <c r="KJ161" s="97">
        <v>3</v>
      </c>
      <c r="KK161" s="97"/>
      <c r="KL161" s="97">
        <v>1648</v>
      </c>
      <c r="KM161" s="97">
        <v>1</v>
      </c>
      <c r="KN161" s="97"/>
      <c r="KO161" s="97">
        <v>18</v>
      </c>
      <c r="KP161" s="97">
        <v>4</v>
      </c>
      <c r="KQ161" s="97">
        <v>426</v>
      </c>
      <c r="KR161" s="97">
        <v>10</v>
      </c>
      <c r="KS161" s="97"/>
      <c r="KT161" s="97">
        <v>0</v>
      </c>
      <c r="KU161" s="97">
        <v>57</v>
      </c>
      <c r="KV161" s="97">
        <v>2</v>
      </c>
      <c r="KW161" s="97">
        <v>11</v>
      </c>
      <c r="KX161" s="97"/>
      <c r="KY161" s="97"/>
      <c r="KZ161" s="97"/>
      <c r="LA161" s="97">
        <v>17</v>
      </c>
      <c r="LB161" s="97">
        <v>97</v>
      </c>
      <c r="LC161" s="97">
        <v>0</v>
      </c>
      <c r="LD161" s="97">
        <v>13</v>
      </c>
      <c r="LE161" s="97"/>
      <c r="LF161" s="97">
        <v>0</v>
      </c>
      <c r="LG161" s="97">
        <v>0</v>
      </c>
      <c r="LH161" s="97">
        <v>0</v>
      </c>
      <c r="LI161" s="97">
        <v>0</v>
      </c>
      <c r="LJ161" s="97">
        <v>0</v>
      </c>
      <c r="LK161" s="97"/>
      <c r="LL161" s="97">
        <v>0</v>
      </c>
      <c r="LM161" s="97">
        <v>0</v>
      </c>
      <c r="LN161" s="97"/>
      <c r="LO161" s="97"/>
      <c r="LP161" s="97"/>
      <c r="LQ161" s="97">
        <v>0</v>
      </c>
      <c r="LR161" s="97">
        <v>295</v>
      </c>
      <c r="LS161" s="97">
        <v>7</v>
      </c>
      <c r="LT161" s="97">
        <v>0</v>
      </c>
      <c r="LU161" s="97"/>
      <c r="LV161" s="97"/>
      <c r="LW161" s="97">
        <v>3</v>
      </c>
      <c r="LX161" s="97">
        <v>1</v>
      </c>
      <c r="LY161" s="97">
        <v>2</v>
      </c>
      <c r="LZ161" s="97"/>
      <c r="MA161" s="97">
        <v>86</v>
      </c>
      <c r="MB161" s="97">
        <v>2</v>
      </c>
      <c r="MC161" s="97"/>
      <c r="MD161" s="97">
        <v>40</v>
      </c>
      <c r="ME161" s="97">
        <v>15</v>
      </c>
      <c r="MF161" s="97">
        <v>1</v>
      </c>
      <c r="MG161" s="97"/>
      <c r="MH161" s="97">
        <v>0</v>
      </c>
      <c r="MI161" s="97">
        <v>11</v>
      </c>
      <c r="MJ161" s="97">
        <v>1</v>
      </c>
      <c r="MK161" s="97">
        <v>7</v>
      </c>
      <c r="ML161" s="97">
        <v>550</v>
      </c>
      <c r="MM161" s="97">
        <v>7</v>
      </c>
      <c r="MN161" s="97">
        <v>2</v>
      </c>
      <c r="MO161" s="97">
        <v>97</v>
      </c>
      <c r="MP161" s="97">
        <v>3</v>
      </c>
      <c r="MQ161" s="97">
        <v>35</v>
      </c>
      <c r="MR161" s="97">
        <v>20</v>
      </c>
      <c r="MS161" s="97">
        <v>404</v>
      </c>
      <c r="MT161" s="97">
        <v>0</v>
      </c>
      <c r="MU161" s="97">
        <v>1</v>
      </c>
      <c r="MV161" s="97">
        <v>1</v>
      </c>
      <c r="MW161" s="97">
        <v>6</v>
      </c>
      <c r="MX161" s="97"/>
      <c r="MY161" s="97">
        <v>0</v>
      </c>
      <c r="MZ161" s="97"/>
      <c r="NA161" s="97">
        <v>5</v>
      </c>
      <c r="NB161" s="97">
        <v>16</v>
      </c>
      <c r="NC161" s="97">
        <v>17</v>
      </c>
      <c r="ND161" s="97">
        <v>22</v>
      </c>
      <c r="NE161" s="97">
        <v>5</v>
      </c>
      <c r="NF161" s="97">
        <v>0</v>
      </c>
      <c r="NG161" s="97">
        <v>37</v>
      </c>
      <c r="NH161" s="97">
        <v>1</v>
      </c>
      <c r="NI161" s="97">
        <v>49</v>
      </c>
      <c r="NJ161" s="97"/>
      <c r="NK161" s="97"/>
      <c r="NL161" s="97"/>
      <c r="NM161" s="97">
        <v>0</v>
      </c>
      <c r="NN161" s="97"/>
      <c r="NO161" s="97">
        <v>0</v>
      </c>
      <c r="NP161" s="97">
        <v>2</v>
      </c>
      <c r="NQ161" s="97">
        <v>2</v>
      </c>
      <c r="NR161" s="97">
        <v>6</v>
      </c>
      <c r="NS161" s="97">
        <v>9</v>
      </c>
      <c r="NT161" s="97">
        <v>27</v>
      </c>
      <c r="NU161" s="97">
        <v>5</v>
      </c>
      <c r="NV161" s="97">
        <v>4785</v>
      </c>
      <c r="NW161" s="97">
        <v>18</v>
      </c>
      <c r="NX161" s="97"/>
      <c r="NY161" s="97"/>
      <c r="NZ161" s="97">
        <v>2</v>
      </c>
      <c r="OA161" s="97"/>
      <c r="OB161" s="97">
        <v>18</v>
      </c>
      <c r="OC161" s="97">
        <v>44</v>
      </c>
      <c r="OD161" s="97">
        <v>5</v>
      </c>
      <c r="OE161" s="97">
        <v>46</v>
      </c>
      <c r="OF161" s="97">
        <v>20</v>
      </c>
      <c r="OG161" s="97"/>
      <c r="OH161" s="97">
        <v>206</v>
      </c>
      <c r="OI161" s="97">
        <v>1</v>
      </c>
      <c r="OJ161" s="97">
        <v>149</v>
      </c>
      <c r="OK161" s="97"/>
      <c r="OL161" s="97"/>
      <c r="OM161" s="97">
        <v>185</v>
      </c>
      <c r="ON161" s="97">
        <v>40</v>
      </c>
      <c r="OO161" s="97">
        <v>54</v>
      </c>
      <c r="OP161" s="97">
        <v>34</v>
      </c>
      <c r="OQ161" s="97">
        <v>16</v>
      </c>
      <c r="OR161" s="98">
        <v>0</v>
      </c>
      <c r="OS161" s="99">
        <v>44693</v>
      </c>
      <c r="OT161" s="96">
        <v>3262</v>
      </c>
      <c r="OU161" s="97"/>
      <c r="OV161" s="97"/>
      <c r="OW161" s="97"/>
      <c r="OX161" s="97"/>
      <c r="OY161" s="97">
        <v>613</v>
      </c>
      <c r="OZ161" s="97">
        <v>6310</v>
      </c>
      <c r="PA161" s="97"/>
      <c r="PB161" s="97"/>
      <c r="PC161" s="97"/>
      <c r="PD161" s="97"/>
      <c r="PE161" s="97"/>
      <c r="PF161" s="97"/>
      <c r="PG161" s="97"/>
      <c r="PH161" s="97"/>
      <c r="PI161" s="97"/>
      <c r="PJ161" s="97"/>
      <c r="PK161" s="97"/>
      <c r="PL161" s="98"/>
      <c r="PM161" s="99">
        <v>54877</v>
      </c>
    </row>
    <row r="162" spans="1:429" ht="12.75" customHeight="1" x14ac:dyDescent="0.2">
      <c r="A162" s="93">
        <v>336320</v>
      </c>
      <c r="B162" s="94" t="s">
        <v>1731</v>
      </c>
      <c r="C162" s="95" t="s">
        <v>1321</v>
      </c>
      <c r="D162" s="96">
        <v>69</v>
      </c>
      <c r="E162" s="97">
        <v>162</v>
      </c>
      <c r="F162" s="97">
        <v>15</v>
      </c>
      <c r="G162" s="97">
        <v>23</v>
      </c>
      <c r="H162" s="97">
        <v>8</v>
      </c>
      <c r="I162" s="97">
        <v>19</v>
      </c>
      <c r="J162" s="97">
        <v>124</v>
      </c>
      <c r="K162" s="97">
        <v>65</v>
      </c>
      <c r="L162" s="97">
        <v>5</v>
      </c>
      <c r="M162" s="97">
        <v>25</v>
      </c>
      <c r="N162" s="97">
        <v>0</v>
      </c>
      <c r="O162" s="97">
        <v>12</v>
      </c>
      <c r="P162" s="97">
        <v>3</v>
      </c>
      <c r="Q162" s="97">
        <v>134</v>
      </c>
      <c r="R162" s="97">
        <v>68</v>
      </c>
      <c r="S162" s="97">
        <v>4</v>
      </c>
      <c r="T162" s="97">
        <v>21</v>
      </c>
      <c r="U162" s="97">
        <v>6</v>
      </c>
      <c r="V162" s="97">
        <v>11</v>
      </c>
      <c r="W162" s="97">
        <v>15</v>
      </c>
      <c r="X162" s="97">
        <v>19</v>
      </c>
      <c r="Y162" s="97">
        <v>0</v>
      </c>
      <c r="Z162" s="97"/>
      <c r="AA162" s="97">
        <v>0</v>
      </c>
      <c r="AB162" s="97">
        <v>0</v>
      </c>
      <c r="AC162" s="97">
        <v>4</v>
      </c>
      <c r="AD162" s="97">
        <v>498</v>
      </c>
      <c r="AE162" s="97">
        <v>41</v>
      </c>
      <c r="AF162" s="97">
        <v>0</v>
      </c>
      <c r="AG162" s="97">
        <v>0</v>
      </c>
      <c r="AH162" s="97">
        <v>2</v>
      </c>
      <c r="AI162" s="97">
        <v>0</v>
      </c>
      <c r="AJ162" s="97">
        <v>1</v>
      </c>
      <c r="AK162" s="97">
        <v>2</v>
      </c>
      <c r="AL162" s="97">
        <v>0</v>
      </c>
      <c r="AM162" s="97">
        <v>0</v>
      </c>
      <c r="AN162" s="97">
        <v>4</v>
      </c>
      <c r="AO162" s="97"/>
      <c r="AP162" s="97">
        <v>13</v>
      </c>
      <c r="AQ162" s="97">
        <v>2</v>
      </c>
      <c r="AR162" s="97"/>
      <c r="AS162" s="97"/>
      <c r="AT162" s="97">
        <v>3</v>
      </c>
      <c r="AU162" s="97">
        <v>37</v>
      </c>
      <c r="AV162" s="97">
        <v>5</v>
      </c>
      <c r="AW162" s="97">
        <v>18</v>
      </c>
      <c r="AX162" s="97">
        <v>1</v>
      </c>
      <c r="AY162" s="97"/>
      <c r="AZ162" s="97"/>
      <c r="BA162" s="97"/>
      <c r="BB162" s="97"/>
      <c r="BC162" s="97">
        <v>3</v>
      </c>
      <c r="BD162" s="97">
        <v>25</v>
      </c>
      <c r="BE162" s="97"/>
      <c r="BF162" s="97"/>
      <c r="BG162" s="97"/>
      <c r="BH162" s="97"/>
      <c r="BI162" s="97"/>
      <c r="BJ162" s="97"/>
      <c r="BK162" s="97"/>
      <c r="BL162" s="97"/>
      <c r="BM162" s="97"/>
      <c r="BN162" s="97"/>
      <c r="BO162" s="97"/>
      <c r="BP162" s="97"/>
      <c r="BQ162" s="97">
        <v>26</v>
      </c>
      <c r="BR162" s="97"/>
      <c r="BS162" s="97"/>
      <c r="BT162" s="97"/>
      <c r="BU162" s="97"/>
      <c r="BV162" s="97"/>
      <c r="BW162" s="97"/>
      <c r="BX162" s="97"/>
      <c r="BY162" s="97"/>
      <c r="BZ162" s="97"/>
      <c r="CA162" s="97"/>
      <c r="CB162" s="97"/>
      <c r="CC162" s="97"/>
      <c r="CD162" s="97"/>
      <c r="CE162" s="97"/>
      <c r="CF162" s="97"/>
      <c r="CG162" s="97"/>
      <c r="CH162" s="97">
        <v>909</v>
      </c>
      <c r="CI162" s="97">
        <v>103</v>
      </c>
      <c r="CJ162" s="97">
        <v>344</v>
      </c>
      <c r="CK162" s="97">
        <v>3</v>
      </c>
      <c r="CL162" s="97"/>
      <c r="CM162" s="97"/>
      <c r="CN162" s="97">
        <v>0</v>
      </c>
      <c r="CO162" s="97"/>
      <c r="CP162" s="97"/>
      <c r="CQ162" s="97"/>
      <c r="CR162" s="97"/>
      <c r="CS162" s="97"/>
      <c r="CT162" s="97"/>
      <c r="CU162" s="97"/>
      <c r="CV162" s="97"/>
      <c r="CW162" s="97"/>
      <c r="CX162" s="97">
        <v>197</v>
      </c>
      <c r="CY162" s="97"/>
      <c r="CZ162" s="97"/>
      <c r="DA162" s="97">
        <v>1973</v>
      </c>
      <c r="DB162" s="97"/>
      <c r="DC162" s="97"/>
      <c r="DD162" s="97"/>
      <c r="DE162" s="97"/>
      <c r="DF162" s="97"/>
      <c r="DG162" s="97"/>
      <c r="DH162" s="97"/>
      <c r="DI162" s="97"/>
      <c r="DJ162" s="97">
        <v>1</v>
      </c>
      <c r="DK162" s="97">
        <v>1</v>
      </c>
      <c r="DL162" s="97">
        <v>2</v>
      </c>
      <c r="DM162" s="97"/>
      <c r="DN162" s="97">
        <v>62</v>
      </c>
      <c r="DO162" s="97">
        <v>10</v>
      </c>
      <c r="DP162" s="97">
        <v>4</v>
      </c>
      <c r="DQ162" s="97">
        <v>1</v>
      </c>
      <c r="DR162" s="97">
        <v>94</v>
      </c>
      <c r="DS162" s="97">
        <v>1</v>
      </c>
      <c r="DT162" s="97">
        <v>27</v>
      </c>
      <c r="DU162" s="97">
        <v>3</v>
      </c>
      <c r="DV162" s="97">
        <v>4</v>
      </c>
      <c r="DW162" s="97">
        <v>2</v>
      </c>
      <c r="DX162" s="97">
        <v>7</v>
      </c>
      <c r="DY162" s="97">
        <v>7</v>
      </c>
      <c r="DZ162" s="97">
        <v>1</v>
      </c>
      <c r="EA162" s="97">
        <v>5</v>
      </c>
      <c r="EB162" s="97">
        <v>3</v>
      </c>
      <c r="EC162" s="97"/>
      <c r="ED162" s="97"/>
      <c r="EE162" s="97"/>
      <c r="EF162" s="97"/>
      <c r="EG162" s="97"/>
      <c r="EH162" s="97"/>
      <c r="EI162" s="97"/>
      <c r="EJ162" s="97"/>
      <c r="EK162" s="97"/>
      <c r="EL162" s="97"/>
      <c r="EM162" s="97"/>
      <c r="EN162" s="97"/>
      <c r="EO162" s="97"/>
      <c r="EP162" s="97"/>
      <c r="EQ162" s="97"/>
      <c r="ER162" s="97"/>
      <c r="ES162" s="97"/>
      <c r="ET162" s="97">
        <v>10</v>
      </c>
      <c r="EU162" s="97">
        <v>751</v>
      </c>
      <c r="EV162" s="97">
        <v>3552</v>
      </c>
      <c r="EW162" s="97">
        <v>582</v>
      </c>
      <c r="EX162" s="97">
        <v>81</v>
      </c>
      <c r="EY162" s="97">
        <v>80</v>
      </c>
      <c r="EZ162" s="97">
        <v>0</v>
      </c>
      <c r="FA162" s="97">
        <v>15</v>
      </c>
      <c r="FB162" s="97">
        <v>882</v>
      </c>
      <c r="FC162" s="97">
        <v>1981</v>
      </c>
      <c r="FD162" s="97">
        <v>373</v>
      </c>
      <c r="FE162" s="97"/>
      <c r="FF162" s="97">
        <v>6</v>
      </c>
      <c r="FG162" s="97">
        <v>273</v>
      </c>
      <c r="FH162" s="97">
        <v>243</v>
      </c>
      <c r="FI162" s="97"/>
      <c r="FJ162" s="97"/>
      <c r="FK162" s="97"/>
      <c r="FL162" s="97"/>
      <c r="FM162" s="97"/>
      <c r="FN162" s="97"/>
      <c r="FO162" s="97">
        <v>60</v>
      </c>
      <c r="FP162" s="97"/>
      <c r="FQ162" s="97"/>
      <c r="FR162" s="97"/>
      <c r="FS162" s="97">
        <v>24</v>
      </c>
      <c r="FT162" s="97"/>
      <c r="FU162" s="97">
        <v>6</v>
      </c>
      <c r="FV162" s="97">
        <v>5</v>
      </c>
      <c r="FW162" s="97"/>
      <c r="FX162" s="97"/>
      <c r="FY162" s="97"/>
      <c r="FZ162" s="97"/>
      <c r="GA162" s="97"/>
      <c r="GB162" s="97"/>
      <c r="GC162" s="97">
        <v>1</v>
      </c>
      <c r="GD162" s="97"/>
      <c r="GE162" s="97"/>
      <c r="GF162" s="97"/>
      <c r="GG162" s="97"/>
      <c r="GH162" s="97"/>
      <c r="GI162" s="97"/>
      <c r="GJ162" s="97"/>
      <c r="GK162" s="97"/>
      <c r="GL162" s="97"/>
      <c r="GM162" s="97"/>
      <c r="GN162" s="97">
        <v>2</v>
      </c>
      <c r="GO162" s="97"/>
      <c r="GP162" s="97"/>
      <c r="GQ162" s="97"/>
      <c r="GR162" s="97">
        <v>5</v>
      </c>
      <c r="GS162" s="97"/>
      <c r="GT162" s="97"/>
      <c r="GU162" s="97"/>
      <c r="GV162" s="97"/>
      <c r="GW162" s="97">
        <v>4</v>
      </c>
      <c r="GX162" s="97">
        <v>1</v>
      </c>
      <c r="GY162" s="97">
        <v>2</v>
      </c>
      <c r="GZ162" s="97"/>
      <c r="HA162" s="97">
        <v>3</v>
      </c>
      <c r="HB162" s="97">
        <v>3</v>
      </c>
      <c r="HC162" s="97"/>
      <c r="HD162" s="97">
        <v>22</v>
      </c>
      <c r="HE162" s="97">
        <v>0</v>
      </c>
      <c r="HF162" s="97"/>
      <c r="HG162" s="97"/>
      <c r="HH162" s="97"/>
      <c r="HI162" s="97"/>
      <c r="HJ162" s="97">
        <v>4</v>
      </c>
      <c r="HK162" s="97">
        <v>11</v>
      </c>
      <c r="HL162" s="97">
        <v>7</v>
      </c>
      <c r="HM162" s="97"/>
      <c r="HN162" s="97"/>
      <c r="HO162" s="97"/>
      <c r="HP162" s="97"/>
      <c r="HQ162" s="97"/>
      <c r="HR162" s="97"/>
      <c r="HS162" s="97">
        <v>1</v>
      </c>
      <c r="HT162" s="97"/>
      <c r="HU162" s="97"/>
      <c r="HV162" s="97">
        <v>0</v>
      </c>
      <c r="HW162" s="97"/>
      <c r="HX162" s="97"/>
      <c r="HY162" s="97">
        <v>18</v>
      </c>
      <c r="HZ162" s="97">
        <v>12</v>
      </c>
      <c r="IA162" s="97">
        <v>5</v>
      </c>
      <c r="IB162" s="97"/>
      <c r="IC162" s="97"/>
      <c r="ID162" s="97"/>
      <c r="IE162" s="97"/>
      <c r="IF162" s="97">
        <v>22</v>
      </c>
      <c r="IG162" s="97"/>
      <c r="IH162" s="97"/>
      <c r="II162" s="97"/>
      <c r="IJ162" s="97"/>
      <c r="IK162" s="97"/>
      <c r="IL162" s="97">
        <v>0</v>
      </c>
      <c r="IM162" s="97"/>
      <c r="IN162" s="97"/>
      <c r="IO162" s="97"/>
      <c r="IP162" s="97">
        <v>2</v>
      </c>
      <c r="IQ162" s="97"/>
      <c r="IR162" s="97"/>
      <c r="IS162" s="97"/>
      <c r="IT162" s="97"/>
      <c r="IU162" s="97"/>
      <c r="IV162" s="97"/>
      <c r="IW162" s="97"/>
      <c r="IX162" s="97"/>
      <c r="IY162" s="97"/>
      <c r="IZ162" s="97"/>
      <c r="JA162" s="97"/>
      <c r="JB162" s="97"/>
      <c r="JC162" s="97"/>
      <c r="JD162" s="97"/>
      <c r="JE162" s="97"/>
      <c r="JF162" s="97"/>
      <c r="JG162" s="97"/>
      <c r="JH162" s="97"/>
      <c r="JI162" s="97"/>
      <c r="JJ162" s="97"/>
      <c r="JK162" s="97">
        <v>3</v>
      </c>
      <c r="JL162" s="97"/>
      <c r="JM162" s="97"/>
      <c r="JN162" s="97"/>
      <c r="JO162" s="97">
        <v>671</v>
      </c>
      <c r="JP162" s="97">
        <v>12</v>
      </c>
      <c r="JQ162" s="97">
        <v>35</v>
      </c>
      <c r="JR162" s="97">
        <v>114</v>
      </c>
      <c r="JS162" s="97">
        <v>192</v>
      </c>
      <c r="JT162" s="97">
        <v>17</v>
      </c>
      <c r="JU162" s="97">
        <v>312</v>
      </c>
      <c r="JV162" s="97">
        <v>77</v>
      </c>
      <c r="JW162" s="97">
        <v>131</v>
      </c>
      <c r="JX162" s="97">
        <v>56</v>
      </c>
      <c r="JY162" s="97"/>
      <c r="JZ162" s="97">
        <v>2408</v>
      </c>
      <c r="KA162" s="97">
        <v>305</v>
      </c>
      <c r="KB162" s="97">
        <v>93</v>
      </c>
      <c r="KC162" s="97">
        <v>224</v>
      </c>
      <c r="KD162" s="97">
        <v>130</v>
      </c>
      <c r="KE162" s="97">
        <v>47</v>
      </c>
      <c r="KF162" s="97">
        <v>4</v>
      </c>
      <c r="KG162" s="97">
        <v>252</v>
      </c>
      <c r="KH162" s="97">
        <v>12</v>
      </c>
      <c r="KI162" s="97"/>
      <c r="KJ162" s="97">
        <v>7</v>
      </c>
      <c r="KK162" s="97"/>
      <c r="KL162" s="97">
        <v>40</v>
      </c>
      <c r="KM162" s="97">
        <v>12</v>
      </c>
      <c r="KN162" s="97"/>
      <c r="KO162" s="97">
        <v>7</v>
      </c>
      <c r="KP162" s="97">
        <v>3</v>
      </c>
      <c r="KQ162" s="97">
        <v>1337</v>
      </c>
      <c r="KR162" s="97">
        <v>23</v>
      </c>
      <c r="KS162" s="97">
        <v>4</v>
      </c>
      <c r="KT162" s="97">
        <v>3</v>
      </c>
      <c r="KU162" s="97">
        <v>266</v>
      </c>
      <c r="KV162" s="97">
        <v>4</v>
      </c>
      <c r="KW162" s="97">
        <v>20</v>
      </c>
      <c r="KX162" s="97"/>
      <c r="KY162" s="97"/>
      <c r="KZ162" s="97">
        <v>0</v>
      </c>
      <c r="LA162" s="97">
        <v>17</v>
      </c>
      <c r="LB162" s="97">
        <v>39</v>
      </c>
      <c r="LC162" s="97">
        <v>0</v>
      </c>
      <c r="LD162" s="97">
        <v>5</v>
      </c>
      <c r="LE162" s="97">
        <v>58</v>
      </c>
      <c r="LF162" s="97"/>
      <c r="LG162" s="97">
        <v>0</v>
      </c>
      <c r="LH162" s="97">
        <v>0</v>
      </c>
      <c r="LI162" s="97">
        <v>0</v>
      </c>
      <c r="LJ162" s="97">
        <v>0</v>
      </c>
      <c r="LK162" s="97"/>
      <c r="LL162" s="97">
        <v>0</v>
      </c>
      <c r="LM162" s="97">
        <v>0</v>
      </c>
      <c r="LN162" s="97"/>
      <c r="LO162" s="97"/>
      <c r="LP162" s="97"/>
      <c r="LQ162" s="97">
        <v>0</v>
      </c>
      <c r="LR162" s="97">
        <v>181</v>
      </c>
      <c r="LS162" s="97">
        <v>13</v>
      </c>
      <c r="LT162" s="97">
        <v>2</v>
      </c>
      <c r="LU162" s="97"/>
      <c r="LV162" s="97"/>
      <c r="LW162" s="97"/>
      <c r="LX162" s="97">
        <v>1</v>
      </c>
      <c r="LY162" s="97">
        <v>2</v>
      </c>
      <c r="LZ162" s="97">
        <v>2</v>
      </c>
      <c r="MA162" s="97">
        <v>55</v>
      </c>
      <c r="MB162" s="97">
        <v>181</v>
      </c>
      <c r="MC162" s="97"/>
      <c r="MD162" s="97">
        <v>244</v>
      </c>
      <c r="ME162" s="97">
        <v>217</v>
      </c>
      <c r="MF162" s="97">
        <v>10</v>
      </c>
      <c r="MG162" s="97"/>
      <c r="MH162" s="97">
        <v>0</v>
      </c>
      <c r="MI162" s="97">
        <v>65</v>
      </c>
      <c r="MJ162" s="97">
        <v>139</v>
      </c>
      <c r="MK162" s="97">
        <v>34</v>
      </c>
      <c r="ML162" s="97">
        <v>1152</v>
      </c>
      <c r="MM162" s="97">
        <v>11</v>
      </c>
      <c r="MN162" s="97">
        <v>3</v>
      </c>
      <c r="MO162" s="97">
        <v>127</v>
      </c>
      <c r="MP162" s="97">
        <v>12</v>
      </c>
      <c r="MQ162" s="97">
        <v>101</v>
      </c>
      <c r="MR162" s="97">
        <v>34</v>
      </c>
      <c r="MS162" s="97">
        <v>73</v>
      </c>
      <c r="MT162" s="97"/>
      <c r="MU162" s="97">
        <v>99</v>
      </c>
      <c r="MV162" s="97">
        <v>30</v>
      </c>
      <c r="MW162" s="97">
        <v>9</v>
      </c>
      <c r="MX162" s="97"/>
      <c r="MY162" s="97"/>
      <c r="MZ162" s="97">
        <v>7</v>
      </c>
      <c r="NA162" s="97">
        <v>15</v>
      </c>
      <c r="NB162" s="97">
        <v>18</v>
      </c>
      <c r="NC162" s="97">
        <v>21</v>
      </c>
      <c r="ND162" s="97">
        <v>367</v>
      </c>
      <c r="NE162" s="97">
        <v>25</v>
      </c>
      <c r="NF162" s="97">
        <v>4</v>
      </c>
      <c r="NG162" s="97">
        <v>159</v>
      </c>
      <c r="NH162" s="97">
        <v>22</v>
      </c>
      <c r="NI162" s="97">
        <v>103</v>
      </c>
      <c r="NJ162" s="97"/>
      <c r="NK162" s="97"/>
      <c r="NL162" s="97"/>
      <c r="NM162" s="97">
        <v>0</v>
      </c>
      <c r="NN162" s="97"/>
      <c r="NO162" s="97">
        <v>2</v>
      </c>
      <c r="NP162" s="97">
        <v>6</v>
      </c>
      <c r="NQ162" s="97">
        <v>8</v>
      </c>
      <c r="NR162" s="97">
        <v>5</v>
      </c>
      <c r="NS162" s="97">
        <v>17</v>
      </c>
      <c r="NT162" s="97">
        <v>18</v>
      </c>
      <c r="NU162" s="97">
        <v>2</v>
      </c>
      <c r="NV162" s="97">
        <v>3329</v>
      </c>
      <c r="NW162" s="97">
        <v>11</v>
      </c>
      <c r="NX162" s="97">
        <v>46</v>
      </c>
      <c r="NY162" s="97"/>
      <c r="NZ162" s="97">
        <v>2</v>
      </c>
      <c r="OA162" s="97"/>
      <c r="OB162" s="97">
        <v>27</v>
      </c>
      <c r="OC162" s="97">
        <v>107</v>
      </c>
      <c r="OD162" s="97">
        <v>12</v>
      </c>
      <c r="OE162" s="97">
        <v>31</v>
      </c>
      <c r="OF162" s="97">
        <v>29</v>
      </c>
      <c r="OG162" s="97"/>
      <c r="OH162" s="97">
        <v>2633</v>
      </c>
      <c r="OI162" s="97">
        <v>35</v>
      </c>
      <c r="OJ162" s="97"/>
      <c r="OK162" s="97"/>
      <c r="OL162" s="97">
        <v>0</v>
      </c>
      <c r="OM162" s="97">
        <v>244</v>
      </c>
      <c r="ON162" s="97">
        <v>12</v>
      </c>
      <c r="OO162" s="97">
        <v>416</v>
      </c>
      <c r="OP162" s="97">
        <v>14</v>
      </c>
      <c r="OQ162" s="97"/>
      <c r="OR162" s="98">
        <v>18</v>
      </c>
      <c r="OS162" s="99">
        <v>31803</v>
      </c>
      <c r="OT162" s="96">
        <v>6660</v>
      </c>
      <c r="OU162" s="97"/>
      <c r="OV162" s="97"/>
      <c r="OW162" s="97"/>
      <c r="OX162" s="97"/>
      <c r="OY162" s="97">
        <v>548</v>
      </c>
      <c r="OZ162" s="97">
        <v>4068</v>
      </c>
      <c r="PA162" s="97"/>
      <c r="PB162" s="97"/>
      <c r="PC162" s="97"/>
      <c r="PD162" s="97"/>
      <c r="PE162" s="97"/>
      <c r="PF162" s="97"/>
      <c r="PG162" s="97"/>
      <c r="PH162" s="97"/>
      <c r="PI162" s="97"/>
      <c r="PJ162" s="97"/>
      <c r="PK162" s="97"/>
      <c r="PL162" s="98"/>
      <c r="PM162" s="99">
        <v>43079</v>
      </c>
    </row>
    <row r="163" spans="1:429" ht="12.75" customHeight="1" x14ac:dyDescent="0.2">
      <c r="A163" s="93">
        <v>336350</v>
      </c>
      <c r="B163" s="94" t="s">
        <v>1731</v>
      </c>
      <c r="C163" s="95" t="s">
        <v>1322</v>
      </c>
      <c r="D163" s="96"/>
      <c r="E163" s="97"/>
      <c r="F163" s="97"/>
      <c r="G163" s="97"/>
      <c r="H163" s="97"/>
      <c r="I163" s="97"/>
      <c r="J163" s="97"/>
      <c r="K163" s="97"/>
      <c r="L163" s="97"/>
      <c r="M163" s="97"/>
      <c r="N163" s="97">
        <v>1</v>
      </c>
      <c r="O163" s="97">
        <v>31</v>
      </c>
      <c r="P163" s="97">
        <v>2</v>
      </c>
      <c r="Q163" s="97">
        <v>161</v>
      </c>
      <c r="R163" s="97">
        <v>77</v>
      </c>
      <c r="S163" s="97">
        <v>20</v>
      </c>
      <c r="T163" s="97">
        <v>82</v>
      </c>
      <c r="U163" s="97">
        <v>25</v>
      </c>
      <c r="V163" s="97">
        <v>57</v>
      </c>
      <c r="W163" s="97">
        <v>48</v>
      </c>
      <c r="X163" s="97">
        <v>78</v>
      </c>
      <c r="Y163" s="97">
        <v>1</v>
      </c>
      <c r="Z163" s="97"/>
      <c r="AA163" s="97">
        <v>0</v>
      </c>
      <c r="AB163" s="97">
        <v>0</v>
      </c>
      <c r="AC163" s="97">
        <v>0</v>
      </c>
      <c r="AD163" s="97">
        <v>136</v>
      </c>
      <c r="AE163" s="97">
        <v>36</v>
      </c>
      <c r="AF163" s="97">
        <v>0</v>
      </c>
      <c r="AG163" s="97">
        <v>0</v>
      </c>
      <c r="AH163" s="97">
        <v>0</v>
      </c>
      <c r="AI163" s="97">
        <v>0</v>
      </c>
      <c r="AJ163" s="97">
        <v>0</v>
      </c>
      <c r="AK163" s="97">
        <v>0</v>
      </c>
      <c r="AL163" s="97">
        <v>0</v>
      </c>
      <c r="AM163" s="97">
        <v>0</v>
      </c>
      <c r="AN163" s="97">
        <v>4</v>
      </c>
      <c r="AO163" s="97">
        <v>3</v>
      </c>
      <c r="AP163" s="97">
        <v>11</v>
      </c>
      <c r="AQ163" s="97">
        <v>3</v>
      </c>
      <c r="AR163" s="97">
        <v>2</v>
      </c>
      <c r="AS163" s="97">
        <v>6</v>
      </c>
      <c r="AT163" s="97">
        <v>7</v>
      </c>
      <c r="AU163" s="97">
        <v>28</v>
      </c>
      <c r="AV163" s="97">
        <v>10</v>
      </c>
      <c r="AW163" s="97">
        <v>12</v>
      </c>
      <c r="AX163" s="97">
        <v>5</v>
      </c>
      <c r="AY163" s="97">
        <v>0</v>
      </c>
      <c r="AZ163" s="97"/>
      <c r="BA163" s="97">
        <v>4</v>
      </c>
      <c r="BB163" s="97">
        <v>2</v>
      </c>
      <c r="BC163" s="97">
        <v>2</v>
      </c>
      <c r="BD163" s="97">
        <v>18</v>
      </c>
      <c r="BE163" s="97">
        <v>4</v>
      </c>
      <c r="BF163" s="97">
        <v>4</v>
      </c>
      <c r="BG163" s="97">
        <v>1</v>
      </c>
      <c r="BH163" s="97">
        <v>8</v>
      </c>
      <c r="BI163" s="97"/>
      <c r="BJ163" s="97">
        <v>2</v>
      </c>
      <c r="BK163" s="97">
        <v>6</v>
      </c>
      <c r="BL163" s="97">
        <v>2</v>
      </c>
      <c r="BM163" s="97">
        <v>0</v>
      </c>
      <c r="BN163" s="97">
        <v>1</v>
      </c>
      <c r="BO163" s="97"/>
      <c r="BP163" s="97">
        <v>1</v>
      </c>
      <c r="BQ163" s="97">
        <v>1</v>
      </c>
      <c r="BR163" s="97">
        <v>11</v>
      </c>
      <c r="BS163" s="97">
        <v>8</v>
      </c>
      <c r="BT163" s="97">
        <v>2</v>
      </c>
      <c r="BU163" s="97">
        <v>2</v>
      </c>
      <c r="BV163" s="97">
        <v>0</v>
      </c>
      <c r="BW163" s="97">
        <v>1</v>
      </c>
      <c r="BX163" s="97"/>
      <c r="BY163" s="97">
        <v>6</v>
      </c>
      <c r="BZ163" s="97">
        <v>3</v>
      </c>
      <c r="CA163" s="97">
        <v>3</v>
      </c>
      <c r="CB163" s="97"/>
      <c r="CC163" s="97">
        <v>2</v>
      </c>
      <c r="CD163" s="97">
        <v>2</v>
      </c>
      <c r="CE163" s="97"/>
      <c r="CF163" s="97"/>
      <c r="CG163" s="97">
        <v>2</v>
      </c>
      <c r="CH163" s="97">
        <v>2005</v>
      </c>
      <c r="CI163" s="97">
        <v>238</v>
      </c>
      <c r="CJ163" s="97">
        <v>2152</v>
      </c>
      <c r="CK163" s="97">
        <v>180</v>
      </c>
      <c r="CL163" s="97">
        <v>3</v>
      </c>
      <c r="CM163" s="97">
        <v>5</v>
      </c>
      <c r="CN163" s="97"/>
      <c r="CO163" s="97"/>
      <c r="CP163" s="97">
        <v>2</v>
      </c>
      <c r="CQ163" s="97"/>
      <c r="CR163" s="97">
        <v>3</v>
      </c>
      <c r="CS163" s="97"/>
      <c r="CT163" s="97">
        <v>1</v>
      </c>
      <c r="CU163" s="97">
        <v>2</v>
      </c>
      <c r="CV163" s="97">
        <v>2</v>
      </c>
      <c r="CW163" s="97">
        <v>3</v>
      </c>
      <c r="CX163" s="97"/>
      <c r="CY163" s="97"/>
      <c r="CZ163" s="97"/>
      <c r="DA163" s="97">
        <v>2</v>
      </c>
      <c r="DB163" s="97">
        <v>3</v>
      </c>
      <c r="DC163" s="97">
        <v>4</v>
      </c>
      <c r="DD163" s="97">
        <v>4</v>
      </c>
      <c r="DE163" s="97">
        <v>1</v>
      </c>
      <c r="DF163" s="97"/>
      <c r="DG163" s="97"/>
      <c r="DH163" s="97">
        <v>10</v>
      </c>
      <c r="DI163" s="97"/>
      <c r="DJ163" s="97">
        <v>0</v>
      </c>
      <c r="DK163" s="97">
        <v>0</v>
      </c>
      <c r="DL163" s="97">
        <v>0</v>
      </c>
      <c r="DM163" s="97"/>
      <c r="DN163" s="97">
        <v>0</v>
      </c>
      <c r="DO163" s="97"/>
      <c r="DP163" s="97">
        <v>1</v>
      </c>
      <c r="DQ163" s="97">
        <v>1</v>
      </c>
      <c r="DR163" s="97">
        <v>0</v>
      </c>
      <c r="DS163" s="97">
        <v>2</v>
      </c>
      <c r="DT163" s="97">
        <v>1</v>
      </c>
      <c r="DU163" s="97"/>
      <c r="DV163" s="97">
        <v>1</v>
      </c>
      <c r="DW163" s="97"/>
      <c r="DX163" s="97"/>
      <c r="DY163" s="97">
        <v>1</v>
      </c>
      <c r="DZ163" s="97"/>
      <c r="EA163" s="97"/>
      <c r="EB163" s="97"/>
      <c r="EC163" s="97"/>
      <c r="ED163" s="97"/>
      <c r="EE163" s="97"/>
      <c r="EF163" s="97"/>
      <c r="EG163" s="97"/>
      <c r="EH163" s="97"/>
      <c r="EI163" s="97"/>
      <c r="EJ163" s="97"/>
      <c r="EK163" s="97"/>
      <c r="EL163" s="97">
        <v>1</v>
      </c>
      <c r="EM163" s="97"/>
      <c r="EN163" s="97">
        <v>1</v>
      </c>
      <c r="EO163" s="97">
        <v>0</v>
      </c>
      <c r="EP163" s="97"/>
      <c r="EQ163" s="97">
        <v>0</v>
      </c>
      <c r="ER163" s="97">
        <v>2</v>
      </c>
      <c r="ES163" s="97"/>
      <c r="ET163" s="97"/>
      <c r="EU163" s="97">
        <v>5391</v>
      </c>
      <c r="EV163" s="97">
        <v>21879</v>
      </c>
      <c r="EW163" s="97">
        <v>3211</v>
      </c>
      <c r="EX163" s="97">
        <v>59</v>
      </c>
      <c r="EY163" s="97">
        <v>24</v>
      </c>
      <c r="EZ163" s="97"/>
      <c r="FA163" s="97">
        <v>0</v>
      </c>
      <c r="FB163" s="97">
        <v>1740</v>
      </c>
      <c r="FC163" s="97">
        <v>5</v>
      </c>
      <c r="FD163" s="97">
        <v>32</v>
      </c>
      <c r="FE163" s="97">
        <v>4</v>
      </c>
      <c r="FF163" s="97">
        <v>1</v>
      </c>
      <c r="FG163" s="97">
        <v>4</v>
      </c>
      <c r="FH163" s="97">
        <v>327</v>
      </c>
      <c r="FI163" s="97">
        <v>1</v>
      </c>
      <c r="FJ163" s="97">
        <v>0</v>
      </c>
      <c r="FK163" s="97">
        <v>1</v>
      </c>
      <c r="FL163" s="97"/>
      <c r="FM163" s="97"/>
      <c r="FN163" s="97">
        <v>3</v>
      </c>
      <c r="FO163" s="97">
        <v>3</v>
      </c>
      <c r="FP163" s="97">
        <v>9</v>
      </c>
      <c r="FQ163" s="97"/>
      <c r="FR163" s="97"/>
      <c r="FS163" s="97">
        <v>2</v>
      </c>
      <c r="FT163" s="97">
        <v>4</v>
      </c>
      <c r="FU163" s="97">
        <v>7</v>
      </c>
      <c r="FV163" s="97">
        <v>6</v>
      </c>
      <c r="FW163" s="97">
        <v>3</v>
      </c>
      <c r="FX163" s="97">
        <v>0</v>
      </c>
      <c r="FY163" s="97">
        <v>2</v>
      </c>
      <c r="FZ163" s="97">
        <v>11</v>
      </c>
      <c r="GA163" s="97">
        <v>2</v>
      </c>
      <c r="GB163" s="97">
        <v>3</v>
      </c>
      <c r="GC163" s="97">
        <v>5</v>
      </c>
      <c r="GD163" s="97"/>
      <c r="GE163" s="97">
        <v>4</v>
      </c>
      <c r="GF163" s="97"/>
      <c r="GG163" s="97">
        <v>0</v>
      </c>
      <c r="GH163" s="97">
        <v>2</v>
      </c>
      <c r="GI163" s="97">
        <v>1</v>
      </c>
      <c r="GJ163" s="97">
        <v>0</v>
      </c>
      <c r="GK163" s="97">
        <v>5</v>
      </c>
      <c r="GL163" s="97">
        <v>2</v>
      </c>
      <c r="GM163" s="97">
        <v>2</v>
      </c>
      <c r="GN163" s="97">
        <v>3</v>
      </c>
      <c r="GO163" s="97">
        <v>0</v>
      </c>
      <c r="GP163" s="97">
        <v>1</v>
      </c>
      <c r="GQ163" s="97">
        <v>1</v>
      </c>
      <c r="GR163" s="97">
        <v>9</v>
      </c>
      <c r="GS163" s="97">
        <v>2</v>
      </c>
      <c r="GT163" s="97">
        <v>1</v>
      </c>
      <c r="GU163" s="97">
        <v>2</v>
      </c>
      <c r="GV163" s="97">
        <v>4</v>
      </c>
      <c r="GW163" s="97">
        <v>26</v>
      </c>
      <c r="GX163" s="97">
        <v>27</v>
      </c>
      <c r="GY163" s="97">
        <v>19</v>
      </c>
      <c r="GZ163" s="97">
        <v>9</v>
      </c>
      <c r="HA163" s="97">
        <v>6</v>
      </c>
      <c r="HB163" s="97">
        <v>1</v>
      </c>
      <c r="HC163" s="97">
        <v>1</v>
      </c>
      <c r="HD163" s="97">
        <v>83</v>
      </c>
      <c r="HE163" s="97">
        <v>2</v>
      </c>
      <c r="HF163" s="97">
        <v>16</v>
      </c>
      <c r="HG163" s="97"/>
      <c r="HH163" s="97">
        <v>7</v>
      </c>
      <c r="HI163" s="97">
        <v>10</v>
      </c>
      <c r="HJ163" s="97">
        <v>3</v>
      </c>
      <c r="HK163" s="97">
        <v>70</v>
      </c>
      <c r="HL163" s="97">
        <v>31</v>
      </c>
      <c r="HM163" s="97">
        <v>26</v>
      </c>
      <c r="HN163" s="97">
        <v>41</v>
      </c>
      <c r="HO163" s="97">
        <v>14</v>
      </c>
      <c r="HP163" s="97">
        <v>1</v>
      </c>
      <c r="HQ163" s="97">
        <v>0</v>
      </c>
      <c r="HR163" s="97"/>
      <c r="HS163" s="97">
        <v>2</v>
      </c>
      <c r="HT163" s="97"/>
      <c r="HU163" s="97"/>
      <c r="HV163" s="97">
        <v>0</v>
      </c>
      <c r="HW163" s="97"/>
      <c r="HX163" s="97">
        <v>1</v>
      </c>
      <c r="HY163" s="97">
        <v>12</v>
      </c>
      <c r="HZ163" s="97">
        <v>8</v>
      </c>
      <c r="IA163" s="97">
        <v>18</v>
      </c>
      <c r="IB163" s="97">
        <v>5</v>
      </c>
      <c r="IC163" s="97">
        <v>1</v>
      </c>
      <c r="ID163" s="97">
        <v>2</v>
      </c>
      <c r="IE163" s="97">
        <v>2</v>
      </c>
      <c r="IF163" s="97">
        <v>31</v>
      </c>
      <c r="IG163" s="97">
        <v>1</v>
      </c>
      <c r="IH163" s="97">
        <v>10</v>
      </c>
      <c r="II163" s="97"/>
      <c r="IJ163" s="97">
        <v>1</v>
      </c>
      <c r="IK163" s="97">
        <v>1</v>
      </c>
      <c r="IL163" s="97">
        <v>2</v>
      </c>
      <c r="IM163" s="97"/>
      <c r="IN163" s="97">
        <v>0</v>
      </c>
      <c r="IO163" s="97">
        <v>1</v>
      </c>
      <c r="IP163" s="97">
        <v>5</v>
      </c>
      <c r="IQ163" s="97">
        <v>1</v>
      </c>
      <c r="IR163" s="97"/>
      <c r="IS163" s="97">
        <v>3</v>
      </c>
      <c r="IT163" s="97">
        <v>29</v>
      </c>
      <c r="IU163" s="97">
        <v>3</v>
      </c>
      <c r="IV163" s="97">
        <v>1</v>
      </c>
      <c r="IW163" s="97">
        <v>1</v>
      </c>
      <c r="IX163" s="97">
        <v>4</v>
      </c>
      <c r="IY163" s="97">
        <v>3</v>
      </c>
      <c r="IZ163" s="97">
        <v>3</v>
      </c>
      <c r="JA163" s="97">
        <v>3</v>
      </c>
      <c r="JB163" s="97">
        <v>3</v>
      </c>
      <c r="JC163" s="97"/>
      <c r="JD163" s="97">
        <v>2</v>
      </c>
      <c r="JE163" s="97">
        <v>2</v>
      </c>
      <c r="JF163" s="97"/>
      <c r="JG163" s="97"/>
      <c r="JH163" s="97">
        <v>1</v>
      </c>
      <c r="JI163" s="97">
        <v>0</v>
      </c>
      <c r="JJ163" s="97"/>
      <c r="JK163" s="97">
        <v>5</v>
      </c>
      <c r="JL163" s="97">
        <v>2</v>
      </c>
      <c r="JM163" s="97"/>
      <c r="JN163" s="97">
        <v>1</v>
      </c>
      <c r="JO163" s="97">
        <v>0</v>
      </c>
      <c r="JP163" s="97">
        <v>23</v>
      </c>
      <c r="JQ163" s="97">
        <v>49</v>
      </c>
      <c r="JR163" s="97">
        <v>230</v>
      </c>
      <c r="JS163" s="97">
        <v>627</v>
      </c>
      <c r="JT163" s="97">
        <v>18</v>
      </c>
      <c r="JU163" s="97">
        <v>355</v>
      </c>
      <c r="JV163" s="97">
        <v>141</v>
      </c>
      <c r="JW163" s="97">
        <v>202</v>
      </c>
      <c r="JX163" s="97">
        <v>66</v>
      </c>
      <c r="JY163" s="97"/>
      <c r="JZ163" s="97">
        <v>234</v>
      </c>
      <c r="KA163" s="97">
        <v>379</v>
      </c>
      <c r="KB163" s="97">
        <v>22</v>
      </c>
      <c r="KC163" s="97">
        <v>233</v>
      </c>
      <c r="KD163" s="97">
        <v>185</v>
      </c>
      <c r="KE163" s="97">
        <v>11</v>
      </c>
      <c r="KF163" s="97">
        <v>36</v>
      </c>
      <c r="KG163" s="97">
        <v>274</v>
      </c>
      <c r="KH163" s="97">
        <v>133</v>
      </c>
      <c r="KI163" s="97"/>
      <c r="KJ163" s="97">
        <v>6</v>
      </c>
      <c r="KK163" s="97">
        <v>0</v>
      </c>
      <c r="KL163" s="97">
        <v>36</v>
      </c>
      <c r="KM163" s="97">
        <v>68</v>
      </c>
      <c r="KN163" s="97">
        <v>2</v>
      </c>
      <c r="KO163" s="97">
        <v>6</v>
      </c>
      <c r="KP163" s="97">
        <v>2</v>
      </c>
      <c r="KQ163" s="97">
        <v>390</v>
      </c>
      <c r="KR163" s="97">
        <v>34</v>
      </c>
      <c r="KS163" s="97"/>
      <c r="KT163" s="97">
        <v>7</v>
      </c>
      <c r="KU163" s="97">
        <v>143</v>
      </c>
      <c r="KV163" s="97">
        <v>5</v>
      </c>
      <c r="KW163" s="97">
        <v>23</v>
      </c>
      <c r="KX163" s="97"/>
      <c r="KY163" s="97">
        <v>2</v>
      </c>
      <c r="KZ163" s="97">
        <v>0</v>
      </c>
      <c r="LA163" s="97">
        <v>82</v>
      </c>
      <c r="LB163" s="97">
        <v>82</v>
      </c>
      <c r="LC163" s="97">
        <v>6</v>
      </c>
      <c r="LD163" s="97">
        <v>2</v>
      </c>
      <c r="LE163" s="97">
        <v>69</v>
      </c>
      <c r="LF163" s="97">
        <v>2</v>
      </c>
      <c r="LG163" s="97">
        <v>0</v>
      </c>
      <c r="LH163" s="97">
        <v>0</v>
      </c>
      <c r="LI163" s="97"/>
      <c r="LJ163" s="97">
        <v>0</v>
      </c>
      <c r="LK163" s="97"/>
      <c r="LL163" s="97">
        <v>0</v>
      </c>
      <c r="LM163" s="97">
        <v>0</v>
      </c>
      <c r="LN163" s="97"/>
      <c r="LO163" s="97"/>
      <c r="LP163" s="97"/>
      <c r="LQ163" s="97">
        <v>0</v>
      </c>
      <c r="LR163" s="97">
        <v>421</v>
      </c>
      <c r="LS163" s="97">
        <v>18</v>
      </c>
      <c r="LT163" s="97">
        <v>0</v>
      </c>
      <c r="LU163" s="97"/>
      <c r="LV163" s="97">
        <v>0</v>
      </c>
      <c r="LW163" s="97">
        <v>0</v>
      </c>
      <c r="LX163" s="97">
        <v>3</v>
      </c>
      <c r="LY163" s="97">
        <v>17</v>
      </c>
      <c r="LZ163" s="97">
        <v>8</v>
      </c>
      <c r="MA163" s="97">
        <v>30</v>
      </c>
      <c r="MB163" s="97">
        <v>81</v>
      </c>
      <c r="MC163" s="97"/>
      <c r="MD163" s="97">
        <v>247</v>
      </c>
      <c r="ME163" s="97">
        <v>245</v>
      </c>
      <c r="MF163" s="97">
        <v>7</v>
      </c>
      <c r="MG163" s="97"/>
      <c r="MH163" s="97">
        <v>0</v>
      </c>
      <c r="MI163" s="97">
        <v>300</v>
      </c>
      <c r="MJ163" s="97">
        <v>122</v>
      </c>
      <c r="MK163" s="97">
        <v>16</v>
      </c>
      <c r="ML163" s="97">
        <v>1359</v>
      </c>
      <c r="MM163" s="97">
        <v>17</v>
      </c>
      <c r="MN163" s="97">
        <v>6</v>
      </c>
      <c r="MO163" s="97">
        <v>147</v>
      </c>
      <c r="MP163" s="97">
        <v>8</v>
      </c>
      <c r="MQ163" s="97">
        <v>70</v>
      </c>
      <c r="MR163" s="97">
        <v>57</v>
      </c>
      <c r="MS163" s="97">
        <v>132</v>
      </c>
      <c r="MT163" s="97">
        <v>1</v>
      </c>
      <c r="MU163" s="97">
        <v>47</v>
      </c>
      <c r="MV163" s="97">
        <v>44</v>
      </c>
      <c r="MW163" s="97">
        <v>9</v>
      </c>
      <c r="MX163" s="97">
        <v>3</v>
      </c>
      <c r="MY163" s="97">
        <v>1</v>
      </c>
      <c r="MZ163" s="97"/>
      <c r="NA163" s="97">
        <v>22</v>
      </c>
      <c r="NB163" s="97">
        <v>19</v>
      </c>
      <c r="NC163" s="97">
        <v>29</v>
      </c>
      <c r="ND163" s="97">
        <v>121</v>
      </c>
      <c r="NE163" s="97">
        <v>15</v>
      </c>
      <c r="NF163" s="97">
        <v>4</v>
      </c>
      <c r="NG163" s="97">
        <v>68</v>
      </c>
      <c r="NH163" s="97">
        <v>3</v>
      </c>
      <c r="NI163" s="97">
        <v>605</v>
      </c>
      <c r="NJ163" s="97">
        <v>1</v>
      </c>
      <c r="NK163" s="97">
        <v>1</v>
      </c>
      <c r="NL163" s="97">
        <v>0</v>
      </c>
      <c r="NM163" s="97">
        <v>2</v>
      </c>
      <c r="NN163" s="97">
        <v>3</v>
      </c>
      <c r="NO163" s="97">
        <v>2</v>
      </c>
      <c r="NP163" s="97">
        <v>13</v>
      </c>
      <c r="NQ163" s="97">
        <v>9</v>
      </c>
      <c r="NR163" s="97">
        <v>59</v>
      </c>
      <c r="NS163" s="97">
        <v>4</v>
      </c>
      <c r="NT163" s="97">
        <v>3</v>
      </c>
      <c r="NU163" s="97">
        <v>0</v>
      </c>
      <c r="NV163" s="97">
        <v>1337</v>
      </c>
      <c r="NW163" s="97">
        <v>42</v>
      </c>
      <c r="NX163" s="97"/>
      <c r="NY163" s="97"/>
      <c r="NZ163" s="97">
        <v>2</v>
      </c>
      <c r="OA163" s="97">
        <v>0</v>
      </c>
      <c r="OB163" s="97">
        <v>20</v>
      </c>
      <c r="OC163" s="97">
        <v>122</v>
      </c>
      <c r="OD163" s="97">
        <v>6</v>
      </c>
      <c r="OE163" s="97">
        <v>57</v>
      </c>
      <c r="OF163" s="97">
        <v>32</v>
      </c>
      <c r="OG163" s="97"/>
      <c r="OH163" s="97">
        <v>1461</v>
      </c>
      <c r="OI163" s="97">
        <v>7</v>
      </c>
      <c r="OJ163" s="97">
        <v>1419</v>
      </c>
      <c r="OK163" s="97"/>
      <c r="OL163" s="97">
        <v>37</v>
      </c>
      <c r="OM163" s="97">
        <v>634</v>
      </c>
      <c r="ON163" s="97">
        <v>90</v>
      </c>
      <c r="OO163" s="97">
        <v>1850</v>
      </c>
      <c r="OP163" s="97">
        <v>179</v>
      </c>
      <c r="OQ163" s="97">
        <v>0</v>
      </c>
      <c r="OR163" s="98">
        <v>66</v>
      </c>
      <c r="OS163" s="99">
        <v>54855</v>
      </c>
      <c r="OT163" s="96">
        <v>4057</v>
      </c>
      <c r="OU163" s="97"/>
      <c r="OV163" s="97"/>
      <c r="OW163" s="97"/>
      <c r="OX163" s="97"/>
      <c r="OY163" s="97">
        <v>685</v>
      </c>
      <c r="OZ163" s="97">
        <v>4799</v>
      </c>
      <c r="PA163" s="97"/>
      <c r="PB163" s="97"/>
      <c r="PC163" s="97"/>
      <c r="PD163" s="97"/>
      <c r="PE163" s="97"/>
      <c r="PF163" s="97"/>
      <c r="PG163" s="97"/>
      <c r="PH163" s="97"/>
      <c r="PI163" s="97"/>
      <c r="PJ163" s="97"/>
      <c r="PK163" s="97"/>
      <c r="PL163" s="98"/>
      <c r="PM163" s="99">
        <v>64395</v>
      </c>
    </row>
    <row r="164" spans="1:429" ht="12.75" customHeight="1" x14ac:dyDescent="0.2">
      <c r="A164" s="93">
        <v>336360</v>
      </c>
      <c r="B164" s="94" t="s">
        <v>1731</v>
      </c>
      <c r="C164" s="95" t="s">
        <v>1323</v>
      </c>
      <c r="D164" s="96">
        <v>3</v>
      </c>
      <c r="E164" s="97">
        <v>8</v>
      </c>
      <c r="F164" s="97">
        <v>1</v>
      </c>
      <c r="G164" s="97">
        <v>1</v>
      </c>
      <c r="H164" s="97">
        <v>1</v>
      </c>
      <c r="I164" s="97">
        <v>3</v>
      </c>
      <c r="J164" s="97">
        <v>8</v>
      </c>
      <c r="K164" s="97"/>
      <c r="L164" s="97">
        <v>1</v>
      </c>
      <c r="M164" s="97">
        <v>1</v>
      </c>
      <c r="N164" s="97"/>
      <c r="O164" s="97"/>
      <c r="P164" s="97">
        <v>2</v>
      </c>
      <c r="Q164" s="97"/>
      <c r="R164" s="97"/>
      <c r="S164" s="97"/>
      <c r="T164" s="97"/>
      <c r="U164" s="97"/>
      <c r="V164" s="97"/>
      <c r="W164" s="97"/>
      <c r="X164" s="97"/>
      <c r="Y164" s="97"/>
      <c r="Z164" s="97"/>
      <c r="AA164" s="97"/>
      <c r="AB164" s="97"/>
      <c r="AC164" s="97"/>
      <c r="AD164" s="97"/>
      <c r="AE164" s="97"/>
      <c r="AF164" s="97"/>
      <c r="AG164" s="97"/>
      <c r="AH164" s="97"/>
      <c r="AI164" s="97"/>
      <c r="AJ164" s="97"/>
      <c r="AK164" s="97"/>
      <c r="AL164" s="97"/>
      <c r="AM164" s="97"/>
      <c r="AN164" s="97"/>
      <c r="AO164" s="97"/>
      <c r="AP164" s="97"/>
      <c r="AQ164" s="97"/>
      <c r="AR164" s="97"/>
      <c r="AS164" s="97"/>
      <c r="AT164" s="97"/>
      <c r="AU164" s="97"/>
      <c r="AV164" s="97"/>
      <c r="AW164" s="97"/>
      <c r="AX164" s="97"/>
      <c r="AY164" s="97"/>
      <c r="AZ164" s="97"/>
      <c r="BA164" s="97"/>
      <c r="BB164" s="97"/>
      <c r="BC164" s="97"/>
      <c r="BD164" s="97"/>
      <c r="BE164" s="97"/>
      <c r="BF164" s="97"/>
      <c r="BG164" s="97"/>
      <c r="BH164" s="97"/>
      <c r="BI164" s="97"/>
      <c r="BJ164" s="97"/>
      <c r="BK164" s="97"/>
      <c r="BL164" s="97"/>
      <c r="BM164" s="97"/>
      <c r="BN164" s="97"/>
      <c r="BO164" s="97"/>
      <c r="BP164" s="97"/>
      <c r="BQ164" s="97"/>
      <c r="BR164" s="97"/>
      <c r="BS164" s="97"/>
      <c r="BT164" s="97"/>
      <c r="BU164" s="97"/>
      <c r="BV164" s="97"/>
      <c r="BW164" s="97"/>
      <c r="BX164" s="97"/>
      <c r="BY164" s="97"/>
      <c r="BZ164" s="97"/>
      <c r="CA164" s="97"/>
      <c r="CB164" s="97"/>
      <c r="CC164" s="97"/>
      <c r="CD164" s="97"/>
      <c r="CE164" s="97"/>
      <c r="CF164" s="97"/>
      <c r="CG164" s="97"/>
      <c r="CH164" s="97"/>
      <c r="CI164" s="97"/>
      <c r="CJ164" s="97">
        <v>370</v>
      </c>
      <c r="CK164" s="97"/>
      <c r="CL164" s="97"/>
      <c r="CM164" s="97"/>
      <c r="CN164" s="97"/>
      <c r="CO164" s="97"/>
      <c r="CP164" s="97"/>
      <c r="CQ164" s="97"/>
      <c r="CR164" s="97"/>
      <c r="CS164" s="97"/>
      <c r="CT164" s="97"/>
      <c r="CU164" s="97"/>
      <c r="CV164" s="97"/>
      <c r="CW164" s="97"/>
      <c r="CX164" s="97"/>
      <c r="CY164" s="97"/>
      <c r="CZ164" s="97"/>
      <c r="DA164" s="97"/>
      <c r="DB164" s="97"/>
      <c r="DC164" s="97"/>
      <c r="DD164" s="97"/>
      <c r="DE164" s="97"/>
      <c r="DF164" s="97"/>
      <c r="DG164" s="97"/>
      <c r="DH164" s="97"/>
      <c r="DI164" s="97"/>
      <c r="DJ164" s="97"/>
      <c r="DK164" s="97"/>
      <c r="DL164" s="97"/>
      <c r="DM164" s="97"/>
      <c r="DN164" s="97"/>
      <c r="DO164" s="97"/>
      <c r="DP164" s="97"/>
      <c r="DQ164" s="97"/>
      <c r="DR164" s="97"/>
      <c r="DS164" s="97"/>
      <c r="DT164" s="97"/>
      <c r="DU164" s="97"/>
      <c r="DV164" s="97"/>
      <c r="DW164" s="97"/>
      <c r="DX164" s="97"/>
      <c r="DY164" s="97"/>
      <c r="DZ164" s="97"/>
      <c r="EA164" s="97"/>
      <c r="EB164" s="97"/>
      <c r="EC164" s="97"/>
      <c r="ED164" s="97"/>
      <c r="EE164" s="97"/>
      <c r="EF164" s="97"/>
      <c r="EG164" s="97"/>
      <c r="EH164" s="97"/>
      <c r="EI164" s="97"/>
      <c r="EJ164" s="97"/>
      <c r="EK164" s="97"/>
      <c r="EL164" s="97"/>
      <c r="EM164" s="97"/>
      <c r="EN164" s="97"/>
      <c r="EO164" s="97"/>
      <c r="EP164" s="97"/>
      <c r="EQ164" s="97"/>
      <c r="ER164" s="97"/>
      <c r="ES164" s="97"/>
      <c r="ET164" s="97"/>
      <c r="EU164" s="97">
        <v>4371</v>
      </c>
      <c r="EV164" s="97">
        <v>17973</v>
      </c>
      <c r="EW164" s="97">
        <v>1716</v>
      </c>
      <c r="EX164" s="97">
        <v>89</v>
      </c>
      <c r="EY164" s="97">
        <v>5</v>
      </c>
      <c r="EZ164" s="97"/>
      <c r="FA164" s="97"/>
      <c r="FB164" s="97"/>
      <c r="FC164" s="97"/>
      <c r="FD164" s="97"/>
      <c r="FE164" s="97">
        <v>4167</v>
      </c>
      <c r="FF164" s="97"/>
      <c r="FG164" s="97"/>
      <c r="FH164" s="97"/>
      <c r="FI164" s="97">
        <v>203</v>
      </c>
      <c r="FJ164" s="97"/>
      <c r="FK164" s="97">
        <v>10</v>
      </c>
      <c r="FL164" s="97"/>
      <c r="FM164" s="97"/>
      <c r="FN164" s="97"/>
      <c r="FO164" s="97"/>
      <c r="FP164" s="97"/>
      <c r="FQ164" s="97"/>
      <c r="FR164" s="97"/>
      <c r="FS164" s="97"/>
      <c r="FT164" s="97"/>
      <c r="FU164" s="97"/>
      <c r="FV164" s="97"/>
      <c r="FW164" s="97"/>
      <c r="FX164" s="97"/>
      <c r="FY164" s="97"/>
      <c r="FZ164" s="97"/>
      <c r="GA164" s="97">
        <v>1</v>
      </c>
      <c r="GB164" s="97"/>
      <c r="GC164" s="97"/>
      <c r="GD164" s="97"/>
      <c r="GE164" s="97"/>
      <c r="GF164" s="97"/>
      <c r="GG164" s="97"/>
      <c r="GH164" s="97"/>
      <c r="GI164" s="97"/>
      <c r="GJ164" s="97"/>
      <c r="GK164" s="97"/>
      <c r="GL164" s="97"/>
      <c r="GM164" s="97"/>
      <c r="GN164" s="97"/>
      <c r="GO164" s="97"/>
      <c r="GP164" s="97"/>
      <c r="GQ164" s="97"/>
      <c r="GR164" s="97"/>
      <c r="GS164" s="97"/>
      <c r="GT164" s="97"/>
      <c r="GU164" s="97"/>
      <c r="GV164" s="97"/>
      <c r="GW164" s="97"/>
      <c r="GX164" s="97"/>
      <c r="GY164" s="97"/>
      <c r="GZ164" s="97"/>
      <c r="HA164" s="97"/>
      <c r="HB164" s="97"/>
      <c r="HC164" s="97"/>
      <c r="HD164" s="97"/>
      <c r="HE164" s="97"/>
      <c r="HF164" s="97"/>
      <c r="HG164" s="97"/>
      <c r="HH164" s="97"/>
      <c r="HI164" s="97"/>
      <c r="HJ164" s="97"/>
      <c r="HK164" s="97"/>
      <c r="HL164" s="97"/>
      <c r="HM164" s="97"/>
      <c r="HN164" s="97"/>
      <c r="HO164" s="97"/>
      <c r="HP164" s="97"/>
      <c r="HQ164" s="97"/>
      <c r="HR164" s="97"/>
      <c r="HS164" s="97"/>
      <c r="HT164" s="97"/>
      <c r="HU164" s="97"/>
      <c r="HV164" s="97"/>
      <c r="HW164" s="97"/>
      <c r="HX164" s="97"/>
      <c r="HY164" s="97"/>
      <c r="HZ164" s="97"/>
      <c r="IA164" s="97"/>
      <c r="IB164" s="97"/>
      <c r="IC164" s="97"/>
      <c r="ID164" s="97"/>
      <c r="IE164" s="97"/>
      <c r="IF164" s="97">
        <v>3</v>
      </c>
      <c r="IG164" s="97"/>
      <c r="IH164" s="97"/>
      <c r="II164" s="97"/>
      <c r="IJ164" s="97"/>
      <c r="IK164" s="97"/>
      <c r="IL164" s="97"/>
      <c r="IM164" s="97"/>
      <c r="IN164" s="97"/>
      <c r="IO164" s="97"/>
      <c r="IP164" s="97">
        <v>1</v>
      </c>
      <c r="IQ164" s="97"/>
      <c r="IR164" s="97"/>
      <c r="IS164" s="97"/>
      <c r="IT164" s="97"/>
      <c r="IU164" s="97"/>
      <c r="IV164" s="97"/>
      <c r="IW164" s="97"/>
      <c r="IX164" s="97"/>
      <c r="IY164" s="97"/>
      <c r="IZ164" s="97"/>
      <c r="JA164" s="97"/>
      <c r="JB164" s="97"/>
      <c r="JC164" s="97"/>
      <c r="JD164" s="97"/>
      <c r="JE164" s="97"/>
      <c r="JF164" s="97"/>
      <c r="JG164" s="97"/>
      <c r="JH164" s="97"/>
      <c r="JI164" s="97"/>
      <c r="JJ164" s="97"/>
      <c r="JK164" s="97"/>
      <c r="JL164" s="97"/>
      <c r="JM164" s="97"/>
      <c r="JN164" s="97"/>
      <c r="JO164" s="97"/>
      <c r="JP164" s="97"/>
      <c r="JQ164" s="97"/>
      <c r="JR164" s="97"/>
      <c r="JS164" s="97"/>
      <c r="JT164" s="97"/>
      <c r="JU164" s="97"/>
      <c r="JV164" s="97"/>
      <c r="JW164" s="97"/>
      <c r="JX164" s="97"/>
      <c r="JY164" s="97"/>
      <c r="JZ164" s="97">
        <v>11</v>
      </c>
      <c r="KA164" s="97"/>
      <c r="KB164" s="97"/>
      <c r="KC164" s="97"/>
      <c r="KD164" s="97"/>
      <c r="KE164" s="97"/>
      <c r="KF164" s="97">
        <v>2</v>
      </c>
      <c r="KG164" s="97"/>
      <c r="KH164" s="97"/>
      <c r="KI164" s="97"/>
      <c r="KJ164" s="97">
        <v>17</v>
      </c>
      <c r="KK164" s="97"/>
      <c r="KL164" s="97">
        <v>7</v>
      </c>
      <c r="KM164" s="97">
        <v>9</v>
      </c>
      <c r="KN164" s="97"/>
      <c r="KO164" s="97">
        <v>83</v>
      </c>
      <c r="KP164" s="97"/>
      <c r="KQ164" s="97">
        <v>103</v>
      </c>
      <c r="KR164" s="97"/>
      <c r="KS164" s="97"/>
      <c r="KT164" s="97"/>
      <c r="KU164" s="97"/>
      <c r="KV164" s="97"/>
      <c r="KW164" s="97">
        <v>0</v>
      </c>
      <c r="KX164" s="97"/>
      <c r="KY164" s="97"/>
      <c r="KZ164" s="97"/>
      <c r="LA164" s="97"/>
      <c r="LB164" s="97"/>
      <c r="LC164" s="97"/>
      <c r="LD164" s="97">
        <v>0</v>
      </c>
      <c r="LE164" s="97"/>
      <c r="LF164" s="97"/>
      <c r="LG164" s="97"/>
      <c r="LH164" s="97"/>
      <c r="LI164" s="97"/>
      <c r="LJ164" s="97"/>
      <c r="LK164" s="97"/>
      <c r="LL164" s="97"/>
      <c r="LM164" s="97"/>
      <c r="LN164" s="97"/>
      <c r="LO164" s="97"/>
      <c r="LP164" s="97"/>
      <c r="LQ164" s="97"/>
      <c r="LR164" s="97"/>
      <c r="LS164" s="97">
        <v>91</v>
      </c>
      <c r="LT164" s="97"/>
      <c r="LU164" s="97"/>
      <c r="LV164" s="97"/>
      <c r="LW164" s="97"/>
      <c r="LX164" s="97"/>
      <c r="LY164" s="97"/>
      <c r="LZ164" s="97"/>
      <c r="MA164" s="97"/>
      <c r="MB164" s="97"/>
      <c r="MC164" s="97"/>
      <c r="MD164" s="97">
        <v>1</v>
      </c>
      <c r="ME164" s="97"/>
      <c r="MF164" s="97"/>
      <c r="MG164" s="97"/>
      <c r="MH164" s="97"/>
      <c r="MI164" s="97"/>
      <c r="MJ164" s="97"/>
      <c r="MK164" s="97"/>
      <c r="ML164" s="97"/>
      <c r="MM164" s="97"/>
      <c r="MN164" s="97"/>
      <c r="MO164" s="97"/>
      <c r="MP164" s="97"/>
      <c r="MQ164" s="97"/>
      <c r="MR164" s="97"/>
      <c r="MS164" s="97"/>
      <c r="MT164" s="97"/>
      <c r="MU164" s="97"/>
      <c r="MV164" s="97"/>
      <c r="MW164" s="97"/>
      <c r="MX164" s="97"/>
      <c r="MY164" s="97"/>
      <c r="MZ164" s="97"/>
      <c r="NA164" s="97">
        <v>0</v>
      </c>
      <c r="NB164" s="97"/>
      <c r="NC164" s="97">
        <v>13</v>
      </c>
      <c r="ND164" s="97"/>
      <c r="NE164" s="97"/>
      <c r="NF164" s="97"/>
      <c r="NG164" s="97"/>
      <c r="NH164" s="97"/>
      <c r="NI164" s="97"/>
      <c r="NJ164" s="97"/>
      <c r="NK164" s="97"/>
      <c r="NL164" s="97"/>
      <c r="NM164" s="97"/>
      <c r="NN164" s="97"/>
      <c r="NO164" s="97">
        <v>0</v>
      </c>
      <c r="NP164" s="97"/>
      <c r="NQ164" s="97">
        <v>1</v>
      </c>
      <c r="NR164" s="97"/>
      <c r="NS164" s="97"/>
      <c r="NT164" s="97"/>
      <c r="NU164" s="97"/>
      <c r="NV164" s="97">
        <v>28</v>
      </c>
      <c r="NW164" s="97">
        <v>9</v>
      </c>
      <c r="NX164" s="97"/>
      <c r="NY164" s="97">
        <v>0</v>
      </c>
      <c r="NZ164" s="97"/>
      <c r="OA164" s="97"/>
      <c r="OB164" s="97"/>
      <c r="OC164" s="97">
        <v>0</v>
      </c>
      <c r="OD164" s="97"/>
      <c r="OE164" s="97"/>
      <c r="OF164" s="97"/>
      <c r="OG164" s="97"/>
      <c r="OH164" s="97">
        <v>1</v>
      </c>
      <c r="OI164" s="97">
        <v>1</v>
      </c>
      <c r="OJ164" s="97"/>
      <c r="OK164" s="97"/>
      <c r="OL164" s="97"/>
      <c r="OM164" s="97">
        <v>0</v>
      </c>
      <c r="ON164" s="97">
        <v>2</v>
      </c>
      <c r="OO164" s="97">
        <v>14</v>
      </c>
      <c r="OP164" s="97"/>
      <c r="OQ164" s="97"/>
      <c r="OR164" s="98">
        <v>1</v>
      </c>
      <c r="OS164" s="99">
        <v>29331</v>
      </c>
      <c r="OT164" s="96">
        <v>15</v>
      </c>
      <c r="OU164" s="97">
        <v>1948</v>
      </c>
      <c r="OV164" s="97"/>
      <c r="OW164" s="97"/>
      <c r="OX164" s="97"/>
      <c r="OY164" s="97">
        <v>238</v>
      </c>
      <c r="OZ164" s="97">
        <v>1674</v>
      </c>
      <c r="PA164" s="97"/>
      <c r="PB164" s="97"/>
      <c r="PC164" s="97"/>
      <c r="PD164" s="97"/>
      <c r="PE164" s="97"/>
      <c r="PF164" s="97">
        <v>6</v>
      </c>
      <c r="PG164" s="97"/>
      <c r="PH164" s="97"/>
      <c r="PI164" s="97"/>
      <c r="PJ164" s="97">
        <v>2</v>
      </c>
      <c r="PK164" s="97"/>
      <c r="PL164" s="98"/>
      <c r="PM164" s="99">
        <v>33214</v>
      </c>
    </row>
    <row r="165" spans="1:429" ht="12.75" customHeight="1" x14ac:dyDescent="0.2">
      <c r="A165" s="93">
        <v>336370</v>
      </c>
      <c r="B165" s="94" t="s">
        <v>1731</v>
      </c>
      <c r="C165" s="95" t="s">
        <v>1324</v>
      </c>
      <c r="D165" s="96"/>
      <c r="E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7"/>
      <c r="AL165" s="97"/>
      <c r="AM165" s="97"/>
      <c r="AN165" s="97"/>
      <c r="AO165" s="97"/>
      <c r="AP165" s="97"/>
      <c r="AQ165" s="97"/>
      <c r="AR165" s="97"/>
      <c r="AS165" s="97"/>
      <c r="AT165" s="97"/>
      <c r="AU165" s="97"/>
      <c r="AV165" s="97"/>
      <c r="AW165" s="97"/>
      <c r="AX165" s="97"/>
      <c r="AY165" s="97"/>
      <c r="AZ165" s="97"/>
      <c r="BA165" s="97"/>
      <c r="BB165" s="97"/>
      <c r="BC165" s="97"/>
      <c r="BD165" s="97"/>
      <c r="BE165" s="97"/>
      <c r="BF165" s="97"/>
      <c r="BG165" s="97"/>
      <c r="BH165" s="97"/>
      <c r="BI165" s="97"/>
      <c r="BJ165" s="97"/>
      <c r="BK165" s="97"/>
      <c r="BL165" s="97"/>
      <c r="BM165" s="97"/>
      <c r="BN165" s="97"/>
      <c r="BO165" s="97"/>
      <c r="BP165" s="97">
        <v>478</v>
      </c>
      <c r="BQ165" s="97"/>
      <c r="BR165" s="97"/>
      <c r="BS165" s="97"/>
      <c r="BT165" s="97"/>
      <c r="BU165" s="97"/>
      <c r="BV165" s="97"/>
      <c r="BW165" s="97"/>
      <c r="BX165" s="97"/>
      <c r="BY165" s="97"/>
      <c r="BZ165" s="97"/>
      <c r="CA165" s="97"/>
      <c r="CB165" s="97"/>
      <c r="CC165" s="97"/>
      <c r="CD165" s="97"/>
      <c r="CE165" s="97"/>
      <c r="CF165" s="97"/>
      <c r="CG165" s="97"/>
      <c r="CH165" s="97"/>
      <c r="CI165" s="97"/>
      <c r="CJ165" s="97"/>
      <c r="CK165" s="97"/>
      <c r="CL165" s="97"/>
      <c r="CM165" s="97"/>
      <c r="CN165" s="97"/>
      <c r="CO165" s="97"/>
      <c r="CP165" s="97"/>
      <c r="CQ165" s="97"/>
      <c r="CR165" s="97"/>
      <c r="CS165" s="97"/>
      <c r="CT165" s="97"/>
      <c r="CU165" s="97"/>
      <c r="CV165" s="97"/>
      <c r="CW165" s="97"/>
      <c r="CX165" s="97"/>
      <c r="CY165" s="97"/>
      <c r="CZ165" s="97"/>
      <c r="DA165" s="97"/>
      <c r="DB165" s="97"/>
      <c r="DC165" s="97"/>
      <c r="DD165" s="97"/>
      <c r="DE165" s="97"/>
      <c r="DF165" s="97"/>
      <c r="DG165" s="97"/>
      <c r="DH165" s="97"/>
      <c r="DI165" s="97"/>
      <c r="DJ165" s="97"/>
      <c r="DK165" s="97"/>
      <c r="DL165" s="97"/>
      <c r="DM165" s="97"/>
      <c r="DN165" s="97"/>
      <c r="DO165" s="97"/>
      <c r="DP165" s="97"/>
      <c r="DQ165" s="97"/>
      <c r="DR165" s="97"/>
      <c r="DS165" s="97"/>
      <c r="DT165" s="97"/>
      <c r="DU165" s="97"/>
      <c r="DV165" s="97"/>
      <c r="DW165" s="97"/>
      <c r="DX165" s="97"/>
      <c r="DY165" s="97"/>
      <c r="DZ165" s="97"/>
      <c r="EA165" s="97"/>
      <c r="EB165" s="97"/>
      <c r="EC165" s="97"/>
      <c r="ED165" s="97"/>
      <c r="EE165" s="97"/>
      <c r="EF165" s="97"/>
      <c r="EG165" s="97"/>
      <c r="EH165" s="97"/>
      <c r="EI165" s="97"/>
      <c r="EJ165" s="97"/>
      <c r="EK165" s="97"/>
      <c r="EL165" s="97"/>
      <c r="EM165" s="97"/>
      <c r="EN165" s="97"/>
      <c r="EO165" s="97"/>
      <c r="EP165" s="97"/>
      <c r="EQ165" s="97"/>
      <c r="ER165" s="97"/>
      <c r="ES165" s="97"/>
      <c r="ET165" s="97"/>
      <c r="EU165" s="97">
        <v>4250</v>
      </c>
      <c r="EV165" s="97">
        <v>15286</v>
      </c>
      <c r="EW165" s="97">
        <v>851</v>
      </c>
      <c r="EX165" s="97">
        <v>333</v>
      </c>
      <c r="EY165" s="97">
        <v>2</v>
      </c>
      <c r="EZ165" s="97">
        <v>1</v>
      </c>
      <c r="FA165" s="97"/>
      <c r="FB165" s="97">
        <v>1269</v>
      </c>
      <c r="FC165" s="97">
        <v>293</v>
      </c>
      <c r="FD165" s="97">
        <v>1393</v>
      </c>
      <c r="FE165" s="97">
        <v>10</v>
      </c>
      <c r="FF165" s="97">
        <v>120</v>
      </c>
      <c r="FG165" s="97">
        <v>5014</v>
      </c>
      <c r="FH165" s="97">
        <v>919</v>
      </c>
      <c r="FI165" s="97"/>
      <c r="FJ165" s="97"/>
      <c r="FK165" s="97"/>
      <c r="FL165" s="97"/>
      <c r="FM165" s="97"/>
      <c r="FN165" s="97"/>
      <c r="FO165" s="97"/>
      <c r="FP165" s="97"/>
      <c r="FQ165" s="97"/>
      <c r="FR165" s="97"/>
      <c r="FS165" s="97"/>
      <c r="FT165" s="97"/>
      <c r="FU165" s="97"/>
      <c r="FV165" s="97"/>
      <c r="FW165" s="97"/>
      <c r="FX165" s="97"/>
      <c r="FY165" s="97"/>
      <c r="FZ165" s="97"/>
      <c r="GA165" s="97"/>
      <c r="GB165" s="97"/>
      <c r="GC165" s="97"/>
      <c r="GD165" s="97"/>
      <c r="GE165" s="97"/>
      <c r="GF165" s="97"/>
      <c r="GG165" s="97"/>
      <c r="GH165" s="97"/>
      <c r="GI165" s="97"/>
      <c r="GJ165" s="97"/>
      <c r="GK165" s="97"/>
      <c r="GL165" s="97"/>
      <c r="GM165" s="97"/>
      <c r="GN165" s="97"/>
      <c r="GO165" s="97"/>
      <c r="GP165" s="97"/>
      <c r="GQ165" s="97"/>
      <c r="GR165" s="97"/>
      <c r="GS165" s="97"/>
      <c r="GT165" s="97"/>
      <c r="GU165" s="97"/>
      <c r="GV165" s="97"/>
      <c r="GW165" s="97"/>
      <c r="GX165" s="97"/>
      <c r="GY165" s="97"/>
      <c r="GZ165" s="97"/>
      <c r="HA165" s="97"/>
      <c r="HB165" s="97"/>
      <c r="HC165" s="97"/>
      <c r="HD165" s="97"/>
      <c r="HE165" s="97"/>
      <c r="HF165" s="97"/>
      <c r="HG165" s="97"/>
      <c r="HH165" s="97"/>
      <c r="HI165" s="97"/>
      <c r="HJ165" s="97"/>
      <c r="HK165" s="97"/>
      <c r="HL165" s="97"/>
      <c r="HM165" s="97"/>
      <c r="HN165" s="97"/>
      <c r="HO165" s="97"/>
      <c r="HP165" s="97"/>
      <c r="HQ165" s="97"/>
      <c r="HR165" s="97"/>
      <c r="HS165" s="97"/>
      <c r="HT165" s="97"/>
      <c r="HU165" s="97"/>
      <c r="HV165" s="97"/>
      <c r="HW165" s="97"/>
      <c r="HX165" s="97"/>
      <c r="HY165" s="97"/>
      <c r="HZ165" s="97"/>
      <c r="IA165" s="97"/>
      <c r="IB165" s="97"/>
      <c r="IC165" s="97"/>
      <c r="ID165" s="97"/>
      <c r="IE165" s="97"/>
      <c r="IF165" s="97"/>
      <c r="IG165" s="97"/>
      <c r="IH165" s="97"/>
      <c r="II165" s="97"/>
      <c r="IJ165" s="97"/>
      <c r="IK165" s="97"/>
      <c r="IL165" s="97"/>
      <c r="IM165" s="97"/>
      <c r="IN165" s="97"/>
      <c r="IO165" s="97"/>
      <c r="IP165" s="97"/>
      <c r="IQ165" s="97"/>
      <c r="IR165" s="97"/>
      <c r="IS165" s="97"/>
      <c r="IT165" s="97"/>
      <c r="IU165" s="97"/>
      <c r="IV165" s="97"/>
      <c r="IW165" s="97"/>
      <c r="IX165" s="97"/>
      <c r="IY165" s="97"/>
      <c r="IZ165" s="97"/>
      <c r="JA165" s="97"/>
      <c r="JB165" s="97"/>
      <c r="JC165" s="97"/>
      <c r="JD165" s="97"/>
      <c r="JE165" s="97"/>
      <c r="JF165" s="97"/>
      <c r="JG165" s="97"/>
      <c r="JH165" s="97"/>
      <c r="JI165" s="97"/>
      <c r="JJ165" s="97"/>
      <c r="JK165" s="97"/>
      <c r="JL165" s="97"/>
      <c r="JM165" s="97"/>
      <c r="JN165" s="97"/>
      <c r="JO165" s="97"/>
      <c r="JP165" s="97"/>
      <c r="JQ165" s="97"/>
      <c r="JR165" s="97"/>
      <c r="JS165" s="97"/>
      <c r="JT165" s="97"/>
      <c r="JU165" s="97"/>
      <c r="JV165" s="97"/>
      <c r="JW165" s="97"/>
      <c r="JX165" s="97"/>
      <c r="JY165" s="97"/>
      <c r="JZ165" s="97">
        <v>11</v>
      </c>
      <c r="KA165" s="97"/>
      <c r="KB165" s="97"/>
      <c r="KC165" s="97"/>
      <c r="KD165" s="97"/>
      <c r="KE165" s="97"/>
      <c r="KF165" s="97"/>
      <c r="KG165" s="97"/>
      <c r="KH165" s="97"/>
      <c r="KI165" s="97"/>
      <c r="KJ165" s="97"/>
      <c r="KK165" s="97"/>
      <c r="KL165" s="97"/>
      <c r="KM165" s="97"/>
      <c r="KN165" s="97"/>
      <c r="KO165" s="97"/>
      <c r="KP165" s="97"/>
      <c r="KQ165" s="97"/>
      <c r="KR165" s="97"/>
      <c r="KS165" s="97"/>
      <c r="KT165" s="97"/>
      <c r="KU165" s="97"/>
      <c r="KV165" s="97"/>
      <c r="KW165" s="97"/>
      <c r="KX165" s="97"/>
      <c r="KY165" s="97"/>
      <c r="KZ165" s="97"/>
      <c r="LA165" s="97"/>
      <c r="LB165" s="97"/>
      <c r="LC165" s="97"/>
      <c r="LD165" s="97"/>
      <c r="LE165" s="97"/>
      <c r="LF165" s="97"/>
      <c r="LG165" s="97"/>
      <c r="LH165" s="97"/>
      <c r="LI165" s="97"/>
      <c r="LJ165" s="97"/>
      <c r="LK165" s="97"/>
      <c r="LL165" s="97"/>
      <c r="LM165" s="97"/>
      <c r="LN165" s="97"/>
      <c r="LO165" s="97"/>
      <c r="LP165" s="97"/>
      <c r="LQ165" s="97"/>
      <c r="LR165" s="97"/>
      <c r="LS165" s="97"/>
      <c r="LT165" s="97"/>
      <c r="LU165" s="97"/>
      <c r="LV165" s="97"/>
      <c r="LW165" s="97"/>
      <c r="LX165" s="97"/>
      <c r="LY165" s="97"/>
      <c r="LZ165" s="97"/>
      <c r="MA165" s="97">
        <v>75</v>
      </c>
      <c r="MB165" s="97"/>
      <c r="MC165" s="97"/>
      <c r="MD165" s="97">
        <v>239</v>
      </c>
      <c r="ME165" s="97"/>
      <c r="MF165" s="97"/>
      <c r="MG165" s="97"/>
      <c r="MH165" s="97"/>
      <c r="MI165" s="97"/>
      <c r="MJ165" s="97">
        <v>3</v>
      </c>
      <c r="MK165" s="97"/>
      <c r="ML165" s="97"/>
      <c r="MM165" s="97"/>
      <c r="MN165" s="97"/>
      <c r="MO165" s="97"/>
      <c r="MP165" s="97"/>
      <c r="MQ165" s="97"/>
      <c r="MR165" s="97"/>
      <c r="MS165" s="97"/>
      <c r="MT165" s="97"/>
      <c r="MU165" s="97"/>
      <c r="MV165" s="97"/>
      <c r="MW165" s="97"/>
      <c r="MX165" s="97"/>
      <c r="MY165" s="97"/>
      <c r="MZ165" s="97"/>
      <c r="NA165" s="97"/>
      <c r="NB165" s="97"/>
      <c r="NC165" s="97"/>
      <c r="ND165" s="97"/>
      <c r="NE165" s="97"/>
      <c r="NF165" s="97"/>
      <c r="NG165" s="97"/>
      <c r="NH165" s="97"/>
      <c r="NI165" s="97"/>
      <c r="NJ165" s="97"/>
      <c r="NK165" s="97">
        <v>0</v>
      </c>
      <c r="NL165" s="97"/>
      <c r="NM165" s="97"/>
      <c r="NN165" s="97"/>
      <c r="NO165" s="97"/>
      <c r="NP165" s="97"/>
      <c r="NQ165" s="97"/>
      <c r="NR165" s="97"/>
      <c r="NS165" s="97"/>
      <c r="NT165" s="97"/>
      <c r="NU165" s="97"/>
      <c r="NV165" s="97">
        <v>172</v>
      </c>
      <c r="NW165" s="97">
        <v>7</v>
      </c>
      <c r="NX165" s="97"/>
      <c r="NY165" s="97"/>
      <c r="NZ165" s="97"/>
      <c r="OA165" s="97"/>
      <c r="OB165" s="97"/>
      <c r="OC165" s="97"/>
      <c r="OD165" s="97"/>
      <c r="OE165" s="97"/>
      <c r="OF165" s="97"/>
      <c r="OG165" s="97"/>
      <c r="OH165" s="97"/>
      <c r="OI165" s="97"/>
      <c r="OJ165" s="97"/>
      <c r="OK165" s="97"/>
      <c r="OL165" s="97"/>
      <c r="OM165" s="97"/>
      <c r="ON165" s="97"/>
      <c r="OO165" s="97"/>
      <c r="OP165" s="97">
        <v>44</v>
      </c>
      <c r="OQ165" s="97"/>
      <c r="OR165" s="98"/>
      <c r="OS165" s="99">
        <v>30769</v>
      </c>
      <c r="OT165" s="96"/>
      <c r="OU165" s="97"/>
      <c r="OV165" s="97"/>
      <c r="OW165" s="97"/>
      <c r="OX165" s="97"/>
      <c r="OY165" s="97">
        <v>356</v>
      </c>
      <c r="OZ165" s="97">
        <v>1582</v>
      </c>
      <c r="PA165" s="97"/>
      <c r="PB165" s="97"/>
      <c r="PC165" s="97"/>
      <c r="PD165" s="97"/>
      <c r="PE165" s="97"/>
      <c r="PF165" s="97"/>
      <c r="PG165" s="97"/>
      <c r="PH165" s="97"/>
      <c r="PI165" s="97"/>
      <c r="PJ165" s="97"/>
      <c r="PK165" s="97"/>
      <c r="PL165" s="98"/>
      <c r="PM165" s="99">
        <v>32707</v>
      </c>
    </row>
    <row r="166" spans="1:429" ht="12.75" customHeight="1" x14ac:dyDescent="0.2">
      <c r="A166" s="93">
        <v>336390</v>
      </c>
      <c r="B166" s="94" t="s">
        <v>1731</v>
      </c>
      <c r="C166" s="95" t="s">
        <v>1325</v>
      </c>
      <c r="D166" s="96">
        <v>52</v>
      </c>
      <c r="E166" s="97">
        <v>144</v>
      </c>
      <c r="F166" s="97">
        <v>9</v>
      </c>
      <c r="G166" s="97">
        <v>14</v>
      </c>
      <c r="H166" s="97">
        <v>7</v>
      </c>
      <c r="I166" s="97">
        <v>18</v>
      </c>
      <c r="J166" s="97">
        <v>70</v>
      </c>
      <c r="K166" s="97"/>
      <c r="L166" s="97">
        <v>4</v>
      </c>
      <c r="M166" s="97">
        <v>20</v>
      </c>
      <c r="N166" s="97">
        <v>1</v>
      </c>
      <c r="O166" s="97">
        <v>31</v>
      </c>
      <c r="P166" s="97">
        <v>12</v>
      </c>
      <c r="Q166" s="97">
        <v>161</v>
      </c>
      <c r="R166" s="97">
        <v>121</v>
      </c>
      <c r="S166" s="97">
        <v>18</v>
      </c>
      <c r="T166" s="97">
        <v>136</v>
      </c>
      <c r="U166" s="97">
        <v>21</v>
      </c>
      <c r="V166" s="97">
        <v>84</v>
      </c>
      <c r="W166" s="97">
        <v>90</v>
      </c>
      <c r="X166" s="97">
        <v>127</v>
      </c>
      <c r="Y166" s="97">
        <v>38</v>
      </c>
      <c r="Z166" s="97">
        <v>1</v>
      </c>
      <c r="AA166" s="97">
        <v>1</v>
      </c>
      <c r="AB166" s="97">
        <v>0</v>
      </c>
      <c r="AC166" s="97">
        <v>1</v>
      </c>
      <c r="AD166" s="97">
        <v>179</v>
      </c>
      <c r="AE166" s="97">
        <v>34</v>
      </c>
      <c r="AF166" s="97">
        <v>0</v>
      </c>
      <c r="AG166" s="97">
        <v>0</v>
      </c>
      <c r="AH166" s="97">
        <v>4</v>
      </c>
      <c r="AI166" s="97">
        <v>1</v>
      </c>
      <c r="AJ166" s="97">
        <v>0</v>
      </c>
      <c r="AK166" s="97">
        <v>1</v>
      </c>
      <c r="AL166" s="97">
        <v>0</v>
      </c>
      <c r="AM166" s="97">
        <v>0</v>
      </c>
      <c r="AN166" s="97">
        <v>102</v>
      </c>
      <c r="AO166" s="97">
        <v>50</v>
      </c>
      <c r="AP166" s="97">
        <v>201</v>
      </c>
      <c r="AQ166" s="97">
        <v>293</v>
      </c>
      <c r="AR166" s="97">
        <v>5</v>
      </c>
      <c r="AS166" s="97">
        <v>96</v>
      </c>
      <c r="AT166" s="97">
        <v>21</v>
      </c>
      <c r="AU166" s="97">
        <v>166</v>
      </c>
      <c r="AV166" s="97">
        <v>33</v>
      </c>
      <c r="AW166" s="97">
        <v>49</v>
      </c>
      <c r="AX166" s="97">
        <v>11</v>
      </c>
      <c r="AY166" s="97">
        <v>0</v>
      </c>
      <c r="AZ166" s="97"/>
      <c r="BA166" s="97">
        <v>21</v>
      </c>
      <c r="BB166" s="97">
        <v>33</v>
      </c>
      <c r="BC166" s="97">
        <v>16</v>
      </c>
      <c r="BD166" s="97">
        <v>328</v>
      </c>
      <c r="BE166" s="97">
        <v>177</v>
      </c>
      <c r="BF166" s="97">
        <v>2</v>
      </c>
      <c r="BG166" s="97">
        <v>37</v>
      </c>
      <c r="BH166" s="97">
        <v>138</v>
      </c>
      <c r="BI166" s="97"/>
      <c r="BJ166" s="97">
        <v>58</v>
      </c>
      <c r="BK166" s="97">
        <v>63</v>
      </c>
      <c r="BL166" s="97">
        <v>62</v>
      </c>
      <c r="BM166" s="97">
        <v>22</v>
      </c>
      <c r="BN166" s="97"/>
      <c r="BO166" s="97"/>
      <c r="BP166" s="97">
        <v>59</v>
      </c>
      <c r="BQ166" s="97">
        <v>14</v>
      </c>
      <c r="BR166" s="97">
        <v>175</v>
      </c>
      <c r="BS166" s="97">
        <v>107</v>
      </c>
      <c r="BT166" s="97"/>
      <c r="BU166" s="97">
        <v>54</v>
      </c>
      <c r="BV166" s="97">
        <v>29</v>
      </c>
      <c r="BW166" s="97">
        <v>40</v>
      </c>
      <c r="BX166" s="97"/>
      <c r="BY166" s="97">
        <v>127</v>
      </c>
      <c r="BZ166" s="97">
        <v>59</v>
      </c>
      <c r="CA166" s="97">
        <v>65</v>
      </c>
      <c r="CB166" s="97"/>
      <c r="CC166" s="97">
        <v>79</v>
      </c>
      <c r="CD166" s="97">
        <v>27</v>
      </c>
      <c r="CE166" s="97"/>
      <c r="CF166" s="97"/>
      <c r="CG166" s="97">
        <v>72</v>
      </c>
      <c r="CH166" s="97">
        <v>1916</v>
      </c>
      <c r="CI166" s="97">
        <v>92</v>
      </c>
      <c r="CJ166" s="97">
        <v>1484</v>
      </c>
      <c r="CK166" s="97">
        <v>329</v>
      </c>
      <c r="CL166" s="97"/>
      <c r="CM166" s="97">
        <v>148</v>
      </c>
      <c r="CN166" s="97"/>
      <c r="CO166" s="97"/>
      <c r="CP166" s="97">
        <v>305</v>
      </c>
      <c r="CQ166" s="97"/>
      <c r="CR166" s="97">
        <v>89</v>
      </c>
      <c r="CS166" s="97">
        <v>474</v>
      </c>
      <c r="CT166" s="97"/>
      <c r="CU166" s="97"/>
      <c r="CV166" s="97">
        <v>39</v>
      </c>
      <c r="CW166" s="97">
        <v>16</v>
      </c>
      <c r="CX166" s="97">
        <v>119</v>
      </c>
      <c r="CY166" s="97"/>
      <c r="CZ166" s="97"/>
      <c r="DA166" s="97">
        <v>432</v>
      </c>
      <c r="DB166" s="97">
        <v>115</v>
      </c>
      <c r="DC166" s="97">
        <v>147</v>
      </c>
      <c r="DD166" s="97">
        <v>713</v>
      </c>
      <c r="DE166" s="97">
        <v>17</v>
      </c>
      <c r="DF166" s="97"/>
      <c r="DG166" s="97"/>
      <c r="DH166" s="97">
        <v>243</v>
      </c>
      <c r="DI166" s="97"/>
      <c r="DJ166" s="97">
        <v>11</v>
      </c>
      <c r="DK166" s="97">
        <v>30</v>
      </c>
      <c r="DL166" s="97">
        <v>30</v>
      </c>
      <c r="DM166" s="97">
        <v>11</v>
      </c>
      <c r="DN166" s="97">
        <v>68</v>
      </c>
      <c r="DO166" s="97"/>
      <c r="DP166" s="97">
        <v>38</v>
      </c>
      <c r="DQ166" s="97">
        <v>1</v>
      </c>
      <c r="DR166" s="97">
        <v>58</v>
      </c>
      <c r="DS166" s="97">
        <v>55</v>
      </c>
      <c r="DT166" s="97">
        <v>53</v>
      </c>
      <c r="DU166" s="97"/>
      <c r="DV166" s="97">
        <v>25</v>
      </c>
      <c r="DW166" s="97"/>
      <c r="DX166" s="97">
        <v>19</v>
      </c>
      <c r="DY166" s="97">
        <v>35</v>
      </c>
      <c r="DZ166" s="97"/>
      <c r="EA166" s="97"/>
      <c r="EB166" s="97">
        <v>4</v>
      </c>
      <c r="EC166" s="97">
        <v>0</v>
      </c>
      <c r="ED166" s="97"/>
      <c r="EE166" s="97"/>
      <c r="EF166" s="97"/>
      <c r="EG166" s="97"/>
      <c r="EH166" s="97"/>
      <c r="EI166" s="97"/>
      <c r="EJ166" s="97"/>
      <c r="EK166" s="97"/>
      <c r="EL166" s="97">
        <v>46</v>
      </c>
      <c r="EM166" s="97"/>
      <c r="EN166" s="97">
        <v>53</v>
      </c>
      <c r="EO166" s="97">
        <v>12</v>
      </c>
      <c r="EP166" s="97"/>
      <c r="EQ166" s="97">
        <v>29</v>
      </c>
      <c r="ER166" s="97">
        <v>48</v>
      </c>
      <c r="ES166" s="97"/>
      <c r="ET166" s="97"/>
      <c r="EU166" s="97">
        <v>4106</v>
      </c>
      <c r="EV166" s="97">
        <v>12149</v>
      </c>
      <c r="EW166" s="97">
        <v>642</v>
      </c>
      <c r="EX166" s="97">
        <v>191</v>
      </c>
      <c r="EY166" s="97">
        <v>1195</v>
      </c>
      <c r="EZ166" s="97">
        <v>30</v>
      </c>
      <c r="FA166" s="97">
        <v>1004</v>
      </c>
      <c r="FB166" s="97">
        <v>699</v>
      </c>
      <c r="FC166" s="97">
        <v>338</v>
      </c>
      <c r="FD166" s="97">
        <v>708</v>
      </c>
      <c r="FE166" s="97">
        <v>183</v>
      </c>
      <c r="FF166" s="97">
        <v>151</v>
      </c>
      <c r="FG166" s="97">
        <v>5605</v>
      </c>
      <c r="FH166" s="97">
        <v>213</v>
      </c>
      <c r="FI166" s="97">
        <v>882</v>
      </c>
      <c r="FJ166" s="97"/>
      <c r="FK166" s="97">
        <v>94</v>
      </c>
      <c r="FL166" s="97"/>
      <c r="FM166" s="97"/>
      <c r="FN166" s="97">
        <v>52</v>
      </c>
      <c r="FO166" s="97">
        <v>72</v>
      </c>
      <c r="FP166" s="97">
        <v>335</v>
      </c>
      <c r="FQ166" s="97"/>
      <c r="FR166" s="97"/>
      <c r="FS166" s="97">
        <v>615</v>
      </c>
      <c r="FT166" s="97">
        <v>92</v>
      </c>
      <c r="FU166" s="97">
        <v>53</v>
      </c>
      <c r="FV166" s="97">
        <v>5</v>
      </c>
      <c r="FW166" s="97">
        <v>63</v>
      </c>
      <c r="FX166" s="97">
        <v>13</v>
      </c>
      <c r="FY166" s="97">
        <v>52</v>
      </c>
      <c r="FZ166" s="97">
        <v>44</v>
      </c>
      <c r="GA166" s="97">
        <v>37</v>
      </c>
      <c r="GB166" s="97">
        <v>164</v>
      </c>
      <c r="GC166" s="97">
        <v>153</v>
      </c>
      <c r="GD166" s="97"/>
      <c r="GE166" s="97">
        <v>15</v>
      </c>
      <c r="GF166" s="97"/>
      <c r="GG166" s="97">
        <v>13</v>
      </c>
      <c r="GH166" s="97">
        <v>62</v>
      </c>
      <c r="GI166" s="97">
        <v>18</v>
      </c>
      <c r="GJ166" s="97"/>
      <c r="GK166" s="97">
        <v>138</v>
      </c>
      <c r="GL166" s="97">
        <v>66</v>
      </c>
      <c r="GM166" s="97"/>
      <c r="GN166" s="97">
        <v>134</v>
      </c>
      <c r="GO166" s="97"/>
      <c r="GP166" s="97">
        <v>46</v>
      </c>
      <c r="GQ166" s="97">
        <v>33</v>
      </c>
      <c r="GR166" s="97">
        <v>5</v>
      </c>
      <c r="GS166" s="97">
        <v>28</v>
      </c>
      <c r="GT166" s="97"/>
      <c r="GU166" s="97">
        <v>79</v>
      </c>
      <c r="GV166" s="97">
        <v>191</v>
      </c>
      <c r="GW166" s="97">
        <v>281</v>
      </c>
      <c r="GX166" s="97">
        <v>228</v>
      </c>
      <c r="GY166" s="97">
        <v>12</v>
      </c>
      <c r="GZ166" s="97">
        <v>5</v>
      </c>
      <c r="HA166" s="97">
        <v>238</v>
      </c>
      <c r="HB166" s="97">
        <v>32</v>
      </c>
      <c r="HC166" s="97">
        <v>1</v>
      </c>
      <c r="HD166" s="97">
        <v>51</v>
      </c>
      <c r="HE166" s="97">
        <v>78</v>
      </c>
      <c r="HF166" s="97">
        <v>7</v>
      </c>
      <c r="HG166" s="97"/>
      <c r="HH166" s="97">
        <v>2</v>
      </c>
      <c r="HI166" s="97">
        <v>96</v>
      </c>
      <c r="HJ166" s="97"/>
      <c r="HK166" s="97">
        <v>807</v>
      </c>
      <c r="HL166" s="97">
        <v>213</v>
      </c>
      <c r="HM166" s="97">
        <v>15</v>
      </c>
      <c r="HN166" s="97">
        <v>24</v>
      </c>
      <c r="HO166" s="97">
        <v>16</v>
      </c>
      <c r="HP166" s="97">
        <v>39</v>
      </c>
      <c r="HQ166" s="97">
        <v>19</v>
      </c>
      <c r="HR166" s="97"/>
      <c r="HS166" s="97">
        <v>59</v>
      </c>
      <c r="HT166" s="97"/>
      <c r="HU166" s="97"/>
      <c r="HV166" s="97">
        <v>1</v>
      </c>
      <c r="HW166" s="97"/>
      <c r="HX166" s="97">
        <v>2</v>
      </c>
      <c r="HY166" s="97">
        <v>276</v>
      </c>
      <c r="HZ166" s="97">
        <v>253</v>
      </c>
      <c r="IA166" s="97">
        <v>577</v>
      </c>
      <c r="IB166" s="97">
        <v>129</v>
      </c>
      <c r="IC166" s="97"/>
      <c r="ID166" s="97"/>
      <c r="IE166" s="97"/>
      <c r="IF166" s="97">
        <v>200</v>
      </c>
      <c r="IG166" s="97">
        <v>0</v>
      </c>
      <c r="IH166" s="97"/>
      <c r="II166" s="97">
        <v>118</v>
      </c>
      <c r="IJ166" s="97">
        <v>38</v>
      </c>
      <c r="IK166" s="97">
        <v>38</v>
      </c>
      <c r="IL166" s="97">
        <v>0</v>
      </c>
      <c r="IM166" s="97"/>
      <c r="IN166" s="97"/>
      <c r="IO166" s="97">
        <v>74</v>
      </c>
      <c r="IP166" s="97">
        <v>332</v>
      </c>
      <c r="IQ166" s="97">
        <v>312</v>
      </c>
      <c r="IR166" s="97"/>
      <c r="IS166" s="97">
        <v>2</v>
      </c>
      <c r="IT166" s="97">
        <v>18</v>
      </c>
      <c r="IU166" s="97">
        <v>18</v>
      </c>
      <c r="IV166" s="97">
        <v>1</v>
      </c>
      <c r="IW166" s="97">
        <v>43</v>
      </c>
      <c r="IX166" s="97">
        <v>80</v>
      </c>
      <c r="IY166" s="97">
        <v>117</v>
      </c>
      <c r="IZ166" s="97">
        <v>130</v>
      </c>
      <c r="JA166" s="97">
        <v>221</v>
      </c>
      <c r="JB166" s="97">
        <v>203</v>
      </c>
      <c r="JC166" s="97"/>
      <c r="JD166" s="97">
        <v>156</v>
      </c>
      <c r="JE166" s="97">
        <v>159</v>
      </c>
      <c r="JF166" s="97"/>
      <c r="JG166" s="97"/>
      <c r="JH166" s="97"/>
      <c r="JI166" s="97"/>
      <c r="JJ166" s="97"/>
      <c r="JK166" s="97">
        <v>331</v>
      </c>
      <c r="JL166" s="97">
        <v>1</v>
      </c>
      <c r="JM166" s="97"/>
      <c r="JN166" s="97">
        <v>84</v>
      </c>
      <c r="JO166" s="97">
        <v>25</v>
      </c>
      <c r="JP166" s="97">
        <v>21</v>
      </c>
      <c r="JQ166" s="97">
        <v>39</v>
      </c>
      <c r="JR166" s="97">
        <v>185</v>
      </c>
      <c r="JS166" s="97">
        <v>550</v>
      </c>
      <c r="JT166" s="97">
        <v>11</v>
      </c>
      <c r="JU166" s="97">
        <v>256</v>
      </c>
      <c r="JV166" s="97">
        <v>112</v>
      </c>
      <c r="JW166" s="97">
        <v>157</v>
      </c>
      <c r="JX166" s="97">
        <v>136</v>
      </c>
      <c r="JY166" s="97"/>
      <c r="JZ166" s="97">
        <v>483</v>
      </c>
      <c r="KA166" s="97">
        <v>548</v>
      </c>
      <c r="KB166" s="97">
        <v>58</v>
      </c>
      <c r="KC166" s="97">
        <v>390</v>
      </c>
      <c r="KD166" s="97">
        <v>304</v>
      </c>
      <c r="KE166" s="97">
        <v>99</v>
      </c>
      <c r="KF166" s="97">
        <v>36</v>
      </c>
      <c r="KG166" s="97">
        <v>497</v>
      </c>
      <c r="KH166" s="97">
        <v>102</v>
      </c>
      <c r="KI166" s="97"/>
      <c r="KJ166" s="97">
        <v>13</v>
      </c>
      <c r="KK166" s="97">
        <v>0</v>
      </c>
      <c r="KL166" s="97">
        <v>1650</v>
      </c>
      <c r="KM166" s="97">
        <v>47</v>
      </c>
      <c r="KN166" s="97">
        <v>1</v>
      </c>
      <c r="KO166" s="97">
        <v>25</v>
      </c>
      <c r="KP166" s="97">
        <v>3</v>
      </c>
      <c r="KQ166" s="97">
        <v>732</v>
      </c>
      <c r="KR166" s="97">
        <v>28</v>
      </c>
      <c r="KS166" s="97"/>
      <c r="KT166" s="97">
        <v>4</v>
      </c>
      <c r="KU166" s="97">
        <v>46</v>
      </c>
      <c r="KV166" s="97">
        <v>2</v>
      </c>
      <c r="KW166" s="97">
        <v>12</v>
      </c>
      <c r="KX166" s="97"/>
      <c r="KY166" s="97"/>
      <c r="KZ166" s="97">
        <v>170</v>
      </c>
      <c r="LA166" s="97">
        <v>15</v>
      </c>
      <c r="LB166" s="97">
        <v>54</v>
      </c>
      <c r="LC166" s="97">
        <v>0</v>
      </c>
      <c r="LD166" s="97">
        <v>12</v>
      </c>
      <c r="LE166" s="97">
        <v>8</v>
      </c>
      <c r="LF166" s="97">
        <v>1</v>
      </c>
      <c r="LG166" s="97">
        <v>22</v>
      </c>
      <c r="LH166" s="97">
        <v>32</v>
      </c>
      <c r="LI166" s="97">
        <v>5</v>
      </c>
      <c r="LJ166" s="97">
        <v>14</v>
      </c>
      <c r="LK166" s="97">
        <v>0</v>
      </c>
      <c r="LL166" s="97">
        <v>0</v>
      </c>
      <c r="LM166" s="97">
        <v>0</v>
      </c>
      <c r="LN166" s="97"/>
      <c r="LO166" s="97"/>
      <c r="LP166" s="97"/>
      <c r="LQ166" s="97">
        <v>0</v>
      </c>
      <c r="LR166" s="97">
        <v>462</v>
      </c>
      <c r="LS166" s="97">
        <v>13</v>
      </c>
      <c r="LT166" s="97">
        <v>8</v>
      </c>
      <c r="LU166" s="97"/>
      <c r="LV166" s="97"/>
      <c r="LW166" s="97">
        <v>2</v>
      </c>
      <c r="LX166" s="97">
        <v>2</v>
      </c>
      <c r="LY166" s="97">
        <v>3</v>
      </c>
      <c r="LZ166" s="97">
        <v>10</v>
      </c>
      <c r="MA166" s="97">
        <v>224</v>
      </c>
      <c r="MB166" s="97">
        <v>287</v>
      </c>
      <c r="MC166" s="97"/>
      <c r="MD166" s="97">
        <v>269</v>
      </c>
      <c r="ME166" s="97">
        <v>168</v>
      </c>
      <c r="MF166" s="97">
        <v>11</v>
      </c>
      <c r="MG166" s="97"/>
      <c r="MH166" s="97">
        <v>0</v>
      </c>
      <c r="MI166" s="97">
        <v>25</v>
      </c>
      <c r="MJ166" s="97">
        <v>356</v>
      </c>
      <c r="MK166" s="97">
        <v>13</v>
      </c>
      <c r="ML166" s="97">
        <v>1116</v>
      </c>
      <c r="MM166" s="97">
        <v>15</v>
      </c>
      <c r="MN166" s="97">
        <v>8</v>
      </c>
      <c r="MO166" s="97">
        <v>144</v>
      </c>
      <c r="MP166" s="97">
        <v>7</v>
      </c>
      <c r="MQ166" s="97">
        <v>86</v>
      </c>
      <c r="MR166" s="97">
        <v>87</v>
      </c>
      <c r="MS166" s="97">
        <v>656</v>
      </c>
      <c r="MT166" s="97">
        <v>1</v>
      </c>
      <c r="MU166" s="97">
        <v>52</v>
      </c>
      <c r="MV166" s="97">
        <v>61</v>
      </c>
      <c r="MW166" s="97">
        <v>7</v>
      </c>
      <c r="MX166" s="97">
        <v>34</v>
      </c>
      <c r="MY166" s="97">
        <v>6</v>
      </c>
      <c r="MZ166" s="97"/>
      <c r="NA166" s="97">
        <v>14</v>
      </c>
      <c r="NB166" s="97">
        <v>20</v>
      </c>
      <c r="NC166" s="97">
        <v>17</v>
      </c>
      <c r="ND166" s="97">
        <v>119</v>
      </c>
      <c r="NE166" s="97">
        <v>35</v>
      </c>
      <c r="NF166" s="97">
        <v>13</v>
      </c>
      <c r="NG166" s="97">
        <v>82</v>
      </c>
      <c r="NH166" s="97">
        <v>4</v>
      </c>
      <c r="NI166" s="97">
        <v>196</v>
      </c>
      <c r="NJ166" s="97">
        <v>0</v>
      </c>
      <c r="NK166" s="97">
        <v>7</v>
      </c>
      <c r="NL166" s="97"/>
      <c r="NM166" s="97">
        <v>8</v>
      </c>
      <c r="NN166" s="97"/>
      <c r="NO166" s="97">
        <v>2</v>
      </c>
      <c r="NP166" s="97">
        <v>4</v>
      </c>
      <c r="NQ166" s="97">
        <v>11</v>
      </c>
      <c r="NR166" s="97">
        <v>40</v>
      </c>
      <c r="NS166" s="97">
        <v>135</v>
      </c>
      <c r="NT166" s="97">
        <v>126</v>
      </c>
      <c r="NU166" s="97">
        <v>12</v>
      </c>
      <c r="NV166" s="97">
        <v>1817</v>
      </c>
      <c r="NW166" s="97">
        <v>37</v>
      </c>
      <c r="NX166" s="97">
        <v>29</v>
      </c>
      <c r="NY166" s="97"/>
      <c r="NZ166" s="97">
        <v>3</v>
      </c>
      <c r="OA166" s="97"/>
      <c r="OB166" s="97">
        <v>27</v>
      </c>
      <c r="OC166" s="97">
        <v>81</v>
      </c>
      <c r="OD166" s="97">
        <v>19</v>
      </c>
      <c r="OE166" s="97">
        <v>154</v>
      </c>
      <c r="OF166" s="97">
        <v>38</v>
      </c>
      <c r="OG166" s="97"/>
      <c r="OH166" s="97">
        <v>720</v>
      </c>
      <c r="OI166" s="97">
        <v>60</v>
      </c>
      <c r="OJ166" s="97">
        <v>582</v>
      </c>
      <c r="OK166" s="97"/>
      <c r="OL166" s="97"/>
      <c r="OM166" s="97">
        <v>438</v>
      </c>
      <c r="ON166" s="97">
        <v>95</v>
      </c>
      <c r="OO166" s="97">
        <v>753</v>
      </c>
      <c r="OP166" s="97">
        <v>272</v>
      </c>
      <c r="OQ166" s="97">
        <v>160</v>
      </c>
      <c r="OR166" s="98">
        <v>27</v>
      </c>
      <c r="OS166" s="99">
        <v>65693</v>
      </c>
      <c r="OT166" s="96">
        <v>10143</v>
      </c>
      <c r="OU166" s="97"/>
      <c r="OV166" s="97"/>
      <c r="OW166" s="97"/>
      <c r="OX166" s="97"/>
      <c r="OY166" s="97">
        <v>1186</v>
      </c>
      <c r="OZ166" s="97">
        <v>27550</v>
      </c>
      <c r="PA166" s="97"/>
      <c r="PB166" s="97"/>
      <c r="PC166" s="97"/>
      <c r="PD166" s="97"/>
      <c r="PE166" s="97"/>
      <c r="PF166" s="97"/>
      <c r="PG166" s="97"/>
      <c r="PH166" s="97"/>
      <c r="PI166" s="97"/>
      <c r="PJ166" s="97"/>
      <c r="PK166" s="97"/>
      <c r="PL166" s="98"/>
      <c r="PM166" s="99">
        <v>104572</v>
      </c>
    </row>
    <row r="167" spans="1:429" ht="12.75" customHeight="1" x14ac:dyDescent="0.2">
      <c r="A167" s="93" t="s">
        <v>1618</v>
      </c>
      <c r="B167" s="94" t="s">
        <v>1731</v>
      </c>
      <c r="C167" s="95" t="s">
        <v>1326</v>
      </c>
      <c r="D167" s="96"/>
      <c r="E167" s="97"/>
      <c r="F167" s="97"/>
      <c r="G167" s="97"/>
      <c r="H167" s="97"/>
      <c r="I167" s="97"/>
      <c r="J167" s="97"/>
      <c r="K167" s="97"/>
      <c r="L167" s="97"/>
      <c r="M167" s="97"/>
      <c r="N167" s="97">
        <v>1</v>
      </c>
      <c r="O167" s="97">
        <v>4</v>
      </c>
      <c r="P167" s="97">
        <v>0</v>
      </c>
      <c r="Q167" s="97">
        <v>229</v>
      </c>
      <c r="R167" s="97">
        <v>115</v>
      </c>
      <c r="S167" s="97">
        <v>18</v>
      </c>
      <c r="T167" s="97">
        <v>114</v>
      </c>
      <c r="U167" s="97">
        <v>23</v>
      </c>
      <c r="V167" s="97">
        <v>83</v>
      </c>
      <c r="W167" s="97">
        <v>66</v>
      </c>
      <c r="X167" s="97">
        <v>112</v>
      </c>
      <c r="Y167" s="97">
        <v>0</v>
      </c>
      <c r="Z167" s="97"/>
      <c r="AA167" s="97"/>
      <c r="AB167" s="97">
        <v>0</v>
      </c>
      <c r="AC167" s="97">
        <v>0</v>
      </c>
      <c r="AD167" s="97">
        <v>1229</v>
      </c>
      <c r="AE167" s="97">
        <v>572</v>
      </c>
      <c r="AF167" s="97">
        <v>0</v>
      </c>
      <c r="AG167" s="97">
        <v>0</v>
      </c>
      <c r="AH167" s="97">
        <v>4</v>
      </c>
      <c r="AI167" s="97">
        <v>0</v>
      </c>
      <c r="AJ167" s="97">
        <v>0</v>
      </c>
      <c r="AK167" s="97">
        <v>0</v>
      </c>
      <c r="AL167" s="97">
        <v>0</v>
      </c>
      <c r="AM167" s="97">
        <v>0</v>
      </c>
      <c r="AN167" s="97">
        <v>6</v>
      </c>
      <c r="AO167" s="97">
        <v>0</v>
      </c>
      <c r="AP167" s="97">
        <v>5</v>
      </c>
      <c r="AQ167" s="97">
        <v>31</v>
      </c>
      <c r="AR167" s="97"/>
      <c r="AS167" s="97">
        <v>1</v>
      </c>
      <c r="AT167" s="97">
        <v>4</v>
      </c>
      <c r="AU167" s="97">
        <v>19</v>
      </c>
      <c r="AV167" s="97">
        <v>4</v>
      </c>
      <c r="AW167" s="97">
        <v>12</v>
      </c>
      <c r="AX167" s="97">
        <v>3</v>
      </c>
      <c r="AY167" s="97">
        <v>0</v>
      </c>
      <c r="AZ167" s="97"/>
      <c r="BA167" s="97">
        <v>3</v>
      </c>
      <c r="BB167" s="97">
        <v>0</v>
      </c>
      <c r="BC167" s="97">
        <v>1</v>
      </c>
      <c r="BD167" s="97">
        <v>6</v>
      </c>
      <c r="BE167" s="97">
        <v>1</v>
      </c>
      <c r="BF167" s="97">
        <v>0</v>
      </c>
      <c r="BG167" s="97">
        <v>0</v>
      </c>
      <c r="BH167" s="97">
        <v>4</v>
      </c>
      <c r="BI167" s="97"/>
      <c r="BJ167" s="97"/>
      <c r="BK167" s="97">
        <v>1</v>
      </c>
      <c r="BL167" s="97">
        <v>4</v>
      </c>
      <c r="BM167" s="97"/>
      <c r="BN167" s="97"/>
      <c r="BO167" s="97"/>
      <c r="BP167" s="97">
        <v>0</v>
      </c>
      <c r="BQ167" s="97"/>
      <c r="BR167" s="97">
        <v>4</v>
      </c>
      <c r="BS167" s="97">
        <v>2</v>
      </c>
      <c r="BT167" s="97"/>
      <c r="BU167" s="97">
        <v>2</v>
      </c>
      <c r="BV167" s="97">
        <v>0</v>
      </c>
      <c r="BW167" s="97">
        <v>1</v>
      </c>
      <c r="BX167" s="97"/>
      <c r="BY167" s="97">
        <v>3</v>
      </c>
      <c r="BZ167" s="97">
        <v>3</v>
      </c>
      <c r="CA167" s="97">
        <v>3</v>
      </c>
      <c r="CB167" s="97"/>
      <c r="CC167" s="97">
        <v>0</v>
      </c>
      <c r="CD167" s="97">
        <v>1</v>
      </c>
      <c r="CE167" s="97"/>
      <c r="CF167" s="97"/>
      <c r="CG167" s="97">
        <v>2</v>
      </c>
      <c r="CH167" s="97">
        <v>798</v>
      </c>
      <c r="CI167" s="97">
        <v>145</v>
      </c>
      <c r="CJ167" s="97">
        <v>775</v>
      </c>
      <c r="CK167" s="97">
        <v>68</v>
      </c>
      <c r="CL167" s="97"/>
      <c r="CM167" s="97">
        <v>4</v>
      </c>
      <c r="CN167" s="97"/>
      <c r="CO167" s="97"/>
      <c r="CP167" s="97">
        <v>0</v>
      </c>
      <c r="CQ167" s="97"/>
      <c r="CR167" s="97">
        <v>1</v>
      </c>
      <c r="CS167" s="97"/>
      <c r="CT167" s="97"/>
      <c r="CU167" s="97"/>
      <c r="CV167" s="97">
        <v>1</v>
      </c>
      <c r="CW167" s="97">
        <v>2</v>
      </c>
      <c r="CX167" s="97"/>
      <c r="CY167" s="97"/>
      <c r="CZ167" s="97"/>
      <c r="DA167" s="97">
        <v>2</v>
      </c>
      <c r="DB167" s="97">
        <v>5</v>
      </c>
      <c r="DC167" s="97">
        <v>3</v>
      </c>
      <c r="DD167" s="97">
        <v>4</v>
      </c>
      <c r="DE167" s="97">
        <v>0</v>
      </c>
      <c r="DF167" s="97"/>
      <c r="DG167" s="97"/>
      <c r="DH167" s="97">
        <v>11</v>
      </c>
      <c r="DI167" s="97"/>
      <c r="DJ167" s="97"/>
      <c r="DK167" s="97">
        <v>0</v>
      </c>
      <c r="DL167" s="97"/>
      <c r="DM167" s="97"/>
      <c r="DN167" s="97">
        <v>0</v>
      </c>
      <c r="DO167" s="97"/>
      <c r="DP167" s="97">
        <v>0</v>
      </c>
      <c r="DQ167" s="97">
        <v>1</v>
      </c>
      <c r="DR167" s="97"/>
      <c r="DS167" s="97">
        <v>2</v>
      </c>
      <c r="DT167" s="97"/>
      <c r="DU167" s="97"/>
      <c r="DV167" s="97">
        <v>0</v>
      </c>
      <c r="DW167" s="97"/>
      <c r="DX167" s="97"/>
      <c r="DY167" s="97">
        <v>0</v>
      </c>
      <c r="DZ167" s="97"/>
      <c r="EA167" s="97"/>
      <c r="EB167" s="97"/>
      <c r="EC167" s="97"/>
      <c r="ED167" s="97"/>
      <c r="EE167" s="97"/>
      <c r="EF167" s="97"/>
      <c r="EG167" s="97"/>
      <c r="EH167" s="97"/>
      <c r="EI167" s="97"/>
      <c r="EJ167" s="97"/>
      <c r="EK167" s="97"/>
      <c r="EL167" s="97">
        <v>1</v>
      </c>
      <c r="EM167" s="97"/>
      <c r="EN167" s="97">
        <v>1</v>
      </c>
      <c r="EO167" s="97"/>
      <c r="EP167" s="97"/>
      <c r="EQ167" s="97"/>
      <c r="ER167" s="97">
        <v>0</v>
      </c>
      <c r="ES167" s="97"/>
      <c r="ET167" s="97"/>
      <c r="EU167" s="97">
        <v>2535</v>
      </c>
      <c r="EV167" s="97">
        <v>6411</v>
      </c>
      <c r="EW167" s="97">
        <v>1882</v>
      </c>
      <c r="EX167" s="97">
        <v>81</v>
      </c>
      <c r="EY167" s="97">
        <v>642</v>
      </c>
      <c r="EZ167" s="97">
        <v>5</v>
      </c>
      <c r="FA167" s="97">
        <v>173</v>
      </c>
      <c r="FB167" s="97">
        <v>1006</v>
      </c>
      <c r="FC167" s="97">
        <v>3</v>
      </c>
      <c r="FD167" s="97">
        <v>1288</v>
      </c>
      <c r="FE167" s="97">
        <v>2</v>
      </c>
      <c r="FF167" s="97"/>
      <c r="FG167" s="97">
        <v>516</v>
      </c>
      <c r="FH167" s="97">
        <v>606</v>
      </c>
      <c r="FI167" s="97">
        <v>3</v>
      </c>
      <c r="FJ167" s="97"/>
      <c r="FK167" s="97">
        <v>1</v>
      </c>
      <c r="FL167" s="97"/>
      <c r="FM167" s="97"/>
      <c r="FN167" s="97">
        <v>2</v>
      </c>
      <c r="FO167" s="97">
        <v>0</v>
      </c>
      <c r="FP167" s="97">
        <v>0</v>
      </c>
      <c r="FQ167" s="97"/>
      <c r="FR167" s="97"/>
      <c r="FS167" s="97">
        <v>99</v>
      </c>
      <c r="FT167" s="97">
        <v>2</v>
      </c>
      <c r="FU167" s="97"/>
      <c r="FV167" s="97"/>
      <c r="FW167" s="97">
        <v>2</v>
      </c>
      <c r="FX167" s="97">
        <v>0</v>
      </c>
      <c r="FY167" s="97">
        <v>0</v>
      </c>
      <c r="FZ167" s="97">
        <v>4</v>
      </c>
      <c r="GA167" s="97">
        <v>2</v>
      </c>
      <c r="GB167" s="97">
        <v>1</v>
      </c>
      <c r="GC167" s="97">
        <v>3</v>
      </c>
      <c r="GD167" s="97"/>
      <c r="GE167" s="97">
        <v>2</v>
      </c>
      <c r="GF167" s="97"/>
      <c r="GG167" s="97"/>
      <c r="GH167" s="97">
        <v>1</v>
      </c>
      <c r="GI167" s="97">
        <v>0</v>
      </c>
      <c r="GJ167" s="97"/>
      <c r="GK167" s="97">
        <v>6</v>
      </c>
      <c r="GL167" s="97">
        <v>0</v>
      </c>
      <c r="GM167" s="97"/>
      <c r="GN167" s="97">
        <v>1</v>
      </c>
      <c r="GO167" s="97">
        <v>6</v>
      </c>
      <c r="GP167" s="97"/>
      <c r="GQ167" s="97">
        <v>0</v>
      </c>
      <c r="GR167" s="97">
        <v>4</v>
      </c>
      <c r="GS167" s="97">
        <v>0</v>
      </c>
      <c r="GT167" s="97"/>
      <c r="GU167" s="97">
        <v>0</v>
      </c>
      <c r="GV167" s="97">
        <v>2</v>
      </c>
      <c r="GW167" s="97">
        <v>14</v>
      </c>
      <c r="GX167" s="97">
        <v>13</v>
      </c>
      <c r="GY167" s="97">
        <v>4</v>
      </c>
      <c r="GZ167" s="97">
        <v>4</v>
      </c>
      <c r="HA167" s="97">
        <v>4</v>
      </c>
      <c r="HB167" s="97">
        <v>1</v>
      </c>
      <c r="HC167" s="97">
        <v>0</v>
      </c>
      <c r="HD167" s="97">
        <v>42</v>
      </c>
      <c r="HE167" s="97">
        <v>14</v>
      </c>
      <c r="HF167" s="97">
        <v>5</v>
      </c>
      <c r="HG167" s="97"/>
      <c r="HH167" s="97">
        <v>0</v>
      </c>
      <c r="HI167" s="97">
        <v>0</v>
      </c>
      <c r="HJ167" s="97"/>
      <c r="HK167" s="97">
        <v>38</v>
      </c>
      <c r="HL167" s="97">
        <v>17</v>
      </c>
      <c r="HM167" s="97">
        <v>17</v>
      </c>
      <c r="HN167" s="97">
        <v>22</v>
      </c>
      <c r="HO167" s="97"/>
      <c r="HP167" s="97">
        <v>0</v>
      </c>
      <c r="HQ167" s="97"/>
      <c r="HR167" s="97"/>
      <c r="HS167" s="97">
        <v>0</v>
      </c>
      <c r="HT167" s="97"/>
      <c r="HU167" s="97"/>
      <c r="HV167" s="97">
        <v>0</v>
      </c>
      <c r="HW167" s="97"/>
      <c r="HX167" s="97"/>
      <c r="HY167" s="97">
        <v>7</v>
      </c>
      <c r="HZ167" s="97">
        <v>3</v>
      </c>
      <c r="IA167" s="97">
        <v>10</v>
      </c>
      <c r="IB167" s="97"/>
      <c r="IC167" s="97"/>
      <c r="ID167" s="97"/>
      <c r="IE167" s="97"/>
      <c r="IF167" s="97">
        <v>12</v>
      </c>
      <c r="IG167" s="97"/>
      <c r="IH167" s="97">
        <v>2</v>
      </c>
      <c r="II167" s="97"/>
      <c r="IJ167" s="97"/>
      <c r="IK167" s="97"/>
      <c r="IL167" s="97"/>
      <c r="IM167" s="97"/>
      <c r="IN167" s="97"/>
      <c r="IO167" s="97">
        <v>1</v>
      </c>
      <c r="IP167" s="97">
        <v>3</v>
      </c>
      <c r="IQ167" s="97"/>
      <c r="IR167" s="97"/>
      <c r="IS167" s="97">
        <v>1</v>
      </c>
      <c r="IT167" s="97">
        <v>12</v>
      </c>
      <c r="IU167" s="97">
        <v>1</v>
      </c>
      <c r="IV167" s="97">
        <v>1</v>
      </c>
      <c r="IW167" s="97">
        <v>0</v>
      </c>
      <c r="IX167" s="97">
        <v>0</v>
      </c>
      <c r="IY167" s="97">
        <v>0</v>
      </c>
      <c r="IZ167" s="97">
        <v>1</v>
      </c>
      <c r="JA167" s="97">
        <v>3</v>
      </c>
      <c r="JB167" s="97">
        <v>1</v>
      </c>
      <c r="JC167" s="97"/>
      <c r="JD167" s="97">
        <v>0</v>
      </c>
      <c r="JE167" s="97">
        <v>1</v>
      </c>
      <c r="JF167" s="97"/>
      <c r="JG167" s="97"/>
      <c r="JH167" s="97"/>
      <c r="JI167" s="97"/>
      <c r="JJ167" s="97"/>
      <c r="JK167" s="97">
        <v>0</v>
      </c>
      <c r="JL167" s="97">
        <v>0</v>
      </c>
      <c r="JM167" s="97"/>
      <c r="JN167" s="97"/>
      <c r="JO167" s="97"/>
      <c r="JP167" s="97">
        <v>4</v>
      </c>
      <c r="JQ167" s="97">
        <v>15</v>
      </c>
      <c r="JR167" s="97">
        <v>58</v>
      </c>
      <c r="JS167" s="97">
        <v>266</v>
      </c>
      <c r="JT167" s="97">
        <v>2</v>
      </c>
      <c r="JU167" s="97">
        <v>203</v>
      </c>
      <c r="JV167" s="97">
        <v>135</v>
      </c>
      <c r="JW167" s="97">
        <v>71</v>
      </c>
      <c r="JX167" s="97">
        <v>12</v>
      </c>
      <c r="JY167" s="97"/>
      <c r="JZ167" s="97">
        <v>151</v>
      </c>
      <c r="KA167" s="97">
        <v>153</v>
      </c>
      <c r="KB167" s="97">
        <v>30</v>
      </c>
      <c r="KC167" s="97">
        <v>103</v>
      </c>
      <c r="KD167" s="97">
        <v>93</v>
      </c>
      <c r="KE167" s="97">
        <v>127</v>
      </c>
      <c r="KF167" s="97">
        <v>17</v>
      </c>
      <c r="KG167" s="97">
        <v>171</v>
      </c>
      <c r="KH167" s="97">
        <v>67</v>
      </c>
      <c r="KI167" s="97"/>
      <c r="KJ167" s="97">
        <v>17</v>
      </c>
      <c r="KK167" s="97"/>
      <c r="KL167" s="97">
        <v>1342</v>
      </c>
      <c r="KM167" s="97">
        <v>17</v>
      </c>
      <c r="KN167" s="97"/>
      <c r="KO167" s="97">
        <v>3</v>
      </c>
      <c r="KP167" s="97">
        <v>3</v>
      </c>
      <c r="KQ167" s="97">
        <v>747</v>
      </c>
      <c r="KR167" s="97">
        <v>12</v>
      </c>
      <c r="KS167" s="97"/>
      <c r="KT167" s="97">
        <v>0</v>
      </c>
      <c r="KU167" s="97">
        <v>25</v>
      </c>
      <c r="KV167" s="97">
        <v>2</v>
      </c>
      <c r="KW167" s="97">
        <v>13</v>
      </c>
      <c r="KX167" s="97"/>
      <c r="KY167" s="97"/>
      <c r="KZ167" s="97">
        <v>852</v>
      </c>
      <c r="LA167" s="97">
        <v>1</v>
      </c>
      <c r="LB167" s="97">
        <v>11</v>
      </c>
      <c r="LC167" s="97"/>
      <c r="LD167" s="97">
        <v>5</v>
      </c>
      <c r="LE167" s="97">
        <v>3</v>
      </c>
      <c r="LF167" s="97">
        <v>1</v>
      </c>
      <c r="LG167" s="97">
        <v>0</v>
      </c>
      <c r="LH167" s="97">
        <v>0</v>
      </c>
      <c r="LI167" s="97">
        <v>0</v>
      </c>
      <c r="LJ167" s="97">
        <v>0</v>
      </c>
      <c r="LK167" s="97"/>
      <c r="LL167" s="97">
        <v>0</v>
      </c>
      <c r="LM167" s="97">
        <v>0</v>
      </c>
      <c r="LN167" s="97"/>
      <c r="LO167" s="97"/>
      <c r="LP167" s="97"/>
      <c r="LQ167" s="97">
        <v>0</v>
      </c>
      <c r="LR167" s="97">
        <v>296</v>
      </c>
      <c r="LS167" s="97">
        <v>9</v>
      </c>
      <c r="LT167" s="97">
        <v>0</v>
      </c>
      <c r="LU167" s="97"/>
      <c r="LV167" s="97"/>
      <c r="LW167" s="97">
        <v>1</v>
      </c>
      <c r="LX167" s="97">
        <v>2</v>
      </c>
      <c r="LY167" s="97">
        <v>2</v>
      </c>
      <c r="LZ167" s="97"/>
      <c r="MA167" s="97">
        <v>21</v>
      </c>
      <c r="MB167" s="97">
        <v>227</v>
      </c>
      <c r="MC167" s="97"/>
      <c r="MD167" s="97">
        <v>93</v>
      </c>
      <c r="ME167" s="97">
        <v>93</v>
      </c>
      <c r="MF167" s="97">
        <v>0</v>
      </c>
      <c r="MG167" s="97"/>
      <c r="MH167" s="97">
        <v>0</v>
      </c>
      <c r="MI167" s="97">
        <v>19</v>
      </c>
      <c r="MJ167" s="97">
        <v>1</v>
      </c>
      <c r="MK167" s="97">
        <v>4</v>
      </c>
      <c r="ML167" s="97">
        <v>673</v>
      </c>
      <c r="MM167" s="97">
        <v>9</v>
      </c>
      <c r="MN167" s="97">
        <v>2</v>
      </c>
      <c r="MO167" s="97">
        <v>109</v>
      </c>
      <c r="MP167" s="97">
        <v>1</v>
      </c>
      <c r="MQ167" s="97">
        <v>33</v>
      </c>
      <c r="MR167" s="97">
        <v>48</v>
      </c>
      <c r="MS167" s="97">
        <v>183</v>
      </c>
      <c r="MT167" s="97">
        <v>0</v>
      </c>
      <c r="MU167" s="97">
        <v>0</v>
      </c>
      <c r="MV167" s="97">
        <v>19</v>
      </c>
      <c r="MW167" s="97">
        <v>8</v>
      </c>
      <c r="MX167" s="97"/>
      <c r="MY167" s="97">
        <v>40</v>
      </c>
      <c r="MZ167" s="97"/>
      <c r="NA167" s="97">
        <v>5</v>
      </c>
      <c r="NB167" s="97">
        <v>16</v>
      </c>
      <c r="NC167" s="97">
        <v>16</v>
      </c>
      <c r="ND167" s="97">
        <v>41</v>
      </c>
      <c r="NE167" s="97"/>
      <c r="NF167" s="97">
        <v>7</v>
      </c>
      <c r="NG167" s="97">
        <v>241</v>
      </c>
      <c r="NH167" s="97">
        <v>34</v>
      </c>
      <c r="NI167" s="97">
        <v>115</v>
      </c>
      <c r="NJ167" s="97">
        <v>0</v>
      </c>
      <c r="NK167" s="97">
        <v>3</v>
      </c>
      <c r="NL167" s="97">
        <v>0</v>
      </c>
      <c r="NM167" s="97">
        <v>0</v>
      </c>
      <c r="NN167" s="97"/>
      <c r="NO167" s="97">
        <v>1</v>
      </c>
      <c r="NP167" s="97">
        <v>4</v>
      </c>
      <c r="NQ167" s="97">
        <v>4</v>
      </c>
      <c r="NR167" s="97">
        <v>34</v>
      </c>
      <c r="NS167" s="97">
        <v>144</v>
      </c>
      <c r="NT167" s="97">
        <v>51</v>
      </c>
      <c r="NU167" s="97">
        <v>9</v>
      </c>
      <c r="NV167" s="97">
        <v>6573</v>
      </c>
      <c r="NW167" s="97">
        <v>34</v>
      </c>
      <c r="NX167" s="97"/>
      <c r="NY167" s="97"/>
      <c r="NZ167" s="97">
        <v>7</v>
      </c>
      <c r="OA167" s="97"/>
      <c r="OB167" s="97">
        <v>22</v>
      </c>
      <c r="OC167" s="97">
        <v>65</v>
      </c>
      <c r="OD167" s="97">
        <v>3</v>
      </c>
      <c r="OE167" s="97">
        <v>65</v>
      </c>
      <c r="OF167" s="97">
        <v>65</v>
      </c>
      <c r="OG167" s="97"/>
      <c r="OH167" s="97">
        <v>205</v>
      </c>
      <c r="OI167" s="97"/>
      <c r="OJ167" s="97">
        <v>155</v>
      </c>
      <c r="OK167" s="97"/>
      <c r="OL167" s="97"/>
      <c r="OM167" s="97">
        <v>184</v>
      </c>
      <c r="ON167" s="97">
        <v>13</v>
      </c>
      <c r="OO167" s="97">
        <v>371</v>
      </c>
      <c r="OP167" s="97">
        <v>24</v>
      </c>
      <c r="OQ167" s="97"/>
      <c r="OR167" s="98"/>
      <c r="OS167" s="99">
        <v>35205</v>
      </c>
      <c r="OT167" s="96">
        <v>2596</v>
      </c>
      <c r="OU167" s="97"/>
      <c r="OV167" s="97"/>
      <c r="OW167" s="97"/>
      <c r="OX167" s="97"/>
      <c r="OY167" s="97">
        <v>581</v>
      </c>
      <c r="OZ167" s="97">
        <v>3924</v>
      </c>
      <c r="PA167" s="97"/>
      <c r="PB167" s="97"/>
      <c r="PC167" s="97"/>
      <c r="PD167" s="97"/>
      <c r="PE167" s="97"/>
      <c r="PF167" s="97"/>
      <c r="PG167" s="97"/>
      <c r="PH167" s="97"/>
      <c r="PI167" s="97"/>
      <c r="PJ167" s="97"/>
      <c r="PK167" s="97"/>
      <c r="PL167" s="98"/>
      <c r="PM167" s="99">
        <v>42307</v>
      </c>
    </row>
    <row r="168" spans="1:429" ht="12.75" customHeight="1" x14ac:dyDescent="0.2">
      <c r="A168" s="93">
        <v>336411</v>
      </c>
      <c r="B168" s="94" t="s">
        <v>1732</v>
      </c>
      <c r="C168" s="95" t="s">
        <v>1327</v>
      </c>
      <c r="D168" s="96"/>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7"/>
      <c r="AL168" s="97"/>
      <c r="AM168" s="97"/>
      <c r="AN168" s="97"/>
      <c r="AO168" s="97"/>
      <c r="AP168" s="97"/>
      <c r="AQ168" s="97"/>
      <c r="AR168" s="97"/>
      <c r="AS168" s="97"/>
      <c r="AT168" s="97"/>
      <c r="AU168" s="97"/>
      <c r="AV168" s="97"/>
      <c r="AW168" s="97"/>
      <c r="AX168" s="97"/>
      <c r="AY168" s="97"/>
      <c r="AZ168" s="97"/>
      <c r="BA168" s="97"/>
      <c r="BB168" s="97"/>
      <c r="BC168" s="97"/>
      <c r="BD168" s="97"/>
      <c r="BE168" s="97"/>
      <c r="BF168" s="97"/>
      <c r="BG168" s="97"/>
      <c r="BH168" s="97"/>
      <c r="BI168" s="97"/>
      <c r="BJ168" s="97"/>
      <c r="BK168" s="97"/>
      <c r="BL168" s="97"/>
      <c r="BM168" s="97"/>
      <c r="BN168" s="97"/>
      <c r="BO168" s="97"/>
      <c r="BP168" s="97"/>
      <c r="BQ168" s="97"/>
      <c r="BR168" s="97"/>
      <c r="BS168" s="97"/>
      <c r="BT168" s="97"/>
      <c r="BU168" s="97"/>
      <c r="BV168" s="97"/>
      <c r="BW168" s="97"/>
      <c r="BX168" s="97"/>
      <c r="BY168" s="97"/>
      <c r="BZ168" s="97"/>
      <c r="CA168" s="97"/>
      <c r="CB168" s="97"/>
      <c r="CC168" s="97"/>
      <c r="CD168" s="97"/>
      <c r="CE168" s="97"/>
      <c r="CF168" s="97"/>
      <c r="CG168" s="97"/>
      <c r="CH168" s="97"/>
      <c r="CI168" s="97"/>
      <c r="CJ168" s="97"/>
      <c r="CK168" s="97"/>
      <c r="CL168" s="97"/>
      <c r="CM168" s="97"/>
      <c r="CN168" s="97"/>
      <c r="CO168" s="97"/>
      <c r="CP168" s="97"/>
      <c r="CQ168" s="97"/>
      <c r="CR168" s="97"/>
      <c r="CS168" s="97"/>
      <c r="CT168" s="97"/>
      <c r="CU168" s="97"/>
      <c r="CV168" s="97"/>
      <c r="CW168" s="97"/>
      <c r="CX168" s="97"/>
      <c r="CY168" s="97"/>
      <c r="CZ168" s="97"/>
      <c r="DA168" s="97">
        <v>62</v>
      </c>
      <c r="DB168" s="97"/>
      <c r="DC168" s="97"/>
      <c r="DD168" s="97"/>
      <c r="DE168" s="97"/>
      <c r="DF168" s="97"/>
      <c r="DG168" s="97"/>
      <c r="DH168" s="97"/>
      <c r="DI168" s="97"/>
      <c r="DJ168" s="97"/>
      <c r="DK168" s="97"/>
      <c r="DL168" s="97"/>
      <c r="DM168" s="97"/>
      <c r="DN168" s="97"/>
      <c r="DO168" s="97"/>
      <c r="DP168" s="97"/>
      <c r="DQ168" s="97"/>
      <c r="DR168" s="97"/>
      <c r="DS168" s="97"/>
      <c r="DT168" s="97"/>
      <c r="DU168" s="97"/>
      <c r="DV168" s="97"/>
      <c r="DW168" s="97"/>
      <c r="DX168" s="97"/>
      <c r="DY168" s="97"/>
      <c r="DZ168" s="97"/>
      <c r="EA168" s="97"/>
      <c r="EB168" s="97"/>
      <c r="EC168" s="97"/>
      <c r="ED168" s="97"/>
      <c r="EE168" s="97"/>
      <c r="EF168" s="97"/>
      <c r="EG168" s="97"/>
      <c r="EH168" s="97"/>
      <c r="EI168" s="97"/>
      <c r="EJ168" s="97"/>
      <c r="EK168" s="97"/>
      <c r="EL168" s="97"/>
      <c r="EM168" s="97"/>
      <c r="EN168" s="97"/>
      <c r="EO168" s="97"/>
      <c r="EP168" s="97"/>
      <c r="EQ168" s="97"/>
      <c r="ER168" s="97"/>
      <c r="ES168" s="97"/>
      <c r="ET168" s="97"/>
      <c r="EU168" s="97"/>
      <c r="EV168" s="97"/>
      <c r="EW168" s="97"/>
      <c r="EX168" s="97"/>
      <c r="EY168" s="97"/>
      <c r="EZ168" s="97"/>
      <c r="FA168" s="97"/>
      <c r="FB168" s="97"/>
      <c r="FC168" s="97"/>
      <c r="FD168" s="97"/>
      <c r="FE168" s="97"/>
      <c r="FF168" s="97"/>
      <c r="FG168" s="97"/>
      <c r="FH168" s="97"/>
      <c r="FI168" s="97">
        <v>4775</v>
      </c>
      <c r="FJ168" s="97">
        <v>25</v>
      </c>
      <c r="FK168" s="97">
        <v>44</v>
      </c>
      <c r="FL168" s="97"/>
      <c r="FM168" s="97"/>
      <c r="FN168" s="97"/>
      <c r="FO168" s="97"/>
      <c r="FP168" s="97"/>
      <c r="FQ168" s="97"/>
      <c r="FR168" s="97"/>
      <c r="FS168" s="97"/>
      <c r="FT168" s="97"/>
      <c r="FU168" s="97"/>
      <c r="FV168" s="97"/>
      <c r="FW168" s="97"/>
      <c r="FX168" s="97"/>
      <c r="FY168" s="97"/>
      <c r="FZ168" s="97"/>
      <c r="GA168" s="97"/>
      <c r="GB168" s="97"/>
      <c r="GC168" s="97"/>
      <c r="GD168" s="97"/>
      <c r="GE168" s="97"/>
      <c r="GF168" s="97"/>
      <c r="GG168" s="97"/>
      <c r="GH168" s="97"/>
      <c r="GI168" s="97"/>
      <c r="GJ168" s="97"/>
      <c r="GK168" s="97"/>
      <c r="GL168" s="97"/>
      <c r="GM168" s="97"/>
      <c r="GN168" s="97"/>
      <c r="GO168" s="97"/>
      <c r="GP168" s="97"/>
      <c r="GQ168" s="97"/>
      <c r="GR168" s="97"/>
      <c r="GS168" s="97"/>
      <c r="GT168" s="97"/>
      <c r="GU168" s="97"/>
      <c r="GV168" s="97"/>
      <c r="GW168" s="97"/>
      <c r="GX168" s="97"/>
      <c r="GY168" s="97"/>
      <c r="GZ168" s="97"/>
      <c r="HA168" s="97"/>
      <c r="HB168" s="97"/>
      <c r="HC168" s="97"/>
      <c r="HD168" s="97"/>
      <c r="HE168" s="97"/>
      <c r="HF168" s="97"/>
      <c r="HG168" s="97"/>
      <c r="HH168" s="97"/>
      <c r="HI168" s="97"/>
      <c r="HJ168" s="97"/>
      <c r="HK168" s="97"/>
      <c r="HL168" s="97"/>
      <c r="HM168" s="97"/>
      <c r="HN168" s="97"/>
      <c r="HO168" s="97"/>
      <c r="HP168" s="97"/>
      <c r="HQ168" s="97"/>
      <c r="HR168" s="97"/>
      <c r="HS168" s="97"/>
      <c r="HT168" s="97"/>
      <c r="HU168" s="97"/>
      <c r="HV168" s="97"/>
      <c r="HW168" s="97"/>
      <c r="HX168" s="97"/>
      <c r="HY168" s="97"/>
      <c r="HZ168" s="97"/>
      <c r="IA168" s="97"/>
      <c r="IB168" s="97"/>
      <c r="IC168" s="97"/>
      <c r="ID168" s="97"/>
      <c r="IE168" s="97"/>
      <c r="IF168" s="97"/>
      <c r="IG168" s="97"/>
      <c r="IH168" s="97"/>
      <c r="II168" s="97"/>
      <c r="IJ168" s="97"/>
      <c r="IK168" s="97"/>
      <c r="IL168" s="97"/>
      <c r="IM168" s="97"/>
      <c r="IN168" s="97"/>
      <c r="IO168" s="97"/>
      <c r="IP168" s="97"/>
      <c r="IQ168" s="97"/>
      <c r="IR168" s="97"/>
      <c r="IS168" s="97"/>
      <c r="IT168" s="97"/>
      <c r="IU168" s="97"/>
      <c r="IV168" s="97"/>
      <c r="IW168" s="97"/>
      <c r="IX168" s="97"/>
      <c r="IY168" s="97"/>
      <c r="IZ168" s="97"/>
      <c r="JA168" s="97"/>
      <c r="JB168" s="97"/>
      <c r="JC168" s="97"/>
      <c r="JD168" s="97"/>
      <c r="JE168" s="97"/>
      <c r="JF168" s="97"/>
      <c r="JG168" s="97"/>
      <c r="JH168" s="97"/>
      <c r="JI168" s="97"/>
      <c r="JJ168" s="97"/>
      <c r="JK168" s="97"/>
      <c r="JL168" s="97"/>
      <c r="JM168" s="97"/>
      <c r="JN168" s="97"/>
      <c r="JO168" s="97"/>
      <c r="JP168" s="97"/>
      <c r="JQ168" s="97"/>
      <c r="JR168" s="97"/>
      <c r="JS168" s="97"/>
      <c r="JT168" s="97"/>
      <c r="JU168" s="97"/>
      <c r="JV168" s="97"/>
      <c r="JW168" s="97"/>
      <c r="JX168" s="97"/>
      <c r="JY168" s="97"/>
      <c r="JZ168" s="97"/>
      <c r="KA168" s="97"/>
      <c r="KB168" s="97"/>
      <c r="KC168" s="97"/>
      <c r="KD168" s="97"/>
      <c r="KE168" s="97"/>
      <c r="KF168" s="97"/>
      <c r="KG168" s="97"/>
      <c r="KH168" s="97"/>
      <c r="KI168" s="97">
        <v>60</v>
      </c>
      <c r="KJ168" s="97"/>
      <c r="KK168" s="97"/>
      <c r="KL168" s="97"/>
      <c r="KM168" s="97"/>
      <c r="KN168" s="97"/>
      <c r="KO168" s="97">
        <v>0</v>
      </c>
      <c r="KP168" s="97">
        <v>27</v>
      </c>
      <c r="KQ168" s="97"/>
      <c r="KR168" s="97"/>
      <c r="KS168" s="97"/>
      <c r="KT168" s="97"/>
      <c r="KU168" s="97"/>
      <c r="KV168" s="97"/>
      <c r="KW168" s="97"/>
      <c r="KX168" s="97"/>
      <c r="KY168" s="97"/>
      <c r="KZ168" s="97"/>
      <c r="LA168" s="97"/>
      <c r="LB168" s="97"/>
      <c r="LC168" s="97"/>
      <c r="LD168" s="97"/>
      <c r="LE168" s="97"/>
      <c r="LF168" s="97"/>
      <c r="LG168" s="97"/>
      <c r="LH168" s="97"/>
      <c r="LI168" s="97"/>
      <c r="LJ168" s="97"/>
      <c r="LK168" s="97"/>
      <c r="LL168" s="97"/>
      <c r="LM168" s="97"/>
      <c r="LN168" s="97"/>
      <c r="LO168" s="97"/>
      <c r="LP168" s="97"/>
      <c r="LQ168" s="97"/>
      <c r="LR168" s="97"/>
      <c r="LS168" s="97"/>
      <c r="LT168" s="97"/>
      <c r="LU168" s="97"/>
      <c r="LV168" s="97"/>
      <c r="LW168" s="97"/>
      <c r="LX168" s="97"/>
      <c r="LY168" s="97"/>
      <c r="LZ168" s="97"/>
      <c r="MA168" s="97"/>
      <c r="MB168" s="97"/>
      <c r="MC168" s="97"/>
      <c r="MD168" s="97"/>
      <c r="ME168" s="97"/>
      <c r="MF168" s="97"/>
      <c r="MG168" s="97"/>
      <c r="MH168" s="97"/>
      <c r="MI168" s="97"/>
      <c r="MJ168" s="97"/>
      <c r="MK168" s="97"/>
      <c r="ML168" s="97"/>
      <c r="MM168" s="97"/>
      <c r="MN168" s="97"/>
      <c r="MO168" s="97"/>
      <c r="MP168" s="97"/>
      <c r="MQ168" s="97"/>
      <c r="MR168" s="97"/>
      <c r="MS168" s="97"/>
      <c r="MT168" s="97"/>
      <c r="MU168" s="97"/>
      <c r="MV168" s="97"/>
      <c r="MW168" s="97"/>
      <c r="MX168" s="97"/>
      <c r="MY168" s="97"/>
      <c r="MZ168" s="97"/>
      <c r="NA168" s="97"/>
      <c r="NB168" s="97"/>
      <c r="NC168" s="97"/>
      <c r="ND168" s="97"/>
      <c r="NE168" s="97"/>
      <c r="NF168" s="97"/>
      <c r="NG168" s="97"/>
      <c r="NH168" s="97"/>
      <c r="NI168" s="97"/>
      <c r="NJ168" s="97"/>
      <c r="NK168" s="97"/>
      <c r="NL168" s="97"/>
      <c r="NM168" s="97"/>
      <c r="NN168" s="97"/>
      <c r="NO168" s="97"/>
      <c r="NP168" s="97"/>
      <c r="NQ168" s="97"/>
      <c r="NR168" s="97"/>
      <c r="NS168" s="97"/>
      <c r="NT168" s="97"/>
      <c r="NU168" s="97"/>
      <c r="NV168" s="97"/>
      <c r="NW168" s="97"/>
      <c r="NX168" s="97"/>
      <c r="NY168" s="97"/>
      <c r="NZ168" s="97"/>
      <c r="OA168" s="97"/>
      <c r="OB168" s="97"/>
      <c r="OC168" s="97"/>
      <c r="OD168" s="97"/>
      <c r="OE168" s="97"/>
      <c r="OF168" s="97"/>
      <c r="OG168" s="97"/>
      <c r="OH168" s="97">
        <v>15608</v>
      </c>
      <c r="OI168" s="97"/>
      <c r="OJ168" s="97"/>
      <c r="OK168" s="97"/>
      <c r="OL168" s="97"/>
      <c r="OM168" s="97"/>
      <c r="ON168" s="97"/>
      <c r="OO168" s="97"/>
      <c r="OP168" s="97"/>
      <c r="OQ168" s="97"/>
      <c r="OR168" s="98"/>
      <c r="OS168" s="99">
        <v>20602</v>
      </c>
      <c r="OT168" s="96">
        <v>720</v>
      </c>
      <c r="OU168" s="97">
        <v>29141</v>
      </c>
      <c r="OV168" s="97"/>
      <c r="OW168" s="97"/>
      <c r="OX168" s="97"/>
      <c r="OY168" s="97">
        <v>3085</v>
      </c>
      <c r="OZ168" s="97">
        <v>44049</v>
      </c>
      <c r="PA168" s="97"/>
      <c r="PB168" s="97">
        <v>19643</v>
      </c>
      <c r="PC168" s="97"/>
      <c r="PD168" s="97"/>
      <c r="PE168" s="97"/>
      <c r="PF168" s="97">
        <v>291</v>
      </c>
      <c r="PG168" s="97"/>
      <c r="PH168" s="97"/>
      <c r="PI168" s="97"/>
      <c r="PJ168" s="97">
        <v>14</v>
      </c>
      <c r="PK168" s="97"/>
      <c r="PL168" s="98"/>
      <c r="PM168" s="99">
        <v>117545</v>
      </c>
    </row>
    <row r="169" spans="1:429" ht="12.75" customHeight="1" x14ac:dyDescent="0.2">
      <c r="A169" s="93">
        <v>336412</v>
      </c>
      <c r="B169" s="94" t="s">
        <v>1732</v>
      </c>
      <c r="C169" s="95" t="s">
        <v>1328</v>
      </c>
      <c r="D169" s="96"/>
      <c r="E169" s="97"/>
      <c r="F169" s="97"/>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7"/>
      <c r="AI169" s="97"/>
      <c r="AJ169" s="97"/>
      <c r="AK169" s="97"/>
      <c r="AL169" s="97"/>
      <c r="AM169" s="97"/>
      <c r="AN169" s="97"/>
      <c r="AO169" s="97"/>
      <c r="AP169" s="97"/>
      <c r="AQ169" s="97"/>
      <c r="AR169" s="97"/>
      <c r="AS169" s="97"/>
      <c r="AT169" s="97"/>
      <c r="AU169" s="97"/>
      <c r="AV169" s="97"/>
      <c r="AW169" s="97"/>
      <c r="AX169" s="97"/>
      <c r="AY169" s="97"/>
      <c r="AZ169" s="97"/>
      <c r="BA169" s="97"/>
      <c r="BB169" s="97"/>
      <c r="BC169" s="97"/>
      <c r="BD169" s="97"/>
      <c r="BE169" s="97"/>
      <c r="BF169" s="97"/>
      <c r="BG169" s="97"/>
      <c r="BH169" s="97"/>
      <c r="BI169" s="97"/>
      <c r="BJ169" s="97"/>
      <c r="BK169" s="97"/>
      <c r="BL169" s="97"/>
      <c r="BM169" s="97"/>
      <c r="BN169" s="97"/>
      <c r="BO169" s="97"/>
      <c r="BP169" s="97"/>
      <c r="BQ169" s="97"/>
      <c r="BR169" s="97"/>
      <c r="BS169" s="97"/>
      <c r="BT169" s="97"/>
      <c r="BU169" s="97"/>
      <c r="BV169" s="97"/>
      <c r="BW169" s="97"/>
      <c r="BX169" s="97"/>
      <c r="BY169" s="97"/>
      <c r="BZ169" s="97"/>
      <c r="CA169" s="97"/>
      <c r="CB169" s="97"/>
      <c r="CC169" s="97"/>
      <c r="CD169" s="97"/>
      <c r="CE169" s="97"/>
      <c r="CF169" s="97"/>
      <c r="CG169" s="97"/>
      <c r="CH169" s="97"/>
      <c r="CI169" s="97"/>
      <c r="CJ169" s="97"/>
      <c r="CK169" s="97"/>
      <c r="CL169" s="97"/>
      <c r="CM169" s="97"/>
      <c r="CN169" s="97"/>
      <c r="CO169" s="97"/>
      <c r="CP169" s="97"/>
      <c r="CQ169" s="97"/>
      <c r="CR169" s="97"/>
      <c r="CS169" s="97"/>
      <c r="CT169" s="97"/>
      <c r="CU169" s="97"/>
      <c r="CV169" s="97"/>
      <c r="CW169" s="97"/>
      <c r="CX169" s="97"/>
      <c r="CY169" s="97"/>
      <c r="CZ169" s="97"/>
      <c r="DA169" s="97">
        <v>105</v>
      </c>
      <c r="DB169" s="97"/>
      <c r="DC169" s="97"/>
      <c r="DD169" s="97"/>
      <c r="DE169" s="97"/>
      <c r="DF169" s="97"/>
      <c r="DG169" s="97"/>
      <c r="DH169" s="97"/>
      <c r="DI169" s="97"/>
      <c r="DJ169" s="97"/>
      <c r="DK169" s="97"/>
      <c r="DL169" s="97"/>
      <c r="DM169" s="97"/>
      <c r="DN169" s="97"/>
      <c r="DO169" s="97"/>
      <c r="DP169" s="97"/>
      <c r="DQ169" s="97"/>
      <c r="DR169" s="97"/>
      <c r="DS169" s="97"/>
      <c r="DT169" s="97"/>
      <c r="DU169" s="97"/>
      <c r="DV169" s="97"/>
      <c r="DW169" s="97"/>
      <c r="DX169" s="97"/>
      <c r="DY169" s="97"/>
      <c r="DZ169" s="97"/>
      <c r="EA169" s="97"/>
      <c r="EB169" s="97"/>
      <c r="EC169" s="97"/>
      <c r="ED169" s="97"/>
      <c r="EE169" s="97"/>
      <c r="EF169" s="97"/>
      <c r="EG169" s="97"/>
      <c r="EH169" s="97"/>
      <c r="EI169" s="97"/>
      <c r="EJ169" s="97"/>
      <c r="EK169" s="97"/>
      <c r="EL169" s="97"/>
      <c r="EM169" s="97"/>
      <c r="EN169" s="97"/>
      <c r="EO169" s="97"/>
      <c r="EP169" s="97"/>
      <c r="EQ169" s="97"/>
      <c r="ER169" s="97"/>
      <c r="ES169" s="97"/>
      <c r="ET169" s="97"/>
      <c r="EU169" s="97"/>
      <c r="EV169" s="97"/>
      <c r="EW169" s="97"/>
      <c r="EX169" s="97"/>
      <c r="EY169" s="97"/>
      <c r="EZ169" s="97"/>
      <c r="FA169" s="97"/>
      <c r="FB169" s="97"/>
      <c r="FC169" s="97"/>
      <c r="FD169" s="97"/>
      <c r="FE169" s="97"/>
      <c r="FF169" s="97"/>
      <c r="FG169" s="97"/>
      <c r="FH169" s="97"/>
      <c r="FI169" s="97">
        <v>13114</v>
      </c>
      <c r="FJ169" s="97">
        <v>14739</v>
      </c>
      <c r="FK169" s="97">
        <v>877</v>
      </c>
      <c r="FL169" s="97"/>
      <c r="FM169" s="97"/>
      <c r="FN169" s="97"/>
      <c r="FO169" s="97"/>
      <c r="FP169" s="97"/>
      <c r="FQ169" s="97"/>
      <c r="FR169" s="97"/>
      <c r="FS169" s="97"/>
      <c r="FT169" s="97"/>
      <c r="FU169" s="97"/>
      <c r="FV169" s="97"/>
      <c r="FW169" s="97"/>
      <c r="FX169" s="97"/>
      <c r="FY169" s="97"/>
      <c r="FZ169" s="97"/>
      <c r="GA169" s="97"/>
      <c r="GB169" s="97"/>
      <c r="GC169" s="97"/>
      <c r="GD169" s="97"/>
      <c r="GE169" s="97"/>
      <c r="GF169" s="97"/>
      <c r="GG169" s="97"/>
      <c r="GH169" s="97"/>
      <c r="GI169" s="97"/>
      <c r="GJ169" s="97"/>
      <c r="GK169" s="97"/>
      <c r="GL169" s="97"/>
      <c r="GM169" s="97"/>
      <c r="GN169" s="97"/>
      <c r="GO169" s="97"/>
      <c r="GP169" s="97"/>
      <c r="GQ169" s="97"/>
      <c r="GR169" s="97"/>
      <c r="GS169" s="97"/>
      <c r="GT169" s="97"/>
      <c r="GU169" s="97"/>
      <c r="GV169" s="97"/>
      <c r="GW169" s="97"/>
      <c r="GX169" s="97"/>
      <c r="GY169" s="97"/>
      <c r="GZ169" s="97"/>
      <c r="HA169" s="97"/>
      <c r="HB169" s="97"/>
      <c r="HC169" s="97"/>
      <c r="HD169" s="97"/>
      <c r="HE169" s="97"/>
      <c r="HF169" s="97"/>
      <c r="HG169" s="97"/>
      <c r="HH169" s="97"/>
      <c r="HI169" s="97"/>
      <c r="HJ169" s="97"/>
      <c r="HK169" s="97"/>
      <c r="HL169" s="97"/>
      <c r="HM169" s="97"/>
      <c r="HN169" s="97"/>
      <c r="HO169" s="97"/>
      <c r="HP169" s="97"/>
      <c r="HQ169" s="97"/>
      <c r="HR169" s="97"/>
      <c r="HS169" s="97"/>
      <c r="HT169" s="97"/>
      <c r="HU169" s="97"/>
      <c r="HV169" s="97"/>
      <c r="HW169" s="97"/>
      <c r="HX169" s="97"/>
      <c r="HY169" s="97"/>
      <c r="HZ169" s="97"/>
      <c r="IA169" s="97"/>
      <c r="IB169" s="97"/>
      <c r="IC169" s="97"/>
      <c r="ID169" s="97"/>
      <c r="IE169" s="97"/>
      <c r="IF169" s="97"/>
      <c r="IG169" s="97"/>
      <c r="IH169" s="97"/>
      <c r="II169" s="97"/>
      <c r="IJ169" s="97"/>
      <c r="IK169" s="97"/>
      <c r="IL169" s="97"/>
      <c r="IM169" s="97"/>
      <c r="IN169" s="97"/>
      <c r="IO169" s="97"/>
      <c r="IP169" s="97"/>
      <c r="IQ169" s="97"/>
      <c r="IR169" s="97"/>
      <c r="IS169" s="97"/>
      <c r="IT169" s="97"/>
      <c r="IU169" s="97"/>
      <c r="IV169" s="97"/>
      <c r="IW169" s="97"/>
      <c r="IX169" s="97"/>
      <c r="IY169" s="97"/>
      <c r="IZ169" s="97"/>
      <c r="JA169" s="97"/>
      <c r="JB169" s="97"/>
      <c r="JC169" s="97"/>
      <c r="JD169" s="97"/>
      <c r="JE169" s="97"/>
      <c r="JF169" s="97"/>
      <c r="JG169" s="97"/>
      <c r="JH169" s="97"/>
      <c r="JI169" s="97"/>
      <c r="JJ169" s="97"/>
      <c r="JK169" s="97"/>
      <c r="JL169" s="97"/>
      <c r="JM169" s="97"/>
      <c r="JN169" s="97"/>
      <c r="JO169" s="97"/>
      <c r="JP169" s="97"/>
      <c r="JQ169" s="97"/>
      <c r="JR169" s="97">
        <v>4</v>
      </c>
      <c r="JS169" s="97"/>
      <c r="JT169" s="97"/>
      <c r="JU169" s="97"/>
      <c r="JV169" s="97"/>
      <c r="JW169" s="97"/>
      <c r="JX169" s="97"/>
      <c r="JY169" s="97"/>
      <c r="JZ169" s="97"/>
      <c r="KA169" s="97"/>
      <c r="KB169" s="97"/>
      <c r="KC169" s="97"/>
      <c r="KD169" s="97"/>
      <c r="KE169" s="97"/>
      <c r="KF169" s="97"/>
      <c r="KG169" s="97"/>
      <c r="KH169" s="97"/>
      <c r="KI169" s="97">
        <v>25</v>
      </c>
      <c r="KJ169" s="97"/>
      <c r="KK169" s="97"/>
      <c r="KL169" s="97"/>
      <c r="KM169" s="97"/>
      <c r="KN169" s="97"/>
      <c r="KO169" s="97">
        <v>0</v>
      </c>
      <c r="KP169" s="97">
        <v>0</v>
      </c>
      <c r="KQ169" s="97"/>
      <c r="KR169" s="97"/>
      <c r="KS169" s="97"/>
      <c r="KT169" s="97"/>
      <c r="KU169" s="97"/>
      <c r="KV169" s="97"/>
      <c r="KW169" s="97"/>
      <c r="KX169" s="97"/>
      <c r="KY169" s="97"/>
      <c r="KZ169" s="97"/>
      <c r="LA169" s="97"/>
      <c r="LB169" s="97"/>
      <c r="LC169" s="97"/>
      <c r="LD169" s="97"/>
      <c r="LE169" s="97"/>
      <c r="LF169" s="97"/>
      <c r="LG169" s="97"/>
      <c r="LH169" s="97"/>
      <c r="LI169" s="97"/>
      <c r="LJ169" s="97"/>
      <c r="LK169" s="97"/>
      <c r="LL169" s="97"/>
      <c r="LM169" s="97"/>
      <c r="LN169" s="97"/>
      <c r="LO169" s="97"/>
      <c r="LP169" s="97"/>
      <c r="LQ169" s="97"/>
      <c r="LR169" s="97"/>
      <c r="LS169" s="97"/>
      <c r="LT169" s="97"/>
      <c r="LU169" s="97"/>
      <c r="LV169" s="97"/>
      <c r="LW169" s="97"/>
      <c r="LX169" s="97"/>
      <c r="LY169" s="97"/>
      <c r="LZ169" s="97"/>
      <c r="MA169" s="97"/>
      <c r="MB169" s="97"/>
      <c r="MC169" s="97"/>
      <c r="MD169" s="97">
        <v>17</v>
      </c>
      <c r="ME169" s="97"/>
      <c r="MF169" s="97"/>
      <c r="MG169" s="97"/>
      <c r="MH169" s="97"/>
      <c r="MI169" s="97"/>
      <c r="MJ169" s="97"/>
      <c r="MK169" s="97"/>
      <c r="ML169" s="97"/>
      <c r="MM169" s="97"/>
      <c r="MN169" s="97"/>
      <c r="MO169" s="97"/>
      <c r="MP169" s="97"/>
      <c r="MQ169" s="97"/>
      <c r="MR169" s="97"/>
      <c r="MS169" s="97"/>
      <c r="MT169" s="97"/>
      <c r="MU169" s="97"/>
      <c r="MV169" s="97"/>
      <c r="MW169" s="97"/>
      <c r="MX169" s="97"/>
      <c r="MY169" s="97"/>
      <c r="MZ169" s="97"/>
      <c r="NA169" s="97"/>
      <c r="NB169" s="97"/>
      <c r="NC169" s="97"/>
      <c r="ND169" s="97"/>
      <c r="NE169" s="97"/>
      <c r="NF169" s="97"/>
      <c r="NG169" s="97"/>
      <c r="NH169" s="97"/>
      <c r="NI169" s="97"/>
      <c r="NJ169" s="97"/>
      <c r="NK169" s="97"/>
      <c r="NL169" s="97"/>
      <c r="NM169" s="97"/>
      <c r="NN169" s="97"/>
      <c r="NO169" s="97"/>
      <c r="NP169" s="97"/>
      <c r="NQ169" s="97"/>
      <c r="NR169" s="97"/>
      <c r="NS169" s="97"/>
      <c r="NT169" s="97"/>
      <c r="NU169" s="97"/>
      <c r="NV169" s="97"/>
      <c r="NW169" s="97"/>
      <c r="NX169" s="97"/>
      <c r="NY169" s="97"/>
      <c r="NZ169" s="97"/>
      <c r="OA169" s="97"/>
      <c r="OB169" s="97"/>
      <c r="OC169" s="97"/>
      <c r="OD169" s="97"/>
      <c r="OE169" s="97"/>
      <c r="OF169" s="97"/>
      <c r="OG169" s="97"/>
      <c r="OH169" s="97">
        <v>1314</v>
      </c>
      <c r="OI169" s="97">
        <v>237</v>
      </c>
      <c r="OJ169" s="97"/>
      <c r="OK169" s="97"/>
      <c r="OL169" s="97"/>
      <c r="OM169" s="97"/>
      <c r="ON169" s="97"/>
      <c r="OO169" s="97"/>
      <c r="OP169" s="97"/>
      <c r="OQ169" s="97"/>
      <c r="OR169" s="98"/>
      <c r="OS169" s="99">
        <v>30432</v>
      </c>
      <c r="OT169" s="96"/>
      <c r="OU169" s="97">
        <v>524</v>
      </c>
      <c r="OV169" s="97"/>
      <c r="OW169" s="97"/>
      <c r="OX169" s="97"/>
      <c r="OY169" s="97">
        <v>439</v>
      </c>
      <c r="OZ169" s="97">
        <v>25236</v>
      </c>
      <c r="PA169" s="97"/>
      <c r="PB169" s="97">
        <v>544</v>
      </c>
      <c r="PC169" s="97"/>
      <c r="PD169" s="97"/>
      <c r="PE169" s="97"/>
      <c r="PF169" s="97"/>
      <c r="PG169" s="97"/>
      <c r="PH169" s="97"/>
      <c r="PI169" s="97"/>
      <c r="PJ169" s="97"/>
      <c r="PK169" s="97"/>
      <c r="PL169" s="98"/>
      <c r="PM169" s="99">
        <v>57175</v>
      </c>
    </row>
    <row r="170" spans="1:429" ht="12.75" customHeight="1" x14ac:dyDescent="0.2">
      <c r="A170" s="93">
        <v>336413</v>
      </c>
      <c r="B170" s="94" t="s">
        <v>1732</v>
      </c>
      <c r="C170" s="95" t="s">
        <v>1329</v>
      </c>
      <c r="D170" s="96"/>
      <c r="E170" s="97"/>
      <c r="F170" s="97"/>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7"/>
      <c r="AI170" s="97"/>
      <c r="AJ170" s="97"/>
      <c r="AK170" s="97"/>
      <c r="AL170" s="97"/>
      <c r="AM170" s="97"/>
      <c r="AN170" s="97"/>
      <c r="AO170" s="97"/>
      <c r="AP170" s="97"/>
      <c r="AQ170" s="97"/>
      <c r="AR170" s="97"/>
      <c r="AS170" s="97"/>
      <c r="AT170" s="97"/>
      <c r="AU170" s="97"/>
      <c r="AV170" s="97"/>
      <c r="AW170" s="97"/>
      <c r="AX170" s="97"/>
      <c r="AY170" s="97"/>
      <c r="AZ170" s="97"/>
      <c r="BA170" s="97"/>
      <c r="BB170" s="97"/>
      <c r="BC170" s="97"/>
      <c r="BD170" s="97"/>
      <c r="BE170" s="97"/>
      <c r="BF170" s="97"/>
      <c r="BG170" s="97"/>
      <c r="BH170" s="97"/>
      <c r="BI170" s="97"/>
      <c r="BJ170" s="97"/>
      <c r="BK170" s="97"/>
      <c r="BL170" s="97"/>
      <c r="BM170" s="97"/>
      <c r="BN170" s="97"/>
      <c r="BO170" s="97"/>
      <c r="BP170" s="97"/>
      <c r="BQ170" s="97"/>
      <c r="BR170" s="97"/>
      <c r="BS170" s="97"/>
      <c r="BT170" s="97"/>
      <c r="BU170" s="97"/>
      <c r="BV170" s="97"/>
      <c r="BW170" s="97"/>
      <c r="BX170" s="97"/>
      <c r="BY170" s="97"/>
      <c r="BZ170" s="97"/>
      <c r="CA170" s="97"/>
      <c r="CB170" s="97"/>
      <c r="CC170" s="97"/>
      <c r="CD170" s="97"/>
      <c r="CE170" s="97"/>
      <c r="CF170" s="97"/>
      <c r="CG170" s="97"/>
      <c r="CH170" s="97"/>
      <c r="CI170" s="97"/>
      <c r="CJ170" s="97"/>
      <c r="CK170" s="97"/>
      <c r="CL170" s="97"/>
      <c r="CM170" s="97"/>
      <c r="CN170" s="97"/>
      <c r="CO170" s="97"/>
      <c r="CP170" s="97"/>
      <c r="CQ170" s="97"/>
      <c r="CR170" s="97"/>
      <c r="CS170" s="97"/>
      <c r="CT170" s="97"/>
      <c r="CU170" s="97"/>
      <c r="CV170" s="97"/>
      <c r="CW170" s="97"/>
      <c r="CX170" s="97"/>
      <c r="CY170" s="97"/>
      <c r="CZ170" s="97"/>
      <c r="DA170" s="97"/>
      <c r="DB170" s="97"/>
      <c r="DC170" s="97"/>
      <c r="DD170" s="97"/>
      <c r="DE170" s="97"/>
      <c r="DF170" s="97"/>
      <c r="DG170" s="97"/>
      <c r="DH170" s="97"/>
      <c r="DI170" s="97"/>
      <c r="DJ170" s="97"/>
      <c r="DK170" s="97"/>
      <c r="DL170" s="97"/>
      <c r="DM170" s="97"/>
      <c r="DN170" s="97"/>
      <c r="DO170" s="97"/>
      <c r="DP170" s="97"/>
      <c r="DQ170" s="97"/>
      <c r="DR170" s="97"/>
      <c r="DS170" s="97"/>
      <c r="DT170" s="97"/>
      <c r="DU170" s="97"/>
      <c r="DV170" s="97"/>
      <c r="DW170" s="97"/>
      <c r="DX170" s="97"/>
      <c r="DY170" s="97"/>
      <c r="DZ170" s="97"/>
      <c r="EA170" s="97"/>
      <c r="EB170" s="97"/>
      <c r="EC170" s="97"/>
      <c r="ED170" s="97"/>
      <c r="EE170" s="97"/>
      <c r="EF170" s="97"/>
      <c r="EG170" s="97"/>
      <c r="EH170" s="97"/>
      <c r="EI170" s="97"/>
      <c r="EJ170" s="97"/>
      <c r="EK170" s="97"/>
      <c r="EL170" s="97"/>
      <c r="EM170" s="97"/>
      <c r="EN170" s="97"/>
      <c r="EO170" s="97"/>
      <c r="EP170" s="97"/>
      <c r="EQ170" s="97"/>
      <c r="ER170" s="97"/>
      <c r="ES170" s="97"/>
      <c r="ET170" s="97"/>
      <c r="EU170" s="97"/>
      <c r="EV170" s="97"/>
      <c r="EW170" s="97"/>
      <c r="EX170" s="97"/>
      <c r="EY170" s="97"/>
      <c r="EZ170" s="97"/>
      <c r="FA170" s="97"/>
      <c r="FB170" s="97"/>
      <c r="FC170" s="97"/>
      <c r="FD170" s="97"/>
      <c r="FE170" s="97"/>
      <c r="FF170" s="97"/>
      <c r="FG170" s="97"/>
      <c r="FH170" s="97"/>
      <c r="FI170" s="97">
        <v>14355</v>
      </c>
      <c r="FJ170" s="97">
        <v>1713</v>
      </c>
      <c r="FK170" s="97">
        <v>6217</v>
      </c>
      <c r="FL170" s="97"/>
      <c r="FM170" s="97"/>
      <c r="FN170" s="97"/>
      <c r="FO170" s="97"/>
      <c r="FP170" s="97"/>
      <c r="FQ170" s="97"/>
      <c r="FR170" s="97"/>
      <c r="FS170" s="97"/>
      <c r="FT170" s="97"/>
      <c r="FU170" s="97"/>
      <c r="FV170" s="97"/>
      <c r="FW170" s="97"/>
      <c r="FX170" s="97"/>
      <c r="FY170" s="97"/>
      <c r="FZ170" s="97"/>
      <c r="GA170" s="97"/>
      <c r="GB170" s="97"/>
      <c r="GC170" s="97"/>
      <c r="GD170" s="97"/>
      <c r="GE170" s="97"/>
      <c r="GF170" s="97"/>
      <c r="GG170" s="97"/>
      <c r="GH170" s="97"/>
      <c r="GI170" s="97"/>
      <c r="GJ170" s="97"/>
      <c r="GK170" s="97"/>
      <c r="GL170" s="97"/>
      <c r="GM170" s="97"/>
      <c r="GN170" s="97"/>
      <c r="GO170" s="97"/>
      <c r="GP170" s="97"/>
      <c r="GQ170" s="97"/>
      <c r="GR170" s="97"/>
      <c r="GS170" s="97"/>
      <c r="GT170" s="97"/>
      <c r="GU170" s="97"/>
      <c r="GV170" s="97"/>
      <c r="GW170" s="97"/>
      <c r="GX170" s="97"/>
      <c r="GY170" s="97"/>
      <c r="GZ170" s="97"/>
      <c r="HA170" s="97"/>
      <c r="HB170" s="97"/>
      <c r="HC170" s="97"/>
      <c r="HD170" s="97"/>
      <c r="HE170" s="97"/>
      <c r="HF170" s="97"/>
      <c r="HG170" s="97"/>
      <c r="HH170" s="97"/>
      <c r="HI170" s="97"/>
      <c r="HJ170" s="97"/>
      <c r="HK170" s="97"/>
      <c r="HL170" s="97"/>
      <c r="HM170" s="97"/>
      <c r="HN170" s="97"/>
      <c r="HO170" s="97"/>
      <c r="HP170" s="97"/>
      <c r="HQ170" s="97"/>
      <c r="HR170" s="97"/>
      <c r="HS170" s="97"/>
      <c r="HT170" s="97"/>
      <c r="HU170" s="97"/>
      <c r="HV170" s="97"/>
      <c r="HW170" s="97"/>
      <c r="HX170" s="97"/>
      <c r="HY170" s="97"/>
      <c r="HZ170" s="97"/>
      <c r="IA170" s="97"/>
      <c r="IB170" s="97"/>
      <c r="IC170" s="97"/>
      <c r="ID170" s="97"/>
      <c r="IE170" s="97"/>
      <c r="IF170" s="97"/>
      <c r="IG170" s="97"/>
      <c r="IH170" s="97"/>
      <c r="II170" s="97"/>
      <c r="IJ170" s="97"/>
      <c r="IK170" s="97"/>
      <c r="IL170" s="97"/>
      <c r="IM170" s="97"/>
      <c r="IN170" s="97"/>
      <c r="IO170" s="97"/>
      <c r="IP170" s="97"/>
      <c r="IQ170" s="97"/>
      <c r="IR170" s="97"/>
      <c r="IS170" s="97"/>
      <c r="IT170" s="97"/>
      <c r="IU170" s="97"/>
      <c r="IV170" s="97"/>
      <c r="IW170" s="97"/>
      <c r="IX170" s="97"/>
      <c r="IY170" s="97"/>
      <c r="IZ170" s="97"/>
      <c r="JA170" s="97"/>
      <c r="JB170" s="97"/>
      <c r="JC170" s="97"/>
      <c r="JD170" s="97"/>
      <c r="JE170" s="97"/>
      <c r="JF170" s="97"/>
      <c r="JG170" s="97"/>
      <c r="JH170" s="97"/>
      <c r="JI170" s="97"/>
      <c r="JJ170" s="97"/>
      <c r="JK170" s="97"/>
      <c r="JL170" s="97"/>
      <c r="JM170" s="97"/>
      <c r="JN170" s="97"/>
      <c r="JO170" s="97"/>
      <c r="JP170" s="97"/>
      <c r="JQ170" s="97"/>
      <c r="JR170" s="97"/>
      <c r="JS170" s="97"/>
      <c r="JT170" s="97"/>
      <c r="JU170" s="97"/>
      <c r="JV170" s="97"/>
      <c r="JW170" s="97"/>
      <c r="JX170" s="97"/>
      <c r="JY170" s="97"/>
      <c r="JZ170" s="97">
        <v>0</v>
      </c>
      <c r="KA170" s="97"/>
      <c r="KB170" s="97"/>
      <c r="KC170" s="97"/>
      <c r="KD170" s="97"/>
      <c r="KE170" s="97"/>
      <c r="KF170" s="97"/>
      <c r="KG170" s="97"/>
      <c r="KH170" s="97"/>
      <c r="KI170" s="97">
        <v>1274</v>
      </c>
      <c r="KJ170" s="97"/>
      <c r="KK170" s="97"/>
      <c r="KL170" s="97"/>
      <c r="KM170" s="97"/>
      <c r="KN170" s="97"/>
      <c r="KO170" s="97">
        <v>218</v>
      </c>
      <c r="KP170" s="97">
        <v>515</v>
      </c>
      <c r="KQ170" s="97"/>
      <c r="KR170" s="97"/>
      <c r="KS170" s="97"/>
      <c r="KT170" s="97"/>
      <c r="KU170" s="97"/>
      <c r="KV170" s="97"/>
      <c r="KW170" s="97"/>
      <c r="KX170" s="97"/>
      <c r="KY170" s="97"/>
      <c r="KZ170" s="97"/>
      <c r="LA170" s="97"/>
      <c r="LB170" s="97"/>
      <c r="LC170" s="97"/>
      <c r="LD170" s="97"/>
      <c r="LE170" s="97"/>
      <c r="LF170" s="97"/>
      <c r="LG170" s="97"/>
      <c r="LH170" s="97"/>
      <c r="LI170" s="97"/>
      <c r="LJ170" s="97"/>
      <c r="LK170" s="97"/>
      <c r="LL170" s="97"/>
      <c r="LM170" s="97"/>
      <c r="LN170" s="97"/>
      <c r="LO170" s="97"/>
      <c r="LP170" s="97"/>
      <c r="LQ170" s="97"/>
      <c r="LR170" s="97"/>
      <c r="LS170" s="97"/>
      <c r="LT170" s="97"/>
      <c r="LU170" s="97"/>
      <c r="LV170" s="97"/>
      <c r="LW170" s="97"/>
      <c r="LX170" s="97"/>
      <c r="LY170" s="97"/>
      <c r="LZ170" s="97"/>
      <c r="MA170" s="97"/>
      <c r="MB170" s="97"/>
      <c r="MC170" s="97"/>
      <c r="MD170" s="97"/>
      <c r="ME170" s="97"/>
      <c r="MF170" s="97"/>
      <c r="MG170" s="97"/>
      <c r="MH170" s="97"/>
      <c r="MI170" s="97"/>
      <c r="MJ170" s="97"/>
      <c r="MK170" s="97"/>
      <c r="ML170" s="97"/>
      <c r="MM170" s="97"/>
      <c r="MN170" s="97"/>
      <c r="MO170" s="97"/>
      <c r="MP170" s="97"/>
      <c r="MQ170" s="97"/>
      <c r="MR170" s="97"/>
      <c r="MS170" s="97"/>
      <c r="MT170" s="97"/>
      <c r="MU170" s="97"/>
      <c r="MV170" s="97"/>
      <c r="MW170" s="97"/>
      <c r="MX170" s="97"/>
      <c r="MY170" s="97"/>
      <c r="MZ170" s="97"/>
      <c r="NA170" s="97"/>
      <c r="NB170" s="97"/>
      <c r="NC170" s="97"/>
      <c r="ND170" s="97"/>
      <c r="NE170" s="97"/>
      <c r="NF170" s="97"/>
      <c r="NG170" s="97"/>
      <c r="NH170" s="97"/>
      <c r="NI170" s="97"/>
      <c r="NJ170" s="97"/>
      <c r="NK170" s="97"/>
      <c r="NL170" s="97"/>
      <c r="NM170" s="97"/>
      <c r="NN170" s="97"/>
      <c r="NO170" s="97"/>
      <c r="NP170" s="97"/>
      <c r="NQ170" s="97"/>
      <c r="NR170" s="97"/>
      <c r="NS170" s="97"/>
      <c r="NT170" s="97"/>
      <c r="NU170" s="97"/>
      <c r="NV170" s="97"/>
      <c r="NW170" s="97"/>
      <c r="NX170" s="97"/>
      <c r="NY170" s="97"/>
      <c r="NZ170" s="97"/>
      <c r="OA170" s="97"/>
      <c r="OB170" s="97"/>
      <c r="OC170" s="97"/>
      <c r="OD170" s="97"/>
      <c r="OE170" s="97"/>
      <c r="OF170" s="97"/>
      <c r="OG170" s="97"/>
      <c r="OH170" s="97">
        <v>1605</v>
      </c>
      <c r="OI170" s="97"/>
      <c r="OJ170" s="97"/>
      <c r="OK170" s="97"/>
      <c r="OL170" s="97"/>
      <c r="OM170" s="97"/>
      <c r="ON170" s="97"/>
      <c r="OO170" s="97"/>
      <c r="OP170" s="97"/>
      <c r="OQ170" s="97"/>
      <c r="OR170" s="98"/>
      <c r="OS170" s="99">
        <v>25897</v>
      </c>
      <c r="OT170" s="96"/>
      <c r="OU170" s="97"/>
      <c r="OV170" s="97"/>
      <c r="OW170" s="97"/>
      <c r="OX170" s="97"/>
      <c r="OY170" s="97">
        <v>727</v>
      </c>
      <c r="OZ170" s="97">
        <v>22544</v>
      </c>
      <c r="PA170" s="97"/>
      <c r="PB170" s="97"/>
      <c r="PC170" s="97"/>
      <c r="PD170" s="97"/>
      <c r="PE170" s="97"/>
      <c r="PF170" s="97"/>
      <c r="PG170" s="97"/>
      <c r="PH170" s="97"/>
      <c r="PI170" s="97"/>
      <c r="PJ170" s="97"/>
      <c r="PK170" s="97"/>
      <c r="PL170" s="98"/>
      <c r="PM170" s="99">
        <v>49168</v>
      </c>
    </row>
    <row r="171" spans="1:429" ht="12.75" customHeight="1" x14ac:dyDescent="0.2">
      <c r="A171" s="93">
        <v>336414</v>
      </c>
      <c r="B171" s="94" t="s">
        <v>1732</v>
      </c>
      <c r="C171" s="95" t="s">
        <v>1330</v>
      </c>
      <c r="D171" s="96"/>
      <c r="E171" s="97"/>
      <c r="F171" s="97"/>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7"/>
      <c r="AL171" s="97"/>
      <c r="AM171" s="97"/>
      <c r="AN171" s="97"/>
      <c r="AO171" s="97"/>
      <c r="AP171" s="97"/>
      <c r="AQ171" s="97"/>
      <c r="AR171" s="97"/>
      <c r="AS171" s="97"/>
      <c r="AT171" s="97"/>
      <c r="AU171" s="97"/>
      <c r="AV171" s="97"/>
      <c r="AW171" s="97"/>
      <c r="AX171" s="97"/>
      <c r="AY171" s="97"/>
      <c r="AZ171" s="97"/>
      <c r="BA171" s="97"/>
      <c r="BB171" s="97"/>
      <c r="BC171" s="97"/>
      <c r="BD171" s="97"/>
      <c r="BE171" s="97"/>
      <c r="BF171" s="97"/>
      <c r="BG171" s="97"/>
      <c r="BH171" s="97"/>
      <c r="BI171" s="97"/>
      <c r="BJ171" s="97"/>
      <c r="BK171" s="97"/>
      <c r="BL171" s="97"/>
      <c r="BM171" s="97"/>
      <c r="BN171" s="97"/>
      <c r="BO171" s="97"/>
      <c r="BP171" s="97"/>
      <c r="BQ171" s="97"/>
      <c r="BR171" s="97"/>
      <c r="BS171" s="97"/>
      <c r="BT171" s="97"/>
      <c r="BU171" s="97"/>
      <c r="BV171" s="97"/>
      <c r="BW171" s="97"/>
      <c r="BX171" s="97"/>
      <c r="BY171" s="97"/>
      <c r="BZ171" s="97"/>
      <c r="CA171" s="97"/>
      <c r="CB171" s="97"/>
      <c r="CC171" s="97"/>
      <c r="CD171" s="97"/>
      <c r="CE171" s="97"/>
      <c r="CF171" s="97"/>
      <c r="CG171" s="97"/>
      <c r="CH171" s="97"/>
      <c r="CI171" s="97"/>
      <c r="CJ171" s="97"/>
      <c r="CK171" s="97"/>
      <c r="CL171" s="97"/>
      <c r="CM171" s="97"/>
      <c r="CN171" s="97"/>
      <c r="CO171" s="97"/>
      <c r="CP171" s="97"/>
      <c r="CQ171" s="97"/>
      <c r="CR171" s="97"/>
      <c r="CS171" s="97"/>
      <c r="CT171" s="97"/>
      <c r="CU171" s="97"/>
      <c r="CV171" s="97"/>
      <c r="CW171" s="97"/>
      <c r="CX171" s="97"/>
      <c r="CY171" s="97"/>
      <c r="CZ171" s="97"/>
      <c r="DA171" s="97"/>
      <c r="DB171" s="97"/>
      <c r="DC171" s="97"/>
      <c r="DD171" s="97"/>
      <c r="DE171" s="97"/>
      <c r="DF171" s="97"/>
      <c r="DG171" s="97"/>
      <c r="DH171" s="97"/>
      <c r="DI171" s="97"/>
      <c r="DJ171" s="97"/>
      <c r="DK171" s="97"/>
      <c r="DL171" s="97"/>
      <c r="DM171" s="97"/>
      <c r="DN171" s="97"/>
      <c r="DO171" s="97"/>
      <c r="DP171" s="97"/>
      <c r="DQ171" s="97"/>
      <c r="DR171" s="97"/>
      <c r="DS171" s="97"/>
      <c r="DT171" s="97"/>
      <c r="DU171" s="97"/>
      <c r="DV171" s="97"/>
      <c r="DW171" s="97"/>
      <c r="DX171" s="97"/>
      <c r="DY171" s="97"/>
      <c r="DZ171" s="97"/>
      <c r="EA171" s="97"/>
      <c r="EB171" s="97"/>
      <c r="EC171" s="97"/>
      <c r="ED171" s="97"/>
      <c r="EE171" s="97"/>
      <c r="EF171" s="97"/>
      <c r="EG171" s="97"/>
      <c r="EH171" s="97"/>
      <c r="EI171" s="97"/>
      <c r="EJ171" s="97"/>
      <c r="EK171" s="97"/>
      <c r="EL171" s="97"/>
      <c r="EM171" s="97"/>
      <c r="EN171" s="97"/>
      <c r="EO171" s="97"/>
      <c r="EP171" s="97"/>
      <c r="EQ171" s="97"/>
      <c r="ER171" s="97"/>
      <c r="ES171" s="97"/>
      <c r="ET171" s="97"/>
      <c r="EU171" s="97"/>
      <c r="EV171" s="97"/>
      <c r="EW171" s="97"/>
      <c r="EX171" s="97"/>
      <c r="EY171" s="97"/>
      <c r="EZ171" s="97"/>
      <c r="FA171" s="97"/>
      <c r="FB171" s="97"/>
      <c r="FC171" s="97"/>
      <c r="FD171" s="97"/>
      <c r="FE171" s="97"/>
      <c r="FF171" s="97"/>
      <c r="FG171" s="97"/>
      <c r="FH171" s="97"/>
      <c r="FI171" s="97"/>
      <c r="FJ171" s="97"/>
      <c r="FK171" s="97"/>
      <c r="FL171" s="97">
        <v>1310</v>
      </c>
      <c r="FM171" s="97">
        <v>543</v>
      </c>
      <c r="FN171" s="97"/>
      <c r="FO171" s="97"/>
      <c r="FP171" s="97"/>
      <c r="FQ171" s="97"/>
      <c r="FR171" s="97"/>
      <c r="FS171" s="97"/>
      <c r="FT171" s="97"/>
      <c r="FU171" s="97"/>
      <c r="FV171" s="97"/>
      <c r="FW171" s="97"/>
      <c r="FX171" s="97"/>
      <c r="FY171" s="97"/>
      <c r="FZ171" s="97"/>
      <c r="GA171" s="97"/>
      <c r="GB171" s="97"/>
      <c r="GC171" s="97"/>
      <c r="GD171" s="97"/>
      <c r="GE171" s="97"/>
      <c r="GF171" s="97"/>
      <c r="GG171" s="97"/>
      <c r="GH171" s="97"/>
      <c r="GI171" s="97"/>
      <c r="GJ171" s="97"/>
      <c r="GK171" s="97"/>
      <c r="GL171" s="97"/>
      <c r="GM171" s="97"/>
      <c r="GN171" s="97"/>
      <c r="GO171" s="97"/>
      <c r="GP171" s="97"/>
      <c r="GQ171" s="97"/>
      <c r="GR171" s="97"/>
      <c r="GS171" s="97"/>
      <c r="GT171" s="97"/>
      <c r="GU171" s="97"/>
      <c r="GV171" s="97"/>
      <c r="GW171" s="97"/>
      <c r="GX171" s="97"/>
      <c r="GY171" s="97"/>
      <c r="GZ171" s="97"/>
      <c r="HA171" s="97"/>
      <c r="HB171" s="97"/>
      <c r="HC171" s="97"/>
      <c r="HD171" s="97"/>
      <c r="HE171" s="97"/>
      <c r="HF171" s="97"/>
      <c r="HG171" s="97"/>
      <c r="HH171" s="97"/>
      <c r="HI171" s="97"/>
      <c r="HJ171" s="97"/>
      <c r="HK171" s="97"/>
      <c r="HL171" s="97"/>
      <c r="HM171" s="97"/>
      <c r="HN171" s="97"/>
      <c r="HO171" s="97"/>
      <c r="HP171" s="97"/>
      <c r="HQ171" s="97"/>
      <c r="HR171" s="97"/>
      <c r="HS171" s="97"/>
      <c r="HT171" s="97"/>
      <c r="HU171" s="97"/>
      <c r="HV171" s="97"/>
      <c r="HW171" s="97"/>
      <c r="HX171" s="97"/>
      <c r="HY171" s="97"/>
      <c r="HZ171" s="97"/>
      <c r="IA171" s="97"/>
      <c r="IB171" s="97"/>
      <c r="IC171" s="97"/>
      <c r="ID171" s="97"/>
      <c r="IE171" s="97"/>
      <c r="IF171" s="97"/>
      <c r="IG171" s="97"/>
      <c r="IH171" s="97"/>
      <c r="II171" s="97"/>
      <c r="IJ171" s="97"/>
      <c r="IK171" s="97"/>
      <c r="IL171" s="97"/>
      <c r="IM171" s="97"/>
      <c r="IN171" s="97"/>
      <c r="IO171" s="97"/>
      <c r="IP171" s="97"/>
      <c r="IQ171" s="97"/>
      <c r="IR171" s="97"/>
      <c r="IS171" s="97"/>
      <c r="IT171" s="97"/>
      <c r="IU171" s="97"/>
      <c r="IV171" s="97"/>
      <c r="IW171" s="97"/>
      <c r="IX171" s="97"/>
      <c r="IY171" s="97"/>
      <c r="IZ171" s="97"/>
      <c r="JA171" s="97"/>
      <c r="JB171" s="97"/>
      <c r="JC171" s="97"/>
      <c r="JD171" s="97"/>
      <c r="JE171" s="97"/>
      <c r="JF171" s="97"/>
      <c r="JG171" s="97"/>
      <c r="JH171" s="97"/>
      <c r="JI171" s="97"/>
      <c r="JJ171" s="97"/>
      <c r="JK171" s="97"/>
      <c r="JL171" s="97"/>
      <c r="JM171" s="97"/>
      <c r="JN171" s="97"/>
      <c r="JO171" s="97"/>
      <c r="JP171" s="97"/>
      <c r="JQ171" s="97"/>
      <c r="JR171" s="97"/>
      <c r="JS171" s="97"/>
      <c r="JT171" s="97"/>
      <c r="JU171" s="97"/>
      <c r="JV171" s="97"/>
      <c r="JW171" s="97"/>
      <c r="JX171" s="97"/>
      <c r="JY171" s="97"/>
      <c r="JZ171" s="97"/>
      <c r="KA171" s="97"/>
      <c r="KB171" s="97"/>
      <c r="KC171" s="97"/>
      <c r="KD171" s="97"/>
      <c r="KE171" s="97"/>
      <c r="KF171" s="97"/>
      <c r="KG171" s="97"/>
      <c r="KH171" s="97"/>
      <c r="KI171" s="97"/>
      <c r="KJ171" s="97"/>
      <c r="KK171" s="97"/>
      <c r="KL171" s="97"/>
      <c r="KM171" s="97"/>
      <c r="KN171" s="97"/>
      <c r="KO171" s="97"/>
      <c r="KP171" s="97"/>
      <c r="KQ171" s="97"/>
      <c r="KR171" s="97"/>
      <c r="KS171" s="97"/>
      <c r="KT171" s="97"/>
      <c r="KU171" s="97"/>
      <c r="KV171" s="97"/>
      <c r="KW171" s="97"/>
      <c r="KX171" s="97"/>
      <c r="KY171" s="97"/>
      <c r="KZ171" s="97"/>
      <c r="LA171" s="97"/>
      <c r="LB171" s="97"/>
      <c r="LC171" s="97"/>
      <c r="LD171" s="97"/>
      <c r="LE171" s="97"/>
      <c r="LF171" s="97"/>
      <c r="LG171" s="97"/>
      <c r="LH171" s="97"/>
      <c r="LI171" s="97"/>
      <c r="LJ171" s="97"/>
      <c r="LK171" s="97"/>
      <c r="LL171" s="97"/>
      <c r="LM171" s="97"/>
      <c r="LN171" s="97"/>
      <c r="LO171" s="97"/>
      <c r="LP171" s="97"/>
      <c r="LQ171" s="97"/>
      <c r="LR171" s="97"/>
      <c r="LS171" s="97"/>
      <c r="LT171" s="97"/>
      <c r="LU171" s="97"/>
      <c r="LV171" s="97"/>
      <c r="LW171" s="97"/>
      <c r="LX171" s="97"/>
      <c r="LY171" s="97"/>
      <c r="LZ171" s="97"/>
      <c r="MA171" s="97"/>
      <c r="MB171" s="97"/>
      <c r="MC171" s="97"/>
      <c r="MD171" s="97">
        <v>3</v>
      </c>
      <c r="ME171" s="97"/>
      <c r="MF171" s="97"/>
      <c r="MG171" s="97"/>
      <c r="MH171" s="97"/>
      <c r="MI171" s="97"/>
      <c r="MJ171" s="97"/>
      <c r="MK171" s="97"/>
      <c r="ML171" s="97"/>
      <c r="MM171" s="97"/>
      <c r="MN171" s="97"/>
      <c r="MO171" s="97"/>
      <c r="MP171" s="97"/>
      <c r="MQ171" s="97"/>
      <c r="MR171" s="97"/>
      <c r="MS171" s="97"/>
      <c r="MT171" s="97"/>
      <c r="MU171" s="97"/>
      <c r="MV171" s="97"/>
      <c r="MW171" s="97"/>
      <c r="MX171" s="97"/>
      <c r="MY171" s="97"/>
      <c r="MZ171" s="97"/>
      <c r="NA171" s="97"/>
      <c r="NB171" s="97"/>
      <c r="NC171" s="97"/>
      <c r="ND171" s="97"/>
      <c r="NE171" s="97"/>
      <c r="NF171" s="97"/>
      <c r="NG171" s="97"/>
      <c r="NH171" s="97"/>
      <c r="NI171" s="97"/>
      <c r="NJ171" s="97"/>
      <c r="NK171" s="97"/>
      <c r="NL171" s="97"/>
      <c r="NM171" s="97"/>
      <c r="NN171" s="97"/>
      <c r="NO171" s="97"/>
      <c r="NP171" s="97"/>
      <c r="NQ171" s="97"/>
      <c r="NR171" s="97"/>
      <c r="NS171" s="97"/>
      <c r="NT171" s="97"/>
      <c r="NU171" s="97"/>
      <c r="NV171" s="97"/>
      <c r="NW171" s="97"/>
      <c r="NX171" s="97"/>
      <c r="NY171" s="97"/>
      <c r="NZ171" s="97"/>
      <c r="OA171" s="97"/>
      <c r="OB171" s="97"/>
      <c r="OC171" s="97"/>
      <c r="OD171" s="97"/>
      <c r="OE171" s="97"/>
      <c r="OF171" s="97"/>
      <c r="OG171" s="97"/>
      <c r="OH171" s="97">
        <v>1546</v>
      </c>
      <c r="OI171" s="97"/>
      <c r="OJ171" s="97"/>
      <c r="OK171" s="97"/>
      <c r="OL171" s="97"/>
      <c r="OM171" s="97"/>
      <c r="ON171" s="97"/>
      <c r="OO171" s="97"/>
      <c r="OP171" s="97"/>
      <c r="OQ171" s="97"/>
      <c r="OR171" s="98"/>
      <c r="OS171" s="99">
        <v>3402</v>
      </c>
      <c r="OT171" s="96"/>
      <c r="OU171" s="97">
        <v>6159</v>
      </c>
      <c r="OV171" s="97"/>
      <c r="OW171" s="97"/>
      <c r="OX171" s="97"/>
      <c r="OY171" s="97">
        <v>243</v>
      </c>
      <c r="OZ171" s="97">
        <v>1408</v>
      </c>
      <c r="PA171" s="97"/>
      <c r="PB171" s="97">
        <v>5883</v>
      </c>
      <c r="PC171" s="97"/>
      <c r="PD171" s="97"/>
      <c r="PE171" s="97"/>
      <c r="PF171" s="97">
        <v>1732</v>
      </c>
      <c r="PG171" s="97"/>
      <c r="PH171" s="97"/>
      <c r="PI171" s="97"/>
      <c r="PJ171" s="97"/>
      <c r="PK171" s="97"/>
      <c r="PL171" s="98"/>
      <c r="PM171" s="99">
        <v>18827</v>
      </c>
    </row>
    <row r="172" spans="1:429" ht="12.75" customHeight="1" x14ac:dyDescent="0.2">
      <c r="A172" s="93" t="s">
        <v>1619</v>
      </c>
      <c r="B172" s="94" t="s">
        <v>1732</v>
      </c>
      <c r="C172" s="95" t="s">
        <v>1331</v>
      </c>
      <c r="D172" s="96"/>
      <c r="E172" s="97"/>
      <c r="F172" s="97"/>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7"/>
      <c r="AL172" s="97"/>
      <c r="AM172" s="97"/>
      <c r="AN172" s="97"/>
      <c r="AO172" s="97"/>
      <c r="AP172" s="97"/>
      <c r="AQ172" s="97"/>
      <c r="AR172" s="97"/>
      <c r="AS172" s="97"/>
      <c r="AT172" s="97"/>
      <c r="AU172" s="97"/>
      <c r="AV172" s="97"/>
      <c r="AW172" s="97"/>
      <c r="AX172" s="97"/>
      <c r="AY172" s="97"/>
      <c r="AZ172" s="97"/>
      <c r="BA172" s="97"/>
      <c r="BB172" s="97"/>
      <c r="BC172" s="97"/>
      <c r="BD172" s="97"/>
      <c r="BE172" s="97"/>
      <c r="BF172" s="97"/>
      <c r="BG172" s="97"/>
      <c r="BH172" s="97"/>
      <c r="BI172" s="97"/>
      <c r="BJ172" s="97"/>
      <c r="BK172" s="97"/>
      <c r="BL172" s="97"/>
      <c r="BM172" s="97"/>
      <c r="BN172" s="97"/>
      <c r="BO172" s="97"/>
      <c r="BP172" s="97"/>
      <c r="BQ172" s="97"/>
      <c r="BR172" s="97"/>
      <c r="BS172" s="97"/>
      <c r="BT172" s="97"/>
      <c r="BU172" s="97"/>
      <c r="BV172" s="97"/>
      <c r="BW172" s="97"/>
      <c r="BX172" s="97"/>
      <c r="BY172" s="97"/>
      <c r="BZ172" s="97"/>
      <c r="CA172" s="97"/>
      <c r="CB172" s="97"/>
      <c r="CC172" s="97"/>
      <c r="CD172" s="97"/>
      <c r="CE172" s="97"/>
      <c r="CF172" s="97"/>
      <c r="CG172" s="97"/>
      <c r="CH172" s="97"/>
      <c r="CI172" s="97"/>
      <c r="CJ172" s="97"/>
      <c r="CK172" s="97"/>
      <c r="CL172" s="97"/>
      <c r="CM172" s="97"/>
      <c r="CN172" s="97"/>
      <c r="CO172" s="97"/>
      <c r="CP172" s="97"/>
      <c r="CQ172" s="97"/>
      <c r="CR172" s="97"/>
      <c r="CS172" s="97"/>
      <c r="CT172" s="97"/>
      <c r="CU172" s="97"/>
      <c r="CV172" s="97"/>
      <c r="CW172" s="97"/>
      <c r="CX172" s="97"/>
      <c r="CY172" s="97"/>
      <c r="CZ172" s="97"/>
      <c r="DA172" s="97"/>
      <c r="DB172" s="97"/>
      <c r="DC172" s="97"/>
      <c r="DD172" s="97"/>
      <c r="DE172" s="97"/>
      <c r="DF172" s="97"/>
      <c r="DG172" s="97"/>
      <c r="DH172" s="97"/>
      <c r="DI172" s="97"/>
      <c r="DJ172" s="97"/>
      <c r="DK172" s="97"/>
      <c r="DL172" s="97"/>
      <c r="DM172" s="97"/>
      <c r="DN172" s="97"/>
      <c r="DO172" s="97"/>
      <c r="DP172" s="97"/>
      <c r="DQ172" s="97"/>
      <c r="DR172" s="97"/>
      <c r="DS172" s="97"/>
      <c r="DT172" s="97"/>
      <c r="DU172" s="97"/>
      <c r="DV172" s="97"/>
      <c r="DW172" s="97"/>
      <c r="DX172" s="97"/>
      <c r="DY172" s="97"/>
      <c r="DZ172" s="97"/>
      <c r="EA172" s="97"/>
      <c r="EB172" s="97"/>
      <c r="EC172" s="97"/>
      <c r="ED172" s="97"/>
      <c r="EE172" s="97"/>
      <c r="EF172" s="97"/>
      <c r="EG172" s="97"/>
      <c r="EH172" s="97"/>
      <c r="EI172" s="97"/>
      <c r="EJ172" s="97"/>
      <c r="EK172" s="97"/>
      <c r="EL172" s="97"/>
      <c r="EM172" s="97"/>
      <c r="EN172" s="97"/>
      <c r="EO172" s="97"/>
      <c r="EP172" s="97"/>
      <c r="EQ172" s="97"/>
      <c r="ER172" s="97"/>
      <c r="ES172" s="97"/>
      <c r="ET172" s="97"/>
      <c r="EU172" s="97"/>
      <c r="EV172" s="97"/>
      <c r="EW172" s="97"/>
      <c r="EX172" s="97"/>
      <c r="EY172" s="97"/>
      <c r="EZ172" s="97"/>
      <c r="FA172" s="97"/>
      <c r="FB172" s="97"/>
      <c r="FC172" s="97"/>
      <c r="FD172" s="97"/>
      <c r="FE172" s="97"/>
      <c r="FF172" s="97"/>
      <c r="FG172" s="97"/>
      <c r="FH172" s="97"/>
      <c r="FI172" s="97"/>
      <c r="FJ172" s="97"/>
      <c r="FK172" s="97"/>
      <c r="FL172" s="97">
        <v>1931</v>
      </c>
      <c r="FM172" s="97">
        <v>499</v>
      </c>
      <c r="FN172" s="97"/>
      <c r="FO172" s="97"/>
      <c r="FP172" s="97"/>
      <c r="FQ172" s="97"/>
      <c r="FR172" s="97"/>
      <c r="FS172" s="97"/>
      <c r="FT172" s="97"/>
      <c r="FU172" s="97"/>
      <c r="FV172" s="97"/>
      <c r="FW172" s="97"/>
      <c r="FX172" s="97"/>
      <c r="FY172" s="97"/>
      <c r="FZ172" s="97"/>
      <c r="GA172" s="97"/>
      <c r="GB172" s="97"/>
      <c r="GC172" s="97"/>
      <c r="GD172" s="97"/>
      <c r="GE172" s="97"/>
      <c r="GF172" s="97"/>
      <c r="GG172" s="97"/>
      <c r="GH172" s="97"/>
      <c r="GI172" s="97"/>
      <c r="GJ172" s="97"/>
      <c r="GK172" s="97"/>
      <c r="GL172" s="97"/>
      <c r="GM172" s="97"/>
      <c r="GN172" s="97"/>
      <c r="GO172" s="97"/>
      <c r="GP172" s="97"/>
      <c r="GQ172" s="97"/>
      <c r="GR172" s="97"/>
      <c r="GS172" s="97"/>
      <c r="GT172" s="97"/>
      <c r="GU172" s="97"/>
      <c r="GV172" s="97"/>
      <c r="GW172" s="97"/>
      <c r="GX172" s="97"/>
      <c r="GY172" s="97"/>
      <c r="GZ172" s="97"/>
      <c r="HA172" s="97"/>
      <c r="HB172" s="97"/>
      <c r="HC172" s="97"/>
      <c r="HD172" s="97"/>
      <c r="HE172" s="97"/>
      <c r="HF172" s="97"/>
      <c r="HG172" s="97"/>
      <c r="HH172" s="97"/>
      <c r="HI172" s="97"/>
      <c r="HJ172" s="97"/>
      <c r="HK172" s="97"/>
      <c r="HL172" s="97"/>
      <c r="HM172" s="97"/>
      <c r="HN172" s="97"/>
      <c r="HO172" s="97"/>
      <c r="HP172" s="97"/>
      <c r="HQ172" s="97"/>
      <c r="HR172" s="97"/>
      <c r="HS172" s="97"/>
      <c r="HT172" s="97"/>
      <c r="HU172" s="97"/>
      <c r="HV172" s="97"/>
      <c r="HW172" s="97"/>
      <c r="HX172" s="97"/>
      <c r="HY172" s="97"/>
      <c r="HZ172" s="97"/>
      <c r="IA172" s="97"/>
      <c r="IB172" s="97"/>
      <c r="IC172" s="97"/>
      <c r="ID172" s="97"/>
      <c r="IE172" s="97"/>
      <c r="IF172" s="97"/>
      <c r="IG172" s="97"/>
      <c r="IH172" s="97"/>
      <c r="II172" s="97"/>
      <c r="IJ172" s="97"/>
      <c r="IK172" s="97"/>
      <c r="IL172" s="97"/>
      <c r="IM172" s="97"/>
      <c r="IN172" s="97"/>
      <c r="IO172" s="97"/>
      <c r="IP172" s="97"/>
      <c r="IQ172" s="97"/>
      <c r="IR172" s="97"/>
      <c r="IS172" s="97"/>
      <c r="IT172" s="97"/>
      <c r="IU172" s="97"/>
      <c r="IV172" s="97"/>
      <c r="IW172" s="97"/>
      <c r="IX172" s="97"/>
      <c r="IY172" s="97"/>
      <c r="IZ172" s="97"/>
      <c r="JA172" s="97"/>
      <c r="JB172" s="97"/>
      <c r="JC172" s="97"/>
      <c r="JD172" s="97"/>
      <c r="JE172" s="97"/>
      <c r="JF172" s="97"/>
      <c r="JG172" s="97"/>
      <c r="JH172" s="97"/>
      <c r="JI172" s="97"/>
      <c r="JJ172" s="97"/>
      <c r="JK172" s="97"/>
      <c r="JL172" s="97"/>
      <c r="JM172" s="97"/>
      <c r="JN172" s="97"/>
      <c r="JO172" s="97"/>
      <c r="JP172" s="97"/>
      <c r="JQ172" s="97"/>
      <c r="JR172" s="97"/>
      <c r="JS172" s="97"/>
      <c r="JT172" s="97"/>
      <c r="JU172" s="97"/>
      <c r="JV172" s="97"/>
      <c r="JW172" s="97"/>
      <c r="JX172" s="97"/>
      <c r="JY172" s="97"/>
      <c r="JZ172" s="97"/>
      <c r="KA172" s="97"/>
      <c r="KB172" s="97"/>
      <c r="KC172" s="97"/>
      <c r="KD172" s="97"/>
      <c r="KE172" s="97"/>
      <c r="KF172" s="97"/>
      <c r="KG172" s="97"/>
      <c r="KH172" s="97"/>
      <c r="KI172" s="97"/>
      <c r="KJ172" s="97"/>
      <c r="KK172" s="97"/>
      <c r="KL172" s="97"/>
      <c r="KM172" s="97"/>
      <c r="KN172" s="97"/>
      <c r="KO172" s="97"/>
      <c r="KP172" s="97"/>
      <c r="KQ172" s="97"/>
      <c r="KR172" s="97"/>
      <c r="KS172" s="97"/>
      <c r="KT172" s="97"/>
      <c r="KU172" s="97"/>
      <c r="KV172" s="97"/>
      <c r="KW172" s="97"/>
      <c r="KX172" s="97"/>
      <c r="KY172" s="97"/>
      <c r="KZ172" s="97"/>
      <c r="LA172" s="97"/>
      <c r="LB172" s="97"/>
      <c r="LC172" s="97"/>
      <c r="LD172" s="97"/>
      <c r="LE172" s="97"/>
      <c r="LF172" s="97"/>
      <c r="LG172" s="97"/>
      <c r="LH172" s="97"/>
      <c r="LI172" s="97"/>
      <c r="LJ172" s="97"/>
      <c r="LK172" s="97"/>
      <c r="LL172" s="97"/>
      <c r="LM172" s="97"/>
      <c r="LN172" s="97"/>
      <c r="LO172" s="97"/>
      <c r="LP172" s="97"/>
      <c r="LQ172" s="97"/>
      <c r="LR172" s="97"/>
      <c r="LS172" s="97"/>
      <c r="LT172" s="97"/>
      <c r="LU172" s="97"/>
      <c r="LV172" s="97"/>
      <c r="LW172" s="97"/>
      <c r="LX172" s="97"/>
      <c r="LY172" s="97"/>
      <c r="LZ172" s="97"/>
      <c r="MA172" s="97">
        <v>23</v>
      </c>
      <c r="MB172" s="97"/>
      <c r="MC172" s="97"/>
      <c r="MD172" s="97"/>
      <c r="ME172" s="97"/>
      <c r="MF172" s="97"/>
      <c r="MG172" s="97"/>
      <c r="MH172" s="97"/>
      <c r="MI172" s="97"/>
      <c r="MJ172" s="97"/>
      <c r="MK172" s="97"/>
      <c r="ML172" s="97"/>
      <c r="MM172" s="97"/>
      <c r="MN172" s="97"/>
      <c r="MO172" s="97"/>
      <c r="MP172" s="97"/>
      <c r="MQ172" s="97"/>
      <c r="MR172" s="97"/>
      <c r="MS172" s="97"/>
      <c r="MT172" s="97"/>
      <c r="MU172" s="97"/>
      <c r="MV172" s="97"/>
      <c r="MW172" s="97"/>
      <c r="MX172" s="97"/>
      <c r="MY172" s="97"/>
      <c r="MZ172" s="97"/>
      <c r="NA172" s="97"/>
      <c r="NB172" s="97"/>
      <c r="NC172" s="97"/>
      <c r="ND172" s="97"/>
      <c r="NE172" s="97"/>
      <c r="NF172" s="97"/>
      <c r="NG172" s="97"/>
      <c r="NH172" s="97"/>
      <c r="NI172" s="97"/>
      <c r="NJ172" s="97"/>
      <c r="NK172" s="97"/>
      <c r="NL172" s="97"/>
      <c r="NM172" s="97"/>
      <c r="NN172" s="97"/>
      <c r="NO172" s="97"/>
      <c r="NP172" s="97"/>
      <c r="NQ172" s="97"/>
      <c r="NR172" s="97"/>
      <c r="NS172" s="97"/>
      <c r="NT172" s="97"/>
      <c r="NU172" s="97"/>
      <c r="NV172" s="97"/>
      <c r="NW172" s="97"/>
      <c r="NX172" s="97"/>
      <c r="NY172" s="97"/>
      <c r="NZ172" s="97"/>
      <c r="OA172" s="97"/>
      <c r="OB172" s="97"/>
      <c r="OC172" s="97"/>
      <c r="OD172" s="97"/>
      <c r="OE172" s="97"/>
      <c r="OF172" s="97"/>
      <c r="OG172" s="97"/>
      <c r="OH172" s="97">
        <v>1412</v>
      </c>
      <c r="OI172" s="97">
        <v>205</v>
      </c>
      <c r="OJ172" s="97"/>
      <c r="OK172" s="97"/>
      <c r="OL172" s="97"/>
      <c r="OM172" s="97"/>
      <c r="ON172" s="97"/>
      <c r="OO172" s="97"/>
      <c r="OP172" s="97"/>
      <c r="OQ172" s="97"/>
      <c r="OR172" s="98"/>
      <c r="OS172" s="99">
        <v>4070</v>
      </c>
      <c r="OT172" s="96"/>
      <c r="OU172" s="97"/>
      <c r="OV172" s="97"/>
      <c r="OW172" s="97"/>
      <c r="OX172" s="97"/>
      <c r="OY172" s="97">
        <v>44</v>
      </c>
      <c r="OZ172" s="97">
        <v>882</v>
      </c>
      <c r="PA172" s="97"/>
      <c r="PB172" s="97"/>
      <c r="PC172" s="97"/>
      <c r="PD172" s="97"/>
      <c r="PE172" s="97"/>
      <c r="PF172" s="97">
        <v>1209</v>
      </c>
      <c r="PG172" s="97"/>
      <c r="PH172" s="97"/>
      <c r="PI172" s="97"/>
      <c r="PJ172" s="97"/>
      <c r="PK172" s="97"/>
      <c r="PL172" s="98"/>
      <c r="PM172" s="99">
        <v>6205</v>
      </c>
    </row>
    <row r="173" spans="1:429" ht="12.75" customHeight="1" x14ac:dyDescent="0.2">
      <c r="A173" s="93">
        <v>336500</v>
      </c>
      <c r="B173" s="94" t="s">
        <v>1732</v>
      </c>
      <c r="C173" s="95" t="s">
        <v>1332</v>
      </c>
      <c r="D173" s="96"/>
      <c r="E173" s="97"/>
      <c r="F173" s="97"/>
      <c r="G173" s="97"/>
      <c r="H173" s="97"/>
      <c r="I173" s="97"/>
      <c r="J173" s="97"/>
      <c r="K173" s="97"/>
      <c r="L173" s="97"/>
      <c r="M173" s="97"/>
      <c r="N173" s="97"/>
      <c r="O173" s="97"/>
      <c r="P173" s="97"/>
      <c r="Q173" s="97"/>
      <c r="R173" s="97">
        <v>54</v>
      </c>
      <c r="S173" s="97"/>
      <c r="T173" s="97"/>
      <c r="U173" s="97"/>
      <c r="V173" s="97"/>
      <c r="W173" s="97"/>
      <c r="X173" s="97"/>
      <c r="Y173" s="97"/>
      <c r="Z173" s="97"/>
      <c r="AA173" s="97"/>
      <c r="AB173" s="97"/>
      <c r="AC173" s="97"/>
      <c r="AD173" s="97"/>
      <c r="AE173" s="97"/>
      <c r="AF173" s="97"/>
      <c r="AG173" s="97"/>
      <c r="AH173" s="97"/>
      <c r="AI173" s="97"/>
      <c r="AJ173" s="97"/>
      <c r="AK173" s="97"/>
      <c r="AL173" s="97"/>
      <c r="AM173" s="97">
        <v>0</v>
      </c>
      <c r="AN173" s="97"/>
      <c r="AO173" s="97"/>
      <c r="AP173" s="97"/>
      <c r="AQ173" s="97"/>
      <c r="AR173" s="97"/>
      <c r="AS173" s="97"/>
      <c r="AT173" s="97"/>
      <c r="AU173" s="97"/>
      <c r="AV173" s="97"/>
      <c r="AW173" s="97"/>
      <c r="AX173" s="97"/>
      <c r="AY173" s="97"/>
      <c r="AZ173" s="97"/>
      <c r="BA173" s="97"/>
      <c r="BB173" s="97"/>
      <c r="BC173" s="97"/>
      <c r="BD173" s="97"/>
      <c r="BE173" s="97"/>
      <c r="BF173" s="97"/>
      <c r="BG173" s="97"/>
      <c r="BH173" s="97"/>
      <c r="BI173" s="97"/>
      <c r="BJ173" s="97"/>
      <c r="BK173" s="97"/>
      <c r="BL173" s="97"/>
      <c r="BM173" s="97"/>
      <c r="BN173" s="97"/>
      <c r="BO173" s="97"/>
      <c r="BP173" s="97"/>
      <c r="BQ173" s="97"/>
      <c r="BR173" s="97"/>
      <c r="BS173" s="97"/>
      <c r="BT173" s="97"/>
      <c r="BU173" s="97"/>
      <c r="BV173" s="97"/>
      <c r="BW173" s="97"/>
      <c r="BX173" s="97"/>
      <c r="BY173" s="97"/>
      <c r="BZ173" s="97"/>
      <c r="CA173" s="97"/>
      <c r="CB173" s="97"/>
      <c r="CC173" s="97"/>
      <c r="CD173" s="97"/>
      <c r="CE173" s="97"/>
      <c r="CF173" s="97"/>
      <c r="CG173" s="97"/>
      <c r="CH173" s="97"/>
      <c r="CI173" s="97"/>
      <c r="CJ173" s="97">
        <v>44</v>
      </c>
      <c r="CK173" s="97"/>
      <c r="CL173" s="97"/>
      <c r="CM173" s="97"/>
      <c r="CN173" s="97"/>
      <c r="CO173" s="97"/>
      <c r="CP173" s="97"/>
      <c r="CQ173" s="97"/>
      <c r="CR173" s="97"/>
      <c r="CS173" s="97"/>
      <c r="CT173" s="97"/>
      <c r="CU173" s="97"/>
      <c r="CV173" s="97"/>
      <c r="CW173" s="97"/>
      <c r="CX173" s="97"/>
      <c r="CY173" s="97"/>
      <c r="CZ173" s="97"/>
      <c r="DA173" s="97"/>
      <c r="DB173" s="97"/>
      <c r="DC173" s="97"/>
      <c r="DD173" s="97"/>
      <c r="DE173" s="97"/>
      <c r="DF173" s="97"/>
      <c r="DG173" s="97"/>
      <c r="DH173" s="97"/>
      <c r="DI173" s="97"/>
      <c r="DJ173" s="97"/>
      <c r="DK173" s="97"/>
      <c r="DL173" s="97"/>
      <c r="DM173" s="97"/>
      <c r="DN173" s="97"/>
      <c r="DO173" s="97"/>
      <c r="DP173" s="97"/>
      <c r="DQ173" s="97"/>
      <c r="DR173" s="97"/>
      <c r="DS173" s="97"/>
      <c r="DT173" s="97"/>
      <c r="DU173" s="97"/>
      <c r="DV173" s="97"/>
      <c r="DW173" s="97"/>
      <c r="DX173" s="97"/>
      <c r="DY173" s="97"/>
      <c r="DZ173" s="97"/>
      <c r="EA173" s="97"/>
      <c r="EB173" s="97"/>
      <c r="EC173" s="97"/>
      <c r="ED173" s="97"/>
      <c r="EE173" s="97"/>
      <c r="EF173" s="97"/>
      <c r="EG173" s="97"/>
      <c r="EH173" s="97"/>
      <c r="EI173" s="97"/>
      <c r="EJ173" s="97"/>
      <c r="EK173" s="97"/>
      <c r="EL173" s="97"/>
      <c r="EM173" s="97"/>
      <c r="EN173" s="97"/>
      <c r="EO173" s="97"/>
      <c r="EP173" s="97"/>
      <c r="EQ173" s="97"/>
      <c r="ER173" s="97"/>
      <c r="ES173" s="97"/>
      <c r="ET173" s="97"/>
      <c r="EU173" s="97"/>
      <c r="EV173" s="97"/>
      <c r="EW173" s="97"/>
      <c r="EX173" s="97"/>
      <c r="EY173" s="97"/>
      <c r="EZ173" s="97"/>
      <c r="FA173" s="97"/>
      <c r="FB173" s="97"/>
      <c r="FC173" s="97"/>
      <c r="FD173" s="97"/>
      <c r="FE173" s="97"/>
      <c r="FF173" s="97"/>
      <c r="FG173" s="97"/>
      <c r="FH173" s="97"/>
      <c r="FI173" s="97"/>
      <c r="FJ173" s="97"/>
      <c r="FK173" s="97"/>
      <c r="FL173" s="97"/>
      <c r="FM173" s="97"/>
      <c r="FN173" s="97">
        <v>3235</v>
      </c>
      <c r="FO173" s="97"/>
      <c r="FP173" s="97"/>
      <c r="FQ173" s="97"/>
      <c r="FR173" s="97"/>
      <c r="FS173" s="97"/>
      <c r="FT173" s="97"/>
      <c r="FU173" s="97"/>
      <c r="FV173" s="97"/>
      <c r="FW173" s="97"/>
      <c r="FX173" s="97"/>
      <c r="FY173" s="97"/>
      <c r="FZ173" s="97"/>
      <c r="GA173" s="97"/>
      <c r="GB173" s="97"/>
      <c r="GC173" s="97"/>
      <c r="GD173" s="97"/>
      <c r="GE173" s="97"/>
      <c r="GF173" s="97"/>
      <c r="GG173" s="97"/>
      <c r="GH173" s="97"/>
      <c r="GI173" s="97"/>
      <c r="GJ173" s="97"/>
      <c r="GK173" s="97"/>
      <c r="GL173" s="97"/>
      <c r="GM173" s="97"/>
      <c r="GN173" s="97"/>
      <c r="GO173" s="97"/>
      <c r="GP173" s="97"/>
      <c r="GQ173" s="97"/>
      <c r="GR173" s="97"/>
      <c r="GS173" s="97"/>
      <c r="GT173" s="97"/>
      <c r="GU173" s="97"/>
      <c r="GV173" s="97"/>
      <c r="GW173" s="97"/>
      <c r="GX173" s="97"/>
      <c r="GY173" s="97"/>
      <c r="GZ173" s="97"/>
      <c r="HA173" s="97"/>
      <c r="HB173" s="97"/>
      <c r="HC173" s="97"/>
      <c r="HD173" s="97"/>
      <c r="HE173" s="97"/>
      <c r="HF173" s="97"/>
      <c r="HG173" s="97"/>
      <c r="HH173" s="97"/>
      <c r="HI173" s="97"/>
      <c r="HJ173" s="97"/>
      <c r="HK173" s="97"/>
      <c r="HL173" s="97"/>
      <c r="HM173" s="97"/>
      <c r="HN173" s="97"/>
      <c r="HO173" s="97"/>
      <c r="HP173" s="97"/>
      <c r="HQ173" s="97"/>
      <c r="HR173" s="97"/>
      <c r="HS173" s="97"/>
      <c r="HT173" s="97"/>
      <c r="HU173" s="97"/>
      <c r="HV173" s="97"/>
      <c r="HW173" s="97"/>
      <c r="HX173" s="97"/>
      <c r="HY173" s="97"/>
      <c r="HZ173" s="97"/>
      <c r="IA173" s="97"/>
      <c r="IB173" s="97"/>
      <c r="IC173" s="97"/>
      <c r="ID173" s="97"/>
      <c r="IE173" s="97"/>
      <c r="IF173" s="97"/>
      <c r="IG173" s="97"/>
      <c r="IH173" s="97"/>
      <c r="II173" s="97"/>
      <c r="IJ173" s="97"/>
      <c r="IK173" s="97"/>
      <c r="IL173" s="97"/>
      <c r="IM173" s="97"/>
      <c r="IN173" s="97"/>
      <c r="IO173" s="97"/>
      <c r="IP173" s="97"/>
      <c r="IQ173" s="97"/>
      <c r="IR173" s="97"/>
      <c r="IS173" s="97"/>
      <c r="IT173" s="97"/>
      <c r="IU173" s="97"/>
      <c r="IV173" s="97"/>
      <c r="IW173" s="97"/>
      <c r="IX173" s="97"/>
      <c r="IY173" s="97"/>
      <c r="IZ173" s="97"/>
      <c r="JA173" s="97"/>
      <c r="JB173" s="97"/>
      <c r="JC173" s="97"/>
      <c r="JD173" s="97"/>
      <c r="JE173" s="97"/>
      <c r="JF173" s="97"/>
      <c r="JG173" s="97"/>
      <c r="JH173" s="97"/>
      <c r="JI173" s="97"/>
      <c r="JJ173" s="97"/>
      <c r="JK173" s="97"/>
      <c r="JL173" s="97"/>
      <c r="JM173" s="97"/>
      <c r="JN173" s="97"/>
      <c r="JO173" s="97"/>
      <c r="JP173" s="97"/>
      <c r="JQ173" s="97"/>
      <c r="JR173" s="97">
        <v>2</v>
      </c>
      <c r="JS173" s="97"/>
      <c r="JT173" s="97"/>
      <c r="JU173" s="97"/>
      <c r="JV173" s="97"/>
      <c r="JW173" s="97"/>
      <c r="JX173" s="97"/>
      <c r="JY173" s="97"/>
      <c r="JZ173" s="97"/>
      <c r="KA173" s="97"/>
      <c r="KB173" s="97"/>
      <c r="KC173" s="97"/>
      <c r="KD173" s="97"/>
      <c r="KE173" s="97"/>
      <c r="KF173" s="97"/>
      <c r="KG173" s="97"/>
      <c r="KH173" s="97"/>
      <c r="KI173" s="97"/>
      <c r="KJ173" s="97">
        <v>1347</v>
      </c>
      <c r="KK173" s="97"/>
      <c r="KL173" s="97"/>
      <c r="KM173" s="97"/>
      <c r="KN173" s="97"/>
      <c r="KO173" s="97">
        <v>85</v>
      </c>
      <c r="KP173" s="97"/>
      <c r="KQ173" s="97"/>
      <c r="KR173" s="97"/>
      <c r="KS173" s="97"/>
      <c r="KT173" s="97"/>
      <c r="KU173" s="97"/>
      <c r="KV173" s="97"/>
      <c r="KW173" s="97"/>
      <c r="KX173" s="97"/>
      <c r="KY173" s="97"/>
      <c r="KZ173" s="97"/>
      <c r="LA173" s="97">
        <v>0</v>
      </c>
      <c r="LB173" s="97">
        <v>4</v>
      </c>
      <c r="LC173" s="97"/>
      <c r="LD173" s="97"/>
      <c r="LE173" s="97"/>
      <c r="LF173" s="97"/>
      <c r="LG173" s="97"/>
      <c r="LH173" s="97"/>
      <c r="LI173" s="97"/>
      <c r="LJ173" s="97"/>
      <c r="LK173" s="97"/>
      <c r="LL173" s="97"/>
      <c r="LM173" s="97"/>
      <c r="LN173" s="97"/>
      <c r="LO173" s="97"/>
      <c r="LP173" s="97"/>
      <c r="LQ173" s="97"/>
      <c r="LR173" s="97"/>
      <c r="LS173" s="97"/>
      <c r="LT173" s="97"/>
      <c r="LU173" s="97"/>
      <c r="LV173" s="97"/>
      <c r="LW173" s="97"/>
      <c r="LX173" s="97"/>
      <c r="LY173" s="97"/>
      <c r="LZ173" s="97"/>
      <c r="MA173" s="97"/>
      <c r="MB173" s="97"/>
      <c r="MC173" s="97"/>
      <c r="MD173" s="97"/>
      <c r="ME173" s="97"/>
      <c r="MF173" s="97"/>
      <c r="MG173" s="97"/>
      <c r="MH173" s="97"/>
      <c r="MI173" s="97"/>
      <c r="MJ173" s="97"/>
      <c r="MK173" s="97"/>
      <c r="ML173" s="97"/>
      <c r="MM173" s="97"/>
      <c r="MN173" s="97"/>
      <c r="MO173" s="97"/>
      <c r="MP173" s="97"/>
      <c r="MQ173" s="97"/>
      <c r="MR173" s="97"/>
      <c r="MS173" s="97"/>
      <c r="MT173" s="97"/>
      <c r="MU173" s="97"/>
      <c r="MV173" s="97"/>
      <c r="MW173" s="97"/>
      <c r="MX173" s="97"/>
      <c r="MY173" s="97"/>
      <c r="MZ173" s="97"/>
      <c r="NA173" s="97"/>
      <c r="NB173" s="97"/>
      <c r="NC173" s="97"/>
      <c r="ND173" s="97"/>
      <c r="NE173" s="97"/>
      <c r="NF173" s="97"/>
      <c r="NG173" s="97"/>
      <c r="NH173" s="97"/>
      <c r="NI173" s="97"/>
      <c r="NJ173" s="97"/>
      <c r="NK173" s="97"/>
      <c r="NL173" s="97"/>
      <c r="NM173" s="97"/>
      <c r="NN173" s="97"/>
      <c r="NO173" s="97"/>
      <c r="NP173" s="97"/>
      <c r="NQ173" s="97"/>
      <c r="NR173" s="97"/>
      <c r="NS173" s="97"/>
      <c r="NT173" s="97"/>
      <c r="NU173" s="97"/>
      <c r="NV173" s="97"/>
      <c r="NW173" s="97"/>
      <c r="NX173" s="97"/>
      <c r="NY173" s="97"/>
      <c r="NZ173" s="97"/>
      <c r="OA173" s="97"/>
      <c r="OB173" s="97"/>
      <c r="OC173" s="97"/>
      <c r="OD173" s="97"/>
      <c r="OE173" s="97"/>
      <c r="OF173" s="97"/>
      <c r="OG173" s="97"/>
      <c r="OH173" s="97"/>
      <c r="OI173" s="97"/>
      <c r="OJ173" s="97"/>
      <c r="OK173" s="97"/>
      <c r="OL173" s="97">
        <v>4</v>
      </c>
      <c r="OM173" s="97"/>
      <c r="ON173" s="97"/>
      <c r="OO173" s="97">
        <v>0</v>
      </c>
      <c r="OP173" s="97">
        <v>62</v>
      </c>
      <c r="OQ173" s="97"/>
      <c r="OR173" s="98"/>
      <c r="OS173" s="99">
        <v>4838</v>
      </c>
      <c r="OT173" s="96"/>
      <c r="OU173" s="97">
        <v>12125</v>
      </c>
      <c r="OV173" s="97"/>
      <c r="OW173" s="97"/>
      <c r="OX173" s="97"/>
      <c r="OY173" s="97">
        <v>156</v>
      </c>
      <c r="OZ173" s="97">
        <v>3010</v>
      </c>
      <c r="PA173" s="97"/>
      <c r="PB173" s="97">
        <v>9</v>
      </c>
      <c r="PC173" s="97"/>
      <c r="PD173" s="97"/>
      <c r="PE173" s="97"/>
      <c r="PF173" s="97">
        <v>30</v>
      </c>
      <c r="PG173" s="97"/>
      <c r="PH173" s="97"/>
      <c r="PI173" s="97"/>
      <c r="PJ173" s="97">
        <v>849</v>
      </c>
      <c r="PK173" s="97"/>
      <c r="PL173" s="98"/>
      <c r="PM173" s="99">
        <v>21017</v>
      </c>
    </row>
    <row r="174" spans="1:429" ht="12.75" customHeight="1" x14ac:dyDescent="0.2">
      <c r="A174" s="93">
        <v>336611</v>
      </c>
      <c r="B174" s="94" t="s">
        <v>1732</v>
      </c>
      <c r="C174" s="95" t="s">
        <v>1333</v>
      </c>
      <c r="D174" s="96"/>
      <c r="E174" s="97"/>
      <c r="F174" s="97"/>
      <c r="G174" s="97"/>
      <c r="H174" s="97"/>
      <c r="I174" s="97"/>
      <c r="J174" s="97"/>
      <c r="K174" s="97"/>
      <c r="L174" s="97"/>
      <c r="M174" s="97"/>
      <c r="N174" s="97"/>
      <c r="O174" s="97">
        <v>103</v>
      </c>
      <c r="P174" s="97"/>
      <c r="Q174" s="97"/>
      <c r="R174" s="97"/>
      <c r="S174" s="97"/>
      <c r="T174" s="97"/>
      <c r="U174" s="97"/>
      <c r="V174" s="97"/>
      <c r="W174" s="97"/>
      <c r="X174" s="97"/>
      <c r="Y174" s="97"/>
      <c r="Z174" s="97"/>
      <c r="AA174" s="97"/>
      <c r="AB174" s="97"/>
      <c r="AC174" s="97"/>
      <c r="AD174" s="97"/>
      <c r="AE174" s="97"/>
      <c r="AF174" s="97"/>
      <c r="AG174" s="97"/>
      <c r="AH174" s="97"/>
      <c r="AI174" s="97"/>
      <c r="AJ174" s="97"/>
      <c r="AK174" s="97"/>
      <c r="AL174" s="97"/>
      <c r="AM174" s="97"/>
      <c r="AN174" s="97"/>
      <c r="AO174" s="97"/>
      <c r="AP174" s="97"/>
      <c r="AQ174" s="97"/>
      <c r="AR174" s="97"/>
      <c r="AS174" s="97"/>
      <c r="AT174" s="97"/>
      <c r="AU174" s="97"/>
      <c r="AV174" s="97"/>
      <c r="AW174" s="97"/>
      <c r="AX174" s="97"/>
      <c r="AY174" s="97"/>
      <c r="AZ174" s="97"/>
      <c r="BA174" s="97"/>
      <c r="BB174" s="97"/>
      <c r="BC174" s="97"/>
      <c r="BD174" s="97"/>
      <c r="BE174" s="97"/>
      <c r="BF174" s="97"/>
      <c r="BG174" s="97"/>
      <c r="BH174" s="97"/>
      <c r="BI174" s="97"/>
      <c r="BJ174" s="97"/>
      <c r="BK174" s="97"/>
      <c r="BL174" s="97"/>
      <c r="BM174" s="97"/>
      <c r="BN174" s="97"/>
      <c r="BO174" s="97"/>
      <c r="BP174" s="97"/>
      <c r="BQ174" s="97"/>
      <c r="BR174" s="97"/>
      <c r="BS174" s="97"/>
      <c r="BT174" s="97"/>
      <c r="BU174" s="97"/>
      <c r="BV174" s="97"/>
      <c r="BW174" s="97"/>
      <c r="BX174" s="97"/>
      <c r="BY174" s="97"/>
      <c r="BZ174" s="97"/>
      <c r="CA174" s="97"/>
      <c r="CB174" s="97"/>
      <c r="CC174" s="97"/>
      <c r="CD174" s="97"/>
      <c r="CE174" s="97"/>
      <c r="CF174" s="97"/>
      <c r="CG174" s="97"/>
      <c r="CH174" s="97"/>
      <c r="CI174" s="97"/>
      <c r="CJ174" s="97"/>
      <c r="CK174" s="97"/>
      <c r="CL174" s="97"/>
      <c r="CM174" s="97"/>
      <c r="CN174" s="97"/>
      <c r="CO174" s="97"/>
      <c r="CP174" s="97"/>
      <c r="CQ174" s="97"/>
      <c r="CR174" s="97"/>
      <c r="CS174" s="97"/>
      <c r="CT174" s="97"/>
      <c r="CU174" s="97"/>
      <c r="CV174" s="97"/>
      <c r="CW174" s="97"/>
      <c r="CX174" s="97"/>
      <c r="CY174" s="97"/>
      <c r="CZ174" s="97"/>
      <c r="DA174" s="97"/>
      <c r="DB174" s="97"/>
      <c r="DC174" s="97"/>
      <c r="DD174" s="97"/>
      <c r="DE174" s="97"/>
      <c r="DF174" s="97"/>
      <c r="DG174" s="97"/>
      <c r="DH174" s="97"/>
      <c r="DI174" s="97"/>
      <c r="DJ174" s="97"/>
      <c r="DK174" s="97"/>
      <c r="DL174" s="97"/>
      <c r="DM174" s="97"/>
      <c r="DN174" s="97"/>
      <c r="DO174" s="97"/>
      <c r="DP174" s="97"/>
      <c r="DQ174" s="97"/>
      <c r="DR174" s="97"/>
      <c r="DS174" s="97"/>
      <c r="DT174" s="97"/>
      <c r="DU174" s="97"/>
      <c r="DV174" s="97"/>
      <c r="DW174" s="97"/>
      <c r="DX174" s="97"/>
      <c r="DY174" s="97"/>
      <c r="DZ174" s="97"/>
      <c r="EA174" s="97"/>
      <c r="EB174" s="97"/>
      <c r="EC174" s="97"/>
      <c r="ED174" s="97"/>
      <c r="EE174" s="97"/>
      <c r="EF174" s="97"/>
      <c r="EG174" s="97"/>
      <c r="EH174" s="97"/>
      <c r="EI174" s="97"/>
      <c r="EJ174" s="97"/>
      <c r="EK174" s="97"/>
      <c r="EL174" s="97"/>
      <c r="EM174" s="97"/>
      <c r="EN174" s="97"/>
      <c r="EO174" s="97"/>
      <c r="EP174" s="97"/>
      <c r="EQ174" s="97"/>
      <c r="ER174" s="97"/>
      <c r="ES174" s="97"/>
      <c r="ET174" s="97"/>
      <c r="EU174" s="97"/>
      <c r="EV174" s="97"/>
      <c r="EW174" s="97"/>
      <c r="EX174" s="97"/>
      <c r="EY174" s="97"/>
      <c r="EZ174" s="97"/>
      <c r="FA174" s="97"/>
      <c r="FB174" s="97"/>
      <c r="FC174" s="97"/>
      <c r="FD174" s="97"/>
      <c r="FE174" s="97"/>
      <c r="FF174" s="97"/>
      <c r="FG174" s="97"/>
      <c r="FH174" s="97"/>
      <c r="FI174" s="97"/>
      <c r="FJ174" s="97"/>
      <c r="FK174" s="97"/>
      <c r="FL174" s="97"/>
      <c r="FM174" s="97"/>
      <c r="FN174" s="97"/>
      <c r="FO174" s="97">
        <v>125</v>
      </c>
      <c r="FP174" s="97"/>
      <c r="FQ174" s="97"/>
      <c r="FR174" s="97"/>
      <c r="FS174" s="97"/>
      <c r="FT174" s="97"/>
      <c r="FU174" s="97"/>
      <c r="FV174" s="97"/>
      <c r="FW174" s="97"/>
      <c r="FX174" s="97"/>
      <c r="FY174" s="97"/>
      <c r="FZ174" s="97"/>
      <c r="GA174" s="97"/>
      <c r="GB174" s="97"/>
      <c r="GC174" s="97"/>
      <c r="GD174" s="97"/>
      <c r="GE174" s="97"/>
      <c r="GF174" s="97"/>
      <c r="GG174" s="97"/>
      <c r="GH174" s="97"/>
      <c r="GI174" s="97"/>
      <c r="GJ174" s="97"/>
      <c r="GK174" s="97"/>
      <c r="GL174" s="97"/>
      <c r="GM174" s="97"/>
      <c r="GN174" s="97"/>
      <c r="GO174" s="97"/>
      <c r="GP174" s="97"/>
      <c r="GQ174" s="97"/>
      <c r="GR174" s="97"/>
      <c r="GS174" s="97"/>
      <c r="GT174" s="97"/>
      <c r="GU174" s="97"/>
      <c r="GV174" s="97"/>
      <c r="GW174" s="97"/>
      <c r="GX174" s="97"/>
      <c r="GY174" s="97"/>
      <c r="GZ174" s="97"/>
      <c r="HA174" s="97"/>
      <c r="HB174" s="97"/>
      <c r="HC174" s="97"/>
      <c r="HD174" s="97"/>
      <c r="HE174" s="97"/>
      <c r="HF174" s="97"/>
      <c r="HG174" s="97"/>
      <c r="HH174" s="97"/>
      <c r="HI174" s="97"/>
      <c r="HJ174" s="97"/>
      <c r="HK174" s="97"/>
      <c r="HL174" s="97"/>
      <c r="HM174" s="97"/>
      <c r="HN174" s="97"/>
      <c r="HO174" s="97"/>
      <c r="HP174" s="97"/>
      <c r="HQ174" s="97"/>
      <c r="HR174" s="97"/>
      <c r="HS174" s="97"/>
      <c r="HT174" s="97"/>
      <c r="HU174" s="97"/>
      <c r="HV174" s="97"/>
      <c r="HW174" s="97"/>
      <c r="HX174" s="97"/>
      <c r="HY174" s="97"/>
      <c r="HZ174" s="97"/>
      <c r="IA174" s="97"/>
      <c r="IB174" s="97"/>
      <c r="IC174" s="97"/>
      <c r="ID174" s="97"/>
      <c r="IE174" s="97"/>
      <c r="IF174" s="97"/>
      <c r="IG174" s="97"/>
      <c r="IH174" s="97"/>
      <c r="II174" s="97"/>
      <c r="IJ174" s="97"/>
      <c r="IK174" s="97"/>
      <c r="IL174" s="97"/>
      <c r="IM174" s="97"/>
      <c r="IN174" s="97"/>
      <c r="IO174" s="97"/>
      <c r="IP174" s="97"/>
      <c r="IQ174" s="97"/>
      <c r="IR174" s="97"/>
      <c r="IS174" s="97"/>
      <c r="IT174" s="97"/>
      <c r="IU174" s="97"/>
      <c r="IV174" s="97"/>
      <c r="IW174" s="97"/>
      <c r="IX174" s="97"/>
      <c r="IY174" s="97"/>
      <c r="IZ174" s="97"/>
      <c r="JA174" s="97"/>
      <c r="JB174" s="97"/>
      <c r="JC174" s="97"/>
      <c r="JD174" s="97"/>
      <c r="JE174" s="97"/>
      <c r="JF174" s="97"/>
      <c r="JG174" s="97"/>
      <c r="JH174" s="97"/>
      <c r="JI174" s="97"/>
      <c r="JJ174" s="97"/>
      <c r="JK174" s="97"/>
      <c r="JL174" s="97"/>
      <c r="JM174" s="97"/>
      <c r="JN174" s="97"/>
      <c r="JO174" s="97"/>
      <c r="JP174" s="97"/>
      <c r="JQ174" s="97"/>
      <c r="JR174" s="97"/>
      <c r="JS174" s="97"/>
      <c r="JT174" s="97"/>
      <c r="JU174" s="97"/>
      <c r="JV174" s="97"/>
      <c r="JW174" s="97"/>
      <c r="JX174" s="97"/>
      <c r="JY174" s="97"/>
      <c r="JZ174" s="97"/>
      <c r="KA174" s="97"/>
      <c r="KB174" s="97"/>
      <c r="KC174" s="97"/>
      <c r="KD174" s="97"/>
      <c r="KE174" s="97"/>
      <c r="KF174" s="97"/>
      <c r="KG174" s="97"/>
      <c r="KH174" s="97"/>
      <c r="KI174" s="97"/>
      <c r="KJ174" s="97"/>
      <c r="KK174" s="97">
        <v>1516</v>
      </c>
      <c r="KL174" s="97"/>
      <c r="KM174" s="97"/>
      <c r="KN174" s="97"/>
      <c r="KO174" s="97">
        <v>187</v>
      </c>
      <c r="KP174" s="97"/>
      <c r="KQ174" s="97"/>
      <c r="KR174" s="97"/>
      <c r="KS174" s="97"/>
      <c r="KT174" s="97"/>
      <c r="KU174" s="97"/>
      <c r="KV174" s="97"/>
      <c r="KW174" s="97"/>
      <c r="KX174" s="97"/>
      <c r="KY174" s="97"/>
      <c r="KZ174" s="97"/>
      <c r="LA174" s="97"/>
      <c r="LB174" s="97"/>
      <c r="LC174" s="97"/>
      <c r="LD174" s="97"/>
      <c r="LE174" s="97"/>
      <c r="LF174" s="97"/>
      <c r="LG174" s="97"/>
      <c r="LH174" s="97"/>
      <c r="LI174" s="97"/>
      <c r="LJ174" s="97"/>
      <c r="LK174" s="97"/>
      <c r="LL174" s="97"/>
      <c r="LM174" s="97"/>
      <c r="LN174" s="97"/>
      <c r="LO174" s="97"/>
      <c r="LP174" s="97"/>
      <c r="LQ174" s="97"/>
      <c r="LR174" s="97"/>
      <c r="LS174" s="97"/>
      <c r="LT174" s="97"/>
      <c r="LU174" s="97"/>
      <c r="LV174" s="97"/>
      <c r="LW174" s="97"/>
      <c r="LX174" s="97"/>
      <c r="LY174" s="97"/>
      <c r="LZ174" s="97"/>
      <c r="MA174" s="97"/>
      <c r="MB174" s="97"/>
      <c r="MC174" s="97"/>
      <c r="MD174" s="97"/>
      <c r="ME174" s="97"/>
      <c r="MF174" s="97"/>
      <c r="MG174" s="97"/>
      <c r="MH174" s="97"/>
      <c r="MI174" s="97"/>
      <c r="MJ174" s="97"/>
      <c r="MK174" s="97"/>
      <c r="ML174" s="97"/>
      <c r="MM174" s="97"/>
      <c r="MN174" s="97"/>
      <c r="MO174" s="97"/>
      <c r="MP174" s="97"/>
      <c r="MQ174" s="97"/>
      <c r="MR174" s="97"/>
      <c r="MS174" s="97"/>
      <c r="MT174" s="97"/>
      <c r="MU174" s="97"/>
      <c r="MV174" s="97"/>
      <c r="MW174" s="97"/>
      <c r="MX174" s="97"/>
      <c r="MY174" s="97"/>
      <c r="MZ174" s="97"/>
      <c r="NA174" s="97"/>
      <c r="NB174" s="97"/>
      <c r="NC174" s="97"/>
      <c r="ND174" s="97"/>
      <c r="NE174" s="97"/>
      <c r="NF174" s="97"/>
      <c r="NG174" s="97"/>
      <c r="NH174" s="97"/>
      <c r="NI174" s="97"/>
      <c r="NJ174" s="97"/>
      <c r="NK174" s="97"/>
      <c r="NL174" s="97"/>
      <c r="NM174" s="97"/>
      <c r="NN174" s="97"/>
      <c r="NO174" s="97"/>
      <c r="NP174" s="97"/>
      <c r="NQ174" s="97"/>
      <c r="NR174" s="97"/>
      <c r="NS174" s="97"/>
      <c r="NT174" s="97"/>
      <c r="NU174" s="97"/>
      <c r="NV174" s="97"/>
      <c r="NW174" s="97"/>
      <c r="NX174" s="97"/>
      <c r="NY174" s="97"/>
      <c r="NZ174" s="97"/>
      <c r="OA174" s="97"/>
      <c r="OB174" s="97"/>
      <c r="OC174" s="97"/>
      <c r="OD174" s="97"/>
      <c r="OE174" s="97"/>
      <c r="OF174" s="97"/>
      <c r="OG174" s="97"/>
      <c r="OH174" s="97">
        <v>4354</v>
      </c>
      <c r="OI174" s="97"/>
      <c r="OJ174" s="97"/>
      <c r="OK174" s="97"/>
      <c r="OL174" s="97"/>
      <c r="OM174" s="97"/>
      <c r="ON174" s="97"/>
      <c r="OO174" s="97"/>
      <c r="OP174" s="97"/>
      <c r="OQ174" s="97"/>
      <c r="OR174" s="98"/>
      <c r="OS174" s="99">
        <v>6285</v>
      </c>
      <c r="OT174" s="96"/>
      <c r="OU174" s="97">
        <v>5515</v>
      </c>
      <c r="OV174" s="97"/>
      <c r="OW174" s="97"/>
      <c r="OX174" s="97"/>
      <c r="OY174" s="97">
        <v>195</v>
      </c>
      <c r="OZ174" s="97">
        <v>2151</v>
      </c>
      <c r="PA174" s="97"/>
      <c r="PB174" s="97">
        <v>9302</v>
      </c>
      <c r="PC174" s="97"/>
      <c r="PD174" s="97"/>
      <c r="PE174" s="97"/>
      <c r="PF174" s="97">
        <v>72</v>
      </c>
      <c r="PG174" s="97"/>
      <c r="PH174" s="97"/>
      <c r="PI174" s="97"/>
      <c r="PJ174" s="97">
        <v>26</v>
      </c>
      <c r="PK174" s="97"/>
      <c r="PL174" s="98"/>
      <c r="PM174" s="99">
        <v>23546</v>
      </c>
    </row>
    <row r="175" spans="1:429" ht="12.75" customHeight="1" x14ac:dyDescent="0.2">
      <c r="A175" s="93">
        <v>336612</v>
      </c>
      <c r="B175" s="94" t="s">
        <v>1732</v>
      </c>
      <c r="C175" s="95" t="s">
        <v>1334</v>
      </c>
      <c r="D175" s="96"/>
      <c r="E175" s="97"/>
      <c r="F175" s="97"/>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7"/>
      <c r="AI175" s="97"/>
      <c r="AJ175" s="97"/>
      <c r="AK175" s="97"/>
      <c r="AL175" s="97"/>
      <c r="AM175" s="97"/>
      <c r="AN175" s="97"/>
      <c r="AO175" s="97"/>
      <c r="AP175" s="97"/>
      <c r="AQ175" s="97"/>
      <c r="AR175" s="97"/>
      <c r="AS175" s="97"/>
      <c r="AT175" s="97"/>
      <c r="AU175" s="97"/>
      <c r="AV175" s="97"/>
      <c r="AW175" s="97"/>
      <c r="AX175" s="97"/>
      <c r="AY175" s="97"/>
      <c r="AZ175" s="97"/>
      <c r="BA175" s="97"/>
      <c r="BB175" s="97"/>
      <c r="BC175" s="97"/>
      <c r="BD175" s="97"/>
      <c r="BE175" s="97"/>
      <c r="BF175" s="97"/>
      <c r="BG175" s="97"/>
      <c r="BH175" s="97"/>
      <c r="BI175" s="97"/>
      <c r="BJ175" s="97"/>
      <c r="BK175" s="97"/>
      <c r="BL175" s="97"/>
      <c r="BM175" s="97"/>
      <c r="BN175" s="97"/>
      <c r="BO175" s="97"/>
      <c r="BP175" s="97"/>
      <c r="BQ175" s="97"/>
      <c r="BR175" s="97"/>
      <c r="BS175" s="97"/>
      <c r="BT175" s="97"/>
      <c r="BU175" s="97"/>
      <c r="BV175" s="97"/>
      <c r="BW175" s="97"/>
      <c r="BX175" s="97"/>
      <c r="BY175" s="97"/>
      <c r="BZ175" s="97"/>
      <c r="CA175" s="97"/>
      <c r="CB175" s="97"/>
      <c r="CC175" s="97"/>
      <c r="CD175" s="97"/>
      <c r="CE175" s="97"/>
      <c r="CF175" s="97"/>
      <c r="CG175" s="97"/>
      <c r="CH175" s="97"/>
      <c r="CI175" s="97"/>
      <c r="CJ175" s="97"/>
      <c r="CK175" s="97"/>
      <c r="CL175" s="97"/>
      <c r="CM175" s="97"/>
      <c r="CN175" s="97"/>
      <c r="CO175" s="97"/>
      <c r="CP175" s="97"/>
      <c r="CQ175" s="97"/>
      <c r="CR175" s="97"/>
      <c r="CS175" s="97"/>
      <c r="CT175" s="97"/>
      <c r="CU175" s="97"/>
      <c r="CV175" s="97"/>
      <c r="CW175" s="97"/>
      <c r="CX175" s="97"/>
      <c r="CY175" s="97"/>
      <c r="CZ175" s="97"/>
      <c r="DA175" s="97"/>
      <c r="DB175" s="97"/>
      <c r="DC175" s="97"/>
      <c r="DD175" s="97"/>
      <c r="DE175" s="97"/>
      <c r="DF175" s="97"/>
      <c r="DG175" s="97"/>
      <c r="DH175" s="97"/>
      <c r="DI175" s="97"/>
      <c r="DJ175" s="97"/>
      <c r="DK175" s="97"/>
      <c r="DL175" s="97"/>
      <c r="DM175" s="97"/>
      <c r="DN175" s="97"/>
      <c r="DO175" s="97"/>
      <c r="DP175" s="97"/>
      <c r="DQ175" s="97"/>
      <c r="DR175" s="97"/>
      <c r="DS175" s="97"/>
      <c r="DT175" s="97"/>
      <c r="DU175" s="97"/>
      <c r="DV175" s="97"/>
      <c r="DW175" s="97"/>
      <c r="DX175" s="97"/>
      <c r="DY175" s="97"/>
      <c r="DZ175" s="97"/>
      <c r="EA175" s="97"/>
      <c r="EB175" s="97"/>
      <c r="EC175" s="97"/>
      <c r="ED175" s="97"/>
      <c r="EE175" s="97"/>
      <c r="EF175" s="97"/>
      <c r="EG175" s="97"/>
      <c r="EH175" s="97"/>
      <c r="EI175" s="97"/>
      <c r="EJ175" s="97"/>
      <c r="EK175" s="97"/>
      <c r="EL175" s="97"/>
      <c r="EM175" s="97"/>
      <c r="EN175" s="97"/>
      <c r="EO175" s="97"/>
      <c r="EP175" s="97"/>
      <c r="EQ175" s="97"/>
      <c r="ER175" s="97"/>
      <c r="ES175" s="97"/>
      <c r="ET175" s="97"/>
      <c r="EU175" s="97"/>
      <c r="EV175" s="97"/>
      <c r="EW175" s="97"/>
      <c r="EX175" s="97"/>
      <c r="EY175" s="97"/>
      <c r="EZ175" s="97"/>
      <c r="FA175" s="97"/>
      <c r="FB175" s="97"/>
      <c r="FC175" s="97"/>
      <c r="FD175" s="97"/>
      <c r="FE175" s="97"/>
      <c r="FF175" s="97"/>
      <c r="FG175" s="97"/>
      <c r="FH175" s="97"/>
      <c r="FI175" s="97"/>
      <c r="FJ175" s="97"/>
      <c r="FK175" s="97"/>
      <c r="FL175" s="97"/>
      <c r="FM175" s="97"/>
      <c r="FN175" s="97"/>
      <c r="FO175" s="97">
        <v>155</v>
      </c>
      <c r="FP175" s="97">
        <v>61</v>
      </c>
      <c r="FQ175" s="97"/>
      <c r="FR175" s="97"/>
      <c r="FS175" s="97"/>
      <c r="FT175" s="97"/>
      <c r="FU175" s="97"/>
      <c r="FV175" s="97"/>
      <c r="FW175" s="97"/>
      <c r="FX175" s="97"/>
      <c r="FY175" s="97"/>
      <c r="FZ175" s="97"/>
      <c r="GA175" s="97"/>
      <c r="GB175" s="97"/>
      <c r="GC175" s="97"/>
      <c r="GD175" s="97"/>
      <c r="GE175" s="97"/>
      <c r="GF175" s="97"/>
      <c r="GG175" s="97"/>
      <c r="GH175" s="97"/>
      <c r="GI175" s="97"/>
      <c r="GJ175" s="97"/>
      <c r="GK175" s="97"/>
      <c r="GL175" s="97"/>
      <c r="GM175" s="97"/>
      <c r="GN175" s="97"/>
      <c r="GO175" s="97"/>
      <c r="GP175" s="97"/>
      <c r="GQ175" s="97"/>
      <c r="GR175" s="97"/>
      <c r="GS175" s="97"/>
      <c r="GT175" s="97"/>
      <c r="GU175" s="97"/>
      <c r="GV175" s="97"/>
      <c r="GW175" s="97"/>
      <c r="GX175" s="97"/>
      <c r="GY175" s="97"/>
      <c r="GZ175" s="97"/>
      <c r="HA175" s="97"/>
      <c r="HB175" s="97"/>
      <c r="HC175" s="97"/>
      <c r="HD175" s="97"/>
      <c r="HE175" s="97"/>
      <c r="HF175" s="97"/>
      <c r="HG175" s="97"/>
      <c r="HH175" s="97"/>
      <c r="HI175" s="97"/>
      <c r="HJ175" s="97"/>
      <c r="HK175" s="97"/>
      <c r="HL175" s="97"/>
      <c r="HM175" s="97"/>
      <c r="HN175" s="97"/>
      <c r="HO175" s="97"/>
      <c r="HP175" s="97"/>
      <c r="HQ175" s="97"/>
      <c r="HR175" s="97"/>
      <c r="HS175" s="97"/>
      <c r="HT175" s="97"/>
      <c r="HU175" s="97"/>
      <c r="HV175" s="97"/>
      <c r="HW175" s="97"/>
      <c r="HX175" s="97"/>
      <c r="HY175" s="97"/>
      <c r="HZ175" s="97"/>
      <c r="IA175" s="97"/>
      <c r="IB175" s="97"/>
      <c r="IC175" s="97"/>
      <c r="ID175" s="97"/>
      <c r="IE175" s="97"/>
      <c r="IF175" s="97"/>
      <c r="IG175" s="97"/>
      <c r="IH175" s="97"/>
      <c r="II175" s="97"/>
      <c r="IJ175" s="97"/>
      <c r="IK175" s="97"/>
      <c r="IL175" s="97"/>
      <c r="IM175" s="97"/>
      <c r="IN175" s="97"/>
      <c r="IO175" s="97"/>
      <c r="IP175" s="97"/>
      <c r="IQ175" s="97"/>
      <c r="IR175" s="97"/>
      <c r="IS175" s="97"/>
      <c r="IT175" s="97"/>
      <c r="IU175" s="97"/>
      <c r="IV175" s="97"/>
      <c r="IW175" s="97"/>
      <c r="IX175" s="97"/>
      <c r="IY175" s="97"/>
      <c r="IZ175" s="97"/>
      <c r="JA175" s="97"/>
      <c r="JB175" s="97"/>
      <c r="JC175" s="97"/>
      <c r="JD175" s="97"/>
      <c r="JE175" s="97"/>
      <c r="JF175" s="97"/>
      <c r="JG175" s="97"/>
      <c r="JH175" s="97"/>
      <c r="JI175" s="97"/>
      <c r="JJ175" s="97"/>
      <c r="JK175" s="97"/>
      <c r="JL175" s="97"/>
      <c r="JM175" s="97"/>
      <c r="JN175" s="97"/>
      <c r="JO175" s="97"/>
      <c r="JP175" s="97"/>
      <c r="JQ175" s="97"/>
      <c r="JR175" s="97"/>
      <c r="JS175" s="97"/>
      <c r="JT175" s="97"/>
      <c r="JU175" s="97"/>
      <c r="JV175" s="97"/>
      <c r="JW175" s="97"/>
      <c r="JX175" s="97"/>
      <c r="JY175" s="97"/>
      <c r="JZ175" s="97"/>
      <c r="KA175" s="97"/>
      <c r="KB175" s="97"/>
      <c r="KC175" s="97"/>
      <c r="KD175" s="97"/>
      <c r="KE175" s="97"/>
      <c r="KF175" s="97"/>
      <c r="KG175" s="97"/>
      <c r="KH175" s="97"/>
      <c r="KI175" s="97"/>
      <c r="KJ175" s="97"/>
      <c r="KK175" s="97"/>
      <c r="KL175" s="97"/>
      <c r="KM175" s="97"/>
      <c r="KN175" s="97"/>
      <c r="KO175" s="97">
        <v>4</v>
      </c>
      <c r="KP175" s="97"/>
      <c r="KQ175" s="97"/>
      <c r="KR175" s="97"/>
      <c r="KS175" s="97"/>
      <c r="KT175" s="97"/>
      <c r="KU175" s="97"/>
      <c r="KV175" s="97"/>
      <c r="KW175" s="97"/>
      <c r="KX175" s="97"/>
      <c r="KY175" s="97"/>
      <c r="KZ175" s="97"/>
      <c r="LA175" s="97"/>
      <c r="LB175" s="97"/>
      <c r="LC175" s="97"/>
      <c r="LD175" s="97"/>
      <c r="LE175" s="97"/>
      <c r="LF175" s="97"/>
      <c r="LG175" s="97"/>
      <c r="LH175" s="97"/>
      <c r="LI175" s="97"/>
      <c r="LJ175" s="97"/>
      <c r="LK175" s="97"/>
      <c r="LL175" s="97"/>
      <c r="LM175" s="97"/>
      <c r="LN175" s="97"/>
      <c r="LO175" s="97"/>
      <c r="LP175" s="97"/>
      <c r="LQ175" s="97"/>
      <c r="LR175" s="97"/>
      <c r="LS175" s="97"/>
      <c r="LT175" s="97"/>
      <c r="LU175" s="97"/>
      <c r="LV175" s="97"/>
      <c r="LW175" s="97"/>
      <c r="LX175" s="97"/>
      <c r="LY175" s="97"/>
      <c r="LZ175" s="97"/>
      <c r="MA175" s="97"/>
      <c r="MB175" s="97"/>
      <c r="MC175" s="97"/>
      <c r="MD175" s="97"/>
      <c r="ME175" s="97"/>
      <c r="MF175" s="97"/>
      <c r="MG175" s="97"/>
      <c r="MH175" s="97"/>
      <c r="MI175" s="97"/>
      <c r="MJ175" s="97"/>
      <c r="MK175" s="97"/>
      <c r="ML175" s="97"/>
      <c r="MM175" s="97"/>
      <c r="MN175" s="97"/>
      <c r="MO175" s="97"/>
      <c r="MP175" s="97"/>
      <c r="MQ175" s="97"/>
      <c r="MR175" s="97"/>
      <c r="MS175" s="97"/>
      <c r="MT175" s="97"/>
      <c r="MU175" s="97"/>
      <c r="MV175" s="97"/>
      <c r="MW175" s="97"/>
      <c r="MX175" s="97"/>
      <c r="MY175" s="97"/>
      <c r="MZ175" s="97"/>
      <c r="NA175" s="97"/>
      <c r="NB175" s="97"/>
      <c r="NC175" s="97"/>
      <c r="ND175" s="97"/>
      <c r="NE175" s="97"/>
      <c r="NF175" s="97"/>
      <c r="NG175" s="97"/>
      <c r="NH175" s="97"/>
      <c r="NI175" s="97"/>
      <c r="NJ175" s="97"/>
      <c r="NK175" s="97"/>
      <c r="NL175" s="97"/>
      <c r="NM175" s="97"/>
      <c r="NN175" s="97"/>
      <c r="NO175" s="97"/>
      <c r="NP175" s="97"/>
      <c r="NQ175" s="97"/>
      <c r="NR175" s="97"/>
      <c r="NS175" s="97"/>
      <c r="NT175" s="97"/>
      <c r="NU175" s="97"/>
      <c r="NV175" s="97"/>
      <c r="NW175" s="97"/>
      <c r="NX175" s="97"/>
      <c r="NY175" s="97"/>
      <c r="NZ175" s="97"/>
      <c r="OA175" s="97"/>
      <c r="OB175" s="97"/>
      <c r="OC175" s="97"/>
      <c r="OD175" s="97"/>
      <c r="OE175" s="97"/>
      <c r="OF175" s="97"/>
      <c r="OG175" s="97"/>
      <c r="OH175" s="97"/>
      <c r="OI175" s="97">
        <v>1</v>
      </c>
      <c r="OJ175" s="97"/>
      <c r="OK175" s="97"/>
      <c r="OL175" s="97"/>
      <c r="OM175" s="97"/>
      <c r="ON175" s="97"/>
      <c r="OO175" s="97"/>
      <c r="OP175" s="97"/>
      <c r="OQ175" s="97"/>
      <c r="OR175" s="98">
        <v>31</v>
      </c>
      <c r="OS175" s="99">
        <v>252</v>
      </c>
      <c r="OT175" s="96">
        <v>7147</v>
      </c>
      <c r="OU175" s="97">
        <v>815</v>
      </c>
      <c r="OV175" s="97"/>
      <c r="OW175" s="97"/>
      <c r="OX175" s="97"/>
      <c r="OY175" s="97">
        <v>835</v>
      </c>
      <c r="OZ175" s="97">
        <v>1994</v>
      </c>
      <c r="PA175" s="97"/>
      <c r="PB175" s="97">
        <v>98</v>
      </c>
      <c r="PC175" s="97"/>
      <c r="PD175" s="97"/>
      <c r="PE175" s="97"/>
      <c r="PF175" s="97">
        <v>194</v>
      </c>
      <c r="PG175" s="97"/>
      <c r="PH175" s="97"/>
      <c r="PI175" s="97"/>
      <c r="PJ175" s="97">
        <v>36</v>
      </c>
      <c r="PK175" s="97"/>
      <c r="PL175" s="98"/>
      <c r="PM175" s="99">
        <v>11371</v>
      </c>
    </row>
    <row r="176" spans="1:429" ht="12.75" customHeight="1" x14ac:dyDescent="0.2">
      <c r="A176" s="93">
        <v>336991</v>
      </c>
      <c r="B176" s="94" t="s">
        <v>1732</v>
      </c>
      <c r="C176" s="95" t="s">
        <v>1335</v>
      </c>
      <c r="D176" s="96"/>
      <c r="E176" s="97"/>
      <c r="F176" s="97"/>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7"/>
      <c r="AI176" s="97"/>
      <c r="AJ176" s="97"/>
      <c r="AK176" s="97"/>
      <c r="AL176" s="97"/>
      <c r="AM176" s="97"/>
      <c r="AN176" s="97"/>
      <c r="AO176" s="97"/>
      <c r="AP176" s="97"/>
      <c r="AQ176" s="97"/>
      <c r="AR176" s="97"/>
      <c r="AS176" s="97"/>
      <c r="AT176" s="97"/>
      <c r="AU176" s="97"/>
      <c r="AV176" s="97"/>
      <c r="AW176" s="97"/>
      <c r="AX176" s="97"/>
      <c r="AY176" s="97"/>
      <c r="AZ176" s="97"/>
      <c r="BA176" s="97"/>
      <c r="BB176" s="97"/>
      <c r="BC176" s="97"/>
      <c r="BD176" s="97"/>
      <c r="BE176" s="97"/>
      <c r="BF176" s="97"/>
      <c r="BG176" s="97"/>
      <c r="BH176" s="97"/>
      <c r="BI176" s="97"/>
      <c r="BJ176" s="97"/>
      <c r="BK176" s="97"/>
      <c r="BL176" s="97"/>
      <c r="BM176" s="97"/>
      <c r="BN176" s="97"/>
      <c r="BO176" s="97"/>
      <c r="BP176" s="97"/>
      <c r="BQ176" s="97"/>
      <c r="BR176" s="97"/>
      <c r="BS176" s="97"/>
      <c r="BT176" s="97"/>
      <c r="BU176" s="97"/>
      <c r="BV176" s="97"/>
      <c r="BW176" s="97"/>
      <c r="BX176" s="97"/>
      <c r="BY176" s="97"/>
      <c r="BZ176" s="97"/>
      <c r="CA176" s="97"/>
      <c r="CB176" s="97"/>
      <c r="CC176" s="97"/>
      <c r="CD176" s="97"/>
      <c r="CE176" s="97"/>
      <c r="CF176" s="97"/>
      <c r="CG176" s="97"/>
      <c r="CH176" s="97"/>
      <c r="CI176" s="97"/>
      <c r="CJ176" s="97"/>
      <c r="CK176" s="97"/>
      <c r="CL176" s="97"/>
      <c r="CM176" s="97"/>
      <c r="CN176" s="97"/>
      <c r="CO176" s="97"/>
      <c r="CP176" s="97"/>
      <c r="CQ176" s="97"/>
      <c r="CR176" s="97"/>
      <c r="CS176" s="97"/>
      <c r="CT176" s="97"/>
      <c r="CU176" s="97"/>
      <c r="CV176" s="97"/>
      <c r="CW176" s="97"/>
      <c r="CX176" s="97"/>
      <c r="CY176" s="97"/>
      <c r="CZ176" s="97"/>
      <c r="DA176" s="97"/>
      <c r="DB176" s="97"/>
      <c r="DC176" s="97"/>
      <c r="DD176" s="97"/>
      <c r="DE176" s="97"/>
      <c r="DF176" s="97"/>
      <c r="DG176" s="97"/>
      <c r="DH176" s="97"/>
      <c r="DI176" s="97"/>
      <c r="DJ176" s="97"/>
      <c r="DK176" s="97"/>
      <c r="DL176" s="97"/>
      <c r="DM176" s="97"/>
      <c r="DN176" s="97"/>
      <c r="DO176" s="97"/>
      <c r="DP176" s="97"/>
      <c r="DQ176" s="97"/>
      <c r="DR176" s="97"/>
      <c r="DS176" s="97"/>
      <c r="DT176" s="97"/>
      <c r="DU176" s="97"/>
      <c r="DV176" s="97"/>
      <c r="DW176" s="97"/>
      <c r="DX176" s="97"/>
      <c r="DY176" s="97"/>
      <c r="DZ176" s="97"/>
      <c r="EA176" s="97"/>
      <c r="EB176" s="97"/>
      <c r="EC176" s="97"/>
      <c r="ED176" s="97"/>
      <c r="EE176" s="97"/>
      <c r="EF176" s="97"/>
      <c r="EG176" s="97"/>
      <c r="EH176" s="97"/>
      <c r="EI176" s="97"/>
      <c r="EJ176" s="97"/>
      <c r="EK176" s="97"/>
      <c r="EL176" s="97"/>
      <c r="EM176" s="97"/>
      <c r="EN176" s="97"/>
      <c r="EO176" s="97"/>
      <c r="EP176" s="97"/>
      <c r="EQ176" s="97"/>
      <c r="ER176" s="97"/>
      <c r="ES176" s="97"/>
      <c r="ET176" s="97"/>
      <c r="EU176" s="97"/>
      <c r="EV176" s="97"/>
      <c r="EW176" s="97"/>
      <c r="EX176" s="97"/>
      <c r="EY176" s="97"/>
      <c r="EZ176" s="97"/>
      <c r="FA176" s="97"/>
      <c r="FB176" s="97"/>
      <c r="FC176" s="97"/>
      <c r="FD176" s="97"/>
      <c r="FE176" s="97"/>
      <c r="FF176" s="97"/>
      <c r="FG176" s="97"/>
      <c r="FH176" s="97"/>
      <c r="FI176" s="97"/>
      <c r="FJ176" s="97"/>
      <c r="FK176" s="97"/>
      <c r="FL176" s="97"/>
      <c r="FM176" s="97"/>
      <c r="FN176" s="97"/>
      <c r="FO176" s="97"/>
      <c r="FP176" s="97"/>
      <c r="FQ176" s="97">
        <v>1173</v>
      </c>
      <c r="FR176" s="97"/>
      <c r="FS176" s="97"/>
      <c r="FT176" s="97"/>
      <c r="FU176" s="97"/>
      <c r="FV176" s="97"/>
      <c r="FW176" s="97"/>
      <c r="FX176" s="97"/>
      <c r="FY176" s="97"/>
      <c r="FZ176" s="97"/>
      <c r="GA176" s="97"/>
      <c r="GB176" s="97"/>
      <c r="GC176" s="97"/>
      <c r="GD176" s="97"/>
      <c r="GE176" s="97"/>
      <c r="GF176" s="97"/>
      <c r="GG176" s="97"/>
      <c r="GH176" s="97"/>
      <c r="GI176" s="97"/>
      <c r="GJ176" s="97"/>
      <c r="GK176" s="97"/>
      <c r="GL176" s="97"/>
      <c r="GM176" s="97"/>
      <c r="GN176" s="97"/>
      <c r="GO176" s="97"/>
      <c r="GP176" s="97"/>
      <c r="GQ176" s="97"/>
      <c r="GR176" s="97"/>
      <c r="GS176" s="97"/>
      <c r="GT176" s="97"/>
      <c r="GU176" s="97"/>
      <c r="GV176" s="97"/>
      <c r="GW176" s="97"/>
      <c r="GX176" s="97"/>
      <c r="GY176" s="97"/>
      <c r="GZ176" s="97"/>
      <c r="HA176" s="97"/>
      <c r="HB176" s="97"/>
      <c r="HC176" s="97"/>
      <c r="HD176" s="97"/>
      <c r="HE176" s="97"/>
      <c r="HF176" s="97"/>
      <c r="HG176" s="97"/>
      <c r="HH176" s="97"/>
      <c r="HI176" s="97"/>
      <c r="HJ176" s="97"/>
      <c r="HK176" s="97"/>
      <c r="HL176" s="97"/>
      <c r="HM176" s="97"/>
      <c r="HN176" s="97"/>
      <c r="HO176" s="97"/>
      <c r="HP176" s="97"/>
      <c r="HQ176" s="97"/>
      <c r="HR176" s="97"/>
      <c r="HS176" s="97"/>
      <c r="HT176" s="97"/>
      <c r="HU176" s="97"/>
      <c r="HV176" s="97"/>
      <c r="HW176" s="97"/>
      <c r="HX176" s="97"/>
      <c r="HY176" s="97"/>
      <c r="HZ176" s="97"/>
      <c r="IA176" s="97"/>
      <c r="IB176" s="97"/>
      <c r="IC176" s="97"/>
      <c r="ID176" s="97"/>
      <c r="IE176" s="97"/>
      <c r="IF176" s="97"/>
      <c r="IG176" s="97"/>
      <c r="IH176" s="97"/>
      <c r="II176" s="97"/>
      <c r="IJ176" s="97"/>
      <c r="IK176" s="97"/>
      <c r="IL176" s="97"/>
      <c r="IM176" s="97"/>
      <c r="IN176" s="97"/>
      <c r="IO176" s="97"/>
      <c r="IP176" s="97"/>
      <c r="IQ176" s="97"/>
      <c r="IR176" s="97"/>
      <c r="IS176" s="97"/>
      <c r="IT176" s="97"/>
      <c r="IU176" s="97"/>
      <c r="IV176" s="97"/>
      <c r="IW176" s="97"/>
      <c r="IX176" s="97"/>
      <c r="IY176" s="97"/>
      <c r="IZ176" s="97"/>
      <c r="JA176" s="97"/>
      <c r="JB176" s="97"/>
      <c r="JC176" s="97"/>
      <c r="JD176" s="97"/>
      <c r="JE176" s="97"/>
      <c r="JF176" s="97"/>
      <c r="JG176" s="97"/>
      <c r="JH176" s="97"/>
      <c r="JI176" s="97"/>
      <c r="JJ176" s="97"/>
      <c r="JK176" s="97"/>
      <c r="JL176" s="97"/>
      <c r="JM176" s="97"/>
      <c r="JN176" s="97"/>
      <c r="JO176" s="97"/>
      <c r="JP176" s="97"/>
      <c r="JQ176" s="97"/>
      <c r="JR176" s="97"/>
      <c r="JS176" s="97"/>
      <c r="JT176" s="97"/>
      <c r="JU176" s="97"/>
      <c r="JV176" s="97"/>
      <c r="JW176" s="97"/>
      <c r="JX176" s="97"/>
      <c r="JY176" s="97"/>
      <c r="JZ176" s="97">
        <v>18</v>
      </c>
      <c r="KA176" s="97"/>
      <c r="KB176" s="97"/>
      <c r="KC176" s="97"/>
      <c r="KD176" s="97"/>
      <c r="KE176" s="97"/>
      <c r="KF176" s="97"/>
      <c r="KG176" s="97"/>
      <c r="KH176" s="97"/>
      <c r="KI176" s="97"/>
      <c r="KJ176" s="97"/>
      <c r="KK176" s="97"/>
      <c r="KL176" s="97"/>
      <c r="KM176" s="97"/>
      <c r="KN176" s="97"/>
      <c r="KO176" s="97"/>
      <c r="KP176" s="97"/>
      <c r="KQ176" s="97"/>
      <c r="KR176" s="97"/>
      <c r="KS176" s="97"/>
      <c r="KT176" s="97"/>
      <c r="KU176" s="97"/>
      <c r="KV176" s="97"/>
      <c r="KW176" s="97"/>
      <c r="KX176" s="97"/>
      <c r="KY176" s="97"/>
      <c r="KZ176" s="97"/>
      <c r="LA176" s="97"/>
      <c r="LB176" s="97"/>
      <c r="LC176" s="97"/>
      <c r="LD176" s="97"/>
      <c r="LE176" s="97"/>
      <c r="LF176" s="97"/>
      <c r="LG176" s="97"/>
      <c r="LH176" s="97"/>
      <c r="LI176" s="97"/>
      <c r="LJ176" s="97"/>
      <c r="LK176" s="97"/>
      <c r="LL176" s="97"/>
      <c r="LM176" s="97"/>
      <c r="LN176" s="97"/>
      <c r="LO176" s="97"/>
      <c r="LP176" s="97"/>
      <c r="LQ176" s="97"/>
      <c r="LR176" s="97"/>
      <c r="LS176" s="97">
        <v>0</v>
      </c>
      <c r="LT176" s="97"/>
      <c r="LU176" s="97"/>
      <c r="LV176" s="97"/>
      <c r="LW176" s="97"/>
      <c r="LX176" s="97"/>
      <c r="LY176" s="97"/>
      <c r="LZ176" s="97"/>
      <c r="MA176" s="97"/>
      <c r="MB176" s="97"/>
      <c r="MC176" s="97"/>
      <c r="MD176" s="97"/>
      <c r="ME176" s="97"/>
      <c r="MF176" s="97"/>
      <c r="MG176" s="97"/>
      <c r="MH176" s="97"/>
      <c r="MI176" s="97"/>
      <c r="MJ176" s="97"/>
      <c r="MK176" s="97"/>
      <c r="ML176" s="97"/>
      <c r="MM176" s="97"/>
      <c r="MN176" s="97"/>
      <c r="MO176" s="97"/>
      <c r="MP176" s="97"/>
      <c r="MQ176" s="97">
        <v>6</v>
      </c>
      <c r="MR176" s="97"/>
      <c r="MS176" s="97"/>
      <c r="MT176" s="97"/>
      <c r="MU176" s="97"/>
      <c r="MV176" s="97"/>
      <c r="MW176" s="97"/>
      <c r="MX176" s="97"/>
      <c r="MY176" s="97"/>
      <c r="MZ176" s="97"/>
      <c r="NA176" s="97"/>
      <c r="NB176" s="97"/>
      <c r="NC176" s="97"/>
      <c r="ND176" s="97"/>
      <c r="NE176" s="97"/>
      <c r="NF176" s="97"/>
      <c r="NG176" s="97">
        <v>13</v>
      </c>
      <c r="NH176" s="97">
        <v>4</v>
      </c>
      <c r="NI176" s="97">
        <v>10</v>
      </c>
      <c r="NJ176" s="97"/>
      <c r="NK176" s="97"/>
      <c r="NL176" s="97"/>
      <c r="NM176" s="97"/>
      <c r="NN176" s="97"/>
      <c r="NO176" s="97"/>
      <c r="NP176" s="97"/>
      <c r="NQ176" s="97"/>
      <c r="NR176" s="97"/>
      <c r="NS176" s="97"/>
      <c r="NT176" s="97"/>
      <c r="NU176" s="97"/>
      <c r="NV176" s="97"/>
      <c r="NW176" s="97"/>
      <c r="NX176" s="97"/>
      <c r="NY176" s="97">
        <v>144</v>
      </c>
      <c r="NZ176" s="97"/>
      <c r="OA176" s="97"/>
      <c r="OB176" s="97"/>
      <c r="OC176" s="97"/>
      <c r="OD176" s="97"/>
      <c r="OE176" s="97"/>
      <c r="OF176" s="97"/>
      <c r="OG176" s="97"/>
      <c r="OH176" s="97">
        <v>8</v>
      </c>
      <c r="OI176" s="97"/>
      <c r="OJ176" s="97"/>
      <c r="OK176" s="97"/>
      <c r="OL176" s="97"/>
      <c r="OM176" s="97"/>
      <c r="ON176" s="97"/>
      <c r="OO176" s="97"/>
      <c r="OP176" s="97"/>
      <c r="OQ176" s="97"/>
      <c r="OR176" s="98"/>
      <c r="OS176" s="99">
        <v>1376</v>
      </c>
      <c r="OT176" s="96">
        <v>12523</v>
      </c>
      <c r="OU176" s="97">
        <v>465</v>
      </c>
      <c r="OV176" s="97"/>
      <c r="OW176" s="97"/>
      <c r="OX176" s="97"/>
      <c r="OY176" s="97">
        <v>622</v>
      </c>
      <c r="OZ176" s="97">
        <v>1930</v>
      </c>
      <c r="PA176" s="97"/>
      <c r="PB176" s="97"/>
      <c r="PC176" s="97"/>
      <c r="PD176" s="97"/>
      <c r="PE176" s="97"/>
      <c r="PF176" s="97"/>
      <c r="PG176" s="97"/>
      <c r="PH176" s="97"/>
      <c r="PI176" s="97"/>
      <c r="PJ176" s="97">
        <v>623</v>
      </c>
      <c r="PK176" s="97"/>
      <c r="PL176" s="98"/>
      <c r="PM176" s="99">
        <v>17538</v>
      </c>
    </row>
    <row r="177" spans="1:429" ht="12.75" customHeight="1" x14ac:dyDescent="0.2">
      <c r="A177" s="93">
        <v>336992</v>
      </c>
      <c r="B177" s="94" t="s">
        <v>1732</v>
      </c>
      <c r="C177" s="95" t="s">
        <v>1336</v>
      </c>
      <c r="D177" s="96"/>
      <c r="E177" s="97"/>
      <c r="F177" s="97"/>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7"/>
      <c r="AI177" s="97"/>
      <c r="AJ177" s="97"/>
      <c r="AK177" s="97"/>
      <c r="AL177" s="97"/>
      <c r="AM177" s="97"/>
      <c r="AN177" s="97"/>
      <c r="AO177" s="97"/>
      <c r="AP177" s="97"/>
      <c r="AQ177" s="97"/>
      <c r="AR177" s="97"/>
      <c r="AS177" s="97"/>
      <c r="AT177" s="97"/>
      <c r="AU177" s="97"/>
      <c r="AV177" s="97"/>
      <c r="AW177" s="97"/>
      <c r="AX177" s="97"/>
      <c r="AY177" s="97"/>
      <c r="AZ177" s="97"/>
      <c r="BA177" s="97"/>
      <c r="BB177" s="97"/>
      <c r="BC177" s="97"/>
      <c r="BD177" s="97"/>
      <c r="BE177" s="97"/>
      <c r="BF177" s="97"/>
      <c r="BG177" s="97"/>
      <c r="BH177" s="97"/>
      <c r="BI177" s="97"/>
      <c r="BJ177" s="97"/>
      <c r="BK177" s="97"/>
      <c r="BL177" s="97"/>
      <c r="BM177" s="97"/>
      <c r="BN177" s="97"/>
      <c r="BO177" s="97"/>
      <c r="BP177" s="97"/>
      <c r="BQ177" s="97"/>
      <c r="BR177" s="97"/>
      <c r="BS177" s="97"/>
      <c r="BT177" s="97"/>
      <c r="BU177" s="97"/>
      <c r="BV177" s="97"/>
      <c r="BW177" s="97"/>
      <c r="BX177" s="97"/>
      <c r="BY177" s="97"/>
      <c r="BZ177" s="97"/>
      <c r="CA177" s="97"/>
      <c r="CB177" s="97"/>
      <c r="CC177" s="97"/>
      <c r="CD177" s="97"/>
      <c r="CE177" s="97"/>
      <c r="CF177" s="97"/>
      <c r="CG177" s="97"/>
      <c r="CH177" s="97"/>
      <c r="CI177" s="97"/>
      <c r="CJ177" s="97"/>
      <c r="CK177" s="97"/>
      <c r="CL177" s="97"/>
      <c r="CM177" s="97"/>
      <c r="CN177" s="97"/>
      <c r="CO177" s="97"/>
      <c r="CP177" s="97"/>
      <c r="CQ177" s="97"/>
      <c r="CR177" s="97"/>
      <c r="CS177" s="97"/>
      <c r="CT177" s="97"/>
      <c r="CU177" s="97"/>
      <c r="CV177" s="97"/>
      <c r="CW177" s="97"/>
      <c r="CX177" s="97"/>
      <c r="CY177" s="97"/>
      <c r="CZ177" s="97"/>
      <c r="DA177" s="97"/>
      <c r="DB177" s="97"/>
      <c r="DC177" s="97"/>
      <c r="DD177" s="97"/>
      <c r="DE177" s="97"/>
      <c r="DF177" s="97"/>
      <c r="DG177" s="97"/>
      <c r="DH177" s="97"/>
      <c r="DI177" s="97"/>
      <c r="DJ177" s="97"/>
      <c r="DK177" s="97"/>
      <c r="DL177" s="97"/>
      <c r="DM177" s="97"/>
      <c r="DN177" s="97"/>
      <c r="DO177" s="97"/>
      <c r="DP177" s="97"/>
      <c r="DQ177" s="97"/>
      <c r="DR177" s="97"/>
      <c r="DS177" s="97"/>
      <c r="DT177" s="97"/>
      <c r="DU177" s="97"/>
      <c r="DV177" s="97"/>
      <c r="DW177" s="97"/>
      <c r="DX177" s="97"/>
      <c r="DY177" s="97"/>
      <c r="DZ177" s="97"/>
      <c r="EA177" s="97"/>
      <c r="EB177" s="97"/>
      <c r="EC177" s="97"/>
      <c r="ED177" s="97"/>
      <c r="EE177" s="97"/>
      <c r="EF177" s="97"/>
      <c r="EG177" s="97"/>
      <c r="EH177" s="97"/>
      <c r="EI177" s="97"/>
      <c r="EJ177" s="97"/>
      <c r="EK177" s="97"/>
      <c r="EL177" s="97"/>
      <c r="EM177" s="97"/>
      <c r="EN177" s="97"/>
      <c r="EO177" s="97"/>
      <c r="EP177" s="97"/>
      <c r="EQ177" s="97"/>
      <c r="ER177" s="97"/>
      <c r="ES177" s="97"/>
      <c r="ET177" s="97"/>
      <c r="EU177" s="97"/>
      <c r="EV177" s="97"/>
      <c r="EW177" s="97"/>
      <c r="EX177" s="97"/>
      <c r="EY177" s="97"/>
      <c r="EZ177" s="97"/>
      <c r="FA177" s="97"/>
      <c r="FB177" s="97"/>
      <c r="FC177" s="97"/>
      <c r="FD177" s="97"/>
      <c r="FE177" s="97"/>
      <c r="FF177" s="97"/>
      <c r="FG177" s="97"/>
      <c r="FH177" s="97"/>
      <c r="FI177" s="97"/>
      <c r="FJ177" s="97"/>
      <c r="FK177" s="97"/>
      <c r="FL177" s="97"/>
      <c r="FM177" s="97"/>
      <c r="FN177" s="97"/>
      <c r="FO177" s="97"/>
      <c r="FP177" s="97"/>
      <c r="FQ177" s="97"/>
      <c r="FR177" s="97">
        <v>1283</v>
      </c>
      <c r="FS177" s="97"/>
      <c r="FT177" s="97"/>
      <c r="FU177" s="97"/>
      <c r="FV177" s="97"/>
      <c r="FW177" s="97"/>
      <c r="FX177" s="97"/>
      <c r="FY177" s="97"/>
      <c r="FZ177" s="97"/>
      <c r="GA177" s="97"/>
      <c r="GB177" s="97"/>
      <c r="GC177" s="97"/>
      <c r="GD177" s="97"/>
      <c r="GE177" s="97"/>
      <c r="GF177" s="97"/>
      <c r="GG177" s="97"/>
      <c r="GH177" s="97"/>
      <c r="GI177" s="97"/>
      <c r="GJ177" s="97"/>
      <c r="GK177" s="97"/>
      <c r="GL177" s="97"/>
      <c r="GM177" s="97"/>
      <c r="GN177" s="97"/>
      <c r="GO177" s="97"/>
      <c r="GP177" s="97"/>
      <c r="GQ177" s="97"/>
      <c r="GR177" s="97"/>
      <c r="GS177" s="97"/>
      <c r="GT177" s="97"/>
      <c r="GU177" s="97"/>
      <c r="GV177" s="97"/>
      <c r="GW177" s="97"/>
      <c r="GX177" s="97"/>
      <c r="GY177" s="97"/>
      <c r="GZ177" s="97"/>
      <c r="HA177" s="97"/>
      <c r="HB177" s="97"/>
      <c r="HC177" s="97"/>
      <c r="HD177" s="97"/>
      <c r="HE177" s="97"/>
      <c r="HF177" s="97"/>
      <c r="HG177" s="97"/>
      <c r="HH177" s="97"/>
      <c r="HI177" s="97"/>
      <c r="HJ177" s="97"/>
      <c r="HK177" s="97"/>
      <c r="HL177" s="97"/>
      <c r="HM177" s="97"/>
      <c r="HN177" s="97"/>
      <c r="HO177" s="97"/>
      <c r="HP177" s="97"/>
      <c r="HQ177" s="97"/>
      <c r="HR177" s="97"/>
      <c r="HS177" s="97"/>
      <c r="HT177" s="97"/>
      <c r="HU177" s="97"/>
      <c r="HV177" s="97"/>
      <c r="HW177" s="97"/>
      <c r="HX177" s="97"/>
      <c r="HY177" s="97"/>
      <c r="HZ177" s="97"/>
      <c r="IA177" s="97"/>
      <c r="IB177" s="97"/>
      <c r="IC177" s="97"/>
      <c r="ID177" s="97"/>
      <c r="IE177" s="97"/>
      <c r="IF177" s="97"/>
      <c r="IG177" s="97"/>
      <c r="IH177" s="97"/>
      <c r="II177" s="97"/>
      <c r="IJ177" s="97"/>
      <c r="IK177" s="97"/>
      <c r="IL177" s="97"/>
      <c r="IM177" s="97"/>
      <c r="IN177" s="97"/>
      <c r="IO177" s="97"/>
      <c r="IP177" s="97"/>
      <c r="IQ177" s="97"/>
      <c r="IR177" s="97"/>
      <c r="IS177" s="97"/>
      <c r="IT177" s="97"/>
      <c r="IU177" s="97"/>
      <c r="IV177" s="97"/>
      <c r="IW177" s="97"/>
      <c r="IX177" s="97"/>
      <c r="IY177" s="97"/>
      <c r="IZ177" s="97"/>
      <c r="JA177" s="97"/>
      <c r="JB177" s="97"/>
      <c r="JC177" s="97"/>
      <c r="JD177" s="97"/>
      <c r="JE177" s="97"/>
      <c r="JF177" s="97"/>
      <c r="JG177" s="97"/>
      <c r="JH177" s="97"/>
      <c r="JI177" s="97"/>
      <c r="JJ177" s="97"/>
      <c r="JK177" s="97"/>
      <c r="JL177" s="97"/>
      <c r="JM177" s="97"/>
      <c r="JN177" s="97"/>
      <c r="JO177" s="97"/>
      <c r="JP177" s="97"/>
      <c r="JQ177" s="97"/>
      <c r="JR177" s="97"/>
      <c r="JS177" s="97"/>
      <c r="JT177" s="97"/>
      <c r="JU177" s="97"/>
      <c r="JV177" s="97"/>
      <c r="JW177" s="97"/>
      <c r="JX177" s="97"/>
      <c r="JY177" s="97"/>
      <c r="JZ177" s="97"/>
      <c r="KA177" s="97"/>
      <c r="KB177" s="97"/>
      <c r="KC177" s="97"/>
      <c r="KD177" s="97"/>
      <c r="KE177" s="97"/>
      <c r="KF177" s="97"/>
      <c r="KG177" s="97"/>
      <c r="KH177" s="97"/>
      <c r="KI177" s="97"/>
      <c r="KJ177" s="97"/>
      <c r="KK177" s="97"/>
      <c r="KL177" s="97"/>
      <c r="KM177" s="97"/>
      <c r="KN177" s="97"/>
      <c r="KO177" s="97"/>
      <c r="KP177" s="97"/>
      <c r="KQ177" s="97"/>
      <c r="KR177" s="97"/>
      <c r="KS177" s="97"/>
      <c r="KT177" s="97"/>
      <c r="KU177" s="97"/>
      <c r="KV177" s="97"/>
      <c r="KW177" s="97"/>
      <c r="KX177" s="97"/>
      <c r="KY177" s="97"/>
      <c r="KZ177" s="97"/>
      <c r="LA177" s="97"/>
      <c r="LB177" s="97"/>
      <c r="LC177" s="97"/>
      <c r="LD177" s="97"/>
      <c r="LE177" s="97"/>
      <c r="LF177" s="97"/>
      <c r="LG177" s="97"/>
      <c r="LH177" s="97"/>
      <c r="LI177" s="97"/>
      <c r="LJ177" s="97"/>
      <c r="LK177" s="97"/>
      <c r="LL177" s="97"/>
      <c r="LM177" s="97"/>
      <c r="LN177" s="97"/>
      <c r="LO177" s="97"/>
      <c r="LP177" s="97"/>
      <c r="LQ177" s="97"/>
      <c r="LR177" s="97"/>
      <c r="LS177" s="97"/>
      <c r="LT177" s="97"/>
      <c r="LU177" s="97"/>
      <c r="LV177" s="97"/>
      <c r="LW177" s="97"/>
      <c r="LX177" s="97"/>
      <c r="LY177" s="97"/>
      <c r="LZ177" s="97"/>
      <c r="MA177" s="97"/>
      <c r="MB177" s="97"/>
      <c r="MC177" s="97"/>
      <c r="MD177" s="97">
        <v>175</v>
      </c>
      <c r="ME177" s="97"/>
      <c r="MF177" s="97"/>
      <c r="MG177" s="97"/>
      <c r="MH177" s="97"/>
      <c r="MI177" s="97"/>
      <c r="MJ177" s="97">
        <v>3</v>
      </c>
      <c r="MK177" s="97"/>
      <c r="ML177" s="97"/>
      <c r="MM177" s="97"/>
      <c r="MN177" s="97"/>
      <c r="MO177" s="97"/>
      <c r="MP177" s="97"/>
      <c r="MQ177" s="97"/>
      <c r="MR177" s="97"/>
      <c r="MS177" s="97"/>
      <c r="MT177" s="97"/>
      <c r="MU177" s="97"/>
      <c r="MV177" s="97"/>
      <c r="MW177" s="97"/>
      <c r="MX177" s="97"/>
      <c r="MY177" s="97"/>
      <c r="MZ177" s="97"/>
      <c r="NA177" s="97"/>
      <c r="NB177" s="97"/>
      <c r="NC177" s="97"/>
      <c r="ND177" s="97"/>
      <c r="NE177" s="97"/>
      <c r="NF177" s="97"/>
      <c r="NG177" s="97"/>
      <c r="NH177" s="97"/>
      <c r="NI177" s="97"/>
      <c r="NJ177" s="97"/>
      <c r="NK177" s="97"/>
      <c r="NL177" s="97"/>
      <c r="NM177" s="97"/>
      <c r="NN177" s="97"/>
      <c r="NO177" s="97"/>
      <c r="NP177" s="97"/>
      <c r="NQ177" s="97"/>
      <c r="NR177" s="97"/>
      <c r="NS177" s="97"/>
      <c r="NT177" s="97"/>
      <c r="NU177" s="97"/>
      <c r="NV177" s="97"/>
      <c r="NW177" s="97"/>
      <c r="NX177" s="97"/>
      <c r="NY177" s="97"/>
      <c r="NZ177" s="97"/>
      <c r="OA177" s="97"/>
      <c r="OB177" s="97"/>
      <c r="OC177" s="97"/>
      <c r="OD177" s="97"/>
      <c r="OE177" s="97"/>
      <c r="OF177" s="97"/>
      <c r="OG177" s="97"/>
      <c r="OH177" s="97"/>
      <c r="OI177" s="97"/>
      <c r="OJ177" s="97"/>
      <c r="OK177" s="97"/>
      <c r="OL177" s="97"/>
      <c r="OM177" s="97"/>
      <c r="ON177" s="97"/>
      <c r="OO177" s="97"/>
      <c r="OP177" s="97"/>
      <c r="OQ177" s="97"/>
      <c r="OR177" s="98"/>
      <c r="OS177" s="99">
        <v>1462</v>
      </c>
      <c r="OT177" s="96"/>
      <c r="OU177" s="97"/>
      <c r="OV177" s="97"/>
      <c r="OW177" s="97"/>
      <c r="OX177" s="97"/>
      <c r="OY177" s="97">
        <v>77</v>
      </c>
      <c r="OZ177" s="97">
        <v>1083</v>
      </c>
      <c r="PA177" s="97"/>
      <c r="PB177" s="97">
        <v>4282</v>
      </c>
      <c r="PC177" s="97"/>
      <c r="PD177" s="97"/>
      <c r="PE177" s="97"/>
      <c r="PF177" s="97"/>
      <c r="PG177" s="97"/>
      <c r="PH177" s="97"/>
      <c r="PI177" s="97"/>
      <c r="PJ177" s="97"/>
      <c r="PK177" s="97"/>
      <c r="PL177" s="98"/>
      <c r="PM177" s="99">
        <v>6903</v>
      </c>
    </row>
    <row r="178" spans="1:429" ht="12.75" customHeight="1" x14ac:dyDescent="0.2">
      <c r="A178" s="93">
        <v>336999</v>
      </c>
      <c r="B178" s="94" t="s">
        <v>1732</v>
      </c>
      <c r="C178" s="95" t="s">
        <v>1337</v>
      </c>
      <c r="D178" s="96"/>
      <c r="E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v>0</v>
      </c>
      <c r="AC178" s="97">
        <v>3</v>
      </c>
      <c r="AD178" s="97">
        <v>2</v>
      </c>
      <c r="AE178" s="97"/>
      <c r="AF178" s="97"/>
      <c r="AG178" s="97"/>
      <c r="AH178" s="97">
        <v>0</v>
      </c>
      <c r="AI178" s="97"/>
      <c r="AJ178" s="97"/>
      <c r="AK178" s="97">
        <v>0</v>
      </c>
      <c r="AL178" s="97">
        <v>1</v>
      </c>
      <c r="AM178" s="97">
        <v>0</v>
      </c>
      <c r="AN178" s="97"/>
      <c r="AO178" s="97"/>
      <c r="AP178" s="97">
        <v>0</v>
      </c>
      <c r="AQ178" s="97">
        <v>32</v>
      </c>
      <c r="AR178" s="97"/>
      <c r="AS178" s="97"/>
      <c r="AT178" s="97"/>
      <c r="AU178" s="97"/>
      <c r="AV178" s="97"/>
      <c r="AW178" s="97"/>
      <c r="AX178" s="97"/>
      <c r="AY178" s="97"/>
      <c r="AZ178" s="97"/>
      <c r="BA178" s="97"/>
      <c r="BB178" s="97"/>
      <c r="BC178" s="97"/>
      <c r="BD178" s="97"/>
      <c r="BE178" s="97"/>
      <c r="BF178" s="97"/>
      <c r="BG178" s="97"/>
      <c r="BH178" s="97"/>
      <c r="BI178" s="97"/>
      <c r="BJ178" s="97"/>
      <c r="BK178" s="97"/>
      <c r="BL178" s="97"/>
      <c r="BM178" s="97"/>
      <c r="BN178" s="97"/>
      <c r="BO178" s="97"/>
      <c r="BP178" s="97"/>
      <c r="BQ178" s="97">
        <v>34</v>
      </c>
      <c r="BR178" s="97"/>
      <c r="BS178" s="97"/>
      <c r="BT178" s="97"/>
      <c r="BU178" s="97"/>
      <c r="BV178" s="97"/>
      <c r="BW178" s="97"/>
      <c r="BX178" s="97"/>
      <c r="BY178" s="97">
        <v>4</v>
      </c>
      <c r="BZ178" s="97"/>
      <c r="CA178" s="97"/>
      <c r="CB178" s="97"/>
      <c r="CC178" s="97"/>
      <c r="CD178" s="97"/>
      <c r="CE178" s="97"/>
      <c r="CF178" s="97"/>
      <c r="CG178" s="97">
        <v>2</v>
      </c>
      <c r="CH178" s="97"/>
      <c r="CI178" s="97"/>
      <c r="CJ178" s="97"/>
      <c r="CK178" s="97"/>
      <c r="CL178" s="97"/>
      <c r="CM178" s="97"/>
      <c r="CN178" s="97"/>
      <c r="CO178" s="97"/>
      <c r="CP178" s="97"/>
      <c r="CQ178" s="97"/>
      <c r="CR178" s="97"/>
      <c r="CS178" s="97"/>
      <c r="CT178" s="97"/>
      <c r="CU178" s="97"/>
      <c r="CV178" s="97"/>
      <c r="CW178" s="97"/>
      <c r="CX178" s="97"/>
      <c r="CY178" s="97"/>
      <c r="CZ178" s="97"/>
      <c r="DA178" s="97"/>
      <c r="DB178" s="97"/>
      <c r="DC178" s="97"/>
      <c r="DD178" s="97"/>
      <c r="DE178" s="97"/>
      <c r="DF178" s="97"/>
      <c r="DG178" s="97"/>
      <c r="DH178" s="97"/>
      <c r="DI178" s="97"/>
      <c r="DJ178" s="97"/>
      <c r="DK178" s="97"/>
      <c r="DL178" s="97"/>
      <c r="DM178" s="97"/>
      <c r="DN178" s="97"/>
      <c r="DO178" s="97"/>
      <c r="DP178" s="97"/>
      <c r="DQ178" s="97"/>
      <c r="DR178" s="97"/>
      <c r="DS178" s="97"/>
      <c r="DT178" s="97"/>
      <c r="DU178" s="97"/>
      <c r="DV178" s="97"/>
      <c r="DW178" s="97"/>
      <c r="DX178" s="97"/>
      <c r="DY178" s="97"/>
      <c r="DZ178" s="97"/>
      <c r="EA178" s="97"/>
      <c r="EB178" s="97"/>
      <c r="EC178" s="97"/>
      <c r="ED178" s="97"/>
      <c r="EE178" s="97"/>
      <c r="EF178" s="97"/>
      <c r="EG178" s="97"/>
      <c r="EH178" s="97"/>
      <c r="EI178" s="97"/>
      <c r="EJ178" s="97"/>
      <c r="EK178" s="97"/>
      <c r="EL178" s="97"/>
      <c r="EM178" s="97"/>
      <c r="EN178" s="97"/>
      <c r="EO178" s="97"/>
      <c r="EP178" s="97"/>
      <c r="EQ178" s="97"/>
      <c r="ER178" s="97"/>
      <c r="ES178" s="97"/>
      <c r="ET178" s="97"/>
      <c r="EU178" s="97"/>
      <c r="EV178" s="97"/>
      <c r="EW178" s="97"/>
      <c r="EX178" s="97"/>
      <c r="EY178" s="97"/>
      <c r="EZ178" s="97">
        <v>12</v>
      </c>
      <c r="FA178" s="97">
        <v>294</v>
      </c>
      <c r="FB178" s="97"/>
      <c r="FC178" s="97"/>
      <c r="FD178" s="97"/>
      <c r="FE178" s="97"/>
      <c r="FF178" s="97"/>
      <c r="FG178" s="97"/>
      <c r="FH178" s="97"/>
      <c r="FI178" s="97"/>
      <c r="FJ178" s="97"/>
      <c r="FK178" s="97"/>
      <c r="FL178" s="97"/>
      <c r="FM178" s="97"/>
      <c r="FN178" s="97"/>
      <c r="FO178" s="97"/>
      <c r="FP178" s="97"/>
      <c r="FQ178" s="97"/>
      <c r="FR178" s="97"/>
      <c r="FS178" s="97">
        <v>396</v>
      </c>
      <c r="FT178" s="97"/>
      <c r="FU178" s="97"/>
      <c r="FV178" s="97"/>
      <c r="FW178" s="97"/>
      <c r="FX178" s="97"/>
      <c r="FY178" s="97"/>
      <c r="FZ178" s="97"/>
      <c r="GA178" s="97"/>
      <c r="GB178" s="97"/>
      <c r="GC178" s="97"/>
      <c r="GD178" s="97"/>
      <c r="GE178" s="97"/>
      <c r="GF178" s="97"/>
      <c r="GG178" s="97"/>
      <c r="GH178" s="97"/>
      <c r="GI178" s="97"/>
      <c r="GJ178" s="97"/>
      <c r="GK178" s="97"/>
      <c r="GL178" s="97"/>
      <c r="GM178" s="97"/>
      <c r="GN178" s="97"/>
      <c r="GO178" s="97"/>
      <c r="GP178" s="97"/>
      <c r="GQ178" s="97"/>
      <c r="GR178" s="97"/>
      <c r="GS178" s="97"/>
      <c r="GT178" s="97"/>
      <c r="GU178" s="97"/>
      <c r="GV178" s="97"/>
      <c r="GW178" s="97"/>
      <c r="GX178" s="97"/>
      <c r="GY178" s="97"/>
      <c r="GZ178" s="97"/>
      <c r="HA178" s="97"/>
      <c r="HB178" s="97"/>
      <c r="HC178" s="97"/>
      <c r="HD178" s="97"/>
      <c r="HE178" s="97"/>
      <c r="HF178" s="97"/>
      <c r="HG178" s="97"/>
      <c r="HH178" s="97"/>
      <c r="HI178" s="97"/>
      <c r="HJ178" s="97"/>
      <c r="HK178" s="97"/>
      <c r="HL178" s="97"/>
      <c r="HM178" s="97"/>
      <c r="HN178" s="97"/>
      <c r="HO178" s="97"/>
      <c r="HP178" s="97"/>
      <c r="HQ178" s="97"/>
      <c r="HR178" s="97"/>
      <c r="HS178" s="97"/>
      <c r="HT178" s="97"/>
      <c r="HU178" s="97"/>
      <c r="HV178" s="97"/>
      <c r="HW178" s="97"/>
      <c r="HX178" s="97"/>
      <c r="HY178" s="97"/>
      <c r="HZ178" s="97"/>
      <c r="IA178" s="97"/>
      <c r="IB178" s="97"/>
      <c r="IC178" s="97"/>
      <c r="ID178" s="97"/>
      <c r="IE178" s="97"/>
      <c r="IF178" s="97"/>
      <c r="IG178" s="97"/>
      <c r="IH178" s="97"/>
      <c r="II178" s="97"/>
      <c r="IJ178" s="97"/>
      <c r="IK178" s="97"/>
      <c r="IL178" s="97"/>
      <c r="IM178" s="97"/>
      <c r="IN178" s="97"/>
      <c r="IO178" s="97"/>
      <c r="IP178" s="97"/>
      <c r="IQ178" s="97"/>
      <c r="IR178" s="97"/>
      <c r="IS178" s="97"/>
      <c r="IT178" s="97"/>
      <c r="IU178" s="97"/>
      <c r="IV178" s="97"/>
      <c r="IW178" s="97"/>
      <c r="IX178" s="97"/>
      <c r="IY178" s="97"/>
      <c r="IZ178" s="97"/>
      <c r="JA178" s="97"/>
      <c r="JB178" s="97"/>
      <c r="JC178" s="97"/>
      <c r="JD178" s="97"/>
      <c r="JE178" s="97"/>
      <c r="JF178" s="97"/>
      <c r="JG178" s="97"/>
      <c r="JH178" s="97"/>
      <c r="JI178" s="97"/>
      <c r="JJ178" s="97"/>
      <c r="JK178" s="97"/>
      <c r="JL178" s="97"/>
      <c r="JM178" s="97"/>
      <c r="JN178" s="97"/>
      <c r="JO178" s="97"/>
      <c r="JP178" s="97"/>
      <c r="JQ178" s="97"/>
      <c r="JR178" s="97"/>
      <c r="JS178" s="97"/>
      <c r="JT178" s="97"/>
      <c r="JU178" s="97"/>
      <c r="JV178" s="97"/>
      <c r="JW178" s="97"/>
      <c r="JX178" s="97"/>
      <c r="JY178" s="97"/>
      <c r="JZ178" s="97">
        <v>0</v>
      </c>
      <c r="KA178" s="97"/>
      <c r="KB178" s="97"/>
      <c r="KC178" s="97"/>
      <c r="KD178" s="97"/>
      <c r="KE178" s="97"/>
      <c r="KF178" s="97"/>
      <c r="KG178" s="97"/>
      <c r="KH178" s="97"/>
      <c r="KI178" s="97"/>
      <c r="KJ178" s="97"/>
      <c r="KK178" s="97"/>
      <c r="KL178" s="97">
        <v>5</v>
      </c>
      <c r="KM178" s="97">
        <v>7</v>
      </c>
      <c r="KN178" s="97"/>
      <c r="KO178" s="97">
        <v>6</v>
      </c>
      <c r="KP178" s="97">
        <v>2</v>
      </c>
      <c r="KQ178" s="97"/>
      <c r="KR178" s="97"/>
      <c r="KS178" s="97"/>
      <c r="KT178" s="97"/>
      <c r="KU178" s="97"/>
      <c r="KV178" s="97"/>
      <c r="KW178" s="97"/>
      <c r="KX178" s="97"/>
      <c r="KY178" s="97"/>
      <c r="KZ178" s="97"/>
      <c r="LA178" s="97"/>
      <c r="LB178" s="97"/>
      <c r="LC178" s="97"/>
      <c r="LD178" s="97"/>
      <c r="LE178" s="97"/>
      <c r="LF178" s="97"/>
      <c r="LG178" s="97"/>
      <c r="LH178" s="97"/>
      <c r="LI178" s="97"/>
      <c r="LJ178" s="97"/>
      <c r="LK178" s="97"/>
      <c r="LL178" s="97">
        <v>0</v>
      </c>
      <c r="LM178" s="97">
        <v>0</v>
      </c>
      <c r="LN178" s="97"/>
      <c r="LO178" s="97"/>
      <c r="LP178" s="97"/>
      <c r="LQ178" s="97"/>
      <c r="LR178" s="97"/>
      <c r="LS178" s="97"/>
      <c r="LT178" s="97"/>
      <c r="LU178" s="97"/>
      <c r="LV178" s="97"/>
      <c r="LW178" s="97"/>
      <c r="LX178" s="97"/>
      <c r="LY178" s="97"/>
      <c r="LZ178" s="97"/>
      <c r="MA178" s="97"/>
      <c r="MB178" s="97"/>
      <c r="MC178" s="97"/>
      <c r="MD178" s="97">
        <v>9</v>
      </c>
      <c r="ME178" s="97"/>
      <c r="MF178" s="97"/>
      <c r="MG178" s="97"/>
      <c r="MH178" s="97"/>
      <c r="MI178" s="97"/>
      <c r="MJ178" s="97">
        <v>0</v>
      </c>
      <c r="MK178" s="97"/>
      <c r="ML178" s="97">
        <v>25</v>
      </c>
      <c r="MM178" s="97"/>
      <c r="MN178" s="97"/>
      <c r="MO178" s="97"/>
      <c r="MP178" s="97"/>
      <c r="MQ178" s="97"/>
      <c r="MR178" s="97"/>
      <c r="MS178" s="97">
        <v>26</v>
      </c>
      <c r="MT178" s="97"/>
      <c r="MU178" s="97">
        <v>0</v>
      </c>
      <c r="MV178" s="97"/>
      <c r="MW178" s="97"/>
      <c r="MX178" s="97"/>
      <c r="MY178" s="97"/>
      <c r="MZ178" s="97"/>
      <c r="NA178" s="97"/>
      <c r="NB178" s="97"/>
      <c r="NC178" s="97"/>
      <c r="ND178" s="97"/>
      <c r="NE178" s="97"/>
      <c r="NF178" s="97"/>
      <c r="NG178" s="97"/>
      <c r="NH178" s="97"/>
      <c r="NI178" s="97"/>
      <c r="NJ178" s="97"/>
      <c r="NK178" s="97"/>
      <c r="NL178" s="97"/>
      <c r="NM178" s="97"/>
      <c r="NN178" s="97"/>
      <c r="NO178" s="97"/>
      <c r="NP178" s="97"/>
      <c r="NQ178" s="97">
        <v>10</v>
      </c>
      <c r="NR178" s="97"/>
      <c r="NS178" s="97"/>
      <c r="NT178" s="97"/>
      <c r="NU178" s="97"/>
      <c r="NV178" s="97"/>
      <c r="NW178" s="97">
        <v>0</v>
      </c>
      <c r="NX178" s="97"/>
      <c r="NY178" s="97"/>
      <c r="NZ178" s="97"/>
      <c r="OA178" s="97"/>
      <c r="OB178" s="97"/>
      <c r="OC178" s="97"/>
      <c r="OD178" s="97"/>
      <c r="OE178" s="97"/>
      <c r="OF178" s="97"/>
      <c r="OG178" s="97"/>
      <c r="OH178" s="97">
        <v>360</v>
      </c>
      <c r="OI178" s="97"/>
      <c r="OJ178" s="97"/>
      <c r="OK178" s="97"/>
      <c r="OL178" s="97"/>
      <c r="OM178" s="97"/>
      <c r="ON178" s="97"/>
      <c r="OO178" s="97"/>
      <c r="OP178" s="97"/>
      <c r="OQ178" s="97">
        <v>14</v>
      </c>
      <c r="OR178" s="98">
        <v>0</v>
      </c>
      <c r="OS178" s="99">
        <v>1244</v>
      </c>
      <c r="OT178" s="96">
        <v>6218</v>
      </c>
      <c r="OU178" s="97">
        <v>1898</v>
      </c>
      <c r="OV178" s="97"/>
      <c r="OW178" s="97"/>
      <c r="OX178" s="97"/>
      <c r="OY178" s="97">
        <v>510</v>
      </c>
      <c r="OZ178" s="97">
        <v>518</v>
      </c>
      <c r="PA178" s="97"/>
      <c r="PB178" s="97">
        <v>46</v>
      </c>
      <c r="PC178" s="97"/>
      <c r="PD178" s="97"/>
      <c r="PE178" s="97"/>
      <c r="PF178" s="97"/>
      <c r="PG178" s="97"/>
      <c r="PH178" s="97"/>
      <c r="PI178" s="97"/>
      <c r="PJ178" s="97">
        <v>100</v>
      </c>
      <c r="PK178" s="97"/>
      <c r="PL178" s="98"/>
      <c r="PM178" s="99">
        <v>10533</v>
      </c>
    </row>
    <row r="179" spans="1:429" ht="12.75" customHeight="1" x14ac:dyDescent="0.2">
      <c r="A179" s="93">
        <v>337110</v>
      </c>
      <c r="B179" s="94" t="s">
        <v>1733</v>
      </c>
      <c r="C179" s="95" t="s">
        <v>1338</v>
      </c>
      <c r="D179" s="96"/>
      <c r="E179" s="97"/>
      <c r="F179" s="97"/>
      <c r="G179" s="97"/>
      <c r="H179" s="97"/>
      <c r="I179" s="97"/>
      <c r="J179" s="97"/>
      <c r="K179" s="97"/>
      <c r="L179" s="97"/>
      <c r="M179" s="97"/>
      <c r="N179" s="97"/>
      <c r="O179" s="97"/>
      <c r="P179" s="97"/>
      <c r="Q179" s="97"/>
      <c r="R179" s="97"/>
      <c r="S179" s="97"/>
      <c r="T179" s="97"/>
      <c r="U179" s="97"/>
      <c r="V179" s="97"/>
      <c r="W179" s="97"/>
      <c r="X179" s="97"/>
      <c r="Y179" s="97"/>
      <c r="Z179" s="97"/>
      <c r="AA179" s="97"/>
      <c r="AB179" s="97">
        <v>199</v>
      </c>
      <c r="AC179" s="97">
        <v>66</v>
      </c>
      <c r="AD179" s="97">
        <v>1656</v>
      </c>
      <c r="AE179" s="97">
        <v>2015</v>
      </c>
      <c r="AF179" s="97">
        <v>620</v>
      </c>
      <c r="AG179" s="97">
        <v>96</v>
      </c>
      <c r="AH179" s="97">
        <v>2196</v>
      </c>
      <c r="AI179" s="97">
        <v>38</v>
      </c>
      <c r="AJ179" s="97">
        <v>444</v>
      </c>
      <c r="AK179" s="97">
        <v>68</v>
      </c>
      <c r="AL179" s="97">
        <v>2470</v>
      </c>
      <c r="AM179" s="97">
        <v>113</v>
      </c>
      <c r="AN179" s="97"/>
      <c r="AO179" s="97">
        <v>3</v>
      </c>
      <c r="AP179" s="97"/>
      <c r="AQ179" s="97">
        <v>107</v>
      </c>
      <c r="AR179" s="97"/>
      <c r="AS179" s="97"/>
      <c r="AT179" s="97"/>
      <c r="AU179" s="97"/>
      <c r="AV179" s="97"/>
      <c r="AW179" s="97"/>
      <c r="AX179" s="97"/>
      <c r="AY179" s="97"/>
      <c r="AZ179" s="97"/>
      <c r="BA179" s="97"/>
      <c r="BB179" s="97"/>
      <c r="BC179" s="97"/>
      <c r="BD179" s="97"/>
      <c r="BE179" s="97"/>
      <c r="BF179" s="97"/>
      <c r="BG179" s="97"/>
      <c r="BH179" s="97"/>
      <c r="BI179" s="97"/>
      <c r="BJ179" s="97"/>
      <c r="BK179" s="97"/>
      <c r="BL179" s="97"/>
      <c r="BM179" s="97"/>
      <c r="BN179" s="97"/>
      <c r="BO179" s="97"/>
      <c r="BP179" s="97"/>
      <c r="BQ179" s="97"/>
      <c r="BR179" s="97"/>
      <c r="BS179" s="97"/>
      <c r="BT179" s="97"/>
      <c r="BU179" s="97"/>
      <c r="BV179" s="97"/>
      <c r="BW179" s="97"/>
      <c r="BX179" s="97"/>
      <c r="BY179" s="97"/>
      <c r="BZ179" s="97"/>
      <c r="CA179" s="97"/>
      <c r="CB179" s="97"/>
      <c r="CC179" s="97"/>
      <c r="CD179" s="97"/>
      <c r="CE179" s="97"/>
      <c r="CF179" s="97"/>
      <c r="CG179" s="97"/>
      <c r="CH179" s="97"/>
      <c r="CI179" s="97"/>
      <c r="CJ179" s="97"/>
      <c r="CK179" s="97"/>
      <c r="CL179" s="97"/>
      <c r="CM179" s="97"/>
      <c r="CN179" s="97"/>
      <c r="CO179" s="97"/>
      <c r="CP179" s="97"/>
      <c r="CQ179" s="97"/>
      <c r="CR179" s="97"/>
      <c r="CS179" s="97"/>
      <c r="CT179" s="97"/>
      <c r="CU179" s="97"/>
      <c r="CV179" s="97"/>
      <c r="CW179" s="97"/>
      <c r="CX179" s="97"/>
      <c r="CY179" s="97"/>
      <c r="CZ179" s="97"/>
      <c r="DA179" s="97">
        <v>496</v>
      </c>
      <c r="DB179" s="97"/>
      <c r="DC179" s="97"/>
      <c r="DD179" s="97"/>
      <c r="DE179" s="97"/>
      <c r="DF179" s="97"/>
      <c r="DG179" s="97"/>
      <c r="DH179" s="97"/>
      <c r="DI179" s="97"/>
      <c r="DJ179" s="97"/>
      <c r="DK179" s="97"/>
      <c r="DL179" s="97">
        <v>52</v>
      </c>
      <c r="DM179" s="97"/>
      <c r="DN179" s="97"/>
      <c r="DO179" s="97"/>
      <c r="DP179" s="97">
        <v>30</v>
      </c>
      <c r="DQ179" s="97"/>
      <c r="DR179" s="97"/>
      <c r="DS179" s="97"/>
      <c r="DT179" s="97"/>
      <c r="DU179" s="97"/>
      <c r="DV179" s="97"/>
      <c r="DW179" s="97"/>
      <c r="DX179" s="97"/>
      <c r="DY179" s="97"/>
      <c r="DZ179" s="97"/>
      <c r="EA179" s="97"/>
      <c r="EB179" s="97"/>
      <c r="EC179" s="97"/>
      <c r="ED179" s="97"/>
      <c r="EE179" s="97"/>
      <c r="EF179" s="97"/>
      <c r="EG179" s="97"/>
      <c r="EH179" s="97"/>
      <c r="EI179" s="97"/>
      <c r="EJ179" s="97"/>
      <c r="EK179" s="97"/>
      <c r="EL179" s="97"/>
      <c r="EM179" s="97"/>
      <c r="EN179" s="97"/>
      <c r="EO179" s="97"/>
      <c r="EP179" s="97"/>
      <c r="EQ179" s="97"/>
      <c r="ER179" s="97"/>
      <c r="ES179" s="97"/>
      <c r="ET179" s="97"/>
      <c r="EU179" s="97"/>
      <c r="EV179" s="97"/>
      <c r="EW179" s="97"/>
      <c r="EX179" s="97"/>
      <c r="EY179" s="97"/>
      <c r="EZ179" s="97"/>
      <c r="FA179" s="97"/>
      <c r="FB179" s="97"/>
      <c r="FC179" s="97"/>
      <c r="FD179" s="97"/>
      <c r="FE179" s="97">
        <v>34</v>
      </c>
      <c r="FF179" s="97"/>
      <c r="FG179" s="97">
        <v>0</v>
      </c>
      <c r="FH179" s="97"/>
      <c r="FI179" s="97"/>
      <c r="FJ179" s="97"/>
      <c r="FK179" s="97"/>
      <c r="FL179" s="97"/>
      <c r="FM179" s="97"/>
      <c r="FN179" s="97"/>
      <c r="FO179" s="97"/>
      <c r="FP179" s="97"/>
      <c r="FQ179" s="97"/>
      <c r="FR179" s="97"/>
      <c r="FS179" s="97"/>
      <c r="FT179" s="97">
        <v>91</v>
      </c>
      <c r="FU179" s="97"/>
      <c r="FV179" s="97">
        <v>2</v>
      </c>
      <c r="FW179" s="97"/>
      <c r="FX179" s="97"/>
      <c r="FY179" s="97"/>
      <c r="FZ179" s="97">
        <v>261</v>
      </c>
      <c r="GA179" s="97"/>
      <c r="GB179" s="97"/>
      <c r="GC179" s="97"/>
      <c r="GD179" s="97"/>
      <c r="GE179" s="97"/>
      <c r="GF179" s="97"/>
      <c r="GG179" s="97"/>
      <c r="GH179" s="97"/>
      <c r="GI179" s="97"/>
      <c r="GJ179" s="97"/>
      <c r="GK179" s="97"/>
      <c r="GL179" s="97"/>
      <c r="GM179" s="97"/>
      <c r="GN179" s="97"/>
      <c r="GO179" s="97"/>
      <c r="GP179" s="97"/>
      <c r="GQ179" s="97"/>
      <c r="GR179" s="97"/>
      <c r="GS179" s="97"/>
      <c r="GT179" s="97"/>
      <c r="GU179" s="97"/>
      <c r="GV179" s="97"/>
      <c r="GW179" s="97"/>
      <c r="GX179" s="97"/>
      <c r="GY179" s="97"/>
      <c r="GZ179" s="97"/>
      <c r="HA179" s="97"/>
      <c r="HB179" s="97"/>
      <c r="HC179" s="97"/>
      <c r="HD179" s="97"/>
      <c r="HE179" s="97"/>
      <c r="HF179" s="97"/>
      <c r="HG179" s="97"/>
      <c r="HH179" s="97"/>
      <c r="HI179" s="97"/>
      <c r="HJ179" s="97"/>
      <c r="HK179" s="97"/>
      <c r="HL179" s="97"/>
      <c r="HM179" s="97"/>
      <c r="HN179" s="97"/>
      <c r="HO179" s="97"/>
      <c r="HP179" s="97"/>
      <c r="HQ179" s="97"/>
      <c r="HR179" s="97"/>
      <c r="HS179" s="97"/>
      <c r="HT179" s="97"/>
      <c r="HU179" s="97"/>
      <c r="HV179" s="97"/>
      <c r="HW179" s="97"/>
      <c r="HX179" s="97"/>
      <c r="HY179" s="97"/>
      <c r="HZ179" s="97"/>
      <c r="IA179" s="97"/>
      <c r="IB179" s="97"/>
      <c r="IC179" s="97"/>
      <c r="ID179" s="97"/>
      <c r="IE179" s="97"/>
      <c r="IF179" s="97"/>
      <c r="IG179" s="97"/>
      <c r="IH179" s="97"/>
      <c r="II179" s="97"/>
      <c r="IJ179" s="97"/>
      <c r="IK179" s="97"/>
      <c r="IL179" s="97"/>
      <c r="IM179" s="97"/>
      <c r="IN179" s="97"/>
      <c r="IO179" s="97"/>
      <c r="IP179" s="97"/>
      <c r="IQ179" s="97"/>
      <c r="IR179" s="97"/>
      <c r="IS179" s="97"/>
      <c r="IT179" s="97"/>
      <c r="IU179" s="97"/>
      <c r="IV179" s="97"/>
      <c r="IW179" s="97"/>
      <c r="IX179" s="97"/>
      <c r="IY179" s="97"/>
      <c r="IZ179" s="97"/>
      <c r="JA179" s="97"/>
      <c r="JB179" s="97"/>
      <c r="JC179" s="97"/>
      <c r="JD179" s="97"/>
      <c r="JE179" s="97"/>
      <c r="JF179" s="97"/>
      <c r="JG179" s="97"/>
      <c r="JH179" s="97"/>
      <c r="JI179" s="97"/>
      <c r="JJ179" s="97"/>
      <c r="JK179" s="97">
        <v>346</v>
      </c>
      <c r="JL179" s="97"/>
      <c r="JM179" s="97"/>
      <c r="JN179" s="97"/>
      <c r="JO179" s="97">
        <v>3</v>
      </c>
      <c r="JP179" s="97"/>
      <c r="JQ179" s="97"/>
      <c r="JR179" s="97"/>
      <c r="JS179" s="97">
        <v>27</v>
      </c>
      <c r="JT179" s="97"/>
      <c r="JU179" s="97"/>
      <c r="JV179" s="97"/>
      <c r="JW179" s="97"/>
      <c r="JX179" s="97">
        <v>0</v>
      </c>
      <c r="JY179" s="97"/>
      <c r="JZ179" s="97">
        <v>83</v>
      </c>
      <c r="KA179" s="97"/>
      <c r="KB179" s="97"/>
      <c r="KC179" s="97">
        <v>23</v>
      </c>
      <c r="KD179" s="97"/>
      <c r="KE179" s="97"/>
      <c r="KF179" s="97">
        <v>40</v>
      </c>
      <c r="KG179" s="97">
        <v>82</v>
      </c>
      <c r="KH179" s="97">
        <v>74</v>
      </c>
      <c r="KI179" s="97">
        <v>0</v>
      </c>
      <c r="KJ179" s="97"/>
      <c r="KK179" s="97"/>
      <c r="KL179" s="97"/>
      <c r="KM179" s="97"/>
      <c r="KN179" s="97"/>
      <c r="KO179" s="97"/>
      <c r="KP179" s="97"/>
      <c r="KQ179" s="97"/>
      <c r="KR179" s="97"/>
      <c r="KS179" s="97"/>
      <c r="KT179" s="97"/>
      <c r="KU179" s="97"/>
      <c r="KV179" s="97"/>
      <c r="KW179" s="97"/>
      <c r="KX179" s="97"/>
      <c r="KY179" s="97"/>
      <c r="KZ179" s="97"/>
      <c r="LA179" s="97">
        <v>30</v>
      </c>
      <c r="LB179" s="97">
        <v>183</v>
      </c>
      <c r="LC179" s="97">
        <v>2</v>
      </c>
      <c r="LD179" s="97">
        <v>439</v>
      </c>
      <c r="LE179" s="97"/>
      <c r="LF179" s="97"/>
      <c r="LG179" s="97"/>
      <c r="LH179" s="97"/>
      <c r="LI179" s="97"/>
      <c r="LJ179" s="97"/>
      <c r="LK179" s="97"/>
      <c r="LL179" s="97"/>
      <c r="LM179" s="97"/>
      <c r="LN179" s="97"/>
      <c r="LO179" s="97">
        <v>6981</v>
      </c>
      <c r="LP179" s="97">
        <v>10</v>
      </c>
      <c r="LQ179" s="97">
        <v>10</v>
      </c>
      <c r="LR179" s="97"/>
      <c r="LS179" s="97">
        <v>0</v>
      </c>
      <c r="LT179" s="97"/>
      <c r="LU179" s="97"/>
      <c r="LV179" s="97"/>
      <c r="LW179" s="97"/>
      <c r="LX179" s="97"/>
      <c r="LY179" s="97"/>
      <c r="LZ179" s="97"/>
      <c r="MA179" s="97"/>
      <c r="MB179" s="97"/>
      <c r="MC179" s="97"/>
      <c r="MD179" s="97">
        <v>23</v>
      </c>
      <c r="ME179" s="97"/>
      <c r="MF179" s="97"/>
      <c r="MG179" s="97"/>
      <c r="MH179" s="97"/>
      <c r="MI179" s="97"/>
      <c r="MJ179" s="97">
        <v>0</v>
      </c>
      <c r="MK179" s="97"/>
      <c r="ML179" s="97"/>
      <c r="MM179" s="97"/>
      <c r="MN179" s="97"/>
      <c r="MO179" s="97"/>
      <c r="MP179" s="97"/>
      <c r="MQ179" s="97"/>
      <c r="MR179" s="97"/>
      <c r="MS179" s="97"/>
      <c r="MT179" s="97"/>
      <c r="MU179" s="97">
        <v>0</v>
      </c>
      <c r="MV179" s="97"/>
      <c r="MW179" s="97">
        <v>0</v>
      </c>
      <c r="MX179" s="97">
        <v>0</v>
      </c>
      <c r="MY179" s="97">
        <v>57</v>
      </c>
      <c r="MZ179" s="97">
        <v>0</v>
      </c>
      <c r="NA179" s="97"/>
      <c r="NB179" s="97"/>
      <c r="NC179" s="97">
        <v>17</v>
      </c>
      <c r="ND179" s="97">
        <v>38</v>
      </c>
      <c r="NE179" s="97"/>
      <c r="NF179" s="97">
        <v>1</v>
      </c>
      <c r="NG179" s="97">
        <v>42</v>
      </c>
      <c r="NH179" s="97">
        <v>30</v>
      </c>
      <c r="NI179" s="97">
        <v>50</v>
      </c>
      <c r="NJ179" s="97"/>
      <c r="NK179" s="97"/>
      <c r="NL179" s="97"/>
      <c r="NM179" s="97"/>
      <c r="NN179" s="97"/>
      <c r="NO179" s="97"/>
      <c r="NP179" s="97"/>
      <c r="NQ179" s="97">
        <v>37</v>
      </c>
      <c r="NR179" s="97">
        <v>4</v>
      </c>
      <c r="NS179" s="97">
        <v>185</v>
      </c>
      <c r="NT179" s="97">
        <v>76</v>
      </c>
      <c r="NU179" s="97">
        <v>20</v>
      </c>
      <c r="NV179" s="97"/>
      <c r="NW179" s="97"/>
      <c r="NX179" s="97"/>
      <c r="NY179" s="97"/>
      <c r="NZ179" s="97"/>
      <c r="OA179" s="97"/>
      <c r="OB179" s="97"/>
      <c r="OC179" s="97"/>
      <c r="OD179" s="97"/>
      <c r="OE179" s="97"/>
      <c r="OF179" s="97">
        <v>88</v>
      </c>
      <c r="OG179" s="97"/>
      <c r="OH179" s="97"/>
      <c r="OI179" s="97"/>
      <c r="OJ179" s="97"/>
      <c r="OK179" s="97"/>
      <c r="OL179" s="97"/>
      <c r="OM179" s="97"/>
      <c r="ON179" s="97"/>
      <c r="OO179" s="97">
        <v>0</v>
      </c>
      <c r="OP179" s="97"/>
      <c r="OQ179" s="97"/>
      <c r="OR179" s="98">
        <v>559</v>
      </c>
      <c r="OS179" s="99">
        <v>20616</v>
      </c>
      <c r="OT179" s="96"/>
      <c r="OU179" s="97">
        <v>712</v>
      </c>
      <c r="OV179" s="97"/>
      <c r="OW179" s="97"/>
      <c r="OX179" s="97"/>
      <c r="OY179" s="97">
        <v>131</v>
      </c>
      <c r="OZ179" s="97">
        <v>135</v>
      </c>
      <c r="PA179" s="97"/>
      <c r="PB179" s="97"/>
      <c r="PC179" s="97"/>
      <c r="PD179" s="97"/>
      <c r="PE179" s="97"/>
      <c r="PF179" s="97"/>
      <c r="PG179" s="97"/>
      <c r="PH179" s="97"/>
      <c r="PI179" s="97"/>
      <c r="PJ179" s="97"/>
      <c r="PK179" s="97"/>
      <c r="PL179" s="98"/>
      <c r="PM179" s="99">
        <v>21594</v>
      </c>
    </row>
    <row r="180" spans="1:429" ht="12.75" customHeight="1" x14ac:dyDescent="0.2">
      <c r="A180" s="93">
        <v>337121</v>
      </c>
      <c r="B180" s="94" t="s">
        <v>1733</v>
      </c>
      <c r="C180" s="95" t="s">
        <v>1339</v>
      </c>
      <c r="D180" s="96"/>
      <c r="E180" s="97"/>
      <c r="F180" s="97"/>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7">
        <v>0</v>
      </c>
      <c r="AI180" s="97"/>
      <c r="AJ180" s="97"/>
      <c r="AK180" s="97"/>
      <c r="AL180" s="97">
        <v>0</v>
      </c>
      <c r="AM180" s="97"/>
      <c r="AN180" s="97"/>
      <c r="AO180" s="97"/>
      <c r="AP180" s="97"/>
      <c r="AQ180" s="97">
        <v>344</v>
      </c>
      <c r="AR180" s="97"/>
      <c r="AS180" s="97"/>
      <c r="AT180" s="97"/>
      <c r="AU180" s="97"/>
      <c r="AV180" s="97"/>
      <c r="AW180" s="97"/>
      <c r="AX180" s="97"/>
      <c r="AY180" s="97"/>
      <c r="AZ180" s="97"/>
      <c r="BA180" s="97"/>
      <c r="BB180" s="97"/>
      <c r="BC180" s="97"/>
      <c r="BD180" s="97"/>
      <c r="BE180" s="97"/>
      <c r="BF180" s="97"/>
      <c r="BG180" s="97"/>
      <c r="BH180" s="97"/>
      <c r="BI180" s="97"/>
      <c r="BJ180" s="97"/>
      <c r="BK180" s="97"/>
      <c r="BL180" s="97"/>
      <c r="BM180" s="97"/>
      <c r="BN180" s="97"/>
      <c r="BO180" s="97"/>
      <c r="BP180" s="97"/>
      <c r="BQ180" s="97"/>
      <c r="BR180" s="97"/>
      <c r="BS180" s="97"/>
      <c r="BT180" s="97"/>
      <c r="BU180" s="97"/>
      <c r="BV180" s="97"/>
      <c r="BW180" s="97"/>
      <c r="BX180" s="97"/>
      <c r="BY180" s="97"/>
      <c r="BZ180" s="97"/>
      <c r="CA180" s="97"/>
      <c r="CB180" s="97"/>
      <c r="CC180" s="97"/>
      <c r="CD180" s="97"/>
      <c r="CE180" s="97"/>
      <c r="CF180" s="97"/>
      <c r="CG180" s="97"/>
      <c r="CH180" s="97"/>
      <c r="CI180" s="97"/>
      <c r="CJ180" s="97"/>
      <c r="CK180" s="97"/>
      <c r="CL180" s="97"/>
      <c r="CM180" s="97"/>
      <c r="CN180" s="97"/>
      <c r="CO180" s="97"/>
      <c r="CP180" s="97"/>
      <c r="CQ180" s="97"/>
      <c r="CR180" s="97"/>
      <c r="CS180" s="97"/>
      <c r="CT180" s="97"/>
      <c r="CU180" s="97"/>
      <c r="CV180" s="97"/>
      <c r="CW180" s="97"/>
      <c r="CX180" s="97"/>
      <c r="CY180" s="97"/>
      <c r="CZ180" s="97"/>
      <c r="DA180" s="97"/>
      <c r="DB180" s="97"/>
      <c r="DC180" s="97"/>
      <c r="DD180" s="97"/>
      <c r="DE180" s="97"/>
      <c r="DF180" s="97"/>
      <c r="DG180" s="97"/>
      <c r="DH180" s="97"/>
      <c r="DI180" s="97"/>
      <c r="DJ180" s="97"/>
      <c r="DK180" s="97"/>
      <c r="DL180" s="97"/>
      <c r="DM180" s="97"/>
      <c r="DN180" s="97"/>
      <c r="DO180" s="97"/>
      <c r="DP180" s="97"/>
      <c r="DQ180" s="97"/>
      <c r="DR180" s="97"/>
      <c r="DS180" s="97"/>
      <c r="DT180" s="97"/>
      <c r="DU180" s="97"/>
      <c r="DV180" s="97"/>
      <c r="DW180" s="97"/>
      <c r="DX180" s="97"/>
      <c r="DY180" s="97"/>
      <c r="DZ180" s="97"/>
      <c r="EA180" s="97"/>
      <c r="EB180" s="97"/>
      <c r="EC180" s="97"/>
      <c r="ED180" s="97"/>
      <c r="EE180" s="97"/>
      <c r="EF180" s="97"/>
      <c r="EG180" s="97"/>
      <c r="EH180" s="97"/>
      <c r="EI180" s="97"/>
      <c r="EJ180" s="97"/>
      <c r="EK180" s="97"/>
      <c r="EL180" s="97"/>
      <c r="EM180" s="97"/>
      <c r="EN180" s="97"/>
      <c r="EO180" s="97"/>
      <c r="EP180" s="97"/>
      <c r="EQ180" s="97"/>
      <c r="ER180" s="97"/>
      <c r="ES180" s="97"/>
      <c r="ET180" s="97"/>
      <c r="EU180" s="97"/>
      <c r="EV180" s="97"/>
      <c r="EW180" s="97"/>
      <c r="EX180" s="97"/>
      <c r="EY180" s="97"/>
      <c r="EZ180" s="97"/>
      <c r="FA180" s="97"/>
      <c r="FB180" s="97"/>
      <c r="FC180" s="97"/>
      <c r="FD180" s="97"/>
      <c r="FE180" s="97"/>
      <c r="FF180" s="97"/>
      <c r="FG180" s="97"/>
      <c r="FH180" s="97"/>
      <c r="FI180" s="97"/>
      <c r="FJ180" s="97"/>
      <c r="FK180" s="97"/>
      <c r="FL180" s="97"/>
      <c r="FM180" s="97"/>
      <c r="FN180" s="97"/>
      <c r="FO180" s="97"/>
      <c r="FP180" s="97"/>
      <c r="FQ180" s="97"/>
      <c r="FR180" s="97"/>
      <c r="FS180" s="97"/>
      <c r="FT180" s="97"/>
      <c r="FU180" s="97">
        <v>23</v>
      </c>
      <c r="FV180" s="97"/>
      <c r="FW180" s="97"/>
      <c r="FX180" s="97"/>
      <c r="FY180" s="97"/>
      <c r="FZ180" s="97"/>
      <c r="GA180" s="97"/>
      <c r="GB180" s="97"/>
      <c r="GC180" s="97"/>
      <c r="GD180" s="97"/>
      <c r="GE180" s="97"/>
      <c r="GF180" s="97"/>
      <c r="GG180" s="97"/>
      <c r="GH180" s="97"/>
      <c r="GI180" s="97"/>
      <c r="GJ180" s="97"/>
      <c r="GK180" s="97"/>
      <c r="GL180" s="97"/>
      <c r="GM180" s="97"/>
      <c r="GN180" s="97"/>
      <c r="GO180" s="97"/>
      <c r="GP180" s="97"/>
      <c r="GQ180" s="97"/>
      <c r="GR180" s="97"/>
      <c r="GS180" s="97"/>
      <c r="GT180" s="97"/>
      <c r="GU180" s="97"/>
      <c r="GV180" s="97"/>
      <c r="GW180" s="97"/>
      <c r="GX180" s="97"/>
      <c r="GY180" s="97"/>
      <c r="GZ180" s="97"/>
      <c r="HA180" s="97"/>
      <c r="HB180" s="97"/>
      <c r="HC180" s="97"/>
      <c r="HD180" s="97"/>
      <c r="HE180" s="97"/>
      <c r="HF180" s="97"/>
      <c r="HG180" s="97"/>
      <c r="HH180" s="97"/>
      <c r="HI180" s="97"/>
      <c r="HJ180" s="97"/>
      <c r="HK180" s="97"/>
      <c r="HL180" s="97"/>
      <c r="HM180" s="97"/>
      <c r="HN180" s="97"/>
      <c r="HO180" s="97"/>
      <c r="HP180" s="97"/>
      <c r="HQ180" s="97"/>
      <c r="HR180" s="97"/>
      <c r="HS180" s="97"/>
      <c r="HT180" s="97"/>
      <c r="HU180" s="97"/>
      <c r="HV180" s="97"/>
      <c r="HW180" s="97"/>
      <c r="HX180" s="97"/>
      <c r="HY180" s="97"/>
      <c r="HZ180" s="97"/>
      <c r="IA180" s="97"/>
      <c r="IB180" s="97"/>
      <c r="IC180" s="97"/>
      <c r="ID180" s="97"/>
      <c r="IE180" s="97"/>
      <c r="IF180" s="97"/>
      <c r="IG180" s="97"/>
      <c r="IH180" s="97"/>
      <c r="II180" s="97"/>
      <c r="IJ180" s="97"/>
      <c r="IK180" s="97"/>
      <c r="IL180" s="97"/>
      <c r="IM180" s="97"/>
      <c r="IN180" s="97"/>
      <c r="IO180" s="97"/>
      <c r="IP180" s="97"/>
      <c r="IQ180" s="97"/>
      <c r="IR180" s="97"/>
      <c r="IS180" s="97"/>
      <c r="IT180" s="97"/>
      <c r="IU180" s="97"/>
      <c r="IV180" s="97"/>
      <c r="IW180" s="97"/>
      <c r="IX180" s="97"/>
      <c r="IY180" s="97"/>
      <c r="IZ180" s="97"/>
      <c r="JA180" s="97"/>
      <c r="JB180" s="97"/>
      <c r="JC180" s="97"/>
      <c r="JD180" s="97"/>
      <c r="JE180" s="97"/>
      <c r="JF180" s="97"/>
      <c r="JG180" s="97"/>
      <c r="JH180" s="97"/>
      <c r="JI180" s="97"/>
      <c r="JJ180" s="97"/>
      <c r="JK180" s="97"/>
      <c r="JL180" s="97"/>
      <c r="JM180" s="97"/>
      <c r="JN180" s="97"/>
      <c r="JO180" s="97"/>
      <c r="JP180" s="97"/>
      <c r="JQ180" s="97"/>
      <c r="JR180" s="97"/>
      <c r="JS180" s="97"/>
      <c r="JT180" s="97"/>
      <c r="JU180" s="97"/>
      <c r="JV180" s="97"/>
      <c r="JW180" s="97"/>
      <c r="JX180" s="97"/>
      <c r="JY180" s="97"/>
      <c r="JZ180" s="97"/>
      <c r="KA180" s="97"/>
      <c r="KB180" s="97"/>
      <c r="KC180" s="97"/>
      <c r="KD180" s="97"/>
      <c r="KE180" s="97"/>
      <c r="KF180" s="97"/>
      <c r="KG180" s="97"/>
      <c r="KH180" s="97"/>
      <c r="KI180" s="97"/>
      <c r="KJ180" s="97"/>
      <c r="KK180" s="97"/>
      <c r="KL180" s="97"/>
      <c r="KM180" s="97"/>
      <c r="KN180" s="97"/>
      <c r="KO180" s="97"/>
      <c r="KP180" s="97"/>
      <c r="KQ180" s="97"/>
      <c r="KR180" s="97"/>
      <c r="KS180" s="97"/>
      <c r="KT180" s="97"/>
      <c r="KU180" s="97"/>
      <c r="KV180" s="97"/>
      <c r="KW180" s="97"/>
      <c r="KX180" s="97"/>
      <c r="KY180" s="97"/>
      <c r="KZ180" s="97"/>
      <c r="LA180" s="97"/>
      <c r="LB180" s="97"/>
      <c r="LC180" s="97"/>
      <c r="LD180" s="97"/>
      <c r="LE180" s="97"/>
      <c r="LF180" s="97"/>
      <c r="LG180" s="97"/>
      <c r="LH180" s="97"/>
      <c r="LI180" s="97"/>
      <c r="LJ180" s="97"/>
      <c r="LK180" s="97"/>
      <c r="LL180" s="97"/>
      <c r="LM180" s="97"/>
      <c r="LN180" s="97"/>
      <c r="LO180" s="97"/>
      <c r="LP180" s="97"/>
      <c r="LQ180" s="97"/>
      <c r="LR180" s="97"/>
      <c r="LS180" s="97"/>
      <c r="LT180" s="97"/>
      <c r="LU180" s="97"/>
      <c r="LV180" s="97"/>
      <c r="LW180" s="97"/>
      <c r="LX180" s="97"/>
      <c r="LY180" s="97"/>
      <c r="LZ180" s="97"/>
      <c r="MA180" s="97"/>
      <c r="MB180" s="97"/>
      <c r="MC180" s="97"/>
      <c r="MD180" s="97"/>
      <c r="ME180" s="97"/>
      <c r="MF180" s="97"/>
      <c r="MG180" s="97"/>
      <c r="MH180" s="97"/>
      <c r="MI180" s="97"/>
      <c r="MJ180" s="97"/>
      <c r="MK180" s="97"/>
      <c r="ML180" s="97"/>
      <c r="MM180" s="97"/>
      <c r="MN180" s="97"/>
      <c r="MO180" s="97"/>
      <c r="MP180" s="97"/>
      <c r="MQ180" s="97"/>
      <c r="MR180" s="97"/>
      <c r="MS180" s="97"/>
      <c r="MT180" s="97"/>
      <c r="MU180" s="97"/>
      <c r="MV180" s="97"/>
      <c r="MW180" s="97"/>
      <c r="MX180" s="97"/>
      <c r="MY180" s="97"/>
      <c r="MZ180" s="97"/>
      <c r="NA180" s="97"/>
      <c r="NB180" s="97"/>
      <c r="NC180" s="97"/>
      <c r="ND180" s="97"/>
      <c r="NE180" s="97"/>
      <c r="NF180" s="97"/>
      <c r="NG180" s="97"/>
      <c r="NH180" s="97"/>
      <c r="NI180" s="97"/>
      <c r="NJ180" s="97"/>
      <c r="NK180" s="97"/>
      <c r="NL180" s="97"/>
      <c r="NM180" s="97"/>
      <c r="NN180" s="97"/>
      <c r="NO180" s="97"/>
      <c r="NP180" s="97"/>
      <c r="NQ180" s="97"/>
      <c r="NR180" s="97"/>
      <c r="NS180" s="97"/>
      <c r="NT180" s="97"/>
      <c r="NU180" s="97"/>
      <c r="NV180" s="97"/>
      <c r="NW180" s="97"/>
      <c r="NX180" s="97"/>
      <c r="NY180" s="97"/>
      <c r="NZ180" s="97"/>
      <c r="OA180" s="97"/>
      <c r="OB180" s="97"/>
      <c r="OC180" s="97"/>
      <c r="OD180" s="97"/>
      <c r="OE180" s="97"/>
      <c r="OF180" s="97"/>
      <c r="OG180" s="97"/>
      <c r="OH180" s="97"/>
      <c r="OI180" s="97"/>
      <c r="OJ180" s="97"/>
      <c r="OK180" s="97"/>
      <c r="OL180" s="97"/>
      <c r="OM180" s="97"/>
      <c r="ON180" s="97"/>
      <c r="OO180" s="97"/>
      <c r="OP180" s="97"/>
      <c r="OQ180" s="97"/>
      <c r="OR180" s="98"/>
      <c r="OS180" s="99">
        <v>367</v>
      </c>
      <c r="OT180" s="96">
        <v>24032</v>
      </c>
      <c r="OU180" s="97">
        <v>813</v>
      </c>
      <c r="OV180" s="97"/>
      <c r="OW180" s="97">
        <v>96</v>
      </c>
      <c r="OX180" s="97"/>
      <c r="OY180" s="97">
        <v>345</v>
      </c>
      <c r="OZ180" s="97">
        <v>519</v>
      </c>
      <c r="PA180" s="97"/>
      <c r="PB180" s="97"/>
      <c r="PC180" s="97"/>
      <c r="PD180" s="97"/>
      <c r="PE180" s="97"/>
      <c r="PF180" s="97">
        <v>14</v>
      </c>
      <c r="PG180" s="97"/>
      <c r="PH180" s="97"/>
      <c r="PI180" s="97"/>
      <c r="PJ180" s="97">
        <v>23</v>
      </c>
      <c r="PK180" s="97"/>
      <c r="PL180" s="98"/>
      <c r="PM180" s="99">
        <v>26209</v>
      </c>
    </row>
    <row r="181" spans="1:429" ht="12.75" customHeight="1" x14ac:dyDescent="0.2">
      <c r="A181" s="93">
        <v>337122</v>
      </c>
      <c r="B181" s="94" t="s">
        <v>1733</v>
      </c>
      <c r="C181" s="95" t="s">
        <v>1340</v>
      </c>
      <c r="D181" s="96"/>
      <c r="E181" s="97"/>
      <c r="F181" s="97"/>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7"/>
      <c r="AL181" s="97"/>
      <c r="AM181" s="97"/>
      <c r="AN181" s="97"/>
      <c r="AO181" s="97"/>
      <c r="AP181" s="97"/>
      <c r="AQ181" s="97">
        <v>445</v>
      </c>
      <c r="AR181" s="97"/>
      <c r="AS181" s="97"/>
      <c r="AT181" s="97"/>
      <c r="AU181" s="97"/>
      <c r="AV181" s="97"/>
      <c r="AW181" s="97"/>
      <c r="AX181" s="97"/>
      <c r="AY181" s="97"/>
      <c r="AZ181" s="97"/>
      <c r="BA181" s="97"/>
      <c r="BB181" s="97"/>
      <c r="BC181" s="97"/>
      <c r="BD181" s="97"/>
      <c r="BE181" s="97"/>
      <c r="BF181" s="97"/>
      <c r="BG181" s="97"/>
      <c r="BH181" s="97"/>
      <c r="BI181" s="97"/>
      <c r="BJ181" s="97"/>
      <c r="BK181" s="97"/>
      <c r="BL181" s="97"/>
      <c r="BM181" s="97"/>
      <c r="BN181" s="97"/>
      <c r="BO181" s="97"/>
      <c r="BP181" s="97"/>
      <c r="BQ181" s="97"/>
      <c r="BR181" s="97"/>
      <c r="BS181" s="97"/>
      <c r="BT181" s="97"/>
      <c r="BU181" s="97"/>
      <c r="BV181" s="97"/>
      <c r="BW181" s="97"/>
      <c r="BX181" s="97"/>
      <c r="BY181" s="97"/>
      <c r="BZ181" s="97"/>
      <c r="CA181" s="97"/>
      <c r="CB181" s="97"/>
      <c r="CC181" s="97"/>
      <c r="CD181" s="97"/>
      <c r="CE181" s="97"/>
      <c r="CF181" s="97"/>
      <c r="CG181" s="97"/>
      <c r="CH181" s="97"/>
      <c r="CI181" s="97"/>
      <c r="CJ181" s="97"/>
      <c r="CK181" s="97"/>
      <c r="CL181" s="97"/>
      <c r="CM181" s="97"/>
      <c r="CN181" s="97"/>
      <c r="CO181" s="97"/>
      <c r="CP181" s="97"/>
      <c r="CQ181" s="97"/>
      <c r="CR181" s="97"/>
      <c r="CS181" s="97"/>
      <c r="CT181" s="97"/>
      <c r="CU181" s="97"/>
      <c r="CV181" s="97"/>
      <c r="CW181" s="97"/>
      <c r="CX181" s="97"/>
      <c r="CY181" s="97"/>
      <c r="CZ181" s="97"/>
      <c r="DA181" s="97"/>
      <c r="DB181" s="97"/>
      <c r="DC181" s="97"/>
      <c r="DD181" s="97"/>
      <c r="DE181" s="97"/>
      <c r="DF181" s="97"/>
      <c r="DG181" s="97"/>
      <c r="DH181" s="97"/>
      <c r="DI181" s="97"/>
      <c r="DJ181" s="97"/>
      <c r="DK181" s="97"/>
      <c r="DL181" s="97"/>
      <c r="DM181" s="97"/>
      <c r="DN181" s="97"/>
      <c r="DO181" s="97"/>
      <c r="DP181" s="97"/>
      <c r="DQ181" s="97"/>
      <c r="DR181" s="97"/>
      <c r="DS181" s="97"/>
      <c r="DT181" s="97"/>
      <c r="DU181" s="97"/>
      <c r="DV181" s="97"/>
      <c r="DW181" s="97"/>
      <c r="DX181" s="97"/>
      <c r="DY181" s="97"/>
      <c r="DZ181" s="97"/>
      <c r="EA181" s="97"/>
      <c r="EB181" s="97"/>
      <c r="EC181" s="97"/>
      <c r="ED181" s="97"/>
      <c r="EE181" s="97"/>
      <c r="EF181" s="97"/>
      <c r="EG181" s="97"/>
      <c r="EH181" s="97"/>
      <c r="EI181" s="97"/>
      <c r="EJ181" s="97"/>
      <c r="EK181" s="97"/>
      <c r="EL181" s="97"/>
      <c r="EM181" s="97"/>
      <c r="EN181" s="97"/>
      <c r="EO181" s="97"/>
      <c r="EP181" s="97"/>
      <c r="EQ181" s="97"/>
      <c r="ER181" s="97"/>
      <c r="ES181" s="97"/>
      <c r="ET181" s="97"/>
      <c r="EU181" s="97"/>
      <c r="EV181" s="97"/>
      <c r="EW181" s="97"/>
      <c r="EX181" s="97"/>
      <c r="EY181" s="97"/>
      <c r="EZ181" s="97"/>
      <c r="FA181" s="97"/>
      <c r="FB181" s="97"/>
      <c r="FC181" s="97"/>
      <c r="FD181" s="97"/>
      <c r="FE181" s="97"/>
      <c r="FF181" s="97"/>
      <c r="FG181" s="97"/>
      <c r="FH181" s="97"/>
      <c r="FI181" s="97"/>
      <c r="FJ181" s="97"/>
      <c r="FK181" s="97"/>
      <c r="FL181" s="97"/>
      <c r="FM181" s="97"/>
      <c r="FN181" s="97"/>
      <c r="FO181" s="97"/>
      <c r="FP181" s="97"/>
      <c r="FQ181" s="97"/>
      <c r="FR181" s="97"/>
      <c r="FS181" s="97"/>
      <c r="FT181" s="97"/>
      <c r="FU181" s="97"/>
      <c r="FV181" s="97">
        <v>45</v>
      </c>
      <c r="FW181" s="97"/>
      <c r="FX181" s="97"/>
      <c r="FY181" s="97"/>
      <c r="FZ181" s="97"/>
      <c r="GA181" s="97"/>
      <c r="GB181" s="97"/>
      <c r="GC181" s="97"/>
      <c r="GD181" s="97"/>
      <c r="GE181" s="97"/>
      <c r="GF181" s="97"/>
      <c r="GG181" s="97"/>
      <c r="GH181" s="97"/>
      <c r="GI181" s="97"/>
      <c r="GJ181" s="97"/>
      <c r="GK181" s="97"/>
      <c r="GL181" s="97"/>
      <c r="GM181" s="97"/>
      <c r="GN181" s="97"/>
      <c r="GO181" s="97"/>
      <c r="GP181" s="97"/>
      <c r="GQ181" s="97"/>
      <c r="GR181" s="97"/>
      <c r="GS181" s="97"/>
      <c r="GT181" s="97"/>
      <c r="GU181" s="97"/>
      <c r="GV181" s="97"/>
      <c r="GW181" s="97"/>
      <c r="GX181" s="97"/>
      <c r="GY181" s="97"/>
      <c r="GZ181" s="97"/>
      <c r="HA181" s="97"/>
      <c r="HB181" s="97"/>
      <c r="HC181" s="97"/>
      <c r="HD181" s="97"/>
      <c r="HE181" s="97"/>
      <c r="HF181" s="97"/>
      <c r="HG181" s="97"/>
      <c r="HH181" s="97"/>
      <c r="HI181" s="97"/>
      <c r="HJ181" s="97"/>
      <c r="HK181" s="97"/>
      <c r="HL181" s="97"/>
      <c r="HM181" s="97"/>
      <c r="HN181" s="97"/>
      <c r="HO181" s="97"/>
      <c r="HP181" s="97"/>
      <c r="HQ181" s="97"/>
      <c r="HR181" s="97"/>
      <c r="HS181" s="97"/>
      <c r="HT181" s="97"/>
      <c r="HU181" s="97"/>
      <c r="HV181" s="97"/>
      <c r="HW181" s="97"/>
      <c r="HX181" s="97"/>
      <c r="HY181" s="97"/>
      <c r="HZ181" s="97"/>
      <c r="IA181" s="97"/>
      <c r="IB181" s="97"/>
      <c r="IC181" s="97"/>
      <c r="ID181" s="97"/>
      <c r="IE181" s="97"/>
      <c r="IF181" s="97"/>
      <c r="IG181" s="97"/>
      <c r="IH181" s="97"/>
      <c r="II181" s="97"/>
      <c r="IJ181" s="97"/>
      <c r="IK181" s="97"/>
      <c r="IL181" s="97"/>
      <c r="IM181" s="97"/>
      <c r="IN181" s="97"/>
      <c r="IO181" s="97"/>
      <c r="IP181" s="97"/>
      <c r="IQ181" s="97"/>
      <c r="IR181" s="97"/>
      <c r="IS181" s="97"/>
      <c r="IT181" s="97"/>
      <c r="IU181" s="97"/>
      <c r="IV181" s="97"/>
      <c r="IW181" s="97"/>
      <c r="IX181" s="97"/>
      <c r="IY181" s="97"/>
      <c r="IZ181" s="97"/>
      <c r="JA181" s="97"/>
      <c r="JB181" s="97"/>
      <c r="JC181" s="97"/>
      <c r="JD181" s="97"/>
      <c r="JE181" s="97"/>
      <c r="JF181" s="97"/>
      <c r="JG181" s="97"/>
      <c r="JH181" s="97"/>
      <c r="JI181" s="97"/>
      <c r="JJ181" s="97"/>
      <c r="JK181" s="97"/>
      <c r="JL181" s="97"/>
      <c r="JM181" s="97"/>
      <c r="JN181" s="97"/>
      <c r="JO181" s="97"/>
      <c r="JP181" s="97"/>
      <c r="JQ181" s="97"/>
      <c r="JR181" s="97"/>
      <c r="JS181" s="97"/>
      <c r="JT181" s="97"/>
      <c r="JU181" s="97"/>
      <c r="JV181" s="97"/>
      <c r="JW181" s="97"/>
      <c r="JX181" s="97"/>
      <c r="JY181" s="97"/>
      <c r="JZ181" s="97"/>
      <c r="KA181" s="97"/>
      <c r="KB181" s="97"/>
      <c r="KC181" s="97"/>
      <c r="KD181" s="97"/>
      <c r="KE181" s="97"/>
      <c r="KF181" s="97"/>
      <c r="KG181" s="97"/>
      <c r="KH181" s="97"/>
      <c r="KI181" s="97"/>
      <c r="KJ181" s="97"/>
      <c r="KK181" s="97"/>
      <c r="KL181" s="97"/>
      <c r="KM181" s="97"/>
      <c r="KN181" s="97"/>
      <c r="KO181" s="97"/>
      <c r="KP181" s="97"/>
      <c r="KQ181" s="97"/>
      <c r="KR181" s="97"/>
      <c r="KS181" s="97"/>
      <c r="KT181" s="97"/>
      <c r="KU181" s="97"/>
      <c r="KV181" s="97"/>
      <c r="KW181" s="97"/>
      <c r="KX181" s="97"/>
      <c r="KY181" s="97"/>
      <c r="KZ181" s="97"/>
      <c r="LA181" s="97"/>
      <c r="LB181" s="97"/>
      <c r="LC181" s="97"/>
      <c r="LD181" s="97"/>
      <c r="LE181" s="97"/>
      <c r="LF181" s="97"/>
      <c r="LG181" s="97"/>
      <c r="LH181" s="97"/>
      <c r="LI181" s="97"/>
      <c r="LJ181" s="97"/>
      <c r="LK181" s="97"/>
      <c r="LL181" s="97"/>
      <c r="LM181" s="97"/>
      <c r="LN181" s="97"/>
      <c r="LO181" s="97"/>
      <c r="LP181" s="97"/>
      <c r="LQ181" s="97"/>
      <c r="LR181" s="97"/>
      <c r="LS181" s="97"/>
      <c r="LT181" s="97"/>
      <c r="LU181" s="97"/>
      <c r="LV181" s="97"/>
      <c r="LW181" s="97"/>
      <c r="LX181" s="97"/>
      <c r="LY181" s="97"/>
      <c r="LZ181" s="97"/>
      <c r="MA181" s="97"/>
      <c r="MB181" s="97"/>
      <c r="MC181" s="97"/>
      <c r="MD181" s="97"/>
      <c r="ME181" s="97"/>
      <c r="MF181" s="97"/>
      <c r="MG181" s="97"/>
      <c r="MH181" s="97"/>
      <c r="MI181" s="97"/>
      <c r="MJ181" s="97"/>
      <c r="MK181" s="97"/>
      <c r="ML181" s="97"/>
      <c r="MM181" s="97"/>
      <c r="MN181" s="97"/>
      <c r="MO181" s="97"/>
      <c r="MP181" s="97"/>
      <c r="MQ181" s="97"/>
      <c r="MR181" s="97"/>
      <c r="MS181" s="97"/>
      <c r="MT181" s="97"/>
      <c r="MU181" s="97"/>
      <c r="MV181" s="97"/>
      <c r="MW181" s="97"/>
      <c r="MX181" s="97"/>
      <c r="MY181" s="97"/>
      <c r="MZ181" s="97"/>
      <c r="NA181" s="97"/>
      <c r="NB181" s="97"/>
      <c r="NC181" s="97"/>
      <c r="ND181" s="97"/>
      <c r="NE181" s="97"/>
      <c r="NF181" s="97"/>
      <c r="NG181" s="97"/>
      <c r="NH181" s="97"/>
      <c r="NI181" s="97"/>
      <c r="NJ181" s="97"/>
      <c r="NK181" s="97"/>
      <c r="NL181" s="97"/>
      <c r="NM181" s="97"/>
      <c r="NN181" s="97"/>
      <c r="NO181" s="97"/>
      <c r="NP181" s="97"/>
      <c r="NQ181" s="97"/>
      <c r="NR181" s="97"/>
      <c r="NS181" s="97"/>
      <c r="NT181" s="97"/>
      <c r="NU181" s="97"/>
      <c r="NV181" s="97"/>
      <c r="NW181" s="97"/>
      <c r="NX181" s="97"/>
      <c r="NY181" s="97"/>
      <c r="NZ181" s="97"/>
      <c r="OA181" s="97"/>
      <c r="OB181" s="97"/>
      <c r="OC181" s="97"/>
      <c r="OD181" s="97"/>
      <c r="OE181" s="97"/>
      <c r="OF181" s="97"/>
      <c r="OG181" s="97"/>
      <c r="OH181" s="97"/>
      <c r="OI181" s="97"/>
      <c r="OJ181" s="97"/>
      <c r="OK181" s="97"/>
      <c r="OL181" s="97"/>
      <c r="OM181" s="97"/>
      <c r="ON181" s="97"/>
      <c r="OO181" s="97"/>
      <c r="OP181" s="97"/>
      <c r="OQ181" s="97"/>
      <c r="OR181" s="98"/>
      <c r="OS181" s="99">
        <v>490</v>
      </c>
      <c r="OT181" s="96">
        <v>28219</v>
      </c>
      <c r="OU181" s="97">
        <v>810</v>
      </c>
      <c r="OV181" s="97"/>
      <c r="OW181" s="97">
        <v>123</v>
      </c>
      <c r="OX181" s="97"/>
      <c r="OY181" s="97">
        <v>437</v>
      </c>
      <c r="OZ181" s="97">
        <v>957</v>
      </c>
      <c r="PA181" s="97"/>
      <c r="PB181" s="97">
        <v>0</v>
      </c>
      <c r="PC181" s="97"/>
      <c r="PD181" s="97"/>
      <c r="PE181" s="97"/>
      <c r="PF181" s="97">
        <v>84</v>
      </c>
      <c r="PG181" s="97"/>
      <c r="PH181" s="97"/>
      <c r="PI181" s="97"/>
      <c r="PJ181" s="97">
        <v>70</v>
      </c>
      <c r="PK181" s="97"/>
      <c r="PL181" s="98"/>
      <c r="PM181" s="99">
        <v>31190</v>
      </c>
    </row>
    <row r="182" spans="1:429" ht="12.75" customHeight="1" x14ac:dyDescent="0.2">
      <c r="A182" s="93">
        <v>337127</v>
      </c>
      <c r="B182" s="94" t="s">
        <v>1733</v>
      </c>
      <c r="C182" s="95" t="s">
        <v>1341</v>
      </c>
      <c r="D182" s="96"/>
      <c r="E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v>72</v>
      </c>
      <c r="AC182" s="97">
        <v>0</v>
      </c>
      <c r="AD182" s="97"/>
      <c r="AE182" s="97"/>
      <c r="AF182" s="97">
        <v>4</v>
      </c>
      <c r="AG182" s="97">
        <v>0</v>
      </c>
      <c r="AH182" s="97"/>
      <c r="AI182" s="97"/>
      <c r="AJ182" s="97">
        <v>59</v>
      </c>
      <c r="AK182" s="97"/>
      <c r="AL182" s="97"/>
      <c r="AM182" s="97"/>
      <c r="AN182" s="97"/>
      <c r="AO182" s="97"/>
      <c r="AP182" s="97"/>
      <c r="AQ182" s="97"/>
      <c r="AR182" s="97"/>
      <c r="AS182" s="97"/>
      <c r="AT182" s="97"/>
      <c r="AU182" s="97"/>
      <c r="AV182" s="97"/>
      <c r="AW182" s="97"/>
      <c r="AX182" s="97"/>
      <c r="AY182" s="97"/>
      <c r="AZ182" s="97"/>
      <c r="BA182" s="97"/>
      <c r="BB182" s="97"/>
      <c r="BC182" s="97"/>
      <c r="BD182" s="97"/>
      <c r="BE182" s="97"/>
      <c r="BF182" s="97"/>
      <c r="BG182" s="97"/>
      <c r="BH182" s="97"/>
      <c r="BI182" s="97"/>
      <c r="BJ182" s="97"/>
      <c r="BK182" s="97"/>
      <c r="BL182" s="97"/>
      <c r="BM182" s="97"/>
      <c r="BN182" s="97"/>
      <c r="BO182" s="97"/>
      <c r="BP182" s="97"/>
      <c r="BQ182" s="97"/>
      <c r="BR182" s="97"/>
      <c r="BS182" s="97"/>
      <c r="BT182" s="97"/>
      <c r="BU182" s="97"/>
      <c r="BV182" s="97"/>
      <c r="BW182" s="97"/>
      <c r="BX182" s="97"/>
      <c r="BY182" s="97"/>
      <c r="BZ182" s="97"/>
      <c r="CA182" s="97"/>
      <c r="CB182" s="97"/>
      <c r="CC182" s="97"/>
      <c r="CD182" s="97"/>
      <c r="CE182" s="97"/>
      <c r="CF182" s="97"/>
      <c r="CG182" s="97"/>
      <c r="CH182" s="97"/>
      <c r="CI182" s="97"/>
      <c r="CJ182" s="97"/>
      <c r="CK182" s="97"/>
      <c r="CL182" s="97"/>
      <c r="CM182" s="97"/>
      <c r="CN182" s="97"/>
      <c r="CO182" s="97"/>
      <c r="CP182" s="97"/>
      <c r="CQ182" s="97"/>
      <c r="CR182" s="97"/>
      <c r="CS182" s="97"/>
      <c r="CT182" s="97"/>
      <c r="CU182" s="97"/>
      <c r="CV182" s="97"/>
      <c r="CW182" s="97"/>
      <c r="CX182" s="97"/>
      <c r="CY182" s="97"/>
      <c r="CZ182" s="97"/>
      <c r="DA182" s="97"/>
      <c r="DB182" s="97"/>
      <c r="DC182" s="97"/>
      <c r="DD182" s="97"/>
      <c r="DE182" s="97"/>
      <c r="DF182" s="97"/>
      <c r="DG182" s="97"/>
      <c r="DH182" s="97"/>
      <c r="DI182" s="97"/>
      <c r="DJ182" s="97"/>
      <c r="DK182" s="97"/>
      <c r="DL182" s="97"/>
      <c r="DM182" s="97"/>
      <c r="DN182" s="97"/>
      <c r="DO182" s="97"/>
      <c r="DP182" s="97"/>
      <c r="DQ182" s="97"/>
      <c r="DR182" s="97"/>
      <c r="DS182" s="97"/>
      <c r="DT182" s="97"/>
      <c r="DU182" s="97"/>
      <c r="DV182" s="97"/>
      <c r="DW182" s="97"/>
      <c r="DX182" s="97"/>
      <c r="DY182" s="97"/>
      <c r="DZ182" s="97"/>
      <c r="EA182" s="97"/>
      <c r="EB182" s="97"/>
      <c r="EC182" s="97"/>
      <c r="ED182" s="97"/>
      <c r="EE182" s="97"/>
      <c r="EF182" s="97"/>
      <c r="EG182" s="97"/>
      <c r="EH182" s="97"/>
      <c r="EI182" s="97"/>
      <c r="EJ182" s="97"/>
      <c r="EK182" s="97"/>
      <c r="EL182" s="97"/>
      <c r="EM182" s="97"/>
      <c r="EN182" s="97"/>
      <c r="EO182" s="97"/>
      <c r="EP182" s="97"/>
      <c r="EQ182" s="97"/>
      <c r="ER182" s="97"/>
      <c r="ES182" s="97"/>
      <c r="ET182" s="97"/>
      <c r="EU182" s="97"/>
      <c r="EV182" s="97"/>
      <c r="EW182" s="97"/>
      <c r="EX182" s="97"/>
      <c r="EY182" s="97"/>
      <c r="EZ182" s="97"/>
      <c r="FA182" s="97"/>
      <c r="FB182" s="97"/>
      <c r="FC182" s="97"/>
      <c r="FD182" s="97"/>
      <c r="FE182" s="97"/>
      <c r="FF182" s="97"/>
      <c r="FG182" s="97"/>
      <c r="FH182" s="97"/>
      <c r="FI182" s="97"/>
      <c r="FJ182" s="97"/>
      <c r="FK182" s="97"/>
      <c r="FL182" s="97"/>
      <c r="FM182" s="97"/>
      <c r="FN182" s="97"/>
      <c r="FO182" s="97"/>
      <c r="FP182" s="97"/>
      <c r="FQ182" s="97"/>
      <c r="FR182" s="97"/>
      <c r="FS182" s="97"/>
      <c r="FT182" s="97"/>
      <c r="FU182" s="97"/>
      <c r="FV182" s="97"/>
      <c r="FW182" s="97">
        <v>20</v>
      </c>
      <c r="FX182" s="97"/>
      <c r="FY182" s="97"/>
      <c r="FZ182" s="97"/>
      <c r="GA182" s="97"/>
      <c r="GB182" s="97"/>
      <c r="GC182" s="97"/>
      <c r="GD182" s="97"/>
      <c r="GE182" s="97"/>
      <c r="GF182" s="97"/>
      <c r="GG182" s="97"/>
      <c r="GH182" s="97"/>
      <c r="GI182" s="97"/>
      <c r="GJ182" s="97"/>
      <c r="GK182" s="97"/>
      <c r="GL182" s="97"/>
      <c r="GM182" s="97"/>
      <c r="GN182" s="97"/>
      <c r="GO182" s="97"/>
      <c r="GP182" s="97"/>
      <c r="GQ182" s="97"/>
      <c r="GR182" s="97"/>
      <c r="GS182" s="97"/>
      <c r="GT182" s="97"/>
      <c r="GU182" s="97"/>
      <c r="GV182" s="97"/>
      <c r="GW182" s="97"/>
      <c r="GX182" s="97"/>
      <c r="GY182" s="97"/>
      <c r="GZ182" s="97"/>
      <c r="HA182" s="97"/>
      <c r="HB182" s="97"/>
      <c r="HC182" s="97"/>
      <c r="HD182" s="97"/>
      <c r="HE182" s="97"/>
      <c r="HF182" s="97"/>
      <c r="HG182" s="97"/>
      <c r="HH182" s="97"/>
      <c r="HI182" s="97"/>
      <c r="HJ182" s="97"/>
      <c r="HK182" s="97"/>
      <c r="HL182" s="97"/>
      <c r="HM182" s="97"/>
      <c r="HN182" s="97"/>
      <c r="HO182" s="97"/>
      <c r="HP182" s="97"/>
      <c r="HQ182" s="97"/>
      <c r="HR182" s="97"/>
      <c r="HS182" s="97"/>
      <c r="HT182" s="97"/>
      <c r="HU182" s="97"/>
      <c r="HV182" s="97"/>
      <c r="HW182" s="97"/>
      <c r="HX182" s="97"/>
      <c r="HY182" s="97"/>
      <c r="HZ182" s="97"/>
      <c r="IA182" s="97"/>
      <c r="IB182" s="97"/>
      <c r="IC182" s="97"/>
      <c r="ID182" s="97"/>
      <c r="IE182" s="97"/>
      <c r="IF182" s="97"/>
      <c r="IG182" s="97"/>
      <c r="IH182" s="97"/>
      <c r="II182" s="97"/>
      <c r="IJ182" s="97"/>
      <c r="IK182" s="97"/>
      <c r="IL182" s="97"/>
      <c r="IM182" s="97"/>
      <c r="IN182" s="97"/>
      <c r="IO182" s="97"/>
      <c r="IP182" s="97"/>
      <c r="IQ182" s="97"/>
      <c r="IR182" s="97"/>
      <c r="IS182" s="97"/>
      <c r="IT182" s="97"/>
      <c r="IU182" s="97"/>
      <c r="IV182" s="97"/>
      <c r="IW182" s="97"/>
      <c r="IX182" s="97"/>
      <c r="IY182" s="97"/>
      <c r="IZ182" s="97"/>
      <c r="JA182" s="97"/>
      <c r="JB182" s="97"/>
      <c r="JC182" s="97"/>
      <c r="JD182" s="97"/>
      <c r="JE182" s="97"/>
      <c r="JF182" s="97"/>
      <c r="JG182" s="97"/>
      <c r="JH182" s="97"/>
      <c r="JI182" s="97"/>
      <c r="JJ182" s="97"/>
      <c r="JK182" s="97"/>
      <c r="JL182" s="97"/>
      <c r="JM182" s="97"/>
      <c r="JN182" s="97"/>
      <c r="JO182" s="97"/>
      <c r="JP182" s="97"/>
      <c r="JQ182" s="97"/>
      <c r="JR182" s="97"/>
      <c r="JS182" s="97"/>
      <c r="JT182" s="97"/>
      <c r="JU182" s="97"/>
      <c r="JV182" s="97"/>
      <c r="JW182" s="97"/>
      <c r="JX182" s="97"/>
      <c r="JY182" s="97"/>
      <c r="JZ182" s="97"/>
      <c r="KA182" s="97"/>
      <c r="KB182" s="97"/>
      <c r="KC182" s="97"/>
      <c r="KD182" s="97"/>
      <c r="KE182" s="97"/>
      <c r="KF182" s="97"/>
      <c r="KG182" s="97"/>
      <c r="KH182" s="97"/>
      <c r="KI182" s="97"/>
      <c r="KJ182" s="97"/>
      <c r="KK182" s="97"/>
      <c r="KL182" s="97"/>
      <c r="KM182" s="97"/>
      <c r="KN182" s="97"/>
      <c r="KO182" s="97"/>
      <c r="KP182" s="97"/>
      <c r="KQ182" s="97"/>
      <c r="KR182" s="97"/>
      <c r="KS182" s="97"/>
      <c r="KT182" s="97"/>
      <c r="KU182" s="97"/>
      <c r="KV182" s="97"/>
      <c r="KW182" s="97"/>
      <c r="KX182" s="97"/>
      <c r="KY182" s="97"/>
      <c r="KZ182" s="97"/>
      <c r="LA182" s="97"/>
      <c r="LB182" s="97"/>
      <c r="LC182" s="97"/>
      <c r="LD182" s="97"/>
      <c r="LE182" s="97"/>
      <c r="LF182" s="97"/>
      <c r="LG182" s="97"/>
      <c r="LH182" s="97"/>
      <c r="LI182" s="97"/>
      <c r="LJ182" s="97"/>
      <c r="LK182" s="97"/>
      <c r="LL182" s="97"/>
      <c r="LM182" s="97"/>
      <c r="LN182" s="97"/>
      <c r="LO182" s="97"/>
      <c r="LP182" s="97"/>
      <c r="LQ182" s="97"/>
      <c r="LR182" s="97"/>
      <c r="LS182" s="97"/>
      <c r="LT182" s="97"/>
      <c r="LU182" s="97"/>
      <c r="LV182" s="97"/>
      <c r="LW182" s="97"/>
      <c r="LX182" s="97"/>
      <c r="LY182" s="97"/>
      <c r="LZ182" s="97"/>
      <c r="MA182" s="97">
        <v>0</v>
      </c>
      <c r="MB182" s="97"/>
      <c r="MC182" s="97"/>
      <c r="MD182" s="97"/>
      <c r="ME182" s="97"/>
      <c r="MF182" s="97">
        <v>23</v>
      </c>
      <c r="MG182" s="97"/>
      <c r="MH182" s="97">
        <v>0</v>
      </c>
      <c r="MI182" s="97"/>
      <c r="MJ182" s="97">
        <v>5</v>
      </c>
      <c r="MK182" s="97"/>
      <c r="ML182" s="97"/>
      <c r="MM182" s="97"/>
      <c r="MN182" s="97"/>
      <c r="MO182" s="97"/>
      <c r="MP182" s="97"/>
      <c r="MQ182" s="97"/>
      <c r="MR182" s="97"/>
      <c r="MS182" s="97"/>
      <c r="MT182" s="97"/>
      <c r="MU182" s="97"/>
      <c r="MV182" s="97"/>
      <c r="MW182" s="97">
        <v>16</v>
      </c>
      <c r="MX182" s="97"/>
      <c r="MY182" s="97">
        <v>0</v>
      </c>
      <c r="MZ182" s="97">
        <v>116</v>
      </c>
      <c r="NA182" s="97"/>
      <c r="NB182" s="97">
        <v>21</v>
      </c>
      <c r="NC182" s="97">
        <v>157</v>
      </c>
      <c r="ND182" s="97">
        <v>19</v>
      </c>
      <c r="NE182" s="97"/>
      <c r="NF182" s="97"/>
      <c r="NG182" s="97"/>
      <c r="NH182" s="97">
        <v>0</v>
      </c>
      <c r="NI182" s="97"/>
      <c r="NJ182" s="97">
        <v>1</v>
      </c>
      <c r="NK182" s="97">
        <v>0</v>
      </c>
      <c r="NL182" s="97">
        <v>0</v>
      </c>
      <c r="NM182" s="97">
        <v>0</v>
      </c>
      <c r="NN182" s="97">
        <v>0</v>
      </c>
      <c r="NO182" s="97">
        <v>49</v>
      </c>
      <c r="NP182" s="97">
        <v>0</v>
      </c>
      <c r="NQ182" s="97">
        <v>161</v>
      </c>
      <c r="NR182" s="97"/>
      <c r="NS182" s="97"/>
      <c r="NT182" s="97"/>
      <c r="NU182" s="97"/>
      <c r="NV182" s="97"/>
      <c r="NW182" s="97"/>
      <c r="NX182" s="97"/>
      <c r="NY182" s="97"/>
      <c r="NZ182" s="97">
        <v>52</v>
      </c>
      <c r="OA182" s="97"/>
      <c r="OB182" s="97"/>
      <c r="OC182" s="97"/>
      <c r="OD182" s="97"/>
      <c r="OE182" s="97"/>
      <c r="OF182" s="97"/>
      <c r="OG182" s="97"/>
      <c r="OH182" s="97"/>
      <c r="OI182" s="97"/>
      <c r="OJ182" s="97"/>
      <c r="OK182" s="97"/>
      <c r="OL182" s="97"/>
      <c r="OM182" s="97"/>
      <c r="ON182" s="97">
        <v>0</v>
      </c>
      <c r="OO182" s="97">
        <v>2</v>
      </c>
      <c r="OP182" s="97"/>
      <c r="OQ182" s="97"/>
      <c r="OR182" s="98"/>
      <c r="OS182" s="99">
        <v>777</v>
      </c>
      <c r="OT182" s="96">
        <v>81</v>
      </c>
      <c r="OU182" s="97">
        <v>11325</v>
      </c>
      <c r="OV182" s="97"/>
      <c r="OW182" s="97"/>
      <c r="OX182" s="97"/>
      <c r="OY182" s="97">
        <v>180</v>
      </c>
      <c r="OZ182" s="97">
        <v>1535</v>
      </c>
      <c r="PA182" s="97"/>
      <c r="PB182" s="97">
        <v>0</v>
      </c>
      <c r="PC182" s="97"/>
      <c r="PD182" s="97"/>
      <c r="PE182" s="97"/>
      <c r="PF182" s="97">
        <v>1</v>
      </c>
      <c r="PG182" s="97"/>
      <c r="PH182" s="97"/>
      <c r="PI182" s="97"/>
      <c r="PJ182" s="97">
        <v>663</v>
      </c>
      <c r="PK182" s="97"/>
      <c r="PL182" s="98"/>
      <c r="PM182" s="99">
        <v>14562</v>
      </c>
    </row>
    <row r="183" spans="1:429" ht="12.75" customHeight="1" x14ac:dyDescent="0.2">
      <c r="A183" s="93" t="s">
        <v>1620</v>
      </c>
      <c r="B183" s="94" t="s">
        <v>1733</v>
      </c>
      <c r="C183" s="95" t="s">
        <v>1342</v>
      </c>
      <c r="D183" s="96"/>
      <c r="E183" s="97"/>
      <c r="F183" s="97"/>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7">
        <v>0</v>
      </c>
      <c r="AI183" s="97"/>
      <c r="AJ183" s="97"/>
      <c r="AK183" s="97"/>
      <c r="AL183" s="97">
        <v>0</v>
      </c>
      <c r="AM183" s="97"/>
      <c r="AN183" s="97"/>
      <c r="AO183" s="97"/>
      <c r="AP183" s="97"/>
      <c r="AQ183" s="97">
        <v>4</v>
      </c>
      <c r="AR183" s="97"/>
      <c r="AS183" s="97"/>
      <c r="AT183" s="97"/>
      <c r="AU183" s="97"/>
      <c r="AV183" s="97"/>
      <c r="AW183" s="97"/>
      <c r="AX183" s="97"/>
      <c r="AY183" s="97"/>
      <c r="AZ183" s="97"/>
      <c r="BA183" s="97"/>
      <c r="BB183" s="97"/>
      <c r="BC183" s="97"/>
      <c r="BD183" s="97"/>
      <c r="BE183" s="97"/>
      <c r="BF183" s="97"/>
      <c r="BG183" s="97"/>
      <c r="BH183" s="97"/>
      <c r="BI183" s="97"/>
      <c r="BJ183" s="97"/>
      <c r="BK183" s="97"/>
      <c r="BL183" s="97"/>
      <c r="BM183" s="97"/>
      <c r="BN183" s="97"/>
      <c r="BO183" s="97"/>
      <c r="BP183" s="97"/>
      <c r="BQ183" s="97"/>
      <c r="BR183" s="97"/>
      <c r="BS183" s="97"/>
      <c r="BT183" s="97"/>
      <c r="BU183" s="97"/>
      <c r="BV183" s="97"/>
      <c r="BW183" s="97"/>
      <c r="BX183" s="97"/>
      <c r="BY183" s="97"/>
      <c r="BZ183" s="97"/>
      <c r="CA183" s="97"/>
      <c r="CB183" s="97"/>
      <c r="CC183" s="97"/>
      <c r="CD183" s="97"/>
      <c r="CE183" s="97"/>
      <c r="CF183" s="97"/>
      <c r="CG183" s="97"/>
      <c r="CH183" s="97"/>
      <c r="CI183" s="97"/>
      <c r="CJ183" s="97"/>
      <c r="CK183" s="97"/>
      <c r="CL183" s="97"/>
      <c r="CM183" s="97"/>
      <c r="CN183" s="97"/>
      <c r="CO183" s="97"/>
      <c r="CP183" s="97">
        <v>1</v>
      </c>
      <c r="CQ183" s="97"/>
      <c r="CR183" s="97"/>
      <c r="CS183" s="97"/>
      <c r="CT183" s="97"/>
      <c r="CU183" s="97"/>
      <c r="CV183" s="97"/>
      <c r="CW183" s="97"/>
      <c r="CX183" s="97"/>
      <c r="CY183" s="97"/>
      <c r="CZ183" s="97"/>
      <c r="DA183" s="97">
        <v>0</v>
      </c>
      <c r="DB183" s="97"/>
      <c r="DC183" s="97"/>
      <c r="DD183" s="97"/>
      <c r="DE183" s="97"/>
      <c r="DF183" s="97"/>
      <c r="DG183" s="97"/>
      <c r="DH183" s="97"/>
      <c r="DI183" s="97"/>
      <c r="DJ183" s="97"/>
      <c r="DK183" s="97"/>
      <c r="DL183" s="97"/>
      <c r="DM183" s="97"/>
      <c r="DN183" s="97">
        <v>19</v>
      </c>
      <c r="DO183" s="97">
        <v>12</v>
      </c>
      <c r="DP183" s="97"/>
      <c r="DQ183" s="97"/>
      <c r="DR183" s="97">
        <v>4</v>
      </c>
      <c r="DS183" s="97"/>
      <c r="DT183" s="97">
        <v>24</v>
      </c>
      <c r="DU183" s="97"/>
      <c r="DV183" s="97"/>
      <c r="DW183" s="97"/>
      <c r="DX183" s="97"/>
      <c r="DY183" s="97"/>
      <c r="DZ183" s="97"/>
      <c r="EA183" s="97"/>
      <c r="EB183" s="97">
        <v>1</v>
      </c>
      <c r="EC183" s="97"/>
      <c r="ED183" s="97"/>
      <c r="EE183" s="97"/>
      <c r="EF183" s="97"/>
      <c r="EG183" s="97"/>
      <c r="EH183" s="97"/>
      <c r="EI183" s="97"/>
      <c r="EJ183" s="97"/>
      <c r="EK183" s="97"/>
      <c r="EL183" s="97"/>
      <c r="EM183" s="97"/>
      <c r="EN183" s="97"/>
      <c r="EO183" s="97"/>
      <c r="EP183" s="97"/>
      <c r="EQ183" s="97"/>
      <c r="ER183" s="97"/>
      <c r="ES183" s="97"/>
      <c r="ET183" s="97">
        <v>4</v>
      </c>
      <c r="EU183" s="97"/>
      <c r="EV183" s="97"/>
      <c r="EW183" s="97"/>
      <c r="EX183" s="97"/>
      <c r="EY183" s="97"/>
      <c r="EZ183" s="97"/>
      <c r="FA183" s="97"/>
      <c r="FB183" s="97"/>
      <c r="FC183" s="97"/>
      <c r="FD183" s="97"/>
      <c r="FE183" s="97"/>
      <c r="FF183" s="97"/>
      <c r="FG183" s="97"/>
      <c r="FH183" s="97"/>
      <c r="FI183" s="97">
        <v>9</v>
      </c>
      <c r="FJ183" s="97">
        <v>3</v>
      </c>
      <c r="FK183" s="97">
        <v>11</v>
      </c>
      <c r="FL183" s="97"/>
      <c r="FM183" s="97">
        <v>1</v>
      </c>
      <c r="FN183" s="97"/>
      <c r="FO183" s="97"/>
      <c r="FP183" s="97"/>
      <c r="FQ183" s="97"/>
      <c r="FR183" s="97"/>
      <c r="FS183" s="97"/>
      <c r="FT183" s="97"/>
      <c r="FU183" s="97"/>
      <c r="FV183" s="97"/>
      <c r="FW183" s="97"/>
      <c r="FX183" s="97">
        <v>5</v>
      </c>
      <c r="FY183" s="97"/>
      <c r="FZ183" s="97"/>
      <c r="GA183" s="97"/>
      <c r="GB183" s="97">
        <v>121</v>
      </c>
      <c r="GC183" s="97">
        <v>184</v>
      </c>
      <c r="GD183" s="97"/>
      <c r="GE183" s="97"/>
      <c r="GF183" s="97"/>
      <c r="GG183" s="97"/>
      <c r="GH183" s="97"/>
      <c r="GI183" s="97"/>
      <c r="GJ183" s="97"/>
      <c r="GK183" s="97"/>
      <c r="GL183" s="97"/>
      <c r="GM183" s="97"/>
      <c r="GN183" s="97"/>
      <c r="GO183" s="97"/>
      <c r="GP183" s="97"/>
      <c r="GQ183" s="97"/>
      <c r="GR183" s="97"/>
      <c r="GS183" s="97"/>
      <c r="GT183" s="97"/>
      <c r="GU183" s="97"/>
      <c r="GV183" s="97"/>
      <c r="GW183" s="97"/>
      <c r="GX183" s="97"/>
      <c r="GY183" s="97"/>
      <c r="GZ183" s="97"/>
      <c r="HA183" s="97"/>
      <c r="HB183" s="97"/>
      <c r="HC183" s="97"/>
      <c r="HD183" s="97"/>
      <c r="HE183" s="97"/>
      <c r="HF183" s="97"/>
      <c r="HG183" s="97"/>
      <c r="HH183" s="97"/>
      <c r="HI183" s="97"/>
      <c r="HJ183" s="97"/>
      <c r="HK183" s="97"/>
      <c r="HL183" s="97"/>
      <c r="HM183" s="97"/>
      <c r="HN183" s="97"/>
      <c r="HO183" s="97"/>
      <c r="HP183" s="97"/>
      <c r="HQ183" s="97"/>
      <c r="HR183" s="97"/>
      <c r="HS183" s="97"/>
      <c r="HT183" s="97"/>
      <c r="HU183" s="97"/>
      <c r="HV183" s="97"/>
      <c r="HW183" s="97"/>
      <c r="HX183" s="97"/>
      <c r="HY183" s="97"/>
      <c r="HZ183" s="97"/>
      <c r="IA183" s="97"/>
      <c r="IB183" s="97"/>
      <c r="IC183" s="97"/>
      <c r="ID183" s="97"/>
      <c r="IE183" s="97"/>
      <c r="IF183" s="97"/>
      <c r="IG183" s="97"/>
      <c r="IH183" s="97"/>
      <c r="II183" s="97"/>
      <c r="IJ183" s="97"/>
      <c r="IK183" s="97"/>
      <c r="IL183" s="97"/>
      <c r="IM183" s="97"/>
      <c r="IN183" s="97"/>
      <c r="IO183" s="97"/>
      <c r="IP183" s="97"/>
      <c r="IQ183" s="97"/>
      <c r="IR183" s="97"/>
      <c r="IS183" s="97"/>
      <c r="IT183" s="97"/>
      <c r="IU183" s="97"/>
      <c r="IV183" s="97"/>
      <c r="IW183" s="97"/>
      <c r="IX183" s="97"/>
      <c r="IY183" s="97"/>
      <c r="IZ183" s="97"/>
      <c r="JA183" s="97"/>
      <c r="JB183" s="97"/>
      <c r="JC183" s="97"/>
      <c r="JD183" s="97"/>
      <c r="JE183" s="97"/>
      <c r="JF183" s="97"/>
      <c r="JG183" s="97"/>
      <c r="JH183" s="97"/>
      <c r="JI183" s="97"/>
      <c r="JJ183" s="97"/>
      <c r="JK183" s="97"/>
      <c r="JL183" s="97"/>
      <c r="JM183" s="97"/>
      <c r="JN183" s="97"/>
      <c r="JO183" s="97"/>
      <c r="JP183" s="97"/>
      <c r="JQ183" s="97"/>
      <c r="JR183" s="97"/>
      <c r="JS183" s="97"/>
      <c r="JT183" s="97"/>
      <c r="JU183" s="97"/>
      <c r="JV183" s="97"/>
      <c r="JW183" s="97"/>
      <c r="JX183" s="97"/>
      <c r="JY183" s="97"/>
      <c r="JZ183" s="97"/>
      <c r="KA183" s="97"/>
      <c r="KB183" s="97"/>
      <c r="KC183" s="97"/>
      <c r="KD183" s="97"/>
      <c r="KE183" s="97"/>
      <c r="KF183" s="97"/>
      <c r="KG183" s="97"/>
      <c r="KH183" s="97"/>
      <c r="KI183" s="97"/>
      <c r="KJ183" s="97"/>
      <c r="KK183" s="97"/>
      <c r="KL183" s="97"/>
      <c r="KM183" s="97"/>
      <c r="KN183" s="97"/>
      <c r="KO183" s="97"/>
      <c r="KP183" s="97"/>
      <c r="KQ183" s="97"/>
      <c r="KR183" s="97"/>
      <c r="KS183" s="97"/>
      <c r="KT183" s="97"/>
      <c r="KU183" s="97"/>
      <c r="KV183" s="97"/>
      <c r="KW183" s="97"/>
      <c r="KX183" s="97"/>
      <c r="KY183" s="97"/>
      <c r="KZ183" s="97"/>
      <c r="LA183" s="97"/>
      <c r="LB183" s="97"/>
      <c r="LC183" s="97"/>
      <c r="LD183" s="97"/>
      <c r="LE183" s="97"/>
      <c r="LF183" s="97"/>
      <c r="LG183" s="97"/>
      <c r="LH183" s="97"/>
      <c r="LI183" s="97"/>
      <c r="LJ183" s="97"/>
      <c r="LK183" s="97"/>
      <c r="LL183" s="97"/>
      <c r="LM183" s="97"/>
      <c r="LN183" s="97"/>
      <c r="LO183" s="97"/>
      <c r="LP183" s="97"/>
      <c r="LQ183" s="97"/>
      <c r="LR183" s="97"/>
      <c r="LS183" s="97"/>
      <c r="LT183" s="97"/>
      <c r="LU183" s="97"/>
      <c r="LV183" s="97"/>
      <c r="LW183" s="97"/>
      <c r="LX183" s="97"/>
      <c r="LY183" s="97"/>
      <c r="LZ183" s="97"/>
      <c r="MA183" s="97"/>
      <c r="MB183" s="97"/>
      <c r="MC183" s="97"/>
      <c r="MD183" s="97"/>
      <c r="ME183" s="97"/>
      <c r="MF183" s="97"/>
      <c r="MG183" s="97"/>
      <c r="MH183" s="97"/>
      <c r="MI183" s="97"/>
      <c r="MJ183" s="97"/>
      <c r="MK183" s="97"/>
      <c r="ML183" s="97"/>
      <c r="MM183" s="97"/>
      <c r="MN183" s="97"/>
      <c r="MO183" s="97"/>
      <c r="MP183" s="97"/>
      <c r="MQ183" s="97"/>
      <c r="MR183" s="97"/>
      <c r="MS183" s="97"/>
      <c r="MT183" s="97"/>
      <c r="MU183" s="97"/>
      <c r="MV183" s="97"/>
      <c r="MW183" s="97"/>
      <c r="MX183" s="97"/>
      <c r="MY183" s="97"/>
      <c r="MZ183" s="97"/>
      <c r="NA183" s="97"/>
      <c r="NB183" s="97"/>
      <c r="NC183" s="97"/>
      <c r="ND183" s="97"/>
      <c r="NE183" s="97"/>
      <c r="NF183" s="97"/>
      <c r="NG183" s="97"/>
      <c r="NH183" s="97"/>
      <c r="NI183" s="97"/>
      <c r="NJ183" s="97"/>
      <c r="NK183" s="97"/>
      <c r="NL183" s="97"/>
      <c r="NM183" s="97"/>
      <c r="NN183" s="97"/>
      <c r="NO183" s="97"/>
      <c r="NP183" s="97"/>
      <c r="NQ183" s="97"/>
      <c r="NR183" s="97"/>
      <c r="NS183" s="97"/>
      <c r="NT183" s="97"/>
      <c r="NU183" s="97"/>
      <c r="NV183" s="97"/>
      <c r="NW183" s="97"/>
      <c r="NX183" s="97"/>
      <c r="NY183" s="97"/>
      <c r="NZ183" s="97"/>
      <c r="OA183" s="97"/>
      <c r="OB183" s="97"/>
      <c r="OC183" s="97"/>
      <c r="OD183" s="97"/>
      <c r="OE183" s="97"/>
      <c r="OF183" s="97"/>
      <c r="OG183" s="97"/>
      <c r="OH183" s="97"/>
      <c r="OI183" s="97"/>
      <c r="OJ183" s="97"/>
      <c r="OK183" s="97"/>
      <c r="OL183" s="97"/>
      <c r="OM183" s="97"/>
      <c r="ON183" s="97"/>
      <c r="OO183" s="97"/>
      <c r="OP183" s="97"/>
      <c r="OQ183" s="97"/>
      <c r="OR183" s="98"/>
      <c r="OS183" s="99">
        <v>403</v>
      </c>
      <c r="OT183" s="96">
        <v>12365</v>
      </c>
      <c r="OU183" s="97">
        <v>388</v>
      </c>
      <c r="OV183" s="97"/>
      <c r="OW183" s="97">
        <v>204</v>
      </c>
      <c r="OX183" s="97"/>
      <c r="OY183" s="97">
        <v>193</v>
      </c>
      <c r="OZ183" s="97">
        <v>84</v>
      </c>
      <c r="PA183" s="97"/>
      <c r="PB183" s="97"/>
      <c r="PC183" s="97"/>
      <c r="PD183" s="97"/>
      <c r="PE183" s="97"/>
      <c r="PF183" s="97">
        <v>0</v>
      </c>
      <c r="PG183" s="97"/>
      <c r="PH183" s="97"/>
      <c r="PI183" s="97"/>
      <c r="PJ183" s="97">
        <v>7</v>
      </c>
      <c r="PK183" s="97"/>
      <c r="PL183" s="98"/>
      <c r="PM183" s="99">
        <v>13644</v>
      </c>
    </row>
    <row r="184" spans="1:429" ht="12.75" customHeight="1" x14ac:dyDescent="0.2">
      <c r="A184" s="93">
        <v>337215</v>
      </c>
      <c r="B184" s="94" t="s">
        <v>1733</v>
      </c>
      <c r="C184" s="95" t="s">
        <v>1343</v>
      </c>
      <c r="D184" s="96"/>
      <c r="E184" s="97"/>
      <c r="F184" s="97"/>
      <c r="G184" s="97"/>
      <c r="H184" s="97"/>
      <c r="I184" s="97"/>
      <c r="J184" s="97"/>
      <c r="K184" s="97"/>
      <c r="L184" s="97"/>
      <c r="M184" s="97"/>
      <c r="N184" s="97"/>
      <c r="O184" s="97"/>
      <c r="P184" s="97"/>
      <c r="Q184" s="97"/>
      <c r="R184" s="97"/>
      <c r="S184" s="97"/>
      <c r="T184" s="97"/>
      <c r="U184" s="97"/>
      <c r="V184" s="97"/>
      <c r="W184" s="97"/>
      <c r="X184" s="97"/>
      <c r="Y184" s="97"/>
      <c r="Z184" s="97"/>
      <c r="AA184" s="97"/>
      <c r="AB184" s="97">
        <v>148</v>
      </c>
      <c r="AC184" s="97">
        <v>199</v>
      </c>
      <c r="AD184" s="97">
        <v>4</v>
      </c>
      <c r="AE184" s="97">
        <v>1</v>
      </c>
      <c r="AF184" s="97">
        <v>278</v>
      </c>
      <c r="AG184" s="97">
        <v>0</v>
      </c>
      <c r="AH184" s="97">
        <v>8</v>
      </c>
      <c r="AI184" s="97">
        <v>57</v>
      </c>
      <c r="AJ184" s="97">
        <v>114</v>
      </c>
      <c r="AK184" s="97">
        <v>75</v>
      </c>
      <c r="AL184" s="97">
        <v>1</v>
      </c>
      <c r="AM184" s="97">
        <v>14</v>
      </c>
      <c r="AN184" s="97"/>
      <c r="AO184" s="97"/>
      <c r="AP184" s="97">
        <v>2</v>
      </c>
      <c r="AQ184" s="97">
        <v>74</v>
      </c>
      <c r="AR184" s="97"/>
      <c r="AS184" s="97"/>
      <c r="AT184" s="97"/>
      <c r="AU184" s="97"/>
      <c r="AV184" s="97"/>
      <c r="AW184" s="97">
        <v>0</v>
      </c>
      <c r="AX184" s="97"/>
      <c r="AY184" s="97"/>
      <c r="AZ184" s="97"/>
      <c r="BA184" s="97"/>
      <c r="BB184" s="97"/>
      <c r="BC184" s="97">
        <v>0</v>
      </c>
      <c r="BD184" s="97"/>
      <c r="BE184" s="97"/>
      <c r="BF184" s="97"/>
      <c r="BG184" s="97"/>
      <c r="BH184" s="97"/>
      <c r="BI184" s="97"/>
      <c r="BJ184" s="97"/>
      <c r="BK184" s="97"/>
      <c r="BL184" s="97"/>
      <c r="BM184" s="97"/>
      <c r="BN184" s="97"/>
      <c r="BO184" s="97"/>
      <c r="BP184" s="97"/>
      <c r="BQ184" s="97"/>
      <c r="BR184" s="97"/>
      <c r="BS184" s="97"/>
      <c r="BT184" s="97"/>
      <c r="BU184" s="97"/>
      <c r="BV184" s="97"/>
      <c r="BW184" s="97"/>
      <c r="BX184" s="97"/>
      <c r="BY184" s="97"/>
      <c r="BZ184" s="97">
        <v>0</v>
      </c>
      <c r="CA184" s="97"/>
      <c r="CB184" s="97"/>
      <c r="CC184" s="97"/>
      <c r="CD184" s="97"/>
      <c r="CE184" s="97"/>
      <c r="CF184" s="97"/>
      <c r="CG184" s="97">
        <v>0</v>
      </c>
      <c r="CH184" s="97"/>
      <c r="CI184" s="97"/>
      <c r="CJ184" s="97"/>
      <c r="CK184" s="97"/>
      <c r="CL184" s="97"/>
      <c r="CM184" s="97"/>
      <c r="CN184" s="97"/>
      <c r="CO184" s="97"/>
      <c r="CP184" s="97"/>
      <c r="CQ184" s="97"/>
      <c r="CR184" s="97"/>
      <c r="CS184" s="97"/>
      <c r="CT184" s="97"/>
      <c r="CU184" s="97"/>
      <c r="CV184" s="97"/>
      <c r="CW184" s="97"/>
      <c r="CX184" s="97"/>
      <c r="CY184" s="97"/>
      <c r="CZ184" s="97"/>
      <c r="DA184" s="97"/>
      <c r="DB184" s="97"/>
      <c r="DC184" s="97"/>
      <c r="DD184" s="97"/>
      <c r="DE184" s="97"/>
      <c r="DF184" s="97"/>
      <c r="DG184" s="97"/>
      <c r="DH184" s="97"/>
      <c r="DI184" s="97"/>
      <c r="DJ184" s="97"/>
      <c r="DK184" s="97"/>
      <c r="DL184" s="97"/>
      <c r="DM184" s="97"/>
      <c r="DN184" s="97"/>
      <c r="DO184" s="97"/>
      <c r="DP184" s="97"/>
      <c r="DQ184" s="97"/>
      <c r="DR184" s="97"/>
      <c r="DS184" s="97"/>
      <c r="DT184" s="97"/>
      <c r="DU184" s="97"/>
      <c r="DV184" s="97"/>
      <c r="DW184" s="97"/>
      <c r="DX184" s="97"/>
      <c r="DY184" s="97"/>
      <c r="DZ184" s="97"/>
      <c r="EA184" s="97"/>
      <c r="EB184" s="97"/>
      <c r="EC184" s="97"/>
      <c r="ED184" s="97"/>
      <c r="EE184" s="97"/>
      <c r="EF184" s="97"/>
      <c r="EG184" s="97"/>
      <c r="EH184" s="97"/>
      <c r="EI184" s="97"/>
      <c r="EJ184" s="97"/>
      <c r="EK184" s="97"/>
      <c r="EL184" s="97"/>
      <c r="EM184" s="97"/>
      <c r="EN184" s="97"/>
      <c r="EO184" s="97"/>
      <c r="EP184" s="97"/>
      <c r="EQ184" s="97"/>
      <c r="ER184" s="97"/>
      <c r="ES184" s="97"/>
      <c r="ET184" s="97"/>
      <c r="EU184" s="97"/>
      <c r="EV184" s="97"/>
      <c r="EW184" s="97"/>
      <c r="EX184" s="97"/>
      <c r="EY184" s="97"/>
      <c r="EZ184" s="97"/>
      <c r="FA184" s="97"/>
      <c r="FB184" s="97"/>
      <c r="FC184" s="97"/>
      <c r="FD184" s="97"/>
      <c r="FE184" s="97">
        <v>0</v>
      </c>
      <c r="FF184" s="97"/>
      <c r="FG184" s="97"/>
      <c r="FH184" s="97"/>
      <c r="FI184" s="97"/>
      <c r="FJ184" s="97"/>
      <c r="FK184" s="97"/>
      <c r="FL184" s="97"/>
      <c r="FM184" s="97"/>
      <c r="FN184" s="97"/>
      <c r="FO184" s="97"/>
      <c r="FP184" s="97"/>
      <c r="FQ184" s="97"/>
      <c r="FR184" s="97"/>
      <c r="FS184" s="97"/>
      <c r="FT184" s="97">
        <v>407</v>
      </c>
      <c r="FU184" s="97">
        <v>1802</v>
      </c>
      <c r="FV184" s="97">
        <v>231</v>
      </c>
      <c r="FW184" s="97">
        <v>78</v>
      </c>
      <c r="FX184" s="97">
        <v>89</v>
      </c>
      <c r="FY184" s="97">
        <v>201</v>
      </c>
      <c r="FZ184" s="97">
        <v>499</v>
      </c>
      <c r="GA184" s="97"/>
      <c r="GB184" s="97"/>
      <c r="GC184" s="97"/>
      <c r="GD184" s="97"/>
      <c r="GE184" s="97"/>
      <c r="GF184" s="97"/>
      <c r="GG184" s="97"/>
      <c r="GH184" s="97"/>
      <c r="GI184" s="97"/>
      <c r="GJ184" s="97"/>
      <c r="GK184" s="97">
        <v>35</v>
      </c>
      <c r="GL184" s="97"/>
      <c r="GM184" s="97"/>
      <c r="GN184" s="97"/>
      <c r="GO184" s="97"/>
      <c r="GP184" s="97"/>
      <c r="GQ184" s="97"/>
      <c r="GR184" s="97"/>
      <c r="GS184" s="97"/>
      <c r="GT184" s="97"/>
      <c r="GU184" s="97"/>
      <c r="GV184" s="97"/>
      <c r="GW184" s="97"/>
      <c r="GX184" s="97"/>
      <c r="GY184" s="97"/>
      <c r="GZ184" s="97"/>
      <c r="HA184" s="97"/>
      <c r="HB184" s="97"/>
      <c r="HC184" s="97"/>
      <c r="HD184" s="97"/>
      <c r="HE184" s="97"/>
      <c r="HF184" s="97"/>
      <c r="HG184" s="97"/>
      <c r="HH184" s="97"/>
      <c r="HI184" s="97"/>
      <c r="HJ184" s="97"/>
      <c r="HK184" s="97"/>
      <c r="HL184" s="97"/>
      <c r="HM184" s="97"/>
      <c r="HN184" s="97"/>
      <c r="HO184" s="97"/>
      <c r="HP184" s="97"/>
      <c r="HQ184" s="97"/>
      <c r="HR184" s="97"/>
      <c r="HS184" s="97"/>
      <c r="HT184" s="97"/>
      <c r="HU184" s="97"/>
      <c r="HV184" s="97"/>
      <c r="HW184" s="97"/>
      <c r="HX184" s="97"/>
      <c r="HY184" s="97">
        <v>0</v>
      </c>
      <c r="HZ184" s="97">
        <v>0</v>
      </c>
      <c r="IA184" s="97"/>
      <c r="IB184" s="97"/>
      <c r="IC184" s="97"/>
      <c r="ID184" s="97"/>
      <c r="IE184" s="97">
        <v>0</v>
      </c>
      <c r="IF184" s="97"/>
      <c r="IG184" s="97"/>
      <c r="IH184" s="97"/>
      <c r="II184" s="97"/>
      <c r="IJ184" s="97"/>
      <c r="IK184" s="97"/>
      <c r="IL184" s="97"/>
      <c r="IM184" s="97"/>
      <c r="IN184" s="97"/>
      <c r="IO184" s="97"/>
      <c r="IP184" s="97"/>
      <c r="IQ184" s="97"/>
      <c r="IR184" s="97"/>
      <c r="IS184" s="97"/>
      <c r="IT184" s="97"/>
      <c r="IU184" s="97"/>
      <c r="IV184" s="97"/>
      <c r="IW184" s="97"/>
      <c r="IX184" s="97"/>
      <c r="IY184" s="97"/>
      <c r="IZ184" s="97"/>
      <c r="JA184" s="97"/>
      <c r="JB184" s="97"/>
      <c r="JC184" s="97"/>
      <c r="JD184" s="97"/>
      <c r="JE184" s="97"/>
      <c r="JF184" s="97"/>
      <c r="JG184" s="97"/>
      <c r="JH184" s="97"/>
      <c r="JI184" s="97"/>
      <c r="JJ184" s="97"/>
      <c r="JK184" s="97"/>
      <c r="JL184" s="97"/>
      <c r="JM184" s="97"/>
      <c r="JN184" s="97"/>
      <c r="JO184" s="97"/>
      <c r="JP184" s="97">
        <v>0</v>
      </c>
      <c r="JQ184" s="97">
        <v>1</v>
      </c>
      <c r="JR184" s="97"/>
      <c r="JS184" s="97">
        <v>103</v>
      </c>
      <c r="JT184" s="97">
        <v>0</v>
      </c>
      <c r="JU184" s="97">
        <v>256</v>
      </c>
      <c r="JV184" s="97">
        <v>1</v>
      </c>
      <c r="JW184" s="97">
        <v>38</v>
      </c>
      <c r="JX184" s="97"/>
      <c r="JY184" s="97"/>
      <c r="JZ184" s="97">
        <v>106</v>
      </c>
      <c r="KA184" s="97"/>
      <c r="KB184" s="97"/>
      <c r="KC184" s="97"/>
      <c r="KD184" s="97"/>
      <c r="KE184" s="97"/>
      <c r="KF184" s="97">
        <v>177</v>
      </c>
      <c r="KG184" s="97">
        <v>97</v>
      </c>
      <c r="KH184" s="97">
        <v>613</v>
      </c>
      <c r="KI184" s="97">
        <v>0</v>
      </c>
      <c r="KJ184" s="97"/>
      <c r="KK184" s="97"/>
      <c r="KL184" s="97"/>
      <c r="KM184" s="97"/>
      <c r="KN184" s="97"/>
      <c r="KO184" s="97"/>
      <c r="KP184" s="97"/>
      <c r="KQ184" s="97"/>
      <c r="KR184" s="97"/>
      <c r="KS184" s="97">
        <v>0</v>
      </c>
      <c r="KT184" s="97">
        <v>0</v>
      </c>
      <c r="KU184" s="97">
        <v>0</v>
      </c>
      <c r="KV184" s="97">
        <v>0</v>
      </c>
      <c r="KW184" s="97"/>
      <c r="KX184" s="97"/>
      <c r="KY184" s="97"/>
      <c r="KZ184" s="97"/>
      <c r="LA184" s="97"/>
      <c r="LB184" s="97">
        <v>0</v>
      </c>
      <c r="LC184" s="97"/>
      <c r="LD184" s="97">
        <v>1</v>
      </c>
      <c r="LE184" s="97"/>
      <c r="LF184" s="97"/>
      <c r="LG184" s="97"/>
      <c r="LH184" s="97"/>
      <c r="LI184" s="97"/>
      <c r="LJ184" s="97"/>
      <c r="LK184" s="97"/>
      <c r="LL184" s="97"/>
      <c r="LM184" s="97"/>
      <c r="LN184" s="97"/>
      <c r="LO184" s="97">
        <v>0</v>
      </c>
      <c r="LP184" s="97">
        <v>0</v>
      </c>
      <c r="LQ184" s="97">
        <v>18</v>
      </c>
      <c r="LR184" s="97"/>
      <c r="LS184" s="97"/>
      <c r="LT184" s="97"/>
      <c r="LU184" s="97"/>
      <c r="LV184" s="97">
        <v>10</v>
      </c>
      <c r="LW184" s="97">
        <v>0</v>
      </c>
      <c r="LX184" s="97">
        <v>0</v>
      </c>
      <c r="LY184" s="97">
        <v>0</v>
      </c>
      <c r="LZ184" s="97"/>
      <c r="MA184" s="97"/>
      <c r="MB184" s="97">
        <v>19</v>
      </c>
      <c r="MC184" s="97"/>
      <c r="MD184" s="97">
        <v>64</v>
      </c>
      <c r="ME184" s="97"/>
      <c r="MF184" s="97">
        <v>145</v>
      </c>
      <c r="MG184" s="97"/>
      <c r="MH184" s="97">
        <v>0</v>
      </c>
      <c r="MI184" s="97"/>
      <c r="MJ184" s="97">
        <v>2</v>
      </c>
      <c r="MK184" s="97"/>
      <c r="ML184" s="97"/>
      <c r="MM184" s="97">
        <v>1</v>
      </c>
      <c r="MN184" s="97">
        <v>0</v>
      </c>
      <c r="MO184" s="97">
        <v>0</v>
      </c>
      <c r="MP184" s="97"/>
      <c r="MQ184" s="97"/>
      <c r="MR184" s="97"/>
      <c r="MS184" s="97"/>
      <c r="MT184" s="97"/>
      <c r="MU184" s="97">
        <v>0</v>
      </c>
      <c r="MV184" s="97"/>
      <c r="MW184" s="97">
        <v>3</v>
      </c>
      <c r="MX184" s="97">
        <v>1</v>
      </c>
      <c r="MY184" s="97"/>
      <c r="MZ184" s="97">
        <v>9</v>
      </c>
      <c r="NA184" s="97"/>
      <c r="NB184" s="97">
        <v>0</v>
      </c>
      <c r="NC184" s="97">
        <v>0</v>
      </c>
      <c r="ND184" s="97">
        <v>7</v>
      </c>
      <c r="NE184" s="97">
        <v>0</v>
      </c>
      <c r="NF184" s="97"/>
      <c r="NG184" s="97"/>
      <c r="NH184" s="97"/>
      <c r="NI184" s="97"/>
      <c r="NJ184" s="97"/>
      <c r="NK184" s="97"/>
      <c r="NL184" s="97">
        <v>196</v>
      </c>
      <c r="NM184" s="97"/>
      <c r="NN184" s="97"/>
      <c r="NO184" s="97"/>
      <c r="NP184" s="97"/>
      <c r="NQ184" s="97">
        <v>359</v>
      </c>
      <c r="NR184" s="97"/>
      <c r="NS184" s="97">
        <v>0</v>
      </c>
      <c r="NT184" s="97"/>
      <c r="NU184" s="97"/>
      <c r="NV184" s="97"/>
      <c r="NW184" s="97"/>
      <c r="NX184" s="97"/>
      <c r="NY184" s="97">
        <v>90</v>
      </c>
      <c r="NZ184" s="97"/>
      <c r="OA184" s="97"/>
      <c r="OB184" s="97"/>
      <c r="OC184" s="97"/>
      <c r="OD184" s="97"/>
      <c r="OE184" s="97"/>
      <c r="OF184" s="97">
        <v>2</v>
      </c>
      <c r="OG184" s="97"/>
      <c r="OH184" s="97"/>
      <c r="OI184" s="97"/>
      <c r="OJ184" s="97"/>
      <c r="OK184" s="97"/>
      <c r="OL184" s="97"/>
      <c r="OM184" s="97"/>
      <c r="ON184" s="97"/>
      <c r="OO184" s="97"/>
      <c r="OP184" s="97"/>
      <c r="OQ184" s="97"/>
      <c r="OR184" s="98">
        <v>10</v>
      </c>
      <c r="OS184" s="99">
        <v>6648</v>
      </c>
      <c r="OT184" s="96">
        <v>1127</v>
      </c>
      <c r="OU184" s="97">
        <v>7244</v>
      </c>
      <c r="OV184" s="97"/>
      <c r="OW184" s="97">
        <v>2</v>
      </c>
      <c r="OX184" s="97"/>
      <c r="OY184" s="97">
        <v>219</v>
      </c>
      <c r="OZ184" s="97">
        <v>1139</v>
      </c>
      <c r="PA184" s="97"/>
      <c r="PB184" s="97">
        <v>0</v>
      </c>
      <c r="PC184" s="97"/>
      <c r="PD184" s="97"/>
      <c r="PE184" s="97"/>
      <c r="PF184" s="97">
        <v>3</v>
      </c>
      <c r="PG184" s="97"/>
      <c r="PH184" s="97"/>
      <c r="PI184" s="97"/>
      <c r="PJ184" s="97">
        <v>208</v>
      </c>
      <c r="PK184" s="97"/>
      <c r="PL184" s="98"/>
      <c r="PM184" s="99">
        <v>16590</v>
      </c>
    </row>
    <row r="185" spans="1:429" ht="12.75" customHeight="1" x14ac:dyDescent="0.2">
      <c r="A185" s="93" t="s">
        <v>1621</v>
      </c>
      <c r="B185" s="94" t="s">
        <v>1733</v>
      </c>
      <c r="C185" s="95" t="s">
        <v>1344</v>
      </c>
      <c r="D185" s="96"/>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v>397</v>
      </c>
      <c r="AC185" s="97">
        <v>629</v>
      </c>
      <c r="AD185" s="97"/>
      <c r="AE185" s="97"/>
      <c r="AF185" s="97">
        <v>729</v>
      </c>
      <c r="AG185" s="97">
        <v>131</v>
      </c>
      <c r="AH185" s="97">
        <v>1996</v>
      </c>
      <c r="AI185" s="97"/>
      <c r="AJ185" s="97">
        <v>320</v>
      </c>
      <c r="AK185" s="97">
        <v>61</v>
      </c>
      <c r="AL185" s="97">
        <v>1534</v>
      </c>
      <c r="AM185" s="97">
        <v>237</v>
      </c>
      <c r="AN185" s="97"/>
      <c r="AO185" s="97"/>
      <c r="AP185" s="97"/>
      <c r="AQ185" s="97"/>
      <c r="AR185" s="97"/>
      <c r="AS185" s="97"/>
      <c r="AT185" s="97"/>
      <c r="AU185" s="97"/>
      <c r="AV185" s="97"/>
      <c r="AW185" s="97"/>
      <c r="AX185" s="97"/>
      <c r="AY185" s="97"/>
      <c r="AZ185" s="97"/>
      <c r="BA185" s="97"/>
      <c r="BB185" s="97"/>
      <c r="BC185" s="97"/>
      <c r="BD185" s="97"/>
      <c r="BE185" s="97"/>
      <c r="BF185" s="97"/>
      <c r="BG185" s="97"/>
      <c r="BH185" s="97"/>
      <c r="BI185" s="97"/>
      <c r="BJ185" s="97"/>
      <c r="BK185" s="97"/>
      <c r="BL185" s="97"/>
      <c r="BM185" s="97"/>
      <c r="BN185" s="97"/>
      <c r="BO185" s="97"/>
      <c r="BP185" s="97"/>
      <c r="BQ185" s="97"/>
      <c r="BR185" s="97"/>
      <c r="BS185" s="97"/>
      <c r="BT185" s="97"/>
      <c r="BU185" s="97"/>
      <c r="BV185" s="97"/>
      <c r="BW185" s="97"/>
      <c r="BX185" s="97"/>
      <c r="BY185" s="97"/>
      <c r="BZ185" s="97"/>
      <c r="CA185" s="97"/>
      <c r="CB185" s="97"/>
      <c r="CC185" s="97"/>
      <c r="CD185" s="97"/>
      <c r="CE185" s="97"/>
      <c r="CF185" s="97"/>
      <c r="CG185" s="97"/>
      <c r="CH185" s="97"/>
      <c r="CI185" s="97"/>
      <c r="CJ185" s="97"/>
      <c r="CK185" s="97"/>
      <c r="CL185" s="97"/>
      <c r="CM185" s="97"/>
      <c r="CN185" s="97"/>
      <c r="CO185" s="97"/>
      <c r="CP185" s="97"/>
      <c r="CQ185" s="97"/>
      <c r="CR185" s="97"/>
      <c r="CS185" s="97"/>
      <c r="CT185" s="97"/>
      <c r="CU185" s="97"/>
      <c r="CV185" s="97"/>
      <c r="CW185" s="97"/>
      <c r="CX185" s="97"/>
      <c r="CY185" s="97"/>
      <c r="CZ185" s="97"/>
      <c r="DA185" s="97"/>
      <c r="DB185" s="97"/>
      <c r="DC185" s="97"/>
      <c r="DD185" s="97"/>
      <c r="DE185" s="97"/>
      <c r="DF185" s="97"/>
      <c r="DG185" s="97"/>
      <c r="DH185" s="97"/>
      <c r="DI185" s="97"/>
      <c r="DJ185" s="97"/>
      <c r="DK185" s="97"/>
      <c r="DL185" s="97"/>
      <c r="DM185" s="97"/>
      <c r="DN185" s="97"/>
      <c r="DO185" s="97"/>
      <c r="DP185" s="97"/>
      <c r="DQ185" s="97"/>
      <c r="DR185" s="97"/>
      <c r="DS185" s="97"/>
      <c r="DT185" s="97"/>
      <c r="DU185" s="97"/>
      <c r="DV185" s="97"/>
      <c r="DW185" s="97"/>
      <c r="DX185" s="97"/>
      <c r="DY185" s="97"/>
      <c r="DZ185" s="97"/>
      <c r="EA185" s="97"/>
      <c r="EB185" s="97"/>
      <c r="EC185" s="97"/>
      <c r="ED185" s="97"/>
      <c r="EE185" s="97"/>
      <c r="EF185" s="97"/>
      <c r="EG185" s="97"/>
      <c r="EH185" s="97"/>
      <c r="EI185" s="97"/>
      <c r="EJ185" s="97"/>
      <c r="EK185" s="97"/>
      <c r="EL185" s="97"/>
      <c r="EM185" s="97"/>
      <c r="EN185" s="97"/>
      <c r="EO185" s="97"/>
      <c r="EP185" s="97"/>
      <c r="EQ185" s="97"/>
      <c r="ER185" s="97"/>
      <c r="ES185" s="97"/>
      <c r="ET185" s="97"/>
      <c r="EU185" s="97"/>
      <c r="EV185" s="97"/>
      <c r="EW185" s="97"/>
      <c r="EX185" s="97"/>
      <c r="EY185" s="97"/>
      <c r="EZ185" s="97"/>
      <c r="FA185" s="97"/>
      <c r="FB185" s="97"/>
      <c r="FC185" s="97"/>
      <c r="FD185" s="97"/>
      <c r="FE185" s="97"/>
      <c r="FF185" s="97"/>
      <c r="FG185" s="97"/>
      <c r="FH185" s="97"/>
      <c r="FI185" s="97"/>
      <c r="FJ185" s="97"/>
      <c r="FK185" s="97"/>
      <c r="FL185" s="97"/>
      <c r="FM185" s="97"/>
      <c r="FN185" s="97"/>
      <c r="FO185" s="97"/>
      <c r="FP185" s="97"/>
      <c r="FQ185" s="97"/>
      <c r="FR185" s="97"/>
      <c r="FS185" s="97"/>
      <c r="FT185" s="97">
        <v>5</v>
      </c>
      <c r="FU185" s="97"/>
      <c r="FV185" s="97"/>
      <c r="FW185" s="97"/>
      <c r="FX185" s="97"/>
      <c r="FY185" s="97">
        <v>10</v>
      </c>
      <c r="FZ185" s="97">
        <v>127</v>
      </c>
      <c r="GA185" s="97"/>
      <c r="GB185" s="97"/>
      <c r="GC185" s="97"/>
      <c r="GD185" s="97"/>
      <c r="GE185" s="97"/>
      <c r="GF185" s="97"/>
      <c r="GG185" s="97"/>
      <c r="GH185" s="97"/>
      <c r="GI185" s="97"/>
      <c r="GJ185" s="97"/>
      <c r="GK185" s="97"/>
      <c r="GL185" s="97"/>
      <c r="GM185" s="97"/>
      <c r="GN185" s="97"/>
      <c r="GO185" s="97"/>
      <c r="GP185" s="97"/>
      <c r="GQ185" s="97"/>
      <c r="GR185" s="97"/>
      <c r="GS185" s="97"/>
      <c r="GT185" s="97"/>
      <c r="GU185" s="97"/>
      <c r="GV185" s="97"/>
      <c r="GW185" s="97"/>
      <c r="GX185" s="97"/>
      <c r="GY185" s="97"/>
      <c r="GZ185" s="97"/>
      <c r="HA185" s="97"/>
      <c r="HB185" s="97"/>
      <c r="HC185" s="97"/>
      <c r="HD185" s="97"/>
      <c r="HE185" s="97"/>
      <c r="HF185" s="97"/>
      <c r="HG185" s="97"/>
      <c r="HH185" s="97"/>
      <c r="HI185" s="97"/>
      <c r="HJ185" s="97"/>
      <c r="HK185" s="97"/>
      <c r="HL185" s="97"/>
      <c r="HM185" s="97"/>
      <c r="HN185" s="97"/>
      <c r="HO185" s="97"/>
      <c r="HP185" s="97"/>
      <c r="HQ185" s="97"/>
      <c r="HR185" s="97"/>
      <c r="HS185" s="97"/>
      <c r="HT185" s="97"/>
      <c r="HU185" s="97"/>
      <c r="HV185" s="97"/>
      <c r="HW185" s="97"/>
      <c r="HX185" s="97"/>
      <c r="HY185" s="97"/>
      <c r="HZ185" s="97"/>
      <c r="IA185" s="97"/>
      <c r="IB185" s="97"/>
      <c r="IC185" s="97"/>
      <c r="ID185" s="97"/>
      <c r="IE185" s="97"/>
      <c r="IF185" s="97"/>
      <c r="IG185" s="97"/>
      <c r="IH185" s="97"/>
      <c r="II185" s="97"/>
      <c r="IJ185" s="97"/>
      <c r="IK185" s="97"/>
      <c r="IL185" s="97"/>
      <c r="IM185" s="97"/>
      <c r="IN185" s="97"/>
      <c r="IO185" s="97"/>
      <c r="IP185" s="97"/>
      <c r="IQ185" s="97"/>
      <c r="IR185" s="97"/>
      <c r="IS185" s="97"/>
      <c r="IT185" s="97"/>
      <c r="IU185" s="97"/>
      <c r="IV185" s="97"/>
      <c r="IW185" s="97"/>
      <c r="IX185" s="97"/>
      <c r="IY185" s="97"/>
      <c r="IZ185" s="97"/>
      <c r="JA185" s="97"/>
      <c r="JB185" s="97"/>
      <c r="JC185" s="97"/>
      <c r="JD185" s="97"/>
      <c r="JE185" s="97"/>
      <c r="JF185" s="97"/>
      <c r="JG185" s="97"/>
      <c r="JH185" s="97"/>
      <c r="JI185" s="97"/>
      <c r="JJ185" s="97"/>
      <c r="JK185" s="97"/>
      <c r="JL185" s="97"/>
      <c r="JM185" s="97"/>
      <c r="JN185" s="97"/>
      <c r="JO185" s="97"/>
      <c r="JP185" s="97"/>
      <c r="JQ185" s="97"/>
      <c r="JR185" s="97"/>
      <c r="JS185" s="97"/>
      <c r="JT185" s="97"/>
      <c r="JU185" s="97"/>
      <c r="JV185" s="97"/>
      <c r="JW185" s="97"/>
      <c r="JX185" s="97"/>
      <c r="JY185" s="97"/>
      <c r="JZ185" s="97"/>
      <c r="KA185" s="97"/>
      <c r="KB185" s="97">
        <v>8</v>
      </c>
      <c r="KC185" s="97"/>
      <c r="KD185" s="97"/>
      <c r="KE185" s="97"/>
      <c r="KF185" s="97"/>
      <c r="KG185" s="97">
        <v>0</v>
      </c>
      <c r="KH185" s="97">
        <v>0</v>
      </c>
      <c r="KI185" s="97"/>
      <c r="KJ185" s="97"/>
      <c r="KK185" s="97"/>
      <c r="KL185" s="97"/>
      <c r="KM185" s="97"/>
      <c r="KN185" s="97"/>
      <c r="KO185" s="97"/>
      <c r="KP185" s="97"/>
      <c r="KQ185" s="97"/>
      <c r="KR185" s="97"/>
      <c r="KS185" s="97">
        <v>0</v>
      </c>
      <c r="KT185" s="97">
        <v>0</v>
      </c>
      <c r="KU185" s="97">
        <v>0</v>
      </c>
      <c r="KV185" s="97">
        <v>0</v>
      </c>
      <c r="KW185" s="97"/>
      <c r="KX185" s="97"/>
      <c r="KY185" s="97"/>
      <c r="KZ185" s="97"/>
      <c r="LA185" s="97"/>
      <c r="LB185" s="97"/>
      <c r="LC185" s="97"/>
      <c r="LD185" s="97"/>
      <c r="LE185" s="97"/>
      <c r="LF185" s="97"/>
      <c r="LG185" s="97"/>
      <c r="LH185" s="97"/>
      <c r="LI185" s="97"/>
      <c r="LJ185" s="97"/>
      <c r="LK185" s="97"/>
      <c r="LL185" s="97"/>
      <c r="LM185" s="97"/>
      <c r="LN185" s="97"/>
      <c r="LO185" s="97"/>
      <c r="LP185" s="97">
        <v>9</v>
      </c>
      <c r="LQ185" s="97"/>
      <c r="LR185" s="97"/>
      <c r="LS185" s="97"/>
      <c r="LT185" s="97"/>
      <c r="LU185" s="97"/>
      <c r="LV185" s="97"/>
      <c r="LW185" s="97"/>
      <c r="LX185" s="97"/>
      <c r="LY185" s="97"/>
      <c r="LZ185" s="97"/>
      <c r="MA185" s="97"/>
      <c r="MB185" s="97"/>
      <c r="MC185" s="97"/>
      <c r="MD185" s="97"/>
      <c r="ME185" s="97"/>
      <c r="MF185" s="97"/>
      <c r="MG185" s="97"/>
      <c r="MH185" s="97"/>
      <c r="MI185" s="97"/>
      <c r="MJ185" s="97"/>
      <c r="MK185" s="97"/>
      <c r="ML185" s="97"/>
      <c r="MM185" s="97"/>
      <c r="MN185" s="97"/>
      <c r="MO185" s="97"/>
      <c r="MP185" s="97"/>
      <c r="MQ185" s="97"/>
      <c r="MR185" s="97"/>
      <c r="MS185" s="97"/>
      <c r="MT185" s="97"/>
      <c r="MU185" s="97"/>
      <c r="MV185" s="97"/>
      <c r="MW185" s="97"/>
      <c r="MX185" s="97"/>
      <c r="MY185" s="97"/>
      <c r="MZ185" s="97"/>
      <c r="NA185" s="97"/>
      <c r="NB185" s="97"/>
      <c r="NC185" s="97"/>
      <c r="ND185" s="97"/>
      <c r="NE185" s="97"/>
      <c r="NF185" s="97"/>
      <c r="NG185" s="97"/>
      <c r="NH185" s="97"/>
      <c r="NI185" s="97"/>
      <c r="NJ185" s="97"/>
      <c r="NK185" s="97"/>
      <c r="NL185" s="97"/>
      <c r="NM185" s="97"/>
      <c r="NN185" s="97"/>
      <c r="NO185" s="97"/>
      <c r="NP185" s="97"/>
      <c r="NQ185" s="97"/>
      <c r="NR185" s="97"/>
      <c r="NS185" s="97"/>
      <c r="NT185" s="97"/>
      <c r="NU185" s="97"/>
      <c r="NV185" s="97"/>
      <c r="NW185" s="97"/>
      <c r="NX185" s="97"/>
      <c r="NY185" s="97"/>
      <c r="NZ185" s="97"/>
      <c r="OA185" s="97"/>
      <c r="OB185" s="97"/>
      <c r="OC185" s="97"/>
      <c r="OD185" s="97"/>
      <c r="OE185" s="97"/>
      <c r="OF185" s="97"/>
      <c r="OG185" s="97"/>
      <c r="OH185" s="97"/>
      <c r="OI185" s="97"/>
      <c r="OJ185" s="97"/>
      <c r="OK185" s="97"/>
      <c r="OL185" s="97">
        <v>1483</v>
      </c>
      <c r="OM185" s="97"/>
      <c r="ON185" s="97"/>
      <c r="OO185" s="97"/>
      <c r="OP185" s="97"/>
      <c r="OQ185" s="97"/>
      <c r="OR185" s="98"/>
      <c r="OS185" s="99">
        <v>7674</v>
      </c>
      <c r="OT185" s="96">
        <v>386</v>
      </c>
      <c r="OU185" s="97">
        <v>12033</v>
      </c>
      <c r="OV185" s="97"/>
      <c r="OW185" s="97"/>
      <c r="OX185" s="97"/>
      <c r="OY185" s="97">
        <v>289</v>
      </c>
      <c r="OZ185" s="97">
        <v>479</v>
      </c>
      <c r="PA185" s="97"/>
      <c r="PB185" s="97">
        <v>1</v>
      </c>
      <c r="PC185" s="97"/>
      <c r="PD185" s="97"/>
      <c r="PE185" s="97"/>
      <c r="PF185" s="97">
        <v>30</v>
      </c>
      <c r="PG185" s="97"/>
      <c r="PH185" s="97"/>
      <c r="PI185" s="97"/>
      <c r="PJ185" s="97">
        <v>2680</v>
      </c>
      <c r="PK185" s="97"/>
      <c r="PL185" s="98"/>
      <c r="PM185" s="99">
        <v>23572</v>
      </c>
    </row>
    <row r="186" spans="1:429" ht="12.75" customHeight="1" x14ac:dyDescent="0.2">
      <c r="A186" s="93">
        <v>337900</v>
      </c>
      <c r="B186" s="94" t="s">
        <v>1733</v>
      </c>
      <c r="C186" s="95" t="s">
        <v>1345</v>
      </c>
      <c r="D186" s="96"/>
      <c r="E186" s="97"/>
      <c r="F186" s="97">
        <v>1</v>
      </c>
      <c r="G186" s="97">
        <v>0</v>
      </c>
      <c r="H186" s="97"/>
      <c r="I186" s="97"/>
      <c r="J186" s="97"/>
      <c r="K186" s="97"/>
      <c r="L186" s="97"/>
      <c r="M186" s="97"/>
      <c r="N186" s="97"/>
      <c r="O186" s="97"/>
      <c r="P186" s="97"/>
      <c r="Q186" s="97"/>
      <c r="R186" s="97"/>
      <c r="S186" s="97"/>
      <c r="T186" s="97"/>
      <c r="U186" s="97"/>
      <c r="V186" s="97"/>
      <c r="W186" s="97"/>
      <c r="X186" s="97"/>
      <c r="Y186" s="97"/>
      <c r="Z186" s="97"/>
      <c r="AA186" s="97"/>
      <c r="AB186" s="97">
        <v>59</v>
      </c>
      <c r="AC186" s="97"/>
      <c r="AD186" s="97"/>
      <c r="AE186" s="97"/>
      <c r="AF186" s="97"/>
      <c r="AG186" s="97"/>
      <c r="AH186" s="97">
        <v>0</v>
      </c>
      <c r="AI186" s="97"/>
      <c r="AJ186" s="97"/>
      <c r="AK186" s="97"/>
      <c r="AL186" s="97"/>
      <c r="AM186" s="97"/>
      <c r="AN186" s="97"/>
      <c r="AO186" s="97"/>
      <c r="AP186" s="97"/>
      <c r="AQ186" s="97"/>
      <c r="AR186" s="97"/>
      <c r="AS186" s="97"/>
      <c r="AT186" s="97"/>
      <c r="AU186" s="97"/>
      <c r="AV186" s="97"/>
      <c r="AW186" s="97"/>
      <c r="AX186" s="97"/>
      <c r="AY186" s="97"/>
      <c r="AZ186" s="97"/>
      <c r="BA186" s="97"/>
      <c r="BB186" s="97"/>
      <c r="BC186" s="97"/>
      <c r="BD186" s="97"/>
      <c r="BE186" s="97"/>
      <c r="BF186" s="97"/>
      <c r="BG186" s="97"/>
      <c r="BH186" s="97"/>
      <c r="BI186" s="97"/>
      <c r="BJ186" s="97"/>
      <c r="BK186" s="97"/>
      <c r="BL186" s="97"/>
      <c r="BM186" s="97"/>
      <c r="BN186" s="97"/>
      <c r="BO186" s="97"/>
      <c r="BP186" s="97"/>
      <c r="BQ186" s="97"/>
      <c r="BR186" s="97"/>
      <c r="BS186" s="97"/>
      <c r="BT186" s="97"/>
      <c r="BU186" s="97"/>
      <c r="BV186" s="97"/>
      <c r="BW186" s="97"/>
      <c r="BX186" s="97"/>
      <c r="BY186" s="97"/>
      <c r="BZ186" s="97"/>
      <c r="CA186" s="97"/>
      <c r="CB186" s="97"/>
      <c r="CC186" s="97"/>
      <c r="CD186" s="97"/>
      <c r="CE186" s="97"/>
      <c r="CF186" s="97"/>
      <c r="CG186" s="97"/>
      <c r="CH186" s="97"/>
      <c r="CI186" s="97"/>
      <c r="CJ186" s="97"/>
      <c r="CK186" s="97"/>
      <c r="CL186" s="97"/>
      <c r="CM186" s="97"/>
      <c r="CN186" s="97"/>
      <c r="CO186" s="97"/>
      <c r="CP186" s="97"/>
      <c r="CQ186" s="97"/>
      <c r="CR186" s="97"/>
      <c r="CS186" s="97"/>
      <c r="CT186" s="97"/>
      <c r="CU186" s="97"/>
      <c r="CV186" s="97"/>
      <c r="CW186" s="97"/>
      <c r="CX186" s="97"/>
      <c r="CY186" s="97"/>
      <c r="CZ186" s="97"/>
      <c r="DA186" s="97"/>
      <c r="DB186" s="97"/>
      <c r="DC186" s="97"/>
      <c r="DD186" s="97"/>
      <c r="DE186" s="97"/>
      <c r="DF186" s="97"/>
      <c r="DG186" s="97"/>
      <c r="DH186" s="97"/>
      <c r="DI186" s="97"/>
      <c r="DJ186" s="97"/>
      <c r="DK186" s="97"/>
      <c r="DL186" s="97"/>
      <c r="DM186" s="97"/>
      <c r="DN186" s="97"/>
      <c r="DO186" s="97"/>
      <c r="DP186" s="97"/>
      <c r="DQ186" s="97"/>
      <c r="DR186" s="97"/>
      <c r="DS186" s="97"/>
      <c r="DT186" s="97"/>
      <c r="DU186" s="97"/>
      <c r="DV186" s="97"/>
      <c r="DW186" s="97"/>
      <c r="DX186" s="97"/>
      <c r="DY186" s="97"/>
      <c r="DZ186" s="97"/>
      <c r="EA186" s="97"/>
      <c r="EB186" s="97"/>
      <c r="EC186" s="97"/>
      <c r="ED186" s="97"/>
      <c r="EE186" s="97"/>
      <c r="EF186" s="97"/>
      <c r="EG186" s="97"/>
      <c r="EH186" s="97"/>
      <c r="EI186" s="97"/>
      <c r="EJ186" s="97"/>
      <c r="EK186" s="97"/>
      <c r="EL186" s="97"/>
      <c r="EM186" s="97"/>
      <c r="EN186" s="97"/>
      <c r="EO186" s="97"/>
      <c r="EP186" s="97"/>
      <c r="EQ186" s="97"/>
      <c r="ER186" s="97"/>
      <c r="ES186" s="97"/>
      <c r="ET186" s="97"/>
      <c r="EU186" s="97"/>
      <c r="EV186" s="97"/>
      <c r="EW186" s="97"/>
      <c r="EX186" s="97"/>
      <c r="EY186" s="97"/>
      <c r="EZ186" s="97"/>
      <c r="FA186" s="97"/>
      <c r="FB186" s="97"/>
      <c r="FC186" s="97"/>
      <c r="FD186" s="97"/>
      <c r="FE186" s="97"/>
      <c r="FF186" s="97"/>
      <c r="FG186" s="97"/>
      <c r="FH186" s="97"/>
      <c r="FI186" s="97"/>
      <c r="FJ186" s="97"/>
      <c r="FK186" s="97"/>
      <c r="FL186" s="97"/>
      <c r="FM186" s="97"/>
      <c r="FN186" s="97"/>
      <c r="FO186" s="97">
        <v>184</v>
      </c>
      <c r="FP186" s="97"/>
      <c r="FQ186" s="97"/>
      <c r="FR186" s="97"/>
      <c r="FS186" s="97"/>
      <c r="FT186" s="97"/>
      <c r="FU186" s="97">
        <v>1</v>
      </c>
      <c r="FV186" s="97"/>
      <c r="FW186" s="97"/>
      <c r="FX186" s="97"/>
      <c r="FY186" s="97"/>
      <c r="FZ186" s="97"/>
      <c r="GA186" s="97">
        <v>454</v>
      </c>
      <c r="GB186" s="97"/>
      <c r="GC186" s="97"/>
      <c r="GD186" s="97"/>
      <c r="GE186" s="97"/>
      <c r="GF186" s="97"/>
      <c r="GG186" s="97"/>
      <c r="GH186" s="97"/>
      <c r="GI186" s="97"/>
      <c r="GJ186" s="97"/>
      <c r="GK186" s="97"/>
      <c r="GL186" s="97"/>
      <c r="GM186" s="97"/>
      <c r="GN186" s="97"/>
      <c r="GO186" s="97"/>
      <c r="GP186" s="97"/>
      <c r="GQ186" s="97"/>
      <c r="GR186" s="97"/>
      <c r="GS186" s="97"/>
      <c r="GT186" s="97"/>
      <c r="GU186" s="97"/>
      <c r="GV186" s="97"/>
      <c r="GW186" s="97"/>
      <c r="GX186" s="97"/>
      <c r="GY186" s="97"/>
      <c r="GZ186" s="97"/>
      <c r="HA186" s="97"/>
      <c r="HB186" s="97"/>
      <c r="HC186" s="97"/>
      <c r="HD186" s="97"/>
      <c r="HE186" s="97"/>
      <c r="HF186" s="97"/>
      <c r="HG186" s="97"/>
      <c r="HH186" s="97"/>
      <c r="HI186" s="97"/>
      <c r="HJ186" s="97"/>
      <c r="HK186" s="97"/>
      <c r="HL186" s="97"/>
      <c r="HM186" s="97"/>
      <c r="HN186" s="97"/>
      <c r="HO186" s="97"/>
      <c r="HP186" s="97"/>
      <c r="HQ186" s="97"/>
      <c r="HR186" s="97"/>
      <c r="HS186" s="97"/>
      <c r="HT186" s="97"/>
      <c r="HU186" s="97"/>
      <c r="HV186" s="97"/>
      <c r="HW186" s="97"/>
      <c r="HX186" s="97"/>
      <c r="HY186" s="97"/>
      <c r="HZ186" s="97"/>
      <c r="IA186" s="97"/>
      <c r="IB186" s="97"/>
      <c r="IC186" s="97"/>
      <c r="ID186" s="97"/>
      <c r="IE186" s="97"/>
      <c r="IF186" s="97"/>
      <c r="IG186" s="97"/>
      <c r="IH186" s="97"/>
      <c r="II186" s="97"/>
      <c r="IJ186" s="97"/>
      <c r="IK186" s="97"/>
      <c r="IL186" s="97"/>
      <c r="IM186" s="97"/>
      <c r="IN186" s="97"/>
      <c r="IO186" s="97"/>
      <c r="IP186" s="97"/>
      <c r="IQ186" s="97"/>
      <c r="IR186" s="97"/>
      <c r="IS186" s="97"/>
      <c r="IT186" s="97"/>
      <c r="IU186" s="97"/>
      <c r="IV186" s="97"/>
      <c r="IW186" s="97"/>
      <c r="IX186" s="97"/>
      <c r="IY186" s="97"/>
      <c r="IZ186" s="97"/>
      <c r="JA186" s="97"/>
      <c r="JB186" s="97"/>
      <c r="JC186" s="97"/>
      <c r="JD186" s="97"/>
      <c r="JE186" s="97"/>
      <c r="JF186" s="97"/>
      <c r="JG186" s="97"/>
      <c r="JH186" s="97"/>
      <c r="JI186" s="97"/>
      <c r="JJ186" s="97"/>
      <c r="JK186" s="97"/>
      <c r="JL186" s="97"/>
      <c r="JM186" s="97"/>
      <c r="JN186" s="97"/>
      <c r="JO186" s="97"/>
      <c r="JP186" s="97"/>
      <c r="JQ186" s="97"/>
      <c r="JR186" s="97"/>
      <c r="JS186" s="97"/>
      <c r="JT186" s="97"/>
      <c r="JU186" s="97"/>
      <c r="JV186" s="97"/>
      <c r="JW186" s="97"/>
      <c r="JX186" s="97"/>
      <c r="JY186" s="97"/>
      <c r="JZ186" s="97"/>
      <c r="KA186" s="97"/>
      <c r="KB186" s="97"/>
      <c r="KC186" s="97"/>
      <c r="KD186" s="97"/>
      <c r="KE186" s="97"/>
      <c r="KF186" s="97"/>
      <c r="KG186" s="97"/>
      <c r="KH186" s="97"/>
      <c r="KI186" s="97"/>
      <c r="KJ186" s="97"/>
      <c r="KK186" s="97">
        <v>2</v>
      </c>
      <c r="KL186" s="97"/>
      <c r="KM186" s="97"/>
      <c r="KN186" s="97"/>
      <c r="KO186" s="97">
        <v>12</v>
      </c>
      <c r="KP186" s="97"/>
      <c r="KQ186" s="97"/>
      <c r="KR186" s="97"/>
      <c r="KS186" s="97"/>
      <c r="KT186" s="97"/>
      <c r="KU186" s="97"/>
      <c r="KV186" s="97"/>
      <c r="KW186" s="97"/>
      <c r="KX186" s="97"/>
      <c r="KY186" s="97"/>
      <c r="KZ186" s="97"/>
      <c r="LA186" s="97"/>
      <c r="LB186" s="97"/>
      <c r="LC186" s="97"/>
      <c r="LD186" s="97"/>
      <c r="LE186" s="97"/>
      <c r="LF186" s="97"/>
      <c r="LG186" s="97"/>
      <c r="LH186" s="97"/>
      <c r="LI186" s="97"/>
      <c r="LJ186" s="97"/>
      <c r="LK186" s="97"/>
      <c r="LL186" s="97"/>
      <c r="LM186" s="97"/>
      <c r="LN186" s="97"/>
      <c r="LO186" s="97"/>
      <c r="LP186" s="97"/>
      <c r="LQ186" s="97"/>
      <c r="LR186" s="97"/>
      <c r="LS186" s="97"/>
      <c r="LT186" s="97"/>
      <c r="LU186" s="97"/>
      <c r="LV186" s="97"/>
      <c r="LW186" s="97"/>
      <c r="LX186" s="97"/>
      <c r="LY186" s="97"/>
      <c r="LZ186" s="97"/>
      <c r="MA186" s="97"/>
      <c r="MB186" s="97"/>
      <c r="MC186" s="97"/>
      <c r="MD186" s="97"/>
      <c r="ME186" s="97"/>
      <c r="MF186" s="97"/>
      <c r="MG186" s="97"/>
      <c r="MH186" s="97"/>
      <c r="MI186" s="97"/>
      <c r="MJ186" s="97"/>
      <c r="MK186" s="97"/>
      <c r="ML186" s="97"/>
      <c r="MM186" s="97"/>
      <c r="MN186" s="97"/>
      <c r="MO186" s="97"/>
      <c r="MP186" s="97"/>
      <c r="MQ186" s="97"/>
      <c r="MR186" s="97"/>
      <c r="MS186" s="97"/>
      <c r="MT186" s="97"/>
      <c r="MU186" s="97"/>
      <c r="MV186" s="97"/>
      <c r="MW186" s="97"/>
      <c r="MX186" s="97"/>
      <c r="MY186" s="97"/>
      <c r="MZ186" s="97"/>
      <c r="NA186" s="97"/>
      <c r="NB186" s="97"/>
      <c r="NC186" s="97"/>
      <c r="ND186" s="97"/>
      <c r="NE186" s="97"/>
      <c r="NF186" s="97"/>
      <c r="NG186" s="97"/>
      <c r="NH186" s="97"/>
      <c r="NI186" s="97"/>
      <c r="NJ186" s="97"/>
      <c r="NK186" s="97"/>
      <c r="NL186" s="97"/>
      <c r="NM186" s="97"/>
      <c r="NN186" s="97"/>
      <c r="NO186" s="97"/>
      <c r="NP186" s="97"/>
      <c r="NQ186" s="97">
        <v>2</v>
      </c>
      <c r="NR186" s="97"/>
      <c r="NS186" s="97"/>
      <c r="NT186" s="97"/>
      <c r="NU186" s="97"/>
      <c r="NV186" s="97"/>
      <c r="NW186" s="97"/>
      <c r="NX186" s="97"/>
      <c r="NY186" s="97"/>
      <c r="NZ186" s="97"/>
      <c r="OA186" s="97"/>
      <c r="OB186" s="97"/>
      <c r="OC186" s="97"/>
      <c r="OD186" s="97"/>
      <c r="OE186" s="97"/>
      <c r="OF186" s="97"/>
      <c r="OG186" s="97"/>
      <c r="OH186" s="97"/>
      <c r="OI186" s="97"/>
      <c r="OJ186" s="97"/>
      <c r="OK186" s="97"/>
      <c r="OL186" s="97"/>
      <c r="OM186" s="97"/>
      <c r="ON186" s="97"/>
      <c r="OO186" s="97"/>
      <c r="OP186" s="97"/>
      <c r="OQ186" s="97"/>
      <c r="OR186" s="98"/>
      <c r="OS186" s="99">
        <v>715</v>
      </c>
      <c r="OT186" s="96">
        <v>25604</v>
      </c>
      <c r="OU186" s="97">
        <v>1315</v>
      </c>
      <c r="OV186" s="97"/>
      <c r="OW186" s="97">
        <v>178</v>
      </c>
      <c r="OX186" s="97"/>
      <c r="OY186" s="97">
        <v>340</v>
      </c>
      <c r="OZ186" s="97">
        <v>194</v>
      </c>
      <c r="PA186" s="97"/>
      <c r="PB186" s="97"/>
      <c r="PC186" s="97"/>
      <c r="PD186" s="97"/>
      <c r="PE186" s="97"/>
      <c r="PF186" s="97"/>
      <c r="PG186" s="97"/>
      <c r="PH186" s="97"/>
      <c r="PI186" s="97"/>
      <c r="PJ186" s="97">
        <v>33</v>
      </c>
      <c r="PK186" s="97"/>
      <c r="PL186" s="98"/>
      <c r="PM186" s="99">
        <v>28378</v>
      </c>
    </row>
    <row r="187" spans="1:429" ht="12.75" customHeight="1" x14ac:dyDescent="0.2">
      <c r="A187" s="93">
        <v>339112</v>
      </c>
      <c r="B187" s="94" t="s">
        <v>1733</v>
      </c>
      <c r="C187" s="95" t="s">
        <v>1346</v>
      </c>
      <c r="D187" s="96"/>
      <c r="E187" s="97"/>
      <c r="F187" s="97"/>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7"/>
      <c r="AL187" s="97"/>
      <c r="AM187" s="97"/>
      <c r="AN187" s="97"/>
      <c r="AO187" s="97"/>
      <c r="AP187" s="97"/>
      <c r="AQ187" s="97"/>
      <c r="AR187" s="97"/>
      <c r="AS187" s="97"/>
      <c r="AT187" s="97"/>
      <c r="AU187" s="97"/>
      <c r="AV187" s="97"/>
      <c r="AW187" s="97"/>
      <c r="AX187" s="97"/>
      <c r="AY187" s="97"/>
      <c r="AZ187" s="97"/>
      <c r="BA187" s="97"/>
      <c r="BB187" s="97"/>
      <c r="BC187" s="97"/>
      <c r="BD187" s="97"/>
      <c r="BE187" s="97"/>
      <c r="BF187" s="97"/>
      <c r="BG187" s="97"/>
      <c r="BH187" s="97"/>
      <c r="BI187" s="97"/>
      <c r="BJ187" s="97"/>
      <c r="BK187" s="97"/>
      <c r="BL187" s="97"/>
      <c r="BM187" s="97"/>
      <c r="BN187" s="97"/>
      <c r="BO187" s="97"/>
      <c r="BP187" s="97"/>
      <c r="BQ187" s="97"/>
      <c r="BR187" s="97"/>
      <c r="BS187" s="97"/>
      <c r="BT187" s="97"/>
      <c r="BU187" s="97"/>
      <c r="BV187" s="97"/>
      <c r="BW187" s="97"/>
      <c r="BX187" s="97"/>
      <c r="BY187" s="97"/>
      <c r="BZ187" s="97"/>
      <c r="CA187" s="97"/>
      <c r="CB187" s="97"/>
      <c r="CC187" s="97"/>
      <c r="CD187" s="97"/>
      <c r="CE187" s="97"/>
      <c r="CF187" s="97"/>
      <c r="CG187" s="97"/>
      <c r="CH187" s="97"/>
      <c r="CI187" s="97"/>
      <c r="CJ187" s="97"/>
      <c r="CK187" s="97"/>
      <c r="CL187" s="97"/>
      <c r="CM187" s="97"/>
      <c r="CN187" s="97"/>
      <c r="CO187" s="97"/>
      <c r="CP187" s="97"/>
      <c r="CQ187" s="97"/>
      <c r="CR187" s="97"/>
      <c r="CS187" s="97"/>
      <c r="CT187" s="97"/>
      <c r="CU187" s="97"/>
      <c r="CV187" s="97"/>
      <c r="CW187" s="97"/>
      <c r="CX187" s="97"/>
      <c r="CY187" s="97"/>
      <c r="CZ187" s="97"/>
      <c r="DA187" s="97"/>
      <c r="DB187" s="97"/>
      <c r="DC187" s="97"/>
      <c r="DD187" s="97"/>
      <c r="DE187" s="97"/>
      <c r="DF187" s="97"/>
      <c r="DG187" s="97"/>
      <c r="DH187" s="97"/>
      <c r="DI187" s="97"/>
      <c r="DJ187" s="97"/>
      <c r="DK187" s="97"/>
      <c r="DL187" s="97"/>
      <c r="DM187" s="97"/>
      <c r="DN187" s="97"/>
      <c r="DO187" s="97"/>
      <c r="DP187" s="97"/>
      <c r="DQ187" s="97"/>
      <c r="DR187" s="97"/>
      <c r="DS187" s="97"/>
      <c r="DT187" s="97"/>
      <c r="DU187" s="97"/>
      <c r="DV187" s="97"/>
      <c r="DW187" s="97"/>
      <c r="DX187" s="97"/>
      <c r="DY187" s="97"/>
      <c r="DZ187" s="97"/>
      <c r="EA187" s="97"/>
      <c r="EB187" s="97"/>
      <c r="EC187" s="97"/>
      <c r="ED187" s="97"/>
      <c r="EE187" s="97"/>
      <c r="EF187" s="97"/>
      <c r="EG187" s="97"/>
      <c r="EH187" s="97"/>
      <c r="EI187" s="97"/>
      <c r="EJ187" s="97"/>
      <c r="EK187" s="97"/>
      <c r="EL187" s="97"/>
      <c r="EM187" s="97"/>
      <c r="EN187" s="97"/>
      <c r="EO187" s="97"/>
      <c r="EP187" s="97"/>
      <c r="EQ187" s="97"/>
      <c r="ER187" s="97"/>
      <c r="ES187" s="97"/>
      <c r="ET187" s="97"/>
      <c r="EU187" s="97"/>
      <c r="EV187" s="97"/>
      <c r="EW187" s="97"/>
      <c r="EX187" s="97"/>
      <c r="EY187" s="97"/>
      <c r="EZ187" s="97"/>
      <c r="FA187" s="97"/>
      <c r="FB187" s="97"/>
      <c r="FC187" s="97"/>
      <c r="FD187" s="97"/>
      <c r="FE187" s="97"/>
      <c r="FF187" s="97"/>
      <c r="FG187" s="97"/>
      <c r="FH187" s="97"/>
      <c r="FI187" s="97"/>
      <c r="FJ187" s="97"/>
      <c r="FK187" s="97"/>
      <c r="FL187" s="97"/>
      <c r="FM187" s="97"/>
      <c r="FN187" s="97"/>
      <c r="FO187" s="97"/>
      <c r="FP187" s="97"/>
      <c r="FQ187" s="97"/>
      <c r="FR187" s="97"/>
      <c r="FS187" s="97"/>
      <c r="FT187" s="97"/>
      <c r="FU187" s="97"/>
      <c r="FV187" s="97"/>
      <c r="FW187" s="97"/>
      <c r="FX187" s="97"/>
      <c r="FY187" s="97"/>
      <c r="FZ187" s="97"/>
      <c r="GA187" s="97"/>
      <c r="GB187" s="97">
        <v>487</v>
      </c>
      <c r="GC187" s="97">
        <v>220</v>
      </c>
      <c r="GD187" s="97"/>
      <c r="GE187" s="97">
        <v>56</v>
      </c>
      <c r="GF187" s="97">
        <v>1</v>
      </c>
      <c r="GG187" s="97"/>
      <c r="GH187" s="97"/>
      <c r="GI187" s="97"/>
      <c r="GJ187" s="97"/>
      <c r="GK187" s="97"/>
      <c r="GL187" s="97"/>
      <c r="GM187" s="97"/>
      <c r="GN187" s="97"/>
      <c r="GO187" s="97"/>
      <c r="GP187" s="97"/>
      <c r="GQ187" s="97"/>
      <c r="GR187" s="97"/>
      <c r="GS187" s="97"/>
      <c r="GT187" s="97"/>
      <c r="GU187" s="97"/>
      <c r="GV187" s="97"/>
      <c r="GW187" s="97"/>
      <c r="GX187" s="97"/>
      <c r="GY187" s="97"/>
      <c r="GZ187" s="97"/>
      <c r="HA187" s="97"/>
      <c r="HB187" s="97"/>
      <c r="HC187" s="97"/>
      <c r="HD187" s="97"/>
      <c r="HE187" s="97"/>
      <c r="HF187" s="97"/>
      <c r="HG187" s="97"/>
      <c r="HH187" s="97"/>
      <c r="HI187" s="97"/>
      <c r="HJ187" s="97"/>
      <c r="HK187" s="97"/>
      <c r="HL187" s="97"/>
      <c r="HM187" s="97"/>
      <c r="HN187" s="97"/>
      <c r="HO187" s="97"/>
      <c r="HP187" s="97"/>
      <c r="HQ187" s="97"/>
      <c r="HR187" s="97"/>
      <c r="HS187" s="97"/>
      <c r="HT187" s="97"/>
      <c r="HU187" s="97"/>
      <c r="HV187" s="97"/>
      <c r="HW187" s="97"/>
      <c r="HX187" s="97"/>
      <c r="HY187" s="97"/>
      <c r="HZ187" s="97"/>
      <c r="IA187" s="97"/>
      <c r="IB187" s="97"/>
      <c r="IC187" s="97"/>
      <c r="ID187" s="97"/>
      <c r="IE187" s="97"/>
      <c r="IF187" s="97"/>
      <c r="IG187" s="97"/>
      <c r="IH187" s="97"/>
      <c r="II187" s="97"/>
      <c r="IJ187" s="97"/>
      <c r="IK187" s="97"/>
      <c r="IL187" s="97"/>
      <c r="IM187" s="97"/>
      <c r="IN187" s="97"/>
      <c r="IO187" s="97"/>
      <c r="IP187" s="97"/>
      <c r="IQ187" s="97"/>
      <c r="IR187" s="97"/>
      <c r="IS187" s="97"/>
      <c r="IT187" s="97"/>
      <c r="IU187" s="97"/>
      <c r="IV187" s="97"/>
      <c r="IW187" s="97"/>
      <c r="IX187" s="97"/>
      <c r="IY187" s="97"/>
      <c r="IZ187" s="97"/>
      <c r="JA187" s="97"/>
      <c r="JB187" s="97"/>
      <c r="JC187" s="97"/>
      <c r="JD187" s="97"/>
      <c r="JE187" s="97"/>
      <c r="JF187" s="97"/>
      <c r="JG187" s="97"/>
      <c r="JH187" s="97"/>
      <c r="JI187" s="97"/>
      <c r="JJ187" s="97"/>
      <c r="JK187" s="97"/>
      <c r="JL187" s="97"/>
      <c r="JM187" s="97"/>
      <c r="JN187" s="97"/>
      <c r="JO187" s="97"/>
      <c r="JP187" s="97"/>
      <c r="JQ187" s="97"/>
      <c r="JR187" s="97"/>
      <c r="JS187" s="97"/>
      <c r="JT187" s="97"/>
      <c r="JU187" s="97"/>
      <c r="JV187" s="97"/>
      <c r="JW187" s="97"/>
      <c r="JX187" s="97"/>
      <c r="JY187" s="97"/>
      <c r="JZ187" s="97"/>
      <c r="KA187" s="97"/>
      <c r="KB187" s="97"/>
      <c r="KC187" s="97"/>
      <c r="KD187" s="97">
        <v>0</v>
      </c>
      <c r="KE187" s="97"/>
      <c r="KF187" s="97"/>
      <c r="KG187" s="97"/>
      <c r="KH187" s="97"/>
      <c r="KI187" s="97"/>
      <c r="KJ187" s="97"/>
      <c r="KK187" s="97"/>
      <c r="KL187" s="97"/>
      <c r="KM187" s="97"/>
      <c r="KN187" s="97"/>
      <c r="KO187" s="97"/>
      <c r="KP187" s="97"/>
      <c r="KQ187" s="97"/>
      <c r="KR187" s="97"/>
      <c r="KS187" s="97"/>
      <c r="KT187" s="97"/>
      <c r="KU187" s="97"/>
      <c r="KV187" s="97"/>
      <c r="KW187" s="97"/>
      <c r="KX187" s="97"/>
      <c r="KY187" s="97"/>
      <c r="KZ187" s="97"/>
      <c r="LA187" s="97"/>
      <c r="LB187" s="97"/>
      <c r="LC187" s="97"/>
      <c r="LD187" s="97"/>
      <c r="LE187" s="97"/>
      <c r="LF187" s="97"/>
      <c r="LG187" s="97"/>
      <c r="LH187" s="97"/>
      <c r="LI187" s="97"/>
      <c r="LJ187" s="97"/>
      <c r="LK187" s="97"/>
      <c r="LL187" s="97"/>
      <c r="LM187" s="97"/>
      <c r="LN187" s="97"/>
      <c r="LO187" s="97"/>
      <c r="LP187" s="97"/>
      <c r="LQ187" s="97"/>
      <c r="LR187" s="97"/>
      <c r="LS187" s="97"/>
      <c r="LT187" s="97"/>
      <c r="LU187" s="97"/>
      <c r="LV187" s="97"/>
      <c r="LW187" s="97"/>
      <c r="LX187" s="97"/>
      <c r="LY187" s="97"/>
      <c r="LZ187" s="97"/>
      <c r="MA187" s="97">
        <v>4</v>
      </c>
      <c r="MB187" s="97"/>
      <c r="MC187" s="97"/>
      <c r="MD187" s="97">
        <v>6</v>
      </c>
      <c r="ME187" s="97"/>
      <c r="MF187" s="97">
        <v>0</v>
      </c>
      <c r="MG187" s="97"/>
      <c r="MH187" s="97">
        <v>176</v>
      </c>
      <c r="MI187" s="97"/>
      <c r="MJ187" s="97">
        <v>0</v>
      </c>
      <c r="MK187" s="97"/>
      <c r="ML187" s="97"/>
      <c r="MM187" s="97"/>
      <c r="MN187" s="97"/>
      <c r="MO187" s="97"/>
      <c r="MP187" s="97"/>
      <c r="MQ187" s="97"/>
      <c r="MR187" s="97"/>
      <c r="MS187" s="97"/>
      <c r="MT187" s="97"/>
      <c r="MU187" s="97">
        <v>0</v>
      </c>
      <c r="MV187" s="97"/>
      <c r="MW187" s="97">
        <v>3547</v>
      </c>
      <c r="MX187" s="97">
        <v>243</v>
      </c>
      <c r="MY187" s="97">
        <v>20</v>
      </c>
      <c r="MZ187" s="97">
        <v>1098</v>
      </c>
      <c r="NA187" s="97">
        <v>288</v>
      </c>
      <c r="NB187" s="97">
        <v>47</v>
      </c>
      <c r="NC187" s="97">
        <v>173</v>
      </c>
      <c r="ND187" s="97">
        <v>13447</v>
      </c>
      <c r="NE187" s="97">
        <v>557</v>
      </c>
      <c r="NF187" s="97">
        <v>5</v>
      </c>
      <c r="NG187" s="97">
        <v>2</v>
      </c>
      <c r="NH187" s="97"/>
      <c r="NI187" s="97"/>
      <c r="NJ187" s="97"/>
      <c r="NK187" s="97"/>
      <c r="NL187" s="97"/>
      <c r="NM187" s="97"/>
      <c r="NN187" s="97"/>
      <c r="NO187" s="97"/>
      <c r="NP187" s="97"/>
      <c r="NQ187" s="97"/>
      <c r="NR187" s="97"/>
      <c r="NS187" s="97"/>
      <c r="NT187" s="97"/>
      <c r="NU187" s="97"/>
      <c r="NV187" s="97"/>
      <c r="NW187" s="97"/>
      <c r="NX187" s="97"/>
      <c r="NY187" s="97"/>
      <c r="NZ187" s="97"/>
      <c r="OA187" s="97"/>
      <c r="OB187" s="97"/>
      <c r="OC187" s="97"/>
      <c r="OD187" s="97"/>
      <c r="OE187" s="97"/>
      <c r="OF187" s="97"/>
      <c r="OG187" s="97"/>
      <c r="OH187" s="97">
        <v>72</v>
      </c>
      <c r="OI187" s="97">
        <v>15</v>
      </c>
      <c r="OJ187" s="97"/>
      <c r="OK187" s="97"/>
      <c r="OL187" s="97"/>
      <c r="OM187" s="97"/>
      <c r="ON187" s="97">
        <v>573</v>
      </c>
      <c r="OO187" s="97"/>
      <c r="OP187" s="97"/>
      <c r="OQ187" s="97"/>
      <c r="OR187" s="98"/>
      <c r="OS187" s="99">
        <v>21039</v>
      </c>
      <c r="OT187" s="96">
        <v>802</v>
      </c>
      <c r="OU187" s="97">
        <v>28507</v>
      </c>
      <c r="OV187" s="97"/>
      <c r="OW187" s="97"/>
      <c r="OX187" s="97"/>
      <c r="OY187" s="97">
        <v>297</v>
      </c>
      <c r="OZ187" s="97">
        <v>12421</v>
      </c>
      <c r="PA187" s="97"/>
      <c r="PB187" s="97">
        <v>61</v>
      </c>
      <c r="PC187" s="97"/>
      <c r="PD187" s="97"/>
      <c r="PE187" s="97"/>
      <c r="PF187" s="97">
        <v>9</v>
      </c>
      <c r="PG187" s="97"/>
      <c r="PH187" s="97"/>
      <c r="PI187" s="97"/>
      <c r="PJ187" s="97">
        <v>81</v>
      </c>
      <c r="PK187" s="97"/>
      <c r="PL187" s="98"/>
      <c r="PM187" s="99">
        <v>63216</v>
      </c>
    </row>
    <row r="188" spans="1:429" ht="12.75" customHeight="1" x14ac:dyDescent="0.2">
      <c r="A188" s="93">
        <v>339113</v>
      </c>
      <c r="B188" s="94" t="s">
        <v>1733</v>
      </c>
      <c r="C188" s="95" t="s">
        <v>1347</v>
      </c>
      <c r="D188" s="96"/>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v>9</v>
      </c>
      <c r="AJ188" s="97">
        <v>7</v>
      </c>
      <c r="AK188" s="97"/>
      <c r="AL188" s="97"/>
      <c r="AM188" s="97"/>
      <c r="AN188" s="97"/>
      <c r="AO188" s="97"/>
      <c r="AP188" s="97">
        <v>7</v>
      </c>
      <c r="AQ188" s="97"/>
      <c r="AR188" s="97">
        <v>19</v>
      </c>
      <c r="AS188" s="97">
        <v>7</v>
      </c>
      <c r="AT188" s="97">
        <v>5</v>
      </c>
      <c r="AU188" s="97"/>
      <c r="AV188" s="97"/>
      <c r="AW188" s="97">
        <v>4</v>
      </c>
      <c r="AX188" s="97">
        <v>15</v>
      </c>
      <c r="AY188" s="97"/>
      <c r="AZ188" s="97"/>
      <c r="BA188" s="97"/>
      <c r="BB188" s="97">
        <v>10</v>
      </c>
      <c r="BC188" s="97">
        <v>52</v>
      </c>
      <c r="BD188" s="97"/>
      <c r="BE188" s="97">
        <v>18</v>
      </c>
      <c r="BF188" s="97"/>
      <c r="BG188" s="97"/>
      <c r="BH188" s="97">
        <v>7</v>
      </c>
      <c r="BI188" s="97"/>
      <c r="BJ188" s="97"/>
      <c r="BK188" s="97">
        <v>26</v>
      </c>
      <c r="BL188" s="97">
        <v>6</v>
      </c>
      <c r="BM188" s="97"/>
      <c r="BN188" s="97"/>
      <c r="BO188" s="97"/>
      <c r="BP188" s="97"/>
      <c r="BQ188" s="97"/>
      <c r="BR188" s="97"/>
      <c r="BS188" s="97">
        <v>5</v>
      </c>
      <c r="BT188" s="97"/>
      <c r="BU188" s="97"/>
      <c r="BV188" s="97"/>
      <c r="BW188" s="97">
        <v>0</v>
      </c>
      <c r="BX188" s="97"/>
      <c r="BY188" s="97">
        <v>7</v>
      </c>
      <c r="BZ188" s="97"/>
      <c r="CA188" s="97"/>
      <c r="CB188" s="97"/>
      <c r="CC188" s="97"/>
      <c r="CD188" s="97"/>
      <c r="CE188" s="97"/>
      <c r="CF188" s="97"/>
      <c r="CG188" s="97">
        <v>7</v>
      </c>
      <c r="CH188" s="97">
        <v>7</v>
      </c>
      <c r="CI188" s="97"/>
      <c r="CJ188" s="97"/>
      <c r="CK188" s="97">
        <v>94</v>
      </c>
      <c r="CL188" s="97">
        <v>15</v>
      </c>
      <c r="CM188" s="97">
        <v>18</v>
      </c>
      <c r="CN188" s="97"/>
      <c r="CO188" s="97"/>
      <c r="CP188" s="97">
        <v>3</v>
      </c>
      <c r="CQ188" s="97"/>
      <c r="CR188" s="97"/>
      <c r="CS188" s="97"/>
      <c r="CT188" s="97"/>
      <c r="CU188" s="97"/>
      <c r="CV188" s="97"/>
      <c r="CW188" s="97"/>
      <c r="CX188" s="97"/>
      <c r="CY188" s="97"/>
      <c r="CZ188" s="97"/>
      <c r="DA188" s="97">
        <v>9</v>
      </c>
      <c r="DB188" s="97">
        <v>2</v>
      </c>
      <c r="DC188" s="97">
        <v>15</v>
      </c>
      <c r="DD188" s="97"/>
      <c r="DE188" s="97"/>
      <c r="DF188" s="97">
        <v>7</v>
      </c>
      <c r="DG188" s="97"/>
      <c r="DH188" s="97">
        <v>37</v>
      </c>
      <c r="DI188" s="97"/>
      <c r="DJ188" s="97"/>
      <c r="DK188" s="97"/>
      <c r="DL188" s="97"/>
      <c r="DM188" s="97"/>
      <c r="DN188" s="97"/>
      <c r="DO188" s="97"/>
      <c r="DP188" s="97"/>
      <c r="DQ188" s="97"/>
      <c r="DR188" s="97"/>
      <c r="DS188" s="97"/>
      <c r="DT188" s="97"/>
      <c r="DU188" s="97"/>
      <c r="DV188" s="97"/>
      <c r="DW188" s="97"/>
      <c r="DX188" s="97"/>
      <c r="DY188" s="97"/>
      <c r="DZ188" s="97"/>
      <c r="EA188" s="97"/>
      <c r="EB188" s="97"/>
      <c r="EC188" s="97"/>
      <c r="ED188" s="97"/>
      <c r="EE188" s="97">
        <v>11</v>
      </c>
      <c r="EF188" s="97"/>
      <c r="EG188" s="97"/>
      <c r="EH188" s="97"/>
      <c r="EI188" s="97"/>
      <c r="EJ188" s="97"/>
      <c r="EK188" s="97"/>
      <c r="EL188" s="97">
        <v>6</v>
      </c>
      <c r="EM188" s="97"/>
      <c r="EN188" s="97">
        <v>4</v>
      </c>
      <c r="EO188" s="97"/>
      <c r="EP188" s="97"/>
      <c r="EQ188" s="97"/>
      <c r="ER188" s="97">
        <v>10</v>
      </c>
      <c r="ES188" s="97"/>
      <c r="ET188" s="97">
        <v>16</v>
      </c>
      <c r="EU188" s="97"/>
      <c r="EV188" s="97"/>
      <c r="EW188" s="97">
        <v>26</v>
      </c>
      <c r="EX188" s="97"/>
      <c r="EY188" s="97"/>
      <c r="EZ188" s="97"/>
      <c r="FA188" s="97"/>
      <c r="FB188" s="97">
        <v>0</v>
      </c>
      <c r="FC188" s="97"/>
      <c r="FD188" s="97"/>
      <c r="FE188" s="97">
        <v>17</v>
      </c>
      <c r="FF188" s="97"/>
      <c r="FG188" s="97">
        <v>6</v>
      </c>
      <c r="FH188" s="97">
        <v>5</v>
      </c>
      <c r="FI188" s="97"/>
      <c r="FJ188" s="97"/>
      <c r="FK188" s="97"/>
      <c r="FL188" s="97"/>
      <c r="FM188" s="97"/>
      <c r="FN188" s="97"/>
      <c r="FO188" s="97">
        <v>8</v>
      </c>
      <c r="FP188" s="97">
        <v>0</v>
      </c>
      <c r="FQ188" s="97">
        <v>3</v>
      </c>
      <c r="FR188" s="97"/>
      <c r="FS188" s="97"/>
      <c r="FT188" s="97"/>
      <c r="FU188" s="97"/>
      <c r="FV188" s="97"/>
      <c r="FW188" s="97"/>
      <c r="FX188" s="97"/>
      <c r="FY188" s="97"/>
      <c r="FZ188" s="97"/>
      <c r="GA188" s="97"/>
      <c r="GB188" s="97">
        <v>2173</v>
      </c>
      <c r="GC188" s="97">
        <v>826</v>
      </c>
      <c r="GD188" s="97">
        <v>9</v>
      </c>
      <c r="GE188" s="97">
        <v>105</v>
      </c>
      <c r="GF188" s="97"/>
      <c r="GG188" s="97"/>
      <c r="GH188" s="97"/>
      <c r="GI188" s="97"/>
      <c r="GJ188" s="97"/>
      <c r="GK188" s="97"/>
      <c r="GL188" s="97"/>
      <c r="GM188" s="97"/>
      <c r="GN188" s="97"/>
      <c r="GO188" s="97"/>
      <c r="GP188" s="97"/>
      <c r="GQ188" s="97"/>
      <c r="GR188" s="97"/>
      <c r="GS188" s="97"/>
      <c r="GT188" s="97"/>
      <c r="GU188" s="97"/>
      <c r="GV188" s="97"/>
      <c r="GW188" s="97"/>
      <c r="GX188" s="97"/>
      <c r="GY188" s="97"/>
      <c r="GZ188" s="97"/>
      <c r="HA188" s="97"/>
      <c r="HB188" s="97"/>
      <c r="HC188" s="97"/>
      <c r="HD188" s="97"/>
      <c r="HE188" s="97"/>
      <c r="HF188" s="97"/>
      <c r="HG188" s="97"/>
      <c r="HH188" s="97"/>
      <c r="HI188" s="97"/>
      <c r="HJ188" s="97"/>
      <c r="HK188" s="97"/>
      <c r="HL188" s="97"/>
      <c r="HM188" s="97"/>
      <c r="HN188" s="97"/>
      <c r="HO188" s="97"/>
      <c r="HP188" s="97"/>
      <c r="HQ188" s="97"/>
      <c r="HR188" s="97"/>
      <c r="HS188" s="97"/>
      <c r="HT188" s="97"/>
      <c r="HU188" s="97"/>
      <c r="HV188" s="97"/>
      <c r="HW188" s="97"/>
      <c r="HX188" s="97"/>
      <c r="HY188" s="97"/>
      <c r="HZ188" s="97"/>
      <c r="IA188" s="97"/>
      <c r="IB188" s="97"/>
      <c r="IC188" s="97"/>
      <c r="ID188" s="97"/>
      <c r="IE188" s="97"/>
      <c r="IF188" s="97"/>
      <c r="IG188" s="97"/>
      <c r="IH188" s="97"/>
      <c r="II188" s="97"/>
      <c r="IJ188" s="97"/>
      <c r="IK188" s="97"/>
      <c r="IL188" s="97"/>
      <c r="IM188" s="97"/>
      <c r="IN188" s="97"/>
      <c r="IO188" s="97"/>
      <c r="IP188" s="97"/>
      <c r="IQ188" s="97"/>
      <c r="IR188" s="97"/>
      <c r="IS188" s="97"/>
      <c r="IT188" s="97"/>
      <c r="IU188" s="97"/>
      <c r="IV188" s="97"/>
      <c r="IW188" s="97"/>
      <c r="IX188" s="97"/>
      <c r="IY188" s="97"/>
      <c r="IZ188" s="97"/>
      <c r="JA188" s="97">
        <v>23</v>
      </c>
      <c r="JB188" s="97">
        <v>25</v>
      </c>
      <c r="JC188" s="97"/>
      <c r="JD188" s="97">
        <v>27</v>
      </c>
      <c r="JE188" s="97"/>
      <c r="JF188" s="97"/>
      <c r="JG188" s="97"/>
      <c r="JH188" s="97"/>
      <c r="JI188" s="97"/>
      <c r="JJ188" s="97"/>
      <c r="JK188" s="97"/>
      <c r="JL188" s="97"/>
      <c r="JM188" s="97"/>
      <c r="JN188" s="97"/>
      <c r="JO188" s="97"/>
      <c r="JP188" s="97">
        <v>0</v>
      </c>
      <c r="JQ188" s="97"/>
      <c r="JR188" s="97"/>
      <c r="JS188" s="97"/>
      <c r="JT188" s="97"/>
      <c r="JU188" s="97"/>
      <c r="JV188" s="97"/>
      <c r="JW188" s="97"/>
      <c r="JX188" s="97"/>
      <c r="JY188" s="97"/>
      <c r="JZ188" s="97"/>
      <c r="KA188" s="97"/>
      <c r="KB188" s="97"/>
      <c r="KC188" s="97"/>
      <c r="KD188" s="97">
        <v>2</v>
      </c>
      <c r="KE188" s="97"/>
      <c r="KF188" s="97"/>
      <c r="KG188" s="97"/>
      <c r="KH188" s="97"/>
      <c r="KI188" s="97"/>
      <c r="KJ188" s="97"/>
      <c r="KK188" s="97"/>
      <c r="KL188" s="97"/>
      <c r="KM188" s="97"/>
      <c r="KN188" s="97"/>
      <c r="KO188" s="97"/>
      <c r="KP188" s="97"/>
      <c r="KQ188" s="97"/>
      <c r="KR188" s="97"/>
      <c r="KS188" s="97"/>
      <c r="KT188" s="97"/>
      <c r="KU188" s="97"/>
      <c r="KV188" s="97"/>
      <c r="KW188" s="97"/>
      <c r="KX188" s="97"/>
      <c r="KY188" s="97"/>
      <c r="KZ188" s="97"/>
      <c r="LA188" s="97"/>
      <c r="LB188" s="97"/>
      <c r="LC188" s="97"/>
      <c r="LD188" s="97"/>
      <c r="LE188" s="97"/>
      <c r="LF188" s="97"/>
      <c r="LG188" s="97"/>
      <c r="LH188" s="97"/>
      <c r="LI188" s="97"/>
      <c r="LJ188" s="97"/>
      <c r="LK188" s="97"/>
      <c r="LL188" s="97"/>
      <c r="LM188" s="97"/>
      <c r="LN188" s="97"/>
      <c r="LO188" s="97"/>
      <c r="LP188" s="97"/>
      <c r="LQ188" s="97"/>
      <c r="LR188" s="97"/>
      <c r="LS188" s="97"/>
      <c r="LT188" s="97"/>
      <c r="LU188" s="97"/>
      <c r="LV188" s="97"/>
      <c r="LW188" s="97"/>
      <c r="LX188" s="97"/>
      <c r="LY188" s="97"/>
      <c r="LZ188" s="97"/>
      <c r="MA188" s="97">
        <v>84</v>
      </c>
      <c r="MB188" s="97"/>
      <c r="MC188" s="97"/>
      <c r="MD188" s="97">
        <v>101</v>
      </c>
      <c r="ME188" s="97"/>
      <c r="MF188" s="97"/>
      <c r="MG188" s="97"/>
      <c r="MH188" s="97">
        <v>59</v>
      </c>
      <c r="MI188" s="97"/>
      <c r="MJ188" s="97">
        <v>4</v>
      </c>
      <c r="MK188" s="97"/>
      <c r="ML188" s="97">
        <v>604</v>
      </c>
      <c r="MM188" s="97"/>
      <c r="MN188" s="97"/>
      <c r="MO188" s="97"/>
      <c r="MP188" s="97"/>
      <c r="MQ188" s="97"/>
      <c r="MR188" s="97"/>
      <c r="MS188" s="97">
        <v>553</v>
      </c>
      <c r="MT188" s="97"/>
      <c r="MU188" s="97">
        <v>0</v>
      </c>
      <c r="MV188" s="97">
        <v>15</v>
      </c>
      <c r="MW188" s="97">
        <v>5102</v>
      </c>
      <c r="MX188" s="97">
        <v>1198</v>
      </c>
      <c r="MY188" s="97">
        <v>78</v>
      </c>
      <c r="MZ188" s="97">
        <v>1059</v>
      </c>
      <c r="NA188" s="97">
        <v>24</v>
      </c>
      <c r="NB188" s="97"/>
      <c r="NC188" s="97">
        <v>1</v>
      </c>
      <c r="ND188" s="97">
        <v>10304</v>
      </c>
      <c r="NE188" s="97">
        <v>650</v>
      </c>
      <c r="NF188" s="97">
        <v>87</v>
      </c>
      <c r="NG188" s="97">
        <v>110</v>
      </c>
      <c r="NH188" s="97"/>
      <c r="NI188" s="97">
        <v>415</v>
      </c>
      <c r="NJ188" s="97"/>
      <c r="NK188" s="97"/>
      <c r="NL188" s="97"/>
      <c r="NM188" s="97"/>
      <c r="NN188" s="97"/>
      <c r="NO188" s="97"/>
      <c r="NP188" s="97"/>
      <c r="NQ188" s="97"/>
      <c r="NR188" s="97"/>
      <c r="NS188" s="97"/>
      <c r="NT188" s="97"/>
      <c r="NU188" s="97"/>
      <c r="NV188" s="97"/>
      <c r="NW188" s="97"/>
      <c r="NX188" s="97"/>
      <c r="NY188" s="97"/>
      <c r="NZ188" s="97"/>
      <c r="OA188" s="97"/>
      <c r="OB188" s="97"/>
      <c r="OC188" s="97"/>
      <c r="OD188" s="97"/>
      <c r="OE188" s="97"/>
      <c r="OF188" s="97"/>
      <c r="OG188" s="97"/>
      <c r="OH188" s="97">
        <v>156</v>
      </c>
      <c r="OI188" s="97">
        <v>208</v>
      </c>
      <c r="OJ188" s="97"/>
      <c r="OK188" s="97"/>
      <c r="OL188" s="97"/>
      <c r="OM188" s="97"/>
      <c r="ON188" s="97">
        <v>4732</v>
      </c>
      <c r="OO188" s="97">
        <v>30</v>
      </c>
      <c r="OP188" s="97"/>
      <c r="OQ188" s="97">
        <v>124</v>
      </c>
      <c r="OR188" s="98">
        <v>2</v>
      </c>
      <c r="OS188" s="99">
        <v>29420</v>
      </c>
      <c r="OT188" s="96">
        <v>22734</v>
      </c>
      <c r="OU188" s="97">
        <v>8506</v>
      </c>
      <c r="OV188" s="97"/>
      <c r="OW188" s="97"/>
      <c r="OX188" s="97"/>
      <c r="OY188" s="97">
        <v>326</v>
      </c>
      <c r="OZ188" s="97">
        <v>9197</v>
      </c>
      <c r="PA188" s="97"/>
      <c r="PB188" s="97">
        <v>9</v>
      </c>
      <c r="PC188" s="97"/>
      <c r="PD188" s="97"/>
      <c r="PE188" s="97"/>
      <c r="PF188" s="97">
        <v>160</v>
      </c>
      <c r="PG188" s="97"/>
      <c r="PH188" s="97"/>
      <c r="PI188" s="97"/>
      <c r="PJ188" s="97">
        <v>617</v>
      </c>
      <c r="PK188" s="97"/>
      <c r="PL188" s="98"/>
      <c r="PM188" s="99">
        <v>70967</v>
      </c>
    </row>
    <row r="189" spans="1:429" ht="12.75" customHeight="1" x14ac:dyDescent="0.2">
      <c r="A189" s="93">
        <v>339114</v>
      </c>
      <c r="B189" s="94" t="s">
        <v>1733</v>
      </c>
      <c r="C189" s="95" t="s">
        <v>1348</v>
      </c>
      <c r="D189" s="96"/>
      <c r="E189" s="97"/>
      <c r="F189" s="97"/>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7"/>
      <c r="AI189" s="97"/>
      <c r="AJ189" s="97"/>
      <c r="AK189" s="97"/>
      <c r="AL189" s="97"/>
      <c r="AM189" s="97"/>
      <c r="AN189" s="97"/>
      <c r="AO189" s="97"/>
      <c r="AP189" s="97"/>
      <c r="AQ189" s="97"/>
      <c r="AR189" s="97"/>
      <c r="AS189" s="97"/>
      <c r="AT189" s="97"/>
      <c r="AU189" s="97"/>
      <c r="AV189" s="97"/>
      <c r="AW189" s="97"/>
      <c r="AX189" s="97"/>
      <c r="AY189" s="97"/>
      <c r="AZ189" s="97"/>
      <c r="BA189" s="97"/>
      <c r="BB189" s="97"/>
      <c r="BC189" s="97"/>
      <c r="BD189" s="97"/>
      <c r="BE189" s="97"/>
      <c r="BF189" s="97"/>
      <c r="BG189" s="97"/>
      <c r="BH189" s="97"/>
      <c r="BI189" s="97"/>
      <c r="BJ189" s="97"/>
      <c r="BK189" s="97"/>
      <c r="BL189" s="97"/>
      <c r="BM189" s="97"/>
      <c r="BN189" s="97"/>
      <c r="BO189" s="97"/>
      <c r="BP189" s="97"/>
      <c r="BQ189" s="97"/>
      <c r="BR189" s="97"/>
      <c r="BS189" s="97"/>
      <c r="BT189" s="97"/>
      <c r="BU189" s="97"/>
      <c r="BV189" s="97"/>
      <c r="BW189" s="97"/>
      <c r="BX189" s="97"/>
      <c r="BY189" s="97"/>
      <c r="BZ189" s="97"/>
      <c r="CA189" s="97"/>
      <c r="CB189" s="97"/>
      <c r="CC189" s="97"/>
      <c r="CD189" s="97"/>
      <c r="CE189" s="97"/>
      <c r="CF189" s="97"/>
      <c r="CG189" s="97"/>
      <c r="CH189" s="97"/>
      <c r="CI189" s="97"/>
      <c r="CJ189" s="97"/>
      <c r="CK189" s="97"/>
      <c r="CL189" s="97"/>
      <c r="CM189" s="97"/>
      <c r="CN189" s="97"/>
      <c r="CO189" s="97"/>
      <c r="CP189" s="97"/>
      <c r="CQ189" s="97"/>
      <c r="CR189" s="97"/>
      <c r="CS189" s="97"/>
      <c r="CT189" s="97"/>
      <c r="CU189" s="97"/>
      <c r="CV189" s="97"/>
      <c r="CW189" s="97"/>
      <c r="CX189" s="97"/>
      <c r="CY189" s="97"/>
      <c r="CZ189" s="97"/>
      <c r="DA189" s="97"/>
      <c r="DB189" s="97"/>
      <c r="DC189" s="97"/>
      <c r="DD189" s="97"/>
      <c r="DE189" s="97"/>
      <c r="DF189" s="97"/>
      <c r="DG189" s="97"/>
      <c r="DH189" s="97"/>
      <c r="DI189" s="97"/>
      <c r="DJ189" s="97"/>
      <c r="DK189" s="97"/>
      <c r="DL189" s="97"/>
      <c r="DM189" s="97"/>
      <c r="DN189" s="97"/>
      <c r="DO189" s="97"/>
      <c r="DP189" s="97"/>
      <c r="DQ189" s="97"/>
      <c r="DR189" s="97"/>
      <c r="DS189" s="97"/>
      <c r="DT189" s="97"/>
      <c r="DU189" s="97"/>
      <c r="DV189" s="97"/>
      <c r="DW189" s="97"/>
      <c r="DX189" s="97"/>
      <c r="DY189" s="97"/>
      <c r="DZ189" s="97"/>
      <c r="EA189" s="97"/>
      <c r="EB189" s="97"/>
      <c r="EC189" s="97"/>
      <c r="ED189" s="97"/>
      <c r="EE189" s="97"/>
      <c r="EF189" s="97"/>
      <c r="EG189" s="97"/>
      <c r="EH189" s="97"/>
      <c r="EI189" s="97"/>
      <c r="EJ189" s="97"/>
      <c r="EK189" s="97"/>
      <c r="EL189" s="97"/>
      <c r="EM189" s="97"/>
      <c r="EN189" s="97"/>
      <c r="EO189" s="97"/>
      <c r="EP189" s="97"/>
      <c r="EQ189" s="97"/>
      <c r="ER189" s="97"/>
      <c r="ES189" s="97"/>
      <c r="ET189" s="97"/>
      <c r="EU189" s="97"/>
      <c r="EV189" s="97"/>
      <c r="EW189" s="97"/>
      <c r="EX189" s="97"/>
      <c r="EY189" s="97"/>
      <c r="EZ189" s="97"/>
      <c r="FA189" s="97"/>
      <c r="FB189" s="97"/>
      <c r="FC189" s="97"/>
      <c r="FD189" s="97"/>
      <c r="FE189" s="97"/>
      <c r="FF189" s="97"/>
      <c r="FG189" s="97"/>
      <c r="FH189" s="97"/>
      <c r="FI189" s="97"/>
      <c r="FJ189" s="97"/>
      <c r="FK189" s="97"/>
      <c r="FL189" s="97"/>
      <c r="FM189" s="97"/>
      <c r="FN189" s="97"/>
      <c r="FO189" s="97"/>
      <c r="FP189" s="97"/>
      <c r="FQ189" s="97"/>
      <c r="FR189" s="97"/>
      <c r="FS189" s="97"/>
      <c r="FT189" s="97"/>
      <c r="FU189" s="97"/>
      <c r="FV189" s="97"/>
      <c r="FW189" s="97"/>
      <c r="FX189" s="97"/>
      <c r="FY189" s="97"/>
      <c r="FZ189" s="97"/>
      <c r="GA189" s="97"/>
      <c r="GB189" s="97"/>
      <c r="GC189" s="97">
        <v>0</v>
      </c>
      <c r="GD189" s="97">
        <v>9</v>
      </c>
      <c r="GE189" s="97"/>
      <c r="GF189" s="97">
        <v>537</v>
      </c>
      <c r="GG189" s="97"/>
      <c r="GH189" s="97"/>
      <c r="GI189" s="97"/>
      <c r="GJ189" s="97"/>
      <c r="GK189" s="97"/>
      <c r="GL189" s="97"/>
      <c r="GM189" s="97"/>
      <c r="GN189" s="97"/>
      <c r="GO189" s="97"/>
      <c r="GP189" s="97"/>
      <c r="GQ189" s="97"/>
      <c r="GR189" s="97"/>
      <c r="GS189" s="97"/>
      <c r="GT189" s="97"/>
      <c r="GU189" s="97"/>
      <c r="GV189" s="97"/>
      <c r="GW189" s="97"/>
      <c r="GX189" s="97"/>
      <c r="GY189" s="97"/>
      <c r="GZ189" s="97"/>
      <c r="HA189" s="97"/>
      <c r="HB189" s="97"/>
      <c r="HC189" s="97"/>
      <c r="HD189" s="97"/>
      <c r="HE189" s="97"/>
      <c r="HF189" s="97"/>
      <c r="HG189" s="97"/>
      <c r="HH189" s="97"/>
      <c r="HI189" s="97"/>
      <c r="HJ189" s="97"/>
      <c r="HK189" s="97"/>
      <c r="HL189" s="97"/>
      <c r="HM189" s="97"/>
      <c r="HN189" s="97"/>
      <c r="HO189" s="97"/>
      <c r="HP189" s="97"/>
      <c r="HQ189" s="97"/>
      <c r="HR189" s="97"/>
      <c r="HS189" s="97"/>
      <c r="HT189" s="97"/>
      <c r="HU189" s="97"/>
      <c r="HV189" s="97"/>
      <c r="HW189" s="97"/>
      <c r="HX189" s="97"/>
      <c r="HY189" s="97"/>
      <c r="HZ189" s="97"/>
      <c r="IA189" s="97"/>
      <c r="IB189" s="97"/>
      <c r="IC189" s="97"/>
      <c r="ID189" s="97"/>
      <c r="IE189" s="97"/>
      <c r="IF189" s="97"/>
      <c r="IG189" s="97"/>
      <c r="IH189" s="97"/>
      <c r="II189" s="97"/>
      <c r="IJ189" s="97"/>
      <c r="IK189" s="97"/>
      <c r="IL189" s="97"/>
      <c r="IM189" s="97"/>
      <c r="IN189" s="97"/>
      <c r="IO189" s="97"/>
      <c r="IP189" s="97"/>
      <c r="IQ189" s="97"/>
      <c r="IR189" s="97"/>
      <c r="IS189" s="97"/>
      <c r="IT189" s="97"/>
      <c r="IU189" s="97"/>
      <c r="IV189" s="97"/>
      <c r="IW189" s="97"/>
      <c r="IX189" s="97"/>
      <c r="IY189" s="97"/>
      <c r="IZ189" s="97"/>
      <c r="JA189" s="97"/>
      <c r="JB189" s="97"/>
      <c r="JC189" s="97"/>
      <c r="JD189" s="97"/>
      <c r="JE189" s="97"/>
      <c r="JF189" s="97"/>
      <c r="JG189" s="97"/>
      <c r="JH189" s="97"/>
      <c r="JI189" s="97"/>
      <c r="JJ189" s="97"/>
      <c r="JK189" s="97"/>
      <c r="JL189" s="97"/>
      <c r="JM189" s="97"/>
      <c r="JN189" s="97"/>
      <c r="JO189" s="97"/>
      <c r="JP189" s="97"/>
      <c r="JQ189" s="97"/>
      <c r="JR189" s="97"/>
      <c r="JS189" s="97"/>
      <c r="JT189" s="97"/>
      <c r="JU189" s="97"/>
      <c r="JV189" s="97"/>
      <c r="JW189" s="97"/>
      <c r="JX189" s="97"/>
      <c r="JY189" s="97"/>
      <c r="JZ189" s="97"/>
      <c r="KA189" s="97"/>
      <c r="KB189" s="97"/>
      <c r="KC189" s="97"/>
      <c r="KD189" s="97"/>
      <c r="KE189" s="97"/>
      <c r="KF189" s="97"/>
      <c r="KG189" s="97"/>
      <c r="KH189" s="97"/>
      <c r="KI189" s="97"/>
      <c r="KJ189" s="97"/>
      <c r="KK189" s="97"/>
      <c r="KL189" s="97"/>
      <c r="KM189" s="97"/>
      <c r="KN189" s="97"/>
      <c r="KO189" s="97"/>
      <c r="KP189" s="97"/>
      <c r="KQ189" s="97"/>
      <c r="KR189" s="97"/>
      <c r="KS189" s="97"/>
      <c r="KT189" s="97"/>
      <c r="KU189" s="97"/>
      <c r="KV189" s="97"/>
      <c r="KW189" s="97"/>
      <c r="KX189" s="97"/>
      <c r="KY189" s="97"/>
      <c r="KZ189" s="97"/>
      <c r="LA189" s="97"/>
      <c r="LB189" s="97"/>
      <c r="LC189" s="97"/>
      <c r="LD189" s="97"/>
      <c r="LE189" s="97"/>
      <c r="LF189" s="97"/>
      <c r="LG189" s="97"/>
      <c r="LH189" s="97"/>
      <c r="LI189" s="97"/>
      <c r="LJ189" s="97"/>
      <c r="LK189" s="97"/>
      <c r="LL189" s="97"/>
      <c r="LM189" s="97"/>
      <c r="LN189" s="97"/>
      <c r="LO189" s="97"/>
      <c r="LP189" s="97"/>
      <c r="LQ189" s="97"/>
      <c r="LR189" s="97"/>
      <c r="LS189" s="97"/>
      <c r="LT189" s="97"/>
      <c r="LU189" s="97"/>
      <c r="LV189" s="97"/>
      <c r="LW189" s="97"/>
      <c r="LX189" s="97"/>
      <c r="LY189" s="97"/>
      <c r="LZ189" s="97"/>
      <c r="MA189" s="97"/>
      <c r="MB189" s="97"/>
      <c r="MC189" s="97"/>
      <c r="MD189" s="97"/>
      <c r="ME189" s="97"/>
      <c r="MF189" s="97"/>
      <c r="MG189" s="97"/>
      <c r="MH189" s="97"/>
      <c r="MI189" s="97"/>
      <c r="MJ189" s="97"/>
      <c r="MK189" s="97"/>
      <c r="ML189" s="97"/>
      <c r="MM189" s="97"/>
      <c r="MN189" s="97"/>
      <c r="MO189" s="97"/>
      <c r="MP189" s="97"/>
      <c r="MQ189" s="97"/>
      <c r="MR189" s="97"/>
      <c r="MS189" s="97"/>
      <c r="MT189" s="97"/>
      <c r="MU189" s="97"/>
      <c r="MV189" s="97"/>
      <c r="MW189" s="97"/>
      <c r="MX189" s="97">
        <v>3209</v>
      </c>
      <c r="MY189" s="97"/>
      <c r="MZ189" s="97"/>
      <c r="NA189" s="97"/>
      <c r="NB189" s="97"/>
      <c r="NC189" s="97"/>
      <c r="ND189" s="97"/>
      <c r="NE189" s="97"/>
      <c r="NF189" s="97"/>
      <c r="NG189" s="97"/>
      <c r="NH189" s="97"/>
      <c r="NI189" s="97"/>
      <c r="NJ189" s="97"/>
      <c r="NK189" s="97"/>
      <c r="NL189" s="97"/>
      <c r="NM189" s="97"/>
      <c r="NN189" s="97"/>
      <c r="NO189" s="97"/>
      <c r="NP189" s="97"/>
      <c r="NQ189" s="97"/>
      <c r="NR189" s="97"/>
      <c r="NS189" s="97"/>
      <c r="NT189" s="97"/>
      <c r="NU189" s="97"/>
      <c r="NV189" s="97"/>
      <c r="NW189" s="97"/>
      <c r="NX189" s="97"/>
      <c r="NY189" s="97"/>
      <c r="NZ189" s="97"/>
      <c r="OA189" s="97"/>
      <c r="OB189" s="97"/>
      <c r="OC189" s="97"/>
      <c r="OD189" s="97"/>
      <c r="OE189" s="97"/>
      <c r="OF189" s="97"/>
      <c r="OG189" s="97"/>
      <c r="OH189" s="97"/>
      <c r="OI189" s="97"/>
      <c r="OJ189" s="97"/>
      <c r="OK189" s="97"/>
      <c r="OL189" s="97"/>
      <c r="OM189" s="97">
        <v>0</v>
      </c>
      <c r="ON189" s="97">
        <v>57</v>
      </c>
      <c r="OO189" s="97"/>
      <c r="OP189" s="97"/>
      <c r="OQ189" s="97"/>
      <c r="OR189" s="98"/>
      <c r="OS189" s="99">
        <v>3812</v>
      </c>
      <c r="OT189" s="96"/>
      <c r="OU189" s="97">
        <v>2431</v>
      </c>
      <c r="OV189" s="97"/>
      <c r="OW189" s="97"/>
      <c r="OX189" s="97"/>
      <c r="OY189" s="97">
        <v>34</v>
      </c>
      <c r="OZ189" s="97">
        <v>1307</v>
      </c>
      <c r="PA189" s="97"/>
      <c r="PB189" s="97">
        <v>63</v>
      </c>
      <c r="PC189" s="97"/>
      <c r="PD189" s="97"/>
      <c r="PE189" s="97"/>
      <c r="PF189" s="97">
        <v>106</v>
      </c>
      <c r="PG189" s="97"/>
      <c r="PH189" s="97"/>
      <c r="PI189" s="97"/>
      <c r="PJ189" s="97">
        <v>15</v>
      </c>
      <c r="PK189" s="97"/>
      <c r="PL189" s="98"/>
      <c r="PM189" s="99">
        <v>7769</v>
      </c>
    </row>
    <row r="190" spans="1:429" ht="12.75" customHeight="1" x14ac:dyDescent="0.2">
      <c r="A190" s="93">
        <v>339115</v>
      </c>
      <c r="B190" s="94" t="s">
        <v>1733</v>
      </c>
      <c r="C190" s="95" t="s">
        <v>1349</v>
      </c>
      <c r="D190" s="96"/>
      <c r="E190" s="97"/>
      <c r="F190" s="97"/>
      <c r="G190" s="97"/>
      <c r="H190" s="97"/>
      <c r="I190" s="97"/>
      <c r="J190" s="97"/>
      <c r="K190" s="97"/>
      <c r="L190" s="97"/>
      <c r="M190" s="97"/>
      <c r="N190" s="97"/>
      <c r="O190" s="97"/>
      <c r="P190" s="97"/>
      <c r="Q190" s="97"/>
      <c r="R190" s="97"/>
      <c r="S190" s="97">
        <v>0</v>
      </c>
      <c r="T190" s="97"/>
      <c r="U190" s="97"/>
      <c r="V190" s="97"/>
      <c r="W190" s="97"/>
      <c r="X190" s="97"/>
      <c r="Y190" s="97"/>
      <c r="Z190" s="97"/>
      <c r="AA190" s="97"/>
      <c r="AB190" s="97"/>
      <c r="AC190" s="97"/>
      <c r="AD190" s="97"/>
      <c r="AE190" s="97"/>
      <c r="AF190" s="97"/>
      <c r="AG190" s="97"/>
      <c r="AH190" s="97"/>
      <c r="AI190" s="97"/>
      <c r="AJ190" s="97"/>
      <c r="AK190" s="97"/>
      <c r="AL190" s="97"/>
      <c r="AM190" s="97"/>
      <c r="AN190" s="97"/>
      <c r="AO190" s="97"/>
      <c r="AP190" s="97">
        <v>2</v>
      </c>
      <c r="AQ190" s="97"/>
      <c r="AR190" s="97"/>
      <c r="AS190" s="97"/>
      <c r="AT190" s="97"/>
      <c r="AU190" s="97"/>
      <c r="AV190" s="97"/>
      <c r="AW190" s="97"/>
      <c r="AX190" s="97"/>
      <c r="AY190" s="97"/>
      <c r="AZ190" s="97"/>
      <c r="BA190" s="97"/>
      <c r="BB190" s="97"/>
      <c r="BC190" s="97"/>
      <c r="BD190" s="97">
        <v>4</v>
      </c>
      <c r="BE190" s="97"/>
      <c r="BF190" s="97"/>
      <c r="BG190" s="97"/>
      <c r="BH190" s="97"/>
      <c r="BI190" s="97"/>
      <c r="BJ190" s="97"/>
      <c r="BK190" s="97"/>
      <c r="BL190" s="97"/>
      <c r="BM190" s="97"/>
      <c r="BN190" s="97"/>
      <c r="BO190" s="97"/>
      <c r="BP190" s="97"/>
      <c r="BQ190" s="97"/>
      <c r="BR190" s="97">
        <v>0</v>
      </c>
      <c r="BS190" s="97">
        <v>0</v>
      </c>
      <c r="BT190" s="97">
        <v>0</v>
      </c>
      <c r="BU190" s="97">
        <v>1</v>
      </c>
      <c r="BV190" s="97"/>
      <c r="BW190" s="97"/>
      <c r="BX190" s="97"/>
      <c r="BY190" s="97">
        <v>5</v>
      </c>
      <c r="BZ190" s="97"/>
      <c r="CA190" s="97"/>
      <c r="CB190" s="97"/>
      <c r="CC190" s="97"/>
      <c r="CD190" s="97"/>
      <c r="CE190" s="97"/>
      <c r="CF190" s="97"/>
      <c r="CG190" s="97"/>
      <c r="CH190" s="97"/>
      <c r="CI190" s="97"/>
      <c r="CJ190" s="97"/>
      <c r="CK190" s="97"/>
      <c r="CL190" s="97"/>
      <c r="CM190" s="97"/>
      <c r="CN190" s="97"/>
      <c r="CO190" s="97"/>
      <c r="CP190" s="97"/>
      <c r="CQ190" s="97"/>
      <c r="CR190" s="97">
        <v>1</v>
      </c>
      <c r="CS190" s="97"/>
      <c r="CT190" s="97">
        <v>0</v>
      </c>
      <c r="CU190" s="97">
        <v>1</v>
      </c>
      <c r="CV190" s="97"/>
      <c r="CW190" s="97"/>
      <c r="CX190" s="97"/>
      <c r="CY190" s="97"/>
      <c r="CZ190" s="97"/>
      <c r="DA190" s="97"/>
      <c r="DB190" s="97"/>
      <c r="DC190" s="97"/>
      <c r="DD190" s="97"/>
      <c r="DE190" s="97"/>
      <c r="DF190" s="97"/>
      <c r="DG190" s="97"/>
      <c r="DH190" s="97"/>
      <c r="DI190" s="97"/>
      <c r="DJ190" s="97"/>
      <c r="DK190" s="97"/>
      <c r="DL190" s="97"/>
      <c r="DM190" s="97"/>
      <c r="DN190" s="97"/>
      <c r="DO190" s="97"/>
      <c r="DP190" s="97"/>
      <c r="DQ190" s="97"/>
      <c r="DR190" s="97"/>
      <c r="DS190" s="97"/>
      <c r="DT190" s="97"/>
      <c r="DU190" s="97"/>
      <c r="DV190" s="97"/>
      <c r="DW190" s="97"/>
      <c r="DX190" s="97"/>
      <c r="DY190" s="97"/>
      <c r="DZ190" s="97"/>
      <c r="EA190" s="97"/>
      <c r="EB190" s="97"/>
      <c r="EC190" s="97"/>
      <c r="ED190" s="97"/>
      <c r="EE190" s="97"/>
      <c r="EF190" s="97"/>
      <c r="EG190" s="97"/>
      <c r="EH190" s="97"/>
      <c r="EI190" s="97"/>
      <c r="EJ190" s="97"/>
      <c r="EK190" s="97"/>
      <c r="EL190" s="97"/>
      <c r="EM190" s="97"/>
      <c r="EN190" s="97"/>
      <c r="EO190" s="97"/>
      <c r="EP190" s="97"/>
      <c r="EQ190" s="97"/>
      <c r="ER190" s="97"/>
      <c r="ES190" s="97"/>
      <c r="ET190" s="97"/>
      <c r="EU190" s="97"/>
      <c r="EV190" s="97"/>
      <c r="EW190" s="97">
        <v>0</v>
      </c>
      <c r="EX190" s="97"/>
      <c r="EY190" s="97"/>
      <c r="EZ190" s="97"/>
      <c r="FA190" s="97"/>
      <c r="FB190" s="97">
        <v>1</v>
      </c>
      <c r="FC190" s="97"/>
      <c r="FD190" s="97">
        <v>1</v>
      </c>
      <c r="FE190" s="97"/>
      <c r="FF190" s="97">
        <v>1</v>
      </c>
      <c r="FG190" s="97">
        <v>3</v>
      </c>
      <c r="FH190" s="97"/>
      <c r="FI190" s="97">
        <v>1</v>
      </c>
      <c r="FJ190" s="97"/>
      <c r="FK190" s="97"/>
      <c r="FL190" s="97"/>
      <c r="FM190" s="97"/>
      <c r="FN190" s="97"/>
      <c r="FO190" s="97">
        <v>1</v>
      </c>
      <c r="FP190" s="97"/>
      <c r="FQ190" s="97"/>
      <c r="FR190" s="97"/>
      <c r="FS190" s="97"/>
      <c r="FT190" s="97"/>
      <c r="FU190" s="97"/>
      <c r="FV190" s="97">
        <v>0</v>
      </c>
      <c r="FW190" s="97"/>
      <c r="FX190" s="97"/>
      <c r="FY190" s="97"/>
      <c r="FZ190" s="97"/>
      <c r="GA190" s="97"/>
      <c r="GB190" s="97"/>
      <c r="GC190" s="97">
        <v>1</v>
      </c>
      <c r="GD190" s="97"/>
      <c r="GE190" s="97">
        <v>8</v>
      </c>
      <c r="GF190" s="97"/>
      <c r="GG190" s="97"/>
      <c r="GH190" s="97"/>
      <c r="GI190" s="97"/>
      <c r="GJ190" s="97"/>
      <c r="GK190" s="97"/>
      <c r="GL190" s="97">
        <v>2</v>
      </c>
      <c r="GM190" s="97"/>
      <c r="GN190" s="97"/>
      <c r="GO190" s="97"/>
      <c r="GP190" s="97"/>
      <c r="GQ190" s="97"/>
      <c r="GR190" s="97"/>
      <c r="GS190" s="97"/>
      <c r="GT190" s="97"/>
      <c r="GU190" s="97"/>
      <c r="GV190" s="97"/>
      <c r="GW190" s="97"/>
      <c r="GX190" s="97"/>
      <c r="GY190" s="97"/>
      <c r="GZ190" s="97"/>
      <c r="HA190" s="97"/>
      <c r="HB190" s="97"/>
      <c r="HC190" s="97"/>
      <c r="HD190" s="97"/>
      <c r="HE190" s="97"/>
      <c r="HF190" s="97"/>
      <c r="HG190" s="97"/>
      <c r="HH190" s="97"/>
      <c r="HI190" s="97"/>
      <c r="HJ190" s="97"/>
      <c r="HK190" s="97"/>
      <c r="HL190" s="97"/>
      <c r="HM190" s="97"/>
      <c r="HN190" s="97"/>
      <c r="HO190" s="97"/>
      <c r="HP190" s="97"/>
      <c r="HQ190" s="97"/>
      <c r="HR190" s="97"/>
      <c r="HS190" s="97"/>
      <c r="HT190" s="97"/>
      <c r="HU190" s="97"/>
      <c r="HV190" s="97"/>
      <c r="HW190" s="97"/>
      <c r="HX190" s="97"/>
      <c r="HY190" s="97"/>
      <c r="HZ190" s="97"/>
      <c r="IA190" s="97"/>
      <c r="IB190" s="97"/>
      <c r="IC190" s="97"/>
      <c r="ID190" s="97"/>
      <c r="IE190" s="97"/>
      <c r="IF190" s="97"/>
      <c r="IG190" s="97"/>
      <c r="IH190" s="97"/>
      <c r="II190" s="97"/>
      <c r="IJ190" s="97"/>
      <c r="IK190" s="97"/>
      <c r="IL190" s="97"/>
      <c r="IM190" s="97">
        <v>0</v>
      </c>
      <c r="IN190" s="97"/>
      <c r="IO190" s="97"/>
      <c r="IP190" s="97"/>
      <c r="IQ190" s="97"/>
      <c r="IR190" s="97"/>
      <c r="IS190" s="97"/>
      <c r="IT190" s="97"/>
      <c r="IU190" s="97"/>
      <c r="IV190" s="97"/>
      <c r="IW190" s="97"/>
      <c r="IX190" s="97"/>
      <c r="IY190" s="97"/>
      <c r="IZ190" s="97"/>
      <c r="JA190" s="97"/>
      <c r="JB190" s="97"/>
      <c r="JC190" s="97"/>
      <c r="JD190" s="97"/>
      <c r="JE190" s="97"/>
      <c r="JF190" s="97"/>
      <c r="JG190" s="97"/>
      <c r="JH190" s="97"/>
      <c r="JI190" s="97">
        <v>49</v>
      </c>
      <c r="JJ190" s="97"/>
      <c r="JK190" s="97"/>
      <c r="JL190" s="97"/>
      <c r="JM190" s="97"/>
      <c r="JN190" s="97"/>
      <c r="JO190" s="97"/>
      <c r="JP190" s="97"/>
      <c r="JQ190" s="97"/>
      <c r="JR190" s="97"/>
      <c r="JS190" s="97"/>
      <c r="JT190" s="97"/>
      <c r="JU190" s="97"/>
      <c r="JV190" s="97"/>
      <c r="JW190" s="97"/>
      <c r="JX190" s="97"/>
      <c r="JY190" s="97"/>
      <c r="JZ190" s="97"/>
      <c r="KA190" s="97"/>
      <c r="KB190" s="97"/>
      <c r="KC190" s="97"/>
      <c r="KD190" s="97"/>
      <c r="KE190" s="97"/>
      <c r="KF190" s="97"/>
      <c r="KG190" s="97"/>
      <c r="KH190" s="97"/>
      <c r="KI190" s="97"/>
      <c r="KJ190" s="97"/>
      <c r="KK190" s="97"/>
      <c r="KL190" s="97"/>
      <c r="KM190" s="97"/>
      <c r="KN190" s="97"/>
      <c r="KO190" s="97"/>
      <c r="KP190" s="97"/>
      <c r="KQ190" s="97"/>
      <c r="KR190" s="97"/>
      <c r="KS190" s="97"/>
      <c r="KT190" s="97"/>
      <c r="KU190" s="97"/>
      <c r="KV190" s="97"/>
      <c r="KW190" s="97"/>
      <c r="KX190" s="97"/>
      <c r="KY190" s="97"/>
      <c r="KZ190" s="97"/>
      <c r="LA190" s="97"/>
      <c r="LB190" s="97"/>
      <c r="LC190" s="97"/>
      <c r="LD190" s="97"/>
      <c r="LE190" s="97"/>
      <c r="LF190" s="97"/>
      <c r="LG190" s="97"/>
      <c r="LH190" s="97"/>
      <c r="LI190" s="97"/>
      <c r="LJ190" s="97"/>
      <c r="LK190" s="97"/>
      <c r="LL190" s="97"/>
      <c r="LM190" s="97"/>
      <c r="LN190" s="97"/>
      <c r="LO190" s="97"/>
      <c r="LP190" s="97"/>
      <c r="LQ190" s="97">
        <v>11</v>
      </c>
      <c r="LR190" s="97">
        <v>0</v>
      </c>
      <c r="LS190" s="97"/>
      <c r="LT190" s="97"/>
      <c r="LU190" s="97"/>
      <c r="LV190" s="97"/>
      <c r="LW190" s="97"/>
      <c r="LX190" s="97"/>
      <c r="LY190" s="97"/>
      <c r="LZ190" s="97"/>
      <c r="MA190" s="97"/>
      <c r="MB190" s="97"/>
      <c r="MC190" s="97"/>
      <c r="MD190" s="97"/>
      <c r="ME190" s="97"/>
      <c r="MF190" s="97"/>
      <c r="MG190" s="97"/>
      <c r="MH190" s="97"/>
      <c r="MI190" s="97"/>
      <c r="MJ190" s="97"/>
      <c r="MK190" s="97"/>
      <c r="ML190" s="97"/>
      <c r="MM190" s="97"/>
      <c r="MN190" s="97"/>
      <c r="MO190" s="97"/>
      <c r="MP190" s="97"/>
      <c r="MQ190" s="97">
        <v>0</v>
      </c>
      <c r="MR190" s="97"/>
      <c r="MS190" s="97"/>
      <c r="MT190" s="97"/>
      <c r="MU190" s="97"/>
      <c r="MV190" s="97"/>
      <c r="MW190" s="97"/>
      <c r="MX190" s="97"/>
      <c r="MY190" s="97"/>
      <c r="MZ190" s="97"/>
      <c r="NA190" s="97"/>
      <c r="NB190" s="97"/>
      <c r="NC190" s="97"/>
      <c r="ND190" s="97"/>
      <c r="NE190" s="97"/>
      <c r="NF190" s="97"/>
      <c r="NG190" s="97"/>
      <c r="NH190" s="97"/>
      <c r="NI190" s="97"/>
      <c r="NJ190" s="97"/>
      <c r="NK190" s="97"/>
      <c r="NL190" s="97"/>
      <c r="NM190" s="97"/>
      <c r="NN190" s="97"/>
      <c r="NO190" s="97"/>
      <c r="NP190" s="97">
        <v>0</v>
      </c>
      <c r="NQ190" s="97">
        <v>4</v>
      </c>
      <c r="NR190" s="97"/>
      <c r="NS190" s="97"/>
      <c r="NT190" s="97"/>
      <c r="NU190" s="97"/>
      <c r="NV190" s="97">
        <v>0</v>
      </c>
      <c r="NW190" s="97"/>
      <c r="NX190" s="97">
        <v>4</v>
      </c>
      <c r="NY190" s="97">
        <v>0</v>
      </c>
      <c r="NZ190" s="97"/>
      <c r="OA190" s="97"/>
      <c r="OB190" s="97"/>
      <c r="OC190" s="97"/>
      <c r="OD190" s="97"/>
      <c r="OE190" s="97"/>
      <c r="OF190" s="97"/>
      <c r="OG190" s="97"/>
      <c r="OH190" s="97"/>
      <c r="OI190" s="97"/>
      <c r="OJ190" s="97"/>
      <c r="OK190" s="97"/>
      <c r="OL190" s="97"/>
      <c r="OM190" s="97">
        <v>1</v>
      </c>
      <c r="ON190" s="97"/>
      <c r="OO190" s="97">
        <v>0</v>
      </c>
      <c r="OP190" s="97"/>
      <c r="OQ190" s="97"/>
      <c r="OR190" s="98"/>
      <c r="OS190" s="99">
        <v>102</v>
      </c>
      <c r="OT190" s="96">
        <v>21448</v>
      </c>
      <c r="OU190" s="97"/>
      <c r="OV190" s="97"/>
      <c r="OW190" s="97"/>
      <c r="OX190" s="97"/>
      <c r="OY190" s="97">
        <v>64</v>
      </c>
      <c r="OZ190" s="97">
        <v>1526</v>
      </c>
      <c r="PA190" s="97"/>
      <c r="PB190" s="97"/>
      <c r="PC190" s="97"/>
      <c r="PD190" s="97"/>
      <c r="PE190" s="97"/>
      <c r="PF190" s="97"/>
      <c r="PG190" s="97"/>
      <c r="PH190" s="97"/>
      <c r="PI190" s="97"/>
      <c r="PJ190" s="97"/>
      <c r="PK190" s="97"/>
      <c r="PL190" s="98"/>
      <c r="PM190" s="99">
        <v>23140</v>
      </c>
    </row>
    <row r="191" spans="1:429" ht="12.75" customHeight="1" x14ac:dyDescent="0.2">
      <c r="A191" s="93">
        <v>339116</v>
      </c>
      <c r="B191" s="94" t="s">
        <v>1733</v>
      </c>
      <c r="C191" s="95" t="s">
        <v>1350</v>
      </c>
      <c r="D191" s="96"/>
      <c r="E191" s="97"/>
      <c r="F191" s="97"/>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7"/>
      <c r="AI191" s="97"/>
      <c r="AJ191" s="97"/>
      <c r="AK191" s="97"/>
      <c r="AL191" s="97"/>
      <c r="AM191" s="97"/>
      <c r="AN191" s="97"/>
      <c r="AO191" s="97"/>
      <c r="AP191" s="97"/>
      <c r="AQ191" s="97"/>
      <c r="AR191" s="97"/>
      <c r="AS191" s="97"/>
      <c r="AT191" s="97"/>
      <c r="AU191" s="97"/>
      <c r="AV191" s="97"/>
      <c r="AW191" s="97"/>
      <c r="AX191" s="97"/>
      <c r="AY191" s="97"/>
      <c r="AZ191" s="97"/>
      <c r="BA191" s="97"/>
      <c r="BB191" s="97"/>
      <c r="BC191" s="97"/>
      <c r="BD191" s="97"/>
      <c r="BE191" s="97"/>
      <c r="BF191" s="97"/>
      <c r="BG191" s="97"/>
      <c r="BH191" s="97"/>
      <c r="BI191" s="97"/>
      <c r="BJ191" s="97"/>
      <c r="BK191" s="97"/>
      <c r="BL191" s="97"/>
      <c r="BM191" s="97"/>
      <c r="BN191" s="97"/>
      <c r="BO191" s="97"/>
      <c r="BP191" s="97"/>
      <c r="BQ191" s="97"/>
      <c r="BR191" s="97"/>
      <c r="BS191" s="97"/>
      <c r="BT191" s="97"/>
      <c r="BU191" s="97"/>
      <c r="BV191" s="97"/>
      <c r="BW191" s="97"/>
      <c r="BX191" s="97"/>
      <c r="BY191" s="97"/>
      <c r="BZ191" s="97"/>
      <c r="CA191" s="97"/>
      <c r="CB191" s="97"/>
      <c r="CC191" s="97"/>
      <c r="CD191" s="97"/>
      <c r="CE191" s="97"/>
      <c r="CF191" s="97"/>
      <c r="CG191" s="97"/>
      <c r="CH191" s="97"/>
      <c r="CI191" s="97"/>
      <c r="CJ191" s="97"/>
      <c r="CK191" s="97"/>
      <c r="CL191" s="97"/>
      <c r="CM191" s="97"/>
      <c r="CN191" s="97"/>
      <c r="CO191" s="97"/>
      <c r="CP191" s="97"/>
      <c r="CQ191" s="97"/>
      <c r="CR191" s="97"/>
      <c r="CS191" s="97"/>
      <c r="CT191" s="97"/>
      <c r="CU191" s="97"/>
      <c r="CV191" s="97"/>
      <c r="CW191" s="97"/>
      <c r="CX191" s="97"/>
      <c r="CY191" s="97"/>
      <c r="CZ191" s="97"/>
      <c r="DA191" s="97"/>
      <c r="DB191" s="97"/>
      <c r="DC191" s="97"/>
      <c r="DD191" s="97"/>
      <c r="DE191" s="97"/>
      <c r="DF191" s="97"/>
      <c r="DG191" s="97"/>
      <c r="DH191" s="97"/>
      <c r="DI191" s="97"/>
      <c r="DJ191" s="97"/>
      <c r="DK191" s="97"/>
      <c r="DL191" s="97"/>
      <c r="DM191" s="97"/>
      <c r="DN191" s="97"/>
      <c r="DO191" s="97"/>
      <c r="DP191" s="97"/>
      <c r="DQ191" s="97"/>
      <c r="DR191" s="97"/>
      <c r="DS191" s="97"/>
      <c r="DT191" s="97"/>
      <c r="DU191" s="97"/>
      <c r="DV191" s="97"/>
      <c r="DW191" s="97"/>
      <c r="DX191" s="97"/>
      <c r="DY191" s="97"/>
      <c r="DZ191" s="97"/>
      <c r="EA191" s="97"/>
      <c r="EB191" s="97"/>
      <c r="EC191" s="97"/>
      <c r="ED191" s="97"/>
      <c r="EE191" s="97"/>
      <c r="EF191" s="97"/>
      <c r="EG191" s="97"/>
      <c r="EH191" s="97"/>
      <c r="EI191" s="97"/>
      <c r="EJ191" s="97"/>
      <c r="EK191" s="97"/>
      <c r="EL191" s="97"/>
      <c r="EM191" s="97"/>
      <c r="EN191" s="97"/>
      <c r="EO191" s="97"/>
      <c r="EP191" s="97"/>
      <c r="EQ191" s="97"/>
      <c r="ER191" s="97"/>
      <c r="ES191" s="97"/>
      <c r="ET191" s="97"/>
      <c r="EU191" s="97"/>
      <c r="EV191" s="97"/>
      <c r="EW191" s="97"/>
      <c r="EX191" s="97"/>
      <c r="EY191" s="97"/>
      <c r="EZ191" s="97"/>
      <c r="FA191" s="97"/>
      <c r="FB191" s="97"/>
      <c r="FC191" s="97"/>
      <c r="FD191" s="97"/>
      <c r="FE191" s="97"/>
      <c r="FF191" s="97"/>
      <c r="FG191" s="97"/>
      <c r="FH191" s="97"/>
      <c r="FI191" s="97"/>
      <c r="FJ191" s="97"/>
      <c r="FK191" s="97"/>
      <c r="FL191" s="97"/>
      <c r="FM191" s="97"/>
      <c r="FN191" s="97"/>
      <c r="FO191" s="97"/>
      <c r="FP191" s="97"/>
      <c r="FQ191" s="97"/>
      <c r="FR191" s="97"/>
      <c r="FS191" s="97"/>
      <c r="FT191" s="97"/>
      <c r="FU191" s="97"/>
      <c r="FV191" s="97"/>
      <c r="FW191" s="97"/>
      <c r="FX191" s="97"/>
      <c r="FY191" s="97"/>
      <c r="FZ191" s="97"/>
      <c r="GA191" s="97"/>
      <c r="GB191" s="97"/>
      <c r="GC191" s="97">
        <v>6</v>
      </c>
      <c r="GD191" s="97">
        <v>3</v>
      </c>
      <c r="GE191" s="97">
        <v>14</v>
      </c>
      <c r="GF191" s="97">
        <v>2</v>
      </c>
      <c r="GG191" s="97"/>
      <c r="GH191" s="97"/>
      <c r="GI191" s="97"/>
      <c r="GJ191" s="97"/>
      <c r="GK191" s="97"/>
      <c r="GL191" s="97"/>
      <c r="GM191" s="97"/>
      <c r="GN191" s="97"/>
      <c r="GO191" s="97"/>
      <c r="GP191" s="97"/>
      <c r="GQ191" s="97"/>
      <c r="GR191" s="97"/>
      <c r="GS191" s="97"/>
      <c r="GT191" s="97"/>
      <c r="GU191" s="97"/>
      <c r="GV191" s="97"/>
      <c r="GW191" s="97"/>
      <c r="GX191" s="97"/>
      <c r="GY191" s="97"/>
      <c r="GZ191" s="97"/>
      <c r="HA191" s="97"/>
      <c r="HB191" s="97"/>
      <c r="HC191" s="97"/>
      <c r="HD191" s="97"/>
      <c r="HE191" s="97"/>
      <c r="HF191" s="97"/>
      <c r="HG191" s="97"/>
      <c r="HH191" s="97"/>
      <c r="HI191" s="97"/>
      <c r="HJ191" s="97"/>
      <c r="HK191" s="97"/>
      <c r="HL191" s="97"/>
      <c r="HM191" s="97"/>
      <c r="HN191" s="97"/>
      <c r="HO191" s="97"/>
      <c r="HP191" s="97"/>
      <c r="HQ191" s="97"/>
      <c r="HR191" s="97"/>
      <c r="HS191" s="97"/>
      <c r="HT191" s="97"/>
      <c r="HU191" s="97"/>
      <c r="HV191" s="97"/>
      <c r="HW191" s="97"/>
      <c r="HX191" s="97"/>
      <c r="HY191" s="97"/>
      <c r="HZ191" s="97"/>
      <c r="IA191" s="97"/>
      <c r="IB191" s="97"/>
      <c r="IC191" s="97"/>
      <c r="ID191" s="97"/>
      <c r="IE191" s="97"/>
      <c r="IF191" s="97"/>
      <c r="IG191" s="97"/>
      <c r="IH191" s="97"/>
      <c r="II191" s="97"/>
      <c r="IJ191" s="97"/>
      <c r="IK191" s="97"/>
      <c r="IL191" s="97"/>
      <c r="IM191" s="97"/>
      <c r="IN191" s="97"/>
      <c r="IO191" s="97"/>
      <c r="IP191" s="97"/>
      <c r="IQ191" s="97"/>
      <c r="IR191" s="97"/>
      <c r="IS191" s="97"/>
      <c r="IT191" s="97"/>
      <c r="IU191" s="97"/>
      <c r="IV191" s="97"/>
      <c r="IW191" s="97"/>
      <c r="IX191" s="97"/>
      <c r="IY191" s="97"/>
      <c r="IZ191" s="97"/>
      <c r="JA191" s="97"/>
      <c r="JB191" s="97"/>
      <c r="JC191" s="97"/>
      <c r="JD191" s="97"/>
      <c r="JE191" s="97"/>
      <c r="JF191" s="97"/>
      <c r="JG191" s="97"/>
      <c r="JH191" s="97"/>
      <c r="JI191" s="97"/>
      <c r="JJ191" s="97"/>
      <c r="JK191" s="97"/>
      <c r="JL191" s="97"/>
      <c r="JM191" s="97"/>
      <c r="JN191" s="97"/>
      <c r="JO191" s="97"/>
      <c r="JP191" s="97"/>
      <c r="JQ191" s="97"/>
      <c r="JR191" s="97"/>
      <c r="JS191" s="97"/>
      <c r="JT191" s="97"/>
      <c r="JU191" s="97"/>
      <c r="JV191" s="97"/>
      <c r="JW191" s="97"/>
      <c r="JX191" s="97"/>
      <c r="JY191" s="97"/>
      <c r="JZ191" s="97"/>
      <c r="KA191" s="97"/>
      <c r="KB191" s="97"/>
      <c r="KC191" s="97"/>
      <c r="KD191" s="97"/>
      <c r="KE191" s="97"/>
      <c r="KF191" s="97"/>
      <c r="KG191" s="97"/>
      <c r="KH191" s="97"/>
      <c r="KI191" s="97"/>
      <c r="KJ191" s="97"/>
      <c r="KK191" s="97"/>
      <c r="KL191" s="97"/>
      <c r="KM191" s="97"/>
      <c r="KN191" s="97"/>
      <c r="KO191" s="97"/>
      <c r="KP191" s="97"/>
      <c r="KQ191" s="97"/>
      <c r="KR191" s="97"/>
      <c r="KS191" s="97"/>
      <c r="KT191" s="97"/>
      <c r="KU191" s="97"/>
      <c r="KV191" s="97"/>
      <c r="KW191" s="97"/>
      <c r="KX191" s="97"/>
      <c r="KY191" s="97"/>
      <c r="KZ191" s="97"/>
      <c r="LA191" s="97"/>
      <c r="LB191" s="97"/>
      <c r="LC191" s="97"/>
      <c r="LD191" s="97"/>
      <c r="LE191" s="97"/>
      <c r="LF191" s="97"/>
      <c r="LG191" s="97"/>
      <c r="LH191" s="97"/>
      <c r="LI191" s="97"/>
      <c r="LJ191" s="97"/>
      <c r="LK191" s="97"/>
      <c r="LL191" s="97"/>
      <c r="LM191" s="97"/>
      <c r="LN191" s="97"/>
      <c r="LO191" s="97"/>
      <c r="LP191" s="97"/>
      <c r="LQ191" s="97"/>
      <c r="LR191" s="97"/>
      <c r="LS191" s="97"/>
      <c r="LT191" s="97"/>
      <c r="LU191" s="97"/>
      <c r="LV191" s="97"/>
      <c r="LW191" s="97"/>
      <c r="LX191" s="97"/>
      <c r="LY191" s="97"/>
      <c r="LZ191" s="97"/>
      <c r="MA191" s="97"/>
      <c r="MB191" s="97"/>
      <c r="MC191" s="97"/>
      <c r="MD191" s="97"/>
      <c r="ME191" s="97"/>
      <c r="MF191" s="97"/>
      <c r="MG191" s="97"/>
      <c r="MH191" s="97"/>
      <c r="MI191" s="97"/>
      <c r="MJ191" s="97"/>
      <c r="MK191" s="97"/>
      <c r="ML191" s="97"/>
      <c r="MM191" s="97"/>
      <c r="MN191" s="97"/>
      <c r="MO191" s="97"/>
      <c r="MP191" s="97"/>
      <c r="MQ191" s="97"/>
      <c r="MR191" s="97"/>
      <c r="MS191" s="97"/>
      <c r="MT191" s="97"/>
      <c r="MU191" s="97"/>
      <c r="MV191" s="97"/>
      <c r="MW191" s="97"/>
      <c r="MX191" s="97">
        <v>6170</v>
      </c>
      <c r="MY191" s="97"/>
      <c r="MZ191" s="97"/>
      <c r="NA191" s="97"/>
      <c r="NB191" s="97"/>
      <c r="NC191" s="97"/>
      <c r="ND191" s="97"/>
      <c r="NE191" s="97"/>
      <c r="NF191" s="97"/>
      <c r="NG191" s="97"/>
      <c r="NH191" s="97"/>
      <c r="NI191" s="97"/>
      <c r="NJ191" s="97"/>
      <c r="NK191" s="97"/>
      <c r="NL191" s="97"/>
      <c r="NM191" s="97"/>
      <c r="NN191" s="97"/>
      <c r="NO191" s="97"/>
      <c r="NP191" s="97"/>
      <c r="NQ191" s="97"/>
      <c r="NR191" s="97"/>
      <c r="NS191" s="97"/>
      <c r="NT191" s="97"/>
      <c r="NU191" s="97"/>
      <c r="NV191" s="97"/>
      <c r="NW191" s="97"/>
      <c r="NX191" s="97"/>
      <c r="NY191" s="97"/>
      <c r="NZ191" s="97"/>
      <c r="OA191" s="97"/>
      <c r="OB191" s="97"/>
      <c r="OC191" s="97"/>
      <c r="OD191" s="97"/>
      <c r="OE191" s="97"/>
      <c r="OF191" s="97"/>
      <c r="OG191" s="97"/>
      <c r="OH191" s="97"/>
      <c r="OI191" s="97"/>
      <c r="OJ191" s="97"/>
      <c r="OK191" s="97"/>
      <c r="OL191" s="97"/>
      <c r="OM191" s="97"/>
      <c r="ON191" s="97"/>
      <c r="OO191" s="97"/>
      <c r="OP191" s="97"/>
      <c r="OQ191" s="97"/>
      <c r="OR191" s="98"/>
      <c r="OS191" s="99">
        <v>6195</v>
      </c>
      <c r="OT191" s="96"/>
      <c r="OU191" s="97"/>
      <c r="OV191" s="97"/>
      <c r="OW191" s="97"/>
      <c r="OX191" s="97"/>
      <c r="OY191" s="97">
        <v>29</v>
      </c>
      <c r="OZ191" s="97">
        <v>12</v>
      </c>
      <c r="PA191" s="97"/>
      <c r="PB191" s="97"/>
      <c r="PC191" s="97"/>
      <c r="PD191" s="97"/>
      <c r="PE191" s="97"/>
      <c r="PF191" s="97"/>
      <c r="PG191" s="97"/>
      <c r="PH191" s="97"/>
      <c r="PI191" s="97"/>
      <c r="PJ191" s="97"/>
      <c r="PK191" s="97"/>
      <c r="PL191" s="98"/>
      <c r="PM191" s="99">
        <v>6236</v>
      </c>
    </row>
    <row r="192" spans="1:429" ht="12.75" customHeight="1" x14ac:dyDescent="0.2">
      <c r="A192" s="93">
        <v>339910</v>
      </c>
      <c r="B192" s="94" t="s">
        <v>1733</v>
      </c>
      <c r="C192" s="95" t="s">
        <v>1351</v>
      </c>
      <c r="D192" s="96"/>
      <c r="E192" s="97"/>
      <c r="F192" s="97"/>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7"/>
      <c r="AL192" s="97"/>
      <c r="AM192" s="97"/>
      <c r="AN192" s="97"/>
      <c r="AO192" s="97"/>
      <c r="AP192" s="97"/>
      <c r="AQ192" s="97"/>
      <c r="AR192" s="97"/>
      <c r="AS192" s="97"/>
      <c r="AT192" s="97"/>
      <c r="AU192" s="97"/>
      <c r="AV192" s="97"/>
      <c r="AW192" s="97"/>
      <c r="AX192" s="97"/>
      <c r="AY192" s="97">
        <v>61</v>
      </c>
      <c r="AZ192" s="97"/>
      <c r="BA192" s="97"/>
      <c r="BB192" s="97"/>
      <c r="BC192" s="97"/>
      <c r="BD192" s="97"/>
      <c r="BE192" s="97"/>
      <c r="BF192" s="97"/>
      <c r="BG192" s="97"/>
      <c r="BH192" s="97"/>
      <c r="BI192" s="97"/>
      <c r="BJ192" s="97"/>
      <c r="BK192" s="97"/>
      <c r="BL192" s="97"/>
      <c r="BM192" s="97"/>
      <c r="BN192" s="97"/>
      <c r="BO192" s="97"/>
      <c r="BP192" s="97"/>
      <c r="BQ192" s="97"/>
      <c r="BR192" s="97"/>
      <c r="BS192" s="97"/>
      <c r="BT192" s="97"/>
      <c r="BU192" s="97"/>
      <c r="BV192" s="97"/>
      <c r="BW192" s="97"/>
      <c r="BX192" s="97"/>
      <c r="BY192" s="97"/>
      <c r="BZ192" s="97"/>
      <c r="CA192" s="97"/>
      <c r="CB192" s="97"/>
      <c r="CC192" s="97"/>
      <c r="CD192" s="97"/>
      <c r="CE192" s="97"/>
      <c r="CF192" s="97"/>
      <c r="CG192" s="97"/>
      <c r="CH192" s="97"/>
      <c r="CI192" s="97"/>
      <c r="CJ192" s="97"/>
      <c r="CK192" s="97"/>
      <c r="CL192" s="97"/>
      <c r="CM192" s="97"/>
      <c r="CN192" s="97"/>
      <c r="CO192" s="97"/>
      <c r="CP192" s="97"/>
      <c r="CQ192" s="97"/>
      <c r="CR192" s="97"/>
      <c r="CS192" s="97"/>
      <c r="CT192" s="97"/>
      <c r="CU192" s="97"/>
      <c r="CV192" s="97"/>
      <c r="CW192" s="97"/>
      <c r="CX192" s="97"/>
      <c r="CY192" s="97"/>
      <c r="CZ192" s="97"/>
      <c r="DA192" s="97"/>
      <c r="DB192" s="97"/>
      <c r="DC192" s="97"/>
      <c r="DD192" s="97"/>
      <c r="DE192" s="97"/>
      <c r="DF192" s="97"/>
      <c r="DG192" s="97"/>
      <c r="DH192" s="97"/>
      <c r="DI192" s="97"/>
      <c r="DJ192" s="97"/>
      <c r="DK192" s="97"/>
      <c r="DL192" s="97"/>
      <c r="DM192" s="97"/>
      <c r="DN192" s="97"/>
      <c r="DO192" s="97"/>
      <c r="DP192" s="97"/>
      <c r="DQ192" s="97"/>
      <c r="DR192" s="97"/>
      <c r="DS192" s="97"/>
      <c r="DT192" s="97"/>
      <c r="DU192" s="97"/>
      <c r="DV192" s="97"/>
      <c r="DW192" s="97"/>
      <c r="DX192" s="97"/>
      <c r="DY192" s="97"/>
      <c r="DZ192" s="97"/>
      <c r="EA192" s="97"/>
      <c r="EB192" s="97"/>
      <c r="EC192" s="97"/>
      <c r="ED192" s="97"/>
      <c r="EE192" s="97"/>
      <c r="EF192" s="97"/>
      <c r="EG192" s="97"/>
      <c r="EH192" s="97"/>
      <c r="EI192" s="97"/>
      <c r="EJ192" s="97"/>
      <c r="EK192" s="97"/>
      <c r="EL192" s="97"/>
      <c r="EM192" s="97"/>
      <c r="EN192" s="97"/>
      <c r="EO192" s="97"/>
      <c r="EP192" s="97"/>
      <c r="EQ192" s="97"/>
      <c r="ER192" s="97"/>
      <c r="ES192" s="97"/>
      <c r="ET192" s="97"/>
      <c r="EU192" s="97"/>
      <c r="EV192" s="97"/>
      <c r="EW192" s="97"/>
      <c r="EX192" s="97"/>
      <c r="EY192" s="97"/>
      <c r="EZ192" s="97"/>
      <c r="FA192" s="97"/>
      <c r="FB192" s="97"/>
      <c r="FC192" s="97"/>
      <c r="FD192" s="97"/>
      <c r="FE192" s="97"/>
      <c r="FF192" s="97"/>
      <c r="FG192" s="97"/>
      <c r="FH192" s="97"/>
      <c r="FI192" s="97"/>
      <c r="FJ192" s="97"/>
      <c r="FK192" s="97"/>
      <c r="FL192" s="97"/>
      <c r="FM192" s="97"/>
      <c r="FN192" s="97"/>
      <c r="FO192" s="97"/>
      <c r="FP192" s="97"/>
      <c r="FQ192" s="97"/>
      <c r="FR192" s="97"/>
      <c r="FS192" s="97"/>
      <c r="FT192" s="97"/>
      <c r="FU192" s="97"/>
      <c r="FV192" s="97"/>
      <c r="FW192" s="97"/>
      <c r="FX192" s="97"/>
      <c r="FY192" s="97"/>
      <c r="FZ192" s="97"/>
      <c r="GA192" s="97"/>
      <c r="GB192" s="97"/>
      <c r="GC192" s="97"/>
      <c r="GD192" s="97"/>
      <c r="GE192" s="97"/>
      <c r="GF192" s="97"/>
      <c r="GG192" s="97">
        <v>1735</v>
      </c>
      <c r="GH192" s="97"/>
      <c r="GI192" s="97"/>
      <c r="GJ192" s="97"/>
      <c r="GK192" s="97"/>
      <c r="GL192" s="97"/>
      <c r="GM192" s="97"/>
      <c r="GN192" s="97"/>
      <c r="GO192" s="97"/>
      <c r="GP192" s="97"/>
      <c r="GQ192" s="97"/>
      <c r="GR192" s="97"/>
      <c r="GS192" s="97"/>
      <c r="GT192" s="97"/>
      <c r="GU192" s="97"/>
      <c r="GV192" s="97"/>
      <c r="GW192" s="97"/>
      <c r="GX192" s="97"/>
      <c r="GY192" s="97"/>
      <c r="GZ192" s="97"/>
      <c r="HA192" s="97"/>
      <c r="HB192" s="97"/>
      <c r="HC192" s="97"/>
      <c r="HD192" s="97"/>
      <c r="HE192" s="97"/>
      <c r="HF192" s="97"/>
      <c r="HG192" s="97"/>
      <c r="HH192" s="97"/>
      <c r="HI192" s="97"/>
      <c r="HJ192" s="97"/>
      <c r="HK192" s="97"/>
      <c r="HL192" s="97"/>
      <c r="HM192" s="97"/>
      <c r="HN192" s="97"/>
      <c r="HO192" s="97"/>
      <c r="HP192" s="97"/>
      <c r="HQ192" s="97"/>
      <c r="HR192" s="97"/>
      <c r="HS192" s="97"/>
      <c r="HT192" s="97"/>
      <c r="HU192" s="97"/>
      <c r="HV192" s="97"/>
      <c r="HW192" s="97"/>
      <c r="HX192" s="97"/>
      <c r="HY192" s="97"/>
      <c r="HZ192" s="97"/>
      <c r="IA192" s="97"/>
      <c r="IB192" s="97"/>
      <c r="IC192" s="97"/>
      <c r="ID192" s="97"/>
      <c r="IE192" s="97"/>
      <c r="IF192" s="97"/>
      <c r="IG192" s="97"/>
      <c r="IH192" s="97"/>
      <c r="II192" s="97"/>
      <c r="IJ192" s="97"/>
      <c r="IK192" s="97"/>
      <c r="IL192" s="97"/>
      <c r="IM192" s="97"/>
      <c r="IN192" s="97"/>
      <c r="IO192" s="97"/>
      <c r="IP192" s="97"/>
      <c r="IQ192" s="97"/>
      <c r="IR192" s="97"/>
      <c r="IS192" s="97"/>
      <c r="IT192" s="97"/>
      <c r="IU192" s="97"/>
      <c r="IV192" s="97"/>
      <c r="IW192" s="97"/>
      <c r="IX192" s="97"/>
      <c r="IY192" s="97"/>
      <c r="IZ192" s="97"/>
      <c r="JA192" s="97"/>
      <c r="JB192" s="97"/>
      <c r="JC192" s="97"/>
      <c r="JD192" s="97"/>
      <c r="JE192" s="97"/>
      <c r="JF192" s="97"/>
      <c r="JG192" s="97"/>
      <c r="JH192" s="97"/>
      <c r="JI192" s="97"/>
      <c r="JJ192" s="97"/>
      <c r="JK192" s="97"/>
      <c r="JL192" s="97"/>
      <c r="JM192" s="97"/>
      <c r="JN192" s="97"/>
      <c r="JO192" s="97"/>
      <c r="JP192" s="97"/>
      <c r="JQ192" s="97"/>
      <c r="JR192" s="97"/>
      <c r="JS192" s="97">
        <v>367</v>
      </c>
      <c r="JT192" s="97"/>
      <c r="JU192" s="97"/>
      <c r="JV192" s="97"/>
      <c r="JW192" s="97"/>
      <c r="JX192" s="97"/>
      <c r="JY192" s="97"/>
      <c r="JZ192" s="97">
        <v>92</v>
      </c>
      <c r="KA192" s="97">
        <v>0</v>
      </c>
      <c r="KB192" s="97"/>
      <c r="KC192" s="97"/>
      <c r="KD192" s="97"/>
      <c r="KE192" s="97"/>
      <c r="KF192" s="97">
        <v>473</v>
      </c>
      <c r="KG192" s="97">
        <v>75</v>
      </c>
      <c r="KH192" s="97"/>
      <c r="KI192" s="97"/>
      <c r="KJ192" s="97"/>
      <c r="KK192" s="97"/>
      <c r="KL192" s="97"/>
      <c r="KM192" s="97"/>
      <c r="KN192" s="97"/>
      <c r="KO192" s="97"/>
      <c r="KP192" s="97"/>
      <c r="KQ192" s="97"/>
      <c r="KR192" s="97"/>
      <c r="KS192" s="97"/>
      <c r="KT192" s="97"/>
      <c r="KU192" s="97"/>
      <c r="KV192" s="97"/>
      <c r="KW192" s="97"/>
      <c r="KX192" s="97"/>
      <c r="KY192" s="97"/>
      <c r="KZ192" s="97"/>
      <c r="LA192" s="97"/>
      <c r="LB192" s="97"/>
      <c r="LC192" s="97"/>
      <c r="LD192" s="97"/>
      <c r="LE192" s="97"/>
      <c r="LF192" s="97"/>
      <c r="LG192" s="97"/>
      <c r="LH192" s="97"/>
      <c r="LI192" s="97"/>
      <c r="LJ192" s="97"/>
      <c r="LK192" s="97"/>
      <c r="LL192" s="97"/>
      <c r="LM192" s="97"/>
      <c r="LN192" s="97"/>
      <c r="LO192" s="97"/>
      <c r="LP192" s="97"/>
      <c r="LQ192" s="97">
        <v>0</v>
      </c>
      <c r="LR192" s="97"/>
      <c r="LS192" s="97"/>
      <c r="LT192" s="97"/>
      <c r="LU192" s="97"/>
      <c r="LV192" s="97"/>
      <c r="LW192" s="97"/>
      <c r="LX192" s="97"/>
      <c r="LY192" s="97"/>
      <c r="LZ192" s="97"/>
      <c r="MA192" s="97"/>
      <c r="MB192" s="97"/>
      <c r="MC192" s="97"/>
      <c r="MD192" s="97"/>
      <c r="ME192" s="97">
        <v>0</v>
      </c>
      <c r="MF192" s="97"/>
      <c r="MG192" s="97"/>
      <c r="MH192" s="97"/>
      <c r="MI192" s="97"/>
      <c r="MJ192" s="97"/>
      <c r="MK192" s="97"/>
      <c r="ML192" s="97"/>
      <c r="MM192" s="97"/>
      <c r="MN192" s="97"/>
      <c r="MO192" s="97">
        <v>0</v>
      </c>
      <c r="MP192" s="97"/>
      <c r="MQ192" s="97"/>
      <c r="MR192" s="97">
        <v>0</v>
      </c>
      <c r="MS192" s="97"/>
      <c r="MT192" s="97">
        <v>1</v>
      </c>
      <c r="MU192" s="97">
        <v>0</v>
      </c>
      <c r="MV192" s="97"/>
      <c r="MW192" s="97"/>
      <c r="MX192" s="97"/>
      <c r="MY192" s="97"/>
      <c r="MZ192" s="97"/>
      <c r="NA192" s="97"/>
      <c r="NB192" s="97"/>
      <c r="NC192" s="97"/>
      <c r="ND192" s="97">
        <v>2</v>
      </c>
      <c r="NE192" s="97"/>
      <c r="NF192" s="97"/>
      <c r="NG192" s="97">
        <v>0</v>
      </c>
      <c r="NH192" s="97">
        <v>0</v>
      </c>
      <c r="NI192" s="97"/>
      <c r="NJ192" s="97"/>
      <c r="NK192" s="97"/>
      <c r="NL192" s="97"/>
      <c r="NM192" s="97"/>
      <c r="NN192" s="97"/>
      <c r="NO192" s="97"/>
      <c r="NP192" s="97"/>
      <c r="NQ192" s="97">
        <v>4</v>
      </c>
      <c r="NR192" s="97"/>
      <c r="NS192" s="97">
        <v>439</v>
      </c>
      <c r="NT192" s="97">
        <v>3</v>
      </c>
      <c r="NU192" s="97">
        <v>0</v>
      </c>
      <c r="NV192" s="97"/>
      <c r="NW192" s="97"/>
      <c r="NX192" s="97"/>
      <c r="NY192" s="97"/>
      <c r="NZ192" s="97"/>
      <c r="OA192" s="97"/>
      <c r="OB192" s="97"/>
      <c r="OC192" s="97"/>
      <c r="OD192" s="97"/>
      <c r="OE192" s="97"/>
      <c r="OF192" s="97"/>
      <c r="OG192" s="97"/>
      <c r="OH192" s="97"/>
      <c r="OI192" s="97">
        <v>40</v>
      </c>
      <c r="OJ192" s="97"/>
      <c r="OK192" s="97"/>
      <c r="OL192" s="97"/>
      <c r="OM192" s="97">
        <v>17</v>
      </c>
      <c r="ON192" s="97">
        <v>8</v>
      </c>
      <c r="OO192" s="97">
        <v>15</v>
      </c>
      <c r="OP192" s="97"/>
      <c r="OQ192" s="97"/>
      <c r="OR192" s="98"/>
      <c r="OS192" s="99">
        <v>3333</v>
      </c>
      <c r="OT192" s="96">
        <v>47636</v>
      </c>
      <c r="OU192" s="97"/>
      <c r="OV192" s="97"/>
      <c r="OW192" s="97"/>
      <c r="OX192" s="97"/>
      <c r="OY192" s="97">
        <v>856</v>
      </c>
      <c r="OZ192" s="97">
        <v>9144</v>
      </c>
      <c r="PA192" s="97"/>
      <c r="PB192" s="97"/>
      <c r="PC192" s="97"/>
      <c r="PD192" s="97"/>
      <c r="PE192" s="97"/>
      <c r="PF192" s="97"/>
      <c r="PG192" s="97"/>
      <c r="PH192" s="97"/>
      <c r="PI192" s="97"/>
      <c r="PJ192" s="97"/>
      <c r="PK192" s="97"/>
      <c r="PL192" s="98"/>
      <c r="PM192" s="99">
        <v>60969</v>
      </c>
    </row>
    <row r="193" spans="1:429" ht="12.75" customHeight="1" x14ac:dyDescent="0.2">
      <c r="A193" s="93">
        <v>339920</v>
      </c>
      <c r="B193" s="94" t="s">
        <v>1733</v>
      </c>
      <c r="C193" s="95" t="s">
        <v>1352</v>
      </c>
      <c r="D193" s="96"/>
      <c r="E193" s="97">
        <v>1</v>
      </c>
      <c r="F193" s="97"/>
      <c r="G193" s="97"/>
      <c r="H193" s="97"/>
      <c r="I193" s="97"/>
      <c r="J193" s="97">
        <v>0</v>
      </c>
      <c r="K193" s="97"/>
      <c r="L193" s="97"/>
      <c r="M193" s="97"/>
      <c r="N193" s="97"/>
      <c r="O193" s="97"/>
      <c r="P193" s="97"/>
      <c r="Q193" s="97"/>
      <c r="R193" s="97"/>
      <c r="S193" s="97"/>
      <c r="T193" s="97"/>
      <c r="U193" s="97"/>
      <c r="V193" s="97"/>
      <c r="W193" s="97"/>
      <c r="X193" s="97">
        <v>0</v>
      </c>
      <c r="Y193" s="97"/>
      <c r="Z193" s="97"/>
      <c r="AA193" s="97"/>
      <c r="AB193" s="97"/>
      <c r="AC193" s="97">
        <v>94</v>
      </c>
      <c r="AD193" s="97">
        <v>0</v>
      </c>
      <c r="AE193" s="97"/>
      <c r="AF193" s="97"/>
      <c r="AG193" s="97"/>
      <c r="AH193" s="97"/>
      <c r="AI193" s="97"/>
      <c r="AJ193" s="97"/>
      <c r="AK193" s="97"/>
      <c r="AL193" s="97"/>
      <c r="AM193" s="97">
        <v>1</v>
      </c>
      <c r="AN193" s="97"/>
      <c r="AO193" s="97"/>
      <c r="AP193" s="97"/>
      <c r="AQ193" s="97"/>
      <c r="AR193" s="97"/>
      <c r="AS193" s="97"/>
      <c r="AT193" s="97"/>
      <c r="AU193" s="97"/>
      <c r="AV193" s="97"/>
      <c r="AW193" s="97"/>
      <c r="AX193" s="97"/>
      <c r="AY193" s="97"/>
      <c r="AZ193" s="97"/>
      <c r="BA193" s="97"/>
      <c r="BB193" s="97"/>
      <c r="BC193" s="97"/>
      <c r="BD193" s="97"/>
      <c r="BE193" s="97"/>
      <c r="BF193" s="97"/>
      <c r="BG193" s="97"/>
      <c r="BH193" s="97"/>
      <c r="BI193" s="97"/>
      <c r="BJ193" s="97"/>
      <c r="BK193" s="97"/>
      <c r="BL193" s="97"/>
      <c r="BM193" s="97"/>
      <c r="BN193" s="97"/>
      <c r="BO193" s="97"/>
      <c r="BP193" s="97"/>
      <c r="BQ193" s="97"/>
      <c r="BR193" s="97"/>
      <c r="BS193" s="97"/>
      <c r="BT193" s="97"/>
      <c r="BU193" s="97"/>
      <c r="BV193" s="97"/>
      <c r="BW193" s="97"/>
      <c r="BX193" s="97"/>
      <c r="BY193" s="97"/>
      <c r="BZ193" s="97"/>
      <c r="CA193" s="97"/>
      <c r="CB193" s="97"/>
      <c r="CC193" s="97"/>
      <c r="CD193" s="97"/>
      <c r="CE193" s="97"/>
      <c r="CF193" s="97"/>
      <c r="CG193" s="97"/>
      <c r="CH193" s="97"/>
      <c r="CI193" s="97"/>
      <c r="CJ193" s="97"/>
      <c r="CK193" s="97"/>
      <c r="CL193" s="97"/>
      <c r="CM193" s="97"/>
      <c r="CN193" s="97"/>
      <c r="CO193" s="97"/>
      <c r="CP193" s="97"/>
      <c r="CQ193" s="97"/>
      <c r="CR193" s="97"/>
      <c r="CS193" s="97"/>
      <c r="CT193" s="97"/>
      <c r="CU193" s="97"/>
      <c r="CV193" s="97"/>
      <c r="CW193" s="97"/>
      <c r="CX193" s="97"/>
      <c r="CY193" s="97"/>
      <c r="CZ193" s="97"/>
      <c r="DA193" s="97"/>
      <c r="DB193" s="97"/>
      <c r="DC193" s="97"/>
      <c r="DD193" s="97"/>
      <c r="DE193" s="97"/>
      <c r="DF193" s="97"/>
      <c r="DG193" s="97"/>
      <c r="DH193" s="97"/>
      <c r="DI193" s="97"/>
      <c r="DJ193" s="97"/>
      <c r="DK193" s="97"/>
      <c r="DL193" s="97"/>
      <c r="DM193" s="97"/>
      <c r="DN193" s="97"/>
      <c r="DO193" s="97"/>
      <c r="DP193" s="97"/>
      <c r="DQ193" s="97"/>
      <c r="DR193" s="97"/>
      <c r="DS193" s="97"/>
      <c r="DT193" s="97"/>
      <c r="DU193" s="97"/>
      <c r="DV193" s="97"/>
      <c r="DW193" s="97"/>
      <c r="DX193" s="97"/>
      <c r="DY193" s="97"/>
      <c r="DZ193" s="97"/>
      <c r="EA193" s="97"/>
      <c r="EB193" s="97"/>
      <c r="EC193" s="97"/>
      <c r="ED193" s="97"/>
      <c r="EE193" s="97"/>
      <c r="EF193" s="97"/>
      <c r="EG193" s="97"/>
      <c r="EH193" s="97"/>
      <c r="EI193" s="97"/>
      <c r="EJ193" s="97"/>
      <c r="EK193" s="97"/>
      <c r="EL193" s="97"/>
      <c r="EM193" s="97"/>
      <c r="EN193" s="97"/>
      <c r="EO193" s="97"/>
      <c r="EP193" s="97"/>
      <c r="EQ193" s="97"/>
      <c r="ER193" s="97"/>
      <c r="ES193" s="97"/>
      <c r="ET193" s="97"/>
      <c r="EU193" s="97"/>
      <c r="EV193" s="97"/>
      <c r="EW193" s="97"/>
      <c r="EX193" s="97"/>
      <c r="EY193" s="97"/>
      <c r="EZ193" s="97"/>
      <c r="FA193" s="97"/>
      <c r="FB193" s="97"/>
      <c r="FC193" s="97"/>
      <c r="FD193" s="97"/>
      <c r="FE193" s="97"/>
      <c r="FF193" s="97"/>
      <c r="FG193" s="97"/>
      <c r="FH193" s="97"/>
      <c r="FI193" s="97"/>
      <c r="FJ193" s="97"/>
      <c r="FK193" s="97"/>
      <c r="FL193" s="97"/>
      <c r="FM193" s="97"/>
      <c r="FN193" s="97"/>
      <c r="FO193" s="97">
        <v>0</v>
      </c>
      <c r="FP193" s="97"/>
      <c r="FQ193" s="97"/>
      <c r="FR193" s="97"/>
      <c r="FS193" s="97"/>
      <c r="FT193" s="97"/>
      <c r="FU193" s="97"/>
      <c r="FV193" s="97"/>
      <c r="FW193" s="97"/>
      <c r="FX193" s="97"/>
      <c r="FY193" s="97"/>
      <c r="FZ193" s="97"/>
      <c r="GA193" s="97"/>
      <c r="GB193" s="97"/>
      <c r="GC193" s="97"/>
      <c r="GD193" s="97"/>
      <c r="GE193" s="97"/>
      <c r="GF193" s="97"/>
      <c r="GG193" s="97"/>
      <c r="GH193" s="97">
        <v>870</v>
      </c>
      <c r="GI193" s="97"/>
      <c r="GJ193" s="97"/>
      <c r="GK193" s="97"/>
      <c r="GL193" s="97"/>
      <c r="GM193" s="97"/>
      <c r="GN193" s="97"/>
      <c r="GO193" s="97"/>
      <c r="GP193" s="97"/>
      <c r="GQ193" s="97"/>
      <c r="GR193" s="97"/>
      <c r="GS193" s="97"/>
      <c r="GT193" s="97"/>
      <c r="GU193" s="97"/>
      <c r="GV193" s="97"/>
      <c r="GW193" s="97"/>
      <c r="GX193" s="97"/>
      <c r="GY193" s="97"/>
      <c r="GZ193" s="97"/>
      <c r="HA193" s="97"/>
      <c r="HB193" s="97"/>
      <c r="HC193" s="97"/>
      <c r="HD193" s="97">
        <v>0</v>
      </c>
      <c r="HE193" s="97"/>
      <c r="HF193" s="97"/>
      <c r="HG193" s="97"/>
      <c r="HH193" s="97"/>
      <c r="HI193" s="97"/>
      <c r="HJ193" s="97"/>
      <c r="HK193" s="97"/>
      <c r="HL193" s="97"/>
      <c r="HM193" s="97"/>
      <c r="HN193" s="97"/>
      <c r="HO193" s="97"/>
      <c r="HP193" s="97"/>
      <c r="HQ193" s="97"/>
      <c r="HR193" s="97"/>
      <c r="HS193" s="97"/>
      <c r="HT193" s="97"/>
      <c r="HU193" s="97"/>
      <c r="HV193" s="97"/>
      <c r="HW193" s="97"/>
      <c r="HX193" s="97"/>
      <c r="HY193" s="97"/>
      <c r="HZ193" s="97"/>
      <c r="IA193" s="97"/>
      <c r="IB193" s="97"/>
      <c r="IC193" s="97"/>
      <c r="ID193" s="97"/>
      <c r="IE193" s="97"/>
      <c r="IF193" s="97"/>
      <c r="IG193" s="97"/>
      <c r="IH193" s="97"/>
      <c r="II193" s="97"/>
      <c r="IJ193" s="97"/>
      <c r="IK193" s="97"/>
      <c r="IL193" s="97"/>
      <c r="IM193" s="97"/>
      <c r="IN193" s="97"/>
      <c r="IO193" s="97"/>
      <c r="IP193" s="97"/>
      <c r="IQ193" s="97"/>
      <c r="IR193" s="97"/>
      <c r="IS193" s="97"/>
      <c r="IT193" s="97"/>
      <c r="IU193" s="97"/>
      <c r="IV193" s="97"/>
      <c r="IW193" s="97"/>
      <c r="IX193" s="97"/>
      <c r="IY193" s="97"/>
      <c r="IZ193" s="97"/>
      <c r="JA193" s="97"/>
      <c r="JB193" s="97"/>
      <c r="JC193" s="97"/>
      <c r="JD193" s="97"/>
      <c r="JE193" s="97"/>
      <c r="JF193" s="97"/>
      <c r="JG193" s="97"/>
      <c r="JH193" s="97"/>
      <c r="JI193" s="97"/>
      <c r="JJ193" s="97"/>
      <c r="JK193" s="97"/>
      <c r="JL193" s="97"/>
      <c r="JM193" s="97"/>
      <c r="JN193" s="97"/>
      <c r="JO193" s="97"/>
      <c r="JP193" s="97">
        <v>0</v>
      </c>
      <c r="JQ193" s="97">
        <v>0</v>
      </c>
      <c r="JR193" s="97"/>
      <c r="JS193" s="97">
        <v>2</v>
      </c>
      <c r="JT193" s="97"/>
      <c r="JU193" s="97">
        <v>2</v>
      </c>
      <c r="JV193" s="97">
        <v>6</v>
      </c>
      <c r="JW193" s="97">
        <v>0</v>
      </c>
      <c r="JX193" s="97">
        <v>0</v>
      </c>
      <c r="JY193" s="97"/>
      <c r="JZ193" s="97">
        <v>10</v>
      </c>
      <c r="KA193" s="97">
        <v>8</v>
      </c>
      <c r="KB193" s="97"/>
      <c r="KC193" s="97">
        <v>3</v>
      </c>
      <c r="KD193" s="97">
        <v>3</v>
      </c>
      <c r="KE193" s="97">
        <v>8</v>
      </c>
      <c r="KF193" s="97"/>
      <c r="KG193" s="97"/>
      <c r="KH193" s="97"/>
      <c r="KI193" s="97"/>
      <c r="KJ193" s="97"/>
      <c r="KK193" s="97"/>
      <c r="KL193" s="97"/>
      <c r="KM193" s="97"/>
      <c r="KN193" s="97"/>
      <c r="KO193" s="97"/>
      <c r="KP193" s="97"/>
      <c r="KQ193" s="97">
        <v>0</v>
      </c>
      <c r="KR193" s="97"/>
      <c r="KS193" s="97"/>
      <c r="KT193" s="97"/>
      <c r="KU193" s="97"/>
      <c r="KV193" s="97">
        <v>0</v>
      </c>
      <c r="KW193" s="97">
        <v>1</v>
      </c>
      <c r="KX193" s="97"/>
      <c r="KY193" s="97"/>
      <c r="KZ193" s="97">
        <v>0</v>
      </c>
      <c r="LA193" s="97">
        <v>0</v>
      </c>
      <c r="LB193" s="97">
        <v>0</v>
      </c>
      <c r="LC193" s="97"/>
      <c r="LD193" s="97">
        <v>3</v>
      </c>
      <c r="LE193" s="97"/>
      <c r="LF193" s="97"/>
      <c r="LG193" s="97">
        <v>1</v>
      </c>
      <c r="LH193" s="97">
        <v>7</v>
      </c>
      <c r="LI193" s="97">
        <v>0</v>
      </c>
      <c r="LJ193" s="97">
        <v>0</v>
      </c>
      <c r="LK193" s="97"/>
      <c r="LL193" s="97"/>
      <c r="LM193" s="97">
        <v>1</v>
      </c>
      <c r="LN193" s="97">
        <v>0</v>
      </c>
      <c r="LO193" s="97"/>
      <c r="LP193" s="97"/>
      <c r="LQ193" s="97">
        <v>0</v>
      </c>
      <c r="LR193" s="97">
        <v>0</v>
      </c>
      <c r="LS193" s="97"/>
      <c r="LT193" s="97"/>
      <c r="LU193" s="97"/>
      <c r="LV193" s="97">
        <v>3</v>
      </c>
      <c r="LW193" s="97">
        <v>1</v>
      </c>
      <c r="LX193" s="97">
        <v>1</v>
      </c>
      <c r="LY193" s="97">
        <v>0</v>
      </c>
      <c r="LZ193" s="97">
        <v>1</v>
      </c>
      <c r="MA193" s="97">
        <v>1</v>
      </c>
      <c r="MB193" s="97">
        <v>2</v>
      </c>
      <c r="MC193" s="97"/>
      <c r="MD193" s="97">
        <v>0</v>
      </c>
      <c r="ME193" s="97">
        <v>1</v>
      </c>
      <c r="MF193" s="97"/>
      <c r="MG193" s="97">
        <v>0</v>
      </c>
      <c r="MH193" s="97">
        <v>0</v>
      </c>
      <c r="MI193" s="97">
        <v>1</v>
      </c>
      <c r="MJ193" s="97"/>
      <c r="MK193" s="97">
        <v>4</v>
      </c>
      <c r="ML193" s="97">
        <v>3</v>
      </c>
      <c r="MM193" s="97"/>
      <c r="MN193" s="97">
        <v>2</v>
      </c>
      <c r="MO193" s="97">
        <v>0</v>
      </c>
      <c r="MP193" s="97">
        <v>0</v>
      </c>
      <c r="MQ193" s="97">
        <v>0</v>
      </c>
      <c r="MR193" s="97">
        <v>1</v>
      </c>
      <c r="MS193" s="97">
        <v>2</v>
      </c>
      <c r="MT193" s="97">
        <v>61</v>
      </c>
      <c r="MU193" s="97">
        <v>31</v>
      </c>
      <c r="MV193" s="97">
        <v>42</v>
      </c>
      <c r="MW193" s="97">
        <v>3</v>
      </c>
      <c r="MX193" s="97">
        <v>0</v>
      </c>
      <c r="MY193" s="97"/>
      <c r="MZ193" s="97"/>
      <c r="NA193" s="97"/>
      <c r="NB193" s="97">
        <v>1</v>
      </c>
      <c r="NC193" s="97"/>
      <c r="ND193" s="97">
        <v>1</v>
      </c>
      <c r="NE193" s="97">
        <v>20</v>
      </c>
      <c r="NF193" s="97">
        <v>2</v>
      </c>
      <c r="NG193" s="97"/>
      <c r="NH193" s="97">
        <v>32</v>
      </c>
      <c r="NI193" s="97"/>
      <c r="NJ193" s="97"/>
      <c r="NK193" s="97">
        <v>2</v>
      </c>
      <c r="NL193" s="97"/>
      <c r="NM193" s="97">
        <v>2</v>
      </c>
      <c r="NN193" s="97"/>
      <c r="NO193" s="97">
        <v>3</v>
      </c>
      <c r="NP193" s="97">
        <v>32</v>
      </c>
      <c r="NQ193" s="97">
        <v>107</v>
      </c>
      <c r="NR193" s="97">
        <v>6</v>
      </c>
      <c r="NS193" s="97">
        <v>0</v>
      </c>
      <c r="NT193" s="97">
        <v>30</v>
      </c>
      <c r="NU193" s="97">
        <v>2</v>
      </c>
      <c r="NV193" s="97"/>
      <c r="NW193" s="97"/>
      <c r="NX193" s="97"/>
      <c r="NY193" s="97"/>
      <c r="NZ193" s="97"/>
      <c r="OA193" s="97"/>
      <c r="OB193" s="97"/>
      <c r="OC193" s="97">
        <v>0</v>
      </c>
      <c r="OD193" s="97"/>
      <c r="OE193" s="97">
        <v>0</v>
      </c>
      <c r="OF193" s="97"/>
      <c r="OG193" s="97"/>
      <c r="OH193" s="97">
        <v>1</v>
      </c>
      <c r="OI193" s="97">
        <v>8</v>
      </c>
      <c r="OJ193" s="97"/>
      <c r="OK193" s="97"/>
      <c r="OL193" s="97"/>
      <c r="OM193" s="97">
        <v>296</v>
      </c>
      <c r="ON193" s="97"/>
      <c r="OO193" s="97">
        <v>153</v>
      </c>
      <c r="OP193" s="97"/>
      <c r="OQ193" s="97"/>
      <c r="OR193" s="98"/>
      <c r="OS193" s="99">
        <v>1876</v>
      </c>
      <c r="OT193" s="96">
        <v>30588</v>
      </c>
      <c r="OU193" s="97">
        <v>2426</v>
      </c>
      <c r="OV193" s="97"/>
      <c r="OW193" s="97"/>
      <c r="OX193" s="97"/>
      <c r="OY193" s="97">
        <v>493</v>
      </c>
      <c r="OZ193" s="97">
        <v>2032</v>
      </c>
      <c r="PA193" s="97"/>
      <c r="PB193" s="97">
        <v>0</v>
      </c>
      <c r="PC193" s="97"/>
      <c r="PD193" s="97"/>
      <c r="PE193" s="97"/>
      <c r="PF193" s="97">
        <v>1</v>
      </c>
      <c r="PG193" s="97"/>
      <c r="PH193" s="97"/>
      <c r="PI193" s="97"/>
      <c r="PJ193" s="97">
        <v>429</v>
      </c>
      <c r="PK193" s="97"/>
      <c r="PL193" s="98"/>
      <c r="PM193" s="99">
        <v>37845</v>
      </c>
    </row>
    <row r="194" spans="1:429" ht="12.75" customHeight="1" x14ac:dyDescent="0.2">
      <c r="A194" s="93">
        <v>339930</v>
      </c>
      <c r="B194" s="94" t="s">
        <v>1733</v>
      </c>
      <c r="C194" s="95" t="s">
        <v>1353</v>
      </c>
      <c r="D194" s="96"/>
      <c r="E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7"/>
      <c r="AI194" s="97"/>
      <c r="AJ194" s="97"/>
      <c r="AK194" s="97"/>
      <c r="AL194" s="97"/>
      <c r="AM194" s="97"/>
      <c r="AN194" s="97"/>
      <c r="AO194" s="97"/>
      <c r="AP194" s="97"/>
      <c r="AQ194" s="97"/>
      <c r="AR194" s="97"/>
      <c r="AS194" s="97"/>
      <c r="AT194" s="97"/>
      <c r="AU194" s="97"/>
      <c r="AV194" s="97"/>
      <c r="AW194" s="97"/>
      <c r="AX194" s="97"/>
      <c r="AY194" s="97"/>
      <c r="AZ194" s="97"/>
      <c r="BA194" s="97"/>
      <c r="BB194" s="97"/>
      <c r="BC194" s="97"/>
      <c r="BD194" s="97"/>
      <c r="BE194" s="97"/>
      <c r="BF194" s="97"/>
      <c r="BG194" s="97"/>
      <c r="BH194" s="97"/>
      <c r="BI194" s="97"/>
      <c r="BJ194" s="97"/>
      <c r="BK194" s="97"/>
      <c r="BL194" s="97"/>
      <c r="BM194" s="97"/>
      <c r="BN194" s="97"/>
      <c r="BO194" s="97"/>
      <c r="BP194" s="97"/>
      <c r="BQ194" s="97"/>
      <c r="BR194" s="97"/>
      <c r="BS194" s="97"/>
      <c r="BT194" s="97"/>
      <c r="BU194" s="97"/>
      <c r="BV194" s="97"/>
      <c r="BW194" s="97"/>
      <c r="BX194" s="97"/>
      <c r="BY194" s="97"/>
      <c r="BZ194" s="97"/>
      <c r="CA194" s="97"/>
      <c r="CB194" s="97"/>
      <c r="CC194" s="97"/>
      <c r="CD194" s="97"/>
      <c r="CE194" s="97"/>
      <c r="CF194" s="97"/>
      <c r="CG194" s="97"/>
      <c r="CH194" s="97"/>
      <c r="CI194" s="97"/>
      <c r="CJ194" s="97"/>
      <c r="CK194" s="97"/>
      <c r="CL194" s="97"/>
      <c r="CM194" s="97"/>
      <c r="CN194" s="97"/>
      <c r="CO194" s="97"/>
      <c r="CP194" s="97"/>
      <c r="CQ194" s="97"/>
      <c r="CR194" s="97"/>
      <c r="CS194" s="97"/>
      <c r="CT194" s="97"/>
      <c r="CU194" s="97"/>
      <c r="CV194" s="97"/>
      <c r="CW194" s="97"/>
      <c r="CX194" s="97"/>
      <c r="CY194" s="97"/>
      <c r="CZ194" s="97"/>
      <c r="DA194" s="97"/>
      <c r="DB194" s="97"/>
      <c r="DC194" s="97"/>
      <c r="DD194" s="97"/>
      <c r="DE194" s="97"/>
      <c r="DF194" s="97"/>
      <c r="DG194" s="97"/>
      <c r="DH194" s="97"/>
      <c r="DI194" s="97"/>
      <c r="DJ194" s="97"/>
      <c r="DK194" s="97"/>
      <c r="DL194" s="97"/>
      <c r="DM194" s="97"/>
      <c r="DN194" s="97"/>
      <c r="DO194" s="97"/>
      <c r="DP194" s="97"/>
      <c r="DQ194" s="97"/>
      <c r="DR194" s="97"/>
      <c r="DS194" s="97"/>
      <c r="DT194" s="97"/>
      <c r="DU194" s="97"/>
      <c r="DV194" s="97"/>
      <c r="DW194" s="97"/>
      <c r="DX194" s="97"/>
      <c r="DY194" s="97"/>
      <c r="DZ194" s="97"/>
      <c r="EA194" s="97"/>
      <c r="EB194" s="97"/>
      <c r="EC194" s="97"/>
      <c r="ED194" s="97"/>
      <c r="EE194" s="97"/>
      <c r="EF194" s="97"/>
      <c r="EG194" s="97"/>
      <c r="EH194" s="97"/>
      <c r="EI194" s="97"/>
      <c r="EJ194" s="97"/>
      <c r="EK194" s="97"/>
      <c r="EL194" s="97"/>
      <c r="EM194" s="97"/>
      <c r="EN194" s="97"/>
      <c r="EO194" s="97"/>
      <c r="EP194" s="97"/>
      <c r="EQ194" s="97"/>
      <c r="ER194" s="97"/>
      <c r="ES194" s="97"/>
      <c r="ET194" s="97"/>
      <c r="EU194" s="97"/>
      <c r="EV194" s="97"/>
      <c r="EW194" s="97"/>
      <c r="EX194" s="97"/>
      <c r="EY194" s="97"/>
      <c r="EZ194" s="97"/>
      <c r="FA194" s="97"/>
      <c r="FB194" s="97"/>
      <c r="FC194" s="97"/>
      <c r="FD194" s="97"/>
      <c r="FE194" s="97"/>
      <c r="FF194" s="97"/>
      <c r="FG194" s="97"/>
      <c r="FH194" s="97"/>
      <c r="FI194" s="97"/>
      <c r="FJ194" s="97"/>
      <c r="FK194" s="97"/>
      <c r="FL194" s="97"/>
      <c r="FM194" s="97"/>
      <c r="FN194" s="97"/>
      <c r="FO194" s="97"/>
      <c r="FP194" s="97"/>
      <c r="FQ194" s="97"/>
      <c r="FR194" s="97"/>
      <c r="FS194" s="97"/>
      <c r="FT194" s="97"/>
      <c r="FU194" s="97"/>
      <c r="FV194" s="97"/>
      <c r="FW194" s="97"/>
      <c r="FX194" s="97"/>
      <c r="FY194" s="97"/>
      <c r="FZ194" s="97"/>
      <c r="GA194" s="97"/>
      <c r="GB194" s="97"/>
      <c r="GC194" s="97"/>
      <c r="GD194" s="97"/>
      <c r="GE194" s="97"/>
      <c r="GF194" s="97"/>
      <c r="GG194" s="97"/>
      <c r="GH194" s="97"/>
      <c r="GI194" s="97">
        <v>3</v>
      </c>
      <c r="GJ194" s="97"/>
      <c r="GK194" s="97"/>
      <c r="GL194" s="97"/>
      <c r="GM194" s="97"/>
      <c r="GN194" s="97"/>
      <c r="GO194" s="97"/>
      <c r="GP194" s="97"/>
      <c r="GQ194" s="97"/>
      <c r="GR194" s="97"/>
      <c r="GS194" s="97"/>
      <c r="GT194" s="97"/>
      <c r="GU194" s="97"/>
      <c r="GV194" s="97"/>
      <c r="GW194" s="97"/>
      <c r="GX194" s="97"/>
      <c r="GY194" s="97"/>
      <c r="GZ194" s="97"/>
      <c r="HA194" s="97"/>
      <c r="HB194" s="97"/>
      <c r="HC194" s="97"/>
      <c r="HD194" s="97"/>
      <c r="HE194" s="97"/>
      <c r="HF194" s="97"/>
      <c r="HG194" s="97"/>
      <c r="HH194" s="97"/>
      <c r="HI194" s="97"/>
      <c r="HJ194" s="97"/>
      <c r="HK194" s="97"/>
      <c r="HL194" s="97"/>
      <c r="HM194" s="97"/>
      <c r="HN194" s="97"/>
      <c r="HO194" s="97"/>
      <c r="HP194" s="97"/>
      <c r="HQ194" s="97"/>
      <c r="HR194" s="97"/>
      <c r="HS194" s="97"/>
      <c r="HT194" s="97"/>
      <c r="HU194" s="97"/>
      <c r="HV194" s="97"/>
      <c r="HW194" s="97"/>
      <c r="HX194" s="97"/>
      <c r="HY194" s="97"/>
      <c r="HZ194" s="97"/>
      <c r="IA194" s="97"/>
      <c r="IB194" s="97"/>
      <c r="IC194" s="97"/>
      <c r="ID194" s="97"/>
      <c r="IE194" s="97"/>
      <c r="IF194" s="97"/>
      <c r="IG194" s="97"/>
      <c r="IH194" s="97"/>
      <c r="II194" s="97"/>
      <c r="IJ194" s="97"/>
      <c r="IK194" s="97"/>
      <c r="IL194" s="97"/>
      <c r="IM194" s="97"/>
      <c r="IN194" s="97"/>
      <c r="IO194" s="97"/>
      <c r="IP194" s="97"/>
      <c r="IQ194" s="97"/>
      <c r="IR194" s="97"/>
      <c r="IS194" s="97"/>
      <c r="IT194" s="97"/>
      <c r="IU194" s="97"/>
      <c r="IV194" s="97"/>
      <c r="IW194" s="97"/>
      <c r="IX194" s="97"/>
      <c r="IY194" s="97"/>
      <c r="IZ194" s="97"/>
      <c r="JA194" s="97"/>
      <c r="JB194" s="97"/>
      <c r="JC194" s="97"/>
      <c r="JD194" s="97"/>
      <c r="JE194" s="97"/>
      <c r="JF194" s="97"/>
      <c r="JG194" s="97"/>
      <c r="JH194" s="97"/>
      <c r="JI194" s="97"/>
      <c r="JJ194" s="97"/>
      <c r="JK194" s="97"/>
      <c r="JL194" s="97"/>
      <c r="JM194" s="97"/>
      <c r="JN194" s="97"/>
      <c r="JO194" s="97"/>
      <c r="JP194" s="97"/>
      <c r="JQ194" s="97"/>
      <c r="JR194" s="97"/>
      <c r="JS194" s="97">
        <v>74</v>
      </c>
      <c r="JT194" s="97"/>
      <c r="JU194" s="97"/>
      <c r="JV194" s="97"/>
      <c r="JW194" s="97"/>
      <c r="JX194" s="97"/>
      <c r="JY194" s="97"/>
      <c r="JZ194" s="97"/>
      <c r="KA194" s="97"/>
      <c r="KB194" s="97"/>
      <c r="KC194" s="97"/>
      <c r="KD194" s="97"/>
      <c r="KE194" s="97"/>
      <c r="KF194" s="97"/>
      <c r="KG194" s="97"/>
      <c r="KH194" s="97"/>
      <c r="KI194" s="97"/>
      <c r="KJ194" s="97"/>
      <c r="KK194" s="97"/>
      <c r="KL194" s="97"/>
      <c r="KM194" s="97"/>
      <c r="KN194" s="97"/>
      <c r="KO194" s="97"/>
      <c r="KP194" s="97"/>
      <c r="KQ194" s="97"/>
      <c r="KR194" s="97"/>
      <c r="KS194" s="97"/>
      <c r="KT194" s="97"/>
      <c r="KU194" s="97"/>
      <c r="KV194" s="97"/>
      <c r="KW194" s="97"/>
      <c r="KX194" s="97"/>
      <c r="KY194" s="97"/>
      <c r="KZ194" s="97">
        <v>0</v>
      </c>
      <c r="LA194" s="97"/>
      <c r="LB194" s="97"/>
      <c r="LC194" s="97"/>
      <c r="LD194" s="97"/>
      <c r="LE194" s="97"/>
      <c r="LF194" s="97"/>
      <c r="LG194" s="97"/>
      <c r="LH194" s="97"/>
      <c r="LI194" s="97"/>
      <c r="LJ194" s="97"/>
      <c r="LK194" s="97"/>
      <c r="LL194" s="97"/>
      <c r="LM194" s="97"/>
      <c r="LN194" s="97"/>
      <c r="LO194" s="97"/>
      <c r="LP194" s="97"/>
      <c r="LQ194" s="97"/>
      <c r="LR194" s="97"/>
      <c r="LS194" s="97"/>
      <c r="LT194" s="97"/>
      <c r="LU194" s="97"/>
      <c r="LV194" s="97"/>
      <c r="LW194" s="97"/>
      <c r="LX194" s="97"/>
      <c r="LY194" s="97"/>
      <c r="LZ194" s="97"/>
      <c r="MA194" s="97"/>
      <c r="MB194" s="97"/>
      <c r="MC194" s="97"/>
      <c r="MD194" s="97"/>
      <c r="ME194" s="97"/>
      <c r="MF194" s="97"/>
      <c r="MG194" s="97"/>
      <c r="MH194" s="97"/>
      <c r="MI194" s="97"/>
      <c r="MJ194" s="97"/>
      <c r="MK194" s="97"/>
      <c r="ML194" s="97"/>
      <c r="MM194" s="97"/>
      <c r="MN194" s="97"/>
      <c r="MO194" s="97"/>
      <c r="MP194" s="97"/>
      <c r="MQ194" s="97"/>
      <c r="MR194" s="97"/>
      <c r="MS194" s="97"/>
      <c r="MT194" s="97">
        <v>3</v>
      </c>
      <c r="MU194" s="97"/>
      <c r="MV194" s="97"/>
      <c r="MW194" s="97"/>
      <c r="MX194" s="97"/>
      <c r="MY194" s="97"/>
      <c r="MZ194" s="97"/>
      <c r="NA194" s="97"/>
      <c r="NB194" s="97"/>
      <c r="NC194" s="97"/>
      <c r="ND194" s="97"/>
      <c r="NE194" s="97">
        <v>47</v>
      </c>
      <c r="NF194" s="97">
        <v>2</v>
      </c>
      <c r="NG194" s="97">
        <v>311</v>
      </c>
      <c r="NH194" s="97">
        <v>125</v>
      </c>
      <c r="NI194" s="97">
        <v>5</v>
      </c>
      <c r="NJ194" s="97"/>
      <c r="NK194" s="97"/>
      <c r="NL194" s="97"/>
      <c r="NM194" s="97"/>
      <c r="NN194" s="97"/>
      <c r="NO194" s="97">
        <v>0</v>
      </c>
      <c r="NP194" s="97">
        <v>2</v>
      </c>
      <c r="NQ194" s="97">
        <v>26</v>
      </c>
      <c r="NR194" s="97"/>
      <c r="NS194" s="97"/>
      <c r="NT194" s="97">
        <v>0</v>
      </c>
      <c r="NU194" s="97"/>
      <c r="NV194" s="97"/>
      <c r="NW194" s="97"/>
      <c r="NX194" s="97"/>
      <c r="NY194" s="97"/>
      <c r="NZ194" s="97"/>
      <c r="OA194" s="97"/>
      <c r="OB194" s="97"/>
      <c r="OC194" s="97"/>
      <c r="OD194" s="97"/>
      <c r="OE194" s="97"/>
      <c r="OF194" s="97"/>
      <c r="OG194" s="97"/>
      <c r="OH194" s="97">
        <v>0</v>
      </c>
      <c r="OI194" s="97">
        <v>5</v>
      </c>
      <c r="OJ194" s="97"/>
      <c r="OK194" s="97"/>
      <c r="OL194" s="97"/>
      <c r="OM194" s="97">
        <v>119</v>
      </c>
      <c r="ON194" s="97">
        <v>37</v>
      </c>
      <c r="OO194" s="97">
        <v>61</v>
      </c>
      <c r="OP194" s="97"/>
      <c r="OQ194" s="97"/>
      <c r="OR194" s="98"/>
      <c r="OS194" s="99">
        <v>820</v>
      </c>
      <c r="OT194" s="96">
        <v>47375</v>
      </c>
      <c r="OU194" s="97"/>
      <c r="OV194" s="97"/>
      <c r="OW194" s="97"/>
      <c r="OX194" s="97"/>
      <c r="OY194" s="97">
        <v>499</v>
      </c>
      <c r="OZ194" s="97">
        <v>1376</v>
      </c>
      <c r="PA194" s="97"/>
      <c r="PB194" s="97"/>
      <c r="PC194" s="97"/>
      <c r="PD194" s="97"/>
      <c r="PE194" s="97"/>
      <c r="PF194" s="97"/>
      <c r="PG194" s="97"/>
      <c r="PH194" s="97"/>
      <c r="PI194" s="97"/>
      <c r="PJ194" s="97"/>
      <c r="PK194" s="97"/>
      <c r="PL194" s="98"/>
      <c r="PM194" s="99">
        <v>50070</v>
      </c>
    </row>
    <row r="195" spans="1:429" ht="12.75" customHeight="1" x14ac:dyDescent="0.2">
      <c r="A195" s="93">
        <v>339940</v>
      </c>
      <c r="B195" s="94" t="s">
        <v>1733</v>
      </c>
      <c r="C195" s="95" t="s">
        <v>1354</v>
      </c>
      <c r="D195" s="96">
        <v>0</v>
      </c>
      <c r="E195" s="97">
        <v>0</v>
      </c>
      <c r="F195" s="97"/>
      <c r="G195" s="97"/>
      <c r="H195" s="97"/>
      <c r="I195" s="97"/>
      <c r="J195" s="97">
        <v>0</v>
      </c>
      <c r="K195" s="97"/>
      <c r="L195" s="97"/>
      <c r="M195" s="97"/>
      <c r="N195" s="97"/>
      <c r="O195" s="97"/>
      <c r="P195" s="97"/>
      <c r="Q195" s="97"/>
      <c r="R195" s="97"/>
      <c r="S195" s="97"/>
      <c r="T195" s="97"/>
      <c r="U195" s="97"/>
      <c r="V195" s="97"/>
      <c r="W195" s="97"/>
      <c r="X195" s="97"/>
      <c r="Y195" s="97">
        <v>0</v>
      </c>
      <c r="Z195" s="97"/>
      <c r="AA195" s="97"/>
      <c r="AB195" s="97"/>
      <c r="AC195" s="97">
        <v>56</v>
      </c>
      <c r="AD195" s="97">
        <v>21</v>
      </c>
      <c r="AE195" s="97">
        <v>38</v>
      </c>
      <c r="AF195" s="97"/>
      <c r="AG195" s="97"/>
      <c r="AH195" s="97">
        <v>2</v>
      </c>
      <c r="AI195" s="97"/>
      <c r="AJ195" s="97">
        <v>1</v>
      </c>
      <c r="AK195" s="97">
        <v>0</v>
      </c>
      <c r="AL195" s="97">
        <v>2</v>
      </c>
      <c r="AM195" s="97">
        <v>0</v>
      </c>
      <c r="AN195" s="97"/>
      <c r="AO195" s="97"/>
      <c r="AP195" s="97"/>
      <c r="AQ195" s="97"/>
      <c r="AR195" s="97"/>
      <c r="AS195" s="97"/>
      <c r="AT195" s="97"/>
      <c r="AU195" s="97"/>
      <c r="AV195" s="97"/>
      <c r="AW195" s="97"/>
      <c r="AX195" s="97"/>
      <c r="AY195" s="97"/>
      <c r="AZ195" s="97"/>
      <c r="BA195" s="97"/>
      <c r="BB195" s="97"/>
      <c r="BC195" s="97"/>
      <c r="BD195" s="97"/>
      <c r="BE195" s="97"/>
      <c r="BF195" s="97"/>
      <c r="BG195" s="97"/>
      <c r="BH195" s="97"/>
      <c r="BI195" s="97"/>
      <c r="BJ195" s="97"/>
      <c r="BK195" s="97"/>
      <c r="BL195" s="97"/>
      <c r="BM195" s="97"/>
      <c r="BN195" s="97"/>
      <c r="BO195" s="97"/>
      <c r="BP195" s="97"/>
      <c r="BQ195" s="97"/>
      <c r="BR195" s="97"/>
      <c r="BS195" s="97"/>
      <c r="BT195" s="97"/>
      <c r="BU195" s="97"/>
      <c r="BV195" s="97"/>
      <c r="BW195" s="97"/>
      <c r="BX195" s="97"/>
      <c r="BY195" s="97">
        <v>0</v>
      </c>
      <c r="BZ195" s="97"/>
      <c r="CA195" s="97"/>
      <c r="CB195" s="97"/>
      <c r="CC195" s="97"/>
      <c r="CD195" s="97"/>
      <c r="CE195" s="97"/>
      <c r="CF195" s="97"/>
      <c r="CG195" s="97"/>
      <c r="CH195" s="97"/>
      <c r="CI195" s="97"/>
      <c r="CJ195" s="97"/>
      <c r="CK195" s="97"/>
      <c r="CL195" s="97"/>
      <c r="CM195" s="97"/>
      <c r="CN195" s="97"/>
      <c r="CO195" s="97"/>
      <c r="CP195" s="97"/>
      <c r="CQ195" s="97"/>
      <c r="CR195" s="97"/>
      <c r="CS195" s="97"/>
      <c r="CT195" s="97"/>
      <c r="CU195" s="97"/>
      <c r="CV195" s="97"/>
      <c r="CW195" s="97"/>
      <c r="CX195" s="97"/>
      <c r="CY195" s="97"/>
      <c r="CZ195" s="97"/>
      <c r="DA195" s="97"/>
      <c r="DB195" s="97"/>
      <c r="DC195" s="97"/>
      <c r="DD195" s="97"/>
      <c r="DE195" s="97"/>
      <c r="DF195" s="97"/>
      <c r="DG195" s="97"/>
      <c r="DH195" s="97"/>
      <c r="DI195" s="97"/>
      <c r="DJ195" s="97"/>
      <c r="DK195" s="97"/>
      <c r="DL195" s="97"/>
      <c r="DM195" s="97"/>
      <c r="DN195" s="97"/>
      <c r="DO195" s="97"/>
      <c r="DP195" s="97"/>
      <c r="DQ195" s="97"/>
      <c r="DR195" s="97"/>
      <c r="DS195" s="97"/>
      <c r="DT195" s="97"/>
      <c r="DU195" s="97"/>
      <c r="DV195" s="97"/>
      <c r="DW195" s="97"/>
      <c r="DX195" s="97"/>
      <c r="DY195" s="97"/>
      <c r="DZ195" s="97"/>
      <c r="EA195" s="97"/>
      <c r="EB195" s="97"/>
      <c r="EC195" s="97"/>
      <c r="ED195" s="97"/>
      <c r="EE195" s="97"/>
      <c r="EF195" s="97"/>
      <c r="EG195" s="97"/>
      <c r="EH195" s="97"/>
      <c r="EI195" s="97"/>
      <c r="EJ195" s="97"/>
      <c r="EK195" s="97"/>
      <c r="EL195" s="97"/>
      <c r="EM195" s="97"/>
      <c r="EN195" s="97"/>
      <c r="EO195" s="97"/>
      <c r="EP195" s="97"/>
      <c r="EQ195" s="97"/>
      <c r="ER195" s="97"/>
      <c r="ES195" s="97"/>
      <c r="ET195" s="97"/>
      <c r="EU195" s="97"/>
      <c r="EV195" s="97"/>
      <c r="EW195" s="97"/>
      <c r="EX195" s="97"/>
      <c r="EY195" s="97"/>
      <c r="EZ195" s="97"/>
      <c r="FA195" s="97"/>
      <c r="FB195" s="97"/>
      <c r="FC195" s="97"/>
      <c r="FD195" s="97"/>
      <c r="FE195" s="97"/>
      <c r="FF195" s="97"/>
      <c r="FG195" s="97">
        <v>10</v>
      </c>
      <c r="FH195" s="97"/>
      <c r="FI195" s="97"/>
      <c r="FJ195" s="97"/>
      <c r="FK195" s="97"/>
      <c r="FL195" s="97"/>
      <c r="FM195" s="97"/>
      <c r="FN195" s="97"/>
      <c r="FO195" s="97">
        <v>0</v>
      </c>
      <c r="FP195" s="97"/>
      <c r="FQ195" s="97"/>
      <c r="FR195" s="97"/>
      <c r="FS195" s="97"/>
      <c r="FT195" s="97"/>
      <c r="FU195" s="97"/>
      <c r="FV195" s="97"/>
      <c r="FW195" s="97"/>
      <c r="FX195" s="97"/>
      <c r="FY195" s="97"/>
      <c r="FZ195" s="97"/>
      <c r="GA195" s="97"/>
      <c r="GB195" s="97"/>
      <c r="GC195" s="97">
        <v>0</v>
      </c>
      <c r="GD195" s="97"/>
      <c r="GE195" s="97"/>
      <c r="GF195" s="97"/>
      <c r="GG195" s="97"/>
      <c r="GH195" s="97"/>
      <c r="GI195" s="97"/>
      <c r="GJ195" s="97">
        <v>217</v>
      </c>
      <c r="GK195" s="97"/>
      <c r="GL195" s="97"/>
      <c r="GM195" s="97"/>
      <c r="GN195" s="97"/>
      <c r="GO195" s="97"/>
      <c r="GP195" s="97"/>
      <c r="GQ195" s="97"/>
      <c r="GR195" s="97"/>
      <c r="GS195" s="97"/>
      <c r="GT195" s="97"/>
      <c r="GU195" s="97"/>
      <c r="GV195" s="97"/>
      <c r="GW195" s="97"/>
      <c r="GX195" s="97"/>
      <c r="GY195" s="97"/>
      <c r="GZ195" s="97"/>
      <c r="HA195" s="97"/>
      <c r="HB195" s="97">
        <v>0</v>
      </c>
      <c r="HC195" s="97"/>
      <c r="HD195" s="97">
        <v>0</v>
      </c>
      <c r="HE195" s="97"/>
      <c r="HF195" s="97"/>
      <c r="HG195" s="97"/>
      <c r="HH195" s="97"/>
      <c r="HI195" s="97"/>
      <c r="HJ195" s="97"/>
      <c r="HK195" s="97"/>
      <c r="HL195" s="97"/>
      <c r="HM195" s="97"/>
      <c r="HN195" s="97"/>
      <c r="HO195" s="97"/>
      <c r="HP195" s="97"/>
      <c r="HQ195" s="97"/>
      <c r="HR195" s="97"/>
      <c r="HS195" s="97"/>
      <c r="HT195" s="97"/>
      <c r="HU195" s="97"/>
      <c r="HV195" s="97"/>
      <c r="HW195" s="97"/>
      <c r="HX195" s="97"/>
      <c r="HY195" s="97"/>
      <c r="HZ195" s="97"/>
      <c r="IA195" s="97">
        <v>0</v>
      </c>
      <c r="IB195" s="97"/>
      <c r="IC195" s="97"/>
      <c r="ID195" s="97"/>
      <c r="IE195" s="97"/>
      <c r="IF195" s="97">
        <v>3</v>
      </c>
      <c r="IG195" s="97"/>
      <c r="IH195" s="97">
        <v>0</v>
      </c>
      <c r="II195" s="97"/>
      <c r="IJ195" s="97"/>
      <c r="IK195" s="97"/>
      <c r="IL195" s="97"/>
      <c r="IM195" s="97"/>
      <c r="IN195" s="97"/>
      <c r="IO195" s="97"/>
      <c r="IP195" s="97">
        <v>0</v>
      </c>
      <c r="IQ195" s="97"/>
      <c r="IR195" s="97"/>
      <c r="IS195" s="97"/>
      <c r="IT195" s="97"/>
      <c r="IU195" s="97"/>
      <c r="IV195" s="97"/>
      <c r="IW195" s="97"/>
      <c r="IX195" s="97"/>
      <c r="IY195" s="97"/>
      <c r="IZ195" s="97"/>
      <c r="JA195" s="97"/>
      <c r="JB195" s="97"/>
      <c r="JC195" s="97"/>
      <c r="JD195" s="97"/>
      <c r="JE195" s="97"/>
      <c r="JF195" s="97"/>
      <c r="JG195" s="97"/>
      <c r="JH195" s="97"/>
      <c r="JI195" s="97"/>
      <c r="JJ195" s="97"/>
      <c r="JK195" s="97">
        <v>0</v>
      </c>
      <c r="JL195" s="97"/>
      <c r="JM195" s="97"/>
      <c r="JN195" s="97"/>
      <c r="JO195" s="97">
        <v>0</v>
      </c>
      <c r="JP195" s="97">
        <v>0</v>
      </c>
      <c r="JQ195" s="97">
        <v>0</v>
      </c>
      <c r="JR195" s="97">
        <v>2</v>
      </c>
      <c r="JS195" s="97">
        <v>0</v>
      </c>
      <c r="JT195" s="97">
        <v>0</v>
      </c>
      <c r="JU195" s="97">
        <v>0</v>
      </c>
      <c r="JV195" s="97">
        <v>6</v>
      </c>
      <c r="JW195" s="97">
        <v>0</v>
      </c>
      <c r="JX195" s="97"/>
      <c r="JY195" s="97"/>
      <c r="JZ195" s="97">
        <v>0</v>
      </c>
      <c r="KA195" s="97">
        <v>0</v>
      </c>
      <c r="KB195" s="97">
        <v>0</v>
      </c>
      <c r="KC195" s="97">
        <v>3</v>
      </c>
      <c r="KD195" s="97">
        <v>0</v>
      </c>
      <c r="KE195" s="97">
        <v>0</v>
      </c>
      <c r="KF195" s="97">
        <v>0</v>
      </c>
      <c r="KG195" s="97">
        <v>80</v>
      </c>
      <c r="KH195" s="97">
        <v>2</v>
      </c>
      <c r="KI195" s="97"/>
      <c r="KJ195" s="97">
        <v>1</v>
      </c>
      <c r="KK195" s="97"/>
      <c r="KL195" s="97"/>
      <c r="KM195" s="97">
        <v>3</v>
      </c>
      <c r="KN195" s="97">
        <v>2</v>
      </c>
      <c r="KO195" s="97">
        <v>88</v>
      </c>
      <c r="KP195" s="97">
        <v>1</v>
      </c>
      <c r="KQ195" s="97">
        <v>20</v>
      </c>
      <c r="KR195" s="97"/>
      <c r="KS195" s="97">
        <v>0</v>
      </c>
      <c r="KT195" s="97"/>
      <c r="KU195" s="97"/>
      <c r="KV195" s="97">
        <v>0</v>
      </c>
      <c r="KW195" s="97"/>
      <c r="KX195" s="97"/>
      <c r="KY195" s="97"/>
      <c r="KZ195" s="97"/>
      <c r="LA195" s="97">
        <v>0</v>
      </c>
      <c r="LB195" s="97">
        <v>5</v>
      </c>
      <c r="LC195" s="97">
        <v>0</v>
      </c>
      <c r="LD195" s="97">
        <v>129</v>
      </c>
      <c r="LE195" s="97">
        <v>1</v>
      </c>
      <c r="LF195" s="97">
        <v>1</v>
      </c>
      <c r="LG195" s="97">
        <v>11</v>
      </c>
      <c r="LH195" s="97">
        <v>30</v>
      </c>
      <c r="LI195" s="97">
        <v>3</v>
      </c>
      <c r="LJ195" s="97">
        <v>4</v>
      </c>
      <c r="LK195" s="97"/>
      <c r="LL195" s="97"/>
      <c r="LM195" s="97">
        <v>3</v>
      </c>
      <c r="LN195" s="97"/>
      <c r="LO195" s="97">
        <v>0</v>
      </c>
      <c r="LP195" s="97">
        <v>0</v>
      </c>
      <c r="LQ195" s="97">
        <v>62</v>
      </c>
      <c r="LR195" s="97">
        <v>3</v>
      </c>
      <c r="LS195" s="97">
        <v>59</v>
      </c>
      <c r="LT195" s="97"/>
      <c r="LU195" s="97"/>
      <c r="LV195" s="97">
        <v>92</v>
      </c>
      <c r="LW195" s="97">
        <v>0</v>
      </c>
      <c r="LX195" s="97">
        <v>4</v>
      </c>
      <c r="LY195" s="97">
        <v>4</v>
      </c>
      <c r="LZ195" s="97">
        <v>28</v>
      </c>
      <c r="MA195" s="97">
        <v>27</v>
      </c>
      <c r="MB195" s="97">
        <v>21</v>
      </c>
      <c r="MC195" s="97">
        <v>40</v>
      </c>
      <c r="MD195" s="97">
        <v>1</v>
      </c>
      <c r="ME195" s="97">
        <v>300</v>
      </c>
      <c r="MF195" s="97">
        <v>52</v>
      </c>
      <c r="MG195" s="97">
        <v>14</v>
      </c>
      <c r="MH195" s="97">
        <v>0</v>
      </c>
      <c r="MI195" s="97">
        <v>0</v>
      </c>
      <c r="MJ195" s="97">
        <v>4</v>
      </c>
      <c r="MK195" s="97">
        <v>21</v>
      </c>
      <c r="ML195" s="97">
        <v>7</v>
      </c>
      <c r="MM195" s="97">
        <v>2</v>
      </c>
      <c r="MN195" s="97">
        <v>2</v>
      </c>
      <c r="MO195" s="97">
        <v>14</v>
      </c>
      <c r="MP195" s="97">
        <v>0</v>
      </c>
      <c r="MQ195" s="97">
        <v>1</v>
      </c>
      <c r="MR195" s="97">
        <v>1</v>
      </c>
      <c r="MS195" s="97">
        <v>8</v>
      </c>
      <c r="MT195" s="97">
        <v>36</v>
      </c>
      <c r="MU195" s="97">
        <v>70</v>
      </c>
      <c r="MV195" s="97">
        <v>37</v>
      </c>
      <c r="MW195" s="97">
        <v>16</v>
      </c>
      <c r="MX195" s="97">
        <v>12</v>
      </c>
      <c r="MY195" s="97">
        <v>0</v>
      </c>
      <c r="MZ195" s="97">
        <v>0</v>
      </c>
      <c r="NA195" s="97"/>
      <c r="NB195" s="97">
        <v>3</v>
      </c>
      <c r="NC195" s="97">
        <v>10</v>
      </c>
      <c r="ND195" s="97">
        <v>4</v>
      </c>
      <c r="NE195" s="97">
        <v>0</v>
      </c>
      <c r="NF195" s="97">
        <v>0</v>
      </c>
      <c r="NG195" s="97">
        <v>7</v>
      </c>
      <c r="NH195" s="97">
        <v>73</v>
      </c>
      <c r="NI195" s="97">
        <v>11</v>
      </c>
      <c r="NJ195" s="97"/>
      <c r="NK195" s="97">
        <v>20</v>
      </c>
      <c r="NL195" s="97">
        <v>2</v>
      </c>
      <c r="NM195" s="97">
        <v>6</v>
      </c>
      <c r="NN195" s="97"/>
      <c r="NO195" s="97">
        <v>0</v>
      </c>
      <c r="NP195" s="97"/>
      <c r="NQ195" s="97">
        <v>1</v>
      </c>
      <c r="NR195" s="97">
        <v>40</v>
      </c>
      <c r="NS195" s="97">
        <v>8</v>
      </c>
      <c r="NT195" s="97">
        <v>3</v>
      </c>
      <c r="NU195" s="97">
        <v>0</v>
      </c>
      <c r="NV195" s="97">
        <v>0</v>
      </c>
      <c r="NW195" s="97">
        <v>0</v>
      </c>
      <c r="NX195" s="97"/>
      <c r="NY195" s="97"/>
      <c r="NZ195" s="97">
        <v>0</v>
      </c>
      <c r="OA195" s="97">
        <v>0</v>
      </c>
      <c r="OB195" s="97"/>
      <c r="OC195" s="97">
        <v>0</v>
      </c>
      <c r="OD195" s="97">
        <v>4</v>
      </c>
      <c r="OE195" s="97">
        <v>1</v>
      </c>
      <c r="OF195" s="97">
        <v>8</v>
      </c>
      <c r="OG195" s="97"/>
      <c r="OH195" s="97">
        <v>3</v>
      </c>
      <c r="OI195" s="97">
        <v>82</v>
      </c>
      <c r="OJ195" s="97"/>
      <c r="OK195" s="97"/>
      <c r="OL195" s="97"/>
      <c r="OM195" s="97">
        <v>368</v>
      </c>
      <c r="ON195" s="97">
        <v>97</v>
      </c>
      <c r="OO195" s="97">
        <v>163</v>
      </c>
      <c r="OP195" s="97"/>
      <c r="OQ195" s="97"/>
      <c r="OR195" s="98"/>
      <c r="OS195" s="99">
        <v>2596</v>
      </c>
      <c r="OT195" s="96">
        <v>4236</v>
      </c>
      <c r="OU195" s="97">
        <v>49</v>
      </c>
      <c r="OV195" s="97"/>
      <c r="OW195" s="97"/>
      <c r="OX195" s="97"/>
      <c r="OY195" s="97">
        <v>44</v>
      </c>
      <c r="OZ195" s="97">
        <v>402</v>
      </c>
      <c r="PA195" s="97"/>
      <c r="PB195" s="97"/>
      <c r="PC195" s="97"/>
      <c r="PD195" s="97"/>
      <c r="PE195" s="97"/>
      <c r="PF195" s="97">
        <v>1</v>
      </c>
      <c r="PG195" s="97"/>
      <c r="PH195" s="97"/>
      <c r="PI195" s="97"/>
      <c r="PJ195" s="97">
        <v>204</v>
      </c>
      <c r="PK195" s="97"/>
      <c r="PL195" s="98"/>
      <c r="PM195" s="99">
        <v>7533</v>
      </c>
    </row>
    <row r="196" spans="1:429" ht="12.75" customHeight="1" x14ac:dyDescent="0.2">
      <c r="A196" s="93">
        <v>339950</v>
      </c>
      <c r="B196" s="94" t="s">
        <v>1733</v>
      </c>
      <c r="C196" s="95" t="s">
        <v>1355</v>
      </c>
      <c r="D196" s="96"/>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v>39</v>
      </c>
      <c r="AG196" s="97"/>
      <c r="AH196" s="97"/>
      <c r="AI196" s="97"/>
      <c r="AJ196" s="97"/>
      <c r="AK196" s="97">
        <v>5</v>
      </c>
      <c r="AL196" s="97">
        <v>4</v>
      </c>
      <c r="AM196" s="97">
        <v>441</v>
      </c>
      <c r="AN196" s="97"/>
      <c r="AO196" s="97"/>
      <c r="AP196" s="97"/>
      <c r="AQ196" s="97"/>
      <c r="AR196" s="97"/>
      <c r="AS196" s="97"/>
      <c r="AT196" s="97"/>
      <c r="AU196" s="97"/>
      <c r="AV196" s="97"/>
      <c r="AW196" s="97"/>
      <c r="AX196" s="97"/>
      <c r="AY196" s="97"/>
      <c r="AZ196" s="97"/>
      <c r="BA196" s="97"/>
      <c r="BB196" s="97"/>
      <c r="BC196" s="97"/>
      <c r="BD196" s="97"/>
      <c r="BE196" s="97"/>
      <c r="BF196" s="97"/>
      <c r="BG196" s="97"/>
      <c r="BH196" s="97"/>
      <c r="BI196" s="97"/>
      <c r="BJ196" s="97"/>
      <c r="BK196" s="97"/>
      <c r="BL196" s="97"/>
      <c r="BM196" s="97"/>
      <c r="BN196" s="97"/>
      <c r="BO196" s="97"/>
      <c r="BP196" s="97"/>
      <c r="BQ196" s="97"/>
      <c r="BR196" s="97"/>
      <c r="BS196" s="97"/>
      <c r="BT196" s="97"/>
      <c r="BU196" s="97"/>
      <c r="BV196" s="97"/>
      <c r="BW196" s="97"/>
      <c r="BX196" s="97"/>
      <c r="BY196" s="97"/>
      <c r="BZ196" s="97"/>
      <c r="CA196" s="97"/>
      <c r="CB196" s="97"/>
      <c r="CC196" s="97"/>
      <c r="CD196" s="97"/>
      <c r="CE196" s="97"/>
      <c r="CF196" s="97"/>
      <c r="CG196" s="97"/>
      <c r="CH196" s="97"/>
      <c r="CI196" s="97"/>
      <c r="CJ196" s="97"/>
      <c r="CK196" s="97"/>
      <c r="CL196" s="97"/>
      <c r="CM196" s="97"/>
      <c r="CN196" s="97"/>
      <c r="CO196" s="97"/>
      <c r="CP196" s="97"/>
      <c r="CQ196" s="97"/>
      <c r="CR196" s="97"/>
      <c r="CS196" s="97"/>
      <c r="CT196" s="97"/>
      <c r="CU196" s="97"/>
      <c r="CV196" s="97"/>
      <c r="CW196" s="97"/>
      <c r="CX196" s="97"/>
      <c r="CY196" s="97"/>
      <c r="CZ196" s="97"/>
      <c r="DA196" s="97"/>
      <c r="DB196" s="97"/>
      <c r="DC196" s="97"/>
      <c r="DD196" s="97"/>
      <c r="DE196" s="97"/>
      <c r="DF196" s="97"/>
      <c r="DG196" s="97"/>
      <c r="DH196" s="97"/>
      <c r="DI196" s="97"/>
      <c r="DJ196" s="97"/>
      <c r="DK196" s="97"/>
      <c r="DL196" s="97"/>
      <c r="DM196" s="97"/>
      <c r="DN196" s="97"/>
      <c r="DO196" s="97"/>
      <c r="DP196" s="97"/>
      <c r="DQ196" s="97"/>
      <c r="DR196" s="97"/>
      <c r="DS196" s="97"/>
      <c r="DT196" s="97"/>
      <c r="DU196" s="97"/>
      <c r="DV196" s="97"/>
      <c r="DW196" s="97"/>
      <c r="DX196" s="97"/>
      <c r="DY196" s="97"/>
      <c r="DZ196" s="97"/>
      <c r="EA196" s="97"/>
      <c r="EB196" s="97"/>
      <c r="EC196" s="97"/>
      <c r="ED196" s="97"/>
      <c r="EE196" s="97"/>
      <c r="EF196" s="97"/>
      <c r="EG196" s="97"/>
      <c r="EH196" s="97"/>
      <c r="EI196" s="97"/>
      <c r="EJ196" s="97"/>
      <c r="EK196" s="97"/>
      <c r="EL196" s="97"/>
      <c r="EM196" s="97"/>
      <c r="EN196" s="97"/>
      <c r="EO196" s="97"/>
      <c r="EP196" s="97"/>
      <c r="EQ196" s="97"/>
      <c r="ER196" s="97"/>
      <c r="ES196" s="97"/>
      <c r="ET196" s="97"/>
      <c r="EU196" s="97"/>
      <c r="EV196" s="97"/>
      <c r="EW196" s="97"/>
      <c r="EX196" s="97"/>
      <c r="EY196" s="97"/>
      <c r="EZ196" s="97"/>
      <c r="FA196" s="97"/>
      <c r="FB196" s="97"/>
      <c r="FC196" s="97"/>
      <c r="FD196" s="97"/>
      <c r="FE196" s="97"/>
      <c r="FF196" s="97"/>
      <c r="FG196" s="97"/>
      <c r="FH196" s="97"/>
      <c r="FI196" s="97"/>
      <c r="FJ196" s="97"/>
      <c r="FK196" s="97"/>
      <c r="FL196" s="97"/>
      <c r="FM196" s="97"/>
      <c r="FN196" s="97"/>
      <c r="FO196" s="97"/>
      <c r="FP196" s="97"/>
      <c r="FQ196" s="97"/>
      <c r="FR196" s="97"/>
      <c r="FS196" s="97"/>
      <c r="FT196" s="97"/>
      <c r="FU196" s="97"/>
      <c r="FV196" s="97"/>
      <c r="FW196" s="97"/>
      <c r="FX196" s="97"/>
      <c r="FY196" s="97"/>
      <c r="FZ196" s="97"/>
      <c r="GA196" s="97"/>
      <c r="GB196" s="97"/>
      <c r="GC196" s="97"/>
      <c r="GD196" s="97"/>
      <c r="GE196" s="97"/>
      <c r="GF196" s="97"/>
      <c r="GG196" s="97"/>
      <c r="GH196" s="97"/>
      <c r="GI196" s="97"/>
      <c r="GJ196" s="97"/>
      <c r="GK196" s="97">
        <v>212</v>
      </c>
      <c r="GL196" s="97"/>
      <c r="GM196" s="97"/>
      <c r="GN196" s="97"/>
      <c r="GO196" s="97"/>
      <c r="GP196" s="97"/>
      <c r="GQ196" s="97"/>
      <c r="GR196" s="97"/>
      <c r="GS196" s="97"/>
      <c r="GT196" s="97"/>
      <c r="GU196" s="97"/>
      <c r="GV196" s="97"/>
      <c r="GW196" s="97"/>
      <c r="GX196" s="97"/>
      <c r="GY196" s="97"/>
      <c r="GZ196" s="97"/>
      <c r="HA196" s="97"/>
      <c r="HB196" s="97"/>
      <c r="HC196" s="97"/>
      <c r="HD196" s="97"/>
      <c r="HE196" s="97"/>
      <c r="HF196" s="97"/>
      <c r="HG196" s="97"/>
      <c r="HH196" s="97"/>
      <c r="HI196" s="97"/>
      <c r="HJ196" s="97"/>
      <c r="HK196" s="97"/>
      <c r="HL196" s="97"/>
      <c r="HM196" s="97"/>
      <c r="HN196" s="97"/>
      <c r="HO196" s="97"/>
      <c r="HP196" s="97"/>
      <c r="HQ196" s="97"/>
      <c r="HR196" s="97"/>
      <c r="HS196" s="97"/>
      <c r="HT196" s="97"/>
      <c r="HU196" s="97"/>
      <c r="HV196" s="97"/>
      <c r="HW196" s="97"/>
      <c r="HX196" s="97"/>
      <c r="HY196" s="97"/>
      <c r="HZ196" s="97"/>
      <c r="IA196" s="97"/>
      <c r="IB196" s="97"/>
      <c r="IC196" s="97"/>
      <c r="ID196" s="97"/>
      <c r="IE196" s="97"/>
      <c r="IF196" s="97"/>
      <c r="IG196" s="97"/>
      <c r="IH196" s="97"/>
      <c r="II196" s="97"/>
      <c r="IJ196" s="97"/>
      <c r="IK196" s="97"/>
      <c r="IL196" s="97"/>
      <c r="IM196" s="97"/>
      <c r="IN196" s="97"/>
      <c r="IO196" s="97"/>
      <c r="IP196" s="97"/>
      <c r="IQ196" s="97"/>
      <c r="IR196" s="97"/>
      <c r="IS196" s="97"/>
      <c r="IT196" s="97"/>
      <c r="IU196" s="97"/>
      <c r="IV196" s="97"/>
      <c r="IW196" s="97"/>
      <c r="IX196" s="97"/>
      <c r="IY196" s="97"/>
      <c r="IZ196" s="97"/>
      <c r="JA196" s="97"/>
      <c r="JB196" s="97"/>
      <c r="JC196" s="97"/>
      <c r="JD196" s="97"/>
      <c r="JE196" s="97"/>
      <c r="JF196" s="97"/>
      <c r="JG196" s="97"/>
      <c r="JH196" s="97"/>
      <c r="JI196" s="97"/>
      <c r="JJ196" s="97"/>
      <c r="JK196" s="97"/>
      <c r="JL196" s="97"/>
      <c r="JM196" s="97"/>
      <c r="JN196" s="97"/>
      <c r="JO196" s="97"/>
      <c r="JP196" s="97"/>
      <c r="JQ196" s="97"/>
      <c r="JR196" s="97"/>
      <c r="JS196" s="97"/>
      <c r="JT196" s="97"/>
      <c r="JU196" s="97">
        <v>63</v>
      </c>
      <c r="JV196" s="97"/>
      <c r="JW196" s="97"/>
      <c r="JX196" s="97"/>
      <c r="JY196" s="97"/>
      <c r="JZ196" s="97">
        <v>0</v>
      </c>
      <c r="KA196" s="97"/>
      <c r="KB196" s="97"/>
      <c r="KC196" s="97">
        <v>1</v>
      </c>
      <c r="KD196" s="97"/>
      <c r="KE196" s="97"/>
      <c r="KF196" s="97"/>
      <c r="KG196" s="97"/>
      <c r="KH196" s="97"/>
      <c r="KI196" s="97">
        <v>0</v>
      </c>
      <c r="KJ196" s="97"/>
      <c r="KK196" s="97"/>
      <c r="KL196" s="97"/>
      <c r="KM196" s="97"/>
      <c r="KN196" s="97"/>
      <c r="KO196" s="97"/>
      <c r="KP196" s="97"/>
      <c r="KQ196" s="97"/>
      <c r="KR196" s="97"/>
      <c r="KS196" s="97"/>
      <c r="KT196" s="97"/>
      <c r="KU196" s="97"/>
      <c r="KV196" s="97"/>
      <c r="KW196" s="97"/>
      <c r="KX196" s="97"/>
      <c r="KY196" s="97"/>
      <c r="KZ196" s="97"/>
      <c r="LA196" s="97"/>
      <c r="LB196" s="97"/>
      <c r="LC196" s="97"/>
      <c r="LD196" s="97"/>
      <c r="LE196" s="97"/>
      <c r="LF196" s="97"/>
      <c r="LG196" s="97">
        <v>21</v>
      </c>
      <c r="LH196" s="97">
        <v>21</v>
      </c>
      <c r="LI196" s="97">
        <v>38</v>
      </c>
      <c r="LJ196" s="97">
        <v>15</v>
      </c>
      <c r="LK196" s="97"/>
      <c r="LL196" s="97"/>
      <c r="LM196" s="97"/>
      <c r="LN196" s="97"/>
      <c r="LO196" s="97"/>
      <c r="LP196" s="97"/>
      <c r="LQ196" s="97"/>
      <c r="LR196" s="97"/>
      <c r="LS196" s="97"/>
      <c r="LT196" s="97"/>
      <c r="LU196" s="97"/>
      <c r="LV196" s="97"/>
      <c r="LW196" s="97"/>
      <c r="LX196" s="97"/>
      <c r="LY196" s="97"/>
      <c r="LZ196" s="97"/>
      <c r="MA196" s="97"/>
      <c r="MB196" s="97"/>
      <c r="MC196" s="97"/>
      <c r="MD196" s="97"/>
      <c r="ME196" s="97"/>
      <c r="MF196" s="97"/>
      <c r="MG196" s="97"/>
      <c r="MH196" s="97"/>
      <c r="MI196" s="97"/>
      <c r="MJ196" s="97"/>
      <c r="MK196" s="97"/>
      <c r="ML196" s="97"/>
      <c r="MM196" s="97"/>
      <c r="MN196" s="97"/>
      <c r="MO196" s="97"/>
      <c r="MP196" s="97"/>
      <c r="MQ196" s="97"/>
      <c r="MR196" s="97"/>
      <c r="MS196" s="97"/>
      <c r="MT196" s="97"/>
      <c r="MU196" s="97"/>
      <c r="MV196" s="97"/>
      <c r="MW196" s="97"/>
      <c r="MX196" s="97"/>
      <c r="MY196" s="97"/>
      <c r="MZ196" s="97"/>
      <c r="NA196" s="97"/>
      <c r="NB196" s="97"/>
      <c r="NC196" s="97"/>
      <c r="ND196" s="97"/>
      <c r="NE196" s="97"/>
      <c r="NF196" s="97"/>
      <c r="NG196" s="97"/>
      <c r="NH196" s="97"/>
      <c r="NI196" s="97">
        <v>7</v>
      </c>
      <c r="NJ196" s="97"/>
      <c r="NK196" s="97"/>
      <c r="NL196" s="97"/>
      <c r="NM196" s="97"/>
      <c r="NN196" s="97"/>
      <c r="NO196" s="97"/>
      <c r="NP196" s="97"/>
      <c r="NQ196" s="97"/>
      <c r="NR196" s="97"/>
      <c r="NS196" s="97"/>
      <c r="NT196" s="97"/>
      <c r="NU196" s="97"/>
      <c r="NV196" s="97"/>
      <c r="NW196" s="97"/>
      <c r="NX196" s="97"/>
      <c r="NY196" s="97"/>
      <c r="NZ196" s="97"/>
      <c r="OA196" s="97"/>
      <c r="OB196" s="97"/>
      <c r="OC196" s="97"/>
      <c r="OD196" s="97"/>
      <c r="OE196" s="97"/>
      <c r="OF196" s="97"/>
      <c r="OG196" s="97"/>
      <c r="OH196" s="97"/>
      <c r="OI196" s="97"/>
      <c r="OJ196" s="97"/>
      <c r="OK196" s="97"/>
      <c r="OL196" s="97"/>
      <c r="OM196" s="97"/>
      <c r="ON196" s="97"/>
      <c r="OO196" s="97"/>
      <c r="OP196" s="97"/>
      <c r="OQ196" s="97"/>
      <c r="OR196" s="98"/>
      <c r="OS196" s="99">
        <v>867</v>
      </c>
      <c r="OT196" s="96"/>
      <c r="OU196" s="97">
        <v>10563</v>
      </c>
      <c r="OV196" s="97"/>
      <c r="OW196" s="97"/>
      <c r="OX196" s="97"/>
      <c r="OY196" s="97">
        <v>66</v>
      </c>
      <c r="OZ196" s="97">
        <v>285</v>
      </c>
      <c r="PA196" s="97"/>
      <c r="PB196" s="97">
        <v>0</v>
      </c>
      <c r="PC196" s="97"/>
      <c r="PD196" s="97"/>
      <c r="PE196" s="97"/>
      <c r="PF196" s="97">
        <v>3</v>
      </c>
      <c r="PG196" s="97"/>
      <c r="PH196" s="97"/>
      <c r="PI196" s="97"/>
      <c r="PJ196" s="97"/>
      <c r="PK196" s="97"/>
      <c r="PL196" s="98"/>
      <c r="PM196" s="99">
        <v>11783</v>
      </c>
    </row>
    <row r="197" spans="1:429" ht="12.75" customHeight="1" x14ac:dyDescent="0.2">
      <c r="A197" s="93">
        <v>339990</v>
      </c>
      <c r="B197" s="94" t="s">
        <v>1733</v>
      </c>
      <c r="C197" s="95" t="s">
        <v>1356</v>
      </c>
      <c r="D197" s="96">
        <v>8</v>
      </c>
      <c r="E197" s="97">
        <v>17</v>
      </c>
      <c r="F197" s="97">
        <v>2</v>
      </c>
      <c r="G197" s="97">
        <v>2</v>
      </c>
      <c r="H197" s="97">
        <v>0</v>
      </c>
      <c r="I197" s="97">
        <v>3</v>
      </c>
      <c r="J197" s="97">
        <v>19</v>
      </c>
      <c r="K197" s="97">
        <v>206</v>
      </c>
      <c r="L197" s="97">
        <v>3</v>
      </c>
      <c r="M197" s="97">
        <v>0</v>
      </c>
      <c r="N197" s="97"/>
      <c r="O197" s="97">
        <v>6</v>
      </c>
      <c r="P197" s="97"/>
      <c r="Q197" s="97">
        <v>35</v>
      </c>
      <c r="R197" s="97">
        <v>17</v>
      </c>
      <c r="S197" s="97">
        <v>4</v>
      </c>
      <c r="T197" s="97">
        <v>20</v>
      </c>
      <c r="U197" s="97">
        <v>6</v>
      </c>
      <c r="V197" s="97">
        <v>11</v>
      </c>
      <c r="W197" s="97">
        <v>15</v>
      </c>
      <c r="X197" s="97">
        <v>19</v>
      </c>
      <c r="Y197" s="97"/>
      <c r="Z197" s="97"/>
      <c r="AA197" s="97"/>
      <c r="AB197" s="97">
        <v>3</v>
      </c>
      <c r="AC197" s="97">
        <v>9</v>
      </c>
      <c r="AD197" s="97">
        <v>71</v>
      </c>
      <c r="AE197" s="97">
        <v>21</v>
      </c>
      <c r="AF197" s="97">
        <v>7</v>
      </c>
      <c r="AG197" s="97">
        <v>1</v>
      </c>
      <c r="AH197" s="97">
        <v>117</v>
      </c>
      <c r="AI197" s="97">
        <v>2</v>
      </c>
      <c r="AJ197" s="97">
        <v>13</v>
      </c>
      <c r="AK197" s="97">
        <v>14</v>
      </c>
      <c r="AL197" s="97">
        <v>45</v>
      </c>
      <c r="AM197" s="97">
        <v>22</v>
      </c>
      <c r="AN197" s="97"/>
      <c r="AO197" s="97"/>
      <c r="AP197" s="97"/>
      <c r="AQ197" s="97">
        <v>22</v>
      </c>
      <c r="AR197" s="97">
        <v>0</v>
      </c>
      <c r="AS197" s="97">
        <v>66</v>
      </c>
      <c r="AT197" s="97"/>
      <c r="AU197" s="97"/>
      <c r="AV197" s="97"/>
      <c r="AW197" s="97"/>
      <c r="AX197" s="97"/>
      <c r="AY197" s="97">
        <v>2</v>
      </c>
      <c r="AZ197" s="97"/>
      <c r="BA197" s="97"/>
      <c r="BB197" s="97"/>
      <c r="BC197" s="97"/>
      <c r="BD197" s="97">
        <v>7</v>
      </c>
      <c r="BE197" s="97"/>
      <c r="BF197" s="97">
        <v>8</v>
      </c>
      <c r="BG197" s="97"/>
      <c r="BH197" s="97"/>
      <c r="BI197" s="97"/>
      <c r="BJ197" s="97">
        <v>2</v>
      </c>
      <c r="BK197" s="97">
        <v>14</v>
      </c>
      <c r="BL197" s="97"/>
      <c r="BM197" s="97"/>
      <c r="BN197" s="97"/>
      <c r="BO197" s="97"/>
      <c r="BP197" s="97"/>
      <c r="BQ197" s="97"/>
      <c r="BR197" s="97"/>
      <c r="BS197" s="97"/>
      <c r="BT197" s="97"/>
      <c r="BU197" s="97"/>
      <c r="BV197" s="97"/>
      <c r="BW197" s="97"/>
      <c r="BX197" s="97">
        <v>12</v>
      </c>
      <c r="BY197" s="97">
        <v>4</v>
      </c>
      <c r="BZ197" s="97"/>
      <c r="CA197" s="97"/>
      <c r="CB197" s="97"/>
      <c r="CC197" s="97">
        <v>30</v>
      </c>
      <c r="CD197" s="97"/>
      <c r="CE197" s="97"/>
      <c r="CF197" s="97"/>
      <c r="CG197" s="97">
        <v>3</v>
      </c>
      <c r="CH197" s="97"/>
      <c r="CI197" s="97">
        <v>82</v>
      </c>
      <c r="CJ197" s="97">
        <v>11</v>
      </c>
      <c r="CK197" s="97">
        <v>1010</v>
      </c>
      <c r="CL197" s="97">
        <v>192</v>
      </c>
      <c r="CM197" s="97">
        <v>435</v>
      </c>
      <c r="CN197" s="97">
        <v>59</v>
      </c>
      <c r="CO197" s="97">
        <v>62</v>
      </c>
      <c r="CP197" s="97">
        <v>172</v>
      </c>
      <c r="CQ197" s="97">
        <v>77</v>
      </c>
      <c r="CR197" s="97">
        <v>88</v>
      </c>
      <c r="CS197" s="97">
        <v>32</v>
      </c>
      <c r="CT197" s="97"/>
      <c r="CU197" s="97"/>
      <c r="CV197" s="97"/>
      <c r="CW197" s="97"/>
      <c r="CX197" s="97">
        <v>270</v>
      </c>
      <c r="CY197" s="97"/>
      <c r="CZ197" s="97"/>
      <c r="DA197" s="97">
        <v>189</v>
      </c>
      <c r="DB197" s="97">
        <v>106</v>
      </c>
      <c r="DC197" s="97">
        <v>202</v>
      </c>
      <c r="DD197" s="97">
        <v>496</v>
      </c>
      <c r="DE197" s="97"/>
      <c r="DF197" s="97">
        <v>27</v>
      </c>
      <c r="DG197" s="97"/>
      <c r="DH197" s="97">
        <v>16</v>
      </c>
      <c r="DI197" s="97">
        <v>145</v>
      </c>
      <c r="DJ197" s="97"/>
      <c r="DK197" s="97"/>
      <c r="DL197" s="97">
        <v>2</v>
      </c>
      <c r="DM197" s="97"/>
      <c r="DN197" s="97"/>
      <c r="DO197" s="97"/>
      <c r="DP197" s="97">
        <v>4</v>
      </c>
      <c r="DQ197" s="97"/>
      <c r="DR197" s="97"/>
      <c r="DS197" s="97"/>
      <c r="DT197" s="97"/>
      <c r="DU197" s="97"/>
      <c r="DV197" s="97"/>
      <c r="DW197" s="97"/>
      <c r="DX197" s="97"/>
      <c r="DY197" s="97"/>
      <c r="DZ197" s="97"/>
      <c r="EA197" s="97"/>
      <c r="EB197" s="97"/>
      <c r="EC197" s="97"/>
      <c r="ED197" s="97"/>
      <c r="EE197" s="97"/>
      <c r="EF197" s="97"/>
      <c r="EG197" s="97"/>
      <c r="EH197" s="97"/>
      <c r="EI197" s="97"/>
      <c r="EJ197" s="97"/>
      <c r="EK197" s="97"/>
      <c r="EL197" s="97">
        <v>116</v>
      </c>
      <c r="EM197" s="97">
        <v>117</v>
      </c>
      <c r="EN197" s="97">
        <v>712</v>
      </c>
      <c r="EO197" s="97"/>
      <c r="EP197" s="97"/>
      <c r="EQ197" s="97">
        <v>3</v>
      </c>
      <c r="ER197" s="97"/>
      <c r="ES197" s="97"/>
      <c r="ET197" s="97"/>
      <c r="EU197" s="97">
        <v>128</v>
      </c>
      <c r="EV197" s="97">
        <v>357</v>
      </c>
      <c r="EW197" s="97">
        <v>38</v>
      </c>
      <c r="EX197" s="97"/>
      <c r="EY197" s="97"/>
      <c r="EZ197" s="97"/>
      <c r="FA197" s="97"/>
      <c r="FB197" s="97">
        <v>395</v>
      </c>
      <c r="FC197" s="97">
        <v>140</v>
      </c>
      <c r="FD197" s="97">
        <v>103</v>
      </c>
      <c r="FE197" s="97">
        <v>29</v>
      </c>
      <c r="FF197" s="97"/>
      <c r="FG197" s="97">
        <v>386</v>
      </c>
      <c r="FH197" s="97">
        <v>379</v>
      </c>
      <c r="FI197" s="97"/>
      <c r="FJ197" s="97"/>
      <c r="FK197" s="97"/>
      <c r="FL197" s="97">
        <v>74</v>
      </c>
      <c r="FM197" s="97"/>
      <c r="FN197" s="97"/>
      <c r="FO197" s="97"/>
      <c r="FP197" s="97"/>
      <c r="FQ197" s="97"/>
      <c r="FR197" s="97"/>
      <c r="FS197" s="97"/>
      <c r="FT197" s="97"/>
      <c r="FU197" s="97"/>
      <c r="FV197" s="97">
        <v>0</v>
      </c>
      <c r="FW197" s="97">
        <v>25</v>
      </c>
      <c r="FX197" s="97"/>
      <c r="FY197" s="97"/>
      <c r="FZ197" s="97">
        <v>0</v>
      </c>
      <c r="GA197" s="97"/>
      <c r="GB197" s="97"/>
      <c r="GC197" s="97">
        <v>4</v>
      </c>
      <c r="GD197" s="97"/>
      <c r="GE197" s="97">
        <v>1</v>
      </c>
      <c r="GF197" s="97"/>
      <c r="GG197" s="97">
        <v>39</v>
      </c>
      <c r="GH197" s="97"/>
      <c r="GI197" s="97"/>
      <c r="GJ197" s="97"/>
      <c r="GK197" s="97"/>
      <c r="GL197" s="97">
        <v>1419</v>
      </c>
      <c r="GM197" s="97"/>
      <c r="GN197" s="97"/>
      <c r="GO197" s="97"/>
      <c r="GP197" s="97"/>
      <c r="GQ197" s="97"/>
      <c r="GR197" s="97"/>
      <c r="GS197" s="97">
        <v>2</v>
      </c>
      <c r="GT197" s="97">
        <v>3</v>
      </c>
      <c r="GU197" s="97">
        <v>3</v>
      </c>
      <c r="GV197" s="97">
        <v>3</v>
      </c>
      <c r="GW197" s="97">
        <v>2</v>
      </c>
      <c r="GX197" s="97"/>
      <c r="GY197" s="97">
        <v>1</v>
      </c>
      <c r="GZ197" s="97">
        <v>2</v>
      </c>
      <c r="HA197" s="97"/>
      <c r="HB197" s="97"/>
      <c r="HC197" s="97"/>
      <c r="HD197" s="97">
        <v>4</v>
      </c>
      <c r="HE197" s="97">
        <v>5</v>
      </c>
      <c r="HF197" s="97">
        <v>7</v>
      </c>
      <c r="HG197" s="97"/>
      <c r="HH197" s="97"/>
      <c r="HI197" s="97"/>
      <c r="HJ197" s="97">
        <v>1</v>
      </c>
      <c r="HK197" s="97">
        <v>5</v>
      </c>
      <c r="HL197" s="97">
        <v>4</v>
      </c>
      <c r="HM197" s="97"/>
      <c r="HN197" s="97"/>
      <c r="HO197" s="97">
        <v>0</v>
      </c>
      <c r="HP197" s="97"/>
      <c r="HQ197" s="97">
        <v>13</v>
      </c>
      <c r="HR197" s="97"/>
      <c r="HS197" s="97"/>
      <c r="HT197" s="97">
        <v>91</v>
      </c>
      <c r="HU197" s="97"/>
      <c r="HV197" s="97">
        <v>183</v>
      </c>
      <c r="HW197" s="97">
        <v>31</v>
      </c>
      <c r="HX197" s="97"/>
      <c r="HY197" s="97">
        <v>1</v>
      </c>
      <c r="HZ197" s="97"/>
      <c r="IA197" s="97"/>
      <c r="IB197" s="97"/>
      <c r="IC197" s="97"/>
      <c r="ID197" s="97"/>
      <c r="IE197" s="97"/>
      <c r="IF197" s="97">
        <v>8</v>
      </c>
      <c r="IG197" s="97"/>
      <c r="IH197" s="97">
        <v>0</v>
      </c>
      <c r="II197" s="97">
        <v>12</v>
      </c>
      <c r="IJ197" s="97"/>
      <c r="IK197" s="97"/>
      <c r="IL197" s="97"/>
      <c r="IM197" s="97">
        <v>1</v>
      </c>
      <c r="IN197" s="97"/>
      <c r="IO197" s="97">
        <v>31</v>
      </c>
      <c r="IP197" s="97">
        <v>659</v>
      </c>
      <c r="IQ197" s="97">
        <v>206</v>
      </c>
      <c r="IR197" s="97"/>
      <c r="IS197" s="97"/>
      <c r="IT197" s="97">
        <v>0</v>
      </c>
      <c r="IU197" s="97"/>
      <c r="IV197" s="97"/>
      <c r="IW197" s="97"/>
      <c r="IX197" s="97"/>
      <c r="IY197" s="97"/>
      <c r="IZ197" s="97"/>
      <c r="JA197" s="97">
        <v>14</v>
      </c>
      <c r="JB197" s="97">
        <v>6</v>
      </c>
      <c r="JC197" s="97"/>
      <c r="JD197" s="97"/>
      <c r="JE197" s="97"/>
      <c r="JF197" s="97"/>
      <c r="JG197" s="97"/>
      <c r="JH197" s="97"/>
      <c r="JI197" s="97"/>
      <c r="JJ197" s="97">
        <v>2</v>
      </c>
      <c r="JK197" s="97">
        <v>98</v>
      </c>
      <c r="JL197" s="97"/>
      <c r="JM197" s="97"/>
      <c r="JN197" s="97"/>
      <c r="JO197" s="97">
        <v>2</v>
      </c>
      <c r="JP197" s="97">
        <v>97</v>
      </c>
      <c r="JQ197" s="97">
        <v>159</v>
      </c>
      <c r="JR197" s="97">
        <v>9</v>
      </c>
      <c r="JS197" s="97">
        <v>343</v>
      </c>
      <c r="JT197" s="97">
        <v>71</v>
      </c>
      <c r="JU197" s="97">
        <v>217</v>
      </c>
      <c r="JV197" s="97">
        <v>192</v>
      </c>
      <c r="JW197" s="97">
        <v>86</v>
      </c>
      <c r="JX197" s="97">
        <v>3</v>
      </c>
      <c r="JY197" s="97"/>
      <c r="JZ197" s="97">
        <v>80</v>
      </c>
      <c r="KA197" s="97">
        <v>127</v>
      </c>
      <c r="KB197" s="97">
        <v>11</v>
      </c>
      <c r="KC197" s="97">
        <v>62</v>
      </c>
      <c r="KD197" s="97">
        <v>17</v>
      </c>
      <c r="KE197" s="97">
        <v>24</v>
      </c>
      <c r="KF197" s="97">
        <v>568</v>
      </c>
      <c r="KG197" s="97">
        <v>88</v>
      </c>
      <c r="KH197" s="97">
        <v>17</v>
      </c>
      <c r="KI197" s="97">
        <v>1</v>
      </c>
      <c r="KJ197" s="97">
        <v>1</v>
      </c>
      <c r="KK197" s="97"/>
      <c r="KL197" s="97">
        <v>7</v>
      </c>
      <c r="KM197" s="97">
        <v>11</v>
      </c>
      <c r="KN197" s="97"/>
      <c r="KO197" s="97">
        <v>29</v>
      </c>
      <c r="KP197" s="97">
        <v>170</v>
      </c>
      <c r="KQ197" s="97">
        <v>364</v>
      </c>
      <c r="KR197" s="97">
        <v>1</v>
      </c>
      <c r="KS197" s="97">
        <v>1</v>
      </c>
      <c r="KT197" s="97"/>
      <c r="KU197" s="97">
        <v>4</v>
      </c>
      <c r="KV197" s="97">
        <v>5</v>
      </c>
      <c r="KW197" s="97">
        <v>3</v>
      </c>
      <c r="KX197" s="97"/>
      <c r="KY197" s="97"/>
      <c r="KZ197" s="97">
        <v>0</v>
      </c>
      <c r="LA197" s="97">
        <v>62</v>
      </c>
      <c r="LB197" s="97">
        <v>167</v>
      </c>
      <c r="LC197" s="97">
        <v>7</v>
      </c>
      <c r="LD197" s="97">
        <v>33</v>
      </c>
      <c r="LE197" s="97"/>
      <c r="LF197" s="97">
        <v>3</v>
      </c>
      <c r="LG197" s="97">
        <v>48</v>
      </c>
      <c r="LH197" s="97">
        <v>119</v>
      </c>
      <c r="LI197" s="97">
        <v>5</v>
      </c>
      <c r="LJ197" s="97">
        <v>25</v>
      </c>
      <c r="LK197" s="97"/>
      <c r="LL197" s="97"/>
      <c r="LM197" s="97">
        <v>22</v>
      </c>
      <c r="LN197" s="97"/>
      <c r="LO197" s="97">
        <v>0</v>
      </c>
      <c r="LP197" s="97">
        <v>0</v>
      </c>
      <c r="LQ197" s="97">
        <v>294</v>
      </c>
      <c r="LR197" s="97">
        <v>27</v>
      </c>
      <c r="LS197" s="97">
        <v>9</v>
      </c>
      <c r="LT197" s="97">
        <v>5</v>
      </c>
      <c r="LU197" s="97">
        <v>15</v>
      </c>
      <c r="LV197" s="97">
        <v>0</v>
      </c>
      <c r="LW197" s="97"/>
      <c r="LX197" s="97">
        <v>86</v>
      </c>
      <c r="LY197" s="97"/>
      <c r="LZ197" s="97">
        <v>238</v>
      </c>
      <c r="MA197" s="97">
        <v>494</v>
      </c>
      <c r="MB197" s="97">
        <v>38</v>
      </c>
      <c r="MC197" s="97">
        <v>88</v>
      </c>
      <c r="MD197" s="97">
        <v>80</v>
      </c>
      <c r="ME197" s="97">
        <v>51</v>
      </c>
      <c r="MF197" s="97">
        <v>83</v>
      </c>
      <c r="MG197" s="97">
        <v>1</v>
      </c>
      <c r="MH197" s="97">
        <v>2</v>
      </c>
      <c r="MI197" s="97">
        <v>6</v>
      </c>
      <c r="MJ197" s="97">
        <v>15</v>
      </c>
      <c r="MK197" s="97">
        <v>2</v>
      </c>
      <c r="ML197" s="97">
        <v>1189</v>
      </c>
      <c r="MM197" s="97">
        <v>1</v>
      </c>
      <c r="MN197" s="97">
        <v>3</v>
      </c>
      <c r="MO197" s="97">
        <v>18</v>
      </c>
      <c r="MP197" s="97">
        <v>0</v>
      </c>
      <c r="MQ197" s="97">
        <v>57</v>
      </c>
      <c r="MR197" s="97">
        <v>16</v>
      </c>
      <c r="MS197" s="97">
        <v>5</v>
      </c>
      <c r="MT197" s="97">
        <v>124</v>
      </c>
      <c r="MU197" s="97">
        <v>20</v>
      </c>
      <c r="MV197" s="97">
        <v>18</v>
      </c>
      <c r="MW197" s="97">
        <v>13</v>
      </c>
      <c r="MX197" s="97">
        <v>15</v>
      </c>
      <c r="MY197" s="97">
        <v>0</v>
      </c>
      <c r="MZ197" s="97">
        <v>11</v>
      </c>
      <c r="NA197" s="97">
        <v>10</v>
      </c>
      <c r="NB197" s="97">
        <v>22</v>
      </c>
      <c r="NC197" s="97">
        <v>13</v>
      </c>
      <c r="ND197" s="97">
        <v>199</v>
      </c>
      <c r="NE197" s="97">
        <v>16</v>
      </c>
      <c r="NF197" s="97">
        <v>11</v>
      </c>
      <c r="NG197" s="97">
        <v>181</v>
      </c>
      <c r="NH197" s="97">
        <v>54</v>
      </c>
      <c r="NI197" s="97">
        <v>563</v>
      </c>
      <c r="NJ197" s="97">
        <v>110</v>
      </c>
      <c r="NK197" s="97"/>
      <c r="NL197" s="97">
        <v>0</v>
      </c>
      <c r="NM197" s="97"/>
      <c r="NN197" s="97">
        <v>55</v>
      </c>
      <c r="NO197" s="97">
        <v>334</v>
      </c>
      <c r="NP197" s="97">
        <v>17</v>
      </c>
      <c r="NQ197" s="97">
        <v>120</v>
      </c>
      <c r="NR197" s="97">
        <v>28</v>
      </c>
      <c r="NS197" s="97">
        <v>134</v>
      </c>
      <c r="NT197" s="97">
        <v>162</v>
      </c>
      <c r="NU197" s="97">
        <v>36</v>
      </c>
      <c r="NV197" s="97">
        <v>2</v>
      </c>
      <c r="NW197" s="97">
        <v>2</v>
      </c>
      <c r="NX197" s="97">
        <v>104</v>
      </c>
      <c r="NY197" s="97">
        <v>38</v>
      </c>
      <c r="NZ197" s="97">
        <v>645</v>
      </c>
      <c r="OA197" s="97">
        <v>1181</v>
      </c>
      <c r="OB197" s="97">
        <v>95</v>
      </c>
      <c r="OC197" s="97">
        <v>81</v>
      </c>
      <c r="OD197" s="97">
        <v>205</v>
      </c>
      <c r="OE197" s="97">
        <v>409</v>
      </c>
      <c r="OF197" s="97">
        <v>157</v>
      </c>
      <c r="OG197" s="97"/>
      <c r="OH197" s="97">
        <v>15</v>
      </c>
      <c r="OI197" s="97">
        <v>42</v>
      </c>
      <c r="OJ197" s="97"/>
      <c r="OK197" s="97"/>
      <c r="OL197" s="97"/>
      <c r="OM197" s="97">
        <v>427</v>
      </c>
      <c r="ON197" s="97">
        <v>90</v>
      </c>
      <c r="OO197" s="97">
        <v>394</v>
      </c>
      <c r="OP197" s="97"/>
      <c r="OQ197" s="97"/>
      <c r="OR197" s="98">
        <v>3</v>
      </c>
      <c r="OS197" s="99">
        <v>22670</v>
      </c>
      <c r="OT197" s="96">
        <v>42939</v>
      </c>
      <c r="OU197" s="97">
        <v>8384</v>
      </c>
      <c r="OV197" s="97"/>
      <c r="OW197" s="97"/>
      <c r="OX197" s="97"/>
      <c r="OY197" s="97">
        <v>624</v>
      </c>
      <c r="OZ197" s="97">
        <v>7352</v>
      </c>
      <c r="PA197" s="97"/>
      <c r="PB197" s="97">
        <v>23</v>
      </c>
      <c r="PC197" s="97"/>
      <c r="PD197" s="97"/>
      <c r="PE197" s="97"/>
      <c r="PF197" s="97"/>
      <c r="PG197" s="97"/>
      <c r="PH197" s="97"/>
      <c r="PI197" s="97"/>
      <c r="PJ197" s="97">
        <v>135</v>
      </c>
      <c r="PK197" s="97"/>
      <c r="PL197" s="98"/>
      <c r="PM197" s="99">
        <v>82127</v>
      </c>
    </row>
    <row r="198" spans="1:429" ht="12.75" customHeight="1" x14ac:dyDescent="0.2">
      <c r="A198" s="93">
        <v>311111</v>
      </c>
      <c r="B198" s="94" t="s">
        <v>1734</v>
      </c>
      <c r="C198" s="95" t="s">
        <v>1357</v>
      </c>
      <c r="D198" s="96"/>
      <c r="E198" s="97"/>
      <c r="F198" s="97"/>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7"/>
      <c r="AI198" s="97"/>
      <c r="AJ198" s="97"/>
      <c r="AK198" s="97"/>
      <c r="AL198" s="97"/>
      <c r="AM198" s="97"/>
      <c r="AN198" s="97"/>
      <c r="AO198" s="97"/>
      <c r="AP198" s="97"/>
      <c r="AQ198" s="97"/>
      <c r="AR198" s="97"/>
      <c r="AS198" s="97"/>
      <c r="AT198" s="97"/>
      <c r="AU198" s="97"/>
      <c r="AV198" s="97"/>
      <c r="AW198" s="97"/>
      <c r="AX198" s="97"/>
      <c r="AY198" s="97"/>
      <c r="AZ198" s="97"/>
      <c r="BA198" s="97"/>
      <c r="BB198" s="97"/>
      <c r="BC198" s="97"/>
      <c r="BD198" s="97"/>
      <c r="BE198" s="97"/>
      <c r="BF198" s="97"/>
      <c r="BG198" s="97"/>
      <c r="BH198" s="97"/>
      <c r="BI198" s="97"/>
      <c r="BJ198" s="97"/>
      <c r="BK198" s="97"/>
      <c r="BL198" s="97"/>
      <c r="BM198" s="97"/>
      <c r="BN198" s="97"/>
      <c r="BO198" s="97"/>
      <c r="BP198" s="97"/>
      <c r="BQ198" s="97"/>
      <c r="BR198" s="97"/>
      <c r="BS198" s="97"/>
      <c r="BT198" s="97"/>
      <c r="BU198" s="97"/>
      <c r="BV198" s="97"/>
      <c r="BW198" s="97"/>
      <c r="BX198" s="97"/>
      <c r="BY198" s="97"/>
      <c r="BZ198" s="97"/>
      <c r="CA198" s="97"/>
      <c r="CB198" s="97"/>
      <c r="CC198" s="97"/>
      <c r="CD198" s="97"/>
      <c r="CE198" s="97"/>
      <c r="CF198" s="97"/>
      <c r="CG198" s="97"/>
      <c r="CH198" s="97"/>
      <c r="CI198" s="97"/>
      <c r="CJ198" s="97"/>
      <c r="CK198" s="97"/>
      <c r="CL198" s="97"/>
      <c r="CM198" s="97"/>
      <c r="CN198" s="97"/>
      <c r="CO198" s="97"/>
      <c r="CP198" s="97"/>
      <c r="CQ198" s="97"/>
      <c r="CR198" s="97"/>
      <c r="CS198" s="97"/>
      <c r="CT198" s="97"/>
      <c r="CU198" s="97"/>
      <c r="CV198" s="97"/>
      <c r="CW198" s="97"/>
      <c r="CX198" s="97"/>
      <c r="CY198" s="97"/>
      <c r="CZ198" s="97"/>
      <c r="DA198" s="97"/>
      <c r="DB198" s="97"/>
      <c r="DC198" s="97"/>
      <c r="DD198" s="97"/>
      <c r="DE198" s="97"/>
      <c r="DF198" s="97"/>
      <c r="DG198" s="97"/>
      <c r="DH198" s="97"/>
      <c r="DI198" s="97"/>
      <c r="DJ198" s="97"/>
      <c r="DK198" s="97"/>
      <c r="DL198" s="97"/>
      <c r="DM198" s="97"/>
      <c r="DN198" s="97"/>
      <c r="DO198" s="97"/>
      <c r="DP198" s="97"/>
      <c r="DQ198" s="97"/>
      <c r="DR198" s="97"/>
      <c r="DS198" s="97"/>
      <c r="DT198" s="97"/>
      <c r="DU198" s="97"/>
      <c r="DV198" s="97"/>
      <c r="DW198" s="97"/>
      <c r="DX198" s="97"/>
      <c r="DY198" s="97"/>
      <c r="DZ198" s="97"/>
      <c r="EA198" s="97"/>
      <c r="EB198" s="97"/>
      <c r="EC198" s="97"/>
      <c r="ED198" s="97"/>
      <c r="EE198" s="97"/>
      <c r="EF198" s="97"/>
      <c r="EG198" s="97"/>
      <c r="EH198" s="97"/>
      <c r="EI198" s="97"/>
      <c r="EJ198" s="97"/>
      <c r="EK198" s="97"/>
      <c r="EL198" s="97"/>
      <c r="EM198" s="97"/>
      <c r="EN198" s="97"/>
      <c r="EO198" s="97"/>
      <c r="EP198" s="97"/>
      <c r="EQ198" s="97"/>
      <c r="ER198" s="97"/>
      <c r="ES198" s="97"/>
      <c r="ET198" s="97"/>
      <c r="EU198" s="97"/>
      <c r="EV198" s="97"/>
      <c r="EW198" s="97"/>
      <c r="EX198" s="97"/>
      <c r="EY198" s="97"/>
      <c r="EZ198" s="97"/>
      <c r="FA198" s="97"/>
      <c r="FB198" s="97"/>
      <c r="FC198" s="97"/>
      <c r="FD198" s="97"/>
      <c r="FE198" s="97"/>
      <c r="FF198" s="97"/>
      <c r="FG198" s="97"/>
      <c r="FH198" s="97"/>
      <c r="FI198" s="97"/>
      <c r="FJ198" s="97"/>
      <c r="FK198" s="97"/>
      <c r="FL198" s="97"/>
      <c r="FM198" s="97"/>
      <c r="FN198" s="97"/>
      <c r="FO198" s="97"/>
      <c r="FP198" s="97"/>
      <c r="FQ198" s="97"/>
      <c r="FR198" s="97"/>
      <c r="FS198" s="97"/>
      <c r="FT198" s="97"/>
      <c r="FU198" s="97"/>
      <c r="FV198" s="97"/>
      <c r="FW198" s="97"/>
      <c r="FX198" s="97"/>
      <c r="FY198" s="97"/>
      <c r="FZ198" s="97"/>
      <c r="GA198" s="97"/>
      <c r="GB198" s="97"/>
      <c r="GC198" s="97"/>
      <c r="GD198" s="97"/>
      <c r="GE198" s="97"/>
      <c r="GF198" s="97"/>
      <c r="GG198" s="97"/>
      <c r="GH198" s="97"/>
      <c r="GI198" s="97"/>
      <c r="GJ198" s="97"/>
      <c r="GK198" s="97"/>
      <c r="GL198" s="97"/>
      <c r="GM198" s="97">
        <v>5</v>
      </c>
      <c r="GN198" s="97"/>
      <c r="GO198" s="97"/>
      <c r="GP198" s="97"/>
      <c r="GQ198" s="97"/>
      <c r="GR198" s="97"/>
      <c r="GS198" s="97"/>
      <c r="GT198" s="97"/>
      <c r="GU198" s="97"/>
      <c r="GV198" s="97"/>
      <c r="GW198" s="97"/>
      <c r="GX198" s="97"/>
      <c r="GY198" s="97"/>
      <c r="GZ198" s="97"/>
      <c r="HA198" s="97"/>
      <c r="HB198" s="97"/>
      <c r="HC198" s="97"/>
      <c r="HD198" s="97"/>
      <c r="HE198" s="97"/>
      <c r="HF198" s="97"/>
      <c r="HG198" s="97"/>
      <c r="HH198" s="97"/>
      <c r="HI198" s="97"/>
      <c r="HJ198" s="97"/>
      <c r="HK198" s="97"/>
      <c r="HL198" s="97"/>
      <c r="HM198" s="97"/>
      <c r="HN198" s="97"/>
      <c r="HO198" s="97"/>
      <c r="HP198" s="97"/>
      <c r="HQ198" s="97"/>
      <c r="HR198" s="97"/>
      <c r="HS198" s="97"/>
      <c r="HT198" s="97"/>
      <c r="HU198" s="97"/>
      <c r="HV198" s="97"/>
      <c r="HW198" s="97"/>
      <c r="HX198" s="97"/>
      <c r="HY198" s="97"/>
      <c r="HZ198" s="97"/>
      <c r="IA198" s="97"/>
      <c r="IB198" s="97"/>
      <c r="IC198" s="97"/>
      <c r="ID198" s="97"/>
      <c r="IE198" s="97"/>
      <c r="IF198" s="97"/>
      <c r="IG198" s="97"/>
      <c r="IH198" s="97"/>
      <c r="II198" s="97"/>
      <c r="IJ198" s="97"/>
      <c r="IK198" s="97"/>
      <c r="IL198" s="97"/>
      <c r="IM198" s="97"/>
      <c r="IN198" s="97"/>
      <c r="IO198" s="97"/>
      <c r="IP198" s="97"/>
      <c r="IQ198" s="97"/>
      <c r="IR198" s="97"/>
      <c r="IS198" s="97"/>
      <c r="IT198" s="97"/>
      <c r="IU198" s="97"/>
      <c r="IV198" s="97"/>
      <c r="IW198" s="97"/>
      <c r="IX198" s="97"/>
      <c r="IY198" s="97"/>
      <c r="IZ198" s="97"/>
      <c r="JA198" s="97"/>
      <c r="JB198" s="97"/>
      <c r="JC198" s="97"/>
      <c r="JD198" s="97"/>
      <c r="JE198" s="97"/>
      <c r="JF198" s="97"/>
      <c r="JG198" s="97"/>
      <c r="JH198" s="97"/>
      <c r="JI198" s="97"/>
      <c r="JJ198" s="97"/>
      <c r="JK198" s="97"/>
      <c r="JL198" s="97"/>
      <c r="JM198" s="97"/>
      <c r="JN198" s="97"/>
      <c r="JO198" s="97"/>
      <c r="JP198" s="97"/>
      <c r="JQ198" s="97"/>
      <c r="JR198" s="97"/>
      <c r="JS198" s="97"/>
      <c r="JT198" s="97"/>
      <c r="JU198" s="97"/>
      <c r="JV198" s="97"/>
      <c r="JW198" s="97"/>
      <c r="JX198" s="97"/>
      <c r="JY198" s="97"/>
      <c r="JZ198" s="97"/>
      <c r="KA198" s="97"/>
      <c r="KB198" s="97"/>
      <c r="KC198" s="97"/>
      <c r="KD198" s="97"/>
      <c r="KE198" s="97"/>
      <c r="KF198" s="97"/>
      <c r="KG198" s="97"/>
      <c r="KH198" s="97">
        <v>0</v>
      </c>
      <c r="KI198" s="97"/>
      <c r="KJ198" s="97"/>
      <c r="KK198" s="97"/>
      <c r="KL198" s="97"/>
      <c r="KM198" s="97"/>
      <c r="KN198" s="97"/>
      <c r="KO198" s="97"/>
      <c r="KP198" s="97"/>
      <c r="KQ198" s="97"/>
      <c r="KR198" s="97"/>
      <c r="KS198" s="97"/>
      <c r="KT198" s="97"/>
      <c r="KU198" s="97"/>
      <c r="KV198" s="97"/>
      <c r="KW198" s="97"/>
      <c r="KX198" s="97"/>
      <c r="KY198" s="97"/>
      <c r="KZ198" s="97"/>
      <c r="LA198" s="97"/>
      <c r="LB198" s="97"/>
      <c r="LC198" s="97"/>
      <c r="LD198" s="97"/>
      <c r="LE198" s="97"/>
      <c r="LF198" s="97"/>
      <c r="LG198" s="97"/>
      <c r="LH198" s="97"/>
      <c r="LI198" s="97"/>
      <c r="LJ198" s="97"/>
      <c r="LK198" s="97"/>
      <c r="LL198" s="97"/>
      <c r="LM198" s="97"/>
      <c r="LN198" s="97"/>
      <c r="LO198" s="97"/>
      <c r="LP198" s="97"/>
      <c r="LQ198" s="97"/>
      <c r="LR198" s="97"/>
      <c r="LS198" s="97"/>
      <c r="LT198" s="97"/>
      <c r="LU198" s="97"/>
      <c r="LV198" s="97"/>
      <c r="LW198" s="97"/>
      <c r="LX198" s="97"/>
      <c r="LY198" s="97"/>
      <c r="LZ198" s="97"/>
      <c r="MA198" s="97"/>
      <c r="MB198" s="97"/>
      <c r="MC198" s="97"/>
      <c r="MD198" s="97"/>
      <c r="ME198" s="97"/>
      <c r="MF198" s="97"/>
      <c r="MG198" s="97"/>
      <c r="MH198" s="97">
        <v>3746</v>
      </c>
      <c r="MI198" s="97"/>
      <c r="MJ198" s="97"/>
      <c r="MK198" s="97"/>
      <c r="ML198" s="97"/>
      <c r="MM198" s="97"/>
      <c r="MN198" s="97"/>
      <c r="MO198" s="97"/>
      <c r="MP198" s="97"/>
      <c r="MQ198" s="97">
        <v>0</v>
      </c>
      <c r="MR198" s="97"/>
      <c r="MS198" s="97"/>
      <c r="MT198" s="97"/>
      <c r="MU198" s="97"/>
      <c r="MV198" s="97"/>
      <c r="MW198" s="97"/>
      <c r="MX198" s="97"/>
      <c r="MY198" s="97"/>
      <c r="MZ198" s="97"/>
      <c r="NA198" s="97"/>
      <c r="NB198" s="97"/>
      <c r="NC198" s="97"/>
      <c r="ND198" s="97"/>
      <c r="NE198" s="97"/>
      <c r="NF198" s="97"/>
      <c r="NG198" s="97"/>
      <c r="NH198" s="97"/>
      <c r="NI198" s="97"/>
      <c r="NJ198" s="97"/>
      <c r="NK198" s="97"/>
      <c r="NL198" s="97"/>
      <c r="NM198" s="97"/>
      <c r="NN198" s="97"/>
      <c r="NO198" s="97"/>
      <c r="NP198" s="97"/>
      <c r="NQ198" s="97"/>
      <c r="NR198" s="97"/>
      <c r="NS198" s="97"/>
      <c r="NT198" s="97"/>
      <c r="NU198" s="97"/>
      <c r="NV198" s="97"/>
      <c r="NW198" s="97"/>
      <c r="NX198" s="97"/>
      <c r="NY198" s="97"/>
      <c r="NZ198" s="97"/>
      <c r="OA198" s="97"/>
      <c r="OB198" s="97"/>
      <c r="OC198" s="97">
        <v>7</v>
      </c>
      <c r="OD198" s="97"/>
      <c r="OE198" s="97"/>
      <c r="OF198" s="97"/>
      <c r="OG198" s="97"/>
      <c r="OH198" s="97">
        <v>0</v>
      </c>
      <c r="OI198" s="97">
        <v>29</v>
      </c>
      <c r="OJ198" s="97"/>
      <c r="OK198" s="97"/>
      <c r="OL198" s="97"/>
      <c r="OM198" s="97"/>
      <c r="ON198" s="97">
        <v>32</v>
      </c>
      <c r="OO198" s="97">
        <v>139</v>
      </c>
      <c r="OP198" s="97"/>
      <c r="OQ198" s="97"/>
      <c r="OR198" s="98"/>
      <c r="OS198" s="99">
        <v>3959</v>
      </c>
      <c r="OT198" s="96">
        <v>27438</v>
      </c>
      <c r="OU198" s="97"/>
      <c r="OV198" s="97"/>
      <c r="OW198" s="97"/>
      <c r="OX198" s="97"/>
      <c r="OY198" s="97">
        <v>139</v>
      </c>
      <c r="OZ198" s="97">
        <v>1374</v>
      </c>
      <c r="PA198" s="97"/>
      <c r="PB198" s="97"/>
      <c r="PC198" s="97"/>
      <c r="PD198" s="97"/>
      <c r="PE198" s="97"/>
      <c r="PF198" s="97"/>
      <c r="PG198" s="97"/>
      <c r="PH198" s="97"/>
      <c r="PI198" s="97"/>
      <c r="PJ198" s="97"/>
      <c r="PK198" s="97"/>
      <c r="PL198" s="98"/>
      <c r="PM198" s="99">
        <v>32911</v>
      </c>
    </row>
    <row r="199" spans="1:429" ht="12.75" customHeight="1" x14ac:dyDescent="0.2">
      <c r="A199" s="93">
        <v>311119</v>
      </c>
      <c r="B199" s="94" t="s">
        <v>1734</v>
      </c>
      <c r="C199" s="95" t="s">
        <v>1358</v>
      </c>
      <c r="D199" s="96"/>
      <c r="E199" s="97"/>
      <c r="F199" s="97"/>
      <c r="G199" s="97"/>
      <c r="H199" s="97"/>
      <c r="I199" s="97"/>
      <c r="J199" s="97">
        <v>13583</v>
      </c>
      <c r="K199" s="97">
        <v>8047</v>
      </c>
      <c r="L199" s="97">
        <v>21329</v>
      </c>
      <c r="M199" s="97">
        <v>3897</v>
      </c>
      <c r="N199" s="97">
        <v>37</v>
      </c>
      <c r="O199" s="97">
        <v>34</v>
      </c>
      <c r="P199" s="97">
        <v>470</v>
      </c>
      <c r="Q199" s="97"/>
      <c r="R199" s="97"/>
      <c r="S199" s="97"/>
      <c r="T199" s="97"/>
      <c r="U199" s="97"/>
      <c r="V199" s="97"/>
      <c r="W199" s="97"/>
      <c r="X199" s="97"/>
      <c r="Y199" s="97"/>
      <c r="Z199" s="97"/>
      <c r="AA199" s="97"/>
      <c r="AB199" s="97"/>
      <c r="AC199" s="97"/>
      <c r="AD199" s="97"/>
      <c r="AE199" s="97"/>
      <c r="AF199" s="97"/>
      <c r="AG199" s="97"/>
      <c r="AH199" s="97"/>
      <c r="AI199" s="97"/>
      <c r="AJ199" s="97"/>
      <c r="AK199" s="97"/>
      <c r="AL199" s="97"/>
      <c r="AM199" s="97"/>
      <c r="AN199" s="97"/>
      <c r="AO199" s="97"/>
      <c r="AP199" s="97"/>
      <c r="AQ199" s="97"/>
      <c r="AR199" s="97"/>
      <c r="AS199" s="97"/>
      <c r="AT199" s="97"/>
      <c r="AU199" s="97"/>
      <c r="AV199" s="97"/>
      <c r="AW199" s="97"/>
      <c r="AX199" s="97"/>
      <c r="AY199" s="97"/>
      <c r="AZ199" s="97"/>
      <c r="BA199" s="97"/>
      <c r="BB199" s="97"/>
      <c r="BC199" s="97"/>
      <c r="BD199" s="97"/>
      <c r="BE199" s="97"/>
      <c r="BF199" s="97"/>
      <c r="BG199" s="97"/>
      <c r="BH199" s="97"/>
      <c r="BI199" s="97"/>
      <c r="BJ199" s="97"/>
      <c r="BK199" s="97"/>
      <c r="BL199" s="97"/>
      <c r="BM199" s="97"/>
      <c r="BN199" s="97"/>
      <c r="BO199" s="97"/>
      <c r="BP199" s="97"/>
      <c r="BQ199" s="97"/>
      <c r="BR199" s="97"/>
      <c r="BS199" s="97"/>
      <c r="BT199" s="97"/>
      <c r="BU199" s="97"/>
      <c r="BV199" s="97"/>
      <c r="BW199" s="97"/>
      <c r="BX199" s="97"/>
      <c r="BY199" s="97"/>
      <c r="BZ199" s="97"/>
      <c r="CA199" s="97"/>
      <c r="CB199" s="97"/>
      <c r="CC199" s="97"/>
      <c r="CD199" s="97"/>
      <c r="CE199" s="97"/>
      <c r="CF199" s="97"/>
      <c r="CG199" s="97"/>
      <c r="CH199" s="97"/>
      <c r="CI199" s="97"/>
      <c r="CJ199" s="97"/>
      <c r="CK199" s="97"/>
      <c r="CL199" s="97"/>
      <c r="CM199" s="97"/>
      <c r="CN199" s="97"/>
      <c r="CO199" s="97"/>
      <c r="CP199" s="97"/>
      <c r="CQ199" s="97"/>
      <c r="CR199" s="97"/>
      <c r="CS199" s="97"/>
      <c r="CT199" s="97"/>
      <c r="CU199" s="97"/>
      <c r="CV199" s="97"/>
      <c r="CW199" s="97"/>
      <c r="CX199" s="97"/>
      <c r="CY199" s="97"/>
      <c r="CZ199" s="97"/>
      <c r="DA199" s="97"/>
      <c r="DB199" s="97"/>
      <c r="DC199" s="97"/>
      <c r="DD199" s="97"/>
      <c r="DE199" s="97"/>
      <c r="DF199" s="97"/>
      <c r="DG199" s="97"/>
      <c r="DH199" s="97"/>
      <c r="DI199" s="97"/>
      <c r="DJ199" s="97"/>
      <c r="DK199" s="97"/>
      <c r="DL199" s="97"/>
      <c r="DM199" s="97"/>
      <c r="DN199" s="97"/>
      <c r="DO199" s="97"/>
      <c r="DP199" s="97"/>
      <c r="DQ199" s="97"/>
      <c r="DR199" s="97"/>
      <c r="DS199" s="97"/>
      <c r="DT199" s="97"/>
      <c r="DU199" s="97"/>
      <c r="DV199" s="97"/>
      <c r="DW199" s="97"/>
      <c r="DX199" s="97"/>
      <c r="DY199" s="97"/>
      <c r="DZ199" s="97"/>
      <c r="EA199" s="97"/>
      <c r="EB199" s="97"/>
      <c r="EC199" s="97"/>
      <c r="ED199" s="97"/>
      <c r="EE199" s="97"/>
      <c r="EF199" s="97"/>
      <c r="EG199" s="97"/>
      <c r="EH199" s="97"/>
      <c r="EI199" s="97"/>
      <c r="EJ199" s="97"/>
      <c r="EK199" s="97"/>
      <c r="EL199" s="97"/>
      <c r="EM199" s="97"/>
      <c r="EN199" s="97"/>
      <c r="EO199" s="97"/>
      <c r="EP199" s="97"/>
      <c r="EQ199" s="97"/>
      <c r="ER199" s="97"/>
      <c r="ES199" s="97"/>
      <c r="ET199" s="97"/>
      <c r="EU199" s="97"/>
      <c r="EV199" s="97"/>
      <c r="EW199" s="97"/>
      <c r="EX199" s="97"/>
      <c r="EY199" s="97"/>
      <c r="EZ199" s="97"/>
      <c r="FA199" s="97"/>
      <c r="FB199" s="97"/>
      <c r="FC199" s="97"/>
      <c r="FD199" s="97"/>
      <c r="FE199" s="97"/>
      <c r="FF199" s="97"/>
      <c r="FG199" s="97"/>
      <c r="FH199" s="97"/>
      <c r="FI199" s="97"/>
      <c r="FJ199" s="97"/>
      <c r="FK199" s="97"/>
      <c r="FL199" s="97"/>
      <c r="FM199" s="97"/>
      <c r="FN199" s="97"/>
      <c r="FO199" s="97"/>
      <c r="FP199" s="97"/>
      <c r="FQ199" s="97"/>
      <c r="FR199" s="97"/>
      <c r="FS199" s="97"/>
      <c r="FT199" s="97"/>
      <c r="FU199" s="97"/>
      <c r="FV199" s="97"/>
      <c r="FW199" s="97"/>
      <c r="FX199" s="97"/>
      <c r="FY199" s="97"/>
      <c r="FZ199" s="97"/>
      <c r="GA199" s="97"/>
      <c r="GB199" s="97"/>
      <c r="GC199" s="97"/>
      <c r="GD199" s="97"/>
      <c r="GE199" s="97"/>
      <c r="GF199" s="97"/>
      <c r="GG199" s="97"/>
      <c r="GH199" s="97"/>
      <c r="GI199" s="97"/>
      <c r="GJ199" s="97"/>
      <c r="GK199" s="97"/>
      <c r="GL199" s="97"/>
      <c r="GM199" s="97">
        <v>1</v>
      </c>
      <c r="GN199" s="97">
        <v>292</v>
      </c>
      <c r="GO199" s="97"/>
      <c r="GP199" s="97"/>
      <c r="GQ199" s="97"/>
      <c r="GR199" s="97"/>
      <c r="GS199" s="97"/>
      <c r="GT199" s="97"/>
      <c r="GU199" s="97"/>
      <c r="GV199" s="97"/>
      <c r="GW199" s="97"/>
      <c r="GX199" s="97"/>
      <c r="GY199" s="97"/>
      <c r="GZ199" s="97"/>
      <c r="HA199" s="97"/>
      <c r="HB199" s="97">
        <v>673</v>
      </c>
      <c r="HC199" s="97"/>
      <c r="HD199" s="97"/>
      <c r="HE199" s="97"/>
      <c r="HF199" s="97"/>
      <c r="HG199" s="97"/>
      <c r="HH199" s="97"/>
      <c r="HI199" s="97"/>
      <c r="HJ199" s="97"/>
      <c r="HK199" s="97"/>
      <c r="HL199" s="97"/>
      <c r="HM199" s="97"/>
      <c r="HN199" s="97"/>
      <c r="HO199" s="97"/>
      <c r="HP199" s="97"/>
      <c r="HQ199" s="97"/>
      <c r="HR199" s="97"/>
      <c r="HS199" s="97"/>
      <c r="HT199" s="97"/>
      <c r="HU199" s="97"/>
      <c r="HV199" s="97"/>
      <c r="HW199" s="97"/>
      <c r="HX199" s="97"/>
      <c r="HY199" s="97"/>
      <c r="HZ199" s="97"/>
      <c r="IA199" s="97"/>
      <c r="IB199" s="97"/>
      <c r="IC199" s="97"/>
      <c r="ID199" s="97"/>
      <c r="IE199" s="97"/>
      <c r="IF199" s="97"/>
      <c r="IG199" s="97"/>
      <c r="IH199" s="97"/>
      <c r="II199" s="97"/>
      <c r="IJ199" s="97"/>
      <c r="IK199" s="97"/>
      <c r="IL199" s="97"/>
      <c r="IM199" s="97"/>
      <c r="IN199" s="97"/>
      <c r="IO199" s="97"/>
      <c r="IP199" s="97"/>
      <c r="IQ199" s="97"/>
      <c r="IR199" s="97"/>
      <c r="IS199" s="97"/>
      <c r="IT199" s="97"/>
      <c r="IU199" s="97"/>
      <c r="IV199" s="97"/>
      <c r="IW199" s="97"/>
      <c r="IX199" s="97"/>
      <c r="IY199" s="97"/>
      <c r="IZ199" s="97"/>
      <c r="JA199" s="97"/>
      <c r="JB199" s="97"/>
      <c r="JC199" s="97"/>
      <c r="JD199" s="97"/>
      <c r="JE199" s="97"/>
      <c r="JF199" s="97"/>
      <c r="JG199" s="97"/>
      <c r="JH199" s="97"/>
      <c r="JI199" s="97"/>
      <c r="JJ199" s="97"/>
      <c r="JK199" s="97"/>
      <c r="JL199" s="97"/>
      <c r="JM199" s="97"/>
      <c r="JN199" s="97"/>
      <c r="JO199" s="97"/>
      <c r="JP199" s="97"/>
      <c r="JQ199" s="97"/>
      <c r="JR199" s="97"/>
      <c r="JS199" s="97"/>
      <c r="JT199" s="97"/>
      <c r="JU199" s="97"/>
      <c r="JV199" s="97"/>
      <c r="JW199" s="97">
        <v>482</v>
      </c>
      <c r="JX199" s="97">
        <v>91</v>
      </c>
      <c r="JY199" s="97"/>
      <c r="JZ199" s="97"/>
      <c r="KA199" s="97">
        <v>3</v>
      </c>
      <c r="KB199" s="97"/>
      <c r="KC199" s="97"/>
      <c r="KD199" s="97"/>
      <c r="KE199" s="97">
        <v>0</v>
      </c>
      <c r="KF199" s="97"/>
      <c r="KG199" s="97">
        <v>0</v>
      </c>
      <c r="KH199" s="97"/>
      <c r="KI199" s="97"/>
      <c r="KJ199" s="97"/>
      <c r="KK199" s="97"/>
      <c r="KL199" s="97"/>
      <c r="KM199" s="97"/>
      <c r="KN199" s="97"/>
      <c r="KO199" s="97">
        <v>0</v>
      </c>
      <c r="KP199" s="97"/>
      <c r="KQ199" s="97"/>
      <c r="KR199" s="97"/>
      <c r="KS199" s="97"/>
      <c r="KT199" s="97"/>
      <c r="KU199" s="97"/>
      <c r="KV199" s="97"/>
      <c r="KW199" s="97"/>
      <c r="KX199" s="97"/>
      <c r="KY199" s="97"/>
      <c r="KZ199" s="97"/>
      <c r="LA199" s="97"/>
      <c r="LB199" s="97"/>
      <c r="LC199" s="97"/>
      <c r="LD199" s="97"/>
      <c r="LE199" s="97"/>
      <c r="LF199" s="97"/>
      <c r="LG199" s="97"/>
      <c r="LH199" s="97"/>
      <c r="LI199" s="97"/>
      <c r="LJ199" s="97"/>
      <c r="LK199" s="97"/>
      <c r="LL199" s="97"/>
      <c r="LM199" s="97"/>
      <c r="LN199" s="97"/>
      <c r="LO199" s="97"/>
      <c r="LP199" s="97"/>
      <c r="LQ199" s="97"/>
      <c r="LR199" s="97"/>
      <c r="LS199" s="97"/>
      <c r="LT199" s="97"/>
      <c r="LU199" s="97"/>
      <c r="LV199" s="97"/>
      <c r="LW199" s="97"/>
      <c r="LX199" s="97"/>
      <c r="LY199" s="97"/>
      <c r="LZ199" s="97"/>
      <c r="MA199" s="97"/>
      <c r="MB199" s="97"/>
      <c r="MC199" s="97"/>
      <c r="MD199" s="97">
        <v>311</v>
      </c>
      <c r="ME199" s="97"/>
      <c r="MF199" s="97"/>
      <c r="MG199" s="97"/>
      <c r="MH199" s="97">
        <v>37</v>
      </c>
      <c r="MI199" s="97"/>
      <c r="MJ199" s="97">
        <v>5</v>
      </c>
      <c r="MK199" s="97"/>
      <c r="ML199" s="97"/>
      <c r="MM199" s="97"/>
      <c r="MN199" s="97"/>
      <c r="MO199" s="97"/>
      <c r="MP199" s="97"/>
      <c r="MQ199" s="97"/>
      <c r="MR199" s="97"/>
      <c r="MS199" s="97"/>
      <c r="MT199" s="97">
        <v>2</v>
      </c>
      <c r="MU199" s="97">
        <v>53</v>
      </c>
      <c r="MV199" s="97"/>
      <c r="MW199" s="97"/>
      <c r="MX199" s="97"/>
      <c r="MY199" s="97"/>
      <c r="MZ199" s="97"/>
      <c r="NA199" s="97"/>
      <c r="NB199" s="97"/>
      <c r="NC199" s="97"/>
      <c r="ND199" s="97"/>
      <c r="NE199" s="97"/>
      <c r="NF199" s="97"/>
      <c r="NG199" s="97"/>
      <c r="NH199" s="97"/>
      <c r="NI199" s="97"/>
      <c r="NJ199" s="97"/>
      <c r="NK199" s="97"/>
      <c r="NL199" s="97"/>
      <c r="NM199" s="97"/>
      <c r="NN199" s="97"/>
      <c r="NO199" s="97"/>
      <c r="NP199" s="97"/>
      <c r="NQ199" s="97"/>
      <c r="NR199" s="97">
        <v>206</v>
      </c>
      <c r="NS199" s="97">
        <v>16</v>
      </c>
      <c r="NT199" s="97">
        <v>11</v>
      </c>
      <c r="NU199" s="97">
        <v>247</v>
      </c>
      <c r="NV199" s="97"/>
      <c r="NW199" s="97"/>
      <c r="NX199" s="97"/>
      <c r="NY199" s="97"/>
      <c r="NZ199" s="97"/>
      <c r="OA199" s="97"/>
      <c r="OB199" s="97"/>
      <c r="OC199" s="97"/>
      <c r="OD199" s="97"/>
      <c r="OE199" s="97"/>
      <c r="OF199" s="97"/>
      <c r="OG199" s="97"/>
      <c r="OH199" s="97">
        <v>91</v>
      </c>
      <c r="OI199" s="97"/>
      <c r="OJ199" s="97"/>
      <c r="OK199" s="97"/>
      <c r="OL199" s="97"/>
      <c r="OM199" s="97">
        <v>2</v>
      </c>
      <c r="ON199" s="97">
        <v>23</v>
      </c>
      <c r="OO199" s="97">
        <v>165</v>
      </c>
      <c r="OP199" s="97"/>
      <c r="OQ199" s="97"/>
      <c r="OR199" s="98"/>
      <c r="OS199" s="99">
        <v>50109</v>
      </c>
      <c r="OT199" s="96">
        <v>5011</v>
      </c>
      <c r="OU199" s="97"/>
      <c r="OV199" s="97"/>
      <c r="OW199" s="97"/>
      <c r="OX199" s="97"/>
      <c r="OY199" s="97">
        <v>440</v>
      </c>
      <c r="OZ199" s="97">
        <v>2686</v>
      </c>
      <c r="PA199" s="97"/>
      <c r="PB199" s="97"/>
      <c r="PC199" s="97"/>
      <c r="PD199" s="97"/>
      <c r="PE199" s="97"/>
      <c r="PF199" s="97"/>
      <c r="PG199" s="97"/>
      <c r="PH199" s="97"/>
      <c r="PI199" s="97"/>
      <c r="PJ199" s="97"/>
      <c r="PK199" s="97"/>
      <c r="PL199" s="98"/>
      <c r="PM199" s="99">
        <v>58246</v>
      </c>
    </row>
    <row r="200" spans="1:429" ht="12.75" customHeight="1" x14ac:dyDescent="0.2">
      <c r="A200" s="93">
        <v>311210</v>
      </c>
      <c r="B200" s="94" t="s">
        <v>1734</v>
      </c>
      <c r="C200" s="95" t="s">
        <v>1359</v>
      </c>
      <c r="D200" s="96"/>
      <c r="E200" s="97"/>
      <c r="F200" s="97"/>
      <c r="G200" s="97"/>
      <c r="H200" s="97"/>
      <c r="I200" s="97"/>
      <c r="J200" s="97">
        <v>196</v>
      </c>
      <c r="K200" s="97"/>
      <c r="L200" s="97">
        <v>101</v>
      </c>
      <c r="M200" s="97">
        <v>14</v>
      </c>
      <c r="N200" s="97"/>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7"/>
      <c r="AL200" s="97"/>
      <c r="AM200" s="97"/>
      <c r="AN200" s="97"/>
      <c r="AO200" s="97"/>
      <c r="AP200" s="97"/>
      <c r="AQ200" s="97"/>
      <c r="AR200" s="97"/>
      <c r="AS200" s="97"/>
      <c r="AT200" s="97"/>
      <c r="AU200" s="97"/>
      <c r="AV200" s="97"/>
      <c r="AW200" s="97"/>
      <c r="AX200" s="97"/>
      <c r="AY200" s="97"/>
      <c r="AZ200" s="97"/>
      <c r="BA200" s="97"/>
      <c r="BB200" s="97"/>
      <c r="BC200" s="97"/>
      <c r="BD200" s="97"/>
      <c r="BE200" s="97"/>
      <c r="BF200" s="97"/>
      <c r="BG200" s="97"/>
      <c r="BH200" s="97"/>
      <c r="BI200" s="97"/>
      <c r="BJ200" s="97"/>
      <c r="BK200" s="97"/>
      <c r="BL200" s="97"/>
      <c r="BM200" s="97"/>
      <c r="BN200" s="97"/>
      <c r="BO200" s="97"/>
      <c r="BP200" s="97"/>
      <c r="BQ200" s="97"/>
      <c r="BR200" s="97"/>
      <c r="BS200" s="97"/>
      <c r="BT200" s="97"/>
      <c r="BU200" s="97"/>
      <c r="BV200" s="97"/>
      <c r="BW200" s="97"/>
      <c r="BX200" s="97"/>
      <c r="BY200" s="97"/>
      <c r="BZ200" s="97"/>
      <c r="CA200" s="97"/>
      <c r="CB200" s="97"/>
      <c r="CC200" s="97"/>
      <c r="CD200" s="97"/>
      <c r="CE200" s="97"/>
      <c r="CF200" s="97"/>
      <c r="CG200" s="97"/>
      <c r="CH200" s="97"/>
      <c r="CI200" s="97"/>
      <c r="CJ200" s="97"/>
      <c r="CK200" s="97"/>
      <c r="CL200" s="97"/>
      <c r="CM200" s="97"/>
      <c r="CN200" s="97"/>
      <c r="CO200" s="97"/>
      <c r="CP200" s="97"/>
      <c r="CQ200" s="97"/>
      <c r="CR200" s="97"/>
      <c r="CS200" s="97"/>
      <c r="CT200" s="97"/>
      <c r="CU200" s="97"/>
      <c r="CV200" s="97"/>
      <c r="CW200" s="97"/>
      <c r="CX200" s="97"/>
      <c r="CY200" s="97"/>
      <c r="CZ200" s="97"/>
      <c r="DA200" s="97"/>
      <c r="DB200" s="97"/>
      <c r="DC200" s="97"/>
      <c r="DD200" s="97"/>
      <c r="DE200" s="97"/>
      <c r="DF200" s="97"/>
      <c r="DG200" s="97"/>
      <c r="DH200" s="97"/>
      <c r="DI200" s="97"/>
      <c r="DJ200" s="97"/>
      <c r="DK200" s="97"/>
      <c r="DL200" s="97"/>
      <c r="DM200" s="97"/>
      <c r="DN200" s="97"/>
      <c r="DO200" s="97"/>
      <c r="DP200" s="97"/>
      <c r="DQ200" s="97"/>
      <c r="DR200" s="97"/>
      <c r="DS200" s="97"/>
      <c r="DT200" s="97"/>
      <c r="DU200" s="97"/>
      <c r="DV200" s="97"/>
      <c r="DW200" s="97"/>
      <c r="DX200" s="97"/>
      <c r="DY200" s="97"/>
      <c r="DZ200" s="97"/>
      <c r="EA200" s="97"/>
      <c r="EB200" s="97"/>
      <c r="EC200" s="97"/>
      <c r="ED200" s="97"/>
      <c r="EE200" s="97"/>
      <c r="EF200" s="97"/>
      <c r="EG200" s="97"/>
      <c r="EH200" s="97"/>
      <c r="EI200" s="97"/>
      <c r="EJ200" s="97"/>
      <c r="EK200" s="97"/>
      <c r="EL200" s="97"/>
      <c r="EM200" s="97"/>
      <c r="EN200" s="97"/>
      <c r="EO200" s="97"/>
      <c r="EP200" s="97"/>
      <c r="EQ200" s="97"/>
      <c r="ER200" s="97"/>
      <c r="ES200" s="97"/>
      <c r="ET200" s="97"/>
      <c r="EU200" s="97"/>
      <c r="EV200" s="97"/>
      <c r="EW200" s="97"/>
      <c r="EX200" s="97"/>
      <c r="EY200" s="97"/>
      <c r="EZ200" s="97"/>
      <c r="FA200" s="97"/>
      <c r="FB200" s="97"/>
      <c r="FC200" s="97"/>
      <c r="FD200" s="97"/>
      <c r="FE200" s="97"/>
      <c r="FF200" s="97"/>
      <c r="FG200" s="97"/>
      <c r="FH200" s="97"/>
      <c r="FI200" s="97"/>
      <c r="FJ200" s="97"/>
      <c r="FK200" s="97"/>
      <c r="FL200" s="97"/>
      <c r="FM200" s="97"/>
      <c r="FN200" s="97"/>
      <c r="FO200" s="97"/>
      <c r="FP200" s="97"/>
      <c r="FQ200" s="97"/>
      <c r="FR200" s="97"/>
      <c r="FS200" s="97"/>
      <c r="FT200" s="97"/>
      <c r="FU200" s="97"/>
      <c r="FV200" s="97"/>
      <c r="FW200" s="97"/>
      <c r="FX200" s="97"/>
      <c r="FY200" s="97"/>
      <c r="FZ200" s="97"/>
      <c r="GA200" s="97"/>
      <c r="GB200" s="97"/>
      <c r="GC200" s="97"/>
      <c r="GD200" s="97"/>
      <c r="GE200" s="97"/>
      <c r="GF200" s="97"/>
      <c r="GG200" s="97"/>
      <c r="GH200" s="97"/>
      <c r="GI200" s="97"/>
      <c r="GJ200" s="97"/>
      <c r="GK200" s="97"/>
      <c r="GL200" s="97"/>
      <c r="GM200" s="97">
        <v>297</v>
      </c>
      <c r="GN200" s="97">
        <v>1366</v>
      </c>
      <c r="GO200" s="97">
        <v>314</v>
      </c>
      <c r="GP200" s="97"/>
      <c r="GQ200" s="97"/>
      <c r="GR200" s="97"/>
      <c r="GS200" s="97">
        <v>604</v>
      </c>
      <c r="GT200" s="97"/>
      <c r="GU200" s="97">
        <v>635</v>
      </c>
      <c r="GV200" s="97">
        <v>228</v>
      </c>
      <c r="GW200" s="97"/>
      <c r="GX200" s="97"/>
      <c r="GY200" s="97"/>
      <c r="GZ200" s="97"/>
      <c r="HA200" s="97"/>
      <c r="HB200" s="97"/>
      <c r="HC200" s="97"/>
      <c r="HD200" s="97">
        <v>2970</v>
      </c>
      <c r="HE200" s="97">
        <v>5344</v>
      </c>
      <c r="HF200" s="97">
        <v>681</v>
      </c>
      <c r="HG200" s="97"/>
      <c r="HH200" s="97"/>
      <c r="HI200" s="97">
        <v>228</v>
      </c>
      <c r="HJ200" s="97">
        <v>1147</v>
      </c>
      <c r="HK200" s="97"/>
      <c r="HL200" s="97">
        <v>1805</v>
      </c>
      <c r="HM200" s="97"/>
      <c r="HN200" s="97">
        <v>91</v>
      </c>
      <c r="HO200" s="97"/>
      <c r="HP200" s="97"/>
      <c r="HQ200" s="97"/>
      <c r="HR200" s="97"/>
      <c r="HS200" s="97"/>
      <c r="HT200" s="97"/>
      <c r="HU200" s="97"/>
      <c r="HV200" s="97"/>
      <c r="HW200" s="97"/>
      <c r="HX200" s="97"/>
      <c r="HY200" s="97"/>
      <c r="HZ200" s="97"/>
      <c r="IA200" s="97"/>
      <c r="IB200" s="97"/>
      <c r="IC200" s="97"/>
      <c r="ID200" s="97"/>
      <c r="IE200" s="97"/>
      <c r="IF200" s="97"/>
      <c r="IG200" s="97"/>
      <c r="IH200" s="97"/>
      <c r="II200" s="97"/>
      <c r="IJ200" s="97"/>
      <c r="IK200" s="97"/>
      <c r="IL200" s="97"/>
      <c r="IM200" s="97"/>
      <c r="IN200" s="97"/>
      <c r="IO200" s="97"/>
      <c r="IP200" s="97"/>
      <c r="IQ200" s="97"/>
      <c r="IR200" s="97"/>
      <c r="IS200" s="97"/>
      <c r="IT200" s="97"/>
      <c r="IU200" s="97"/>
      <c r="IV200" s="97"/>
      <c r="IW200" s="97"/>
      <c r="IX200" s="97"/>
      <c r="IY200" s="97"/>
      <c r="IZ200" s="97"/>
      <c r="JA200" s="97"/>
      <c r="JB200" s="97"/>
      <c r="JC200" s="97"/>
      <c r="JD200" s="97"/>
      <c r="JE200" s="97"/>
      <c r="JF200" s="97"/>
      <c r="JG200" s="97"/>
      <c r="JH200" s="97"/>
      <c r="JI200" s="97"/>
      <c r="JJ200" s="97"/>
      <c r="JK200" s="97"/>
      <c r="JL200" s="97"/>
      <c r="JM200" s="97"/>
      <c r="JN200" s="97"/>
      <c r="JO200" s="97"/>
      <c r="JP200" s="97"/>
      <c r="JQ200" s="97"/>
      <c r="JR200" s="97"/>
      <c r="JS200" s="97"/>
      <c r="JT200" s="97"/>
      <c r="JU200" s="97"/>
      <c r="JV200" s="97"/>
      <c r="JW200" s="97"/>
      <c r="JX200" s="97"/>
      <c r="JY200" s="97"/>
      <c r="JZ200" s="97"/>
      <c r="KA200" s="97">
        <v>1038</v>
      </c>
      <c r="KB200" s="97">
        <v>324</v>
      </c>
      <c r="KC200" s="97"/>
      <c r="KD200" s="97"/>
      <c r="KE200" s="97"/>
      <c r="KF200" s="97"/>
      <c r="KG200" s="97">
        <v>3</v>
      </c>
      <c r="KH200" s="97"/>
      <c r="KI200" s="97"/>
      <c r="KJ200" s="97"/>
      <c r="KK200" s="97">
        <v>2</v>
      </c>
      <c r="KL200" s="97"/>
      <c r="KM200" s="97"/>
      <c r="KN200" s="97"/>
      <c r="KO200" s="97"/>
      <c r="KP200" s="97"/>
      <c r="KQ200" s="97"/>
      <c r="KR200" s="97"/>
      <c r="KS200" s="97"/>
      <c r="KT200" s="97"/>
      <c r="KU200" s="97"/>
      <c r="KV200" s="97"/>
      <c r="KW200" s="97"/>
      <c r="KX200" s="97"/>
      <c r="KY200" s="97"/>
      <c r="KZ200" s="97"/>
      <c r="LA200" s="97"/>
      <c r="LB200" s="97"/>
      <c r="LC200" s="97"/>
      <c r="LD200" s="97"/>
      <c r="LE200" s="97"/>
      <c r="LF200" s="97"/>
      <c r="LG200" s="97"/>
      <c r="LH200" s="97"/>
      <c r="LI200" s="97"/>
      <c r="LJ200" s="97"/>
      <c r="LK200" s="97"/>
      <c r="LL200" s="97"/>
      <c r="LM200" s="97"/>
      <c r="LN200" s="97"/>
      <c r="LO200" s="97"/>
      <c r="LP200" s="97"/>
      <c r="LQ200" s="97"/>
      <c r="LR200" s="97"/>
      <c r="LS200" s="97"/>
      <c r="LT200" s="97"/>
      <c r="LU200" s="97"/>
      <c r="LV200" s="97"/>
      <c r="LW200" s="97"/>
      <c r="LX200" s="97"/>
      <c r="LY200" s="97"/>
      <c r="LZ200" s="97"/>
      <c r="MA200" s="97"/>
      <c r="MB200" s="97"/>
      <c r="MC200" s="97"/>
      <c r="MD200" s="97"/>
      <c r="ME200" s="97"/>
      <c r="MF200" s="97"/>
      <c r="MG200" s="97"/>
      <c r="MH200" s="97"/>
      <c r="MI200" s="97"/>
      <c r="MJ200" s="97"/>
      <c r="MK200" s="97"/>
      <c r="ML200" s="97"/>
      <c r="MM200" s="97"/>
      <c r="MN200" s="97"/>
      <c r="MO200" s="97"/>
      <c r="MP200" s="97"/>
      <c r="MQ200" s="97"/>
      <c r="MR200" s="97"/>
      <c r="MS200" s="97"/>
      <c r="MT200" s="97">
        <v>2</v>
      </c>
      <c r="MU200" s="97">
        <v>16</v>
      </c>
      <c r="MV200" s="97"/>
      <c r="MW200" s="97"/>
      <c r="MX200" s="97"/>
      <c r="MY200" s="97"/>
      <c r="MZ200" s="97"/>
      <c r="NA200" s="97"/>
      <c r="NB200" s="97"/>
      <c r="NC200" s="97"/>
      <c r="ND200" s="97">
        <v>74</v>
      </c>
      <c r="NE200" s="97">
        <v>36</v>
      </c>
      <c r="NF200" s="97">
        <v>8</v>
      </c>
      <c r="NG200" s="97">
        <v>18</v>
      </c>
      <c r="NH200" s="97">
        <v>18</v>
      </c>
      <c r="NI200" s="97">
        <v>4</v>
      </c>
      <c r="NJ200" s="97"/>
      <c r="NK200" s="97"/>
      <c r="NL200" s="97"/>
      <c r="NM200" s="97">
        <v>0</v>
      </c>
      <c r="NN200" s="97"/>
      <c r="NO200" s="97"/>
      <c r="NP200" s="97">
        <v>0</v>
      </c>
      <c r="NQ200" s="97">
        <v>7</v>
      </c>
      <c r="NR200" s="97">
        <v>18</v>
      </c>
      <c r="NS200" s="97">
        <v>21</v>
      </c>
      <c r="NT200" s="97">
        <v>28</v>
      </c>
      <c r="NU200" s="97">
        <v>1</v>
      </c>
      <c r="NV200" s="97"/>
      <c r="NW200" s="97"/>
      <c r="NX200" s="97"/>
      <c r="NY200" s="97"/>
      <c r="NZ200" s="97"/>
      <c r="OA200" s="97"/>
      <c r="OB200" s="97"/>
      <c r="OC200" s="97"/>
      <c r="OD200" s="97">
        <v>10</v>
      </c>
      <c r="OE200" s="97"/>
      <c r="OF200" s="97">
        <v>6</v>
      </c>
      <c r="OG200" s="97"/>
      <c r="OH200" s="97"/>
      <c r="OI200" s="97"/>
      <c r="OJ200" s="97"/>
      <c r="OK200" s="97">
        <v>9</v>
      </c>
      <c r="OL200" s="97">
        <v>31</v>
      </c>
      <c r="OM200" s="97">
        <v>14</v>
      </c>
      <c r="ON200" s="97">
        <v>30</v>
      </c>
      <c r="OO200" s="97">
        <v>60</v>
      </c>
      <c r="OP200" s="97"/>
      <c r="OQ200" s="97"/>
      <c r="OR200" s="98"/>
      <c r="OS200" s="99">
        <v>17801</v>
      </c>
      <c r="OT200" s="96">
        <v>7012</v>
      </c>
      <c r="OU200" s="97"/>
      <c r="OV200" s="97"/>
      <c r="OW200" s="97"/>
      <c r="OX200" s="97"/>
      <c r="OY200" s="97">
        <v>42</v>
      </c>
      <c r="OZ200" s="97">
        <v>2417</v>
      </c>
      <c r="PA200" s="97"/>
      <c r="PB200" s="97"/>
      <c r="PC200" s="97"/>
      <c r="PD200" s="97"/>
      <c r="PE200" s="97"/>
      <c r="PF200" s="97"/>
      <c r="PG200" s="97"/>
      <c r="PH200" s="97"/>
      <c r="PI200" s="97"/>
      <c r="PJ200" s="97"/>
      <c r="PK200" s="97"/>
      <c r="PL200" s="98"/>
      <c r="PM200" s="99">
        <v>27274</v>
      </c>
    </row>
    <row r="201" spans="1:429" ht="12.75" customHeight="1" x14ac:dyDescent="0.2">
      <c r="A201" s="93">
        <v>311221</v>
      </c>
      <c r="B201" s="94" t="s">
        <v>1734</v>
      </c>
      <c r="C201" s="95" t="s">
        <v>1360</v>
      </c>
      <c r="D201" s="96"/>
      <c r="E201" s="97"/>
      <c r="F201" s="97"/>
      <c r="G201" s="97"/>
      <c r="H201" s="97"/>
      <c r="I201" s="97"/>
      <c r="J201" s="97">
        <v>53</v>
      </c>
      <c r="K201" s="97"/>
      <c r="L201" s="97">
        <v>0</v>
      </c>
      <c r="M201" s="97">
        <v>4</v>
      </c>
      <c r="N201" s="97"/>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7"/>
      <c r="AL201" s="97"/>
      <c r="AM201" s="97"/>
      <c r="AN201" s="97"/>
      <c r="AO201" s="97"/>
      <c r="AP201" s="97"/>
      <c r="AQ201" s="97"/>
      <c r="AR201" s="97"/>
      <c r="AS201" s="97"/>
      <c r="AT201" s="97"/>
      <c r="AU201" s="97"/>
      <c r="AV201" s="97"/>
      <c r="AW201" s="97"/>
      <c r="AX201" s="97">
        <v>193</v>
      </c>
      <c r="AY201" s="97"/>
      <c r="AZ201" s="97"/>
      <c r="BA201" s="97"/>
      <c r="BB201" s="97"/>
      <c r="BC201" s="97"/>
      <c r="BD201" s="97"/>
      <c r="BE201" s="97"/>
      <c r="BF201" s="97"/>
      <c r="BG201" s="97"/>
      <c r="BH201" s="97"/>
      <c r="BI201" s="97"/>
      <c r="BJ201" s="97"/>
      <c r="BK201" s="97"/>
      <c r="BL201" s="97"/>
      <c r="BM201" s="97"/>
      <c r="BN201" s="97"/>
      <c r="BO201" s="97"/>
      <c r="BP201" s="97"/>
      <c r="BQ201" s="97"/>
      <c r="BR201" s="97"/>
      <c r="BS201" s="97"/>
      <c r="BT201" s="97"/>
      <c r="BU201" s="97"/>
      <c r="BV201" s="97"/>
      <c r="BW201" s="97"/>
      <c r="BX201" s="97"/>
      <c r="BY201" s="97"/>
      <c r="BZ201" s="97"/>
      <c r="CA201" s="97"/>
      <c r="CB201" s="97"/>
      <c r="CC201" s="97"/>
      <c r="CD201" s="97"/>
      <c r="CE201" s="97"/>
      <c r="CF201" s="97"/>
      <c r="CG201" s="97"/>
      <c r="CH201" s="97"/>
      <c r="CI201" s="97"/>
      <c r="CJ201" s="97"/>
      <c r="CK201" s="97"/>
      <c r="CL201" s="97"/>
      <c r="CM201" s="97"/>
      <c r="CN201" s="97"/>
      <c r="CO201" s="97"/>
      <c r="CP201" s="97"/>
      <c r="CQ201" s="97"/>
      <c r="CR201" s="97"/>
      <c r="CS201" s="97"/>
      <c r="CT201" s="97"/>
      <c r="CU201" s="97"/>
      <c r="CV201" s="97"/>
      <c r="CW201" s="97"/>
      <c r="CX201" s="97"/>
      <c r="CY201" s="97"/>
      <c r="CZ201" s="97"/>
      <c r="DA201" s="97"/>
      <c r="DB201" s="97"/>
      <c r="DC201" s="97"/>
      <c r="DD201" s="97"/>
      <c r="DE201" s="97"/>
      <c r="DF201" s="97"/>
      <c r="DG201" s="97"/>
      <c r="DH201" s="97"/>
      <c r="DI201" s="97"/>
      <c r="DJ201" s="97"/>
      <c r="DK201" s="97"/>
      <c r="DL201" s="97"/>
      <c r="DM201" s="97"/>
      <c r="DN201" s="97"/>
      <c r="DO201" s="97"/>
      <c r="DP201" s="97"/>
      <c r="DQ201" s="97"/>
      <c r="DR201" s="97"/>
      <c r="DS201" s="97"/>
      <c r="DT201" s="97"/>
      <c r="DU201" s="97"/>
      <c r="DV201" s="97"/>
      <c r="DW201" s="97"/>
      <c r="DX201" s="97"/>
      <c r="DY201" s="97"/>
      <c r="DZ201" s="97"/>
      <c r="EA201" s="97"/>
      <c r="EB201" s="97"/>
      <c r="EC201" s="97"/>
      <c r="ED201" s="97"/>
      <c r="EE201" s="97"/>
      <c r="EF201" s="97"/>
      <c r="EG201" s="97"/>
      <c r="EH201" s="97"/>
      <c r="EI201" s="97"/>
      <c r="EJ201" s="97"/>
      <c r="EK201" s="97"/>
      <c r="EL201" s="97"/>
      <c r="EM201" s="97"/>
      <c r="EN201" s="97"/>
      <c r="EO201" s="97"/>
      <c r="EP201" s="97"/>
      <c r="EQ201" s="97"/>
      <c r="ER201" s="97"/>
      <c r="ES201" s="97"/>
      <c r="ET201" s="97"/>
      <c r="EU201" s="97"/>
      <c r="EV201" s="97"/>
      <c r="EW201" s="97"/>
      <c r="EX201" s="97"/>
      <c r="EY201" s="97"/>
      <c r="EZ201" s="97"/>
      <c r="FA201" s="97"/>
      <c r="FB201" s="97"/>
      <c r="FC201" s="97"/>
      <c r="FD201" s="97"/>
      <c r="FE201" s="97"/>
      <c r="FF201" s="97"/>
      <c r="FG201" s="97"/>
      <c r="FH201" s="97"/>
      <c r="FI201" s="97"/>
      <c r="FJ201" s="97"/>
      <c r="FK201" s="97"/>
      <c r="FL201" s="97"/>
      <c r="FM201" s="97"/>
      <c r="FN201" s="97"/>
      <c r="FO201" s="97"/>
      <c r="FP201" s="97"/>
      <c r="FQ201" s="97"/>
      <c r="FR201" s="97"/>
      <c r="FS201" s="97"/>
      <c r="FT201" s="97"/>
      <c r="FU201" s="97"/>
      <c r="FV201" s="97"/>
      <c r="FW201" s="97"/>
      <c r="FX201" s="97"/>
      <c r="FY201" s="97"/>
      <c r="FZ201" s="97"/>
      <c r="GA201" s="97"/>
      <c r="GB201" s="97"/>
      <c r="GC201" s="97"/>
      <c r="GD201" s="97"/>
      <c r="GE201" s="97"/>
      <c r="GF201" s="97"/>
      <c r="GG201" s="97"/>
      <c r="GH201" s="97"/>
      <c r="GI201" s="97"/>
      <c r="GJ201" s="97"/>
      <c r="GK201" s="97"/>
      <c r="GL201" s="97"/>
      <c r="GM201" s="97">
        <v>911</v>
      </c>
      <c r="GN201" s="97">
        <v>949</v>
      </c>
      <c r="GO201" s="97">
        <v>4</v>
      </c>
      <c r="GP201" s="97">
        <v>53</v>
      </c>
      <c r="GQ201" s="97">
        <v>584</v>
      </c>
      <c r="GR201" s="97">
        <v>379</v>
      </c>
      <c r="GS201" s="97">
        <v>7</v>
      </c>
      <c r="GT201" s="97">
        <v>521</v>
      </c>
      <c r="GU201" s="97">
        <v>38</v>
      </c>
      <c r="GV201" s="97">
        <v>263</v>
      </c>
      <c r="GW201" s="97">
        <v>25</v>
      </c>
      <c r="GX201" s="97">
        <v>453</v>
      </c>
      <c r="GY201" s="97">
        <v>274</v>
      </c>
      <c r="GZ201" s="97">
        <v>134</v>
      </c>
      <c r="HA201" s="97"/>
      <c r="HB201" s="97"/>
      <c r="HC201" s="97">
        <v>1</v>
      </c>
      <c r="HD201" s="97">
        <v>1337</v>
      </c>
      <c r="HE201" s="97">
        <v>398</v>
      </c>
      <c r="HF201" s="97">
        <v>134</v>
      </c>
      <c r="HG201" s="97"/>
      <c r="HH201" s="97">
        <v>1812</v>
      </c>
      <c r="HI201" s="97">
        <v>247</v>
      </c>
      <c r="HJ201" s="97">
        <v>84</v>
      </c>
      <c r="HK201" s="97">
        <v>2751</v>
      </c>
      <c r="HL201" s="97">
        <v>427</v>
      </c>
      <c r="HM201" s="97"/>
      <c r="HN201" s="97"/>
      <c r="HO201" s="97"/>
      <c r="HP201" s="97"/>
      <c r="HQ201" s="97"/>
      <c r="HR201" s="97"/>
      <c r="HS201" s="97"/>
      <c r="HT201" s="97"/>
      <c r="HU201" s="97"/>
      <c r="HV201" s="97"/>
      <c r="HW201" s="97"/>
      <c r="HX201" s="97">
        <v>87</v>
      </c>
      <c r="HY201" s="97">
        <v>939</v>
      </c>
      <c r="HZ201" s="97">
        <v>570</v>
      </c>
      <c r="IA201" s="97"/>
      <c r="IB201" s="97"/>
      <c r="IC201" s="97"/>
      <c r="ID201" s="97"/>
      <c r="IE201" s="97"/>
      <c r="IF201" s="97">
        <v>1610</v>
      </c>
      <c r="IG201" s="97"/>
      <c r="IH201" s="97"/>
      <c r="II201" s="97"/>
      <c r="IJ201" s="97"/>
      <c r="IK201" s="97">
        <v>29</v>
      </c>
      <c r="IL201" s="97"/>
      <c r="IM201" s="97"/>
      <c r="IN201" s="97"/>
      <c r="IO201" s="97"/>
      <c r="IP201" s="97"/>
      <c r="IQ201" s="97"/>
      <c r="IR201" s="97"/>
      <c r="IS201" s="97"/>
      <c r="IT201" s="97"/>
      <c r="IU201" s="97"/>
      <c r="IV201" s="97"/>
      <c r="IW201" s="97"/>
      <c r="IX201" s="97"/>
      <c r="IY201" s="97"/>
      <c r="IZ201" s="97">
        <v>92</v>
      </c>
      <c r="JA201" s="97"/>
      <c r="JB201" s="97"/>
      <c r="JC201" s="97"/>
      <c r="JD201" s="97"/>
      <c r="JE201" s="97"/>
      <c r="JF201" s="97"/>
      <c r="JG201" s="97"/>
      <c r="JH201" s="97"/>
      <c r="JI201" s="97">
        <v>155</v>
      </c>
      <c r="JJ201" s="97"/>
      <c r="JK201" s="97"/>
      <c r="JL201" s="97"/>
      <c r="JM201" s="97"/>
      <c r="JN201" s="97"/>
      <c r="JO201" s="97"/>
      <c r="JP201" s="97"/>
      <c r="JQ201" s="97"/>
      <c r="JR201" s="97"/>
      <c r="JS201" s="97"/>
      <c r="JT201" s="97"/>
      <c r="JU201" s="97"/>
      <c r="JV201" s="97"/>
      <c r="JW201" s="97"/>
      <c r="JX201" s="97"/>
      <c r="JY201" s="97"/>
      <c r="JZ201" s="97"/>
      <c r="KA201" s="97">
        <v>359</v>
      </c>
      <c r="KB201" s="97">
        <v>28</v>
      </c>
      <c r="KC201" s="97"/>
      <c r="KD201" s="97"/>
      <c r="KE201" s="97">
        <v>0</v>
      </c>
      <c r="KF201" s="97"/>
      <c r="KG201" s="97">
        <v>1</v>
      </c>
      <c r="KH201" s="97"/>
      <c r="KI201" s="97"/>
      <c r="KJ201" s="97"/>
      <c r="KK201" s="97"/>
      <c r="KL201" s="97"/>
      <c r="KM201" s="97"/>
      <c r="KN201" s="97"/>
      <c r="KO201" s="97"/>
      <c r="KP201" s="97"/>
      <c r="KQ201" s="97"/>
      <c r="KR201" s="97"/>
      <c r="KS201" s="97">
        <v>53</v>
      </c>
      <c r="KT201" s="97"/>
      <c r="KU201" s="97">
        <v>1</v>
      </c>
      <c r="KV201" s="97"/>
      <c r="KW201" s="97"/>
      <c r="KX201" s="97"/>
      <c r="KY201" s="97"/>
      <c r="KZ201" s="97"/>
      <c r="LA201" s="97"/>
      <c r="LB201" s="97"/>
      <c r="LC201" s="97"/>
      <c r="LD201" s="97"/>
      <c r="LE201" s="97">
        <v>58</v>
      </c>
      <c r="LF201" s="97"/>
      <c r="LG201" s="97"/>
      <c r="LH201" s="97"/>
      <c r="LI201" s="97"/>
      <c r="LJ201" s="97"/>
      <c r="LK201" s="97"/>
      <c r="LL201" s="97"/>
      <c r="LM201" s="97"/>
      <c r="LN201" s="97"/>
      <c r="LO201" s="97"/>
      <c r="LP201" s="97"/>
      <c r="LQ201" s="97"/>
      <c r="LR201" s="97"/>
      <c r="LS201" s="97"/>
      <c r="LT201" s="97"/>
      <c r="LU201" s="97"/>
      <c r="LV201" s="97"/>
      <c r="LW201" s="97"/>
      <c r="LX201" s="97"/>
      <c r="LY201" s="97"/>
      <c r="LZ201" s="97"/>
      <c r="MA201" s="97">
        <v>19</v>
      </c>
      <c r="MB201" s="97"/>
      <c r="MC201" s="97"/>
      <c r="MD201" s="97">
        <v>14</v>
      </c>
      <c r="ME201" s="97"/>
      <c r="MF201" s="97">
        <v>0</v>
      </c>
      <c r="MG201" s="97"/>
      <c r="MH201" s="97"/>
      <c r="MI201" s="97"/>
      <c r="MJ201" s="97"/>
      <c r="MK201" s="97"/>
      <c r="ML201" s="97"/>
      <c r="MM201" s="97"/>
      <c r="MN201" s="97"/>
      <c r="MO201" s="97">
        <v>0</v>
      </c>
      <c r="MP201" s="97"/>
      <c r="MQ201" s="97"/>
      <c r="MR201" s="97"/>
      <c r="MS201" s="97"/>
      <c r="MT201" s="97">
        <v>1</v>
      </c>
      <c r="MU201" s="97">
        <v>44</v>
      </c>
      <c r="MV201" s="97"/>
      <c r="MW201" s="97"/>
      <c r="MX201" s="97"/>
      <c r="MY201" s="97"/>
      <c r="MZ201" s="97"/>
      <c r="NA201" s="97"/>
      <c r="NB201" s="97"/>
      <c r="NC201" s="97"/>
      <c r="ND201" s="97">
        <v>51</v>
      </c>
      <c r="NE201" s="97">
        <v>6</v>
      </c>
      <c r="NF201" s="97">
        <v>1</v>
      </c>
      <c r="NG201" s="97">
        <v>33</v>
      </c>
      <c r="NH201" s="97"/>
      <c r="NI201" s="97">
        <v>12</v>
      </c>
      <c r="NJ201" s="97"/>
      <c r="NK201" s="97"/>
      <c r="NL201" s="97"/>
      <c r="NM201" s="97"/>
      <c r="NN201" s="97"/>
      <c r="NO201" s="97"/>
      <c r="NP201" s="97"/>
      <c r="NQ201" s="97">
        <v>18</v>
      </c>
      <c r="NR201" s="97">
        <v>173</v>
      </c>
      <c r="NS201" s="97">
        <v>15</v>
      </c>
      <c r="NT201" s="97">
        <v>12</v>
      </c>
      <c r="NU201" s="97">
        <v>140</v>
      </c>
      <c r="NV201" s="97"/>
      <c r="NW201" s="97"/>
      <c r="NX201" s="97"/>
      <c r="NY201" s="97"/>
      <c r="NZ201" s="97"/>
      <c r="OA201" s="97"/>
      <c r="OB201" s="97"/>
      <c r="OC201" s="97"/>
      <c r="OD201" s="97"/>
      <c r="OE201" s="97"/>
      <c r="OF201" s="97"/>
      <c r="OG201" s="97"/>
      <c r="OH201" s="97"/>
      <c r="OI201" s="97"/>
      <c r="OJ201" s="97"/>
      <c r="OK201" s="97"/>
      <c r="OL201" s="97"/>
      <c r="OM201" s="97">
        <v>152</v>
      </c>
      <c r="ON201" s="97">
        <v>6</v>
      </c>
      <c r="OO201" s="97"/>
      <c r="OP201" s="97"/>
      <c r="OQ201" s="97"/>
      <c r="OR201" s="98"/>
      <c r="OS201" s="99">
        <v>16719</v>
      </c>
      <c r="OT201" s="96">
        <v>1150</v>
      </c>
      <c r="OU201" s="97"/>
      <c r="OV201" s="97"/>
      <c r="OW201" s="97"/>
      <c r="OX201" s="97"/>
      <c r="OY201" s="97">
        <v>25</v>
      </c>
      <c r="OZ201" s="97">
        <v>2503</v>
      </c>
      <c r="PA201" s="97"/>
      <c r="PB201" s="97"/>
      <c r="PC201" s="97"/>
      <c r="PD201" s="97"/>
      <c r="PE201" s="97"/>
      <c r="PF201" s="97"/>
      <c r="PG201" s="97"/>
      <c r="PH201" s="97"/>
      <c r="PI201" s="97"/>
      <c r="PJ201" s="97"/>
      <c r="PK201" s="97"/>
      <c r="PL201" s="98"/>
      <c r="PM201" s="99">
        <v>20396</v>
      </c>
    </row>
    <row r="202" spans="1:429" ht="12.75" customHeight="1" x14ac:dyDescent="0.2">
      <c r="A202" s="93">
        <v>311225</v>
      </c>
      <c r="B202" s="94" t="s">
        <v>1734</v>
      </c>
      <c r="C202" s="95" t="s">
        <v>1361</v>
      </c>
      <c r="D202" s="96"/>
      <c r="E202" s="97"/>
      <c r="F202" s="97"/>
      <c r="G202" s="97"/>
      <c r="H202" s="97"/>
      <c r="I202" s="97"/>
      <c r="J202" s="97">
        <v>0</v>
      </c>
      <c r="K202" s="97"/>
      <c r="L202" s="97">
        <v>0</v>
      </c>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7"/>
      <c r="AL202" s="97"/>
      <c r="AM202" s="97"/>
      <c r="AN202" s="97"/>
      <c r="AO202" s="97"/>
      <c r="AP202" s="97"/>
      <c r="AQ202" s="97"/>
      <c r="AR202" s="97"/>
      <c r="AS202" s="97"/>
      <c r="AT202" s="97"/>
      <c r="AU202" s="97"/>
      <c r="AV202" s="97"/>
      <c r="AW202" s="97"/>
      <c r="AX202" s="97"/>
      <c r="AY202" s="97"/>
      <c r="AZ202" s="97"/>
      <c r="BA202" s="97"/>
      <c r="BB202" s="97"/>
      <c r="BC202" s="97"/>
      <c r="BD202" s="97"/>
      <c r="BE202" s="97"/>
      <c r="BF202" s="97"/>
      <c r="BG202" s="97"/>
      <c r="BH202" s="97"/>
      <c r="BI202" s="97"/>
      <c r="BJ202" s="97"/>
      <c r="BK202" s="97"/>
      <c r="BL202" s="97"/>
      <c r="BM202" s="97"/>
      <c r="BN202" s="97"/>
      <c r="BO202" s="97"/>
      <c r="BP202" s="97"/>
      <c r="BQ202" s="97"/>
      <c r="BR202" s="97"/>
      <c r="BS202" s="97"/>
      <c r="BT202" s="97"/>
      <c r="BU202" s="97"/>
      <c r="BV202" s="97"/>
      <c r="BW202" s="97"/>
      <c r="BX202" s="97"/>
      <c r="BY202" s="97"/>
      <c r="BZ202" s="97"/>
      <c r="CA202" s="97"/>
      <c r="CB202" s="97"/>
      <c r="CC202" s="97"/>
      <c r="CD202" s="97"/>
      <c r="CE202" s="97"/>
      <c r="CF202" s="97"/>
      <c r="CG202" s="97"/>
      <c r="CH202" s="97"/>
      <c r="CI202" s="97"/>
      <c r="CJ202" s="97"/>
      <c r="CK202" s="97"/>
      <c r="CL202" s="97"/>
      <c r="CM202" s="97"/>
      <c r="CN202" s="97"/>
      <c r="CO202" s="97"/>
      <c r="CP202" s="97"/>
      <c r="CQ202" s="97"/>
      <c r="CR202" s="97"/>
      <c r="CS202" s="97"/>
      <c r="CT202" s="97"/>
      <c r="CU202" s="97"/>
      <c r="CV202" s="97"/>
      <c r="CW202" s="97"/>
      <c r="CX202" s="97"/>
      <c r="CY202" s="97"/>
      <c r="CZ202" s="97"/>
      <c r="DA202" s="97"/>
      <c r="DB202" s="97"/>
      <c r="DC202" s="97"/>
      <c r="DD202" s="97"/>
      <c r="DE202" s="97"/>
      <c r="DF202" s="97"/>
      <c r="DG202" s="97"/>
      <c r="DH202" s="97"/>
      <c r="DI202" s="97"/>
      <c r="DJ202" s="97"/>
      <c r="DK202" s="97"/>
      <c r="DL202" s="97"/>
      <c r="DM202" s="97"/>
      <c r="DN202" s="97"/>
      <c r="DO202" s="97"/>
      <c r="DP202" s="97"/>
      <c r="DQ202" s="97"/>
      <c r="DR202" s="97"/>
      <c r="DS202" s="97"/>
      <c r="DT202" s="97"/>
      <c r="DU202" s="97"/>
      <c r="DV202" s="97"/>
      <c r="DW202" s="97"/>
      <c r="DX202" s="97"/>
      <c r="DY202" s="97"/>
      <c r="DZ202" s="97"/>
      <c r="EA202" s="97"/>
      <c r="EB202" s="97"/>
      <c r="EC202" s="97"/>
      <c r="ED202" s="97"/>
      <c r="EE202" s="97"/>
      <c r="EF202" s="97"/>
      <c r="EG202" s="97"/>
      <c r="EH202" s="97"/>
      <c r="EI202" s="97"/>
      <c r="EJ202" s="97"/>
      <c r="EK202" s="97"/>
      <c r="EL202" s="97"/>
      <c r="EM202" s="97"/>
      <c r="EN202" s="97"/>
      <c r="EO202" s="97"/>
      <c r="EP202" s="97"/>
      <c r="EQ202" s="97"/>
      <c r="ER202" s="97"/>
      <c r="ES202" s="97"/>
      <c r="ET202" s="97"/>
      <c r="EU202" s="97"/>
      <c r="EV202" s="97"/>
      <c r="EW202" s="97"/>
      <c r="EX202" s="97"/>
      <c r="EY202" s="97"/>
      <c r="EZ202" s="97"/>
      <c r="FA202" s="97"/>
      <c r="FB202" s="97"/>
      <c r="FC202" s="97"/>
      <c r="FD202" s="97"/>
      <c r="FE202" s="97"/>
      <c r="FF202" s="97"/>
      <c r="FG202" s="97"/>
      <c r="FH202" s="97"/>
      <c r="FI202" s="97"/>
      <c r="FJ202" s="97"/>
      <c r="FK202" s="97"/>
      <c r="FL202" s="97"/>
      <c r="FM202" s="97"/>
      <c r="FN202" s="97"/>
      <c r="FO202" s="97"/>
      <c r="FP202" s="97"/>
      <c r="FQ202" s="97"/>
      <c r="FR202" s="97"/>
      <c r="FS202" s="97"/>
      <c r="FT202" s="97"/>
      <c r="FU202" s="97"/>
      <c r="FV202" s="97"/>
      <c r="FW202" s="97"/>
      <c r="FX202" s="97"/>
      <c r="FY202" s="97"/>
      <c r="FZ202" s="97"/>
      <c r="GA202" s="97"/>
      <c r="GB202" s="97"/>
      <c r="GC202" s="97"/>
      <c r="GD202" s="97"/>
      <c r="GE202" s="97"/>
      <c r="GF202" s="97"/>
      <c r="GG202" s="97"/>
      <c r="GH202" s="97"/>
      <c r="GI202" s="97"/>
      <c r="GJ202" s="97"/>
      <c r="GK202" s="97"/>
      <c r="GL202" s="97"/>
      <c r="GM202" s="97">
        <v>506</v>
      </c>
      <c r="GN202" s="97">
        <v>732</v>
      </c>
      <c r="GO202" s="97">
        <v>66</v>
      </c>
      <c r="GP202" s="97"/>
      <c r="GQ202" s="97">
        <v>4008</v>
      </c>
      <c r="GR202" s="97">
        <v>449</v>
      </c>
      <c r="GS202" s="97">
        <v>75</v>
      </c>
      <c r="GT202" s="97">
        <v>218</v>
      </c>
      <c r="GU202" s="97">
        <v>396</v>
      </c>
      <c r="GV202" s="97">
        <v>16</v>
      </c>
      <c r="GW202" s="97">
        <v>83</v>
      </c>
      <c r="GX202" s="97">
        <v>645</v>
      </c>
      <c r="GY202" s="97">
        <v>55</v>
      </c>
      <c r="GZ202" s="97">
        <v>9</v>
      </c>
      <c r="HA202" s="97"/>
      <c r="HB202" s="97"/>
      <c r="HC202" s="97">
        <v>32</v>
      </c>
      <c r="HD202" s="97">
        <v>904</v>
      </c>
      <c r="HE202" s="97">
        <v>910</v>
      </c>
      <c r="HF202" s="97">
        <v>1618</v>
      </c>
      <c r="HG202" s="97"/>
      <c r="HH202" s="97"/>
      <c r="HI202" s="97">
        <v>1348</v>
      </c>
      <c r="HJ202" s="97">
        <v>181</v>
      </c>
      <c r="HK202" s="97"/>
      <c r="HL202" s="97"/>
      <c r="HM202" s="97"/>
      <c r="HN202" s="97"/>
      <c r="HO202" s="97"/>
      <c r="HP202" s="97"/>
      <c r="HQ202" s="97"/>
      <c r="HR202" s="97"/>
      <c r="HS202" s="97"/>
      <c r="HT202" s="97"/>
      <c r="HU202" s="97"/>
      <c r="HV202" s="97"/>
      <c r="HW202" s="97"/>
      <c r="HX202" s="97"/>
      <c r="HY202" s="97"/>
      <c r="HZ202" s="97"/>
      <c r="IA202" s="97"/>
      <c r="IB202" s="97"/>
      <c r="IC202" s="97"/>
      <c r="ID202" s="97"/>
      <c r="IE202" s="97"/>
      <c r="IF202" s="97"/>
      <c r="IG202" s="97"/>
      <c r="IH202" s="97">
        <v>30</v>
      </c>
      <c r="II202" s="97"/>
      <c r="IJ202" s="97"/>
      <c r="IK202" s="97">
        <v>320</v>
      </c>
      <c r="IL202" s="97"/>
      <c r="IM202" s="97"/>
      <c r="IN202" s="97"/>
      <c r="IO202" s="97"/>
      <c r="IP202" s="97">
        <v>2064</v>
      </c>
      <c r="IQ202" s="97">
        <v>1</v>
      </c>
      <c r="IR202" s="97"/>
      <c r="IS202" s="97"/>
      <c r="IT202" s="97"/>
      <c r="IU202" s="97"/>
      <c r="IV202" s="97"/>
      <c r="IW202" s="97"/>
      <c r="IX202" s="97"/>
      <c r="IY202" s="97">
        <v>1</v>
      </c>
      <c r="IZ202" s="97"/>
      <c r="JA202" s="97"/>
      <c r="JB202" s="97">
        <v>1</v>
      </c>
      <c r="JC202" s="97"/>
      <c r="JD202" s="97">
        <v>66</v>
      </c>
      <c r="JE202" s="97"/>
      <c r="JF202" s="97"/>
      <c r="JG202" s="97"/>
      <c r="JH202" s="97"/>
      <c r="JI202" s="97"/>
      <c r="JJ202" s="97"/>
      <c r="JK202" s="97"/>
      <c r="JL202" s="97"/>
      <c r="JM202" s="97"/>
      <c r="JN202" s="97"/>
      <c r="JO202" s="97"/>
      <c r="JP202" s="97"/>
      <c r="JQ202" s="97"/>
      <c r="JR202" s="97"/>
      <c r="JS202" s="97"/>
      <c r="JT202" s="97"/>
      <c r="JU202" s="97"/>
      <c r="JV202" s="97"/>
      <c r="JW202" s="97">
        <v>3</v>
      </c>
      <c r="JX202" s="97"/>
      <c r="JY202" s="97"/>
      <c r="JZ202" s="97"/>
      <c r="KA202" s="97">
        <v>227</v>
      </c>
      <c r="KB202" s="97">
        <v>63</v>
      </c>
      <c r="KC202" s="97"/>
      <c r="KD202" s="97"/>
      <c r="KE202" s="97"/>
      <c r="KF202" s="97"/>
      <c r="KG202" s="97">
        <v>1</v>
      </c>
      <c r="KH202" s="97"/>
      <c r="KI202" s="97"/>
      <c r="KJ202" s="97"/>
      <c r="KK202" s="97"/>
      <c r="KL202" s="97"/>
      <c r="KM202" s="97"/>
      <c r="KN202" s="97"/>
      <c r="KO202" s="97"/>
      <c r="KP202" s="97"/>
      <c r="KQ202" s="97"/>
      <c r="KR202" s="97"/>
      <c r="KS202" s="97"/>
      <c r="KT202" s="97"/>
      <c r="KU202" s="97"/>
      <c r="KV202" s="97"/>
      <c r="KW202" s="97"/>
      <c r="KX202" s="97"/>
      <c r="KY202" s="97"/>
      <c r="KZ202" s="97"/>
      <c r="LA202" s="97"/>
      <c r="LB202" s="97"/>
      <c r="LC202" s="97"/>
      <c r="LD202" s="97"/>
      <c r="LE202" s="97"/>
      <c r="LF202" s="97"/>
      <c r="LG202" s="97"/>
      <c r="LH202" s="97"/>
      <c r="LI202" s="97"/>
      <c r="LJ202" s="97"/>
      <c r="LK202" s="97"/>
      <c r="LL202" s="97"/>
      <c r="LM202" s="97"/>
      <c r="LN202" s="97"/>
      <c r="LO202" s="97"/>
      <c r="LP202" s="97"/>
      <c r="LQ202" s="97"/>
      <c r="LR202" s="97"/>
      <c r="LS202" s="97"/>
      <c r="LT202" s="97"/>
      <c r="LU202" s="97"/>
      <c r="LV202" s="97"/>
      <c r="LW202" s="97"/>
      <c r="LX202" s="97"/>
      <c r="LY202" s="97"/>
      <c r="LZ202" s="97"/>
      <c r="MA202" s="97"/>
      <c r="MB202" s="97"/>
      <c r="MC202" s="97"/>
      <c r="MD202" s="97"/>
      <c r="ME202" s="97"/>
      <c r="MF202" s="97"/>
      <c r="MG202" s="97"/>
      <c r="MH202" s="97"/>
      <c r="MI202" s="97"/>
      <c r="MJ202" s="97"/>
      <c r="MK202" s="97"/>
      <c r="ML202" s="97"/>
      <c r="MM202" s="97"/>
      <c r="MN202" s="97"/>
      <c r="MO202" s="97"/>
      <c r="MP202" s="97"/>
      <c r="MQ202" s="97"/>
      <c r="MR202" s="97"/>
      <c r="MS202" s="97"/>
      <c r="MT202" s="97">
        <v>0</v>
      </c>
      <c r="MU202" s="97">
        <v>30</v>
      </c>
      <c r="MV202" s="97"/>
      <c r="MW202" s="97"/>
      <c r="MX202" s="97"/>
      <c r="MY202" s="97"/>
      <c r="MZ202" s="97"/>
      <c r="NA202" s="97"/>
      <c r="NB202" s="97"/>
      <c r="NC202" s="97"/>
      <c r="ND202" s="97">
        <v>1</v>
      </c>
      <c r="NE202" s="97">
        <v>9</v>
      </c>
      <c r="NF202" s="97">
        <v>1</v>
      </c>
      <c r="NG202" s="97">
        <v>11</v>
      </c>
      <c r="NH202" s="97">
        <v>1</v>
      </c>
      <c r="NI202" s="97">
        <v>7</v>
      </c>
      <c r="NJ202" s="97"/>
      <c r="NK202" s="97"/>
      <c r="NL202" s="97"/>
      <c r="NM202" s="97"/>
      <c r="NN202" s="97"/>
      <c r="NO202" s="97"/>
      <c r="NP202" s="97"/>
      <c r="NQ202" s="97">
        <v>0</v>
      </c>
      <c r="NR202" s="97">
        <v>2</v>
      </c>
      <c r="NS202" s="97">
        <v>100</v>
      </c>
      <c r="NT202" s="97">
        <v>43</v>
      </c>
      <c r="NU202" s="97">
        <v>17</v>
      </c>
      <c r="NV202" s="97"/>
      <c r="NW202" s="97"/>
      <c r="NX202" s="97"/>
      <c r="NY202" s="97"/>
      <c r="NZ202" s="97"/>
      <c r="OA202" s="97"/>
      <c r="OB202" s="97"/>
      <c r="OC202" s="97"/>
      <c r="OD202" s="97"/>
      <c r="OE202" s="97"/>
      <c r="OF202" s="97">
        <v>1</v>
      </c>
      <c r="OG202" s="97"/>
      <c r="OH202" s="97">
        <v>1</v>
      </c>
      <c r="OI202" s="97"/>
      <c r="OJ202" s="97"/>
      <c r="OK202" s="97"/>
      <c r="OL202" s="97"/>
      <c r="OM202" s="97">
        <v>16</v>
      </c>
      <c r="ON202" s="97">
        <v>115</v>
      </c>
      <c r="OO202" s="97">
        <v>16</v>
      </c>
      <c r="OP202" s="97"/>
      <c r="OQ202" s="97"/>
      <c r="OR202" s="98"/>
      <c r="OS202" s="99">
        <v>15398</v>
      </c>
      <c r="OT202" s="96">
        <v>8602</v>
      </c>
      <c r="OU202" s="97"/>
      <c r="OV202" s="97"/>
      <c r="OW202" s="97"/>
      <c r="OX202" s="97"/>
      <c r="OY202" s="97">
        <v>45</v>
      </c>
      <c r="OZ202" s="97">
        <v>663</v>
      </c>
      <c r="PA202" s="97"/>
      <c r="PB202" s="97"/>
      <c r="PC202" s="97"/>
      <c r="PD202" s="97"/>
      <c r="PE202" s="97"/>
      <c r="PF202" s="97"/>
      <c r="PG202" s="97"/>
      <c r="PH202" s="97"/>
      <c r="PI202" s="97"/>
      <c r="PJ202" s="97"/>
      <c r="PK202" s="97"/>
      <c r="PL202" s="98"/>
      <c r="PM202" s="99">
        <v>24708</v>
      </c>
    </row>
    <row r="203" spans="1:429" ht="12.75" customHeight="1" x14ac:dyDescent="0.2">
      <c r="A203" s="93">
        <v>311224</v>
      </c>
      <c r="B203" s="94" t="s">
        <v>1734</v>
      </c>
      <c r="C203" s="95" t="s">
        <v>1362</v>
      </c>
      <c r="D203" s="96"/>
      <c r="E203" s="97"/>
      <c r="F203" s="97"/>
      <c r="G203" s="97"/>
      <c r="H203" s="97"/>
      <c r="I203" s="97"/>
      <c r="J203" s="97">
        <v>534</v>
      </c>
      <c r="K203" s="97">
        <v>243</v>
      </c>
      <c r="L203" s="97">
        <v>919</v>
      </c>
      <c r="M203" s="97">
        <v>161</v>
      </c>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7"/>
      <c r="AL203" s="97"/>
      <c r="AM203" s="97"/>
      <c r="AN203" s="97"/>
      <c r="AO203" s="97"/>
      <c r="AP203" s="97"/>
      <c r="AQ203" s="97">
        <v>54</v>
      </c>
      <c r="AR203" s="97"/>
      <c r="AS203" s="97"/>
      <c r="AT203" s="97"/>
      <c r="AU203" s="97"/>
      <c r="AV203" s="97"/>
      <c r="AW203" s="97"/>
      <c r="AX203" s="97"/>
      <c r="AY203" s="97"/>
      <c r="AZ203" s="97"/>
      <c r="BA203" s="97"/>
      <c r="BB203" s="97"/>
      <c r="BC203" s="97"/>
      <c r="BD203" s="97"/>
      <c r="BE203" s="97"/>
      <c r="BF203" s="97"/>
      <c r="BG203" s="97"/>
      <c r="BH203" s="97"/>
      <c r="BI203" s="97"/>
      <c r="BJ203" s="97"/>
      <c r="BK203" s="97"/>
      <c r="BL203" s="97"/>
      <c r="BM203" s="97"/>
      <c r="BN203" s="97"/>
      <c r="BO203" s="97"/>
      <c r="BP203" s="97"/>
      <c r="BQ203" s="97"/>
      <c r="BR203" s="97"/>
      <c r="BS203" s="97"/>
      <c r="BT203" s="97"/>
      <c r="BU203" s="97"/>
      <c r="BV203" s="97"/>
      <c r="BW203" s="97"/>
      <c r="BX203" s="97"/>
      <c r="BY203" s="97"/>
      <c r="BZ203" s="97"/>
      <c r="CA203" s="97"/>
      <c r="CB203" s="97"/>
      <c r="CC203" s="97"/>
      <c r="CD203" s="97"/>
      <c r="CE203" s="97"/>
      <c r="CF203" s="97"/>
      <c r="CG203" s="97"/>
      <c r="CH203" s="97"/>
      <c r="CI203" s="97"/>
      <c r="CJ203" s="97"/>
      <c r="CK203" s="97"/>
      <c r="CL203" s="97"/>
      <c r="CM203" s="97"/>
      <c r="CN203" s="97"/>
      <c r="CO203" s="97"/>
      <c r="CP203" s="97"/>
      <c r="CQ203" s="97"/>
      <c r="CR203" s="97"/>
      <c r="CS203" s="97"/>
      <c r="CT203" s="97"/>
      <c r="CU203" s="97"/>
      <c r="CV203" s="97"/>
      <c r="CW203" s="97"/>
      <c r="CX203" s="97"/>
      <c r="CY203" s="97"/>
      <c r="CZ203" s="97"/>
      <c r="DA203" s="97"/>
      <c r="DB203" s="97"/>
      <c r="DC203" s="97"/>
      <c r="DD203" s="97"/>
      <c r="DE203" s="97"/>
      <c r="DF203" s="97"/>
      <c r="DG203" s="97"/>
      <c r="DH203" s="97"/>
      <c r="DI203" s="97"/>
      <c r="DJ203" s="97"/>
      <c r="DK203" s="97"/>
      <c r="DL203" s="97"/>
      <c r="DM203" s="97"/>
      <c r="DN203" s="97"/>
      <c r="DO203" s="97"/>
      <c r="DP203" s="97"/>
      <c r="DQ203" s="97"/>
      <c r="DR203" s="97"/>
      <c r="DS203" s="97"/>
      <c r="DT203" s="97"/>
      <c r="DU203" s="97"/>
      <c r="DV203" s="97"/>
      <c r="DW203" s="97"/>
      <c r="DX203" s="97"/>
      <c r="DY203" s="97"/>
      <c r="DZ203" s="97"/>
      <c r="EA203" s="97"/>
      <c r="EB203" s="97"/>
      <c r="EC203" s="97"/>
      <c r="ED203" s="97"/>
      <c r="EE203" s="97"/>
      <c r="EF203" s="97"/>
      <c r="EG203" s="97"/>
      <c r="EH203" s="97"/>
      <c r="EI203" s="97"/>
      <c r="EJ203" s="97"/>
      <c r="EK203" s="97"/>
      <c r="EL203" s="97"/>
      <c r="EM203" s="97"/>
      <c r="EN203" s="97"/>
      <c r="EO203" s="97"/>
      <c r="EP203" s="97"/>
      <c r="EQ203" s="97"/>
      <c r="ER203" s="97"/>
      <c r="ES203" s="97"/>
      <c r="ET203" s="97"/>
      <c r="EU203" s="97"/>
      <c r="EV203" s="97"/>
      <c r="EW203" s="97"/>
      <c r="EX203" s="97"/>
      <c r="EY203" s="97"/>
      <c r="EZ203" s="97"/>
      <c r="FA203" s="97"/>
      <c r="FB203" s="97"/>
      <c r="FC203" s="97"/>
      <c r="FD203" s="97"/>
      <c r="FE203" s="97"/>
      <c r="FF203" s="97"/>
      <c r="FG203" s="97"/>
      <c r="FH203" s="97"/>
      <c r="FI203" s="97"/>
      <c r="FJ203" s="97"/>
      <c r="FK203" s="97"/>
      <c r="FL203" s="97"/>
      <c r="FM203" s="97"/>
      <c r="FN203" s="97"/>
      <c r="FO203" s="97"/>
      <c r="FP203" s="97"/>
      <c r="FQ203" s="97"/>
      <c r="FR203" s="97"/>
      <c r="FS203" s="97"/>
      <c r="FT203" s="97"/>
      <c r="FU203" s="97"/>
      <c r="FV203" s="97"/>
      <c r="FW203" s="97"/>
      <c r="FX203" s="97"/>
      <c r="FY203" s="97"/>
      <c r="FZ203" s="97"/>
      <c r="GA203" s="97"/>
      <c r="GB203" s="97"/>
      <c r="GC203" s="97"/>
      <c r="GD203" s="97"/>
      <c r="GE203" s="97"/>
      <c r="GF203" s="97"/>
      <c r="GG203" s="97"/>
      <c r="GH203" s="97"/>
      <c r="GI203" s="97"/>
      <c r="GJ203" s="97"/>
      <c r="GK203" s="97"/>
      <c r="GL203" s="97"/>
      <c r="GM203" s="97">
        <v>670</v>
      </c>
      <c r="GN203" s="97">
        <v>8580</v>
      </c>
      <c r="GO203" s="97">
        <v>29</v>
      </c>
      <c r="GP203" s="97"/>
      <c r="GQ203" s="97">
        <v>7228</v>
      </c>
      <c r="GR203" s="97">
        <v>8800</v>
      </c>
      <c r="GS203" s="97">
        <v>2689</v>
      </c>
      <c r="GT203" s="97">
        <v>1260</v>
      </c>
      <c r="GU203" s="97">
        <v>232</v>
      </c>
      <c r="GV203" s="97">
        <v>6</v>
      </c>
      <c r="GW203" s="97">
        <v>33</v>
      </c>
      <c r="GX203" s="97">
        <v>265</v>
      </c>
      <c r="GY203" s="97">
        <v>24</v>
      </c>
      <c r="GZ203" s="97">
        <v>2</v>
      </c>
      <c r="HA203" s="97">
        <v>6</v>
      </c>
      <c r="HB203" s="97">
        <v>5</v>
      </c>
      <c r="HC203" s="97">
        <v>15</v>
      </c>
      <c r="HD203" s="97">
        <v>481</v>
      </c>
      <c r="HE203" s="97">
        <v>202</v>
      </c>
      <c r="HF203" s="97">
        <v>2620</v>
      </c>
      <c r="HG203" s="97"/>
      <c r="HH203" s="97"/>
      <c r="HI203" s="97">
        <v>671</v>
      </c>
      <c r="HJ203" s="97">
        <v>795</v>
      </c>
      <c r="HK203" s="97">
        <v>43</v>
      </c>
      <c r="HL203" s="97"/>
      <c r="HM203" s="97"/>
      <c r="HN203" s="97"/>
      <c r="HO203" s="97">
        <v>0</v>
      </c>
      <c r="HP203" s="97"/>
      <c r="HQ203" s="97">
        <v>10</v>
      </c>
      <c r="HR203" s="97"/>
      <c r="HS203" s="97"/>
      <c r="HT203" s="97"/>
      <c r="HU203" s="97">
        <v>19</v>
      </c>
      <c r="HV203" s="97"/>
      <c r="HW203" s="97"/>
      <c r="HX203" s="97"/>
      <c r="HY203" s="97">
        <v>118</v>
      </c>
      <c r="HZ203" s="97">
        <v>14</v>
      </c>
      <c r="IA203" s="97"/>
      <c r="IB203" s="97"/>
      <c r="IC203" s="97"/>
      <c r="ID203" s="97"/>
      <c r="IE203" s="97"/>
      <c r="IF203" s="97"/>
      <c r="IG203" s="97"/>
      <c r="IH203" s="97">
        <v>5</v>
      </c>
      <c r="II203" s="97">
        <v>33</v>
      </c>
      <c r="IJ203" s="97"/>
      <c r="IK203" s="97">
        <v>181</v>
      </c>
      <c r="IL203" s="97"/>
      <c r="IM203" s="97"/>
      <c r="IN203" s="97"/>
      <c r="IO203" s="97"/>
      <c r="IP203" s="97"/>
      <c r="IQ203" s="97">
        <v>9</v>
      </c>
      <c r="IR203" s="97"/>
      <c r="IS203" s="97"/>
      <c r="IT203" s="97"/>
      <c r="IU203" s="97"/>
      <c r="IV203" s="97"/>
      <c r="IW203" s="97"/>
      <c r="IX203" s="97"/>
      <c r="IY203" s="97">
        <v>254</v>
      </c>
      <c r="IZ203" s="97"/>
      <c r="JA203" s="97">
        <v>250</v>
      </c>
      <c r="JB203" s="97">
        <v>602</v>
      </c>
      <c r="JC203" s="97"/>
      <c r="JD203" s="97">
        <v>295</v>
      </c>
      <c r="JE203" s="97"/>
      <c r="JF203" s="97"/>
      <c r="JG203" s="97"/>
      <c r="JH203" s="97"/>
      <c r="JI203" s="97"/>
      <c r="JJ203" s="97"/>
      <c r="JK203" s="97">
        <v>0</v>
      </c>
      <c r="JL203" s="97"/>
      <c r="JM203" s="97"/>
      <c r="JN203" s="97"/>
      <c r="JO203" s="97"/>
      <c r="JP203" s="97"/>
      <c r="JQ203" s="97"/>
      <c r="JR203" s="97"/>
      <c r="JS203" s="97"/>
      <c r="JT203" s="97">
        <v>0</v>
      </c>
      <c r="JU203" s="97">
        <v>2</v>
      </c>
      <c r="JV203" s="97">
        <v>9</v>
      </c>
      <c r="JW203" s="97">
        <v>1553</v>
      </c>
      <c r="JX203" s="97">
        <v>58</v>
      </c>
      <c r="JY203" s="97"/>
      <c r="JZ203" s="97"/>
      <c r="KA203" s="97">
        <v>7</v>
      </c>
      <c r="KB203" s="97">
        <v>62</v>
      </c>
      <c r="KC203" s="97"/>
      <c r="KD203" s="97"/>
      <c r="KE203" s="97">
        <v>0</v>
      </c>
      <c r="KF203" s="97"/>
      <c r="KG203" s="97">
        <v>1</v>
      </c>
      <c r="KH203" s="97"/>
      <c r="KI203" s="97"/>
      <c r="KJ203" s="97"/>
      <c r="KK203" s="97"/>
      <c r="KL203" s="97"/>
      <c r="KM203" s="97"/>
      <c r="KN203" s="97"/>
      <c r="KO203" s="97">
        <v>0</v>
      </c>
      <c r="KP203" s="97"/>
      <c r="KQ203" s="97"/>
      <c r="KR203" s="97"/>
      <c r="KS203" s="97"/>
      <c r="KT203" s="97"/>
      <c r="KU203" s="97"/>
      <c r="KV203" s="97"/>
      <c r="KW203" s="97"/>
      <c r="KX203" s="97"/>
      <c r="KY203" s="97"/>
      <c r="KZ203" s="97"/>
      <c r="LA203" s="97"/>
      <c r="LB203" s="97"/>
      <c r="LC203" s="97"/>
      <c r="LD203" s="97"/>
      <c r="LE203" s="97"/>
      <c r="LF203" s="97"/>
      <c r="LG203" s="97"/>
      <c r="LH203" s="97"/>
      <c r="LI203" s="97"/>
      <c r="LJ203" s="97"/>
      <c r="LK203" s="97"/>
      <c r="LL203" s="97"/>
      <c r="LM203" s="97"/>
      <c r="LN203" s="97"/>
      <c r="LO203" s="97"/>
      <c r="LP203" s="97"/>
      <c r="LQ203" s="97"/>
      <c r="LR203" s="97"/>
      <c r="LS203" s="97"/>
      <c r="LT203" s="97"/>
      <c r="LU203" s="97"/>
      <c r="LV203" s="97"/>
      <c r="LW203" s="97"/>
      <c r="LX203" s="97"/>
      <c r="LY203" s="97"/>
      <c r="LZ203" s="97"/>
      <c r="MA203" s="97"/>
      <c r="MB203" s="97"/>
      <c r="MC203" s="97"/>
      <c r="MD203" s="97"/>
      <c r="ME203" s="97"/>
      <c r="MF203" s="97"/>
      <c r="MG203" s="97"/>
      <c r="MH203" s="97"/>
      <c r="MI203" s="97"/>
      <c r="MJ203" s="97"/>
      <c r="MK203" s="97"/>
      <c r="ML203" s="97"/>
      <c r="MM203" s="97"/>
      <c r="MN203" s="97"/>
      <c r="MO203" s="97"/>
      <c r="MP203" s="97"/>
      <c r="MQ203" s="97"/>
      <c r="MR203" s="97"/>
      <c r="MS203" s="97"/>
      <c r="MT203" s="97">
        <v>3</v>
      </c>
      <c r="MU203" s="97">
        <v>124</v>
      </c>
      <c r="MV203" s="97"/>
      <c r="MW203" s="97"/>
      <c r="MX203" s="97"/>
      <c r="MY203" s="97"/>
      <c r="MZ203" s="97"/>
      <c r="NA203" s="97"/>
      <c r="NB203" s="97"/>
      <c r="NC203" s="97"/>
      <c r="ND203" s="97"/>
      <c r="NE203" s="97"/>
      <c r="NF203" s="97"/>
      <c r="NG203" s="97"/>
      <c r="NH203" s="97"/>
      <c r="NI203" s="97"/>
      <c r="NJ203" s="97"/>
      <c r="NK203" s="97"/>
      <c r="NL203" s="97"/>
      <c r="NM203" s="97"/>
      <c r="NN203" s="97"/>
      <c r="NO203" s="97"/>
      <c r="NP203" s="97"/>
      <c r="NQ203" s="97"/>
      <c r="NR203" s="97">
        <v>486</v>
      </c>
      <c r="NS203" s="97">
        <v>374</v>
      </c>
      <c r="NT203" s="97">
        <v>465</v>
      </c>
      <c r="NU203" s="97">
        <v>524</v>
      </c>
      <c r="NV203" s="97"/>
      <c r="NW203" s="97"/>
      <c r="NX203" s="97"/>
      <c r="NY203" s="97"/>
      <c r="NZ203" s="97"/>
      <c r="OA203" s="97"/>
      <c r="OB203" s="97"/>
      <c r="OC203" s="97"/>
      <c r="OD203" s="97"/>
      <c r="OE203" s="97"/>
      <c r="OF203" s="97"/>
      <c r="OG203" s="97"/>
      <c r="OH203" s="97"/>
      <c r="OI203" s="97"/>
      <c r="OJ203" s="97"/>
      <c r="OK203" s="97"/>
      <c r="OL203" s="97"/>
      <c r="OM203" s="97">
        <v>428</v>
      </c>
      <c r="ON203" s="97"/>
      <c r="OO203" s="97">
        <v>34</v>
      </c>
      <c r="OP203" s="97"/>
      <c r="OQ203" s="97"/>
      <c r="OR203" s="98"/>
      <c r="OS203" s="99">
        <v>42488</v>
      </c>
      <c r="OT203" s="96">
        <v>2490</v>
      </c>
      <c r="OU203" s="97"/>
      <c r="OV203" s="97"/>
      <c r="OW203" s="97"/>
      <c r="OX203" s="97"/>
      <c r="OY203" s="97">
        <v>91</v>
      </c>
      <c r="OZ203" s="97">
        <v>8555</v>
      </c>
      <c r="PA203" s="97"/>
      <c r="PB203" s="97"/>
      <c r="PC203" s="97"/>
      <c r="PD203" s="97"/>
      <c r="PE203" s="97"/>
      <c r="PF203" s="97"/>
      <c r="PG203" s="97"/>
      <c r="PH203" s="97"/>
      <c r="PI203" s="97"/>
      <c r="PJ203" s="97"/>
      <c r="PK203" s="97"/>
      <c r="PL203" s="98"/>
      <c r="PM203" s="99">
        <v>53624</v>
      </c>
    </row>
    <row r="204" spans="1:429" ht="12.75" customHeight="1" x14ac:dyDescent="0.2">
      <c r="A204" s="93">
        <v>311230</v>
      </c>
      <c r="B204" s="94" t="s">
        <v>1734</v>
      </c>
      <c r="C204" s="95" t="s">
        <v>1363</v>
      </c>
      <c r="D204" s="96"/>
      <c r="E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7"/>
      <c r="AL204" s="97"/>
      <c r="AM204" s="97"/>
      <c r="AN204" s="97"/>
      <c r="AO204" s="97"/>
      <c r="AP204" s="97"/>
      <c r="AQ204" s="97"/>
      <c r="AR204" s="97"/>
      <c r="AS204" s="97"/>
      <c r="AT204" s="97"/>
      <c r="AU204" s="97"/>
      <c r="AV204" s="97"/>
      <c r="AW204" s="97"/>
      <c r="AX204" s="97"/>
      <c r="AY204" s="97"/>
      <c r="AZ204" s="97"/>
      <c r="BA204" s="97"/>
      <c r="BB204" s="97"/>
      <c r="BC204" s="97"/>
      <c r="BD204" s="97"/>
      <c r="BE204" s="97"/>
      <c r="BF204" s="97"/>
      <c r="BG204" s="97"/>
      <c r="BH204" s="97"/>
      <c r="BI204" s="97"/>
      <c r="BJ204" s="97"/>
      <c r="BK204" s="97"/>
      <c r="BL204" s="97"/>
      <c r="BM204" s="97"/>
      <c r="BN204" s="97"/>
      <c r="BO204" s="97"/>
      <c r="BP204" s="97"/>
      <c r="BQ204" s="97"/>
      <c r="BR204" s="97"/>
      <c r="BS204" s="97"/>
      <c r="BT204" s="97"/>
      <c r="BU204" s="97"/>
      <c r="BV204" s="97"/>
      <c r="BW204" s="97"/>
      <c r="BX204" s="97"/>
      <c r="BY204" s="97"/>
      <c r="BZ204" s="97"/>
      <c r="CA204" s="97"/>
      <c r="CB204" s="97"/>
      <c r="CC204" s="97"/>
      <c r="CD204" s="97"/>
      <c r="CE204" s="97"/>
      <c r="CF204" s="97"/>
      <c r="CG204" s="97"/>
      <c r="CH204" s="97"/>
      <c r="CI204" s="97"/>
      <c r="CJ204" s="97"/>
      <c r="CK204" s="97"/>
      <c r="CL204" s="97"/>
      <c r="CM204" s="97"/>
      <c r="CN204" s="97"/>
      <c r="CO204" s="97"/>
      <c r="CP204" s="97"/>
      <c r="CQ204" s="97"/>
      <c r="CR204" s="97"/>
      <c r="CS204" s="97"/>
      <c r="CT204" s="97"/>
      <c r="CU204" s="97"/>
      <c r="CV204" s="97"/>
      <c r="CW204" s="97"/>
      <c r="CX204" s="97"/>
      <c r="CY204" s="97"/>
      <c r="CZ204" s="97"/>
      <c r="DA204" s="97"/>
      <c r="DB204" s="97"/>
      <c r="DC204" s="97"/>
      <c r="DD204" s="97"/>
      <c r="DE204" s="97"/>
      <c r="DF204" s="97"/>
      <c r="DG204" s="97"/>
      <c r="DH204" s="97"/>
      <c r="DI204" s="97"/>
      <c r="DJ204" s="97"/>
      <c r="DK204" s="97"/>
      <c r="DL204" s="97"/>
      <c r="DM204" s="97"/>
      <c r="DN204" s="97"/>
      <c r="DO204" s="97"/>
      <c r="DP204" s="97"/>
      <c r="DQ204" s="97"/>
      <c r="DR204" s="97"/>
      <c r="DS204" s="97"/>
      <c r="DT204" s="97"/>
      <c r="DU204" s="97"/>
      <c r="DV204" s="97"/>
      <c r="DW204" s="97"/>
      <c r="DX204" s="97"/>
      <c r="DY204" s="97"/>
      <c r="DZ204" s="97"/>
      <c r="EA204" s="97"/>
      <c r="EB204" s="97"/>
      <c r="EC204" s="97"/>
      <c r="ED204" s="97"/>
      <c r="EE204" s="97"/>
      <c r="EF204" s="97"/>
      <c r="EG204" s="97"/>
      <c r="EH204" s="97"/>
      <c r="EI204" s="97"/>
      <c r="EJ204" s="97"/>
      <c r="EK204" s="97"/>
      <c r="EL204" s="97"/>
      <c r="EM204" s="97"/>
      <c r="EN204" s="97"/>
      <c r="EO204" s="97"/>
      <c r="EP204" s="97"/>
      <c r="EQ204" s="97"/>
      <c r="ER204" s="97"/>
      <c r="ES204" s="97"/>
      <c r="ET204" s="97"/>
      <c r="EU204" s="97"/>
      <c r="EV204" s="97"/>
      <c r="EW204" s="97"/>
      <c r="EX204" s="97"/>
      <c r="EY204" s="97"/>
      <c r="EZ204" s="97"/>
      <c r="FA204" s="97"/>
      <c r="FB204" s="97"/>
      <c r="FC204" s="97"/>
      <c r="FD204" s="97"/>
      <c r="FE204" s="97"/>
      <c r="FF204" s="97"/>
      <c r="FG204" s="97"/>
      <c r="FH204" s="97"/>
      <c r="FI204" s="97"/>
      <c r="FJ204" s="97"/>
      <c r="FK204" s="97"/>
      <c r="FL204" s="97"/>
      <c r="FM204" s="97"/>
      <c r="FN204" s="97"/>
      <c r="FO204" s="97"/>
      <c r="FP204" s="97"/>
      <c r="FQ204" s="97"/>
      <c r="FR204" s="97"/>
      <c r="FS204" s="97"/>
      <c r="FT204" s="97"/>
      <c r="FU204" s="97"/>
      <c r="FV204" s="97"/>
      <c r="FW204" s="97"/>
      <c r="FX204" s="97"/>
      <c r="FY204" s="97"/>
      <c r="FZ204" s="97"/>
      <c r="GA204" s="97"/>
      <c r="GB204" s="97"/>
      <c r="GC204" s="97"/>
      <c r="GD204" s="97"/>
      <c r="GE204" s="97"/>
      <c r="GF204" s="97"/>
      <c r="GG204" s="97"/>
      <c r="GH204" s="97"/>
      <c r="GI204" s="97"/>
      <c r="GJ204" s="97"/>
      <c r="GK204" s="97"/>
      <c r="GL204" s="97"/>
      <c r="GM204" s="97"/>
      <c r="GN204" s="97"/>
      <c r="GO204" s="97"/>
      <c r="GP204" s="97"/>
      <c r="GQ204" s="97"/>
      <c r="GR204" s="97"/>
      <c r="GS204" s="97">
        <v>44</v>
      </c>
      <c r="GT204" s="97"/>
      <c r="GU204" s="97"/>
      <c r="GV204" s="97"/>
      <c r="GW204" s="97"/>
      <c r="GX204" s="97"/>
      <c r="GY204" s="97"/>
      <c r="GZ204" s="97"/>
      <c r="HA204" s="97"/>
      <c r="HB204" s="97"/>
      <c r="HC204" s="97"/>
      <c r="HD204" s="97"/>
      <c r="HE204" s="97"/>
      <c r="HF204" s="97"/>
      <c r="HG204" s="97"/>
      <c r="HH204" s="97"/>
      <c r="HI204" s="97"/>
      <c r="HJ204" s="97"/>
      <c r="HK204" s="97"/>
      <c r="HL204" s="97"/>
      <c r="HM204" s="97"/>
      <c r="HN204" s="97"/>
      <c r="HO204" s="97"/>
      <c r="HP204" s="97"/>
      <c r="HQ204" s="97"/>
      <c r="HR204" s="97"/>
      <c r="HS204" s="97"/>
      <c r="HT204" s="97"/>
      <c r="HU204" s="97"/>
      <c r="HV204" s="97"/>
      <c r="HW204" s="97"/>
      <c r="HX204" s="97"/>
      <c r="HY204" s="97"/>
      <c r="HZ204" s="97"/>
      <c r="IA204" s="97"/>
      <c r="IB204" s="97"/>
      <c r="IC204" s="97"/>
      <c r="ID204" s="97"/>
      <c r="IE204" s="97"/>
      <c r="IF204" s="97"/>
      <c r="IG204" s="97"/>
      <c r="IH204" s="97"/>
      <c r="II204" s="97"/>
      <c r="IJ204" s="97"/>
      <c r="IK204" s="97"/>
      <c r="IL204" s="97"/>
      <c r="IM204" s="97"/>
      <c r="IN204" s="97"/>
      <c r="IO204" s="97"/>
      <c r="IP204" s="97"/>
      <c r="IQ204" s="97"/>
      <c r="IR204" s="97"/>
      <c r="IS204" s="97"/>
      <c r="IT204" s="97"/>
      <c r="IU204" s="97"/>
      <c r="IV204" s="97"/>
      <c r="IW204" s="97"/>
      <c r="IX204" s="97"/>
      <c r="IY204" s="97"/>
      <c r="IZ204" s="97"/>
      <c r="JA204" s="97"/>
      <c r="JB204" s="97"/>
      <c r="JC204" s="97"/>
      <c r="JD204" s="97"/>
      <c r="JE204" s="97"/>
      <c r="JF204" s="97"/>
      <c r="JG204" s="97"/>
      <c r="JH204" s="97"/>
      <c r="JI204" s="97"/>
      <c r="JJ204" s="97"/>
      <c r="JK204" s="97"/>
      <c r="JL204" s="97"/>
      <c r="JM204" s="97"/>
      <c r="JN204" s="97"/>
      <c r="JO204" s="97"/>
      <c r="JP204" s="97"/>
      <c r="JQ204" s="97"/>
      <c r="JR204" s="97"/>
      <c r="JS204" s="97"/>
      <c r="JT204" s="97"/>
      <c r="JU204" s="97"/>
      <c r="JV204" s="97"/>
      <c r="JW204" s="97"/>
      <c r="JX204" s="97"/>
      <c r="JY204" s="97"/>
      <c r="JZ204" s="97"/>
      <c r="KA204" s="97"/>
      <c r="KB204" s="97"/>
      <c r="KC204" s="97"/>
      <c r="KD204" s="97"/>
      <c r="KE204" s="97"/>
      <c r="KF204" s="97"/>
      <c r="KG204" s="97"/>
      <c r="KH204" s="97"/>
      <c r="KI204" s="97"/>
      <c r="KJ204" s="97"/>
      <c r="KK204" s="97"/>
      <c r="KL204" s="97"/>
      <c r="KM204" s="97"/>
      <c r="KN204" s="97"/>
      <c r="KO204" s="97"/>
      <c r="KP204" s="97"/>
      <c r="KQ204" s="97"/>
      <c r="KR204" s="97"/>
      <c r="KS204" s="97"/>
      <c r="KT204" s="97"/>
      <c r="KU204" s="97"/>
      <c r="KV204" s="97"/>
      <c r="KW204" s="97"/>
      <c r="KX204" s="97"/>
      <c r="KY204" s="97"/>
      <c r="KZ204" s="97"/>
      <c r="LA204" s="97"/>
      <c r="LB204" s="97"/>
      <c r="LC204" s="97"/>
      <c r="LD204" s="97"/>
      <c r="LE204" s="97"/>
      <c r="LF204" s="97"/>
      <c r="LG204" s="97"/>
      <c r="LH204" s="97"/>
      <c r="LI204" s="97"/>
      <c r="LJ204" s="97"/>
      <c r="LK204" s="97"/>
      <c r="LL204" s="97"/>
      <c r="LM204" s="97"/>
      <c r="LN204" s="97"/>
      <c r="LO204" s="97"/>
      <c r="LP204" s="97"/>
      <c r="LQ204" s="97"/>
      <c r="LR204" s="97"/>
      <c r="LS204" s="97"/>
      <c r="LT204" s="97"/>
      <c r="LU204" s="97"/>
      <c r="LV204" s="97"/>
      <c r="LW204" s="97"/>
      <c r="LX204" s="97"/>
      <c r="LY204" s="97"/>
      <c r="LZ204" s="97"/>
      <c r="MA204" s="97"/>
      <c r="MB204" s="97"/>
      <c r="MC204" s="97"/>
      <c r="MD204" s="97"/>
      <c r="ME204" s="97"/>
      <c r="MF204" s="97"/>
      <c r="MG204" s="97"/>
      <c r="MH204" s="97"/>
      <c r="MI204" s="97"/>
      <c r="MJ204" s="97"/>
      <c r="MK204" s="97"/>
      <c r="ML204" s="97"/>
      <c r="MM204" s="97"/>
      <c r="MN204" s="97"/>
      <c r="MO204" s="97"/>
      <c r="MP204" s="97"/>
      <c r="MQ204" s="97"/>
      <c r="MR204" s="97"/>
      <c r="MS204" s="97"/>
      <c r="MT204" s="97">
        <v>1</v>
      </c>
      <c r="MU204" s="97">
        <v>10</v>
      </c>
      <c r="MV204" s="97"/>
      <c r="MW204" s="97"/>
      <c r="MX204" s="97"/>
      <c r="MY204" s="97"/>
      <c r="MZ204" s="97"/>
      <c r="NA204" s="97"/>
      <c r="NB204" s="97"/>
      <c r="NC204" s="97"/>
      <c r="ND204" s="97">
        <v>2</v>
      </c>
      <c r="NE204" s="97">
        <v>7</v>
      </c>
      <c r="NF204" s="97">
        <v>4</v>
      </c>
      <c r="NG204" s="97">
        <v>18</v>
      </c>
      <c r="NH204" s="97">
        <v>17</v>
      </c>
      <c r="NI204" s="97">
        <v>0</v>
      </c>
      <c r="NJ204" s="97"/>
      <c r="NK204" s="97"/>
      <c r="NL204" s="97"/>
      <c r="NM204" s="97"/>
      <c r="NN204" s="97"/>
      <c r="NO204" s="97"/>
      <c r="NP204" s="97"/>
      <c r="NQ204" s="97">
        <v>0</v>
      </c>
      <c r="NR204" s="97">
        <v>1</v>
      </c>
      <c r="NS204" s="97">
        <v>6</v>
      </c>
      <c r="NT204" s="97">
        <v>7</v>
      </c>
      <c r="NU204" s="97">
        <v>0</v>
      </c>
      <c r="NV204" s="97"/>
      <c r="NW204" s="97"/>
      <c r="NX204" s="97"/>
      <c r="NY204" s="97"/>
      <c r="NZ204" s="97"/>
      <c r="OA204" s="97"/>
      <c r="OB204" s="97"/>
      <c r="OC204" s="97"/>
      <c r="OD204" s="97"/>
      <c r="OE204" s="97"/>
      <c r="OF204" s="97">
        <v>0</v>
      </c>
      <c r="OG204" s="97"/>
      <c r="OH204" s="97">
        <v>99</v>
      </c>
      <c r="OI204" s="97"/>
      <c r="OJ204" s="97"/>
      <c r="OK204" s="97"/>
      <c r="OL204" s="97"/>
      <c r="OM204" s="97">
        <v>25</v>
      </c>
      <c r="ON204" s="97">
        <v>99</v>
      </c>
      <c r="OO204" s="97">
        <v>153</v>
      </c>
      <c r="OP204" s="97"/>
      <c r="OQ204" s="97"/>
      <c r="OR204" s="98"/>
      <c r="OS204" s="99">
        <v>495</v>
      </c>
      <c r="OT204" s="96">
        <v>14687</v>
      </c>
      <c r="OU204" s="97"/>
      <c r="OV204" s="97"/>
      <c r="OW204" s="97"/>
      <c r="OX204" s="97"/>
      <c r="OY204" s="97">
        <v>40</v>
      </c>
      <c r="OZ204" s="97">
        <v>703</v>
      </c>
      <c r="PA204" s="97"/>
      <c r="PB204" s="97"/>
      <c r="PC204" s="97"/>
      <c r="PD204" s="97"/>
      <c r="PE204" s="97"/>
      <c r="PF204" s="97"/>
      <c r="PG204" s="97"/>
      <c r="PH204" s="97"/>
      <c r="PI204" s="97"/>
      <c r="PJ204" s="97"/>
      <c r="PK204" s="97"/>
      <c r="PL204" s="98"/>
      <c r="PM204" s="99">
        <v>15924</v>
      </c>
    </row>
    <row r="205" spans="1:429" ht="12.75" customHeight="1" x14ac:dyDescent="0.2">
      <c r="A205" s="93">
        <v>311300</v>
      </c>
      <c r="B205" s="94" t="s">
        <v>1734</v>
      </c>
      <c r="C205" s="95" t="s">
        <v>1364</v>
      </c>
      <c r="D205" s="96"/>
      <c r="E205" s="97"/>
      <c r="F205" s="97"/>
      <c r="G205" s="97"/>
      <c r="H205" s="97"/>
      <c r="I205" s="97"/>
      <c r="J205" s="97">
        <v>102</v>
      </c>
      <c r="K205" s="97"/>
      <c r="L205" s="97">
        <v>6</v>
      </c>
      <c r="M205" s="97">
        <v>5</v>
      </c>
      <c r="N205" s="97"/>
      <c r="O205" s="97"/>
      <c r="P205" s="97"/>
      <c r="Q205" s="97"/>
      <c r="R205" s="97"/>
      <c r="S205" s="97"/>
      <c r="T205" s="97"/>
      <c r="U205" s="97"/>
      <c r="V205" s="97"/>
      <c r="W205" s="97"/>
      <c r="X205" s="97"/>
      <c r="Y205" s="97"/>
      <c r="Z205" s="97"/>
      <c r="AA205" s="97"/>
      <c r="AB205" s="97"/>
      <c r="AC205" s="97"/>
      <c r="AD205" s="97"/>
      <c r="AE205" s="97"/>
      <c r="AF205" s="97"/>
      <c r="AG205" s="97"/>
      <c r="AH205" s="97"/>
      <c r="AI205" s="97"/>
      <c r="AJ205" s="97"/>
      <c r="AK205" s="97"/>
      <c r="AL205" s="97"/>
      <c r="AM205" s="97"/>
      <c r="AN205" s="97"/>
      <c r="AO205" s="97"/>
      <c r="AP205" s="97"/>
      <c r="AQ205" s="97"/>
      <c r="AR205" s="97"/>
      <c r="AS205" s="97"/>
      <c r="AT205" s="97"/>
      <c r="AU205" s="97"/>
      <c r="AV205" s="97"/>
      <c r="AW205" s="97"/>
      <c r="AX205" s="97"/>
      <c r="AY205" s="97"/>
      <c r="AZ205" s="97"/>
      <c r="BA205" s="97"/>
      <c r="BB205" s="97"/>
      <c r="BC205" s="97"/>
      <c r="BD205" s="97"/>
      <c r="BE205" s="97"/>
      <c r="BF205" s="97"/>
      <c r="BG205" s="97"/>
      <c r="BH205" s="97"/>
      <c r="BI205" s="97"/>
      <c r="BJ205" s="97"/>
      <c r="BK205" s="97"/>
      <c r="BL205" s="97"/>
      <c r="BM205" s="97"/>
      <c r="BN205" s="97"/>
      <c r="BO205" s="97"/>
      <c r="BP205" s="97"/>
      <c r="BQ205" s="97"/>
      <c r="BR205" s="97"/>
      <c r="BS205" s="97"/>
      <c r="BT205" s="97"/>
      <c r="BU205" s="97"/>
      <c r="BV205" s="97"/>
      <c r="BW205" s="97"/>
      <c r="BX205" s="97"/>
      <c r="BY205" s="97"/>
      <c r="BZ205" s="97"/>
      <c r="CA205" s="97"/>
      <c r="CB205" s="97"/>
      <c r="CC205" s="97"/>
      <c r="CD205" s="97"/>
      <c r="CE205" s="97"/>
      <c r="CF205" s="97"/>
      <c r="CG205" s="97"/>
      <c r="CH205" s="97"/>
      <c r="CI205" s="97"/>
      <c r="CJ205" s="97"/>
      <c r="CK205" s="97"/>
      <c r="CL205" s="97"/>
      <c r="CM205" s="97"/>
      <c r="CN205" s="97"/>
      <c r="CO205" s="97"/>
      <c r="CP205" s="97"/>
      <c r="CQ205" s="97"/>
      <c r="CR205" s="97"/>
      <c r="CS205" s="97"/>
      <c r="CT205" s="97"/>
      <c r="CU205" s="97"/>
      <c r="CV205" s="97"/>
      <c r="CW205" s="97"/>
      <c r="CX205" s="97"/>
      <c r="CY205" s="97"/>
      <c r="CZ205" s="97"/>
      <c r="DA205" s="97"/>
      <c r="DB205" s="97"/>
      <c r="DC205" s="97"/>
      <c r="DD205" s="97"/>
      <c r="DE205" s="97"/>
      <c r="DF205" s="97"/>
      <c r="DG205" s="97"/>
      <c r="DH205" s="97"/>
      <c r="DI205" s="97"/>
      <c r="DJ205" s="97"/>
      <c r="DK205" s="97"/>
      <c r="DL205" s="97"/>
      <c r="DM205" s="97"/>
      <c r="DN205" s="97"/>
      <c r="DO205" s="97"/>
      <c r="DP205" s="97"/>
      <c r="DQ205" s="97"/>
      <c r="DR205" s="97"/>
      <c r="DS205" s="97"/>
      <c r="DT205" s="97"/>
      <c r="DU205" s="97"/>
      <c r="DV205" s="97"/>
      <c r="DW205" s="97"/>
      <c r="DX205" s="97"/>
      <c r="DY205" s="97"/>
      <c r="DZ205" s="97"/>
      <c r="EA205" s="97"/>
      <c r="EB205" s="97"/>
      <c r="EC205" s="97"/>
      <c r="ED205" s="97"/>
      <c r="EE205" s="97"/>
      <c r="EF205" s="97"/>
      <c r="EG205" s="97"/>
      <c r="EH205" s="97"/>
      <c r="EI205" s="97"/>
      <c r="EJ205" s="97"/>
      <c r="EK205" s="97"/>
      <c r="EL205" s="97"/>
      <c r="EM205" s="97"/>
      <c r="EN205" s="97"/>
      <c r="EO205" s="97"/>
      <c r="EP205" s="97"/>
      <c r="EQ205" s="97"/>
      <c r="ER205" s="97"/>
      <c r="ES205" s="97"/>
      <c r="ET205" s="97"/>
      <c r="EU205" s="97"/>
      <c r="EV205" s="97"/>
      <c r="EW205" s="97"/>
      <c r="EX205" s="97"/>
      <c r="EY205" s="97"/>
      <c r="EZ205" s="97"/>
      <c r="FA205" s="97"/>
      <c r="FB205" s="97"/>
      <c r="FC205" s="97"/>
      <c r="FD205" s="97"/>
      <c r="FE205" s="97"/>
      <c r="FF205" s="97"/>
      <c r="FG205" s="97"/>
      <c r="FH205" s="97"/>
      <c r="FI205" s="97"/>
      <c r="FJ205" s="97"/>
      <c r="FK205" s="97"/>
      <c r="FL205" s="97"/>
      <c r="FM205" s="97"/>
      <c r="FN205" s="97"/>
      <c r="FO205" s="97"/>
      <c r="FP205" s="97"/>
      <c r="FQ205" s="97"/>
      <c r="FR205" s="97"/>
      <c r="FS205" s="97"/>
      <c r="FT205" s="97"/>
      <c r="FU205" s="97"/>
      <c r="FV205" s="97"/>
      <c r="FW205" s="97"/>
      <c r="FX205" s="97"/>
      <c r="FY205" s="97"/>
      <c r="FZ205" s="97"/>
      <c r="GA205" s="97"/>
      <c r="GB205" s="97"/>
      <c r="GC205" s="97"/>
      <c r="GD205" s="97"/>
      <c r="GE205" s="97"/>
      <c r="GF205" s="97"/>
      <c r="GG205" s="97"/>
      <c r="GH205" s="97"/>
      <c r="GI205" s="97"/>
      <c r="GJ205" s="97"/>
      <c r="GK205" s="97"/>
      <c r="GL205" s="97"/>
      <c r="GM205" s="97">
        <v>77</v>
      </c>
      <c r="GN205" s="97">
        <v>428</v>
      </c>
      <c r="GO205" s="97">
        <v>36</v>
      </c>
      <c r="GP205" s="97"/>
      <c r="GQ205" s="97"/>
      <c r="GR205" s="97"/>
      <c r="GS205" s="97">
        <v>1210</v>
      </c>
      <c r="GT205" s="97">
        <v>8115</v>
      </c>
      <c r="GU205" s="97">
        <v>161</v>
      </c>
      <c r="GV205" s="97">
        <v>201</v>
      </c>
      <c r="GW205" s="97">
        <v>20</v>
      </c>
      <c r="GX205" s="97">
        <v>532</v>
      </c>
      <c r="GY205" s="97">
        <v>450</v>
      </c>
      <c r="GZ205" s="97">
        <v>315</v>
      </c>
      <c r="HA205" s="97"/>
      <c r="HB205" s="97"/>
      <c r="HC205" s="97"/>
      <c r="HD205" s="97">
        <v>1674</v>
      </c>
      <c r="HE205" s="97">
        <v>2476</v>
      </c>
      <c r="HF205" s="97">
        <v>254</v>
      </c>
      <c r="HG205" s="97"/>
      <c r="HH205" s="97">
        <v>149</v>
      </c>
      <c r="HI205" s="97">
        <v>296</v>
      </c>
      <c r="HJ205" s="97">
        <v>464</v>
      </c>
      <c r="HK205" s="97">
        <v>39</v>
      </c>
      <c r="HL205" s="97">
        <v>1</v>
      </c>
      <c r="HM205" s="97"/>
      <c r="HN205" s="97"/>
      <c r="HO205" s="97"/>
      <c r="HP205" s="97"/>
      <c r="HQ205" s="97"/>
      <c r="HR205" s="97"/>
      <c r="HS205" s="97"/>
      <c r="HT205" s="97"/>
      <c r="HU205" s="97"/>
      <c r="HV205" s="97"/>
      <c r="HW205" s="97"/>
      <c r="HX205" s="97"/>
      <c r="HY205" s="97"/>
      <c r="HZ205" s="97"/>
      <c r="IA205" s="97"/>
      <c r="IB205" s="97"/>
      <c r="IC205" s="97"/>
      <c r="ID205" s="97"/>
      <c r="IE205" s="97"/>
      <c r="IF205" s="97"/>
      <c r="IG205" s="97"/>
      <c r="IH205" s="97"/>
      <c r="II205" s="97"/>
      <c r="IJ205" s="97"/>
      <c r="IK205" s="97"/>
      <c r="IL205" s="97"/>
      <c r="IM205" s="97"/>
      <c r="IN205" s="97"/>
      <c r="IO205" s="97"/>
      <c r="IP205" s="97"/>
      <c r="IQ205" s="97"/>
      <c r="IR205" s="97"/>
      <c r="IS205" s="97"/>
      <c r="IT205" s="97"/>
      <c r="IU205" s="97"/>
      <c r="IV205" s="97"/>
      <c r="IW205" s="97"/>
      <c r="IX205" s="97"/>
      <c r="IY205" s="97"/>
      <c r="IZ205" s="97"/>
      <c r="JA205" s="97"/>
      <c r="JB205" s="97"/>
      <c r="JC205" s="97"/>
      <c r="JD205" s="97"/>
      <c r="JE205" s="97"/>
      <c r="JF205" s="97"/>
      <c r="JG205" s="97"/>
      <c r="JH205" s="97"/>
      <c r="JI205" s="97"/>
      <c r="JJ205" s="97"/>
      <c r="JK205" s="97"/>
      <c r="JL205" s="97"/>
      <c r="JM205" s="97"/>
      <c r="JN205" s="97"/>
      <c r="JO205" s="97"/>
      <c r="JP205" s="97"/>
      <c r="JQ205" s="97"/>
      <c r="JR205" s="97"/>
      <c r="JS205" s="97"/>
      <c r="JT205" s="97"/>
      <c r="JU205" s="97"/>
      <c r="JV205" s="97"/>
      <c r="JW205" s="97"/>
      <c r="JX205" s="97"/>
      <c r="JY205" s="97"/>
      <c r="JZ205" s="97"/>
      <c r="KA205" s="97">
        <v>54</v>
      </c>
      <c r="KB205" s="97">
        <v>37</v>
      </c>
      <c r="KC205" s="97"/>
      <c r="KD205" s="97"/>
      <c r="KE205" s="97">
        <v>2</v>
      </c>
      <c r="KF205" s="97"/>
      <c r="KG205" s="97">
        <v>1</v>
      </c>
      <c r="KH205" s="97"/>
      <c r="KI205" s="97"/>
      <c r="KJ205" s="97"/>
      <c r="KK205" s="97">
        <v>7</v>
      </c>
      <c r="KL205" s="97"/>
      <c r="KM205" s="97"/>
      <c r="KN205" s="97"/>
      <c r="KO205" s="97">
        <v>1</v>
      </c>
      <c r="KP205" s="97"/>
      <c r="KQ205" s="97"/>
      <c r="KR205" s="97"/>
      <c r="KS205" s="97"/>
      <c r="KT205" s="97"/>
      <c r="KU205" s="97"/>
      <c r="KV205" s="97"/>
      <c r="KW205" s="97">
        <v>9</v>
      </c>
      <c r="KX205" s="97"/>
      <c r="KY205" s="97"/>
      <c r="KZ205" s="97"/>
      <c r="LA205" s="97"/>
      <c r="LB205" s="97"/>
      <c r="LC205" s="97"/>
      <c r="LD205" s="97"/>
      <c r="LE205" s="97"/>
      <c r="LF205" s="97"/>
      <c r="LG205" s="97"/>
      <c r="LH205" s="97"/>
      <c r="LI205" s="97"/>
      <c r="LJ205" s="97"/>
      <c r="LK205" s="97"/>
      <c r="LL205" s="97"/>
      <c r="LM205" s="97"/>
      <c r="LN205" s="97"/>
      <c r="LO205" s="97"/>
      <c r="LP205" s="97"/>
      <c r="LQ205" s="97"/>
      <c r="LR205" s="97"/>
      <c r="LS205" s="97"/>
      <c r="LT205" s="97"/>
      <c r="LU205" s="97"/>
      <c r="LV205" s="97"/>
      <c r="LW205" s="97"/>
      <c r="LX205" s="97"/>
      <c r="LY205" s="97"/>
      <c r="LZ205" s="97"/>
      <c r="MA205" s="97">
        <v>4</v>
      </c>
      <c r="MB205" s="97"/>
      <c r="MC205" s="97"/>
      <c r="MD205" s="97">
        <v>3</v>
      </c>
      <c r="ME205" s="97"/>
      <c r="MF205" s="97"/>
      <c r="MG205" s="97"/>
      <c r="MH205" s="97"/>
      <c r="MI205" s="97"/>
      <c r="MJ205" s="97"/>
      <c r="MK205" s="97"/>
      <c r="ML205" s="97"/>
      <c r="MM205" s="97"/>
      <c r="MN205" s="97"/>
      <c r="MO205" s="97"/>
      <c r="MP205" s="97"/>
      <c r="MQ205" s="97"/>
      <c r="MR205" s="97"/>
      <c r="MS205" s="97"/>
      <c r="MT205" s="97">
        <v>11</v>
      </c>
      <c r="MU205" s="97">
        <v>184</v>
      </c>
      <c r="MV205" s="97"/>
      <c r="MW205" s="97"/>
      <c r="MX205" s="97"/>
      <c r="MY205" s="97"/>
      <c r="MZ205" s="97"/>
      <c r="NA205" s="97"/>
      <c r="NB205" s="97"/>
      <c r="NC205" s="97"/>
      <c r="ND205" s="97">
        <v>62</v>
      </c>
      <c r="NE205" s="97">
        <v>45</v>
      </c>
      <c r="NF205" s="97">
        <v>1</v>
      </c>
      <c r="NG205" s="97">
        <v>14</v>
      </c>
      <c r="NH205" s="97">
        <v>54</v>
      </c>
      <c r="NI205" s="97">
        <v>20</v>
      </c>
      <c r="NJ205" s="97"/>
      <c r="NK205" s="97">
        <v>2</v>
      </c>
      <c r="NL205" s="97"/>
      <c r="NM205" s="97"/>
      <c r="NN205" s="97"/>
      <c r="NO205" s="97"/>
      <c r="NP205" s="97">
        <v>7</v>
      </c>
      <c r="NQ205" s="97">
        <v>16</v>
      </c>
      <c r="NR205" s="97">
        <v>64</v>
      </c>
      <c r="NS205" s="97">
        <v>349</v>
      </c>
      <c r="NT205" s="97">
        <v>217</v>
      </c>
      <c r="NU205" s="97">
        <v>73</v>
      </c>
      <c r="NV205" s="97"/>
      <c r="NW205" s="97"/>
      <c r="NX205" s="97"/>
      <c r="NY205" s="97"/>
      <c r="NZ205" s="97"/>
      <c r="OA205" s="97"/>
      <c r="OB205" s="97"/>
      <c r="OC205" s="97"/>
      <c r="OD205" s="97"/>
      <c r="OE205" s="97"/>
      <c r="OF205" s="97">
        <v>12</v>
      </c>
      <c r="OG205" s="97"/>
      <c r="OH205" s="97">
        <v>104</v>
      </c>
      <c r="OI205" s="97"/>
      <c r="OJ205" s="97"/>
      <c r="OK205" s="97"/>
      <c r="OL205" s="97">
        <v>2</v>
      </c>
      <c r="OM205" s="97">
        <v>169</v>
      </c>
      <c r="ON205" s="97">
        <v>144</v>
      </c>
      <c r="OO205" s="97">
        <v>416</v>
      </c>
      <c r="OP205" s="97"/>
      <c r="OQ205" s="97"/>
      <c r="OR205" s="98"/>
      <c r="OS205" s="99">
        <v>19089</v>
      </c>
      <c r="OT205" s="96">
        <v>36347</v>
      </c>
      <c r="OU205" s="97"/>
      <c r="OV205" s="97"/>
      <c r="OW205" s="97"/>
      <c r="OX205" s="97"/>
      <c r="OY205" s="97">
        <v>192</v>
      </c>
      <c r="OZ205" s="97">
        <v>2684</v>
      </c>
      <c r="PA205" s="97"/>
      <c r="PB205" s="97"/>
      <c r="PC205" s="97"/>
      <c r="PD205" s="97"/>
      <c r="PE205" s="97"/>
      <c r="PF205" s="97"/>
      <c r="PG205" s="97"/>
      <c r="PH205" s="97"/>
      <c r="PI205" s="97"/>
      <c r="PJ205" s="97"/>
      <c r="PK205" s="97"/>
      <c r="PL205" s="98"/>
      <c r="PM205" s="99">
        <v>58312</v>
      </c>
    </row>
    <row r="206" spans="1:429" ht="12.75" customHeight="1" x14ac:dyDescent="0.2">
      <c r="A206" s="93">
        <v>311410</v>
      </c>
      <c r="B206" s="94" t="s">
        <v>1734</v>
      </c>
      <c r="C206" s="95" t="s">
        <v>1365</v>
      </c>
      <c r="D206" s="96"/>
      <c r="E206" s="97"/>
      <c r="F206" s="97"/>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7"/>
      <c r="AL206" s="97"/>
      <c r="AM206" s="97"/>
      <c r="AN206" s="97"/>
      <c r="AO206" s="97"/>
      <c r="AP206" s="97"/>
      <c r="AQ206" s="97"/>
      <c r="AR206" s="97"/>
      <c r="AS206" s="97"/>
      <c r="AT206" s="97"/>
      <c r="AU206" s="97"/>
      <c r="AV206" s="97"/>
      <c r="AW206" s="97"/>
      <c r="AX206" s="97"/>
      <c r="AY206" s="97"/>
      <c r="AZ206" s="97"/>
      <c r="BA206" s="97"/>
      <c r="BB206" s="97"/>
      <c r="BC206" s="97"/>
      <c r="BD206" s="97"/>
      <c r="BE206" s="97"/>
      <c r="BF206" s="97"/>
      <c r="BG206" s="97"/>
      <c r="BH206" s="97"/>
      <c r="BI206" s="97"/>
      <c r="BJ206" s="97"/>
      <c r="BK206" s="97"/>
      <c r="BL206" s="97"/>
      <c r="BM206" s="97"/>
      <c r="BN206" s="97"/>
      <c r="BO206" s="97"/>
      <c r="BP206" s="97"/>
      <c r="BQ206" s="97"/>
      <c r="BR206" s="97"/>
      <c r="BS206" s="97"/>
      <c r="BT206" s="97"/>
      <c r="BU206" s="97"/>
      <c r="BV206" s="97"/>
      <c r="BW206" s="97"/>
      <c r="BX206" s="97"/>
      <c r="BY206" s="97"/>
      <c r="BZ206" s="97"/>
      <c r="CA206" s="97"/>
      <c r="CB206" s="97"/>
      <c r="CC206" s="97"/>
      <c r="CD206" s="97"/>
      <c r="CE206" s="97"/>
      <c r="CF206" s="97"/>
      <c r="CG206" s="97"/>
      <c r="CH206" s="97"/>
      <c r="CI206" s="97"/>
      <c r="CJ206" s="97"/>
      <c r="CK206" s="97"/>
      <c r="CL206" s="97"/>
      <c r="CM206" s="97"/>
      <c r="CN206" s="97"/>
      <c r="CO206" s="97"/>
      <c r="CP206" s="97"/>
      <c r="CQ206" s="97"/>
      <c r="CR206" s="97"/>
      <c r="CS206" s="97"/>
      <c r="CT206" s="97"/>
      <c r="CU206" s="97"/>
      <c r="CV206" s="97"/>
      <c r="CW206" s="97"/>
      <c r="CX206" s="97"/>
      <c r="CY206" s="97"/>
      <c r="CZ206" s="97"/>
      <c r="DA206" s="97"/>
      <c r="DB206" s="97"/>
      <c r="DC206" s="97"/>
      <c r="DD206" s="97"/>
      <c r="DE206" s="97"/>
      <c r="DF206" s="97"/>
      <c r="DG206" s="97"/>
      <c r="DH206" s="97"/>
      <c r="DI206" s="97"/>
      <c r="DJ206" s="97"/>
      <c r="DK206" s="97"/>
      <c r="DL206" s="97"/>
      <c r="DM206" s="97"/>
      <c r="DN206" s="97"/>
      <c r="DO206" s="97"/>
      <c r="DP206" s="97"/>
      <c r="DQ206" s="97"/>
      <c r="DR206" s="97"/>
      <c r="DS206" s="97"/>
      <c r="DT206" s="97"/>
      <c r="DU206" s="97"/>
      <c r="DV206" s="97"/>
      <c r="DW206" s="97"/>
      <c r="DX206" s="97"/>
      <c r="DY206" s="97"/>
      <c r="DZ206" s="97"/>
      <c r="EA206" s="97"/>
      <c r="EB206" s="97"/>
      <c r="EC206" s="97"/>
      <c r="ED206" s="97"/>
      <c r="EE206" s="97"/>
      <c r="EF206" s="97"/>
      <c r="EG206" s="97"/>
      <c r="EH206" s="97"/>
      <c r="EI206" s="97"/>
      <c r="EJ206" s="97"/>
      <c r="EK206" s="97"/>
      <c r="EL206" s="97"/>
      <c r="EM206" s="97"/>
      <c r="EN206" s="97"/>
      <c r="EO206" s="97"/>
      <c r="EP206" s="97"/>
      <c r="EQ206" s="97"/>
      <c r="ER206" s="97"/>
      <c r="ES206" s="97"/>
      <c r="ET206" s="97"/>
      <c r="EU206" s="97"/>
      <c r="EV206" s="97"/>
      <c r="EW206" s="97"/>
      <c r="EX206" s="97"/>
      <c r="EY206" s="97"/>
      <c r="EZ206" s="97"/>
      <c r="FA206" s="97"/>
      <c r="FB206" s="97"/>
      <c r="FC206" s="97"/>
      <c r="FD206" s="97"/>
      <c r="FE206" s="97"/>
      <c r="FF206" s="97"/>
      <c r="FG206" s="97"/>
      <c r="FH206" s="97"/>
      <c r="FI206" s="97"/>
      <c r="FJ206" s="97"/>
      <c r="FK206" s="97"/>
      <c r="FL206" s="97"/>
      <c r="FM206" s="97"/>
      <c r="FN206" s="97"/>
      <c r="FO206" s="97"/>
      <c r="FP206" s="97"/>
      <c r="FQ206" s="97"/>
      <c r="FR206" s="97"/>
      <c r="FS206" s="97"/>
      <c r="FT206" s="97"/>
      <c r="FU206" s="97"/>
      <c r="FV206" s="97"/>
      <c r="FW206" s="97"/>
      <c r="FX206" s="97"/>
      <c r="FY206" s="97"/>
      <c r="FZ206" s="97"/>
      <c r="GA206" s="97"/>
      <c r="GB206" s="97"/>
      <c r="GC206" s="97"/>
      <c r="GD206" s="97"/>
      <c r="GE206" s="97"/>
      <c r="GF206" s="97"/>
      <c r="GG206" s="97"/>
      <c r="GH206" s="97"/>
      <c r="GI206" s="97"/>
      <c r="GJ206" s="97"/>
      <c r="GK206" s="97"/>
      <c r="GL206" s="97"/>
      <c r="GM206" s="97"/>
      <c r="GN206" s="97"/>
      <c r="GO206" s="97"/>
      <c r="GP206" s="97"/>
      <c r="GQ206" s="97"/>
      <c r="GR206" s="97"/>
      <c r="GS206" s="97"/>
      <c r="GT206" s="97"/>
      <c r="GU206" s="97">
        <v>3245</v>
      </c>
      <c r="GV206" s="97">
        <v>726</v>
      </c>
      <c r="GW206" s="97"/>
      <c r="GX206" s="97"/>
      <c r="GY206" s="97"/>
      <c r="GZ206" s="97"/>
      <c r="HA206" s="97"/>
      <c r="HB206" s="97"/>
      <c r="HC206" s="97"/>
      <c r="HD206" s="97">
        <v>552</v>
      </c>
      <c r="HE206" s="97">
        <v>39</v>
      </c>
      <c r="HF206" s="97">
        <v>124</v>
      </c>
      <c r="HG206" s="97"/>
      <c r="HH206" s="97">
        <v>26</v>
      </c>
      <c r="HI206" s="97">
        <v>110</v>
      </c>
      <c r="HJ206" s="97">
        <v>103</v>
      </c>
      <c r="HK206" s="97"/>
      <c r="HL206" s="97"/>
      <c r="HM206" s="97"/>
      <c r="HN206" s="97"/>
      <c r="HO206" s="97"/>
      <c r="HP206" s="97"/>
      <c r="HQ206" s="97"/>
      <c r="HR206" s="97"/>
      <c r="HS206" s="97"/>
      <c r="HT206" s="97"/>
      <c r="HU206" s="97"/>
      <c r="HV206" s="97"/>
      <c r="HW206" s="97"/>
      <c r="HX206" s="97"/>
      <c r="HY206" s="97"/>
      <c r="HZ206" s="97"/>
      <c r="IA206" s="97"/>
      <c r="IB206" s="97"/>
      <c r="IC206" s="97"/>
      <c r="ID206" s="97"/>
      <c r="IE206" s="97"/>
      <c r="IF206" s="97"/>
      <c r="IG206" s="97"/>
      <c r="IH206" s="97"/>
      <c r="II206" s="97"/>
      <c r="IJ206" s="97"/>
      <c r="IK206" s="97"/>
      <c r="IL206" s="97"/>
      <c r="IM206" s="97"/>
      <c r="IN206" s="97"/>
      <c r="IO206" s="97"/>
      <c r="IP206" s="97"/>
      <c r="IQ206" s="97"/>
      <c r="IR206" s="97"/>
      <c r="IS206" s="97"/>
      <c r="IT206" s="97"/>
      <c r="IU206" s="97"/>
      <c r="IV206" s="97"/>
      <c r="IW206" s="97"/>
      <c r="IX206" s="97"/>
      <c r="IY206" s="97"/>
      <c r="IZ206" s="97"/>
      <c r="JA206" s="97"/>
      <c r="JB206" s="97"/>
      <c r="JC206" s="97"/>
      <c r="JD206" s="97"/>
      <c r="JE206" s="97"/>
      <c r="JF206" s="97"/>
      <c r="JG206" s="97"/>
      <c r="JH206" s="97"/>
      <c r="JI206" s="97"/>
      <c r="JJ206" s="97"/>
      <c r="JK206" s="97"/>
      <c r="JL206" s="97"/>
      <c r="JM206" s="97"/>
      <c r="JN206" s="97"/>
      <c r="JO206" s="97"/>
      <c r="JP206" s="97"/>
      <c r="JQ206" s="97"/>
      <c r="JR206" s="97"/>
      <c r="JS206" s="97"/>
      <c r="JT206" s="97"/>
      <c r="JU206" s="97"/>
      <c r="JV206" s="97"/>
      <c r="JW206" s="97">
        <v>46</v>
      </c>
      <c r="JX206" s="97">
        <v>0</v>
      </c>
      <c r="JY206" s="97"/>
      <c r="JZ206" s="97"/>
      <c r="KA206" s="97">
        <v>1</v>
      </c>
      <c r="KB206" s="97">
        <v>14</v>
      </c>
      <c r="KC206" s="97"/>
      <c r="KD206" s="97"/>
      <c r="KE206" s="97"/>
      <c r="KF206" s="97"/>
      <c r="KG206" s="97">
        <v>0</v>
      </c>
      <c r="KH206" s="97"/>
      <c r="KI206" s="97"/>
      <c r="KJ206" s="97"/>
      <c r="KK206" s="97">
        <v>8</v>
      </c>
      <c r="KL206" s="97"/>
      <c r="KM206" s="97"/>
      <c r="KN206" s="97"/>
      <c r="KO206" s="97">
        <v>0</v>
      </c>
      <c r="KP206" s="97"/>
      <c r="KQ206" s="97"/>
      <c r="KR206" s="97"/>
      <c r="KS206" s="97"/>
      <c r="KT206" s="97"/>
      <c r="KU206" s="97"/>
      <c r="KV206" s="97"/>
      <c r="KW206" s="97"/>
      <c r="KX206" s="97"/>
      <c r="KY206" s="97"/>
      <c r="KZ206" s="97"/>
      <c r="LA206" s="97"/>
      <c r="LB206" s="97"/>
      <c r="LC206" s="97"/>
      <c r="LD206" s="97"/>
      <c r="LE206" s="97"/>
      <c r="LF206" s="97"/>
      <c r="LG206" s="97"/>
      <c r="LH206" s="97"/>
      <c r="LI206" s="97"/>
      <c r="LJ206" s="97"/>
      <c r="LK206" s="97"/>
      <c r="LL206" s="97"/>
      <c r="LM206" s="97"/>
      <c r="LN206" s="97"/>
      <c r="LO206" s="97"/>
      <c r="LP206" s="97"/>
      <c r="LQ206" s="97"/>
      <c r="LR206" s="97"/>
      <c r="LS206" s="97"/>
      <c r="LT206" s="97"/>
      <c r="LU206" s="97"/>
      <c r="LV206" s="97"/>
      <c r="LW206" s="97"/>
      <c r="LX206" s="97"/>
      <c r="LY206" s="97"/>
      <c r="LZ206" s="97"/>
      <c r="MA206" s="97"/>
      <c r="MB206" s="97"/>
      <c r="MC206" s="97"/>
      <c r="MD206" s="97">
        <v>11</v>
      </c>
      <c r="ME206" s="97"/>
      <c r="MF206" s="97"/>
      <c r="MG206" s="97"/>
      <c r="MH206" s="97"/>
      <c r="MI206" s="97"/>
      <c r="MJ206" s="97"/>
      <c r="MK206" s="97"/>
      <c r="ML206" s="97"/>
      <c r="MM206" s="97"/>
      <c r="MN206" s="97"/>
      <c r="MO206" s="97"/>
      <c r="MP206" s="97"/>
      <c r="MQ206" s="97"/>
      <c r="MR206" s="97"/>
      <c r="MS206" s="97"/>
      <c r="MT206" s="97">
        <v>8</v>
      </c>
      <c r="MU206" s="97">
        <v>154</v>
      </c>
      <c r="MV206" s="97"/>
      <c r="MW206" s="97"/>
      <c r="MX206" s="97"/>
      <c r="MY206" s="97"/>
      <c r="MZ206" s="97"/>
      <c r="NA206" s="97"/>
      <c r="NB206" s="97"/>
      <c r="NC206" s="97"/>
      <c r="ND206" s="97">
        <v>192</v>
      </c>
      <c r="NE206" s="97">
        <v>401</v>
      </c>
      <c r="NF206" s="97">
        <v>52</v>
      </c>
      <c r="NG206" s="97">
        <v>44</v>
      </c>
      <c r="NH206" s="97"/>
      <c r="NI206" s="97">
        <v>30</v>
      </c>
      <c r="NJ206" s="97"/>
      <c r="NK206" s="97"/>
      <c r="NL206" s="97"/>
      <c r="NM206" s="97"/>
      <c r="NN206" s="97"/>
      <c r="NO206" s="97">
        <v>12</v>
      </c>
      <c r="NP206" s="97">
        <v>2</v>
      </c>
      <c r="NQ206" s="97">
        <v>22</v>
      </c>
      <c r="NR206" s="97">
        <v>25</v>
      </c>
      <c r="NS206" s="97">
        <v>510</v>
      </c>
      <c r="NT206" s="97">
        <v>557</v>
      </c>
      <c r="NU206" s="97">
        <v>74</v>
      </c>
      <c r="NV206" s="97"/>
      <c r="NW206" s="97"/>
      <c r="NX206" s="97"/>
      <c r="NY206" s="97"/>
      <c r="NZ206" s="97"/>
      <c r="OA206" s="97"/>
      <c r="OB206" s="97"/>
      <c r="OC206" s="97"/>
      <c r="OD206" s="97">
        <v>58</v>
      </c>
      <c r="OE206" s="97"/>
      <c r="OF206" s="97">
        <v>73</v>
      </c>
      <c r="OG206" s="97"/>
      <c r="OH206" s="97"/>
      <c r="OI206" s="97"/>
      <c r="OJ206" s="97"/>
      <c r="OK206" s="97">
        <v>10</v>
      </c>
      <c r="OL206" s="97">
        <v>50</v>
      </c>
      <c r="OM206" s="97">
        <v>121</v>
      </c>
      <c r="ON206" s="97">
        <v>510</v>
      </c>
      <c r="OO206" s="97">
        <v>237</v>
      </c>
      <c r="OP206" s="97"/>
      <c r="OQ206" s="97"/>
      <c r="OR206" s="98"/>
      <c r="OS206" s="99">
        <v>8147</v>
      </c>
      <c r="OT206" s="96">
        <v>39866</v>
      </c>
      <c r="OU206" s="97"/>
      <c r="OV206" s="97"/>
      <c r="OW206" s="97"/>
      <c r="OX206" s="97"/>
      <c r="OY206" s="97">
        <v>173</v>
      </c>
      <c r="OZ206" s="97">
        <v>1972</v>
      </c>
      <c r="PA206" s="97"/>
      <c r="PB206" s="97"/>
      <c r="PC206" s="97"/>
      <c r="PD206" s="97"/>
      <c r="PE206" s="97"/>
      <c r="PF206" s="97"/>
      <c r="PG206" s="97"/>
      <c r="PH206" s="97"/>
      <c r="PI206" s="97"/>
      <c r="PJ206" s="97"/>
      <c r="PK206" s="97"/>
      <c r="PL206" s="98"/>
      <c r="PM206" s="99">
        <v>50158</v>
      </c>
    </row>
    <row r="207" spans="1:429" ht="12.75" customHeight="1" x14ac:dyDescent="0.2">
      <c r="A207" s="93">
        <v>311420</v>
      </c>
      <c r="B207" s="94" t="s">
        <v>1734</v>
      </c>
      <c r="C207" s="95" t="s">
        <v>1366</v>
      </c>
      <c r="D207" s="96"/>
      <c r="E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7"/>
      <c r="AL207" s="97"/>
      <c r="AM207" s="97"/>
      <c r="AN207" s="97"/>
      <c r="AO207" s="97"/>
      <c r="AP207" s="97"/>
      <c r="AQ207" s="97"/>
      <c r="AR207" s="97"/>
      <c r="AS207" s="97"/>
      <c r="AT207" s="97"/>
      <c r="AU207" s="97"/>
      <c r="AV207" s="97"/>
      <c r="AW207" s="97"/>
      <c r="AX207" s="97"/>
      <c r="AY207" s="97"/>
      <c r="AZ207" s="97"/>
      <c r="BA207" s="97"/>
      <c r="BB207" s="97"/>
      <c r="BC207" s="97"/>
      <c r="BD207" s="97"/>
      <c r="BE207" s="97"/>
      <c r="BF207" s="97"/>
      <c r="BG207" s="97"/>
      <c r="BH207" s="97"/>
      <c r="BI207" s="97"/>
      <c r="BJ207" s="97"/>
      <c r="BK207" s="97"/>
      <c r="BL207" s="97"/>
      <c r="BM207" s="97"/>
      <c r="BN207" s="97"/>
      <c r="BO207" s="97"/>
      <c r="BP207" s="97"/>
      <c r="BQ207" s="97"/>
      <c r="BR207" s="97"/>
      <c r="BS207" s="97"/>
      <c r="BT207" s="97"/>
      <c r="BU207" s="97"/>
      <c r="BV207" s="97"/>
      <c r="BW207" s="97"/>
      <c r="BX207" s="97"/>
      <c r="BY207" s="97"/>
      <c r="BZ207" s="97"/>
      <c r="CA207" s="97"/>
      <c r="CB207" s="97"/>
      <c r="CC207" s="97"/>
      <c r="CD207" s="97"/>
      <c r="CE207" s="97"/>
      <c r="CF207" s="97"/>
      <c r="CG207" s="97"/>
      <c r="CH207" s="97"/>
      <c r="CI207" s="97"/>
      <c r="CJ207" s="97"/>
      <c r="CK207" s="97"/>
      <c r="CL207" s="97"/>
      <c r="CM207" s="97"/>
      <c r="CN207" s="97"/>
      <c r="CO207" s="97"/>
      <c r="CP207" s="97"/>
      <c r="CQ207" s="97"/>
      <c r="CR207" s="97"/>
      <c r="CS207" s="97"/>
      <c r="CT207" s="97"/>
      <c r="CU207" s="97"/>
      <c r="CV207" s="97"/>
      <c r="CW207" s="97"/>
      <c r="CX207" s="97"/>
      <c r="CY207" s="97"/>
      <c r="CZ207" s="97"/>
      <c r="DA207" s="97"/>
      <c r="DB207" s="97"/>
      <c r="DC207" s="97"/>
      <c r="DD207" s="97"/>
      <c r="DE207" s="97"/>
      <c r="DF207" s="97"/>
      <c r="DG207" s="97"/>
      <c r="DH207" s="97"/>
      <c r="DI207" s="97"/>
      <c r="DJ207" s="97"/>
      <c r="DK207" s="97"/>
      <c r="DL207" s="97"/>
      <c r="DM207" s="97"/>
      <c r="DN207" s="97"/>
      <c r="DO207" s="97"/>
      <c r="DP207" s="97"/>
      <c r="DQ207" s="97"/>
      <c r="DR207" s="97"/>
      <c r="DS207" s="97"/>
      <c r="DT207" s="97"/>
      <c r="DU207" s="97"/>
      <c r="DV207" s="97"/>
      <c r="DW207" s="97"/>
      <c r="DX207" s="97"/>
      <c r="DY207" s="97"/>
      <c r="DZ207" s="97"/>
      <c r="EA207" s="97"/>
      <c r="EB207" s="97"/>
      <c r="EC207" s="97"/>
      <c r="ED207" s="97"/>
      <c r="EE207" s="97"/>
      <c r="EF207" s="97"/>
      <c r="EG207" s="97"/>
      <c r="EH207" s="97"/>
      <c r="EI207" s="97"/>
      <c r="EJ207" s="97"/>
      <c r="EK207" s="97"/>
      <c r="EL207" s="97"/>
      <c r="EM207" s="97"/>
      <c r="EN207" s="97"/>
      <c r="EO207" s="97"/>
      <c r="EP207" s="97"/>
      <c r="EQ207" s="97"/>
      <c r="ER207" s="97"/>
      <c r="ES207" s="97"/>
      <c r="ET207" s="97"/>
      <c r="EU207" s="97"/>
      <c r="EV207" s="97"/>
      <c r="EW207" s="97"/>
      <c r="EX207" s="97"/>
      <c r="EY207" s="97"/>
      <c r="EZ207" s="97"/>
      <c r="FA207" s="97"/>
      <c r="FB207" s="97"/>
      <c r="FC207" s="97"/>
      <c r="FD207" s="97"/>
      <c r="FE207" s="97"/>
      <c r="FF207" s="97"/>
      <c r="FG207" s="97"/>
      <c r="FH207" s="97"/>
      <c r="FI207" s="97"/>
      <c r="FJ207" s="97"/>
      <c r="FK207" s="97"/>
      <c r="FL207" s="97"/>
      <c r="FM207" s="97"/>
      <c r="FN207" s="97"/>
      <c r="FO207" s="97"/>
      <c r="FP207" s="97"/>
      <c r="FQ207" s="97"/>
      <c r="FR207" s="97"/>
      <c r="FS207" s="97"/>
      <c r="FT207" s="97"/>
      <c r="FU207" s="97"/>
      <c r="FV207" s="97"/>
      <c r="FW207" s="97"/>
      <c r="FX207" s="97"/>
      <c r="FY207" s="97"/>
      <c r="FZ207" s="97"/>
      <c r="GA207" s="97"/>
      <c r="GB207" s="97"/>
      <c r="GC207" s="97"/>
      <c r="GD207" s="97"/>
      <c r="GE207" s="97"/>
      <c r="GF207" s="97"/>
      <c r="GG207" s="97"/>
      <c r="GH207" s="97"/>
      <c r="GI207" s="97"/>
      <c r="GJ207" s="97"/>
      <c r="GK207" s="97"/>
      <c r="GL207" s="97"/>
      <c r="GM207" s="97"/>
      <c r="GN207" s="97"/>
      <c r="GO207" s="97"/>
      <c r="GP207" s="97"/>
      <c r="GQ207" s="97"/>
      <c r="GR207" s="97"/>
      <c r="GS207" s="97">
        <v>193</v>
      </c>
      <c r="GT207" s="97">
        <v>40</v>
      </c>
      <c r="GU207" s="97">
        <v>189</v>
      </c>
      <c r="GV207" s="97">
        <v>2122</v>
      </c>
      <c r="GW207" s="97"/>
      <c r="GX207" s="97"/>
      <c r="GY207" s="97"/>
      <c r="GZ207" s="97"/>
      <c r="HA207" s="97"/>
      <c r="HB207" s="97"/>
      <c r="HC207" s="97"/>
      <c r="HD207" s="97">
        <v>265</v>
      </c>
      <c r="HE207" s="97">
        <v>146</v>
      </c>
      <c r="HF207" s="97">
        <v>77</v>
      </c>
      <c r="HG207" s="97"/>
      <c r="HH207" s="97">
        <v>257</v>
      </c>
      <c r="HI207" s="97">
        <v>456</v>
      </c>
      <c r="HJ207" s="97">
        <v>178</v>
      </c>
      <c r="HK207" s="97">
        <v>809</v>
      </c>
      <c r="HL207" s="97"/>
      <c r="HM207" s="97"/>
      <c r="HN207" s="97"/>
      <c r="HO207" s="97"/>
      <c r="HP207" s="97"/>
      <c r="HQ207" s="97"/>
      <c r="HR207" s="97"/>
      <c r="HS207" s="97"/>
      <c r="HT207" s="97"/>
      <c r="HU207" s="97"/>
      <c r="HV207" s="97"/>
      <c r="HW207" s="97"/>
      <c r="HX207" s="97"/>
      <c r="HY207" s="97"/>
      <c r="HZ207" s="97"/>
      <c r="IA207" s="97"/>
      <c r="IB207" s="97"/>
      <c r="IC207" s="97"/>
      <c r="ID207" s="97"/>
      <c r="IE207" s="97"/>
      <c r="IF207" s="97"/>
      <c r="IG207" s="97"/>
      <c r="IH207" s="97"/>
      <c r="II207" s="97"/>
      <c r="IJ207" s="97"/>
      <c r="IK207" s="97"/>
      <c r="IL207" s="97"/>
      <c r="IM207" s="97"/>
      <c r="IN207" s="97"/>
      <c r="IO207" s="97"/>
      <c r="IP207" s="97"/>
      <c r="IQ207" s="97"/>
      <c r="IR207" s="97"/>
      <c r="IS207" s="97"/>
      <c r="IT207" s="97"/>
      <c r="IU207" s="97"/>
      <c r="IV207" s="97"/>
      <c r="IW207" s="97"/>
      <c r="IX207" s="97"/>
      <c r="IY207" s="97"/>
      <c r="IZ207" s="97"/>
      <c r="JA207" s="97"/>
      <c r="JB207" s="97"/>
      <c r="JC207" s="97"/>
      <c r="JD207" s="97"/>
      <c r="JE207" s="97"/>
      <c r="JF207" s="97"/>
      <c r="JG207" s="97"/>
      <c r="JH207" s="97"/>
      <c r="JI207" s="97"/>
      <c r="JJ207" s="97"/>
      <c r="JK207" s="97"/>
      <c r="JL207" s="97"/>
      <c r="JM207" s="97"/>
      <c r="JN207" s="97"/>
      <c r="JO207" s="97"/>
      <c r="JP207" s="97"/>
      <c r="JQ207" s="97"/>
      <c r="JR207" s="97"/>
      <c r="JS207" s="97"/>
      <c r="JT207" s="97"/>
      <c r="JU207" s="97"/>
      <c r="JV207" s="97"/>
      <c r="JW207" s="97"/>
      <c r="JX207" s="97"/>
      <c r="JY207" s="97"/>
      <c r="JZ207" s="97"/>
      <c r="KA207" s="97">
        <v>0</v>
      </c>
      <c r="KB207" s="97">
        <v>2</v>
      </c>
      <c r="KC207" s="97"/>
      <c r="KD207" s="97"/>
      <c r="KE207" s="97"/>
      <c r="KF207" s="97"/>
      <c r="KG207" s="97"/>
      <c r="KH207" s="97"/>
      <c r="KI207" s="97"/>
      <c r="KJ207" s="97"/>
      <c r="KK207" s="97">
        <v>9</v>
      </c>
      <c r="KL207" s="97"/>
      <c r="KM207" s="97"/>
      <c r="KN207" s="97"/>
      <c r="KO207" s="97">
        <v>0</v>
      </c>
      <c r="KP207" s="97"/>
      <c r="KQ207" s="97"/>
      <c r="KR207" s="97"/>
      <c r="KS207" s="97"/>
      <c r="KT207" s="97"/>
      <c r="KU207" s="97"/>
      <c r="KV207" s="97"/>
      <c r="KW207" s="97"/>
      <c r="KX207" s="97"/>
      <c r="KY207" s="97"/>
      <c r="KZ207" s="97"/>
      <c r="LA207" s="97"/>
      <c r="LB207" s="97"/>
      <c r="LC207" s="97"/>
      <c r="LD207" s="97"/>
      <c r="LE207" s="97"/>
      <c r="LF207" s="97"/>
      <c r="LG207" s="97"/>
      <c r="LH207" s="97"/>
      <c r="LI207" s="97"/>
      <c r="LJ207" s="97"/>
      <c r="LK207" s="97"/>
      <c r="LL207" s="97"/>
      <c r="LM207" s="97"/>
      <c r="LN207" s="97"/>
      <c r="LO207" s="97"/>
      <c r="LP207" s="97"/>
      <c r="LQ207" s="97"/>
      <c r="LR207" s="97"/>
      <c r="LS207" s="97"/>
      <c r="LT207" s="97"/>
      <c r="LU207" s="97"/>
      <c r="LV207" s="97"/>
      <c r="LW207" s="97"/>
      <c r="LX207" s="97"/>
      <c r="LY207" s="97"/>
      <c r="LZ207" s="97"/>
      <c r="MA207" s="97"/>
      <c r="MB207" s="97"/>
      <c r="MC207" s="97"/>
      <c r="MD207" s="97">
        <v>9</v>
      </c>
      <c r="ME207" s="97"/>
      <c r="MF207" s="97"/>
      <c r="MG207" s="97"/>
      <c r="MH207" s="97"/>
      <c r="MI207" s="97"/>
      <c r="MJ207" s="97">
        <v>0</v>
      </c>
      <c r="MK207" s="97"/>
      <c r="ML207" s="97"/>
      <c r="MM207" s="97"/>
      <c r="MN207" s="97"/>
      <c r="MO207" s="97"/>
      <c r="MP207" s="97"/>
      <c r="MQ207" s="97"/>
      <c r="MR207" s="97"/>
      <c r="MS207" s="97"/>
      <c r="MT207" s="97">
        <v>214</v>
      </c>
      <c r="MU207" s="97">
        <v>277</v>
      </c>
      <c r="MV207" s="97"/>
      <c r="MW207" s="97"/>
      <c r="MX207" s="97"/>
      <c r="MY207" s="97"/>
      <c r="MZ207" s="97"/>
      <c r="NA207" s="97"/>
      <c r="NB207" s="97"/>
      <c r="NC207" s="97"/>
      <c r="ND207" s="97">
        <v>514</v>
      </c>
      <c r="NE207" s="97">
        <v>504</v>
      </c>
      <c r="NF207" s="97">
        <v>130</v>
      </c>
      <c r="NG207" s="97">
        <v>95</v>
      </c>
      <c r="NH207" s="97">
        <v>358</v>
      </c>
      <c r="NI207" s="97">
        <v>21</v>
      </c>
      <c r="NJ207" s="97"/>
      <c r="NK207" s="97">
        <v>1</v>
      </c>
      <c r="NL207" s="97"/>
      <c r="NM207" s="97">
        <v>0</v>
      </c>
      <c r="NN207" s="97"/>
      <c r="NO207" s="97">
        <v>2</v>
      </c>
      <c r="NP207" s="97">
        <v>4</v>
      </c>
      <c r="NQ207" s="97">
        <v>38</v>
      </c>
      <c r="NR207" s="97">
        <v>203</v>
      </c>
      <c r="NS207" s="97">
        <v>1318</v>
      </c>
      <c r="NT207" s="97">
        <v>1117</v>
      </c>
      <c r="NU207" s="97">
        <v>210</v>
      </c>
      <c r="NV207" s="97"/>
      <c r="NW207" s="97"/>
      <c r="NX207" s="97"/>
      <c r="NY207" s="97"/>
      <c r="NZ207" s="97"/>
      <c r="OA207" s="97"/>
      <c r="OB207" s="97"/>
      <c r="OC207" s="97"/>
      <c r="OD207" s="97">
        <v>127</v>
      </c>
      <c r="OE207" s="97"/>
      <c r="OF207" s="97">
        <v>81</v>
      </c>
      <c r="OG207" s="97"/>
      <c r="OH207" s="97">
        <v>86</v>
      </c>
      <c r="OI207" s="97"/>
      <c r="OJ207" s="97"/>
      <c r="OK207" s="97">
        <v>47</v>
      </c>
      <c r="OL207" s="97">
        <v>88</v>
      </c>
      <c r="OM207" s="97">
        <v>2592</v>
      </c>
      <c r="ON207" s="97">
        <v>2148</v>
      </c>
      <c r="OO207" s="97">
        <v>2060</v>
      </c>
      <c r="OP207" s="97"/>
      <c r="OQ207" s="97"/>
      <c r="OR207" s="98"/>
      <c r="OS207" s="99">
        <v>16988</v>
      </c>
      <c r="OT207" s="96">
        <v>42537</v>
      </c>
      <c r="OU207" s="97"/>
      <c r="OV207" s="97"/>
      <c r="OW207" s="97"/>
      <c r="OX207" s="97"/>
      <c r="OY207" s="97">
        <v>325</v>
      </c>
      <c r="OZ207" s="97">
        <v>4360</v>
      </c>
      <c r="PA207" s="97"/>
      <c r="PB207" s="97"/>
      <c r="PC207" s="97"/>
      <c r="PD207" s="97"/>
      <c r="PE207" s="97"/>
      <c r="PF207" s="97"/>
      <c r="PG207" s="97"/>
      <c r="PH207" s="97"/>
      <c r="PI207" s="97"/>
      <c r="PJ207" s="97"/>
      <c r="PK207" s="97"/>
      <c r="PL207" s="98"/>
      <c r="PM207" s="99">
        <v>64210</v>
      </c>
    </row>
    <row r="208" spans="1:429" ht="12.75" customHeight="1" x14ac:dyDescent="0.2">
      <c r="A208" s="93">
        <v>311513</v>
      </c>
      <c r="B208" s="94" t="s">
        <v>1734</v>
      </c>
      <c r="C208" s="95" t="s">
        <v>1367</v>
      </c>
      <c r="D208" s="96"/>
      <c r="E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7"/>
      <c r="AL208" s="97"/>
      <c r="AM208" s="97"/>
      <c r="AN208" s="97"/>
      <c r="AO208" s="97"/>
      <c r="AP208" s="97"/>
      <c r="AQ208" s="97"/>
      <c r="AR208" s="97"/>
      <c r="AS208" s="97"/>
      <c r="AT208" s="97"/>
      <c r="AU208" s="97"/>
      <c r="AV208" s="97"/>
      <c r="AW208" s="97"/>
      <c r="AX208" s="97"/>
      <c r="AY208" s="97"/>
      <c r="AZ208" s="97"/>
      <c r="BA208" s="97"/>
      <c r="BB208" s="97"/>
      <c r="BC208" s="97"/>
      <c r="BD208" s="97"/>
      <c r="BE208" s="97"/>
      <c r="BF208" s="97"/>
      <c r="BG208" s="97"/>
      <c r="BH208" s="97"/>
      <c r="BI208" s="97"/>
      <c r="BJ208" s="97"/>
      <c r="BK208" s="97"/>
      <c r="BL208" s="97"/>
      <c r="BM208" s="97"/>
      <c r="BN208" s="97"/>
      <c r="BO208" s="97"/>
      <c r="BP208" s="97"/>
      <c r="BQ208" s="97"/>
      <c r="BR208" s="97"/>
      <c r="BS208" s="97"/>
      <c r="BT208" s="97"/>
      <c r="BU208" s="97"/>
      <c r="BV208" s="97"/>
      <c r="BW208" s="97"/>
      <c r="BX208" s="97"/>
      <c r="BY208" s="97"/>
      <c r="BZ208" s="97"/>
      <c r="CA208" s="97"/>
      <c r="CB208" s="97"/>
      <c r="CC208" s="97"/>
      <c r="CD208" s="97"/>
      <c r="CE208" s="97"/>
      <c r="CF208" s="97"/>
      <c r="CG208" s="97"/>
      <c r="CH208" s="97"/>
      <c r="CI208" s="97"/>
      <c r="CJ208" s="97"/>
      <c r="CK208" s="97"/>
      <c r="CL208" s="97"/>
      <c r="CM208" s="97"/>
      <c r="CN208" s="97"/>
      <c r="CO208" s="97"/>
      <c r="CP208" s="97"/>
      <c r="CQ208" s="97"/>
      <c r="CR208" s="97"/>
      <c r="CS208" s="97"/>
      <c r="CT208" s="97"/>
      <c r="CU208" s="97"/>
      <c r="CV208" s="97"/>
      <c r="CW208" s="97"/>
      <c r="CX208" s="97"/>
      <c r="CY208" s="97"/>
      <c r="CZ208" s="97"/>
      <c r="DA208" s="97"/>
      <c r="DB208" s="97"/>
      <c r="DC208" s="97"/>
      <c r="DD208" s="97"/>
      <c r="DE208" s="97"/>
      <c r="DF208" s="97"/>
      <c r="DG208" s="97"/>
      <c r="DH208" s="97"/>
      <c r="DI208" s="97"/>
      <c r="DJ208" s="97"/>
      <c r="DK208" s="97"/>
      <c r="DL208" s="97"/>
      <c r="DM208" s="97"/>
      <c r="DN208" s="97"/>
      <c r="DO208" s="97"/>
      <c r="DP208" s="97"/>
      <c r="DQ208" s="97"/>
      <c r="DR208" s="97"/>
      <c r="DS208" s="97"/>
      <c r="DT208" s="97"/>
      <c r="DU208" s="97"/>
      <c r="DV208" s="97"/>
      <c r="DW208" s="97"/>
      <c r="DX208" s="97"/>
      <c r="DY208" s="97"/>
      <c r="DZ208" s="97"/>
      <c r="EA208" s="97"/>
      <c r="EB208" s="97"/>
      <c r="EC208" s="97"/>
      <c r="ED208" s="97"/>
      <c r="EE208" s="97"/>
      <c r="EF208" s="97"/>
      <c r="EG208" s="97"/>
      <c r="EH208" s="97"/>
      <c r="EI208" s="97"/>
      <c r="EJ208" s="97"/>
      <c r="EK208" s="97"/>
      <c r="EL208" s="97"/>
      <c r="EM208" s="97"/>
      <c r="EN208" s="97"/>
      <c r="EO208" s="97"/>
      <c r="EP208" s="97"/>
      <c r="EQ208" s="97"/>
      <c r="ER208" s="97"/>
      <c r="ES208" s="97"/>
      <c r="ET208" s="97"/>
      <c r="EU208" s="97"/>
      <c r="EV208" s="97"/>
      <c r="EW208" s="97"/>
      <c r="EX208" s="97"/>
      <c r="EY208" s="97"/>
      <c r="EZ208" s="97"/>
      <c r="FA208" s="97"/>
      <c r="FB208" s="97"/>
      <c r="FC208" s="97"/>
      <c r="FD208" s="97"/>
      <c r="FE208" s="97"/>
      <c r="FF208" s="97"/>
      <c r="FG208" s="97"/>
      <c r="FH208" s="97"/>
      <c r="FI208" s="97"/>
      <c r="FJ208" s="97"/>
      <c r="FK208" s="97"/>
      <c r="FL208" s="97"/>
      <c r="FM208" s="97"/>
      <c r="FN208" s="97"/>
      <c r="FO208" s="97"/>
      <c r="FP208" s="97"/>
      <c r="FQ208" s="97"/>
      <c r="FR208" s="97"/>
      <c r="FS208" s="97"/>
      <c r="FT208" s="97"/>
      <c r="FU208" s="97"/>
      <c r="FV208" s="97"/>
      <c r="FW208" s="97"/>
      <c r="FX208" s="97"/>
      <c r="FY208" s="97"/>
      <c r="FZ208" s="97"/>
      <c r="GA208" s="97"/>
      <c r="GB208" s="97"/>
      <c r="GC208" s="97"/>
      <c r="GD208" s="97"/>
      <c r="GE208" s="97"/>
      <c r="GF208" s="97"/>
      <c r="GG208" s="97"/>
      <c r="GH208" s="97"/>
      <c r="GI208" s="97"/>
      <c r="GJ208" s="97"/>
      <c r="GK208" s="97"/>
      <c r="GL208" s="97"/>
      <c r="GM208" s="97"/>
      <c r="GN208" s="97"/>
      <c r="GO208" s="97"/>
      <c r="GP208" s="97"/>
      <c r="GQ208" s="97"/>
      <c r="GR208" s="97"/>
      <c r="GS208" s="97"/>
      <c r="GT208" s="97"/>
      <c r="GU208" s="97">
        <v>2252</v>
      </c>
      <c r="GV208" s="97"/>
      <c r="GW208" s="97">
        <v>12949</v>
      </c>
      <c r="GX208" s="97">
        <v>388</v>
      </c>
      <c r="GY208" s="97">
        <v>7</v>
      </c>
      <c r="GZ208" s="97"/>
      <c r="HA208" s="97"/>
      <c r="HB208" s="97"/>
      <c r="HC208" s="97"/>
      <c r="HD208" s="97">
        <v>206</v>
      </c>
      <c r="HE208" s="97">
        <v>355</v>
      </c>
      <c r="HF208" s="97"/>
      <c r="HG208" s="97"/>
      <c r="HH208" s="97"/>
      <c r="HI208" s="97"/>
      <c r="HJ208" s="97"/>
      <c r="HK208" s="97"/>
      <c r="HL208" s="97"/>
      <c r="HM208" s="97"/>
      <c r="HN208" s="97"/>
      <c r="HO208" s="97"/>
      <c r="HP208" s="97"/>
      <c r="HQ208" s="97"/>
      <c r="HR208" s="97"/>
      <c r="HS208" s="97"/>
      <c r="HT208" s="97"/>
      <c r="HU208" s="97"/>
      <c r="HV208" s="97"/>
      <c r="HW208" s="97"/>
      <c r="HX208" s="97"/>
      <c r="HY208" s="97"/>
      <c r="HZ208" s="97"/>
      <c r="IA208" s="97"/>
      <c r="IB208" s="97"/>
      <c r="IC208" s="97"/>
      <c r="ID208" s="97"/>
      <c r="IE208" s="97"/>
      <c r="IF208" s="97"/>
      <c r="IG208" s="97"/>
      <c r="IH208" s="97"/>
      <c r="II208" s="97"/>
      <c r="IJ208" s="97"/>
      <c r="IK208" s="97"/>
      <c r="IL208" s="97"/>
      <c r="IM208" s="97"/>
      <c r="IN208" s="97"/>
      <c r="IO208" s="97"/>
      <c r="IP208" s="97"/>
      <c r="IQ208" s="97"/>
      <c r="IR208" s="97"/>
      <c r="IS208" s="97"/>
      <c r="IT208" s="97"/>
      <c r="IU208" s="97"/>
      <c r="IV208" s="97"/>
      <c r="IW208" s="97"/>
      <c r="IX208" s="97"/>
      <c r="IY208" s="97"/>
      <c r="IZ208" s="97"/>
      <c r="JA208" s="97"/>
      <c r="JB208" s="97"/>
      <c r="JC208" s="97"/>
      <c r="JD208" s="97"/>
      <c r="JE208" s="97"/>
      <c r="JF208" s="97"/>
      <c r="JG208" s="97"/>
      <c r="JH208" s="97"/>
      <c r="JI208" s="97"/>
      <c r="JJ208" s="97"/>
      <c r="JK208" s="97"/>
      <c r="JL208" s="97"/>
      <c r="JM208" s="97"/>
      <c r="JN208" s="97"/>
      <c r="JO208" s="97"/>
      <c r="JP208" s="97"/>
      <c r="JQ208" s="97"/>
      <c r="JR208" s="97"/>
      <c r="JS208" s="97"/>
      <c r="JT208" s="97"/>
      <c r="JU208" s="97"/>
      <c r="JV208" s="97"/>
      <c r="JW208" s="97"/>
      <c r="JX208" s="97"/>
      <c r="JY208" s="97"/>
      <c r="JZ208" s="97"/>
      <c r="KA208" s="97">
        <v>543</v>
      </c>
      <c r="KB208" s="97">
        <v>174</v>
      </c>
      <c r="KC208" s="97"/>
      <c r="KD208" s="97">
        <v>6</v>
      </c>
      <c r="KE208" s="97">
        <v>427</v>
      </c>
      <c r="KF208" s="97"/>
      <c r="KG208" s="97">
        <v>68</v>
      </c>
      <c r="KH208" s="97">
        <v>14</v>
      </c>
      <c r="KI208" s="97"/>
      <c r="KJ208" s="97"/>
      <c r="KK208" s="97">
        <v>25</v>
      </c>
      <c r="KL208" s="97"/>
      <c r="KM208" s="97"/>
      <c r="KN208" s="97"/>
      <c r="KO208" s="97">
        <v>2</v>
      </c>
      <c r="KP208" s="97"/>
      <c r="KQ208" s="97"/>
      <c r="KR208" s="97"/>
      <c r="KS208" s="97"/>
      <c r="KT208" s="97"/>
      <c r="KU208" s="97"/>
      <c r="KV208" s="97"/>
      <c r="KW208" s="97"/>
      <c r="KX208" s="97"/>
      <c r="KY208" s="97"/>
      <c r="KZ208" s="97"/>
      <c r="LA208" s="97"/>
      <c r="LB208" s="97"/>
      <c r="LC208" s="97"/>
      <c r="LD208" s="97"/>
      <c r="LE208" s="97"/>
      <c r="LF208" s="97"/>
      <c r="LG208" s="97"/>
      <c r="LH208" s="97"/>
      <c r="LI208" s="97"/>
      <c r="LJ208" s="97"/>
      <c r="LK208" s="97"/>
      <c r="LL208" s="97"/>
      <c r="LM208" s="97"/>
      <c r="LN208" s="97"/>
      <c r="LO208" s="97"/>
      <c r="LP208" s="97"/>
      <c r="LQ208" s="97"/>
      <c r="LR208" s="97"/>
      <c r="LS208" s="97"/>
      <c r="LT208" s="97"/>
      <c r="LU208" s="97"/>
      <c r="LV208" s="97"/>
      <c r="LW208" s="97"/>
      <c r="LX208" s="97"/>
      <c r="LY208" s="97"/>
      <c r="LZ208" s="97"/>
      <c r="MA208" s="97"/>
      <c r="MB208" s="97"/>
      <c r="MC208" s="97"/>
      <c r="MD208" s="97">
        <v>13</v>
      </c>
      <c r="ME208" s="97"/>
      <c r="MF208" s="97"/>
      <c r="MG208" s="97"/>
      <c r="MH208" s="97"/>
      <c r="MI208" s="97"/>
      <c r="MJ208" s="97"/>
      <c r="MK208" s="97"/>
      <c r="ML208" s="97"/>
      <c r="MM208" s="97"/>
      <c r="MN208" s="97"/>
      <c r="MO208" s="97"/>
      <c r="MP208" s="97"/>
      <c r="MQ208" s="97"/>
      <c r="MR208" s="97"/>
      <c r="MS208" s="97"/>
      <c r="MT208" s="97">
        <v>99</v>
      </c>
      <c r="MU208" s="97">
        <v>205</v>
      </c>
      <c r="MV208" s="97">
        <v>0</v>
      </c>
      <c r="MW208" s="97">
        <v>6</v>
      </c>
      <c r="MX208" s="97"/>
      <c r="MY208" s="97">
        <v>0</v>
      </c>
      <c r="MZ208" s="97">
        <v>0</v>
      </c>
      <c r="NA208" s="97"/>
      <c r="NB208" s="97"/>
      <c r="NC208" s="97"/>
      <c r="ND208" s="97">
        <v>955</v>
      </c>
      <c r="NE208" s="97">
        <v>447</v>
      </c>
      <c r="NF208" s="97">
        <v>7</v>
      </c>
      <c r="NG208" s="97">
        <v>31</v>
      </c>
      <c r="NH208" s="97">
        <v>342</v>
      </c>
      <c r="NI208" s="97">
        <v>33</v>
      </c>
      <c r="NJ208" s="97">
        <v>8</v>
      </c>
      <c r="NK208" s="97">
        <v>50</v>
      </c>
      <c r="NL208" s="97">
        <v>0</v>
      </c>
      <c r="NM208" s="97">
        <v>44</v>
      </c>
      <c r="NN208" s="97">
        <v>17</v>
      </c>
      <c r="NO208" s="97">
        <v>124</v>
      </c>
      <c r="NP208" s="97">
        <v>65</v>
      </c>
      <c r="NQ208" s="97">
        <v>327</v>
      </c>
      <c r="NR208" s="97">
        <v>323</v>
      </c>
      <c r="NS208" s="97">
        <v>1865</v>
      </c>
      <c r="NT208" s="97">
        <v>2456</v>
      </c>
      <c r="NU208" s="97">
        <v>320</v>
      </c>
      <c r="NV208" s="97"/>
      <c r="NW208" s="97"/>
      <c r="NX208" s="97"/>
      <c r="NY208" s="97"/>
      <c r="NZ208" s="97"/>
      <c r="OA208" s="97"/>
      <c r="OB208" s="97"/>
      <c r="OC208" s="97"/>
      <c r="OD208" s="97">
        <v>17</v>
      </c>
      <c r="OE208" s="97"/>
      <c r="OF208" s="97">
        <v>70</v>
      </c>
      <c r="OG208" s="97"/>
      <c r="OH208" s="97">
        <v>340</v>
      </c>
      <c r="OI208" s="97"/>
      <c r="OJ208" s="97"/>
      <c r="OK208" s="97"/>
      <c r="OL208" s="97">
        <v>82</v>
      </c>
      <c r="OM208" s="97">
        <v>362</v>
      </c>
      <c r="ON208" s="97">
        <v>272</v>
      </c>
      <c r="OO208" s="97">
        <v>466</v>
      </c>
      <c r="OP208" s="97"/>
      <c r="OQ208" s="97"/>
      <c r="OR208" s="98"/>
      <c r="OS208" s="99">
        <v>26764</v>
      </c>
      <c r="OT208" s="96">
        <v>21976</v>
      </c>
      <c r="OU208" s="97"/>
      <c r="OV208" s="97"/>
      <c r="OW208" s="97"/>
      <c r="OX208" s="97"/>
      <c r="OY208" s="97">
        <v>149</v>
      </c>
      <c r="OZ208" s="97">
        <v>1492</v>
      </c>
      <c r="PA208" s="97"/>
      <c r="PB208" s="97"/>
      <c r="PC208" s="97"/>
      <c r="PD208" s="97"/>
      <c r="PE208" s="97"/>
      <c r="PF208" s="97"/>
      <c r="PG208" s="97"/>
      <c r="PH208" s="97"/>
      <c r="PI208" s="97"/>
      <c r="PJ208" s="97"/>
      <c r="PK208" s="97"/>
      <c r="PL208" s="98"/>
      <c r="PM208" s="99">
        <v>50381</v>
      </c>
    </row>
    <row r="209" spans="1:429" ht="12.75" customHeight="1" x14ac:dyDescent="0.2">
      <c r="A209" s="93">
        <v>311514</v>
      </c>
      <c r="B209" s="94" t="s">
        <v>1734</v>
      </c>
      <c r="C209" s="95" t="s">
        <v>1368</v>
      </c>
      <c r="D209" s="96"/>
      <c r="E209" s="97"/>
      <c r="F209" s="97"/>
      <c r="G209" s="97"/>
      <c r="H209" s="97"/>
      <c r="I209" s="97"/>
      <c r="J209" s="97"/>
      <c r="K209" s="97"/>
      <c r="L209" s="97">
        <v>45</v>
      </c>
      <c r="M209" s="97">
        <v>6</v>
      </c>
      <c r="N209" s="97"/>
      <c r="O209" s="97"/>
      <c r="P209" s="97"/>
      <c r="Q209" s="97"/>
      <c r="R209" s="97"/>
      <c r="S209" s="97"/>
      <c r="T209" s="97"/>
      <c r="U209" s="97"/>
      <c r="V209" s="97"/>
      <c r="W209" s="97"/>
      <c r="X209" s="97"/>
      <c r="Y209" s="97"/>
      <c r="Z209" s="97"/>
      <c r="AA209" s="97"/>
      <c r="AB209" s="97"/>
      <c r="AC209" s="97"/>
      <c r="AD209" s="97"/>
      <c r="AE209" s="97"/>
      <c r="AF209" s="97"/>
      <c r="AG209" s="97"/>
      <c r="AH209" s="97"/>
      <c r="AI209" s="97"/>
      <c r="AJ209" s="97"/>
      <c r="AK209" s="97"/>
      <c r="AL209" s="97"/>
      <c r="AM209" s="97"/>
      <c r="AN209" s="97"/>
      <c r="AO209" s="97"/>
      <c r="AP209" s="97"/>
      <c r="AQ209" s="97"/>
      <c r="AR209" s="97"/>
      <c r="AS209" s="97"/>
      <c r="AT209" s="97"/>
      <c r="AU209" s="97"/>
      <c r="AV209" s="97"/>
      <c r="AW209" s="97"/>
      <c r="AX209" s="97"/>
      <c r="AY209" s="97"/>
      <c r="AZ209" s="97"/>
      <c r="BA209" s="97"/>
      <c r="BB209" s="97"/>
      <c r="BC209" s="97"/>
      <c r="BD209" s="97"/>
      <c r="BE209" s="97"/>
      <c r="BF209" s="97"/>
      <c r="BG209" s="97"/>
      <c r="BH209" s="97"/>
      <c r="BI209" s="97"/>
      <c r="BJ209" s="97"/>
      <c r="BK209" s="97"/>
      <c r="BL209" s="97"/>
      <c r="BM209" s="97"/>
      <c r="BN209" s="97"/>
      <c r="BO209" s="97"/>
      <c r="BP209" s="97"/>
      <c r="BQ209" s="97"/>
      <c r="BR209" s="97"/>
      <c r="BS209" s="97"/>
      <c r="BT209" s="97"/>
      <c r="BU209" s="97"/>
      <c r="BV209" s="97"/>
      <c r="BW209" s="97"/>
      <c r="BX209" s="97"/>
      <c r="BY209" s="97"/>
      <c r="BZ209" s="97"/>
      <c r="CA209" s="97"/>
      <c r="CB209" s="97"/>
      <c r="CC209" s="97"/>
      <c r="CD209" s="97"/>
      <c r="CE209" s="97"/>
      <c r="CF209" s="97"/>
      <c r="CG209" s="97"/>
      <c r="CH209" s="97"/>
      <c r="CI209" s="97"/>
      <c r="CJ209" s="97"/>
      <c r="CK209" s="97"/>
      <c r="CL209" s="97"/>
      <c r="CM209" s="97"/>
      <c r="CN209" s="97"/>
      <c r="CO209" s="97"/>
      <c r="CP209" s="97"/>
      <c r="CQ209" s="97"/>
      <c r="CR209" s="97"/>
      <c r="CS209" s="97"/>
      <c r="CT209" s="97"/>
      <c r="CU209" s="97"/>
      <c r="CV209" s="97"/>
      <c r="CW209" s="97"/>
      <c r="CX209" s="97"/>
      <c r="CY209" s="97"/>
      <c r="CZ209" s="97"/>
      <c r="DA209" s="97"/>
      <c r="DB209" s="97"/>
      <c r="DC209" s="97"/>
      <c r="DD209" s="97"/>
      <c r="DE209" s="97"/>
      <c r="DF209" s="97"/>
      <c r="DG209" s="97"/>
      <c r="DH209" s="97"/>
      <c r="DI209" s="97"/>
      <c r="DJ209" s="97"/>
      <c r="DK209" s="97"/>
      <c r="DL209" s="97"/>
      <c r="DM209" s="97"/>
      <c r="DN209" s="97"/>
      <c r="DO209" s="97"/>
      <c r="DP209" s="97"/>
      <c r="DQ209" s="97"/>
      <c r="DR209" s="97"/>
      <c r="DS209" s="97"/>
      <c r="DT209" s="97"/>
      <c r="DU209" s="97"/>
      <c r="DV209" s="97"/>
      <c r="DW209" s="97"/>
      <c r="DX209" s="97"/>
      <c r="DY209" s="97"/>
      <c r="DZ209" s="97"/>
      <c r="EA209" s="97"/>
      <c r="EB209" s="97"/>
      <c r="EC209" s="97"/>
      <c r="ED209" s="97"/>
      <c r="EE209" s="97"/>
      <c r="EF209" s="97"/>
      <c r="EG209" s="97"/>
      <c r="EH209" s="97"/>
      <c r="EI209" s="97"/>
      <c r="EJ209" s="97"/>
      <c r="EK209" s="97"/>
      <c r="EL209" s="97"/>
      <c r="EM209" s="97"/>
      <c r="EN209" s="97"/>
      <c r="EO209" s="97"/>
      <c r="EP209" s="97"/>
      <c r="EQ209" s="97"/>
      <c r="ER209" s="97"/>
      <c r="ES209" s="97"/>
      <c r="ET209" s="97"/>
      <c r="EU209" s="97"/>
      <c r="EV209" s="97"/>
      <c r="EW209" s="97"/>
      <c r="EX209" s="97"/>
      <c r="EY209" s="97"/>
      <c r="EZ209" s="97"/>
      <c r="FA209" s="97"/>
      <c r="FB209" s="97"/>
      <c r="FC209" s="97"/>
      <c r="FD209" s="97"/>
      <c r="FE209" s="97"/>
      <c r="FF209" s="97"/>
      <c r="FG209" s="97"/>
      <c r="FH209" s="97"/>
      <c r="FI209" s="97"/>
      <c r="FJ209" s="97"/>
      <c r="FK209" s="97"/>
      <c r="FL209" s="97"/>
      <c r="FM209" s="97"/>
      <c r="FN209" s="97"/>
      <c r="FO209" s="97"/>
      <c r="FP209" s="97"/>
      <c r="FQ209" s="97"/>
      <c r="FR209" s="97"/>
      <c r="FS209" s="97"/>
      <c r="FT209" s="97"/>
      <c r="FU209" s="97"/>
      <c r="FV209" s="97"/>
      <c r="FW209" s="97"/>
      <c r="FX209" s="97"/>
      <c r="FY209" s="97"/>
      <c r="FZ209" s="97"/>
      <c r="GA209" s="97"/>
      <c r="GB209" s="97"/>
      <c r="GC209" s="97"/>
      <c r="GD209" s="97"/>
      <c r="GE209" s="97"/>
      <c r="GF209" s="97"/>
      <c r="GG209" s="97"/>
      <c r="GH209" s="97"/>
      <c r="GI209" s="97"/>
      <c r="GJ209" s="97"/>
      <c r="GK209" s="97"/>
      <c r="GL209" s="97"/>
      <c r="GM209" s="97">
        <v>241</v>
      </c>
      <c r="GN209" s="97">
        <v>252</v>
      </c>
      <c r="GO209" s="97"/>
      <c r="GP209" s="97"/>
      <c r="GQ209" s="97"/>
      <c r="GR209" s="97"/>
      <c r="GS209" s="97"/>
      <c r="GT209" s="97">
        <v>208</v>
      </c>
      <c r="GU209" s="97"/>
      <c r="GV209" s="97"/>
      <c r="GW209" s="97">
        <v>1067</v>
      </c>
      <c r="GX209" s="97">
        <v>3534</v>
      </c>
      <c r="GY209" s="97">
        <v>779</v>
      </c>
      <c r="GZ209" s="97">
        <v>484</v>
      </c>
      <c r="HA209" s="97"/>
      <c r="HB209" s="97"/>
      <c r="HC209" s="97"/>
      <c r="HD209" s="97">
        <v>283</v>
      </c>
      <c r="HE209" s="97">
        <v>165</v>
      </c>
      <c r="HF209" s="97"/>
      <c r="HG209" s="97"/>
      <c r="HH209" s="97"/>
      <c r="HI209" s="97">
        <v>234</v>
      </c>
      <c r="HJ209" s="97">
        <v>60</v>
      </c>
      <c r="HK209" s="97"/>
      <c r="HL209" s="97"/>
      <c r="HM209" s="97"/>
      <c r="HN209" s="97"/>
      <c r="HO209" s="97"/>
      <c r="HP209" s="97"/>
      <c r="HQ209" s="97"/>
      <c r="HR209" s="97"/>
      <c r="HS209" s="97"/>
      <c r="HT209" s="97"/>
      <c r="HU209" s="97"/>
      <c r="HV209" s="97"/>
      <c r="HW209" s="97"/>
      <c r="HX209" s="97"/>
      <c r="HY209" s="97"/>
      <c r="HZ209" s="97"/>
      <c r="IA209" s="97"/>
      <c r="IB209" s="97"/>
      <c r="IC209" s="97"/>
      <c r="ID209" s="97"/>
      <c r="IE209" s="97"/>
      <c r="IF209" s="97"/>
      <c r="IG209" s="97"/>
      <c r="IH209" s="97"/>
      <c r="II209" s="97"/>
      <c r="IJ209" s="97"/>
      <c r="IK209" s="97"/>
      <c r="IL209" s="97"/>
      <c r="IM209" s="97"/>
      <c r="IN209" s="97"/>
      <c r="IO209" s="97"/>
      <c r="IP209" s="97"/>
      <c r="IQ209" s="97"/>
      <c r="IR209" s="97"/>
      <c r="IS209" s="97">
        <v>6</v>
      </c>
      <c r="IT209" s="97">
        <v>239</v>
      </c>
      <c r="IU209" s="97">
        <v>8</v>
      </c>
      <c r="IV209" s="97">
        <v>2</v>
      </c>
      <c r="IW209" s="97"/>
      <c r="IX209" s="97"/>
      <c r="IY209" s="97"/>
      <c r="IZ209" s="97"/>
      <c r="JA209" s="97"/>
      <c r="JB209" s="97"/>
      <c r="JC209" s="97"/>
      <c r="JD209" s="97"/>
      <c r="JE209" s="97"/>
      <c r="JF209" s="97"/>
      <c r="JG209" s="97"/>
      <c r="JH209" s="97"/>
      <c r="JI209" s="97"/>
      <c r="JJ209" s="97"/>
      <c r="JK209" s="97"/>
      <c r="JL209" s="97"/>
      <c r="JM209" s="97"/>
      <c r="JN209" s="97"/>
      <c r="JO209" s="97"/>
      <c r="JP209" s="97"/>
      <c r="JQ209" s="97"/>
      <c r="JR209" s="97"/>
      <c r="JS209" s="97"/>
      <c r="JT209" s="97"/>
      <c r="JU209" s="97"/>
      <c r="JV209" s="97"/>
      <c r="JW209" s="97">
        <v>390</v>
      </c>
      <c r="JX209" s="97">
        <v>8</v>
      </c>
      <c r="JY209" s="97"/>
      <c r="JZ209" s="97"/>
      <c r="KA209" s="97">
        <v>6</v>
      </c>
      <c r="KB209" s="97">
        <v>7</v>
      </c>
      <c r="KC209" s="97"/>
      <c r="KD209" s="97"/>
      <c r="KE209" s="97"/>
      <c r="KF209" s="97"/>
      <c r="KG209" s="97"/>
      <c r="KH209" s="97"/>
      <c r="KI209" s="97"/>
      <c r="KJ209" s="97"/>
      <c r="KK209" s="97">
        <v>1</v>
      </c>
      <c r="KL209" s="97"/>
      <c r="KM209" s="97"/>
      <c r="KN209" s="97"/>
      <c r="KO209" s="97">
        <v>0</v>
      </c>
      <c r="KP209" s="97"/>
      <c r="KQ209" s="97"/>
      <c r="KR209" s="97"/>
      <c r="KS209" s="97"/>
      <c r="KT209" s="97"/>
      <c r="KU209" s="97"/>
      <c r="KV209" s="97"/>
      <c r="KW209" s="97"/>
      <c r="KX209" s="97"/>
      <c r="KY209" s="97"/>
      <c r="KZ209" s="97"/>
      <c r="LA209" s="97"/>
      <c r="LB209" s="97"/>
      <c r="LC209" s="97"/>
      <c r="LD209" s="97"/>
      <c r="LE209" s="97"/>
      <c r="LF209" s="97"/>
      <c r="LG209" s="97"/>
      <c r="LH209" s="97"/>
      <c r="LI209" s="97"/>
      <c r="LJ209" s="97"/>
      <c r="LK209" s="97"/>
      <c r="LL209" s="97"/>
      <c r="LM209" s="97"/>
      <c r="LN209" s="97"/>
      <c r="LO209" s="97"/>
      <c r="LP209" s="97"/>
      <c r="LQ209" s="97"/>
      <c r="LR209" s="97"/>
      <c r="LS209" s="97"/>
      <c r="LT209" s="97"/>
      <c r="LU209" s="97"/>
      <c r="LV209" s="97"/>
      <c r="LW209" s="97"/>
      <c r="LX209" s="97"/>
      <c r="LY209" s="97"/>
      <c r="LZ209" s="97"/>
      <c r="MA209" s="97"/>
      <c r="MB209" s="97"/>
      <c r="MC209" s="97"/>
      <c r="MD209" s="97">
        <v>6</v>
      </c>
      <c r="ME209" s="97"/>
      <c r="MF209" s="97"/>
      <c r="MG209" s="97"/>
      <c r="MH209" s="97"/>
      <c r="MI209" s="97"/>
      <c r="MJ209" s="97"/>
      <c r="MK209" s="97"/>
      <c r="ML209" s="97"/>
      <c r="MM209" s="97"/>
      <c r="MN209" s="97"/>
      <c r="MO209" s="97"/>
      <c r="MP209" s="97"/>
      <c r="MQ209" s="97"/>
      <c r="MR209" s="97"/>
      <c r="MS209" s="97"/>
      <c r="MT209" s="97">
        <v>126</v>
      </c>
      <c r="MU209" s="97">
        <v>121</v>
      </c>
      <c r="MV209" s="97"/>
      <c r="MW209" s="97"/>
      <c r="MX209" s="97"/>
      <c r="MY209" s="97"/>
      <c r="MZ209" s="97"/>
      <c r="NA209" s="97"/>
      <c r="NB209" s="97"/>
      <c r="NC209" s="97"/>
      <c r="ND209" s="97">
        <v>29</v>
      </c>
      <c r="NE209" s="97">
        <v>22</v>
      </c>
      <c r="NF209" s="97">
        <v>2</v>
      </c>
      <c r="NG209" s="97">
        <v>4</v>
      </c>
      <c r="NH209" s="97">
        <v>107</v>
      </c>
      <c r="NI209" s="97"/>
      <c r="NJ209" s="97"/>
      <c r="NK209" s="97"/>
      <c r="NL209" s="97"/>
      <c r="NM209" s="97"/>
      <c r="NN209" s="97"/>
      <c r="NO209" s="97">
        <v>0</v>
      </c>
      <c r="NP209" s="97">
        <v>0</v>
      </c>
      <c r="NQ209" s="97">
        <v>3</v>
      </c>
      <c r="NR209" s="97">
        <v>44</v>
      </c>
      <c r="NS209" s="97">
        <v>400</v>
      </c>
      <c r="NT209" s="97">
        <v>337</v>
      </c>
      <c r="NU209" s="97">
        <v>42</v>
      </c>
      <c r="NV209" s="97"/>
      <c r="NW209" s="97"/>
      <c r="NX209" s="97"/>
      <c r="NY209" s="97"/>
      <c r="NZ209" s="97"/>
      <c r="OA209" s="97"/>
      <c r="OB209" s="97"/>
      <c r="OC209" s="97"/>
      <c r="OD209" s="97">
        <v>8</v>
      </c>
      <c r="OE209" s="97"/>
      <c r="OF209" s="97">
        <v>16</v>
      </c>
      <c r="OG209" s="97"/>
      <c r="OH209" s="97"/>
      <c r="OI209" s="97"/>
      <c r="OJ209" s="97"/>
      <c r="OK209" s="97"/>
      <c r="OL209" s="97">
        <v>1</v>
      </c>
      <c r="OM209" s="97">
        <v>1121</v>
      </c>
      <c r="ON209" s="97">
        <v>352</v>
      </c>
      <c r="OO209" s="97">
        <v>724</v>
      </c>
      <c r="OP209" s="97"/>
      <c r="OQ209" s="97"/>
      <c r="OR209" s="98"/>
      <c r="OS209" s="99">
        <v>11492</v>
      </c>
      <c r="OT209" s="96">
        <v>13280</v>
      </c>
      <c r="OU209" s="97"/>
      <c r="OV209" s="97"/>
      <c r="OW209" s="97"/>
      <c r="OX209" s="97"/>
      <c r="OY209" s="97">
        <v>69</v>
      </c>
      <c r="OZ209" s="97">
        <v>3628</v>
      </c>
      <c r="PA209" s="97"/>
      <c r="PB209" s="97"/>
      <c r="PC209" s="97"/>
      <c r="PD209" s="97"/>
      <c r="PE209" s="97"/>
      <c r="PF209" s="97"/>
      <c r="PG209" s="97"/>
      <c r="PH209" s="97"/>
      <c r="PI209" s="97"/>
      <c r="PJ209" s="97"/>
      <c r="PK209" s="97"/>
      <c r="PL209" s="98"/>
      <c r="PM209" s="99">
        <v>28469</v>
      </c>
    </row>
    <row r="210" spans="1:429" ht="12.75" customHeight="1" x14ac:dyDescent="0.2">
      <c r="A210" s="93" t="s">
        <v>1622</v>
      </c>
      <c r="B210" s="94" t="s">
        <v>1734</v>
      </c>
      <c r="C210" s="95" t="s">
        <v>1369</v>
      </c>
      <c r="D210" s="96"/>
      <c r="E210" s="97"/>
      <c r="F210" s="97"/>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7"/>
      <c r="AI210" s="97"/>
      <c r="AJ210" s="97"/>
      <c r="AK210" s="97"/>
      <c r="AL210" s="97"/>
      <c r="AM210" s="97"/>
      <c r="AN210" s="97"/>
      <c r="AO210" s="97"/>
      <c r="AP210" s="97"/>
      <c r="AQ210" s="97"/>
      <c r="AR210" s="97"/>
      <c r="AS210" s="97"/>
      <c r="AT210" s="97"/>
      <c r="AU210" s="97"/>
      <c r="AV210" s="97"/>
      <c r="AW210" s="97"/>
      <c r="AX210" s="97"/>
      <c r="AY210" s="97"/>
      <c r="AZ210" s="97"/>
      <c r="BA210" s="97"/>
      <c r="BB210" s="97"/>
      <c r="BC210" s="97"/>
      <c r="BD210" s="97"/>
      <c r="BE210" s="97"/>
      <c r="BF210" s="97"/>
      <c r="BG210" s="97"/>
      <c r="BH210" s="97"/>
      <c r="BI210" s="97"/>
      <c r="BJ210" s="97"/>
      <c r="BK210" s="97"/>
      <c r="BL210" s="97"/>
      <c r="BM210" s="97"/>
      <c r="BN210" s="97"/>
      <c r="BO210" s="97"/>
      <c r="BP210" s="97"/>
      <c r="BQ210" s="97"/>
      <c r="BR210" s="97"/>
      <c r="BS210" s="97"/>
      <c r="BT210" s="97"/>
      <c r="BU210" s="97"/>
      <c r="BV210" s="97"/>
      <c r="BW210" s="97"/>
      <c r="BX210" s="97"/>
      <c r="BY210" s="97"/>
      <c r="BZ210" s="97"/>
      <c r="CA210" s="97"/>
      <c r="CB210" s="97"/>
      <c r="CC210" s="97"/>
      <c r="CD210" s="97"/>
      <c r="CE210" s="97"/>
      <c r="CF210" s="97"/>
      <c r="CG210" s="97"/>
      <c r="CH210" s="97"/>
      <c r="CI210" s="97"/>
      <c r="CJ210" s="97"/>
      <c r="CK210" s="97"/>
      <c r="CL210" s="97"/>
      <c r="CM210" s="97"/>
      <c r="CN210" s="97"/>
      <c r="CO210" s="97"/>
      <c r="CP210" s="97"/>
      <c r="CQ210" s="97"/>
      <c r="CR210" s="97"/>
      <c r="CS210" s="97"/>
      <c r="CT210" s="97"/>
      <c r="CU210" s="97"/>
      <c r="CV210" s="97"/>
      <c r="CW210" s="97"/>
      <c r="CX210" s="97"/>
      <c r="CY210" s="97"/>
      <c r="CZ210" s="97"/>
      <c r="DA210" s="97"/>
      <c r="DB210" s="97"/>
      <c r="DC210" s="97"/>
      <c r="DD210" s="97"/>
      <c r="DE210" s="97"/>
      <c r="DF210" s="97"/>
      <c r="DG210" s="97"/>
      <c r="DH210" s="97"/>
      <c r="DI210" s="97"/>
      <c r="DJ210" s="97"/>
      <c r="DK210" s="97"/>
      <c r="DL210" s="97"/>
      <c r="DM210" s="97"/>
      <c r="DN210" s="97"/>
      <c r="DO210" s="97"/>
      <c r="DP210" s="97"/>
      <c r="DQ210" s="97"/>
      <c r="DR210" s="97"/>
      <c r="DS210" s="97"/>
      <c r="DT210" s="97"/>
      <c r="DU210" s="97"/>
      <c r="DV210" s="97"/>
      <c r="DW210" s="97"/>
      <c r="DX210" s="97"/>
      <c r="DY210" s="97"/>
      <c r="DZ210" s="97"/>
      <c r="EA210" s="97"/>
      <c r="EB210" s="97"/>
      <c r="EC210" s="97"/>
      <c r="ED210" s="97"/>
      <c r="EE210" s="97"/>
      <c r="EF210" s="97"/>
      <c r="EG210" s="97"/>
      <c r="EH210" s="97"/>
      <c r="EI210" s="97"/>
      <c r="EJ210" s="97"/>
      <c r="EK210" s="97"/>
      <c r="EL210" s="97"/>
      <c r="EM210" s="97"/>
      <c r="EN210" s="97"/>
      <c r="EO210" s="97"/>
      <c r="EP210" s="97"/>
      <c r="EQ210" s="97"/>
      <c r="ER210" s="97"/>
      <c r="ES210" s="97"/>
      <c r="ET210" s="97"/>
      <c r="EU210" s="97"/>
      <c r="EV210" s="97"/>
      <c r="EW210" s="97"/>
      <c r="EX210" s="97"/>
      <c r="EY210" s="97"/>
      <c r="EZ210" s="97"/>
      <c r="FA210" s="97"/>
      <c r="FB210" s="97"/>
      <c r="FC210" s="97"/>
      <c r="FD210" s="97"/>
      <c r="FE210" s="97"/>
      <c r="FF210" s="97"/>
      <c r="FG210" s="97"/>
      <c r="FH210" s="97"/>
      <c r="FI210" s="97"/>
      <c r="FJ210" s="97"/>
      <c r="FK210" s="97"/>
      <c r="FL210" s="97"/>
      <c r="FM210" s="97"/>
      <c r="FN210" s="97"/>
      <c r="FO210" s="97"/>
      <c r="FP210" s="97"/>
      <c r="FQ210" s="97"/>
      <c r="FR210" s="97"/>
      <c r="FS210" s="97"/>
      <c r="FT210" s="97"/>
      <c r="FU210" s="97"/>
      <c r="FV210" s="97"/>
      <c r="FW210" s="97"/>
      <c r="FX210" s="97"/>
      <c r="FY210" s="97"/>
      <c r="FZ210" s="97"/>
      <c r="GA210" s="97"/>
      <c r="GB210" s="97"/>
      <c r="GC210" s="97"/>
      <c r="GD210" s="97"/>
      <c r="GE210" s="97"/>
      <c r="GF210" s="97"/>
      <c r="GG210" s="97"/>
      <c r="GH210" s="97"/>
      <c r="GI210" s="97"/>
      <c r="GJ210" s="97"/>
      <c r="GK210" s="97"/>
      <c r="GL210" s="97"/>
      <c r="GM210" s="97"/>
      <c r="GN210" s="97"/>
      <c r="GO210" s="97"/>
      <c r="GP210" s="97"/>
      <c r="GQ210" s="97"/>
      <c r="GR210" s="97"/>
      <c r="GS210" s="97"/>
      <c r="GT210" s="97">
        <v>386</v>
      </c>
      <c r="GU210" s="97">
        <v>20</v>
      </c>
      <c r="GV210" s="97">
        <v>28</v>
      </c>
      <c r="GW210" s="97">
        <v>1226</v>
      </c>
      <c r="GX210" s="97">
        <v>691</v>
      </c>
      <c r="GY210" s="97">
        <v>3768</v>
      </c>
      <c r="GZ210" s="97">
        <v>546</v>
      </c>
      <c r="HA210" s="97"/>
      <c r="HB210" s="97"/>
      <c r="HC210" s="97"/>
      <c r="HD210" s="97">
        <v>113</v>
      </c>
      <c r="HE210" s="97">
        <v>168</v>
      </c>
      <c r="HF210" s="97">
        <v>16</v>
      </c>
      <c r="HG210" s="97"/>
      <c r="HH210" s="97">
        <v>69</v>
      </c>
      <c r="HI210" s="97">
        <v>428</v>
      </c>
      <c r="HJ210" s="97">
        <v>107</v>
      </c>
      <c r="HK210" s="97"/>
      <c r="HL210" s="97"/>
      <c r="HM210" s="97"/>
      <c r="HN210" s="97"/>
      <c r="HO210" s="97"/>
      <c r="HP210" s="97"/>
      <c r="HQ210" s="97"/>
      <c r="HR210" s="97"/>
      <c r="HS210" s="97"/>
      <c r="HT210" s="97"/>
      <c r="HU210" s="97"/>
      <c r="HV210" s="97"/>
      <c r="HW210" s="97"/>
      <c r="HX210" s="97"/>
      <c r="HY210" s="97"/>
      <c r="HZ210" s="97"/>
      <c r="IA210" s="97"/>
      <c r="IB210" s="97"/>
      <c r="IC210" s="97"/>
      <c r="ID210" s="97"/>
      <c r="IE210" s="97"/>
      <c r="IF210" s="97"/>
      <c r="IG210" s="97"/>
      <c r="IH210" s="97"/>
      <c r="II210" s="97"/>
      <c r="IJ210" s="97"/>
      <c r="IK210" s="97"/>
      <c r="IL210" s="97"/>
      <c r="IM210" s="97"/>
      <c r="IN210" s="97"/>
      <c r="IO210" s="97"/>
      <c r="IP210" s="97"/>
      <c r="IQ210" s="97"/>
      <c r="IR210" s="97"/>
      <c r="IS210" s="97"/>
      <c r="IT210" s="97"/>
      <c r="IU210" s="97"/>
      <c r="IV210" s="97"/>
      <c r="IW210" s="97"/>
      <c r="IX210" s="97"/>
      <c r="IY210" s="97"/>
      <c r="IZ210" s="97"/>
      <c r="JA210" s="97"/>
      <c r="JB210" s="97"/>
      <c r="JC210" s="97"/>
      <c r="JD210" s="97"/>
      <c r="JE210" s="97"/>
      <c r="JF210" s="97"/>
      <c r="JG210" s="97"/>
      <c r="JH210" s="97"/>
      <c r="JI210" s="97"/>
      <c r="JJ210" s="97"/>
      <c r="JK210" s="97"/>
      <c r="JL210" s="97"/>
      <c r="JM210" s="97"/>
      <c r="JN210" s="97"/>
      <c r="JO210" s="97"/>
      <c r="JP210" s="97"/>
      <c r="JQ210" s="97"/>
      <c r="JR210" s="97"/>
      <c r="JS210" s="97"/>
      <c r="JT210" s="97"/>
      <c r="JU210" s="97"/>
      <c r="JV210" s="97"/>
      <c r="JW210" s="97"/>
      <c r="JX210" s="97"/>
      <c r="JY210" s="97"/>
      <c r="JZ210" s="97"/>
      <c r="KA210" s="97">
        <v>1</v>
      </c>
      <c r="KB210" s="97">
        <v>4</v>
      </c>
      <c r="KC210" s="97"/>
      <c r="KD210" s="97"/>
      <c r="KE210" s="97">
        <v>2</v>
      </c>
      <c r="KF210" s="97"/>
      <c r="KG210" s="97"/>
      <c r="KH210" s="97"/>
      <c r="KI210" s="97"/>
      <c r="KJ210" s="97"/>
      <c r="KK210" s="97"/>
      <c r="KL210" s="97"/>
      <c r="KM210" s="97"/>
      <c r="KN210" s="97"/>
      <c r="KO210" s="97"/>
      <c r="KP210" s="97"/>
      <c r="KQ210" s="97"/>
      <c r="KR210" s="97"/>
      <c r="KS210" s="97"/>
      <c r="KT210" s="97"/>
      <c r="KU210" s="97"/>
      <c r="KV210" s="97"/>
      <c r="KW210" s="97"/>
      <c r="KX210" s="97"/>
      <c r="KY210" s="97"/>
      <c r="KZ210" s="97"/>
      <c r="LA210" s="97"/>
      <c r="LB210" s="97"/>
      <c r="LC210" s="97"/>
      <c r="LD210" s="97"/>
      <c r="LE210" s="97"/>
      <c r="LF210" s="97"/>
      <c r="LG210" s="97"/>
      <c r="LH210" s="97"/>
      <c r="LI210" s="97"/>
      <c r="LJ210" s="97"/>
      <c r="LK210" s="97"/>
      <c r="LL210" s="97"/>
      <c r="LM210" s="97"/>
      <c r="LN210" s="97"/>
      <c r="LO210" s="97"/>
      <c r="LP210" s="97"/>
      <c r="LQ210" s="97"/>
      <c r="LR210" s="97"/>
      <c r="LS210" s="97"/>
      <c r="LT210" s="97"/>
      <c r="LU210" s="97"/>
      <c r="LV210" s="97"/>
      <c r="LW210" s="97"/>
      <c r="LX210" s="97"/>
      <c r="LY210" s="97"/>
      <c r="LZ210" s="97"/>
      <c r="MA210" s="97"/>
      <c r="MB210" s="97"/>
      <c r="MC210" s="97"/>
      <c r="MD210" s="97">
        <v>5</v>
      </c>
      <c r="ME210" s="97"/>
      <c r="MF210" s="97"/>
      <c r="MG210" s="97"/>
      <c r="MH210" s="97"/>
      <c r="MI210" s="97"/>
      <c r="MJ210" s="97"/>
      <c r="MK210" s="97"/>
      <c r="ML210" s="97"/>
      <c r="MM210" s="97"/>
      <c r="MN210" s="97"/>
      <c r="MO210" s="97"/>
      <c r="MP210" s="97"/>
      <c r="MQ210" s="97"/>
      <c r="MR210" s="97"/>
      <c r="MS210" s="97"/>
      <c r="MT210" s="97">
        <v>151</v>
      </c>
      <c r="MU210" s="97">
        <v>371</v>
      </c>
      <c r="MV210" s="97"/>
      <c r="MW210" s="97"/>
      <c r="MX210" s="97"/>
      <c r="MY210" s="97"/>
      <c r="MZ210" s="97"/>
      <c r="NA210" s="97"/>
      <c r="NB210" s="97"/>
      <c r="NC210" s="97"/>
      <c r="ND210" s="97">
        <v>164</v>
      </c>
      <c r="NE210" s="97">
        <v>58</v>
      </c>
      <c r="NF210" s="97">
        <v>8</v>
      </c>
      <c r="NG210" s="97">
        <v>17</v>
      </c>
      <c r="NH210" s="97">
        <v>621</v>
      </c>
      <c r="NI210" s="97">
        <v>13</v>
      </c>
      <c r="NJ210" s="97"/>
      <c r="NK210" s="97"/>
      <c r="NL210" s="97"/>
      <c r="NM210" s="97"/>
      <c r="NN210" s="97"/>
      <c r="NO210" s="97"/>
      <c r="NP210" s="97">
        <v>2</v>
      </c>
      <c r="NQ210" s="97">
        <v>13</v>
      </c>
      <c r="NR210" s="97">
        <v>99</v>
      </c>
      <c r="NS210" s="97">
        <v>718</v>
      </c>
      <c r="NT210" s="97">
        <v>778</v>
      </c>
      <c r="NU210" s="97">
        <v>131</v>
      </c>
      <c r="NV210" s="97"/>
      <c r="NW210" s="97"/>
      <c r="NX210" s="97"/>
      <c r="NY210" s="97"/>
      <c r="NZ210" s="97"/>
      <c r="OA210" s="97"/>
      <c r="OB210" s="97"/>
      <c r="OC210" s="97"/>
      <c r="OD210" s="97">
        <v>253</v>
      </c>
      <c r="OE210" s="97"/>
      <c r="OF210" s="97">
        <v>25</v>
      </c>
      <c r="OG210" s="97"/>
      <c r="OH210" s="97"/>
      <c r="OI210" s="97">
        <v>-10</v>
      </c>
      <c r="OJ210" s="97"/>
      <c r="OK210" s="97">
        <v>1</v>
      </c>
      <c r="OL210" s="97">
        <v>7</v>
      </c>
      <c r="OM210" s="97">
        <v>2523</v>
      </c>
      <c r="ON210" s="97">
        <v>678</v>
      </c>
      <c r="OO210" s="97">
        <v>1411</v>
      </c>
      <c r="OP210" s="97"/>
      <c r="OQ210" s="97"/>
      <c r="OR210" s="98"/>
      <c r="OS210" s="99">
        <v>15611</v>
      </c>
      <c r="OT210" s="96">
        <v>36951</v>
      </c>
      <c r="OU210" s="97"/>
      <c r="OV210" s="97"/>
      <c r="OW210" s="97"/>
      <c r="OX210" s="97"/>
      <c r="OY210" s="97">
        <v>118</v>
      </c>
      <c r="OZ210" s="97">
        <v>646</v>
      </c>
      <c r="PA210" s="97"/>
      <c r="PB210" s="97"/>
      <c r="PC210" s="97"/>
      <c r="PD210" s="97"/>
      <c r="PE210" s="97"/>
      <c r="PF210" s="97"/>
      <c r="PG210" s="97"/>
      <c r="PH210" s="97"/>
      <c r="PI210" s="97"/>
      <c r="PJ210" s="97"/>
      <c r="PK210" s="97"/>
      <c r="PL210" s="98"/>
      <c r="PM210" s="99">
        <v>53325</v>
      </c>
    </row>
    <row r="211" spans="1:429" ht="12.75" customHeight="1" x14ac:dyDescent="0.2">
      <c r="A211" s="93">
        <v>311520</v>
      </c>
      <c r="B211" s="94" t="s">
        <v>1734</v>
      </c>
      <c r="C211" s="95" t="s">
        <v>1370</v>
      </c>
      <c r="D211" s="96"/>
      <c r="E211" s="97"/>
      <c r="F211" s="97"/>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7"/>
      <c r="AI211" s="97"/>
      <c r="AJ211" s="97"/>
      <c r="AK211" s="97"/>
      <c r="AL211" s="97"/>
      <c r="AM211" s="97"/>
      <c r="AN211" s="97"/>
      <c r="AO211" s="97"/>
      <c r="AP211" s="97"/>
      <c r="AQ211" s="97"/>
      <c r="AR211" s="97"/>
      <c r="AS211" s="97"/>
      <c r="AT211" s="97"/>
      <c r="AU211" s="97"/>
      <c r="AV211" s="97"/>
      <c r="AW211" s="97"/>
      <c r="AX211" s="97"/>
      <c r="AY211" s="97"/>
      <c r="AZ211" s="97"/>
      <c r="BA211" s="97"/>
      <c r="BB211" s="97"/>
      <c r="BC211" s="97"/>
      <c r="BD211" s="97"/>
      <c r="BE211" s="97"/>
      <c r="BF211" s="97"/>
      <c r="BG211" s="97"/>
      <c r="BH211" s="97"/>
      <c r="BI211" s="97"/>
      <c r="BJ211" s="97"/>
      <c r="BK211" s="97"/>
      <c r="BL211" s="97"/>
      <c r="BM211" s="97"/>
      <c r="BN211" s="97"/>
      <c r="BO211" s="97"/>
      <c r="BP211" s="97"/>
      <c r="BQ211" s="97"/>
      <c r="BR211" s="97"/>
      <c r="BS211" s="97"/>
      <c r="BT211" s="97"/>
      <c r="BU211" s="97"/>
      <c r="BV211" s="97"/>
      <c r="BW211" s="97"/>
      <c r="BX211" s="97"/>
      <c r="BY211" s="97"/>
      <c r="BZ211" s="97"/>
      <c r="CA211" s="97"/>
      <c r="CB211" s="97"/>
      <c r="CC211" s="97"/>
      <c r="CD211" s="97"/>
      <c r="CE211" s="97"/>
      <c r="CF211" s="97"/>
      <c r="CG211" s="97"/>
      <c r="CH211" s="97"/>
      <c r="CI211" s="97"/>
      <c r="CJ211" s="97"/>
      <c r="CK211" s="97"/>
      <c r="CL211" s="97"/>
      <c r="CM211" s="97"/>
      <c r="CN211" s="97"/>
      <c r="CO211" s="97"/>
      <c r="CP211" s="97"/>
      <c r="CQ211" s="97"/>
      <c r="CR211" s="97"/>
      <c r="CS211" s="97"/>
      <c r="CT211" s="97"/>
      <c r="CU211" s="97"/>
      <c r="CV211" s="97"/>
      <c r="CW211" s="97"/>
      <c r="CX211" s="97"/>
      <c r="CY211" s="97"/>
      <c r="CZ211" s="97"/>
      <c r="DA211" s="97"/>
      <c r="DB211" s="97"/>
      <c r="DC211" s="97"/>
      <c r="DD211" s="97"/>
      <c r="DE211" s="97"/>
      <c r="DF211" s="97"/>
      <c r="DG211" s="97"/>
      <c r="DH211" s="97"/>
      <c r="DI211" s="97"/>
      <c r="DJ211" s="97"/>
      <c r="DK211" s="97"/>
      <c r="DL211" s="97"/>
      <c r="DM211" s="97"/>
      <c r="DN211" s="97"/>
      <c r="DO211" s="97"/>
      <c r="DP211" s="97"/>
      <c r="DQ211" s="97"/>
      <c r="DR211" s="97"/>
      <c r="DS211" s="97"/>
      <c r="DT211" s="97"/>
      <c r="DU211" s="97"/>
      <c r="DV211" s="97"/>
      <c r="DW211" s="97"/>
      <c r="DX211" s="97"/>
      <c r="DY211" s="97"/>
      <c r="DZ211" s="97"/>
      <c r="EA211" s="97"/>
      <c r="EB211" s="97"/>
      <c r="EC211" s="97"/>
      <c r="ED211" s="97"/>
      <c r="EE211" s="97"/>
      <c r="EF211" s="97"/>
      <c r="EG211" s="97"/>
      <c r="EH211" s="97"/>
      <c r="EI211" s="97"/>
      <c r="EJ211" s="97"/>
      <c r="EK211" s="97"/>
      <c r="EL211" s="97"/>
      <c r="EM211" s="97"/>
      <c r="EN211" s="97"/>
      <c r="EO211" s="97"/>
      <c r="EP211" s="97"/>
      <c r="EQ211" s="97"/>
      <c r="ER211" s="97"/>
      <c r="ES211" s="97"/>
      <c r="ET211" s="97"/>
      <c r="EU211" s="97"/>
      <c r="EV211" s="97"/>
      <c r="EW211" s="97"/>
      <c r="EX211" s="97"/>
      <c r="EY211" s="97"/>
      <c r="EZ211" s="97"/>
      <c r="FA211" s="97"/>
      <c r="FB211" s="97"/>
      <c r="FC211" s="97"/>
      <c r="FD211" s="97"/>
      <c r="FE211" s="97"/>
      <c r="FF211" s="97"/>
      <c r="FG211" s="97"/>
      <c r="FH211" s="97"/>
      <c r="FI211" s="97"/>
      <c r="FJ211" s="97"/>
      <c r="FK211" s="97"/>
      <c r="FL211" s="97"/>
      <c r="FM211" s="97"/>
      <c r="FN211" s="97"/>
      <c r="FO211" s="97"/>
      <c r="FP211" s="97"/>
      <c r="FQ211" s="97"/>
      <c r="FR211" s="97"/>
      <c r="FS211" s="97"/>
      <c r="FT211" s="97"/>
      <c r="FU211" s="97"/>
      <c r="FV211" s="97"/>
      <c r="FW211" s="97"/>
      <c r="FX211" s="97"/>
      <c r="FY211" s="97"/>
      <c r="FZ211" s="97"/>
      <c r="GA211" s="97"/>
      <c r="GB211" s="97"/>
      <c r="GC211" s="97"/>
      <c r="GD211" s="97"/>
      <c r="GE211" s="97"/>
      <c r="GF211" s="97"/>
      <c r="GG211" s="97"/>
      <c r="GH211" s="97"/>
      <c r="GI211" s="97"/>
      <c r="GJ211" s="97"/>
      <c r="GK211" s="97"/>
      <c r="GL211" s="97"/>
      <c r="GM211" s="97"/>
      <c r="GN211" s="97"/>
      <c r="GO211" s="97"/>
      <c r="GP211" s="97"/>
      <c r="GQ211" s="97"/>
      <c r="GR211" s="97"/>
      <c r="GS211" s="97"/>
      <c r="GT211" s="97"/>
      <c r="GU211" s="97"/>
      <c r="GV211" s="97"/>
      <c r="GW211" s="97"/>
      <c r="GX211" s="97">
        <v>124</v>
      </c>
      <c r="GY211" s="97"/>
      <c r="GZ211" s="97">
        <v>418</v>
      </c>
      <c r="HA211" s="97"/>
      <c r="HB211" s="97"/>
      <c r="HC211" s="97"/>
      <c r="HD211" s="97"/>
      <c r="HE211" s="97"/>
      <c r="HF211" s="97"/>
      <c r="HG211" s="97"/>
      <c r="HH211" s="97"/>
      <c r="HI211" s="97"/>
      <c r="HJ211" s="97"/>
      <c r="HK211" s="97"/>
      <c r="HL211" s="97"/>
      <c r="HM211" s="97"/>
      <c r="HN211" s="97"/>
      <c r="HO211" s="97"/>
      <c r="HP211" s="97"/>
      <c r="HQ211" s="97"/>
      <c r="HR211" s="97"/>
      <c r="HS211" s="97"/>
      <c r="HT211" s="97"/>
      <c r="HU211" s="97"/>
      <c r="HV211" s="97"/>
      <c r="HW211" s="97"/>
      <c r="HX211" s="97"/>
      <c r="HY211" s="97"/>
      <c r="HZ211" s="97"/>
      <c r="IA211" s="97"/>
      <c r="IB211" s="97"/>
      <c r="IC211" s="97"/>
      <c r="ID211" s="97"/>
      <c r="IE211" s="97"/>
      <c r="IF211" s="97"/>
      <c r="IG211" s="97"/>
      <c r="IH211" s="97"/>
      <c r="II211" s="97"/>
      <c r="IJ211" s="97"/>
      <c r="IK211" s="97"/>
      <c r="IL211" s="97"/>
      <c r="IM211" s="97"/>
      <c r="IN211" s="97"/>
      <c r="IO211" s="97"/>
      <c r="IP211" s="97"/>
      <c r="IQ211" s="97"/>
      <c r="IR211" s="97"/>
      <c r="IS211" s="97"/>
      <c r="IT211" s="97"/>
      <c r="IU211" s="97"/>
      <c r="IV211" s="97"/>
      <c r="IW211" s="97"/>
      <c r="IX211" s="97"/>
      <c r="IY211" s="97"/>
      <c r="IZ211" s="97"/>
      <c r="JA211" s="97"/>
      <c r="JB211" s="97"/>
      <c r="JC211" s="97"/>
      <c r="JD211" s="97"/>
      <c r="JE211" s="97"/>
      <c r="JF211" s="97"/>
      <c r="JG211" s="97"/>
      <c r="JH211" s="97"/>
      <c r="JI211" s="97"/>
      <c r="JJ211" s="97"/>
      <c r="JK211" s="97"/>
      <c r="JL211" s="97"/>
      <c r="JM211" s="97"/>
      <c r="JN211" s="97"/>
      <c r="JO211" s="97"/>
      <c r="JP211" s="97"/>
      <c r="JQ211" s="97"/>
      <c r="JR211" s="97"/>
      <c r="JS211" s="97"/>
      <c r="JT211" s="97"/>
      <c r="JU211" s="97"/>
      <c r="JV211" s="97"/>
      <c r="JW211" s="97"/>
      <c r="JX211" s="97"/>
      <c r="JY211" s="97"/>
      <c r="JZ211" s="97"/>
      <c r="KA211" s="97">
        <v>135</v>
      </c>
      <c r="KB211" s="97"/>
      <c r="KC211" s="97"/>
      <c r="KD211" s="97"/>
      <c r="KE211" s="97">
        <v>112</v>
      </c>
      <c r="KF211" s="97"/>
      <c r="KG211" s="97"/>
      <c r="KH211" s="97"/>
      <c r="KI211" s="97"/>
      <c r="KJ211" s="97"/>
      <c r="KK211" s="97">
        <v>7</v>
      </c>
      <c r="KL211" s="97"/>
      <c r="KM211" s="97"/>
      <c r="KN211" s="97"/>
      <c r="KO211" s="97">
        <v>0</v>
      </c>
      <c r="KP211" s="97"/>
      <c r="KQ211" s="97"/>
      <c r="KR211" s="97"/>
      <c r="KS211" s="97"/>
      <c r="KT211" s="97"/>
      <c r="KU211" s="97"/>
      <c r="KV211" s="97"/>
      <c r="KW211" s="97"/>
      <c r="KX211" s="97"/>
      <c r="KY211" s="97"/>
      <c r="KZ211" s="97"/>
      <c r="LA211" s="97"/>
      <c r="LB211" s="97"/>
      <c r="LC211" s="97"/>
      <c r="LD211" s="97"/>
      <c r="LE211" s="97"/>
      <c r="LF211" s="97"/>
      <c r="LG211" s="97"/>
      <c r="LH211" s="97"/>
      <c r="LI211" s="97"/>
      <c r="LJ211" s="97"/>
      <c r="LK211" s="97"/>
      <c r="LL211" s="97"/>
      <c r="LM211" s="97"/>
      <c r="LN211" s="97"/>
      <c r="LO211" s="97"/>
      <c r="LP211" s="97"/>
      <c r="LQ211" s="97"/>
      <c r="LR211" s="97"/>
      <c r="LS211" s="97"/>
      <c r="LT211" s="97"/>
      <c r="LU211" s="97"/>
      <c r="LV211" s="97"/>
      <c r="LW211" s="97"/>
      <c r="LX211" s="97"/>
      <c r="LY211" s="97"/>
      <c r="LZ211" s="97"/>
      <c r="MA211" s="97"/>
      <c r="MB211" s="97"/>
      <c r="MC211" s="97"/>
      <c r="MD211" s="97">
        <v>12</v>
      </c>
      <c r="ME211" s="97"/>
      <c r="MF211" s="97"/>
      <c r="MG211" s="97"/>
      <c r="MH211" s="97"/>
      <c r="MI211" s="97"/>
      <c r="MJ211" s="97"/>
      <c r="MK211" s="97"/>
      <c r="ML211" s="97"/>
      <c r="MM211" s="97"/>
      <c r="MN211" s="97"/>
      <c r="MO211" s="97"/>
      <c r="MP211" s="97"/>
      <c r="MQ211" s="97"/>
      <c r="MR211" s="97"/>
      <c r="MS211" s="97"/>
      <c r="MT211" s="97">
        <v>27</v>
      </c>
      <c r="MU211" s="97">
        <v>135</v>
      </c>
      <c r="MV211" s="97"/>
      <c r="MW211" s="97"/>
      <c r="MX211" s="97"/>
      <c r="MY211" s="97"/>
      <c r="MZ211" s="97"/>
      <c r="NA211" s="97"/>
      <c r="NB211" s="97"/>
      <c r="NC211" s="97"/>
      <c r="ND211" s="97">
        <v>819</v>
      </c>
      <c r="NE211" s="97">
        <v>190</v>
      </c>
      <c r="NF211" s="97">
        <v>166</v>
      </c>
      <c r="NG211" s="97">
        <v>66</v>
      </c>
      <c r="NH211" s="97">
        <v>266</v>
      </c>
      <c r="NI211" s="97">
        <v>36</v>
      </c>
      <c r="NJ211" s="97"/>
      <c r="NK211" s="97"/>
      <c r="NL211" s="97"/>
      <c r="NM211" s="97"/>
      <c r="NN211" s="97">
        <v>0</v>
      </c>
      <c r="NO211" s="97">
        <v>13</v>
      </c>
      <c r="NP211" s="97"/>
      <c r="NQ211" s="97">
        <v>23</v>
      </c>
      <c r="NR211" s="97">
        <v>21</v>
      </c>
      <c r="NS211" s="97">
        <v>646</v>
      </c>
      <c r="NT211" s="97">
        <v>747</v>
      </c>
      <c r="NU211" s="97">
        <v>103</v>
      </c>
      <c r="NV211" s="97"/>
      <c r="NW211" s="97"/>
      <c r="NX211" s="97"/>
      <c r="NY211" s="97"/>
      <c r="NZ211" s="97"/>
      <c r="OA211" s="97"/>
      <c r="OB211" s="97"/>
      <c r="OC211" s="97"/>
      <c r="OD211" s="97">
        <v>21</v>
      </c>
      <c r="OE211" s="97"/>
      <c r="OF211" s="97">
        <v>19</v>
      </c>
      <c r="OG211" s="97"/>
      <c r="OH211" s="97"/>
      <c r="OI211" s="97"/>
      <c r="OJ211" s="97"/>
      <c r="OK211" s="97">
        <v>1</v>
      </c>
      <c r="OL211" s="97">
        <v>20</v>
      </c>
      <c r="OM211" s="97">
        <v>631</v>
      </c>
      <c r="ON211" s="97">
        <v>403</v>
      </c>
      <c r="OO211" s="97">
        <v>770</v>
      </c>
      <c r="OP211" s="97"/>
      <c r="OQ211" s="97"/>
      <c r="OR211" s="98"/>
      <c r="OS211" s="99">
        <v>5928</v>
      </c>
      <c r="OT211" s="96">
        <v>3088</v>
      </c>
      <c r="OU211" s="97"/>
      <c r="OV211" s="97"/>
      <c r="OW211" s="97"/>
      <c r="OX211" s="97"/>
      <c r="OY211" s="97">
        <v>31</v>
      </c>
      <c r="OZ211" s="97">
        <v>213</v>
      </c>
      <c r="PA211" s="97"/>
      <c r="PB211" s="97"/>
      <c r="PC211" s="97"/>
      <c r="PD211" s="97"/>
      <c r="PE211" s="97"/>
      <c r="PF211" s="97"/>
      <c r="PG211" s="97"/>
      <c r="PH211" s="97"/>
      <c r="PI211" s="97"/>
      <c r="PJ211" s="97"/>
      <c r="PK211" s="97"/>
      <c r="PL211" s="98"/>
      <c r="PM211" s="99">
        <v>9261</v>
      </c>
    </row>
    <row r="212" spans="1:429" ht="12.75" customHeight="1" x14ac:dyDescent="0.2">
      <c r="A212" s="93">
        <v>311615</v>
      </c>
      <c r="B212" s="94" t="s">
        <v>1734</v>
      </c>
      <c r="C212" s="95" t="s">
        <v>1371</v>
      </c>
      <c r="D212" s="96"/>
      <c r="E212" s="97"/>
      <c r="F212" s="97"/>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7"/>
      <c r="AI212" s="97"/>
      <c r="AJ212" s="97"/>
      <c r="AK212" s="97"/>
      <c r="AL212" s="97"/>
      <c r="AM212" s="97"/>
      <c r="AN212" s="97"/>
      <c r="AO212" s="97"/>
      <c r="AP212" s="97"/>
      <c r="AQ212" s="97"/>
      <c r="AR212" s="97"/>
      <c r="AS212" s="97"/>
      <c r="AT212" s="97"/>
      <c r="AU212" s="97"/>
      <c r="AV212" s="97"/>
      <c r="AW212" s="97"/>
      <c r="AX212" s="97"/>
      <c r="AY212" s="97"/>
      <c r="AZ212" s="97"/>
      <c r="BA212" s="97"/>
      <c r="BB212" s="97"/>
      <c r="BC212" s="97"/>
      <c r="BD212" s="97"/>
      <c r="BE212" s="97"/>
      <c r="BF212" s="97"/>
      <c r="BG212" s="97"/>
      <c r="BH212" s="97"/>
      <c r="BI212" s="97"/>
      <c r="BJ212" s="97"/>
      <c r="BK212" s="97"/>
      <c r="BL212" s="97"/>
      <c r="BM212" s="97"/>
      <c r="BN212" s="97"/>
      <c r="BO212" s="97"/>
      <c r="BP212" s="97"/>
      <c r="BQ212" s="97"/>
      <c r="BR212" s="97"/>
      <c r="BS212" s="97"/>
      <c r="BT212" s="97"/>
      <c r="BU212" s="97"/>
      <c r="BV212" s="97"/>
      <c r="BW212" s="97"/>
      <c r="BX212" s="97"/>
      <c r="BY212" s="97"/>
      <c r="BZ212" s="97"/>
      <c r="CA212" s="97"/>
      <c r="CB212" s="97"/>
      <c r="CC212" s="97"/>
      <c r="CD212" s="97"/>
      <c r="CE212" s="97"/>
      <c r="CF212" s="97"/>
      <c r="CG212" s="97"/>
      <c r="CH212" s="97"/>
      <c r="CI212" s="97"/>
      <c r="CJ212" s="97"/>
      <c r="CK212" s="97"/>
      <c r="CL212" s="97"/>
      <c r="CM212" s="97"/>
      <c r="CN212" s="97"/>
      <c r="CO212" s="97"/>
      <c r="CP212" s="97"/>
      <c r="CQ212" s="97"/>
      <c r="CR212" s="97"/>
      <c r="CS212" s="97"/>
      <c r="CT212" s="97"/>
      <c r="CU212" s="97"/>
      <c r="CV212" s="97"/>
      <c r="CW212" s="97"/>
      <c r="CX212" s="97"/>
      <c r="CY212" s="97"/>
      <c r="CZ212" s="97"/>
      <c r="DA212" s="97"/>
      <c r="DB212" s="97"/>
      <c r="DC212" s="97"/>
      <c r="DD212" s="97"/>
      <c r="DE212" s="97"/>
      <c r="DF212" s="97"/>
      <c r="DG212" s="97"/>
      <c r="DH212" s="97"/>
      <c r="DI212" s="97"/>
      <c r="DJ212" s="97"/>
      <c r="DK212" s="97"/>
      <c r="DL212" s="97"/>
      <c r="DM212" s="97"/>
      <c r="DN212" s="97"/>
      <c r="DO212" s="97"/>
      <c r="DP212" s="97"/>
      <c r="DQ212" s="97"/>
      <c r="DR212" s="97"/>
      <c r="DS212" s="97"/>
      <c r="DT212" s="97"/>
      <c r="DU212" s="97"/>
      <c r="DV212" s="97"/>
      <c r="DW212" s="97"/>
      <c r="DX212" s="97"/>
      <c r="DY212" s="97"/>
      <c r="DZ212" s="97"/>
      <c r="EA212" s="97"/>
      <c r="EB212" s="97"/>
      <c r="EC212" s="97"/>
      <c r="ED212" s="97"/>
      <c r="EE212" s="97"/>
      <c r="EF212" s="97"/>
      <c r="EG212" s="97"/>
      <c r="EH212" s="97"/>
      <c r="EI212" s="97"/>
      <c r="EJ212" s="97"/>
      <c r="EK212" s="97"/>
      <c r="EL212" s="97"/>
      <c r="EM212" s="97"/>
      <c r="EN212" s="97"/>
      <c r="EO212" s="97"/>
      <c r="EP212" s="97"/>
      <c r="EQ212" s="97"/>
      <c r="ER212" s="97"/>
      <c r="ES212" s="97"/>
      <c r="ET212" s="97"/>
      <c r="EU212" s="97"/>
      <c r="EV212" s="97"/>
      <c r="EW212" s="97"/>
      <c r="EX212" s="97"/>
      <c r="EY212" s="97"/>
      <c r="EZ212" s="97"/>
      <c r="FA212" s="97"/>
      <c r="FB212" s="97"/>
      <c r="FC212" s="97"/>
      <c r="FD212" s="97"/>
      <c r="FE212" s="97"/>
      <c r="FF212" s="97"/>
      <c r="FG212" s="97"/>
      <c r="FH212" s="97"/>
      <c r="FI212" s="97"/>
      <c r="FJ212" s="97"/>
      <c r="FK212" s="97"/>
      <c r="FL212" s="97"/>
      <c r="FM212" s="97"/>
      <c r="FN212" s="97"/>
      <c r="FO212" s="97"/>
      <c r="FP212" s="97"/>
      <c r="FQ212" s="97"/>
      <c r="FR212" s="97"/>
      <c r="FS212" s="97"/>
      <c r="FT212" s="97"/>
      <c r="FU212" s="97"/>
      <c r="FV212" s="97"/>
      <c r="FW212" s="97"/>
      <c r="FX212" s="97"/>
      <c r="FY212" s="97"/>
      <c r="FZ212" s="97"/>
      <c r="GA212" s="97"/>
      <c r="GB212" s="97"/>
      <c r="GC212" s="97"/>
      <c r="GD212" s="97"/>
      <c r="GE212" s="97"/>
      <c r="GF212" s="97"/>
      <c r="GG212" s="97"/>
      <c r="GH212" s="97"/>
      <c r="GI212" s="97"/>
      <c r="GJ212" s="97"/>
      <c r="GK212" s="97"/>
      <c r="GL212" s="97"/>
      <c r="GM212" s="97"/>
      <c r="GN212" s="97"/>
      <c r="GO212" s="97"/>
      <c r="GP212" s="97"/>
      <c r="GQ212" s="97"/>
      <c r="GR212" s="97"/>
      <c r="GS212" s="97"/>
      <c r="GT212" s="97"/>
      <c r="GU212" s="97">
        <v>1425</v>
      </c>
      <c r="GV212" s="97">
        <v>64</v>
      </c>
      <c r="GW212" s="97"/>
      <c r="GX212" s="97"/>
      <c r="GY212" s="97"/>
      <c r="GZ212" s="97"/>
      <c r="HA212" s="97">
        <v>7739</v>
      </c>
      <c r="HB212" s="97">
        <v>1953</v>
      </c>
      <c r="HC212" s="97"/>
      <c r="HD212" s="97"/>
      <c r="HE212" s="97"/>
      <c r="HF212" s="97"/>
      <c r="HG212" s="97"/>
      <c r="HH212" s="97"/>
      <c r="HI212" s="97"/>
      <c r="HJ212" s="97">
        <v>131</v>
      </c>
      <c r="HK212" s="97"/>
      <c r="HL212" s="97"/>
      <c r="HM212" s="97"/>
      <c r="HN212" s="97"/>
      <c r="HO212" s="97"/>
      <c r="HP212" s="97"/>
      <c r="HQ212" s="97"/>
      <c r="HR212" s="97"/>
      <c r="HS212" s="97"/>
      <c r="HT212" s="97"/>
      <c r="HU212" s="97"/>
      <c r="HV212" s="97"/>
      <c r="HW212" s="97"/>
      <c r="HX212" s="97"/>
      <c r="HY212" s="97"/>
      <c r="HZ212" s="97"/>
      <c r="IA212" s="97"/>
      <c r="IB212" s="97"/>
      <c r="IC212" s="97"/>
      <c r="ID212" s="97"/>
      <c r="IE212" s="97"/>
      <c r="IF212" s="97"/>
      <c r="IG212" s="97"/>
      <c r="IH212" s="97"/>
      <c r="II212" s="97"/>
      <c r="IJ212" s="97"/>
      <c r="IK212" s="97"/>
      <c r="IL212" s="97"/>
      <c r="IM212" s="97"/>
      <c r="IN212" s="97"/>
      <c r="IO212" s="97"/>
      <c r="IP212" s="97"/>
      <c r="IQ212" s="97"/>
      <c r="IR212" s="97"/>
      <c r="IS212" s="97"/>
      <c r="IT212" s="97"/>
      <c r="IU212" s="97"/>
      <c r="IV212" s="97"/>
      <c r="IW212" s="97"/>
      <c r="IX212" s="97"/>
      <c r="IY212" s="97"/>
      <c r="IZ212" s="97"/>
      <c r="JA212" s="97"/>
      <c r="JB212" s="97"/>
      <c r="JC212" s="97"/>
      <c r="JD212" s="97"/>
      <c r="JE212" s="97"/>
      <c r="JF212" s="97"/>
      <c r="JG212" s="97"/>
      <c r="JH212" s="97"/>
      <c r="JI212" s="97"/>
      <c r="JJ212" s="97"/>
      <c r="JK212" s="97"/>
      <c r="JL212" s="97"/>
      <c r="JM212" s="97"/>
      <c r="JN212" s="97"/>
      <c r="JO212" s="97"/>
      <c r="JP212" s="97"/>
      <c r="JQ212" s="97"/>
      <c r="JR212" s="97"/>
      <c r="JS212" s="97"/>
      <c r="JT212" s="97"/>
      <c r="JU212" s="97">
        <v>0</v>
      </c>
      <c r="JV212" s="97"/>
      <c r="JW212" s="97">
        <v>55</v>
      </c>
      <c r="JX212" s="97">
        <v>24</v>
      </c>
      <c r="JY212" s="97"/>
      <c r="JZ212" s="97"/>
      <c r="KA212" s="97">
        <v>2</v>
      </c>
      <c r="KB212" s="97"/>
      <c r="KC212" s="97"/>
      <c r="KD212" s="97"/>
      <c r="KE212" s="97">
        <v>0</v>
      </c>
      <c r="KF212" s="97"/>
      <c r="KG212" s="97">
        <v>0</v>
      </c>
      <c r="KH212" s="97"/>
      <c r="KI212" s="97"/>
      <c r="KJ212" s="97"/>
      <c r="KK212" s="97">
        <v>12</v>
      </c>
      <c r="KL212" s="97"/>
      <c r="KM212" s="97"/>
      <c r="KN212" s="97"/>
      <c r="KO212" s="97">
        <v>0</v>
      </c>
      <c r="KP212" s="97"/>
      <c r="KQ212" s="97"/>
      <c r="KR212" s="97"/>
      <c r="KS212" s="97"/>
      <c r="KT212" s="97"/>
      <c r="KU212" s="97"/>
      <c r="KV212" s="97"/>
      <c r="KW212" s="97"/>
      <c r="KX212" s="97"/>
      <c r="KY212" s="97"/>
      <c r="KZ212" s="97"/>
      <c r="LA212" s="97"/>
      <c r="LB212" s="97"/>
      <c r="LC212" s="97"/>
      <c r="LD212" s="97"/>
      <c r="LE212" s="97"/>
      <c r="LF212" s="97"/>
      <c r="LG212" s="97"/>
      <c r="LH212" s="97"/>
      <c r="LI212" s="97"/>
      <c r="LJ212" s="97"/>
      <c r="LK212" s="97"/>
      <c r="LL212" s="97"/>
      <c r="LM212" s="97"/>
      <c r="LN212" s="97"/>
      <c r="LO212" s="97"/>
      <c r="LP212" s="97"/>
      <c r="LQ212" s="97"/>
      <c r="LR212" s="97"/>
      <c r="LS212" s="97"/>
      <c r="LT212" s="97"/>
      <c r="LU212" s="97"/>
      <c r="LV212" s="97"/>
      <c r="LW212" s="97"/>
      <c r="LX212" s="97"/>
      <c r="LY212" s="97"/>
      <c r="LZ212" s="97"/>
      <c r="MA212" s="97"/>
      <c r="MB212" s="97"/>
      <c r="MC212" s="97"/>
      <c r="MD212" s="97">
        <v>21</v>
      </c>
      <c r="ME212" s="97"/>
      <c r="MF212" s="97"/>
      <c r="MG212" s="97"/>
      <c r="MH212" s="97"/>
      <c r="MI212" s="97"/>
      <c r="MJ212" s="97"/>
      <c r="MK212" s="97"/>
      <c r="ML212" s="97"/>
      <c r="MM212" s="97"/>
      <c r="MN212" s="97"/>
      <c r="MO212" s="97"/>
      <c r="MP212" s="97"/>
      <c r="MQ212" s="97"/>
      <c r="MR212" s="97"/>
      <c r="MS212" s="97"/>
      <c r="MT212" s="97">
        <v>41</v>
      </c>
      <c r="MU212" s="97">
        <v>40</v>
      </c>
      <c r="MV212" s="97"/>
      <c r="MW212" s="97"/>
      <c r="MX212" s="97"/>
      <c r="MY212" s="97"/>
      <c r="MZ212" s="97"/>
      <c r="NA212" s="97"/>
      <c r="NB212" s="97"/>
      <c r="NC212" s="97"/>
      <c r="ND212" s="97">
        <v>617</v>
      </c>
      <c r="NE212" s="97">
        <v>533</v>
      </c>
      <c r="NF212" s="97">
        <v>182</v>
      </c>
      <c r="NG212" s="97">
        <v>240</v>
      </c>
      <c r="NH212" s="97">
        <v>40</v>
      </c>
      <c r="NI212" s="97">
        <v>1676</v>
      </c>
      <c r="NJ212" s="97"/>
      <c r="NK212" s="97">
        <v>0</v>
      </c>
      <c r="NL212" s="97"/>
      <c r="NM212" s="97"/>
      <c r="NN212" s="97">
        <v>1</v>
      </c>
      <c r="NO212" s="97">
        <v>29</v>
      </c>
      <c r="NP212" s="97">
        <v>6</v>
      </c>
      <c r="NQ212" s="97">
        <v>60</v>
      </c>
      <c r="NR212" s="97">
        <v>318</v>
      </c>
      <c r="NS212" s="97">
        <v>1976</v>
      </c>
      <c r="NT212" s="97">
        <v>2180</v>
      </c>
      <c r="NU212" s="97">
        <v>239</v>
      </c>
      <c r="NV212" s="97"/>
      <c r="NW212" s="97"/>
      <c r="NX212" s="97"/>
      <c r="NY212" s="97"/>
      <c r="NZ212" s="97"/>
      <c r="OA212" s="97"/>
      <c r="OB212" s="97"/>
      <c r="OC212" s="97"/>
      <c r="OD212" s="97"/>
      <c r="OE212" s="97"/>
      <c r="OF212" s="97">
        <v>41</v>
      </c>
      <c r="OG212" s="97"/>
      <c r="OH212" s="97">
        <v>455</v>
      </c>
      <c r="OI212" s="97"/>
      <c r="OJ212" s="97"/>
      <c r="OK212" s="97"/>
      <c r="OL212" s="97">
        <v>23</v>
      </c>
      <c r="OM212" s="97">
        <v>267</v>
      </c>
      <c r="ON212" s="97">
        <v>524</v>
      </c>
      <c r="OO212" s="97">
        <v>561</v>
      </c>
      <c r="OP212" s="97"/>
      <c r="OQ212" s="97"/>
      <c r="OR212" s="98"/>
      <c r="OS212" s="99">
        <v>21476</v>
      </c>
      <c r="OT212" s="96">
        <v>49358</v>
      </c>
      <c r="OU212" s="97"/>
      <c r="OV212" s="97"/>
      <c r="OW212" s="97"/>
      <c r="OX212" s="97"/>
      <c r="OY212" s="97">
        <v>259</v>
      </c>
      <c r="OZ212" s="97">
        <v>5147</v>
      </c>
      <c r="PA212" s="97"/>
      <c r="PB212" s="97"/>
      <c r="PC212" s="97"/>
      <c r="PD212" s="97"/>
      <c r="PE212" s="97"/>
      <c r="PF212" s="97"/>
      <c r="PG212" s="97"/>
      <c r="PH212" s="97"/>
      <c r="PI212" s="97"/>
      <c r="PJ212" s="97"/>
      <c r="PK212" s="97"/>
      <c r="PL212" s="98"/>
      <c r="PM212" s="99">
        <v>76240</v>
      </c>
    </row>
    <row r="213" spans="1:429" ht="12.75" customHeight="1" x14ac:dyDescent="0.2">
      <c r="A213" s="93" t="s">
        <v>1623</v>
      </c>
      <c r="B213" s="94" t="s">
        <v>1734</v>
      </c>
      <c r="C213" s="95" t="s">
        <v>1372</v>
      </c>
      <c r="D213" s="96"/>
      <c r="E213" s="97"/>
      <c r="F213" s="97"/>
      <c r="G213" s="97"/>
      <c r="H213" s="97"/>
      <c r="I213" s="97"/>
      <c r="J213" s="97">
        <v>6</v>
      </c>
      <c r="K213" s="97"/>
      <c r="L213" s="97">
        <v>78</v>
      </c>
      <c r="M213" s="97">
        <v>7</v>
      </c>
      <c r="N213" s="97"/>
      <c r="O213" s="97">
        <v>0</v>
      </c>
      <c r="P213" s="97">
        <v>1</v>
      </c>
      <c r="Q213" s="97"/>
      <c r="R213" s="97"/>
      <c r="S213" s="97"/>
      <c r="T213" s="97"/>
      <c r="U213" s="97"/>
      <c r="V213" s="97"/>
      <c r="W213" s="97"/>
      <c r="X213" s="97"/>
      <c r="Y213" s="97"/>
      <c r="Z213" s="97"/>
      <c r="AA213" s="97"/>
      <c r="AB213" s="97"/>
      <c r="AC213" s="97"/>
      <c r="AD213" s="97"/>
      <c r="AE213" s="97"/>
      <c r="AF213" s="97"/>
      <c r="AG213" s="97"/>
      <c r="AH213" s="97"/>
      <c r="AI213" s="97"/>
      <c r="AJ213" s="97"/>
      <c r="AK213" s="97"/>
      <c r="AL213" s="97"/>
      <c r="AM213" s="97"/>
      <c r="AN213" s="97"/>
      <c r="AO213" s="97"/>
      <c r="AP213" s="97"/>
      <c r="AQ213" s="97"/>
      <c r="AR213" s="97"/>
      <c r="AS213" s="97"/>
      <c r="AT213" s="97"/>
      <c r="AU213" s="97"/>
      <c r="AV213" s="97"/>
      <c r="AW213" s="97"/>
      <c r="AX213" s="97"/>
      <c r="AY213" s="97"/>
      <c r="AZ213" s="97"/>
      <c r="BA213" s="97"/>
      <c r="BB213" s="97"/>
      <c r="BC213" s="97"/>
      <c r="BD213" s="97">
        <v>9</v>
      </c>
      <c r="BE213" s="97"/>
      <c r="BF213" s="97"/>
      <c r="BG213" s="97"/>
      <c r="BH213" s="97"/>
      <c r="BI213" s="97"/>
      <c r="BJ213" s="97"/>
      <c r="BK213" s="97"/>
      <c r="BL213" s="97"/>
      <c r="BM213" s="97"/>
      <c r="BN213" s="97"/>
      <c r="BO213" s="97"/>
      <c r="BP213" s="97"/>
      <c r="BQ213" s="97"/>
      <c r="BR213" s="97"/>
      <c r="BS213" s="97"/>
      <c r="BT213" s="97"/>
      <c r="BU213" s="97"/>
      <c r="BV213" s="97"/>
      <c r="BW213" s="97"/>
      <c r="BX213" s="97"/>
      <c r="BY213" s="97"/>
      <c r="BZ213" s="97"/>
      <c r="CA213" s="97"/>
      <c r="CB213" s="97"/>
      <c r="CC213" s="97"/>
      <c r="CD213" s="97"/>
      <c r="CE213" s="97"/>
      <c r="CF213" s="97"/>
      <c r="CG213" s="97"/>
      <c r="CH213" s="97"/>
      <c r="CI213" s="97"/>
      <c r="CJ213" s="97"/>
      <c r="CK213" s="97"/>
      <c r="CL213" s="97"/>
      <c r="CM213" s="97"/>
      <c r="CN213" s="97"/>
      <c r="CO213" s="97"/>
      <c r="CP213" s="97"/>
      <c r="CQ213" s="97"/>
      <c r="CR213" s="97"/>
      <c r="CS213" s="97"/>
      <c r="CT213" s="97"/>
      <c r="CU213" s="97"/>
      <c r="CV213" s="97"/>
      <c r="CW213" s="97"/>
      <c r="CX213" s="97"/>
      <c r="CY213" s="97"/>
      <c r="CZ213" s="97"/>
      <c r="DA213" s="97"/>
      <c r="DB213" s="97"/>
      <c r="DC213" s="97"/>
      <c r="DD213" s="97"/>
      <c r="DE213" s="97"/>
      <c r="DF213" s="97"/>
      <c r="DG213" s="97"/>
      <c r="DH213" s="97"/>
      <c r="DI213" s="97"/>
      <c r="DJ213" s="97"/>
      <c r="DK213" s="97"/>
      <c r="DL213" s="97"/>
      <c r="DM213" s="97"/>
      <c r="DN213" s="97"/>
      <c r="DO213" s="97"/>
      <c r="DP213" s="97"/>
      <c r="DQ213" s="97"/>
      <c r="DR213" s="97"/>
      <c r="DS213" s="97"/>
      <c r="DT213" s="97"/>
      <c r="DU213" s="97"/>
      <c r="DV213" s="97"/>
      <c r="DW213" s="97"/>
      <c r="DX213" s="97"/>
      <c r="DY213" s="97"/>
      <c r="DZ213" s="97"/>
      <c r="EA213" s="97"/>
      <c r="EB213" s="97"/>
      <c r="EC213" s="97"/>
      <c r="ED213" s="97"/>
      <c r="EE213" s="97"/>
      <c r="EF213" s="97"/>
      <c r="EG213" s="97"/>
      <c r="EH213" s="97"/>
      <c r="EI213" s="97"/>
      <c r="EJ213" s="97"/>
      <c r="EK213" s="97"/>
      <c r="EL213" s="97"/>
      <c r="EM213" s="97"/>
      <c r="EN213" s="97"/>
      <c r="EO213" s="97"/>
      <c r="EP213" s="97"/>
      <c r="EQ213" s="97"/>
      <c r="ER213" s="97"/>
      <c r="ES213" s="97"/>
      <c r="ET213" s="97"/>
      <c r="EU213" s="97"/>
      <c r="EV213" s="97"/>
      <c r="EW213" s="97"/>
      <c r="EX213" s="97"/>
      <c r="EY213" s="97"/>
      <c r="EZ213" s="97"/>
      <c r="FA213" s="97"/>
      <c r="FB213" s="97"/>
      <c r="FC213" s="97"/>
      <c r="FD213" s="97"/>
      <c r="FE213" s="97"/>
      <c r="FF213" s="97"/>
      <c r="FG213" s="97"/>
      <c r="FH213" s="97"/>
      <c r="FI213" s="97"/>
      <c r="FJ213" s="97"/>
      <c r="FK213" s="97"/>
      <c r="FL213" s="97"/>
      <c r="FM213" s="97"/>
      <c r="FN213" s="97"/>
      <c r="FO213" s="97"/>
      <c r="FP213" s="97"/>
      <c r="FQ213" s="97"/>
      <c r="FR213" s="97"/>
      <c r="FS213" s="97"/>
      <c r="FT213" s="97"/>
      <c r="FU213" s="97"/>
      <c r="FV213" s="97"/>
      <c r="FW213" s="97"/>
      <c r="FX213" s="97"/>
      <c r="FY213" s="97"/>
      <c r="FZ213" s="97"/>
      <c r="GA213" s="97"/>
      <c r="GB213" s="97"/>
      <c r="GC213" s="97"/>
      <c r="GD213" s="97"/>
      <c r="GE213" s="97"/>
      <c r="GF213" s="97"/>
      <c r="GG213" s="97"/>
      <c r="GH213" s="97"/>
      <c r="GI213" s="97"/>
      <c r="GJ213" s="97"/>
      <c r="GK213" s="97"/>
      <c r="GL213" s="97">
        <v>8</v>
      </c>
      <c r="GM213" s="97">
        <v>2543</v>
      </c>
      <c r="GN213" s="97">
        <v>1054</v>
      </c>
      <c r="GO213" s="97">
        <v>21</v>
      </c>
      <c r="GP213" s="97"/>
      <c r="GQ213" s="97">
        <v>416</v>
      </c>
      <c r="GR213" s="97"/>
      <c r="GS213" s="97">
        <v>16</v>
      </c>
      <c r="GT213" s="97">
        <v>106</v>
      </c>
      <c r="GU213" s="97">
        <v>1261</v>
      </c>
      <c r="GV213" s="97">
        <v>1032</v>
      </c>
      <c r="GW213" s="97">
        <v>19</v>
      </c>
      <c r="GX213" s="97">
        <v>145</v>
      </c>
      <c r="GY213" s="97">
        <v>14</v>
      </c>
      <c r="GZ213" s="97">
        <v>2</v>
      </c>
      <c r="HA213" s="97">
        <v>1845</v>
      </c>
      <c r="HB213" s="97">
        <v>25794</v>
      </c>
      <c r="HC213" s="97">
        <v>18</v>
      </c>
      <c r="HD213" s="97">
        <v>289</v>
      </c>
      <c r="HE213" s="97">
        <v>608</v>
      </c>
      <c r="HF213" s="97">
        <v>345</v>
      </c>
      <c r="HG213" s="97"/>
      <c r="HH213" s="97"/>
      <c r="HI213" s="97">
        <v>322</v>
      </c>
      <c r="HJ213" s="97">
        <v>239</v>
      </c>
      <c r="HK213" s="97"/>
      <c r="HL213" s="97"/>
      <c r="HM213" s="97"/>
      <c r="HN213" s="97"/>
      <c r="HO213" s="97"/>
      <c r="HP213" s="97"/>
      <c r="HQ213" s="97"/>
      <c r="HR213" s="97"/>
      <c r="HS213" s="97"/>
      <c r="HT213" s="97"/>
      <c r="HU213" s="97"/>
      <c r="HV213" s="97"/>
      <c r="HW213" s="97">
        <v>1475</v>
      </c>
      <c r="HX213" s="97"/>
      <c r="HY213" s="97"/>
      <c r="HZ213" s="97"/>
      <c r="IA213" s="97"/>
      <c r="IB213" s="97"/>
      <c r="IC213" s="97"/>
      <c r="ID213" s="97"/>
      <c r="IE213" s="97"/>
      <c r="IF213" s="97"/>
      <c r="IG213" s="97"/>
      <c r="IH213" s="97">
        <v>2</v>
      </c>
      <c r="II213" s="97"/>
      <c r="IJ213" s="97"/>
      <c r="IK213" s="97">
        <v>98</v>
      </c>
      <c r="IL213" s="97"/>
      <c r="IM213" s="97"/>
      <c r="IN213" s="97"/>
      <c r="IO213" s="97"/>
      <c r="IP213" s="97"/>
      <c r="IQ213" s="97"/>
      <c r="IR213" s="97"/>
      <c r="IS213" s="97">
        <v>16</v>
      </c>
      <c r="IT213" s="97">
        <v>708</v>
      </c>
      <c r="IU213" s="97">
        <v>45</v>
      </c>
      <c r="IV213" s="97">
        <v>13</v>
      </c>
      <c r="IW213" s="97"/>
      <c r="IX213" s="97"/>
      <c r="IY213" s="97"/>
      <c r="IZ213" s="97"/>
      <c r="JA213" s="97">
        <v>80</v>
      </c>
      <c r="JB213" s="97">
        <v>85</v>
      </c>
      <c r="JC213" s="97"/>
      <c r="JD213" s="97"/>
      <c r="JE213" s="97"/>
      <c r="JF213" s="97"/>
      <c r="JG213" s="97"/>
      <c r="JH213" s="97"/>
      <c r="JI213" s="97"/>
      <c r="JJ213" s="97"/>
      <c r="JK213" s="97"/>
      <c r="JL213" s="97"/>
      <c r="JM213" s="97"/>
      <c r="JN213" s="97"/>
      <c r="JO213" s="97"/>
      <c r="JP213" s="97"/>
      <c r="JQ213" s="97"/>
      <c r="JR213" s="97"/>
      <c r="JS213" s="97"/>
      <c r="JT213" s="97"/>
      <c r="JU213" s="97">
        <v>86</v>
      </c>
      <c r="JV213" s="97"/>
      <c r="JW213" s="97">
        <v>21</v>
      </c>
      <c r="JX213" s="97">
        <v>5</v>
      </c>
      <c r="JY213" s="97"/>
      <c r="JZ213" s="97"/>
      <c r="KA213" s="97">
        <v>257</v>
      </c>
      <c r="KB213" s="97">
        <v>68</v>
      </c>
      <c r="KC213" s="97"/>
      <c r="KD213" s="97">
        <v>3</v>
      </c>
      <c r="KE213" s="97">
        <v>199</v>
      </c>
      <c r="KF213" s="97"/>
      <c r="KG213" s="97">
        <v>31</v>
      </c>
      <c r="KH213" s="97">
        <v>6</v>
      </c>
      <c r="KI213" s="97"/>
      <c r="KJ213" s="97"/>
      <c r="KK213" s="97">
        <v>21</v>
      </c>
      <c r="KL213" s="97"/>
      <c r="KM213" s="97"/>
      <c r="KN213" s="97"/>
      <c r="KO213" s="97">
        <v>3</v>
      </c>
      <c r="KP213" s="97"/>
      <c r="KQ213" s="97"/>
      <c r="KR213" s="97"/>
      <c r="KS213" s="97"/>
      <c r="KT213" s="97"/>
      <c r="KU213" s="97"/>
      <c r="KV213" s="97"/>
      <c r="KW213" s="97">
        <v>0</v>
      </c>
      <c r="KX213" s="97"/>
      <c r="KY213" s="97"/>
      <c r="KZ213" s="97"/>
      <c r="LA213" s="97"/>
      <c r="LB213" s="97"/>
      <c r="LC213" s="97"/>
      <c r="LD213" s="97"/>
      <c r="LE213" s="97"/>
      <c r="LF213" s="97"/>
      <c r="LG213" s="97"/>
      <c r="LH213" s="97"/>
      <c r="LI213" s="97"/>
      <c r="LJ213" s="97"/>
      <c r="LK213" s="97"/>
      <c r="LL213" s="97"/>
      <c r="LM213" s="97"/>
      <c r="LN213" s="97"/>
      <c r="LO213" s="97"/>
      <c r="LP213" s="97"/>
      <c r="LQ213" s="97"/>
      <c r="LR213" s="97"/>
      <c r="LS213" s="97"/>
      <c r="LT213" s="97"/>
      <c r="LU213" s="97"/>
      <c r="LV213" s="97"/>
      <c r="LW213" s="97"/>
      <c r="LX213" s="97"/>
      <c r="LY213" s="97"/>
      <c r="LZ213" s="97"/>
      <c r="MA213" s="97"/>
      <c r="MB213" s="97"/>
      <c r="MC213" s="97"/>
      <c r="MD213" s="97">
        <v>204</v>
      </c>
      <c r="ME213" s="97"/>
      <c r="MF213" s="97"/>
      <c r="MG213" s="97"/>
      <c r="MH213" s="97">
        <v>75</v>
      </c>
      <c r="MI213" s="97"/>
      <c r="MJ213" s="97">
        <v>12</v>
      </c>
      <c r="MK213" s="97"/>
      <c r="ML213" s="97"/>
      <c r="MM213" s="97"/>
      <c r="MN213" s="97"/>
      <c r="MO213" s="97"/>
      <c r="MP213" s="97"/>
      <c r="MQ213" s="97"/>
      <c r="MR213" s="97"/>
      <c r="MS213" s="97"/>
      <c r="MT213" s="97">
        <v>91</v>
      </c>
      <c r="MU213" s="97">
        <v>1367</v>
      </c>
      <c r="MV213" s="97"/>
      <c r="MW213" s="97">
        <v>3</v>
      </c>
      <c r="MX213" s="97"/>
      <c r="MY213" s="97">
        <v>0</v>
      </c>
      <c r="MZ213" s="97"/>
      <c r="NA213" s="97"/>
      <c r="NB213" s="97"/>
      <c r="NC213" s="97"/>
      <c r="ND213" s="97">
        <v>3020</v>
      </c>
      <c r="NE213" s="97">
        <v>1684</v>
      </c>
      <c r="NF213" s="97">
        <v>785</v>
      </c>
      <c r="NG213" s="97">
        <v>957</v>
      </c>
      <c r="NH213" s="97">
        <v>486</v>
      </c>
      <c r="NI213" s="97">
        <v>1343</v>
      </c>
      <c r="NJ213" s="97">
        <v>4</v>
      </c>
      <c r="NK213" s="97">
        <v>33</v>
      </c>
      <c r="NL213" s="97"/>
      <c r="NM213" s="97">
        <v>25</v>
      </c>
      <c r="NN213" s="97">
        <v>11</v>
      </c>
      <c r="NO213" s="97">
        <v>187</v>
      </c>
      <c r="NP213" s="97">
        <v>91</v>
      </c>
      <c r="NQ213" s="97">
        <v>272</v>
      </c>
      <c r="NR213" s="97">
        <v>1079</v>
      </c>
      <c r="NS213" s="97">
        <v>3310</v>
      </c>
      <c r="NT213" s="97">
        <v>3822</v>
      </c>
      <c r="NU213" s="97">
        <v>300</v>
      </c>
      <c r="NV213" s="97"/>
      <c r="NW213" s="97"/>
      <c r="NX213" s="97"/>
      <c r="NY213" s="97"/>
      <c r="NZ213" s="97"/>
      <c r="OA213" s="97"/>
      <c r="OB213" s="97"/>
      <c r="OC213" s="97">
        <v>5</v>
      </c>
      <c r="OD213" s="97">
        <v>167</v>
      </c>
      <c r="OE213" s="97"/>
      <c r="OF213" s="97">
        <v>138</v>
      </c>
      <c r="OG213" s="97"/>
      <c r="OH213" s="97">
        <v>1836</v>
      </c>
      <c r="OI213" s="97"/>
      <c r="OJ213" s="97"/>
      <c r="OK213" s="97">
        <v>13</v>
      </c>
      <c r="OL213" s="97">
        <v>120</v>
      </c>
      <c r="OM213" s="97">
        <v>3966</v>
      </c>
      <c r="ON213" s="97">
        <v>3762</v>
      </c>
      <c r="OO213" s="97">
        <v>4292</v>
      </c>
      <c r="OP213" s="97"/>
      <c r="OQ213" s="97"/>
      <c r="OR213" s="98"/>
      <c r="OS213" s="99">
        <v>72881</v>
      </c>
      <c r="OT213" s="96">
        <v>103517</v>
      </c>
      <c r="OU213" s="97"/>
      <c r="OV213" s="97"/>
      <c r="OW213" s="97"/>
      <c r="OX213" s="97"/>
      <c r="OY213" s="97">
        <v>525</v>
      </c>
      <c r="OZ213" s="97">
        <v>16460</v>
      </c>
      <c r="PA213" s="97"/>
      <c r="PB213" s="97"/>
      <c r="PC213" s="97"/>
      <c r="PD213" s="97"/>
      <c r="PE213" s="97"/>
      <c r="PF213" s="97"/>
      <c r="PG213" s="97"/>
      <c r="PH213" s="97"/>
      <c r="PI213" s="97"/>
      <c r="PJ213" s="97"/>
      <c r="PK213" s="97"/>
      <c r="PL213" s="98"/>
      <c r="PM213" s="99">
        <v>193382</v>
      </c>
    </row>
    <row r="214" spans="1:429" ht="12.75" customHeight="1" x14ac:dyDescent="0.2">
      <c r="A214" s="93">
        <v>311700</v>
      </c>
      <c r="B214" s="94" t="s">
        <v>1734</v>
      </c>
      <c r="C214" s="95" t="s">
        <v>1373</v>
      </c>
      <c r="D214" s="96"/>
      <c r="E214" s="97"/>
      <c r="F214" s="97"/>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7"/>
      <c r="AI214" s="97"/>
      <c r="AJ214" s="97"/>
      <c r="AK214" s="97"/>
      <c r="AL214" s="97"/>
      <c r="AM214" s="97"/>
      <c r="AN214" s="97"/>
      <c r="AO214" s="97"/>
      <c r="AP214" s="97"/>
      <c r="AQ214" s="97"/>
      <c r="AR214" s="97"/>
      <c r="AS214" s="97"/>
      <c r="AT214" s="97"/>
      <c r="AU214" s="97"/>
      <c r="AV214" s="97"/>
      <c r="AW214" s="97"/>
      <c r="AX214" s="97"/>
      <c r="AY214" s="97"/>
      <c r="AZ214" s="97"/>
      <c r="BA214" s="97"/>
      <c r="BB214" s="97"/>
      <c r="BC214" s="97"/>
      <c r="BD214" s="97"/>
      <c r="BE214" s="97"/>
      <c r="BF214" s="97"/>
      <c r="BG214" s="97"/>
      <c r="BH214" s="97"/>
      <c r="BI214" s="97"/>
      <c r="BJ214" s="97"/>
      <c r="BK214" s="97"/>
      <c r="BL214" s="97"/>
      <c r="BM214" s="97"/>
      <c r="BN214" s="97"/>
      <c r="BO214" s="97"/>
      <c r="BP214" s="97"/>
      <c r="BQ214" s="97"/>
      <c r="BR214" s="97"/>
      <c r="BS214" s="97"/>
      <c r="BT214" s="97"/>
      <c r="BU214" s="97"/>
      <c r="BV214" s="97"/>
      <c r="BW214" s="97"/>
      <c r="BX214" s="97"/>
      <c r="BY214" s="97"/>
      <c r="BZ214" s="97"/>
      <c r="CA214" s="97"/>
      <c r="CB214" s="97"/>
      <c r="CC214" s="97"/>
      <c r="CD214" s="97"/>
      <c r="CE214" s="97"/>
      <c r="CF214" s="97"/>
      <c r="CG214" s="97"/>
      <c r="CH214" s="97"/>
      <c r="CI214" s="97"/>
      <c r="CJ214" s="97"/>
      <c r="CK214" s="97"/>
      <c r="CL214" s="97"/>
      <c r="CM214" s="97"/>
      <c r="CN214" s="97"/>
      <c r="CO214" s="97"/>
      <c r="CP214" s="97"/>
      <c r="CQ214" s="97"/>
      <c r="CR214" s="97"/>
      <c r="CS214" s="97"/>
      <c r="CT214" s="97"/>
      <c r="CU214" s="97"/>
      <c r="CV214" s="97"/>
      <c r="CW214" s="97"/>
      <c r="CX214" s="97"/>
      <c r="CY214" s="97"/>
      <c r="CZ214" s="97"/>
      <c r="DA214" s="97"/>
      <c r="DB214" s="97"/>
      <c r="DC214" s="97"/>
      <c r="DD214" s="97"/>
      <c r="DE214" s="97"/>
      <c r="DF214" s="97"/>
      <c r="DG214" s="97"/>
      <c r="DH214" s="97"/>
      <c r="DI214" s="97"/>
      <c r="DJ214" s="97"/>
      <c r="DK214" s="97"/>
      <c r="DL214" s="97"/>
      <c r="DM214" s="97"/>
      <c r="DN214" s="97"/>
      <c r="DO214" s="97"/>
      <c r="DP214" s="97"/>
      <c r="DQ214" s="97"/>
      <c r="DR214" s="97"/>
      <c r="DS214" s="97"/>
      <c r="DT214" s="97"/>
      <c r="DU214" s="97"/>
      <c r="DV214" s="97"/>
      <c r="DW214" s="97"/>
      <c r="DX214" s="97"/>
      <c r="DY214" s="97"/>
      <c r="DZ214" s="97"/>
      <c r="EA214" s="97"/>
      <c r="EB214" s="97"/>
      <c r="EC214" s="97"/>
      <c r="ED214" s="97"/>
      <c r="EE214" s="97"/>
      <c r="EF214" s="97"/>
      <c r="EG214" s="97"/>
      <c r="EH214" s="97"/>
      <c r="EI214" s="97"/>
      <c r="EJ214" s="97"/>
      <c r="EK214" s="97"/>
      <c r="EL214" s="97"/>
      <c r="EM214" s="97"/>
      <c r="EN214" s="97"/>
      <c r="EO214" s="97"/>
      <c r="EP214" s="97"/>
      <c r="EQ214" s="97"/>
      <c r="ER214" s="97"/>
      <c r="ES214" s="97"/>
      <c r="ET214" s="97"/>
      <c r="EU214" s="97"/>
      <c r="EV214" s="97"/>
      <c r="EW214" s="97"/>
      <c r="EX214" s="97"/>
      <c r="EY214" s="97"/>
      <c r="EZ214" s="97"/>
      <c r="FA214" s="97"/>
      <c r="FB214" s="97"/>
      <c r="FC214" s="97"/>
      <c r="FD214" s="97"/>
      <c r="FE214" s="97"/>
      <c r="FF214" s="97"/>
      <c r="FG214" s="97"/>
      <c r="FH214" s="97"/>
      <c r="FI214" s="97"/>
      <c r="FJ214" s="97"/>
      <c r="FK214" s="97"/>
      <c r="FL214" s="97"/>
      <c r="FM214" s="97"/>
      <c r="FN214" s="97"/>
      <c r="FO214" s="97"/>
      <c r="FP214" s="97"/>
      <c r="FQ214" s="97"/>
      <c r="FR214" s="97"/>
      <c r="FS214" s="97"/>
      <c r="FT214" s="97"/>
      <c r="FU214" s="97"/>
      <c r="FV214" s="97"/>
      <c r="FW214" s="97"/>
      <c r="FX214" s="97"/>
      <c r="FY214" s="97"/>
      <c r="FZ214" s="97"/>
      <c r="GA214" s="97"/>
      <c r="GB214" s="97"/>
      <c r="GC214" s="97"/>
      <c r="GD214" s="97"/>
      <c r="GE214" s="97"/>
      <c r="GF214" s="97"/>
      <c r="GG214" s="97"/>
      <c r="GH214" s="97"/>
      <c r="GI214" s="97"/>
      <c r="GJ214" s="97"/>
      <c r="GK214" s="97"/>
      <c r="GL214" s="97"/>
      <c r="GM214" s="97">
        <v>93</v>
      </c>
      <c r="GN214" s="97">
        <v>198</v>
      </c>
      <c r="GO214" s="97"/>
      <c r="GP214" s="97"/>
      <c r="GQ214" s="97"/>
      <c r="GR214" s="97"/>
      <c r="GS214" s="97"/>
      <c r="GT214" s="97"/>
      <c r="GU214" s="97">
        <v>72</v>
      </c>
      <c r="GV214" s="97"/>
      <c r="GW214" s="97"/>
      <c r="GX214" s="97"/>
      <c r="GY214" s="97"/>
      <c r="GZ214" s="97"/>
      <c r="HA214" s="97"/>
      <c r="HB214" s="97"/>
      <c r="HC214" s="97">
        <v>771</v>
      </c>
      <c r="HD214" s="97"/>
      <c r="HE214" s="97"/>
      <c r="HF214" s="97"/>
      <c r="HG214" s="97"/>
      <c r="HH214" s="97"/>
      <c r="HI214" s="97"/>
      <c r="HJ214" s="97"/>
      <c r="HK214" s="97"/>
      <c r="HL214" s="97"/>
      <c r="HM214" s="97"/>
      <c r="HN214" s="97"/>
      <c r="HO214" s="97"/>
      <c r="HP214" s="97"/>
      <c r="HQ214" s="97"/>
      <c r="HR214" s="97"/>
      <c r="HS214" s="97"/>
      <c r="HT214" s="97"/>
      <c r="HU214" s="97"/>
      <c r="HV214" s="97"/>
      <c r="HW214" s="97"/>
      <c r="HX214" s="97"/>
      <c r="HY214" s="97"/>
      <c r="HZ214" s="97"/>
      <c r="IA214" s="97"/>
      <c r="IB214" s="97"/>
      <c r="IC214" s="97"/>
      <c r="ID214" s="97"/>
      <c r="IE214" s="97"/>
      <c r="IF214" s="97"/>
      <c r="IG214" s="97"/>
      <c r="IH214" s="97"/>
      <c r="II214" s="97"/>
      <c r="IJ214" s="97"/>
      <c r="IK214" s="97"/>
      <c r="IL214" s="97"/>
      <c r="IM214" s="97"/>
      <c r="IN214" s="97"/>
      <c r="IO214" s="97"/>
      <c r="IP214" s="97"/>
      <c r="IQ214" s="97"/>
      <c r="IR214" s="97"/>
      <c r="IS214" s="97"/>
      <c r="IT214" s="97"/>
      <c r="IU214" s="97"/>
      <c r="IV214" s="97"/>
      <c r="IW214" s="97"/>
      <c r="IX214" s="97"/>
      <c r="IY214" s="97"/>
      <c r="IZ214" s="97"/>
      <c r="JA214" s="97"/>
      <c r="JB214" s="97"/>
      <c r="JC214" s="97"/>
      <c r="JD214" s="97"/>
      <c r="JE214" s="97"/>
      <c r="JF214" s="97"/>
      <c r="JG214" s="97"/>
      <c r="JH214" s="97"/>
      <c r="JI214" s="97"/>
      <c r="JJ214" s="97"/>
      <c r="JK214" s="97"/>
      <c r="JL214" s="97"/>
      <c r="JM214" s="97"/>
      <c r="JN214" s="97"/>
      <c r="JO214" s="97"/>
      <c r="JP214" s="97"/>
      <c r="JQ214" s="97"/>
      <c r="JR214" s="97"/>
      <c r="JS214" s="97"/>
      <c r="JT214" s="97"/>
      <c r="JU214" s="97"/>
      <c r="JV214" s="97"/>
      <c r="JW214" s="97"/>
      <c r="JX214" s="97"/>
      <c r="JY214" s="97"/>
      <c r="JZ214" s="97"/>
      <c r="KA214" s="97">
        <v>15</v>
      </c>
      <c r="KB214" s="97"/>
      <c r="KC214" s="97"/>
      <c r="KD214" s="97"/>
      <c r="KE214" s="97">
        <v>13</v>
      </c>
      <c r="KF214" s="97"/>
      <c r="KG214" s="97"/>
      <c r="KH214" s="97"/>
      <c r="KI214" s="97"/>
      <c r="KJ214" s="97"/>
      <c r="KK214" s="97">
        <v>13</v>
      </c>
      <c r="KL214" s="97"/>
      <c r="KM214" s="97"/>
      <c r="KN214" s="97"/>
      <c r="KO214" s="97">
        <v>2</v>
      </c>
      <c r="KP214" s="97"/>
      <c r="KQ214" s="97"/>
      <c r="KR214" s="97"/>
      <c r="KS214" s="97"/>
      <c r="KT214" s="97"/>
      <c r="KU214" s="97"/>
      <c r="KV214" s="97"/>
      <c r="KW214" s="97"/>
      <c r="KX214" s="97"/>
      <c r="KY214" s="97"/>
      <c r="KZ214" s="97"/>
      <c r="LA214" s="97"/>
      <c r="LB214" s="97"/>
      <c r="LC214" s="97"/>
      <c r="LD214" s="97"/>
      <c r="LE214" s="97"/>
      <c r="LF214" s="97"/>
      <c r="LG214" s="97"/>
      <c r="LH214" s="97"/>
      <c r="LI214" s="97"/>
      <c r="LJ214" s="97"/>
      <c r="LK214" s="97"/>
      <c r="LL214" s="97"/>
      <c r="LM214" s="97"/>
      <c r="LN214" s="97"/>
      <c r="LO214" s="97"/>
      <c r="LP214" s="97"/>
      <c r="LQ214" s="97"/>
      <c r="LR214" s="97"/>
      <c r="LS214" s="97"/>
      <c r="LT214" s="97"/>
      <c r="LU214" s="97"/>
      <c r="LV214" s="97"/>
      <c r="LW214" s="97"/>
      <c r="LX214" s="97"/>
      <c r="LY214" s="97"/>
      <c r="LZ214" s="97"/>
      <c r="MA214" s="97"/>
      <c r="MB214" s="97"/>
      <c r="MC214" s="97"/>
      <c r="MD214" s="97">
        <v>20</v>
      </c>
      <c r="ME214" s="97"/>
      <c r="MF214" s="97"/>
      <c r="MG214" s="97"/>
      <c r="MH214" s="97"/>
      <c r="MI214" s="97"/>
      <c r="MJ214" s="97"/>
      <c r="MK214" s="97"/>
      <c r="ML214" s="97"/>
      <c r="MM214" s="97"/>
      <c r="MN214" s="97"/>
      <c r="MO214" s="97"/>
      <c r="MP214" s="97"/>
      <c r="MQ214" s="97"/>
      <c r="MR214" s="97"/>
      <c r="MS214" s="97"/>
      <c r="MT214" s="97">
        <v>49</v>
      </c>
      <c r="MU214" s="97">
        <v>359</v>
      </c>
      <c r="MV214" s="97"/>
      <c r="MW214" s="97"/>
      <c r="MX214" s="97"/>
      <c r="MY214" s="97"/>
      <c r="MZ214" s="97"/>
      <c r="NA214" s="97"/>
      <c r="NB214" s="97"/>
      <c r="NC214" s="97"/>
      <c r="ND214" s="97">
        <v>1139</v>
      </c>
      <c r="NE214" s="97">
        <v>250</v>
      </c>
      <c r="NF214" s="97">
        <v>205</v>
      </c>
      <c r="NG214" s="97">
        <v>26</v>
      </c>
      <c r="NH214" s="97"/>
      <c r="NI214" s="97">
        <v>101</v>
      </c>
      <c r="NJ214" s="97"/>
      <c r="NK214" s="97">
        <v>0</v>
      </c>
      <c r="NL214" s="97"/>
      <c r="NM214" s="97"/>
      <c r="NN214" s="97">
        <v>6</v>
      </c>
      <c r="NO214" s="97">
        <v>27</v>
      </c>
      <c r="NP214" s="97">
        <v>25</v>
      </c>
      <c r="NQ214" s="97">
        <v>109</v>
      </c>
      <c r="NR214" s="97">
        <v>336</v>
      </c>
      <c r="NS214" s="97">
        <v>1456</v>
      </c>
      <c r="NT214" s="97">
        <v>1605</v>
      </c>
      <c r="NU214" s="97">
        <v>215</v>
      </c>
      <c r="NV214" s="97"/>
      <c r="NW214" s="97"/>
      <c r="NX214" s="97"/>
      <c r="NY214" s="97"/>
      <c r="NZ214" s="97"/>
      <c r="OA214" s="97"/>
      <c r="OB214" s="97"/>
      <c r="OC214" s="97"/>
      <c r="OD214" s="97"/>
      <c r="OE214" s="97"/>
      <c r="OF214" s="97">
        <v>45</v>
      </c>
      <c r="OG214" s="97"/>
      <c r="OH214" s="97">
        <v>235</v>
      </c>
      <c r="OI214" s="97"/>
      <c r="OJ214" s="97"/>
      <c r="OK214" s="97"/>
      <c r="OL214" s="97">
        <v>16</v>
      </c>
      <c r="OM214" s="97">
        <v>826</v>
      </c>
      <c r="ON214" s="97">
        <v>831</v>
      </c>
      <c r="OO214" s="97">
        <v>764</v>
      </c>
      <c r="OP214" s="97"/>
      <c r="OQ214" s="97"/>
      <c r="OR214" s="98"/>
      <c r="OS214" s="99">
        <v>9820</v>
      </c>
      <c r="OT214" s="96">
        <v>8472</v>
      </c>
      <c r="OU214" s="97"/>
      <c r="OV214" s="97"/>
      <c r="OW214" s="97"/>
      <c r="OX214" s="97"/>
      <c r="OY214" s="97">
        <v>66</v>
      </c>
      <c r="OZ214" s="97">
        <v>487</v>
      </c>
      <c r="PA214" s="97"/>
      <c r="PB214" s="97"/>
      <c r="PC214" s="97"/>
      <c r="PD214" s="97"/>
      <c r="PE214" s="97"/>
      <c r="PF214" s="97"/>
      <c r="PG214" s="97"/>
      <c r="PH214" s="97"/>
      <c r="PI214" s="97"/>
      <c r="PJ214" s="97"/>
      <c r="PK214" s="97"/>
      <c r="PL214" s="98"/>
      <c r="PM214" s="99">
        <v>18846</v>
      </c>
    </row>
    <row r="215" spans="1:429" ht="12.75" customHeight="1" x14ac:dyDescent="0.2">
      <c r="A215" s="93">
        <v>311810</v>
      </c>
      <c r="B215" s="94" t="s">
        <v>1734</v>
      </c>
      <c r="C215" s="95" t="s">
        <v>1374</v>
      </c>
      <c r="D215" s="96"/>
      <c r="E215" s="97"/>
      <c r="F215" s="97"/>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7"/>
      <c r="AL215" s="97"/>
      <c r="AM215" s="97"/>
      <c r="AN215" s="97"/>
      <c r="AO215" s="97"/>
      <c r="AP215" s="97"/>
      <c r="AQ215" s="97"/>
      <c r="AR215" s="97"/>
      <c r="AS215" s="97"/>
      <c r="AT215" s="97"/>
      <c r="AU215" s="97"/>
      <c r="AV215" s="97"/>
      <c r="AW215" s="97"/>
      <c r="AX215" s="97"/>
      <c r="AY215" s="97"/>
      <c r="AZ215" s="97"/>
      <c r="BA215" s="97"/>
      <c r="BB215" s="97"/>
      <c r="BC215" s="97"/>
      <c r="BD215" s="97"/>
      <c r="BE215" s="97"/>
      <c r="BF215" s="97"/>
      <c r="BG215" s="97"/>
      <c r="BH215" s="97"/>
      <c r="BI215" s="97"/>
      <c r="BJ215" s="97"/>
      <c r="BK215" s="97"/>
      <c r="BL215" s="97"/>
      <c r="BM215" s="97"/>
      <c r="BN215" s="97"/>
      <c r="BO215" s="97"/>
      <c r="BP215" s="97"/>
      <c r="BQ215" s="97"/>
      <c r="BR215" s="97"/>
      <c r="BS215" s="97"/>
      <c r="BT215" s="97"/>
      <c r="BU215" s="97"/>
      <c r="BV215" s="97"/>
      <c r="BW215" s="97"/>
      <c r="BX215" s="97"/>
      <c r="BY215" s="97"/>
      <c r="BZ215" s="97"/>
      <c r="CA215" s="97"/>
      <c r="CB215" s="97"/>
      <c r="CC215" s="97"/>
      <c r="CD215" s="97"/>
      <c r="CE215" s="97"/>
      <c r="CF215" s="97"/>
      <c r="CG215" s="97"/>
      <c r="CH215" s="97"/>
      <c r="CI215" s="97"/>
      <c r="CJ215" s="97"/>
      <c r="CK215" s="97"/>
      <c r="CL215" s="97"/>
      <c r="CM215" s="97"/>
      <c r="CN215" s="97"/>
      <c r="CO215" s="97"/>
      <c r="CP215" s="97"/>
      <c r="CQ215" s="97"/>
      <c r="CR215" s="97"/>
      <c r="CS215" s="97"/>
      <c r="CT215" s="97"/>
      <c r="CU215" s="97"/>
      <c r="CV215" s="97"/>
      <c r="CW215" s="97"/>
      <c r="CX215" s="97"/>
      <c r="CY215" s="97"/>
      <c r="CZ215" s="97"/>
      <c r="DA215" s="97"/>
      <c r="DB215" s="97"/>
      <c r="DC215" s="97"/>
      <c r="DD215" s="97"/>
      <c r="DE215" s="97"/>
      <c r="DF215" s="97"/>
      <c r="DG215" s="97"/>
      <c r="DH215" s="97"/>
      <c r="DI215" s="97"/>
      <c r="DJ215" s="97"/>
      <c r="DK215" s="97"/>
      <c r="DL215" s="97"/>
      <c r="DM215" s="97"/>
      <c r="DN215" s="97"/>
      <c r="DO215" s="97"/>
      <c r="DP215" s="97"/>
      <c r="DQ215" s="97"/>
      <c r="DR215" s="97"/>
      <c r="DS215" s="97"/>
      <c r="DT215" s="97"/>
      <c r="DU215" s="97"/>
      <c r="DV215" s="97"/>
      <c r="DW215" s="97"/>
      <c r="DX215" s="97"/>
      <c r="DY215" s="97"/>
      <c r="DZ215" s="97"/>
      <c r="EA215" s="97"/>
      <c r="EB215" s="97"/>
      <c r="EC215" s="97"/>
      <c r="ED215" s="97"/>
      <c r="EE215" s="97"/>
      <c r="EF215" s="97"/>
      <c r="EG215" s="97"/>
      <c r="EH215" s="97"/>
      <c r="EI215" s="97"/>
      <c r="EJ215" s="97"/>
      <c r="EK215" s="97"/>
      <c r="EL215" s="97"/>
      <c r="EM215" s="97"/>
      <c r="EN215" s="97"/>
      <c r="EO215" s="97"/>
      <c r="EP215" s="97"/>
      <c r="EQ215" s="97"/>
      <c r="ER215" s="97"/>
      <c r="ES215" s="97"/>
      <c r="ET215" s="97"/>
      <c r="EU215" s="97"/>
      <c r="EV215" s="97"/>
      <c r="EW215" s="97"/>
      <c r="EX215" s="97"/>
      <c r="EY215" s="97"/>
      <c r="EZ215" s="97"/>
      <c r="FA215" s="97"/>
      <c r="FB215" s="97"/>
      <c r="FC215" s="97"/>
      <c r="FD215" s="97"/>
      <c r="FE215" s="97"/>
      <c r="FF215" s="97"/>
      <c r="FG215" s="97"/>
      <c r="FH215" s="97"/>
      <c r="FI215" s="97"/>
      <c r="FJ215" s="97"/>
      <c r="FK215" s="97"/>
      <c r="FL215" s="97"/>
      <c r="FM215" s="97"/>
      <c r="FN215" s="97"/>
      <c r="FO215" s="97"/>
      <c r="FP215" s="97"/>
      <c r="FQ215" s="97"/>
      <c r="FR215" s="97"/>
      <c r="FS215" s="97"/>
      <c r="FT215" s="97"/>
      <c r="FU215" s="97"/>
      <c r="FV215" s="97"/>
      <c r="FW215" s="97"/>
      <c r="FX215" s="97"/>
      <c r="FY215" s="97"/>
      <c r="FZ215" s="97"/>
      <c r="GA215" s="97"/>
      <c r="GB215" s="97"/>
      <c r="GC215" s="97"/>
      <c r="GD215" s="97"/>
      <c r="GE215" s="97"/>
      <c r="GF215" s="97"/>
      <c r="GG215" s="97"/>
      <c r="GH215" s="97"/>
      <c r="GI215" s="97"/>
      <c r="GJ215" s="97"/>
      <c r="GK215" s="97"/>
      <c r="GL215" s="97"/>
      <c r="GM215" s="97"/>
      <c r="GN215" s="97"/>
      <c r="GO215" s="97"/>
      <c r="GP215" s="97"/>
      <c r="GQ215" s="97"/>
      <c r="GR215" s="97"/>
      <c r="GS215" s="97"/>
      <c r="GT215" s="97"/>
      <c r="GU215" s="97"/>
      <c r="GV215" s="97"/>
      <c r="GW215" s="97"/>
      <c r="GX215" s="97"/>
      <c r="GY215" s="97"/>
      <c r="GZ215" s="97"/>
      <c r="HA215" s="97"/>
      <c r="HB215" s="97"/>
      <c r="HC215" s="97"/>
      <c r="HD215" s="97">
        <v>63</v>
      </c>
      <c r="HE215" s="97"/>
      <c r="HF215" s="97"/>
      <c r="HG215" s="97"/>
      <c r="HH215" s="97"/>
      <c r="HI215" s="97"/>
      <c r="HJ215" s="97"/>
      <c r="HK215" s="97"/>
      <c r="HL215" s="97"/>
      <c r="HM215" s="97"/>
      <c r="HN215" s="97"/>
      <c r="HO215" s="97"/>
      <c r="HP215" s="97"/>
      <c r="HQ215" s="97"/>
      <c r="HR215" s="97"/>
      <c r="HS215" s="97"/>
      <c r="HT215" s="97"/>
      <c r="HU215" s="97"/>
      <c r="HV215" s="97"/>
      <c r="HW215" s="97"/>
      <c r="HX215" s="97"/>
      <c r="HY215" s="97"/>
      <c r="HZ215" s="97"/>
      <c r="IA215" s="97"/>
      <c r="IB215" s="97"/>
      <c r="IC215" s="97"/>
      <c r="ID215" s="97"/>
      <c r="IE215" s="97"/>
      <c r="IF215" s="97"/>
      <c r="IG215" s="97"/>
      <c r="IH215" s="97"/>
      <c r="II215" s="97"/>
      <c r="IJ215" s="97"/>
      <c r="IK215" s="97"/>
      <c r="IL215" s="97"/>
      <c r="IM215" s="97"/>
      <c r="IN215" s="97"/>
      <c r="IO215" s="97"/>
      <c r="IP215" s="97"/>
      <c r="IQ215" s="97"/>
      <c r="IR215" s="97"/>
      <c r="IS215" s="97"/>
      <c r="IT215" s="97"/>
      <c r="IU215" s="97"/>
      <c r="IV215" s="97"/>
      <c r="IW215" s="97"/>
      <c r="IX215" s="97"/>
      <c r="IY215" s="97"/>
      <c r="IZ215" s="97"/>
      <c r="JA215" s="97"/>
      <c r="JB215" s="97"/>
      <c r="JC215" s="97"/>
      <c r="JD215" s="97"/>
      <c r="JE215" s="97"/>
      <c r="JF215" s="97"/>
      <c r="JG215" s="97"/>
      <c r="JH215" s="97"/>
      <c r="JI215" s="97"/>
      <c r="JJ215" s="97"/>
      <c r="JK215" s="97"/>
      <c r="JL215" s="97"/>
      <c r="JM215" s="97"/>
      <c r="JN215" s="97"/>
      <c r="JO215" s="97"/>
      <c r="JP215" s="97"/>
      <c r="JQ215" s="97"/>
      <c r="JR215" s="97"/>
      <c r="JS215" s="97"/>
      <c r="JT215" s="97"/>
      <c r="JU215" s="97"/>
      <c r="JV215" s="97"/>
      <c r="JW215" s="97"/>
      <c r="JX215" s="97"/>
      <c r="JY215" s="97"/>
      <c r="JZ215" s="97"/>
      <c r="KA215" s="97">
        <v>115</v>
      </c>
      <c r="KB215" s="97">
        <v>28</v>
      </c>
      <c r="KC215" s="97"/>
      <c r="KD215" s="97">
        <v>1</v>
      </c>
      <c r="KE215" s="97">
        <v>92</v>
      </c>
      <c r="KF215" s="97"/>
      <c r="KG215" s="97">
        <v>14</v>
      </c>
      <c r="KH215" s="97">
        <v>3</v>
      </c>
      <c r="KI215" s="97">
        <v>10</v>
      </c>
      <c r="KJ215" s="97"/>
      <c r="KK215" s="97">
        <v>19</v>
      </c>
      <c r="KL215" s="97">
        <v>1</v>
      </c>
      <c r="KM215" s="97"/>
      <c r="KN215" s="97"/>
      <c r="KO215" s="97">
        <v>2</v>
      </c>
      <c r="KP215" s="97"/>
      <c r="KQ215" s="97"/>
      <c r="KR215" s="97"/>
      <c r="KS215" s="97"/>
      <c r="KT215" s="97"/>
      <c r="KU215" s="97"/>
      <c r="KV215" s="97"/>
      <c r="KW215" s="97"/>
      <c r="KX215" s="97"/>
      <c r="KY215" s="97"/>
      <c r="KZ215" s="97"/>
      <c r="LA215" s="97"/>
      <c r="LB215" s="97"/>
      <c r="LC215" s="97"/>
      <c r="LD215" s="97"/>
      <c r="LE215" s="97"/>
      <c r="LF215" s="97"/>
      <c r="LG215" s="97"/>
      <c r="LH215" s="97"/>
      <c r="LI215" s="97"/>
      <c r="LJ215" s="97"/>
      <c r="LK215" s="97"/>
      <c r="LL215" s="97"/>
      <c r="LM215" s="97"/>
      <c r="LN215" s="97"/>
      <c r="LO215" s="97"/>
      <c r="LP215" s="97"/>
      <c r="LQ215" s="97"/>
      <c r="LR215" s="97"/>
      <c r="LS215" s="97"/>
      <c r="LT215" s="97"/>
      <c r="LU215" s="97"/>
      <c r="LV215" s="97"/>
      <c r="LW215" s="97"/>
      <c r="LX215" s="97"/>
      <c r="LY215" s="97"/>
      <c r="LZ215" s="97"/>
      <c r="MA215" s="97"/>
      <c r="MB215" s="97"/>
      <c r="MC215" s="97"/>
      <c r="MD215" s="97">
        <v>0</v>
      </c>
      <c r="ME215" s="97"/>
      <c r="MF215" s="97"/>
      <c r="MG215" s="97"/>
      <c r="MH215" s="97"/>
      <c r="MI215" s="97"/>
      <c r="MJ215" s="97"/>
      <c r="MK215" s="97"/>
      <c r="ML215" s="97"/>
      <c r="MM215" s="97"/>
      <c r="MN215" s="97"/>
      <c r="MO215" s="97"/>
      <c r="MP215" s="97"/>
      <c r="MQ215" s="97"/>
      <c r="MR215" s="97"/>
      <c r="MS215" s="97"/>
      <c r="MT215" s="97">
        <v>29</v>
      </c>
      <c r="MU215" s="97">
        <v>614</v>
      </c>
      <c r="MV215" s="97"/>
      <c r="MW215" s="97">
        <v>1</v>
      </c>
      <c r="MX215" s="97"/>
      <c r="MY215" s="97"/>
      <c r="MZ215" s="97"/>
      <c r="NA215" s="97"/>
      <c r="NB215" s="97"/>
      <c r="NC215" s="97"/>
      <c r="ND215" s="97">
        <v>27</v>
      </c>
      <c r="NE215" s="97">
        <v>66</v>
      </c>
      <c r="NF215" s="97">
        <v>60</v>
      </c>
      <c r="NG215" s="97">
        <v>265</v>
      </c>
      <c r="NH215" s="97">
        <v>154</v>
      </c>
      <c r="NI215" s="97">
        <v>148</v>
      </c>
      <c r="NJ215" s="97">
        <v>1</v>
      </c>
      <c r="NK215" s="97">
        <v>13</v>
      </c>
      <c r="NL215" s="97"/>
      <c r="NM215" s="97">
        <v>9</v>
      </c>
      <c r="NN215" s="97">
        <v>4</v>
      </c>
      <c r="NO215" s="97">
        <v>21</v>
      </c>
      <c r="NP215" s="97">
        <v>38</v>
      </c>
      <c r="NQ215" s="97">
        <v>92</v>
      </c>
      <c r="NR215" s="97">
        <v>350</v>
      </c>
      <c r="NS215" s="97">
        <v>1224</v>
      </c>
      <c r="NT215" s="97">
        <v>1167</v>
      </c>
      <c r="NU215" s="97">
        <v>65</v>
      </c>
      <c r="NV215" s="97"/>
      <c r="NW215" s="97"/>
      <c r="NX215" s="97"/>
      <c r="NY215" s="97"/>
      <c r="NZ215" s="97"/>
      <c r="OA215" s="97"/>
      <c r="OB215" s="97"/>
      <c r="OC215" s="97"/>
      <c r="OD215" s="97">
        <v>77</v>
      </c>
      <c r="OE215" s="97">
        <v>3</v>
      </c>
      <c r="OF215" s="97">
        <v>127</v>
      </c>
      <c r="OG215" s="97"/>
      <c r="OH215" s="97">
        <v>114</v>
      </c>
      <c r="OI215" s="97"/>
      <c r="OJ215" s="97"/>
      <c r="OK215" s="97">
        <v>0</v>
      </c>
      <c r="OL215" s="97">
        <v>10</v>
      </c>
      <c r="OM215" s="97">
        <v>922</v>
      </c>
      <c r="ON215" s="97">
        <v>462</v>
      </c>
      <c r="OO215" s="97">
        <v>756</v>
      </c>
      <c r="OP215" s="97"/>
      <c r="OQ215" s="97"/>
      <c r="OR215" s="98"/>
      <c r="OS215" s="99">
        <v>7167</v>
      </c>
      <c r="OT215" s="96">
        <v>67539</v>
      </c>
      <c r="OU215" s="97"/>
      <c r="OV215" s="97"/>
      <c r="OW215" s="97"/>
      <c r="OX215" s="97"/>
      <c r="OY215" s="97">
        <v>176</v>
      </c>
      <c r="OZ215" s="97">
        <v>1611</v>
      </c>
      <c r="PA215" s="97"/>
      <c r="PB215" s="97"/>
      <c r="PC215" s="97"/>
      <c r="PD215" s="97"/>
      <c r="PE215" s="97"/>
      <c r="PF215" s="97"/>
      <c r="PG215" s="97"/>
      <c r="PH215" s="97"/>
      <c r="PI215" s="97"/>
      <c r="PJ215" s="97"/>
      <c r="PK215" s="97"/>
      <c r="PL215" s="98"/>
      <c r="PM215" s="99">
        <v>76494</v>
      </c>
    </row>
    <row r="216" spans="1:429" ht="12.75" customHeight="1" x14ac:dyDescent="0.2">
      <c r="A216" s="93" t="s">
        <v>1624</v>
      </c>
      <c r="B216" s="94" t="s">
        <v>1734</v>
      </c>
      <c r="C216" s="95" t="s">
        <v>1375</v>
      </c>
      <c r="D216" s="96"/>
      <c r="E216" s="97"/>
      <c r="F216" s="97"/>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7"/>
      <c r="AL216" s="97"/>
      <c r="AM216" s="97"/>
      <c r="AN216" s="97"/>
      <c r="AO216" s="97"/>
      <c r="AP216" s="97"/>
      <c r="AQ216" s="97"/>
      <c r="AR216" s="97"/>
      <c r="AS216" s="97"/>
      <c r="AT216" s="97"/>
      <c r="AU216" s="97"/>
      <c r="AV216" s="97"/>
      <c r="AW216" s="97"/>
      <c r="AX216" s="97"/>
      <c r="AY216" s="97"/>
      <c r="AZ216" s="97"/>
      <c r="BA216" s="97"/>
      <c r="BB216" s="97"/>
      <c r="BC216" s="97"/>
      <c r="BD216" s="97"/>
      <c r="BE216" s="97"/>
      <c r="BF216" s="97"/>
      <c r="BG216" s="97"/>
      <c r="BH216" s="97"/>
      <c r="BI216" s="97"/>
      <c r="BJ216" s="97"/>
      <c r="BK216" s="97"/>
      <c r="BL216" s="97"/>
      <c r="BM216" s="97"/>
      <c r="BN216" s="97"/>
      <c r="BO216" s="97"/>
      <c r="BP216" s="97"/>
      <c r="BQ216" s="97"/>
      <c r="BR216" s="97"/>
      <c r="BS216" s="97"/>
      <c r="BT216" s="97"/>
      <c r="BU216" s="97"/>
      <c r="BV216" s="97"/>
      <c r="BW216" s="97"/>
      <c r="BX216" s="97"/>
      <c r="BY216" s="97"/>
      <c r="BZ216" s="97"/>
      <c r="CA216" s="97"/>
      <c r="CB216" s="97"/>
      <c r="CC216" s="97"/>
      <c r="CD216" s="97"/>
      <c r="CE216" s="97"/>
      <c r="CF216" s="97"/>
      <c r="CG216" s="97"/>
      <c r="CH216" s="97"/>
      <c r="CI216" s="97"/>
      <c r="CJ216" s="97"/>
      <c r="CK216" s="97"/>
      <c r="CL216" s="97"/>
      <c r="CM216" s="97"/>
      <c r="CN216" s="97"/>
      <c r="CO216" s="97"/>
      <c r="CP216" s="97"/>
      <c r="CQ216" s="97"/>
      <c r="CR216" s="97"/>
      <c r="CS216" s="97"/>
      <c r="CT216" s="97"/>
      <c r="CU216" s="97"/>
      <c r="CV216" s="97"/>
      <c r="CW216" s="97"/>
      <c r="CX216" s="97"/>
      <c r="CY216" s="97"/>
      <c r="CZ216" s="97"/>
      <c r="DA216" s="97"/>
      <c r="DB216" s="97"/>
      <c r="DC216" s="97"/>
      <c r="DD216" s="97"/>
      <c r="DE216" s="97"/>
      <c r="DF216" s="97"/>
      <c r="DG216" s="97"/>
      <c r="DH216" s="97"/>
      <c r="DI216" s="97"/>
      <c r="DJ216" s="97"/>
      <c r="DK216" s="97"/>
      <c r="DL216" s="97"/>
      <c r="DM216" s="97"/>
      <c r="DN216" s="97"/>
      <c r="DO216" s="97"/>
      <c r="DP216" s="97"/>
      <c r="DQ216" s="97"/>
      <c r="DR216" s="97"/>
      <c r="DS216" s="97"/>
      <c r="DT216" s="97"/>
      <c r="DU216" s="97"/>
      <c r="DV216" s="97"/>
      <c r="DW216" s="97"/>
      <c r="DX216" s="97"/>
      <c r="DY216" s="97"/>
      <c r="DZ216" s="97"/>
      <c r="EA216" s="97"/>
      <c r="EB216" s="97"/>
      <c r="EC216" s="97"/>
      <c r="ED216" s="97"/>
      <c r="EE216" s="97"/>
      <c r="EF216" s="97"/>
      <c r="EG216" s="97"/>
      <c r="EH216" s="97"/>
      <c r="EI216" s="97"/>
      <c r="EJ216" s="97"/>
      <c r="EK216" s="97"/>
      <c r="EL216" s="97"/>
      <c r="EM216" s="97"/>
      <c r="EN216" s="97"/>
      <c r="EO216" s="97"/>
      <c r="EP216" s="97"/>
      <c r="EQ216" s="97"/>
      <c r="ER216" s="97"/>
      <c r="ES216" s="97"/>
      <c r="ET216" s="97"/>
      <c r="EU216" s="97"/>
      <c r="EV216" s="97"/>
      <c r="EW216" s="97"/>
      <c r="EX216" s="97"/>
      <c r="EY216" s="97"/>
      <c r="EZ216" s="97"/>
      <c r="FA216" s="97"/>
      <c r="FB216" s="97"/>
      <c r="FC216" s="97"/>
      <c r="FD216" s="97"/>
      <c r="FE216" s="97"/>
      <c r="FF216" s="97"/>
      <c r="FG216" s="97"/>
      <c r="FH216" s="97"/>
      <c r="FI216" s="97"/>
      <c r="FJ216" s="97"/>
      <c r="FK216" s="97"/>
      <c r="FL216" s="97"/>
      <c r="FM216" s="97"/>
      <c r="FN216" s="97"/>
      <c r="FO216" s="97"/>
      <c r="FP216" s="97"/>
      <c r="FQ216" s="97"/>
      <c r="FR216" s="97"/>
      <c r="FS216" s="97"/>
      <c r="FT216" s="97"/>
      <c r="FU216" s="97"/>
      <c r="FV216" s="97"/>
      <c r="FW216" s="97"/>
      <c r="FX216" s="97"/>
      <c r="FY216" s="97"/>
      <c r="FZ216" s="97"/>
      <c r="GA216" s="97"/>
      <c r="GB216" s="97"/>
      <c r="GC216" s="97"/>
      <c r="GD216" s="97"/>
      <c r="GE216" s="97"/>
      <c r="GF216" s="97"/>
      <c r="GG216" s="97"/>
      <c r="GH216" s="97"/>
      <c r="GI216" s="97"/>
      <c r="GJ216" s="97"/>
      <c r="GK216" s="97"/>
      <c r="GL216" s="97"/>
      <c r="GM216" s="97"/>
      <c r="GN216" s="97"/>
      <c r="GO216" s="97"/>
      <c r="GP216" s="97"/>
      <c r="GQ216" s="97"/>
      <c r="GR216" s="97"/>
      <c r="GS216" s="97">
        <v>7</v>
      </c>
      <c r="GT216" s="97"/>
      <c r="GU216" s="97"/>
      <c r="GV216" s="97">
        <v>36</v>
      </c>
      <c r="GW216" s="97"/>
      <c r="GX216" s="97"/>
      <c r="GY216" s="97"/>
      <c r="GZ216" s="97">
        <v>17</v>
      </c>
      <c r="HA216" s="97"/>
      <c r="HB216" s="97"/>
      <c r="HC216" s="97"/>
      <c r="HD216" s="97">
        <v>767</v>
      </c>
      <c r="HE216" s="97">
        <v>380</v>
      </c>
      <c r="HF216" s="97">
        <v>21</v>
      </c>
      <c r="HG216" s="97"/>
      <c r="HH216" s="97">
        <v>10</v>
      </c>
      <c r="HI216" s="97"/>
      <c r="HJ216" s="97">
        <v>6</v>
      </c>
      <c r="HK216" s="97"/>
      <c r="HL216" s="97"/>
      <c r="HM216" s="97"/>
      <c r="HN216" s="97"/>
      <c r="HO216" s="97"/>
      <c r="HP216" s="97"/>
      <c r="HQ216" s="97"/>
      <c r="HR216" s="97"/>
      <c r="HS216" s="97"/>
      <c r="HT216" s="97"/>
      <c r="HU216" s="97"/>
      <c r="HV216" s="97"/>
      <c r="HW216" s="97"/>
      <c r="HX216" s="97"/>
      <c r="HY216" s="97"/>
      <c r="HZ216" s="97"/>
      <c r="IA216" s="97"/>
      <c r="IB216" s="97"/>
      <c r="IC216" s="97"/>
      <c r="ID216" s="97"/>
      <c r="IE216" s="97"/>
      <c r="IF216" s="97"/>
      <c r="IG216" s="97"/>
      <c r="IH216" s="97"/>
      <c r="II216" s="97"/>
      <c r="IJ216" s="97"/>
      <c r="IK216" s="97"/>
      <c r="IL216" s="97"/>
      <c r="IM216" s="97"/>
      <c r="IN216" s="97"/>
      <c r="IO216" s="97"/>
      <c r="IP216" s="97"/>
      <c r="IQ216" s="97"/>
      <c r="IR216" s="97"/>
      <c r="IS216" s="97"/>
      <c r="IT216" s="97"/>
      <c r="IU216" s="97"/>
      <c r="IV216" s="97"/>
      <c r="IW216" s="97"/>
      <c r="IX216" s="97"/>
      <c r="IY216" s="97"/>
      <c r="IZ216" s="97"/>
      <c r="JA216" s="97"/>
      <c r="JB216" s="97"/>
      <c r="JC216" s="97"/>
      <c r="JD216" s="97"/>
      <c r="JE216" s="97"/>
      <c r="JF216" s="97"/>
      <c r="JG216" s="97"/>
      <c r="JH216" s="97"/>
      <c r="JI216" s="97"/>
      <c r="JJ216" s="97"/>
      <c r="JK216" s="97"/>
      <c r="JL216" s="97"/>
      <c r="JM216" s="97"/>
      <c r="JN216" s="97"/>
      <c r="JO216" s="97"/>
      <c r="JP216" s="97"/>
      <c r="JQ216" s="97"/>
      <c r="JR216" s="97"/>
      <c r="JS216" s="97"/>
      <c r="JT216" s="97"/>
      <c r="JU216" s="97"/>
      <c r="JV216" s="97"/>
      <c r="JW216" s="97"/>
      <c r="JX216" s="97"/>
      <c r="JY216" s="97"/>
      <c r="JZ216" s="97"/>
      <c r="KA216" s="97">
        <v>268</v>
      </c>
      <c r="KB216" s="97">
        <v>75</v>
      </c>
      <c r="KC216" s="97"/>
      <c r="KD216" s="97"/>
      <c r="KE216" s="97"/>
      <c r="KF216" s="97"/>
      <c r="KG216" s="97">
        <v>1</v>
      </c>
      <c r="KH216" s="97"/>
      <c r="KI216" s="97"/>
      <c r="KJ216" s="97"/>
      <c r="KK216" s="97">
        <v>1</v>
      </c>
      <c r="KL216" s="97"/>
      <c r="KM216" s="97"/>
      <c r="KN216" s="97"/>
      <c r="KO216" s="97">
        <v>0</v>
      </c>
      <c r="KP216" s="97"/>
      <c r="KQ216" s="97"/>
      <c r="KR216" s="97"/>
      <c r="KS216" s="97"/>
      <c r="KT216" s="97"/>
      <c r="KU216" s="97"/>
      <c r="KV216" s="97"/>
      <c r="KW216" s="97"/>
      <c r="KX216" s="97"/>
      <c r="KY216" s="97"/>
      <c r="KZ216" s="97"/>
      <c r="LA216" s="97"/>
      <c r="LB216" s="97"/>
      <c r="LC216" s="97"/>
      <c r="LD216" s="97"/>
      <c r="LE216" s="97"/>
      <c r="LF216" s="97"/>
      <c r="LG216" s="97"/>
      <c r="LH216" s="97"/>
      <c r="LI216" s="97"/>
      <c r="LJ216" s="97"/>
      <c r="LK216" s="97"/>
      <c r="LL216" s="97"/>
      <c r="LM216" s="97"/>
      <c r="LN216" s="97"/>
      <c r="LO216" s="97"/>
      <c r="LP216" s="97"/>
      <c r="LQ216" s="97"/>
      <c r="LR216" s="97"/>
      <c r="LS216" s="97"/>
      <c r="LT216" s="97"/>
      <c r="LU216" s="97"/>
      <c r="LV216" s="97"/>
      <c r="LW216" s="97"/>
      <c r="LX216" s="97"/>
      <c r="LY216" s="97"/>
      <c r="LZ216" s="97"/>
      <c r="MA216" s="97"/>
      <c r="MB216" s="97"/>
      <c r="MC216" s="97"/>
      <c r="MD216" s="97">
        <v>10</v>
      </c>
      <c r="ME216" s="97"/>
      <c r="MF216" s="97"/>
      <c r="MG216" s="97"/>
      <c r="MH216" s="97"/>
      <c r="MI216" s="97"/>
      <c r="MJ216" s="97"/>
      <c r="MK216" s="97"/>
      <c r="ML216" s="97"/>
      <c r="MM216" s="97"/>
      <c r="MN216" s="97"/>
      <c r="MO216" s="97"/>
      <c r="MP216" s="97"/>
      <c r="MQ216" s="97"/>
      <c r="MR216" s="97"/>
      <c r="MS216" s="97"/>
      <c r="MT216" s="97"/>
      <c r="MU216" s="97">
        <v>84</v>
      </c>
      <c r="MV216" s="97"/>
      <c r="MW216" s="97"/>
      <c r="MX216" s="97"/>
      <c r="MY216" s="97"/>
      <c r="MZ216" s="97"/>
      <c r="NA216" s="97"/>
      <c r="NB216" s="97"/>
      <c r="NC216" s="97"/>
      <c r="ND216" s="97">
        <v>26</v>
      </c>
      <c r="NE216" s="97">
        <v>158</v>
      </c>
      <c r="NF216" s="97">
        <v>21</v>
      </c>
      <c r="NG216" s="97">
        <v>134</v>
      </c>
      <c r="NH216" s="97">
        <v>61</v>
      </c>
      <c r="NI216" s="97">
        <v>87</v>
      </c>
      <c r="NJ216" s="97"/>
      <c r="NK216" s="97"/>
      <c r="NL216" s="97"/>
      <c r="NM216" s="97"/>
      <c r="NN216" s="97"/>
      <c r="NO216" s="97"/>
      <c r="NP216" s="97">
        <v>4</v>
      </c>
      <c r="NQ216" s="97">
        <v>4</v>
      </c>
      <c r="NR216" s="97">
        <v>38</v>
      </c>
      <c r="NS216" s="97">
        <v>310</v>
      </c>
      <c r="NT216" s="97">
        <v>405</v>
      </c>
      <c r="NU216" s="97">
        <v>19</v>
      </c>
      <c r="NV216" s="97"/>
      <c r="NW216" s="97"/>
      <c r="NX216" s="97"/>
      <c r="NY216" s="97"/>
      <c r="NZ216" s="97"/>
      <c r="OA216" s="97"/>
      <c r="OB216" s="97"/>
      <c r="OC216" s="97"/>
      <c r="OD216" s="97">
        <v>5</v>
      </c>
      <c r="OE216" s="97"/>
      <c r="OF216" s="97">
        <v>11</v>
      </c>
      <c r="OG216" s="97"/>
      <c r="OH216" s="97">
        <v>12</v>
      </c>
      <c r="OI216" s="97"/>
      <c r="OJ216" s="97"/>
      <c r="OK216" s="97">
        <v>1</v>
      </c>
      <c r="OL216" s="97">
        <v>2</v>
      </c>
      <c r="OM216" s="97">
        <v>92</v>
      </c>
      <c r="ON216" s="97">
        <v>119</v>
      </c>
      <c r="OO216" s="97">
        <v>244</v>
      </c>
      <c r="OP216" s="97"/>
      <c r="OQ216" s="97"/>
      <c r="OR216" s="98"/>
      <c r="OS216" s="99">
        <v>3434</v>
      </c>
      <c r="OT216" s="96">
        <v>37983</v>
      </c>
      <c r="OU216" s="97"/>
      <c r="OV216" s="97"/>
      <c r="OW216" s="97"/>
      <c r="OX216" s="97"/>
      <c r="OY216" s="97">
        <v>112</v>
      </c>
      <c r="OZ216" s="97">
        <v>654</v>
      </c>
      <c r="PA216" s="97"/>
      <c r="PB216" s="97"/>
      <c r="PC216" s="97"/>
      <c r="PD216" s="97"/>
      <c r="PE216" s="97"/>
      <c r="PF216" s="97"/>
      <c r="PG216" s="97"/>
      <c r="PH216" s="97"/>
      <c r="PI216" s="97"/>
      <c r="PJ216" s="97"/>
      <c r="PK216" s="97"/>
      <c r="PL216" s="98"/>
      <c r="PM216" s="99">
        <v>42183</v>
      </c>
    </row>
    <row r="217" spans="1:429" ht="12.75" customHeight="1" x14ac:dyDescent="0.2">
      <c r="A217" s="93">
        <v>311910</v>
      </c>
      <c r="B217" s="94" t="s">
        <v>1734</v>
      </c>
      <c r="C217" s="95" t="s">
        <v>1376</v>
      </c>
      <c r="D217" s="96"/>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7"/>
      <c r="AL217" s="97"/>
      <c r="AM217" s="97"/>
      <c r="AN217" s="97"/>
      <c r="AO217" s="97"/>
      <c r="AP217" s="97"/>
      <c r="AQ217" s="97"/>
      <c r="AR217" s="97"/>
      <c r="AS217" s="97"/>
      <c r="AT217" s="97"/>
      <c r="AU217" s="97"/>
      <c r="AV217" s="97"/>
      <c r="AW217" s="97"/>
      <c r="AX217" s="97"/>
      <c r="AY217" s="97"/>
      <c r="AZ217" s="97"/>
      <c r="BA217" s="97"/>
      <c r="BB217" s="97"/>
      <c r="BC217" s="97"/>
      <c r="BD217" s="97"/>
      <c r="BE217" s="97"/>
      <c r="BF217" s="97"/>
      <c r="BG217" s="97"/>
      <c r="BH217" s="97"/>
      <c r="BI217" s="97"/>
      <c r="BJ217" s="97"/>
      <c r="BK217" s="97"/>
      <c r="BL217" s="97"/>
      <c r="BM217" s="97"/>
      <c r="BN217" s="97"/>
      <c r="BO217" s="97"/>
      <c r="BP217" s="97"/>
      <c r="BQ217" s="97"/>
      <c r="BR217" s="97"/>
      <c r="BS217" s="97"/>
      <c r="BT217" s="97"/>
      <c r="BU217" s="97"/>
      <c r="BV217" s="97"/>
      <c r="BW217" s="97"/>
      <c r="BX217" s="97"/>
      <c r="BY217" s="97"/>
      <c r="BZ217" s="97"/>
      <c r="CA217" s="97"/>
      <c r="CB217" s="97"/>
      <c r="CC217" s="97"/>
      <c r="CD217" s="97"/>
      <c r="CE217" s="97"/>
      <c r="CF217" s="97"/>
      <c r="CG217" s="97"/>
      <c r="CH217" s="97"/>
      <c r="CI217" s="97"/>
      <c r="CJ217" s="97"/>
      <c r="CK217" s="97"/>
      <c r="CL217" s="97"/>
      <c r="CM217" s="97"/>
      <c r="CN217" s="97"/>
      <c r="CO217" s="97"/>
      <c r="CP217" s="97"/>
      <c r="CQ217" s="97"/>
      <c r="CR217" s="97"/>
      <c r="CS217" s="97"/>
      <c r="CT217" s="97"/>
      <c r="CU217" s="97"/>
      <c r="CV217" s="97"/>
      <c r="CW217" s="97"/>
      <c r="CX217" s="97"/>
      <c r="CY217" s="97"/>
      <c r="CZ217" s="97"/>
      <c r="DA217" s="97"/>
      <c r="DB217" s="97"/>
      <c r="DC217" s="97"/>
      <c r="DD217" s="97"/>
      <c r="DE217" s="97"/>
      <c r="DF217" s="97"/>
      <c r="DG217" s="97"/>
      <c r="DH217" s="97"/>
      <c r="DI217" s="97"/>
      <c r="DJ217" s="97"/>
      <c r="DK217" s="97"/>
      <c r="DL217" s="97"/>
      <c r="DM217" s="97"/>
      <c r="DN217" s="97"/>
      <c r="DO217" s="97"/>
      <c r="DP217" s="97"/>
      <c r="DQ217" s="97"/>
      <c r="DR217" s="97"/>
      <c r="DS217" s="97"/>
      <c r="DT217" s="97"/>
      <c r="DU217" s="97"/>
      <c r="DV217" s="97"/>
      <c r="DW217" s="97"/>
      <c r="DX217" s="97"/>
      <c r="DY217" s="97"/>
      <c r="DZ217" s="97"/>
      <c r="EA217" s="97"/>
      <c r="EB217" s="97"/>
      <c r="EC217" s="97"/>
      <c r="ED217" s="97"/>
      <c r="EE217" s="97"/>
      <c r="EF217" s="97"/>
      <c r="EG217" s="97"/>
      <c r="EH217" s="97"/>
      <c r="EI217" s="97"/>
      <c r="EJ217" s="97"/>
      <c r="EK217" s="97"/>
      <c r="EL217" s="97"/>
      <c r="EM217" s="97"/>
      <c r="EN217" s="97"/>
      <c r="EO217" s="97"/>
      <c r="EP217" s="97"/>
      <c r="EQ217" s="97"/>
      <c r="ER217" s="97"/>
      <c r="ES217" s="97"/>
      <c r="ET217" s="97"/>
      <c r="EU217" s="97"/>
      <c r="EV217" s="97"/>
      <c r="EW217" s="97"/>
      <c r="EX217" s="97"/>
      <c r="EY217" s="97"/>
      <c r="EZ217" s="97"/>
      <c r="FA217" s="97"/>
      <c r="FB217" s="97"/>
      <c r="FC217" s="97"/>
      <c r="FD217" s="97"/>
      <c r="FE217" s="97"/>
      <c r="FF217" s="97"/>
      <c r="FG217" s="97"/>
      <c r="FH217" s="97"/>
      <c r="FI217" s="97"/>
      <c r="FJ217" s="97"/>
      <c r="FK217" s="97"/>
      <c r="FL217" s="97"/>
      <c r="FM217" s="97"/>
      <c r="FN217" s="97"/>
      <c r="FO217" s="97"/>
      <c r="FP217" s="97"/>
      <c r="FQ217" s="97"/>
      <c r="FR217" s="97"/>
      <c r="FS217" s="97"/>
      <c r="FT217" s="97"/>
      <c r="FU217" s="97"/>
      <c r="FV217" s="97"/>
      <c r="FW217" s="97"/>
      <c r="FX217" s="97"/>
      <c r="FY217" s="97"/>
      <c r="FZ217" s="97"/>
      <c r="GA217" s="97"/>
      <c r="GB217" s="97"/>
      <c r="GC217" s="97"/>
      <c r="GD217" s="97"/>
      <c r="GE217" s="97"/>
      <c r="GF217" s="97"/>
      <c r="GG217" s="97"/>
      <c r="GH217" s="97"/>
      <c r="GI217" s="97"/>
      <c r="GJ217" s="97"/>
      <c r="GK217" s="97"/>
      <c r="GL217" s="97"/>
      <c r="GM217" s="97"/>
      <c r="GN217" s="97"/>
      <c r="GO217" s="97"/>
      <c r="GP217" s="97"/>
      <c r="GQ217" s="97"/>
      <c r="GR217" s="97"/>
      <c r="GS217" s="97">
        <v>38</v>
      </c>
      <c r="GT217" s="97">
        <v>1043</v>
      </c>
      <c r="GU217" s="97"/>
      <c r="GV217" s="97"/>
      <c r="GW217" s="97"/>
      <c r="GX217" s="97"/>
      <c r="GY217" s="97"/>
      <c r="GZ217" s="97"/>
      <c r="HA217" s="97"/>
      <c r="HB217" s="97"/>
      <c r="HC217" s="97"/>
      <c r="HD217" s="97">
        <v>30</v>
      </c>
      <c r="HE217" s="97">
        <v>64</v>
      </c>
      <c r="HF217" s="97">
        <v>70</v>
      </c>
      <c r="HG217" s="97"/>
      <c r="HH217" s="97"/>
      <c r="HI217" s="97"/>
      <c r="HJ217" s="97"/>
      <c r="HK217" s="97"/>
      <c r="HL217" s="97"/>
      <c r="HM217" s="97"/>
      <c r="HN217" s="97"/>
      <c r="HO217" s="97"/>
      <c r="HP217" s="97"/>
      <c r="HQ217" s="97"/>
      <c r="HR217" s="97"/>
      <c r="HS217" s="97"/>
      <c r="HT217" s="97"/>
      <c r="HU217" s="97"/>
      <c r="HV217" s="97"/>
      <c r="HW217" s="97"/>
      <c r="HX217" s="97"/>
      <c r="HY217" s="97"/>
      <c r="HZ217" s="97"/>
      <c r="IA217" s="97"/>
      <c r="IB217" s="97"/>
      <c r="IC217" s="97"/>
      <c r="ID217" s="97"/>
      <c r="IE217" s="97"/>
      <c r="IF217" s="97"/>
      <c r="IG217" s="97"/>
      <c r="IH217" s="97"/>
      <c r="II217" s="97"/>
      <c r="IJ217" s="97"/>
      <c r="IK217" s="97"/>
      <c r="IL217" s="97"/>
      <c r="IM217" s="97"/>
      <c r="IN217" s="97"/>
      <c r="IO217" s="97"/>
      <c r="IP217" s="97"/>
      <c r="IQ217" s="97"/>
      <c r="IR217" s="97"/>
      <c r="IS217" s="97"/>
      <c r="IT217" s="97"/>
      <c r="IU217" s="97"/>
      <c r="IV217" s="97"/>
      <c r="IW217" s="97"/>
      <c r="IX217" s="97"/>
      <c r="IY217" s="97"/>
      <c r="IZ217" s="97"/>
      <c r="JA217" s="97"/>
      <c r="JB217" s="97"/>
      <c r="JC217" s="97"/>
      <c r="JD217" s="97"/>
      <c r="JE217" s="97"/>
      <c r="JF217" s="97"/>
      <c r="JG217" s="97"/>
      <c r="JH217" s="97"/>
      <c r="JI217" s="97"/>
      <c r="JJ217" s="97"/>
      <c r="JK217" s="97"/>
      <c r="JL217" s="97"/>
      <c r="JM217" s="97"/>
      <c r="JN217" s="97"/>
      <c r="JO217" s="97"/>
      <c r="JP217" s="97"/>
      <c r="JQ217" s="97"/>
      <c r="JR217" s="97"/>
      <c r="JS217" s="97"/>
      <c r="JT217" s="97"/>
      <c r="JU217" s="97"/>
      <c r="JV217" s="97"/>
      <c r="JW217" s="97"/>
      <c r="JX217" s="97"/>
      <c r="JY217" s="97"/>
      <c r="JZ217" s="97"/>
      <c r="KA217" s="97">
        <v>135</v>
      </c>
      <c r="KB217" s="97">
        <v>33</v>
      </c>
      <c r="KC217" s="97"/>
      <c r="KD217" s="97">
        <v>2</v>
      </c>
      <c r="KE217" s="97">
        <v>107</v>
      </c>
      <c r="KF217" s="97"/>
      <c r="KG217" s="97">
        <v>17</v>
      </c>
      <c r="KH217" s="97">
        <v>3</v>
      </c>
      <c r="KI217" s="97">
        <v>0</v>
      </c>
      <c r="KJ217" s="97">
        <v>1</v>
      </c>
      <c r="KK217" s="97">
        <v>6</v>
      </c>
      <c r="KL217" s="97"/>
      <c r="KM217" s="97"/>
      <c r="KN217" s="97"/>
      <c r="KO217" s="97">
        <v>0</v>
      </c>
      <c r="KP217" s="97"/>
      <c r="KQ217" s="97"/>
      <c r="KR217" s="97"/>
      <c r="KS217" s="97"/>
      <c r="KT217" s="97"/>
      <c r="KU217" s="97"/>
      <c r="KV217" s="97"/>
      <c r="KW217" s="97"/>
      <c r="KX217" s="97"/>
      <c r="KY217" s="97"/>
      <c r="KZ217" s="97"/>
      <c r="LA217" s="97"/>
      <c r="LB217" s="97"/>
      <c r="LC217" s="97"/>
      <c r="LD217" s="97"/>
      <c r="LE217" s="97"/>
      <c r="LF217" s="97"/>
      <c r="LG217" s="97"/>
      <c r="LH217" s="97"/>
      <c r="LI217" s="97"/>
      <c r="LJ217" s="97"/>
      <c r="LK217" s="97"/>
      <c r="LL217" s="97"/>
      <c r="LM217" s="97"/>
      <c r="LN217" s="97"/>
      <c r="LO217" s="97"/>
      <c r="LP217" s="97"/>
      <c r="LQ217" s="97"/>
      <c r="LR217" s="97"/>
      <c r="LS217" s="97"/>
      <c r="LT217" s="97"/>
      <c r="LU217" s="97"/>
      <c r="LV217" s="97"/>
      <c r="LW217" s="97"/>
      <c r="LX217" s="97"/>
      <c r="LY217" s="97"/>
      <c r="LZ217" s="97"/>
      <c r="MA217" s="97"/>
      <c r="MB217" s="97"/>
      <c r="MC217" s="97"/>
      <c r="MD217" s="97">
        <v>34</v>
      </c>
      <c r="ME217" s="97"/>
      <c r="MF217" s="97"/>
      <c r="MG217" s="97"/>
      <c r="MH217" s="97"/>
      <c r="MI217" s="97"/>
      <c r="MJ217" s="97">
        <v>3</v>
      </c>
      <c r="MK217" s="97"/>
      <c r="ML217" s="97"/>
      <c r="MM217" s="97"/>
      <c r="MN217" s="97"/>
      <c r="MO217" s="97"/>
      <c r="MP217" s="97"/>
      <c r="MQ217" s="97"/>
      <c r="MR217" s="97"/>
      <c r="MS217" s="97"/>
      <c r="MT217" s="97">
        <v>0</v>
      </c>
      <c r="MU217" s="97">
        <v>92</v>
      </c>
      <c r="MV217" s="97"/>
      <c r="MW217" s="97">
        <v>2</v>
      </c>
      <c r="MX217" s="97"/>
      <c r="MY217" s="97">
        <v>0</v>
      </c>
      <c r="MZ217" s="97"/>
      <c r="NA217" s="97"/>
      <c r="NB217" s="97"/>
      <c r="NC217" s="97"/>
      <c r="ND217" s="97">
        <v>27</v>
      </c>
      <c r="NE217" s="97">
        <v>34</v>
      </c>
      <c r="NF217" s="97">
        <v>4</v>
      </c>
      <c r="NG217" s="97">
        <v>8</v>
      </c>
      <c r="NH217" s="97"/>
      <c r="NI217" s="97"/>
      <c r="NJ217" s="97">
        <v>2</v>
      </c>
      <c r="NK217" s="97">
        <v>13</v>
      </c>
      <c r="NL217" s="97"/>
      <c r="NM217" s="97">
        <v>12</v>
      </c>
      <c r="NN217" s="97">
        <v>4</v>
      </c>
      <c r="NO217" s="97">
        <v>24</v>
      </c>
      <c r="NP217" s="97">
        <v>28</v>
      </c>
      <c r="NQ217" s="97">
        <v>85</v>
      </c>
      <c r="NR217" s="97">
        <v>90</v>
      </c>
      <c r="NS217" s="97">
        <v>966</v>
      </c>
      <c r="NT217" s="97">
        <v>1370</v>
      </c>
      <c r="NU217" s="97">
        <v>101</v>
      </c>
      <c r="NV217" s="97"/>
      <c r="NW217" s="97"/>
      <c r="NX217" s="97"/>
      <c r="NY217" s="97"/>
      <c r="NZ217" s="97"/>
      <c r="OA217" s="97"/>
      <c r="OB217" s="97"/>
      <c r="OC217" s="97"/>
      <c r="OD217" s="97"/>
      <c r="OE217" s="97"/>
      <c r="OF217" s="97">
        <v>42</v>
      </c>
      <c r="OG217" s="97"/>
      <c r="OH217" s="97">
        <v>36</v>
      </c>
      <c r="OI217" s="97"/>
      <c r="OJ217" s="97"/>
      <c r="OK217" s="97"/>
      <c r="OL217" s="97">
        <v>5</v>
      </c>
      <c r="OM217" s="97">
        <v>89</v>
      </c>
      <c r="ON217" s="97">
        <v>73</v>
      </c>
      <c r="OO217" s="97">
        <v>208</v>
      </c>
      <c r="OP217" s="97"/>
      <c r="OQ217" s="97"/>
      <c r="OR217" s="98"/>
      <c r="OS217" s="99">
        <v>4901</v>
      </c>
      <c r="OT217" s="96">
        <v>41376</v>
      </c>
      <c r="OU217" s="97"/>
      <c r="OV217" s="97"/>
      <c r="OW217" s="97"/>
      <c r="OX217" s="97"/>
      <c r="OY217" s="97">
        <v>157</v>
      </c>
      <c r="OZ217" s="97">
        <v>4698</v>
      </c>
      <c r="PA217" s="97"/>
      <c r="PB217" s="97"/>
      <c r="PC217" s="97"/>
      <c r="PD217" s="97"/>
      <c r="PE217" s="97"/>
      <c r="PF217" s="97"/>
      <c r="PG217" s="97"/>
      <c r="PH217" s="97"/>
      <c r="PI217" s="97"/>
      <c r="PJ217" s="97"/>
      <c r="PK217" s="97"/>
      <c r="PL217" s="98"/>
      <c r="PM217" s="99">
        <v>51132</v>
      </c>
    </row>
    <row r="218" spans="1:429" ht="12.75" customHeight="1" x14ac:dyDescent="0.2">
      <c r="A218" s="93">
        <v>311920</v>
      </c>
      <c r="B218" s="94" t="s">
        <v>1734</v>
      </c>
      <c r="C218" s="95" t="s">
        <v>1377</v>
      </c>
      <c r="D218" s="96"/>
      <c r="E218" s="97"/>
      <c r="F218" s="97"/>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7"/>
      <c r="AI218" s="97"/>
      <c r="AJ218" s="97"/>
      <c r="AK218" s="97"/>
      <c r="AL218" s="97"/>
      <c r="AM218" s="97"/>
      <c r="AN218" s="97"/>
      <c r="AO218" s="97"/>
      <c r="AP218" s="97"/>
      <c r="AQ218" s="97"/>
      <c r="AR218" s="97"/>
      <c r="AS218" s="97"/>
      <c r="AT218" s="97"/>
      <c r="AU218" s="97"/>
      <c r="AV218" s="97"/>
      <c r="AW218" s="97"/>
      <c r="AX218" s="97"/>
      <c r="AY218" s="97"/>
      <c r="AZ218" s="97"/>
      <c r="BA218" s="97"/>
      <c r="BB218" s="97"/>
      <c r="BC218" s="97"/>
      <c r="BD218" s="97"/>
      <c r="BE218" s="97"/>
      <c r="BF218" s="97"/>
      <c r="BG218" s="97"/>
      <c r="BH218" s="97"/>
      <c r="BI218" s="97"/>
      <c r="BJ218" s="97"/>
      <c r="BK218" s="97"/>
      <c r="BL218" s="97"/>
      <c r="BM218" s="97"/>
      <c r="BN218" s="97"/>
      <c r="BO218" s="97"/>
      <c r="BP218" s="97"/>
      <c r="BQ218" s="97"/>
      <c r="BR218" s="97"/>
      <c r="BS218" s="97"/>
      <c r="BT218" s="97"/>
      <c r="BU218" s="97"/>
      <c r="BV218" s="97"/>
      <c r="BW218" s="97"/>
      <c r="BX218" s="97"/>
      <c r="BY218" s="97"/>
      <c r="BZ218" s="97"/>
      <c r="CA218" s="97"/>
      <c r="CB218" s="97"/>
      <c r="CC218" s="97"/>
      <c r="CD218" s="97"/>
      <c r="CE218" s="97"/>
      <c r="CF218" s="97"/>
      <c r="CG218" s="97"/>
      <c r="CH218" s="97"/>
      <c r="CI218" s="97"/>
      <c r="CJ218" s="97"/>
      <c r="CK218" s="97"/>
      <c r="CL218" s="97"/>
      <c r="CM218" s="97"/>
      <c r="CN218" s="97"/>
      <c r="CO218" s="97"/>
      <c r="CP218" s="97"/>
      <c r="CQ218" s="97"/>
      <c r="CR218" s="97"/>
      <c r="CS218" s="97"/>
      <c r="CT218" s="97"/>
      <c r="CU218" s="97"/>
      <c r="CV218" s="97"/>
      <c r="CW218" s="97"/>
      <c r="CX218" s="97"/>
      <c r="CY218" s="97"/>
      <c r="CZ218" s="97"/>
      <c r="DA218" s="97"/>
      <c r="DB218" s="97"/>
      <c r="DC218" s="97"/>
      <c r="DD218" s="97"/>
      <c r="DE218" s="97"/>
      <c r="DF218" s="97"/>
      <c r="DG218" s="97"/>
      <c r="DH218" s="97"/>
      <c r="DI218" s="97"/>
      <c r="DJ218" s="97"/>
      <c r="DK218" s="97"/>
      <c r="DL218" s="97"/>
      <c r="DM218" s="97"/>
      <c r="DN218" s="97"/>
      <c r="DO218" s="97"/>
      <c r="DP218" s="97"/>
      <c r="DQ218" s="97"/>
      <c r="DR218" s="97"/>
      <c r="DS218" s="97"/>
      <c r="DT218" s="97"/>
      <c r="DU218" s="97"/>
      <c r="DV218" s="97"/>
      <c r="DW218" s="97"/>
      <c r="DX218" s="97"/>
      <c r="DY218" s="97"/>
      <c r="DZ218" s="97"/>
      <c r="EA218" s="97"/>
      <c r="EB218" s="97"/>
      <c r="EC218" s="97"/>
      <c r="ED218" s="97"/>
      <c r="EE218" s="97"/>
      <c r="EF218" s="97"/>
      <c r="EG218" s="97"/>
      <c r="EH218" s="97"/>
      <c r="EI218" s="97"/>
      <c r="EJ218" s="97"/>
      <c r="EK218" s="97"/>
      <c r="EL218" s="97"/>
      <c r="EM218" s="97"/>
      <c r="EN218" s="97"/>
      <c r="EO218" s="97"/>
      <c r="EP218" s="97"/>
      <c r="EQ218" s="97"/>
      <c r="ER218" s="97"/>
      <c r="ES218" s="97"/>
      <c r="ET218" s="97"/>
      <c r="EU218" s="97"/>
      <c r="EV218" s="97"/>
      <c r="EW218" s="97"/>
      <c r="EX218" s="97"/>
      <c r="EY218" s="97"/>
      <c r="EZ218" s="97"/>
      <c r="FA218" s="97"/>
      <c r="FB218" s="97"/>
      <c r="FC218" s="97"/>
      <c r="FD218" s="97"/>
      <c r="FE218" s="97"/>
      <c r="FF218" s="97"/>
      <c r="FG218" s="97"/>
      <c r="FH218" s="97"/>
      <c r="FI218" s="97"/>
      <c r="FJ218" s="97"/>
      <c r="FK218" s="97"/>
      <c r="FL218" s="97"/>
      <c r="FM218" s="97"/>
      <c r="FN218" s="97"/>
      <c r="FO218" s="97"/>
      <c r="FP218" s="97"/>
      <c r="FQ218" s="97"/>
      <c r="FR218" s="97"/>
      <c r="FS218" s="97"/>
      <c r="FT218" s="97"/>
      <c r="FU218" s="97"/>
      <c r="FV218" s="97"/>
      <c r="FW218" s="97"/>
      <c r="FX218" s="97"/>
      <c r="FY218" s="97"/>
      <c r="FZ218" s="97"/>
      <c r="GA218" s="97"/>
      <c r="GB218" s="97"/>
      <c r="GC218" s="97"/>
      <c r="GD218" s="97"/>
      <c r="GE218" s="97"/>
      <c r="GF218" s="97"/>
      <c r="GG218" s="97"/>
      <c r="GH218" s="97"/>
      <c r="GI218" s="97"/>
      <c r="GJ218" s="97"/>
      <c r="GK218" s="97"/>
      <c r="GL218" s="97"/>
      <c r="GM218" s="97"/>
      <c r="GN218" s="97"/>
      <c r="GO218" s="97"/>
      <c r="GP218" s="97"/>
      <c r="GQ218" s="97"/>
      <c r="GR218" s="97"/>
      <c r="GS218" s="97"/>
      <c r="GT218" s="97"/>
      <c r="GU218" s="97"/>
      <c r="GV218" s="97">
        <v>818</v>
      </c>
      <c r="GW218" s="97"/>
      <c r="GX218" s="97"/>
      <c r="GY218" s="97"/>
      <c r="GZ218" s="97"/>
      <c r="HA218" s="97"/>
      <c r="HB218" s="97"/>
      <c r="HC218" s="97"/>
      <c r="HD218" s="97">
        <v>13</v>
      </c>
      <c r="HE218" s="97"/>
      <c r="HF218" s="97"/>
      <c r="HG218" s="97">
        <v>11</v>
      </c>
      <c r="HH218" s="97"/>
      <c r="HI218" s="97"/>
      <c r="HJ218" s="97"/>
      <c r="HK218" s="97"/>
      <c r="HL218" s="97"/>
      <c r="HM218" s="97"/>
      <c r="HN218" s="97"/>
      <c r="HO218" s="97"/>
      <c r="HP218" s="97"/>
      <c r="HQ218" s="97"/>
      <c r="HR218" s="97"/>
      <c r="HS218" s="97"/>
      <c r="HT218" s="97"/>
      <c r="HU218" s="97"/>
      <c r="HV218" s="97"/>
      <c r="HW218" s="97"/>
      <c r="HX218" s="97"/>
      <c r="HY218" s="97"/>
      <c r="HZ218" s="97"/>
      <c r="IA218" s="97"/>
      <c r="IB218" s="97"/>
      <c r="IC218" s="97"/>
      <c r="ID218" s="97"/>
      <c r="IE218" s="97"/>
      <c r="IF218" s="97"/>
      <c r="IG218" s="97"/>
      <c r="IH218" s="97"/>
      <c r="II218" s="97"/>
      <c r="IJ218" s="97"/>
      <c r="IK218" s="97"/>
      <c r="IL218" s="97"/>
      <c r="IM218" s="97"/>
      <c r="IN218" s="97"/>
      <c r="IO218" s="97"/>
      <c r="IP218" s="97"/>
      <c r="IQ218" s="97"/>
      <c r="IR218" s="97"/>
      <c r="IS218" s="97"/>
      <c r="IT218" s="97"/>
      <c r="IU218" s="97"/>
      <c r="IV218" s="97"/>
      <c r="IW218" s="97"/>
      <c r="IX218" s="97"/>
      <c r="IY218" s="97"/>
      <c r="IZ218" s="97"/>
      <c r="JA218" s="97"/>
      <c r="JB218" s="97"/>
      <c r="JC218" s="97"/>
      <c r="JD218" s="97"/>
      <c r="JE218" s="97"/>
      <c r="JF218" s="97"/>
      <c r="JG218" s="97"/>
      <c r="JH218" s="97"/>
      <c r="JI218" s="97"/>
      <c r="JJ218" s="97"/>
      <c r="JK218" s="97"/>
      <c r="JL218" s="97"/>
      <c r="JM218" s="97"/>
      <c r="JN218" s="97"/>
      <c r="JO218" s="97"/>
      <c r="JP218" s="97"/>
      <c r="JQ218" s="97"/>
      <c r="JR218" s="97"/>
      <c r="JS218" s="97"/>
      <c r="JT218" s="97"/>
      <c r="JU218" s="97"/>
      <c r="JV218" s="97"/>
      <c r="JW218" s="97"/>
      <c r="JX218" s="97"/>
      <c r="JY218" s="97"/>
      <c r="JZ218" s="97"/>
      <c r="KA218" s="97">
        <v>76</v>
      </c>
      <c r="KB218" s="97">
        <v>19</v>
      </c>
      <c r="KC218" s="97"/>
      <c r="KD218" s="97">
        <v>1</v>
      </c>
      <c r="KE218" s="97">
        <v>61</v>
      </c>
      <c r="KF218" s="97"/>
      <c r="KG218" s="97">
        <v>10</v>
      </c>
      <c r="KH218" s="97">
        <v>2</v>
      </c>
      <c r="KI218" s="97">
        <v>213</v>
      </c>
      <c r="KJ218" s="97"/>
      <c r="KK218" s="97">
        <v>77</v>
      </c>
      <c r="KL218" s="97">
        <v>10</v>
      </c>
      <c r="KM218" s="97"/>
      <c r="KN218" s="97"/>
      <c r="KO218" s="97">
        <v>2</v>
      </c>
      <c r="KP218" s="97"/>
      <c r="KQ218" s="97"/>
      <c r="KR218" s="97"/>
      <c r="KS218" s="97"/>
      <c r="KT218" s="97"/>
      <c r="KU218" s="97"/>
      <c r="KV218" s="97"/>
      <c r="KW218" s="97">
        <v>0</v>
      </c>
      <c r="KX218" s="97"/>
      <c r="KY218" s="97"/>
      <c r="KZ218" s="97"/>
      <c r="LA218" s="97"/>
      <c r="LB218" s="97"/>
      <c r="LC218" s="97"/>
      <c r="LD218" s="97"/>
      <c r="LE218" s="97"/>
      <c r="LF218" s="97"/>
      <c r="LG218" s="97"/>
      <c r="LH218" s="97"/>
      <c r="LI218" s="97"/>
      <c r="LJ218" s="97"/>
      <c r="LK218" s="97"/>
      <c r="LL218" s="97"/>
      <c r="LM218" s="97"/>
      <c r="LN218" s="97"/>
      <c r="LO218" s="97"/>
      <c r="LP218" s="97"/>
      <c r="LQ218" s="97"/>
      <c r="LR218" s="97"/>
      <c r="LS218" s="97"/>
      <c r="LT218" s="97"/>
      <c r="LU218" s="97"/>
      <c r="LV218" s="97"/>
      <c r="LW218" s="97"/>
      <c r="LX218" s="97"/>
      <c r="LY218" s="97"/>
      <c r="LZ218" s="97"/>
      <c r="MA218" s="97"/>
      <c r="MB218" s="97"/>
      <c r="MC218" s="97"/>
      <c r="MD218" s="97"/>
      <c r="ME218" s="97"/>
      <c r="MF218" s="97"/>
      <c r="MG218" s="97"/>
      <c r="MH218" s="97"/>
      <c r="MI218" s="97"/>
      <c r="MJ218" s="97"/>
      <c r="MK218" s="97"/>
      <c r="ML218" s="97"/>
      <c r="MM218" s="97"/>
      <c r="MN218" s="97"/>
      <c r="MO218" s="97"/>
      <c r="MP218" s="97"/>
      <c r="MQ218" s="97"/>
      <c r="MR218" s="97"/>
      <c r="MS218" s="97"/>
      <c r="MT218" s="97"/>
      <c r="MU218" s="97">
        <v>196</v>
      </c>
      <c r="MV218" s="97"/>
      <c r="MW218" s="97">
        <v>1</v>
      </c>
      <c r="MX218" s="97"/>
      <c r="MY218" s="97">
        <v>0</v>
      </c>
      <c r="MZ218" s="97"/>
      <c r="NA218" s="97"/>
      <c r="NB218" s="97"/>
      <c r="NC218" s="97"/>
      <c r="ND218" s="97">
        <v>880</v>
      </c>
      <c r="NE218" s="97">
        <v>2</v>
      </c>
      <c r="NF218" s="97">
        <v>0</v>
      </c>
      <c r="NG218" s="97">
        <v>250</v>
      </c>
      <c r="NH218" s="97"/>
      <c r="NI218" s="97">
        <v>173</v>
      </c>
      <c r="NJ218" s="97">
        <v>1</v>
      </c>
      <c r="NK218" s="97">
        <v>7</v>
      </c>
      <c r="NL218" s="97"/>
      <c r="NM218" s="97">
        <v>6</v>
      </c>
      <c r="NN218" s="97">
        <v>2</v>
      </c>
      <c r="NO218" s="97">
        <v>14</v>
      </c>
      <c r="NP218" s="97">
        <v>23</v>
      </c>
      <c r="NQ218" s="97">
        <v>106</v>
      </c>
      <c r="NR218" s="97">
        <v>315</v>
      </c>
      <c r="NS218" s="97">
        <v>297</v>
      </c>
      <c r="NT218" s="97">
        <v>429</v>
      </c>
      <c r="NU218" s="97">
        <v>67</v>
      </c>
      <c r="NV218" s="97"/>
      <c r="NW218" s="97"/>
      <c r="NX218" s="97"/>
      <c r="NY218" s="97"/>
      <c r="NZ218" s="97"/>
      <c r="OA218" s="97"/>
      <c r="OB218" s="97"/>
      <c r="OC218" s="97"/>
      <c r="OD218" s="97">
        <v>84</v>
      </c>
      <c r="OE218" s="97">
        <v>20</v>
      </c>
      <c r="OF218" s="97">
        <v>84</v>
      </c>
      <c r="OG218" s="97"/>
      <c r="OH218" s="97"/>
      <c r="OI218" s="97"/>
      <c r="OJ218" s="97"/>
      <c r="OK218" s="97"/>
      <c r="OL218" s="97">
        <v>20</v>
      </c>
      <c r="OM218" s="97">
        <v>152</v>
      </c>
      <c r="ON218" s="97">
        <v>2270</v>
      </c>
      <c r="OO218" s="97">
        <v>953</v>
      </c>
      <c r="OP218" s="97"/>
      <c r="OQ218" s="97"/>
      <c r="OR218" s="98"/>
      <c r="OS218" s="99">
        <v>7666</v>
      </c>
      <c r="OT218" s="96">
        <v>10778</v>
      </c>
      <c r="OU218" s="97"/>
      <c r="OV218" s="97"/>
      <c r="OW218" s="97"/>
      <c r="OX218" s="97"/>
      <c r="OY218" s="97">
        <v>52</v>
      </c>
      <c r="OZ218" s="97">
        <v>1494</v>
      </c>
      <c r="PA218" s="97"/>
      <c r="PB218" s="97"/>
      <c r="PC218" s="97"/>
      <c r="PD218" s="97"/>
      <c r="PE218" s="97"/>
      <c r="PF218" s="97"/>
      <c r="PG218" s="97"/>
      <c r="PH218" s="97"/>
      <c r="PI218" s="97"/>
      <c r="PJ218" s="97"/>
      <c r="PK218" s="97"/>
      <c r="PL218" s="98"/>
      <c r="PM218" s="99">
        <v>19990</v>
      </c>
    </row>
    <row r="219" spans="1:429" ht="12.75" customHeight="1" x14ac:dyDescent="0.2">
      <c r="A219" s="93">
        <v>311930</v>
      </c>
      <c r="B219" s="94" t="s">
        <v>1734</v>
      </c>
      <c r="C219" s="95" t="s">
        <v>1378</v>
      </c>
      <c r="D219" s="96"/>
      <c r="E219" s="97"/>
      <c r="F219" s="97"/>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7"/>
      <c r="AL219" s="97"/>
      <c r="AM219" s="97"/>
      <c r="AN219" s="97"/>
      <c r="AO219" s="97"/>
      <c r="AP219" s="97"/>
      <c r="AQ219" s="97"/>
      <c r="AR219" s="97"/>
      <c r="AS219" s="97"/>
      <c r="AT219" s="97"/>
      <c r="AU219" s="97"/>
      <c r="AV219" s="97"/>
      <c r="AW219" s="97"/>
      <c r="AX219" s="97"/>
      <c r="AY219" s="97"/>
      <c r="AZ219" s="97"/>
      <c r="BA219" s="97"/>
      <c r="BB219" s="97"/>
      <c r="BC219" s="97"/>
      <c r="BD219" s="97"/>
      <c r="BE219" s="97"/>
      <c r="BF219" s="97"/>
      <c r="BG219" s="97"/>
      <c r="BH219" s="97"/>
      <c r="BI219" s="97"/>
      <c r="BJ219" s="97"/>
      <c r="BK219" s="97"/>
      <c r="BL219" s="97"/>
      <c r="BM219" s="97"/>
      <c r="BN219" s="97"/>
      <c r="BO219" s="97"/>
      <c r="BP219" s="97"/>
      <c r="BQ219" s="97"/>
      <c r="BR219" s="97"/>
      <c r="BS219" s="97"/>
      <c r="BT219" s="97"/>
      <c r="BU219" s="97"/>
      <c r="BV219" s="97"/>
      <c r="BW219" s="97"/>
      <c r="BX219" s="97"/>
      <c r="BY219" s="97"/>
      <c r="BZ219" s="97"/>
      <c r="CA219" s="97"/>
      <c r="CB219" s="97"/>
      <c r="CC219" s="97"/>
      <c r="CD219" s="97"/>
      <c r="CE219" s="97"/>
      <c r="CF219" s="97"/>
      <c r="CG219" s="97"/>
      <c r="CH219" s="97"/>
      <c r="CI219" s="97"/>
      <c r="CJ219" s="97"/>
      <c r="CK219" s="97"/>
      <c r="CL219" s="97"/>
      <c r="CM219" s="97"/>
      <c r="CN219" s="97"/>
      <c r="CO219" s="97"/>
      <c r="CP219" s="97"/>
      <c r="CQ219" s="97"/>
      <c r="CR219" s="97"/>
      <c r="CS219" s="97"/>
      <c r="CT219" s="97"/>
      <c r="CU219" s="97"/>
      <c r="CV219" s="97"/>
      <c r="CW219" s="97"/>
      <c r="CX219" s="97"/>
      <c r="CY219" s="97"/>
      <c r="CZ219" s="97"/>
      <c r="DA219" s="97"/>
      <c r="DB219" s="97"/>
      <c r="DC219" s="97"/>
      <c r="DD219" s="97"/>
      <c r="DE219" s="97"/>
      <c r="DF219" s="97"/>
      <c r="DG219" s="97"/>
      <c r="DH219" s="97"/>
      <c r="DI219" s="97"/>
      <c r="DJ219" s="97"/>
      <c r="DK219" s="97"/>
      <c r="DL219" s="97"/>
      <c r="DM219" s="97"/>
      <c r="DN219" s="97"/>
      <c r="DO219" s="97"/>
      <c r="DP219" s="97"/>
      <c r="DQ219" s="97"/>
      <c r="DR219" s="97"/>
      <c r="DS219" s="97"/>
      <c r="DT219" s="97"/>
      <c r="DU219" s="97"/>
      <c r="DV219" s="97"/>
      <c r="DW219" s="97"/>
      <c r="DX219" s="97"/>
      <c r="DY219" s="97"/>
      <c r="DZ219" s="97"/>
      <c r="EA219" s="97"/>
      <c r="EB219" s="97"/>
      <c r="EC219" s="97"/>
      <c r="ED219" s="97"/>
      <c r="EE219" s="97"/>
      <c r="EF219" s="97"/>
      <c r="EG219" s="97"/>
      <c r="EH219" s="97"/>
      <c r="EI219" s="97"/>
      <c r="EJ219" s="97"/>
      <c r="EK219" s="97"/>
      <c r="EL219" s="97"/>
      <c r="EM219" s="97"/>
      <c r="EN219" s="97"/>
      <c r="EO219" s="97"/>
      <c r="EP219" s="97"/>
      <c r="EQ219" s="97"/>
      <c r="ER219" s="97"/>
      <c r="ES219" s="97"/>
      <c r="ET219" s="97"/>
      <c r="EU219" s="97"/>
      <c r="EV219" s="97"/>
      <c r="EW219" s="97"/>
      <c r="EX219" s="97"/>
      <c r="EY219" s="97"/>
      <c r="EZ219" s="97"/>
      <c r="FA219" s="97"/>
      <c r="FB219" s="97"/>
      <c r="FC219" s="97"/>
      <c r="FD219" s="97"/>
      <c r="FE219" s="97"/>
      <c r="FF219" s="97"/>
      <c r="FG219" s="97"/>
      <c r="FH219" s="97"/>
      <c r="FI219" s="97"/>
      <c r="FJ219" s="97"/>
      <c r="FK219" s="97"/>
      <c r="FL219" s="97"/>
      <c r="FM219" s="97"/>
      <c r="FN219" s="97"/>
      <c r="FO219" s="97"/>
      <c r="FP219" s="97"/>
      <c r="FQ219" s="97"/>
      <c r="FR219" s="97"/>
      <c r="FS219" s="97"/>
      <c r="FT219" s="97"/>
      <c r="FU219" s="97"/>
      <c r="FV219" s="97"/>
      <c r="FW219" s="97"/>
      <c r="FX219" s="97"/>
      <c r="FY219" s="97"/>
      <c r="FZ219" s="97"/>
      <c r="GA219" s="97"/>
      <c r="GB219" s="97"/>
      <c r="GC219" s="97"/>
      <c r="GD219" s="97"/>
      <c r="GE219" s="97"/>
      <c r="GF219" s="97"/>
      <c r="GG219" s="97"/>
      <c r="GH219" s="97"/>
      <c r="GI219" s="97"/>
      <c r="GJ219" s="97"/>
      <c r="GK219" s="97"/>
      <c r="GL219" s="97"/>
      <c r="GM219" s="97"/>
      <c r="GN219" s="97"/>
      <c r="GO219" s="97"/>
      <c r="GP219" s="97"/>
      <c r="GQ219" s="97"/>
      <c r="GR219" s="97"/>
      <c r="GS219" s="97"/>
      <c r="GT219" s="97"/>
      <c r="GU219" s="97"/>
      <c r="GV219" s="97">
        <v>2031</v>
      </c>
      <c r="GW219" s="97">
        <v>229</v>
      </c>
      <c r="GX219" s="97">
        <v>405</v>
      </c>
      <c r="GY219" s="97">
        <v>1132</v>
      </c>
      <c r="GZ219" s="97">
        <v>576</v>
      </c>
      <c r="HA219" s="97"/>
      <c r="HB219" s="97"/>
      <c r="HC219" s="97"/>
      <c r="HD219" s="97"/>
      <c r="HE219" s="97"/>
      <c r="HF219" s="97">
        <v>2</v>
      </c>
      <c r="HG219" s="97"/>
      <c r="HH219" s="97">
        <v>220</v>
      </c>
      <c r="HI219" s="97">
        <v>66</v>
      </c>
      <c r="HJ219" s="97">
        <v>35</v>
      </c>
      <c r="HK219" s="97">
        <v>6431</v>
      </c>
      <c r="HL219" s="97"/>
      <c r="HM219" s="97"/>
      <c r="HN219" s="97"/>
      <c r="HO219" s="97"/>
      <c r="HP219" s="97"/>
      <c r="HQ219" s="97"/>
      <c r="HR219" s="97"/>
      <c r="HS219" s="97"/>
      <c r="HT219" s="97"/>
      <c r="HU219" s="97"/>
      <c r="HV219" s="97"/>
      <c r="HW219" s="97"/>
      <c r="HX219" s="97"/>
      <c r="HY219" s="97"/>
      <c r="HZ219" s="97"/>
      <c r="IA219" s="97"/>
      <c r="IB219" s="97"/>
      <c r="IC219" s="97"/>
      <c r="ID219" s="97"/>
      <c r="IE219" s="97"/>
      <c r="IF219" s="97"/>
      <c r="IG219" s="97"/>
      <c r="IH219" s="97"/>
      <c r="II219" s="97"/>
      <c r="IJ219" s="97"/>
      <c r="IK219" s="97"/>
      <c r="IL219" s="97"/>
      <c r="IM219" s="97"/>
      <c r="IN219" s="97"/>
      <c r="IO219" s="97"/>
      <c r="IP219" s="97"/>
      <c r="IQ219" s="97"/>
      <c r="IR219" s="97"/>
      <c r="IS219" s="97"/>
      <c r="IT219" s="97"/>
      <c r="IU219" s="97"/>
      <c r="IV219" s="97"/>
      <c r="IW219" s="97"/>
      <c r="IX219" s="97"/>
      <c r="IY219" s="97"/>
      <c r="IZ219" s="97"/>
      <c r="JA219" s="97"/>
      <c r="JB219" s="97"/>
      <c r="JC219" s="97"/>
      <c r="JD219" s="97"/>
      <c r="JE219" s="97"/>
      <c r="JF219" s="97"/>
      <c r="JG219" s="97"/>
      <c r="JH219" s="97"/>
      <c r="JI219" s="97"/>
      <c r="JJ219" s="97"/>
      <c r="JK219" s="97"/>
      <c r="JL219" s="97"/>
      <c r="JM219" s="97"/>
      <c r="JN219" s="97"/>
      <c r="JO219" s="97"/>
      <c r="JP219" s="97"/>
      <c r="JQ219" s="97"/>
      <c r="JR219" s="97"/>
      <c r="JS219" s="97"/>
      <c r="JT219" s="97"/>
      <c r="JU219" s="97"/>
      <c r="JV219" s="97"/>
      <c r="JW219" s="97"/>
      <c r="JX219" s="97"/>
      <c r="JY219" s="97"/>
      <c r="JZ219" s="97"/>
      <c r="KA219" s="97">
        <v>73</v>
      </c>
      <c r="KB219" s="97"/>
      <c r="KC219" s="97"/>
      <c r="KD219" s="97"/>
      <c r="KE219" s="97">
        <v>61</v>
      </c>
      <c r="KF219" s="97"/>
      <c r="KG219" s="97"/>
      <c r="KH219" s="97"/>
      <c r="KI219" s="97"/>
      <c r="KJ219" s="97"/>
      <c r="KK219" s="97">
        <v>22</v>
      </c>
      <c r="KL219" s="97"/>
      <c r="KM219" s="97"/>
      <c r="KN219" s="97"/>
      <c r="KO219" s="97"/>
      <c r="KP219" s="97"/>
      <c r="KQ219" s="97"/>
      <c r="KR219" s="97"/>
      <c r="KS219" s="97"/>
      <c r="KT219" s="97"/>
      <c r="KU219" s="97"/>
      <c r="KV219" s="97"/>
      <c r="KW219" s="97">
        <v>3</v>
      </c>
      <c r="KX219" s="97"/>
      <c r="KY219" s="97"/>
      <c r="KZ219" s="97"/>
      <c r="LA219" s="97"/>
      <c r="LB219" s="97"/>
      <c r="LC219" s="97"/>
      <c r="LD219" s="97"/>
      <c r="LE219" s="97"/>
      <c r="LF219" s="97"/>
      <c r="LG219" s="97"/>
      <c r="LH219" s="97"/>
      <c r="LI219" s="97"/>
      <c r="LJ219" s="97"/>
      <c r="LK219" s="97"/>
      <c r="LL219" s="97"/>
      <c r="LM219" s="97"/>
      <c r="LN219" s="97"/>
      <c r="LO219" s="97"/>
      <c r="LP219" s="97"/>
      <c r="LQ219" s="97"/>
      <c r="LR219" s="97"/>
      <c r="LS219" s="97"/>
      <c r="LT219" s="97"/>
      <c r="LU219" s="97"/>
      <c r="LV219" s="97"/>
      <c r="LW219" s="97"/>
      <c r="LX219" s="97"/>
      <c r="LY219" s="97"/>
      <c r="LZ219" s="97"/>
      <c r="MA219" s="97"/>
      <c r="MB219" s="97"/>
      <c r="MC219" s="97"/>
      <c r="MD219" s="97">
        <v>230</v>
      </c>
      <c r="ME219" s="97"/>
      <c r="MF219" s="97"/>
      <c r="MG219" s="97"/>
      <c r="MH219" s="97"/>
      <c r="MI219" s="97"/>
      <c r="MJ219" s="97"/>
      <c r="MK219" s="97"/>
      <c r="ML219" s="97"/>
      <c r="MM219" s="97"/>
      <c r="MN219" s="97"/>
      <c r="MO219" s="97"/>
      <c r="MP219" s="97"/>
      <c r="MQ219" s="97"/>
      <c r="MR219" s="97"/>
      <c r="MS219" s="97"/>
      <c r="MT219" s="97">
        <v>0</v>
      </c>
      <c r="MU219" s="97">
        <v>10</v>
      </c>
      <c r="MV219" s="97"/>
      <c r="MW219" s="97"/>
      <c r="MX219" s="97"/>
      <c r="MY219" s="97"/>
      <c r="MZ219" s="97"/>
      <c r="NA219" s="97"/>
      <c r="NB219" s="97"/>
      <c r="NC219" s="97"/>
      <c r="ND219" s="97">
        <v>10</v>
      </c>
      <c r="NE219" s="97"/>
      <c r="NF219" s="97"/>
      <c r="NG219" s="97"/>
      <c r="NH219" s="97"/>
      <c r="NI219" s="97"/>
      <c r="NJ219" s="97"/>
      <c r="NK219" s="97">
        <v>6</v>
      </c>
      <c r="NL219" s="97"/>
      <c r="NM219" s="97">
        <v>6</v>
      </c>
      <c r="NN219" s="97"/>
      <c r="NO219" s="97"/>
      <c r="NP219" s="97"/>
      <c r="NQ219" s="97">
        <v>15</v>
      </c>
      <c r="NR219" s="97">
        <v>258</v>
      </c>
      <c r="NS219" s="97">
        <v>941</v>
      </c>
      <c r="NT219" s="97">
        <v>1191</v>
      </c>
      <c r="NU219" s="97">
        <v>128</v>
      </c>
      <c r="NV219" s="97"/>
      <c r="NW219" s="97"/>
      <c r="NX219" s="97"/>
      <c r="NY219" s="97"/>
      <c r="NZ219" s="97"/>
      <c r="OA219" s="97"/>
      <c r="OB219" s="97"/>
      <c r="OC219" s="97"/>
      <c r="OD219" s="97">
        <v>37</v>
      </c>
      <c r="OE219" s="97"/>
      <c r="OF219" s="97">
        <v>21</v>
      </c>
      <c r="OG219" s="97"/>
      <c r="OH219" s="97"/>
      <c r="OI219" s="97"/>
      <c r="OJ219" s="97"/>
      <c r="OK219" s="97"/>
      <c r="OL219" s="97">
        <v>4</v>
      </c>
      <c r="OM219" s="97">
        <v>26</v>
      </c>
      <c r="ON219" s="97">
        <v>39</v>
      </c>
      <c r="OO219" s="97">
        <v>85</v>
      </c>
      <c r="OP219" s="97"/>
      <c r="OQ219" s="97"/>
      <c r="OR219" s="98"/>
      <c r="OS219" s="99">
        <v>14293</v>
      </c>
      <c r="OT219" s="96">
        <v>448</v>
      </c>
      <c r="OU219" s="97"/>
      <c r="OV219" s="97"/>
      <c r="OW219" s="97"/>
      <c r="OX219" s="97"/>
      <c r="OY219" s="97">
        <v>16</v>
      </c>
      <c r="OZ219" s="97">
        <v>637</v>
      </c>
      <c r="PA219" s="97"/>
      <c r="PB219" s="97"/>
      <c r="PC219" s="97"/>
      <c r="PD219" s="97"/>
      <c r="PE219" s="97"/>
      <c r="PF219" s="97"/>
      <c r="PG219" s="97"/>
      <c r="PH219" s="97"/>
      <c r="PI219" s="97"/>
      <c r="PJ219" s="97"/>
      <c r="PK219" s="97"/>
      <c r="PL219" s="98"/>
      <c r="PM219" s="99">
        <v>15394</v>
      </c>
    </row>
    <row r="220" spans="1:429" ht="12.75" customHeight="1" x14ac:dyDescent="0.2">
      <c r="A220" s="93">
        <v>311940</v>
      </c>
      <c r="B220" s="94" t="s">
        <v>1734</v>
      </c>
      <c r="C220" s="95" t="s">
        <v>1379</v>
      </c>
      <c r="D220" s="96"/>
      <c r="E220" s="97"/>
      <c r="F220" s="97"/>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7"/>
      <c r="AI220" s="97"/>
      <c r="AJ220" s="97"/>
      <c r="AK220" s="97"/>
      <c r="AL220" s="97"/>
      <c r="AM220" s="97"/>
      <c r="AN220" s="97"/>
      <c r="AO220" s="97"/>
      <c r="AP220" s="97"/>
      <c r="AQ220" s="97"/>
      <c r="AR220" s="97"/>
      <c r="AS220" s="97"/>
      <c r="AT220" s="97"/>
      <c r="AU220" s="97"/>
      <c r="AV220" s="97"/>
      <c r="AW220" s="97"/>
      <c r="AX220" s="97"/>
      <c r="AY220" s="97"/>
      <c r="AZ220" s="97"/>
      <c r="BA220" s="97"/>
      <c r="BB220" s="97"/>
      <c r="BC220" s="97"/>
      <c r="BD220" s="97"/>
      <c r="BE220" s="97"/>
      <c r="BF220" s="97"/>
      <c r="BG220" s="97"/>
      <c r="BH220" s="97"/>
      <c r="BI220" s="97"/>
      <c r="BJ220" s="97"/>
      <c r="BK220" s="97"/>
      <c r="BL220" s="97"/>
      <c r="BM220" s="97"/>
      <c r="BN220" s="97"/>
      <c r="BO220" s="97"/>
      <c r="BP220" s="97"/>
      <c r="BQ220" s="97"/>
      <c r="BR220" s="97"/>
      <c r="BS220" s="97"/>
      <c r="BT220" s="97"/>
      <c r="BU220" s="97"/>
      <c r="BV220" s="97"/>
      <c r="BW220" s="97"/>
      <c r="BX220" s="97"/>
      <c r="BY220" s="97"/>
      <c r="BZ220" s="97"/>
      <c r="CA220" s="97"/>
      <c r="CB220" s="97"/>
      <c r="CC220" s="97"/>
      <c r="CD220" s="97"/>
      <c r="CE220" s="97"/>
      <c r="CF220" s="97"/>
      <c r="CG220" s="97"/>
      <c r="CH220" s="97"/>
      <c r="CI220" s="97"/>
      <c r="CJ220" s="97"/>
      <c r="CK220" s="97"/>
      <c r="CL220" s="97"/>
      <c r="CM220" s="97"/>
      <c r="CN220" s="97"/>
      <c r="CO220" s="97"/>
      <c r="CP220" s="97"/>
      <c r="CQ220" s="97"/>
      <c r="CR220" s="97"/>
      <c r="CS220" s="97"/>
      <c r="CT220" s="97"/>
      <c r="CU220" s="97"/>
      <c r="CV220" s="97"/>
      <c r="CW220" s="97"/>
      <c r="CX220" s="97"/>
      <c r="CY220" s="97"/>
      <c r="CZ220" s="97"/>
      <c r="DA220" s="97"/>
      <c r="DB220" s="97"/>
      <c r="DC220" s="97"/>
      <c r="DD220" s="97"/>
      <c r="DE220" s="97"/>
      <c r="DF220" s="97"/>
      <c r="DG220" s="97"/>
      <c r="DH220" s="97"/>
      <c r="DI220" s="97"/>
      <c r="DJ220" s="97"/>
      <c r="DK220" s="97"/>
      <c r="DL220" s="97"/>
      <c r="DM220" s="97"/>
      <c r="DN220" s="97"/>
      <c r="DO220" s="97"/>
      <c r="DP220" s="97"/>
      <c r="DQ220" s="97"/>
      <c r="DR220" s="97"/>
      <c r="DS220" s="97"/>
      <c r="DT220" s="97"/>
      <c r="DU220" s="97"/>
      <c r="DV220" s="97"/>
      <c r="DW220" s="97"/>
      <c r="DX220" s="97"/>
      <c r="DY220" s="97"/>
      <c r="DZ220" s="97"/>
      <c r="EA220" s="97"/>
      <c r="EB220" s="97"/>
      <c r="EC220" s="97"/>
      <c r="ED220" s="97"/>
      <c r="EE220" s="97"/>
      <c r="EF220" s="97"/>
      <c r="EG220" s="97"/>
      <c r="EH220" s="97"/>
      <c r="EI220" s="97"/>
      <c r="EJ220" s="97"/>
      <c r="EK220" s="97"/>
      <c r="EL220" s="97"/>
      <c r="EM220" s="97"/>
      <c r="EN220" s="97"/>
      <c r="EO220" s="97"/>
      <c r="EP220" s="97"/>
      <c r="EQ220" s="97"/>
      <c r="ER220" s="97"/>
      <c r="ES220" s="97"/>
      <c r="ET220" s="97"/>
      <c r="EU220" s="97"/>
      <c r="EV220" s="97"/>
      <c r="EW220" s="97"/>
      <c r="EX220" s="97"/>
      <c r="EY220" s="97"/>
      <c r="EZ220" s="97"/>
      <c r="FA220" s="97"/>
      <c r="FB220" s="97"/>
      <c r="FC220" s="97"/>
      <c r="FD220" s="97"/>
      <c r="FE220" s="97"/>
      <c r="FF220" s="97"/>
      <c r="FG220" s="97"/>
      <c r="FH220" s="97"/>
      <c r="FI220" s="97"/>
      <c r="FJ220" s="97"/>
      <c r="FK220" s="97"/>
      <c r="FL220" s="97"/>
      <c r="FM220" s="97"/>
      <c r="FN220" s="97"/>
      <c r="FO220" s="97"/>
      <c r="FP220" s="97"/>
      <c r="FQ220" s="97"/>
      <c r="FR220" s="97"/>
      <c r="FS220" s="97"/>
      <c r="FT220" s="97"/>
      <c r="FU220" s="97"/>
      <c r="FV220" s="97"/>
      <c r="FW220" s="97"/>
      <c r="FX220" s="97"/>
      <c r="FY220" s="97"/>
      <c r="FZ220" s="97"/>
      <c r="GA220" s="97"/>
      <c r="GB220" s="97"/>
      <c r="GC220" s="97"/>
      <c r="GD220" s="97"/>
      <c r="GE220" s="97"/>
      <c r="GF220" s="97"/>
      <c r="GG220" s="97"/>
      <c r="GH220" s="97"/>
      <c r="GI220" s="97"/>
      <c r="GJ220" s="97"/>
      <c r="GK220" s="97"/>
      <c r="GL220" s="97"/>
      <c r="GM220" s="97">
        <v>130</v>
      </c>
      <c r="GN220" s="97">
        <v>265</v>
      </c>
      <c r="GO220" s="97"/>
      <c r="GP220" s="97"/>
      <c r="GQ220" s="97"/>
      <c r="GR220" s="97"/>
      <c r="GS220" s="97"/>
      <c r="GT220" s="97"/>
      <c r="GU220" s="97"/>
      <c r="GV220" s="97">
        <v>2133</v>
      </c>
      <c r="GW220" s="97">
        <v>41</v>
      </c>
      <c r="GX220" s="97">
        <v>76</v>
      </c>
      <c r="GY220" s="97">
        <v>204</v>
      </c>
      <c r="GZ220" s="97">
        <v>109</v>
      </c>
      <c r="HA220" s="97">
        <v>87</v>
      </c>
      <c r="HB220" s="97">
        <v>552</v>
      </c>
      <c r="HC220" s="97"/>
      <c r="HD220" s="97"/>
      <c r="HE220" s="97"/>
      <c r="HF220" s="97"/>
      <c r="HG220" s="97"/>
      <c r="HH220" s="97">
        <v>25</v>
      </c>
      <c r="HI220" s="97">
        <v>295</v>
      </c>
      <c r="HJ220" s="97">
        <v>52</v>
      </c>
      <c r="HK220" s="97"/>
      <c r="HL220" s="97"/>
      <c r="HM220" s="97"/>
      <c r="HN220" s="97"/>
      <c r="HO220" s="97"/>
      <c r="HP220" s="97"/>
      <c r="HQ220" s="97"/>
      <c r="HR220" s="97"/>
      <c r="HS220" s="97"/>
      <c r="HT220" s="97"/>
      <c r="HU220" s="97"/>
      <c r="HV220" s="97"/>
      <c r="HW220" s="97"/>
      <c r="HX220" s="97"/>
      <c r="HY220" s="97"/>
      <c r="HZ220" s="97"/>
      <c r="IA220" s="97"/>
      <c r="IB220" s="97"/>
      <c r="IC220" s="97"/>
      <c r="ID220" s="97"/>
      <c r="IE220" s="97"/>
      <c r="IF220" s="97"/>
      <c r="IG220" s="97"/>
      <c r="IH220" s="97"/>
      <c r="II220" s="97"/>
      <c r="IJ220" s="97"/>
      <c r="IK220" s="97"/>
      <c r="IL220" s="97"/>
      <c r="IM220" s="97"/>
      <c r="IN220" s="97"/>
      <c r="IO220" s="97"/>
      <c r="IP220" s="97"/>
      <c r="IQ220" s="97"/>
      <c r="IR220" s="97"/>
      <c r="IS220" s="97"/>
      <c r="IT220" s="97"/>
      <c r="IU220" s="97"/>
      <c r="IV220" s="97"/>
      <c r="IW220" s="97"/>
      <c r="IX220" s="97"/>
      <c r="IY220" s="97"/>
      <c r="IZ220" s="97"/>
      <c r="JA220" s="97"/>
      <c r="JB220" s="97"/>
      <c r="JC220" s="97"/>
      <c r="JD220" s="97"/>
      <c r="JE220" s="97"/>
      <c r="JF220" s="97"/>
      <c r="JG220" s="97"/>
      <c r="JH220" s="97"/>
      <c r="JI220" s="97"/>
      <c r="JJ220" s="97"/>
      <c r="JK220" s="97"/>
      <c r="JL220" s="97"/>
      <c r="JM220" s="97"/>
      <c r="JN220" s="97"/>
      <c r="JO220" s="97"/>
      <c r="JP220" s="97"/>
      <c r="JQ220" s="97"/>
      <c r="JR220" s="97"/>
      <c r="JS220" s="97"/>
      <c r="JT220" s="97"/>
      <c r="JU220" s="97"/>
      <c r="JV220" s="97"/>
      <c r="JW220" s="97"/>
      <c r="JX220" s="97">
        <v>9</v>
      </c>
      <c r="JY220" s="97"/>
      <c r="JZ220" s="97"/>
      <c r="KA220" s="97">
        <v>17</v>
      </c>
      <c r="KB220" s="97"/>
      <c r="KC220" s="97"/>
      <c r="KD220" s="97"/>
      <c r="KE220" s="97">
        <v>14</v>
      </c>
      <c r="KF220" s="97"/>
      <c r="KG220" s="97"/>
      <c r="KH220" s="97"/>
      <c r="KI220" s="97"/>
      <c r="KJ220" s="97"/>
      <c r="KK220" s="97">
        <v>13</v>
      </c>
      <c r="KL220" s="97"/>
      <c r="KM220" s="97"/>
      <c r="KN220" s="97"/>
      <c r="KO220" s="97">
        <v>6</v>
      </c>
      <c r="KP220" s="97"/>
      <c r="KQ220" s="97"/>
      <c r="KR220" s="97"/>
      <c r="KS220" s="97"/>
      <c r="KT220" s="97"/>
      <c r="KU220" s="97"/>
      <c r="KV220" s="97"/>
      <c r="KW220" s="97"/>
      <c r="KX220" s="97"/>
      <c r="KY220" s="97"/>
      <c r="KZ220" s="97"/>
      <c r="LA220" s="97"/>
      <c r="LB220" s="97"/>
      <c r="LC220" s="97"/>
      <c r="LD220" s="97"/>
      <c r="LE220" s="97"/>
      <c r="LF220" s="97"/>
      <c r="LG220" s="97"/>
      <c r="LH220" s="97"/>
      <c r="LI220" s="97"/>
      <c r="LJ220" s="97"/>
      <c r="LK220" s="97"/>
      <c r="LL220" s="97"/>
      <c r="LM220" s="97"/>
      <c r="LN220" s="97"/>
      <c r="LO220" s="97"/>
      <c r="LP220" s="97"/>
      <c r="LQ220" s="97"/>
      <c r="LR220" s="97"/>
      <c r="LS220" s="97"/>
      <c r="LT220" s="97"/>
      <c r="LU220" s="97"/>
      <c r="LV220" s="97"/>
      <c r="LW220" s="97"/>
      <c r="LX220" s="97"/>
      <c r="LY220" s="97"/>
      <c r="LZ220" s="97"/>
      <c r="MA220" s="97"/>
      <c r="MB220" s="97"/>
      <c r="MC220" s="97"/>
      <c r="MD220" s="97">
        <v>12</v>
      </c>
      <c r="ME220" s="97"/>
      <c r="MF220" s="97"/>
      <c r="MG220" s="97"/>
      <c r="MH220" s="97"/>
      <c r="MI220" s="97"/>
      <c r="MJ220" s="97"/>
      <c r="MK220" s="97"/>
      <c r="ML220" s="97"/>
      <c r="MM220" s="97"/>
      <c r="MN220" s="97"/>
      <c r="MO220" s="97"/>
      <c r="MP220" s="97"/>
      <c r="MQ220" s="97"/>
      <c r="MR220" s="97"/>
      <c r="MS220" s="97"/>
      <c r="MT220" s="97">
        <v>0</v>
      </c>
      <c r="MU220" s="97">
        <v>281</v>
      </c>
      <c r="MV220" s="97"/>
      <c r="MW220" s="97"/>
      <c r="MX220" s="97"/>
      <c r="MY220" s="97"/>
      <c r="MZ220" s="97"/>
      <c r="NA220" s="97"/>
      <c r="NB220" s="97">
        <v>3</v>
      </c>
      <c r="NC220" s="97"/>
      <c r="ND220" s="97">
        <v>367</v>
      </c>
      <c r="NE220" s="97">
        <v>300</v>
      </c>
      <c r="NF220" s="97">
        <v>25</v>
      </c>
      <c r="NG220" s="97">
        <v>136</v>
      </c>
      <c r="NH220" s="97"/>
      <c r="NI220" s="97">
        <v>70</v>
      </c>
      <c r="NJ220" s="97"/>
      <c r="NK220" s="97">
        <v>2</v>
      </c>
      <c r="NL220" s="97"/>
      <c r="NM220" s="97">
        <v>3</v>
      </c>
      <c r="NN220" s="97"/>
      <c r="NO220" s="97">
        <v>2</v>
      </c>
      <c r="NP220" s="97">
        <v>42</v>
      </c>
      <c r="NQ220" s="97">
        <v>26</v>
      </c>
      <c r="NR220" s="97">
        <v>433</v>
      </c>
      <c r="NS220" s="97">
        <v>924</v>
      </c>
      <c r="NT220" s="97">
        <v>1280</v>
      </c>
      <c r="NU220" s="97">
        <v>96</v>
      </c>
      <c r="NV220" s="97"/>
      <c r="NW220" s="97"/>
      <c r="NX220" s="97"/>
      <c r="NY220" s="97"/>
      <c r="NZ220" s="97"/>
      <c r="OA220" s="97"/>
      <c r="OB220" s="97"/>
      <c r="OC220" s="97"/>
      <c r="OD220" s="97">
        <v>4</v>
      </c>
      <c r="OE220" s="97"/>
      <c r="OF220" s="97">
        <v>134</v>
      </c>
      <c r="OG220" s="97"/>
      <c r="OH220" s="97">
        <v>30</v>
      </c>
      <c r="OI220" s="97">
        <v>50</v>
      </c>
      <c r="OJ220" s="97"/>
      <c r="OK220" s="97">
        <v>1</v>
      </c>
      <c r="OL220" s="97">
        <v>28</v>
      </c>
      <c r="OM220" s="97">
        <v>755</v>
      </c>
      <c r="ON220" s="97">
        <v>538</v>
      </c>
      <c r="OO220" s="97">
        <v>914</v>
      </c>
      <c r="OP220" s="97"/>
      <c r="OQ220" s="97"/>
      <c r="OR220" s="98"/>
      <c r="OS220" s="99">
        <v>10480</v>
      </c>
      <c r="OT220" s="96">
        <v>18256</v>
      </c>
      <c r="OU220" s="97"/>
      <c r="OV220" s="97"/>
      <c r="OW220" s="97"/>
      <c r="OX220" s="97"/>
      <c r="OY220" s="97">
        <v>84</v>
      </c>
      <c r="OZ220" s="97">
        <v>1202</v>
      </c>
      <c r="PA220" s="97"/>
      <c r="PB220" s="97"/>
      <c r="PC220" s="97"/>
      <c r="PD220" s="97"/>
      <c r="PE220" s="97"/>
      <c r="PF220" s="97"/>
      <c r="PG220" s="97"/>
      <c r="PH220" s="97"/>
      <c r="PI220" s="97"/>
      <c r="PJ220" s="97"/>
      <c r="PK220" s="97"/>
      <c r="PL220" s="98"/>
      <c r="PM220" s="99">
        <v>30022</v>
      </c>
    </row>
    <row r="221" spans="1:429" ht="12.75" customHeight="1" x14ac:dyDescent="0.2">
      <c r="A221" s="93">
        <v>311990</v>
      </c>
      <c r="B221" s="94" t="s">
        <v>1734</v>
      </c>
      <c r="C221" s="95" t="s">
        <v>1380</v>
      </c>
      <c r="D221" s="96"/>
      <c r="E221" s="97"/>
      <c r="F221" s="97"/>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7"/>
      <c r="AI221" s="97"/>
      <c r="AJ221" s="97"/>
      <c r="AK221" s="97"/>
      <c r="AL221" s="97"/>
      <c r="AM221" s="97"/>
      <c r="AN221" s="97"/>
      <c r="AO221" s="97"/>
      <c r="AP221" s="97"/>
      <c r="AQ221" s="97"/>
      <c r="AR221" s="97"/>
      <c r="AS221" s="97"/>
      <c r="AT221" s="97"/>
      <c r="AU221" s="97"/>
      <c r="AV221" s="97"/>
      <c r="AW221" s="97"/>
      <c r="AX221" s="97"/>
      <c r="AY221" s="97"/>
      <c r="AZ221" s="97"/>
      <c r="BA221" s="97"/>
      <c r="BB221" s="97"/>
      <c r="BC221" s="97"/>
      <c r="BD221" s="97"/>
      <c r="BE221" s="97"/>
      <c r="BF221" s="97"/>
      <c r="BG221" s="97"/>
      <c r="BH221" s="97"/>
      <c r="BI221" s="97"/>
      <c r="BJ221" s="97"/>
      <c r="BK221" s="97"/>
      <c r="BL221" s="97"/>
      <c r="BM221" s="97"/>
      <c r="BN221" s="97"/>
      <c r="BO221" s="97"/>
      <c r="BP221" s="97"/>
      <c r="BQ221" s="97"/>
      <c r="BR221" s="97"/>
      <c r="BS221" s="97"/>
      <c r="BT221" s="97"/>
      <c r="BU221" s="97"/>
      <c r="BV221" s="97"/>
      <c r="BW221" s="97"/>
      <c r="BX221" s="97"/>
      <c r="BY221" s="97"/>
      <c r="BZ221" s="97"/>
      <c r="CA221" s="97"/>
      <c r="CB221" s="97"/>
      <c r="CC221" s="97"/>
      <c r="CD221" s="97"/>
      <c r="CE221" s="97"/>
      <c r="CF221" s="97"/>
      <c r="CG221" s="97"/>
      <c r="CH221" s="97"/>
      <c r="CI221" s="97"/>
      <c r="CJ221" s="97"/>
      <c r="CK221" s="97"/>
      <c r="CL221" s="97"/>
      <c r="CM221" s="97"/>
      <c r="CN221" s="97"/>
      <c r="CO221" s="97"/>
      <c r="CP221" s="97"/>
      <c r="CQ221" s="97"/>
      <c r="CR221" s="97"/>
      <c r="CS221" s="97"/>
      <c r="CT221" s="97"/>
      <c r="CU221" s="97"/>
      <c r="CV221" s="97"/>
      <c r="CW221" s="97"/>
      <c r="CX221" s="97"/>
      <c r="CY221" s="97"/>
      <c r="CZ221" s="97"/>
      <c r="DA221" s="97"/>
      <c r="DB221" s="97"/>
      <c r="DC221" s="97"/>
      <c r="DD221" s="97"/>
      <c r="DE221" s="97"/>
      <c r="DF221" s="97"/>
      <c r="DG221" s="97"/>
      <c r="DH221" s="97"/>
      <c r="DI221" s="97"/>
      <c r="DJ221" s="97"/>
      <c r="DK221" s="97"/>
      <c r="DL221" s="97"/>
      <c r="DM221" s="97"/>
      <c r="DN221" s="97"/>
      <c r="DO221" s="97"/>
      <c r="DP221" s="97"/>
      <c r="DQ221" s="97"/>
      <c r="DR221" s="97"/>
      <c r="DS221" s="97"/>
      <c r="DT221" s="97"/>
      <c r="DU221" s="97"/>
      <c r="DV221" s="97"/>
      <c r="DW221" s="97"/>
      <c r="DX221" s="97"/>
      <c r="DY221" s="97"/>
      <c r="DZ221" s="97"/>
      <c r="EA221" s="97"/>
      <c r="EB221" s="97"/>
      <c r="EC221" s="97"/>
      <c r="ED221" s="97"/>
      <c r="EE221" s="97"/>
      <c r="EF221" s="97"/>
      <c r="EG221" s="97"/>
      <c r="EH221" s="97"/>
      <c r="EI221" s="97"/>
      <c r="EJ221" s="97"/>
      <c r="EK221" s="97"/>
      <c r="EL221" s="97"/>
      <c r="EM221" s="97"/>
      <c r="EN221" s="97"/>
      <c r="EO221" s="97"/>
      <c r="EP221" s="97"/>
      <c r="EQ221" s="97"/>
      <c r="ER221" s="97"/>
      <c r="ES221" s="97"/>
      <c r="ET221" s="97"/>
      <c r="EU221" s="97"/>
      <c r="EV221" s="97"/>
      <c r="EW221" s="97"/>
      <c r="EX221" s="97"/>
      <c r="EY221" s="97"/>
      <c r="EZ221" s="97"/>
      <c r="FA221" s="97"/>
      <c r="FB221" s="97"/>
      <c r="FC221" s="97"/>
      <c r="FD221" s="97"/>
      <c r="FE221" s="97"/>
      <c r="FF221" s="97"/>
      <c r="FG221" s="97"/>
      <c r="FH221" s="97"/>
      <c r="FI221" s="97"/>
      <c r="FJ221" s="97"/>
      <c r="FK221" s="97"/>
      <c r="FL221" s="97"/>
      <c r="FM221" s="97"/>
      <c r="FN221" s="97"/>
      <c r="FO221" s="97"/>
      <c r="FP221" s="97"/>
      <c r="FQ221" s="97"/>
      <c r="FR221" s="97"/>
      <c r="FS221" s="97"/>
      <c r="FT221" s="97"/>
      <c r="FU221" s="97"/>
      <c r="FV221" s="97"/>
      <c r="FW221" s="97"/>
      <c r="FX221" s="97"/>
      <c r="FY221" s="97"/>
      <c r="FZ221" s="97"/>
      <c r="GA221" s="97"/>
      <c r="GB221" s="97"/>
      <c r="GC221" s="97"/>
      <c r="GD221" s="97"/>
      <c r="GE221" s="97"/>
      <c r="GF221" s="97"/>
      <c r="GG221" s="97"/>
      <c r="GH221" s="97"/>
      <c r="GI221" s="97"/>
      <c r="GJ221" s="97"/>
      <c r="GK221" s="97"/>
      <c r="GL221" s="97"/>
      <c r="GM221" s="97"/>
      <c r="GN221" s="97"/>
      <c r="GO221" s="97">
        <v>4</v>
      </c>
      <c r="GP221" s="97"/>
      <c r="GQ221" s="97"/>
      <c r="GR221" s="97"/>
      <c r="GS221" s="97">
        <v>1</v>
      </c>
      <c r="GT221" s="97">
        <v>34</v>
      </c>
      <c r="GU221" s="97"/>
      <c r="GV221" s="97">
        <v>1283</v>
      </c>
      <c r="GW221" s="97">
        <v>33</v>
      </c>
      <c r="GX221" s="97">
        <v>58</v>
      </c>
      <c r="GY221" s="97">
        <v>163</v>
      </c>
      <c r="GZ221" s="97">
        <v>83</v>
      </c>
      <c r="HA221" s="97"/>
      <c r="HB221" s="97"/>
      <c r="HC221" s="97"/>
      <c r="HD221" s="97">
        <v>1536</v>
      </c>
      <c r="HE221" s="97">
        <v>361</v>
      </c>
      <c r="HF221" s="97">
        <v>1</v>
      </c>
      <c r="HG221" s="97"/>
      <c r="HH221" s="97">
        <v>17</v>
      </c>
      <c r="HI221" s="97">
        <v>18</v>
      </c>
      <c r="HJ221" s="97">
        <v>454</v>
      </c>
      <c r="HK221" s="97">
        <v>7</v>
      </c>
      <c r="HL221" s="97"/>
      <c r="HM221" s="97"/>
      <c r="HN221" s="97"/>
      <c r="HO221" s="97"/>
      <c r="HP221" s="97"/>
      <c r="HQ221" s="97"/>
      <c r="HR221" s="97"/>
      <c r="HS221" s="97"/>
      <c r="HT221" s="97"/>
      <c r="HU221" s="97"/>
      <c r="HV221" s="97"/>
      <c r="HW221" s="97"/>
      <c r="HX221" s="97"/>
      <c r="HY221" s="97"/>
      <c r="HZ221" s="97"/>
      <c r="IA221" s="97"/>
      <c r="IB221" s="97"/>
      <c r="IC221" s="97"/>
      <c r="ID221" s="97"/>
      <c r="IE221" s="97"/>
      <c r="IF221" s="97"/>
      <c r="IG221" s="97"/>
      <c r="IH221" s="97"/>
      <c r="II221" s="97"/>
      <c r="IJ221" s="97"/>
      <c r="IK221" s="97"/>
      <c r="IL221" s="97"/>
      <c r="IM221" s="97"/>
      <c r="IN221" s="97"/>
      <c r="IO221" s="97"/>
      <c r="IP221" s="97"/>
      <c r="IQ221" s="97"/>
      <c r="IR221" s="97"/>
      <c r="IS221" s="97">
        <v>2</v>
      </c>
      <c r="IT221" s="97">
        <v>92</v>
      </c>
      <c r="IU221" s="97">
        <v>4</v>
      </c>
      <c r="IV221" s="97">
        <v>1</v>
      </c>
      <c r="IW221" s="97"/>
      <c r="IX221" s="97"/>
      <c r="IY221" s="97"/>
      <c r="IZ221" s="97"/>
      <c r="JA221" s="97"/>
      <c r="JB221" s="97"/>
      <c r="JC221" s="97"/>
      <c r="JD221" s="97"/>
      <c r="JE221" s="97"/>
      <c r="JF221" s="97"/>
      <c r="JG221" s="97"/>
      <c r="JH221" s="97"/>
      <c r="JI221" s="97"/>
      <c r="JJ221" s="97"/>
      <c r="JK221" s="97"/>
      <c r="JL221" s="97"/>
      <c r="JM221" s="97"/>
      <c r="JN221" s="97"/>
      <c r="JO221" s="97"/>
      <c r="JP221" s="97"/>
      <c r="JQ221" s="97"/>
      <c r="JR221" s="97"/>
      <c r="JS221" s="97"/>
      <c r="JT221" s="97"/>
      <c r="JU221" s="97"/>
      <c r="JV221" s="97"/>
      <c r="JW221" s="97"/>
      <c r="JX221" s="97"/>
      <c r="JY221" s="97"/>
      <c r="JZ221" s="97"/>
      <c r="KA221" s="97">
        <v>49</v>
      </c>
      <c r="KB221" s="97">
        <v>30</v>
      </c>
      <c r="KC221" s="97"/>
      <c r="KD221" s="97"/>
      <c r="KE221" s="97"/>
      <c r="KF221" s="97"/>
      <c r="KG221" s="97">
        <v>1</v>
      </c>
      <c r="KH221" s="97"/>
      <c r="KI221" s="97"/>
      <c r="KJ221" s="97"/>
      <c r="KK221" s="97">
        <v>9</v>
      </c>
      <c r="KL221" s="97"/>
      <c r="KM221" s="97"/>
      <c r="KN221" s="97"/>
      <c r="KO221" s="97"/>
      <c r="KP221" s="97"/>
      <c r="KQ221" s="97"/>
      <c r="KR221" s="97"/>
      <c r="KS221" s="97"/>
      <c r="KT221" s="97"/>
      <c r="KU221" s="97"/>
      <c r="KV221" s="97"/>
      <c r="KW221" s="97"/>
      <c r="KX221" s="97"/>
      <c r="KY221" s="97"/>
      <c r="KZ221" s="97"/>
      <c r="LA221" s="97"/>
      <c r="LB221" s="97"/>
      <c r="LC221" s="97"/>
      <c r="LD221" s="97"/>
      <c r="LE221" s="97"/>
      <c r="LF221" s="97"/>
      <c r="LG221" s="97"/>
      <c r="LH221" s="97"/>
      <c r="LI221" s="97"/>
      <c r="LJ221" s="97"/>
      <c r="LK221" s="97"/>
      <c r="LL221" s="97"/>
      <c r="LM221" s="97"/>
      <c r="LN221" s="97"/>
      <c r="LO221" s="97"/>
      <c r="LP221" s="97"/>
      <c r="LQ221" s="97"/>
      <c r="LR221" s="97"/>
      <c r="LS221" s="97"/>
      <c r="LT221" s="97"/>
      <c r="LU221" s="97"/>
      <c r="LV221" s="97"/>
      <c r="LW221" s="97"/>
      <c r="LX221" s="97"/>
      <c r="LY221" s="97"/>
      <c r="LZ221" s="97"/>
      <c r="MA221" s="97"/>
      <c r="MB221" s="97"/>
      <c r="MC221" s="97"/>
      <c r="MD221" s="97">
        <v>13</v>
      </c>
      <c r="ME221" s="97"/>
      <c r="MF221" s="97"/>
      <c r="MG221" s="97"/>
      <c r="MH221" s="97"/>
      <c r="MI221" s="97"/>
      <c r="MJ221" s="97">
        <v>0</v>
      </c>
      <c r="MK221" s="97"/>
      <c r="ML221" s="97"/>
      <c r="MM221" s="97"/>
      <c r="MN221" s="97"/>
      <c r="MO221" s="97"/>
      <c r="MP221" s="97"/>
      <c r="MQ221" s="97"/>
      <c r="MR221" s="97"/>
      <c r="MS221" s="97"/>
      <c r="MT221" s="97"/>
      <c r="MU221" s="97">
        <v>164</v>
      </c>
      <c r="MV221" s="97"/>
      <c r="MW221" s="97"/>
      <c r="MX221" s="97"/>
      <c r="MY221" s="97"/>
      <c r="MZ221" s="97"/>
      <c r="NA221" s="97"/>
      <c r="NB221" s="97"/>
      <c r="NC221" s="97"/>
      <c r="ND221" s="97">
        <v>139</v>
      </c>
      <c r="NE221" s="97">
        <v>144</v>
      </c>
      <c r="NF221" s="97">
        <v>23</v>
      </c>
      <c r="NG221" s="97">
        <v>91</v>
      </c>
      <c r="NH221" s="97">
        <v>20</v>
      </c>
      <c r="NI221" s="97">
        <v>49</v>
      </c>
      <c r="NJ221" s="97"/>
      <c r="NK221" s="97">
        <v>281</v>
      </c>
      <c r="NL221" s="97"/>
      <c r="NM221" s="97"/>
      <c r="NN221" s="97"/>
      <c r="NO221" s="97">
        <v>126</v>
      </c>
      <c r="NP221" s="97">
        <v>2</v>
      </c>
      <c r="NQ221" s="97">
        <v>275</v>
      </c>
      <c r="NR221" s="97">
        <v>11</v>
      </c>
      <c r="NS221" s="97">
        <v>263</v>
      </c>
      <c r="NT221" s="97">
        <v>329</v>
      </c>
      <c r="NU221" s="97">
        <v>32</v>
      </c>
      <c r="NV221" s="97"/>
      <c r="NW221" s="97"/>
      <c r="NX221" s="97"/>
      <c r="NY221" s="97"/>
      <c r="NZ221" s="97"/>
      <c r="OA221" s="97"/>
      <c r="OB221" s="97"/>
      <c r="OC221" s="97"/>
      <c r="OD221" s="97">
        <v>1</v>
      </c>
      <c r="OE221" s="97"/>
      <c r="OF221" s="97">
        <v>6</v>
      </c>
      <c r="OG221" s="97"/>
      <c r="OH221" s="97">
        <v>124</v>
      </c>
      <c r="OI221" s="97"/>
      <c r="OJ221" s="97"/>
      <c r="OK221" s="97">
        <v>2</v>
      </c>
      <c r="OL221" s="97">
        <v>9</v>
      </c>
      <c r="OM221" s="97">
        <v>167</v>
      </c>
      <c r="ON221" s="97">
        <v>55</v>
      </c>
      <c r="OO221" s="97">
        <v>94</v>
      </c>
      <c r="OP221" s="97"/>
      <c r="OQ221" s="97"/>
      <c r="OR221" s="98"/>
      <c r="OS221" s="99">
        <v>6664</v>
      </c>
      <c r="OT221" s="96">
        <v>31926</v>
      </c>
      <c r="OU221" s="97"/>
      <c r="OV221" s="97"/>
      <c r="OW221" s="97"/>
      <c r="OX221" s="97"/>
      <c r="OY221" s="97">
        <v>108</v>
      </c>
      <c r="OZ221" s="97">
        <v>4816</v>
      </c>
      <c r="PA221" s="97"/>
      <c r="PB221" s="97"/>
      <c r="PC221" s="97"/>
      <c r="PD221" s="97"/>
      <c r="PE221" s="97"/>
      <c r="PF221" s="97"/>
      <c r="PG221" s="97"/>
      <c r="PH221" s="97"/>
      <c r="PI221" s="97"/>
      <c r="PJ221" s="97"/>
      <c r="PK221" s="97"/>
      <c r="PL221" s="98"/>
      <c r="PM221" s="99">
        <v>43514</v>
      </c>
    </row>
    <row r="222" spans="1:429" ht="12.75" customHeight="1" x14ac:dyDescent="0.2">
      <c r="A222" s="93">
        <v>312110</v>
      </c>
      <c r="B222" s="94" t="s">
        <v>1734</v>
      </c>
      <c r="C222" s="95" t="s">
        <v>1381</v>
      </c>
      <c r="D222" s="96"/>
      <c r="E222" s="97"/>
      <c r="F222" s="97"/>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7"/>
      <c r="AI222" s="97"/>
      <c r="AJ222" s="97"/>
      <c r="AK222" s="97"/>
      <c r="AL222" s="97"/>
      <c r="AM222" s="97"/>
      <c r="AN222" s="97"/>
      <c r="AO222" s="97"/>
      <c r="AP222" s="97"/>
      <c r="AQ222" s="97"/>
      <c r="AR222" s="97"/>
      <c r="AS222" s="97"/>
      <c r="AT222" s="97"/>
      <c r="AU222" s="97"/>
      <c r="AV222" s="97"/>
      <c r="AW222" s="97"/>
      <c r="AX222" s="97"/>
      <c r="AY222" s="97"/>
      <c r="AZ222" s="97"/>
      <c r="BA222" s="97"/>
      <c r="BB222" s="97"/>
      <c r="BC222" s="97"/>
      <c r="BD222" s="97"/>
      <c r="BE222" s="97"/>
      <c r="BF222" s="97"/>
      <c r="BG222" s="97"/>
      <c r="BH222" s="97"/>
      <c r="BI222" s="97"/>
      <c r="BJ222" s="97"/>
      <c r="BK222" s="97"/>
      <c r="BL222" s="97"/>
      <c r="BM222" s="97"/>
      <c r="BN222" s="97"/>
      <c r="BO222" s="97"/>
      <c r="BP222" s="97"/>
      <c r="BQ222" s="97"/>
      <c r="BR222" s="97"/>
      <c r="BS222" s="97"/>
      <c r="BT222" s="97"/>
      <c r="BU222" s="97"/>
      <c r="BV222" s="97"/>
      <c r="BW222" s="97"/>
      <c r="BX222" s="97"/>
      <c r="BY222" s="97"/>
      <c r="BZ222" s="97"/>
      <c r="CA222" s="97"/>
      <c r="CB222" s="97"/>
      <c r="CC222" s="97"/>
      <c r="CD222" s="97"/>
      <c r="CE222" s="97"/>
      <c r="CF222" s="97"/>
      <c r="CG222" s="97"/>
      <c r="CH222" s="97"/>
      <c r="CI222" s="97"/>
      <c r="CJ222" s="97"/>
      <c r="CK222" s="97"/>
      <c r="CL222" s="97"/>
      <c r="CM222" s="97"/>
      <c r="CN222" s="97"/>
      <c r="CO222" s="97"/>
      <c r="CP222" s="97"/>
      <c r="CQ222" s="97"/>
      <c r="CR222" s="97"/>
      <c r="CS222" s="97"/>
      <c r="CT222" s="97"/>
      <c r="CU222" s="97"/>
      <c r="CV222" s="97"/>
      <c r="CW222" s="97"/>
      <c r="CX222" s="97"/>
      <c r="CY222" s="97"/>
      <c r="CZ222" s="97"/>
      <c r="DA222" s="97"/>
      <c r="DB222" s="97"/>
      <c r="DC222" s="97"/>
      <c r="DD222" s="97"/>
      <c r="DE222" s="97"/>
      <c r="DF222" s="97"/>
      <c r="DG222" s="97"/>
      <c r="DH222" s="97"/>
      <c r="DI222" s="97"/>
      <c r="DJ222" s="97"/>
      <c r="DK222" s="97"/>
      <c r="DL222" s="97"/>
      <c r="DM222" s="97"/>
      <c r="DN222" s="97"/>
      <c r="DO222" s="97"/>
      <c r="DP222" s="97"/>
      <c r="DQ222" s="97"/>
      <c r="DR222" s="97"/>
      <c r="DS222" s="97"/>
      <c r="DT222" s="97"/>
      <c r="DU222" s="97"/>
      <c r="DV222" s="97"/>
      <c r="DW222" s="97"/>
      <c r="DX222" s="97"/>
      <c r="DY222" s="97"/>
      <c r="DZ222" s="97"/>
      <c r="EA222" s="97"/>
      <c r="EB222" s="97"/>
      <c r="EC222" s="97"/>
      <c r="ED222" s="97"/>
      <c r="EE222" s="97"/>
      <c r="EF222" s="97"/>
      <c r="EG222" s="97"/>
      <c r="EH222" s="97"/>
      <c r="EI222" s="97"/>
      <c r="EJ222" s="97"/>
      <c r="EK222" s="97"/>
      <c r="EL222" s="97"/>
      <c r="EM222" s="97"/>
      <c r="EN222" s="97"/>
      <c r="EO222" s="97"/>
      <c r="EP222" s="97"/>
      <c r="EQ222" s="97"/>
      <c r="ER222" s="97"/>
      <c r="ES222" s="97"/>
      <c r="ET222" s="97"/>
      <c r="EU222" s="97"/>
      <c r="EV222" s="97"/>
      <c r="EW222" s="97"/>
      <c r="EX222" s="97"/>
      <c r="EY222" s="97"/>
      <c r="EZ222" s="97"/>
      <c r="FA222" s="97"/>
      <c r="FB222" s="97"/>
      <c r="FC222" s="97"/>
      <c r="FD222" s="97"/>
      <c r="FE222" s="97"/>
      <c r="FF222" s="97"/>
      <c r="FG222" s="97"/>
      <c r="FH222" s="97"/>
      <c r="FI222" s="97"/>
      <c r="FJ222" s="97"/>
      <c r="FK222" s="97"/>
      <c r="FL222" s="97"/>
      <c r="FM222" s="97"/>
      <c r="FN222" s="97"/>
      <c r="FO222" s="97"/>
      <c r="FP222" s="97"/>
      <c r="FQ222" s="97"/>
      <c r="FR222" s="97"/>
      <c r="FS222" s="97"/>
      <c r="FT222" s="97"/>
      <c r="FU222" s="97"/>
      <c r="FV222" s="97"/>
      <c r="FW222" s="97"/>
      <c r="FX222" s="97"/>
      <c r="FY222" s="97"/>
      <c r="FZ222" s="97"/>
      <c r="GA222" s="97"/>
      <c r="GB222" s="97"/>
      <c r="GC222" s="97"/>
      <c r="GD222" s="97"/>
      <c r="GE222" s="97"/>
      <c r="GF222" s="97"/>
      <c r="GG222" s="97"/>
      <c r="GH222" s="97"/>
      <c r="GI222" s="97"/>
      <c r="GJ222" s="97"/>
      <c r="GK222" s="97"/>
      <c r="GL222" s="97"/>
      <c r="GM222" s="97"/>
      <c r="GN222" s="97"/>
      <c r="GO222" s="97"/>
      <c r="GP222" s="97"/>
      <c r="GQ222" s="97"/>
      <c r="GR222" s="97"/>
      <c r="GS222" s="97"/>
      <c r="GT222" s="97"/>
      <c r="GU222" s="97"/>
      <c r="GV222" s="97"/>
      <c r="GW222" s="97"/>
      <c r="GX222" s="97"/>
      <c r="GY222" s="97"/>
      <c r="GZ222" s="97"/>
      <c r="HA222" s="97"/>
      <c r="HB222" s="97"/>
      <c r="HC222" s="97"/>
      <c r="HD222" s="97"/>
      <c r="HE222" s="97"/>
      <c r="HF222" s="97"/>
      <c r="HG222" s="97"/>
      <c r="HH222" s="97"/>
      <c r="HI222" s="97"/>
      <c r="HJ222" s="97"/>
      <c r="HK222" s="97">
        <v>198</v>
      </c>
      <c r="HL222" s="97"/>
      <c r="HM222" s="97"/>
      <c r="HN222" s="97"/>
      <c r="HO222" s="97"/>
      <c r="HP222" s="97"/>
      <c r="HQ222" s="97"/>
      <c r="HR222" s="97"/>
      <c r="HS222" s="97"/>
      <c r="HT222" s="97"/>
      <c r="HU222" s="97"/>
      <c r="HV222" s="97"/>
      <c r="HW222" s="97"/>
      <c r="HX222" s="97"/>
      <c r="HY222" s="97"/>
      <c r="HZ222" s="97"/>
      <c r="IA222" s="97"/>
      <c r="IB222" s="97"/>
      <c r="IC222" s="97"/>
      <c r="ID222" s="97"/>
      <c r="IE222" s="97"/>
      <c r="IF222" s="97"/>
      <c r="IG222" s="97"/>
      <c r="IH222" s="97"/>
      <c r="II222" s="97"/>
      <c r="IJ222" s="97"/>
      <c r="IK222" s="97"/>
      <c r="IL222" s="97"/>
      <c r="IM222" s="97"/>
      <c r="IN222" s="97"/>
      <c r="IO222" s="97"/>
      <c r="IP222" s="97"/>
      <c r="IQ222" s="97"/>
      <c r="IR222" s="97"/>
      <c r="IS222" s="97"/>
      <c r="IT222" s="97"/>
      <c r="IU222" s="97"/>
      <c r="IV222" s="97"/>
      <c r="IW222" s="97"/>
      <c r="IX222" s="97"/>
      <c r="IY222" s="97"/>
      <c r="IZ222" s="97"/>
      <c r="JA222" s="97"/>
      <c r="JB222" s="97"/>
      <c r="JC222" s="97"/>
      <c r="JD222" s="97"/>
      <c r="JE222" s="97"/>
      <c r="JF222" s="97"/>
      <c r="JG222" s="97"/>
      <c r="JH222" s="97"/>
      <c r="JI222" s="97"/>
      <c r="JJ222" s="97"/>
      <c r="JK222" s="97"/>
      <c r="JL222" s="97"/>
      <c r="JM222" s="97"/>
      <c r="JN222" s="97"/>
      <c r="JO222" s="97"/>
      <c r="JP222" s="97"/>
      <c r="JQ222" s="97"/>
      <c r="JR222" s="97"/>
      <c r="JS222" s="97"/>
      <c r="JT222" s="97"/>
      <c r="JU222" s="97"/>
      <c r="JV222" s="97"/>
      <c r="JW222" s="97"/>
      <c r="JX222" s="97"/>
      <c r="JY222" s="97"/>
      <c r="JZ222" s="97"/>
      <c r="KA222" s="97">
        <v>142</v>
      </c>
      <c r="KB222" s="97">
        <v>35</v>
      </c>
      <c r="KC222" s="97"/>
      <c r="KD222" s="97">
        <v>2</v>
      </c>
      <c r="KE222" s="97">
        <v>112</v>
      </c>
      <c r="KF222" s="97"/>
      <c r="KG222" s="97">
        <v>18</v>
      </c>
      <c r="KH222" s="97">
        <v>3</v>
      </c>
      <c r="KI222" s="97">
        <v>1</v>
      </c>
      <c r="KJ222" s="97"/>
      <c r="KK222" s="97">
        <v>4</v>
      </c>
      <c r="KL222" s="97"/>
      <c r="KM222" s="97"/>
      <c r="KN222" s="97"/>
      <c r="KO222" s="97">
        <v>5</v>
      </c>
      <c r="KP222" s="97"/>
      <c r="KQ222" s="97"/>
      <c r="KR222" s="97"/>
      <c r="KS222" s="97"/>
      <c r="KT222" s="97"/>
      <c r="KU222" s="97"/>
      <c r="KV222" s="97"/>
      <c r="KW222" s="97"/>
      <c r="KX222" s="97"/>
      <c r="KY222" s="97"/>
      <c r="KZ222" s="97"/>
      <c r="LA222" s="97"/>
      <c r="LB222" s="97"/>
      <c r="LC222" s="97"/>
      <c r="LD222" s="97"/>
      <c r="LE222" s="97"/>
      <c r="LF222" s="97"/>
      <c r="LG222" s="97"/>
      <c r="LH222" s="97"/>
      <c r="LI222" s="97"/>
      <c r="LJ222" s="97"/>
      <c r="LK222" s="97"/>
      <c r="LL222" s="97"/>
      <c r="LM222" s="97"/>
      <c r="LN222" s="97"/>
      <c r="LO222" s="97"/>
      <c r="LP222" s="97"/>
      <c r="LQ222" s="97"/>
      <c r="LR222" s="97"/>
      <c r="LS222" s="97"/>
      <c r="LT222" s="97"/>
      <c r="LU222" s="97"/>
      <c r="LV222" s="97"/>
      <c r="LW222" s="97"/>
      <c r="LX222" s="97"/>
      <c r="LY222" s="97"/>
      <c r="LZ222" s="97"/>
      <c r="MA222" s="97"/>
      <c r="MB222" s="97"/>
      <c r="MC222" s="97"/>
      <c r="MD222" s="97">
        <v>44</v>
      </c>
      <c r="ME222" s="97"/>
      <c r="MF222" s="97"/>
      <c r="MG222" s="97"/>
      <c r="MH222" s="97"/>
      <c r="MI222" s="97"/>
      <c r="MJ222" s="97">
        <v>131</v>
      </c>
      <c r="MK222" s="97"/>
      <c r="ML222" s="97"/>
      <c r="MM222" s="97"/>
      <c r="MN222" s="97"/>
      <c r="MO222" s="97"/>
      <c r="MP222" s="97"/>
      <c r="MQ222" s="97"/>
      <c r="MR222" s="97"/>
      <c r="MS222" s="97"/>
      <c r="MT222" s="97">
        <v>12</v>
      </c>
      <c r="MU222" s="97">
        <v>29</v>
      </c>
      <c r="MV222" s="97">
        <v>1</v>
      </c>
      <c r="MW222" s="97">
        <v>2</v>
      </c>
      <c r="MX222" s="97"/>
      <c r="MY222" s="97"/>
      <c r="MZ222" s="97"/>
      <c r="NA222" s="97"/>
      <c r="NB222" s="97"/>
      <c r="NC222" s="97"/>
      <c r="ND222" s="97">
        <v>426</v>
      </c>
      <c r="NE222" s="97">
        <v>136</v>
      </c>
      <c r="NF222" s="97">
        <v>79</v>
      </c>
      <c r="NG222" s="97">
        <v>23</v>
      </c>
      <c r="NH222" s="97"/>
      <c r="NI222" s="97">
        <v>26</v>
      </c>
      <c r="NJ222" s="97">
        <v>5</v>
      </c>
      <c r="NK222" s="97">
        <v>13</v>
      </c>
      <c r="NL222" s="97"/>
      <c r="NM222" s="97">
        <v>13</v>
      </c>
      <c r="NN222" s="97">
        <v>4</v>
      </c>
      <c r="NO222" s="97">
        <v>481</v>
      </c>
      <c r="NP222" s="97">
        <v>73</v>
      </c>
      <c r="NQ222" s="97">
        <v>143</v>
      </c>
      <c r="NR222" s="97">
        <v>400</v>
      </c>
      <c r="NS222" s="97">
        <v>1582</v>
      </c>
      <c r="NT222" s="97">
        <v>1696</v>
      </c>
      <c r="NU222" s="97">
        <v>141</v>
      </c>
      <c r="NV222" s="97"/>
      <c r="NW222" s="97"/>
      <c r="NX222" s="97"/>
      <c r="NY222" s="97"/>
      <c r="NZ222" s="97"/>
      <c r="OA222" s="97"/>
      <c r="OB222" s="97"/>
      <c r="OC222" s="97"/>
      <c r="OD222" s="97">
        <v>11</v>
      </c>
      <c r="OE222" s="97">
        <v>2</v>
      </c>
      <c r="OF222" s="97">
        <v>62</v>
      </c>
      <c r="OG222" s="97"/>
      <c r="OH222" s="97">
        <v>75</v>
      </c>
      <c r="OI222" s="97"/>
      <c r="OJ222" s="97"/>
      <c r="OK222" s="97">
        <v>3</v>
      </c>
      <c r="OL222" s="97">
        <v>15</v>
      </c>
      <c r="OM222" s="97">
        <v>187</v>
      </c>
      <c r="ON222" s="97">
        <v>319</v>
      </c>
      <c r="OO222" s="97">
        <v>111</v>
      </c>
      <c r="OP222" s="97"/>
      <c r="OQ222" s="97"/>
      <c r="OR222" s="98"/>
      <c r="OS222" s="99">
        <v>6764</v>
      </c>
      <c r="OT222" s="96">
        <v>66067</v>
      </c>
      <c r="OU222" s="97"/>
      <c r="OV222" s="97"/>
      <c r="OW222" s="97"/>
      <c r="OX222" s="97"/>
      <c r="OY222" s="97">
        <v>201</v>
      </c>
      <c r="OZ222" s="97">
        <v>1219</v>
      </c>
      <c r="PA222" s="97"/>
      <c r="PB222" s="97"/>
      <c r="PC222" s="97"/>
      <c r="PD222" s="97"/>
      <c r="PE222" s="97"/>
      <c r="PF222" s="97"/>
      <c r="PG222" s="97"/>
      <c r="PH222" s="97"/>
      <c r="PI222" s="97"/>
      <c r="PJ222" s="97"/>
      <c r="PK222" s="97"/>
      <c r="PL222" s="98"/>
      <c r="PM222" s="99">
        <v>74251</v>
      </c>
    </row>
    <row r="223" spans="1:429" ht="12.75" customHeight="1" x14ac:dyDescent="0.2">
      <c r="A223" s="93">
        <v>312120</v>
      </c>
      <c r="B223" s="94" t="s">
        <v>1734</v>
      </c>
      <c r="C223" s="95" t="s">
        <v>1382</v>
      </c>
      <c r="D223" s="96"/>
      <c r="E223" s="97"/>
      <c r="F223" s="97"/>
      <c r="G223" s="97"/>
      <c r="H223" s="97"/>
      <c r="I223" s="97"/>
      <c r="J223" s="97">
        <v>4</v>
      </c>
      <c r="K223" s="97"/>
      <c r="L223" s="97">
        <v>2</v>
      </c>
      <c r="M223" s="97">
        <v>0</v>
      </c>
      <c r="N223" s="97"/>
      <c r="O223" s="97"/>
      <c r="P223" s="97"/>
      <c r="Q223" s="97"/>
      <c r="R223" s="97"/>
      <c r="S223" s="97"/>
      <c r="T223" s="97"/>
      <c r="U223" s="97"/>
      <c r="V223" s="97"/>
      <c r="W223" s="97"/>
      <c r="X223" s="97"/>
      <c r="Y223" s="97"/>
      <c r="Z223" s="97"/>
      <c r="AA223" s="97"/>
      <c r="AB223" s="97"/>
      <c r="AC223" s="97"/>
      <c r="AD223" s="97"/>
      <c r="AE223" s="97"/>
      <c r="AF223" s="97"/>
      <c r="AG223" s="97"/>
      <c r="AH223" s="97"/>
      <c r="AI223" s="97"/>
      <c r="AJ223" s="97"/>
      <c r="AK223" s="97"/>
      <c r="AL223" s="97"/>
      <c r="AM223" s="97"/>
      <c r="AN223" s="97"/>
      <c r="AO223" s="97"/>
      <c r="AP223" s="97"/>
      <c r="AQ223" s="97"/>
      <c r="AR223" s="97"/>
      <c r="AS223" s="97"/>
      <c r="AT223" s="97"/>
      <c r="AU223" s="97"/>
      <c r="AV223" s="97"/>
      <c r="AW223" s="97"/>
      <c r="AX223" s="97"/>
      <c r="AY223" s="97"/>
      <c r="AZ223" s="97"/>
      <c r="BA223" s="97"/>
      <c r="BB223" s="97"/>
      <c r="BC223" s="97"/>
      <c r="BD223" s="97"/>
      <c r="BE223" s="97"/>
      <c r="BF223" s="97"/>
      <c r="BG223" s="97"/>
      <c r="BH223" s="97"/>
      <c r="BI223" s="97"/>
      <c r="BJ223" s="97"/>
      <c r="BK223" s="97"/>
      <c r="BL223" s="97"/>
      <c r="BM223" s="97"/>
      <c r="BN223" s="97"/>
      <c r="BO223" s="97"/>
      <c r="BP223" s="97"/>
      <c r="BQ223" s="97"/>
      <c r="BR223" s="97"/>
      <c r="BS223" s="97"/>
      <c r="BT223" s="97"/>
      <c r="BU223" s="97"/>
      <c r="BV223" s="97"/>
      <c r="BW223" s="97"/>
      <c r="BX223" s="97"/>
      <c r="BY223" s="97"/>
      <c r="BZ223" s="97"/>
      <c r="CA223" s="97"/>
      <c r="CB223" s="97"/>
      <c r="CC223" s="97"/>
      <c r="CD223" s="97"/>
      <c r="CE223" s="97"/>
      <c r="CF223" s="97"/>
      <c r="CG223" s="97"/>
      <c r="CH223" s="97"/>
      <c r="CI223" s="97"/>
      <c r="CJ223" s="97"/>
      <c r="CK223" s="97"/>
      <c r="CL223" s="97"/>
      <c r="CM223" s="97"/>
      <c r="CN223" s="97"/>
      <c r="CO223" s="97"/>
      <c r="CP223" s="97"/>
      <c r="CQ223" s="97"/>
      <c r="CR223" s="97"/>
      <c r="CS223" s="97"/>
      <c r="CT223" s="97"/>
      <c r="CU223" s="97"/>
      <c r="CV223" s="97"/>
      <c r="CW223" s="97"/>
      <c r="CX223" s="97"/>
      <c r="CY223" s="97"/>
      <c r="CZ223" s="97"/>
      <c r="DA223" s="97"/>
      <c r="DB223" s="97"/>
      <c r="DC223" s="97"/>
      <c r="DD223" s="97"/>
      <c r="DE223" s="97"/>
      <c r="DF223" s="97"/>
      <c r="DG223" s="97"/>
      <c r="DH223" s="97"/>
      <c r="DI223" s="97"/>
      <c r="DJ223" s="97"/>
      <c r="DK223" s="97"/>
      <c r="DL223" s="97"/>
      <c r="DM223" s="97"/>
      <c r="DN223" s="97"/>
      <c r="DO223" s="97"/>
      <c r="DP223" s="97"/>
      <c r="DQ223" s="97"/>
      <c r="DR223" s="97"/>
      <c r="DS223" s="97"/>
      <c r="DT223" s="97"/>
      <c r="DU223" s="97"/>
      <c r="DV223" s="97"/>
      <c r="DW223" s="97"/>
      <c r="DX223" s="97"/>
      <c r="DY223" s="97"/>
      <c r="DZ223" s="97"/>
      <c r="EA223" s="97"/>
      <c r="EB223" s="97"/>
      <c r="EC223" s="97"/>
      <c r="ED223" s="97"/>
      <c r="EE223" s="97"/>
      <c r="EF223" s="97"/>
      <c r="EG223" s="97"/>
      <c r="EH223" s="97"/>
      <c r="EI223" s="97"/>
      <c r="EJ223" s="97"/>
      <c r="EK223" s="97"/>
      <c r="EL223" s="97"/>
      <c r="EM223" s="97"/>
      <c r="EN223" s="97"/>
      <c r="EO223" s="97"/>
      <c r="EP223" s="97"/>
      <c r="EQ223" s="97"/>
      <c r="ER223" s="97"/>
      <c r="ES223" s="97"/>
      <c r="ET223" s="97"/>
      <c r="EU223" s="97"/>
      <c r="EV223" s="97"/>
      <c r="EW223" s="97"/>
      <c r="EX223" s="97"/>
      <c r="EY223" s="97"/>
      <c r="EZ223" s="97"/>
      <c r="FA223" s="97"/>
      <c r="FB223" s="97"/>
      <c r="FC223" s="97"/>
      <c r="FD223" s="97"/>
      <c r="FE223" s="97"/>
      <c r="FF223" s="97"/>
      <c r="FG223" s="97"/>
      <c r="FH223" s="97"/>
      <c r="FI223" s="97"/>
      <c r="FJ223" s="97"/>
      <c r="FK223" s="97"/>
      <c r="FL223" s="97"/>
      <c r="FM223" s="97"/>
      <c r="FN223" s="97"/>
      <c r="FO223" s="97"/>
      <c r="FP223" s="97"/>
      <c r="FQ223" s="97"/>
      <c r="FR223" s="97"/>
      <c r="FS223" s="97"/>
      <c r="FT223" s="97"/>
      <c r="FU223" s="97"/>
      <c r="FV223" s="97"/>
      <c r="FW223" s="97"/>
      <c r="FX223" s="97"/>
      <c r="FY223" s="97"/>
      <c r="FZ223" s="97"/>
      <c r="GA223" s="97"/>
      <c r="GB223" s="97"/>
      <c r="GC223" s="97"/>
      <c r="GD223" s="97"/>
      <c r="GE223" s="97"/>
      <c r="GF223" s="97"/>
      <c r="GG223" s="97"/>
      <c r="GH223" s="97"/>
      <c r="GI223" s="97"/>
      <c r="GJ223" s="97"/>
      <c r="GK223" s="97"/>
      <c r="GL223" s="97"/>
      <c r="GM223" s="97">
        <v>46</v>
      </c>
      <c r="GN223" s="97"/>
      <c r="GO223" s="97"/>
      <c r="GP223" s="97"/>
      <c r="GQ223" s="97"/>
      <c r="GR223" s="97"/>
      <c r="GS223" s="97"/>
      <c r="GT223" s="97"/>
      <c r="GU223" s="97"/>
      <c r="GV223" s="97"/>
      <c r="GW223" s="97"/>
      <c r="GX223" s="97"/>
      <c r="GY223" s="97"/>
      <c r="GZ223" s="97"/>
      <c r="HA223" s="97"/>
      <c r="HB223" s="97"/>
      <c r="HC223" s="97"/>
      <c r="HD223" s="97"/>
      <c r="HE223" s="97"/>
      <c r="HF223" s="97"/>
      <c r="HG223" s="97"/>
      <c r="HH223" s="97"/>
      <c r="HI223" s="97"/>
      <c r="HJ223" s="97"/>
      <c r="HK223" s="97"/>
      <c r="HL223" s="97">
        <v>109</v>
      </c>
      <c r="HM223" s="97"/>
      <c r="HN223" s="97"/>
      <c r="HO223" s="97"/>
      <c r="HP223" s="97"/>
      <c r="HQ223" s="97"/>
      <c r="HR223" s="97"/>
      <c r="HS223" s="97"/>
      <c r="HT223" s="97"/>
      <c r="HU223" s="97"/>
      <c r="HV223" s="97"/>
      <c r="HW223" s="97"/>
      <c r="HX223" s="97"/>
      <c r="HY223" s="97"/>
      <c r="HZ223" s="97"/>
      <c r="IA223" s="97"/>
      <c r="IB223" s="97"/>
      <c r="IC223" s="97"/>
      <c r="ID223" s="97"/>
      <c r="IE223" s="97"/>
      <c r="IF223" s="97"/>
      <c r="IG223" s="97"/>
      <c r="IH223" s="97"/>
      <c r="II223" s="97"/>
      <c r="IJ223" s="97"/>
      <c r="IK223" s="97"/>
      <c r="IL223" s="97"/>
      <c r="IM223" s="97"/>
      <c r="IN223" s="97"/>
      <c r="IO223" s="97"/>
      <c r="IP223" s="97"/>
      <c r="IQ223" s="97"/>
      <c r="IR223" s="97"/>
      <c r="IS223" s="97"/>
      <c r="IT223" s="97"/>
      <c r="IU223" s="97"/>
      <c r="IV223" s="97"/>
      <c r="IW223" s="97"/>
      <c r="IX223" s="97"/>
      <c r="IY223" s="97"/>
      <c r="IZ223" s="97"/>
      <c r="JA223" s="97"/>
      <c r="JB223" s="97"/>
      <c r="JC223" s="97"/>
      <c r="JD223" s="97"/>
      <c r="JE223" s="97"/>
      <c r="JF223" s="97"/>
      <c r="JG223" s="97"/>
      <c r="JH223" s="97"/>
      <c r="JI223" s="97"/>
      <c r="JJ223" s="97"/>
      <c r="JK223" s="97"/>
      <c r="JL223" s="97"/>
      <c r="JM223" s="97"/>
      <c r="JN223" s="97"/>
      <c r="JO223" s="97"/>
      <c r="JP223" s="97"/>
      <c r="JQ223" s="97"/>
      <c r="JR223" s="97"/>
      <c r="JS223" s="97"/>
      <c r="JT223" s="97"/>
      <c r="JU223" s="97"/>
      <c r="JV223" s="97"/>
      <c r="JW223" s="97"/>
      <c r="JX223" s="97"/>
      <c r="JY223" s="97"/>
      <c r="JZ223" s="97">
        <v>7</v>
      </c>
      <c r="KA223" s="97">
        <v>12</v>
      </c>
      <c r="KB223" s="97"/>
      <c r="KC223" s="97"/>
      <c r="KD223" s="97"/>
      <c r="KE223" s="97"/>
      <c r="KF223" s="97"/>
      <c r="KG223" s="97">
        <v>2</v>
      </c>
      <c r="KH223" s="97">
        <v>7</v>
      </c>
      <c r="KI223" s="97">
        <v>229</v>
      </c>
      <c r="KJ223" s="97"/>
      <c r="KK223" s="97">
        <v>20</v>
      </c>
      <c r="KL223" s="97">
        <v>2</v>
      </c>
      <c r="KM223" s="97"/>
      <c r="KN223" s="97"/>
      <c r="KO223" s="97">
        <v>20</v>
      </c>
      <c r="KP223" s="97"/>
      <c r="KQ223" s="97"/>
      <c r="KR223" s="97"/>
      <c r="KS223" s="97"/>
      <c r="KT223" s="97"/>
      <c r="KU223" s="97"/>
      <c r="KV223" s="97"/>
      <c r="KW223" s="97"/>
      <c r="KX223" s="97"/>
      <c r="KY223" s="97"/>
      <c r="KZ223" s="97"/>
      <c r="LA223" s="97"/>
      <c r="LB223" s="97"/>
      <c r="LC223" s="97"/>
      <c r="LD223" s="97"/>
      <c r="LE223" s="97"/>
      <c r="LF223" s="97"/>
      <c r="LG223" s="97"/>
      <c r="LH223" s="97"/>
      <c r="LI223" s="97"/>
      <c r="LJ223" s="97"/>
      <c r="LK223" s="97"/>
      <c r="LL223" s="97"/>
      <c r="LM223" s="97"/>
      <c r="LN223" s="97"/>
      <c r="LO223" s="97"/>
      <c r="LP223" s="97"/>
      <c r="LQ223" s="97"/>
      <c r="LR223" s="97"/>
      <c r="LS223" s="97"/>
      <c r="LT223" s="97"/>
      <c r="LU223" s="97"/>
      <c r="LV223" s="97"/>
      <c r="LW223" s="97"/>
      <c r="LX223" s="97"/>
      <c r="LY223" s="97"/>
      <c r="LZ223" s="97"/>
      <c r="MA223" s="97"/>
      <c r="MB223" s="97"/>
      <c r="MC223" s="97"/>
      <c r="MD223" s="97"/>
      <c r="ME223" s="97"/>
      <c r="MF223" s="97"/>
      <c r="MG223" s="97"/>
      <c r="MH223" s="97"/>
      <c r="MI223" s="97"/>
      <c r="MJ223" s="97"/>
      <c r="MK223" s="97"/>
      <c r="ML223" s="97"/>
      <c r="MM223" s="97"/>
      <c r="MN223" s="97"/>
      <c r="MO223" s="97"/>
      <c r="MP223" s="97"/>
      <c r="MQ223" s="97"/>
      <c r="MR223" s="97"/>
      <c r="MS223" s="97"/>
      <c r="MT223" s="97">
        <v>4</v>
      </c>
      <c r="MU223" s="97">
        <v>1355</v>
      </c>
      <c r="MV223" s="97">
        <v>17</v>
      </c>
      <c r="MW223" s="97"/>
      <c r="MX223" s="97"/>
      <c r="MY223" s="97"/>
      <c r="MZ223" s="97"/>
      <c r="NA223" s="97"/>
      <c r="NB223" s="97"/>
      <c r="NC223" s="97"/>
      <c r="ND223" s="97"/>
      <c r="NE223" s="97"/>
      <c r="NF223" s="97"/>
      <c r="NG223" s="97"/>
      <c r="NH223" s="97"/>
      <c r="NI223" s="97"/>
      <c r="NJ223" s="97">
        <v>2</v>
      </c>
      <c r="NK223" s="97">
        <v>20</v>
      </c>
      <c r="NL223" s="97"/>
      <c r="NM223" s="97">
        <v>20</v>
      </c>
      <c r="NN223" s="97"/>
      <c r="NO223" s="97">
        <v>261</v>
      </c>
      <c r="NP223" s="97">
        <v>382</v>
      </c>
      <c r="NQ223" s="97">
        <v>830</v>
      </c>
      <c r="NR223" s="97">
        <v>852</v>
      </c>
      <c r="NS223" s="97">
        <v>2321</v>
      </c>
      <c r="NT223" s="97">
        <v>3355</v>
      </c>
      <c r="NU223" s="97">
        <v>571</v>
      </c>
      <c r="NV223" s="97"/>
      <c r="NW223" s="97"/>
      <c r="NX223" s="97"/>
      <c r="NY223" s="97"/>
      <c r="NZ223" s="97"/>
      <c r="OA223" s="97"/>
      <c r="OB223" s="97"/>
      <c r="OC223" s="97"/>
      <c r="OD223" s="97"/>
      <c r="OE223" s="97"/>
      <c r="OF223" s="97">
        <v>373</v>
      </c>
      <c r="OG223" s="97"/>
      <c r="OH223" s="97"/>
      <c r="OI223" s="97"/>
      <c r="OJ223" s="97"/>
      <c r="OK223" s="97"/>
      <c r="OL223" s="97">
        <v>56</v>
      </c>
      <c r="OM223" s="97">
        <v>865</v>
      </c>
      <c r="ON223" s="97"/>
      <c r="OO223" s="97"/>
      <c r="OP223" s="97"/>
      <c r="OQ223" s="97"/>
      <c r="OR223" s="98"/>
      <c r="OS223" s="99">
        <v>11746</v>
      </c>
      <c r="OT223" s="96">
        <v>53426</v>
      </c>
      <c r="OU223" s="97"/>
      <c r="OV223" s="97"/>
      <c r="OW223" s="97"/>
      <c r="OX223" s="97"/>
      <c r="OY223" s="97">
        <v>172</v>
      </c>
      <c r="OZ223" s="97">
        <v>602</v>
      </c>
      <c r="PA223" s="97"/>
      <c r="PB223" s="97"/>
      <c r="PC223" s="97"/>
      <c r="PD223" s="97"/>
      <c r="PE223" s="97"/>
      <c r="PF223" s="97"/>
      <c r="PG223" s="97"/>
      <c r="PH223" s="97"/>
      <c r="PI223" s="97"/>
      <c r="PJ223" s="97"/>
      <c r="PK223" s="97"/>
      <c r="PL223" s="98"/>
      <c r="PM223" s="99">
        <v>65946</v>
      </c>
    </row>
    <row r="224" spans="1:429" ht="12.75" customHeight="1" x14ac:dyDescent="0.2">
      <c r="A224" s="93">
        <v>312130</v>
      </c>
      <c r="B224" s="94" t="s">
        <v>1734</v>
      </c>
      <c r="C224" s="95" t="s">
        <v>1383</v>
      </c>
      <c r="D224" s="96"/>
      <c r="E224" s="97"/>
      <c r="F224" s="97"/>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c r="AG224" s="97"/>
      <c r="AH224" s="97"/>
      <c r="AI224" s="97"/>
      <c r="AJ224" s="97"/>
      <c r="AK224" s="97"/>
      <c r="AL224" s="97"/>
      <c r="AM224" s="97"/>
      <c r="AN224" s="97"/>
      <c r="AO224" s="97"/>
      <c r="AP224" s="97"/>
      <c r="AQ224" s="97"/>
      <c r="AR224" s="97"/>
      <c r="AS224" s="97"/>
      <c r="AT224" s="97"/>
      <c r="AU224" s="97"/>
      <c r="AV224" s="97"/>
      <c r="AW224" s="97"/>
      <c r="AX224" s="97"/>
      <c r="AY224" s="97"/>
      <c r="AZ224" s="97"/>
      <c r="BA224" s="97"/>
      <c r="BB224" s="97"/>
      <c r="BC224" s="97"/>
      <c r="BD224" s="97"/>
      <c r="BE224" s="97"/>
      <c r="BF224" s="97"/>
      <c r="BG224" s="97"/>
      <c r="BH224" s="97"/>
      <c r="BI224" s="97"/>
      <c r="BJ224" s="97"/>
      <c r="BK224" s="97"/>
      <c r="BL224" s="97"/>
      <c r="BM224" s="97"/>
      <c r="BN224" s="97"/>
      <c r="BO224" s="97"/>
      <c r="BP224" s="97"/>
      <c r="BQ224" s="97"/>
      <c r="BR224" s="97"/>
      <c r="BS224" s="97"/>
      <c r="BT224" s="97"/>
      <c r="BU224" s="97"/>
      <c r="BV224" s="97"/>
      <c r="BW224" s="97"/>
      <c r="BX224" s="97"/>
      <c r="BY224" s="97"/>
      <c r="BZ224" s="97"/>
      <c r="CA224" s="97"/>
      <c r="CB224" s="97"/>
      <c r="CC224" s="97"/>
      <c r="CD224" s="97"/>
      <c r="CE224" s="97"/>
      <c r="CF224" s="97"/>
      <c r="CG224" s="97"/>
      <c r="CH224" s="97"/>
      <c r="CI224" s="97"/>
      <c r="CJ224" s="97"/>
      <c r="CK224" s="97"/>
      <c r="CL224" s="97"/>
      <c r="CM224" s="97"/>
      <c r="CN224" s="97"/>
      <c r="CO224" s="97"/>
      <c r="CP224" s="97"/>
      <c r="CQ224" s="97"/>
      <c r="CR224" s="97"/>
      <c r="CS224" s="97"/>
      <c r="CT224" s="97"/>
      <c r="CU224" s="97"/>
      <c r="CV224" s="97"/>
      <c r="CW224" s="97"/>
      <c r="CX224" s="97"/>
      <c r="CY224" s="97"/>
      <c r="CZ224" s="97"/>
      <c r="DA224" s="97"/>
      <c r="DB224" s="97"/>
      <c r="DC224" s="97"/>
      <c r="DD224" s="97"/>
      <c r="DE224" s="97"/>
      <c r="DF224" s="97"/>
      <c r="DG224" s="97"/>
      <c r="DH224" s="97"/>
      <c r="DI224" s="97"/>
      <c r="DJ224" s="97"/>
      <c r="DK224" s="97"/>
      <c r="DL224" s="97"/>
      <c r="DM224" s="97"/>
      <c r="DN224" s="97"/>
      <c r="DO224" s="97"/>
      <c r="DP224" s="97"/>
      <c r="DQ224" s="97"/>
      <c r="DR224" s="97"/>
      <c r="DS224" s="97"/>
      <c r="DT224" s="97"/>
      <c r="DU224" s="97"/>
      <c r="DV224" s="97"/>
      <c r="DW224" s="97"/>
      <c r="DX224" s="97"/>
      <c r="DY224" s="97"/>
      <c r="DZ224" s="97"/>
      <c r="EA224" s="97"/>
      <c r="EB224" s="97"/>
      <c r="EC224" s="97"/>
      <c r="ED224" s="97"/>
      <c r="EE224" s="97"/>
      <c r="EF224" s="97"/>
      <c r="EG224" s="97"/>
      <c r="EH224" s="97"/>
      <c r="EI224" s="97"/>
      <c r="EJ224" s="97"/>
      <c r="EK224" s="97"/>
      <c r="EL224" s="97"/>
      <c r="EM224" s="97"/>
      <c r="EN224" s="97"/>
      <c r="EO224" s="97"/>
      <c r="EP224" s="97"/>
      <c r="EQ224" s="97"/>
      <c r="ER224" s="97"/>
      <c r="ES224" s="97"/>
      <c r="ET224" s="97"/>
      <c r="EU224" s="97"/>
      <c r="EV224" s="97"/>
      <c r="EW224" s="97"/>
      <c r="EX224" s="97"/>
      <c r="EY224" s="97"/>
      <c r="EZ224" s="97"/>
      <c r="FA224" s="97"/>
      <c r="FB224" s="97"/>
      <c r="FC224" s="97"/>
      <c r="FD224" s="97"/>
      <c r="FE224" s="97"/>
      <c r="FF224" s="97"/>
      <c r="FG224" s="97"/>
      <c r="FH224" s="97"/>
      <c r="FI224" s="97"/>
      <c r="FJ224" s="97"/>
      <c r="FK224" s="97"/>
      <c r="FL224" s="97"/>
      <c r="FM224" s="97"/>
      <c r="FN224" s="97"/>
      <c r="FO224" s="97"/>
      <c r="FP224" s="97"/>
      <c r="FQ224" s="97"/>
      <c r="FR224" s="97"/>
      <c r="FS224" s="97"/>
      <c r="FT224" s="97"/>
      <c r="FU224" s="97"/>
      <c r="FV224" s="97"/>
      <c r="FW224" s="97"/>
      <c r="FX224" s="97"/>
      <c r="FY224" s="97"/>
      <c r="FZ224" s="97"/>
      <c r="GA224" s="97"/>
      <c r="GB224" s="97"/>
      <c r="GC224" s="97"/>
      <c r="GD224" s="97"/>
      <c r="GE224" s="97"/>
      <c r="GF224" s="97"/>
      <c r="GG224" s="97"/>
      <c r="GH224" s="97"/>
      <c r="GI224" s="97"/>
      <c r="GJ224" s="97"/>
      <c r="GK224" s="97"/>
      <c r="GL224" s="97"/>
      <c r="GM224" s="97"/>
      <c r="GN224" s="97"/>
      <c r="GO224" s="97"/>
      <c r="GP224" s="97"/>
      <c r="GQ224" s="97"/>
      <c r="GR224" s="97"/>
      <c r="GS224" s="97"/>
      <c r="GT224" s="97"/>
      <c r="GU224" s="97"/>
      <c r="GV224" s="97"/>
      <c r="GW224" s="97"/>
      <c r="GX224" s="97"/>
      <c r="GY224" s="97"/>
      <c r="GZ224" s="97"/>
      <c r="HA224" s="97"/>
      <c r="HB224" s="97"/>
      <c r="HC224" s="97"/>
      <c r="HD224" s="97"/>
      <c r="HE224" s="97"/>
      <c r="HF224" s="97"/>
      <c r="HG224" s="97"/>
      <c r="HH224" s="97"/>
      <c r="HI224" s="97"/>
      <c r="HJ224" s="97"/>
      <c r="HK224" s="97"/>
      <c r="HL224" s="97"/>
      <c r="HM224" s="97">
        <v>1354</v>
      </c>
      <c r="HN224" s="97">
        <v>913</v>
      </c>
      <c r="HO224" s="97"/>
      <c r="HP224" s="97"/>
      <c r="HQ224" s="97"/>
      <c r="HR224" s="97"/>
      <c r="HS224" s="97"/>
      <c r="HT224" s="97"/>
      <c r="HU224" s="97"/>
      <c r="HV224" s="97"/>
      <c r="HW224" s="97"/>
      <c r="HX224" s="97"/>
      <c r="HY224" s="97"/>
      <c r="HZ224" s="97"/>
      <c r="IA224" s="97"/>
      <c r="IB224" s="97"/>
      <c r="IC224" s="97"/>
      <c r="ID224" s="97"/>
      <c r="IE224" s="97"/>
      <c r="IF224" s="97"/>
      <c r="IG224" s="97"/>
      <c r="IH224" s="97"/>
      <c r="II224" s="97"/>
      <c r="IJ224" s="97"/>
      <c r="IK224" s="97"/>
      <c r="IL224" s="97"/>
      <c r="IM224" s="97"/>
      <c r="IN224" s="97"/>
      <c r="IO224" s="97"/>
      <c r="IP224" s="97"/>
      <c r="IQ224" s="97"/>
      <c r="IR224" s="97"/>
      <c r="IS224" s="97"/>
      <c r="IT224" s="97"/>
      <c r="IU224" s="97"/>
      <c r="IV224" s="97"/>
      <c r="IW224" s="97"/>
      <c r="IX224" s="97"/>
      <c r="IY224" s="97"/>
      <c r="IZ224" s="97"/>
      <c r="JA224" s="97"/>
      <c r="JB224" s="97"/>
      <c r="JC224" s="97"/>
      <c r="JD224" s="97"/>
      <c r="JE224" s="97"/>
      <c r="JF224" s="97"/>
      <c r="JG224" s="97"/>
      <c r="JH224" s="97"/>
      <c r="JI224" s="97"/>
      <c r="JJ224" s="97"/>
      <c r="JK224" s="97"/>
      <c r="JL224" s="97"/>
      <c r="JM224" s="97"/>
      <c r="JN224" s="97"/>
      <c r="JO224" s="97"/>
      <c r="JP224" s="97"/>
      <c r="JQ224" s="97"/>
      <c r="JR224" s="97"/>
      <c r="JS224" s="97"/>
      <c r="JT224" s="97"/>
      <c r="JU224" s="97"/>
      <c r="JV224" s="97"/>
      <c r="JW224" s="97"/>
      <c r="JX224" s="97"/>
      <c r="JY224" s="97"/>
      <c r="JZ224" s="97"/>
      <c r="KA224" s="97">
        <v>9</v>
      </c>
      <c r="KB224" s="97"/>
      <c r="KC224" s="97"/>
      <c r="KD224" s="97"/>
      <c r="KE224" s="97">
        <v>0</v>
      </c>
      <c r="KF224" s="97"/>
      <c r="KG224" s="97">
        <v>2</v>
      </c>
      <c r="KH224" s="97"/>
      <c r="KI224" s="97">
        <v>202</v>
      </c>
      <c r="KJ224" s="97"/>
      <c r="KK224" s="97">
        <v>9</v>
      </c>
      <c r="KL224" s="97">
        <v>4</v>
      </c>
      <c r="KM224" s="97"/>
      <c r="KN224" s="97"/>
      <c r="KO224" s="97"/>
      <c r="KP224" s="97"/>
      <c r="KQ224" s="97"/>
      <c r="KR224" s="97"/>
      <c r="KS224" s="97"/>
      <c r="KT224" s="97"/>
      <c r="KU224" s="97"/>
      <c r="KV224" s="97"/>
      <c r="KW224" s="97"/>
      <c r="KX224" s="97"/>
      <c r="KY224" s="97"/>
      <c r="KZ224" s="97"/>
      <c r="LA224" s="97"/>
      <c r="LB224" s="97"/>
      <c r="LC224" s="97"/>
      <c r="LD224" s="97"/>
      <c r="LE224" s="97"/>
      <c r="LF224" s="97"/>
      <c r="LG224" s="97"/>
      <c r="LH224" s="97"/>
      <c r="LI224" s="97"/>
      <c r="LJ224" s="97"/>
      <c r="LK224" s="97"/>
      <c r="LL224" s="97"/>
      <c r="LM224" s="97"/>
      <c r="LN224" s="97"/>
      <c r="LO224" s="97"/>
      <c r="LP224" s="97"/>
      <c r="LQ224" s="97"/>
      <c r="LR224" s="97"/>
      <c r="LS224" s="97"/>
      <c r="LT224" s="97"/>
      <c r="LU224" s="97"/>
      <c r="LV224" s="97"/>
      <c r="LW224" s="97"/>
      <c r="LX224" s="97"/>
      <c r="LY224" s="97"/>
      <c r="LZ224" s="97"/>
      <c r="MA224" s="97"/>
      <c r="MB224" s="97"/>
      <c r="MC224" s="97"/>
      <c r="MD224" s="97">
        <v>48</v>
      </c>
      <c r="ME224" s="97"/>
      <c r="MF224" s="97"/>
      <c r="MG224" s="97"/>
      <c r="MH224" s="97"/>
      <c r="MI224" s="97"/>
      <c r="MJ224" s="97"/>
      <c r="MK224" s="97"/>
      <c r="ML224" s="97"/>
      <c r="MM224" s="97"/>
      <c r="MN224" s="97"/>
      <c r="MO224" s="97"/>
      <c r="MP224" s="97"/>
      <c r="MQ224" s="97"/>
      <c r="MR224" s="97"/>
      <c r="MS224" s="97"/>
      <c r="MT224" s="97">
        <v>5</v>
      </c>
      <c r="MU224" s="97">
        <v>171</v>
      </c>
      <c r="MV224" s="97"/>
      <c r="MW224" s="97"/>
      <c r="MX224" s="97"/>
      <c r="MY224" s="97"/>
      <c r="MZ224" s="97"/>
      <c r="NA224" s="97"/>
      <c r="NB224" s="97"/>
      <c r="NC224" s="97"/>
      <c r="ND224" s="97"/>
      <c r="NE224" s="97"/>
      <c r="NF224" s="97"/>
      <c r="NG224" s="97"/>
      <c r="NH224" s="97"/>
      <c r="NI224" s="97"/>
      <c r="NJ224" s="97"/>
      <c r="NK224" s="97">
        <v>5</v>
      </c>
      <c r="NL224" s="97"/>
      <c r="NM224" s="97"/>
      <c r="NN224" s="97">
        <v>23</v>
      </c>
      <c r="NO224" s="97">
        <v>17</v>
      </c>
      <c r="NP224" s="97">
        <v>58</v>
      </c>
      <c r="NQ224" s="97">
        <v>84</v>
      </c>
      <c r="NR224" s="97">
        <v>941</v>
      </c>
      <c r="NS224" s="97">
        <v>1298</v>
      </c>
      <c r="NT224" s="97">
        <v>1577</v>
      </c>
      <c r="NU224" s="97">
        <v>521</v>
      </c>
      <c r="NV224" s="97"/>
      <c r="NW224" s="97"/>
      <c r="NX224" s="97"/>
      <c r="NY224" s="97"/>
      <c r="NZ224" s="97"/>
      <c r="OA224" s="97"/>
      <c r="OB224" s="97"/>
      <c r="OC224" s="97"/>
      <c r="OD224" s="97">
        <v>86</v>
      </c>
      <c r="OE224" s="97"/>
      <c r="OF224" s="97">
        <v>54</v>
      </c>
      <c r="OG224" s="97"/>
      <c r="OH224" s="97">
        <v>0</v>
      </c>
      <c r="OI224" s="97"/>
      <c r="OJ224" s="97"/>
      <c r="OK224" s="97"/>
      <c r="OL224" s="97"/>
      <c r="OM224" s="97">
        <v>571</v>
      </c>
      <c r="ON224" s="97">
        <v>13</v>
      </c>
      <c r="OO224" s="97">
        <v>7</v>
      </c>
      <c r="OP224" s="97"/>
      <c r="OQ224" s="97"/>
      <c r="OR224" s="98"/>
      <c r="OS224" s="99">
        <v>7970</v>
      </c>
      <c r="OT224" s="96">
        <v>35598</v>
      </c>
      <c r="OU224" s="97"/>
      <c r="OV224" s="97"/>
      <c r="OW224" s="97"/>
      <c r="OX224" s="97"/>
      <c r="OY224" s="97">
        <v>792</v>
      </c>
      <c r="OZ224" s="97">
        <v>1446</v>
      </c>
      <c r="PA224" s="97"/>
      <c r="PB224" s="97"/>
      <c r="PC224" s="97"/>
      <c r="PD224" s="97"/>
      <c r="PE224" s="97"/>
      <c r="PF224" s="97"/>
      <c r="PG224" s="97"/>
      <c r="PH224" s="97"/>
      <c r="PI224" s="97"/>
      <c r="PJ224" s="97"/>
      <c r="PK224" s="97"/>
      <c r="PL224" s="98"/>
      <c r="PM224" s="99">
        <v>45806</v>
      </c>
    </row>
    <row r="225" spans="1:429" ht="12.75" customHeight="1" x14ac:dyDescent="0.2">
      <c r="A225" s="93">
        <v>312140</v>
      </c>
      <c r="B225" s="94" t="s">
        <v>1734</v>
      </c>
      <c r="C225" s="95" t="s">
        <v>1384</v>
      </c>
      <c r="D225" s="96"/>
      <c r="E225" s="97"/>
      <c r="F225" s="97"/>
      <c r="G225" s="97"/>
      <c r="H225" s="97"/>
      <c r="I225" s="97"/>
      <c r="J225" s="97">
        <v>391</v>
      </c>
      <c r="K225" s="97"/>
      <c r="L225" s="97">
        <v>204</v>
      </c>
      <c r="M225" s="97">
        <v>50</v>
      </c>
      <c r="N225" s="97"/>
      <c r="O225" s="97"/>
      <c r="P225" s="97"/>
      <c r="Q225" s="97"/>
      <c r="R225" s="97"/>
      <c r="S225" s="97"/>
      <c r="T225" s="97"/>
      <c r="U225" s="97"/>
      <c r="V225" s="97"/>
      <c r="W225" s="97"/>
      <c r="X225" s="97"/>
      <c r="Y225" s="97"/>
      <c r="Z225" s="97"/>
      <c r="AA225" s="97"/>
      <c r="AB225" s="97"/>
      <c r="AC225" s="97"/>
      <c r="AD225" s="97"/>
      <c r="AE225" s="97"/>
      <c r="AF225" s="97"/>
      <c r="AG225" s="97"/>
      <c r="AH225" s="97"/>
      <c r="AI225" s="97"/>
      <c r="AJ225" s="97"/>
      <c r="AK225" s="97"/>
      <c r="AL225" s="97"/>
      <c r="AM225" s="97"/>
      <c r="AN225" s="97"/>
      <c r="AO225" s="97"/>
      <c r="AP225" s="97"/>
      <c r="AQ225" s="97"/>
      <c r="AR225" s="97"/>
      <c r="AS225" s="97"/>
      <c r="AT225" s="97"/>
      <c r="AU225" s="97"/>
      <c r="AV225" s="97"/>
      <c r="AW225" s="97"/>
      <c r="AX225" s="97"/>
      <c r="AY225" s="97"/>
      <c r="AZ225" s="97"/>
      <c r="BA225" s="97"/>
      <c r="BB225" s="97"/>
      <c r="BC225" s="97"/>
      <c r="BD225" s="97"/>
      <c r="BE225" s="97"/>
      <c r="BF225" s="97"/>
      <c r="BG225" s="97"/>
      <c r="BH225" s="97"/>
      <c r="BI225" s="97"/>
      <c r="BJ225" s="97"/>
      <c r="BK225" s="97"/>
      <c r="BL225" s="97"/>
      <c r="BM225" s="97"/>
      <c r="BN225" s="97"/>
      <c r="BO225" s="97"/>
      <c r="BP225" s="97"/>
      <c r="BQ225" s="97"/>
      <c r="BR225" s="97"/>
      <c r="BS225" s="97"/>
      <c r="BT225" s="97"/>
      <c r="BU225" s="97"/>
      <c r="BV225" s="97"/>
      <c r="BW225" s="97"/>
      <c r="BX225" s="97"/>
      <c r="BY225" s="97"/>
      <c r="BZ225" s="97"/>
      <c r="CA225" s="97"/>
      <c r="CB225" s="97"/>
      <c r="CC225" s="97"/>
      <c r="CD225" s="97"/>
      <c r="CE225" s="97"/>
      <c r="CF225" s="97"/>
      <c r="CG225" s="97"/>
      <c r="CH225" s="97"/>
      <c r="CI225" s="97"/>
      <c r="CJ225" s="97"/>
      <c r="CK225" s="97"/>
      <c r="CL225" s="97"/>
      <c r="CM225" s="97"/>
      <c r="CN225" s="97"/>
      <c r="CO225" s="97"/>
      <c r="CP225" s="97"/>
      <c r="CQ225" s="97"/>
      <c r="CR225" s="97"/>
      <c r="CS225" s="97"/>
      <c r="CT225" s="97"/>
      <c r="CU225" s="97"/>
      <c r="CV225" s="97"/>
      <c r="CW225" s="97"/>
      <c r="CX225" s="97"/>
      <c r="CY225" s="97"/>
      <c r="CZ225" s="97"/>
      <c r="DA225" s="97"/>
      <c r="DB225" s="97"/>
      <c r="DC225" s="97"/>
      <c r="DD225" s="97"/>
      <c r="DE225" s="97"/>
      <c r="DF225" s="97"/>
      <c r="DG225" s="97"/>
      <c r="DH225" s="97"/>
      <c r="DI225" s="97"/>
      <c r="DJ225" s="97"/>
      <c r="DK225" s="97"/>
      <c r="DL225" s="97"/>
      <c r="DM225" s="97"/>
      <c r="DN225" s="97"/>
      <c r="DO225" s="97"/>
      <c r="DP225" s="97"/>
      <c r="DQ225" s="97"/>
      <c r="DR225" s="97"/>
      <c r="DS225" s="97"/>
      <c r="DT225" s="97"/>
      <c r="DU225" s="97"/>
      <c r="DV225" s="97"/>
      <c r="DW225" s="97"/>
      <c r="DX225" s="97"/>
      <c r="DY225" s="97"/>
      <c r="DZ225" s="97"/>
      <c r="EA225" s="97"/>
      <c r="EB225" s="97"/>
      <c r="EC225" s="97"/>
      <c r="ED225" s="97"/>
      <c r="EE225" s="97"/>
      <c r="EF225" s="97"/>
      <c r="EG225" s="97"/>
      <c r="EH225" s="97"/>
      <c r="EI225" s="97"/>
      <c r="EJ225" s="97"/>
      <c r="EK225" s="97"/>
      <c r="EL225" s="97"/>
      <c r="EM225" s="97"/>
      <c r="EN225" s="97"/>
      <c r="EO225" s="97"/>
      <c r="EP225" s="97"/>
      <c r="EQ225" s="97"/>
      <c r="ER225" s="97"/>
      <c r="ES225" s="97"/>
      <c r="ET225" s="97"/>
      <c r="EU225" s="97"/>
      <c r="EV225" s="97"/>
      <c r="EW225" s="97"/>
      <c r="EX225" s="97"/>
      <c r="EY225" s="97"/>
      <c r="EZ225" s="97"/>
      <c r="FA225" s="97"/>
      <c r="FB225" s="97"/>
      <c r="FC225" s="97"/>
      <c r="FD225" s="97"/>
      <c r="FE225" s="97"/>
      <c r="FF225" s="97"/>
      <c r="FG225" s="97"/>
      <c r="FH225" s="97"/>
      <c r="FI225" s="97"/>
      <c r="FJ225" s="97"/>
      <c r="FK225" s="97"/>
      <c r="FL225" s="97"/>
      <c r="FM225" s="97"/>
      <c r="FN225" s="97"/>
      <c r="FO225" s="97"/>
      <c r="FP225" s="97"/>
      <c r="FQ225" s="97"/>
      <c r="FR225" s="97"/>
      <c r="FS225" s="97"/>
      <c r="FT225" s="97"/>
      <c r="FU225" s="97"/>
      <c r="FV225" s="97"/>
      <c r="FW225" s="97"/>
      <c r="FX225" s="97"/>
      <c r="FY225" s="97"/>
      <c r="FZ225" s="97"/>
      <c r="GA225" s="97"/>
      <c r="GB225" s="97"/>
      <c r="GC225" s="97"/>
      <c r="GD225" s="97"/>
      <c r="GE225" s="97"/>
      <c r="GF225" s="97"/>
      <c r="GG225" s="97"/>
      <c r="GH225" s="97"/>
      <c r="GI225" s="97"/>
      <c r="GJ225" s="97"/>
      <c r="GK225" s="97"/>
      <c r="GL225" s="97"/>
      <c r="GM225" s="97">
        <v>1900</v>
      </c>
      <c r="GN225" s="97">
        <v>3749</v>
      </c>
      <c r="GO225" s="97"/>
      <c r="GP225" s="97"/>
      <c r="GQ225" s="97"/>
      <c r="GR225" s="97"/>
      <c r="GS225" s="97"/>
      <c r="GT225" s="97"/>
      <c r="GU225" s="97"/>
      <c r="GV225" s="97"/>
      <c r="GW225" s="97"/>
      <c r="GX225" s="97"/>
      <c r="GY225" s="97"/>
      <c r="GZ225" s="97"/>
      <c r="HA225" s="97"/>
      <c r="HB225" s="97"/>
      <c r="HC225" s="97"/>
      <c r="HD225" s="97"/>
      <c r="HE225" s="97"/>
      <c r="HF225" s="97"/>
      <c r="HG225" s="97"/>
      <c r="HH225" s="97"/>
      <c r="HI225" s="97"/>
      <c r="HJ225" s="97"/>
      <c r="HK225" s="97"/>
      <c r="HL225" s="97"/>
      <c r="HM225" s="97">
        <v>6</v>
      </c>
      <c r="HN225" s="97">
        <v>2667</v>
      </c>
      <c r="HO225" s="97"/>
      <c r="HP225" s="97"/>
      <c r="HQ225" s="97"/>
      <c r="HR225" s="97"/>
      <c r="HS225" s="97"/>
      <c r="HT225" s="97"/>
      <c r="HU225" s="97"/>
      <c r="HV225" s="97"/>
      <c r="HW225" s="97"/>
      <c r="HX225" s="97"/>
      <c r="HY225" s="97"/>
      <c r="HZ225" s="97"/>
      <c r="IA225" s="97"/>
      <c r="IB225" s="97"/>
      <c r="IC225" s="97"/>
      <c r="ID225" s="97"/>
      <c r="IE225" s="97"/>
      <c r="IF225" s="97"/>
      <c r="IG225" s="97"/>
      <c r="IH225" s="97"/>
      <c r="II225" s="97"/>
      <c r="IJ225" s="97"/>
      <c r="IK225" s="97"/>
      <c r="IL225" s="97"/>
      <c r="IM225" s="97"/>
      <c r="IN225" s="97"/>
      <c r="IO225" s="97"/>
      <c r="IP225" s="97"/>
      <c r="IQ225" s="97"/>
      <c r="IR225" s="97"/>
      <c r="IS225" s="97"/>
      <c r="IT225" s="97"/>
      <c r="IU225" s="97"/>
      <c r="IV225" s="97"/>
      <c r="IW225" s="97"/>
      <c r="IX225" s="97"/>
      <c r="IY225" s="97"/>
      <c r="IZ225" s="97"/>
      <c r="JA225" s="97"/>
      <c r="JB225" s="97"/>
      <c r="JC225" s="97"/>
      <c r="JD225" s="97"/>
      <c r="JE225" s="97"/>
      <c r="JF225" s="97"/>
      <c r="JG225" s="97"/>
      <c r="JH225" s="97"/>
      <c r="JI225" s="97"/>
      <c r="JJ225" s="97"/>
      <c r="JK225" s="97"/>
      <c r="JL225" s="97"/>
      <c r="JM225" s="97"/>
      <c r="JN225" s="97"/>
      <c r="JO225" s="97"/>
      <c r="JP225" s="97"/>
      <c r="JQ225" s="97"/>
      <c r="JR225" s="97">
        <v>98</v>
      </c>
      <c r="JS225" s="97"/>
      <c r="JT225" s="97"/>
      <c r="JU225" s="97"/>
      <c r="JV225" s="97"/>
      <c r="JW225" s="97"/>
      <c r="JX225" s="97">
        <v>24</v>
      </c>
      <c r="JY225" s="97"/>
      <c r="JZ225" s="97"/>
      <c r="KA225" s="97">
        <v>4</v>
      </c>
      <c r="KB225" s="97"/>
      <c r="KC225" s="97"/>
      <c r="KD225" s="97">
        <v>0</v>
      </c>
      <c r="KE225" s="97"/>
      <c r="KF225" s="97"/>
      <c r="KG225" s="97">
        <v>1</v>
      </c>
      <c r="KH225" s="97"/>
      <c r="KI225" s="97">
        <v>61</v>
      </c>
      <c r="KJ225" s="97"/>
      <c r="KK225" s="97">
        <v>26</v>
      </c>
      <c r="KL225" s="97">
        <v>3</v>
      </c>
      <c r="KM225" s="97"/>
      <c r="KN225" s="97"/>
      <c r="KO225" s="97">
        <v>0</v>
      </c>
      <c r="KP225" s="97"/>
      <c r="KQ225" s="97"/>
      <c r="KR225" s="97"/>
      <c r="KS225" s="97"/>
      <c r="KT225" s="97"/>
      <c r="KU225" s="97"/>
      <c r="KV225" s="97"/>
      <c r="KW225" s="97"/>
      <c r="KX225" s="97"/>
      <c r="KY225" s="97"/>
      <c r="KZ225" s="97"/>
      <c r="LA225" s="97"/>
      <c r="LB225" s="97"/>
      <c r="LC225" s="97"/>
      <c r="LD225" s="97"/>
      <c r="LE225" s="97"/>
      <c r="LF225" s="97"/>
      <c r="LG225" s="97"/>
      <c r="LH225" s="97"/>
      <c r="LI225" s="97"/>
      <c r="LJ225" s="97"/>
      <c r="LK225" s="97"/>
      <c r="LL225" s="97"/>
      <c r="LM225" s="97"/>
      <c r="LN225" s="97"/>
      <c r="LO225" s="97"/>
      <c r="LP225" s="97"/>
      <c r="LQ225" s="97"/>
      <c r="LR225" s="97"/>
      <c r="LS225" s="97"/>
      <c r="LT225" s="97"/>
      <c r="LU225" s="97"/>
      <c r="LV225" s="97"/>
      <c r="LW225" s="97"/>
      <c r="LX225" s="97"/>
      <c r="LY225" s="97"/>
      <c r="LZ225" s="97"/>
      <c r="MA225" s="97"/>
      <c r="MB225" s="97"/>
      <c r="MC225" s="97"/>
      <c r="MD225" s="97">
        <v>20</v>
      </c>
      <c r="ME225" s="97"/>
      <c r="MF225" s="97"/>
      <c r="MG225" s="97"/>
      <c r="MH225" s="97"/>
      <c r="MI225" s="97"/>
      <c r="MJ225" s="97">
        <v>0</v>
      </c>
      <c r="MK225" s="97"/>
      <c r="ML225" s="97"/>
      <c r="MM225" s="97"/>
      <c r="MN225" s="97"/>
      <c r="MO225" s="97"/>
      <c r="MP225" s="97"/>
      <c r="MQ225" s="97"/>
      <c r="MR225" s="97"/>
      <c r="MS225" s="97"/>
      <c r="MT225" s="97">
        <v>2</v>
      </c>
      <c r="MU225" s="97">
        <v>83</v>
      </c>
      <c r="MV225" s="97"/>
      <c r="MW225" s="97"/>
      <c r="MX225" s="97"/>
      <c r="MY225" s="97"/>
      <c r="MZ225" s="97"/>
      <c r="NA225" s="97"/>
      <c r="NB225" s="97"/>
      <c r="NC225" s="97"/>
      <c r="ND225" s="97"/>
      <c r="NE225" s="97"/>
      <c r="NF225" s="97"/>
      <c r="NG225" s="97"/>
      <c r="NH225" s="97"/>
      <c r="NI225" s="97"/>
      <c r="NJ225" s="97"/>
      <c r="NK225" s="97"/>
      <c r="NL225" s="97"/>
      <c r="NM225" s="97"/>
      <c r="NN225" s="97"/>
      <c r="NO225" s="97">
        <v>48</v>
      </c>
      <c r="NP225" s="97">
        <v>27</v>
      </c>
      <c r="NQ225" s="97">
        <v>504</v>
      </c>
      <c r="NR225" s="97">
        <v>465</v>
      </c>
      <c r="NS225" s="97">
        <v>2747</v>
      </c>
      <c r="NT225" s="97">
        <v>2834</v>
      </c>
      <c r="NU225" s="97">
        <v>397</v>
      </c>
      <c r="NV225" s="97"/>
      <c r="NW225" s="97"/>
      <c r="NX225" s="97"/>
      <c r="NY225" s="97"/>
      <c r="NZ225" s="97"/>
      <c r="OA225" s="97"/>
      <c r="OB225" s="97"/>
      <c r="OC225" s="97"/>
      <c r="OD225" s="97"/>
      <c r="OE225" s="97"/>
      <c r="OF225" s="97">
        <v>139</v>
      </c>
      <c r="OG225" s="97"/>
      <c r="OH225" s="97">
        <v>6</v>
      </c>
      <c r="OI225" s="97"/>
      <c r="OJ225" s="97"/>
      <c r="OK225" s="97"/>
      <c r="OL225" s="97">
        <v>6</v>
      </c>
      <c r="OM225" s="97">
        <v>279</v>
      </c>
      <c r="ON225" s="97">
        <v>37</v>
      </c>
      <c r="OO225" s="97">
        <v>7</v>
      </c>
      <c r="OP225" s="97"/>
      <c r="OQ225" s="97"/>
      <c r="OR225" s="98"/>
      <c r="OS225" s="99">
        <v>16786</v>
      </c>
      <c r="OT225" s="96">
        <v>23434</v>
      </c>
      <c r="OU225" s="97"/>
      <c r="OV225" s="97"/>
      <c r="OW225" s="97"/>
      <c r="OX225" s="97"/>
      <c r="OY225" s="97">
        <v>204</v>
      </c>
      <c r="OZ225" s="97">
        <v>1415</v>
      </c>
      <c r="PA225" s="97"/>
      <c r="PB225" s="97"/>
      <c r="PC225" s="97"/>
      <c r="PD225" s="97"/>
      <c r="PE225" s="97"/>
      <c r="PF225" s="97"/>
      <c r="PG225" s="97"/>
      <c r="PH225" s="97"/>
      <c r="PI225" s="97"/>
      <c r="PJ225" s="97"/>
      <c r="PK225" s="97"/>
      <c r="PL225" s="98"/>
      <c r="PM225" s="99">
        <v>41838</v>
      </c>
    </row>
    <row r="226" spans="1:429" ht="12.75" customHeight="1" x14ac:dyDescent="0.2">
      <c r="A226" s="93">
        <v>312200</v>
      </c>
      <c r="B226" s="94" t="s">
        <v>1734</v>
      </c>
      <c r="C226" s="95" t="s">
        <v>1385</v>
      </c>
      <c r="D226" s="96"/>
      <c r="E226" s="97"/>
      <c r="F226" s="97"/>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7"/>
      <c r="AI226" s="97"/>
      <c r="AJ226" s="97"/>
      <c r="AK226" s="97"/>
      <c r="AL226" s="97"/>
      <c r="AM226" s="97"/>
      <c r="AN226" s="97"/>
      <c r="AO226" s="97"/>
      <c r="AP226" s="97"/>
      <c r="AQ226" s="97"/>
      <c r="AR226" s="97"/>
      <c r="AS226" s="97"/>
      <c r="AT226" s="97"/>
      <c r="AU226" s="97"/>
      <c r="AV226" s="97"/>
      <c r="AW226" s="97"/>
      <c r="AX226" s="97"/>
      <c r="AY226" s="97"/>
      <c r="AZ226" s="97"/>
      <c r="BA226" s="97"/>
      <c r="BB226" s="97"/>
      <c r="BC226" s="97"/>
      <c r="BD226" s="97"/>
      <c r="BE226" s="97"/>
      <c r="BF226" s="97"/>
      <c r="BG226" s="97"/>
      <c r="BH226" s="97"/>
      <c r="BI226" s="97"/>
      <c r="BJ226" s="97"/>
      <c r="BK226" s="97"/>
      <c r="BL226" s="97"/>
      <c r="BM226" s="97"/>
      <c r="BN226" s="97"/>
      <c r="BO226" s="97"/>
      <c r="BP226" s="97"/>
      <c r="BQ226" s="97"/>
      <c r="BR226" s="97"/>
      <c r="BS226" s="97"/>
      <c r="BT226" s="97"/>
      <c r="BU226" s="97"/>
      <c r="BV226" s="97"/>
      <c r="BW226" s="97"/>
      <c r="BX226" s="97"/>
      <c r="BY226" s="97"/>
      <c r="BZ226" s="97"/>
      <c r="CA226" s="97"/>
      <c r="CB226" s="97"/>
      <c r="CC226" s="97"/>
      <c r="CD226" s="97"/>
      <c r="CE226" s="97"/>
      <c r="CF226" s="97"/>
      <c r="CG226" s="97"/>
      <c r="CH226" s="97"/>
      <c r="CI226" s="97"/>
      <c r="CJ226" s="97"/>
      <c r="CK226" s="97"/>
      <c r="CL226" s="97"/>
      <c r="CM226" s="97"/>
      <c r="CN226" s="97"/>
      <c r="CO226" s="97"/>
      <c r="CP226" s="97"/>
      <c r="CQ226" s="97"/>
      <c r="CR226" s="97"/>
      <c r="CS226" s="97"/>
      <c r="CT226" s="97"/>
      <c r="CU226" s="97"/>
      <c r="CV226" s="97"/>
      <c r="CW226" s="97"/>
      <c r="CX226" s="97"/>
      <c r="CY226" s="97"/>
      <c r="CZ226" s="97"/>
      <c r="DA226" s="97"/>
      <c r="DB226" s="97"/>
      <c r="DC226" s="97"/>
      <c r="DD226" s="97"/>
      <c r="DE226" s="97"/>
      <c r="DF226" s="97"/>
      <c r="DG226" s="97"/>
      <c r="DH226" s="97"/>
      <c r="DI226" s="97"/>
      <c r="DJ226" s="97"/>
      <c r="DK226" s="97"/>
      <c r="DL226" s="97"/>
      <c r="DM226" s="97"/>
      <c r="DN226" s="97"/>
      <c r="DO226" s="97"/>
      <c r="DP226" s="97"/>
      <c r="DQ226" s="97"/>
      <c r="DR226" s="97"/>
      <c r="DS226" s="97"/>
      <c r="DT226" s="97"/>
      <c r="DU226" s="97"/>
      <c r="DV226" s="97"/>
      <c r="DW226" s="97"/>
      <c r="DX226" s="97"/>
      <c r="DY226" s="97"/>
      <c r="DZ226" s="97"/>
      <c r="EA226" s="97"/>
      <c r="EB226" s="97"/>
      <c r="EC226" s="97"/>
      <c r="ED226" s="97"/>
      <c r="EE226" s="97"/>
      <c r="EF226" s="97"/>
      <c r="EG226" s="97"/>
      <c r="EH226" s="97"/>
      <c r="EI226" s="97"/>
      <c r="EJ226" s="97"/>
      <c r="EK226" s="97"/>
      <c r="EL226" s="97"/>
      <c r="EM226" s="97"/>
      <c r="EN226" s="97"/>
      <c r="EO226" s="97"/>
      <c r="EP226" s="97"/>
      <c r="EQ226" s="97"/>
      <c r="ER226" s="97"/>
      <c r="ES226" s="97"/>
      <c r="ET226" s="97"/>
      <c r="EU226" s="97"/>
      <c r="EV226" s="97"/>
      <c r="EW226" s="97"/>
      <c r="EX226" s="97"/>
      <c r="EY226" s="97"/>
      <c r="EZ226" s="97"/>
      <c r="FA226" s="97"/>
      <c r="FB226" s="97"/>
      <c r="FC226" s="97"/>
      <c r="FD226" s="97"/>
      <c r="FE226" s="97"/>
      <c r="FF226" s="97"/>
      <c r="FG226" s="97"/>
      <c r="FH226" s="97"/>
      <c r="FI226" s="97"/>
      <c r="FJ226" s="97"/>
      <c r="FK226" s="97"/>
      <c r="FL226" s="97"/>
      <c r="FM226" s="97"/>
      <c r="FN226" s="97"/>
      <c r="FO226" s="97"/>
      <c r="FP226" s="97"/>
      <c r="FQ226" s="97"/>
      <c r="FR226" s="97"/>
      <c r="FS226" s="97"/>
      <c r="FT226" s="97"/>
      <c r="FU226" s="97"/>
      <c r="FV226" s="97"/>
      <c r="FW226" s="97"/>
      <c r="FX226" s="97"/>
      <c r="FY226" s="97"/>
      <c r="FZ226" s="97"/>
      <c r="GA226" s="97"/>
      <c r="GB226" s="97"/>
      <c r="GC226" s="97"/>
      <c r="GD226" s="97"/>
      <c r="GE226" s="97"/>
      <c r="GF226" s="97"/>
      <c r="GG226" s="97"/>
      <c r="GH226" s="97"/>
      <c r="GI226" s="97"/>
      <c r="GJ226" s="97"/>
      <c r="GK226" s="97"/>
      <c r="GL226" s="97"/>
      <c r="GM226" s="97"/>
      <c r="GN226" s="97"/>
      <c r="GO226" s="97"/>
      <c r="GP226" s="97"/>
      <c r="GQ226" s="97"/>
      <c r="GR226" s="97"/>
      <c r="GS226" s="97"/>
      <c r="GT226" s="97"/>
      <c r="GU226" s="97"/>
      <c r="GV226" s="97"/>
      <c r="GW226" s="97"/>
      <c r="GX226" s="97"/>
      <c r="GY226" s="97"/>
      <c r="GZ226" s="97"/>
      <c r="HA226" s="97"/>
      <c r="HB226" s="97"/>
      <c r="HC226" s="97"/>
      <c r="HD226" s="97"/>
      <c r="HE226" s="97"/>
      <c r="HF226" s="97"/>
      <c r="HG226" s="97"/>
      <c r="HH226" s="97"/>
      <c r="HI226" s="97"/>
      <c r="HJ226" s="97"/>
      <c r="HK226" s="97"/>
      <c r="HL226" s="97"/>
      <c r="HM226" s="97"/>
      <c r="HN226" s="97"/>
      <c r="HO226" s="97">
        <v>1956</v>
      </c>
      <c r="HP226" s="97"/>
      <c r="HQ226" s="97"/>
      <c r="HR226" s="97"/>
      <c r="HS226" s="97"/>
      <c r="HT226" s="97"/>
      <c r="HU226" s="97"/>
      <c r="HV226" s="97"/>
      <c r="HW226" s="97"/>
      <c r="HX226" s="97"/>
      <c r="HY226" s="97"/>
      <c r="HZ226" s="97"/>
      <c r="IA226" s="97"/>
      <c r="IB226" s="97"/>
      <c r="IC226" s="97"/>
      <c r="ID226" s="97"/>
      <c r="IE226" s="97"/>
      <c r="IF226" s="97"/>
      <c r="IG226" s="97"/>
      <c r="IH226" s="97"/>
      <c r="II226" s="97"/>
      <c r="IJ226" s="97"/>
      <c r="IK226" s="97"/>
      <c r="IL226" s="97"/>
      <c r="IM226" s="97"/>
      <c r="IN226" s="97"/>
      <c r="IO226" s="97"/>
      <c r="IP226" s="97"/>
      <c r="IQ226" s="97"/>
      <c r="IR226" s="97"/>
      <c r="IS226" s="97"/>
      <c r="IT226" s="97"/>
      <c r="IU226" s="97"/>
      <c r="IV226" s="97"/>
      <c r="IW226" s="97"/>
      <c r="IX226" s="97"/>
      <c r="IY226" s="97"/>
      <c r="IZ226" s="97"/>
      <c r="JA226" s="97"/>
      <c r="JB226" s="97"/>
      <c r="JC226" s="97"/>
      <c r="JD226" s="97"/>
      <c r="JE226" s="97"/>
      <c r="JF226" s="97"/>
      <c r="JG226" s="97"/>
      <c r="JH226" s="97"/>
      <c r="JI226" s="97"/>
      <c r="JJ226" s="97"/>
      <c r="JK226" s="97"/>
      <c r="JL226" s="97"/>
      <c r="JM226" s="97"/>
      <c r="JN226" s="97"/>
      <c r="JO226" s="97"/>
      <c r="JP226" s="97"/>
      <c r="JQ226" s="97"/>
      <c r="JR226" s="97"/>
      <c r="JS226" s="97"/>
      <c r="JT226" s="97"/>
      <c r="JU226" s="97"/>
      <c r="JV226" s="97"/>
      <c r="JW226" s="97"/>
      <c r="JX226" s="97"/>
      <c r="JY226" s="97"/>
      <c r="JZ226" s="97"/>
      <c r="KA226" s="97"/>
      <c r="KB226" s="97"/>
      <c r="KC226" s="97"/>
      <c r="KD226" s="97"/>
      <c r="KE226" s="97"/>
      <c r="KF226" s="97"/>
      <c r="KG226" s="97"/>
      <c r="KH226" s="97"/>
      <c r="KI226" s="97"/>
      <c r="KJ226" s="97"/>
      <c r="KK226" s="97"/>
      <c r="KL226" s="97"/>
      <c r="KM226" s="97"/>
      <c r="KN226" s="97"/>
      <c r="KO226" s="97"/>
      <c r="KP226" s="97"/>
      <c r="KQ226" s="97"/>
      <c r="KR226" s="97"/>
      <c r="KS226" s="97"/>
      <c r="KT226" s="97"/>
      <c r="KU226" s="97"/>
      <c r="KV226" s="97"/>
      <c r="KW226" s="97"/>
      <c r="KX226" s="97"/>
      <c r="KY226" s="97"/>
      <c r="KZ226" s="97"/>
      <c r="LA226" s="97"/>
      <c r="LB226" s="97"/>
      <c r="LC226" s="97"/>
      <c r="LD226" s="97"/>
      <c r="LE226" s="97"/>
      <c r="LF226" s="97"/>
      <c r="LG226" s="97"/>
      <c r="LH226" s="97"/>
      <c r="LI226" s="97"/>
      <c r="LJ226" s="97"/>
      <c r="LK226" s="97"/>
      <c r="LL226" s="97"/>
      <c r="LM226" s="97"/>
      <c r="LN226" s="97"/>
      <c r="LO226" s="97"/>
      <c r="LP226" s="97"/>
      <c r="LQ226" s="97"/>
      <c r="LR226" s="97"/>
      <c r="LS226" s="97"/>
      <c r="LT226" s="97"/>
      <c r="LU226" s="97"/>
      <c r="LV226" s="97"/>
      <c r="LW226" s="97"/>
      <c r="LX226" s="97"/>
      <c r="LY226" s="97"/>
      <c r="LZ226" s="97"/>
      <c r="MA226" s="97"/>
      <c r="MB226" s="97"/>
      <c r="MC226" s="97"/>
      <c r="MD226" s="97"/>
      <c r="ME226" s="97"/>
      <c r="MF226" s="97"/>
      <c r="MG226" s="97"/>
      <c r="MH226" s="97"/>
      <c r="MI226" s="97"/>
      <c r="MJ226" s="97">
        <v>1</v>
      </c>
      <c r="MK226" s="97"/>
      <c r="ML226" s="97"/>
      <c r="MM226" s="97"/>
      <c r="MN226" s="97"/>
      <c r="MO226" s="97"/>
      <c r="MP226" s="97"/>
      <c r="MQ226" s="97"/>
      <c r="MR226" s="97"/>
      <c r="MS226" s="97"/>
      <c r="MT226" s="97"/>
      <c r="MU226" s="97"/>
      <c r="MV226" s="97"/>
      <c r="MW226" s="97"/>
      <c r="MX226" s="97"/>
      <c r="MY226" s="97"/>
      <c r="MZ226" s="97"/>
      <c r="NA226" s="97"/>
      <c r="NB226" s="97"/>
      <c r="NC226" s="97"/>
      <c r="ND226" s="97"/>
      <c r="NE226" s="97"/>
      <c r="NF226" s="97"/>
      <c r="NG226" s="97"/>
      <c r="NH226" s="97"/>
      <c r="NI226" s="97"/>
      <c r="NJ226" s="97"/>
      <c r="NK226" s="97"/>
      <c r="NL226" s="97"/>
      <c r="NM226" s="97"/>
      <c r="NN226" s="97"/>
      <c r="NO226" s="97"/>
      <c r="NP226" s="97"/>
      <c r="NQ226" s="97"/>
      <c r="NR226" s="97"/>
      <c r="NS226" s="97"/>
      <c r="NT226" s="97"/>
      <c r="NU226" s="97"/>
      <c r="NV226" s="97"/>
      <c r="NW226" s="97"/>
      <c r="NX226" s="97"/>
      <c r="NY226" s="97"/>
      <c r="NZ226" s="97"/>
      <c r="OA226" s="97"/>
      <c r="OB226" s="97"/>
      <c r="OC226" s="97"/>
      <c r="OD226" s="97"/>
      <c r="OE226" s="97"/>
      <c r="OF226" s="97"/>
      <c r="OG226" s="97"/>
      <c r="OH226" s="97"/>
      <c r="OI226" s="97"/>
      <c r="OJ226" s="97"/>
      <c r="OK226" s="97"/>
      <c r="OL226" s="97"/>
      <c r="OM226" s="97">
        <v>129</v>
      </c>
      <c r="ON226" s="97"/>
      <c r="OO226" s="97">
        <v>1800</v>
      </c>
      <c r="OP226" s="97"/>
      <c r="OQ226" s="97"/>
      <c r="OR226" s="98"/>
      <c r="OS226" s="99">
        <v>3886</v>
      </c>
      <c r="OT226" s="96">
        <v>95000</v>
      </c>
      <c r="OU226" s="97"/>
      <c r="OV226" s="97"/>
      <c r="OW226" s="97"/>
      <c r="OX226" s="97"/>
      <c r="OY226" s="97">
        <v>200</v>
      </c>
      <c r="OZ226" s="97">
        <v>1697</v>
      </c>
      <c r="PA226" s="97"/>
      <c r="PB226" s="97"/>
      <c r="PC226" s="97"/>
      <c r="PD226" s="97"/>
      <c r="PE226" s="97"/>
      <c r="PF226" s="97"/>
      <c r="PG226" s="97"/>
      <c r="PH226" s="97"/>
      <c r="PI226" s="97"/>
      <c r="PJ226" s="97"/>
      <c r="PK226" s="97"/>
      <c r="PL226" s="98"/>
      <c r="PM226" s="99">
        <v>100783</v>
      </c>
    </row>
    <row r="227" spans="1:429" ht="12.75" customHeight="1" x14ac:dyDescent="0.2">
      <c r="A227" s="93">
        <v>313100</v>
      </c>
      <c r="B227" s="94" t="s">
        <v>1735</v>
      </c>
      <c r="C227" s="95" t="s">
        <v>1386</v>
      </c>
      <c r="D227" s="96"/>
      <c r="E227" s="97">
        <v>55</v>
      </c>
      <c r="F227" s="97"/>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7"/>
      <c r="AL227" s="97"/>
      <c r="AM227" s="97"/>
      <c r="AN227" s="97"/>
      <c r="AO227" s="97"/>
      <c r="AP227" s="97"/>
      <c r="AQ227" s="97"/>
      <c r="AR227" s="97">
        <v>1</v>
      </c>
      <c r="AS227" s="97"/>
      <c r="AT227" s="97"/>
      <c r="AU227" s="97"/>
      <c r="AV227" s="97"/>
      <c r="AW227" s="97"/>
      <c r="AX227" s="97"/>
      <c r="AY227" s="97"/>
      <c r="AZ227" s="97"/>
      <c r="BA227" s="97"/>
      <c r="BB227" s="97"/>
      <c r="BC227" s="97"/>
      <c r="BD227" s="97"/>
      <c r="BE227" s="97"/>
      <c r="BF227" s="97"/>
      <c r="BG227" s="97"/>
      <c r="BH227" s="97"/>
      <c r="BI227" s="97"/>
      <c r="BJ227" s="97"/>
      <c r="BK227" s="97"/>
      <c r="BL227" s="97"/>
      <c r="BM227" s="97"/>
      <c r="BN227" s="97"/>
      <c r="BO227" s="97"/>
      <c r="BP227" s="97"/>
      <c r="BQ227" s="97"/>
      <c r="BR227" s="97"/>
      <c r="BS227" s="97"/>
      <c r="BT227" s="97"/>
      <c r="BU227" s="97"/>
      <c r="BV227" s="97"/>
      <c r="BW227" s="97"/>
      <c r="BX227" s="97"/>
      <c r="BY227" s="97"/>
      <c r="BZ227" s="97"/>
      <c r="CA227" s="97"/>
      <c r="CB227" s="97"/>
      <c r="CC227" s="97"/>
      <c r="CD227" s="97"/>
      <c r="CE227" s="97"/>
      <c r="CF227" s="97"/>
      <c r="CG227" s="97"/>
      <c r="CH227" s="97"/>
      <c r="CI227" s="97"/>
      <c r="CJ227" s="97"/>
      <c r="CK227" s="97"/>
      <c r="CL227" s="97"/>
      <c r="CM227" s="97"/>
      <c r="CN227" s="97"/>
      <c r="CO227" s="97"/>
      <c r="CP227" s="97"/>
      <c r="CQ227" s="97"/>
      <c r="CR227" s="97"/>
      <c r="CS227" s="97"/>
      <c r="CT227" s="97"/>
      <c r="CU227" s="97"/>
      <c r="CV227" s="97"/>
      <c r="CW227" s="97"/>
      <c r="CX227" s="97"/>
      <c r="CY227" s="97"/>
      <c r="CZ227" s="97"/>
      <c r="DA227" s="97"/>
      <c r="DB227" s="97"/>
      <c r="DC227" s="97"/>
      <c r="DD227" s="97"/>
      <c r="DE227" s="97"/>
      <c r="DF227" s="97"/>
      <c r="DG227" s="97"/>
      <c r="DH227" s="97"/>
      <c r="DI227" s="97"/>
      <c r="DJ227" s="97"/>
      <c r="DK227" s="97"/>
      <c r="DL227" s="97"/>
      <c r="DM227" s="97"/>
      <c r="DN227" s="97"/>
      <c r="DO227" s="97"/>
      <c r="DP227" s="97"/>
      <c r="DQ227" s="97"/>
      <c r="DR227" s="97"/>
      <c r="DS227" s="97"/>
      <c r="DT227" s="97"/>
      <c r="DU227" s="97"/>
      <c r="DV227" s="97"/>
      <c r="DW227" s="97"/>
      <c r="DX227" s="97"/>
      <c r="DY227" s="97"/>
      <c r="DZ227" s="97"/>
      <c r="EA227" s="97"/>
      <c r="EB227" s="97"/>
      <c r="EC227" s="97"/>
      <c r="ED227" s="97"/>
      <c r="EE227" s="97"/>
      <c r="EF227" s="97"/>
      <c r="EG227" s="97"/>
      <c r="EH227" s="97"/>
      <c r="EI227" s="97"/>
      <c r="EJ227" s="97"/>
      <c r="EK227" s="97"/>
      <c r="EL227" s="97"/>
      <c r="EM227" s="97"/>
      <c r="EN227" s="97"/>
      <c r="EO227" s="97"/>
      <c r="EP227" s="97"/>
      <c r="EQ227" s="97">
        <v>0</v>
      </c>
      <c r="ER227" s="97"/>
      <c r="ES227" s="97"/>
      <c r="ET227" s="97"/>
      <c r="EU227" s="97"/>
      <c r="EV227" s="97"/>
      <c r="EW227" s="97"/>
      <c r="EX227" s="97"/>
      <c r="EY227" s="97"/>
      <c r="EZ227" s="97"/>
      <c r="FA227" s="97"/>
      <c r="FB227" s="97"/>
      <c r="FC227" s="97"/>
      <c r="FD227" s="97"/>
      <c r="FE227" s="97">
        <v>169</v>
      </c>
      <c r="FF227" s="97"/>
      <c r="FG227" s="97"/>
      <c r="FH227" s="97"/>
      <c r="FI227" s="97"/>
      <c r="FJ227" s="97"/>
      <c r="FK227" s="97"/>
      <c r="FL227" s="97"/>
      <c r="FM227" s="97"/>
      <c r="FN227" s="97"/>
      <c r="FO227" s="97"/>
      <c r="FP227" s="97"/>
      <c r="FQ227" s="97"/>
      <c r="FR227" s="97"/>
      <c r="FS227" s="97"/>
      <c r="FT227" s="97"/>
      <c r="FU227" s="97"/>
      <c r="FV227" s="97"/>
      <c r="FW227" s="97"/>
      <c r="FX227" s="97"/>
      <c r="FY227" s="97"/>
      <c r="FZ227" s="97"/>
      <c r="GA227" s="97">
        <v>180</v>
      </c>
      <c r="GB227" s="97"/>
      <c r="GC227" s="97"/>
      <c r="GD227" s="97"/>
      <c r="GE227" s="97"/>
      <c r="GF227" s="97"/>
      <c r="GG227" s="97"/>
      <c r="GH227" s="97"/>
      <c r="GI227" s="97">
        <v>8</v>
      </c>
      <c r="GJ227" s="97"/>
      <c r="GK227" s="97"/>
      <c r="GL227" s="97">
        <v>106</v>
      </c>
      <c r="GM227" s="97"/>
      <c r="GN227" s="97"/>
      <c r="GO227" s="97"/>
      <c r="GP227" s="97"/>
      <c r="GQ227" s="97"/>
      <c r="GR227" s="97"/>
      <c r="GS227" s="97"/>
      <c r="GT227" s="97"/>
      <c r="GU227" s="97"/>
      <c r="GV227" s="97"/>
      <c r="GW227" s="97"/>
      <c r="GX227" s="97"/>
      <c r="GY227" s="97"/>
      <c r="GZ227" s="97"/>
      <c r="HA227" s="97"/>
      <c r="HB227" s="97"/>
      <c r="HC227" s="97"/>
      <c r="HD227" s="97"/>
      <c r="HE227" s="97"/>
      <c r="HF227" s="97"/>
      <c r="HG227" s="97"/>
      <c r="HH227" s="97"/>
      <c r="HI227" s="97"/>
      <c r="HJ227" s="97"/>
      <c r="HK227" s="97"/>
      <c r="HL227" s="97"/>
      <c r="HM227" s="97"/>
      <c r="HN227" s="97"/>
      <c r="HO227" s="97"/>
      <c r="HP227" s="97">
        <v>295</v>
      </c>
      <c r="HQ227" s="97">
        <v>709</v>
      </c>
      <c r="HR227" s="97">
        <v>689</v>
      </c>
      <c r="HS227" s="97">
        <v>1189</v>
      </c>
      <c r="HT227" s="97">
        <v>228</v>
      </c>
      <c r="HU227" s="97">
        <v>183</v>
      </c>
      <c r="HV227" s="97">
        <v>156</v>
      </c>
      <c r="HW227" s="97">
        <v>7</v>
      </c>
      <c r="HX227" s="97"/>
      <c r="HY227" s="97">
        <v>153</v>
      </c>
      <c r="HZ227" s="97">
        <v>16</v>
      </c>
      <c r="IA227" s="97"/>
      <c r="IB227" s="97">
        <v>10</v>
      </c>
      <c r="IC227" s="97">
        <v>7</v>
      </c>
      <c r="ID227" s="97"/>
      <c r="IE227" s="97"/>
      <c r="IF227" s="97">
        <v>71</v>
      </c>
      <c r="IG227" s="97"/>
      <c r="IH227" s="97"/>
      <c r="II227" s="97"/>
      <c r="IJ227" s="97"/>
      <c r="IK227" s="97"/>
      <c r="IL227" s="97"/>
      <c r="IM227" s="97"/>
      <c r="IN227" s="97"/>
      <c r="IO227" s="97"/>
      <c r="IP227" s="97"/>
      <c r="IQ227" s="97"/>
      <c r="IR227" s="97"/>
      <c r="IS227" s="97"/>
      <c r="IT227" s="97"/>
      <c r="IU227" s="97"/>
      <c r="IV227" s="97"/>
      <c r="IW227" s="97"/>
      <c r="IX227" s="97"/>
      <c r="IY227" s="97"/>
      <c r="IZ227" s="97"/>
      <c r="JA227" s="97"/>
      <c r="JB227" s="97"/>
      <c r="JC227" s="97"/>
      <c r="JD227" s="97"/>
      <c r="JE227" s="97"/>
      <c r="JF227" s="97"/>
      <c r="JG227" s="97"/>
      <c r="JH227" s="97"/>
      <c r="JI227" s="97"/>
      <c r="JJ227" s="97"/>
      <c r="JK227" s="97"/>
      <c r="JL227" s="97"/>
      <c r="JM227" s="97"/>
      <c r="JN227" s="97"/>
      <c r="JO227" s="97"/>
      <c r="JP227" s="97"/>
      <c r="JQ227" s="97"/>
      <c r="JR227" s="97"/>
      <c r="JS227" s="97"/>
      <c r="JT227" s="97"/>
      <c r="JU227" s="97"/>
      <c r="JV227" s="97"/>
      <c r="JW227" s="97"/>
      <c r="JX227" s="97"/>
      <c r="JY227" s="97"/>
      <c r="JZ227" s="97"/>
      <c r="KA227" s="97"/>
      <c r="KB227" s="97"/>
      <c r="KC227" s="97"/>
      <c r="KD227" s="97"/>
      <c r="KE227" s="97"/>
      <c r="KF227" s="97">
        <v>9</v>
      </c>
      <c r="KG227" s="97"/>
      <c r="KH227" s="97"/>
      <c r="KI227" s="97"/>
      <c r="KJ227" s="97"/>
      <c r="KK227" s="97"/>
      <c r="KL227" s="97"/>
      <c r="KM227" s="97"/>
      <c r="KN227" s="97"/>
      <c r="KO227" s="97"/>
      <c r="KP227" s="97"/>
      <c r="KQ227" s="97"/>
      <c r="KR227" s="97"/>
      <c r="KS227" s="97"/>
      <c r="KT227" s="97"/>
      <c r="KU227" s="97"/>
      <c r="KV227" s="97"/>
      <c r="KW227" s="97">
        <v>80</v>
      </c>
      <c r="KX227" s="97"/>
      <c r="KY227" s="97"/>
      <c r="KZ227" s="97"/>
      <c r="LA227" s="97"/>
      <c r="LB227" s="97"/>
      <c r="LC227" s="97"/>
      <c r="LD227" s="97"/>
      <c r="LE227" s="97"/>
      <c r="LF227" s="97"/>
      <c r="LG227" s="97"/>
      <c r="LH227" s="97"/>
      <c r="LI227" s="97"/>
      <c r="LJ227" s="97"/>
      <c r="LK227" s="97"/>
      <c r="LL227" s="97"/>
      <c r="LM227" s="97"/>
      <c r="LN227" s="97"/>
      <c r="LO227" s="97"/>
      <c r="LP227" s="97"/>
      <c r="LQ227" s="97"/>
      <c r="LR227" s="97"/>
      <c r="LS227" s="97"/>
      <c r="LT227" s="97"/>
      <c r="LU227" s="97"/>
      <c r="LV227" s="97"/>
      <c r="LW227" s="97"/>
      <c r="LX227" s="97"/>
      <c r="LY227" s="97"/>
      <c r="LZ227" s="97"/>
      <c r="MA227" s="97"/>
      <c r="MB227" s="97"/>
      <c r="MC227" s="97"/>
      <c r="MD227" s="97"/>
      <c r="ME227" s="97"/>
      <c r="MF227" s="97"/>
      <c r="MG227" s="97"/>
      <c r="MH227" s="97"/>
      <c r="MI227" s="97"/>
      <c r="MJ227" s="97"/>
      <c r="MK227" s="97"/>
      <c r="ML227" s="97"/>
      <c r="MM227" s="97"/>
      <c r="MN227" s="97"/>
      <c r="MO227" s="97"/>
      <c r="MP227" s="97"/>
      <c r="MQ227" s="97"/>
      <c r="MR227" s="97"/>
      <c r="MS227" s="97"/>
      <c r="MT227" s="97"/>
      <c r="MU227" s="97"/>
      <c r="MV227" s="97"/>
      <c r="MW227" s="97"/>
      <c r="MX227" s="97"/>
      <c r="MY227" s="97"/>
      <c r="MZ227" s="97"/>
      <c r="NA227" s="97"/>
      <c r="NB227" s="97"/>
      <c r="NC227" s="97"/>
      <c r="ND227" s="97"/>
      <c r="NE227" s="97"/>
      <c r="NF227" s="97"/>
      <c r="NG227" s="97">
        <v>0</v>
      </c>
      <c r="NH227" s="97"/>
      <c r="NI227" s="97">
        <v>109</v>
      </c>
      <c r="NJ227" s="97"/>
      <c r="NK227" s="97"/>
      <c r="NL227" s="97"/>
      <c r="NM227" s="97"/>
      <c r="NN227" s="97"/>
      <c r="NO227" s="97"/>
      <c r="NP227" s="97"/>
      <c r="NQ227" s="97"/>
      <c r="NR227" s="97"/>
      <c r="NS227" s="97"/>
      <c r="NT227" s="97"/>
      <c r="NU227" s="97"/>
      <c r="NV227" s="97"/>
      <c r="NW227" s="97"/>
      <c r="NX227" s="97"/>
      <c r="NY227" s="97">
        <v>2</v>
      </c>
      <c r="NZ227" s="97"/>
      <c r="OA227" s="97"/>
      <c r="OB227" s="97"/>
      <c r="OC227" s="97"/>
      <c r="OD227" s="97"/>
      <c r="OE227" s="97"/>
      <c r="OF227" s="97"/>
      <c r="OG227" s="97"/>
      <c r="OH227" s="97">
        <v>53</v>
      </c>
      <c r="OI227" s="97">
        <v>8</v>
      </c>
      <c r="OJ227" s="97"/>
      <c r="OK227" s="97"/>
      <c r="OL227" s="97"/>
      <c r="OM227" s="97">
        <v>2</v>
      </c>
      <c r="ON227" s="97"/>
      <c r="OO227" s="97"/>
      <c r="OP227" s="97"/>
      <c r="OQ227" s="97"/>
      <c r="OR227" s="98"/>
      <c r="OS227" s="99">
        <v>4496</v>
      </c>
      <c r="OT227" s="96">
        <v>312</v>
      </c>
      <c r="OU227" s="97"/>
      <c r="OV227" s="97"/>
      <c r="OW227" s="97"/>
      <c r="OX227" s="97"/>
      <c r="OY227" s="97">
        <v>16</v>
      </c>
      <c r="OZ227" s="97">
        <v>1966</v>
      </c>
      <c r="PA227" s="97"/>
      <c r="PB227" s="97"/>
      <c r="PC227" s="97"/>
      <c r="PD227" s="97"/>
      <c r="PE227" s="97"/>
      <c r="PF227" s="97"/>
      <c r="PG227" s="97"/>
      <c r="PH227" s="97"/>
      <c r="PI227" s="97"/>
      <c r="PJ227" s="97"/>
      <c r="PK227" s="97"/>
      <c r="PL227" s="98"/>
      <c r="PM227" s="99">
        <v>6790</v>
      </c>
    </row>
    <row r="228" spans="1:429" ht="12.75" customHeight="1" x14ac:dyDescent="0.2">
      <c r="A228" s="93">
        <v>313200</v>
      </c>
      <c r="B228" s="94" t="s">
        <v>1735</v>
      </c>
      <c r="C228" s="95" t="s">
        <v>1387</v>
      </c>
      <c r="D228" s="96"/>
      <c r="E228" s="97"/>
      <c r="F228" s="97"/>
      <c r="G228" s="97"/>
      <c r="H228" s="97"/>
      <c r="I228" s="97"/>
      <c r="J228" s="97"/>
      <c r="K228" s="97"/>
      <c r="L228" s="97"/>
      <c r="M228" s="97"/>
      <c r="N228" s="97"/>
      <c r="O228" s="97"/>
      <c r="P228" s="97">
        <v>18</v>
      </c>
      <c r="Q228" s="97"/>
      <c r="R228" s="97">
        <v>5</v>
      </c>
      <c r="S228" s="97"/>
      <c r="T228" s="97"/>
      <c r="U228" s="97"/>
      <c r="V228" s="97"/>
      <c r="W228" s="97"/>
      <c r="X228" s="97"/>
      <c r="Y228" s="97"/>
      <c r="Z228" s="97"/>
      <c r="AA228" s="97"/>
      <c r="AB228" s="97">
        <v>0</v>
      </c>
      <c r="AC228" s="97">
        <v>0</v>
      </c>
      <c r="AD228" s="97">
        <v>33</v>
      </c>
      <c r="AE228" s="97">
        <v>9</v>
      </c>
      <c r="AF228" s="97">
        <v>2</v>
      </c>
      <c r="AG228" s="97">
        <v>1</v>
      </c>
      <c r="AH228" s="97">
        <v>13</v>
      </c>
      <c r="AI228" s="97">
        <v>0</v>
      </c>
      <c r="AJ228" s="97">
        <v>6</v>
      </c>
      <c r="AK228" s="97">
        <v>16</v>
      </c>
      <c r="AL228" s="97">
        <v>64</v>
      </c>
      <c r="AM228" s="97">
        <v>10</v>
      </c>
      <c r="AN228" s="97"/>
      <c r="AO228" s="97"/>
      <c r="AP228" s="97">
        <v>56</v>
      </c>
      <c r="AQ228" s="97">
        <v>98</v>
      </c>
      <c r="AR228" s="97"/>
      <c r="AS228" s="97"/>
      <c r="AT228" s="97"/>
      <c r="AU228" s="97"/>
      <c r="AV228" s="97"/>
      <c r="AW228" s="97"/>
      <c r="AX228" s="97"/>
      <c r="AY228" s="97">
        <v>107</v>
      </c>
      <c r="AZ228" s="97"/>
      <c r="BA228" s="97"/>
      <c r="BB228" s="97">
        <v>53</v>
      </c>
      <c r="BC228" s="97"/>
      <c r="BD228" s="97"/>
      <c r="BE228" s="97"/>
      <c r="BF228" s="97"/>
      <c r="BG228" s="97"/>
      <c r="BH228" s="97"/>
      <c r="BI228" s="97"/>
      <c r="BJ228" s="97"/>
      <c r="BK228" s="97"/>
      <c r="BL228" s="97"/>
      <c r="BM228" s="97"/>
      <c r="BN228" s="97"/>
      <c r="BO228" s="97"/>
      <c r="BP228" s="97"/>
      <c r="BQ228" s="97"/>
      <c r="BR228" s="97"/>
      <c r="BS228" s="97"/>
      <c r="BT228" s="97"/>
      <c r="BU228" s="97"/>
      <c r="BV228" s="97"/>
      <c r="BW228" s="97"/>
      <c r="BX228" s="97"/>
      <c r="BY228" s="97"/>
      <c r="BZ228" s="97"/>
      <c r="CA228" s="97"/>
      <c r="CB228" s="97"/>
      <c r="CC228" s="97"/>
      <c r="CD228" s="97"/>
      <c r="CE228" s="97"/>
      <c r="CF228" s="97"/>
      <c r="CG228" s="97"/>
      <c r="CH228" s="97"/>
      <c r="CI228" s="97"/>
      <c r="CJ228" s="97"/>
      <c r="CK228" s="97"/>
      <c r="CL228" s="97"/>
      <c r="CM228" s="97"/>
      <c r="CN228" s="97"/>
      <c r="CO228" s="97"/>
      <c r="CP228" s="97">
        <v>83</v>
      </c>
      <c r="CQ228" s="97"/>
      <c r="CR228" s="97"/>
      <c r="CS228" s="97">
        <v>350</v>
      </c>
      <c r="CT228" s="97"/>
      <c r="CU228" s="97"/>
      <c r="CV228" s="97"/>
      <c r="CW228" s="97"/>
      <c r="CX228" s="97"/>
      <c r="CY228" s="97"/>
      <c r="CZ228" s="97"/>
      <c r="DA228" s="97"/>
      <c r="DB228" s="97"/>
      <c r="DC228" s="97"/>
      <c r="DD228" s="97"/>
      <c r="DE228" s="97"/>
      <c r="DF228" s="97">
        <v>137</v>
      </c>
      <c r="DG228" s="97"/>
      <c r="DH228" s="97">
        <v>710</v>
      </c>
      <c r="DI228" s="97"/>
      <c r="DJ228" s="97"/>
      <c r="DK228" s="97"/>
      <c r="DL228" s="97"/>
      <c r="DM228" s="97"/>
      <c r="DN228" s="97"/>
      <c r="DO228" s="97"/>
      <c r="DP228" s="97"/>
      <c r="DQ228" s="97"/>
      <c r="DR228" s="97"/>
      <c r="DS228" s="97"/>
      <c r="DT228" s="97"/>
      <c r="DU228" s="97"/>
      <c r="DV228" s="97"/>
      <c r="DW228" s="97"/>
      <c r="DX228" s="97"/>
      <c r="DY228" s="97"/>
      <c r="DZ228" s="97"/>
      <c r="EA228" s="97"/>
      <c r="EB228" s="97"/>
      <c r="EC228" s="97"/>
      <c r="ED228" s="97"/>
      <c r="EE228" s="97"/>
      <c r="EF228" s="97"/>
      <c r="EG228" s="97"/>
      <c r="EH228" s="97"/>
      <c r="EI228" s="97"/>
      <c r="EJ228" s="97"/>
      <c r="EK228" s="97"/>
      <c r="EL228" s="97"/>
      <c r="EM228" s="97"/>
      <c r="EN228" s="97"/>
      <c r="EO228" s="97"/>
      <c r="EP228" s="97"/>
      <c r="EQ228" s="97"/>
      <c r="ER228" s="97"/>
      <c r="ES228" s="97"/>
      <c r="ET228" s="97"/>
      <c r="EU228" s="97"/>
      <c r="EV228" s="97"/>
      <c r="EW228" s="97">
        <v>112</v>
      </c>
      <c r="EX228" s="97"/>
      <c r="EY228" s="97"/>
      <c r="EZ228" s="97">
        <v>5</v>
      </c>
      <c r="FA228" s="97"/>
      <c r="FB228" s="97"/>
      <c r="FC228" s="97"/>
      <c r="FD228" s="97"/>
      <c r="FE228" s="97">
        <v>185</v>
      </c>
      <c r="FF228" s="97"/>
      <c r="FG228" s="97"/>
      <c r="FH228" s="97"/>
      <c r="FI228" s="97"/>
      <c r="FJ228" s="97"/>
      <c r="FK228" s="97"/>
      <c r="FL228" s="97"/>
      <c r="FM228" s="97"/>
      <c r="FN228" s="97"/>
      <c r="FO228" s="97"/>
      <c r="FP228" s="97"/>
      <c r="FQ228" s="97"/>
      <c r="FR228" s="97"/>
      <c r="FS228" s="97"/>
      <c r="FT228" s="97"/>
      <c r="FU228" s="97">
        <v>1471</v>
      </c>
      <c r="FV228" s="97">
        <v>29</v>
      </c>
      <c r="FW228" s="97">
        <v>23</v>
      </c>
      <c r="FX228" s="97">
        <v>25</v>
      </c>
      <c r="FY228" s="97">
        <v>9</v>
      </c>
      <c r="FZ228" s="97">
        <v>104</v>
      </c>
      <c r="GA228" s="97">
        <v>486</v>
      </c>
      <c r="GB228" s="97">
        <v>177</v>
      </c>
      <c r="GC228" s="97">
        <v>395</v>
      </c>
      <c r="GD228" s="97"/>
      <c r="GE228" s="97">
        <v>57</v>
      </c>
      <c r="GF228" s="97"/>
      <c r="GG228" s="97"/>
      <c r="GH228" s="97">
        <v>5</v>
      </c>
      <c r="GI228" s="97">
        <v>4</v>
      </c>
      <c r="GJ228" s="97">
        <v>2</v>
      </c>
      <c r="GK228" s="97">
        <v>78</v>
      </c>
      <c r="GL228" s="97">
        <v>112</v>
      </c>
      <c r="GM228" s="97"/>
      <c r="GN228" s="97"/>
      <c r="GO228" s="97"/>
      <c r="GP228" s="97"/>
      <c r="GQ228" s="97"/>
      <c r="GR228" s="97"/>
      <c r="GS228" s="97"/>
      <c r="GT228" s="97"/>
      <c r="GU228" s="97"/>
      <c r="GV228" s="97"/>
      <c r="GW228" s="97"/>
      <c r="GX228" s="97"/>
      <c r="GY228" s="97"/>
      <c r="GZ228" s="97"/>
      <c r="HA228" s="97"/>
      <c r="HB228" s="97"/>
      <c r="HC228" s="97"/>
      <c r="HD228" s="97"/>
      <c r="HE228" s="97"/>
      <c r="HF228" s="97"/>
      <c r="HG228" s="97"/>
      <c r="HH228" s="97"/>
      <c r="HI228" s="97"/>
      <c r="HJ228" s="97"/>
      <c r="HK228" s="97"/>
      <c r="HL228" s="97"/>
      <c r="HM228" s="97"/>
      <c r="HN228" s="97"/>
      <c r="HO228" s="97">
        <v>0</v>
      </c>
      <c r="HP228" s="97"/>
      <c r="HQ228" s="97">
        <v>509</v>
      </c>
      <c r="HR228" s="97">
        <v>1336</v>
      </c>
      <c r="HS228" s="97">
        <v>1119</v>
      </c>
      <c r="HT228" s="97">
        <v>597</v>
      </c>
      <c r="HU228" s="97">
        <v>244</v>
      </c>
      <c r="HV228" s="97">
        <v>1041</v>
      </c>
      <c r="HW228" s="97">
        <v>101</v>
      </c>
      <c r="HX228" s="97"/>
      <c r="HY228" s="97">
        <v>728</v>
      </c>
      <c r="HZ228" s="97">
        <v>20</v>
      </c>
      <c r="IA228" s="97"/>
      <c r="IB228" s="97">
        <v>1</v>
      </c>
      <c r="IC228" s="97">
        <v>0</v>
      </c>
      <c r="ID228" s="97">
        <v>1567</v>
      </c>
      <c r="IE228" s="97"/>
      <c r="IF228" s="97">
        <v>241</v>
      </c>
      <c r="IG228" s="97">
        <v>75</v>
      </c>
      <c r="IH228" s="97"/>
      <c r="II228" s="97">
        <v>21</v>
      </c>
      <c r="IJ228" s="97"/>
      <c r="IK228" s="97"/>
      <c r="IL228" s="97"/>
      <c r="IM228" s="97"/>
      <c r="IN228" s="97"/>
      <c r="IO228" s="97"/>
      <c r="IP228" s="97"/>
      <c r="IQ228" s="97"/>
      <c r="IR228" s="97"/>
      <c r="IS228" s="97"/>
      <c r="IT228" s="97"/>
      <c r="IU228" s="97"/>
      <c r="IV228" s="97"/>
      <c r="IW228" s="97"/>
      <c r="IX228" s="97"/>
      <c r="IY228" s="97"/>
      <c r="IZ228" s="97"/>
      <c r="JA228" s="97"/>
      <c r="JB228" s="97"/>
      <c r="JC228" s="97"/>
      <c r="JD228" s="97"/>
      <c r="JE228" s="97"/>
      <c r="JF228" s="97"/>
      <c r="JG228" s="97"/>
      <c r="JH228" s="97"/>
      <c r="JI228" s="97">
        <v>22</v>
      </c>
      <c r="JJ228" s="97"/>
      <c r="JK228" s="97">
        <v>86</v>
      </c>
      <c r="JL228" s="97"/>
      <c r="JM228" s="97">
        <v>563</v>
      </c>
      <c r="JN228" s="97">
        <v>213</v>
      </c>
      <c r="JO228" s="97"/>
      <c r="JP228" s="97">
        <v>0</v>
      </c>
      <c r="JQ228" s="97"/>
      <c r="JR228" s="97">
        <v>0</v>
      </c>
      <c r="JS228" s="97">
        <v>1</v>
      </c>
      <c r="JT228" s="97"/>
      <c r="JU228" s="97"/>
      <c r="JV228" s="97"/>
      <c r="JW228" s="97">
        <v>0</v>
      </c>
      <c r="JX228" s="97">
        <v>0</v>
      </c>
      <c r="JY228" s="97"/>
      <c r="JZ228" s="97">
        <v>11</v>
      </c>
      <c r="KA228" s="97"/>
      <c r="KB228" s="97">
        <v>0</v>
      </c>
      <c r="KC228" s="97"/>
      <c r="KD228" s="97"/>
      <c r="KE228" s="97"/>
      <c r="KF228" s="97">
        <v>767</v>
      </c>
      <c r="KG228" s="97"/>
      <c r="KH228" s="97"/>
      <c r="KI228" s="97"/>
      <c r="KJ228" s="97"/>
      <c r="KK228" s="97"/>
      <c r="KL228" s="97"/>
      <c r="KM228" s="97"/>
      <c r="KN228" s="97"/>
      <c r="KO228" s="97"/>
      <c r="KP228" s="97"/>
      <c r="KQ228" s="97"/>
      <c r="KR228" s="97">
        <v>2</v>
      </c>
      <c r="KS228" s="97">
        <v>1</v>
      </c>
      <c r="KT228" s="97">
        <v>0</v>
      </c>
      <c r="KU228" s="97">
        <v>12</v>
      </c>
      <c r="KV228" s="97"/>
      <c r="KW228" s="97">
        <v>32</v>
      </c>
      <c r="KX228" s="97"/>
      <c r="KY228" s="97"/>
      <c r="KZ228" s="97"/>
      <c r="LA228" s="97"/>
      <c r="LB228" s="97"/>
      <c r="LC228" s="97"/>
      <c r="LD228" s="97"/>
      <c r="LE228" s="97"/>
      <c r="LF228" s="97"/>
      <c r="LG228" s="97"/>
      <c r="LH228" s="97"/>
      <c r="LI228" s="97"/>
      <c r="LJ228" s="97"/>
      <c r="LK228" s="97"/>
      <c r="LL228" s="97"/>
      <c r="LM228" s="97"/>
      <c r="LN228" s="97"/>
      <c r="LO228" s="97">
        <v>0</v>
      </c>
      <c r="LP228" s="97">
        <v>0</v>
      </c>
      <c r="LQ228" s="97"/>
      <c r="LR228" s="97"/>
      <c r="LS228" s="97">
        <v>24</v>
      </c>
      <c r="LT228" s="97"/>
      <c r="LU228" s="97"/>
      <c r="LV228" s="97"/>
      <c r="LW228" s="97"/>
      <c r="LX228" s="97"/>
      <c r="LY228" s="97"/>
      <c r="LZ228" s="97"/>
      <c r="MA228" s="97"/>
      <c r="MB228" s="97"/>
      <c r="MC228" s="97"/>
      <c r="MD228" s="97">
        <v>18</v>
      </c>
      <c r="ME228" s="97"/>
      <c r="MF228" s="97"/>
      <c r="MG228" s="97"/>
      <c r="MH228" s="97">
        <v>11</v>
      </c>
      <c r="MI228" s="97"/>
      <c r="MJ228" s="97">
        <v>1</v>
      </c>
      <c r="MK228" s="97"/>
      <c r="ML228" s="97"/>
      <c r="MM228" s="97"/>
      <c r="MN228" s="97"/>
      <c r="MO228" s="97"/>
      <c r="MP228" s="97"/>
      <c r="MQ228" s="97"/>
      <c r="MR228" s="97"/>
      <c r="MS228" s="97"/>
      <c r="MT228" s="97"/>
      <c r="MU228" s="97"/>
      <c r="MV228" s="97"/>
      <c r="MW228" s="97">
        <v>16</v>
      </c>
      <c r="MX228" s="97"/>
      <c r="MY228" s="97"/>
      <c r="MZ228" s="97"/>
      <c r="NA228" s="97"/>
      <c r="NB228" s="97"/>
      <c r="NC228" s="97"/>
      <c r="ND228" s="97">
        <v>9</v>
      </c>
      <c r="NE228" s="97"/>
      <c r="NF228" s="97"/>
      <c r="NG228" s="97"/>
      <c r="NH228" s="97"/>
      <c r="NI228" s="97"/>
      <c r="NJ228" s="97"/>
      <c r="NK228" s="97">
        <v>0</v>
      </c>
      <c r="NL228" s="97"/>
      <c r="NM228" s="97"/>
      <c r="NN228" s="97"/>
      <c r="NO228" s="97">
        <v>0</v>
      </c>
      <c r="NP228" s="97">
        <v>4</v>
      </c>
      <c r="NQ228" s="97">
        <v>9</v>
      </c>
      <c r="NR228" s="97"/>
      <c r="NS228" s="97">
        <v>65</v>
      </c>
      <c r="NT228" s="97">
        <v>0</v>
      </c>
      <c r="NU228" s="97">
        <v>0</v>
      </c>
      <c r="NV228" s="97">
        <v>10</v>
      </c>
      <c r="NW228" s="97">
        <v>0</v>
      </c>
      <c r="NX228" s="97"/>
      <c r="NY228" s="97">
        <v>7</v>
      </c>
      <c r="NZ228" s="97"/>
      <c r="OA228" s="97"/>
      <c r="OB228" s="97">
        <v>10</v>
      </c>
      <c r="OC228" s="97"/>
      <c r="OD228" s="97"/>
      <c r="OE228" s="97"/>
      <c r="OF228" s="97"/>
      <c r="OG228" s="97"/>
      <c r="OH228" s="97">
        <v>62</v>
      </c>
      <c r="OI228" s="97">
        <v>78</v>
      </c>
      <c r="OJ228" s="97"/>
      <c r="OK228" s="97"/>
      <c r="OL228" s="97"/>
      <c r="OM228" s="97">
        <v>389</v>
      </c>
      <c r="ON228" s="97">
        <v>16</v>
      </c>
      <c r="OO228" s="97">
        <v>211</v>
      </c>
      <c r="OP228" s="97"/>
      <c r="OQ228" s="97"/>
      <c r="OR228" s="98"/>
      <c r="OS228" s="99">
        <v>15298</v>
      </c>
      <c r="OT228" s="96">
        <v>3574</v>
      </c>
      <c r="OU228" s="97">
        <v>48</v>
      </c>
      <c r="OV228" s="97"/>
      <c r="OW228" s="97"/>
      <c r="OX228" s="97"/>
      <c r="OY228" s="97">
        <v>114</v>
      </c>
      <c r="OZ228" s="97">
        <v>3558</v>
      </c>
      <c r="PA228" s="97"/>
      <c r="PB228" s="97"/>
      <c r="PC228" s="97"/>
      <c r="PD228" s="97"/>
      <c r="PE228" s="97"/>
      <c r="PF228" s="97"/>
      <c r="PG228" s="97"/>
      <c r="PH228" s="97"/>
      <c r="PI228" s="97"/>
      <c r="PJ228" s="97"/>
      <c r="PK228" s="97"/>
      <c r="PL228" s="98"/>
      <c r="PM228" s="99">
        <v>22592</v>
      </c>
    </row>
    <row r="229" spans="1:429" ht="12.75" customHeight="1" x14ac:dyDescent="0.2">
      <c r="A229" s="93">
        <v>313300</v>
      </c>
      <c r="B229" s="94" t="s">
        <v>1735</v>
      </c>
      <c r="C229" s="95" t="s">
        <v>1388</v>
      </c>
      <c r="D229" s="96"/>
      <c r="E229" s="97"/>
      <c r="F229" s="97"/>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7"/>
      <c r="AJ229" s="97"/>
      <c r="AK229" s="97"/>
      <c r="AL229" s="97"/>
      <c r="AM229" s="97"/>
      <c r="AN229" s="97"/>
      <c r="AO229" s="97">
        <v>173</v>
      </c>
      <c r="AP229" s="97"/>
      <c r="AQ229" s="97">
        <v>105</v>
      </c>
      <c r="AR229" s="97">
        <v>122</v>
      </c>
      <c r="AS229" s="97"/>
      <c r="AT229" s="97">
        <v>1</v>
      </c>
      <c r="AU229" s="97"/>
      <c r="AV229" s="97">
        <v>0</v>
      </c>
      <c r="AW229" s="97">
        <v>2</v>
      </c>
      <c r="AX229" s="97">
        <v>1</v>
      </c>
      <c r="AY229" s="97"/>
      <c r="AZ229" s="97"/>
      <c r="BA229" s="97"/>
      <c r="BB229" s="97"/>
      <c r="BC229" s="97">
        <v>0</v>
      </c>
      <c r="BD229" s="97"/>
      <c r="BE229" s="97"/>
      <c r="BF229" s="97"/>
      <c r="BG229" s="97"/>
      <c r="BH229" s="97"/>
      <c r="BI229" s="97"/>
      <c r="BJ229" s="97"/>
      <c r="BK229" s="97"/>
      <c r="BL229" s="97"/>
      <c r="BM229" s="97"/>
      <c r="BN229" s="97"/>
      <c r="BO229" s="97"/>
      <c r="BP229" s="97"/>
      <c r="BQ229" s="97"/>
      <c r="BR229" s="97"/>
      <c r="BS229" s="97"/>
      <c r="BT229" s="97"/>
      <c r="BU229" s="97"/>
      <c r="BV229" s="97"/>
      <c r="BW229" s="97"/>
      <c r="BX229" s="97"/>
      <c r="BY229" s="97"/>
      <c r="BZ229" s="97"/>
      <c r="CA229" s="97"/>
      <c r="CB229" s="97"/>
      <c r="CC229" s="97"/>
      <c r="CD229" s="97"/>
      <c r="CE229" s="97"/>
      <c r="CF229" s="97"/>
      <c r="CG229" s="97"/>
      <c r="CH229" s="97"/>
      <c r="CI229" s="97"/>
      <c r="CJ229" s="97"/>
      <c r="CK229" s="97"/>
      <c r="CL229" s="97"/>
      <c r="CM229" s="97"/>
      <c r="CN229" s="97"/>
      <c r="CO229" s="97"/>
      <c r="CP229" s="97"/>
      <c r="CQ229" s="97"/>
      <c r="CR229" s="97"/>
      <c r="CS229" s="97"/>
      <c r="CT229" s="97"/>
      <c r="CU229" s="97"/>
      <c r="CV229" s="97"/>
      <c r="CW229" s="97"/>
      <c r="CX229" s="97"/>
      <c r="CY229" s="97"/>
      <c r="CZ229" s="97"/>
      <c r="DA229" s="97"/>
      <c r="DB229" s="97"/>
      <c r="DC229" s="97"/>
      <c r="DD229" s="97"/>
      <c r="DE229" s="97"/>
      <c r="DF229" s="97"/>
      <c r="DG229" s="97"/>
      <c r="DH229" s="97"/>
      <c r="DI229" s="97"/>
      <c r="DJ229" s="97"/>
      <c r="DK229" s="97"/>
      <c r="DL229" s="97"/>
      <c r="DM229" s="97"/>
      <c r="DN229" s="97"/>
      <c r="DO229" s="97"/>
      <c r="DP229" s="97"/>
      <c r="DQ229" s="97"/>
      <c r="DR229" s="97"/>
      <c r="DS229" s="97">
        <v>2</v>
      </c>
      <c r="DT229" s="97"/>
      <c r="DU229" s="97"/>
      <c r="DV229" s="97"/>
      <c r="DW229" s="97"/>
      <c r="DX229" s="97"/>
      <c r="DY229" s="97"/>
      <c r="DZ229" s="97"/>
      <c r="EA229" s="97"/>
      <c r="EB229" s="97"/>
      <c r="EC229" s="97"/>
      <c r="ED229" s="97"/>
      <c r="EE229" s="97"/>
      <c r="EF229" s="97"/>
      <c r="EG229" s="97"/>
      <c r="EH229" s="97"/>
      <c r="EI229" s="97"/>
      <c r="EJ229" s="97"/>
      <c r="EK229" s="97"/>
      <c r="EL229" s="97"/>
      <c r="EM229" s="97"/>
      <c r="EN229" s="97"/>
      <c r="EO229" s="97"/>
      <c r="EP229" s="97"/>
      <c r="EQ229" s="97"/>
      <c r="ER229" s="97"/>
      <c r="ES229" s="97"/>
      <c r="ET229" s="97"/>
      <c r="EU229" s="97"/>
      <c r="EV229" s="97"/>
      <c r="EW229" s="97"/>
      <c r="EX229" s="97"/>
      <c r="EY229" s="97"/>
      <c r="EZ229" s="97"/>
      <c r="FA229" s="97"/>
      <c r="FB229" s="97"/>
      <c r="FC229" s="97"/>
      <c r="FD229" s="97"/>
      <c r="FE229" s="97">
        <v>751</v>
      </c>
      <c r="FF229" s="97"/>
      <c r="FG229" s="97">
        <v>0</v>
      </c>
      <c r="FH229" s="97"/>
      <c r="FI229" s="97"/>
      <c r="FJ229" s="97"/>
      <c r="FK229" s="97"/>
      <c r="FL229" s="97"/>
      <c r="FM229" s="97"/>
      <c r="FN229" s="97"/>
      <c r="FO229" s="97"/>
      <c r="FP229" s="97"/>
      <c r="FQ229" s="97"/>
      <c r="FR229" s="97"/>
      <c r="FS229" s="97"/>
      <c r="FT229" s="97"/>
      <c r="FU229" s="97">
        <v>196</v>
      </c>
      <c r="FV229" s="97">
        <v>19</v>
      </c>
      <c r="FW229" s="97">
        <v>41</v>
      </c>
      <c r="FX229" s="97">
        <v>43</v>
      </c>
      <c r="FY229" s="97">
        <v>50</v>
      </c>
      <c r="FZ229" s="97">
        <v>263</v>
      </c>
      <c r="GA229" s="97">
        <v>300</v>
      </c>
      <c r="GB229" s="97">
        <v>211</v>
      </c>
      <c r="GC229" s="97">
        <v>486</v>
      </c>
      <c r="GD229" s="97"/>
      <c r="GE229" s="97"/>
      <c r="GF229" s="97"/>
      <c r="GG229" s="97"/>
      <c r="GH229" s="97">
        <v>545</v>
      </c>
      <c r="GI229" s="97">
        <v>184</v>
      </c>
      <c r="GJ229" s="97"/>
      <c r="GK229" s="97">
        <v>42</v>
      </c>
      <c r="GL229" s="97">
        <v>202</v>
      </c>
      <c r="GM229" s="97"/>
      <c r="GN229" s="97"/>
      <c r="GO229" s="97"/>
      <c r="GP229" s="97"/>
      <c r="GQ229" s="97"/>
      <c r="GR229" s="97"/>
      <c r="GS229" s="97"/>
      <c r="GT229" s="97"/>
      <c r="GU229" s="97"/>
      <c r="GV229" s="97"/>
      <c r="GW229" s="97"/>
      <c r="GX229" s="97"/>
      <c r="GY229" s="97"/>
      <c r="GZ229" s="97"/>
      <c r="HA229" s="97"/>
      <c r="HB229" s="97"/>
      <c r="HC229" s="97"/>
      <c r="HD229" s="97"/>
      <c r="HE229" s="97"/>
      <c r="HF229" s="97"/>
      <c r="HG229" s="97"/>
      <c r="HH229" s="97"/>
      <c r="HI229" s="97"/>
      <c r="HJ229" s="97"/>
      <c r="HK229" s="97"/>
      <c r="HL229" s="97"/>
      <c r="HM229" s="97"/>
      <c r="HN229" s="97"/>
      <c r="HO229" s="97"/>
      <c r="HP229" s="97">
        <v>3</v>
      </c>
      <c r="HQ229" s="97">
        <v>882</v>
      </c>
      <c r="HR229" s="97">
        <v>573</v>
      </c>
      <c r="HS229" s="97">
        <v>33</v>
      </c>
      <c r="HT229" s="97">
        <v>222</v>
      </c>
      <c r="HU229" s="97">
        <v>1221</v>
      </c>
      <c r="HV229" s="97">
        <v>584</v>
      </c>
      <c r="HW229" s="97">
        <v>168</v>
      </c>
      <c r="HX229" s="97"/>
      <c r="HY229" s="97">
        <v>490</v>
      </c>
      <c r="HZ229" s="97"/>
      <c r="IA229" s="97"/>
      <c r="IB229" s="97">
        <v>778</v>
      </c>
      <c r="IC229" s="97">
        <v>33</v>
      </c>
      <c r="ID229" s="97"/>
      <c r="IE229" s="97">
        <v>65</v>
      </c>
      <c r="IF229" s="97">
        <v>58</v>
      </c>
      <c r="IG229" s="97"/>
      <c r="IH229" s="97"/>
      <c r="II229" s="97">
        <v>2</v>
      </c>
      <c r="IJ229" s="97"/>
      <c r="IK229" s="97"/>
      <c r="IL229" s="97"/>
      <c r="IM229" s="97"/>
      <c r="IN229" s="97"/>
      <c r="IO229" s="97"/>
      <c r="IP229" s="97"/>
      <c r="IQ229" s="97"/>
      <c r="IR229" s="97"/>
      <c r="IS229" s="97"/>
      <c r="IT229" s="97"/>
      <c r="IU229" s="97"/>
      <c r="IV229" s="97"/>
      <c r="IW229" s="97"/>
      <c r="IX229" s="97"/>
      <c r="IY229" s="97"/>
      <c r="IZ229" s="97"/>
      <c r="JA229" s="97"/>
      <c r="JB229" s="97"/>
      <c r="JC229" s="97"/>
      <c r="JD229" s="97"/>
      <c r="JE229" s="97"/>
      <c r="JF229" s="97"/>
      <c r="JG229" s="97"/>
      <c r="JH229" s="97">
        <v>64</v>
      </c>
      <c r="JI229" s="97"/>
      <c r="JJ229" s="97"/>
      <c r="JK229" s="97">
        <v>25</v>
      </c>
      <c r="JL229" s="97"/>
      <c r="JM229" s="97"/>
      <c r="JN229" s="97">
        <v>79</v>
      </c>
      <c r="JO229" s="97"/>
      <c r="JP229" s="97"/>
      <c r="JQ229" s="97"/>
      <c r="JR229" s="97"/>
      <c r="JS229" s="97">
        <v>251</v>
      </c>
      <c r="JT229" s="97"/>
      <c r="JU229" s="97"/>
      <c r="JV229" s="97"/>
      <c r="JW229" s="97">
        <v>0</v>
      </c>
      <c r="JX229" s="97">
        <v>1</v>
      </c>
      <c r="JY229" s="97"/>
      <c r="JZ229" s="97">
        <v>1</v>
      </c>
      <c r="KA229" s="97"/>
      <c r="KB229" s="97"/>
      <c r="KC229" s="97"/>
      <c r="KD229" s="97"/>
      <c r="KE229" s="97"/>
      <c r="KF229" s="97">
        <v>112</v>
      </c>
      <c r="KG229" s="97"/>
      <c r="KH229" s="97">
        <v>655</v>
      </c>
      <c r="KI229" s="97"/>
      <c r="KJ229" s="97"/>
      <c r="KK229" s="97"/>
      <c r="KL229" s="97"/>
      <c r="KM229" s="97"/>
      <c r="KN229" s="97"/>
      <c r="KO229" s="97"/>
      <c r="KP229" s="97"/>
      <c r="KQ229" s="97"/>
      <c r="KR229" s="97"/>
      <c r="KS229" s="97"/>
      <c r="KT229" s="97"/>
      <c r="KU229" s="97"/>
      <c r="KV229" s="97"/>
      <c r="KW229" s="97">
        <v>9</v>
      </c>
      <c r="KX229" s="97"/>
      <c r="KY229" s="97"/>
      <c r="KZ229" s="97"/>
      <c r="LA229" s="97">
        <v>0</v>
      </c>
      <c r="LB229" s="97"/>
      <c r="LC229" s="97"/>
      <c r="LD229" s="97"/>
      <c r="LE229" s="97"/>
      <c r="LF229" s="97"/>
      <c r="LG229" s="97"/>
      <c r="LH229" s="97"/>
      <c r="LI229" s="97"/>
      <c r="LJ229" s="97"/>
      <c r="LK229" s="97"/>
      <c r="LL229" s="97"/>
      <c r="LM229" s="97"/>
      <c r="LN229" s="97"/>
      <c r="LO229" s="97"/>
      <c r="LP229" s="97"/>
      <c r="LQ229" s="97"/>
      <c r="LR229" s="97"/>
      <c r="LS229" s="97">
        <v>33</v>
      </c>
      <c r="LT229" s="97"/>
      <c r="LU229" s="97"/>
      <c r="LV229" s="97"/>
      <c r="LW229" s="97"/>
      <c r="LX229" s="97"/>
      <c r="LY229" s="97"/>
      <c r="LZ229" s="97"/>
      <c r="MA229" s="97">
        <v>0</v>
      </c>
      <c r="MB229" s="97"/>
      <c r="MC229" s="97"/>
      <c r="MD229" s="97">
        <v>63</v>
      </c>
      <c r="ME229" s="97"/>
      <c r="MF229" s="97"/>
      <c r="MG229" s="97"/>
      <c r="MH229" s="97"/>
      <c r="MI229" s="97"/>
      <c r="MJ229" s="97">
        <v>3</v>
      </c>
      <c r="MK229" s="97"/>
      <c r="ML229" s="97"/>
      <c r="MM229" s="97"/>
      <c r="MN229" s="97"/>
      <c r="MO229" s="97">
        <v>3</v>
      </c>
      <c r="MP229" s="97"/>
      <c r="MQ229" s="97">
        <v>0</v>
      </c>
      <c r="MR229" s="97">
        <v>3</v>
      </c>
      <c r="MS229" s="97"/>
      <c r="MT229" s="97">
        <v>0</v>
      </c>
      <c r="MU229" s="97"/>
      <c r="MV229" s="97">
        <v>11</v>
      </c>
      <c r="MW229" s="97"/>
      <c r="MX229" s="97"/>
      <c r="MY229" s="97"/>
      <c r="MZ229" s="97"/>
      <c r="NA229" s="97">
        <v>0</v>
      </c>
      <c r="NB229" s="97">
        <v>1</v>
      </c>
      <c r="NC229" s="97">
        <v>0</v>
      </c>
      <c r="ND229" s="97">
        <v>1</v>
      </c>
      <c r="NE229" s="97">
        <v>0</v>
      </c>
      <c r="NF229" s="97"/>
      <c r="NG229" s="97"/>
      <c r="NH229" s="97"/>
      <c r="NI229" s="97"/>
      <c r="NJ229" s="97"/>
      <c r="NK229" s="97">
        <v>0</v>
      </c>
      <c r="NL229" s="97">
        <v>0</v>
      </c>
      <c r="NM229" s="97"/>
      <c r="NN229" s="97"/>
      <c r="NO229" s="97">
        <v>1</v>
      </c>
      <c r="NP229" s="97">
        <v>6</v>
      </c>
      <c r="NQ229" s="97">
        <v>116</v>
      </c>
      <c r="NR229" s="97">
        <v>0</v>
      </c>
      <c r="NS229" s="97">
        <v>0</v>
      </c>
      <c r="NT229" s="97"/>
      <c r="NU229" s="97"/>
      <c r="NV229" s="97">
        <v>0</v>
      </c>
      <c r="NW229" s="97">
        <v>0</v>
      </c>
      <c r="NX229" s="97">
        <v>2</v>
      </c>
      <c r="NY229" s="97">
        <v>12</v>
      </c>
      <c r="NZ229" s="97">
        <v>7</v>
      </c>
      <c r="OA229" s="97"/>
      <c r="OB229" s="97"/>
      <c r="OC229" s="97"/>
      <c r="OD229" s="97"/>
      <c r="OE229" s="97"/>
      <c r="OF229" s="97"/>
      <c r="OG229" s="97"/>
      <c r="OH229" s="97">
        <v>0</v>
      </c>
      <c r="OI229" s="97">
        <v>7</v>
      </c>
      <c r="OJ229" s="97"/>
      <c r="OK229" s="97"/>
      <c r="OL229" s="97"/>
      <c r="OM229" s="97">
        <v>96</v>
      </c>
      <c r="ON229" s="97">
        <v>0</v>
      </c>
      <c r="OO229" s="97">
        <v>57</v>
      </c>
      <c r="OP229" s="97"/>
      <c r="OQ229" s="97"/>
      <c r="OR229" s="98"/>
      <c r="OS229" s="99">
        <v>10473</v>
      </c>
      <c r="OT229" s="96">
        <v>987</v>
      </c>
      <c r="OU229" s="97"/>
      <c r="OV229" s="97"/>
      <c r="OW229" s="97"/>
      <c r="OX229" s="97"/>
      <c r="OY229" s="97">
        <v>54</v>
      </c>
      <c r="OZ229" s="97">
        <v>1054</v>
      </c>
      <c r="PA229" s="97"/>
      <c r="PB229" s="97"/>
      <c r="PC229" s="97"/>
      <c r="PD229" s="97"/>
      <c r="PE229" s="97"/>
      <c r="PF229" s="97"/>
      <c r="PG229" s="97"/>
      <c r="PH229" s="97"/>
      <c r="PI229" s="97"/>
      <c r="PJ229" s="97"/>
      <c r="PK229" s="97"/>
      <c r="PL229" s="98"/>
      <c r="PM229" s="99">
        <v>12567</v>
      </c>
    </row>
    <row r="230" spans="1:429" ht="12.75" customHeight="1" x14ac:dyDescent="0.2">
      <c r="A230" s="93">
        <v>314110</v>
      </c>
      <c r="B230" s="94" t="s">
        <v>1735</v>
      </c>
      <c r="C230" s="95" t="s">
        <v>1389</v>
      </c>
      <c r="D230" s="96"/>
      <c r="E230" s="97"/>
      <c r="F230" s="97"/>
      <c r="G230" s="97"/>
      <c r="H230" s="97"/>
      <c r="I230" s="97"/>
      <c r="J230" s="97"/>
      <c r="K230" s="97"/>
      <c r="L230" s="97"/>
      <c r="M230" s="97"/>
      <c r="N230" s="97"/>
      <c r="O230" s="97"/>
      <c r="P230" s="97"/>
      <c r="Q230" s="97"/>
      <c r="R230" s="97"/>
      <c r="S230" s="97"/>
      <c r="T230" s="97"/>
      <c r="U230" s="97"/>
      <c r="V230" s="97"/>
      <c r="W230" s="97"/>
      <c r="X230" s="97"/>
      <c r="Y230" s="97"/>
      <c r="Z230" s="97"/>
      <c r="AA230" s="97"/>
      <c r="AB230" s="97">
        <v>21</v>
      </c>
      <c r="AC230" s="97">
        <v>48</v>
      </c>
      <c r="AD230" s="97">
        <v>90</v>
      </c>
      <c r="AE230" s="97">
        <v>106</v>
      </c>
      <c r="AF230" s="97">
        <v>221</v>
      </c>
      <c r="AG230" s="97">
        <v>5</v>
      </c>
      <c r="AH230" s="97">
        <v>159</v>
      </c>
      <c r="AI230" s="97">
        <v>3</v>
      </c>
      <c r="AJ230" s="97">
        <v>167</v>
      </c>
      <c r="AK230" s="97">
        <v>86</v>
      </c>
      <c r="AL230" s="97">
        <v>100</v>
      </c>
      <c r="AM230" s="97">
        <v>33</v>
      </c>
      <c r="AN230" s="97"/>
      <c r="AO230" s="97">
        <v>14</v>
      </c>
      <c r="AP230" s="97"/>
      <c r="AQ230" s="97">
        <v>77</v>
      </c>
      <c r="AR230" s="97"/>
      <c r="AS230" s="97"/>
      <c r="AT230" s="97"/>
      <c r="AU230" s="97"/>
      <c r="AV230" s="97"/>
      <c r="AW230" s="97"/>
      <c r="AX230" s="97"/>
      <c r="AY230" s="97"/>
      <c r="AZ230" s="97"/>
      <c r="BA230" s="97"/>
      <c r="BB230" s="97"/>
      <c r="BC230" s="97"/>
      <c r="BD230" s="97"/>
      <c r="BE230" s="97"/>
      <c r="BF230" s="97"/>
      <c r="BG230" s="97"/>
      <c r="BH230" s="97"/>
      <c r="BI230" s="97"/>
      <c r="BJ230" s="97"/>
      <c r="BK230" s="97"/>
      <c r="BL230" s="97"/>
      <c r="BM230" s="97"/>
      <c r="BN230" s="97"/>
      <c r="BO230" s="97"/>
      <c r="BP230" s="97"/>
      <c r="BQ230" s="97"/>
      <c r="BR230" s="97"/>
      <c r="BS230" s="97"/>
      <c r="BT230" s="97"/>
      <c r="BU230" s="97"/>
      <c r="BV230" s="97"/>
      <c r="BW230" s="97"/>
      <c r="BX230" s="97"/>
      <c r="BY230" s="97"/>
      <c r="BZ230" s="97"/>
      <c r="CA230" s="97"/>
      <c r="CB230" s="97"/>
      <c r="CC230" s="97"/>
      <c r="CD230" s="97"/>
      <c r="CE230" s="97"/>
      <c r="CF230" s="97"/>
      <c r="CG230" s="97"/>
      <c r="CH230" s="97"/>
      <c r="CI230" s="97"/>
      <c r="CJ230" s="97"/>
      <c r="CK230" s="97"/>
      <c r="CL230" s="97"/>
      <c r="CM230" s="97"/>
      <c r="CN230" s="97"/>
      <c r="CO230" s="97"/>
      <c r="CP230" s="97"/>
      <c r="CQ230" s="97"/>
      <c r="CR230" s="97"/>
      <c r="CS230" s="97"/>
      <c r="CT230" s="97"/>
      <c r="CU230" s="97"/>
      <c r="CV230" s="97"/>
      <c r="CW230" s="97"/>
      <c r="CX230" s="97"/>
      <c r="CY230" s="97"/>
      <c r="CZ230" s="97"/>
      <c r="DA230" s="97"/>
      <c r="DB230" s="97"/>
      <c r="DC230" s="97"/>
      <c r="DD230" s="97"/>
      <c r="DE230" s="97"/>
      <c r="DF230" s="97"/>
      <c r="DG230" s="97"/>
      <c r="DH230" s="97"/>
      <c r="DI230" s="97"/>
      <c r="DJ230" s="97"/>
      <c r="DK230" s="97"/>
      <c r="DL230" s="97"/>
      <c r="DM230" s="97"/>
      <c r="DN230" s="97"/>
      <c r="DO230" s="97"/>
      <c r="DP230" s="97"/>
      <c r="DQ230" s="97"/>
      <c r="DR230" s="97"/>
      <c r="DS230" s="97"/>
      <c r="DT230" s="97"/>
      <c r="DU230" s="97"/>
      <c r="DV230" s="97"/>
      <c r="DW230" s="97"/>
      <c r="DX230" s="97"/>
      <c r="DY230" s="97"/>
      <c r="DZ230" s="97"/>
      <c r="EA230" s="97"/>
      <c r="EB230" s="97"/>
      <c r="EC230" s="97"/>
      <c r="ED230" s="97"/>
      <c r="EE230" s="97"/>
      <c r="EF230" s="97"/>
      <c r="EG230" s="97"/>
      <c r="EH230" s="97"/>
      <c r="EI230" s="97"/>
      <c r="EJ230" s="97"/>
      <c r="EK230" s="97"/>
      <c r="EL230" s="97"/>
      <c r="EM230" s="97"/>
      <c r="EN230" s="97"/>
      <c r="EO230" s="97"/>
      <c r="EP230" s="97"/>
      <c r="EQ230" s="97"/>
      <c r="ER230" s="97"/>
      <c r="ES230" s="97"/>
      <c r="ET230" s="97"/>
      <c r="EU230" s="97">
        <v>548</v>
      </c>
      <c r="EV230" s="97">
        <v>1887</v>
      </c>
      <c r="EW230" s="97">
        <v>12</v>
      </c>
      <c r="EX230" s="97"/>
      <c r="EY230" s="97"/>
      <c r="EZ230" s="97">
        <v>16</v>
      </c>
      <c r="FA230" s="97">
        <v>122</v>
      </c>
      <c r="FB230" s="97"/>
      <c r="FC230" s="97"/>
      <c r="FD230" s="97"/>
      <c r="FE230" s="97"/>
      <c r="FF230" s="97"/>
      <c r="FG230" s="97"/>
      <c r="FH230" s="97"/>
      <c r="FI230" s="97">
        <v>678</v>
      </c>
      <c r="FJ230" s="97"/>
      <c r="FK230" s="97"/>
      <c r="FL230" s="97"/>
      <c r="FM230" s="97"/>
      <c r="FN230" s="97"/>
      <c r="FO230" s="97"/>
      <c r="FP230" s="97">
        <v>104</v>
      </c>
      <c r="FQ230" s="97"/>
      <c r="FR230" s="97"/>
      <c r="FS230" s="97"/>
      <c r="FT230" s="97"/>
      <c r="FU230" s="97"/>
      <c r="FV230" s="97"/>
      <c r="FW230" s="97"/>
      <c r="FX230" s="97"/>
      <c r="FY230" s="97"/>
      <c r="FZ230" s="97"/>
      <c r="GA230" s="97"/>
      <c r="GB230" s="97"/>
      <c r="GC230" s="97"/>
      <c r="GD230" s="97"/>
      <c r="GE230" s="97"/>
      <c r="GF230" s="97"/>
      <c r="GG230" s="97"/>
      <c r="GH230" s="97"/>
      <c r="GI230" s="97"/>
      <c r="GJ230" s="97"/>
      <c r="GK230" s="97"/>
      <c r="GL230" s="97"/>
      <c r="GM230" s="97"/>
      <c r="GN230" s="97"/>
      <c r="GO230" s="97"/>
      <c r="GP230" s="97"/>
      <c r="GQ230" s="97"/>
      <c r="GR230" s="97"/>
      <c r="GS230" s="97"/>
      <c r="GT230" s="97"/>
      <c r="GU230" s="97"/>
      <c r="GV230" s="97"/>
      <c r="GW230" s="97"/>
      <c r="GX230" s="97"/>
      <c r="GY230" s="97"/>
      <c r="GZ230" s="97"/>
      <c r="HA230" s="97"/>
      <c r="HB230" s="97"/>
      <c r="HC230" s="97"/>
      <c r="HD230" s="97"/>
      <c r="HE230" s="97"/>
      <c r="HF230" s="97"/>
      <c r="HG230" s="97"/>
      <c r="HH230" s="97"/>
      <c r="HI230" s="97"/>
      <c r="HJ230" s="97"/>
      <c r="HK230" s="97"/>
      <c r="HL230" s="97"/>
      <c r="HM230" s="97"/>
      <c r="HN230" s="97"/>
      <c r="HO230" s="97"/>
      <c r="HP230" s="97"/>
      <c r="HQ230" s="97"/>
      <c r="HR230" s="97"/>
      <c r="HS230" s="97">
        <v>218</v>
      </c>
      <c r="HT230" s="97">
        <v>5</v>
      </c>
      <c r="HU230" s="97"/>
      <c r="HV230" s="97"/>
      <c r="HW230" s="97"/>
      <c r="HX230" s="97"/>
      <c r="HY230" s="97"/>
      <c r="HZ230" s="97"/>
      <c r="IA230" s="97"/>
      <c r="IB230" s="97"/>
      <c r="IC230" s="97"/>
      <c r="ID230" s="97"/>
      <c r="IE230" s="97"/>
      <c r="IF230" s="97"/>
      <c r="IG230" s="97"/>
      <c r="IH230" s="97"/>
      <c r="II230" s="97"/>
      <c r="IJ230" s="97"/>
      <c r="IK230" s="97"/>
      <c r="IL230" s="97"/>
      <c r="IM230" s="97"/>
      <c r="IN230" s="97"/>
      <c r="IO230" s="97"/>
      <c r="IP230" s="97"/>
      <c r="IQ230" s="97"/>
      <c r="IR230" s="97"/>
      <c r="IS230" s="97"/>
      <c r="IT230" s="97"/>
      <c r="IU230" s="97"/>
      <c r="IV230" s="97"/>
      <c r="IW230" s="97"/>
      <c r="IX230" s="97"/>
      <c r="IY230" s="97"/>
      <c r="IZ230" s="97"/>
      <c r="JA230" s="97"/>
      <c r="JB230" s="97"/>
      <c r="JC230" s="97"/>
      <c r="JD230" s="97"/>
      <c r="JE230" s="97"/>
      <c r="JF230" s="97"/>
      <c r="JG230" s="97"/>
      <c r="JH230" s="97"/>
      <c r="JI230" s="97"/>
      <c r="JJ230" s="97"/>
      <c r="JK230" s="97"/>
      <c r="JL230" s="97"/>
      <c r="JM230" s="97"/>
      <c r="JN230" s="97"/>
      <c r="JO230" s="97">
        <v>0</v>
      </c>
      <c r="JP230" s="97"/>
      <c r="JQ230" s="97"/>
      <c r="JR230" s="97"/>
      <c r="JS230" s="97"/>
      <c r="JT230" s="97"/>
      <c r="JU230" s="97"/>
      <c r="JV230" s="97"/>
      <c r="JW230" s="97"/>
      <c r="JX230" s="97"/>
      <c r="JY230" s="97"/>
      <c r="JZ230" s="97">
        <v>0</v>
      </c>
      <c r="KA230" s="97"/>
      <c r="KB230" s="97"/>
      <c r="KC230" s="97"/>
      <c r="KD230" s="97"/>
      <c r="KE230" s="97"/>
      <c r="KF230" s="97">
        <v>0</v>
      </c>
      <c r="KG230" s="97"/>
      <c r="KH230" s="97"/>
      <c r="KI230" s="97"/>
      <c r="KJ230" s="97"/>
      <c r="KK230" s="97"/>
      <c r="KL230" s="97"/>
      <c r="KM230" s="97"/>
      <c r="KN230" s="97"/>
      <c r="KO230" s="97"/>
      <c r="KP230" s="97"/>
      <c r="KQ230" s="97"/>
      <c r="KR230" s="97"/>
      <c r="KS230" s="97"/>
      <c r="KT230" s="97"/>
      <c r="KU230" s="97"/>
      <c r="KV230" s="97"/>
      <c r="KW230" s="97"/>
      <c r="KX230" s="97"/>
      <c r="KY230" s="97"/>
      <c r="KZ230" s="97"/>
      <c r="LA230" s="97">
        <v>0</v>
      </c>
      <c r="LB230" s="97">
        <v>0</v>
      </c>
      <c r="LC230" s="97"/>
      <c r="LD230" s="97">
        <v>2</v>
      </c>
      <c r="LE230" s="97"/>
      <c r="LF230" s="97"/>
      <c r="LG230" s="97"/>
      <c r="LH230" s="97"/>
      <c r="LI230" s="97"/>
      <c r="LJ230" s="97"/>
      <c r="LK230" s="97"/>
      <c r="LL230" s="97"/>
      <c r="LM230" s="97"/>
      <c r="LN230" s="97"/>
      <c r="LO230" s="97">
        <v>0</v>
      </c>
      <c r="LP230" s="97">
        <v>0</v>
      </c>
      <c r="LQ230" s="97"/>
      <c r="LR230" s="97">
        <v>3</v>
      </c>
      <c r="LS230" s="97"/>
      <c r="LT230" s="97"/>
      <c r="LU230" s="97"/>
      <c r="LV230" s="97"/>
      <c r="LW230" s="97"/>
      <c r="LX230" s="97"/>
      <c r="LY230" s="97"/>
      <c r="LZ230" s="97"/>
      <c r="MA230" s="97"/>
      <c r="MB230" s="97">
        <v>87</v>
      </c>
      <c r="MC230" s="97"/>
      <c r="MD230" s="97"/>
      <c r="ME230" s="97"/>
      <c r="MF230" s="97"/>
      <c r="MG230" s="97"/>
      <c r="MH230" s="97"/>
      <c r="MI230" s="97"/>
      <c r="MJ230" s="97"/>
      <c r="MK230" s="97"/>
      <c r="ML230" s="97"/>
      <c r="MM230" s="97"/>
      <c r="MN230" s="97"/>
      <c r="MO230" s="97"/>
      <c r="MP230" s="97"/>
      <c r="MQ230" s="97"/>
      <c r="MR230" s="97"/>
      <c r="MS230" s="97"/>
      <c r="MT230" s="97"/>
      <c r="MU230" s="97">
        <v>0</v>
      </c>
      <c r="MV230" s="97"/>
      <c r="MW230" s="97"/>
      <c r="MX230" s="97"/>
      <c r="MY230" s="97"/>
      <c r="MZ230" s="97"/>
      <c r="NA230" s="97"/>
      <c r="NB230" s="97"/>
      <c r="NC230" s="97"/>
      <c r="ND230" s="97"/>
      <c r="NE230" s="97"/>
      <c r="NF230" s="97"/>
      <c r="NG230" s="97">
        <v>0</v>
      </c>
      <c r="NH230" s="97">
        <v>0</v>
      </c>
      <c r="NI230" s="97"/>
      <c r="NJ230" s="97"/>
      <c r="NK230" s="97"/>
      <c r="NL230" s="97"/>
      <c r="NM230" s="97"/>
      <c r="NN230" s="97"/>
      <c r="NO230" s="97"/>
      <c r="NP230" s="97"/>
      <c r="NQ230" s="97">
        <v>1</v>
      </c>
      <c r="NR230" s="97"/>
      <c r="NS230" s="97">
        <v>0</v>
      </c>
      <c r="NT230" s="97">
        <v>0</v>
      </c>
      <c r="NU230" s="97">
        <v>0</v>
      </c>
      <c r="NV230" s="97">
        <v>6</v>
      </c>
      <c r="NW230" s="97"/>
      <c r="NX230" s="97"/>
      <c r="NY230" s="97"/>
      <c r="NZ230" s="97"/>
      <c r="OA230" s="97"/>
      <c r="OB230" s="97"/>
      <c r="OC230" s="97"/>
      <c r="OD230" s="97">
        <v>11</v>
      </c>
      <c r="OE230" s="97"/>
      <c r="OF230" s="97"/>
      <c r="OG230" s="97"/>
      <c r="OH230" s="97"/>
      <c r="OI230" s="97">
        <v>47</v>
      </c>
      <c r="OJ230" s="97"/>
      <c r="OK230" s="97"/>
      <c r="OL230" s="97"/>
      <c r="OM230" s="97"/>
      <c r="ON230" s="97"/>
      <c r="OO230" s="97"/>
      <c r="OP230" s="97"/>
      <c r="OQ230" s="97"/>
      <c r="OR230" s="98"/>
      <c r="OS230" s="99">
        <v>4877</v>
      </c>
      <c r="OT230" s="96">
        <v>14817</v>
      </c>
      <c r="OU230" s="97">
        <v>4280</v>
      </c>
      <c r="OV230" s="97"/>
      <c r="OW230" s="97">
        <v>1382</v>
      </c>
      <c r="OX230" s="97"/>
      <c r="OY230" s="97">
        <v>272</v>
      </c>
      <c r="OZ230" s="97">
        <v>1072</v>
      </c>
      <c r="PA230" s="97"/>
      <c r="PB230" s="97"/>
      <c r="PC230" s="97"/>
      <c r="PD230" s="97"/>
      <c r="PE230" s="97"/>
      <c r="PF230" s="97">
        <v>9</v>
      </c>
      <c r="PG230" s="97"/>
      <c r="PH230" s="97"/>
      <c r="PI230" s="97"/>
      <c r="PJ230" s="97">
        <v>47</v>
      </c>
      <c r="PK230" s="97"/>
      <c r="PL230" s="98"/>
      <c r="PM230" s="99">
        <v>26755</v>
      </c>
    </row>
    <row r="231" spans="1:429" ht="12.75" customHeight="1" x14ac:dyDescent="0.2">
      <c r="A231" s="93">
        <v>314120</v>
      </c>
      <c r="B231" s="94" t="s">
        <v>1735</v>
      </c>
      <c r="C231" s="95" t="s">
        <v>1390</v>
      </c>
      <c r="D231" s="96"/>
      <c r="E231" s="97"/>
      <c r="F231" s="97"/>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7"/>
      <c r="AI231" s="97"/>
      <c r="AJ231" s="97"/>
      <c r="AK231" s="97"/>
      <c r="AL231" s="97"/>
      <c r="AM231" s="97"/>
      <c r="AN231" s="97"/>
      <c r="AO231" s="97"/>
      <c r="AP231" s="97"/>
      <c r="AQ231" s="97"/>
      <c r="AR231" s="97"/>
      <c r="AS231" s="97"/>
      <c r="AT231" s="97"/>
      <c r="AU231" s="97"/>
      <c r="AV231" s="97"/>
      <c r="AW231" s="97"/>
      <c r="AX231" s="97"/>
      <c r="AY231" s="97"/>
      <c r="AZ231" s="97"/>
      <c r="BA231" s="97"/>
      <c r="BB231" s="97"/>
      <c r="BC231" s="97"/>
      <c r="BD231" s="97"/>
      <c r="BE231" s="97"/>
      <c r="BF231" s="97"/>
      <c r="BG231" s="97"/>
      <c r="BH231" s="97"/>
      <c r="BI231" s="97"/>
      <c r="BJ231" s="97"/>
      <c r="BK231" s="97"/>
      <c r="BL231" s="97"/>
      <c r="BM231" s="97"/>
      <c r="BN231" s="97"/>
      <c r="BO231" s="97"/>
      <c r="BP231" s="97"/>
      <c r="BQ231" s="97"/>
      <c r="BR231" s="97"/>
      <c r="BS231" s="97"/>
      <c r="BT231" s="97"/>
      <c r="BU231" s="97"/>
      <c r="BV231" s="97"/>
      <c r="BW231" s="97"/>
      <c r="BX231" s="97"/>
      <c r="BY231" s="97"/>
      <c r="BZ231" s="97"/>
      <c r="CA231" s="97"/>
      <c r="CB231" s="97"/>
      <c r="CC231" s="97"/>
      <c r="CD231" s="97"/>
      <c r="CE231" s="97"/>
      <c r="CF231" s="97"/>
      <c r="CG231" s="97"/>
      <c r="CH231" s="97"/>
      <c r="CI231" s="97"/>
      <c r="CJ231" s="97"/>
      <c r="CK231" s="97"/>
      <c r="CL231" s="97"/>
      <c r="CM231" s="97"/>
      <c r="CN231" s="97"/>
      <c r="CO231" s="97"/>
      <c r="CP231" s="97"/>
      <c r="CQ231" s="97"/>
      <c r="CR231" s="97"/>
      <c r="CS231" s="97"/>
      <c r="CT231" s="97"/>
      <c r="CU231" s="97"/>
      <c r="CV231" s="97"/>
      <c r="CW231" s="97"/>
      <c r="CX231" s="97"/>
      <c r="CY231" s="97"/>
      <c r="CZ231" s="97"/>
      <c r="DA231" s="97"/>
      <c r="DB231" s="97"/>
      <c r="DC231" s="97"/>
      <c r="DD231" s="97"/>
      <c r="DE231" s="97"/>
      <c r="DF231" s="97"/>
      <c r="DG231" s="97"/>
      <c r="DH231" s="97"/>
      <c r="DI231" s="97"/>
      <c r="DJ231" s="97"/>
      <c r="DK231" s="97"/>
      <c r="DL231" s="97"/>
      <c r="DM231" s="97"/>
      <c r="DN231" s="97"/>
      <c r="DO231" s="97"/>
      <c r="DP231" s="97"/>
      <c r="DQ231" s="97"/>
      <c r="DR231" s="97"/>
      <c r="DS231" s="97"/>
      <c r="DT231" s="97"/>
      <c r="DU231" s="97"/>
      <c r="DV231" s="97"/>
      <c r="DW231" s="97"/>
      <c r="DX231" s="97"/>
      <c r="DY231" s="97"/>
      <c r="DZ231" s="97"/>
      <c r="EA231" s="97"/>
      <c r="EB231" s="97"/>
      <c r="EC231" s="97"/>
      <c r="ED231" s="97"/>
      <c r="EE231" s="97"/>
      <c r="EF231" s="97"/>
      <c r="EG231" s="97"/>
      <c r="EH231" s="97"/>
      <c r="EI231" s="97"/>
      <c r="EJ231" s="97"/>
      <c r="EK231" s="97"/>
      <c r="EL231" s="97"/>
      <c r="EM231" s="97"/>
      <c r="EN231" s="97"/>
      <c r="EO231" s="97"/>
      <c r="EP231" s="97"/>
      <c r="EQ231" s="97"/>
      <c r="ER231" s="97"/>
      <c r="ES231" s="97"/>
      <c r="ET231" s="97"/>
      <c r="EU231" s="97"/>
      <c r="EV231" s="97"/>
      <c r="EW231" s="97"/>
      <c r="EX231" s="97"/>
      <c r="EY231" s="97"/>
      <c r="EZ231" s="97">
        <v>0</v>
      </c>
      <c r="FA231" s="97">
        <v>0</v>
      </c>
      <c r="FB231" s="97"/>
      <c r="FC231" s="97"/>
      <c r="FD231" s="97"/>
      <c r="FE231" s="97"/>
      <c r="FF231" s="97"/>
      <c r="FG231" s="97"/>
      <c r="FH231" s="97"/>
      <c r="FI231" s="97"/>
      <c r="FJ231" s="97"/>
      <c r="FK231" s="97"/>
      <c r="FL231" s="97"/>
      <c r="FM231" s="97"/>
      <c r="FN231" s="97"/>
      <c r="FO231" s="97"/>
      <c r="FP231" s="97"/>
      <c r="FQ231" s="97"/>
      <c r="FR231" s="97"/>
      <c r="FS231" s="97"/>
      <c r="FT231" s="97"/>
      <c r="FU231" s="97"/>
      <c r="FV231" s="97"/>
      <c r="FW231" s="97"/>
      <c r="FX231" s="97"/>
      <c r="FY231" s="97"/>
      <c r="FZ231" s="97"/>
      <c r="GA231" s="97"/>
      <c r="GB231" s="97"/>
      <c r="GC231" s="97"/>
      <c r="GD231" s="97"/>
      <c r="GE231" s="97"/>
      <c r="GF231" s="97"/>
      <c r="GG231" s="97"/>
      <c r="GH231" s="97"/>
      <c r="GI231" s="97"/>
      <c r="GJ231" s="97"/>
      <c r="GK231" s="97"/>
      <c r="GL231" s="97"/>
      <c r="GM231" s="97"/>
      <c r="GN231" s="97"/>
      <c r="GO231" s="97"/>
      <c r="GP231" s="97"/>
      <c r="GQ231" s="97"/>
      <c r="GR231" s="97"/>
      <c r="GS231" s="97"/>
      <c r="GT231" s="97"/>
      <c r="GU231" s="97"/>
      <c r="GV231" s="97"/>
      <c r="GW231" s="97"/>
      <c r="GX231" s="97"/>
      <c r="GY231" s="97"/>
      <c r="GZ231" s="97"/>
      <c r="HA231" s="97"/>
      <c r="HB231" s="97"/>
      <c r="HC231" s="97"/>
      <c r="HD231" s="97"/>
      <c r="HE231" s="97"/>
      <c r="HF231" s="97"/>
      <c r="HG231" s="97"/>
      <c r="HH231" s="97"/>
      <c r="HI231" s="97"/>
      <c r="HJ231" s="97"/>
      <c r="HK231" s="97"/>
      <c r="HL231" s="97"/>
      <c r="HM231" s="97"/>
      <c r="HN231" s="97"/>
      <c r="HO231" s="97"/>
      <c r="HP231" s="97"/>
      <c r="HQ231" s="97"/>
      <c r="HR231" s="97"/>
      <c r="HS231" s="97"/>
      <c r="HT231" s="97">
        <v>38</v>
      </c>
      <c r="HU231" s="97"/>
      <c r="HV231" s="97"/>
      <c r="HW231" s="97"/>
      <c r="HX231" s="97"/>
      <c r="HY231" s="97"/>
      <c r="HZ231" s="97"/>
      <c r="IA231" s="97"/>
      <c r="IB231" s="97"/>
      <c r="IC231" s="97"/>
      <c r="ID231" s="97"/>
      <c r="IE231" s="97"/>
      <c r="IF231" s="97"/>
      <c r="IG231" s="97"/>
      <c r="IH231" s="97"/>
      <c r="II231" s="97"/>
      <c r="IJ231" s="97"/>
      <c r="IK231" s="97"/>
      <c r="IL231" s="97"/>
      <c r="IM231" s="97"/>
      <c r="IN231" s="97"/>
      <c r="IO231" s="97"/>
      <c r="IP231" s="97"/>
      <c r="IQ231" s="97"/>
      <c r="IR231" s="97"/>
      <c r="IS231" s="97"/>
      <c r="IT231" s="97"/>
      <c r="IU231" s="97"/>
      <c r="IV231" s="97"/>
      <c r="IW231" s="97"/>
      <c r="IX231" s="97"/>
      <c r="IY231" s="97"/>
      <c r="IZ231" s="97"/>
      <c r="JA231" s="97"/>
      <c r="JB231" s="97"/>
      <c r="JC231" s="97"/>
      <c r="JD231" s="97"/>
      <c r="JE231" s="97"/>
      <c r="JF231" s="97"/>
      <c r="JG231" s="97"/>
      <c r="JH231" s="97"/>
      <c r="JI231" s="97"/>
      <c r="JJ231" s="97"/>
      <c r="JK231" s="97"/>
      <c r="JL231" s="97"/>
      <c r="JM231" s="97"/>
      <c r="JN231" s="97"/>
      <c r="JO231" s="97"/>
      <c r="JP231" s="97"/>
      <c r="JQ231" s="97"/>
      <c r="JR231" s="97"/>
      <c r="JS231" s="97"/>
      <c r="JT231" s="97"/>
      <c r="JU231" s="97"/>
      <c r="JV231" s="97"/>
      <c r="JW231" s="97"/>
      <c r="JX231" s="97"/>
      <c r="JY231" s="97"/>
      <c r="JZ231" s="97">
        <v>0</v>
      </c>
      <c r="KA231" s="97">
        <v>4</v>
      </c>
      <c r="KB231" s="97"/>
      <c r="KC231" s="97"/>
      <c r="KD231" s="97"/>
      <c r="KE231" s="97"/>
      <c r="KF231" s="97"/>
      <c r="KG231" s="97"/>
      <c r="KH231" s="97"/>
      <c r="KI231" s="97"/>
      <c r="KJ231" s="97"/>
      <c r="KK231" s="97"/>
      <c r="KL231" s="97"/>
      <c r="KM231" s="97"/>
      <c r="KN231" s="97"/>
      <c r="KO231" s="97"/>
      <c r="KP231" s="97"/>
      <c r="KQ231" s="97"/>
      <c r="KR231" s="97"/>
      <c r="KS231" s="97"/>
      <c r="KT231" s="97"/>
      <c r="KU231" s="97"/>
      <c r="KV231" s="97"/>
      <c r="KW231" s="97"/>
      <c r="KX231" s="97"/>
      <c r="KY231" s="97"/>
      <c r="KZ231" s="97"/>
      <c r="LA231" s="97"/>
      <c r="LB231" s="97"/>
      <c r="LC231" s="97"/>
      <c r="LD231" s="97"/>
      <c r="LE231" s="97"/>
      <c r="LF231" s="97"/>
      <c r="LG231" s="97"/>
      <c r="LH231" s="97"/>
      <c r="LI231" s="97"/>
      <c r="LJ231" s="97"/>
      <c r="LK231" s="97"/>
      <c r="LL231" s="97"/>
      <c r="LM231" s="97"/>
      <c r="LN231" s="97"/>
      <c r="LO231" s="97"/>
      <c r="LP231" s="97"/>
      <c r="LQ231" s="97">
        <v>0</v>
      </c>
      <c r="LR231" s="97"/>
      <c r="LS231" s="97"/>
      <c r="LT231" s="97"/>
      <c r="LU231" s="97"/>
      <c r="LV231" s="97"/>
      <c r="LW231" s="97"/>
      <c r="LX231" s="97"/>
      <c r="LY231" s="97"/>
      <c r="LZ231" s="97"/>
      <c r="MA231" s="97"/>
      <c r="MB231" s="97">
        <v>0</v>
      </c>
      <c r="MC231" s="97"/>
      <c r="MD231" s="97"/>
      <c r="ME231" s="97"/>
      <c r="MF231" s="97">
        <v>3</v>
      </c>
      <c r="MG231" s="97"/>
      <c r="MH231" s="97"/>
      <c r="MI231" s="97"/>
      <c r="MJ231" s="97"/>
      <c r="MK231" s="97"/>
      <c r="ML231" s="97"/>
      <c r="MM231" s="97"/>
      <c r="MN231" s="97"/>
      <c r="MO231" s="97"/>
      <c r="MP231" s="97"/>
      <c r="MQ231" s="97"/>
      <c r="MR231" s="97"/>
      <c r="MS231" s="97"/>
      <c r="MT231" s="97">
        <v>0</v>
      </c>
      <c r="MU231" s="97">
        <v>34</v>
      </c>
      <c r="MV231" s="97"/>
      <c r="MW231" s="97"/>
      <c r="MX231" s="97"/>
      <c r="MY231" s="97"/>
      <c r="MZ231" s="97"/>
      <c r="NA231" s="97"/>
      <c r="NB231" s="97"/>
      <c r="NC231" s="97">
        <v>25</v>
      </c>
      <c r="ND231" s="97">
        <v>652</v>
      </c>
      <c r="NE231" s="97">
        <v>868</v>
      </c>
      <c r="NF231" s="97">
        <v>1282</v>
      </c>
      <c r="NG231" s="97">
        <v>398</v>
      </c>
      <c r="NH231" s="97"/>
      <c r="NI231" s="97">
        <v>376</v>
      </c>
      <c r="NJ231" s="97"/>
      <c r="NK231" s="97"/>
      <c r="NL231" s="97"/>
      <c r="NM231" s="97"/>
      <c r="NN231" s="97"/>
      <c r="NO231" s="97"/>
      <c r="NP231" s="97"/>
      <c r="NQ231" s="97">
        <v>31</v>
      </c>
      <c r="NR231" s="97">
        <v>1660</v>
      </c>
      <c r="NS231" s="97">
        <v>34</v>
      </c>
      <c r="NT231" s="97">
        <v>138</v>
      </c>
      <c r="NU231" s="97">
        <v>43</v>
      </c>
      <c r="NV231" s="97"/>
      <c r="NW231" s="97"/>
      <c r="NX231" s="97"/>
      <c r="NY231" s="97"/>
      <c r="NZ231" s="97">
        <v>6</v>
      </c>
      <c r="OA231" s="97"/>
      <c r="OB231" s="97">
        <v>1095</v>
      </c>
      <c r="OC231" s="97"/>
      <c r="OD231" s="97"/>
      <c r="OE231" s="97"/>
      <c r="OF231" s="97"/>
      <c r="OG231" s="97"/>
      <c r="OH231" s="97">
        <v>123</v>
      </c>
      <c r="OI231" s="97">
        <v>88</v>
      </c>
      <c r="OJ231" s="97"/>
      <c r="OK231" s="97"/>
      <c r="OL231" s="97"/>
      <c r="OM231" s="97">
        <v>18</v>
      </c>
      <c r="ON231" s="97">
        <v>770</v>
      </c>
      <c r="OO231" s="97">
        <v>259</v>
      </c>
      <c r="OP231" s="97"/>
      <c r="OQ231" s="97"/>
      <c r="OR231" s="98"/>
      <c r="OS231" s="99">
        <v>7944</v>
      </c>
      <c r="OT231" s="96">
        <v>30295</v>
      </c>
      <c r="OU231" s="97"/>
      <c r="OV231" s="97"/>
      <c r="OW231" s="97"/>
      <c r="OX231" s="97"/>
      <c r="OY231" s="97">
        <v>303</v>
      </c>
      <c r="OZ231" s="97">
        <v>806</v>
      </c>
      <c r="PA231" s="97"/>
      <c r="PB231" s="97"/>
      <c r="PC231" s="97"/>
      <c r="PD231" s="97"/>
      <c r="PE231" s="97"/>
      <c r="PF231" s="97"/>
      <c r="PG231" s="97"/>
      <c r="PH231" s="97"/>
      <c r="PI231" s="97"/>
      <c r="PJ231" s="97"/>
      <c r="PK231" s="97"/>
      <c r="PL231" s="98"/>
      <c r="PM231" s="99">
        <v>39347</v>
      </c>
    </row>
    <row r="232" spans="1:429" ht="12.75" customHeight="1" x14ac:dyDescent="0.2">
      <c r="A232" s="93">
        <v>314900</v>
      </c>
      <c r="B232" s="94" t="s">
        <v>1735</v>
      </c>
      <c r="C232" s="95" t="s">
        <v>1391</v>
      </c>
      <c r="D232" s="96">
        <v>0</v>
      </c>
      <c r="E232" s="97">
        <v>2</v>
      </c>
      <c r="F232" s="97">
        <v>79</v>
      </c>
      <c r="G232" s="97">
        <v>102</v>
      </c>
      <c r="H232" s="97">
        <v>0</v>
      </c>
      <c r="I232" s="97">
        <v>16</v>
      </c>
      <c r="J232" s="97">
        <v>3</v>
      </c>
      <c r="K232" s="97">
        <v>20</v>
      </c>
      <c r="L232" s="97">
        <v>0</v>
      </c>
      <c r="M232" s="97"/>
      <c r="N232" s="97"/>
      <c r="O232" s="97">
        <v>57</v>
      </c>
      <c r="P232" s="97">
        <v>61</v>
      </c>
      <c r="Q232" s="97"/>
      <c r="R232" s="97"/>
      <c r="S232" s="97"/>
      <c r="T232" s="97"/>
      <c r="U232" s="97"/>
      <c r="V232" s="97"/>
      <c r="W232" s="97"/>
      <c r="X232" s="97"/>
      <c r="Y232" s="97"/>
      <c r="Z232" s="97"/>
      <c r="AA232" s="97"/>
      <c r="AB232" s="97">
        <v>34</v>
      </c>
      <c r="AC232" s="97">
        <v>62</v>
      </c>
      <c r="AD232" s="97">
        <v>377</v>
      </c>
      <c r="AE232" s="97">
        <v>133</v>
      </c>
      <c r="AF232" s="97">
        <v>108</v>
      </c>
      <c r="AG232" s="97">
        <v>15</v>
      </c>
      <c r="AH232" s="97">
        <v>282</v>
      </c>
      <c r="AI232" s="97">
        <v>2</v>
      </c>
      <c r="AJ232" s="97">
        <v>21</v>
      </c>
      <c r="AK232" s="97">
        <v>8</v>
      </c>
      <c r="AL232" s="97">
        <v>171</v>
      </c>
      <c r="AM232" s="97">
        <v>56</v>
      </c>
      <c r="AN232" s="97"/>
      <c r="AO232" s="97"/>
      <c r="AP232" s="97">
        <v>14</v>
      </c>
      <c r="AQ232" s="97">
        <v>143</v>
      </c>
      <c r="AR232" s="97"/>
      <c r="AS232" s="97">
        <v>0</v>
      </c>
      <c r="AT232" s="97"/>
      <c r="AU232" s="97"/>
      <c r="AV232" s="97"/>
      <c r="AW232" s="97"/>
      <c r="AX232" s="97"/>
      <c r="AY232" s="97"/>
      <c r="AZ232" s="97">
        <v>188</v>
      </c>
      <c r="BA232" s="97"/>
      <c r="BB232" s="97"/>
      <c r="BC232" s="97"/>
      <c r="BD232" s="97"/>
      <c r="BE232" s="97"/>
      <c r="BF232" s="97"/>
      <c r="BG232" s="97"/>
      <c r="BH232" s="97"/>
      <c r="BI232" s="97"/>
      <c r="BJ232" s="97"/>
      <c r="BK232" s="97"/>
      <c r="BL232" s="97"/>
      <c r="BM232" s="97"/>
      <c r="BN232" s="97"/>
      <c r="BO232" s="97"/>
      <c r="BP232" s="97"/>
      <c r="BQ232" s="97"/>
      <c r="BR232" s="97"/>
      <c r="BS232" s="97"/>
      <c r="BT232" s="97"/>
      <c r="BU232" s="97"/>
      <c r="BV232" s="97"/>
      <c r="BW232" s="97"/>
      <c r="BX232" s="97"/>
      <c r="BY232" s="97">
        <v>0</v>
      </c>
      <c r="BZ232" s="97"/>
      <c r="CA232" s="97"/>
      <c r="CB232" s="97"/>
      <c r="CC232" s="97"/>
      <c r="CD232" s="97"/>
      <c r="CE232" s="97"/>
      <c r="CF232" s="97"/>
      <c r="CG232" s="97"/>
      <c r="CH232" s="97"/>
      <c r="CI232" s="97"/>
      <c r="CJ232" s="97"/>
      <c r="CK232" s="97"/>
      <c r="CL232" s="97"/>
      <c r="CM232" s="97"/>
      <c r="CN232" s="97"/>
      <c r="CO232" s="97"/>
      <c r="CP232" s="97"/>
      <c r="CQ232" s="97"/>
      <c r="CR232" s="97">
        <v>0</v>
      </c>
      <c r="CS232" s="97"/>
      <c r="CT232" s="97"/>
      <c r="CU232" s="97"/>
      <c r="CV232" s="97"/>
      <c r="CW232" s="97"/>
      <c r="CX232" s="97"/>
      <c r="CY232" s="97"/>
      <c r="CZ232" s="97"/>
      <c r="DA232" s="97"/>
      <c r="DB232" s="97"/>
      <c r="DC232" s="97"/>
      <c r="DD232" s="97"/>
      <c r="DE232" s="97"/>
      <c r="DF232" s="97"/>
      <c r="DG232" s="97"/>
      <c r="DH232" s="97"/>
      <c r="DI232" s="97"/>
      <c r="DJ232" s="97"/>
      <c r="DK232" s="97"/>
      <c r="DL232" s="97"/>
      <c r="DM232" s="97"/>
      <c r="DN232" s="97"/>
      <c r="DO232" s="97"/>
      <c r="DP232" s="97">
        <v>0</v>
      </c>
      <c r="DQ232" s="97"/>
      <c r="DR232" s="97"/>
      <c r="DS232" s="97"/>
      <c r="DT232" s="97"/>
      <c r="DU232" s="97"/>
      <c r="DV232" s="97"/>
      <c r="DW232" s="97"/>
      <c r="DX232" s="97"/>
      <c r="DY232" s="97"/>
      <c r="DZ232" s="97"/>
      <c r="EA232" s="97"/>
      <c r="EB232" s="97"/>
      <c r="EC232" s="97"/>
      <c r="ED232" s="97"/>
      <c r="EE232" s="97"/>
      <c r="EF232" s="97"/>
      <c r="EG232" s="97"/>
      <c r="EH232" s="97"/>
      <c r="EI232" s="97"/>
      <c r="EJ232" s="97"/>
      <c r="EK232" s="97"/>
      <c r="EL232" s="97">
        <v>0</v>
      </c>
      <c r="EM232" s="97"/>
      <c r="EN232" s="97"/>
      <c r="EO232" s="97"/>
      <c r="EP232" s="97"/>
      <c r="EQ232" s="97"/>
      <c r="ER232" s="97"/>
      <c r="ES232" s="97"/>
      <c r="ET232" s="97"/>
      <c r="EU232" s="97">
        <v>51</v>
      </c>
      <c r="EV232" s="97">
        <v>175</v>
      </c>
      <c r="EW232" s="97">
        <v>34</v>
      </c>
      <c r="EX232" s="97">
        <v>68</v>
      </c>
      <c r="EY232" s="97">
        <v>1</v>
      </c>
      <c r="EZ232" s="97"/>
      <c r="FA232" s="97"/>
      <c r="FB232" s="97">
        <v>0</v>
      </c>
      <c r="FC232" s="97"/>
      <c r="FD232" s="97">
        <v>0</v>
      </c>
      <c r="FE232" s="97">
        <v>15</v>
      </c>
      <c r="FF232" s="97"/>
      <c r="FG232" s="97">
        <v>2</v>
      </c>
      <c r="FH232" s="97"/>
      <c r="FI232" s="97">
        <v>0</v>
      </c>
      <c r="FJ232" s="97"/>
      <c r="FK232" s="97"/>
      <c r="FL232" s="97"/>
      <c r="FM232" s="97"/>
      <c r="FN232" s="97">
        <v>368</v>
      </c>
      <c r="FO232" s="97">
        <v>68</v>
      </c>
      <c r="FP232" s="97">
        <v>307</v>
      </c>
      <c r="FQ232" s="97"/>
      <c r="FR232" s="97"/>
      <c r="FS232" s="97"/>
      <c r="FT232" s="97">
        <v>26</v>
      </c>
      <c r="FU232" s="97">
        <v>177</v>
      </c>
      <c r="FV232" s="97">
        <v>32</v>
      </c>
      <c r="FW232" s="97">
        <v>19</v>
      </c>
      <c r="FX232" s="97">
        <v>45</v>
      </c>
      <c r="FY232" s="97">
        <v>13</v>
      </c>
      <c r="FZ232" s="97">
        <v>46</v>
      </c>
      <c r="GA232" s="97">
        <v>18</v>
      </c>
      <c r="GB232" s="97">
        <v>1</v>
      </c>
      <c r="GC232" s="97">
        <v>1</v>
      </c>
      <c r="GD232" s="97"/>
      <c r="GE232" s="97"/>
      <c r="GF232" s="97"/>
      <c r="GG232" s="97"/>
      <c r="GH232" s="97"/>
      <c r="GI232" s="97">
        <v>7</v>
      </c>
      <c r="GJ232" s="97"/>
      <c r="GK232" s="97">
        <v>26</v>
      </c>
      <c r="GL232" s="97"/>
      <c r="GM232" s="97">
        <v>1</v>
      </c>
      <c r="GN232" s="97">
        <v>65</v>
      </c>
      <c r="GO232" s="97">
        <v>81</v>
      </c>
      <c r="GP232" s="97">
        <v>1</v>
      </c>
      <c r="GQ232" s="97">
        <v>4</v>
      </c>
      <c r="GR232" s="97">
        <v>4</v>
      </c>
      <c r="GS232" s="97">
        <v>0</v>
      </c>
      <c r="GT232" s="97">
        <v>2</v>
      </c>
      <c r="GU232" s="97">
        <v>0</v>
      </c>
      <c r="GV232" s="97">
        <v>0</v>
      </c>
      <c r="GW232" s="97">
        <v>0</v>
      </c>
      <c r="GX232" s="97"/>
      <c r="GY232" s="97">
        <v>0</v>
      </c>
      <c r="GZ232" s="97"/>
      <c r="HA232" s="97"/>
      <c r="HB232" s="97">
        <v>2</v>
      </c>
      <c r="HC232" s="97"/>
      <c r="HD232" s="97">
        <v>37</v>
      </c>
      <c r="HE232" s="97"/>
      <c r="HF232" s="97"/>
      <c r="HG232" s="97"/>
      <c r="HH232" s="97"/>
      <c r="HI232" s="97"/>
      <c r="HJ232" s="97"/>
      <c r="HK232" s="97">
        <v>16</v>
      </c>
      <c r="HL232" s="97">
        <v>1</v>
      </c>
      <c r="HM232" s="97"/>
      <c r="HN232" s="97"/>
      <c r="HO232" s="97">
        <v>0</v>
      </c>
      <c r="HP232" s="97">
        <v>41</v>
      </c>
      <c r="HQ232" s="97"/>
      <c r="HR232" s="97">
        <v>14</v>
      </c>
      <c r="HS232" s="97">
        <v>46</v>
      </c>
      <c r="HT232" s="97"/>
      <c r="HU232" s="97">
        <v>90</v>
      </c>
      <c r="HV232" s="97">
        <v>226</v>
      </c>
      <c r="HW232" s="97"/>
      <c r="HX232" s="97"/>
      <c r="HY232" s="97">
        <v>0</v>
      </c>
      <c r="HZ232" s="97"/>
      <c r="IA232" s="97"/>
      <c r="IB232" s="97"/>
      <c r="IC232" s="97">
        <v>0</v>
      </c>
      <c r="ID232" s="97"/>
      <c r="IE232" s="97"/>
      <c r="IF232" s="97"/>
      <c r="IG232" s="97"/>
      <c r="IH232" s="97"/>
      <c r="II232" s="97">
        <v>50</v>
      </c>
      <c r="IJ232" s="97"/>
      <c r="IK232" s="97"/>
      <c r="IL232" s="97"/>
      <c r="IM232" s="97"/>
      <c r="IN232" s="97"/>
      <c r="IO232" s="97"/>
      <c r="IP232" s="97"/>
      <c r="IQ232" s="97">
        <v>0</v>
      </c>
      <c r="IR232" s="97"/>
      <c r="IS232" s="97"/>
      <c r="IT232" s="97"/>
      <c r="IU232" s="97"/>
      <c r="IV232" s="97"/>
      <c r="IW232" s="97"/>
      <c r="IX232" s="97"/>
      <c r="IY232" s="97"/>
      <c r="IZ232" s="97"/>
      <c r="JA232" s="97">
        <v>2</v>
      </c>
      <c r="JB232" s="97">
        <v>1</v>
      </c>
      <c r="JC232" s="97"/>
      <c r="JD232" s="97">
        <v>0</v>
      </c>
      <c r="JE232" s="97">
        <v>1</v>
      </c>
      <c r="JF232" s="97"/>
      <c r="JG232" s="97"/>
      <c r="JH232" s="97"/>
      <c r="JI232" s="97"/>
      <c r="JJ232" s="97">
        <v>1</v>
      </c>
      <c r="JK232" s="97">
        <v>9</v>
      </c>
      <c r="JL232" s="97">
        <v>2154</v>
      </c>
      <c r="JM232" s="97"/>
      <c r="JN232" s="97"/>
      <c r="JO232" s="97">
        <v>60</v>
      </c>
      <c r="JP232" s="97">
        <v>218</v>
      </c>
      <c r="JQ232" s="97">
        <v>371</v>
      </c>
      <c r="JR232" s="97">
        <v>88</v>
      </c>
      <c r="JS232" s="97">
        <v>348</v>
      </c>
      <c r="JT232" s="97">
        <v>200</v>
      </c>
      <c r="JU232" s="97">
        <v>169</v>
      </c>
      <c r="JV232" s="97">
        <v>403</v>
      </c>
      <c r="JW232" s="97">
        <v>252</v>
      </c>
      <c r="JX232" s="97">
        <v>21</v>
      </c>
      <c r="JY232" s="97"/>
      <c r="JZ232" s="97">
        <v>77</v>
      </c>
      <c r="KA232" s="97">
        <v>200</v>
      </c>
      <c r="KB232" s="97">
        <v>3156</v>
      </c>
      <c r="KC232" s="97">
        <v>6</v>
      </c>
      <c r="KD232" s="97">
        <v>39</v>
      </c>
      <c r="KE232" s="97">
        <v>12</v>
      </c>
      <c r="KF232" s="97">
        <v>907</v>
      </c>
      <c r="KG232" s="97">
        <v>79</v>
      </c>
      <c r="KH232" s="97">
        <v>27</v>
      </c>
      <c r="KI232" s="97"/>
      <c r="KJ232" s="97"/>
      <c r="KK232" s="97">
        <v>283</v>
      </c>
      <c r="KL232" s="97">
        <v>14</v>
      </c>
      <c r="KM232" s="97"/>
      <c r="KN232" s="97">
        <v>8</v>
      </c>
      <c r="KO232" s="97">
        <v>58</v>
      </c>
      <c r="KP232" s="97">
        <v>70</v>
      </c>
      <c r="KQ232" s="97">
        <v>7</v>
      </c>
      <c r="KR232" s="97"/>
      <c r="KS232" s="97"/>
      <c r="KT232" s="97"/>
      <c r="KU232" s="97"/>
      <c r="KV232" s="97"/>
      <c r="KW232" s="97">
        <v>4</v>
      </c>
      <c r="KX232" s="97"/>
      <c r="KY232" s="97"/>
      <c r="KZ232" s="97"/>
      <c r="LA232" s="97">
        <v>3</v>
      </c>
      <c r="LB232" s="97">
        <v>17</v>
      </c>
      <c r="LC232" s="97">
        <v>0</v>
      </c>
      <c r="LD232" s="97">
        <v>18</v>
      </c>
      <c r="LE232" s="97"/>
      <c r="LF232" s="97"/>
      <c r="LG232" s="97"/>
      <c r="LH232" s="97"/>
      <c r="LI232" s="97">
        <v>0</v>
      </c>
      <c r="LJ232" s="97"/>
      <c r="LK232" s="97">
        <v>0</v>
      </c>
      <c r="LL232" s="97"/>
      <c r="LM232" s="97">
        <v>0</v>
      </c>
      <c r="LN232" s="97"/>
      <c r="LO232" s="97">
        <v>0</v>
      </c>
      <c r="LP232" s="97">
        <v>0</v>
      </c>
      <c r="LQ232" s="97">
        <v>135</v>
      </c>
      <c r="LR232" s="97">
        <v>283</v>
      </c>
      <c r="LS232" s="97">
        <v>7</v>
      </c>
      <c r="LT232" s="97"/>
      <c r="LU232" s="97">
        <v>0</v>
      </c>
      <c r="LV232" s="97"/>
      <c r="LW232" s="97"/>
      <c r="LX232" s="97"/>
      <c r="LY232" s="97"/>
      <c r="LZ232" s="97"/>
      <c r="MA232" s="97">
        <v>11</v>
      </c>
      <c r="MB232" s="97">
        <v>1</v>
      </c>
      <c r="MC232" s="97"/>
      <c r="MD232" s="97">
        <v>131</v>
      </c>
      <c r="ME232" s="97">
        <v>2</v>
      </c>
      <c r="MF232" s="97"/>
      <c r="MG232" s="97"/>
      <c r="MH232" s="97">
        <v>0</v>
      </c>
      <c r="MI232" s="97"/>
      <c r="MJ232" s="97">
        <v>2</v>
      </c>
      <c r="MK232" s="97"/>
      <c r="ML232" s="97">
        <v>135</v>
      </c>
      <c r="MM232" s="97">
        <v>0</v>
      </c>
      <c r="MN232" s="97"/>
      <c r="MO232" s="97">
        <v>0</v>
      </c>
      <c r="MP232" s="97"/>
      <c r="MQ232" s="97"/>
      <c r="MR232" s="97">
        <v>1</v>
      </c>
      <c r="MS232" s="97">
        <v>120</v>
      </c>
      <c r="MT232" s="97"/>
      <c r="MU232" s="97">
        <v>3</v>
      </c>
      <c r="MV232" s="97"/>
      <c r="MW232" s="97">
        <v>1</v>
      </c>
      <c r="MX232" s="97">
        <v>2</v>
      </c>
      <c r="MY232" s="97"/>
      <c r="MZ232" s="97"/>
      <c r="NA232" s="97">
        <v>0</v>
      </c>
      <c r="NB232" s="97"/>
      <c r="NC232" s="97"/>
      <c r="ND232" s="97">
        <v>79</v>
      </c>
      <c r="NE232" s="97">
        <v>0</v>
      </c>
      <c r="NF232" s="97">
        <v>0</v>
      </c>
      <c r="NG232" s="97">
        <v>4</v>
      </c>
      <c r="NH232" s="97">
        <v>1</v>
      </c>
      <c r="NI232" s="97">
        <v>2</v>
      </c>
      <c r="NJ232" s="97"/>
      <c r="NK232" s="97"/>
      <c r="NL232" s="97"/>
      <c r="NM232" s="97"/>
      <c r="NN232" s="97"/>
      <c r="NO232" s="97">
        <v>9</v>
      </c>
      <c r="NP232" s="97">
        <v>42</v>
      </c>
      <c r="NQ232" s="97">
        <v>264</v>
      </c>
      <c r="NR232" s="97">
        <v>55</v>
      </c>
      <c r="NS232" s="97">
        <v>7</v>
      </c>
      <c r="NT232" s="97">
        <v>6</v>
      </c>
      <c r="NU232" s="97">
        <v>1</v>
      </c>
      <c r="NV232" s="97">
        <v>5</v>
      </c>
      <c r="NW232" s="97">
        <v>0</v>
      </c>
      <c r="NX232" s="97"/>
      <c r="NY232" s="97">
        <v>5</v>
      </c>
      <c r="NZ232" s="97">
        <v>0</v>
      </c>
      <c r="OA232" s="97">
        <v>0</v>
      </c>
      <c r="OB232" s="97">
        <v>168</v>
      </c>
      <c r="OC232" s="97">
        <v>15</v>
      </c>
      <c r="OD232" s="97">
        <v>89</v>
      </c>
      <c r="OE232" s="97"/>
      <c r="OF232" s="97">
        <v>72</v>
      </c>
      <c r="OG232" s="97"/>
      <c r="OH232" s="97">
        <v>1345</v>
      </c>
      <c r="OI232" s="97">
        <v>168</v>
      </c>
      <c r="OJ232" s="97"/>
      <c r="OK232" s="97">
        <v>0</v>
      </c>
      <c r="OL232" s="97">
        <v>4</v>
      </c>
      <c r="OM232" s="97">
        <v>73</v>
      </c>
      <c r="ON232" s="97">
        <v>239</v>
      </c>
      <c r="OO232" s="97">
        <v>376</v>
      </c>
      <c r="OP232" s="97"/>
      <c r="OQ232" s="97">
        <v>39</v>
      </c>
      <c r="OR232" s="98">
        <v>1</v>
      </c>
      <c r="OS232" s="99">
        <v>17326</v>
      </c>
      <c r="OT232" s="96">
        <v>11728</v>
      </c>
      <c r="OU232" s="97"/>
      <c r="OV232" s="97"/>
      <c r="OW232" s="97"/>
      <c r="OX232" s="97"/>
      <c r="OY232" s="97">
        <v>214</v>
      </c>
      <c r="OZ232" s="97">
        <v>3158</v>
      </c>
      <c r="PA232" s="97"/>
      <c r="PB232" s="97"/>
      <c r="PC232" s="97"/>
      <c r="PD232" s="97"/>
      <c r="PE232" s="97"/>
      <c r="PF232" s="97">
        <v>98</v>
      </c>
      <c r="PG232" s="97"/>
      <c r="PH232" s="97"/>
      <c r="PI232" s="97"/>
      <c r="PJ232" s="97"/>
      <c r="PK232" s="97"/>
      <c r="PL232" s="98"/>
      <c r="PM232" s="99">
        <v>32524</v>
      </c>
    </row>
    <row r="233" spans="1:429" ht="12.75" customHeight="1" x14ac:dyDescent="0.2">
      <c r="A233" s="93">
        <v>315000</v>
      </c>
      <c r="B233" s="94" t="s">
        <v>1735</v>
      </c>
      <c r="C233" s="95" t="s">
        <v>1392</v>
      </c>
      <c r="D233" s="96"/>
      <c r="E233" s="97"/>
      <c r="F233" s="97"/>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7"/>
      <c r="AI233" s="97"/>
      <c r="AJ233" s="97"/>
      <c r="AK233" s="97"/>
      <c r="AL233" s="97"/>
      <c r="AM233" s="97"/>
      <c r="AN233" s="97"/>
      <c r="AO233" s="97"/>
      <c r="AP233" s="97"/>
      <c r="AQ233" s="97"/>
      <c r="AR233" s="97"/>
      <c r="AS233" s="97"/>
      <c r="AT233" s="97"/>
      <c r="AU233" s="97"/>
      <c r="AV233" s="97"/>
      <c r="AW233" s="97">
        <v>1</v>
      </c>
      <c r="AX233" s="97"/>
      <c r="AY233" s="97"/>
      <c r="AZ233" s="97"/>
      <c r="BA233" s="97"/>
      <c r="BB233" s="97"/>
      <c r="BC233" s="97"/>
      <c r="BD233" s="97"/>
      <c r="BE233" s="97"/>
      <c r="BF233" s="97"/>
      <c r="BG233" s="97"/>
      <c r="BH233" s="97"/>
      <c r="BI233" s="97"/>
      <c r="BJ233" s="97"/>
      <c r="BK233" s="97"/>
      <c r="BL233" s="97"/>
      <c r="BM233" s="97"/>
      <c r="BN233" s="97"/>
      <c r="BO233" s="97"/>
      <c r="BP233" s="97"/>
      <c r="BQ233" s="97"/>
      <c r="BR233" s="97"/>
      <c r="BS233" s="97"/>
      <c r="BT233" s="97"/>
      <c r="BU233" s="97"/>
      <c r="BV233" s="97"/>
      <c r="BW233" s="97"/>
      <c r="BX233" s="97"/>
      <c r="BY233" s="97"/>
      <c r="BZ233" s="97"/>
      <c r="CA233" s="97"/>
      <c r="CB233" s="97"/>
      <c r="CC233" s="97"/>
      <c r="CD233" s="97"/>
      <c r="CE233" s="97"/>
      <c r="CF233" s="97"/>
      <c r="CG233" s="97"/>
      <c r="CH233" s="97"/>
      <c r="CI233" s="97"/>
      <c r="CJ233" s="97"/>
      <c r="CK233" s="97"/>
      <c r="CL233" s="97"/>
      <c r="CM233" s="97"/>
      <c r="CN233" s="97"/>
      <c r="CO233" s="97"/>
      <c r="CP233" s="97"/>
      <c r="CQ233" s="97"/>
      <c r="CR233" s="97"/>
      <c r="CS233" s="97"/>
      <c r="CT233" s="97"/>
      <c r="CU233" s="97"/>
      <c r="CV233" s="97"/>
      <c r="CW233" s="97"/>
      <c r="CX233" s="97"/>
      <c r="CY233" s="97"/>
      <c r="CZ233" s="97"/>
      <c r="DA233" s="97"/>
      <c r="DB233" s="97"/>
      <c r="DC233" s="97"/>
      <c r="DD233" s="97"/>
      <c r="DE233" s="97"/>
      <c r="DF233" s="97"/>
      <c r="DG233" s="97"/>
      <c r="DH233" s="97"/>
      <c r="DI233" s="97"/>
      <c r="DJ233" s="97"/>
      <c r="DK233" s="97"/>
      <c r="DL233" s="97"/>
      <c r="DM233" s="97"/>
      <c r="DN233" s="97"/>
      <c r="DO233" s="97"/>
      <c r="DP233" s="97"/>
      <c r="DQ233" s="97"/>
      <c r="DR233" s="97"/>
      <c r="DS233" s="97"/>
      <c r="DT233" s="97"/>
      <c r="DU233" s="97"/>
      <c r="DV233" s="97"/>
      <c r="DW233" s="97"/>
      <c r="DX233" s="97"/>
      <c r="DY233" s="97"/>
      <c r="DZ233" s="97"/>
      <c r="EA233" s="97"/>
      <c r="EB233" s="97"/>
      <c r="EC233" s="97"/>
      <c r="ED233" s="97"/>
      <c r="EE233" s="97"/>
      <c r="EF233" s="97"/>
      <c r="EG233" s="97"/>
      <c r="EH233" s="97"/>
      <c r="EI233" s="97"/>
      <c r="EJ233" s="97"/>
      <c r="EK233" s="97"/>
      <c r="EL233" s="97"/>
      <c r="EM233" s="97"/>
      <c r="EN233" s="97"/>
      <c r="EO233" s="97"/>
      <c r="EP233" s="97"/>
      <c r="EQ233" s="97"/>
      <c r="ER233" s="97"/>
      <c r="ES233" s="97"/>
      <c r="ET233" s="97"/>
      <c r="EU233" s="97"/>
      <c r="EV233" s="97"/>
      <c r="EW233" s="97"/>
      <c r="EX233" s="97"/>
      <c r="EY233" s="97"/>
      <c r="EZ233" s="97"/>
      <c r="FA233" s="97"/>
      <c r="FB233" s="97"/>
      <c r="FC233" s="97"/>
      <c r="FD233" s="97"/>
      <c r="FE233" s="97">
        <v>12</v>
      </c>
      <c r="FF233" s="97"/>
      <c r="FG233" s="97"/>
      <c r="FH233" s="97"/>
      <c r="FI233" s="97"/>
      <c r="FJ233" s="97"/>
      <c r="FK233" s="97"/>
      <c r="FL233" s="97"/>
      <c r="FM233" s="97"/>
      <c r="FN233" s="97"/>
      <c r="FO233" s="97"/>
      <c r="FP233" s="97"/>
      <c r="FQ233" s="97"/>
      <c r="FR233" s="97"/>
      <c r="FS233" s="97"/>
      <c r="FT233" s="97"/>
      <c r="FU233" s="97"/>
      <c r="FV233" s="97"/>
      <c r="FW233" s="97"/>
      <c r="FX233" s="97"/>
      <c r="FY233" s="97"/>
      <c r="FZ233" s="97"/>
      <c r="GA233" s="97"/>
      <c r="GB233" s="97"/>
      <c r="GC233" s="97"/>
      <c r="GD233" s="97"/>
      <c r="GE233" s="97"/>
      <c r="GF233" s="97"/>
      <c r="GG233" s="97"/>
      <c r="GH233" s="97"/>
      <c r="GI233" s="97"/>
      <c r="GJ233" s="97"/>
      <c r="GK233" s="97"/>
      <c r="GL233" s="97">
        <v>0</v>
      </c>
      <c r="GM233" s="97"/>
      <c r="GN233" s="97"/>
      <c r="GO233" s="97"/>
      <c r="GP233" s="97"/>
      <c r="GQ233" s="97"/>
      <c r="GR233" s="97"/>
      <c r="GS233" s="97"/>
      <c r="GT233" s="97"/>
      <c r="GU233" s="97"/>
      <c r="GV233" s="97"/>
      <c r="GW233" s="97"/>
      <c r="GX233" s="97"/>
      <c r="GY233" s="97"/>
      <c r="GZ233" s="97"/>
      <c r="HA233" s="97"/>
      <c r="HB233" s="97"/>
      <c r="HC233" s="97"/>
      <c r="HD233" s="97"/>
      <c r="HE233" s="97"/>
      <c r="HF233" s="97"/>
      <c r="HG233" s="97"/>
      <c r="HH233" s="97"/>
      <c r="HI233" s="97"/>
      <c r="HJ233" s="97"/>
      <c r="HK233" s="97"/>
      <c r="HL233" s="97"/>
      <c r="HM233" s="97"/>
      <c r="HN233" s="97"/>
      <c r="HO233" s="97"/>
      <c r="HP233" s="97"/>
      <c r="HQ233" s="97">
        <v>4</v>
      </c>
      <c r="HR233" s="97">
        <v>31</v>
      </c>
      <c r="HS233" s="97">
        <v>1</v>
      </c>
      <c r="HT233" s="97"/>
      <c r="HU233" s="97">
        <v>18</v>
      </c>
      <c r="HV233" s="97">
        <v>925</v>
      </c>
      <c r="HW233" s="97">
        <v>8</v>
      </c>
      <c r="HX233" s="97"/>
      <c r="HY233" s="97"/>
      <c r="HZ233" s="97"/>
      <c r="IA233" s="97"/>
      <c r="IB233" s="97"/>
      <c r="IC233" s="97"/>
      <c r="ID233" s="97"/>
      <c r="IE233" s="97"/>
      <c r="IF233" s="97">
        <v>320</v>
      </c>
      <c r="IG233" s="97"/>
      <c r="IH233" s="97"/>
      <c r="II233" s="97"/>
      <c r="IJ233" s="97"/>
      <c r="IK233" s="97"/>
      <c r="IL233" s="97"/>
      <c r="IM233" s="97"/>
      <c r="IN233" s="97"/>
      <c r="IO233" s="97"/>
      <c r="IP233" s="97"/>
      <c r="IQ233" s="97"/>
      <c r="IR233" s="97"/>
      <c r="IS233" s="97"/>
      <c r="IT233" s="97"/>
      <c r="IU233" s="97"/>
      <c r="IV233" s="97"/>
      <c r="IW233" s="97"/>
      <c r="IX233" s="97"/>
      <c r="IY233" s="97"/>
      <c r="IZ233" s="97"/>
      <c r="JA233" s="97"/>
      <c r="JB233" s="97"/>
      <c r="JC233" s="97"/>
      <c r="JD233" s="97"/>
      <c r="JE233" s="97"/>
      <c r="JF233" s="97"/>
      <c r="JG233" s="97"/>
      <c r="JH233" s="97"/>
      <c r="JI233" s="97"/>
      <c r="JJ233" s="97"/>
      <c r="JK233" s="97"/>
      <c r="JL233" s="97"/>
      <c r="JM233" s="97"/>
      <c r="JN233" s="97">
        <v>2</v>
      </c>
      <c r="JO233" s="97"/>
      <c r="JP233" s="97"/>
      <c r="JQ233" s="97"/>
      <c r="JR233" s="97"/>
      <c r="JS233" s="97"/>
      <c r="JT233" s="97"/>
      <c r="JU233" s="97"/>
      <c r="JV233" s="97"/>
      <c r="JW233" s="97">
        <v>394</v>
      </c>
      <c r="JX233" s="97">
        <v>191</v>
      </c>
      <c r="JY233" s="97"/>
      <c r="JZ233" s="97">
        <v>1</v>
      </c>
      <c r="KA233" s="97"/>
      <c r="KB233" s="97">
        <v>441</v>
      </c>
      <c r="KC233" s="97"/>
      <c r="KD233" s="97"/>
      <c r="KE233" s="97"/>
      <c r="KF233" s="97">
        <v>196</v>
      </c>
      <c r="KG233" s="97"/>
      <c r="KH233" s="97"/>
      <c r="KI233" s="97"/>
      <c r="KJ233" s="97"/>
      <c r="KK233" s="97"/>
      <c r="KL233" s="97"/>
      <c r="KM233" s="97"/>
      <c r="KN233" s="97"/>
      <c r="KO233" s="97"/>
      <c r="KP233" s="97"/>
      <c r="KQ233" s="97"/>
      <c r="KR233" s="97">
        <v>14</v>
      </c>
      <c r="KS233" s="97">
        <v>4</v>
      </c>
      <c r="KT233" s="97">
        <v>0</v>
      </c>
      <c r="KU233" s="97"/>
      <c r="KV233" s="97"/>
      <c r="KW233" s="97">
        <v>9</v>
      </c>
      <c r="KX233" s="97"/>
      <c r="KY233" s="97"/>
      <c r="KZ233" s="97">
        <v>6</v>
      </c>
      <c r="LA233" s="97">
        <v>120</v>
      </c>
      <c r="LB233" s="97">
        <v>496</v>
      </c>
      <c r="LC233" s="97">
        <v>16</v>
      </c>
      <c r="LD233" s="97"/>
      <c r="LE233" s="97"/>
      <c r="LF233" s="97"/>
      <c r="LG233" s="97"/>
      <c r="LH233" s="97"/>
      <c r="LI233" s="97"/>
      <c r="LJ233" s="97"/>
      <c r="LK233" s="97"/>
      <c r="LL233" s="97"/>
      <c r="LM233" s="97"/>
      <c r="LN233" s="97"/>
      <c r="LO233" s="97"/>
      <c r="LP233" s="97"/>
      <c r="LQ233" s="97"/>
      <c r="LR233" s="97"/>
      <c r="LS233" s="97"/>
      <c r="LT233" s="97">
        <v>51</v>
      </c>
      <c r="LU233" s="97"/>
      <c r="LV233" s="97"/>
      <c r="LW233" s="97"/>
      <c r="LX233" s="97"/>
      <c r="LY233" s="97"/>
      <c r="LZ233" s="97"/>
      <c r="MA233" s="97">
        <v>0</v>
      </c>
      <c r="MB233" s="97"/>
      <c r="MC233" s="97"/>
      <c r="MD233" s="97">
        <v>52</v>
      </c>
      <c r="ME233" s="97"/>
      <c r="MF233" s="97">
        <v>5</v>
      </c>
      <c r="MG233" s="97"/>
      <c r="MH233" s="97"/>
      <c r="MI233" s="97"/>
      <c r="MJ233" s="97">
        <v>11</v>
      </c>
      <c r="MK233" s="97"/>
      <c r="ML233" s="97">
        <v>130</v>
      </c>
      <c r="MM233" s="97"/>
      <c r="MN233" s="97"/>
      <c r="MO233" s="97">
        <v>14</v>
      </c>
      <c r="MP233" s="97"/>
      <c r="MQ233" s="97">
        <v>18</v>
      </c>
      <c r="MR233" s="97">
        <v>23</v>
      </c>
      <c r="MS233" s="97">
        <v>133</v>
      </c>
      <c r="MT233" s="97"/>
      <c r="MU233" s="97">
        <v>28</v>
      </c>
      <c r="MV233" s="97">
        <v>49</v>
      </c>
      <c r="MW233" s="97">
        <v>19</v>
      </c>
      <c r="MX233" s="97"/>
      <c r="MY233" s="97"/>
      <c r="MZ233" s="97">
        <v>1</v>
      </c>
      <c r="NA233" s="97"/>
      <c r="NB233" s="97">
        <v>4</v>
      </c>
      <c r="NC233" s="97">
        <v>0</v>
      </c>
      <c r="ND233" s="97">
        <v>14</v>
      </c>
      <c r="NE233" s="97"/>
      <c r="NF233" s="97"/>
      <c r="NG233" s="97">
        <v>805</v>
      </c>
      <c r="NH233" s="97"/>
      <c r="NI233" s="97">
        <v>0</v>
      </c>
      <c r="NJ233" s="97">
        <v>47</v>
      </c>
      <c r="NK233" s="97">
        <v>0</v>
      </c>
      <c r="NL233" s="97"/>
      <c r="NM233" s="97"/>
      <c r="NN233" s="97"/>
      <c r="NO233" s="97"/>
      <c r="NP233" s="97"/>
      <c r="NQ233" s="97">
        <v>14</v>
      </c>
      <c r="NR233" s="97">
        <v>6</v>
      </c>
      <c r="NS233" s="97">
        <v>16</v>
      </c>
      <c r="NT233" s="97">
        <v>41</v>
      </c>
      <c r="NU233" s="97">
        <v>9</v>
      </c>
      <c r="NV233" s="97"/>
      <c r="NW233" s="97"/>
      <c r="NX233" s="97">
        <v>132</v>
      </c>
      <c r="NY233" s="97">
        <v>28</v>
      </c>
      <c r="NZ233" s="97">
        <v>32</v>
      </c>
      <c r="OA233" s="97"/>
      <c r="OB233" s="97">
        <v>25</v>
      </c>
      <c r="OC233" s="97"/>
      <c r="OD233" s="97">
        <v>37</v>
      </c>
      <c r="OE233" s="97"/>
      <c r="OF233" s="97">
        <v>1271</v>
      </c>
      <c r="OG233" s="97"/>
      <c r="OH233" s="97">
        <v>16</v>
      </c>
      <c r="OI233" s="97">
        <v>11</v>
      </c>
      <c r="OJ233" s="97"/>
      <c r="OK233" s="97">
        <v>11</v>
      </c>
      <c r="OL233" s="97">
        <v>11</v>
      </c>
      <c r="OM233" s="97">
        <v>662</v>
      </c>
      <c r="ON233" s="97">
        <v>429</v>
      </c>
      <c r="OO233" s="97">
        <v>1634</v>
      </c>
      <c r="OP233" s="97"/>
      <c r="OQ233" s="97">
        <v>51</v>
      </c>
      <c r="OR233" s="98">
        <v>0</v>
      </c>
      <c r="OS233" s="99">
        <v>9050</v>
      </c>
      <c r="OT233" s="96">
        <v>263121</v>
      </c>
      <c r="OU233" s="97"/>
      <c r="OV233" s="97"/>
      <c r="OW233" s="97"/>
      <c r="OX233" s="97"/>
      <c r="OY233" s="97">
        <v>93</v>
      </c>
      <c r="OZ233" s="97">
        <v>3847</v>
      </c>
      <c r="PA233" s="97"/>
      <c r="PB233" s="97"/>
      <c r="PC233" s="97"/>
      <c r="PD233" s="97"/>
      <c r="PE233" s="97"/>
      <c r="PF233" s="97"/>
      <c r="PG233" s="97"/>
      <c r="PH233" s="97"/>
      <c r="PI233" s="97"/>
      <c r="PJ233" s="97"/>
      <c r="PK233" s="97"/>
      <c r="PL233" s="98"/>
      <c r="PM233" s="99">
        <v>276111</v>
      </c>
    </row>
    <row r="234" spans="1:429" ht="12.75" customHeight="1" x14ac:dyDescent="0.2">
      <c r="A234" s="93">
        <v>316000</v>
      </c>
      <c r="B234" s="94" t="s">
        <v>1735</v>
      </c>
      <c r="C234" s="95" t="s">
        <v>1393</v>
      </c>
      <c r="D234" s="96"/>
      <c r="E234" s="97"/>
      <c r="F234" s="97"/>
      <c r="G234" s="97"/>
      <c r="H234" s="97"/>
      <c r="I234" s="97"/>
      <c r="J234" s="97"/>
      <c r="K234" s="97">
        <v>7</v>
      </c>
      <c r="L234" s="97"/>
      <c r="M234" s="97">
        <v>35</v>
      </c>
      <c r="N234" s="97"/>
      <c r="O234" s="97"/>
      <c r="P234" s="97"/>
      <c r="Q234" s="97"/>
      <c r="R234" s="97"/>
      <c r="S234" s="97"/>
      <c r="T234" s="97"/>
      <c r="U234" s="97"/>
      <c r="V234" s="97"/>
      <c r="W234" s="97"/>
      <c r="X234" s="97"/>
      <c r="Y234" s="97">
        <v>1</v>
      </c>
      <c r="Z234" s="97">
        <v>0</v>
      </c>
      <c r="AA234" s="97"/>
      <c r="AB234" s="97"/>
      <c r="AC234" s="97"/>
      <c r="AD234" s="97"/>
      <c r="AE234" s="97"/>
      <c r="AF234" s="97"/>
      <c r="AG234" s="97"/>
      <c r="AH234" s="97"/>
      <c r="AI234" s="97"/>
      <c r="AJ234" s="97"/>
      <c r="AK234" s="97"/>
      <c r="AL234" s="97"/>
      <c r="AM234" s="97"/>
      <c r="AN234" s="97"/>
      <c r="AO234" s="97"/>
      <c r="AP234" s="97">
        <v>0</v>
      </c>
      <c r="AQ234" s="97"/>
      <c r="AR234" s="97"/>
      <c r="AS234" s="97"/>
      <c r="AT234" s="97"/>
      <c r="AU234" s="97"/>
      <c r="AV234" s="97"/>
      <c r="AW234" s="97"/>
      <c r="AX234" s="97"/>
      <c r="AY234" s="97"/>
      <c r="AZ234" s="97"/>
      <c r="BA234" s="97"/>
      <c r="BB234" s="97"/>
      <c r="BC234" s="97"/>
      <c r="BD234" s="97"/>
      <c r="BE234" s="97"/>
      <c r="BF234" s="97"/>
      <c r="BG234" s="97"/>
      <c r="BH234" s="97"/>
      <c r="BI234" s="97"/>
      <c r="BJ234" s="97"/>
      <c r="BK234" s="97"/>
      <c r="BL234" s="97"/>
      <c r="BM234" s="97"/>
      <c r="BN234" s="97"/>
      <c r="BO234" s="97"/>
      <c r="BP234" s="97"/>
      <c r="BQ234" s="97"/>
      <c r="BR234" s="97"/>
      <c r="BS234" s="97"/>
      <c r="BT234" s="97"/>
      <c r="BU234" s="97"/>
      <c r="BV234" s="97"/>
      <c r="BW234" s="97"/>
      <c r="BX234" s="97"/>
      <c r="BY234" s="97"/>
      <c r="BZ234" s="97"/>
      <c r="CA234" s="97"/>
      <c r="CB234" s="97"/>
      <c r="CC234" s="97"/>
      <c r="CD234" s="97"/>
      <c r="CE234" s="97"/>
      <c r="CF234" s="97"/>
      <c r="CG234" s="97"/>
      <c r="CH234" s="97"/>
      <c r="CI234" s="97"/>
      <c r="CJ234" s="97"/>
      <c r="CK234" s="97"/>
      <c r="CL234" s="97"/>
      <c r="CM234" s="97"/>
      <c r="CN234" s="97"/>
      <c r="CO234" s="97"/>
      <c r="CP234" s="97"/>
      <c r="CQ234" s="97"/>
      <c r="CR234" s="97"/>
      <c r="CS234" s="97"/>
      <c r="CT234" s="97"/>
      <c r="CU234" s="97"/>
      <c r="CV234" s="97"/>
      <c r="CW234" s="97"/>
      <c r="CX234" s="97"/>
      <c r="CY234" s="97"/>
      <c r="CZ234" s="97"/>
      <c r="DA234" s="97"/>
      <c r="DB234" s="97"/>
      <c r="DC234" s="97"/>
      <c r="DD234" s="97"/>
      <c r="DE234" s="97"/>
      <c r="DF234" s="97"/>
      <c r="DG234" s="97"/>
      <c r="DH234" s="97"/>
      <c r="DI234" s="97"/>
      <c r="DJ234" s="97"/>
      <c r="DK234" s="97"/>
      <c r="DL234" s="97"/>
      <c r="DM234" s="97"/>
      <c r="DN234" s="97"/>
      <c r="DO234" s="97"/>
      <c r="DP234" s="97"/>
      <c r="DQ234" s="97"/>
      <c r="DR234" s="97"/>
      <c r="DS234" s="97"/>
      <c r="DT234" s="97">
        <v>0</v>
      </c>
      <c r="DU234" s="97"/>
      <c r="DV234" s="97"/>
      <c r="DW234" s="97"/>
      <c r="DX234" s="97"/>
      <c r="DY234" s="97"/>
      <c r="DZ234" s="97"/>
      <c r="EA234" s="97"/>
      <c r="EB234" s="97"/>
      <c r="EC234" s="97"/>
      <c r="ED234" s="97"/>
      <c r="EE234" s="97"/>
      <c r="EF234" s="97"/>
      <c r="EG234" s="97"/>
      <c r="EH234" s="97"/>
      <c r="EI234" s="97"/>
      <c r="EJ234" s="97"/>
      <c r="EK234" s="97"/>
      <c r="EL234" s="97"/>
      <c r="EM234" s="97"/>
      <c r="EN234" s="97"/>
      <c r="EO234" s="97"/>
      <c r="EP234" s="97"/>
      <c r="EQ234" s="97"/>
      <c r="ER234" s="97"/>
      <c r="ES234" s="97"/>
      <c r="ET234" s="97"/>
      <c r="EU234" s="97">
        <v>242</v>
      </c>
      <c r="EV234" s="97">
        <v>416</v>
      </c>
      <c r="EW234" s="97"/>
      <c r="EX234" s="97"/>
      <c r="EY234" s="97"/>
      <c r="EZ234" s="97"/>
      <c r="FA234" s="97"/>
      <c r="FB234" s="97"/>
      <c r="FC234" s="97"/>
      <c r="FD234" s="97"/>
      <c r="FE234" s="97">
        <v>2491</v>
      </c>
      <c r="FF234" s="97"/>
      <c r="FG234" s="97"/>
      <c r="FH234" s="97"/>
      <c r="FI234" s="97"/>
      <c r="FJ234" s="97"/>
      <c r="FK234" s="97"/>
      <c r="FL234" s="97"/>
      <c r="FM234" s="97"/>
      <c r="FN234" s="97"/>
      <c r="FO234" s="97"/>
      <c r="FP234" s="97"/>
      <c r="FQ234" s="97"/>
      <c r="FR234" s="97"/>
      <c r="FS234" s="97"/>
      <c r="FT234" s="97"/>
      <c r="FU234" s="97"/>
      <c r="FV234" s="97"/>
      <c r="FW234" s="97"/>
      <c r="FX234" s="97"/>
      <c r="FY234" s="97"/>
      <c r="FZ234" s="97"/>
      <c r="GA234" s="97"/>
      <c r="GB234" s="97"/>
      <c r="GC234" s="97"/>
      <c r="GD234" s="97"/>
      <c r="GE234" s="97"/>
      <c r="GF234" s="97"/>
      <c r="GG234" s="97"/>
      <c r="GH234" s="97">
        <v>65</v>
      </c>
      <c r="GI234" s="97"/>
      <c r="GJ234" s="97">
        <v>0</v>
      </c>
      <c r="GK234" s="97"/>
      <c r="GL234" s="97"/>
      <c r="GM234" s="97"/>
      <c r="GN234" s="97"/>
      <c r="GO234" s="97"/>
      <c r="GP234" s="97"/>
      <c r="GQ234" s="97"/>
      <c r="GR234" s="97"/>
      <c r="GS234" s="97"/>
      <c r="GT234" s="97"/>
      <c r="GU234" s="97"/>
      <c r="GV234" s="97"/>
      <c r="GW234" s="97"/>
      <c r="GX234" s="97"/>
      <c r="GY234" s="97"/>
      <c r="GZ234" s="97"/>
      <c r="HA234" s="97">
        <v>23</v>
      </c>
      <c r="HB234" s="97"/>
      <c r="HC234" s="97"/>
      <c r="HD234" s="97"/>
      <c r="HE234" s="97"/>
      <c r="HF234" s="97"/>
      <c r="HG234" s="97"/>
      <c r="HH234" s="97"/>
      <c r="HI234" s="97"/>
      <c r="HJ234" s="97"/>
      <c r="HK234" s="97"/>
      <c r="HL234" s="97"/>
      <c r="HM234" s="97"/>
      <c r="HN234" s="97"/>
      <c r="HO234" s="97"/>
      <c r="HP234" s="97"/>
      <c r="HQ234" s="97"/>
      <c r="HR234" s="97"/>
      <c r="HS234" s="97"/>
      <c r="HT234" s="97"/>
      <c r="HU234" s="97">
        <v>1170</v>
      </c>
      <c r="HV234" s="97">
        <v>73</v>
      </c>
      <c r="HW234" s="97">
        <v>968</v>
      </c>
      <c r="HX234" s="97"/>
      <c r="HY234" s="97"/>
      <c r="HZ234" s="97"/>
      <c r="IA234" s="97"/>
      <c r="IB234" s="97"/>
      <c r="IC234" s="97"/>
      <c r="ID234" s="97"/>
      <c r="IE234" s="97"/>
      <c r="IF234" s="97">
        <v>1816</v>
      </c>
      <c r="IG234" s="97"/>
      <c r="IH234" s="97">
        <v>20</v>
      </c>
      <c r="II234" s="97"/>
      <c r="IJ234" s="97"/>
      <c r="IK234" s="97"/>
      <c r="IL234" s="97"/>
      <c r="IM234" s="97"/>
      <c r="IN234" s="97"/>
      <c r="IO234" s="97"/>
      <c r="IP234" s="97"/>
      <c r="IQ234" s="97"/>
      <c r="IR234" s="97"/>
      <c r="IS234" s="97"/>
      <c r="IT234" s="97"/>
      <c r="IU234" s="97"/>
      <c r="IV234" s="97"/>
      <c r="IW234" s="97"/>
      <c r="IX234" s="97"/>
      <c r="IY234" s="97"/>
      <c r="IZ234" s="97"/>
      <c r="JA234" s="97"/>
      <c r="JB234" s="97"/>
      <c r="JC234" s="97"/>
      <c r="JD234" s="97"/>
      <c r="JE234" s="97"/>
      <c r="JF234" s="97"/>
      <c r="JG234" s="97"/>
      <c r="JH234" s="97"/>
      <c r="JI234" s="97"/>
      <c r="JJ234" s="97"/>
      <c r="JK234" s="97"/>
      <c r="JL234" s="97"/>
      <c r="JM234" s="97"/>
      <c r="JN234" s="97"/>
      <c r="JO234" s="97">
        <v>8</v>
      </c>
      <c r="JP234" s="97">
        <v>28</v>
      </c>
      <c r="JQ234" s="97">
        <v>18</v>
      </c>
      <c r="JR234" s="97"/>
      <c r="JS234" s="97">
        <v>10</v>
      </c>
      <c r="JT234" s="97">
        <v>12</v>
      </c>
      <c r="JU234" s="97">
        <v>102</v>
      </c>
      <c r="JV234" s="97"/>
      <c r="JW234" s="97">
        <v>31</v>
      </c>
      <c r="JX234" s="97"/>
      <c r="JY234" s="97"/>
      <c r="JZ234" s="97">
        <v>130</v>
      </c>
      <c r="KA234" s="97">
        <v>9</v>
      </c>
      <c r="KB234" s="97">
        <v>5</v>
      </c>
      <c r="KC234" s="97">
        <v>28</v>
      </c>
      <c r="KD234" s="97">
        <v>30</v>
      </c>
      <c r="KE234" s="97">
        <v>52</v>
      </c>
      <c r="KF234" s="97">
        <v>155</v>
      </c>
      <c r="KG234" s="97">
        <v>129</v>
      </c>
      <c r="KH234" s="97">
        <v>2</v>
      </c>
      <c r="KI234" s="97"/>
      <c r="KJ234" s="97"/>
      <c r="KK234" s="97"/>
      <c r="KL234" s="97"/>
      <c r="KM234" s="97"/>
      <c r="KN234" s="97"/>
      <c r="KO234" s="97"/>
      <c r="KP234" s="97"/>
      <c r="KQ234" s="97"/>
      <c r="KR234" s="97"/>
      <c r="KS234" s="97"/>
      <c r="KT234" s="97"/>
      <c r="KU234" s="97">
        <v>0</v>
      </c>
      <c r="KV234" s="97"/>
      <c r="KW234" s="97"/>
      <c r="KX234" s="97"/>
      <c r="KY234" s="97"/>
      <c r="KZ234" s="97"/>
      <c r="LA234" s="97"/>
      <c r="LB234" s="97"/>
      <c r="LC234" s="97"/>
      <c r="LD234" s="97">
        <v>5</v>
      </c>
      <c r="LE234" s="97"/>
      <c r="LF234" s="97"/>
      <c r="LG234" s="97">
        <v>0</v>
      </c>
      <c r="LH234" s="97"/>
      <c r="LI234" s="97"/>
      <c r="LJ234" s="97"/>
      <c r="LK234" s="97"/>
      <c r="LL234" s="97"/>
      <c r="LM234" s="97"/>
      <c r="LN234" s="97"/>
      <c r="LO234" s="97"/>
      <c r="LP234" s="97"/>
      <c r="LQ234" s="97"/>
      <c r="LR234" s="97"/>
      <c r="LS234" s="97">
        <v>0</v>
      </c>
      <c r="LT234" s="97"/>
      <c r="LU234" s="97"/>
      <c r="LV234" s="97"/>
      <c r="LW234" s="97"/>
      <c r="LX234" s="97"/>
      <c r="LY234" s="97"/>
      <c r="LZ234" s="97"/>
      <c r="MA234" s="97"/>
      <c r="MB234" s="97"/>
      <c r="MC234" s="97"/>
      <c r="MD234" s="97"/>
      <c r="ME234" s="97"/>
      <c r="MF234" s="97">
        <v>0</v>
      </c>
      <c r="MG234" s="97"/>
      <c r="MH234" s="97"/>
      <c r="MI234" s="97"/>
      <c r="MJ234" s="97"/>
      <c r="MK234" s="97"/>
      <c r="ML234" s="97">
        <v>8</v>
      </c>
      <c r="MM234" s="97"/>
      <c r="MN234" s="97"/>
      <c r="MO234" s="97">
        <v>24</v>
      </c>
      <c r="MP234" s="97"/>
      <c r="MQ234" s="97"/>
      <c r="MR234" s="97">
        <v>17</v>
      </c>
      <c r="MS234" s="97"/>
      <c r="MT234" s="97"/>
      <c r="MU234" s="97">
        <v>1</v>
      </c>
      <c r="MV234" s="97"/>
      <c r="MW234" s="97">
        <v>55</v>
      </c>
      <c r="MX234" s="97"/>
      <c r="MY234" s="97"/>
      <c r="MZ234" s="97"/>
      <c r="NA234" s="97">
        <v>2</v>
      </c>
      <c r="NB234" s="97"/>
      <c r="NC234" s="97">
        <v>66</v>
      </c>
      <c r="ND234" s="97">
        <v>172</v>
      </c>
      <c r="NE234" s="97"/>
      <c r="NF234" s="97"/>
      <c r="NG234" s="97">
        <v>2</v>
      </c>
      <c r="NH234" s="97">
        <v>25</v>
      </c>
      <c r="NI234" s="97">
        <v>0</v>
      </c>
      <c r="NJ234" s="97"/>
      <c r="NK234" s="97">
        <v>12</v>
      </c>
      <c r="NL234" s="97"/>
      <c r="NM234" s="97">
        <v>0</v>
      </c>
      <c r="NN234" s="97"/>
      <c r="NO234" s="97"/>
      <c r="NP234" s="97"/>
      <c r="NQ234" s="97">
        <v>4</v>
      </c>
      <c r="NR234" s="97">
        <v>2</v>
      </c>
      <c r="NS234" s="97"/>
      <c r="NT234" s="97"/>
      <c r="NU234" s="97"/>
      <c r="NV234" s="97">
        <v>100</v>
      </c>
      <c r="NW234" s="97"/>
      <c r="NX234" s="97">
        <v>0</v>
      </c>
      <c r="NY234" s="97">
        <v>21</v>
      </c>
      <c r="NZ234" s="97"/>
      <c r="OA234" s="97"/>
      <c r="OB234" s="97">
        <v>0</v>
      </c>
      <c r="OC234" s="97"/>
      <c r="OD234" s="97">
        <v>18</v>
      </c>
      <c r="OE234" s="97"/>
      <c r="OF234" s="97">
        <v>178</v>
      </c>
      <c r="OG234" s="97"/>
      <c r="OH234" s="97">
        <v>128</v>
      </c>
      <c r="OI234" s="97">
        <v>26</v>
      </c>
      <c r="OJ234" s="97">
        <v>50</v>
      </c>
      <c r="OK234" s="97"/>
      <c r="OL234" s="97"/>
      <c r="OM234" s="97">
        <v>60</v>
      </c>
      <c r="ON234" s="97">
        <v>3</v>
      </c>
      <c r="OO234" s="97">
        <v>143</v>
      </c>
      <c r="OP234" s="97"/>
      <c r="OQ234" s="97"/>
      <c r="OR234" s="98"/>
      <c r="OS234" s="99">
        <v>9198</v>
      </c>
      <c r="OT234" s="96">
        <v>94543</v>
      </c>
      <c r="OU234" s="97"/>
      <c r="OV234" s="97"/>
      <c r="OW234" s="97"/>
      <c r="OX234" s="97"/>
      <c r="OY234" s="97">
        <v>269</v>
      </c>
      <c r="OZ234" s="97">
        <v>3049</v>
      </c>
      <c r="PA234" s="97"/>
      <c r="PB234" s="97"/>
      <c r="PC234" s="97"/>
      <c r="PD234" s="97"/>
      <c r="PE234" s="97"/>
      <c r="PF234" s="97"/>
      <c r="PG234" s="97"/>
      <c r="PH234" s="97"/>
      <c r="PI234" s="97"/>
      <c r="PJ234" s="97"/>
      <c r="PK234" s="97"/>
      <c r="PL234" s="98"/>
      <c r="PM234" s="99">
        <v>107060</v>
      </c>
    </row>
    <row r="235" spans="1:429" ht="12.75" customHeight="1" x14ac:dyDescent="0.2">
      <c r="A235" s="93">
        <v>322110</v>
      </c>
      <c r="B235" s="94" t="s">
        <v>1736</v>
      </c>
      <c r="C235" s="95" t="s">
        <v>1394</v>
      </c>
      <c r="D235" s="96"/>
      <c r="E235" s="97"/>
      <c r="F235" s="97"/>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v>19</v>
      </c>
      <c r="AE235" s="97"/>
      <c r="AF235" s="97"/>
      <c r="AG235" s="97"/>
      <c r="AH235" s="97"/>
      <c r="AI235" s="97"/>
      <c r="AJ235" s="97"/>
      <c r="AK235" s="97"/>
      <c r="AL235" s="97"/>
      <c r="AM235" s="97"/>
      <c r="AN235" s="97"/>
      <c r="AO235" s="97"/>
      <c r="AP235" s="97"/>
      <c r="AQ235" s="97"/>
      <c r="AR235" s="97"/>
      <c r="AS235" s="97"/>
      <c r="AT235" s="97"/>
      <c r="AU235" s="97"/>
      <c r="AV235" s="97"/>
      <c r="AW235" s="97"/>
      <c r="AX235" s="97"/>
      <c r="AY235" s="97"/>
      <c r="AZ235" s="97"/>
      <c r="BA235" s="97"/>
      <c r="BB235" s="97"/>
      <c r="BC235" s="97"/>
      <c r="BD235" s="97"/>
      <c r="BE235" s="97"/>
      <c r="BF235" s="97"/>
      <c r="BG235" s="97"/>
      <c r="BH235" s="97"/>
      <c r="BI235" s="97"/>
      <c r="BJ235" s="97"/>
      <c r="BK235" s="97"/>
      <c r="BL235" s="97"/>
      <c r="BM235" s="97"/>
      <c r="BN235" s="97"/>
      <c r="BO235" s="97"/>
      <c r="BP235" s="97"/>
      <c r="BQ235" s="97"/>
      <c r="BR235" s="97"/>
      <c r="BS235" s="97"/>
      <c r="BT235" s="97"/>
      <c r="BU235" s="97"/>
      <c r="BV235" s="97"/>
      <c r="BW235" s="97"/>
      <c r="BX235" s="97"/>
      <c r="BY235" s="97"/>
      <c r="BZ235" s="97"/>
      <c r="CA235" s="97"/>
      <c r="CB235" s="97"/>
      <c r="CC235" s="97"/>
      <c r="CD235" s="97"/>
      <c r="CE235" s="97"/>
      <c r="CF235" s="97"/>
      <c r="CG235" s="97"/>
      <c r="CH235" s="97"/>
      <c r="CI235" s="97"/>
      <c r="CJ235" s="97"/>
      <c r="CK235" s="97"/>
      <c r="CL235" s="97"/>
      <c r="CM235" s="97"/>
      <c r="CN235" s="97"/>
      <c r="CO235" s="97"/>
      <c r="CP235" s="97"/>
      <c r="CQ235" s="97"/>
      <c r="CR235" s="97"/>
      <c r="CS235" s="97"/>
      <c r="CT235" s="97"/>
      <c r="CU235" s="97"/>
      <c r="CV235" s="97"/>
      <c r="CW235" s="97"/>
      <c r="CX235" s="97"/>
      <c r="CY235" s="97"/>
      <c r="CZ235" s="97"/>
      <c r="DA235" s="97"/>
      <c r="DB235" s="97"/>
      <c r="DC235" s="97"/>
      <c r="DD235" s="97"/>
      <c r="DE235" s="97"/>
      <c r="DF235" s="97"/>
      <c r="DG235" s="97"/>
      <c r="DH235" s="97"/>
      <c r="DI235" s="97"/>
      <c r="DJ235" s="97"/>
      <c r="DK235" s="97"/>
      <c r="DL235" s="97"/>
      <c r="DM235" s="97"/>
      <c r="DN235" s="97"/>
      <c r="DO235" s="97"/>
      <c r="DP235" s="97"/>
      <c r="DQ235" s="97"/>
      <c r="DR235" s="97"/>
      <c r="DS235" s="97"/>
      <c r="DT235" s="97"/>
      <c r="DU235" s="97"/>
      <c r="DV235" s="97"/>
      <c r="DW235" s="97"/>
      <c r="DX235" s="97"/>
      <c r="DY235" s="97"/>
      <c r="DZ235" s="97"/>
      <c r="EA235" s="97"/>
      <c r="EB235" s="97"/>
      <c r="EC235" s="97"/>
      <c r="ED235" s="97"/>
      <c r="EE235" s="97"/>
      <c r="EF235" s="97"/>
      <c r="EG235" s="97"/>
      <c r="EH235" s="97"/>
      <c r="EI235" s="97"/>
      <c r="EJ235" s="97"/>
      <c r="EK235" s="97"/>
      <c r="EL235" s="97"/>
      <c r="EM235" s="97"/>
      <c r="EN235" s="97"/>
      <c r="EO235" s="97"/>
      <c r="EP235" s="97"/>
      <c r="EQ235" s="97"/>
      <c r="ER235" s="97"/>
      <c r="ES235" s="97"/>
      <c r="ET235" s="97"/>
      <c r="EU235" s="97"/>
      <c r="EV235" s="97"/>
      <c r="EW235" s="97"/>
      <c r="EX235" s="97"/>
      <c r="EY235" s="97"/>
      <c r="EZ235" s="97"/>
      <c r="FA235" s="97"/>
      <c r="FB235" s="97"/>
      <c r="FC235" s="97"/>
      <c r="FD235" s="97"/>
      <c r="FE235" s="97"/>
      <c r="FF235" s="97"/>
      <c r="FG235" s="97"/>
      <c r="FH235" s="97"/>
      <c r="FI235" s="97"/>
      <c r="FJ235" s="97"/>
      <c r="FK235" s="97"/>
      <c r="FL235" s="97"/>
      <c r="FM235" s="97"/>
      <c r="FN235" s="97"/>
      <c r="FO235" s="97"/>
      <c r="FP235" s="97"/>
      <c r="FQ235" s="97"/>
      <c r="FR235" s="97"/>
      <c r="FS235" s="97"/>
      <c r="FT235" s="97"/>
      <c r="FU235" s="97"/>
      <c r="FV235" s="97"/>
      <c r="FW235" s="97"/>
      <c r="FX235" s="97"/>
      <c r="FY235" s="97"/>
      <c r="FZ235" s="97"/>
      <c r="GA235" s="97"/>
      <c r="GB235" s="97"/>
      <c r="GC235" s="97"/>
      <c r="GD235" s="97"/>
      <c r="GE235" s="97"/>
      <c r="GF235" s="97"/>
      <c r="GG235" s="97"/>
      <c r="GH235" s="97"/>
      <c r="GI235" s="97"/>
      <c r="GJ235" s="97"/>
      <c r="GK235" s="97"/>
      <c r="GL235" s="97"/>
      <c r="GM235" s="97"/>
      <c r="GN235" s="97"/>
      <c r="GO235" s="97"/>
      <c r="GP235" s="97"/>
      <c r="GQ235" s="97"/>
      <c r="GR235" s="97"/>
      <c r="GS235" s="97"/>
      <c r="GT235" s="97"/>
      <c r="GU235" s="97"/>
      <c r="GV235" s="97"/>
      <c r="GW235" s="97"/>
      <c r="GX235" s="97"/>
      <c r="GY235" s="97"/>
      <c r="GZ235" s="97"/>
      <c r="HA235" s="97"/>
      <c r="HB235" s="97"/>
      <c r="HC235" s="97"/>
      <c r="HD235" s="97"/>
      <c r="HE235" s="97"/>
      <c r="HF235" s="97"/>
      <c r="HG235" s="97"/>
      <c r="HH235" s="97"/>
      <c r="HI235" s="97"/>
      <c r="HJ235" s="97"/>
      <c r="HK235" s="97"/>
      <c r="HL235" s="97"/>
      <c r="HM235" s="97"/>
      <c r="HN235" s="97"/>
      <c r="HO235" s="97"/>
      <c r="HP235" s="97"/>
      <c r="HQ235" s="97"/>
      <c r="HR235" s="97"/>
      <c r="HS235" s="97"/>
      <c r="HT235" s="97"/>
      <c r="HU235" s="97"/>
      <c r="HV235" s="97"/>
      <c r="HW235" s="97"/>
      <c r="HX235" s="97">
        <v>285</v>
      </c>
      <c r="HY235" s="97">
        <v>2969</v>
      </c>
      <c r="HZ235" s="97">
        <v>224</v>
      </c>
      <c r="IA235" s="97">
        <v>667</v>
      </c>
      <c r="IB235" s="97">
        <v>327</v>
      </c>
      <c r="IC235" s="97">
        <v>103</v>
      </c>
      <c r="ID235" s="97">
        <v>622</v>
      </c>
      <c r="IE235" s="97">
        <v>408</v>
      </c>
      <c r="IF235" s="97"/>
      <c r="IG235" s="97"/>
      <c r="IH235" s="97"/>
      <c r="II235" s="97"/>
      <c r="IJ235" s="97"/>
      <c r="IK235" s="97"/>
      <c r="IL235" s="97"/>
      <c r="IM235" s="97"/>
      <c r="IN235" s="97"/>
      <c r="IO235" s="97"/>
      <c r="IP235" s="97"/>
      <c r="IQ235" s="97"/>
      <c r="IR235" s="97">
        <v>268</v>
      </c>
      <c r="IS235" s="97"/>
      <c r="IT235" s="97"/>
      <c r="IU235" s="97"/>
      <c r="IV235" s="97"/>
      <c r="IW235" s="97"/>
      <c r="IX235" s="97"/>
      <c r="IY235" s="97"/>
      <c r="IZ235" s="97"/>
      <c r="JA235" s="97"/>
      <c r="JB235" s="97"/>
      <c r="JC235" s="97"/>
      <c r="JD235" s="97"/>
      <c r="JE235" s="97"/>
      <c r="JF235" s="97"/>
      <c r="JG235" s="97"/>
      <c r="JH235" s="97"/>
      <c r="JI235" s="97"/>
      <c r="JJ235" s="97"/>
      <c r="JK235" s="97"/>
      <c r="JL235" s="97"/>
      <c r="JM235" s="97"/>
      <c r="JN235" s="97"/>
      <c r="JO235" s="97"/>
      <c r="JP235" s="97"/>
      <c r="JQ235" s="97"/>
      <c r="JR235" s="97"/>
      <c r="JS235" s="97"/>
      <c r="JT235" s="97"/>
      <c r="JU235" s="97"/>
      <c r="JV235" s="97"/>
      <c r="JW235" s="97"/>
      <c r="JX235" s="97"/>
      <c r="JY235" s="97"/>
      <c r="JZ235" s="97"/>
      <c r="KA235" s="97"/>
      <c r="KB235" s="97"/>
      <c r="KC235" s="97"/>
      <c r="KD235" s="97"/>
      <c r="KE235" s="97"/>
      <c r="KF235" s="97"/>
      <c r="KG235" s="97"/>
      <c r="KH235" s="97"/>
      <c r="KI235" s="97"/>
      <c r="KJ235" s="97"/>
      <c r="KK235" s="97"/>
      <c r="KL235" s="97"/>
      <c r="KM235" s="97"/>
      <c r="KN235" s="97"/>
      <c r="KO235" s="97"/>
      <c r="KP235" s="97"/>
      <c r="KQ235" s="97"/>
      <c r="KR235" s="97"/>
      <c r="KS235" s="97"/>
      <c r="KT235" s="97"/>
      <c r="KU235" s="97"/>
      <c r="KV235" s="97"/>
      <c r="KW235" s="97"/>
      <c r="KX235" s="97"/>
      <c r="KY235" s="97"/>
      <c r="KZ235" s="97"/>
      <c r="LA235" s="97"/>
      <c r="LB235" s="97"/>
      <c r="LC235" s="97"/>
      <c r="LD235" s="97"/>
      <c r="LE235" s="97"/>
      <c r="LF235" s="97"/>
      <c r="LG235" s="97"/>
      <c r="LH235" s="97"/>
      <c r="LI235" s="97"/>
      <c r="LJ235" s="97"/>
      <c r="LK235" s="97"/>
      <c r="LL235" s="97"/>
      <c r="LM235" s="97"/>
      <c r="LN235" s="97"/>
      <c r="LO235" s="97"/>
      <c r="LP235" s="97"/>
      <c r="LQ235" s="97"/>
      <c r="LR235" s="97"/>
      <c r="LS235" s="97"/>
      <c r="LT235" s="97"/>
      <c r="LU235" s="97"/>
      <c r="LV235" s="97"/>
      <c r="LW235" s="97"/>
      <c r="LX235" s="97"/>
      <c r="LY235" s="97"/>
      <c r="LZ235" s="97"/>
      <c r="MA235" s="97"/>
      <c r="MB235" s="97"/>
      <c r="MC235" s="97"/>
      <c r="MD235" s="97">
        <v>5</v>
      </c>
      <c r="ME235" s="97"/>
      <c r="MF235" s="97"/>
      <c r="MG235" s="97"/>
      <c r="MH235" s="97"/>
      <c r="MI235" s="97"/>
      <c r="MJ235" s="97"/>
      <c r="MK235" s="97"/>
      <c r="ML235" s="97"/>
      <c r="MM235" s="97"/>
      <c r="MN235" s="97"/>
      <c r="MO235" s="97"/>
      <c r="MP235" s="97"/>
      <c r="MQ235" s="97"/>
      <c r="MR235" s="97"/>
      <c r="MS235" s="97"/>
      <c r="MT235" s="97"/>
      <c r="MU235" s="97"/>
      <c r="MV235" s="97"/>
      <c r="MW235" s="97"/>
      <c r="MX235" s="97"/>
      <c r="MY235" s="97"/>
      <c r="MZ235" s="97"/>
      <c r="NA235" s="97"/>
      <c r="NB235" s="97"/>
      <c r="NC235" s="97"/>
      <c r="ND235" s="97"/>
      <c r="NE235" s="97"/>
      <c r="NF235" s="97"/>
      <c r="NG235" s="97"/>
      <c r="NH235" s="97"/>
      <c r="NI235" s="97"/>
      <c r="NJ235" s="97"/>
      <c r="NK235" s="97"/>
      <c r="NL235" s="97"/>
      <c r="NM235" s="97"/>
      <c r="NN235" s="97"/>
      <c r="NO235" s="97"/>
      <c r="NP235" s="97"/>
      <c r="NQ235" s="97"/>
      <c r="NR235" s="97"/>
      <c r="NS235" s="97"/>
      <c r="NT235" s="97"/>
      <c r="NU235" s="97"/>
      <c r="NV235" s="97"/>
      <c r="NW235" s="97"/>
      <c r="NX235" s="97"/>
      <c r="NY235" s="97"/>
      <c r="NZ235" s="97"/>
      <c r="OA235" s="97"/>
      <c r="OB235" s="97"/>
      <c r="OC235" s="97"/>
      <c r="OD235" s="97"/>
      <c r="OE235" s="97"/>
      <c r="OF235" s="97"/>
      <c r="OG235" s="97"/>
      <c r="OH235" s="97"/>
      <c r="OI235" s="97"/>
      <c r="OJ235" s="97"/>
      <c r="OK235" s="97"/>
      <c r="OL235" s="97"/>
      <c r="OM235" s="97"/>
      <c r="ON235" s="97"/>
      <c r="OO235" s="97"/>
      <c r="OP235" s="97"/>
      <c r="OQ235" s="97"/>
      <c r="OR235" s="98"/>
      <c r="OS235" s="99">
        <v>5896</v>
      </c>
      <c r="OT235" s="96"/>
      <c r="OU235" s="97"/>
      <c r="OV235" s="97"/>
      <c r="OW235" s="97"/>
      <c r="OX235" s="97"/>
      <c r="OY235" s="97">
        <v>9</v>
      </c>
      <c r="OZ235" s="97">
        <v>5569</v>
      </c>
      <c r="PA235" s="97"/>
      <c r="PB235" s="97"/>
      <c r="PC235" s="97"/>
      <c r="PD235" s="97"/>
      <c r="PE235" s="97"/>
      <c r="PF235" s="97"/>
      <c r="PG235" s="97"/>
      <c r="PH235" s="97"/>
      <c r="PI235" s="97"/>
      <c r="PJ235" s="97"/>
      <c r="PK235" s="97"/>
      <c r="PL235" s="98"/>
      <c r="PM235" s="99">
        <v>11474</v>
      </c>
    </row>
    <row r="236" spans="1:429" ht="12.75" customHeight="1" x14ac:dyDescent="0.2">
      <c r="A236" s="93">
        <v>322120</v>
      </c>
      <c r="B236" s="94" t="s">
        <v>1736</v>
      </c>
      <c r="C236" s="95" t="s">
        <v>1395</v>
      </c>
      <c r="D236" s="96"/>
      <c r="E236" s="97"/>
      <c r="F236" s="97"/>
      <c r="G236" s="97"/>
      <c r="H236" s="97"/>
      <c r="I236" s="97"/>
      <c r="J236" s="97"/>
      <c r="K236" s="97"/>
      <c r="L236" s="97"/>
      <c r="M236" s="97"/>
      <c r="N236" s="97"/>
      <c r="O236" s="97"/>
      <c r="P236" s="97">
        <v>0</v>
      </c>
      <c r="Q236" s="97"/>
      <c r="R236" s="97">
        <v>49</v>
      </c>
      <c r="S236" s="97">
        <v>3</v>
      </c>
      <c r="T236" s="97"/>
      <c r="U236" s="97"/>
      <c r="V236" s="97"/>
      <c r="W236" s="97">
        <v>9</v>
      </c>
      <c r="X236" s="97">
        <v>11</v>
      </c>
      <c r="Y236" s="97"/>
      <c r="Z236" s="97"/>
      <c r="AA236" s="97"/>
      <c r="AB236" s="97">
        <v>9</v>
      </c>
      <c r="AC236" s="97">
        <v>11</v>
      </c>
      <c r="AD236" s="97">
        <v>50</v>
      </c>
      <c r="AE236" s="97">
        <v>110</v>
      </c>
      <c r="AF236" s="97">
        <v>13</v>
      </c>
      <c r="AG236" s="97">
        <v>0</v>
      </c>
      <c r="AH236" s="97">
        <v>31</v>
      </c>
      <c r="AI236" s="97">
        <v>8</v>
      </c>
      <c r="AJ236" s="97">
        <v>8</v>
      </c>
      <c r="AK236" s="97">
        <v>5</v>
      </c>
      <c r="AL236" s="97">
        <v>7</v>
      </c>
      <c r="AM236" s="97">
        <v>6</v>
      </c>
      <c r="AN236" s="97"/>
      <c r="AO236" s="97"/>
      <c r="AP236" s="97"/>
      <c r="AQ236" s="97">
        <v>2</v>
      </c>
      <c r="AR236" s="97"/>
      <c r="AS236" s="97">
        <v>5</v>
      </c>
      <c r="AT236" s="97"/>
      <c r="AU236" s="97"/>
      <c r="AV236" s="97"/>
      <c r="AW236" s="97"/>
      <c r="AX236" s="97"/>
      <c r="AY236" s="97"/>
      <c r="AZ236" s="97"/>
      <c r="BA236" s="97"/>
      <c r="BB236" s="97">
        <v>1</v>
      </c>
      <c r="BC236" s="97"/>
      <c r="BD236" s="97"/>
      <c r="BE236" s="97"/>
      <c r="BF236" s="97"/>
      <c r="BG236" s="97"/>
      <c r="BH236" s="97"/>
      <c r="BI236" s="97"/>
      <c r="BJ236" s="97"/>
      <c r="BK236" s="97"/>
      <c r="BL236" s="97"/>
      <c r="BM236" s="97"/>
      <c r="BN236" s="97"/>
      <c r="BO236" s="97"/>
      <c r="BP236" s="97">
        <v>0</v>
      </c>
      <c r="BQ236" s="97">
        <v>34</v>
      </c>
      <c r="BR236" s="97">
        <v>0</v>
      </c>
      <c r="BS236" s="97">
        <v>0</v>
      </c>
      <c r="BT236" s="97">
        <v>0</v>
      </c>
      <c r="BU236" s="97">
        <v>0</v>
      </c>
      <c r="BV236" s="97">
        <v>0</v>
      </c>
      <c r="BW236" s="97">
        <v>1</v>
      </c>
      <c r="BX236" s="97"/>
      <c r="BY236" s="97"/>
      <c r="BZ236" s="97">
        <v>1</v>
      </c>
      <c r="CA236" s="97"/>
      <c r="CB236" s="97">
        <v>1</v>
      </c>
      <c r="CC236" s="97">
        <v>1</v>
      </c>
      <c r="CD236" s="97"/>
      <c r="CE236" s="97"/>
      <c r="CF236" s="97"/>
      <c r="CG236" s="97">
        <v>3</v>
      </c>
      <c r="CH236" s="97">
        <v>1</v>
      </c>
      <c r="CI236" s="97">
        <v>0</v>
      </c>
      <c r="CJ236" s="97">
        <v>1</v>
      </c>
      <c r="CK236" s="97">
        <v>5</v>
      </c>
      <c r="CL236" s="97">
        <v>28</v>
      </c>
      <c r="CM236" s="97">
        <v>18</v>
      </c>
      <c r="CN236" s="97">
        <v>0</v>
      </c>
      <c r="CO236" s="97">
        <v>25</v>
      </c>
      <c r="CP236" s="97">
        <v>7</v>
      </c>
      <c r="CQ236" s="97">
        <v>3</v>
      </c>
      <c r="CR236" s="97">
        <v>6</v>
      </c>
      <c r="CS236" s="97">
        <v>11</v>
      </c>
      <c r="CT236" s="97">
        <v>0</v>
      </c>
      <c r="CU236" s="97">
        <v>0</v>
      </c>
      <c r="CV236" s="97">
        <v>1</v>
      </c>
      <c r="CW236" s="97">
        <v>0</v>
      </c>
      <c r="CX236" s="97">
        <v>3</v>
      </c>
      <c r="CY236" s="97">
        <v>0</v>
      </c>
      <c r="CZ236" s="97">
        <v>0</v>
      </c>
      <c r="DA236" s="97">
        <v>4</v>
      </c>
      <c r="DB236" s="97">
        <v>1</v>
      </c>
      <c r="DC236" s="97">
        <v>1</v>
      </c>
      <c r="DD236" s="97">
        <v>3</v>
      </c>
      <c r="DE236" s="97">
        <v>0</v>
      </c>
      <c r="DF236" s="97">
        <v>0</v>
      </c>
      <c r="DG236" s="97"/>
      <c r="DH236" s="97">
        <v>163</v>
      </c>
      <c r="DI236" s="97">
        <v>3</v>
      </c>
      <c r="DJ236" s="97"/>
      <c r="DK236" s="97"/>
      <c r="DL236" s="97"/>
      <c r="DM236" s="97">
        <v>0</v>
      </c>
      <c r="DN236" s="97">
        <v>0</v>
      </c>
      <c r="DO236" s="97"/>
      <c r="DP236" s="97">
        <v>0</v>
      </c>
      <c r="DQ236" s="97">
        <v>1</v>
      </c>
      <c r="DR236" s="97">
        <v>1</v>
      </c>
      <c r="DS236" s="97"/>
      <c r="DT236" s="97">
        <v>0</v>
      </c>
      <c r="DU236" s="97"/>
      <c r="DV236" s="97"/>
      <c r="DW236" s="97">
        <v>0</v>
      </c>
      <c r="DX236" s="97">
        <v>1</v>
      </c>
      <c r="DY236" s="97">
        <v>1</v>
      </c>
      <c r="DZ236" s="97"/>
      <c r="EA236" s="97"/>
      <c r="EB236" s="97">
        <v>0</v>
      </c>
      <c r="EC236" s="97"/>
      <c r="ED236" s="97">
        <v>2</v>
      </c>
      <c r="EE236" s="97">
        <v>50</v>
      </c>
      <c r="EF236" s="97">
        <v>2</v>
      </c>
      <c r="EG236" s="97">
        <v>0</v>
      </c>
      <c r="EH236" s="97">
        <v>0</v>
      </c>
      <c r="EI236" s="97"/>
      <c r="EJ236" s="97">
        <v>0</v>
      </c>
      <c r="EK236" s="97">
        <v>35</v>
      </c>
      <c r="EL236" s="97">
        <v>8</v>
      </c>
      <c r="EM236" s="97">
        <v>0</v>
      </c>
      <c r="EN236" s="97">
        <v>0</v>
      </c>
      <c r="EO236" s="97">
        <v>0</v>
      </c>
      <c r="EP236" s="97">
        <v>10</v>
      </c>
      <c r="EQ236" s="97">
        <v>0</v>
      </c>
      <c r="ER236" s="97">
        <v>1</v>
      </c>
      <c r="ES236" s="97">
        <v>0</v>
      </c>
      <c r="ET236" s="97">
        <v>5</v>
      </c>
      <c r="EU236" s="97"/>
      <c r="EV236" s="97"/>
      <c r="EW236" s="97"/>
      <c r="EX236" s="97"/>
      <c r="EY236" s="97"/>
      <c r="EZ236" s="97"/>
      <c r="FA236" s="97"/>
      <c r="FB236" s="97">
        <v>2</v>
      </c>
      <c r="FC236" s="97">
        <v>6</v>
      </c>
      <c r="FD236" s="97">
        <v>0</v>
      </c>
      <c r="FE236" s="97">
        <v>1</v>
      </c>
      <c r="FF236" s="97">
        <v>1</v>
      </c>
      <c r="FG236" s="97">
        <v>30</v>
      </c>
      <c r="FH236" s="97">
        <v>7</v>
      </c>
      <c r="FI236" s="97"/>
      <c r="FJ236" s="97"/>
      <c r="FK236" s="97"/>
      <c r="FL236" s="97"/>
      <c r="FM236" s="97"/>
      <c r="FN236" s="97"/>
      <c r="FO236" s="97"/>
      <c r="FP236" s="97"/>
      <c r="FQ236" s="97"/>
      <c r="FR236" s="97"/>
      <c r="FS236" s="97"/>
      <c r="FT236" s="97">
        <v>0</v>
      </c>
      <c r="FU236" s="97"/>
      <c r="FV236" s="97"/>
      <c r="FW236" s="97">
        <v>0</v>
      </c>
      <c r="FX236" s="97">
        <v>3</v>
      </c>
      <c r="FY236" s="97">
        <v>0</v>
      </c>
      <c r="FZ236" s="97">
        <v>4</v>
      </c>
      <c r="GA236" s="97"/>
      <c r="GB236" s="97">
        <v>62</v>
      </c>
      <c r="GC236" s="97">
        <v>108</v>
      </c>
      <c r="GD236" s="97"/>
      <c r="GE236" s="97">
        <v>5</v>
      </c>
      <c r="GF236" s="97"/>
      <c r="GG236" s="97">
        <v>0</v>
      </c>
      <c r="GH236" s="97">
        <v>1</v>
      </c>
      <c r="GI236" s="97">
        <v>1</v>
      </c>
      <c r="GJ236" s="97">
        <v>11</v>
      </c>
      <c r="GK236" s="97">
        <v>6</v>
      </c>
      <c r="GL236" s="97">
        <v>5</v>
      </c>
      <c r="GM236" s="97">
        <v>2</v>
      </c>
      <c r="GN236" s="97"/>
      <c r="GO236" s="97">
        <v>0</v>
      </c>
      <c r="GP236" s="97"/>
      <c r="GQ236" s="97">
        <v>1</v>
      </c>
      <c r="GR236" s="97"/>
      <c r="GS236" s="97">
        <v>6</v>
      </c>
      <c r="GT236" s="97">
        <v>41</v>
      </c>
      <c r="GU236" s="97">
        <v>5</v>
      </c>
      <c r="GV236" s="97">
        <v>47</v>
      </c>
      <c r="GW236" s="97">
        <v>7</v>
      </c>
      <c r="GX236" s="97">
        <v>8</v>
      </c>
      <c r="GY236" s="97">
        <v>3</v>
      </c>
      <c r="GZ236" s="97">
        <v>10</v>
      </c>
      <c r="HA236" s="97"/>
      <c r="HB236" s="97"/>
      <c r="HC236" s="97">
        <v>1</v>
      </c>
      <c r="HD236" s="97">
        <v>19</v>
      </c>
      <c r="HE236" s="97">
        <v>35</v>
      </c>
      <c r="HF236" s="97">
        <v>13</v>
      </c>
      <c r="HG236" s="97"/>
      <c r="HH236" s="97">
        <v>0</v>
      </c>
      <c r="HI236" s="97">
        <v>1</v>
      </c>
      <c r="HJ236" s="97">
        <v>1</v>
      </c>
      <c r="HK236" s="97">
        <v>20</v>
      </c>
      <c r="HL236" s="97">
        <v>21</v>
      </c>
      <c r="HM236" s="97">
        <v>7</v>
      </c>
      <c r="HN236" s="97"/>
      <c r="HO236" s="97">
        <v>3</v>
      </c>
      <c r="HP236" s="97"/>
      <c r="HQ236" s="97">
        <v>98</v>
      </c>
      <c r="HR236" s="97">
        <v>18</v>
      </c>
      <c r="HS236" s="97"/>
      <c r="HT236" s="97"/>
      <c r="HU236" s="97"/>
      <c r="HV236" s="97">
        <v>2</v>
      </c>
      <c r="HW236" s="97"/>
      <c r="HX236" s="97"/>
      <c r="HY236" s="97">
        <v>12</v>
      </c>
      <c r="HZ236" s="97">
        <v>10</v>
      </c>
      <c r="IA236" s="97">
        <v>10574</v>
      </c>
      <c r="IB236" s="97">
        <v>2806</v>
      </c>
      <c r="IC236" s="97">
        <v>947</v>
      </c>
      <c r="ID236" s="97">
        <v>1021</v>
      </c>
      <c r="IE236" s="97">
        <v>374</v>
      </c>
      <c r="IF236" s="97">
        <v>4466</v>
      </c>
      <c r="IG236" s="97">
        <v>52</v>
      </c>
      <c r="IH236" s="97">
        <v>0</v>
      </c>
      <c r="II236" s="97"/>
      <c r="IJ236" s="97">
        <v>103</v>
      </c>
      <c r="IK236" s="97">
        <v>2</v>
      </c>
      <c r="IL236" s="97"/>
      <c r="IM236" s="97">
        <v>0</v>
      </c>
      <c r="IN236" s="97">
        <v>0</v>
      </c>
      <c r="IO236" s="97">
        <v>3</v>
      </c>
      <c r="IP236" s="97">
        <v>5</v>
      </c>
      <c r="IQ236" s="97">
        <v>3</v>
      </c>
      <c r="IR236" s="97">
        <v>1</v>
      </c>
      <c r="IS236" s="97"/>
      <c r="IT236" s="97">
        <v>1</v>
      </c>
      <c r="IU236" s="97"/>
      <c r="IV236" s="97">
        <v>0</v>
      </c>
      <c r="IW236" s="97"/>
      <c r="IX236" s="97">
        <v>2</v>
      </c>
      <c r="IY236" s="97"/>
      <c r="IZ236" s="97">
        <v>6</v>
      </c>
      <c r="JA236" s="97">
        <v>50</v>
      </c>
      <c r="JB236" s="97">
        <v>28</v>
      </c>
      <c r="JC236" s="97"/>
      <c r="JD236" s="97">
        <v>389</v>
      </c>
      <c r="JE236" s="97">
        <v>309</v>
      </c>
      <c r="JF236" s="97">
        <v>31</v>
      </c>
      <c r="JG236" s="97">
        <v>193</v>
      </c>
      <c r="JH236" s="97">
        <v>36</v>
      </c>
      <c r="JI236" s="97">
        <v>34</v>
      </c>
      <c r="JJ236" s="97">
        <v>14</v>
      </c>
      <c r="JK236" s="97">
        <v>243</v>
      </c>
      <c r="JL236" s="97">
        <v>0</v>
      </c>
      <c r="JM236" s="97">
        <v>1</v>
      </c>
      <c r="JN236" s="97">
        <v>2</v>
      </c>
      <c r="JO236" s="97">
        <v>25</v>
      </c>
      <c r="JP236" s="97">
        <v>43</v>
      </c>
      <c r="JQ236" s="97">
        <v>32</v>
      </c>
      <c r="JR236" s="97">
        <v>96</v>
      </c>
      <c r="JS236" s="97">
        <v>160</v>
      </c>
      <c r="JT236" s="97">
        <v>24</v>
      </c>
      <c r="JU236" s="97">
        <v>69</v>
      </c>
      <c r="JV236" s="97">
        <v>388</v>
      </c>
      <c r="JW236" s="97">
        <v>64</v>
      </c>
      <c r="JX236" s="97">
        <v>3</v>
      </c>
      <c r="JY236" s="97"/>
      <c r="JZ236" s="97">
        <v>21</v>
      </c>
      <c r="KA236" s="97">
        <v>51</v>
      </c>
      <c r="KB236" s="97">
        <v>34</v>
      </c>
      <c r="KC236" s="97">
        <v>14</v>
      </c>
      <c r="KD236" s="97">
        <v>53</v>
      </c>
      <c r="KE236" s="97">
        <v>31</v>
      </c>
      <c r="KF236" s="97">
        <v>58</v>
      </c>
      <c r="KG236" s="97">
        <v>59</v>
      </c>
      <c r="KH236" s="97">
        <v>141</v>
      </c>
      <c r="KI236" s="97">
        <v>3</v>
      </c>
      <c r="KJ236" s="97">
        <v>51</v>
      </c>
      <c r="KK236" s="97">
        <v>5</v>
      </c>
      <c r="KL236" s="97">
        <v>0</v>
      </c>
      <c r="KM236" s="97">
        <v>888</v>
      </c>
      <c r="KN236" s="97">
        <v>55</v>
      </c>
      <c r="KO236" s="97">
        <v>1157</v>
      </c>
      <c r="KP236" s="97">
        <v>115</v>
      </c>
      <c r="KQ236" s="97">
        <v>230</v>
      </c>
      <c r="KR236" s="97">
        <v>837</v>
      </c>
      <c r="KS236" s="97">
        <v>300</v>
      </c>
      <c r="KT236" s="97">
        <v>553</v>
      </c>
      <c r="KU236" s="97">
        <v>13</v>
      </c>
      <c r="KV236" s="97">
        <v>24</v>
      </c>
      <c r="KW236" s="97">
        <v>45</v>
      </c>
      <c r="KX236" s="97"/>
      <c r="KY236" s="97"/>
      <c r="KZ236" s="97"/>
      <c r="LA236" s="97">
        <v>1</v>
      </c>
      <c r="LB236" s="97">
        <v>2</v>
      </c>
      <c r="LC236" s="97">
        <v>0</v>
      </c>
      <c r="LD236" s="97">
        <v>52</v>
      </c>
      <c r="LE236" s="97">
        <v>0</v>
      </c>
      <c r="LF236" s="97">
        <v>14</v>
      </c>
      <c r="LG236" s="97">
        <v>0</v>
      </c>
      <c r="LH236" s="97">
        <v>0</v>
      </c>
      <c r="LI236" s="97">
        <v>0</v>
      </c>
      <c r="LJ236" s="97"/>
      <c r="LK236" s="97"/>
      <c r="LL236" s="97">
        <v>0</v>
      </c>
      <c r="LM236" s="97">
        <v>19</v>
      </c>
      <c r="LN236" s="97"/>
      <c r="LO236" s="97">
        <v>0</v>
      </c>
      <c r="LP236" s="97"/>
      <c r="LQ236" s="97">
        <v>254</v>
      </c>
      <c r="LR236" s="97">
        <v>3</v>
      </c>
      <c r="LS236" s="97">
        <v>8</v>
      </c>
      <c r="LT236" s="97">
        <v>10</v>
      </c>
      <c r="LU236" s="97">
        <v>18</v>
      </c>
      <c r="LV236" s="97">
        <v>62</v>
      </c>
      <c r="LW236" s="97">
        <v>10</v>
      </c>
      <c r="LX236" s="97">
        <v>53</v>
      </c>
      <c r="LY236" s="97">
        <v>13</v>
      </c>
      <c r="LZ236" s="97">
        <v>24</v>
      </c>
      <c r="MA236" s="97">
        <v>127</v>
      </c>
      <c r="MB236" s="97">
        <v>99</v>
      </c>
      <c r="MC236" s="97">
        <v>5</v>
      </c>
      <c r="MD236" s="97">
        <v>33</v>
      </c>
      <c r="ME236" s="97">
        <v>64</v>
      </c>
      <c r="MF236" s="97">
        <v>83</v>
      </c>
      <c r="MG236" s="97">
        <v>21</v>
      </c>
      <c r="MH236" s="97">
        <v>5</v>
      </c>
      <c r="MI236" s="97">
        <v>24</v>
      </c>
      <c r="MJ236" s="97">
        <v>774</v>
      </c>
      <c r="MK236" s="97">
        <v>3</v>
      </c>
      <c r="ML236" s="97">
        <v>835</v>
      </c>
      <c r="MM236" s="97">
        <v>10</v>
      </c>
      <c r="MN236" s="97">
        <v>12</v>
      </c>
      <c r="MO236" s="97">
        <v>348</v>
      </c>
      <c r="MP236" s="97">
        <v>4</v>
      </c>
      <c r="MQ236" s="97">
        <v>17</v>
      </c>
      <c r="MR236" s="97">
        <v>262</v>
      </c>
      <c r="MS236" s="97">
        <v>26</v>
      </c>
      <c r="MT236" s="97">
        <v>41</v>
      </c>
      <c r="MU236" s="97">
        <v>52</v>
      </c>
      <c r="MV236" s="97">
        <v>31</v>
      </c>
      <c r="MW236" s="97">
        <v>83</v>
      </c>
      <c r="MX236" s="97">
        <v>195</v>
      </c>
      <c r="MY236" s="97">
        <v>46</v>
      </c>
      <c r="MZ236" s="97">
        <v>34</v>
      </c>
      <c r="NA236" s="97">
        <v>3</v>
      </c>
      <c r="NB236" s="97">
        <v>11</v>
      </c>
      <c r="NC236" s="97">
        <v>42</v>
      </c>
      <c r="ND236" s="97">
        <v>157</v>
      </c>
      <c r="NE236" s="97">
        <v>29</v>
      </c>
      <c r="NF236" s="97">
        <v>4</v>
      </c>
      <c r="NG236" s="97">
        <v>74</v>
      </c>
      <c r="NH236" s="97">
        <v>4</v>
      </c>
      <c r="NI236" s="97">
        <v>50</v>
      </c>
      <c r="NJ236" s="97">
        <v>7</v>
      </c>
      <c r="NK236" s="97">
        <v>8</v>
      </c>
      <c r="NL236" s="97">
        <v>0</v>
      </c>
      <c r="NM236" s="97">
        <v>8</v>
      </c>
      <c r="NN236" s="97">
        <v>3</v>
      </c>
      <c r="NO236" s="97">
        <v>4</v>
      </c>
      <c r="NP236" s="97">
        <v>5</v>
      </c>
      <c r="NQ236" s="97">
        <v>36</v>
      </c>
      <c r="NR236" s="97">
        <v>1118</v>
      </c>
      <c r="NS236" s="97">
        <v>125</v>
      </c>
      <c r="NT236" s="97">
        <v>352</v>
      </c>
      <c r="NU236" s="97">
        <v>19</v>
      </c>
      <c r="NV236" s="97">
        <v>32</v>
      </c>
      <c r="NW236" s="97">
        <v>12</v>
      </c>
      <c r="NX236" s="97">
        <v>18</v>
      </c>
      <c r="NY236" s="97">
        <v>1</v>
      </c>
      <c r="NZ236" s="97">
        <v>53</v>
      </c>
      <c r="OA236" s="97">
        <v>0</v>
      </c>
      <c r="OB236" s="97">
        <v>4</v>
      </c>
      <c r="OC236" s="97">
        <v>6</v>
      </c>
      <c r="OD236" s="97">
        <v>299</v>
      </c>
      <c r="OE236" s="97">
        <v>10</v>
      </c>
      <c r="OF236" s="97">
        <v>43</v>
      </c>
      <c r="OG236" s="97"/>
      <c r="OH236" s="97">
        <v>5</v>
      </c>
      <c r="OI236" s="97">
        <v>235</v>
      </c>
      <c r="OJ236" s="97">
        <v>6</v>
      </c>
      <c r="OK236" s="97"/>
      <c r="OL236" s="97">
        <v>0</v>
      </c>
      <c r="OM236" s="97">
        <v>3737</v>
      </c>
      <c r="ON236" s="97">
        <v>355</v>
      </c>
      <c r="OO236" s="97">
        <v>2156</v>
      </c>
      <c r="OP236" s="97"/>
      <c r="OQ236" s="97"/>
      <c r="OR236" s="98">
        <v>0</v>
      </c>
      <c r="OS236" s="99">
        <v>41568</v>
      </c>
      <c r="OT236" s="96">
        <v>21456</v>
      </c>
      <c r="OU236" s="97"/>
      <c r="OV236" s="97"/>
      <c r="OW236" s="97"/>
      <c r="OX236" s="97"/>
      <c r="OY236" s="97">
        <v>218</v>
      </c>
      <c r="OZ236" s="97">
        <v>10542</v>
      </c>
      <c r="PA236" s="97"/>
      <c r="PB236" s="97"/>
      <c r="PC236" s="97"/>
      <c r="PD236" s="97"/>
      <c r="PE236" s="97"/>
      <c r="PF236" s="97"/>
      <c r="PG236" s="97"/>
      <c r="PH236" s="97"/>
      <c r="PI236" s="97"/>
      <c r="PJ236" s="97"/>
      <c r="PK236" s="97"/>
      <c r="PL236" s="98"/>
      <c r="PM236" s="99">
        <v>73784</v>
      </c>
    </row>
    <row r="237" spans="1:429" ht="12.75" customHeight="1" x14ac:dyDescent="0.2">
      <c r="A237" s="93">
        <v>322130</v>
      </c>
      <c r="B237" s="94" t="s">
        <v>1736</v>
      </c>
      <c r="C237" s="95" t="s">
        <v>1396</v>
      </c>
      <c r="D237" s="96"/>
      <c r="E237" s="97"/>
      <c r="F237" s="97"/>
      <c r="G237" s="97"/>
      <c r="H237" s="97"/>
      <c r="I237" s="97"/>
      <c r="J237" s="97"/>
      <c r="K237" s="97"/>
      <c r="L237" s="97"/>
      <c r="M237" s="97"/>
      <c r="N237" s="97"/>
      <c r="O237" s="97"/>
      <c r="P237" s="97"/>
      <c r="Q237" s="97">
        <v>23</v>
      </c>
      <c r="R237" s="97">
        <v>11</v>
      </c>
      <c r="S237" s="97">
        <v>5</v>
      </c>
      <c r="T237" s="97">
        <v>32</v>
      </c>
      <c r="U237" s="97">
        <v>4</v>
      </c>
      <c r="V237" s="97">
        <v>13</v>
      </c>
      <c r="W237" s="97">
        <v>10</v>
      </c>
      <c r="X237" s="97">
        <v>19</v>
      </c>
      <c r="Y237" s="97">
        <v>42</v>
      </c>
      <c r="Z237" s="97"/>
      <c r="AA237" s="97">
        <v>0</v>
      </c>
      <c r="AB237" s="97">
        <v>0</v>
      </c>
      <c r="AC237" s="97">
        <v>0</v>
      </c>
      <c r="AD237" s="97">
        <v>82</v>
      </c>
      <c r="AE237" s="97">
        <v>36</v>
      </c>
      <c r="AF237" s="97">
        <v>0</v>
      </c>
      <c r="AG237" s="97">
        <v>0</v>
      </c>
      <c r="AH237" s="97">
        <v>0</v>
      </c>
      <c r="AI237" s="97">
        <v>0</v>
      </c>
      <c r="AJ237" s="97">
        <v>0</v>
      </c>
      <c r="AK237" s="97">
        <v>0</v>
      </c>
      <c r="AL237" s="97">
        <v>0</v>
      </c>
      <c r="AM237" s="97">
        <v>0</v>
      </c>
      <c r="AN237" s="97">
        <v>13</v>
      </c>
      <c r="AO237" s="97">
        <v>13</v>
      </c>
      <c r="AP237" s="97">
        <v>29</v>
      </c>
      <c r="AQ237" s="97">
        <v>102</v>
      </c>
      <c r="AR237" s="97">
        <v>24</v>
      </c>
      <c r="AS237" s="97">
        <v>33</v>
      </c>
      <c r="AT237" s="97">
        <v>9</v>
      </c>
      <c r="AU237" s="97">
        <v>28</v>
      </c>
      <c r="AV237" s="97">
        <v>15</v>
      </c>
      <c r="AW237" s="97">
        <v>13</v>
      </c>
      <c r="AX237" s="97">
        <v>329</v>
      </c>
      <c r="AY237" s="97">
        <v>67</v>
      </c>
      <c r="AZ237" s="97">
        <v>9</v>
      </c>
      <c r="BA237" s="97">
        <v>12</v>
      </c>
      <c r="BB237" s="97">
        <v>54</v>
      </c>
      <c r="BC237" s="97">
        <v>4</v>
      </c>
      <c r="BD237" s="97">
        <v>107</v>
      </c>
      <c r="BE237" s="97">
        <v>24</v>
      </c>
      <c r="BF237" s="97">
        <v>14</v>
      </c>
      <c r="BG237" s="97">
        <v>8</v>
      </c>
      <c r="BH237" s="97">
        <v>25</v>
      </c>
      <c r="BI237" s="97">
        <v>29</v>
      </c>
      <c r="BJ237" s="97">
        <v>14</v>
      </c>
      <c r="BK237" s="97">
        <v>30</v>
      </c>
      <c r="BL237" s="97">
        <v>23</v>
      </c>
      <c r="BM237" s="97">
        <v>15</v>
      </c>
      <c r="BN237" s="97">
        <v>5</v>
      </c>
      <c r="BO237" s="97">
        <v>10</v>
      </c>
      <c r="BP237" s="97">
        <v>18</v>
      </c>
      <c r="BQ237" s="97">
        <v>8</v>
      </c>
      <c r="BR237" s="97">
        <v>12</v>
      </c>
      <c r="BS237" s="97">
        <v>37</v>
      </c>
      <c r="BT237" s="97">
        <v>10</v>
      </c>
      <c r="BU237" s="97">
        <v>11</v>
      </c>
      <c r="BV237" s="97">
        <v>19</v>
      </c>
      <c r="BW237" s="97">
        <v>9</v>
      </c>
      <c r="BX237" s="97">
        <v>20</v>
      </c>
      <c r="BY237" s="97">
        <v>42</v>
      </c>
      <c r="BZ237" s="97">
        <v>44</v>
      </c>
      <c r="CA237" s="97">
        <v>23</v>
      </c>
      <c r="CB237" s="97">
        <v>4</v>
      </c>
      <c r="CC237" s="97">
        <v>35</v>
      </c>
      <c r="CD237" s="97">
        <v>6</v>
      </c>
      <c r="CE237" s="97">
        <v>9</v>
      </c>
      <c r="CF237" s="97">
        <v>10</v>
      </c>
      <c r="CG237" s="97">
        <v>100</v>
      </c>
      <c r="CH237" s="97">
        <v>28</v>
      </c>
      <c r="CI237" s="97">
        <v>7</v>
      </c>
      <c r="CJ237" s="97">
        <v>26</v>
      </c>
      <c r="CK237" s="97">
        <v>79</v>
      </c>
      <c r="CL237" s="97">
        <v>17</v>
      </c>
      <c r="CM237" s="97">
        <v>45</v>
      </c>
      <c r="CN237" s="97">
        <v>7</v>
      </c>
      <c r="CO237" s="97">
        <v>3</v>
      </c>
      <c r="CP237" s="97">
        <v>17</v>
      </c>
      <c r="CQ237" s="97">
        <v>7</v>
      </c>
      <c r="CR237" s="97">
        <v>22</v>
      </c>
      <c r="CS237" s="97">
        <v>5</v>
      </c>
      <c r="CT237" s="97">
        <v>11</v>
      </c>
      <c r="CU237" s="97">
        <v>14</v>
      </c>
      <c r="CV237" s="97">
        <v>16</v>
      </c>
      <c r="CW237" s="97">
        <v>11</v>
      </c>
      <c r="CX237" s="97">
        <v>69</v>
      </c>
      <c r="CY237" s="97">
        <v>5</v>
      </c>
      <c r="CZ237" s="97">
        <v>7</v>
      </c>
      <c r="DA237" s="97">
        <v>25</v>
      </c>
      <c r="DB237" s="97">
        <v>19</v>
      </c>
      <c r="DC237" s="97">
        <v>30</v>
      </c>
      <c r="DD237" s="97">
        <v>40</v>
      </c>
      <c r="DE237" s="97">
        <v>4</v>
      </c>
      <c r="DF237" s="97">
        <v>9</v>
      </c>
      <c r="DG237" s="97">
        <v>2</v>
      </c>
      <c r="DH237" s="97">
        <v>50</v>
      </c>
      <c r="DI237" s="97">
        <v>31</v>
      </c>
      <c r="DJ237" s="97">
        <v>0</v>
      </c>
      <c r="DK237" s="97">
        <v>5</v>
      </c>
      <c r="DL237" s="97">
        <v>3</v>
      </c>
      <c r="DM237" s="97">
        <v>2</v>
      </c>
      <c r="DN237" s="97">
        <v>11</v>
      </c>
      <c r="DO237" s="97">
        <v>7</v>
      </c>
      <c r="DP237" s="97">
        <v>14</v>
      </c>
      <c r="DQ237" s="97">
        <v>17</v>
      </c>
      <c r="DR237" s="97">
        <v>28</v>
      </c>
      <c r="DS237" s="97">
        <v>13</v>
      </c>
      <c r="DT237" s="97">
        <v>17</v>
      </c>
      <c r="DU237" s="97">
        <v>2</v>
      </c>
      <c r="DV237" s="97">
        <v>9</v>
      </c>
      <c r="DW237" s="97">
        <v>3</v>
      </c>
      <c r="DX237" s="97">
        <v>7</v>
      </c>
      <c r="DY237" s="97">
        <v>12</v>
      </c>
      <c r="DZ237" s="97">
        <v>6</v>
      </c>
      <c r="EA237" s="97">
        <v>9</v>
      </c>
      <c r="EB237" s="97">
        <v>1</v>
      </c>
      <c r="EC237" s="97">
        <v>36</v>
      </c>
      <c r="ED237" s="97">
        <v>3</v>
      </c>
      <c r="EE237" s="97">
        <v>19</v>
      </c>
      <c r="EF237" s="97">
        <v>3</v>
      </c>
      <c r="EG237" s="97">
        <v>2</v>
      </c>
      <c r="EH237" s="97">
        <v>1</v>
      </c>
      <c r="EI237" s="97"/>
      <c r="EJ237" s="97">
        <v>2</v>
      </c>
      <c r="EK237" s="97">
        <v>5</v>
      </c>
      <c r="EL237" s="97">
        <v>12</v>
      </c>
      <c r="EM237" s="97">
        <v>14</v>
      </c>
      <c r="EN237" s="97">
        <v>16</v>
      </c>
      <c r="EO237" s="97">
        <v>3</v>
      </c>
      <c r="EP237" s="97">
        <v>6</v>
      </c>
      <c r="EQ237" s="97">
        <v>8</v>
      </c>
      <c r="ER237" s="97">
        <v>24</v>
      </c>
      <c r="ES237" s="97">
        <v>4</v>
      </c>
      <c r="ET237" s="97">
        <v>18</v>
      </c>
      <c r="EU237" s="97">
        <v>21</v>
      </c>
      <c r="EV237" s="97">
        <v>54</v>
      </c>
      <c r="EW237" s="97">
        <v>35</v>
      </c>
      <c r="EX237" s="97">
        <v>8</v>
      </c>
      <c r="EY237" s="97">
        <v>3</v>
      </c>
      <c r="EZ237" s="97">
        <v>1</v>
      </c>
      <c r="FA237" s="97">
        <v>9</v>
      </c>
      <c r="FB237" s="97">
        <v>20</v>
      </c>
      <c r="FC237" s="97">
        <v>34</v>
      </c>
      <c r="FD237" s="97">
        <v>18</v>
      </c>
      <c r="FE237" s="97">
        <v>21</v>
      </c>
      <c r="FF237" s="97"/>
      <c r="FG237" s="97">
        <v>64</v>
      </c>
      <c r="FH237" s="97">
        <v>24</v>
      </c>
      <c r="FI237" s="97">
        <v>28</v>
      </c>
      <c r="FJ237" s="97">
        <v>9</v>
      </c>
      <c r="FK237" s="97">
        <v>25</v>
      </c>
      <c r="FL237" s="97">
        <v>13</v>
      </c>
      <c r="FM237" s="97">
        <v>6</v>
      </c>
      <c r="FN237" s="97">
        <v>13</v>
      </c>
      <c r="FO237" s="97">
        <v>19</v>
      </c>
      <c r="FP237" s="97">
        <v>7</v>
      </c>
      <c r="FQ237" s="97">
        <v>75</v>
      </c>
      <c r="FR237" s="97"/>
      <c r="FS237" s="97">
        <v>8</v>
      </c>
      <c r="FT237" s="97">
        <v>20</v>
      </c>
      <c r="FU237" s="97">
        <v>11</v>
      </c>
      <c r="FV237" s="97">
        <v>4</v>
      </c>
      <c r="FW237" s="97">
        <v>13</v>
      </c>
      <c r="FX237" s="97">
        <v>4</v>
      </c>
      <c r="FY237" s="97">
        <v>10</v>
      </c>
      <c r="FZ237" s="97">
        <v>25</v>
      </c>
      <c r="GA237" s="97">
        <v>8</v>
      </c>
      <c r="GB237" s="97">
        <v>53</v>
      </c>
      <c r="GC237" s="97">
        <v>58</v>
      </c>
      <c r="GD237" s="97">
        <v>4</v>
      </c>
      <c r="GE237" s="97">
        <v>4</v>
      </c>
      <c r="GF237" s="97">
        <v>0</v>
      </c>
      <c r="GG237" s="97">
        <v>4</v>
      </c>
      <c r="GH237" s="97">
        <v>13</v>
      </c>
      <c r="GI237" s="97">
        <v>29</v>
      </c>
      <c r="GJ237" s="97">
        <v>16</v>
      </c>
      <c r="GK237" s="97">
        <v>185</v>
      </c>
      <c r="GL237" s="97">
        <v>60</v>
      </c>
      <c r="GM237" s="97">
        <v>8</v>
      </c>
      <c r="GN237" s="97">
        <v>16</v>
      </c>
      <c r="GO237" s="97"/>
      <c r="GP237" s="97">
        <v>8</v>
      </c>
      <c r="GQ237" s="97">
        <v>4</v>
      </c>
      <c r="GR237" s="97">
        <v>32</v>
      </c>
      <c r="GS237" s="97">
        <v>9</v>
      </c>
      <c r="GT237" s="97">
        <v>88</v>
      </c>
      <c r="GU237" s="97">
        <v>20</v>
      </c>
      <c r="GV237" s="97">
        <v>42</v>
      </c>
      <c r="GW237" s="97">
        <v>29</v>
      </c>
      <c r="GX237" s="97">
        <v>33</v>
      </c>
      <c r="GY237" s="97">
        <v>19</v>
      </c>
      <c r="GZ237" s="97">
        <v>11</v>
      </c>
      <c r="HA237" s="97">
        <v>40</v>
      </c>
      <c r="HB237" s="97">
        <v>28</v>
      </c>
      <c r="HC237" s="97">
        <v>1</v>
      </c>
      <c r="HD237" s="97">
        <v>48</v>
      </c>
      <c r="HE237" s="97">
        <v>48</v>
      </c>
      <c r="HF237" s="97">
        <v>60</v>
      </c>
      <c r="HG237" s="97">
        <v>25</v>
      </c>
      <c r="HH237" s="97">
        <v>6</v>
      </c>
      <c r="HI237" s="97">
        <v>49</v>
      </c>
      <c r="HJ237" s="97">
        <v>35</v>
      </c>
      <c r="HK237" s="97">
        <v>115</v>
      </c>
      <c r="HL237" s="97">
        <v>42</v>
      </c>
      <c r="HM237" s="97">
        <v>32</v>
      </c>
      <c r="HN237" s="97">
        <v>31</v>
      </c>
      <c r="HO237" s="97">
        <v>24</v>
      </c>
      <c r="HP237" s="97">
        <v>5</v>
      </c>
      <c r="HQ237" s="97">
        <v>8</v>
      </c>
      <c r="HR237" s="97">
        <v>14</v>
      </c>
      <c r="HS237" s="97">
        <v>8</v>
      </c>
      <c r="HT237" s="97">
        <v>8</v>
      </c>
      <c r="HU237" s="97">
        <v>13</v>
      </c>
      <c r="HV237" s="97">
        <v>3</v>
      </c>
      <c r="HW237" s="97">
        <v>10</v>
      </c>
      <c r="HX237" s="97">
        <v>7</v>
      </c>
      <c r="HY237" s="97">
        <v>82</v>
      </c>
      <c r="HZ237" s="97">
        <v>69</v>
      </c>
      <c r="IA237" s="97">
        <v>16664</v>
      </c>
      <c r="IB237" s="97">
        <v>1407</v>
      </c>
      <c r="IC237" s="97">
        <v>1476</v>
      </c>
      <c r="ID237" s="97">
        <v>23</v>
      </c>
      <c r="IE237" s="97">
        <v>581</v>
      </c>
      <c r="IF237" s="97">
        <v>112</v>
      </c>
      <c r="IG237" s="97">
        <v>20</v>
      </c>
      <c r="IH237" s="97">
        <v>24</v>
      </c>
      <c r="II237" s="97">
        <v>11</v>
      </c>
      <c r="IJ237" s="97">
        <v>8</v>
      </c>
      <c r="IK237" s="97">
        <v>10</v>
      </c>
      <c r="IL237" s="97"/>
      <c r="IM237" s="97">
        <v>2</v>
      </c>
      <c r="IN237" s="97">
        <v>11</v>
      </c>
      <c r="IO237" s="97">
        <v>25</v>
      </c>
      <c r="IP237" s="97">
        <v>51</v>
      </c>
      <c r="IQ237" s="97">
        <v>45</v>
      </c>
      <c r="IR237" s="97">
        <v>17</v>
      </c>
      <c r="IS237" s="97">
        <v>0</v>
      </c>
      <c r="IT237" s="97">
        <v>3</v>
      </c>
      <c r="IU237" s="97">
        <v>0</v>
      </c>
      <c r="IV237" s="97">
        <v>0</v>
      </c>
      <c r="IW237" s="97">
        <v>13</v>
      </c>
      <c r="IX237" s="97">
        <v>20</v>
      </c>
      <c r="IY237" s="97">
        <v>20</v>
      </c>
      <c r="IZ237" s="97">
        <v>22</v>
      </c>
      <c r="JA237" s="97">
        <v>82</v>
      </c>
      <c r="JB237" s="97">
        <v>62</v>
      </c>
      <c r="JC237" s="97">
        <v>8</v>
      </c>
      <c r="JD237" s="97">
        <v>38</v>
      </c>
      <c r="JE237" s="97">
        <v>52</v>
      </c>
      <c r="JF237" s="97">
        <v>24</v>
      </c>
      <c r="JG237" s="97">
        <v>4</v>
      </c>
      <c r="JH237" s="97">
        <v>12</v>
      </c>
      <c r="JI237" s="97">
        <v>4</v>
      </c>
      <c r="JJ237" s="97">
        <v>6</v>
      </c>
      <c r="JK237" s="97">
        <v>96</v>
      </c>
      <c r="JL237" s="97">
        <v>18</v>
      </c>
      <c r="JM237" s="97">
        <v>6</v>
      </c>
      <c r="JN237" s="97">
        <v>22</v>
      </c>
      <c r="JO237" s="97">
        <v>42</v>
      </c>
      <c r="JP237" s="97">
        <v>68</v>
      </c>
      <c r="JQ237" s="97">
        <v>53</v>
      </c>
      <c r="JR237" s="97">
        <v>42</v>
      </c>
      <c r="JS237" s="97">
        <v>262</v>
      </c>
      <c r="JT237" s="97">
        <v>4</v>
      </c>
      <c r="JU237" s="97">
        <v>96</v>
      </c>
      <c r="JV237" s="97">
        <v>174</v>
      </c>
      <c r="JW237" s="97">
        <v>355</v>
      </c>
      <c r="JX237" s="97">
        <v>5</v>
      </c>
      <c r="JY237" s="97"/>
      <c r="JZ237" s="97">
        <v>23</v>
      </c>
      <c r="KA237" s="97">
        <v>75</v>
      </c>
      <c r="KB237" s="97">
        <v>61</v>
      </c>
      <c r="KC237" s="97">
        <v>13</v>
      </c>
      <c r="KD237" s="97">
        <v>21</v>
      </c>
      <c r="KE237" s="97">
        <v>21</v>
      </c>
      <c r="KF237" s="97">
        <v>197</v>
      </c>
      <c r="KG237" s="97">
        <v>16</v>
      </c>
      <c r="KH237" s="97">
        <v>40</v>
      </c>
      <c r="KI237" s="97">
        <v>11</v>
      </c>
      <c r="KJ237" s="97">
        <v>8</v>
      </c>
      <c r="KK237" s="97">
        <v>8</v>
      </c>
      <c r="KL237" s="97">
        <v>67</v>
      </c>
      <c r="KM237" s="97">
        <v>3</v>
      </c>
      <c r="KN237" s="97">
        <v>9</v>
      </c>
      <c r="KO237" s="97">
        <v>85</v>
      </c>
      <c r="KP237" s="97">
        <v>170</v>
      </c>
      <c r="KQ237" s="97">
        <v>6</v>
      </c>
      <c r="KR237" s="97">
        <v>60</v>
      </c>
      <c r="KS237" s="97">
        <v>80</v>
      </c>
      <c r="KT237" s="97">
        <v>85</v>
      </c>
      <c r="KU237" s="97">
        <v>51</v>
      </c>
      <c r="KV237" s="97">
        <v>522</v>
      </c>
      <c r="KW237" s="97">
        <v>26</v>
      </c>
      <c r="KX237" s="97">
        <v>0</v>
      </c>
      <c r="KY237" s="97">
        <v>0</v>
      </c>
      <c r="KZ237" s="97">
        <v>9</v>
      </c>
      <c r="LA237" s="97">
        <v>103</v>
      </c>
      <c r="LB237" s="97">
        <v>215</v>
      </c>
      <c r="LC237" s="97">
        <v>12</v>
      </c>
      <c r="LD237" s="97">
        <v>3</v>
      </c>
      <c r="LE237" s="97">
        <v>109</v>
      </c>
      <c r="LF237" s="97">
        <v>1</v>
      </c>
      <c r="LG237" s="97">
        <v>255</v>
      </c>
      <c r="LH237" s="97">
        <v>615</v>
      </c>
      <c r="LI237" s="97">
        <v>254</v>
      </c>
      <c r="LJ237" s="97">
        <v>109</v>
      </c>
      <c r="LK237" s="97"/>
      <c r="LL237" s="97">
        <v>5</v>
      </c>
      <c r="LM237" s="97"/>
      <c r="LN237" s="97">
        <v>5</v>
      </c>
      <c r="LO237" s="97">
        <v>0</v>
      </c>
      <c r="LP237" s="97">
        <v>0</v>
      </c>
      <c r="LQ237" s="97">
        <v>258</v>
      </c>
      <c r="LR237" s="97">
        <v>17</v>
      </c>
      <c r="LS237" s="97">
        <v>3</v>
      </c>
      <c r="LT237" s="97">
        <v>141</v>
      </c>
      <c r="LU237" s="97">
        <v>360</v>
      </c>
      <c r="LV237" s="97">
        <v>300</v>
      </c>
      <c r="LW237" s="97">
        <v>18</v>
      </c>
      <c r="LX237" s="97">
        <v>22</v>
      </c>
      <c r="LY237" s="97">
        <v>170</v>
      </c>
      <c r="LZ237" s="97">
        <v>151</v>
      </c>
      <c r="MA237" s="97">
        <v>94</v>
      </c>
      <c r="MB237" s="97">
        <v>372</v>
      </c>
      <c r="MC237" s="97">
        <v>133</v>
      </c>
      <c r="MD237" s="97">
        <v>58</v>
      </c>
      <c r="ME237" s="97">
        <v>293</v>
      </c>
      <c r="MF237" s="97">
        <v>45</v>
      </c>
      <c r="MG237" s="97">
        <v>24</v>
      </c>
      <c r="MH237" s="97">
        <v>2</v>
      </c>
      <c r="MI237" s="97">
        <v>490</v>
      </c>
      <c r="MJ237" s="97">
        <v>35</v>
      </c>
      <c r="MK237" s="97">
        <v>318</v>
      </c>
      <c r="ML237" s="97">
        <v>305</v>
      </c>
      <c r="MM237" s="97">
        <v>48</v>
      </c>
      <c r="MN237" s="97">
        <v>39</v>
      </c>
      <c r="MO237" s="97">
        <v>80</v>
      </c>
      <c r="MP237" s="97">
        <v>7</v>
      </c>
      <c r="MQ237" s="97">
        <v>45</v>
      </c>
      <c r="MR237" s="97">
        <v>52</v>
      </c>
      <c r="MS237" s="97">
        <v>97</v>
      </c>
      <c r="MT237" s="97">
        <v>7</v>
      </c>
      <c r="MU237" s="97">
        <v>1</v>
      </c>
      <c r="MV237" s="97">
        <v>54</v>
      </c>
      <c r="MW237" s="97">
        <v>72</v>
      </c>
      <c r="MX237" s="97">
        <v>50</v>
      </c>
      <c r="MY237" s="97">
        <v>35</v>
      </c>
      <c r="MZ237" s="97">
        <v>9</v>
      </c>
      <c r="NA237" s="97">
        <v>40</v>
      </c>
      <c r="NB237" s="97">
        <v>35</v>
      </c>
      <c r="NC237" s="97">
        <v>16</v>
      </c>
      <c r="ND237" s="97">
        <v>44</v>
      </c>
      <c r="NE237" s="97">
        <v>21</v>
      </c>
      <c r="NF237" s="97">
        <v>13</v>
      </c>
      <c r="NG237" s="97">
        <v>93</v>
      </c>
      <c r="NH237" s="97">
        <v>33</v>
      </c>
      <c r="NI237" s="97">
        <v>36</v>
      </c>
      <c r="NJ237" s="97">
        <v>5</v>
      </c>
      <c r="NK237" s="97">
        <v>1</v>
      </c>
      <c r="NL237" s="97">
        <v>0</v>
      </c>
      <c r="NM237" s="97">
        <v>3</v>
      </c>
      <c r="NN237" s="97"/>
      <c r="NO237" s="97">
        <v>1</v>
      </c>
      <c r="NP237" s="97">
        <v>39</v>
      </c>
      <c r="NQ237" s="97">
        <v>17</v>
      </c>
      <c r="NR237" s="97">
        <v>57</v>
      </c>
      <c r="NS237" s="97">
        <v>0</v>
      </c>
      <c r="NT237" s="97">
        <v>112</v>
      </c>
      <c r="NU237" s="97">
        <v>20</v>
      </c>
      <c r="NV237" s="97">
        <v>19</v>
      </c>
      <c r="NW237" s="97">
        <v>1</v>
      </c>
      <c r="NX237" s="97">
        <v>27</v>
      </c>
      <c r="NY237" s="97">
        <v>8</v>
      </c>
      <c r="NZ237" s="97">
        <v>7</v>
      </c>
      <c r="OA237" s="97">
        <v>0</v>
      </c>
      <c r="OB237" s="97">
        <v>10</v>
      </c>
      <c r="OC237" s="97">
        <v>14</v>
      </c>
      <c r="OD237" s="97">
        <v>99</v>
      </c>
      <c r="OE237" s="97">
        <v>39</v>
      </c>
      <c r="OF237" s="97">
        <v>8</v>
      </c>
      <c r="OG237" s="97"/>
      <c r="OH237" s="97">
        <v>1</v>
      </c>
      <c r="OI237" s="97"/>
      <c r="OJ237" s="97">
        <v>26</v>
      </c>
      <c r="OK237" s="97">
        <v>6</v>
      </c>
      <c r="OL237" s="97">
        <v>0</v>
      </c>
      <c r="OM237" s="97">
        <v>270</v>
      </c>
      <c r="ON237" s="97"/>
      <c r="OO237" s="97">
        <v>0</v>
      </c>
      <c r="OP237" s="97">
        <v>1</v>
      </c>
      <c r="OQ237" s="97"/>
      <c r="OR237" s="98">
        <v>0</v>
      </c>
      <c r="OS237" s="99">
        <v>35641</v>
      </c>
      <c r="OT237" s="96"/>
      <c r="OU237" s="97"/>
      <c r="OV237" s="97"/>
      <c r="OW237" s="97"/>
      <c r="OX237" s="97"/>
      <c r="OY237" s="97">
        <v>155</v>
      </c>
      <c r="OZ237" s="97">
        <v>206</v>
      </c>
      <c r="PA237" s="97"/>
      <c r="PB237" s="97"/>
      <c r="PC237" s="97"/>
      <c r="PD237" s="97"/>
      <c r="PE237" s="97"/>
      <c r="PF237" s="97"/>
      <c r="PG237" s="97"/>
      <c r="PH237" s="97"/>
      <c r="PI237" s="97"/>
      <c r="PJ237" s="97"/>
      <c r="PK237" s="97"/>
      <c r="PL237" s="98"/>
      <c r="PM237" s="99">
        <v>36001</v>
      </c>
    </row>
    <row r="238" spans="1:429" ht="12.75" customHeight="1" x14ac:dyDescent="0.2">
      <c r="A238" s="93">
        <v>322210</v>
      </c>
      <c r="B238" s="94" t="s">
        <v>1736</v>
      </c>
      <c r="C238" s="95" t="s">
        <v>1397</v>
      </c>
      <c r="D238" s="96"/>
      <c r="E238" s="97">
        <v>1</v>
      </c>
      <c r="F238" s="97">
        <v>49</v>
      </c>
      <c r="G238" s="97">
        <v>57</v>
      </c>
      <c r="H238" s="97"/>
      <c r="I238" s="97">
        <v>7</v>
      </c>
      <c r="J238" s="97">
        <v>0</v>
      </c>
      <c r="K238" s="97"/>
      <c r="L238" s="97"/>
      <c r="M238" s="97"/>
      <c r="N238" s="97">
        <v>0</v>
      </c>
      <c r="O238" s="97"/>
      <c r="P238" s="97"/>
      <c r="Q238" s="97">
        <v>27</v>
      </c>
      <c r="R238" s="97">
        <v>13</v>
      </c>
      <c r="S238" s="97">
        <v>5</v>
      </c>
      <c r="T238" s="97">
        <v>41</v>
      </c>
      <c r="U238" s="97">
        <v>4</v>
      </c>
      <c r="V238" s="97">
        <v>15</v>
      </c>
      <c r="W238" s="97">
        <v>12</v>
      </c>
      <c r="X238" s="97">
        <v>18</v>
      </c>
      <c r="Y238" s="97">
        <v>6</v>
      </c>
      <c r="Z238" s="97"/>
      <c r="AA238" s="97"/>
      <c r="AB238" s="97">
        <v>32</v>
      </c>
      <c r="AC238" s="97">
        <v>64</v>
      </c>
      <c r="AD238" s="97">
        <v>252</v>
      </c>
      <c r="AE238" s="97">
        <v>9</v>
      </c>
      <c r="AF238" s="97">
        <v>4</v>
      </c>
      <c r="AG238" s="97">
        <v>13</v>
      </c>
      <c r="AH238" s="97">
        <v>200</v>
      </c>
      <c r="AI238" s="97">
        <v>55</v>
      </c>
      <c r="AJ238" s="97">
        <v>124</v>
      </c>
      <c r="AK238" s="97">
        <v>138</v>
      </c>
      <c r="AL238" s="97">
        <v>29</v>
      </c>
      <c r="AM238" s="97">
        <v>83</v>
      </c>
      <c r="AN238" s="97">
        <v>71</v>
      </c>
      <c r="AO238" s="97">
        <v>71</v>
      </c>
      <c r="AP238" s="97">
        <v>102</v>
      </c>
      <c r="AQ238" s="97">
        <v>134</v>
      </c>
      <c r="AR238" s="97">
        <v>25</v>
      </c>
      <c r="AS238" s="97">
        <v>491</v>
      </c>
      <c r="AT238" s="97">
        <v>14</v>
      </c>
      <c r="AU238" s="97">
        <v>115</v>
      </c>
      <c r="AV238" s="97">
        <v>32</v>
      </c>
      <c r="AW238" s="97">
        <v>35</v>
      </c>
      <c r="AX238" s="97">
        <v>60</v>
      </c>
      <c r="AY238" s="97">
        <v>75</v>
      </c>
      <c r="AZ238" s="97">
        <v>11</v>
      </c>
      <c r="BA238" s="97">
        <v>17</v>
      </c>
      <c r="BB238" s="97">
        <v>20</v>
      </c>
      <c r="BC238" s="97">
        <v>2</v>
      </c>
      <c r="BD238" s="97">
        <v>528</v>
      </c>
      <c r="BE238" s="97">
        <v>148</v>
      </c>
      <c r="BF238" s="97">
        <v>105</v>
      </c>
      <c r="BG238" s="97">
        <v>33</v>
      </c>
      <c r="BH238" s="97">
        <v>206</v>
      </c>
      <c r="BI238" s="97">
        <v>8</v>
      </c>
      <c r="BJ238" s="97">
        <v>63</v>
      </c>
      <c r="BK238" s="97">
        <v>213</v>
      </c>
      <c r="BL238" s="97">
        <v>70</v>
      </c>
      <c r="BM238" s="97">
        <v>52</v>
      </c>
      <c r="BN238" s="97">
        <v>24</v>
      </c>
      <c r="BO238" s="97">
        <v>44</v>
      </c>
      <c r="BP238" s="97">
        <v>92</v>
      </c>
      <c r="BQ238" s="97">
        <v>180</v>
      </c>
      <c r="BR238" s="97">
        <v>54</v>
      </c>
      <c r="BS238" s="97">
        <v>117</v>
      </c>
      <c r="BT238" s="97">
        <v>36</v>
      </c>
      <c r="BU238" s="97">
        <v>44</v>
      </c>
      <c r="BV238" s="97">
        <v>70</v>
      </c>
      <c r="BW238" s="97">
        <v>64</v>
      </c>
      <c r="BX238" s="97">
        <v>73</v>
      </c>
      <c r="BY238" s="97">
        <v>101</v>
      </c>
      <c r="BZ238" s="97">
        <v>133</v>
      </c>
      <c r="CA238" s="97">
        <v>79</v>
      </c>
      <c r="CB238" s="97">
        <v>122</v>
      </c>
      <c r="CC238" s="97">
        <v>227</v>
      </c>
      <c r="CD238" s="97">
        <v>21</v>
      </c>
      <c r="CE238" s="97">
        <v>35</v>
      </c>
      <c r="CF238" s="97">
        <v>383</v>
      </c>
      <c r="CG238" s="97">
        <v>37</v>
      </c>
      <c r="CH238" s="97">
        <v>41</v>
      </c>
      <c r="CI238" s="97">
        <v>9</v>
      </c>
      <c r="CJ238" s="97">
        <v>34</v>
      </c>
      <c r="CK238" s="97">
        <v>120</v>
      </c>
      <c r="CL238" s="97">
        <v>24</v>
      </c>
      <c r="CM238" s="97">
        <v>82</v>
      </c>
      <c r="CN238" s="97">
        <v>4</v>
      </c>
      <c r="CO238" s="97">
        <v>36</v>
      </c>
      <c r="CP238" s="97">
        <v>96</v>
      </c>
      <c r="CQ238" s="97">
        <v>119</v>
      </c>
      <c r="CR238" s="97">
        <v>149</v>
      </c>
      <c r="CS238" s="97">
        <v>9</v>
      </c>
      <c r="CT238" s="97">
        <v>14</v>
      </c>
      <c r="CU238" s="97">
        <v>19</v>
      </c>
      <c r="CV238" s="97">
        <v>12</v>
      </c>
      <c r="CW238" s="97">
        <v>14</v>
      </c>
      <c r="CX238" s="97">
        <v>90</v>
      </c>
      <c r="CY238" s="97">
        <v>30</v>
      </c>
      <c r="CZ238" s="97">
        <v>12</v>
      </c>
      <c r="DA238" s="97">
        <v>45</v>
      </c>
      <c r="DB238" s="97">
        <v>48</v>
      </c>
      <c r="DC238" s="97">
        <v>111</v>
      </c>
      <c r="DD238" s="97">
        <v>48</v>
      </c>
      <c r="DE238" s="97">
        <v>41</v>
      </c>
      <c r="DF238" s="97">
        <v>14</v>
      </c>
      <c r="DG238" s="97">
        <v>1</v>
      </c>
      <c r="DH238" s="97">
        <v>93</v>
      </c>
      <c r="DI238" s="97">
        <v>70</v>
      </c>
      <c r="DJ238" s="97">
        <v>0</v>
      </c>
      <c r="DK238" s="97">
        <v>6</v>
      </c>
      <c r="DL238" s="97">
        <v>6</v>
      </c>
      <c r="DM238" s="97">
        <v>26</v>
      </c>
      <c r="DN238" s="97">
        <v>18</v>
      </c>
      <c r="DO238" s="97">
        <v>15</v>
      </c>
      <c r="DP238" s="97">
        <v>8</v>
      </c>
      <c r="DQ238" s="97">
        <v>73</v>
      </c>
      <c r="DR238" s="97">
        <v>96</v>
      </c>
      <c r="DS238" s="97">
        <v>42</v>
      </c>
      <c r="DT238" s="97">
        <v>3</v>
      </c>
      <c r="DU238" s="97">
        <v>11</v>
      </c>
      <c r="DV238" s="97">
        <v>40</v>
      </c>
      <c r="DW238" s="97">
        <v>8</v>
      </c>
      <c r="DX238" s="97">
        <v>6</v>
      </c>
      <c r="DY238" s="97">
        <v>38</v>
      </c>
      <c r="DZ238" s="97">
        <v>17</v>
      </c>
      <c r="EA238" s="97">
        <v>13</v>
      </c>
      <c r="EB238" s="97">
        <v>3</v>
      </c>
      <c r="EC238" s="97">
        <v>4</v>
      </c>
      <c r="ED238" s="97">
        <v>59</v>
      </c>
      <c r="EE238" s="97">
        <v>143</v>
      </c>
      <c r="EF238" s="97">
        <v>125</v>
      </c>
      <c r="EG238" s="97">
        <v>76</v>
      </c>
      <c r="EH238" s="97">
        <v>33</v>
      </c>
      <c r="EI238" s="97">
        <v>44</v>
      </c>
      <c r="EJ238" s="97">
        <v>70</v>
      </c>
      <c r="EK238" s="97">
        <v>32</v>
      </c>
      <c r="EL238" s="97">
        <v>62</v>
      </c>
      <c r="EM238" s="97">
        <v>22</v>
      </c>
      <c r="EN238" s="97">
        <v>19</v>
      </c>
      <c r="EO238" s="97">
        <v>22</v>
      </c>
      <c r="EP238" s="97">
        <v>63</v>
      </c>
      <c r="EQ238" s="97">
        <v>10</v>
      </c>
      <c r="ER238" s="97">
        <v>67</v>
      </c>
      <c r="ES238" s="97">
        <v>4</v>
      </c>
      <c r="ET238" s="97">
        <v>13</v>
      </c>
      <c r="EU238" s="97">
        <v>181</v>
      </c>
      <c r="EV238" s="97">
        <v>499</v>
      </c>
      <c r="EW238" s="97">
        <v>285</v>
      </c>
      <c r="EX238" s="97">
        <v>36</v>
      </c>
      <c r="EY238" s="97">
        <v>15</v>
      </c>
      <c r="EZ238" s="97">
        <v>6</v>
      </c>
      <c r="FA238" s="97">
        <v>50</v>
      </c>
      <c r="FB238" s="97">
        <v>39</v>
      </c>
      <c r="FC238" s="97">
        <v>39</v>
      </c>
      <c r="FD238" s="97">
        <v>22</v>
      </c>
      <c r="FE238" s="97">
        <v>53</v>
      </c>
      <c r="FF238" s="97">
        <v>112</v>
      </c>
      <c r="FG238" s="97">
        <v>440</v>
      </c>
      <c r="FH238" s="97">
        <v>75</v>
      </c>
      <c r="FI238" s="97">
        <v>144</v>
      </c>
      <c r="FJ238" s="97">
        <v>63</v>
      </c>
      <c r="FK238" s="97">
        <v>71</v>
      </c>
      <c r="FL238" s="97">
        <v>19</v>
      </c>
      <c r="FM238" s="97">
        <v>17</v>
      </c>
      <c r="FN238" s="97">
        <v>58</v>
      </c>
      <c r="FO238" s="97">
        <v>59</v>
      </c>
      <c r="FP238" s="97">
        <v>37</v>
      </c>
      <c r="FQ238" s="97">
        <v>25</v>
      </c>
      <c r="FR238" s="97">
        <v>0</v>
      </c>
      <c r="FS238" s="97">
        <v>53</v>
      </c>
      <c r="FT238" s="97">
        <v>200</v>
      </c>
      <c r="FU238" s="97">
        <v>164</v>
      </c>
      <c r="FV238" s="97">
        <v>134</v>
      </c>
      <c r="FW238" s="97">
        <v>50</v>
      </c>
      <c r="FX238" s="97">
        <v>44</v>
      </c>
      <c r="FY238" s="97">
        <v>118</v>
      </c>
      <c r="FZ238" s="97">
        <v>261</v>
      </c>
      <c r="GA238" s="97">
        <v>50</v>
      </c>
      <c r="GB238" s="97">
        <v>231</v>
      </c>
      <c r="GC238" s="97">
        <v>257</v>
      </c>
      <c r="GD238" s="97">
        <v>38</v>
      </c>
      <c r="GE238" s="97">
        <v>58</v>
      </c>
      <c r="GF238" s="97">
        <v>6</v>
      </c>
      <c r="GG238" s="97">
        <v>18</v>
      </c>
      <c r="GH238" s="97">
        <v>176</v>
      </c>
      <c r="GI238" s="97">
        <v>42</v>
      </c>
      <c r="GJ238" s="97">
        <v>146</v>
      </c>
      <c r="GK238" s="97">
        <v>69</v>
      </c>
      <c r="GL238" s="97">
        <v>353</v>
      </c>
      <c r="GM238" s="97">
        <v>245</v>
      </c>
      <c r="GN238" s="97">
        <v>17</v>
      </c>
      <c r="GO238" s="97">
        <v>98</v>
      </c>
      <c r="GP238" s="97">
        <v>6</v>
      </c>
      <c r="GQ238" s="97">
        <v>180</v>
      </c>
      <c r="GR238" s="97">
        <v>87</v>
      </c>
      <c r="GS238" s="97">
        <v>864</v>
      </c>
      <c r="GT238" s="97">
        <v>1082</v>
      </c>
      <c r="GU238" s="97">
        <v>669</v>
      </c>
      <c r="GV238" s="97">
        <v>794</v>
      </c>
      <c r="GW238" s="97">
        <v>308</v>
      </c>
      <c r="GX238" s="97">
        <v>532</v>
      </c>
      <c r="GY238" s="97">
        <v>645</v>
      </c>
      <c r="GZ238" s="97">
        <v>380</v>
      </c>
      <c r="HA238" s="97">
        <v>718</v>
      </c>
      <c r="HB238" s="97">
        <v>672</v>
      </c>
      <c r="HC238" s="97">
        <v>108</v>
      </c>
      <c r="HD238" s="97">
        <v>810</v>
      </c>
      <c r="HE238" s="97">
        <v>988</v>
      </c>
      <c r="HF238" s="97">
        <v>761</v>
      </c>
      <c r="HG238" s="97">
        <v>143</v>
      </c>
      <c r="HH238" s="97">
        <v>133</v>
      </c>
      <c r="HI238" s="97">
        <v>416</v>
      </c>
      <c r="HJ238" s="97">
        <v>437</v>
      </c>
      <c r="HK238" s="97">
        <v>1504</v>
      </c>
      <c r="HL238" s="97">
        <v>1245</v>
      </c>
      <c r="HM238" s="97">
        <v>37</v>
      </c>
      <c r="HN238" s="97">
        <v>78</v>
      </c>
      <c r="HO238" s="97">
        <v>4109</v>
      </c>
      <c r="HP238" s="97">
        <v>34</v>
      </c>
      <c r="HQ238" s="97">
        <v>114</v>
      </c>
      <c r="HR238" s="97">
        <v>77</v>
      </c>
      <c r="HS238" s="97">
        <v>49</v>
      </c>
      <c r="HT238" s="97">
        <v>41</v>
      </c>
      <c r="HU238" s="97">
        <v>51</v>
      </c>
      <c r="HV238" s="97">
        <v>10</v>
      </c>
      <c r="HW238" s="97">
        <v>22</v>
      </c>
      <c r="HX238" s="97">
        <v>5</v>
      </c>
      <c r="HY238" s="97">
        <v>1027</v>
      </c>
      <c r="HZ238" s="97">
        <v>735</v>
      </c>
      <c r="IA238" s="97">
        <v>598</v>
      </c>
      <c r="IB238" s="97">
        <v>627</v>
      </c>
      <c r="IC238" s="97">
        <v>505</v>
      </c>
      <c r="ID238" s="97">
        <v>347</v>
      </c>
      <c r="IE238" s="97">
        <v>146</v>
      </c>
      <c r="IF238" s="97">
        <v>573</v>
      </c>
      <c r="IG238" s="97">
        <v>22</v>
      </c>
      <c r="IH238" s="97"/>
      <c r="II238" s="97">
        <v>16</v>
      </c>
      <c r="IJ238" s="97">
        <v>46</v>
      </c>
      <c r="IK238" s="97">
        <v>144</v>
      </c>
      <c r="IL238" s="97"/>
      <c r="IM238" s="97">
        <v>4</v>
      </c>
      <c r="IN238" s="97">
        <v>73</v>
      </c>
      <c r="IO238" s="97">
        <v>85</v>
      </c>
      <c r="IP238" s="97">
        <v>202</v>
      </c>
      <c r="IQ238" s="97">
        <v>489</v>
      </c>
      <c r="IR238" s="97">
        <v>204</v>
      </c>
      <c r="IS238" s="97">
        <v>49</v>
      </c>
      <c r="IT238" s="97">
        <v>462</v>
      </c>
      <c r="IU238" s="97">
        <v>99</v>
      </c>
      <c r="IV238" s="97">
        <v>9</v>
      </c>
      <c r="IW238" s="97">
        <v>74</v>
      </c>
      <c r="IX238" s="97">
        <v>209</v>
      </c>
      <c r="IY238" s="97">
        <v>96</v>
      </c>
      <c r="IZ238" s="97">
        <v>437</v>
      </c>
      <c r="JA238" s="97">
        <v>1778</v>
      </c>
      <c r="JB238" s="97">
        <v>1118</v>
      </c>
      <c r="JC238" s="97">
        <v>41</v>
      </c>
      <c r="JD238" s="97">
        <v>771</v>
      </c>
      <c r="JE238" s="97">
        <v>656</v>
      </c>
      <c r="JF238" s="97">
        <v>161</v>
      </c>
      <c r="JG238" s="97">
        <v>33</v>
      </c>
      <c r="JH238" s="97">
        <v>300</v>
      </c>
      <c r="JI238" s="97">
        <v>51</v>
      </c>
      <c r="JJ238" s="97">
        <v>224</v>
      </c>
      <c r="JK238" s="97">
        <v>1541</v>
      </c>
      <c r="JL238" s="97">
        <v>3</v>
      </c>
      <c r="JM238" s="97">
        <v>67</v>
      </c>
      <c r="JN238" s="97">
        <v>84</v>
      </c>
      <c r="JO238" s="97">
        <v>130</v>
      </c>
      <c r="JP238" s="97">
        <v>121</v>
      </c>
      <c r="JQ238" s="97">
        <v>100</v>
      </c>
      <c r="JR238" s="97">
        <v>152</v>
      </c>
      <c r="JS238" s="97">
        <v>281</v>
      </c>
      <c r="JT238" s="97">
        <v>156</v>
      </c>
      <c r="JU238" s="97">
        <v>302</v>
      </c>
      <c r="JV238" s="97">
        <v>78</v>
      </c>
      <c r="JW238" s="97">
        <v>508</v>
      </c>
      <c r="JX238" s="97">
        <v>36</v>
      </c>
      <c r="JY238" s="97"/>
      <c r="JZ238" s="97">
        <v>27</v>
      </c>
      <c r="KA238" s="97">
        <v>690</v>
      </c>
      <c r="KB238" s="97">
        <v>158</v>
      </c>
      <c r="KC238" s="97">
        <v>19</v>
      </c>
      <c r="KD238" s="97">
        <v>79</v>
      </c>
      <c r="KE238" s="97">
        <v>33</v>
      </c>
      <c r="KF238" s="97">
        <v>111</v>
      </c>
      <c r="KG238" s="97">
        <v>130</v>
      </c>
      <c r="KH238" s="97">
        <v>85</v>
      </c>
      <c r="KI238" s="97">
        <v>17</v>
      </c>
      <c r="KJ238" s="97">
        <v>7</v>
      </c>
      <c r="KK238" s="97">
        <v>0</v>
      </c>
      <c r="KL238" s="97">
        <v>82</v>
      </c>
      <c r="KM238" s="97">
        <v>1</v>
      </c>
      <c r="KN238" s="97">
        <v>27</v>
      </c>
      <c r="KO238" s="97">
        <v>309</v>
      </c>
      <c r="KP238" s="97">
        <v>963</v>
      </c>
      <c r="KQ238" s="97">
        <v>361</v>
      </c>
      <c r="KR238" s="97">
        <v>19</v>
      </c>
      <c r="KS238" s="97">
        <v>20</v>
      </c>
      <c r="KT238" s="97">
        <v>16</v>
      </c>
      <c r="KU238" s="97">
        <v>49</v>
      </c>
      <c r="KV238" s="97">
        <v>38</v>
      </c>
      <c r="KW238" s="97">
        <v>26</v>
      </c>
      <c r="KX238" s="97">
        <v>1</v>
      </c>
      <c r="KY238" s="97"/>
      <c r="KZ238" s="97">
        <v>0</v>
      </c>
      <c r="LA238" s="97">
        <v>43</v>
      </c>
      <c r="LB238" s="97">
        <v>220</v>
      </c>
      <c r="LC238" s="97">
        <v>8</v>
      </c>
      <c r="LD238" s="97">
        <v>47</v>
      </c>
      <c r="LE238" s="97">
        <v>33</v>
      </c>
      <c r="LF238" s="97">
        <v>2</v>
      </c>
      <c r="LG238" s="97">
        <v>0</v>
      </c>
      <c r="LH238" s="97">
        <v>5</v>
      </c>
      <c r="LI238" s="97">
        <v>0</v>
      </c>
      <c r="LJ238" s="97">
        <v>0</v>
      </c>
      <c r="LK238" s="97"/>
      <c r="LL238" s="97">
        <v>0</v>
      </c>
      <c r="LM238" s="97">
        <v>59</v>
      </c>
      <c r="LN238" s="97"/>
      <c r="LO238" s="97">
        <v>0</v>
      </c>
      <c r="LP238" s="97">
        <v>0</v>
      </c>
      <c r="LQ238" s="97">
        <v>24</v>
      </c>
      <c r="LR238" s="97">
        <v>9</v>
      </c>
      <c r="LS238" s="97">
        <v>39</v>
      </c>
      <c r="LT238" s="97">
        <v>48</v>
      </c>
      <c r="LU238" s="97">
        <v>0</v>
      </c>
      <c r="LV238" s="97">
        <v>238</v>
      </c>
      <c r="LW238" s="97">
        <v>10</v>
      </c>
      <c r="LX238" s="97">
        <v>35</v>
      </c>
      <c r="LY238" s="97">
        <v>39</v>
      </c>
      <c r="LZ238" s="97">
        <v>81</v>
      </c>
      <c r="MA238" s="97">
        <v>68</v>
      </c>
      <c r="MB238" s="97">
        <v>191</v>
      </c>
      <c r="MC238" s="97">
        <v>61</v>
      </c>
      <c r="MD238" s="97">
        <v>50</v>
      </c>
      <c r="ME238" s="97">
        <v>365</v>
      </c>
      <c r="MF238" s="97">
        <v>25</v>
      </c>
      <c r="MG238" s="97">
        <v>36</v>
      </c>
      <c r="MH238" s="97">
        <v>6</v>
      </c>
      <c r="MI238" s="97">
        <v>154</v>
      </c>
      <c r="MJ238" s="97">
        <v>66</v>
      </c>
      <c r="MK238" s="97">
        <v>40</v>
      </c>
      <c r="ML238" s="97">
        <v>433</v>
      </c>
      <c r="MM238" s="97">
        <v>69</v>
      </c>
      <c r="MN238" s="97">
        <v>33</v>
      </c>
      <c r="MO238" s="97">
        <v>116</v>
      </c>
      <c r="MP238" s="97">
        <v>11</v>
      </c>
      <c r="MQ238" s="97">
        <v>40</v>
      </c>
      <c r="MR238" s="97">
        <v>131</v>
      </c>
      <c r="MS238" s="97">
        <v>80</v>
      </c>
      <c r="MT238" s="97">
        <v>3</v>
      </c>
      <c r="MU238" s="97">
        <v>2</v>
      </c>
      <c r="MV238" s="97">
        <v>32</v>
      </c>
      <c r="MW238" s="97">
        <v>110</v>
      </c>
      <c r="MX238" s="97">
        <v>61</v>
      </c>
      <c r="MY238" s="97">
        <v>31</v>
      </c>
      <c r="MZ238" s="97">
        <v>34</v>
      </c>
      <c r="NA238" s="97">
        <v>22</v>
      </c>
      <c r="NB238" s="97">
        <v>97</v>
      </c>
      <c r="NC238" s="97">
        <v>22</v>
      </c>
      <c r="ND238" s="97">
        <v>103</v>
      </c>
      <c r="NE238" s="97">
        <v>0</v>
      </c>
      <c r="NF238" s="97">
        <v>0</v>
      </c>
      <c r="NG238" s="97">
        <v>110</v>
      </c>
      <c r="NH238" s="97">
        <v>42</v>
      </c>
      <c r="NI238" s="97">
        <v>82</v>
      </c>
      <c r="NJ238" s="97">
        <v>6</v>
      </c>
      <c r="NK238" s="97">
        <v>29</v>
      </c>
      <c r="NL238" s="97">
        <v>0</v>
      </c>
      <c r="NM238" s="97">
        <v>14</v>
      </c>
      <c r="NN238" s="97">
        <v>3</v>
      </c>
      <c r="NO238" s="97">
        <v>5</v>
      </c>
      <c r="NP238" s="97">
        <v>12</v>
      </c>
      <c r="NQ238" s="97">
        <v>30</v>
      </c>
      <c r="NR238" s="97">
        <v>8</v>
      </c>
      <c r="NS238" s="97">
        <v>16</v>
      </c>
      <c r="NT238" s="97">
        <v>1514</v>
      </c>
      <c r="NU238" s="97">
        <v>5</v>
      </c>
      <c r="NV238" s="97">
        <v>8</v>
      </c>
      <c r="NW238" s="97">
        <v>19</v>
      </c>
      <c r="NX238" s="97">
        <v>31</v>
      </c>
      <c r="NY238" s="97">
        <v>5</v>
      </c>
      <c r="NZ238" s="97">
        <v>48</v>
      </c>
      <c r="OA238" s="97">
        <v>0</v>
      </c>
      <c r="OB238" s="97">
        <v>7</v>
      </c>
      <c r="OC238" s="97">
        <v>4</v>
      </c>
      <c r="OD238" s="97">
        <v>226</v>
      </c>
      <c r="OE238" s="97">
        <v>95</v>
      </c>
      <c r="OF238" s="97">
        <v>15</v>
      </c>
      <c r="OG238" s="97"/>
      <c r="OH238" s="97">
        <v>46</v>
      </c>
      <c r="OI238" s="97">
        <v>162</v>
      </c>
      <c r="OJ238" s="97">
        <v>33</v>
      </c>
      <c r="OK238" s="97"/>
      <c r="OL238" s="97"/>
      <c r="OM238" s="97">
        <v>233</v>
      </c>
      <c r="ON238" s="97">
        <v>168</v>
      </c>
      <c r="OO238" s="97">
        <v>167</v>
      </c>
      <c r="OP238" s="97"/>
      <c r="OQ238" s="97"/>
      <c r="OR238" s="98">
        <v>1</v>
      </c>
      <c r="OS238" s="99">
        <v>57673</v>
      </c>
      <c r="OT238" s="96">
        <v>1478</v>
      </c>
      <c r="OU238" s="97"/>
      <c r="OV238" s="97"/>
      <c r="OW238" s="97"/>
      <c r="OX238" s="97"/>
      <c r="OY238" s="97">
        <v>164</v>
      </c>
      <c r="OZ238" s="97">
        <v>2276</v>
      </c>
      <c r="PA238" s="97"/>
      <c r="PB238" s="97"/>
      <c r="PC238" s="97"/>
      <c r="PD238" s="97"/>
      <c r="PE238" s="97"/>
      <c r="PF238" s="97"/>
      <c r="PG238" s="97"/>
      <c r="PH238" s="97"/>
      <c r="PI238" s="97"/>
      <c r="PJ238" s="97"/>
      <c r="PK238" s="97"/>
      <c r="PL238" s="98"/>
      <c r="PM238" s="99">
        <v>61591</v>
      </c>
    </row>
    <row r="239" spans="1:429" ht="12.75" customHeight="1" x14ac:dyDescent="0.2">
      <c r="A239" s="93">
        <v>322220</v>
      </c>
      <c r="B239" s="94" t="s">
        <v>1736</v>
      </c>
      <c r="C239" s="95" t="s">
        <v>1398</v>
      </c>
      <c r="D239" s="96"/>
      <c r="E239" s="97">
        <v>0</v>
      </c>
      <c r="F239" s="97">
        <v>67</v>
      </c>
      <c r="G239" s="97">
        <v>99</v>
      </c>
      <c r="H239" s="97"/>
      <c r="I239" s="97"/>
      <c r="J239" s="97"/>
      <c r="K239" s="97"/>
      <c r="L239" s="97"/>
      <c r="M239" s="97"/>
      <c r="N239" s="97"/>
      <c r="O239" s="97"/>
      <c r="P239" s="97">
        <v>0</v>
      </c>
      <c r="Q239" s="97">
        <v>28</v>
      </c>
      <c r="R239" s="97">
        <v>26</v>
      </c>
      <c r="S239" s="97">
        <v>3</v>
      </c>
      <c r="T239" s="97">
        <v>36</v>
      </c>
      <c r="U239" s="97">
        <v>4</v>
      </c>
      <c r="V239" s="97">
        <v>13</v>
      </c>
      <c r="W239" s="97">
        <v>12</v>
      </c>
      <c r="X239" s="97">
        <v>16</v>
      </c>
      <c r="Y239" s="97">
        <v>2</v>
      </c>
      <c r="Z239" s="97"/>
      <c r="AA239" s="97"/>
      <c r="AB239" s="97">
        <v>15</v>
      </c>
      <c r="AC239" s="97">
        <v>16</v>
      </c>
      <c r="AD239" s="97">
        <v>83</v>
      </c>
      <c r="AE239" s="97">
        <v>62</v>
      </c>
      <c r="AF239" s="97">
        <v>22</v>
      </c>
      <c r="AG239" s="97">
        <v>9</v>
      </c>
      <c r="AH239" s="97">
        <v>61</v>
      </c>
      <c r="AI239" s="97">
        <v>1</v>
      </c>
      <c r="AJ239" s="97">
        <v>17</v>
      </c>
      <c r="AK239" s="97">
        <v>4</v>
      </c>
      <c r="AL239" s="97">
        <v>572</v>
      </c>
      <c r="AM239" s="97">
        <v>11</v>
      </c>
      <c r="AN239" s="97">
        <v>0</v>
      </c>
      <c r="AO239" s="97">
        <v>5</v>
      </c>
      <c r="AP239" s="97">
        <v>2</v>
      </c>
      <c r="AQ239" s="97">
        <v>0</v>
      </c>
      <c r="AR239" s="97">
        <v>0</v>
      </c>
      <c r="AS239" s="97">
        <v>1</v>
      </c>
      <c r="AT239" s="97">
        <v>3</v>
      </c>
      <c r="AU239" s="97">
        <v>1</v>
      </c>
      <c r="AV239" s="97">
        <v>0</v>
      </c>
      <c r="AW239" s="97">
        <v>0</v>
      </c>
      <c r="AX239" s="97">
        <v>13</v>
      </c>
      <c r="AY239" s="97">
        <v>1</v>
      </c>
      <c r="AZ239" s="97">
        <v>0</v>
      </c>
      <c r="BA239" s="97">
        <v>0</v>
      </c>
      <c r="BB239" s="97">
        <v>21</v>
      </c>
      <c r="BC239" s="97">
        <v>18</v>
      </c>
      <c r="BD239" s="97">
        <v>11</v>
      </c>
      <c r="BE239" s="97">
        <v>1</v>
      </c>
      <c r="BF239" s="97">
        <v>0</v>
      </c>
      <c r="BG239" s="97">
        <v>1</v>
      </c>
      <c r="BH239" s="97">
        <v>10</v>
      </c>
      <c r="BI239" s="97"/>
      <c r="BJ239" s="97">
        <v>0</v>
      </c>
      <c r="BK239" s="97">
        <v>4</v>
      </c>
      <c r="BL239" s="97">
        <v>1</v>
      </c>
      <c r="BM239" s="97">
        <v>0</v>
      </c>
      <c r="BN239" s="97">
        <v>0</v>
      </c>
      <c r="BO239" s="97">
        <v>0</v>
      </c>
      <c r="BP239" s="97">
        <v>0</v>
      </c>
      <c r="BQ239" s="97">
        <v>1</v>
      </c>
      <c r="BR239" s="97">
        <v>2</v>
      </c>
      <c r="BS239" s="97">
        <v>5</v>
      </c>
      <c r="BT239" s="97">
        <v>0</v>
      </c>
      <c r="BU239" s="97">
        <v>0</v>
      </c>
      <c r="BV239" s="97">
        <v>1</v>
      </c>
      <c r="BW239" s="97">
        <v>0</v>
      </c>
      <c r="BX239" s="97">
        <v>0</v>
      </c>
      <c r="BY239" s="97">
        <v>4</v>
      </c>
      <c r="BZ239" s="97">
        <v>3</v>
      </c>
      <c r="CA239" s="97">
        <v>2</v>
      </c>
      <c r="CB239" s="97">
        <v>0</v>
      </c>
      <c r="CC239" s="97">
        <v>3</v>
      </c>
      <c r="CD239" s="97">
        <v>0</v>
      </c>
      <c r="CE239" s="97">
        <v>0</v>
      </c>
      <c r="CF239" s="97">
        <v>0</v>
      </c>
      <c r="CG239" s="97">
        <v>2</v>
      </c>
      <c r="CH239" s="97">
        <v>5</v>
      </c>
      <c r="CI239" s="97">
        <v>1</v>
      </c>
      <c r="CJ239" s="97">
        <v>5</v>
      </c>
      <c r="CK239" s="97">
        <v>17</v>
      </c>
      <c r="CL239" s="97">
        <v>3</v>
      </c>
      <c r="CM239" s="97">
        <v>10</v>
      </c>
      <c r="CN239" s="97">
        <v>0</v>
      </c>
      <c r="CO239" s="97">
        <v>112</v>
      </c>
      <c r="CP239" s="97">
        <v>12</v>
      </c>
      <c r="CQ239" s="97">
        <v>3</v>
      </c>
      <c r="CR239" s="97">
        <v>6</v>
      </c>
      <c r="CS239" s="97">
        <v>6</v>
      </c>
      <c r="CT239" s="97">
        <v>2</v>
      </c>
      <c r="CU239" s="97">
        <v>2</v>
      </c>
      <c r="CV239" s="97">
        <v>3</v>
      </c>
      <c r="CW239" s="97">
        <v>2</v>
      </c>
      <c r="CX239" s="97">
        <v>15</v>
      </c>
      <c r="CY239" s="97">
        <v>1</v>
      </c>
      <c r="CZ239" s="97">
        <v>1</v>
      </c>
      <c r="DA239" s="97">
        <v>6</v>
      </c>
      <c r="DB239" s="97">
        <v>6</v>
      </c>
      <c r="DC239" s="97">
        <v>8</v>
      </c>
      <c r="DD239" s="97">
        <v>8</v>
      </c>
      <c r="DE239" s="97">
        <v>2</v>
      </c>
      <c r="DF239" s="97">
        <v>1</v>
      </c>
      <c r="DG239" s="97">
        <v>0</v>
      </c>
      <c r="DH239" s="97">
        <v>14</v>
      </c>
      <c r="DI239" s="97">
        <v>6</v>
      </c>
      <c r="DJ239" s="97"/>
      <c r="DK239" s="97">
        <v>0</v>
      </c>
      <c r="DL239" s="97">
        <v>0</v>
      </c>
      <c r="DM239" s="97">
        <v>1</v>
      </c>
      <c r="DN239" s="97">
        <v>1</v>
      </c>
      <c r="DO239" s="97">
        <v>0</v>
      </c>
      <c r="DP239" s="97">
        <v>1</v>
      </c>
      <c r="DQ239" s="97">
        <v>2</v>
      </c>
      <c r="DR239" s="97">
        <v>2</v>
      </c>
      <c r="DS239" s="97">
        <v>1</v>
      </c>
      <c r="DT239" s="97">
        <v>1</v>
      </c>
      <c r="DU239" s="97">
        <v>0</v>
      </c>
      <c r="DV239" s="97">
        <v>1</v>
      </c>
      <c r="DW239" s="97">
        <v>0</v>
      </c>
      <c r="DX239" s="97">
        <v>1</v>
      </c>
      <c r="DY239" s="97">
        <v>1</v>
      </c>
      <c r="DZ239" s="97"/>
      <c r="EA239" s="97">
        <v>0</v>
      </c>
      <c r="EB239" s="97"/>
      <c r="EC239" s="97"/>
      <c r="ED239" s="97">
        <v>1</v>
      </c>
      <c r="EE239" s="97">
        <v>18</v>
      </c>
      <c r="EF239" s="97">
        <v>2</v>
      </c>
      <c r="EG239" s="97">
        <v>1</v>
      </c>
      <c r="EH239" s="97">
        <v>0</v>
      </c>
      <c r="EI239" s="97">
        <v>0</v>
      </c>
      <c r="EJ239" s="97">
        <v>0</v>
      </c>
      <c r="EK239" s="97">
        <v>2</v>
      </c>
      <c r="EL239" s="97">
        <v>5</v>
      </c>
      <c r="EM239" s="97">
        <v>2</v>
      </c>
      <c r="EN239" s="97">
        <v>3</v>
      </c>
      <c r="EO239" s="97">
        <v>0</v>
      </c>
      <c r="EP239" s="97">
        <v>3</v>
      </c>
      <c r="EQ239" s="97">
        <v>1</v>
      </c>
      <c r="ER239" s="97">
        <v>3</v>
      </c>
      <c r="ES239" s="97">
        <v>1</v>
      </c>
      <c r="ET239" s="97">
        <v>3</v>
      </c>
      <c r="EU239" s="97">
        <v>2</v>
      </c>
      <c r="EV239" s="97">
        <v>4</v>
      </c>
      <c r="EW239" s="97">
        <v>3</v>
      </c>
      <c r="EX239" s="97">
        <v>0</v>
      </c>
      <c r="EY239" s="97"/>
      <c r="EZ239" s="97"/>
      <c r="FA239" s="97">
        <v>0</v>
      </c>
      <c r="FB239" s="97">
        <v>2</v>
      </c>
      <c r="FC239" s="97">
        <v>2</v>
      </c>
      <c r="FD239" s="97">
        <v>0</v>
      </c>
      <c r="FE239" s="97">
        <v>15</v>
      </c>
      <c r="FF239" s="97">
        <v>2</v>
      </c>
      <c r="FG239" s="97">
        <v>48</v>
      </c>
      <c r="FH239" s="97">
        <v>62</v>
      </c>
      <c r="FI239" s="97">
        <v>2</v>
      </c>
      <c r="FJ239" s="97">
        <v>0</v>
      </c>
      <c r="FK239" s="97">
        <v>2</v>
      </c>
      <c r="FL239" s="97">
        <v>1</v>
      </c>
      <c r="FM239" s="97">
        <v>0</v>
      </c>
      <c r="FN239" s="97">
        <v>1</v>
      </c>
      <c r="FO239" s="97">
        <v>1</v>
      </c>
      <c r="FP239" s="97">
        <v>0</v>
      </c>
      <c r="FQ239" s="97"/>
      <c r="FR239" s="97"/>
      <c r="FS239" s="97">
        <v>0</v>
      </c>
      <c r="FT239" s="97">
        <v>1</v>
      </c>
      <c r="FU239" s="97">
        <v>1</v>
      </c>
      <c r="FV239" s="97">
        <v>0</v>
      </c>
      <c r="FW239" s="97">
        <v>0</v>
      </c>
      <c r="FX239" s="97"/>
      <c r="FY239" s="97">
        <v>0</v>
      </c>
      <c r="FZ239" s="97">
        <v>0</v>
      </c>
      <c r="GA239" s="97">
        <v>0</v>
      </c>
      <c r="GB239" s="97">
        <v>4</v>
      </c>
      <c r="GC239" s="97">
        <v>3</v>
      </c>
      <c r="GD239" s="97"/>
      <c r="GE239" s="97">
        <v>1</v>
      </c>
      <c r="GF239" s="97"/>
      <c r="GG239" s="97">
        <v>0</v>
      </c>
      <c r="GH239" s="97">
        <v>1</v>
      </c>
      <c r="GI239" s="97">
        <v>0</v>
      </c>
      <c r="GJ239" s="97">
        <v>0</v>
      </c>
      <c r="GK239" s="97">
        <v>1</v>
      </c>
      <c r="GL239" s="97">
        <v>1</v>
      </c>
      <c r="GM239" s="97">
        <v>319</v>
      </c>
      <c r="GN239" s="97">
        <v>63</v>
      </c>
      <c r="GO239" s="97">
        <v>124</v>
      </c>
      <c r="GP239" s="97">
        <v>47</v>
      </c>
      <c r="GQ239" s="97">
        <v>40</v>
      </c>
      <c r="GR239" s="97">
        <v>257</v>
      </c>
      <c r="GS239" s="97">
        <v>64</v>
      </c>
      <c r="GT239" s="97">
        <v>660</v>
      </c>
      <c r="GU239" s="97">
        <v>137</v>
      </c>
      <c r="GV239" s="97">
        <v>48</v>
      </c>
      <c r="GW239" s="97">
        <v>155</v>
      </c>
      <c r="GX239" s="97">
        <v>336</v>
      </c>
      <c r="GY239" s="97">
        <v>93</v>
      </c>
      <c r="GZ239" s="97">
        <v>34</v>
      </c>
      <c r="HA239" s="97">
        <v>492</v>
      </c>
      <c r="HB239" s="97">
        <v>273</v>
      </c>
      <c r="HC239" s="97">
        <v>46</v>
      </c>
      <c r="HD239" s="97">
        <v>369</v>
      </c>
      <c r="HE239" s="97">
        <v>250</v>
      </c>
      <c r="HF239" s="97">
        <v>454</v>
      </c>
      <c r="HG239" s="97">
        <v>90</v>
      </c>
      <c r="HH239" s="97">
        <v>23</v>
      </c>
      <c r="HI239" s="97">
        <v>411</v>
      </c>
      <c r="HJ239" s="97">
        <v>426</v>
      </c>
      <c r="HK239" s="97">
        <v>9</v>
      </c>
      <c r="HL239" s="97">
        <v>4</v>
      </c>
      <c r="HM239" s="97">
        <v>2</v>
      </c>
      <c r="HN239" s="97">
        <v>1</v>
      </c>
      <c r="HO239" s="97">
        <v>0</v>
      </c>
      <c r="HP239" s="97">
        <v>0</v>
      </c>
      <c r="HQ239" s="97">
        <v>0</v>
      </c>
      <c r="HR239" s="97">
        <v>0</v>
      </c>
      <c r="HS239" s="97">
        <v>0</v>
      </c>
      <c r="HT239" s="97">
        <v>0</v>
      </c>
      <c r="HU239" s="97">
        <v>0</v>
      </c>
      <c r="HV239" s="97">
        <v>0</v>
      </c>
      <c r="HW239" s="97">
        <v>0</v>
      </c>
      <c r="HX239" s="97">
        <v>6</v>
      </c>
      <c r="HY239" s="97">
        <v>1091</v>
      </c>
      <c r="HZ239" s="97">
        <v>87</v>
      </c>
      <c r="IA239" s="97">
        <v>25</v>
      </c>
      <c r="IB239" s="97">
        <v>108</v>
      </c>
      <c r="IC239" s="97">
        <v>7</v>
      </c>
      <c r="ID239" s="97">
        <v>356</v>
      </c>
      <c r="IE239" s="97">
        <v>30</v>
      </c>
      <c r="IF239" s="97">
        <v>3042</v>
      </c>
      <c r="IG239" s="97">
        <v>16</v>
      </c>
      <c r="IH239" s="97">
        <v>0</v>
      </c>
      <c r="II239" s="97"/>
      <c r="IJ239" s="97">
        <v>0</v>
      </c>
      <c r="IK239" s="97">
        <v>0</v>
      </c>
      <c r="IL239" s="97">
        <v>0</v>
      </c>
      <c r="IM239" s="97">
        <v>1</v>
      </c>
      <c r="IN239" s="97">
        <v>0</v>
      </c>
      <c r="IO239" s="97">
        <v>3</v>
      </c>
      <c r="IP239" s="97">
        <v>29</v>
      </c>
      <c r="IQ239" s="97">
        <v>8</v>
      </c>
      <c r="IR239" s="97">
        <v>2</v>
      </c>
      <c r="IS239" s="97">
        <v>1</v>
      </c>
      <c r="IT239" s="97">
        <v>54</v>
      </c>
      <c r="IU239" s="97">
        <v>6</v>
      </c>
      <c r="IV239" s="97">
        <v>1</v>
      </c>
      <c r="IW239" s="97">
        <v>31</v>
      </c>
      <c r="IX239" s="97">
        <v>2</v>
      </c>
      <c r="IY239" s="97">
        <v>1</v>
      </c>
      <c r="IZ239" s="97">
        <v>2</v>
      </c>
      <c r="JA239" s="97">
        <v>6</v>
      </c>
      <c r="JB239" s="97">
        <v>4</v>
      </c>
      <c r="JC239" s="97">
        <v>0</v>
      </c>
      <c r="JD239" s="97">
        <v>227</v>
      </c>
      <c r="JE239" s="97">
        <v>2</v>
      </c>
      <c r="JF239" s="97">
        <v>0</v>
      </c>
      <c r="JG239" s="97">
        <v>0</v>
      </c>
      <c r="JH239" s="97">
        <v>0</v>
      </c>
      <c r="JI239" s="97">
        <v>170</v>
      </c>
      <c r="JJ239" s="97">
        <v>1</v>
      </c>
      <c r="JK239" s="97">
        <v>180</v>
      </c>
      <c r="JL239" s="97">
        <v>0</v>
      </c>
      <c r="JM239" s="97">
        <v>0</v>
      </c>
      <c r="JN239" s="97">
        <v>1</v>
      </c>
      <c r="JO239" s="97">
        <v>99</v>
      </c>
      <c r="JP239" s="97">
        <v>144</v>
      </c>
      <c r="JQ239" s="97">
        <v>220</v>
      </c>
      <c r="JR239" s="97">
        <v>181</v>
      </c>
      <c r="JS239" s="97">
        <v>441</v>
      </c>
      <c r="JT239" s="97">
        <v>271</v>
      </c>
      <c r="JU239" s="97">
        <v>353</v>
      </c>
      <c r="JV239" s="97">
        <v>230</v>
      </c>
      <c r="JW239" s="97">
        <v>511</v>
      </c>
      <c r="JX239" s="97">
        <v>43</v>
      </c>
      <c r="JY239" s="97"/>
      <c r="JZ239" s="97">
        <v>30</v>
      </c>
      <c r="KA239" s="97">
        <v>510</v>
      </c>
      <c r="KB239" s="97">
        <v>77</v>
      </c>
      <c r="KC239" s="97">
        <v>19</v>
      </c>
      <c r="KD239" s="97">
        <v>96</v>
      </c>
      <c r="KE239" s="97">
        <v>22</v>
      </c>
      <c r="KF239" s="97">
        <v>135</v>
      </c>
      <c r="KG239" s="97">
        <v>149</v>
      </c>
      <c r="KH239" s="97">
        <v>119</v>
      </c>
      <c r="KI239" s="97"/>
      <c r="KJ239" s="97">
        <v>2</v>
      </c>
      <c r="KK239" s="97">
        <v>0</v>
      </c>
      <c r="KL239" s="97">
        <v>9</v>
      </c>
      <c r="KM239" s="97">
        <v>6</v>
      </c>
      <c r="KN239" s="97">
        <v>27</v>
      </c>
      <c r="KO239" s="97">
        <v>37</v>
      </c>
      <c r="KP239" s="97">
        <v>148</v>
      </c>
      <c r="KQ239" s="97">
        <v>26</v>
      </c>
      <c r="KR239" s="97">
        <v>153</v>
      </c>
      <c r="KS239" s="97">
        <v>42</v>
      </c>
      <c r="KT239" s="97">
        <v>5</v>
      </c>
      <c r="KU239" s="97">
        <v>22</v>
      </c>
      <c r="KV239" s="97">
        <v>35</v>
      </c>
      <c r="KW239" s="97">
        <v>11</v>
      </c>
      <c r="KX239" s="97"/>
      <c r="KY239" s="97"/>
      <c r="KZ239" s="97">
        <v>0</v>
      </c>
      <c r="LA239" s="97">
        <v>3</v>
      </c>
      <c r="LB239" s="97">
        <v>10</v>
      </c>
      <c r="LC239" s="97">
        <v>0</v>
      </c>
      <c r="LD239" s="97">
        <v>57</v>
      </c>
      <c r="LE239" s="97">
        <v>0</v>
      </c>
      <c r="LF239" s="97">
        <v>14</v>
      </c>
      <c r="LG239" s="97">
        <v>74</v>
      </c>
      <c r="LH239" s="97">
        <v>83</v>
      </c>
      <c r="LI239" s="97">
        <v>12</v>
      </c>
      <c r="LJ239" s="97">
        <v>8</v>
      </c>
      <c r="LK239" s="97"/>
      <c r="LL239" s="97">
        <v>1</v>
      </c>
      <c r="LM239" s="97">
        <v>23</v>
      </c>
      <c r="LN239" s="97">
        <v>0</v>
      </c>
      <c r="LO239" s="97">
        <v>0</v>
      </c>
      <c r="LP239" s="97">
        <v>0</v>
      </c>
      <c r="LQ239" s="97">
        <v>335</v>
      </c>
      <c r="LR239" s="97">
        <v>4</v>
      </c>
      <c r="LS239" s="97">
        <v>6</v>
      </c>
      <c r="LT239" s="97">
        <v>15</v>
      </c>
      <c r="LU239" s="97">
        <v>92</v>
      </c>
      <c r="LV239" s="97">
        <v>0</v>
      </c>
      <c r="LW239" s="97">
        <v>6</v>
      </c>
      <c r="LX239" s="97">
        <v>21</v>
      </c>
      <c r="LY239" s="97">
        <v>24</v>
      </c>
      <c r="LZ239" s="97">
        <v>25</v>
      </c>
      <c r="MA239" s="97">
        <v>58</v>
      </c>
      <c r="MB239" s="97">
        <v>41</v>
      </c>
      <c r="MC239" s="97">
        <v>11</v>
      </c>
      <c r="MD239" s="97">
        <v>63</v>
      </c>
      <c r="ME239" s="97">
        <v>83</v>
      </c>
      <c r="MF239" s="97">
        <v>110</v>
      </c>
      <c r="MG239" s="97">
        <v>13</v>
      </c>
      <c r="MH239" s="97">
        <v>4</v>
      </c>
      <c r="MI239" s="97">
        <v>34</v>
      </c>
      <c r="MJ239" s="97">
        <v>19</v>
      </c>
      <c r="MK239" s="97">
        <v>36</v>
      </c>
      <c r="ML239" s="97">
        <v>187</v>
      </c>
      <c r="MM239" s="97">
        <v>12</v>
      </c>
      <c r="MN239" s="97">
        <v>9</v>
      </c>
      <c r="MO239" s="97">
        <v>307</v>
      </c>
      <c r="MP239" s="97">
        <v>8</v>
      </c>
      <c r="MQ239" s="97">
        <v>15</v>
      </c>
      <c r="MR239" s="97">
        <v>307</v>
      </c>
      <c r="MS239" s="97">
        <v>110</v>
      </c>
      <c r="MT239" s="97">
        <v>0</v>
      </c>
      <c r="MU239" s="97">
        <v>8</v>
      </c>
      <c r="MV239" s="97">
        <v>9</v>
      </c>
      <c r="MW239" s="97">
        <v>54</v>
      </c>
      <c r="MX239" s="97">
        <v>105</v>
      </c>
      <c r="MY239" s="97">
        <v>27</v>
      </c>
      <c r="MZ239" s="97">
        <v>38</v>
      </c>
      <c r="NA239" s="97">
        <v>5</v>
      </c>
      <c r="NB239" s="97">
        <v>26</v>
      </c>
      <c r="NC239" s="97">
        <v>25</v>
      </c>
      <c r="ND239" s="97">
        <v>97</v>
      </c>
      <c r="NE239" s="97">
        <v>9</v>
      </c>
      <c r="NF239" s="97">
        <v>2</v>
      </c>
      <c r="NG239" s="97">
        <v>35</v>
      </c>
      <c r="NH239" s="97">
        <v>9</v>
      </c>
      <c r="NI239" s="97">
        <v>87</v>
      </c>
      <c r="NJ239" s="97">
        <v>0</v>
      </c>
      <c r="NK239" s="97">
        <v>0</v>
      </c>
      <c r="NL239" s="97">
        <v>0</v>
      </c>
      <c r="NM239" s="97">
        <v>0</v>
      </c>
      <c r="NN239" s="97">
        <v>2</v>
      </c>
      <c r="NO239" s="97">
        <v>0</v>
      </c>
      <c r="NP239" s="97">
        <v>6</v>
      </c>
      <c r="NQ239" s="97">
        <v>16</v>
      </c>
      <c r="NR239" s="97">
        <v>638</v>
      </c>
      <c r="NS239" s="97">
        <v>49</v>
      </c>
      <c r="NT239" s="97">
        <v>127</v>
      </c>
      <c r="NU239" s="97">
        <v>2</v>
      </c>
      <c r="NV239" s="97">
        <v>8</v>
      </c>
      <c r="NW239" s="97">
        <v>9</v>
      </c>
      <c r="NX239" s="97">
        <v>14</v>
      </c>
      <c r="NY239" s="97">
        <v>2</v>
      </c>
      <c r="NZ239" s="97">
        <v>29</v>
      </c>
      <c r="OA239" s="97">
        <v>0</v>
      </c>
      <c r="OB239" s="97">
        <v>2</v>
      </c>
      <c r="OC239" s="97">
        <v>4</v>
      </c>
      <c r="OD239" s="97">
        <v>127</v>
      </c>
      <c r="OE239" s="97">
        <v>8</v>
      </c>
      <c r="OF239" s="97">
        <v>19</v>
      </c>
      <c r="OG239" s="97"/>
      <c r="OH239" s="97">
        <v>125</v>
      </c>
      <c r="OI239" s="97">
        <v>55</v>
      </c>
      <c r="OJ239" s="97">
        <v>2</v>
      </c>
      <c r="OK239" s="97">
        <v>0</v>
      </c>
      <c r="OL239" s="97">
        <v>0</v>
      </c>
      <c r="OM239" s="97">
        <v>486</v>
      </c>
      <c r="ON239" s="97">
        <v>116</v>
      </c>
      <c r="OO239" s="97">
        <v>722</v>
      </c>
      <c r="OP239" s="97"/>
      <c r="OQ239" s="97">
        <v>33</v>
      </c>
      <c r="OR239" s="98">
        <v>0</v>
      </c>
      <c r="OS239" s="99">
        <v>22038</v>
      </c>
      <c r="OT239" s="96">
        <v>3314</v>
      </c>
      <c r="OU239" s="97"/>
      <c r="OV239" s="97"/>
      <c r="OW239" s="97"/>
      <c r="OX239" s="97"/>
      <c r="OY239" s="97">
        <v>119</v>
      </c>
      <c r="OZ239" s="97">
        <v>4375</v>
      </c>
      <c r="PA239" s="97"/>
      <c r="PB239" s="97"/>
      <c r="PC239" s="97"/>
      <c r="PD239" s="97"/>
      <c r="PE239" s="97"/>
      <c r="PF239" s="97"/>
      <c r="PG239" s="97"/>
      <c r="PH239" s="97"/>
      <c r="PI239" s="97"/>
      <c r="PJ239" s="97"/>
      <c r="PK239" s="97"/>
      <c r="PL239" s="98"/>
      <c r="PM239" s="99">
        <v>29847</v>
      </c>
    </row>
    <row r="240" spans="1:429" ht="12.75" customHeight="1" x14ac:dyDescent="0.2">
      <c r="A240" s="93">
        <v>322230</v>
      </c>
      <c r="B240" s="94" t="s">
        <v>1736</v>
      </c>
      <c r="C240" s="95" t="s">
        <v>1399</v>
      </c>
      <c r="D240" s="96">
        <v>0</v>
      </c>
      <c r="E240" s="97">
        <v>3</v>
      </c>
      <c r="F240" s="97">
        <v>0</v>
      </c>
      <c r="G240" s="97">
        <v>0</v>
      </c>
      <c r="H240" s="97">
        <v>0</v>
      </c>
      <c r="I240" s="97">
        <v>0</v>
      </c>
      <c r="J240" s="97"/>
      <c r="K240" s="97"/>
      <c r="L240" s="97"/>
      <c r="M240" s="97">
        <v>0</v>
      </c>
      <c r="N240" s="97"/>
      <c r="O240" s="97"/>
      <c r="P240" s="97"/>
      <c r="Q240" s="97"/>
      <c r="R240" s="97"/>
      <c r="S240" s="97"/>
      <c r="T240" s="97"/>
      <c r="U240" s="97"/>
      <c r="V240" s="97"/>
      <c r="W240" s="97"/>
      <c r="X240" s="97"/>
      <c r="Y240" s="97">
        <v>0</v>
      </c>
      <c r="Z240" s="97"/>
      <c r="AA240" s="97"/>
      <c r="AB240" s="97"/>
      <c r="AC240" s="97">
        <v>0</v>
      </c>
      <c r="AD240" s="97">
        <v>1</v>
      </c>
      <c r="AE240" s="97">
        <v>0</v>
      </c>
      <c r="AF240" s="97"/>
      <c r="AG240" s="97"/>
      <c r="AH240" s="97">
        <v>4</v>
      </c>
      <c r="AI240" s="97">
        <v>0</v>
      </c>
      <c r="AJ240" s="97">
        <v>0</v>
      </c>
      <c r="AK240" s="97">
        <v>0</v>
      </c>
      <c r="AL240" s="97">
        <v>0</v>
      </c>
      <c r="AM240" s="97">
        <v>0</v>
      </c>
      <c r="AN240" s="97"/>
      <c r="AO240" s="97"/>
      <c r="AP240" s="97"/>
      <c r="AQ240" s="97"/>
      <c r="AR240" s="97"/>
      <c r="AS240" s="97"/>
      <c r="AT240" s="97"/>
      <c r="AU240" s="97"/>
      <c r="AV240" s="97"/>
      <c r="AW240" s="97"/>
      <c r="AX240" s="97"/>
      <c r="AY240" s="97"/>
      <c r="AZ240" s="97"/>
      <c r="BA240" s="97"/>
      <c r="BB240" s="97"/>
      <c r="BC240" s="97"/>
      <c r="BD240" s="97"/>
      <c r="BE240" s="97"/>
      <c r="BF240" s="97"/>
      <c r="BG240" s="97"/>
      <c r="BH240" s="97"/>
      <c r="BI240" s="97"/>
      <c r="BJ240" s="97"/>
      <c r="BK240" s="97"/>
      <c r="BL240" s="97"/>
      <c r="BM240" s="97"/>
      <c r="BN240" s="97"/>
      <c r="BO240" s="97"/>
      <c r="BP240" s="97"/>
      <c r="BQ240" s="97"/>
      <c r="BR240" s="97"/>
      <c r="BS240" s="97"/>
      <c r="BT240" s="97"/>
      <c r="BU240" s="97"/>
      <c r="BV240" s="97"/>
      <c r="BW240" s="97"/>
      <c r="BX240" s="97"/>
      <c r="BY240" s="97"/>
      <c r="BZ240" s="97"/>
      <c r="CA240" s="97"/>
      <c r="CB240" s="97"/>
      <c r="CC240" s="97"/>
      <c r="CD240" s="97"/>
      <c r="CE240" s="97"/>
      <c r="CF240" s="97"/>
      <c r="CG240" s="97"/>
      <c r="CH240" s="97"/>
      <c r="CI240" s="97"/>
      <c r="CJ240" s="97">
        <v>2</v>
      </c>
      <c r="CK240" s="97"/>
      <c r="CL240" s="97">
        <v>2</v>
      </c>
      <c r="CM240" s="97">
        <v>2</v>
      </c>
      <c r="CN240" s="97"/>
      <c r="CO240" s="97"/>
      <c r="CP240" s="97"/>
      <c r="CQ240" s="97"/>
      <c r="CR240" s="97"/>
      <c r="CS240" s="97"/>
      <c r="CT240" s="97"/>
      <c r="CU240" s="97"/>
      <c r="CV240" s="97"/>
      <c r="CW240" s="97"/>
      <c r="CX240" s="97"/>
      <c r="CY240" s="97"/>
      <c r="CZ240" s="97"/>
      <c r="DA240" s="97"/>
      <c r="DB240" s="97"/>
      <c r="DC240" s="97"/>
      <c r="DD240" s="97"/>
      <c r="DE240" s="97"/>
      <c r="DF240" s="97"/>
      <c r="DG240" s="97"/>
      <c r="DH240" s="97"/>
      <c r="DI240" s="97"/>
      <c r="DJ240" s="97"/>
      <c r="DK240" s="97"/>
      <c r="DL240" s="97"/>
      <c r="DM240" s="97"/>
      <c r="DN240" s="97"/>
      <c r="DO240" s="97"/>
      <c r="DP240" s="97"/>
      <c r="DQ240" s="97"/>
      <c r="DR240" s="97"/>
      <c r="DS240" s="97"/>
      <c r="DT240" s="97"/>
      <c r="DU240" s="97"/>
      <c r="DV240" s="97"/>
      <c r="DW240" s="97"/>
      <c r="DX240" s="97"/>
      <c r="DY240" s="97"/>
      <c r="DZ240" s="97"/>
      <c r="EA240" s="97"/>
      <c r="EB240" s="97"/>
      <c r="EC240" s="97"/>
      <c r="ED240" s="97"/>
      <c r="EE240" s="97"/>
      <c r="EF240" s="97"/>
      <c r="EG240" s="97"/>
      <c r="EH240" s="97"/>
      <c r="EI240" s="97"/>
      <c r="EJ240" s="97"/>
      <c r="EK240" s="97"/>
      <c r="EL240" s="97"/>
      <c r="EM240" s="97"/>
      <c r="EN240" s="97"/>
      <c r="EO240" s="97"/>
      <c r="EP240" s="97"/>
      <c r="EQ240" s="97"/>
      <c r="ER240" s="97"/>
      <c r="ES240" s="97"/>
      <c r="ET240" s="97"/>
      <c r="EU240" s="97"/>
      <c r="EV240" s="97"/>
      <c r="EW240" s="97"/>
      <c r="EX240" s="97"/>
      <c r="EY240" s="97"/>
      <c r="EZ240" s="97"/>
      <c r="FA240" s="97"/>
      <c r="FB240" s="97"/>
      <c r="FC240" s="97"/>
      <c r="FD240" s="97"/>
      <c r="FE240" s="97"/>
      <c r="FF240" s="97"/>
      <c r="FG240" s="97"/>
      <c r="FH240" s="97"/>
      <c r="FI240" s="97"/>
      <c r="FJ240" s="97"/>
      <c r="FK240" s="97"/>
      <c r="FL240" s="97"/>
      <c r="FM240" s="97"/>
      <c r="FN240" s="97"/>
      <c r="FO240" s="97"/>
      <c r="FP240" s="97"/>
      <c r="FQ240" s="97"/>
      <c r="FR240" s="97"/>
      <c r="FS240" s="97"/>
      <c r="FT240" s="97"/>
      <c r="FU240" s="97"/>
      <c r="FV240" s="97"/>
      <c r="FW240" s="97"/>
      <c r="FX240" s="97"/>
      <c r="FY240" s="97"/>
      <c r="FZ240" s="97"/>
      <c r="GA240" s="97"/>
      <c r="GB240" s="97"/>
      <c r="GC240" s="97"/>
      <c r="GD240" s="97"/>
      <c r="GE240" s="97"/>
      <c r="GF240" s="97"/>
      <c r="GG240" s="97"/>
      <c r="GH240" s="97"/>
      <c r="GI240" s="97"/>
      <c r="GJ240" s="97"/>
      <c r="GK240" s="97"/>
      <c r="GL240" s="97"/>
      <c r="GM240" s="97"/>
      <c r="GN240" s="97"/>
      <c r="GO240" s="97"/>
      <c r="GP240" s="97"/>
      <c r="GQ240" s="97"/>
      <c r="GR240" s="97"/>
      <c r="GS240" s="97"/>
      <c r="GT240" s="97"/>
      <c r="GU240" s="97"/>
      <c r="GV240" s="97"/>
      <c r="GW240" s="97"/>
      <c r="GX240" s="97"/>
      <c r="GY240" s="97"/>
      <c r="GZ240" s="97"/>
      <c r="HA240" s="97"/>
      <c r="HB240" s="97"/>
      <c r="HC240" s="97"/>
      <c r="HD240" s="97"/>
      <c r="HE240" s="97"/>
      <c r="HF240" s="97"/>
      <c r="HG240" s="97"/>
      <c r="HH240" s="97"/>
      <c r="HI240" s="97"/>
      <c r="HJ240" s="97"/>
      <c r="HK240" s="97"/>
      <c r="HL240" s="97"/>
      <c r="HM240" s="97"/>
      <c r="HN240" s="97"/>
      <c r="HO240" s="97"/>
      <c r="HP240" s="97"/>
      <c r="HQ240" s="97"/>
      <c r="HR240" s="97"/>
      <c r="HS240" s="97"/>
      <c r="HT240" s="97"/>
      <c r="HU240" s="97"/>
      <c r="HV240" s="97"/>
      <c r="HW240" s="97"/>
      <c r="HX240" s="97"/>
      <c r="HY240" s="97">
        <v>0</v>
      </c>
      <c r="HZ240" s="97">
        <v>0</v>
      </c>
      <c r="IA240" s="97"/>
      <c r="IB240" s="97"/>
      <c r="IC240" s="97">
        <v>5</v>
      </c>
      <c r="ID240" s="97"/>
      <c r="IE240" s="97"/>
      <c r="IF240" s="97">
        <v>533</v>
      </c>
      <c r="IG240" s="97"/>
      <c r="IH240" s="97"/>
      <c r="II240" s="97"/>
      <c r="IJ240" s="97"/>
      <c r="IK240" s="97"/>
      <c r="IL240" s="97"/>
      <c r="IM240" s="97"/>
      <c r="IN240" s="97"/>
      <c r="IO240" s="97">
        <v>2</v>
      </c>
      <c r="IP240" s="97">
        <v>2</v>
      </c>
      <c r="IQ240" s="97"/>
      <c r="IR240" s="97"/>
      <c r="IS240" s="97"/>
      <c r="IT240" s="97"/>
      <c r="IU240" s="97"/>
      <c r="IV240" s="97"/>
      <c r="IW240" s="97"/>
      <c r="IX240" s="97"/>
      <c r="IY240" s="97"/>
      <c r="IZ240" s="97"/>
      <c r="JA240" s="97"/>
      <c r="JB240" s="97"/>
      <c r="JC240" s="97"/>
      <c r="JD240" s="97"/>
      <c r="JE240" s="97"/>
      <c r="JF240" s="97"/>
      <c r="JG240" s="97"/>
      <c r="JH240" s="97"/>
      <c r="JI240" s="97"/>
      <c r="JJ240" s="97"/>
      <c r="JK240" s="97"/>
      <c r="JL240" s="97"/>
      <c r="JM240" s="97"/>
      <c r="JN240" s="97"/>
      <c r="JO240" s="97">
        <v>7</v>
      </c>
      <c r="JP240" s="97">
        <v>4</v>
      </c>
      <c r="JQ240" s="97">
        <v>3</v>
      </c>
      <c r="JR240" s="97">
        <v>9</v>
      </c>
      <c r="JS240" s="97">
        <v>12</v>
      </c>
      <c r="JT240" s="97">
        <v>0</v>
      </c>
      <c r="JU240" s="97">
        <v>5</v>
      </c>
      <c r="JV240" s="97">
        <v>64</v>
      </c>
      <c r="JW240" s="97">
        <v>0</v>
      </c>
      <c r="JX240" s="97">
        <v>0</v>
      </c>
      <c r="JY240" s="97"/>
      <c r="JZ240" s="97">
        <v>1</v>
      </c>
      <c r="KA240" s="97">
        <v>3</v>
      </c>
      <c r="KB240" s="97">
        <v>2</v>
      </c>
      <c r="KC240" s="97">
        <v>0</v>
      </c>
      <c r="KD240" s="97">
        <v>6</v>
      </c>
      <c r="KE240" s="97">
        <v>2</v>
      </c>
      <c r="KF240" s="97">
        <v>7</v>
      </c>
      <c r="KG240" s="97">
        <v>6</v>
      </c>
      <c r="KH240" s="97">
        <v>16</v>
      </c>
      <c r="KI240" s="97"/>
      <c r="KJ240" s="97">
        <v>8</v>
      </c>
      <c r="KK240" s="97"/>
      <c r="KL240" s="97"/>
      <c r="KM240" s="97">
        <v>20</v>
      </c>
      <c r="KN240" s="97">
        <v>12</v>
      </c>
      <c r="KO240" s="97">
        <v>596</v>
      </c>
      <c r="KP240" s="97">
        <v>3</v>
      </c>
      <c r="KQ240" s="97"/>
      <c r="KR240" s="97"/>
      <c r="KS240" s="97"/>
      <c r="KT240" s="97"/>
      <c r="KU240" s="97"/>
      <c r="KV240" s="97">
        <v>1</v>
      </c>
      <c r="KW240" s="97"/>
      <c r="KX240" s="97"/>
      <c r="KY240" s="97"/>
      <c r="KZ240" s="97"/>
      <c r="LA240" s="97">
        <v>0</v>
      </c>
      <c r="LB240" s="97"/>
      <c r="LC240" s="97">
        <v>0</v>
      </c>
      <c r="LD240" s="97">
        <v>8</v>
      </c>
      <c r="LE240" s="97"/>
      <c r="LF240" s="97">
        <v>4</v>
      </c>
      <c r="LG240" s="97">
        <v>110</v>
      </c>
      <c r="LH240" s="97">
        <v>255</v>
      </c>
      <c r="LI240" s="97">
        <v>7</v>
      </c>
      <c r="LJ240" s="97">
        <v>39</v>
      </c>
      <c r="LK240" s="97"/>
      <c r="LL240" s="97"/>
      <c r="LM240" s="97">
        <v>1</v>
      </c>
      <c r="LN240" s="97"/>
      <c r="LO240" s="97"/>
      <c r="LP240" s="97"/>
      <c r="LQ240" s="97">
        <v>24</v>
      </c>
      <c r="LR240" s="97">
        <v>0</v>
      </c>
      <c r="LS240" s="97">
        <v>0</v>
      </c>
      <c r="LT240" s="97">
        <v>12</v>
      </c>
      <c r="LU240" s="97"/>
      <c r="LV240" s="97">
        <v>9</v>
      </c>
      <c r="LW240" s="97">
        <v>0</v>
      </c>
      <c r="LX240" s="97">
        <v>7</v>
      </c>
      <c r="LY240" s="97">
        <v>0</v>
      </c>
      <c r="LZ240" s="97">
        <v>2</v>
      </c>
      <c r="MA240" s="97">
        <v>18</v>
      </c>
      <c r="MB240" s="97">
        <v>0</v>
      </c>
      <c r="MC240" s="97">
        <v>0</v>
      </c>
      <c r="MD240" s="97">
        <v>2</v>
      </c>
      <c r="ME240" s="97">
        <v>5</v>
      </c>
      <c r="MF240" s="97">
        <v>0</v>
      </c>
      <c r="MG240" s="97">
        <v>2</v>
      </c>
      <c r="MH240" s="97">
        <v>1</v>
      </c>
      <c r="MI240" s="97">
        <v>0</v>
      </c>
      <c r="MJ240" s="97">
        <v>5</v>
      </c>
      <c r="MK240" s="97">
        <v>0</v>
      </c>
      <c r="ML240" s="97">
        <v>14</v>
      </c>
      <c r="MM240" s="97">
        <v>0</v>
      </c>
      <c r="MN240" s="97">
        <v>1</v>
      </c>
      <c r="MO240" s="97">
        <v>20</v>
      </c>
      <c r="MP240" s="97">
        <v>0</v>
      </c>
      <c r="MQ240" s="97">
        <v>2</v>
      </c>
      <c r="MR240" s="97">
        <v>1</v>
      </c>
      <c r="MS240" s="97">
        <v>1</v>
      </c>
      <c r="MT240" s="97"/>
      <c r="MU240" s="97">
        <v>35</v>
      </c>
      <c r="MV240" s="97">
        <v>2</v>
      </c>
      <c r="MW240" s="97">
        <v>10</v>
      </c>
      <c r="MX240" s="97">
        <v>30</v>
      </c>
      <c r="MY240" s="97">
        <v>5</v>
      </c>
      <c r="MZ240" s="97">
        <v>2</v>
      </c>
      <c r="NA240" s="97"/>
      <c r="NB240" s="97">
        <v>0</v>
      </c>
      <c r="NC240" s="97">
        <v>7</v>
      </c>
      <c r="ND240" s="97">
        <v>37</v>
      </c>
      <c r="NE240" s="97">
        <v>0</v>
      </c>
      <c r="NF240" s="97">
        <v>0</v>
      </c>
      <c r="NG240" s="97">
        <v>0</v>
      </c>
      <c r="NH240" s="97">
        <v>0</v>
      </c>
      <c r="NI240" s="97">
        <v>2</v>
      </c>
      <c r="NJ240" s="97"/>
      <c r="NK240" s="97">
        <v>0</v>
      </c>
      <c r="NL240" s="97"/>
      <c r="NM240" s="97"/>
      <c r="NN240" s="97">
        <v>0</v>
      </c>
      <c r="NO240" s="97">
        <v>0</v>
      </c>
      <c r="NP240" s="97"/>
      <c r="NQ240" s="97">
        <v>3</v>
      </c>
      <c r="NR240" s="97">
        <v>742</v>
      </c>
      <c r="NS240" s="97">
        <v>21</v>
      </c>
      <c r="NT240" s="97">
        <v>18</v>
      </c>
      <c r="NU240" s="97">
        <v>0</v>
      </c>
      <c r="NV240" s="97">
        <v>2</v>
      </c>
      <c r="NW240" s="97">
        <v>1</v>
      </c>
      <c r="NX240" s="97">
        <v>1</v>
      </c>
      <c r="NY240" s="97">
        <v>0</v>
      </c>
      <c r="NZ240" s="97">
        <v>5</v>
      </c>
      <c r="OA240" s="97">
        <v>0</v>
      </c>
      <c r="OB240" s="97">
        <v>0</v>
      </c>
      <c r="OC240" s="97">
        <v>0</v>
      </c>
      <c r="OD240" s="97">
        <v>43</v>
      </c>
      <c r="OE240" s="97">
        <v>0</v>
      </c>
      <c r="OF240" s="97">
        <v>0</v>
      </c>
      <c r="OG240" s="97"/>
      <c r="OH240" s="97">
        <v>17</v>
      </c>
      <c r="OI240" s="97">
        <v>1235</v>
      </c>
      <c r="OJ240" s="97"/>
      <c r="OK240" s="97"/>
      <c r="OL240" s="97">
        <v>0</v>
      </c>
      <c r="OM240" s="97">
        <v>1384</v>
      </c>
      <c r="ON240" s="97">
        <v>188</v>
      </c>
      <c r="OO240" s="97">
        <v>1834</v>
      </c>
      <c r="OP240" s="97"/>
      <c r="OQ240" s="97"/>
      <c r="OR240" s="98"/>
      <c r="OS240" s="99">
        <v>7518</v>
      </c>
      <c r="OT240" s="96">
        <v>1106</v>
      </c>
      <c r="OU240" s="97"/>
      <c r="OV240" s="97"/>
      <c r="OW240" s="97"/>
      <c r="OX240" s="97"/>
      <c r="OY240" s="97">
        <v>31</v>
      </c>
      <c r="OZ240" s="97">
        <v>923</v>
      </c>
      <c r="PA240" s="97"/>
      <c r="PB240" s="97"/>
      <c r="PC240" s="97"/>
      <c r="PD240" s="97"/>
      <c r="PE240" s="97"/>
      <c r="PF240" s="97"/>
      <c r="PG240" s="97"/>
      <c r="PH240" s="97"/>
      <c r="PI240" s="97"/>
      <c r="PJ240" s="97"/>
      <c r="PK240" s="97"/>
      <c r="PL240" s="98"/>
      <c r="PM240" s="99">
        <v>9579</v>
      </c>
    </row>
    <row r="241" spans="1:429" ht="12.75" customHeight="1" x14ac:dyDescent="0.2">
      <c r="A241" s="93">
        <v>322291</v>
      </c>
      <c r="B241" s="94" t="s">
        <v>1736</v>
      </c>
      <c r="C241" s="95" t="s">
        <v>1400</v>
      </c>
      <c r="D241" s="96">
        <v>3</v>
      </c>
      <c r="E241" s="97">
        <v>3</v>
      </c>
      <c r="F241" s="97">
        <v>0</v>
      </c>
      <c r="G241" s="97"/>
      <c r="H241" s="97">
        <v>1</v>
      </c>
      <c r="I241" s="97">
        <v>1</v>
      </c>
      <c r="J241" s="97">
        <v>2</v>
      </c>
      <c r="K241" s="97"/>
      <c r="L241" s="97">
        <v>0</v>
      </c>
      <c r="M241" s="97">
        <v>0</v>
      </c>
      <c r="N241" s="97"/>
      <c r="O241" s="97"/>
      <c r="P241" s="97"/>
      <c r="Q241" s="97"/>
      <c r="R241" s="97"/>
      <c r="S241" s="97"/>
      <c r="T241" s="97"/>
      <c r="U241" s="97"/>
      <c r="V241" s="97"/>
      <c r="W241" s="97"/>
      <c r="X241" s="97"/>
      <c r="Y241" s="97"/>
      <c r="Z241" s="97"/>
      <c r="AA241" s="97"/>
      <c r="AB241" s="97"/>
      <c r="AC241" s="97"/>
      <c r="AD241" s="97">
        <v>1</v>
      </c>
      <c r="AE241" s="97"/>
      <c r="AF241" s="97"/>
      <c r="AG241" s="97"/>
      <c r="AH241" s="97"/>
      <c r="AI241" s="97"/>
      <c r="AJ241" s="97"/>
      <c r="AK241" s="97"/>
      <c r="AL241" s="97">
        <v>0</v>
      </c>
      <c r="AM241" s="97"/>
      <c r="AN241" s="97"/>
      <c r="AO241" s="97"/>
      <c r="AP241" s="97"/>
      <c r="AQ241" s="97"/>
      <c r="AR241" s="97"/>
      <c r="AS241" s="97"/>
      <c r="AT241" s="97"/>
      <c r="AU241" s="97"/>
      <c r="AV241" s="97"/>
      <c r="AW241" s="97"/>
      <c r="AX241" s="97"/>
      <c r="AY241" s="97"/>
      <c r="AZ241" s="97"/>
      <c r="BA241" s="97"/>
      <c r="BB241" s="97"/>
      <c r="BC241" s="97"/>
      <c r="BD241" s="97"/>
      <c r="BE241" s="97"/>
      <c r="BF241" s="97"/>
      <c r="BG241" s="97"/>
      <c r="BH241" s="97"/>
      <c r="BI241" s="97"/>
      <c r="BJ241" s="97"/>
      <c r="BK241" s="97"/>
      <c r="BL241" s="97"/>
      <c r="BM241" s="97"/>
      <c r="BN241" s="97"/>
      <c r="BO241" s="97"/>
      <c r="BP241" s="97"/>
      <c r="BQ241" s="97"/>
      <c r="BR241" s="97"/>
      <c r="BS241" s="97"/>
      <c r="BT241" s="97"/>
      <c r="BU241" s="97"/>
      <c r="BV241" s="97"/>
      <c r="BW241" s="97"/>
      <c r="BX241" s="97"/>
      <c r="BY241" s="97"/>
      <c r="BZ241" s="97"/>
      <c r="CA241" s="97"/>
      <c r="CB241" s="97"/>
      <c r="CC241" s="97"/>
      <c r="CD241" s="97"/>
      <c r="CE241" s="97"/>
      <c r="CF241" s="97"/>
      <c r="CG241" s="97"/>
      <c r="CH241" s="97"/>
      <c r="CI241" s="97"/>
      <c r="CJ241" s="97"/>
      <c r="CK241" s="97"/>
      <c r="CL241" s="97"/>
      <c r="CM241" s="97"/>
      <c r="CN241" s="97"/>
      <c r="CO241" s="97"/>
      <c r="CP241" s="97"/>
      <c r="CQ241" s="97"/>
      <c r="CR241" s="97"/>
      <c r="CS241" s="97"/>
      <c r="CT241" s="97"/>
      <c r="CU241" s="97"/>
      <c r="CV241" s="97"/>
      <c r="CW241" s="97"/>
      <c r="CX241" s="97"/>
      <c r="CY241" s="97"/>
      <c r="CZ241" s="97"/>
      <c r="DA241" s="97"/>
      <c r="DB241" s="97"/>
      <c r="DC241" s="97"/>
      <c r="DD241" s="97"/>
      <c r="DE241" s="97"/>
      <c r="DF241" s="97"/>
      <c r="DG241" s="97"/>
      <c r="DH241" s="97"/>
      <c r="DI241" s="97"/>
      <c r="DJ241" s="97"/>
      <c r="DK241" s="97"/>
      <c r="DL241" s="97"/>
      <c r="DM241" s="97"/>
      <c r="DN241" s="97"/>
      <c r="DO241" s="97"/>
      <c r="DP241" s="97"/>
      <c r="DQ241" s="97"/>
      <c r="DR241" s="97"/>
      <c r="DS241" s="97"/>
      <c r="DT241" s="97"/>
      <c r="DU241" s="97"/>
      <c r="DV241" s="97"/>
      <c r="DW241" s="97"/>
      <c r="DX241" s="97"/>
      <c r="DY241" s="97"/>
      <c r="DZ241" s="97"/>
      <c r="EA241" s="97"/>
      <c r="EB241" s="97"/>
      <c r="EC241" s="97"/>
      <c r="ED241" s="97"/>
      <c r="EE241" s="97"/>
      <c r="EF241" s="97"/>
      <c r="EG241" s="97"/>
      <c r="EH241" s="97"/>
      <c r="EI241" s="97"/>
      <c r="EJ241" s="97"/>
      <c r="EK241" s="97"/>
      <c r="EL241" s="97"/>
      <c r="EM241" s="97"/>
      <c r="EN241" s="97"/>
      <c r="EO241" s="97"/>
      <c r="EP241" s="97"/>
      <c r="EQ241" s="97"/>
      <c r="ER241" s="97"/>
      <c r="ES241" s="97"/>
      <c r="ET241" s="97"/>
      <c r="EU241" s="97"/>
      <c r="EV241" s="97"/>
      <c r="EW241" s="97"/>
      <c r="EX241" s="97"/>
      <c r="EY241" s="97"/>
      <c r="EZ241" s="97"/>
      <c r="FA241" s="97"/>
      <c r="FB241" s="97"/>
      <c r="FC241" s="97"/>
      <c r="FD241" s="97"/>
      <c r="FE241" s="97"/>
      <c r="FF241" s="97"/>
      <c r="FG241" s="97"/>
      <c r="FH241" s="97"/>
      <c r="FI241" s="97"/>
      <c r="FJ241" s="97"/>
      <c r="FK241" s="97"/>
      <c r="FL241" s="97"/>
      <c r="FM241" s="97"/>
      <c r="FN241" s="97"/>
      <c r="FO241" s="97"/>
      <c r="FP241" s="97"/>
      <c r="FQ241" s="97"/>
      <c r="FR241" s="97"/>
      <c r="FS241" s="97"/>
      <c r="FT241" s="97"/>
      <c r="FU241" s="97"/>
      <c r="FV241" s="97"/>
      <c r="FW241" s="97"/>
      <c r="FX241" s="97"/>
      <c r="FY241" s="97"/>
      <c r="FZ241" s="97"/>
      <c r="GA241" s="97"/>
      <c r="GB241" s="97"/>
      <c r="GC241" s="97"/>
      <c r="GD241" s="97"/>
      <c r="GE241" s="97"/>
      <c r="GF241" s="97"/>
      <c r="GG241" s="97"/>
      <c r="GH241" s="97"/>
      <c r="GI241" s="97"/>
      <c r="GJ241" s="97"/>
      <c r="GK241" s="97"/>
      <c r="GL241" s="97"/>
      <c r="GM241" s="97"/>
      <c r="GN241" s="97"/>
      <c r="GO241" s="97"/>
      <c r="GP241" s="97"/>
      <c r="GQ241" s="97"/>
      <c r="GR241" s="97"/>
      <c r="GS241" s="97">
        <v>0</v>
      </c>
      <c r="GT241" s="97">
        <v>2</v>
      </c>
      <c r="GU241" s="97"/>
      <c r="GV241" s="97"/>
      <c r="GW241" s="97"/>
      <c r="GX241" s="97"/>
      <c r="GY241" s="97">
        <v>0</v>
      </c>
      <c r="GZ241" s="97"/>
      <c r="HA241" s="97"/>
      <c r="HB241" s="97"/>
      <c r="HC241" s="97"/>
      <c r="HD241" s="97"/>
      <c r="HE241" s="97"/>
      <c r="HF241" s="97"/>
      <c r="HG241" s="97"/>
      <c r="HH241" s="97"/>
      <c r="HI241" s="97"/>
      <c r="HJ241" s="97"/>
      <c r="HK241" s="97"/>
      <c r="HL241" s="97">
        <v>2</v>
      </c>
      <c r="HM241" s="97"/>
      <c r="HN241" s="97"/>
      <c r="HO241" s="97"/>
      <c r="HP241" s="97"/>
      <c r="HQ241" s="97"/>
      <c r="HR241" s="97"/>
      <c r="HS241" s="97"/>
      <c r="HT241" s="97"/>
      <c r="HU241" s="97"/>
      <c r="HV241" s="97"/>
      <c r="HW241" s="97"/>
      <c r="HX241" s="97"/>
      <c r="HY241" s="97"/>
      <c r="HZ241" s="97"/>
      <c r="IA241" s="97"/>
      <c r="IB241" s="97"/>
      <c r="IC241" s="97"/>
      <c r="ID241" s="97">
        <v>3</v>
      </c>
      <c r="IE241" s="97"/>
      <c r="IF241" s="97"/>
      <c r="IG241" s="97"/>
      <c r="IH241" s="97"/>
      <c r="II241" s="97"/>
      <c r="IJ241" s="97"/>
      <c r="IK241" s="97"/>
      <c r="IL241" s="97"/>
      <c r="IM241" s="97"/>
      <c r="IN241" s="97"/>
      <c r="IO241" s="97"/>
      <c r="IP241" s="97"/>
      <c r="IQ241" s="97"/>
      <c r="IR241" s="97"/>
      <c r="IS241" s="97"/>
      <c r="IT241" s="97"/>
      <c r="IU241" s="97"/>
      <c r="IV241" s="97"/>
      <c r="IW241" s="97"/>
      <c r="IX241" s="97"/>
      <c r="IY241" s="97"/>
      <c r="IZ241" s="97"/>
      <c r="JA241" s="97">
        <v>4</v>
      </c>
      <c r="JB241" s="97">
        <v>3</v>
      </c>
      <c r="JC241" s="97"/>
      <c r="JD241" s="97"/>
      <c r="JE241" s="97"/>
      <c r="JF241" s="97"/>
      <c r="JG241" s="97"/>
      <c r="JH241" s="97"/>
      <c r="JI241" s="97"/>
      <c r="JJ241" s="97"/>
      <c r="JK241" s="97">
        <v>1</v>
      </c>
      <c r="JL241" s="97"/>
      <c r="JM241" s="97"/>
      <c r="JN241" s="97"/>
      <c r="JO241" s="97"/>
      <c r="JP241" s="97">
        <v>0</v>
      </c>
      <c r="JQ241" s="97"/>
      <c r="JR241" s="97"/>
      <c r="JS241" s="97"/>
      <c r="JT241" s="97"/>
      <c r="JU241" s="97">
        <v>2</v>
      </c>
      <c r="JV241" s="97"/>
      <c r="JW241" s="97">
        <v>0</v>
      </c>
      <c r="JX241" s="97"/>
      <c r="JY241" s="97"/>
      <c r="JZ241" s="97">
        <v>0</v>
      </c>
      <c r="KA241" s="97"/>
      <c r="KB241" s="97"/>
      <c r="KC241" s="97"/>
      <c r="KD241" s="97"/>
      <c r="KE241" s="97">
        <v>0</v>
      </c>
      <c r="KF241" s="97"/>
      <c r="KG241" s="97"/>
      <c r="KH241" s="97"/>
      <c r="KI241" s="97"/>
      <c r="KJ241" s="97"/>
      <c r="KK241" s="97"/>
      <c r="KL241" s="97"/>
      <c r="KM241" s="97"/>
      <c r="KN241" s="97"/>
      <c r="KO241" s="97"/>
      <c r="KP241" s="97"/>
      <c r="KQ241" s="97"/>
      <c r="KR241" s="97"/>
      <c r="KS241" s="97"/>
      <c r="KT241" s="97"/>
      <c r="KU241" s="97"/>
      <c r="KV241" s="97"/>
      <c r="KW241" s="97"/>
      <c r="KX241" s="97"/>
      <c r="KY241" s="97"/>
      <c r="KZ241" s="97"/>
      <c r="LA241" s="97"/>
      <c r="LB241" s="97"/>
      <c r="LC241" s="97"/>
      <c r="LD241" s="97"/>
      <c r="LE241" s="97"/>
      <c r="LF241" s="97"/>
      <c r="LG241" s="97"/>
      <c r="LH241" s="97"/>
      <c r="LI241" s="97"/>
      <c r="LJ241" s="97"/>
      <c r="LK241" s="97"/>
      <c r="LL241" s="97"/>
      <c r="LM241" s="97"/>
      <c r="LN241" s="97"/>
      <c r="LO241" s="97"/>
      <c r="LP241" s="97"/>
      <c r="LQ241" s="97"/>
      <c r="LR241" s="97"/>
      <c r="LS241" s="97"/>
      <c r="LT241" s="97"/>
      <c r="LU241" s="97"/>
      <c r="LV241" s="97"/>
      <c r="LW241" s="97"/>
      <c r="LX241" s="97"/>
      <c r="LY241" s="97"/>
      <c r="LZ241" s="97"/>
      <c r="MA241" s="97"/>
      <c r="MB241" s="97"/>
      <c r="MC241" s="97"/>
      <c r="MD241" s="97"/>
      <c r="ME241" s="97">
        <v>3</v>
      </c>
      <c r="MF241" s="97"/>
      <c r="MG241" s="97"/>
      <c r="MH241" s="97">
        <v>30</v>
      </c>
      <c r="MI241" s="97"/>
      <c r="MJ241" s="97"/>
      <c r="MK241" s="97"/>
      <c r="ML241" s="97">
        <v>65</v>
      </c>
      <c r="MM241" s="97"/>
      <c r="MN241" s="97"/>
      <c r="MO241" s="97"/>
      <c r="MP241" s="97"/>
      <c r="MQ241" s="97"/>
      <c r="MR241" s="97"/>
      <c r="MS241" s="97"/>
      <c r="MT241" s="97"/>
      <c r="MU241" s="97"/>
      <c r="MV241" s="97"/>
      <c r="MW241" s="97">
        <v>80</v>
      </c>
      <c r="MX241" s="97"/>
      <c r="MY241" s="97"/>
      <c r="MZ241" s="97">
        <v>525</v>
      </c>
      <c r="NA241" s="97"/>
      <c r="NB241" s="97"/>
      <c r="NC241" s="97"/>
      <c r="ND241" s="97">
        <v>2282</v>
      </c>
      <c r="NE241" s="97">
        <v>736</v>
      </c>
      <c r="NF241" s="97">
        <v>292</v>
      </c>
      <c r="NG241" s="97">
        <v>229</v>
      </c>
      <c r="NH241" s="97">
        <v>6</v>
      </c>
      <c r="NI241" s="97">
        <v>6</v>
      </c>
      <c r="NJ241" s="97"/>
      <c r="NK241" s="97"/>
      <c r="NL241" s="97"/>
      <c r="NM241" s="97"/>
      <c r="NN241" s="97"/>
      <c r="NO241" s="97"/>
      <c r="NP241" s="97"/>
      <c r="NQ241" s="97">
        <v>1</v>
      </c>
      <c r="NR241" s="97">
        <v>0</v>
      </c>
      <c r="NS241" s="97"/>
      <c r="NT241" s="97"/>
      <c r="NU241" s="97"/>
      <c r="NV241" s="97"/>
      <c r="NW241" s="97"/>
      <c r="NX241" s="97"/>
      <c r="NY241" s="97"/>
      <c r="NZ241" s="97"/>
      <c r="OA241" s="97"/>
      <c r="OB241" s="97"/>
      <c r="OC241" s="97"/>
      <c r="OD241" s="97"/>
      <c r="OE241" s="97"/>
      <c r="OF241" s="97"/>
      <c r="OG241" s="97"/>
      <c r="OH241" s="97"/>
      <c r="OI241" s="97">
        <v>310</v>
      </c>
      <c r="OJ241" s="97"/>
      <c r="OK241" s="97"/>
      <c r="OL241" s="97"/>
      <c r="OM241" s="97"/>
      <c r="ON241" s="97">
        <v>871</v>
      </c>
      <c r="OO241" s="97"/>
      <c r="OP241" s="97"/>
      <c r="OQ241" s="97"/>
      <c r="OR241" s="98"/>
      <c r="OS241" s="99">
        <v>5464</v>
      </c>
      <c r="OT241" s="96">
        <v>15707</v>
      </c>
      <c r="OU241" s="97"/>
      <c r="OV241" s="97"/>
      <c r="OW241" s="97"/>
      <c r="OX241" s="97"/>
      <c r="OY241" s="97">
        <v>33</v>
      </c>
      <c r="OZ241" s="97">
        <v>818</v>
      </c>
      <c r="PA241" s="97"/>
      <c r="PB241" s="97"/>
      <c r="PC241" s="97"/>
      <c r="PD241" s="97"/>
      <c r="PE241" s="97"/>
      <c r="PF241" s="97"/>
      <c r="PG241" s="97"/>
      <c r="PH241" s="97"/>
      <c r="PI241" s="97"/>
      <c r="PJ241" s="97"/>
      <c r="PK241" s="97"/>
      <c r="PL241" s="98"/>
      <c r="PM241" s="99">
        <v>22022</v>
      </c>
    </row>
    <row r="242" spans="1:429" ht="12.75" customHeight="1" x14ac:dyDescent="0.2">
      <c r="A242" s="93">
        <v>322299</v>
      </c>
      <c r="B242" s="94" t="s">
        <v>1736</v>
      </c>
      <c r="C242" s="95" t="s">
        <v>1401</v>
      </c>
      <c r="D242" s="96"/>
      <c r="E242" s="97"/>
      <c r="F242" s="97"/>
      <c r="G242" s="97"/>
      <c r="H242" s="97"/>
      <c r="I242" s="97"/>
      <c r="J242" s="97"/>
      <c r="K242" s="97"/>
      <c r="L242" s="97">
        <v>15</v>
      </c>
      <c r="M242" s="97"/>
      <c r="N242" s="97"/>
      <c r="O242" s="97"/>
      <c r="P242" s="97"/>
      <c r="Q242" s="97"/>
      <c r="R242" s="97"/>
      <c r="S242" s="97"/>
      <c r="T242" s="97"/>
      <c r="U242" s="97"/>
      <c r="V242" s="97"/>
      <c r="W242" s="97"/>
      <c r="X242" s="97"/>
      <c r="Y242" s="97"/>
      <c r="Z242" s="97"/>
      <c r="AA242" s="97"/>
      <c r="AB242" s="97"/>
      <c r="AC242" s="97"/>
      <c r="AD242" s="97"/>
      <c r="AE242" s="97"/>
      <c r="AF242" s="97"/>
      <c r="AG242" s="97"/>
      <c r="AH242" s="97"/>
      <c r="AI242" s="97"/>
      <c r="AJ242" s="97"/>
      <c r="AK242" s="97"/>
      <c r="AL242" s="97">
        <v>7</v>
      </c>
      <c r="AM242" s="97"/>
      <c r="AN242" s="97"/>
      <c r="AO242" s="97"/>
      <c r="AP242" s="97"/>
      <c r="AQ242" s="97"/>
      <c r="AR242" s="97"/>
      <c r="AS242" s="97"/>
      <c r="AT242" s="97"/>
      <c r="AU242" s="97"/>
      <c r="AV242" s="97"/>
      <c r="AW242" s="97"/>
      <c r="AX242" s="97"/>
      <c r="AY242" s="97">
        <v>0</v>
      </c>
      <c r="AZ242" s="97"/>
      <c r="BA242" s="97"/>
      <c r="BB242" s="97">
        <v>26</v>
      </c>
      <c r="BC242" s="97"/>
      <c r="BD242" s="97"/>
      <c r="BE242" s="97"/>
      <c r="BF242" s="97"/>
      <c r="BG242" s="97"/>
      <c r="BH242" s="97"/>
      <c r="BI242" s="97"/>
      <c r="BJ242" s="97"/>
      <c r="BK242" s="97"/>
      <c r="BL242" s="97"/>
      <c r="BM242" s="97"/>
      <c r="BN242" s="97"/>
      <c r="BO242" s="97"/>
      <c r="BP242" s="97"/>
      <c r="BQ242" s="97"/>
      <c r="BR242" s="97"/>
      <c r="BS242" s="97"/>
      <c r="BT242" s="97"/>
      <c r="BU242" s="97"/>
      <c r="BV242" s="97"/>
      <c r="BW242" s="97"/>
      <c r="BX242" s="97"/>
      <c r="BY242" s="97"/>
      <c r="BZ242" s="97"/>
      <c r="CA242" s="97"/>
      <c r="CB242" s="97"/>
      <c r="CC242" s="97"/>
      <c r="CD242" s="97"/>
      <c r="CE242" s="97"/>
      <c r="CF242" s="97"/>
      <c r="CG242" s="97"/>
      <c r="CH242" s="97"/>
      <c r="CI242" s="97"/>
      <c r="CJ242" s="97"/>
      <c r="CK242" s="97"/>
      <c r="CL242" s="97"/>
      <c r="CM242" s="97"/>
      <c r="CN242" s="97"/>
      <c r="CO242" s="97"/>
      <c r="CP242" s="97"/>
      <c r="CQ242" s="97"/>
      <c r="CR242" s="97"/>
      <c r="CS242" s="97"/>
      <c r="CT242" s="97"/>
      <c r="CU242" s="97"/>
      <c r="CV242" s="97"/>
      <c r="CW242" s="97"/>
      <c r="CX242" s="97"/>
      <c r="CY242" s="97"/>
      <c r="CZ242" s="97"/>
      <c r="DA242" s="97"/>
      <c r="DB242" s="97"/>
      <c r="DC242" s="97"/>
      <c r="DD242" s="97"/>
      <c r="DE242" s="97">
        <v>7</v>
      </c>
      <c r="DF242" s="97"/>
      <c r="DG242" s="97"/>
      <c r="DH242" s="97"/>
      <c r="DI242" s="97"/>
      <c r="DJ242" s="97"/>
      <c r="DK242" s="97"/>
      <c r="DL242" s="97"/>
      <c r="DM242" s="97"/>
      <c r="DN242" s="97"/>
      <c r="DO242" s="97"/>
      <c r="DP242" s="97"/>
      <c r="DQ242" s="97"/>
      <c r="DR242" s="97"/>
      <c r="DS242" s="97"/>
      <c r="DT242" s="97"/>
      <c r="DU242" s="97"/>
      <c r="DV242" s="97"/>
      <c r="DW242" s="97"/>
      <c r="DX242" s="97"/>
      <c r="DY242" s="97"/>
      <c r="DZ242" s="97"/>
      <c r="EA242" s="97"/>
      <c r="EB242" s="97"/>
      <c r="EC242" s="97"/>
      <c r="ED242" s="97"/>
      <c r="EE242" s="97"/>
      <c r="EF242" s="97"/>
      <c r="EG242" s="97"/>
      <c r="EH242" s="97"/>
      <c r="EI242" s="97"/>
      <c r="EJ242" s="97"/>
      <c r="EK242" s="97"/>
      <c r="EL242" s="97"/>
      <c r="EM242" s="97"/>
      <c r="EN242" s="97"/>
      <c r="EO242" s="97"/>
      <c r="EP242" s="97"/>
      <c r="EQ242" s="97"/>
      <c r="ER242" s="97"/>
      <c r="ES242" s="97"/>
      <c r="ET242" s="97"/>
      <c r="EU242" s="97"/>
      <c r="EV242" s="97"/>
      <c r="EW242" s="97"/>
      <c r="EX242" s="97">
        <v>2</v>
      </c>
      <c r="EY242" s="97"/>
      <c r="EZ242" s="97"/>
      <c r="FA242" s="97"/>
      <c r="FB242" s="97"/>
      <c r="FC242" s="97"/>
      <c r="FD242" s="97"/>
      <c r="FE242" s="97"/>
      <c r="FF242" s="97"/>
      <c r="FG242" s="97"/>
      <c r="FH242" s="97"/>
      <c r="FI242" s="97"/>
      <c r="FJ242" s="97"/>
      <c r="FK242" s="97"/>
      <c r="FL242" s="97"/>
      <c r="FM242" s="97"/>
      <c r="FN242" s="97"/>
      <c r="FO242" s="97"/>
      <c r="FP242" s="97"/>
      <c r="FQ242" s="97"/>
      <c r="FR242" s="97"/>
      <c r="FS242" s="97"/>
      <c r="FT242" s="97"/>
      <c r="FU242" s="97"/>
      <c r="FV242" s="97"/>
      <c r="FW242" s="97"/>
      <c r="FX242" s="97"/>
      <c r="FY242" s="97"/>
      <c r="FZ242" s="97"/>
      <c r="GA242" s="97"/>
      <c r="GB242" s="97"/>
      <c r="GC242" s="97"/>
      <c r="GD242" s="97"/>
      <c r="GE242" s="97"/>
      <c r="GF242" s="97"/>
      <c r="GG242" s="97"/>
      <c r="GH242" s="97"/>
      <c r="GI242" s="97">
        <v>13</v>
      </c>
      <c r="GJ242" s="97"/>
      <c r="GK242" s="97"/>
      <c r="GL242" s="97"/>
      <c r="GM242" s="97">
        <v>47</v>
      </c>
      <c r="GN242" s="97">
        <v>12</v>
      </c>
      <c r="GO242" s="97">
        <v>20</v>
      </c>
      <c r="GP242" s="97">
        <v>0</v>
      </c>
      <c r="GQ242" s="97"/>
      <c r="GR242" s="97"/>
      <c r="GS242" s="97">
        <v>65</v>
      </c>
      <c r="GT242" s="97">
        <v>372</v>
      </c>
      <c r="GU242" s="97">
        <v>147</v>
      </c>
      <c r="GV242" s="97">
        <v>40</v>
      </c>
      <c r="GW242" s="97">
        <v>214</v>
      </c>
      <c r="GX242" s="97">
        <v>141</v>
      </c>
      <c r="GY242" s="97">
        <v>233</v>
      </c>
      <c r="GZ242" s="97">
        <v>73</v>
      </c>
      <c r="HA242" s="97">
        <v>87</v>
      </c>
      <c r="HB242" s="97">
        <v>171</v>
      </c>
      <c r="HC242" s="97">
        <v>30</v>
      </c>
      <c r="HD242" s="97">
        <v>113</v>
      </c>
      <c r="HE242" s="97">
        <v>230</v>
      </c>
      <c r="HF242" s="97">
        <v>530</v>
      </c>
      <c r="HG242" s="97">
        <v>65</v>
      </c>
      <c r="HH242" s="97">
        <v>26</v>
      </c>
      <c r="HI242" s="97">
        <v>55</v>
      </c>
      <c r="HJ242" s="97">
        <v>67</v>
      </c>
      <c r="HK242" s="97"/>
      <c r="HL242" s="97"/>
      <c r="HM242" s="97"/>
      <c r="HN242" s="97"/>
      <c r="HO242" s="97"/>
      <c r="HP242" s="97"/>
      <c r="HQ242" s="97"/>
      <c r="HR242" s="97"/>
      <c r="HS242" s="97"/>
      <c r="HT242" s="97"/>
      <c r="HU242" s="97"/>
      <c r="HV242" s="97"/>
      <c r="HW242" s="97"/>
      <c r="HX242" s="97">
        <v>24</v>
      </c>
      <c r="HY242" s="97">
        <v>572</v>
      </c>
      <c r="HZ242" s="97">
        <v>182</v>
      </c>
      <c r="IA242" s="97">
        <v>30</v>
      </c>
      <c r="IB242" s="97">
        <v>0</v>
      </c>
      <c r="IC242" s="97"/>
      <c r="ID242" s="97">
        <v>264</v>
      </c>
      <c r="IE242" s="97">
        <v>8</v>
      </c>
      <c r="IF242" s="97"/>
      <c r="IG242" s="97"/>
      <c r="IH242" s="97"/>
      <c r="II242" s="97"/>
      <c r="IJ242" s="97">
        <v>9</v>
      </c>
      <c r="IK242" s="97"/>
      <c r="IL242" s="97"/>
      <c r="IM242" s="97"/>
      <c r="IN242" s="97"/>
      <c r="IO242" s="97"/>
      <c r="IP242" s="97"/>
      <c r="IQ242" s="97"/>
      <c r="IR242" s="97"/>
      <c r="IS242" s="97"/>
      <c r="IT242" s="97"/>
      <c r="IU242" s="97"/>
      <c r="IV242" s="97"/>
      <c r="IW242" s="97"/>
      <c r="IX242" s="97"/>
      <c r="IY242" s="97"/>
      <c r="IZ242" s="97"/>
      <c r="JA242" s="97"/>
      <c r="JB242" s="97"/>
      <c r="JC242" s="97"/>
      <c r="JD242" s="97"/>
      <c r="JE242" s="97"/>
      <c r="JF242" s="97"/>
      <c r="JG242" s="97"/>
      <c r="JH242" s="97"/>
      <c r="JI242" s="97"/>
      <c r="JJ242" s="97"/>
      <c r="JK242" s="97">
        <v>3</v>
      </c>
      <c r="JL242" s="97"/>
      <c r="JM242" s="97"/>
      <c r="JN242" s="97"/>
      <c r="JO242" s="97">
        <v>10</v>
      </c>
      <c r="JP242" s="97">
        <v>10</v>
      </c>
      <c r="JQ242" s="97">
        <v>18</v>
      </c>
      <c r="JR242" s="97">
        <v>16</v>
      </c>
      <c r="JS242" s="97">
        <v>29</v>
      </c>
      <c r="JT242" s="97">
        <v>21</v>
      </c>
      <c r="JU242" s="97">
        <v>30</v>
      </c>
      <c r="JV242" s="97">
        <v>0</v>
      </c>
      <c r="JW242" s="97">
        <v>38</v>
      </c>
      <c r="JX242" s="97">
        <v>2</v>
      </c>
      <c r="JY242" s="97"/>
      <c r="JZ242" s="97">
        <v>2</v>
      </c>
      <c r="KA242" s="97">
        <v>41</v>
      </c>
      <c r="KB242" s="97">
        <v>5</v>
      </c>
      <c r="KC242" s="97">
        <v>0</v>
      </c>
      <c r="KD242" s="97">
        <v>6</v>
      </c>
      <c r="KE242" s="97">
        <v>2</v>
      </c>
      <c r="KF242" s="97">
        <v>2</v>
      </c>
      <c r="KG242" s="97">
        <v>10</v>
      </c>
      <c r="KH242" s="97">
        <v>0</v>
      </c>
      <c r="KI242" s="97"/>
      <c r="KJ242" s="97"/>
      <c r="KK242" s="97"/>
      <c r="KL242" s="97"/>
      <c r="KM242" s="97"/>
      <c r="KN242" s="97"/>
      <c r="KO242" s="97">
        <v>11</v>
      </c>
      <c r="KP242" s="97"/>
      <c r="KQ242" s="97"/>
      <c r="KR242" s="97"/>
      <c r="KS242" s="97"/>
      <c r="KT242" s="97"/>
      <c r="KU242" s="97"/>
      <c r="KV242" s="97"/>
      <c r="KW242" s="97"/>
      <c r="KX242" s="97"/>
      <c r="KY242" s="97"/>
      <c r="KZ242" s="97"/>
      <c r="LA242" s="97"/>
      <c r="LB242" s="97"/>
      <c r="LC242" s="97"/>
      <c r="LD242" s="97">
        <v>0</v>
      </c>
      <c r="LE242" s="97"/>
      <c r="LF242" s="97"/>
      <c r="LG242" s="97"/>
      <c r="LH242" s="97"/>
      <c r="LI242" s="97"/>
      <c r="LJ242" s="97"/>
      <c r="LK242" s="97"/>
      <c r="LL242" s="97"/>
      <c r="LM242" s="97">
        <v>0</v>
      </c>
      <c r="LN242" s="97"/>
      <c r="LO242" s="97">
        <v>0</v>
      </c>
      <c r="LP242" s="97"/>
      <c r="LQ242" s="97"/>
      <c r="LR242" s="97"/>
      <c r="LS242" s="97">
        <v>0</v>
      </c>
      <c r="LT242" s="97"/>
      <c r="LU242" s="97">
        <v>0</v>
      </c>
      <c r="LV242" s="97"/>
      <c r="LW242" s="97"/>
      <c r="LX242" s="97"/>
      <c r="LY242" s="97"/>
      <c r="LZ242" s="97"/>
      <c r="MA242" s="97"/>
      <c r="MB242" s="97">
        <v>0</v>
      </c>
      <c r="MC242" s="97"/>
      <c r="MD242" s="97"/>
      <c r="ME242" s="97">
        <v>0</v>
      </c>
      <c r="MF242" s="97"/>
      <c r="MG242" s="97"/>
      <c r="MH242" s="97"/>
      <c r="MI242" s="97">
        <v>0</v>
      </c>
      <c r="MJ242" s="97">
        <v>1</v>
      </c>
      <c r="MK242" s="97"/>
      <c r="ML242" s="97"/>
      <c r="MM242" s="97"/>
      <c r="MN242" s="97"/>
      <c r="MO242" s="97"/>
      <c r="MP242" s="97"/>
      <c r="MQ242" s="97"/>
      <c r="MR242" s="97">
        <v>0</v>
      </c>
      <c r="MS242" s="97"/>
      <c r="MT242" s="97"/>
      <c r="MU242" s="97">
        <v>2</v>
      </c>
      <c r="MV242" s="97"/>
      <c r="MW242" s="97">
        <v>0</v>
      </c>
      <c r="MX242" s="97">
        <v>0</v>
      </c>
      <c r="MY242" s="97"/>
      <c r="MZ242" s="97"/>
      <c r="NA242" s="97"/>
      <c r="NB242" s="97"/>
      <c r="NC242" s="97">
        <v>0</v>
      </c>
      <c r="ND242" s="97"/>
      <c r="NE242" s="97"/>
      <c r="NF242" s="97"/>
      <c r="NG242" s="97"/>
      <c r="NH242" s="97"/>
      <c r="NI242" s="97"/>
      <c r="NJ242" s="97"/>
      <c r="NK242" s="97"/>
      <c r="NL242" s="97"/>
      <c r="NM242" s="97"/>
      <c r="NN242" s="97"/>
      <c r="NO242" s="97"/>
      <c r="NP242" s="97"/>
      <c r="NQ242" s="97"/>
      <c r="NR242" s="97">
        <v>1</v>
      </c>
      <c r="NS242" s="97">
        <v>216</v>
      </c>
      <c r="NT242" s="97">
        <v>280</v>
      </c>
      <c r="NU242" s="97">
        <v>89</v>
      </c>
      <c r="NV242" s="97"/>
      <c r="NW242" s="97"/>
      <c r="NX242" s="97"/>
      <c r="NY242" s="97"/>
      <c r="NZ242" s="97">
        <v>0</v>
      </c>
      <c r="OA242" s="97">
        <v>0</v>
      </c>
      <c r="OB242" s="97"/>
      <c r="OC242" s="97"/>
      <c r="OD242" s="97"/>
      <c r="OE242" s="97"/>
      <c r="OF242" s="97"/>
      <c r="OG242" s="97"/>
      <c r="OH242" s="97">
        <v>2</v>
      </c>
      <c r="OI242" s="97">
        <v>20</v>
      </c>
      <c r="OJ242" s="97"/>
      <c r="OK242" s="97"/>
      <c r="OL242" s="97"/>
      <c r="OM242" s="97">
        <v>230</v>
      </c>
      <c r="ON242" s="97">
        <v>89</v>
      </c>
      <c r="OO242" s="97">
        <v>656</v>
      </c>
      <c r="OP242" s="97"/>
      <c r="OQ242" s="97"/>
      <c r="OR242" s="98"/>
      <c r="OS242" s="99">
        <v>5737</v>
      </c>
      <c r="OT242" s="96">
        <v>1511</v>
      </c>
      <c r="OU242" s="97"/>
      <c r="OV242" s="97"/>
      <c r="OW242" s="97"/>
      <c r="OX242" s="97"/>
      <c r="OY242" s="97">
        <v>13</v>
      </c>
      <c r="OZ242" s="97">
        <v>283</v>
      </c>
      <c r="PA242" s="97"/>
      <c r="PB242" s="97"/>
      <c r="PC242" s="97"/>
      <c r="PD242" s="97"/>
      <c r="PE242" s="97"/>
      <c r="PF242" s="97"/>
      <c r="PG242" s="97"/>
      <c r="PH242" s="97"/>
      <c r="PI242" s="97"/>
      <c r="PJ242" s="97"/>
      <c r="PK242" s="97"/>
      <c r="PL242" s="98"/>
      <c r="PM242" s="99">
        <v>7545</v>
      </c>
    </row>
    <row r="243" spans="1:429" ht="12.75" customHeight="1" x14ac:dyDescent="0.2">
      <c r="A243" s="93">
        <v>323110</v>
      </c>
      <c r="B243" s="94" t="s">
        <v>1736</v>
      </c>
      <c r="C243" s="95" t="s">
        <v>1402</v>
      </c>
      <c r="D243" s="96">
        <v>3</v>
      </c>
      <c r="E243" s="97">
        <v>7</v>
      </c>
      <c r="F243" s="97">
        <v>1</v>
      </c>
      <c r="G243" s="97">
        <v>1</v>
      </c>
      <c r="H243" s="97">
        <v>1</v>
      </c>
      <c r="I243" s="97">
        <v>1</v>
      </c>
      <c r="J243" s="97">
        <v>8</v>
      </c>
      <c r="K243" s="97">
        <v>6</v>
      </c>
      <c r="L243" s="97">
        <v>1</v>
      </c>
      <c r="M243" s="97">
        <v>0</v>
      </c>
      <c r="N243" s="97">
        <v>0</v>
      </c>
      <c r="O243" s="97"/>
      <c r="P243" s="97"/>
      <c r="Q243" s="97">
        <v>11</v>
      </c>
      <c r="R243" s="97">
        <v>6</v>
      </c>
      <c r="S243" s="97"/>
      <c r="T243" s="97"/>
      <c r="U243" s="97"/>
      <c r="V243" s="97"/>
      <c r="W243" s="97"/>
      <c r="X243" s="97"/>
      <c r="Y243" s="97">
        <v>0</v>
      </c>
      <c r="Z243" s="97">
        <v>2</v>
      </c>
      <c r="AA243" s="97"/>
      <c r="AB243" s="97"/>
      <c r="AC243" s="97">
        <v>0</v>
      </c>
      <c r="AD243" s="97">
        <v>4</v>
      </c>
      <c r="AE243" s="97">
        <v>25</v>
      </c>
      <c r="AF243" s="97"/>
      <c r="AG243" s="97"/>
      <c r="AH243" s="97">
        <v>11</v>
      </c>
      <c r="AI243" s="97"/>
      <c r="AJ243" s="97">
        <v>0</v>
      </c>
      <c r="AK243" s="97">
        <v>0</v>
      </c>
      <c r="AL243" s="97">
        <v>5</v>
      </c>
      <c r="AM243" s="97">
        <v>1</v>
      </c>
      <c r="AN243" s="97"/>
      <c r="AO243" s="97"/>
      <c r="AP243" s="97"/>
      <c r="AQ243" s="97">
        <v>24</v>
      </c>
      <c r="AR243" s="97"/>
      <c r="AS243" s="97"/>
      <c r="AT243" s="97"/>
      <c r="AU243" s="97"/>
      <c r="AV243" s="97"/>
      <c r="AW243" s="97"/>
      <c r="AX243" s="97"/>
      <c r="AY243" s="97"/>
      <c r="AZ243" s="97"/>
      <c r="BA243" s="97"/>
      <c r="BB243" s="97"/>
      <c r="BC243" s="97"/>
      <c r="BD243" s="97"/>
      <c r="BE243" s="97"/>
      <c r="BF243" s="97"/>
      <c r="BG243" s="97"/>
      <c r="BH243" s="97"/>
      <c r="BI243" s="97"/>
      <c r="BJ243" s="97"/>
      <c r="BK243" s="97"/>
      <c r="BL243" s="97"/>
      <c r="BM243" s="97"/>
      <c r="BN243" s="97"/>
      <c r="BO243" s="97"/>
      <c r="BP243" s="97"/>
      <c r="BQ243" s="97"/>
      <c r="BR243" s="97"/>
      <c r="BS243" s="97">
        <v>0</v>
      </c>
      <c r="BT243" s="97"/>
      <c r="BU243" s="97"/>
      <c r="BV243" s="97">
        <v>1</v>
      </c>
      <c r="BW243" s="97"/>
      <c r="BX243" s="97"/>
      <c r="BY243" s="97"/>
      <c r="BZ243" s="97"/>
      <c r="CA243" s="97"/>
      <c r="CB243" s="97"/>
      <c r="CC243" s="97"/>
      <c r="CD243" s="97"/>
      <c r="CE243" s="97"/>
      <c r="CF243" s="97"/>
      <c r="CG243" s="97"/>
      <c r="CH243" s="97">
        <v>1</v>
      </c>
      <c r="CI243" s="97"/>
      <c r="CJ243" s="97">
        <v>1</v>
      </c>
      <c r="CK243" s="97"/>
      <c r="CL243" s="97">
        <v>0</v>
      </c>
      <c r="CM243" s="97">
        <v>2</v>
      </c>
      <c r="CN243" s="97"/>
      <c r="CO243" s="97"/>
      <c r="CP243" s="97"/>
      <c r="CQ243" s="97"/>
      <c r="CR243" s="97">
        <v>0</v>
      </c>
      <c r="CS243" s="97">
        <v>2</v>
      </c>
      <c r="CT243" s="97">
        <v>0</v>
      </c>
      <c r="CU243" s="97">
        <v>0</v>
      </c>
      <c r="CV243" s="97">
        <v>1</v>
      </c>
      <c r="CW243" s="97"/>
      <c r="CX243" s="97">
        <v>4</v>
      </c>
      <c r="CY243" s="97"/>
      <c r="CZ243" s="97"/>
      <c r="DA243" s="97">
        <v>0</v>
      </c>
      <c r="DB243" s="97"/>
      <c r="DC243" s="97">
        <v>2</v>
      </c>
      <c r="DD243" s="97">
        <v>1</v>
      </c>
      <c r="DE243" s="97"/>
      <c r="DF243" s="97"/>
      <c r="DG243" s="97"/>
      <c r="DH243" s="97">
        <v>2</v>
      </c>
      <c r="DI243" s="97"/>
      <c r="DJ243" s="97"/>
      <c r="DK243" s="97"/>
      <c r="DL243" s="97"/>
      <c r="DM243" s="97"/>
      <c r="DN243" s="97"/>
      <c r="DO243" s="97"/>
      <c r="DP243" s="97"/>
      <c r="DQ243" s="97"/>
      <c r="DR243" s="97"/>
      <c r="DS243" s="97"/>
      <c r="DT243" s="97"/>
      <c r="DU243" s="97"/>
      <c r="DV243" s="97"/>
      <c r="DW243" s="97"/>
      <c r="DX243" s="97"/>
      <c r="DY243" s="97"/>
      <c r="DZ243" s="97"/>
      <c r="EA243" s="97"/>
      <c r="EB243" s="97"/>
      <c r="EC243" s="97"/>
      <c r="ED243" s="97"/>
      <c r="EE243" s="97"/>
      <c r="EF243" s="97">
        <v>0</v>
      </c>
      <c r="EG243" s="97"/>
      <c r="EH243" s="97"/>
      <c r="EI243" s="97"/>
      <c r="EJ243" s="97">
        <v>0</v>
      </c>
      <c r="EK243" s="97"/>
      <c r="EL243" s="97">
        <v>0</v>
      </c>
      <c r="EM243" s="97"/>
      <c r="EN243" s="97">
        <v>0</v>
      </c>
      <c r="EO243" s="97"/>
      <c r="EP243" s="97"/>
      <c r="EQ243" s="97">
        <v>0</v>
      </c>
      <c r="ER243" s="97">
        <v>2</v>
      </c>
      <c r="ES243" s="97"/>
      <c r="ET243" s="97">
        <v>0</v>
      </c>
      <c r="EU243" s="97"/>
      <c r="EV243" s="97"/>
      <c r="EW243" s="97"/>
      <c r="EX243" s="97"/>
      <c r="EY243" s="97"/>
      <c r="EZ243" s="97"/>
      <c r="FA243" s="97"/>
      <c r="FB243" s="97">
        <v>0</v>
      </c>
      <c r="FC243" s="97">
        <v>0</v>
      </c>
      <c r="FD243" s="97">
        <v>0</v>
      </c>
      <c r="FE243" s="97"/>
      <c r="FF243" s="97"/>
      <c r="FG243" s="97">
        <v>5</v>
      </c>
      <c r="FH243" s="97">
        <v>0</v>
      </c>
      <c r="FI243" s="97"/>
      <c r="FJ243" s="97"/>
      <c r="FK243" s="97"/>
      <c r="FL243" s="97"/>
      <c r="FM243" s="97"/>
      <c r="FN243" s="97"/>
      <c r="FO243" s="97"/>
      <c r="FP243" s="97"/>
      <c r="FQ243" s="97"/>
      <c r="FR243" s="97"/>
      <c r="FS243" s="97"/>
      <c r="FT243" s="97"/>
      <c r="FU243" s="97"/>
      <c r="FV243" s="97"/>
      <c r="FW243" s="97"/>
      <c r="FX243" s="97"/>
      <c r="FY243" s="97"/>
      <c r="FZ243" s="97"/>
      <c r="GA243" s="97"/>
      <c r="GB243" s="97"/>
      <c r="GC243" s="97"/>
      <c r="GD243" s="97"/>
      <c r="GE243" s="97"/>
      <c r="GF243" s="97"/>
      <c r="GG243" s="97"/>
      <c r="GH243" s="97"/>
      <c r="GI243" s="97"/>
      <c r="GJ243" s="97"/>
      <c r="GK243" s="97"/>
      <c r="GL243" s="97"/>
      <c r="GM243" s="97"/>
      <c r="GN243" s="97"/>
      <c r="GO243" s="97"/>
      <c r="GP243" s="97"/>
      <c r="GQ243" s="97"/>
      <c r="GR243" s="97"/>
      <c r="GS243" s="97"/>
      <c r="GT243" s="97"/>
      <c r="GU243" s="97"/>
      <c r="GV243" s="97">
        <v>129</v>
      </c>
      <c r="GW243" s="97">
        <v>3</v>
      </c>
      <c r="GX243" s="97"/>
      <c r="GY243" s="97"/>
      <c r="GZ243" s="97"/>
      <c r="HA243" s="97"/>
      <c r="HB243" s="97">
        <v>1</v>
      </c>
      <c r="HC243" s="97"/>
      <c r="HD243" s="97"/>
      <c r="HE243" s="97"/>
      <c r="HF243" s="97"/>
      <c r="HG243" s="97"/>
      <c r="HH243" s="97"/>
      <c r="HI243" s="97"/>
      <c r="HJ243" s="97"/>
      <c r="HK243" s="97"/>
      <c r="HL243" s="97">
        <v>92</v>
      </c>
      <c r="HM243" s="97"/>
      <c r="HN243" s="97"/>
      <c r="HO243" s="97"/>
      <c r="HP243" s="97"/>
      <c r="HQ243" s="97"/>
      <c r="HR243" s="97"/>
      <c r="HS243" s="97"/>
      <c r="HT243" s="97"/>
      <c r="HU243" s="97"/>
      <c r="HV243" s="97">
        <v>28</v>
      </c>
      <c r="HW243" s="97"/>
      <c r="HX243" s="97"/>
      <c r="HY243" s="97"/>
      <c r="HZ243" s="97"/>
      <c r="IA243" s="97"/>
      <c r="IB243" s="97"/>
      <c r="IC243" s="97"/>
      <c r="ID243" s="97"/>
      <c r="IE243" s="97"/>
      <c r="IF243" s="97">
        <v>812</v>
      </c>
      <c r="IG243" s="97">
        <v>15</v>
      </c>
      <c r="IH243" s="97">
        <v>0</v>
      </c>
      <c r="II243" s="97">
        <v>13</v>
      </c>
      <c r="IJ243" s="97"/>
      <c r="IK243" s="97"/>
      <c r="IL243" s="97"/>
      <c r="IM243" s="97"/>
      <c r="IN243" s="97"/>
      <c r="IO243" s="97">
        <v>0</v>
      </c>
      <c r="IP243" s="97">
        <v>1</v>
      </c>
      <c r="IQ243" s="97">
        <v>4</v>
      </c>
      <c r="IR243" s="97"/>
      <c r="IS243" s="97">
        <v>10</v>
      </c>
      <c r="IT243" s="97">
        <v>396</v>
      </c>
      <c r="IU243" s="97">
        <v>66</v>
      </c>
      <c r="IV243" s="97">
        <v>7</v>
      </c>
      <c r="IW243" s="97"/>
      <c r="IX243" s="97">
        <v>5</v>
      </c>
      <c r="IY243" s="97"/>
      <c r="IZ243" s="97"/>
      <c r="JA243" s="97">
        <v>237</v>
      </c>
      <c r="JB243" s="97"/>
      <c r="JC243" s="97"/>
      <c r="JD243" s="97"/>
      <c r="JE243" s="97"/>
      <c r="JF243" s="97"/>
      <c r="JG243" s="97"/>
      <c r="JH243" s="97"/>
      <c r="JI243" s="97"/>
      <c r="JJ243" s="97"/>
      <c r="JK243" s="97"/>
      <c r="JL243" s="97"/>
      <c r="JM243" s="97"/>
      <c r="JN243" s="97"/>
      <c r="JO243" s="97">
        <v>763</v>
      </c>
      <c r="JP243" s="97">
        <v>1515</v>
      </c>
      <c r="JQ243" s="97">
        <v>737</v>
      </c>
      <c r="JR243" s="97">
        <v>312</v>
      </c>
      <c r="JS243" s="97">
        <v>1131</v>
      </c>
      <c r="JT243" s="97">
        <v>2673</v>
      </c>
      <c r="JU243" s="97">
        <v>856</v>
      </c>
      <c r="JV243" s="97">
        <v>378</v>
      </c>
      <c r="JW243" s="97">
        <v>1349</v>
      </c>
      <c r="JX243" s="97">
        <v>345</v>
      </c>
      <c r="JY243" s="97"/>
      <c r="JZ243" s="97">
        <v>127</v>
      </c>
      <c r="KA243" s="97">
        <v>256</v>
      </c>
      <c r="KB243" s="97">
        <v>159</v>
      </c>
      <c r="KC243" s="97">
        <v>18</v>
      </c>
      <c r="KD243" s="97">
        <v>111</v>
      </c>
      <c r="KE243" s="97">
        <v>71</v>
      </c>
      <c r="KF243" s="97">
        <v>144</v>
      </c>
      <c r="KG243" s="97">
        <v>2488</v>
      </c>
      <c r="KH243" s="97">
        <v>331</v>
      </c>
      <c r="KI243" s="97">
        <v>6</v>
      </c>
      <c r="KJ243" s="97">
        <v>20</v>
      </c>
      <c r="KK243" s="97"/>
      <c r="KL243" s="97">
        <v>177</v>
      </c>
      <c r="KM243" s="97">
        <v>32</v>
      </c>
      <c r="KN243" s="97">
        <v>16</v>
      </c>
      <c r="KO243" s="97">
        <v>372</v>
      </c>
      <c r="KP243" s="97">
        <v>31</v>
      </c>
      <c r="KQ243" s="97">
        <v>13</v>
      </c>
      <c r="KR243" s="97">
        <v>1104</v>
      </c>
      <c r="KS243" s="97">
        <v>1340</v>
      </c>
      <c r="KT243" s="97">
        <v>1336</v>
      </c>
      <c r="KU243" s="97">
        <v>1026</v>
      </c>
      <c r="KV243" s="97">
        <v>136</v>
      </c>
      <c r="KW243" s="97">
        <v>503</v>
      </c>
      <c r="KX243" s="97">
        <v>104</v>
      </c>
      <c r="KY243" s="97"/>
      <c r="KZ243" s="97">
        <v>70</v>
      </c>
      <c r="LA243" s="97">
        <v>163</v>
      </c>
      <c r="LB243" s="97">
        <v>132</v>
      </c>
      <c r="LC243" s="97">
        <v>48</v>
      </c>
      <c r="LD243" s="97">
        <v>311</v>
      </c>
      <c r="LE243" s="97">
        <v>4947</v>
      </c>
      <c r="LF243" s="97">
        <v>14</v>
      </c>
      <c r="LG243" s="97">
        <v>410</v>
      </c>
      <c r="LH243" s="97">
        <v>557</v>
      </c>
      <c r="LI243" s="97">
        <v>1250</v>
      </c>
      <c r="LJ243" s="97">
        <v>455</v>
      </c>
      <c r="LK243" s="97">
        <v>196</v>
      </c>
      <c r="LL243" s="97">
        <v>581</v>
      </c>
      <c r="LM243" s="97">
        <v>635</v>
      </c>
      <c r="LN243" s="97"/>
      <c r="LO243" s="97"/>
      <c r="LP243" s="97"/>
      <c r="LQ243" s="97">
        <v>74</v>
      </c>
      <c r="LR243" s="97">
        <v>30</v>
      </c>
      <c r="LS243" s="97">
        <v>47</v>
      </c>
      <c r="LT243" s="97">
        <v>48</v>
      </c>
      <c r="LU243" s="97">
        <v>303</v>
      </c>
      <c r="LV243" s="97">
        <v>992</v>
      </c>
      <c r="LW243" s="97">
        <v>129</v>
      </c>
      <c r="LX243" s="97">
        <v>47</v>
      </c>
      <c r="LY243" s="97">
        <v>76</v>
      </c>
      <c r="LZ243" s="97">
        <v>121</v>
      </c>
      <c r="MA243" s="97">
        <v>516</v>
      </c>
      <c r="MB243" s="97">
        <v>1024</v>
      </c>
      <c r="MC243" s="97">
        <v>159</v>
      </c>
      <c r="MD243" s="97">
        <v>157</v>
      </c>
      <c r="ME243" s="97">
        <v>2627</v>
      </c>
      <c r="MF243" s="97">
        <v>182</v>
      </c>
      <c r="MG243" s="97">
        <v>67</v>
      </c>
      <c r="MH243" s="97">
        <v>21</v>
      </c>
      <c r="MI243" s="97">
        <v>180</v>
      </c>
      <c r="MJ243" s="97">
        <v>625</v>
      </c>
      <c r="MK243" s="97">
        <v>155</v>
      </c>
      <c r="ML243" s="97">
        <v>59</v>
      </c>
      <c r="MM243" s="97">
        <v>107</v>
      </c>
      <c r="MN243" s="97">
        <v>10</v>
      </c>
      <c r="MO243" s="97">
        <v>712</v>
      </c>
      <c r="MP243" s="97">
        <v>356</v>
      </c>
      <c r="MQ243" s="97">
        <v>32</v>
      </c>
      <c r="MR243" s="97">
        <v>1297</v>
      </c>
      <c r="MS243" s="97">
        <v>16</v>
      </c>
      <c r="MT243" s="97">
        <v>0</v>
      </c>
      <c r="MU243" s="97">
        <v>181</v>
      </c>
      <c r="MV243" s="97">
        <v>876</v>
      </c>
      <c r="MW243" s="97">
        <v>911</v>
      </c>
      <c r="MX243" s="97">
        <v>528</v>
      </c>
      <c r="MY243" s="97">
        <v>110</v>
      </c>
      <c r="MZ243" s="97">
        <v>242</v>
      </c>
      <c r="NA243" s="97">
        <v>63</v>
      </c>
      <c r="NB243" s="97">
        <v>181</v>
      </c>
      <c r="NC243" s="97">
        <v>79</v>
      </c>
      <c r="ND243" s="97">
        <v>2334</v>
      </c>
      <c r="NE243" s="97">
        <v>153</v>
      </c>
      <c r="NF243" s="97">
        <v>31</v>
      </c>
      <c r="NG243" s="97">
        <v>992</v>
      </c>
      <c r="NH243" s="97">
        <v>17</v>
      </c>
      <c r="NI243" s="97">
        <v>835</v>
      </c>
      <c r="NJ243" s="97">
        <v>102</v>
      </c>
      <c r="NK243" s="97">
        <v>97</v>
      </c>
      <c r="NL243" s="97">
        <v>15</v>
      </c>
      <c r="NM243" s="97">
        <v>61</v>
      </c>
      <c r="NN243" s="97">
        <v>570</v>
      </c>
      <c r="NO243" s="97">
        <v>8</v>
      </c>
      <c r="NP243" s="97">
        <v>53</v>
      </c>
      <c r="NQ243" s="97">
        <v>129</v>
      </c>
      <c r="NR243" s="97">
        <v>984</v>
      </c>
      <c r="NS243" s="97">
        <v>224</v>
      </c>
      <c r="NT243" s="97">
        <v>416</v>
      </c>
      <c r="NU243" s="97">
        <v>42</v>
      </c>
      <c r="NV243" s="97">
        <v>153</v>
      </c>
      <c r="NW243" s="97">
        <v>3</v>
      </c>
      <c r="NX243" s="97">
        <v>13</v>
      </c>
      <c r="NY243" s="97">
        <v>0</v>
      </c>
      <c r="NZ243" s="97">
        <v>114</v>
      </c>
      <c r="OA243" s="97">
        <v>0</v>
      </c>
      <c r="OB243" s="97">
        <v>43</v>
      </c>
      <c r="OC243" s="97">
        <v>437</v>
      </c>
      <c r="OD243" s="97">
        <v>178</v>
      </c>
      <c r="OE243" s="97">
        <v>553</v>
      </c>
      <c r="OF243" s="97">
        <v>585</v>
      </c>
      <c r="OG243" s="97"/>
      <c r="OH243" s="97">
        <v>969</v>
      </c>
      <c r="OI243" s="97">
        <v>1585</v>
      </c>
      <c r="OJ243" s="97">
        <v>11</v>
      </c>
      <c r="OK243" s="97"/>
      <c r="OL243" s="97">
        <v>1</v>
      </c>
      <c r="OM243" s="97">
        <v>5709</v>
      </c>
      <c r="ON243" s="97">
        <v>1107</v>
      </c>
      <c r="OO243" s="97">
        <v>3429</v>
      </c>
      <c r="OP243" s="97">
        <v>2</v>
      </c>
      <c r="OQ243" s="97"/>
      <c r="OR243" s="98">
        <v>640</v>
      </c>
      <c r="OS243" s="99">
        <v>67647</v>
      </c>
      <c r="OT243" s="96">
        <v>11495</v>
      </c>
      <c r="OU243" s="97"/>
      <c r="OV243" s="97"/>
      <c r="OW243" s="97"/>
      <c r="OX243" s="97"/>
      <c r="OY243" s="97">
        <v>-1</v>
      </c>
      <c r="OZ243" s="97">
        <v>2515</v>
      </c>
      <c r="PA243" s="97"/>
      <c r="PB243" s="97"/>
      <c r="PC243" s="97"/>
      <c r="PD243" s="97"/>
      <c r="PE243" s="97"/>
      <c r="PF243" s="97"/>
      <c r="PG243" s="97"/>
      <c r="PH243" s="97"/>
      <c r="PI243" s="97"/>
      <c r="PJ243" s="97"/>
      <c r="PK243" s="97"/>
      <c r="PL243" s="98"/>
      <c r="PM243" s="99">
        <v>81655</v>
      </c>
    </row>
    <row r="244" spans="1:429" ht="12.75" customHeight="1" x14ac:dyDescent="0.2">
      <c r="A244" s="93">
        <v>323120</v>
      </c>
      <c r="B244" s="94" t="s">
        <v>1736</v>
      </c>
      <c r="C244" s="95" t="s">
        <v>1403</v>
      </c>
      <c r="D244" s="96"/>
      <c r="E244" s="97"/>
      <c r="F244" s="97"/>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v>0</v>
      </c>
      <c r="AE244" s="97"/>
      <c r="AF244" s="97"/>
      <c r="AG244" s="97"/>
      <c r="AH244" s="97"/>
      <c r="AI244" s="97"/>
      <c r="AJ244" s="97"/>
      <c r="AK244" s="97"/>
      <c r="AL244" s="97"/>
      <c r="AM244" s="97"/>
      <c r="AN244" s="97"/>
      <c r="AO244" s="97"/>
      <c r="AP244" s="97"/>
      <c r="AQ244" s="97"/>
      <c r="AR244" s="97"/>
      <c r="AS244" s="97"/>
      <c r="AT244" s="97"/>
      <c r="AU244" s="97"/>
      <c r="AV244" s="97"/>
      <c r="AW244" s="97"/>
      <c r="AX244" s="97"/>
      <c r="AY244" s="97"/>
      <c r="AZ244" s="97"/>
      <c r="BA244" s="97"/>
      <c r="BB244" s="97"/>
      <c r="BC244" s="97"/>
      <c r="BD244" s="97"/>
      <c r="BE244" s="97"/>
      <c r="BF244" s="97"/>
      <c r="BG244" s="97"/>
      <c r="BH244" s="97"/>
      <c r="BI244" s="97"/>
      <c r="BJ244" s="97"/>
      <c r="BK244" s="97"/>
      <c r="BL244" s="97"/>
      <c r="BM244" s="97"/>
      <c r="BN244" s="97"/>
      <c r="BO244" s="97"/>
      <c r="BP244" s="97"/>
      <c r="BQ244" s="97"/>
      <c r="BR244" s="97"/>
      <c r="BS244" s="97"/>
      <c r="BT244" s="97"/>
      <c r="BU244" s="97"/>
      <c r="BV244" s="97"/>
      <c r="BW244" s="97"/>
      <c r="BX244" s="97"/>
      <c r="BY244" s="97"/>
      <c r="BZ244" s="97"/>
      <c r="CA244" s="97"/>
      <c r="CB244" s="97"/>
      <c r="CC244" s="97"/>
      <c r="CD244" s="97"/>
      <c r="CE244" s="97"/>
      <c r="CF244" s="97"/>
      <c r="CG244" s="97"/>
      <c r="CH244" s="97"/>
      <c r="CI244" s="97"/>
      <c r="CJ244" s="97"/>
      <c r="CK244" s="97"/>
      <c r="CL244" s="97"/>
      <c r="CM244" s="97"/>
      <c r="CN244" s="97"/>
      <c r="CO244" s="97"/>
      <c r="CP244" s="97"/>
      <c r="CQ244" s="97"/>
      <c r="CR244" s="97"/>
      <c r="CS244" s="97"/>
      <c r="CT244" s="97"/>
      <c r="CU244" s="97"/>
      <c r="CV244" s="97"/>
      <c r="CW244" s="97"/>
      <c r="CX244" s="97"/>
      <c r="CY244" s="97"/>
      <c r="CZ244" s="97"/>
      <c r="DA244" s="97"/>
      <c r="DB244" s="97"/>
      <c r="DC244" s="97"/>
      <c r="DD244" s="97"/>
      <c r="DE244" s="97"/>
      <c r="DF244" s="97"/>
      <c r="DG244" s="97"/>
      <c r="DH244" s="97"/>
      <c r="DI244" s="97"/>
      <c r="DJ244" s="97"/>
      <c r="DK244" s="97"/>
      <c r="DL244" s="97"/>
      <c r="DM244" s="97"/>
      <c r="DN244" s="97"/>
      <c r="DO244" s="97"/>
      <c r="DP244" s="97"/>
      <c r="DQ244" s="97"/>
      <c r="DR244" s="97"/>
      <c r="DS244" s="97"/>
      <c r="DT244" s="97"/>
      <c r="DU244" s="97"/>
      <c r="DV244" s="97"/>
      <c r="DW244" s="97"/>
      <c r="DX244" s="97"/>
      <c r="DY244" s="97"/>
      <c r="DZ244" s="97"/>
      <c r="EA244" s="97"/>
      <c r="EB244" s="97"/>
      <c r="EC244" s="97"/>
      <c r="ED244" s="97"/>
      <c r="EE244" s="97"/>
      <c r="EF244" s="97"/>
      <c r="EG244" s="97"/>
      <c r="EH244" s="97"/>
      <c r="EI244" s="97"/>
      <c r="EJ244" s="97"/>
      <c r="EK244" s="97"/>
      <c r="EL244" s="97"/>
      <c r="EM244" s="97"/>
      <c r="EN244" s="97"/>
      <c r="EO244" s="97"/>
      <c r="EP244" s="97"/>
      <c r="EQ244" s="97"/>
      <c r="ER244" s="97"/>
      <c r="ES244" s="97"/>
      <c r="ET244" s="97"/>
      <c r="EU244" s="97"/>
      <c r="EV244" s="97"/>
      <c r="EW244" s="97"/>
      <c r="EX244" s="97"/>
      <c r="EY244" s="97"/>
      <c r="EZ244" s="97"/>
      <c r="FA244" s="97"/>
      <c r="FB244" s="97"/>
      <c r="FC244" s="97"/>
      <c r="FD244" s="97"/>
      <c r="FE244" s="97"/>
      <c r="FF244" s="97"/>
      <c r="FG244" s="97"/>
      <c r="FH244" s="97"/>
      <c r="FI244" s="97"/>
      <c r="FJ244" s="97"/>
      <c r="FK244" s="97"/>
      <c r="FL244" s="97"/>
      <c r="FM244" s="97"/>
      <c r="FN244" s="97"/>
      <c r="FO244" s="97"/>
      <c r="FP244" s="97"/>
      <c r="FQ244" s="97"/>
      <c r="FR244" s="97"/>
      <c r="FS244" s="97"/>
      <c r="FT244" s="97"/>
      <c r="FU244" s="97"/>
      <c r="FV244" s="97"/>
      <c r="FW244" s="97"/>
      <c r="FX244" s="97"/>
      <c r="FY244" s="97"/>
      <c r="FZ244" s="97"/>
      <c r="GA244" s="97"/>
      <c r="GB244" s="97"/>
      <c r="GC244" s="97"/>
      <c r="GD244" s="97"/>
      <c r="GE244" s="97"/>
      <c r="GF244" s="97"/>
      <c r="GG244" s="97"/>
      <c r="GH244" s="97"/>
      <c r="GI244" s="97"/>
      <c r="GJ244" s="97"/>
      <c r="GK244" s="97"/>
      <c r="GL244" s="97"/>
      <c r="GM244" s="97"/>
      <c r="GN244" s="97"/>
      <c r="GO244" s="97"/>
      <c r="GP244" s="97"/>
      <c r="GQ244" s="97"/>
      <c r="GR244" s="97"/>
      <c r="GS244" s="97"/>
      <c r="GT244" s="97"/>
      <c r="GU244" s="97"/>
      <c r="GV244" s="97"/>
      <c r="GW244" s="97"/>
      <c r="GX244" s="97"/>
      <c r="GY244" s="97"/>
      <c r="GZ244" s="97"/>
      <c r="HA244" s="97"/>
      <c r="HB244" s="97"/>
      <c r="HC244" s="97"/>
      <c r="HD244" s="97"/>
      <c r="HE244" s="97"/>
      <c r="HF244" s="97"/>
      <c r="HG244" s="97"/>
      <c r="HH244" s="97"/>
      <c r="HI244" s="97"/>
      <c r="HJ244" s="97"/>
      <c r="HK244" s="97"/>
      <c r="HL244" s="97"/>
      <c r="HM244" s="97"/>
      <c r="HN244" s="97"/>
      <c r="HO244" s="97"/>
      <c r="HP244" s="97"/>
      <c r="HQ244" s="97"/>
      <c r="HR244" s="97"/>
      <c r="HS244" s="97"/>
      <c r="HT244" s="97"/>
      <c r="HU244" s="97"/>
      <c r="HV244" s="97"/>
      <c r="HW244" s="97"/>
      <c r="HX244" s="97"/>
      <c r="HY244" s="97"/>
      <c r="HZ244" s="97"/>
      <c r="IA244" s="97"/>
      <c r="IB244" s="97"/>
      <c r="IC244" s="97"/>
      <c r="ID244" s="97"/>
      <c r="IE244" s="97"/>
      <c r="IF244" s="97">
        <v>1457</v>
      </c>
      <c r="IG244" s="97">
        <v>42</v>
      </c>
      <c r="IH244" s="97"/>
      <c r="II244" s="97"/>
      <c r="IJ244" s="97"/>
      <c r="IK244" s="97"/>
      <c r="IL244" s="97"/>
      <c r="IM244" s="97"/>
      <c r="IN244" s="97"/>
      <c r="IO244" s="97"/>
      <c r="IP244" s="97"/>
      <c r="IQ244" s="97"/>
      <c r="IR244" s="97"/>
      <c r="IS244" s="97"/>
      <c r="IT244" s="97"/>
      <c r="IU244" s="97"/>
      <c r="IV244" s="97"/>
      <c r="IW244" s="97"/>
      <c r="IX244" s="97"/>
      <c r="IY244" s="97"/>
      <c r="IZ244" s="97"/>
      <c r="JA244" s="97"/>
      <c r="JB244" s="97"/>
      <c r="JC244" s="97"/>
      <c r="JD244" s="97"/>
      <c r="JE244" s="97"/>
      <c r="JF244" s="97"/>
      <c r="JG244" s="97"/>
      <c r="JH244" s="97"/>
      <c r="JI244" s="97"/>
      <c r="JJ244" s="97"/>
      <c r="JK244" s="97"/>
      <c r="JL244" s="97"/>
      <c r="JM244" s="97"/>
      <c r="JN244" s="97"/>
      <c r="JO244" s="97"/>
      <c r="JP244" s="97"/>
      <c r="JQ244" s="97"/>
      <c r="JR244" s="97"/>
      <c r="JS244" s="97"/>
      <c r="JT244" s="97"/>
      <c r="JU244" s="97"/>
      <c r="JV244" s="97"/>
      <c r="JW244" s="97"/>
      <c r="JX244" s="97"/>
      <c r="JY244" s="97"/>
      <c r="JZ244" s="97"/>
      <c r="KA244" s="97"/>
      <c r="KB244" s="97">
        <v>5</v>
      </c>
      <c r="KC244" s="97"/>
      <c r="KD244" s="97"/>
      <c r="KE244" s="97">
        <v>0</v>
      </c>
      <c r="KF244" s="97"/>
      <c r="KG244" s="97"/>
      <c r="KH244" s="97"/>
      <c r="KI244" s="97"/>
      <c r="KJ244" s="97"/>
      <c r="KK244" s="97"/>
      <c r="KL244" s="97"/>
      <c r="KM244" s="97"/>
      <c r="KN244" s="97"/>
      <c r="KO244" s="97"/>
      <c r="KP244" s="97"/>
      <c r="KQ244" s="97"/>
      <c r="KR244" s="97">
        <v>68</v>
      </c>
      <c r="KS244" s="97">
        <v>32</v>
      </c>
      <c r="KT244" s="97">
        <v>1369</v>
      </c>
      <c r="KU244" s="97">
        <v>44</v>
      </c>
      <c r="KV244" s="97"/>
      <c r="KW244" s="97"/>
      <c r="KX244" s="97"/>
      <c r="KY244" s="97"/>
      <c r="KZ244" s="97">
        <v>170</v>
      </c>
      <c r="LA244" s="97">
        <v>18</v>
      </c>
      <c r="LB244" s="97">
        <v>51</v>
      </c>
      <c r="LC244" s="97">
        <v>2</v>
      </c>
      <c r="LD244" s="97"/>
      <c r="LE244" s="97">
        <v>147</v>
      </c>
      <c r="LF244" s="97">
        <v>26</v>
      </c>
      <c r="LG244" s="97"/>
      <c r="LH244" s="97"/>
      <c r="LI244" s="97"/>
      <c r="LJ244" s="97"/>
      <c r="LK244" s="97"/>
      <c r="LL244" s="97">
        <v>0</v>
      </c>
      <c r="LM244" s="97">
        <v>0</v>
      </c>
      <c r="LN244" s="97"/>
      <c r="LO244" s="97"/>
      <c r="LP244" s="97"/>
      <c r="LQ244" s="97"/>
      <c r="LR244" s="97"/>
      <c r="LS244" s="97"/>
      <c r="LT244" s="97"/>
      <c r="LU244" s="97"/>
      <c r="LV244" s="97"/>
      <c r="LW244" s="97"/>
      <c r="LX244" s="97">
        <v>3</v>
      </c>
      <c r="LY244" s="97"/>
      <c r="LZ244" s="97">
        <v>5</v>
      </c>
      <c r="MA244" s="97">
        <v>74</v>
      </c>
      <c r="MB244" s="97"/>
      <c r="MC244" s="97">
        <v>16</v>
      </c>
      <c r="MD244" s="97">
        <v>5</v>
      </c>
      <c r="ME244" s="97">
        <v>262</v>
      </c>
      <c r="MF244" s="97"/>
      <c r="MG244" s="97">
        <v>115</v>
      </c>
      <c r="MH244" s="97"/>
      <c r="MI244" s="97">
        <v>47</v>
      </c>
      <c r="MJ244" s="97">
        <v>350</v>
      </c>
      <c r="MK244" s="97"/>
      <c r="ML244" s="97"/>
      <c r="MM244" s="97"/>
      <c r="MN244" s="97"/>
      <c r="MO244" s="97">
        <v>26</v>
      </c>
      <c r="MP244" s="97">
        <v>0</v>
      </c>
      <c r="MQ244" s="97"/>
      <c r="MR244" s="97">
        <v>16</v>
      </c>
      <c r="MS244" s="97"/>
      <c r="MT244" s="97">
        <v>1</v>
      </c>
      <c r="MU244" s="97">
        <v>3</v>
      </c>
      <c r="MV244" s="97">
        <v>6</v>
      </c>
      <c r="MW244" s="97"/>
      <c r="MX244" s="97"/>
      <c r="MY244" s="97"/>
      <c r="MZ244" s="97"/>
      <c r="NA244" s="97"/>
      <c r="NB244" s="97"/>
      <c r="NC244" s="97"/>
      <c r="ND244" s="97"/>
      <c r="NE244" s="97"/>
      <c r="NF244" s="97"/>
      <c r="NG244" s="97">
        <v>5</v>
      </c>
      <c r="NH244" s="97"/>
      <c r="NI244" s="97"/>
      <c r="NJ244" s="97"/>
      <c r="NK244" s="97"/>
      <c r="NL244" s="97"/>
      <c r="NM244" s="97"/>
      <c r="NN244" s="97"/>
      <c r="NO244" s="97"/>
      <c r="NP244" s="97"/>
      <c r="NQ244" s="97"/>
      <c r="NR244" s="97"/>
      <c r="NS244" s="97"/>
      <c r="NT244" s="97"/>
      <c r="NU244" s="97"/>
      <c r="NV244" s="97"/>
      <c r="NW244" s="97"/>
      <c r="NX244" s="97"/>
      <c r="NY244" s="97"/>
      <c r="NZ244" s="97"/>
      <c r="OA244" s="97"/>
      <c r="OB244" s="97"/>
      <c r="OC244" s="97"/>
      <c r="OD244" s="97"/>
      <c r="OE244" s="97">
        <v>0</v>
      </c>
      <c r="OF244" s="97">
        <v>11</v>
      </c>
      <c r="OG244" s="97"/>
      <c r="OH244" s="97">
        <v>1</v>
      </c>
      <c r="OI244" s="97">
        <v>12</v>
      </c>
      <c r="OJ244" s="97">
        <v>103</v>
      </c>
      <c r="OK244" s="97"/>
      <c r="OL244" s="97"/>
      <c r="OM244" s="97">
        <v>386</v>
      </c>
      <c r="ON244" s="97">
        <v>9</v>
      </c>
      <c r="OO244" s="97">
        <v>29</v>
      </c>
      <c r="OP244" s="97"/>
      <c r="OQ244" s="97"/>
      <c r="OR244" s="98"/>
      <c r="OS244" s="99">
        <v>4914</v>
      </c>
      <c r="OT244" s="96"/>
      <c r="OU244" s="97"/>
      <c r="OV244" s="97"/>
      <c r="OW244" s="97"/>
      <c r="OX244" s="97"/>
      <c r="OY244" s="97">
        <v>-100</v>
      </c>
      <c r="OZ244" s="97">
        <v>78</v>
      </c>
      <c r="PA244" s="97"/>
      <c r="PB244" s="97"/>
      <c r="PC244" s="97"/>
      <c r="PD244" s="97"/>
      <c r="PE244" s="97"/>
      <c r="PF244" s="97"/>
      <c r="PG244" s="97"/>
      <c r="PH244" s="97"/>
      <c r="PI244" s="97"/>
      <c r="PJ244" s="97"/>
      <c r="PK244" s="97"/>
      <c r="PL244" s="98"/>
      <c r="PM244" s="99">
        <v>4892</v>
      </c>
    </row>
    <row r="245" spans="1:429" ht="12.75" customHeight="1" x14ac:dyDescent="0.2">
      <c r="A245" s="93">
        <v>324110</v>
      </c>
      <c r="B245" s="94" t="s">
        <v>1737</v>
      </c>
      <c r="C245" s="95" t="s">
        <v>1404</v>
      </c>
      <c r="D245" s="96">
        <v>1228</v>
      </c>
      <c r="E245" s="97">
        <v>3736</v>
      </c>
      <c r="F245" s="97">
        <v>326</v>
      </c>
      <c r="G245" s="97">
        <v>388</v>
      </c>
      <c r="H245" s="97">
        <v>902</v>
      </c>
      <c r="I245" s="97">
        <v>669</v>
      </c>
      <c r="J245" s="97">
        <v>1070</v>
      </c>
      <c r="K245" s="97">
        <v>2088</v>
      </c>
      <c r="L245" s="97">
        <v>840</v>
      </c>
      <c r="M245" s="97">
        <v>441</v>
      </c>
      <c r="N245" s="97">
        <v>426</v>
      </c>
      <c r="O245" s="97">
        <v>453</v>
      </c>
      <c r="P245" s="97">
        <v>78</v>
      </c>
      <c r="Q245" s="97">
        <v>5020</v>
      </c>
      <c r="R245" s="97">
        <v>3128</v>
      </c>
      <c r="S245" s="97">
        <v>1321</v>
      </c>
      <c r="T245" s="97">
        <v>1786</v>
      </c>
      <c r="U245" s="97">
        <v>1023</v>
      </c>
      <c r="V245" s="97">
        <v>1209</v>
      </c>
      <c r="W245" s="97">
        <v>905</v>
      </c>
      <c r="X245" s="97">
        <v>3171</v>
      </c>
      <c r="Y245" s="97">
        <v>28568</v>
      </c>
      <c r="Z245" s="97">
        <v>34</v>
      </c>
      <c r="AA245" s="97">
        <v>264</v>
      </c>
      <c r="AB245" s="97">
        <v>886</v>
      </c>
      <c r="AC245" s="97">
        <v>1426</v>
      </c>
      <c r="AD245" s="97">
        <v>8616</v>
      </c>
      <c r="AE245" s="97">
        <v>1954</v>
      </c>
      <c r="AF245" s="97">
        <v>1801</v>
      </c>
      <c r="AG245" s="97">
        <v>247</v>
      </c>
      <c r="AH245" s="97">
        <v>5308</v>
      </c>
      <c r="AI245" s="97">
        <v>1138</v>
      </c>
      <c r="AJ245" s="97">
        <v>3992</v>
      </c>
      <c r="AK245" s="97">
        <v>3415</v>
      </c>
      <c r="AL245" s="97">
        <v>1893</v>
      </c>
      <c r="AM245" s="97">
        <v>5990</v>
      </c>
      <c r="AN245" s="97">
        <v>183</v>
      </c>
      <c r="AO245" s="97">
        <v>290</v>
      </c>
      <c r="AP245" s="97">
        <v>73</v>
      </c>
      <c r="AQ245" s="97">
        <v>186</v>
      </c>
      <c r="AR245" s="97">
        <v>71</v>
      </c>
      <c r="AS245" s="97">
        <v>284</v>
      </c>
      <c r="AT245" s="97">
        <v>246</v>
      </c>
      <c r="AU245" s="97">
        <v>112</v>
      </c>
      <c r="AV245" s="97">
        <v>20</v>
      </c>
      <c r="AW245" s="97">
        <v>29</v>
      </c>
      <c r="AX245" s="97">
        <v>228</v>
      </c>
      <c r="AY245" s="97">
        <v>10</v>
      </c>
      <c r="AZ245" s="97">
        <v>10</v>
      </c>
      <c r="BA245" s="97">
        <v>36</v>
      </c>
      <c r="BB245" s="97">
        <v>44</v>
      </c>
      <c r="BC245" s="97">
        <v>22</v>
      </c>
      <c r="BD245" s="97">
        <v>504</v>
      </c>
      <c r="BE245" s="97">
        <v>67</v>
      </c>
      <c r="BF245" s="97">
        <v>36</v>
      </c>
      <c r="BG245" s="97">
        <v>27</v>
      </c>
      <c r="BH245" s="97">
        <v>53</v>
      </c>
      <c r="BI245" s="97">
        <v>18</v>
      </c>
      <c r="BJ245" s="97">
        <v>19</v>
      </c>
      <c r="BK245" s="97">
        <v>28</v>
      </c>
      <c r="BL245" s="97">
        <v>36</v>
      </c>
      <c r="BM245" s="97">
        <v>40</v>
      </c>
      <c r="BN245" s="97">
        <v>18</v>
      </c>
      <c r="BO245" s="97">
        <v>69</v>
      </c>
      <c r="BP245" s="97">
        <v>20</v>
      </c>
      <c r="BQ245" s="97">
        <v>19</v>
      </c>
      <c r="BR245" s="97">
        <v>53</v>
      </c>
      <c r="BS245" s="97">
        <v>52</v>
      </c>
      <c r="BT245" s="97">
        <v>3</v>
      </c>
      <c r="BU245" s="97">
        <v>14</v>
      </c>
      <c r="BV245" s="97">
        <v>35</v>
      </c>
      <c r="BW245" s="97">
        <v>13</v>
      </c>
      <c r="BX245" s="97">
        <v>19</v>
      </c>
      <c r="BY245" s="97">
        <v>105</v>
      </c>
      <c r="BZ245" s="97">
        <v>51</v>
      </c>
      <c r="CA245" s="97">
        <v>228</v>
      </c>
      <c r="CB245" s="97">
        <v>1</v>
      </c>
      <c r="CC245" s="97">
        <v>23</v>
      </c>
      <c r="CD245" s="97">
        <v>9</v>
      </c>
      <c r="CE245" s="97">
        <v>9</v>
      </c>
      <c r="CF245" s="97">
        <v>24</v>
      </c>
      <c r="CG245" s="97">
        <v>42</v>
      </c>
      <c r="CH245" s="97">
        <v>33</v>
      </c>
      <c r="CI245" s="97">
        <v>4</v>
      </c>
      <c r="CJ245" s="97">
        <v>145</v>
      </c>
      <c r="CK245" s="97">
        <v>40</v>
      </c>
      <c r="CL245" s="97">
        <v>5</v>
      </c>
      <c r="CM245" s="97">
        <v>30</v>
      </c>
      <c r="CN245" s="97">
        <v>7</v>
      </c>
      <c r="CO245" s="97">
        <v>0</v>
      </c>
      <c r="CP245" s="97">
        <v>1096</v>
      </c>
      <c r="CQ245" s="97">
        <v>9</v>
      </c>
      <c r="CR245" s="97">
        <v>21</v>
      </c>
      <c r="CS245" s="97">
        <v>7</v>
      </c>
      <c r="CT245" s="97">
        <v>7</v>
      </c>
      <c r="CU245" s="97">
        <v>7</v>
      </c>
      <c r="CV245" s="97">
        <v>9</v>
      </c>
      <c r="CW245" s="97">
        <v>10</v>
      </c>
      <c r="CX245" s="97">
        <v>8</v>
      </c>
      <c r="CY245" s="97">
        <v>8</v>
      </c>
      <c r="CZ245" s="97">
        <v>5</v>
      </c>
      <c r="DA245" s="97">
        <v>21</v>
      </c>
      <c r="DB245" s="97">
        <v>9</v>
      </c>
      <c r="DC245" s="97">
        <v>9</v>
      </c>
      <c r="DD245" s="97">
        <v>24</v>
      </c>
      <c r="DE245" s="97">
        <v>3</v>
      </c>
      <c r="DF245" s="97">
        <v>5</v>
      </c>
      <c r="DG245" s="97">
        <v>2</v>
      </c>
      <c r="DH245" s="97">
        <v>22</v>
      </c>
      <c r="DI245" s="97">
        <v>7</v>
      </c>
      <c r="DJ245" s="97">
        <v>1</v>
      </c>
      <c r="DK245" s="97">
        <v>1</v>
      </c>
      <c r="DL245" s="97">
        <v>33</v>
      </c>
      <c r="DM245" s="97">
        <v>1</v>
      </c>
      <c r="DN245" s="97">
        <v>3</v>
      </c>
      <c r="DO245" s="97">
        <v>2</v>
      </c>
      <c r="DP245" s="97">
        <v>24</v>
      </c>
      <c r="DQ245" s="97">
        <v>1</v>
      </c>
      <c r="DR245" s="97">
        <v>13</v>
      </c>
      <c r="DS245" s="97">
        <v>5</v>
      </c>
      <c r="DT245" s="97">
        <v>5</v>
      </c>
      <c r="DU245" s="97">
        <v>0</v>
      </c>
      <c r="DV245" s="97">
        <v>6</v>
      </c>
      <c r="DW245" s="97">
        <v>0</v>
      </c>
      <c r="DX245" s="97">
        <v>0</v>
      </c>
      <c r="DY245" s="97">
        <v>3</v>
      </c>
      <c r="DZ245" s="97">
        <v>1</v>
      </c>
      <c r="EA245" s="97">
        <v>3</v>
      </c>
      <c r="EB245" s="97">
        <v>0</v>
      </c>
      <c r="EC245" s="97">
        <v>4</v>
      </c>
      <c r="ED245" s="97">
        <v>6</v>
      </c>
      <c r="EE245" s="97">
        <v>7</v>
      </c>
      <c r="EF245" s="97">
        <v>2</v>
      </c>
      <c r="EG245" s="97">
        <v>3</v>
      </c>
      <c r="EH245" s="97">
        <v>0</v>
      </c>
      <c r="EI245" s="97">
        <v>0</v>
      </c>
      <c r="EJ245" s="97">
        <v>2</v>
      </c>
      <c r="EK245" s="97">
        <v>40</v>
      </c>
      <c r="EL245" s="97">
        <v>7</v>
      </c>
      <c r="EM245" s="97">
        <v>9</v>
      </c>
      <c r="EN245" s="97">
        <v>4</v>
      </c>
      <c r="EO245" s="97">
        <v>11</v>
      </c>
      <c r="EP245" s="97">
        <v>2</v>
      </c>
      <c r="EQ245" s="97">
        <v>12</v>
      </c>
      <c r="ER245" s="97">
        <v>5</v>
      </c>
      <c r="ES245" s="97">
        <v>14</v>
      </c>
      <c r="ET245" s="97">
        <v>10</v>
      </c>
      <c r="EU245" s="97">
        <v>34</v>
      </c>
      <c r="EV245" s="97">
        <v>41</v>
      </c>
      <c r="EW245" s="97">
        <v>11</v>
      </c>
      <c r="EX245" s="97">
        <v>11</v>
      </c>
      <c r="EY245" s="97">
        <v>6</v>
      </c>
      <c r="EZ245" s="97">
        <v>2</v>
      </c>
      <c r="FA245" s="97">
        <v>8</v>
      </c>
      <c r="FB245" s="97">
        <v>19</v>
      </c>
      <c r="FC245" s="97">
        <v>7</v>
      </c>
      <c r="FD245" s="97">
        <v>24</v>
      </c>
      <c r="FE245" s="97">
        <v>5</v>
      </c>
      <c r="FF245" s="97">
        <v>33</v>
      </c>
      <c r="FG245" s="97">
        <v>49</v>
      </c>
      <c r="FH245" s="97">
        <v>20</v>
      </c>
      <c r="FI245" s="97">
        <v>24</v>
      </c>
      <c r="FJ245" s="97">
        <v>11</v>
      </c>
      <c r="FK245" s="97">
        <v>125</v>
      </c>
      <c r="FL245" s="97">
        <v>7</v>
      </c>
      <c r="FM245" s="97">
        <v>5</v>
      </c>
      <c r="FN245" s="97">
        <v>16</v>
      </c>
      <c r="FO245" s="97">
        <v>46</v>
      </c>
      <c r="FP245" s="97">
        <v>6</v>
      </c>
      <c r="FQ245" s="97">
        <v>1</v>
      </c>
      <c r="FR245" s="97">
        <v>1</v>
      </c>
      <c r="FS245" s="97">
        <v>3</v>
      </c>
      <c r="FT245" s="97">
        <v>42</v>
      </c>
      <c r="FU245" s="97">
        <v>5</v>
      </c>
      <c r="FV245" s="97">
        <v>10</v>
      </c>
      <c r="FW245" s="97">
        <v>14</v>
      </c>
      <c r="FX245" s="97">
        <v>5</v>
      </c>
      <c r="FY245" s="97">
        <v>16</v>
      </c>
      <c r="FZ245" s="97">
        <v>36</v>
      </c>
      <c r="GA245" s="97">
        <v>9</v>
      </c>
      <c r="GB245" s="97">
        <v>27</v>
      </c>
      <c r="GC245" s="97">
        <v>49</v>
      </c>
      <c r="GD245" s="97">
        <v>1</v>
      </c>
      <c r="GE245" s="97">
        <v>6</v>
      </c>
      <c r="GF245" s="97">
        <v>7</v>
      </c>
      <c r="GG245" s="97">
        <v>6</v>
      </c>
      <c r="GH245" s="97">
        <v>21</v>
      </c>
      <c r="GI245" s="97">
        <v>1</v>
      </c>
      <c r="GJ245" s="97">
        <v>3</v>
      </c>
      <c r="GK245" s="97">
        <v>23</v>
      </c>
      <c r="GL245" s="97">
        <v>31</v>
      </c>
      <c r="GM245" s="97">
        <v>24</v>
      </c>
      <c r="GN245" s="97">
        <v>38</v>
      </c>
      <c r="GO245" s="97">
        <v>34</v>
      </c>
      <c r="GP245" s="97">
        <v>119</v>
      </c>
      <c r="GQ245" s="97">
        <v>18</v>
      </c>
      <c r="GR245" s="97">
        <v>70</v>
      </c>
      <c r="GS245" s="97">
        <v>23</v>
      </c>
      <c r="GT245" s="97">
        <v>151</v>
      </c>
      <c r="GU245" s="97">
        <v>63</v>
      </c>
      <c r="GV245" s="97">
        <v>89</v>
      </c>
      <c r="GW245" s="97">
        <v>45</v>
      </c>
      <c r="GX245" s="97">
        <v>68</v>
      </c>
      <c r="GY245" s="97">
        <v>52</v>
      </c>
      <c r="GZ245" s="97">
        <v>4</v>
      </c>
      <c r="HA245" s="97">
        <v>63</v>
      </c>
      <c r="HB245" s="97">
        <v>138</v>
      </c>
      <c r="HC245" s="97">
        <v>41</v>
      </c>
      <c r="HD245" s="97">
        <v>115</v>
      </c>
      <c r="HE245" s="97">
        <v>49</v>
      </c>
      <c r="HF245" s="97">
        <v>76</v>
      </c>
      <c r="HG245" s="97">
        <v>17</v>
      </c>
      <c r="HH245" s="97">
        <v>17</v>
      </c>
      <c r="HI245" s="97">
        <v>21</v>
      </c>
      <c r="HJ245" s="97">
        <v>38</v>
      </c>
      <c r="HK245" s="97">
        <v>71</v>
      </c>
      <c r="HL245" s="97">
        <v>94</v>
      </c>
      <c r="HM245" s="97">
        <v>13</v>
      </c>
      <c r="HN245" s="97">
        <v>17</v>
      </c>
      <c r="HO245" s="97">
        <v>52</v>
      </c>
      <c r="HP245" s="97">
        <v>10</v>
      </c>
      <c r="HQ245" s="97">
        <v>67</v>
      </c>
      <c r="HR245" s="97">
        <v>46</v>
      </c>
      <c r="HS245" s="97">
        <v>40</v>
      </c>
      <c r="HT245" s="97">
        <v>3</v>
      </c>
      <c r="HU245" s="97">
        <v>19</v>
      </c>
      <c r="HV245" s="97">
        <v>5</v>
      </c>
      <c r="HW245" s="97">
        <v>19</v>
      </c>
      <c r="HX245" s="97">
        <v>142</v>
      </c>
      <c r="HY245" s="97">
        <v>742</v>
      </c>
      <c r="HZ245" s="97">
        <v>681</v>
      </c>
      <c r="IA245" s="97">
        <v>578</v>
      </c>
      <c r="IB245" s="97">
        <v>53</v>
      </c>
      <c r="IC245" s="97">
        <v>7</v>
      </c>
      <c r="ID245" s="97">
        <v>16</v>
      </c>
      <c r="IE245" s="97">
        <v>16</v>
      </c>
      <c r="IF245" s="97">
        <v>2064</v>
      </c>
      <c r="IG245" s="97">
        <v>12</v>
      </c>
      <c r="IH245" s="97">
        <v>20610</v>
      </c>
      <c r="II245" s="97">
        <v>5972</v>
      </c>
      <c r="IJ245" s="97">
        <v>3525</v>
      </c>
      <c r="IK245" s="97">
        <v>3611</v>
      </c>
      <c r="IL245" s="97">
        <v>1944</v>
      </c>
      <c r="IM245" s="97">
        <v>531</v>
      </c>
      <c r="IN245" s="97">
        <v>678</v>
      </c>
      <c r="IO245" s="97">
        <v>1710</v>
      </c>
      <c r="IP245" s="97">
        <v>4087</v>
      </c>
      <c r="IQ245" s="97">
        <v>2953</v>
      </c>
      <c r="IR245" s="97">
        <v>667</v>
      </c>
      <c r="IS245" s="97">
        <v>63</v>
      </c>
      <c r="IT245" s="97">
        <v>249</v>
      </c>
      <c r="IU245" s="97">
        <v>29</v>
      </c>
      <c r="IV245" s="97">
        <v>46</v>
      </c>
      <c r="IW245" s="97">
        <v>668</v>
      </c>
      <c r="IX245" s="97">
        <v>151</v>
      </c>
      <c r="IY245" s="97">
        <v>183</v>
      </c>
      <c r="IZ245" s="97">
        <v>377</v>
      </c>
      <c r="JA245" s="97">
        <v>592</v>
      </c>
      <c r="JB245" s="97">
        <v>133</v>
      </c>
      <c r="JC245" s="97">
        <v>337</v>
      </c>
      <c r="JD245" s="97">
        <v>775</v>
      </c>
      <c r="JE245" s="97">
        <v>87</v>
      </c>
      <c r="JF245" s="97">
        <v>22</v>
      </c>
      <c r="JG245" s="97">
        <v>8</v>
      </c>
      <c r="JH245" s="97">
        <v>63</v>
      </c>
      <c r="JI245" s="97">
        <v>378</v>
      </c>
      <c r="JJ245" s="97">
        <v>9</v>
      </c>
      <c r="JK245" s="97">
        <v>145</v>
      </c>
      <c r="JL245" s="97">
        <v>60</v>
      </c>
      <c r="JM245" s="97">
        <v>11</v>
      </c>
      <c r="JN245" s="97">
        <v>38</v>
      </c>
      <c r="JO245" s="97">
        <v>867</v>
      </c>
      <c r="JP245" s="97">
        <v>270</v>
      </c>
      <c r="JQ245" s="97">
        <v>281</v>
      </c>
      <c r="JR245" s="97">
        <v>805</v>
      </c>
      <c r="JS245" s="97">
        <v>1876</v>
      </c>
      <c r="JT245" s="97">
        <v>132</v>
      </c>
      <c r="JU245" s="97">
        <v>1053</v>
      </c>
      <c r="JV245" s="97">
        <v>502</v>
      </c>
      <c r="JW245" s="97">
        <v>1929</v>
      </c>
      <c r="JX245" s="97">
        <v>143</v>
      </c>
      <c r="JY245" s="97"/>
      <c r="JZ245" s="97">
        <v>771</v>
      </c>
      <c r="KA245" s="97">
        <v>714</v>
      </c>
      <c r="KB245" s="97">
        <v>182</v>
      </c>
      <c r="KC245" s="97">
        <v>491</v>
      </c>
      <c r="KD245" s="97">
        <v>56</v>
      </c>
      <c r="KE245" s="97">
        <v>736</v>
      </c>
      <c r="KF245" s="97">
        <v>114</v>
      </c>
      <c r="KG245" s="97">
        <v>277</v>
      </c>
      <c r="KH245" s="97">
        <v>438</v>
      </c>
      <c r="KI245" s="97">
        <v>42533</v>
      </c>
      <c r="KJ245" s="97">
        <v>10590</v>
      </c>
      <c r="KK245" s="97">
        <v>8331</v>
      </c>
      <c r="KL245" s="97">
        <v>73010</v>
      </c>
      <c r="KM245" s="97">
        <v>3398</v>
      </c>
      <c r="KN245" s="97">
        <v>116</v>
      </c>
      <c r="KO245" s="97">
        <v>6135</v>
      </c>
      <c r="KP245" s="97">
        <v>9656</v>
      </c>
      <c r="KQ245" s="97">
        <v>418</v>
      </c>
      <c r="KR245" s="97">
        <v>49</v>
      </c>
      <c r="KS245" s="97">
        <v>60</v>
      </c>
      <c r="KT245" s="97">
        <v>49</v>
      </c>
      <c r="KU245" s="97">
        <v>27</v>
      </c>
      <c r="KV245" s="97">
        <v>264</v>
      </c>
      <c r="KW245" s="97">
        <v>94</v>
      </c>
      <c r="KX245" s="97">
        <v>9</v>
      </c>
      <c r="KY245" s="97">
        <v>20</v>
      </c>
      <c r="KZ245" s="97">
        <v>11</v>
      </c>
      <c r="LA245" s="97">
        <v>196</v>
      </c>
      <c r="LB245" s="97">
        <v>289</v>
      </c>
      <c r="LC245" s="97">
        <v>85</v>
      </c>
      <c r="LD245" s="97">
        <v>576</v>
      </c>
      <c r="LE245" s="97">
        <v>125</v>
      </c>
      <c r="LF245" s="97">
        <v>18</v>
      </c>
      <c r="LG245" s="97">
        <v>2970</v>
      </c>
      <c r="LH245" s="97">
        <v>5806</v>
      </c>
      <c r="LI245" s="97">
        <v>2928</v>
      </c>
      <c r="LJ245" s="97">
        <v>1008</v>
      </c>
      <c r="LK245" s="97">
        <v>5</v>
      </c>
      <c r="LL245" s="97">
        <v>2</v>
      </c>
      <c r="LM245" s="97">
        <v>31</v>
      </c>
      <c r="LN245" s="97">
        <v>1318</v>
      </c>
      <c r="LO245" s="97">
        <v>1</v>
      </c>
      <c r="LP245" s="97">
        <v>2</v>
      </c>
      <c r="LQ245" s="97">
        <v>4295</v>
      </c>
      <c r="LR245" s="97">
        <v>1647</v>
      </c>
      <c r="LS245" s="97">
        <v>1259</v>
      </c>
      <c r="LT245" s="97">
        <v>351</v>
      </c>
      <c r="LU245" s="97">
        <v>114</v>
      </c>
      <c r="LV245" s="97">
        <v>60</v>
      </c>
      <c r="LW245" s="97">
        <v>115</v>
      </c>
      <c r="LX245" s="97">
        <v>381</v>
      </c>
      <c r="LY245" s="97">
        <v>364</v>
      </c>
      <c r="LZ245" s="97">
        <v>160</v>
      </c>
      <c r="MA245" s="97">
        <v>845</v>
      </c>
      <c r="MB245" s="97">
        <v>142</v>
      </c>
      <c r="MC245" s="97">
        <v>28</v>
      </c>
      <c r="MD245" s="97">
        <v>345</v>
      </c>
      <c r="ME245" s="97">
        <v>61</v>
      </c>
      <c r="MF245" s="97">
        <v>19</v>
      </c>
      <c r="MG245" s="97">
        <v>13</v>
      </c>
      <c r="MH245" s="97">
        <v>22</v>
      </c>
      <c r="MI245" s="97">
        <v>115</v>
      </c>
      <c r="MJ245" s="97">
        <v>1963</v>
      </c>
      <c r="MK245" s="97">
        <v>40</v>
      </c>
      <c r="ML245" s="97">
        <v>2625</v>
      </c>
      <c r="MM245" s="97">
        <v>49</v>
      </c>
      <c r="MN245" s="97">
        <v>68</v>
      </c>
      <c r="MO245" s="97">
        <v>195</v>
      </c>
      <c r="MP245" s="97">
        <v>16</v>
      </c>
      <c r="MQ245" s="97">
        <v>125</v>
      </c>
      <c r="MR245" s="97">
        <v>91</v>
      </c>
      <c r="MS245" s="97">
        <v>1614</v>
      </c>
      <c r="MT245" s="97">
        <v>10</v>
      </c>
      <c r="MU245" s="97">
        <v>282</v>
      </c>
      <c r="MV245" s="97">
        <v>699</v>
      </c>
      <c r="MW245" s="97">
        <v>165</v>
      </c>
      <c r="MX245" s="97">
        <v>166</v>
      </c>
      <c r="MY245" s="97">
        <v>76</v>
      </c>
      <c r="MZ245" s="97">
        <v>95</v>
      </c>
      <c r="NA245" s="97">
        <v>25</v>
      </c>
      <c r="NB245" s="97">
        <v>75</v>
      </c>
      <c r="NC245" s="97">
        <v>143</v>
      </c>
      <c r="ND245" s="97">
        <v>5628</v>
      </c>
      <c r="NE245" s="97">
        <v>596</v>
      </c>
      <c r="NF245" s="97">
        <v>157</v>
      </c>
      <c r="NG245" s="97">
        <v>339</v>
      </c>
      <c r="NH245" s="97">
        <v>100</v>
      </c>
      <c r="NI245" s="97">
        <v>182</v>
      </c>
      <c r="NJ245" s="97">
        <v>33</v>
      </c>
      <c r="NK245" s="97">
        <v>72</v>
      </c>
      <c r="NL245" s="97">
        <v>5</v>
      </c>
      <c r="NM245" s="97">
        <v>42</v>
      </c>
      <c r="NN245" s="97">
        <v>51</v>
      </c>
      <c r="NO245" s="97">
        <v>75</v>
      </c>
      <c r="NP245" s="97">
        <v>372</v>
      </c>
      <c r="NQ245" s="97">
        <v>679</v>
      </c>
      <c r="NR245" s="97">
        <v>1363</v>
      </c>
      <c r="NS245" s="97">
        <v>1948</v>
      </c>
      <c r="NT245" s="97">
        <v>2021</v>
      </c>
      <c r="NU245" s="97">
        <v>99</v>
      </c>
      <c r="NV245" s="97">
        <v>416</v>
      </c>
      <c r="NW245" s="97">
        <v>33</v>
      </c>
      <c r="NX245" s="97">
        <v>100</v>
      </c>
      <c r="NY245" s="97">
        <v>17</v>
      </c>
      <c r="NZ245" s="97">
        <v>123</v>
      </c>
      <c r="OA245" s="97">
        <v>1</v>
      </c>
      <c r="OB245" s="97">
        <v>366</v>
      </c>
      <c r="OC245" s="97">
        <v>68</v>
      </c>
      <c r="OD245" s="97">
        <v>2121</v>
      </c>
      <c r="OE245" s="97">
        <v>119</v>
      </c>
      <c r="OF245" s="97">
        <v>793</v>
      </c>
      <c r="OG245" s="97"/>
      <c r="OH245" s="97">
        <v>29004</v>
      </c>
      <c r="OI245" s="97">
        <v>1385</v>
      </c>
      <c r="OJ245" s="97">
        <v>2224</v>
      </c>
      <c r="OK245" s="97">
        <v>3318</v>
      </c>
      <c r="OL245" s="97">
        <v>231</v>
      </c>
      <c r="OM245" s="97">
        <v>44918</v>
      </c>
      <c r="ON245" s="97">
        <v>3331</v>
      </c>
      <c r="OO245" s="97">
        <v>64085</v>
      </c>
      <c r="OP245" s="97">
        <v>20421</v>
      </c>
      <c r="OQ245" s="97">
        <v>1114</v>
      </c>
      <c r="OR245" s="98">
        <v>7398</v>
      </c>
      <c r="OS245" s="99">
        <v>554672</v>
      </c>
      <c r="OT245" s="96">
        <v>410330</v>
      </c>
      <c r="OU245" s="97"/>
      <c r="OV245" s="97"/>
      <c r="OW245" s="97"/>
      <c r="OX245" s="97"/>
      <c r="OY245" s="97">
        <v>4881</v>
      </c>
      <c r="OZ245" s="97">
        <v>121257</v>
      </c>
      <c r="PA245" s="97"/>
      <c r="PB245" s="97"/>
      <c r="PC245" s="97"/>
      <c r="PD245" s="97"/>
      <c r="PE245" s="97"/>
      <c r="PF245" s="97"/>
      <c r="PG245" s="97"/>
      <c r="PH245" s="97"/>
      <c r="PI245" s="97"/>
      <c r="PJ245" s="97"/>
      <c r="PK245" s="97"/>
      <c r="PL245" s="98"/>
      <c r="PM245" s="99">
        <v>1091139</v>
      </c>
    </row>
    <row r="246" spans="1:429" ht="12.75" customHeight="1" x14ac:dyDescent="0.2">
      <c r="A246" s="93">
        <v>324121</v>
      </c>
      <c r="B246" s="94" t="s">
        <v>1737</v>
      </c>
      <c r="C246" s="95" t="s">
        <v>1405</v>
      </c>
      <c r="D246" s="96"/>
      <c r="E246" s="97"/>
      <c r="F246" s="97"/>
      <c r="G246" s="97"/>
      <c r="H246" s="97"/>
      <c r="I246" s="97"/>
      <c r="J246" s="97"/>
      <c r="K246" s="97"/>
      <c r="L246" s="97"/>
      <c r="M246" s="97"/>
      <c r="N246" s="97"/>
      <c r="O246" s="97"/>
      <c r="P246" s="97"/>
      <c r="Q246" s="97"/>
      <c r="R246" s="97"/>
      <c r="S246" s="97">
        <v>1</v>
      </c>
      <c r="T246" s="97"/>
      <c r="U246" s="97"/>
      <c r="V246" s="97"/>
      <c r="W246" s="97">
        <v>6</v>
      </c>
      <c r="X246" s="97">
        <v>7</v>
      </c>
      <c r="Y246" s="97">
        <v>0</v>
      </c>
      <c r="Z246" s="97"/>
      <c r="AA246" s="97">
        <v>0</v>
      </c>
      <c r="AB246" s="97">
        <v>108</v>
      </c>
      <c r="AC246" s="97">
        <v>157</v>
      </c>
      <c r="AD246" s="97">
        <v>3215</v>
      </c>
      <c r="AE246" s="97">
        <v>922</v>
      </c>
      <c r="AF246" s="97">
        <v>147</v>
      </c>
      <c r="AG246" s="97">
        <v>27</v>
      </c>
      <c r="AH246" s="97">
        <v>4426</v>
      </c>
      <c r="AI246" s="97">
        <v>35</v>
      </c>
      <c r="AJ246" s="97">
        <v>414</v>
      </c>
      <c r="AK246" s="97">
        <v>133</v>
      </c>
      <c r="AL246" s="97">
        <v>1149</v>
      </c>
      <c r="AM246" s="97">
        <v>1366</v>
      </c>
      <c r="AN246" s="97"/>
      <c r="AO246" s="97"/>
      <c r="AP246" s="97"/>
      <c r="AQ246" s="97"/>
      <c r="AR246" s="97"/>
      <c r="AS246" s="97"/>
      <c r="AT246" s="97"/>
      <c r="AU246" s="97"/>
      <c r="AV246" s="97"/>
      <c r="AW246" s="97"/>
      <c r="AX246" s="97"/>
      <c r="AY246" s="97"/>
      <c r="AZ246" s="97"/>
      <c r="BA246" s="97"/>
      <c r="BB246" s="97"/>
      <c r="BC246" s="97"/>
      <c r="BD246" s="97"/>
      <c r="BE246" s="97"/>
      <c r="BF246" s="97"/>
      <c r="BG246" s="97"/>
      <c r="BH246" s="97"/>
      <c r="BI246" s="97"/>
      <c r="BJ246" s="97"/>
      <c r="BK246" s="97"/>
      <c r="BL246" s="97"/>
      <c r="BM246" s="97"/>
      <c r="BN246" s="97"/>
      <c r="BO246" s="97"/>
      <c r="BP246" s="97"/>
      <c r="BQ246" s="97"/>
      <c r="BR246" s="97"/>
      <c r="BS246" s="97"/>
      <c r="BT246" s="97"/>
      <c r="BU246" s="97"/>
      <c r="BV246" s="97"/>
      <c r="BW246" s="97"/>
      <c r="BX246" s="97"/>
      <c r="BY246" s="97"/>
      <c r="BZ246" s="97"/>
      <c r="CA246" s="97"/>
      <c r="CB246" s="97"/>
      <c r="CC246" s="97"/>
      <c r="CD246" s="97"/>
      <c r="CE246" s="97"/>
      <c r="CF246" s="97"/>
      <c r="CG246" s="97"/>
      <c r="CH246" s="97"/>
      <c r="CI246" s="97"/>
      <c r="CJ246" s="97"/>
      <c r="CK246" s="97"/>
      <c r="CL246" s="97"/>
      <c r="CM246" s="97"/>
      <c r="CN246" s="97"/>
      <c r="CO246" s="97"/>
      <c r="CP246" s="97"/>
      <c r="CQ246" s="97"/>
      <c r="CR246" s="97"/>
      <c r="CS246" s="97"/>
      <c r="CT246" s="97"/>
      <c r="CU246" s="97"/>
      <c r="CV246" s="97"/>
      <c r="CW246" s="97"/>
      <c r="CX246" s="97"/>
      <c r="CY246" s="97"/>
      <c r="CZ246" s="97"/>
      <c r="DA246" s="97">
        <v>40</v>
      </c>
      <c r="DB246" s="97"/>
      <c r="DC246" s="97"/>
      <c r="DD246" s="97"/>
      <c r="DE246" s="97"/>
      <c r="DF246" s="97"/>
      <c r="DG246" s="97"/>
      <c r="DH246" s="97"/>
      <c r="DI246" s="97"/>
      <c r="DJ246" s="97"/>
      <c r="DK246" s="97"/>
      <c r="DL246" s="97"/>
      <c r="DM246" s="97"/>
      <c r="DN246" s="97"/>
      <c r="DO246" s="97"/>
      <c r="DP246" s="97"/>
      <c r="DQ246" s="97"/>
      <c r="DR246" s="97"/>
      <c r="DS246" s="97"/>
      <c r="DT246" s="97"/>
      <c r="DU246" s="97"/>
      <c r="DV246" s="97"/>
      <c r="DW246" s="97"/>
      <c r="DX246" s="97"/>
      <c r="DY246" s="97"/>
      <c r="DZ246" s="97"/>
      <c r="EA246" s="97"/>
      <c r="EB246" s="97"/>
      <c r="EC246" s="97"/>
      <c r="ED246" s="97"/>
      <c r="EE246" s="97"/>
      <c r="EF246" s="97"/>
      <c r="EG246" s="97"/>
      <c r="EH246" s="97"/>
      <c r="EI246" s="97"/>
      <c r="EJ246" s="97"/>
      <c r="EK246" s="97"/>
      <c r="EL246" s="97"/>
      <c r="EM246" s="97"/>
      <c r="EN246" s="97"/>
      <c r="EO246" s="97"/>
      <c r="EP246" s="97"/>
      <c r="EQ246" s="97"/>
      <c r="ER246" s="97"/>
      <c r="ES246" s="97"/>
      <c r="ET246" s="97"/>
      <c r="EU246" s="97"/>
      <c r="EV246" s="97"/>
      <c r="EW246" s="97"/>
      <c r="EX246" s="97"/>
      <c r="EY246" s="97"/>
      <c r="EZ246" s="97"/>
      <c r="FA246" s="97"/>
      <c r="FB246" s="97"/>
      <c r="FC246" s="97"/>
      <c r="FD246" s="97"/>
      <c r="FE246" s="97">
        <v>77</v>
      </c>
      <c r="FF246" s="97"/>
      <c r="FG246" s="97">
        <v>37</v>
      </c>
      <c r="FH246" s="97"/>
      <c r="FI246" s="97"/>
      <c r="FJ246" s="97"/>
      <c r="FK246" s="97"/>
      <c r="FL246" s="97"/>
      <c r="FM246" s="97"/>
      <c r="FN246" s="97"/>
      <c r="FO246" s="97"/>
      <c r="FP246" s="97"/>
      <c r="FQ246" s="97"/>
      <c r="FR246" s="97"/>
      <c r="FS246" s="97"/>
      <c r="FT246" s="97"/>
      <c r="FU246" s="97"/>
      <c r="FV246" s="97"/>
      <c r="FW246" s="97"/>
      <c r="FX246" s="97"/>
      <c r="FY246" s="97"/>
      <c r="FZ246" s="97"/>
      <c r="GA246" s="97"/>
      <c r="GB246" s="97"/>
      <c r="GC246" s="97"/>
      <c r="GD246" s="97"/>
      <c r="GE246" s="97"/>
      <c r="GF246" s="97"/>
      <c r="GG246" s="97"/>
      <c r="GH246" s="97"/>
      <c r="GI246" s="97"/>
      <c r="GJ246" s="97"/>
      <c r="GK246" s="97"/>
      <c r="GL246" s="97"/>
      <c r="GM246" s="97"/>
      <c r="GN246" s="97"/>
      <c r="GO246" s="97"/>
      <c r="GP246" s="97"/>
      <c r="GQ246" s="97"/>
      <c r="GR246" s="97"/>
      <c r="GS246" s="97"/>
      <c r="GT246" s="97"/>
      <c r="GU246" s="97"/>
      <c r="GV246" s="97"/>
      <c r="GW246" s="97"/>
      <c r="GX246" s="97"/>
      <c r="GY246" s="97"/>
      <c r="GZ246" s="97"/>
      <c r="HA246" s="97"/>
      <c r="HB246" s="97"/>
      <c r="HC246" s="97"/>
      <c r="HD246" s="97"/>
      <c r="HE246" s="97"/>
      <c r="HF246" s="97"/>
      <c r="HG246" s="97"/>
      <c r="HH246" s="97"/>
      <c r="HI246" s="97"/>
      <c r="HJ246" s="97"/>
      <c r="HK246" s="97"/>
      <c r="HL246" s="97"/>
      <c r="HM246" s="97"/>
      <c r="HN246" s="97"/>
      <c r="HO246" s="97"/>
      <c r="HP246" s="97"/>
      <c r="HQ246" s="97"/>
      <c r="HR246" s="97"/>
      <c r="HS246" s="97"/>
      <c r="HT246" s="97"/>
      <c r="HU246" s="97"/>
      <c r="HV246" s="97"/>
      <c r="HW246" s="97"/>
      <c r="HX246" s="97"/>
      <c r="HY246" s="97"/>
      <c r="HZ246" s="97"/>
      <c r="IA246" s="97"/>
      <c r="IB246" s="97"/>
      <c r="IC246" s="97"/>
      <c r="ID246" s="97"/>
      <c r="IE246" s="97"/>
      <c r="IF246" s="97"/>
      <c r="IG246" s="97"/>
      <c r="IH246" s="97"/>
      <c r="II246" s="97">
        <v>59</v>
      </c>
      <c r="IJ246" s="97"/>
      <c r="IK246" s="97"/>
      <c r="IL246" s="97"/>
      <c r="IM246" s="97"/>
      <c r="IN246" s="97"/>
      <c r="IO246" s="97"/>
      <c r="IP246" s="97"/>
      <c r="IQ246" s="97"/>
      <c r="IR246" s="97"/>
      <c r="IS246" s="97"/>
      <c r="IT246" s="97"/>
      <c r="IU246" s="97"/>
      <c r="IV246" s="97"/>
      <c r="IW246" s="97"/>
      <c r="IX246" s="97"/>
      <c r="IY246" s="97"/>
      <c r="IZ246" s="97"/>
      <c r="JA246" s="97"/>
      <c r="JB246" s="97"/>
      <c r="JC246" s="97"/>
      <c r="JD246" s="97"/>
      <c r="JE246" s="97"/>
      <c r="JF246" s="97"/>
      <c r="JG246" s="97"/>
      <c r="JH246" s="97"/>
      <c r="JI246" s="97"/>
      <c r="JJ246" s="97"/>
      <c r="JK246" s="97">
        <v>96</v>
      </c>
      <c r="JL246" s="97"/>
      <c r="JM246" s="97"/>
      <c r="JN246" s="97"/>
      <c r="JO246" s="97"/>
      <c r="JP246" s="97"/>
      <c r="JQ246" s="97"/>
      <c r="JR246" s="97"/>
      <c r="JS246" s="97"/>
      <c r="JT246" s="97"/>
      <c r="JU246" s="97"/>
      <c r="JV246" s="97"/>
      <c r="JW246" s="97"/>
      <c r="JX246" s="97"/>
      <c r="JY246" s="97"/>
      <c r="JZ246" s="97"/>
      <c r="KA246" s="97"/>
      <c r="KB246" s="97"/>
      <c r="KC246" s="97"/>
      <c r="KD246" s="97"/>
      <c r="KE246" s="97"/>
      <c r="KF246" s="97">
        <v>8</v>
      </c>
      <c r="KG246" s="97"/>
      <c r="KH246" s="97">
        <v>2</v>
      </c>
      <c r="KI246" s="97"/>
      <c r="KJ246" s="97">
        <v>0</v>
      </c>
      <c r="KK246" s="97"/>
      <c r="KL246" s="97"/>
      <c r="KM246" s="97"/>
      <c r="KN246" s="97"/>
      <c r="KO246" s="97"/>
      <c r="KP246" s="97"/>
      <c r="KQ246" s="97"/>
      <c r="KR246" s="97"/>
      <c r="KS246" s="97"/>
      <c r="KT246" s="97"/>
      <c r="KU246" s="97"/>
      <c r="KV246" s="97"/>
      <c r="KW246" s="97"/>
      <c r="KX246" s="97"/>
      <c r="KY246" s="97"/>
      <c r="KZ246" s="97"/>
      <c r="LA246" s="97">
        <v>2</v>
      </c>
      <c r="LB246" s="97">
        <v>10</v>
      </c>
      <c r="LC246" s="97">
        <v>0</v>
      </c>
      <c r="LD246" s="97">
        <v>14</v>
      </c>
      <c r="LE246" s="97"/>
      <c r="LF246" s="97"/>
      <c r="LG246" s="97"/>
      <c r="LH246" s="97"/>
      <c r="LI246" s="97"/>
      <c r="LJ246" s="97"/>
      <c r="LK246" s="97"/>
      <c r="LL246" s="97"/>
      <c r="LM246" s="97"/>
      <c r="LN246" s="97"/>
      <c r="LO246" s="97">
        <v>2</v>
      </c>
      <c r="LP246" s="97">
        <v>0</v>
      </c>
      <c r="LQ246" s="97"/>
      <c r="LR246" s="97"/>
      <c r="LS246" s="97">
        <v>28</v>
      </c>
      <c r="LT246" s="97"/>
      <c r="LU246" s="97"/>
      <c r="LV246" s="97"/>
      <c r="LW246" s="97"/>
      <c r="LX246" s="97"/>
      <c r="LY246" s="97"/>
      <c r="LZ246" s="97"/>
      <c r="MA246" s="97">
        <v>9</v>
      </c>
      <c r="MB246" s="97"/>
      <c r="MC246" s="97"/>
      <c r="MD246" s="97">
        <v>6</v>
      </c>
      <c r="ME246" s="97"/>
      <c r="MF246" s="97"/>
      <c r="MG246" s="97"/>
      <c r="MH246" s="97"/>
      <c r="MI246" s="97"/>
      <c r="MJ246" s="97">
        <v>2</v>
      </c>
      <c r="MK246" s="97"/>
      <c r="ML246" s="97"/>
      <c r="MM246" s="97"/>
      <c r="MN246" s="97"/>
      <c r="MO246" s="97"/>
      <c r="MP246" s="97"/>
      <c r="MQ246" s="97"/>
      <c r="MR246" s="97"/>
      <c r="MS246" s="97"/>
      <c r="MT246" s="97"/>
      <c r="MU246" s="97">
        <v>1</v>
      </c>
      <c r="MV246" s="97"/>
      <c r="MW246" s="97">
        <v>62</v>
      </c>
      <c r="MX246" s="97"/>
      <c r="MY246" s="97"/>
      <c r="MZ246" s="97"/>
      <c r="NA246" s="97"/>
      <c r="NB246" s="97"/>
      <c r="NC246" s="97">
        <v>4</v>
      </c>
      <c r="ND246" s="97">
        <v>32</v>
      </c>
      <c r="NE246" s="97"/>
      <c r="NF246" s="97"/>
      <c r="NG246" s="97">
        <v>2</v>
      </c>
      <c r="NH246" s="97">
        <v>1</v>
      </c>
      <c r="NI246" s="97"/>
      <c r="NJ246" s="97"/>
      <c r="NK246" s="97"/>
      <c r="NL246" s="97"/>
      <c r="NM246" s="97"/>
      <c r="NN246" s="97"/>
      <c r="NO246" s="97"/>
      <c r="NP246" s="97"/>
      <c r="NQ246" s="97">
        <v>5</v>
      </c>
      <c r="NR246" s="97">
        <v>3</v>
      </c>
      <c r="NS246" s="97">
        <v>142</v>
      </c>
      <c r="NT246" s="97"/>
      <c r="NU246" s="97"/>
      <c r="NV246" s="97"/>
      <c r="NW246" s="97"/>
      <c r="NX246" s="97"/>
      <c r="NY246" s="97"/>
      <c r="NZ246" s="97"/>
      <c r="OA246" s="97"/>
      <c r="OB246" s="97"/>
      <c r="OC246" s="97"/>
      <c r="OD246" s="97">
        <v>39</v>
      </c>
      <c r="OE246" s="97"/>
      <c r="OF246" s="97">
        <v>9</v>
      </c>
      <c r="OG246" s="97"/>
      <c r="OH246" s="97"/>
      <c r="OI246" s="97"/>
      <c r="OJ246" s="97"/>
      <c r="OK246" s="97"/>
      <c r="OL246" s="97"/>
      <c r="OM246" s="97"/>
      <c r="ON246" s="97"/>
      <c r="OO246" s="97">
        <v>3021</v>
      </c>
      <c r="OP246" s="97">
        <v>22</v>
      </c>
      <c r="OQ246" s="97"/>
      <c r="OR246" s="98">
        <v>424</v>
      </c>
      <c r="OS246" s="99">
        <v>16272</v>
      </c>
      <c r="OT246" s="96"/>
      <c r="OU246" s="97"/>
      <c r="OV246" s="97"/>
      <c r="OW246" s="97"/>
      <c r="OX246" s="97"/>
      <c r="OY246" s="97">
        <v>22</v>
      </c>
      <c r="OZ246" s="97">
        <v>156</v>
      </c>
      <c r="PA246" s="97"/>
      <c r="PB246" s="97"/>
      <c r="PC246" s="97"/>
      <c r="PD246" s="97"/>
      <c r="PE246" s="97"/>
      <c r="PF246" s="97"/>
      <c r="PG246" s="97"/>
      <c r="PH246" s="97"/>
      <c r="PI246" s="97"/>
      <c r="PJ246" s="97"/>
      <c r="PK246" s="97"/>
      <c r="PL246" s="98"/>
      <c r="PM246" s="99">
        <v>16450</v>
      </c>
    </row>
    <row r="247" spans="1:429" ht="12.75" customHeight="1" x14ac:dyDescent="0.2">
      <c r="A247" s="93">
        <v>324122</v>
      </c>
      <c r="B247" s="94" t="s">
        <v>1737</v>
      </c>
      <c r="C247" s="95" t="s">
        <v>1406</v>
      </c>
      <c r="D247" s="96"/>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v>63</v>
      </c>
      <c r="AC247" s="97">
        <v>258</v>
      </c>
      <c r="AD247" s="97">
        <v>3086</v>
      </c>
      <c r="AE247" s="97">
        <v>695</v>
      </c>
      <c r="AF247" s="97">
        <v>390</v>
      </c>
      <c r="AG247" s="97">
        <v>35</v>
      </c>
      <c r="AH247" s="97">
        <v>1111</v>
      </c>
      <c r="AI247" s="97">
        <v>136</v>
      </c>
      <c r="AJ247" s="97">
        <v>267</v>
      </c>
      <c r="AK247" s="97">
        <v>168</v>
      </c>
      <c r="AL247" s="97">
        <v>191</v>
      </c>
      <c r="AM247" s="97">
        <v>3855</v>
      </c>
      <c r="AN247" s="97"/>
      <c r="AO247" s="97"/>
      <c r="AP247" s="97"/>
      <c r="AQ247" s="97"/>
      <c r="AR247" s="97"/>
      <c r="AS247" s="97"/>
      <c r="AT247" s="97"/>
      <c r="AU247" s="97"/>
      <c r="AV247" s="97"/>
      <c r="AW247" s="97"/>
      <c r="AX247" s="97"/>
      <c r="AY247" s="97"/>
      <c r="AZ247" s="97"/>
      <c r="BA247" s="97"/>
      <c r="BB247" s="97"/>
      <c r="BC247" s="97"/>
      <c r="BD247" s="97"/>
      <c r="BE247" s="97"/>
      <c r="BF247" s="97"/>
      <c r="BG247" s="97"/>
      <c r="BH247" s="97"/>
      <c r="BI247" s="97"/>
      <c r="BJ247" s="97"/>
      <c r="BK247" s="97"/>
      <c r="BL247" s="97"/>
      <c r="BM247" s="97"/>
      <c r="BN247" s="97"/>
      <c r="BO247" s="97"/>
      <c r="BP247" s="97"/>
      <c r="BQ247" s="97"/>
      <c r="BR247" s="97"/>
      <c r="BS247" s="97"/>
      <c r="BT247" s="97"/>
      <c r="BU247" s="97"/>
      <c r="BV247" s="97"/>
      <c r="BW247" s="97"/>
      <c r="BX247" s="97"/>
      <c r="BY247" s="97"/>
      <c r="BZ247" s="97"/>
      <c r="CA247" s="97"/>
      <c r="CB247" s="97"/>
      <c r="CC247" s="97"/>
      <c r="CD247" s="97"/>
      <c r="CE247" s="97"/>
      <c r="CF247" s="97"/>
      <c r="CG247" s="97"/>
      <c r="CH247" s="97"/>
      <c r="CI247" s="97"/>
      <c r="CJ247" s="97"/>
      <c r="CK247" s="97"/>
      <c r="CL247" s="97"/>
      <c r="CM247" s="97"/>
      <c r="CN247" s="97"/>
      <c r="CO247" s="97"/>
      <c r="CP247" s="97"/>
      <c r="CQ247" s="97"/>
      <c r="CR247" s="97"/>
      <c r="CS247" s="97"/>
      <c r="CT247" s="97"/>
      <c r="CU247" s="97"/>
      <c r="CV247" s="97"/>
      <c r="CW247" s="97"/>
      <c r="CX247" s="97"/>
      <c r="CY247" s="97"/>
      <c r="CZ247" s="97"/>
      <c r="DA247" s="97"/>
      <c r="DB247" s="97"/>
      <c r="DC247" s="97"/>
      <c r="DD247" s="97"/>
      <c r="DE247" s="97"/>
      <c r="DF247" s="97"/>
      <c r="DG247" s="97"/>
      <c r="DH247" s="97"/>
      <c r="DI247" s="97"/>
      <c r="DJ247" s="97"/>
      <c r="DK247" s="97"/>
      <c r="DL247" s="97"/>
      <c r="DM247" s="97"/>
      <c r="DN247" s="97"/>
      <c r="DO247" s="97"/>
      <c r="DP247" s="97"/>
      <c r="DQ247" s="97"/>
      <c r="DR247" s="97"/>
      <c r="DS247" s="97"/>
      <c r="DT247" s="97"/>
      <c r="DU247" s="97"/>
      <c r="DV247" s="97"/>
      <c r="DW247" s="97"/>
      <c r="DX247" s="97"/>
      <c r="DY247" s="97"/>
      <c r="DZ247" s="97"/>
      <c r="EA247" s="97"/>
      <c r="EB247" s="97"/>
      <c r="EC247" s="97"/>
      <c r="ED247" s="97"/>
      <c r="EE247" s="97"/>
      <c r="EF247" s="97"/>
      <c r="EG247" s="97"/>
      <c r="EH247" s="97"/>
      <c r="EI247" s="97"/>
      <c r="EJ247" s="97"/>
      <c r="EK247" s="97"/>
      <c r="EL247" s="97"/>
      <c r="EM247" s="97"/>
      <c r="EN247" s="97"/>
      <c r="EO247" s="97"/>
      <c r="EP247" s="97"/>
      <c r="EQ247" s="97"/>
      <c r="ER247" s="97"/>
      <c r="ES247" s="97"/>
      <c r="ET247" s="97"/>
      <c r="EU247" s="97"/>
      <c r="EV247" s="97"/>
      <c r="EW247" s="97"/>
      <c r="EX247" s="97"/>
      <c r="EY247" s="97"/>
      <c r="EZ247" s="97"/>
      <c r="FA247" s="97"/>
      <c r="FB247" s="97"/>
      <c r="FC247" s="97"/>
      <c r="FD247" s="97"/>
      <c r="FE247" s="97"/>
      <c r="FF247" s="97"/>
      <c r="FG247" s="97"/>
      <c r="FH247" s="97"/>
      <c r="FI247" s="97"/>
      <c r="FJ247" s="97"/>
      <c r="FK247" s="97"/>
      <c r="FL247" s="97"/>
      <c r="FM247" s="97"/>
      <c r="FN247" s="97"/>
      <c r="FO247" s="97"/>
      <c r="FP247" s="97"/>
      <c r="FQ247" s="97"/>
      <c r="FR247" s="97"/>
      <c r="FS247" s="97"/>
      <c r="FT247" s="97"/>
      <c r="FU247" s="97"/>
      <c r="FV247" s="97"/>
      <c r="FW247" s="97"/>
      <c r="FX247" s="97"/>
      <c r="FY247" s="97"/>
      <c r="FZ247" s="97"/>
      <c r="GA247" s="97"/>
      <c r="GB247" s="97"/>
      <c r="GC247" s="97"/>
      <c r="GD247" s="97"/>
      <c r="GE247" s="97"/>
      <c r="GF247" s="97"/>
      <c r="GG247" s="97"/>
      <c r="GH247" s="97"/>
      <c r="GI247" s="97"/>
      <c r="GJ247" s="97"/>
      <c r="GK247" s="97"/>
      <c r="GL247" s="97"/>
      <c r="GM247" s="97"/>
      <c r="GN247" s="97"/>
      <c r="GO247" s="97"/>
      <c r="GP247" s="97"/>
      <c r="GQ247" s="97"/>
      <c r="GR247" s="97"/>
      <c r="GS247" s="97"/>
      <c r="GT247" s="97"/>
      <c r="GU247" s="97"/>
      <c r="GV247" s="97"/>
      <c r="GW247" s="97"/>
      <c r="GX247" s="97"/>
      <c r="GY247" s="97"/>
      <c r="GZ247" s="97"/>
      <c r="HA247" s="97"/>
      <c r="HB247" s="97"/>
      <c r="HC247" s="97"/>
      <c r="HD247" s="97"/>
      <c r="HE247" s="97"/>
      <c r="HF247" s="97"/>
      <c r="HG247" s="97"/>
      <c r="HH247" s="97"/>
      <c r="HI247" s="97"/>
      <c r="HJ247" s="97"/>
      <c r="HK247" s="97"/>
      <c r="HL247" s="97"/>
      <c r="HM247" s="97"/>
      <c r="HN247" s="97"/>
      <c r="HO247" s="97"/>
      <c r="HP247" s="97"/>
      <c r="HQ247" s="97"/>
      <c r="HR247" s="97"/>
      <c r="HS247" s="97"/>
      <c r="HT247" s="97"/>
      <c r="HU247" s="97"/>
      <c r="HV247" s="97"/>
      <c r="HW247" s="97"/>
      <c r="HX247" s="97"/>
      <c r="HY247" s="97"/>
      <c r="HZ247" s="97"/>
      <c r="IA247" s="97"/>
      <c r="IB247" s="97"/>
      <c r="IC247" s="97"/>
      <c r="ID247" s="97"/>
      <c r="IE247" s="97"/>
      <c r="IF247" s="97"/>
      <c r="IG247" s="97"/>
      <c r="IH247" s="97"/>
      <c r="II247" s="97"/>
      <c r="IJ247" s="97">
        <v>207</v>
      </c>
      <c r="IK247" s="97"/>
      <c r="IL247" s="97"/>
      <c r="IM247" s="97"/>
      <c r="IN247" s="97"/>
      <c r="IO247" s="97"/>
      <c r="IP247" s="97"/>
      <c r="IQ247" s="97"/>
      <c r="IR247" s="97"/>
      <c r="IS247" s="97"/>
      <c r="IT247" s="97"/>
      <c r="IU247" s="97"/>
      <c r="IV247" s="97"/>
      <c r="IW247" s="97"/>
      <c r="IX247" s="97"/>
      <c r="IY247" s="97"/>
      <c r="IZ247" s="97"/>
      <c r="JA247" s="97"/>
      <c r="JB247" s="97"/>
      <c r="JC247" s="97"/>
      <c r="JD247" s="97"/>
      <c r="JE247" s="97"/>
      <c r="JF247" s="97"/>
      <c r="JG247" s="97"/>
      <c r="JH247" s="97"/>
      <c r="JI247" s="97"/>
      <c r="JJ247" s="97"/>
      <c r="JK247" s="97"/>
      <c r="JL247" s="97"/>
      <c r="JM247" s="97"/>
      <c r="JN247" s="97"/>
      <c r="JO247" s="97">
        <v>0</v>
      </c>
      <c r="JP247" s="97"/>
      <c r="JQ247" s="97"/>
      <c r="JR247" s="97"/>
      <c r="JS247" s="97"/>
      <c r="JT247" s="97"/>
      <c r="JU247" s="97"/>
      <c r="JV247" s="97"/>
      <c r="JW247" s="97"/>
      <c r="JX247" s="97"/>
      <c r="JY247" s="97"/>
      <c r="JZ247" s="97"/>
      <c r="KA247" s="97"/>
      <c r="KB247" s="97"/>
      <c r="KC247" s="97">
        <v>0</v>
      </c>
      <c r="KD247" s="97"/>
      <c r="KE247" s="97"/>
      <c r="KF247" s="97"/>
      <c r="KG247" s="97">
        <v>0</v>
      </c>
      <c r="KH247" s="97">
        <v>0</v>
      </c>
      <c r="KI247" s="97">
        <v>0</v>
      </c>
      <c r="KJ247" s="97"/>
      <c r="KK247" s="97"/>
      <c r="KL247" s="97"/>
      <c r="KM247" s="97"/>
      <c r="KN247" s="97"/>
      <c r="KO247" s="97"/>
      <c r="KP247" s="97"/>
      <c r="KQ247" s="97"/>
      <c r="KR247" s="97"/>
      <c r="KS247" s="97">
        <v>0</v>
      </c>
      <c r="KT247" s="97">
        <v>0</v>
      </c>
      <c r="KU247" s="97">
        <v>0</v>
      </c>
      <c r="KV247" s="97">
        <v>0</v>
      </c>
      <c r="KW247" s="97"/>
      <c r="KX247" s="97"/>
      <c r="KY247" s="97"/>
      <c r="KZ247" s="97"/>
      <c r="LA247" s="97">
        <v>30</v>
      </c>
      <c r="LB247" s="97">
        <v>183</v>
      </c>
      <c r="LC247" s="97">
        <v>5</v>
      </c>
      <c r="LD247" s="97"/>
      <c r="LE247" s="97"/>
      <c r="LF247" s="97"/>
      <c r="LG247" s="97"/>
      <c r="LH247" s="97"/>
      <c r="LI247" s="97"/>
      <c r="LJ247" s="97"/>
      <c r="LK247" s="97"/>
      <c r="LL247" s="97"/>
      <c r="LM247" s="97"/>
      <c r="LN247" s="97"/>
      <c r="LO247" s="97">
        <v>5</v>
      </c>
      <c r="LP247" s="97"/>
      <c r="LQ247" s="97"/>
      <c r="LR247" s="97"/>
      <c r="LS247" s="97"/>
      <c r="LT247" s="97"/>
      <c r="LU247" s="97"/>
      <c r="LV247" s="97"/>
      <c r="LW247" s="97"/>
      <c r="LX247" s="97"/>
      <c r="LY247" s="97"/>
      <c r="LZ247" s="97"/>
      <c r="MA247" s="97">
        <v>4</v>
      </c>
      <c r="MB247" s="97"/>
      <c r="MC247" s="97"/>
      <c r="MD247" s="97">
        <v>0</v>
      </c>
      <c r="ME247" s="97"/>
      <c r="MF247" s="97"/>
      <c r="MG247" s="97"/>
      <c r="MH247" s="97"/>
      <c r="MI247" s="97"/>
      <c r="MJ247" s="97">
        <v>0</v>
      </c>
      <c r="MK247" s="97"/>
      <c r="ML247" s="97">
        <v>101</v>
      </c>
      <c r="MM247" s="97"/>
      <c r="MN247" s="97"/>
      <c r="MO247" s="97"/>
      <c r="MP247" s="97"/>
      <c r="MQ247" s="97"/>
      <c r="MR247" s="97"/>
      <c r="MS247" s="97">
        <v>105</v>
      </c>
      <c r="MT247" s="97"/>
      <c r="MU247" s="97">
        <v>6</v>
      </c>
      <c r="MV247" s="97"/>
      <c r="MW247" s="97">
        <v>126</v>
      </c>
      <c r="MX247" s="97"/>
      <c r="MY247" s="97"/>
      <c r="MZ247" s="97"/>
      <c r="NA247" s="97"/>
      <c r="NB247" s="97"/>
      <c r="NC247" s="97"/>
      <c r="ND247" s="97"/>
      <c r="NE247" s="97"/>
      <c r="NF247" s="97"/>
      <c r="NG247" s="97"/>
      <c r="NH247" s="97"/>
      <c r="NI247" s="97"/>
      <c r="NJ247" s="97">
        <v>0</v>
      </c>
      <c r="NK247" s="97"/>
      <c r="NL247" s="97"/>
      <c r="NM247" s="97"/>
      <c r="NN247" s="97"/>
      <c r="NO247" s="97"/>
      <c r="NP247" s="97"/>
      <c r="NQ247" s="97"/>
      <c r="NR247" s="97"/>
      <c r="NS247" s="97"/>
      <c r="NT247" s="97"/>
      <c r="NU247" s="97"/>
      <c r="NV247" s="97"/>
      <c r="NW247" s="97"/>
      <c r="NX247" s="97"/>
      <c r="NY247" s="97"/>
      <c r="NZ247" s="97"/>
      <c r="OA247" s="97"/>
      <c r="OB247" s="97"/>
      <c r="OC247" s="97"/>
      <c r="OD247" s="97">
        <v>21</v>
      </c>
      <c r="OE247" s="97"/>
      <c r="OF247" s="97">
        <v>24</v>
      </c>
      <c r="OG247" s="97"/>
      <c r="OH247" s="97"/>
      <c r="OI247" s="97">
        <v>0</v>
      </c>
      <c r="OJ247" s="97"/>
      <c r="OK247" s="97"/>
      <c r="OL247" s="97"/>
      <c r="OM247" s="97"/>
      <c r="ON247" s="97"/>
      <c r="OO247" s="97">
        <v>382</v>
      </c>
      <c r="OP247" s="97"/>
      <c r="OQ247" s="97">
        <v>19</v>
      </c>
      <c r="OR247" s="98">
        <v>75</v>
      </c>
      <c r="OS247" s="99">
        <v>11552</v>
      </c>
      <c r="OT247" s="96"/>
      <c r="OU247" s="97"/>
      <c r="OV247" s="97"/>
      <c r="OW247" s="97"/>
      <c r="OX247" s="97"/>
      <c r="OY247" s="97">
        <v>13</v>
      </c>
      <c r="OZ247" s="97">
        <v>457</v>
      </c>
      <c r="PA247" s="97"/>
      <c r="PB247" s="97"/>
      <c r="PC247" s="97"/>
      <c r="PD247" s="97"/>
      <c r="PE247" s="97"/>
      <c r="PF247" s="97"/>
      <c r="PG247" s="97"/>
      <c r="PH247" s="97"/>
      <c r="PI247" s="97"/>
      <c r="PJ247" s="97"/>
      <c r="PK247" s="97"/>
      <c r="PL247" s="98"/>
      <c r="PM247" s="99">
        <v>12021</v>
      </c>
    </row>
    <row r="248" spans="1:429" ht="12.75" customHeight="1" x14ac:dyDescent="0.2">
      <c r="A248" s="93">
        <v>324190</v>
      </c>
      <c r="B248" s="94" t="s">
        <v>1737</v>
      </c>
      <c r="C248" s="95" t="s">
        <v>1407</v>
      </c>
      <c r="D248" s="96">
        <v>8</v>
      </c>
      <c r="E248" s="97"/>
      <c r="F248" s="97"/>
      <c r="G248" s="97"/>
      <c r="H248" s="97"/>
      <c r="I248" s="97">
        <v>0</v>
      </c>
      <c r="J248" s="97"/>
      <c r="K248" s="97">
        <v>29</v>
      </c>
      <c r="L248" s="97"/>
      <c r="M248" s="97"/>
      <c r="N248" s="97">
        <v>5</v>
      </c>
      <c r="O248" s="97">
        <v>76</v>
      </c>
      <c r="P248" s="97">
        <v>4</v>
      </c>
      <c r="Q248" s="97">
        <v>2309</v>
      </c>
      <c r="R248" s="97">
        <v>634</v>
      </c>
      <c r="S248" s="97">
        <v>22</v>
      </c>
      <c r="T248" s="97">
        <v>82</v>
      </c>
      <c r="U248" s="97">
        <v>25</v>
      </c>
      <c r="V248" s="97">
        <v>26</v>
      </c>
      <c r="W248" s="97">
        <v>581</v>
      </c>
      <c r="X248" s="97">
        <v>921</v>
      </c>
      <c r="Y248" s="97">
        <v>6</v>
      </c>
      <c r="Z248" s="97"/>
      <c r="AA248" s="97">
        <v>16</v>
      </c>
      <c r="AB248" s="97">
        <v>14</v>
      </c>
      <c r="AC248" s="97">
        <v>31</v>
      </c>
      <c r="AD248" s="97">
        <v>358</v>
      </c>
      <c r="AE248" s="97">
        <v>101</v>
      </c>
      <c r="AF248" s="97">
        <v>36</v>
      </c>
      <c r="AG248" s="97">
        <v>6</v>
      </c>
      <c r="AH248" s="97">
        <v>297</v>
      </c>
      <c r="AI248" s="97">
        <v>18</v>
      </c>
      <c r="AJ248" s="97">
        <v>130</v>
      </c>
      <c r="AK248" s="97">
        <v>700</v>
      </c>
      <c r="AL248" s="97">
        <v>83</v>
      </c>
      <c r="AM248" s="97">
        <v>276</v>
      </c>
      <c r="AN248" s="97">
        <v>16</v>
      </c>
      <c r="AO248" s="97"/>
      <c r="AP248" s="97">
        <v>40</v>
      </c>
      <c r="AQ248" s="97">
        <v>447</v>
      </c>
      <c r="AR248" s="97">
        <v>5</v>
      </c>
      <c r="AS248" s="97">
        <v>132</v>
      </c>
      <c r="AT248" s="97">
        <v>16</v>
      </c>
      <c r="AU248" s="97">
        <v>17</v>
      </c>
      <c r="AV248" s="97">
        <v>4</v>
      </c>
      <c r="AW248" s="97">
        <v>12</v>
      </c>
      <c r="AX248" s="97">
        <v>14</v>
      </c>
      <c r="AY248" s="97">
        <v>0</v>
      </c>
      <c r="AZ248" s="97">
        <v>0</v>
      </c>
      <c r="BA248" s="97">
        <v>2</v>
      </c>
      <c r="BB248" s="97">
        <v>19</v>
      </c>
      <c r="BC248" s="97">
        <v>2</v>
      </c>
      <c r="BD248" s="97">
        <v>2153</v>
      </c>
      <c r="BE248" s="97">
        <v>205</v>
      </c>
      <c r="BF248" s="97">
        <v>71</v>
      </c>
      <c r="BG248" s="97">
        <v>60</v>
      </c>
      <c r="BH248" s="97">
        <v>136</v>
      </c>
      <c r="BI248" s="97">
        <v>40</v>
      </c>
      <c r="BJ248" s="97">
        <v>30</v>
      </c>
      <c r="BK248" s="97">
        <v>54</v>
      </c>
      <c r="BL248" s="97">
        <v>74</v>
      </c>
      <c r="BM248" s="97">
        <v>63</v>
      </c>
      <c r="BN248" s="97"/>
      <c r="BO248" s="97">
        <v>2</v>
      </c>
      <c r="BP248" s="97">
        <v>29</v>
      </c>
      <c r="BQ248" s="97">
        <v>11</v>
      </c>
      <c r="BR248" s="97">
        <v>5</v>
      </c>
      <c r="BS248" s="97">
        <v>48</v>
      </c>
      <c r="BT248" s="97">
        <v>6</v>
      </c>
      <c r="BU248" s="97">
        <v>9</v>
      </c>
      <c r="BV248" s="97">
        <v>11</v>
      </c>
      <c r="BW248" s="97">
        <v>20</v>
      </c>
      <c r="BX248" s="97">
        <v>0</v>
      </c>
      <c r="BY248" s="97">
        <v>23</v>
      </c>
      <c r="BZ248" s="97">
        <v>61</v>
      </c>
      <c r="CA248" s="97">
        <v>4</v>
      </c>
      <c r="CB248" s="97">
        <v>20</v>
      </c>
      <c r="CC248" s="97">
        <v>51</v>
      </c>
      <c r="CD248" s="97">
        <v>1</v>
      </c>
      <c r="CE248" s="97"/>
      <c r="CF248" s="97">
        <v>9</v>
      </c>
      <c r="CG248" s="97">
        <v>51</v>
      </c>
      <c r="CH248" s="97"/>
      <c r="CI248" s="97"/>
      <c r="CJ248" s="97">
        <v>1</v>
      </c>
      <c r="CK248" s="97"/>
      <c r="CL248" s="97">
        <v>1</v>
      </c>
      <c r="CM248" s="97">
        <v>7</v>
      </c>
      <c r="CN248" s="97">
        <v>19</v>
      </c>
      <c r="CO248" s="97">
        <v>6</v>
      </c>
      <c r="CP248" s="97">
        <v>27</v>
      </c>
      <c r="CQ248" s="97">
        <v>29</v>
      </c>
      <c r="CR248" s="97">
        <v>37</v>
      </c>
      <c r="CS248" s="97">
        <v>9</v>
      </c>
      <c r="CT248" s="97">
        <v>0</v>
      </c>
      <c r="CU248" s="97">
        <v>0</v>
      </c>
      <c r="CV248" s="97"/>
      <c r="CW248" s="97"/>
      <c r="CX248" s="97"/>
      <c r="CY248" s="97"/>
      <c r="CZ248" s="97"/>
      <c r="DA248" s="97">
        <v>34</v>
      </c>
      <c r="DB248" s="97">
        <v>27</v>
      </c>
      <c r="DC248" s="97">
        <v>31</v>
      </c>
      <c r="DD248" s="97"/>
      <c r="DE248" s="97"/>
      <c r="DF248" s="97"/>
      <c r="DG248" s="97"/>
      <c r="DH248" s="97">
        <v>43</v>
      </c>
      <c r="DI248" s="97">
        <v>253</v>
      </c>
      <c r="DJ248" s="97">
        <v>1</v>
      </c>
      <c r="DK248" s="97"/>
      <c r="DL248" s="97">
        <v>9</v>
      </c>
      <c r="DM248" s="97">
        <v>3</v>
      </c>
      <c r="DN248" s="97">
        <v>6</v>
      </c>
      <c r="DO248" s="97">
        <v>14</v>
      </c>
      <c r="DP248" s="97">
        <v>6</v>
      </c>
      <c r="DQ248" s="97">
        <v>15</v>
      </c>
      <c r="DR248" s="97">
        <v>31</v>
      </c>
      <c r="DS248" s="97"/>
      <c r="DT248" s="97">
        <v>6</v>
      </c>
      <c r="DU248" s="97">
        <v>5</v>
      </c>
      <c r="DV248" s="97">
        <v>8</v>
      </c>
      <c r="DW248" s="97">
        <v>6</v>
      </c>
      <c r="DX248" s="97">
        <v>9</v>
      </c>
      <c r="DY248" s="97">
        <v>28</v>
      </c>
      <c r="DZ248" s="97"/>
      <c r="EA248" s="97">
        <v>12</v>
      </c>
      <c r="EB248" s="97">
        <v>1</v>
      </c>
      <c r="EC248" s="97">
        <v>0</v>
      </c>
      <c r="ED248" s="97">
        <v>12</v>
      </c>
      <c r="EE248" s="97">
        <v>244</v>
      </c>
      <c r="EF248" s="97">
        <v>17</v>
      </c>
      <c r="EG248" s="97">
        <v>13</v>
      </c>
      <c r="EH248" s="97">
        <v>5</v>
      </c>
      <c r="EI248" s="97"/>
      <c r="EJ248" s="97">
        <v>15</v>
      </c>
      <c r="EK248" s="97">
        <v>318</v>
      </c>
      <c r="EL248" s="97">
        <v>52</v>
      </c>
      <c r="EM248" s="97">
        <v>26</v>
      </c>
      <c r="EN248" s="97">
        <v>3</v>
      </c>
      <c r="EO248" s="97">
        <v>4</v>
      </c>
      <c r="EP248" s="97">
        <v>37</v>
      </c>
      <c r="EQ248" s="97"/>
      <c r="ER248" s="97"/>
      <c r="ES248" s="97">
        <v>1006</v>
      </c>
      <c r="ET248" s="97">
        <v>24</v>
      </c>
      <c r="EU248" s="97">
        <v>4</v>
      </c>
      <c r="EV248" s="97">
        <v>8</v>
      </c>
      <c r="EW248" s="97">
        <v>23</v>
      </c>
      <c r="EX248" s="97">
        <v>9</v>
      </c>
      <c r="EY248" s="97"/>
      <c r="EZ248" s="97"/>
      <c r="FA248" s="97"/>
      <c r="FB248" s="97">
        <v>28</v>
      </c>
      <c r="FC248" s="97">
        <v>55</v>
      </c>
      <c r="FD248" s="97">
        <v>29</v>
      </c>
      <c r="FE248" s="97">
        <v>47</v>
      </c>
      <c r="FF248" s="97">
        <v>29</v>
      </c>
      <c r="FG248" s="97">
        <v>91</v>
      </c>
      <c r="FH248" s="97">
        <v>2</v>
      </c>
      <c r="FI248" s="97">
        <v>19</v>
      </c>
      <c r="FJ248" s="97">
        <v>61</v>
      </c>
      <c r="FK248" s="97">
        <v>147</v>
      </c>
      <c r="FL248" s="97">
        <v>0</v>
      </c>
      <c r="FM248" s="97"/>
      <c r="FN248" s="97">
        <v>0</v>
      </c>
      <c r="FO248" s="97">
        <v>0</v>
      </c>
      <c r="FP248" s="97">
        <v>0</v>
      </c>
      <c r="FQ248" s="97"/>
      <c r="FR248" s="97"/>
      <c r="FS248" s="97"/>
      <c r="FT248" s="97">
        <v>58</v>
      </c>
      <c r="FU248" s="97">
        <v>5</v>
      </c>
      <c r="FV248" s="97">
        <v>21</v>
      </c>
      <c r="FW248" s="97">
        <v>21</v>
      </c>
      <c r="FX248" s="97">
        <v>40</v>
      </c>
      <c r="FY248" s="97">
        <v>38</v>
      </c>
      <c r="FZ248" s="97">
        <v>111</v>
      </c>
      <c r="GA248" s="97">
        <v>13</v>
      </c>
      <c r="GB248" s="97">
        <v>155</v>
      </c>
      <c r="GC248" s="97">
        <v>212</v>
      </c>
      <c r="GD248" s="97">
        <v>12</v>
      </c>
      <c r="GE248" s="97">
        <v>12</v>
      </c>
      <c r="GF248" s="97"/>
      <c r="GG248" s="97">
        <v>4</v>
      </c>
      <c r="GH248" s="97">
        <v>48</v>
      </c>
      <c r="GI248" s="97">
        <v>36</v>
      </c>
      <c r="GJ248" s="97">
        <v>37</v>
      </c>
      <c r="GK248" s="97">
        <v>180</v>
      </c>
      <c r="GL248" s="97">
        <v>47</v>
      </c>
      <c r="GM248" s="97">
        <v>46</v>
      </c>
      <c r="GN248" s="97">
        <v>6</v>
      </c>
      <c r="GO248" s="97"/>
      <c r="GP248" s="97">
        <v>1</v>
      </c>
      <c r="GQ248" s="97">
        <v>22</v>
      </c>
      <c r="GR248" s="97">
        <v>16</v>
      </c>
      <c r="GS248" s="97">
        <v>104</v>
      </c>
      <c r="GT248" s="97">
        <v>750</v>
      </c>
      <c r="GU248" s="97">
        <v>118</v>
      </c>
      <c r="GV248" s="97">
        <v>170</v>
      </c>
      <c r="GW248" s="97">
        <v>78</v>
      </c>
      <c r="GX248" s="97">
        <v>148</v>
      </c>
      <c r="GY248" s="97">
        <v>109</v>
      </c>
      <c r="GZ248" s="97">
        <v>174</v>
      </c>
      <c r="HA248" s="97">
        <v>10</v>
      </c>
      <c r="HB248" s="97">
        <v>1</v>
      </c>
      <c r="HC248" s="97">
        <v>24</v>
      </c>
      <c r="HD248" s="97">
        <v>227</v>
      </c>
      <c r="HE248" s="97">
        <v>161</v>
      </c>
      <c r="HF248" s="97">
        <v>298</v>
      </c>
      <c r="HG248" s="97"/>
      <c r="HH248" s="97">
        <v>17</v>
      </c>
      <c r="HI248" s="97">
        <v>51</v>
      </c>
      <c r="HJ248" s="97">
        <v>49</v>
      </c>
      <c r="HK248" s="97">
        <v>293</v>
      </c>
      <c r="HL248" s="97">
        <v>271</v>
      </c>
      <c r="HM248" s="97">
        <v>87</v>
      </c>
      <c r="HN248" s="97">
        <v>61</v>
      </c>
      <c r="HO248" s="97">
        <v>84</v>
      </c>
      <c r="HP248" s="97">
        <v>7</v>
      </c>
      <c r="HQ248" s="97">
        <v>4</v>
      </c>
      <c r="HR248" s="97">
        <v>15</v>
      </c>
      <c r="HS248" s="97"/>
      <c r="HT248" s="97"/>
      <c r="HU248" s="97">
        <v>1</v>
      </c>
      <c r="HV248" s="97">
        <v>0</v>
      </c>
      <c r="HW248" s="97">
        <v>6</v>
      </c>
      <c r="HX248" s="97">
        <v>2</v>
      </c>
      <c r="HY248" s="97">
        <v>13</v>
      </c>
      <c r="HZ248" s="97">
        <v>52</v>
      </c>
      <c r="IA248" s="97">
        <v>1</v>
      </c>
      <c r="IB248" s="97">
        <v>0</v>
      </c>
      <c r="IC248" s="97"/>
      <c r="ID248" s="97">
        <v>0</v>
      </c>
      <c r="IE248" s="97">
        <v>0</v>
      </c>
      <c r="IF248" s="97">
        <v>8</v>
      </c>
      <c r="IG248" s="97"/>
      <c r="IH248" s="97">
        <v>991</v>
      </c>
      <c r="II248" s="97">
        <v>225</v>
      </c>
      <c r="IJ248" s="97">
        <v>0</v>
      </c>
      <c r="IK248" s="97">
        <v>62</v>
      </c>
      <c r="IL248" s="97">
        <v>50</v>
      </c>
      <c r="IM248" s="97">
        <v>9</v>
      </c>
      <c r="IN248" s="97">
        <v>421</v>
      </c>
      <c r="IO248" s="97">
        <v>247</v>
      </c>
      <c r="IP248" s="97">
        <v>739</v>
      </c>
      <c r="IQ248" s="97">
        <v>122</v>
      </c>
      <c r="IR248" s="97">
        <v>40</v>
      </c>
      <c r="IS248" s="97">
        <v>0</v>
      </c>
      <c r="IT248" s="97">
        <v>1</v>
      </c>
      <c r="IU248" s="97"/>
      <c r="IV248" s="97"/>
      <c r="IW248" s="97">
        <v>0</v>
      </c>
      <c r="IX248" s="97">
        <v>62</v>
      </c>
      <c r="IY248" s="97"/>
      <c r="IZ248" s="97">
        <v>21</v>
      </c>
      <c r="JA248" s="97">
        <v>264</v>
      </c>
      <c r="JB248" s="97">
        <v>37</v>
      </c>
      <c r="JC248" s="97"/>
      <c r="JD248" s="97">
        <v>90</v>
      </c>
      <c r="JE248" s="97">
        <v>194</v>
      </c>
      <c r="JF248" s="97">
        <v>39</v>
      </c>
      <c r="JG248" s="97">
        <v>11</v>
      </c>
      <c r="JH248" s="97">
        <v>23</v>
      </c>
      <c r="JI248" s="97">
        <v>13</v>
      </c>
      <c r="JJ248" s="97">
        <v>129</v>
      </c>
      <c r="JK248" s="97">
        <v>60</v>
      </c>
      <c r="JL248" s="97">
        <v>16</v>
      </c>
      <c r="JM248" s="97">
        <v>25</v>
      </c>
      <c r="JN248" s="97">
        <v>41</v>
      </c>
      <c r="JO248" s="97">
        <v>31</v>
      </c>
      <c r="JP248" s="97">
        <v>15</v>
      </c>
      <c r="JQ248" s="97">
        <v>10</v>
      </c>
      <c r="JR248" s="97">
        <v>23</v>
      </c>
      <c r="JS248" s="97">
        <v>158</v>
      </c>
      <c r="JT248" s="97">
        <v>0</v>
      </c>
      <c r="JU248" s="97">
        <v>24</v>
      </c>
      <c r="JV248" s="97">
        <v>0</v>
      </c>
      <c r="JW248" s="97">
        <v>64</v>
      </c>
      <c r="JX248" s="97">
        <v>6</v>
      </c>
      <c r="JY248" s="97"/>
      <c r="JZ248" s="97">
        <v>166</v>
      </c>
      <c r="KA248" s="97">
        <v>122</v>
      </c>
      <c r="KB248" s="97">
        <v>31</v>
      </c>
      <c r="KC248" s="97">
        <v>30</v>
      </c>
      <c r="KD248" s="97">
        <v>18</v>
      </c>
      <c r="KE248" s="97">
        <v>40</v>
      </c>
      <c r="KF248" s="97">
        <v>119</v>
      </c>
      <c r="KG248" s="97">
        <v>62</v>
      </c>
      <c r="KH248" s="97">
        <v>100</v>
      </c>
      <c r="KI248" s="97">
        <v>9</v>
      </c>
      <c r="KJ248" s="97">
        <v>80</v>
      </c>
      <c r="KK248" s="97"/>
      <c r="KL248" s="97">
        <v>38</v>
      </c>
      <c r="KM248" s="97">
        <v>1</v>
      </c>
      <c r="KN248" s="97"/>
      <c r="KO248" s="97">
        <v>53</v>
      </c>
      <c r="KP248" s="97">
        <v>0</v>
      </c>
      <c r="KQ248" s="97">
        <v>0</v>
      </c>
      <c r="KR248" s="97">
        <v>5</v>
      </c>
      <c r="KS248" s="97"/>
      <c r="KT248" s="97"/>
      <c r="KU248" s="97">
        <v>3</v>
      </c>
      <c r="KV248" s="97">
        <v>5</v>
      </c>
      <c r="KW248" s="97">
        <v>5</v>
      </c>
      <c r="KX248" s="97"/>
      <c r="KY248" s="97"/>
      <c r="KZ248" s="97">
        <v>0</v>
      </c>
      <c r="LA248" s="97">
        <v>11</v>
      </c>
      <c r="LB248" s="97">
        <v>36</v>
      </c>
      <c r="LC248" s="97">
        <v>0</v>
      </c>
      <c r="LD248" s="97">
        <v>6</v>
      </c>
      <c r="LE248" s="97">
        <v>0</v>
      </c>
      <c r="LF248" s="97">
        <v>0</v>
      </c>
      <c r="LG248" s="97">
        <v>12</v>
      </c>
      <c r="LH248" s="97">
        <v>16</v>
      </c>
      <c r="LI248" s="97">
        <v>0</v>
      </c>
      <c r="LJ248" s="97">
        <v>0</v>
      </c>
      <c r="LK248" s="97"/>
      <c r="LL248" s="97">
        <v>4</v>
      </c>
      <c r="LM248" s="97">
        <v>0</v>
      </c>
      <c r="LN248" s="97"/>
      <c r="LO248" s="97">
        <v>0</v>
      </c>
      <c r="LP248" s="97">
        <v>0</v>
      </c>
      <c r="LQ248" s="97">
        <v>1648</v>
      </c>
      <c r="LR248" s="97">
        <v>167</v>
      </c>
      <c r="LS248" s="97">
        <v>30</v>
      </c>
      <c r="LT248" s="97">
        <v>24</v>
      </c>
      <c r="LU248" s="97"/>
      <c r="LV248" s="97"/>
      <c r="LW248" s="97">
        <v>2</v>
      </c>
      <c r="LX248" s="97">
        <v>7</v>
      </c>
      <c r="LY248" s="97">
        <v>5</v>
      </c>
      <c r="LZ248" s="97"/>
      <c r="MA248" s="97">
        <v>591</v>
      </c>
      <c r="MB248" s="97">
        <v>11</v>
      </c>
      <c r="MC248" s="97">
        <v>0</v>
      </c>
      <c r="MD248" s="97">
        <v>205</v>
      </c>
      <c r="ME248" s="97">
        <v>7</v>
      </c>
      <c r="MF248" s="97">
        <v>2</v>
      </c>
      <c r="MG248" s="97"/>
      <c r="MH248" s="97">
        <v>0</v>
      </c>
      <c r="MI248" s="97">
        <v>3</v>
      </c>
      <c r="MJ248" s="97">
        <v>9</v>
      </c>
      <c r="MK248" s="97"/>
      <c r="ML248" s="97">
        <v>807</v>
      </c>
      <c r="MM248" s="97">
        <v>4</v>
      </c>
      <c r="MN248" s="97">
        <v>2</v>
      </c>
      <c r="MO248" s="97">
        <v>49</v>
      </c>
      <c r="MP248" s="97"/>
      <c r="MQ248" s="97">
        <v>6</v>
      </c>
      <c r="MR248" s="97">
        <v>13</v>
      </c>
      <c r="MS248" s="97">
        <v>15</v>
      </c>
      <c r="MT248" s="97">
        <v>15</v>
      </c>
      <c r="MU248" s="97">
        <v>3</v>
      </c>
      <c r="MV248" s="97">
        <v>125</v>
      </c>
      <c r="MW248" s="97">
        <v>251</v>
      </c>
      <c r="MX248" s="97">
        <v>6</v>
      </c>
      <c r="MY248" s="97">
        <v>0</v>
      </c>
      <c r="MZ248" s="97"/>
      <c r="NA248" s="97">
        <v>19</v>
      </c>
      <c r="NB248" s="97">
        <v>9</v>
      </c>
      <c r="NC248" s="97">
        <v>6</v>
      </c>
      <c r="ND248" s="97">
        <v>83</v>
      </c>
      <c r="NE248" s="97">
        <v>308</v>
      </c>
      <c r="NF248" s="97">
        <v>29</v>
      </c>
      <c r="NG248" s="97">
        <v>105</v>
      </c>
      <c r="NH248" s="97">
        <v>78</v>
      </c>
      <c r="NI248" s="97">
        <v>31</v>
      </c>
      <c r="NJ248" s="97"/>
      <c r="NK248" s="97"/>
      <c r="NL248" s="97"/>
      <c r="NM248" s="97"/>
      <c r="NN248" s="97"/>
      <c r="NO248" s="97">
        <v>1</v>
      </c>
      <c r="NP248" s="97">
        <v>6</v>
      </c>
      <c r="NQ248" s="97">
        <v>27</v>
      </c>
      <c r="NR248" s="97">
        <v>190</v>
      </c>
      <c r="NS248" s="97">
        <v>66</v>
      </c>
      <c r="NT248" s="97">
        <v>121</v>
      </c>
      <c r="NU248" s="97">
        <v>40</v>
      </c>
      <c r="NV248" s="97">
        <v>328</v>
      </c>
      <c r="NW248" s="97">
        <v>3</v>
      </c>
      <c r="NX248" s="97">
        <v>8</v>
      </c>
      <c r="NY248" s="97">
        <v>5</v>
      </c>
      <c r="NZ248" s="97">
        <v>2</v>
      </c>
      <c r="OA248" s="97">
        <v>0</v>
      </c>
      <c r="OB248" s="97">
        <v>4</v>
      </c>
      <c r="OC248" s="97">
        <v>11</v>
      </c>
      <c r="OD248" s="97">
        <v>55</v>
      </c>
      <c r="OE248" s="97">
        <v>11</v>
      </c>
      <c r="OF248" s="97">
        <v>45</v>
      </c>
      <c r="OG248" s="97"/>
      <c r="OH248" s="97">
        <v>66</v>
      </c>
      <c r="OI248" s="97"/>
      <c r="OJ248" s="97"/>
      <c r="OK248" s="97"/>
      <c r="OL248" s="97"/>
      <c r="OM248" s="97">
        <v>385</v>
      </c>
      <c r="ON248" s="97">
        <v>369</v>
      </c>
      <c r="OO248" s="97">
        <v>358</v>
      </c>
      <c r="OP248" s="97">
        <v>15</v>
      </c>
      <c r="OQ248" s="97"/>
      <c r="OR248" s="98">
        <v>321</v>
      </c>
      <c r="OS248" s="99">
        <v>30659</v>
      </c>
      <c r="OT248" s="96">
        <v>10759</v>
      </c>
      <c r="OU248" s="97"/>
      <c r="OV248" s="97"/>
      <c r="OW248" s="97"/>
      <c r="OX248" s="97"/>
      <c r="OY248" s="97">
        <v>243</v>
      </c>
      <c r="OZ248" s="97">
        <v>2113</v>
      </c>
      <c r="PA248" s="97"/>
      <c r="PB248" s="97"/>
      <c r="PC248" s="97"/>
      <c r="PD248" s="97"/>
      <c r="PE248" s="97"/>
      <c r="PF248" s="97"/>
      <c r="PG248" s="97"/>
      <c r="PH248" s="97"/>
      <c r="PI248" s="97"/>
      <c r="PJ248" s="97"/>
      <c r="PK248" s="97"/>
      <c r="PL248" s="98"/>
      <c r="PM248" s="99">
        <v>43774</v>
      </c>
    </row>
    <row r="249" spans="1:429" ht="12.75" customHeight="1" x14ac:dyDescent="0.2">
      <c r="A249" s="93">
        <v>325110</v>
      </c>
      <c r="B249" s="94" t="s">
        <v>1738</v>
      </c>
      <c r="C249" s="95" t="s">
        <v>1408</v>
      </c>
      <c r="D249" s="96"/>
      <c r="E249" s="97"/>
      <c r="F249" s="97"/>
      <c r="G249" s="97"/>
      <c r="H249" s="97"/>
      <c r="I249" s="97"/>
      <c r="J249" s="97"/>
      <c r="K249" s="97"/>
      <c r="L249" s="97"/>
      <c r="M249" s="97"/>
      <c r="N249" s="97"/>
      <c r="O249" s="97"/>
      <c r="P249" s="97"/>
      <c r="Q249" s="97">
        <v>1726</v>
      </c>
      <c r="R249" s="97">
        <v>23</v>
      </c>
      <c r="S249" s="97">
        <v>25</v>
      </c>
      <c r="T249" s="97">
        <v>130</v>
      </c>
      <c r="U249" s="97"/>
      <c r="V249" s="97"/>
      <c r="W249" s="97">
        <v>9</v>
      </c>
      <c r="X249" s="97">
        <v>123</v>
      </c>
      <c r="Y249" s="97">
        <v>91</v>
      </c>
      <c r="Z249" s="97">
        <v>3</v>
      </c>
      <c r="AA249" s="97">
        <v>0</v>
      </c>
      <c r="AB249" s="97"/>
      <c r="AC249" s="97"/>
      <c r="AD249" s="97">
        <v>1</v>
      </c>
      <c r="AE249" s="97"/>
      <c r="AF249" s="97"/>
      <c r="AG249" s="97"/>
      <c r="AH249" s="97"/>
      <c r="AI249" s="97"/>
      <c r="AJ249" s="97"/>
      <c r="AK249" s="97"/>
      <c r="AL249" s="97">
        <v>2</v>
      </c>
      <c r="AM249" s="97">
        <v>34</v>
      </c>
      <c r="AN249" s="97"/>
      <c r="AO249" s="97"/>
      <c r="AP249" s="97"/>
      <c r="AQ249" s="97"/>
      <c r="AR249" s="97">
        <v>3</v>
      </c>
      <c r="AS249" s="97">
        <v>2</v>
      </c>
      <c r="AT249" s="97"/>
      <c r="AU249" s="97"/>
      <c r="AV249" s="97"/>
      <c r="AW249" s="97"/>
      <c r="AX249" s="97"/>
      <c r="AY249" s="97">
        <v>6</v>
      </c>
      <c r="AZ249" s="97"/>
      <c r="BA249" s="97"/>
      <c r="BB249" s="97">
        <v>3</v>
      </c>
      <c r="BC249" s="97">
        <v>1</v>
      </c>
      <c r="BD249" s="97">
        <v>4</v>
      </c>
      <c r="BE249" s="97">
        <v>4</v>
      </c>
      <c r="BF249" s="97">
        <v>1</v>
      </c>
      <c r="BG249" s="97"/>
      <c r="BH249" s="97"/>
      <c r="BI249" s="97"/>
      <c r="BJ249" s="97">
        <v>4</v>
      </c>
      <c r="BK249" s="97">
        <v>3</v>
      </c>
      <c r="BL249" s="97"/>
      <c r="BM249" s="97">
        <v>6</v>
      </c>
      <c r="BN249" s="97"/>
      <c r="BO249" s="97"/>
      <c r="BP249" s="97">
        <v>0</v>
      </c>
      <c r="BQ249" s="97">
        <v>0</v>
      </c>
      <c r="BR249" s="97"/>
      <c r="BS249" s="97">
        <v>3</v>
      </c>
      <c r="BT249" s="97"/>
      <c r="BU249" s="97"/>
      <c r="BV249" s="97">
        <v>0</v>
      </c>
      <c r="BW249" s="97"/>
      <c r="BX249" s="97"/>
      <c r="BY249" s="97">
        <v>3</v>
      </c>
      <c r="BZ249" s="97"/>
      <c r="CA249" s="97">
        <v>8</v>
      </c>
      <c r="CB249" s="97"/>
      <c r="CC249" s="97"/>
      <c r="CD249" s="97"/>
      <c r="CE249" s="97"/>
      <c r="CF249" s="97">
        <v>1</v>
      </c>
      <c r="CG249" s="97"/>
      <c r="CH249" s="97">
        <v>4</v>
      </c>
      <c r="CI249" s="97"/>
      <c r="CJ249" s="97"/>
      <c r="CK249" s="97"/>
      <c r="CL249" s="97"/>
      <c r="CM249" s="97"/>
      <c r="CN249" s="97"/>
      <c r="CO249" s="97">
        <v>48</v>
      </c>
      <c r="CP249" s="97"/>
      <c r="CQ249" s="97"/>
      <c r="CR249" s="97"/>
      <c r="CS249" s="97"/>
      <c r="CT249" s="97"/>
      <c r="CU249" s="97"/>
      <c r="CV249" s="97"/>
      <c r="CW249" s="97"/>
      <c r="CX249" s="97"/>
      <c r="CY249" s="97"/>
      <c r="CZ249" s="97"/>
      <c r="DA249" s="97"/>
      <c r="DB249" s="97"/>
      <c r="DC249" s="97"/>
      <c r="DD249" s="97"/>
      <c r="DE249" s="97"/>
      <c r="DF249" s="97"/>
      <c r="DG249" s="97"/>
      <c r="DH249" s="97"/>
      <c r="DI249" s="97"/>
      <c r="DJ249" s="97"/>
      <c r="DK249" s="97"/>
      <c r="DL249" s="97"/>
      <c r="DM249" s="97"/>
      <c r="DN249" s="97"/>
      <c r="DO249" s="97"/>
      <c r="DP249" s="97">
        <v>2</v>
      </c>
      <c r="DQ249" s="97">
        <v>0</v>
      </c>
      <c r="DR249" s="97">
        <v>1</v>
      </c>
      <c r="DS249" s="97"/>
      <c r="DT249" s="97"/>
      <c r="DU249" s="97"/>
      <c r="DV249" s="97"/>
      <c r="DW249" s="97"/>
      <c r="DX249" s="97"/>
      <c r="DY249" s="97"/>
      <c r="DZ249" s="97"/>
      <c r="EA249" s="97"/>
      <c r="EB249" s="97"/>
      <c r="EC249" s="97"/>
      <c r="ED249" s="97"/>
      <c r="EE249" s="97"/>
      <c r="EF249" s="97"/>
      <c r="EG249" s="97"/>
      <c r="EH249" s="97"/>
      <c r="EI249" s="97"/>
      <c r="EJ249" s="97"/>
      <c r="EK249" s="97"/>
      <c r="EL249" s="97"/>
      <c r="EM249" s="97"/>
      <c r="EN249" s="97"/>
      <c r="EO249" s="97"/>
      <c r="EP249" s="97"/>
      <c r="EQ249" s="97">
        <v>1</v>
      </c>
      <c r="ER249" s="97"/>
      <c r="ES249" s="97"/>
      <c r="ET249" s="97"/>
      <c r="EU249" s="97"/>
      <c r="EV249" s="97"/>
      <c r="EW249" s="97"/>
      <c r="EX249" s="97">
        <v>2</v>
      </c>
      <c r="EY249" s="97"/>
      <c r="EZ249" s="97"/>
      <c r="FA249" s="97"/>
      <c r="FB249" s="97">
        <v>1</v>
      </c>
      <c r="FC249" s="97">
        <v>1</v>
      </c>
      <c r="FD249" s="97">
        <v>2</v>
      </c>
      <c r="FE249" s="97"/>
      <c r="FF249" s="97">
        <v>0</v>
      </c>
      <c r="FG249" s="97">
        <v>5</v>
      </c>
      <c r="FH249" s="97">
        <v>6</v>
      </c>
      <c r="FI249" s="97"/>
      <c r="FJ249" s="97"/>
      <c r="FK249" s="97"/>
      <c r="FL249" s="97"/>
      <c r="FM249" s="97">
        <v>2</v>
      </c>
      <c r="FN249" s="97"/>
      <c r="FO249" s="97">
        <v>7</v>
      </c>
      <c r="FP249" s="97">
        <v>0</v>
      </c>
      <c r="FQ249" s="97"/>
      <c r="FR249" s="97">
        <v>2</v>
      </c>
      <c r="FS249" s="97"/>
      <c r="FT249" s="97"/>
      <c r="FU249" s="97"/>
      <c r="FV249" s="97"/>
      <c r="FW249" s="97"/>
      <c r="FX249" s="97"/>
      <c r="FY249" s="97"/>
      <c r="FZ249" s="97"/>
      <c r="GA249" s="97"/>
      <c r="GB249" s="97"/>
      <c r="GC249" s="97"/>
      <c r="GD249" s="97">
        <v>2</v>
      </c>
      <c r="GE249" s="97"/>
      <c r="GF249" s="97">
        <v>1</v>
      </c>
      <c r="GG249" s="97"/>
      <c r="GH249" s="97">
        <v>1</v>
      </c>
      <c r="GI249" s="97"/>
      <c r="GJ249" s="97">
        <v>5</v>
      </c>
      <c r="GK249" s="97"/>
      <c r="GL249" s="97"/>
      <c r="GM249" s="97"/>
      <c r="GN249" s="97"/>
      <c r="GO249" s="97"/>
      <c r="GP249" s="97"/>
      <c r="GQ249" s="97"/>
      <c r="GR249" s="97"/>
      <c r="GS249" s="97"/>
      <c r="GT249" s="97"/>
      <c r="GU249" s="97"/>
      <c r="GV249" s="97"/>
      <c r="GW249" s="97"/>
      <c r="GX249" s="97"/>
      <c r="GY249" s="97"/>
      <c r="GZ249" s="97"/>
      <c r="HA249" s="97"/>
      <c r="HB249" s="97"/>
      <c r="HC249" s="97"/>
      <c r="HD249" s="97"/>
      <c r="HE249" s="97"/>
      <c r="HF249" s="97"/>
      <c r="HG249" s="97"/>
      <c r="HH249" s="97"/>
      <c r="HI249" s="97"/>
      <c r="HJ249" s="97"/>
      <c r="HK249" s="97"/>
      <c r="HL249" s="97"/>
      <c r="HM249" s="97"/>
      <c r="HN249" s="97"/>
      <c r="HO249" s="97"/>
      <c r="HP249" s="97"/>
      <c r="HQ249" s="97">
        <v>11</v>
      </c>
      <c r="HR249" s="97"/>
      <c r="HS249" s="97"/>
      <c r="HT249" s="97"/>
      <c r="HU249" s="97"/>
      <c r="HV249" s="97"/>
      <c r="HW249" s="97">
        <v>1</v>
      </c>
      <c r="HX249" s="97">
        <v>65</v>
      </c>
      <c r="HY249" s="97">
        <v>68</v>
      </c>
      <c r="HZ249" s="97">
        <v>40</v>
      </c>
      <c r="IA249" s="97"/>
      <c r="IB249" s="97">
        <v>2</v>
      </c>
      <c r="IC249" s="97"/>
      <c r="ID249" s="97"/>
      <c r="IE249" s="97"/>
      <c r="IF249" s="97"/>
      <c r="IG249" s="97"/>
      <c r="IH249" s="97">
        <v>6303</v>
      </c>
      <c r="II249" s="97"/>
      <c r="IJ249" s="97"/>
      <c r="IK249" s="97">
        <v>3725</v>
      </c>
      <c r="IL249" s="97">
        <v>31820</v>
      </c>
      <c r="IM249" s="97">
        <v>43</v>
      </c>
      <c r="IN249" s="97">
        <v>15</v>
      </c>
      <c r="IO249" s="97">
        <v>769</v>
      </c>
      <c r="IP249" s="97">
        <v>38087</v>
      </c>
      <c r="IQ249" s="97">
        <v>23406</v>
      </c>
      <c r="IR249" s="97">
        <v>3851</v>
      </c>
      <c r="IS249" s="97">
        <v>33</v>
      </c>
      <c r="IT249" s="97">
        <v>275</v>
      </c>
      <c r="IU249" s="97">
        <v>48</v>
      </c>
      <c r="IV249" s="97">
        <v>4</v>
      </c>
      <c r="IW249" s="97"/>
      <c r="IX249" s="97">
        <v>37</v>
      </c>
      <c r="IY249" s="97">
        <v>625</v>
      </c>
      <c r="IZ249" s="97">
        <v>253</v>
      </c>
      <c r="JA249" s="97">
        <v>127</v>
      </c>
      <c r="JB249" s="97">
        <v>73</v>
      </c>
      <c r="JC249" s="97">
        <v>1</v>
      </c>
      <c r="JD249" s="97">
        <v>2656</v>
      </c>
      <c r="JE249" s="97">
        <v>80</v>
      </c>
      <c r="JF249" s="97">
        <v>64</v>
      </c>
      <c r="JG249" s="97">
        <v>10</v>
      </c>
      <c r="JH249" s="97">
        <v>6</v>
      </c>
      <c r="JI249" s="97">
        <v>38</v>
      </c>
      <c r="JJ249" s="97">
        <v>3</v>
      </c>
      <c r="JK249" s="97">
        <v>657</v>
      </c>
      <c r="JL249" s="97">
        <v>8</v>
      </c>
      <c r="JM249" s="97">
        <v>0</v>
      </c>
      <c r="JN249" s="97">
        <v>7</v>
      </c>
      <c r="JO249" s="97"/>
      <c r="JP249" s="97">
        <v>3</v>
      </c>
      <c r="JQ249" s="97"/>
      <c r="JR249" s="97"/>
      <c r="JS249" s="97"/>
      <c r="JT249" s="97"/>
      <c r="JU249" s="97"/>
      <c r="JV249" s="97"/>
      <c r="JW249" s="97"/>
      <c r="JX249" s="97"/>
      <c r="JY249" s="97"/>
      <c r="JZ249" s="97"/>
      <c r="KA249" s="97"/>
      <c r="KB249" s="97"/>
      <c r="KC249" s="97"/>
      <c r="KD249" s="97"/>
      <c r="KE249" s="97"/>
      <c r="KF249" s="97"/>
      <c r="KG249" s="97"/>
      <c r="KH249" s="97">
        <v>0</v>
      </c>
      <c r="KI249" s="97"/>
      <c r="KJ249" s="97">
        <v>1</v>
      </c>
      <c r="KK249" s="97"/>
      <c r="KL249" s="97"/>
      <c r="KM249" s="97"/>
      <c r="KN249" s="97"/>
      <c r="KO249" s="97">
        <v>0</v>
      </c>
      <c r="KP249" s="97"/>
      <c r="KQ249" s="97"/>
      <c r="KR249" s="97"/>
      <c r="KS249" s="97"/>
      <c r="KT249" s="97"/>
      <c r="KU249" s="97"/>
      <c r="KV249" s="97"/>
      <c r="KW249" s="97"/>
      <c r="KX249" s="97"/>
      <c r="KY249" s="97"/>
      <c r="KZ249" s="97"/>
      <c r="LA249" s="97">
        <v>4</v>
      </c>
      <c r="LB249" s="97"/>
      <c r="LC249" s="97">
        <v>1</v>
      </c>
      <c r="LD249" s="97"/>
      <c r="LE249" s="97"/>
      <c r="LF249" s="97"/>
      <c r="LG249" s="97">
        <v>2</v>
      </c>
      <c r="LH249" s="97">
        <v>7</v>
      </c>
      <c r="LI249" s="97">
        <v>2</v>
      </c>
      <c r="LJ249" s="97">
        <v>4</v>
      </c>
      <c r="LK249" s="97"/>
      <c r="LL249" s="97"/>
      <c r="LM249" s="97"/>
      <c r="LN249" s="97"/>
      <c r="LO249" s="97"/>
      <c r="LP249" s="97"/>
      <c r="LQ249" s="97"/>
      <c r="LR249" s="97"/>
      <c r="LS249" s="97"/>
      <c r="LT249" s="97"/>
      <c r="LU249" s="97"/>
      <c r="LV249" s="97"/>
      <c r="LW249" s="97"/>
      <c r="LX249" s="97"/>
      <c r="LY249" s="97"/>
      <c r="LZ249" s="97"/>
      <c r="MA249" s="97">
        <v>0</v>
      </c>
      <c r="MB249" s="97"/>
      <c r="MC249" s="97"/>
      <c r="MD249" s="97">
        <v>22</v>
      </c>
      <c r="ME249" s="97"/>
      <c r="MF249" s="97">
        <v>0</v>
      </c>
      <c r="MG249" s="97"/>
      <c r="MH249" s="97"/>
      <c r="MI249" s="97"/>
      <c r="MJ249" s="97"/>
      <c r="MK249" s="97"/>
      <c r="ML249" s="97">
        <v>3</v>
      </c>
      <c r="MM249" s="97"/>
      <c r="MN249" s="97"/>
      <c r="MO249" s="97">
        <v>23</v>
      </c>
      <c r="MP249" s="97"/>
      <c r="MQ249" s="97">
        <v>2</v>
      </c>
      <c r="MR249" s="97">
        <v>13</v>
      </c>
      <c r="MS249" s="97">
        <v>44</v>
      </c>
      <c r="MT249" s="97">
        <v>2</v>
      </c>
      <c r="MU249" s="97">
        <v>1</v>
      </c>
      <c r="MV249" s="97"/>
      <c r="MW249" s="97">
        <v>132</v>
      </c>
      <c r="MX249" s="97"/>
      <c r="MY249" s="97">
        <v>197</v>
      </c>
      <c r="MZ249" s="97"/>
      <c r="NA249" s="97">
        <v>120</v>
      </c>
      <c r="NB249" s="97">
        <v>1</v>
      </c>
      <c r="NC249" s="97">
        <v>1</v>
      </c>
      <c r="ND249" s="97">
        <v>74</v>
      </c>
      <c r="NE249" s="97">
        <v>58</v>
      </c>
      <c r="NF249" s="97">
        <v>2</v>
      </c>
      <c r="NG249" s="97"/>
      <c r="NH249" s="97"/>
      <c r="NI249" s="97"/>
      <c r="NJ249" s="97"/>
      <c r="NK249" s="97"/>
      <c r="NL249" s="97"/>
      <c r="NM249" s="97"/>
      <c r="NN249" s="97"/>
      <c r="NO249" s="97"/>
      <c r="NP249" s="97"/>
      <c r="NQ249" s="97"/>
      <c r="NR249" s="97"/>
      <c r="NS249" s="97"/>
      <c r="NT249" s="97"/>
      <c r="NU249" s="97"/>
      <c r="NV249" s="97"/>
      <c r="NW249" s="97"/>
      <c r="NX249" s="97">
        <v>23</v>
      </c>
      <c r="NY249" s="97">
        <v>4</v>
      </c>
      <c r="NZ249" s="97"/>
      <c r="OA249" s="97">
        <v>0</v>
      </c>
      <c r="OB249" s="97"/>
      <c r="OC249" s="97"/>
      <c r="OD249" s="97"/>
      <c r="OE249" s="97"/>
      <c r="OF249" s="97">
        <v>8</v>
      </c>
      <c r="OG249" s="97"/>
      <c r="OH249" s="97"/>
      <c r="OI249" s="97">
        <v>24</v>
      </c>
      <c r="OJ249" s="97"/>
      <c r="OK249" s="97"/>
      <c r="OL249" s="97"/>
      <c r="OM249" s="97">
        <v>1</v>
      </c>
      <c r="ON249" s="97">
        <v>1224</v>
      </c>
      <c r="OO249" s="97">
        <v>138</v>
      </c>
      <c r="OP249" s="97"/>
      <c r="OQ249" s="97"/>
      <c r="OR249" s="98">
        <v>15</v>
      </c>
      <c r="OS249" s="99">
        <v>117678</v>
      </c>
      <c r="OT249" s="96"/>
      <c r="OU249" s="97"/>
      <c r="OV249" s="97"/>
      <c r="OW249" s="97"/>
      <c r="OX249" s="97"/>
      <c r="OY249" s="97">
        <v>235</v>
      </c>
      <c r="OZ249" s="97">
        <v>9151</v>
      </c>
      <c r="PA249" s="97"/>
      <c r="PB249" s="97"/>
      <c r="PC249" s="97"/>
      <c r="PD249" s="97"/>
      <c r="PE249" s="97"/>
      <c r="PF249" s="97"/>
      <c r="PG249" s="97"/>
      <c r="PH249" s="97"/>
      <c r="PI249" s="97"/>
      <c r="PJ249" s="97"/>
      <c r="PK249" s="97"/>
      <c r="PL249" s="98"/>
      <c r="PM249" s="99">
        <v>127063</v>
      </c>
    </row>
    <row r="250" spans="1:429" ht="12.75" customHeight="1" x14ac:dyDescent="0.2">
      <c r="A250" s="93">
        <v>325120</v>
      </c>
      <c r="B250" s="94" t="s">
        <v>1738</v>
      </c>
      <c r="C250" s="95" t="s">
        <v>1409</v>
      </c>
      <c r="D250" s="96"/>
      <c r="E250" s="97"/>
      <c r="F250" s="97"/>
      <c r="G250" s="97"/>
      <c r="H250" s="97"/>
      <c r="I250" s="97"/>
      <c r="J250" s="97"/>
      <c r="K250" s="97"/>
      <c r="L250" s="97"/>
      <c r="M250" s="97"/>
      <c r="N250" s="97"/>
      <c r="O250" s="97"/>
      <c r="P250" s="97"/>
      <c r="Q250" s="97">
        <v>1437</v>
      </c>
      <c r="R250" s="97">
        <v>33</v>
      </c>
      <c r="S250" s="97">
        <v>60</v>
      </c>
      <c r="T250" s="97">
        <v>268</v>
      </c>
      <c r="U250" s="97"/>
      <c r="V250" s="97"/>
      <c r="W250" s="97">
        <v>21</v>
      </c>
      <c r="X250" s="97">
        <v>256</v>
      </c>
      <c r="Y250" s="97">
        <v>313</v>
      </c>
      <c r="Z250" s="97">
        <v>0</v>
      </c>
      <c r="AA250" s="97">
        <v>81</v>
      </c>
      <c r="AB250" s="97"/>
      <c r="AC250" s="97"/>
      <c r="AD250" s="97">
        <v>29</v>
      </c>
      <c r="AE250" s="97"/>
      <c r="AF250" s="97"/>
      <c r="AG250" s="97"/>
      <c r="AH250" s="97"/>
      <c r="AI250" s="97"/>
      <c r="AJ250" s="97"/>
      <c r="AK250" s="97">
        <v>84</v>
      </c>
      <c r="AL250" s="97"/>
      <c r="AM250" s="97"/>
      <c r="AN250" s="97"/>
      <c r="AO250" s="97"/>
      <c r="AP250" s="97"/>
      <c r="AQ250" s="97"/>
      <c r="AR250" s="97">
        <v>2</v>
      </c>
      <c r="AS250" s="97">
        <v>9</v>
      </c>
      <c r="AT250" s="97">
        <v>5</v>
      </c>
      <c r="AU250" s="97">
        <v>0</v>
      </c>
      <c r="AV250" s="97"/>
      <c r="AW250" s="97">
        <v>0</v>
      </c>
      <c r="AX250" s="97">
        <v>14</v>
      </c>
      <c r="AY250" s="97">
        <v>2</v>
      </c>
      <c r="AZ250" s="97"/>
      <c r="BA250" s="97"/>
      <c r="BB250" s="97">
        <v>9</v>
      </c>
      <c r="BC250" s="97">
        <v>0</v>
      </c>
      <c r="BD250" s="97">
        <v>406</v>
      </c>
      <c r="BE250" s="97">
        <v>64</v>
      </c>
      <c r="BF250" s="97">
        <v>16</v>
      </c>
      <c r="BG250" s="97">
        <v>8</v>
      </c>
      <c r="BH250" s="97"/>
      <c r="BI250" s="97"/>
      <c r="BJ250" s="97">
        <v>3</v>
      </c>
      <c r="BK250" s="97">
        <v>7</v>
      </c>
      <c r="BL250" s="97">
        <v>0</v>
      </c>
      <c r="BM250" s="97">
        <v>34</v>
      </c>
      <c r="BN250" s="97"/>
      <c r="BO250" s="97"/>
      <c r="BP250" s="97">
        <v>0</v>
      </c>
      <c r="BQ250" s="97"/>
      <c r="BR250" s="97">
        <v>5</v>
      </c>
      <c r="BS250" s="97">
        <v>7</v>
      </c>
      <c r="BT250" s="97">
        <v>3</v>
      </c>
      <c r="BU250" s="97">
        <v>3</v>
      </c>
      <c r="BV250" s="97">
        <v>0</v>
      </c>
      <c r="BW250" s="97"/>
      <c r="BX250" s="97">
        <v>21</v>
      </c>
      <c r="BY250" s="97">
        <v>13</v>
      </c>
      <c r="BZ250" s="97"/>
      <c r="CA250" s="97">
        <v>111</v>
      </c>
      <c r="CB250" s="97"/>
      <c r="CC250" s="97">
        <v>1</v>
      </c>
      <c r="CD250" s="97">
        <v>0</v>
      </c>
      <c r="CE250" s="97"/>
      <c r="CF250" s="97">
        <v>0</v>
      </c>
      <c r="CG250" s="97"/>
      <c r="CH250" s="97">
        <v>8</v>
      </c>
      <c r="CI250" s="97">
        <v>0</v>
      </c>
      <c r="CJ250" s="97">
        <v>5</v>
      </c>
      <c r="CK250" s="97">
        <v>12</v>
      </c>
      <c r="CL250" s="97">
        <v>0</v>
      </c>
      <c r="CM250" s="97">
        <v>2</v>
      </c>
      <c r="CN250" s="97"/>
      <c r="CO250" s="97">
        <v>6</v>
      </c>
      <c r="CP250" s="97"/>
      <c r="CQ250" s="97"/>
      <c r="CR250" s="97">
        <v>4</v>
      </c>
      <c r="CS250" s="97">
        <v>16</v>
      </c>
      <c r="CT250" s="97"/>
      <c r="CU250" s="97">
        <v>0</v>
      </c>
      <c r="CV250" s="97"/>
      <c r="CW250" s="97"/>
      <c r="CX250" s="97"/>
      <c r="CY250" s="97"/>
      <c r="CZ250" s="97"/>
      <c r="DA250" s="97">
        <v>0</v>
      </c>
      <c r="DB250" s="97"/>
      <c r="DC250" s="97">
        <v>2</v>
      </c>
      <c r="DD250" s="97">
        <v>4</v>
      </c>
      <c r="DE250" s="97"/>
      <c r="DF250" s="97"/>
      <c r="DG250" s="97"/>
      <c r="DH250" s="97"/>
      <c r="DI250" s="97"/>
      <c r="DJ250" s="97"/>
      <c r="DK250" s="97"/>
      <c r="DL250" s="97"/>
      <c r="DM250" s="97"/>
      <c r="DN250" s="97"/>
      <c r="DO250" s="97"/>
      <c r="DP250" s="97">
        <v>120</v>
      </c>
      <c r="DQ250" s="97">
        <v>1</v>
      </c>
      <c r="DR250" s="97">
        <v>30</v>
      </c>
      <c r="DS250" s="97"/>
      <c r="DT250" s="97">
        <v>0</v>
      </c>
      <c r="DU250" s="97"/>
      <c r="DV250" s="97"/>
      <c r="DW250" s="97"/>
      <c r="DX250" s="97"/>
      <c r="DY250" s="97"/>
      <c r="DZ250" s="97"/>
      <c r="EA250" s="97"/>
      <c r="EB250" s="97"/>
      <c r="EC250" s="97"/>
      <c r="ED250" s="97">
        <v>5</v>
      </c>
      <c r="EE250" s="97"/>
      <c r="EF250" s="97"/>
      <c r="EG250" s="97"/>
      <c r="EH250" s="97"/>
      <c r="EI250" s="97"/>
      <c r="EJ250" s="97"/>
      <c r="EK250" s="97"/>
      <c r="EL250" s="97"/>
      <c r="EM250" s="97"/>
      <c r="EN250" s="97"/>
      <c r="EO250" s="97">
        <v>2</v>
      </c>
      <c r="EP250" s="97">
        <v>0</v>
      </c>
      <c r="EQ250" s="97"/>
      <c r="ER250" s="97"/>
      <c r="ES250" s="97"/>
      <c r="ET250" s="97"/>
      <c r="EU250" s="97"/>
      <c r="EV250" s="97"/>
      <c r="EW250" s="97">
        <v>1</v>
      </c>
      <c r="EX250" s="97">
        <v>0</v>
      </c>
      <c r="EY250" s="97"/>
      <c r="EZ250" s="97"/>
      <c r="FA250" s="97"/>
      <c r="FB250" s="97">
        <v>1</v>
      </c>
      <c r="FC250" s="97">
        <v>0</v>
      </c>
      <c r="FD250" s="97">
        <v>1</v>
      </c>
      <c r="FE250" s="97"/>
      <c r="FF250" s="97">
        <v>1</v>
      </c>
      <c r="FG250" s="97">
        <v>2</v>
      </c>
      <c r="FH250" s="97">
        <v>3</v>
      </c>
      <c r="FI250" s="97">
        <v>0</v>
      </c>
      <c r="FJ250" s="97"/>
      <c r="FK250" s="97">
        <v>132</v>
      </c>
      <c r="FL250" s="97"/>
      <c r="FM250" s="97">
        <v>1</v>
      </c>
      <c r="FN250" s="97">
        <v>2</v>
      </c>
      <c r="FO250" s="97">
        <v>4</v>
      </c>
      <c r="FP250" s="97">
        <v>0</v>
      </c>
      <c r="FQ250" s="97"/>
      <c r="FR250" s="97">
        <v>2</v>
      </c>
      <c r="FS250" s="97"/>
      <c r="FT250" s="97"/>
      <c r="FU250" s="97"/>
      <c r="FV250" s="97">
        <v>0</v>
      </c>
      <c r="FW250" s="97"/>
      <c r="FX250" s="97"/>
      <c r="FY250" s="97"/>
      <c r="FZ250" s="97"/>
      <c r="GA250" s="97"/>
      <c r="GB250" s="97"/>
      <c r="GC250" s="97">
        <v>3</v>
      </c>
      <c r="GD250" s="97">
        <v>1</v>
      </c>
      <c r="GE250" s="97">
        <v>0</v>
      </c>
      <c r="GF250" s="97">
        <v>0</v>
      </c>
      <c r="GG250" s="97"/>
      <c r="GH250" s="97">
        <v>0</v>
      </c>
      <c r="GI250" s="97"/>
      <c r="GJ250" s="97">
        <v>0</v>
      </c>
      <c r="GK250" s="97"/>
      <c r="GL250" s="97">
        <v>3</v>
      </c>
      <c r="GM250" s="97"/>
      <c r="GN250" s="97"/>
      <c r="GO250" s="97"/>
      <c r="GP250" s="97"/>
      <c r="GQ250" s="97"/>
      <c r="GR250" s="97"/>
      <c r="GS250" s="97"/>
      <c r="GT250" s="97"/>
      <c r="GU250" s="97"/>
      <c r="GV250" s="97"/>
      <c r="GW250" s="97"/>
      <c r="GX250" s="97"/>
      <c r="GY250" s="97"/>
      <c r="GZ250" s="97"/>
      <c r="HA250" s="97"/>
      <c r="HB250" s="97"/>
      <c r="HC250" s="97"/>
      <c r="HD250" s="97"/>
      <c r="HE250" s="97"/>
      <c r="HF250" s="97"/>
      <c r="HG250" s="97"/>
      <c r="HH250" s="97"/>
      <c r="HI250" s="97"/>
      <c r="HJ250" s="97"/>
      <c r="HK250" s="97"/>
      <c r="HL250" s="97"/>
      <c r="HM250" s="97"/>
      <c r="HN250" s="97"/>
      <c r="HO250" s="97"/>
      <c r="HP250" s="97"/>
      <c r="HQ250" s="97"/>
      <c r="HR250" s="97"/>
      <c r="HS250" s="97"/>
      <c r="HT250" s="97"/>
      <c r="HU250" s="97"/>
      <c r="HV250" s="97"/>
      <c r="HW250" s="97"/>
      <c r="HX250" s="97">
        <v>8</v>
      </c>
      <c r="HY250" s="97">
        <v>39</v>
      </c>
      <c r="HZ250" s="97">
        <v>22</v>
      </c>
      <c r="IA250" s="97"/>
      <c r="IB250" s="97">
        <v>2</v>
      </c>
      <c r="IC250" s="97"/>
      <c r="ID250" s="97"/>
      <c r="IE250" s="97"/>
      <c r="IF250" s="97"/>
      <c r="IG250" s="97"/>
      <c r="IH250" s="97"/>
      <c r="II250" s="97"/>
      <c r="IJ250" s="97"/>
      <c r="IK250" s="97"/>
      <c r="IL250" s="97">
        <v>53</v>
      </c>
      <c r="IM250" s="97">
        <v>56</v>
      </c>
      <c r="IN250" s="97">
        <v>27</v>
      </c>
      <c r="IO250" s="97">
        <v>284</v>
      </c>
      <c r="IP250" s="97">
        <v>519</v>
      </c>
      <c r="IQ250" s="97">
        <v>41</v>
      </c>
      <c r="IR250" s="97">
        <v>8</v>
      </c>
      <c r="IS250" s="97">
        <v>4</v>
      </c>
      <c r="IT250" s="97">
        <v>9</v>
      </c>
      <c r="IU250" s="97">
        <v>113</v>
      </c>
      <c r="IV250" s="97">
        <v>5</v>
      </c>
      <c r="IW250" s="97"/>
      <c r="IX250" s="97">
        <v>36</v>
      </c>
      <c r="IY250" s="97">
        <v>10</v>
      </c>
      <c r="IZ250" s="97">
        <v>107</v>
      </c>
      <c r="JA250" s="97"/>
      <c r="JB250" s="97"/>
      <c r="JC250" s="97"/>
      <c r="JD250" s="97">
        <v>189</v>
      </c>
      <c r="JE250" s="97">
        <v>54</v>
      </c>
      <c r="JF250" s="97">
        <v>25</v>
      </c>
      <c r="JG250" s="97">
        <v>15</v>
      </c>
      <c r="JH250" s="97">
        <v>6</v>
      </c>
      <c r="JI250" s="97">
        <v>75</v>
      </c>
      <c r="JJ250" s="97"/>
      <c r="JK250" s="97">
        <v>43</v>
      </c>
      <c r="JL250" s="97">
        <v>7</v>
      </c>
      <c r="JM250" s="97"/>
      <c r="JN250" s="97">
        <v>6</v>
      </c>
      <c r="JO250" s="97">
        <v>0</v>
      </c>
      <c r="JP250" s="97">
        <v>0</v>
      </c>
      <c r="JQ250" s="97"/>
      <c r="JR250" s="97"/>
      <c r="JS250" s="97">
        <v>0</v>
      </c>
      <c r="JT250" s="97"/>
      <c r="JU250" s="97"/>
      <c r="JV250" s="97"/>
      <c r="JW250" s="97">
        <v>6</v>
      </c>
      <c r="JX250" s="97"/>
      <c r="JY250" s="97"/>
      <c r="JZ250" s="97">
        <v>0</v>
      </c>
      <c r="KA250" s="97"/>
      <c r="KB250" s="97"/>
      <c r="KC250" s="97">
        <v>0</v>
      </c>
      <c r="KD250" s="97"/>
      <c r="KE250" s="97"/>
      <c r="KF250" s="97"/>
      <c r="KG250" s="97"/>
      <c r="KH250" s="97"/>
      <c r="KI250" s="97"/>
      <c r="KJ250" s="97">
        <v>0</v>
      </c>
      <c r="KK250" s="97"/>
      <c r="KL250" s="97">
        <v>0</v>
      </c>
      <c r="KM250" s="97"/>
      <c r="KN250" s="97"/>
      <c r="KO250" s="97">
        <v>0</v>
      </c>
      <c r="KP250" s="97"/>
      <c r="KQ250" s="97"/>
      <c r="KR250" s="97"/>
      <c r="KS250" s="97"/>
      <c r="KT250" s="97"/>
      <c r="KU250" s="97"/>
      <c r="KV250" s="97"/>
      <c r="KW250" s="97"/>
      <c r="KX250" s="97"/>
      <c r="KY250" s="97"/>
      <c r="KZ250" s="97"/>
      <c r="LA250" s="97"/>
      <c r="LB250" s="97"/>
      <c r="LC250" s="97"/>
      <c r="LD250" s="97">
        <v>1</v>
      </c>
      <c r="LE250" s="97"/>
      <c r="LF250" s="97">
        <v>0</v>
      </c>
      <c r="LG250" s="97"/>
      <c r="LH250" s="97"/>
      <c r="LI250" s="97"/>
      <c r="LJ250" s="97"/>
      <c r="LK250" s="97"/>
      <c r="LL250" s="97"/>
      <c r="LM250" s="97"/>
      <c r="LN250" s="97"/>
      <c r="LO250" s="97"/>
      <c r="LP250" s="97"/>
      <c r="LQ250" s="97"/>
      <c r="LR250" s="97"/>
      <c r="LS250" s="97"/>
      <c r="LT250" s="97"/>
      <c r="LU250" s="97"/>
      <c r="LV250" s="97"/>
      <c r="LW250" s="97"/>
      <c r="LX250" s="97">
        <v>52</v>
      </c>
      <c r="LY250" s="97"/>
      <c r="LZ250" s="97"/>
      <c r="MA250" s="97">
        <v>119</v>
      </c>
      <c r="MB250" s="97">
        <v>0</v>
      </c>
      <c r="MC250" s="97"/>
      <c r="MD250" s="97">
        <v>75</v>
      </c>
      <c r="ME250" s="97">
        <v>18</v>
      </c>
      <c r="MF250" s="97">
        <v>8</v>
      </c>
      <c r="MG250" s="97"/>
      <c r="MH250" s="97"/>
      <c r="MI250" s="97">
        <v>5</v>
      </c>
      <c r="MJ250" s="97">
        <v>2</v>
      </c>
      <c r="MK250" s="97"/>
      <c r="ML250" s="97">
        <v>6</v>
      </c>
      <c r="MM250" s="97">
        <v>2</v>
      </c>
      <c r="MN250" s="97">
        <v>62</v>
      </c>
      <c r="MO250" s="97">
        <v>16</v>
      </c>
      <c r="MP250" s="97"/>
      <c r="MQ250" s="97">
        <v>3</v>
      </c>
      <c r="MR250" s="97">
        <v>4</v>
      </c>
      <c r="MS250" s="97">
        <v>98</v>
      </c>
      <c r="MT250" s="97">
        <v>1</v>
      </c>
      <c r="MU250" s="97">
        <v>0</v>
      </c>
      <c r="MV250" s="97">
        <v>0</v>
      </c>
      <c r="MW250" s="97">
        <v>252</v>
      </c>
      <c r="MX250" s="97">
        <v>41</v>
      </c>
      <c r="MY250" s="97">
        <v>283</v>
      </c>
      <c r="MZ250" s="97">
        <v>12</v>
      </c>
      <c r="NA250" s="97">
        <v>111</v>
      </c>
      <c r="NB250" s="97">
        <v>54</v>
      </c>
      <c r="NC250" s="97">
        <v>72</v>
      </c>
      <c r="ND250" s="97">
        <v>585</v>
      </c>
      <c r="NE250" s="97">
        <v>0</v>
      </c>
      <c r="NF250" s="97">
        <v>0</v>
      </c>
      <c r="NG250" s="97"/>
      <c r="NH250" s="97"/>
      <c r="NI250" s="97"/>
      <c r="NJ250" s="97"/>
      <c r="NK250" s="97"/>
      <c r="NL250" s="97"/>
      <c r="NM250" s="97"/>
      <c r="NN250" s="97"/>
      <c r="NO250" s="97"/>
      <c r="NP250" s="97"/>
      <c r="NQ250" s="97"/>
      <c r="NR250" s="97"/>
      <c r="NS250" s="97"/>
      <c r="NT250" s="97"/>
      <c r="NU250" s="97"/>
      <c r="NV250" s="97">
        <v>0</v>
      </c>
      <c r="NW250" s="97"/>
      <c r="NX250" s="97">
        <v>62</v>
      </c>
      <c r="NY250" s="97">
        <v>7</v>
      </c>
      <c r="NZ250" s="97"/>
      <c r="OA250" s="97"/>
      <c r="OB250" s="97">
        <v>2</v>
      </c>
      <c r="OC250" s="97"/>
      <c r="OD250" s="97"/>
      <c r="OE250" s="97"/>
      <c r="OF250" s="97"/>
      <c r="OG250" s="97"/>
      <c r="OH250" s="97"/>
      <c r="OI250" s="97">
        <v>31</v>
      </c>
      <c r="OJ250" s="97"/>
      <c r="OK250" s="97"/>
      <c r="OL250" s="97"/>
      <c r="OM250" s="97">
        <v>157</v>
      </c>
      <c r="ON250" s="97">
        <v>899</v>
      </c>
      <c r="OO250" s="97">
        <v>80</v>
      </c>
      <c r="OP250" s="97"/>
      <c r="OQ250" s="97"/>
      <c r="OR250" s="98">
        <v>55</v>
      </c>
      <c r="OS250" s="99">
        <v>8642</v>
      </c>
      <c r="OT250" s="96">
        <v>111</v>
      </c>
      <c r="OU250" s="97"/>
      <c r="OV250" s="97"/>
      <c r="OW250" s="97"/>
      <c r="OX250" s="97"/>
      <c r="OY250" s="97">
        <v>57</v>
      </c>
      <c r="OZ250" s="97">
        <v>597</v>
      </c>
      <c r="PA250" s="97"/>
      <c r="PB250" s="97"/>
      <c r="PC250" s="97"/>
      <c r="PD250" s="97"/>
      <c r="PE250" s="97"/>
      <c r="PF250" s="97"/>
      <c r="PG250" s="97"/>
      <c r="PH250" s="97"/>
      <c r="PI250" s="97"/>
      <c r="PJ250" s="97"/>
      <c r="PK250" s="97"/>
      <c r="PL250" s="98"/>
      <c r="PM250" s="99">
        <v>9406</v>
      </c>
    </row>
    <row r="251" spans="1:429" ht="12.75" customHeight="1" x14ac:dyDescent="0.2">
      <c r="A251" s="93">
        <v>325130</v>
      </c>
      <c r="B251" s="94" t="s">
        <v>1738</v>
      </c>
      <c r="C251" s="95" t="s">
        <v>1410</v>
      </c>
      <c r="D251" s="96"/>
      <c r="E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v>1</v>
      </c>
      <c r="AE251" s="97"/>
      <c r="AF251" s="97"/>
      <c r="AG251" s="97"/>
      <c r="AH251" s="97"/>
      <c r="AI251" s="97"/>
      <c r="AJ251" s="97"/>
      <c r="AK251" s="97"/>
      <c r="AL251" s="97"/>
      <c r="AM251" s="97"/>
      <c r="AN251" s="97"/>
      <c r="AO251" s="97"/>
      <c r="AP251" s="97"/>
      <c r="AQ251" s="97"/>
      <c r="AR251" s="97">
        <v>9</v>
      </c>
      <c r="AS251" s="97">
        <v>8</v>
      </c>
      <c r="AT251" s="97">
        <v>3</v>
      </c>
      <c r="AU251" s="97">
        <v>34</v>
      </c>
      <c r="AV251" s="97"/>
      <c r="AW251" s="97"/>
      <c r="AX251" s="97">
        <v>3</v>
      </c>
      <c r="AY251" s="97">
        <v>4</v>
      </c>
      <c r="AZ251" s="97">
        <v>14</v>
      </c>
      <c r="BA251" s="97"/>
      <c r="BB251" s="97">
        <v>11</v>
      </c>
      <c r="BC251" s="97">
        <v>0</v>
      </c>
      <c r="BD251" s="97">
        <v>0</v>
      </c>
      <c r="BE251" s="97"/>
      <c r="BF251" s="97"/>
      <c r="BG251" s="97"/>
      <c r="BH251" s="97"/>
      <c r="BI251" s="97"/>
      <c r="BJ251" s="97"/>
      <c r="BK251" s="97"/>
      <c r="BL251" s="97"/>
      <c r="BM251" s="97">
        <v>7</v>
      </c>
      <c r="BN251" s="97"/>
      <c r="BO251" s="97"/>
      <c r="BP251" s="97">
        <v>0</v>
      </c>
      <c r="BQ251" s="97"/>
      <c r="BR251" s="97"/>
      <c r="BS251" s="97">
        <v>0</v>
      </c>
      <c r="BT251" s="97"/>
      <c r="BU251" s="97"/>
      <c r="BV251" s="97">
        <v>0</v>
      </c>
      <c r="BW251" s="97"/>
      <c r="BX251" s="97"/>
      <c r="BY251" s="97">
        <v>4</v>
      </c>
      <c r="BZ251" s="97"/>
      <c r="CA251" s="97"/>
      <c r="CB251" s="97"/>
      <c r="CC251" s="97"/>
      <c r="CD251" s="97"/>
      <c r="CE251" s="97"/>
      <c r="CF251" s="97">
        <v>0</v>
      </c>
      <c r="CG251" s="97"/>
      <c r="CH251" s="97"/>
      <c r="CI251" s="97"/>
      <c r="CJ251" s="97">
        <v>22</v>
      </c>
      <c r="CK251" s="97"/>
      <c r="CL251" s="97">
        <v>19</v>
      </c>
      <c r="CM251" s="97">
        <v>35</v>
      </c>
      <c r="CN251" s="97"/>
      <c r="CO251" s="97"/>
      <c r="CP251" s="97">
        <v>1</v>
      </c>
      <c r="CQ251" s="97"/>
      <c r="CR251" s="97"/>
      <c r="CS251" s="97"/>
      <c r="CT251" s="97"/>
      <c r="CU251" s="97"/>
      <c r="CV251" s="97"/>
      <c r="CW251" s="97"/>
      <c r="CX251" s="97"/>
      <c r="CY251" s="97"/>
      <c r="CZ251" s="97"/>
      <c r="DA251" s="97"/>
      <c r="DB251" s="97"/>
      <c r="DC251" s="97"/>
      <c r="DD251" s="97"/>
      <c r="DE251" s="97"/>
      <c r="DF251" s="97"/>
      <c r="DG251" s="97"/>
      <c r="DH251" s="97"/>
      <c r="DI251" s="97"/>
      <c r="DJ251" s="97"/>
      <c r="DK251" s="97"/>
      <c r="DL251" s="97"/>
      <c r="DM251" s="97"/>
      <c r="DN251" s="97"/>
      <c r="DO251" s="97"/>
      <c r="DP251" s="97"/>
      <c r="DQ251" s="97"/>
      <c r="DR251" s="97"/>
      <c r="DS251" s="97"/>
      <c r="DT251" s="97"/>
      <c r="DU251" s="97"/>
      <c r="DV251" s="97"/>
      <c r="DW251" s="97"/>
      <c r="DX251" s="97"/>
      <c r="DY251" s="97"/>
      <c r="DZ251" s="97"/>
      <c r="EA251" s="97"/>
      <c r="EB251" s="97"/>
      <c r="EC251" s="97"/>
      <c r="ED251" s="97">
        <v>0</v>
      </c>
      <c r="EE251" s="97"/>
      <c r="EF251" s="97"/>
      <c r="EG251" s="97"/>
      <c r="EH251" s="97"/>
      <c r="EI251" s="97"/>
      <c r="EJ251" s="97"/>
      <c r="EK251" s="97"/>
      <c r="EL251" s="97"/>
      <c r="EM251" s="97"/>
      <c r="EN251" s="97"/>
      <c r="EO251" s="97">
        <v>37</v>
      </c>
      <c r="EP251" s="97">
        <v>11</v>
      </c>
      <c r="EQ251" s="97"/>
      <c r="ER251" s="97"/>
      <c r="ES251" s="97"/>
      <c r="ET251" s="97"/>
      <c r="EU251" s="97">
        <v>0</v>
      </c>
      <c r="EV251" s="97">
        <v>0</v>
      </c>
      <c r="EW251" s="97">
        <v>0</v>
      </c>
      <c r="EX251" s="97"/>
      <c r="EY251" s="97"/>
      <c r="EZ251" s="97"/>
      <c r="FA251" s="97"/>
      <c r="FB251" s="97">
        <v>1</v>
      </c>
      <c r="FC251" s="97">
        <v>1</v>
      </c>
      <c r="FD251" s="97">
        <v>2</v>
      </c>
      <c r="FE251" s="97"/>
      <c r="FF251" s="97">
        <v>1</v>
      </c>
      <c r="FG251" s="97">
        <v>6</v>
      </c>
      <c r="FH251" s="97">
        <v>10</v>
      </c>
      <c r="FI251" s="97"/>
      <c r="FJ251" s="97"/>
      <c r="FK251" s="97">
        <v>19</v>
      </c>
      <c r="FL251" s="97"/>
      <c r="FM251" s="97"/>
      <c r="FN251" s="97"/>
      <c r="FO251" s="97"/>
      <c r="FP251" s="97"/>
      <c r="FQ251" s="97"/>
      <c r="FR251" s="97">
        <v>2</v>
      </c>
      <c r="FS251" s="97"/>
      <c r="FT251" s="97"/>
      <c r="FU251" s="97"/>
      <c r="FV251" s="97"/>
      <c r="FW251" s="97"/>
      <c r="FX251" s="97"/>
      <c r="FY251" s="97"/>
      <c r="FZ251" s="97"/>
      <c r="GA251" s="97"/>
      <c r="GB251" s="97"/>
      <c r="GC251" s="97"/>
      <c r="GD251" s="97">
        <v>4</v>
      </c>
      <c r="GE251" s="97"/>
      <c r="GF251" s="97">
        <v>1</v>
      </c>
      <c r="GG251" s="97"/>
      <c r="GH251" s="97">
        <v>0</v>
      </c>
      <c r="GI251" s="97"/>
      <c r="GJ251" s="97">
        <v>86</v>
      </c>
      <c r="GK251" s="97"/>
      <c r="GL251" s="97">
        <v>35</v>
      </c>
      <c r="GM251" s="97"/>
      <c r="GN251" s="97"/>
      <c r="GO251" s="97"/>
      <c r="GP251" s="97"/>
      <c r="GQ251" s="97"/>
      <c r="GR251" s="97"/>
      <c r="GS251" s="97"/>
      <c r="GT251" s="97"/>
      <c r="GU251" s="97"/>
      <c r="GV251" s="97"/>
      <c r="GW251" s="97"/>
      <c r="GX251" s="97"/>
      <c r="GY251" s="97"/>
      <c r="GZ251" s="97"/>
      <c r="HA251" s="97"/>
      <c r="HB251" s="97"/>
      <c r="HC251" s="97"/>
      <c r="HD251" s="97"/>
      <c r="HE251" s="97"/>
      <c r="HF251" s="97"/>
      <c r="HG251" s="97"/>
      <c r="HH251" s="97"/>
      <c r="HI251" s="97"/>
      <c r="HJ251" s="97"/>
      <c r="HK251" s="97"/>
      <c r="HL251" s="97"/>
      <c r="HM251" s="97"/>
      <c r="HN251" s="97"/>
      <c r="HO251" s="97"/>
      <c r="HP251" s="97">
        <v>23</v>
      </c>
      <c r="HQ251" s="97">
        <v>147</v>
      </c>
      <c r="HR251" s="97">
        <v>287</v>
      </c>
      <c r="HS251" s="97">
        <v>105</v>
      </c>
      <c r="HT251" s="97"/>
      <c r="HU251" s="97">
        <v>3</v>
      </c>
      <c r="HV251" s="97">
        <v>3</v>
      </c>
      <c r="HW251" s="97">
        <v>1</v>
      </c>
      <c r="HX251" s="97">
        <v>29</v>
      </c>
      <c r="HY251" s="97">
        <v>358</v>
      </c>
      <c r="HZ251" s="97">
        <v>179</v>
      </c>
      <c r="IA251" s="97"/>
      <c r="IB251" s="97">
        <v>200</v>
      </c>
      <c r="IC251" s="97"/>
      <c r="ID251" s="97"/>
      <c r="IE251" s="97"/>
      <c r="IF251" s="97"/>
      <c r="IG251" s="97"/>
      <c r="IH251" s="97">
        <v>0</v>
      </c>
      <c r="II251" s="97"/>
      <c r="IJ251" s="97"/>
      <c r="IK251" s="97">
        <v>12</v>
      </c>
      <c r="IL251" s="97">
        <v>5</v>
      </c>
      <c r="IM251" s="97"/>
      <c r="IN251" s="97">
        <v>36</v>
      </c>
      <c r="IO251" s="97">
        <v>15</v>
      </c>
      <c r="IP251" s="97">
        <v>403</v>
      </c>
      <c r="IQ251" s="97">
        <v>67</v>
      </c>
      <c r="IR251" s="97">
        <v>451</v>
      </c>
      <c r="IS251" s="97"/>
      <c r="IT251" s="97">
        <v>0</v>
      </c>
      <c r="IU251" s="97"/>
      <c r="IV251" s="97"/>
      <c r="IW251" s="97"/>
      <c r="IX251" s="97">
        <v>17</v>
      </c>
      <c r="IY251" s="97">
        <v>2622</v>
      </c>
      <c r="IZ251" s="97">
        <v>5</v>
      </c>
      <c r="JA251" s="97">
        <v>73</v>
      </c>
      <c r="JB251" s="97">
        <v>120</v>
      </c>
      <c r="JC251" s="97">
        <v>1121</v>
      </c>
      <c r="JD251" s="97">
        <v>496</v>
      </c>
      <c r="JE251" s="97">
        <v>114</v>
      </c>
      <c r="JF251" s="97">
        <v>94</v>
      </c>
      <c r="JG251" s="97">
        <v>6</v>
      </c>
      <c r="JH251" s="97">
        <v>3</v>
      </c>
      <c r="JI251" s="97">
        <v>3</v>
      </c>
      <c r="JJ251" s="97">
        <v>76</v>
      </c>
      <c r="JK251" s="97">
        <v>613</v>
      </c>
      <c r="JL251" s="97">
        <v>45</v>
      </c>
      <c r="JM251" s="97">
        <v>0</v>
      </c>
      <c r="JN251" s="97">
        <v>39</v>
      </c>
      <c r="JO251" s="97"/>
      <c r="JP251" s="97"/>
      <c r="JQ251" s="97"/>
      <c r="JR251" s="97"/>
      <c r="JS251" s="97"/>
      <c r="JT251" s="97"/>
      <c r="JU251" s="97"/>
      <c r="JV251" s="97"/>
      <c r="JW251" s="97"/>
      <c r="JX251" s="97"/>
      <c r="JY251" s="97"/>
      <c r="JZ251" s="97"/>
      <c r="KA251" s="97"/>
      <c r="KB251" s="97"/>
      <c r="KC251" s="97"/>
      <c r="KD251" s="97"/>
      <c r="KE251" s="97"/>
      <c r="KF251" s="97"/>
      <c r="KG251" s="97"/>
      <c r="KH251" s="97"/>
      <c r="KI251" s="97"/>
      <c r="KJ251" s="97">
        <v>1</v>
      </c>
      <c r="KK251" s="97"/>
      <c r="KL251" s="97"/>
      <c r="KM251" s="97"/>
      <c r="KN251" s="97"/>
      <c r="KO251" s="97">
        <v>0</v>
      </c>
      <c r="KP251" s="97"/>
      <c r="KQ251" s="97"/>
      <c r="KR251" s="97"/>
      <c r="KS251" s="97"/>
      <c r="KT251" s="97"/>
      <c r="KU251" s="97"/>
      <c r="KV251" s="97"/>
      <c r="KW251" s="97"/>
      <c r="KX251" s="97"/>
      <c r="KY251" s="97"/>
      <c r="KZ251" s="97"/>
      <c r="LA251" s="97">
        <v>0</v>
      </c>
      <c r="LB251" s="97"/>
      <c r="LC251" s="97">
        <v>0</v>
      </c>
      <c r="LD251" s="97"/>
      <c r="LE251" s="97"/>
      <c r="LF251" s="97">
        <v>0</v>
      </c>
      <c r="LG251" s="97"/>
      <c r="LH251" s="97"/>
      <c r="LI251" s="97"/>
      <c r="LJ251" s="97"/>
      <c r="LK251" s="97"/>
      <c r="LL251" s="97"/>
      <c r="LM251" s="97"/>
      <c r="LN251" s="97"/>
      <c r="LO251" s="97"/>
      <c r="LP251" s="97"/>
      <c r="LQ251" s="97"/>
      <c r="LR251" s="97"/>
      <c r="LS251" s="97"/>
      <c r="LT251" s="97"/>
      <c r="LU251" s="97"/>
      <c r="LV251" s="97"/>
      <c r="LW251" s="97"/>
      <c r="LX251" s="97"/>
      <c r="LY251" s="97"/>
      <c r="LZ251" s="97"/>
      <c r="MA251" s="97"/>
      <c r="MB251" s="97">
        <v>1</v>
      </c>
      <c r="MC251" s="97"/>
      <c r="MD251" s="97">
        <v>20</v>
      </c>
      <c r="ME251" s="97"/>
      <c r="MF251" s="97">
        <v>5</v>
      </c>
      <c r="MG251" s="97"/>
      <c r="MH251" s="97"/>
      <c r="MI251" s="97"/>
      <c r="MJ251" s="97">
        <v>2</v>
      </c>
      <c r="MK251" s="97"/>
      <c r="ML251" s="97"/>
      <c r="MM251" s="97">
        <v>28</v>
      </c>
      <c r="MN251" s="97">
        <v>11</v>
      </c>
      <c r="MO251" s="97">
        <v>5</v>
      </c>
      <c r="MP251" s="97"/>
      <c r="MQ251" s="97">
        <v>1</v>
      </c>
      <c r="MR251" s="97">
        <v>1</v>
      </c>
      <c r="MS251" s="97">
        <v>1</v>
      </c>
      <c r="MT251" s="97">
        <v>1</v>
      </c>
      <c r="MU251" s="97">
        <v>1</v>
      </c>
      <c r="MV251" s="97">
        <v>1</v>
      </c>
      <c r="MW251" s="97">
        <v>81</v>
      </c>
      <c r="MX251" s="97">
        <v>3</v>
      </c>
      <c r="MY251" s="97">
        <v>93</v>
      </c>
      <c r="MZ251" s="97">
        <v>7</v>
      </c>
      <c r="NA251" s="97">
        <v>69</v>
      </c>
      <c r="NB251" s="97">
        <v>33</v>
      </c>
      <c r="NC251" s="97">
        <v>34</v>
      </c>
      <c r="ND251" s="97">
        <v>105</v>
      </c>
      <c r="NE251" s="97"/>
      <c r="NF251" s="97">
        <v>0</v>
      </c>
      <c r="NG251" s="97"/>
      <c r="NH251" s="97"/>
      <c r="NI251" s="97"/>
      <c r="NJ251" s="97"/>
      <c r="NK251" s="97"/>
      <c r="NL251" s="97"/>
      <c r="NM251" s="97"/>
      <c r="NN251" s="97"/>
      <c r="NO251" s="97"/>
      <c r="NP251" s="97"/>
      <c r="NQ251" s="97"/>
      <c r="NR251" s="97"/>
      <c r="NS251" s="97"/>
      <c r="NT251" s="97"/>
      <c r="NU251" s="97"/>
      <c r="NV251" s="97"/>
      <c r="NW251" s="97"/>
      <c r="NX251" s="97">
        <v>27</v>
      </c>
      <c r="NY251" s="97">
        <v>3</v>
      </c>
      <c r="NZ251" s="97"/>
      <c r="OA251" s="97"/>
      <c r="OB251" s="97">
        <v>4</v>
      </c>
      <c r="OC251" s="97"/>
      <c r="OD251" s="97"/>
      <c r="OE251" s="97"/>
      <c r="OF251" s="97"/>
      <c r="OG251" s="97"/>
      <c r="OH251" s="97"/>
      <c r="OI251" s="97">
        <v>27</v>
      </c>
      <c r="OJ251" s="97"/>
      <c r="OK251" s="97"/>
      <c r="OL251" s="97"/>
      <c r="OM251" s="97">
        <v>209</v>
      </c>
      <c r="ON251" s="97">
        <v>658</v>
      </c>
      <c r="OO251" s="97">
        <v>55</v>
      </c>
      <c r="OP251" s="97"/>
      <c r="OQ251" s="97"/>
      <c r="OR251" s="98">
        <v>28</v>
      </c>
      <c r="OS251" s="99">
        <v>9675</v>
      </c>
      <c r="OT251" s="96"/>
      <c r="OU251" s="97"/>
      <c r="OV251" s="97"/>
      <c r="OW251" s="97"/>
      <c r="OX251" s="97"/>
      <c r="OY251" s="97">
        <v>22</v>
      </c>
      <c r="OZ251" s="97">
        <v>3387</v>
      </c>
      <c r="PA251" s="97"/>
      <c r="PB251" s="97"/>
      <c r="PC251" s="97"/>
      <c r="PD251" s="97"/>
      <c r="PE251" s="97"/>
      <c r="PF251" s="97"/>
      <c r="PG251" s="97"/>
      <c r="PH251" s="97"/>
      <c r="PI251" s="97"/>
      <c r="PJ251" s="97"/>
      <c r="PK251" s="97"/>
      <c r="PL251" s="98"/>
      <c r="PM251" s="99">
        <v>13084</v>
      </c>
    </row>
    <row r="252" spans="1:429" ht="12.75" customHeight="1" x14ac:dyDescent="0.2">
      <c r="A252" s="93">
        <v>325180</v>
      </c>
      <c r="B252" s="94" t="s">
        <v>1738</v>
      </c>
      <c r="C252" s="95" t="s">
        <v>1411</v>
      </c>
      <c r="D252" s="96">
        <v>173</v>
      </c>
      <c r="E252" s="97">
        <v>244</v>
      </c>
      <c r="F252" s="97">
        <v>26</v>
      </c>
      <c r="G252" s="97">
        <v>25</v>
      </c>
      <c r="H252" s="97">
        <v>17</v>
      </c>
      <c r="I252" s="97">
        <v>27</v>
      </c>
      <c r="J252" s="97">
        <v>6</v>
      </c>
      <c r="K252" s="97">
        <v>2</v>
      </c>
      <c r="L252" s="97">
        <v>0</v>
      </c>
      <c r="M252" s="97">
        <v>3</v>
      </c>
      <c r="N252" s="97"/>
      <c r="O252" s="97"/>
      <c r="P252" s="97"/>
      <c r="Q252" s="97">
        <v>934</v>
      </c>
      <c r="R252" s="97">
        <v>15</v>
      </c>
      <c r="S252" s="97">
        <v>21</v>
      </c>
      <c r="T252" s="97">
        <v>155</v>
      </c>
      <c r="U252" s="97"/>
      <c r="V252" s="97">
        <v>111</v>
      </c>
      <c r="W252" s="97">
        <v>6</v>
      </c>
      <c r="X252" s="97">
        <v>75</v>
      </c>
      <c r="Y252" s="97">
        <v>217</v>
      </c>
      <c r="Z252" s="97">
        <v>1</v>
      </c>
      <c r="AA252" s="97">
        <v>115</v>
      </c>
      <c r="AB252" s="97">
        <v>0</v>
      </c>
      <c r="AC252" s="97">
        <v>0</v>
      </c>
      <c r="AD252" s="97">
        <v>15</v>
      </c>
      <c r="AE252" s="97"/>
      <c r="AF252" s="97">
        <v>0</v>
      </c>
      <c r="AG252" s="97"/>
      <c r="AH252" s="97"/>
      <c r="AI252" s="97">
        <v>0</v>
      </c>
      <c r="AJ252" s="97"/>
      <c r="AK252" s="97">
        <v>0</v>
      </c>
      <c r="AL252" s="97"/>
      <c r="AM252" s="97"/>
      <c r="AN252" s="97">
        <v>372</v>
      </c>
      <c r="AO252" s="97"/>
      <c r="AP252" s="97"/>
      <c r="AQ252" s="97"/>
      <c r="AR252" s="97">
        <v>16</v>
      </c>
      <c r="AS252" s="97">
        <v>968</v>
      </c>
      <c r="AT252" s="97">
        <v>11</v>
      </c>
      <c r="AU252" s="97">
        <v>528</v>
      </c>
      <c r="AV252" s="97"/>
      <c r="AW252" s="97"/>
      <c r="AX252" s="97">
        <v>24</v>
      </c>
      <c r="AY252" s="97">
        <v>39</v>
      </c>
      <c r="AZ252" s="97">
        <v>125</v>
      </c>
      <c r="BA252" s="97"/>
      <c r="BB252" s="97">
        <v>36</v>
      </c>
      <c r="BC252" s="97">
        <v>1</v>
      </c>
      <c r="BD252" s="97">
        <v>186</v>
      </c>
      <c r="BE252" s="97">
        <v>180</v>
      </c>
      <c r="BF252" s="97">
        <v>5</v>
      </c>
      <c r="BG252" s="97">
        <v>59</v>
      </c>
      <c r="BH252" s="97"/>
      <c r="BI252" s="97"/>
      <c r="BJ252" s="97">
        <v>19</v>
      </c>
      <c r="BK252" s="97">
        <v>16</v>
      </c>
      <c r="BL252" s="97">
        <v>0</v>
      </c>
      <c r="BM252" s="97">
        <v>1</v>
      </c>
      <c r="BN252" s="97"/>
      <c r="BO252" s="97"/>
      <c r="BP252" s="97">
        <v>0</v>
      </c>
      <c r="BQ252" s="97">
        <v>0</v>
      </c>
      <c r="BR252" s="97">
        <v>5</v>
      </c>
      <c r="BS252" s="97">
        <v>11</v>
      </c>
      <c r="BT252" s="97">
        <v>2</v>
      </c>
      <c r="BU252" s="97">
        <v>3</v>
      </c>
      <c r="BV252" s="97">
        <v>3</v>
      </c>
      <c r="BW252" s="97"/>
      <c r="BX252" s="97">
        <v>6</v>
      </c>
      <c r="BY252" s="97">
        <v>3</v>
      </c>
      <c r="BZ252" s="97"/>
      <c r="CA252" s="97">
        <v>56</v>
      </c>
      <c r="CB252" s="97"/>
      <c r="CC252" s="97"/>
      <c r="CD252" s="97"/>
      <c r="CE252" s="97"/>
      <c r="CF252" s="97">
        <v>2</v>
      </c>
      <c r="CG252" s="97"/>
      <c r="CH252" s="97"/>
      <c r="CI252" s="97"/>
      <c r="CJ252" s="97"/>
      <c r="CK252" s="97"/>
      <c r="CL252" s="97"/>
      <c r="CM252" s="97"/>
      <c r="CN252" s="97"/>
      <c r="CO252" s="97">
        <v>24</v>
      </c>
      <c r="CP252" s="97"/>
      <c r="CQ252" s="97"/>
      <c r="CR252" s="97"/>
      <c r="CS252" s="97"/>
      <c r="CT252" s="97"/>
      <c r="CU252" s="97"/>
      <c r="CV252" s="97"/>
      <c r="CW252" s="97"/>
      <c r="CX252" s="97"/>
      <c r="CY252" s="97"/>
      <c r="CZ252" s="97"/>
      <c r="DA252" s="97"/>
      <c r="DB252" s="97"/>
      <c r="DC252" s="97"/>
      <c r="DD252" s="97"/>
      <c r="DE252" s="97"/>
      <c r="DF252" s="97"/>
      <c r="DG252" s="97"/>
      <c r="DH252" s="97"/>
      <c r="DI252" s="97"/>
      <c r="DJ252" s="97"/>
      <c r="DK252" s="97"/>
      <c r="DL252" s="97"/>
      <c r="DM252" s="97"/>
      <c r="DN252" s="97">
        <v>1</v>
      </c>
      <c r="DO252" s="97"/>
      <c r="DP252" s="97">
        <v>589</v>
      </c>
      <c r="DQ252" s="97">
        <v>89</v>
      </c>
      <c r="DR252" s="97">
        <v>177</v>
      </c>
      <c r="DS252" s="97"/>
      <c r="DT252" s="97"/>
      <c r="DU252" s="97"/>
      <c r="DV252" s="97"/>
      <c r="DW252" s="97"/>
      <c r="DX252" s="97"/>
      <c r="DY252" s="97"/>
      <c r="DZ252" s="97"/>
      <c r="EA252" s="97"/>
      <c r="EB252" s="97"/>
      <c r="EC252" s="97"/>
      <c r="ED252" s="97">
        <v>23</v>
      </c>
      <c r="EE252" s="97"/>
      <c r="EF252" s="97"/>
      <c r="EG252" s="97"/>
      <c r="EH252" s="97"/>
      <c r="EI252" s="97"/>
      <c r="EJ252" s="97"/>
      <c r="EK252" s="97"/>
      <c r="EL252" s="97"/>
      <c r="EM252" s="97"/>
      <c r="EN252" s="97"/>
      <c r="EO252" s="97">
        <v>81</v>
      </c>
      <c r="EP252" s="97">
        <v>1</v>
      </c>
      <c r="EQ252" s="97">
        <v>1</v>
      </c>
      <c r="ER252" s="97"/>
      <c r="ES252" s="97"/>
      <c r="ET252" s="97"/>
      <c r="EU252" s="97"/>
      <c r="EV252" s="97"/>
      <c r="EW252" s="97">
        <v>1</v>
      </c>
      <c r="EX252" s="97"/>
      <c r="EY252" s="97"/>
      <c r="EZ252" s="97"/>
      <c r="FA252" s="97"/>
      <c r="FB252" s="97">
        <v>3</v>
      </c>
      <c r="FC252" s="97">
        <v>2</v>
      </c>
      <c r="FD252" s="97">
        <v>10</v>
      </c>
      <c r="FE252" s="97"/>
      <c r="FF252" s="97">
        <v>1</v>
      </c>
      <c r="FG252" s="97">
        <v>26</v>
      </c>
      <c r="FH252" s="97">
        <v>78</v>
      </c>
      <c r="FI252" s="97"/>
      <c r="FJ252" s="97"/>
      <c r="FK252" s="97"/>
      <c r="FL252" s="97"/>
      <c r="FM252" s="97">
        <v>16</v>
      </c>
      <c r="FN252" s="97"/>
      <c r="FO252" s="97"/>
      <c r="FP252" s="97"/>
      <c r="FQ252" s="97"/>
      <c r="FR252" s="97">
        <v>26</v>
      </c>
      <c r="FS252" s="97"/>
      <c r="FT252" s="97"/>
      <c r="FU252" s="97"/>
      <c r="FV252" s="97"/>
      <c r="FW252" s="97"/>
      <c r="FX252" s="97"/>
      <c r="FY252" s="97"/>
      <c r="FZ252" s="97"/>
      <c r="GA252" s="97"/>
      <c r="GB252" s="97"/>
      <c r="GC252" s="97">
        <v>19</v>
      </c>
      <c r="GD252" s="97">
        <v>11</v>
      </c>
      <c r="GE252" s="97">
        <v>0</v>
      </c>
      <c r="GF252" s="97">
        <v>4</v>
      </c>
      <c r="GG252" s="97"/>
      <c r="GH252" s="97">
        <v>1</v>
      </c>
      <c r="GI252" s="97"/>
      <c r="GJ252" s="97">
        <v>31</v>
      </c>
      <c r="GK252" s="97"/>
      <c r="GL252" s="97"/>
      <c r="GM252" s="97">
        <v>37</v>
      </c>
      <c r="GN252" s="97">
        <v>234</v>
      </c>
      <c r="GO252" s="97"/>
      <c r="GP252" s="97"/>
      <c r="GQ252" s="97"/>
      <c r="GR252" s="97"/>
      <c r="GS252" s="97"/>
      <c r="GT252" s="97"/>
      <c r="GU252" s="97"/>
      <c r="GV252" s="97"/>
      <c r="GW252" s="97"/>
      <c r="GX252" s="97"/>
      <c r="GY252" s="97"/>
      <c r="GZ252" s="97"/>
      <c r="HA252" s="97"/>
      <c r="HB252" s="97"/>
      <c r="HC252" s="97"/>
      <c r="HD252" s="97"/>
      <c r="HE252" s="97"/>
      <c r="HF252" s="97"/>
      <c r="HG252" s="97"/>
      <c r="HH252" s="97"/>
      <c r="HI252" s="97"/>
      <c r="HJ252" s="97"/>
      <c r="HK252" s="97"/>
      <c r="HL252" s="97"/>
      <c r="HM252" s="97"/>
      <c r="HN252" s="97"/>
      <c r="HO252" s="97"/>
      <c r="HP252" s="97"/>
      <c r="HQ252" s="97">
        <v>123</v>
      </c>
      <c r="HR252" s="97"/>
      <c r="HS252" s="97"/>
      <c r="HT252" s="97"/>
      <c r="HU252" s="97"/>
      <c r="HV252" s="97"/>
      <c r="HW252" s="97">
        <v>2</v>
      </c>
      <c r="HX252" s="97">
        <v>526</v>
      </c>
      <c r="HY252" s="97">
        <v>2633</v>
      </c>
      <c r="HZ252" s="97">
        <v>1364</v>
      </c>
      <c r="IA252" s="97"/>
      <c r="IB252" s="97">
        <v>255</v>
      </c>
      <c r="IC252" s="97">
        <v>6</v>
      </c>
      <c r="ID252" s="97"/>
      <c r="IE252" s="97">
        <v>41</v>
      </c>
      <c r="IF252" s="97"/>
      <c r="IG252" s="97"/>
      <c r="IH252" s="97">
        <v>760</v>
      </c>
      <c r="II252" s="97">
        <v>38</v>
      </c>
      <c r="IJ252" s="97"/>
      <c r="IK252" s="97">
        <v>460</v>
      </c>
      <c r="IL252" s="97">
        <v>114</v>
      </c>
      <c r="IM252" s="97">
        <v>156</v>
      </c>
      <c r="IN252" s="97">
        <v>255</v>
      </c>
      <c r="IO252" s="97">
        <v>3223</v>
      </c>
      <c r="IP252" s="97">
        <v>2632</v>
      </c>
      <c r="IQ252" s="97">
        <v>2290</v>
      </c>
      <c r="IR252" s="97">
        <v>494</v>
      </c>
      <c r="IS252" s="97">
        <v>0</v>
      </c>
      <c r="IT252" s="97">
        <v>12</v>
      </c>
      <c r="IU252" s="97">
        <v>5</v>
      </c>
      <c r="IV252" s="97">
        <v>0</v>
      </c>
      <c r="IW252" s="97">
        <v>502</v>
      </c>
      <c r="IX252" s="97">
        <v>439</v>
      </c>
      <c r="IY252" s="97">
        <v>54</v>
      </c>
      <c r="IZ252" s="97">
        <v>412</v>
      </c>
      <c r="JA252" s="97">
        <v>2298</v>
      </c>
      <c r="JB252" s="97">
        <v>37</v>
      </c>
      <c r="JC252" s="97">
        <v>183</v>
      </c>
      <c r="JD252" s="97">
        <v>2612</v>
      </c>
      <c r="JE252" s="97">
        <v>330</v>
      </c>
      <c r="JF252" s="97">
        <v>115</v>
      </c>
      <c r="JG252" s="97">
        <v>104</v>
      </c>
      <c r="JH252" s="97">
        <v>175</v>
      </c>
      <c r="JI252" s="97">
        <v>1239</v>
      </c>
      <c r="JJ252" s="97"/>
      <c r="JK252" s="97">
        <v>628</v>
      </c>
      <c r="JL252" s="97">
        <v>1922</v>
      </c>
      <c r="JM252" s="97">
        <v>75</v>
      </c>
      <c r="JN252" s="97">
        <v>1008</v>
      </c>
      <c r="JO252" s="97">
        <v>0</v>
      </c>
      <c r="JP252" s="97"/>
      <c r="JQ252" s="97"/>
      <c r="JR252" s="97"/>
      <c r="JS252" s="97">
        <v>0</v>
      </c>
      <c r="JT252" s="97"/>
      <c r="JU252" s="97"/>
      <c r="JV252" s="97"/>
      <c r="JW252" s="97">
        <v>81</v>
      </c>
      <c r="JX252" s="97">
        <v>1</v>
      </c>
      <c r="JY252" s="97"/>
      <c r="JZ252" s="97">
        <v>0</v>
      </c>
      <c r="KA252" s="97"/>
      <c r="KB252" s="97"/>
      <c r="KC252" s="97">
        <v>0</v>
      </c>
      <c r="KD252" s="97"/>
      <c r="KE252" s="97"/>
      <c r="KF252" s="97"/>
      <c r="KG252" s="97"/>
      <c r="KH252" s="97"/>
      <c r="KI252" s="97"/>
      <c r="KJ252" s="97">
        <v>4</v>
      </c>
      <c r="KK252" s="97"/>
      <c r="KL252" s="97">
        <v>7</v>
      </c>
      <c r="KM252" s="97"/>
      <c r="KN252" s="97"/>
      <c r="KO252" s="97">
        <v>0</v>
      </c>
      <c r="KP252" s="97"/>
      <c r="KQ252" s="97"/>
      <c r="KR252" s="97"/>
      <c r="KS252" s="97"/>
      <c r="KT252" s="97"/>
      <c r="KU252" s="97"/>
      <c r="KV252" s="97"/>
      <c r="KW252" s="97"/>
      <c r="KX252" s="97"/>
      <c r="KY252" s="97"/>
      <c r="KZ252" s="97">
        <v>0</v>
      </c>
      <c r="LA252" s="97">
        <v>2</v>
      </c>
      <c r="LB252" s="97">
        <v>7</v>
      </c>
      <c r="LC252" s="97">
        <v>0</v>
      </c>
      <c r="LD252" s="97"/>
      <c r="LE252" s="97"/>
      <c r="LF252" s="97"/>
      <c r="LG252" s="97"/>
      <c r="LH252" s="97"/>
      <c r="LI252" s="97"/>
      <c r="LJ252" s="97"/>
      <c r="LK252" s="97"/>
      <c r="LL252" s="97"/>
      <c r="LM252" s="97"/>
      <c r="LN252" s="97"/>
      <c r="LO252" s="97">
        <v>25</v>
      </c>
      <c r="LP252" s="97"/>
      <c r="LQ252" s="97">
        <v>58</v>
      </c>
      <c r="LR252" s="97"/>
      <c r="LS252" s="97"/>
      <c r="LT252" s="97"/>
      <c r="LU252" s="97"/>
      <c r="LV252" s="97"/>
      <c r="LW252" s="97"/>
      <c r="LX252" s="97"/>
      <c r="LY252" s="97"/>
      <c r="LZ252" s="97"/>
      <c r="MA252" s="97"/>
      <c r="MB252" s="97">
        <v>4</v>
      </c>
      <c r="MC252" s="97"/>
      <c r="MD252" s="97">
        <v>177</v>
      </c>
      <c r="ME252" s="97"/>
      <c r="MF252" s="97">
        <v>31</v>
      </c>
      <c r="MG252" s="97"/>
      <c r="MH252" s="97">
        <v>4</v>
      </c>
      <c r="MI252" s="97">
        <v>2</v>
      </c>
      <c r="MJ252" s="97">
        <v>2</v>
      </c>
      <c r="MK252" s="97"/>
      <c r="ML252" s="97">
        <v>605</v>
      </c>
      <c r="MM252" s="97"/>
      <c r="MN252" s="97">
        <v>52</v>
      </c>
      <c r="MO252" s="97">
        <v>9</v>
      </c>
      <c r="MP252" s="97"/>
      <c r="MQ252" s="97">
        <v>1</v>
      </c>
      <c r="MR252" s="97">
        <v>4</v>
      </c>
      <c r="MS252" s="97">
        <v>86</v>
      </c>
      <c r="MT252" s="97">
        <v>6</v>
      </c>
      <c r="MU252" s="97">
        <v>0</v>
      </c>
      <c r="MV252" s="97">
        <v>24</v>
      </c>
      <c r="MW252" s="97">
        <v>312</v>
      </c>
      <c r="MX252" s="97">
        <v>42</v>
      </c>
      <c r="MY252" s="97">
        <v>274</v>
      </c>
      <c r="MZ252" s="97">
        <v>223</v>
      </c>
      <c r="NA252" s="97">
        <v>457</v>
      </c>
      <c r="NB252" s="97">
        <v>246</v>
      </c>
      <c r="NC252" s="97">
        <v>332</v>
      </c>
      <c r="ND252" s="97">
        <v>414</v>
      </c>
      <c r="NE252" s="97">
        <v>6</v>
      </c>
      <c r="NF252" s="97">
        <v>3</v>
      </c>
      <c r="NG252" s="97"/>
      <c r="NH252" s="97"/>
      <c r="NI252" s="97"/>
      <c r="NJ252" s="97"/>
      <c r="NK252" s="97"/>
      <c r="NL252" s="97"/>
      <c r="NM252" s="97"/>
      <c r="NN252" s="97"/>
      <c r="NO252" s="97"/>
      <c r="NP252" s="97"/>
      <c r="NQ252" s="97"/>
      <c r="NR252" s="97"/>
      <c r="NS252" s="97"/>
      <c r="NT252" s="97">
        <v>0</v>
      </c>
      <c r="NU252" s="97"/>
      <c r="NV252" s="97"/>
      <c r="NW252" s="97">
        <v>0</v>
      </c>
      <c r="NX252" s="97">
        <v>21</v>
      </c>
      <c r="NY252" s="97">
        <v>3</v>
      </c>
      <c r="NZ252" s="97"/>
      <c r="OA252" s="97">
        <v>0</v>
      </c>
      <c r="OB252" s="97">
        <v>12</v>
      </c>
      <c r="OC252" s="97"/>
      <c r="OD252" s="97"/>
      <c r="OE252" s="97"/>
      <c r="OF252" s="97"/>
      <c r="OG252" s="97"/>
      <c r="OH252" s="97">
        <v>754</v>
      </c>
      <c r="OI252" s="97">
        <v>91</v>
      </c>
      <c r="OJ252" s="97"/>
      <c r="OK252" s="97"/>
      <c r="OL252" s="97"/>
      <c r="OM252" s="97">
        <v>358</v>
      </c>
      <c r="ON252" s="97">
        <v>1207</v>
      </c>
      <c r="OO252" s="97">
        <v>300</v>
      </c>
      <c r="OP252" s="97"/>
      <c r="OQ252" s="97">
        <v>20</v>
      </c>
      <c r="OR252" s="98">
        <v>112</v>
      </c>
      <c r="OS252" s="99">
        <v>40251</v>
      </c>
      <c r="OT252" s="96">
        <v>47</v>
      </c>
      <c r="OU252" s="97">
        <v>3175</v>
      </c>
      <c r="OV252" s="97"/>
      <c r="OW252" s="97"/>
      <c r="OX252" s="97"/>
      <c r="OY252" s="97">
        <v>133</v>
      </c>
      <c r="OZ252" s="97">
        <v>13272</v>
      </c>
      <c r="PA252" s="97"/>
      <c r="PB252" s="97"/>
      <c r="PC252" s="97"/>
      <c r="PD252" s="97"/>
      <c r="PE252" s="97"/>
      <c r="PF252" s="97"/>
      <c r="PG252" s="97"/>
      <c r="PH252" s="97"/>
      <c r="PI252" s="97"/>
      <c r="PJ252" s="97"/>
      <c r="PK252" s="97"/>
      <c r="PL252" s="98"/>
      <c r="PM252" s="99">
        <v>56878</v>
      </c>
    </row>
    <row r="253" spans="1:429" ht="12.75" customHeight="1" x14ac:dyDescent="0.2">
      <c r="A253" s="93">
        <v>325190</v>
      </c>
      <c r="B253" s="94" t="s">
        <v>1738</v>
      </c>
      <c r="C253" s="95" t="s">
        <v>1412</v>
      </c>
      <c r="D253" s="96"/>
      <c r="E253" s="97"/>
      <c r="F253" s="97"/>
      <c r="G253" s="97"/>
      <c r="H253" s="97"/>
      <c r="I253" s="97">
        <v>414</v>
      </c>
      <c r="J253" s="97"/>
      <c r="K253" s="97"/>
      <c r="L253" s="97"/>
      <c r="M253" s="97"/>
      <c r="N253" s="97"/>
      <c r="O253" s="97"/>
      <c r="P253" s="97"/>
      <c r="Q253" s="97">
        <v>1111</v>
      </c>
      <c r="R253" s="97">
        <v>44</v>
      </c>
      <c r="S253" s="97">
        <v>139</v>
      </c>
      <c r="T253" s="97">
        <v>423</v>
      </c>
      <c r="U253" s="97"/>
      <c r="V253" s="97">
        <v>263</v>
      </c>
      <c r="W253" s="97">
        <v>46</v>
      </c>
      <c r="X253" s="97">
        <v>583</v>
      </c>
      <c r="Y253" s="97">
        <v>1370</v>
      </c>
      <c r="Z253" s="97">
        <v>4</v>
      </c>
      <c r="AA253" s="97">
        <v>40</v>
      </c>
      <c r="AB253" s="97">
        <v>2</v>
      </c>
      <c r="AC253" s="97">
        <v>5</v>
      </c>
      <c r="AD253" s="97">
        <v>101</v>
      </c>
      <c r="AE253" s="97">
        <v>7</v>
      </c>
      <c r="AF253" s="97">
        <v>1</v>
      </c>
      <c r="AG253" s="97">
        <v>0</v>
      </c>
      <c r="AH253" s="97">
        <v>7</v>
      </c>
      <c r="AI253" s="97">
        <v>1</v>
      </c>
      <c r="AJ253" s="97">
        <v>4</v>
      </c>
      <c r="AK253" s="97">
        <v>18</v>
      </c>
      <c r="AL253" s="97"/>
      <c r="AM253" s="97">
        <v>4</v>
      </c>
      <c r="AN253" s="97">
        <v>177</v>
      </c>
      <c r="AO253" s="97">
        <v>5</v>
      </c>
      <c r="AP253" s="97">
        <v>12</v>
      </c>
      <c r="AQ253" s="97">
        <v>6</v>
      </c>
      <c r="AR253" s="97">
        <v>48</v>
      </c>
      <c r="AS253" s="97">
        <v>39</v>
      </c>
      <c r="AT253" s="97">
        <v>11</v>
      </c>
      <c r="AU253" s="97">
        <v>1166</v>
      </c>
      <c r="AV253" s="97">
        <v>5</v>
      </c>
      <c r="AW253" s="97">
        <v>8</v>
      </c>
      <c r="AX253" s="97">
        <v>16</v>
      </c>
      <c r="AY253" s="97">
        <v>18</v>
      </c>
      <c r="AZ253" s="97">
        <v>176</v>
      </c>
      <c r="BA253" s="97">
        <v>56</v>
      </c>
      <c r="BB253" s="97">
        <v>88</v>
      </c>
      <c r="BC253" s="97">
        <v>1</v>
      </c>
      <c r="BD253" s="97">
        <v>190</v>
      </c>
      <c r="BE253" s="97">
        <v>107</v>
      </c>
      <c r="BF253" s="97">
        <v>21</v>
      </c>
      <c r="BG253" s="97">
        <v>4</v>
      </c>
      <c r="BH253" s="97">
        <v>89</v>
      </c>
      <c r="BI253" s="97">
        <v>0</v>
      </c>
      <c r="BJ253" s="97">
        <v>109</v>
      </c>
      <c r="BK253" s="97">
        <v>57</v>
      </c>
      <c r="BL253" s="97">
        <v>6</v>
      </c>
      <c r="BM253" s="97">
        <v>18</v>
      </c>
      <c r="BN253" s="97">
        <v>1</v>
      </c>
      <c r="BO253" s="97">
        <v>3</v>
      </c>
      <c r="BP253" s="97">
        <v>2</v>
      </c>
      <c r="BQ253" s="97">
        <v>2</v>
      </c>
      <c r="BR253" s="97">
        <v>19</v>
      </c>
      <c r="BS253" s="97">
        <v>432</v>
      </c>
      <c r="BT253" s="97">
        <v>6</v>
      </c>
      <c r="BU253" s="97">
        <v>9</v>
      </c>
      <c r="BV253" s="97">
        <v>11</v>
      </c>
      <c r="BW253" s="97">
        <v>2</v>
      </c>
      <c r="BX253" s="97">
        <v>16</v>
      </c>
      <c r="BY253" s="97">
        <v>17</v>
      </c>
      <c r="BZ253" s="97">
        <v>12</v>
      </c>
      <c r="CA253" s="97">
        <v>121</v>
      </c>
      <c r="CB253" s="97">
        <v>1</v>
      </c>
      <c r="CC253" s="97">
        <v>11</v>
      </c>
      <c r="CD253" s="97">
        <v>3</v>
      </c>
      <c r="CE253" s="97">
        <v>2</v>
      </c>
      <c r="CF253" s="97">
        <v>52</v>
      </c>
      <c r="CG253" s="97"/>
      <c r="CH253" s="97">
        <v>26</v>
      </c>
      <c r="CI253" s="97">
        <v>2</v>
      </c>
      <c r="CJ253" s="97">
        <v>51</v>
      </c>
      <c r="CK253" s="97">
        <v>28</v>
      </c>
      <c r="CL253" s="97">
        <v>2</v>
      </c>
      <c r="CM253" s="97">
        <v>16</v>
      </c>
      <c r="CN253" s="97">
        <v>2</v>
      </c>
      <c r="CO253" s="97">
        <v>54</v>
      </c>
      <c r="CP253" s="97">
        <v>4</v>
      </c>
      <c r="CQ253" s="97">
        <v>2</v>
      </c>
      <c r="CR253" s="97">
        <v>108</v>
      </c>
      <c r="CS253" s="97">
        <v>1</v>
      </c>
      <c r="CT253" s="97">
        <v>4</v>
      </c>
      <c r="CU253" s="97">
        <v>5</v>
      </c>
      <c r="CV253" s="97">
        <v>5</v>
      </c>
      <c r="CW253" s="97">
        <v>2</v>
      </c>
      <c r="CX253" s="97">
        <v>19</v>
      </c>
      <c r="CY253" s="97">
        <v>1</v>
      </c>
      <c r="CZ253" s="97">
        <v>2</v>
      </c>
      <c r="DA253" s="97">
        <v>8</v>
      </c>
      <c r="DB253" s="97">
        <v>5</v>
      </c>
      <c r="DC253" s="97">
        <v>12</v>
      </c>
      <c r="DD253" s="97">
        <v>18</v>
      </c>
      <c r="DE253" s="97">
        <v>1</v>
      </c>
      <c r="DF253" s="97">
        <v>2</v>
      </c>
      <c r="DG253" s="97">
        <v>0</v>
      </c>
      <c r="DH253" s="97">
        <v>16</v>
      </c>
      <c r="DI253" s="97">
        <v>7</v>
      </c>
      <c r="DJ253" s="97">
        <v>0</v>
      </c>
      <c r="DK253" s="97">
        <v>2</v>
      </c>
      <c r="DL253" s="97">
        <v>1</v>
      </c>
      <c r="DM253" s="97">
        <v>1</v>
      </c>
      <c r="DN253" s="97">
        <v>5</v>
      </c>
      <c r="DO253" s="97">
        <v>2</v>
      </c>
      <c r="DP253" s="97">
        <v>15</v>
      </c>
      <c r="DQ253" s="97">
        <v>3</v>
      </c>
      <c r="DR253" s="97">
        <v>12</v>
      </c>
      <c r="DS253" s="97">
        <v>96</v>
      </c>
      <c r="DT253" s="97">
        <v>5</v>
      </c>
      <c r="DU253" s="97">
        <v>0</v>
      </c>
      <c r="DV253" s="97">
        <v>2</v>
      </c>
      <c r="DW253" s="97">
        <v>1</v>
      </c>
      <c r="DX253" s="97"/>
      <c r="DY253" s="97">
        <v>3</v>
      </c>
      <c r="DZ253" s="97">
        <v>1</v>
      </c>
      <c r="EA253" s="97">
        <v>2</v>
      </c>
      <c r="EB253" s="97">
        <v>0</v>
      </c>
      <c r="EC253" s="97">
        <v>0</v>
      </c>
      <c r="ED253" s="97">
        <v>0</v>
      </c>
      <c r="EE253" s="97">
        <v>5</v>
      </c>
      <c r="EF253" s="97">
        <v>1</v>
      </c>
      <c r="EG253" s="97">
        <v>0</v>
      </c>
      <c r="EH253" s="97">
        <v>0</v>
      </c>
      <c r="EI253" s="97"/>
      <c r="EJ253" s="97">
        <v>0</v>
      </c>
      <c r="EK253" s="97">
        <v>1</v>
      </c>
      <c r="EL253" s="97">
        <v>1</v>
      </c>
      <c r="EM253" s="97">
        <v>1</v>
      </c>
      <c r="EN253" s="97">
        <v>0</v>
      </c>
      <c r="EO253" s="97">
        <v>0</v>
      </c>
      <c r="EP253" s="97">
        <v>0</v>
      </c>
      <c r="EQ253" s="97">
        <v>8</v>
      </c>
      <c r="ER253" s="97">
        <v>7</v>
      </c>
      <c r="ES253" s="97">
        <v>78</v>
      </c>
      <c r="ET253" s="97">
        <v>5</v>
      </c>
      <c r="EU253" s="97">
        <v>14</v>
      </c>
      <c r="EV253" s="97">
        <v>34</v>
      </c>
      <c r="EW253" s="97">
        <v>13</v>
      </c>
      <c r="EX253" s="97">
        <v>5</v>
      </c>
      <c r="EY253" s="97">
        <v>1</v>
      </c>
      <c r="EZ253" s="97">
        <v>6</v>
      </c>
      <c r="FA253" s="97">
        <v>40</v>
      </c>
      <c r="FB253" s="97">
        <v>35</v>
      </c>
      <c r="FC253" s="97">
        <v>12</v>
      </c>
      <c r="FD253" s="97">
        <v>38</v>
      </c>
      <c r="FE253" s="97">
        <v>5</v>
      </c>
      <c r="FF253" s="97">
        <v>8</v>
      </c>
      <c r="FG253" s="97">
        <v>53</v>
      </c>
      <c r="FH253" s="97">
        <v>99</v>
      </c>
      <c r="FI253" s="97">
        <v>9</v>
      </c>
      <c r="FJ253" s="97">
        <v>2</v>
      </c>
      <c r="FK253" s="97">
        <v>0</v>
      </c>
      <c r="FL253" s="97">
        <v>117</v>
      </c>
      <c r="FM253" s="97">
        <v>35</v>
      </c>
      <c r="FN253" s="97">
        <v>6</v>
      </c>
      <c r="FO253" s="97">
        <v>32</v>
      </c>
      <c r="FP253" s="97">
        <v>5</v>
      </c>
      <c r="FQ253" s="97"/>
      <c r="FR253" s="97">
        <v>24</v>
      </c>
      <c r="FS253" s="97">
        <v>3</v>
      </c>
      <c r="FT253" s="97">
        <v>7</v>
      </c>
      <c r="FU253" s="97">
        <v>4</v>
      </c>
      <c r="FV253" s="97">
        <v>1</v>
      </c>
      <c r="FW253" s="97">
        <v>6</v>
      </c>
      <c r="FX253" s="97">
        <v>2</v>
      </c>
      <c r="FY253" s="97">
        <v>4</v>
      </c>
      <c r="FZ253" s="97">
        <v>8</v>
      </c>
      <c r="GA253" s="97">
        <v>2</v>
      </c>
      <c r="GB253" s="97">
        <v>32</v>
      </c>
      <c r="GC253" s="97">
        <v>59</v>
      </c>
      <c r="GD253" s="97">
        <v>96</v>
      </c>
      <c r="GE253" s="97">
        <v>1</v>
      </c>
      <c r="GF253" s="97">
        <v>12</v>
      </c>
      <c r="GG253" s="97">
        <v>1</v>
      </c>
      <c r="GH253" s="97">
        <v>5</v>
      </c>
      <c r="GI253" s="97">
        <v>1</v>
      </c>
      <c r="GJ253" s="97">
        <v>114</v>
      </c>
      <c r="GK253" s="97">
        <v>12</v>
      </c>
      <c r="GL253" s="97">
        <v>26</v>
      </c>
      <c r="GM253" s="97">
        <v>3</v>
      </c>
      <c r="GN253" s="97">
        <v>4</v>
      </c>
      <c r="GO253" s="97">
        <v>1</v>
      </c>
      <c r="GP253" s="97">
        <v>174</v>
      </c>
      <c r="GQ253" s="97">
        <v>1</v>
      </c>
      <c r="GR253" s="97">
        <v>9</v>
      </c>
      <c r="GS253" s="97">
        <v>2</v>
      </c>
      <c r="GT253" s="97">
        <v>713</v>
      </c>
      <c r="GU253" s="97">
        <v>6</v>
      </c>
      <c r="GV253" s="97">
        <v>3</v>
      </c>
      <c r="GW253" s="97">
        <v>16</v>
      </c>
      <c r="GX253" s="97">
        <v>22</v>
      </c>
      <c r="GY253" s="97">
        <v>40</v>
      </c>
      <c r="GZ253" s="97">
        <v>21</v>
      </c>
      <c r="HA253" s="97">
        <v>12</v>
      </c>
      <c r="HB253" s="97">
        <v>7</v>
      </c>
      <c r="HC253" s="97">
        <v>1</v>
      </c>
      <c r="HD253" s="97">
        <v>64</v>
      </c>
      <c r="HE253" s="97">
        <v>49</v>
      </c>
      <c r="HF253" s="97">
        <v>28</v>
      </c>
      <c r="HG253" s="97">
        <v>6</v>
      </c>
      <c r="HH253" s="97">
        <v>636</v>
      </c>
      <c r="HI253" s="97">
        <v>30</v>
      </c>
      <c r="HJ253" s="97">
        <v>81</v>
      </c>
      <c r="HK253" s="97">
        <v>86</v>
      </c>
      <c r="HL253" s="97">
        <v>17</v>
      </c>
      <c r="HM253" s="97">
        <v>13</v>
      </c>
      <c r="HN253" s="97">
        <v>11</v>
      </c>
      <c r="HO253" s="97">
        <v>9</v>
      </c>
      <c r="HP253" s="97">
        <v>2</v>
      </c>
      <c r="HQ253" s="97">
        <v>138</v>
      </c>
      <c r="HR253" s="97">
        <v>32</v>
      </c>
      <c r="HS253" s="97"/>
      <c r="HT253" s="97">
        <v>3</v>
      </c>
      <c r="HU253" s="97">
        <v>3</v>
      </c>
      <c r="HV253" s="97">
        <v>0</v>
      </c>
      <c r="HW253" s="97">
        <v>11</v>
      </c>
      <c r="HX253" s="97">
        <v>128</v>
      </c>
      <c r="HY253" s="97">
        <v>1645</v>
      </c>
      <c r="HZ253" s="97">
        <v>572</v>
      </c>
      <c r="IA253" s="97">
        <v>54</v>
      </c>
      <c r="IB253" s="97">
        <v>228</v>
      </c>
      <c r="IC253" s="97">
        <v>10</v>
      </c>
      <c r="ID253" s="97">
        <v>18</v>
      </c>
      <c r="IE253" s="97">
        <v>32</v>
      </c>
      <c r="IF253" s="97">
        <v>3996</v>
      </c>
      <c r="IG253" s="97">
        <v>5</v>
      </c>
      <c r="IH253" s="97">
        <v>6765</v>
      </c>
      <c r="II253" s="97">
        <v>735</v>
      </c>
      <c r="IJ253" s="97">
        <v>24</v>
      </c>
      <c r="IK253" s="97">
        <v>344</v>
      </c>
      <c r="IL253" s="97">
        <v>11521</v>
      </c>
      <c r="IM253" s="97">
        <v>387</v>
      </c>
      <c r="IN253" s="97">
        <v>549</v>
      </c>
      <c r="IO253" s="97">
        <v>217</v>
      </c>
      <c r="IP253" s="97">
        <v>13199</v>
      </c>
      <c r="IQ253" s="97">
        <v>23930</v>
      </c>
      <c r="IR253" s="97">
        <v>2241</v>
      </c>
      <c r="IS253" s="97">
        <v>696</v>
      </c>
      <c r="IT253" s="97">
        <v>7171</v>
      </c>
      <c r="IU253" s="97">
        <v>326</v>
      </c>
      <c r="IV253" s="97">
        <v>50</v>
      </c>
      <c r="IW253" s="97">
        <v>4</v>
      </c>
      <c r="IX253" s="97">
        <v>5675</v>
      </c>
      <c r="IY253" s="97">
        <v>2018</v>
      </c>
      <c r="IZ253" s="97">
        <v>1226</v>
      </c>
      <c r="JA253" s="97">
        <v>2531</v>
      </c>
      <c r="JB253" s="97">
        <v>2134</v>
      </c>
      <c r="JC253" s="97">
        <v>68</v>
      </c>
      <c r="JD253" s="97">
        <v>2089</v>
      </c>
      <c r="JE253" s="97">
        <v>1050</v>
      </c>
      <c r="JF253" s="97">
        <v>89</v>
      </c>
      <c r="JG253" s="97">
        <v>33</v>
      </c>
      <c r="JH253" s="97">
        <v>33</v>
      </c>
      <c r="JI253" s="97">
        <v>272</v>
      </c>
      <c r="JJ253" s="97">
        <v>866</v>
      </c>
      <c r="JK253" s="97">
        <v>445</v>
      </c>
      <c r="JL253" s="97">
        <v>825</v>
      </c>
      <c r="JM253" s="97">
        <v>94</v>
      </c>
      <c r="JN253" s="97">
        <v>531</v>
      </c>
      <c r="JO253" s="97">
        <v>0</v>
      </c>
      <c r="JP253" s="97">
        <v>20</v>
      </c>
      <c r="JQ253" s="97">
        <v>16</v>
      </c>
      <c r="JR253" s="97"/>
      <c r="JS253" s="97">
        <v>453</v>
      </c>
      <c r="JT253" s="97">
        <v>0</v>
      </c>
      <c r="JU253" s="97">
        <v>35</v>
      </c>
      <c r="JV253" s="97">
        <v>73</v>
      </c>
      <c r="JW253" s="97">
        <v>111</v>
      </c>
      <c r="JX253" s="97">
        <v>3</v>
      </c>
      <c r="JY253" s="97"/>
      <c r="JZ253" s="97">
        <v>6</v>
      </c>
      <c r="KA253" s="97">
        <v>14</v>
      </c>
      <c r="KB253" s="97">
        <v>7</v>
      </c>
      <c r="KC253" s="97">
        <v>0</v>
      </c>
      <c r="KD253" s="97">
        <v>3</v>
      </c>
      <c r="KE253" s="97">
        <v>3</v>
      </c>
      <c r="KF253" s="97">
        <v>0</v>
      </c>
      <c r="KG253" s="97">
        <v>3</v>
      </c>
      <c r="KH253" s="97">
        <v>4</v>
      </c>
      <c r="KI253" s="97"/>
      <c r="KJ253" s="97">
        <v>15</v>
      </c>
      <c r="KK253" s="97">
        <v>5</v>
      </c>
      <c r="KL253" s="97">
        <v>74</v>
      </c>
      <c r="KM253" s="97">
        <v>1</v>
      </c>
      <c r="KN253" s="97">
        <v>1</v>
      </c>
      <c r="KO253" s="97">
        <v>5</v>
      </c>
      <c r="KP253" s="97">
        <v>28</v>
      </c>
      <c r="KQ253" s="97">
        <v>1</v>
      </c>
      <c r="KR253" s="97">
        <v>100</v>
      </c>
      <c r="KS253" s="97">
        <v>24</v>
      </c>
      <c r="KT253" s="97">
        <v>8</v>
      </c>
      <c r="KU253" s="97">
        <v>6</v>
      </c>
      <c r="KV253" s="97"/>
      <c r="KW253" s="97">
        <v>4</v>
      </c>
      <c r="KX253" s="97">
        <v>0</v>
      </c>
      <c r="KY253" s="97">
        <v>0</v>
      </c>
      <c r="KZ253" s="97"/>
      <c r="LA253" s="97">
        <v>161</v>
      </c>
      <c r="LB253" s="97">
        <v>94</v>
      </c>
      <c r="LC253" s="97">
        <v>23</v>
      </c>
      <c r="LD253" s="97">
        <v>2</v>
      </c>
      <c r="LE253" s="97"/>
      <c r="LF253" s="97">
        <v>0</v>
      </c>
      <c r="LG253" s="97"/>
      <c r="LH253" s="97"/>
      <c r="LI253" s="97"/>
      <c r="LJ253" s="97"/>
      <c r="LK253" s="97"/>
      <c r="LL253" s="97">
        <v>1</v>
      </c>
      <c r="LM253" s="97"/>
      <c r="LN253" s="97">
        <v>0</v>
      </c>
      <c r="LO253" s="97">
        <v>0</v>
      </c>
      <c r="LP253" s="97">
        <v>0</v>
      </c>
      <c r="LQ253" s="97">
        <v>5339</v>
      </c>
      <c r="LR253" s="97">
        <v>5</v>
      </c>
      <c r="LS253" s="97">
        <v>0</v>
      </c>
      <c r="LT253" s="97">
        <v>0</v>
      </c>
      <c r="LU253" s="97">
        <v>0</v>
      </c>
      <c r="LV253" s="97">
        <v>1</v>
      </c>
      <c r="LW253" s="97"/>
      <c r="LX253" s="97"/>
      <c r="LY253" s="97">
        <v>1</v>
      </c>
      <c r="LZ253" s="97">
        <v>20</v>
      </c>
      <c r="MA253" s="97">
        <v>4573</v>
      </c>
      <c r="MB253" s="97">
        <v>195</v>
      </c>
      <c r="MC253" s="97">
        <v>9</v>
      </c>
      <c r="MD253" s="97">
        <v>653</v>
      </c>
      <c r="ME253" s="97">
        <v>65</v>
      </c>
      <c r="MF253" s="97">
        <v>85</v>
      </c>
      <c r="MG253" s="97">
        <v>5</v>
      </c>
      <c r="MH253" s="97">
        <v>17</v>
      </c>
      <c r="MI253" s="97">
        <v>31</v>
      </c>
      <c r="MJ253" s="97">
        <v>114</v>
      </c>
      <c r="MK253" s="97">
        <v>1</v>
      </c>
      <c r="ML253" s="97">
        <v>539</v>
      </c>
      <c r="MM253" s="97">
        <v>554</v>
      </c>
      <c r="MN253" s="97">
        <v>251</v>
      </c>
      <c r="MO253" s="97">
        <v>175</v>
      </c>
      <c r="MP253" s="97">
        <v>2</v>
      </c>
      <c r="MQ253" s="97">
        <v>12</v>
      </c>
      <c r="MR253" s="97">
        <v>119</v>
      </c>
      <c r="MS253" s="97">
        <v>664</v>
      </c>
      <c r="MT253" s="97">
        <v>25</v>
      </c>
      <c r="MU253" s="97">
        <v>7</v>
      </c>
      <c r="MV253" s="97">
        <v>61</v>
      </c>
      <c r="MW253" s="97">
        <v>847</v>
      </c>
      <c r="MX253" s="97">
        <v>173</v>
      </c>
      <c r="MY253" s="97">
        <v>1187</v>
      </c>
      <c r="MZ253" s="97"/>
      <c r="NA253" s="97">
        <v>744</v>
      </c>
      <c r="NB253" s="97">
        <v>734</v>
      </c>
      <c r="NC253" s="97">
        <v>798</v>
      </c>
      <c r="ND253" s="97">
        <v>1915</v>
      </c>
      <c r="NE253" s="97">
        <v>98</v>
      </c>
      <c r="NF253" s="97">
        <v>9</v>
      </c>
      <c r="NG253" s="97">
        <v>6</v>
      </c>
      <c r="NH253" s="97">
        <v>8</v>
      </c>
      <c r="NI253" s="97">
        <v>0</v>
      </c>
      <c r="NJ253" s="97"/>
      <c r="NK253" s="97">
        <v>0</v>
      </c>
      <c r="NL253" s="97"/>
      <c r="NM253" s="97"/>
      <c r="NN253" s="97"/>
      <c r="NO253" s="97">
        <v>0</v>
      </c>
      <c r="NP253" s="97">
        <v>6</v>
      </c>
      <c r="NQ253" s="97">
        <v>2</v>
      </c>
      <c r="NR253" s="97">
        <v>13</v>
      </c>
      <c r="NS253" s="97">
        <v>73</v>
      </c>
      <c r="NT253" s="97">
        <v>208</v>
      </c>
      <c r="NU253" s="97">
        <v>35</v>
      </c>
      <c r="NV253" s="97">
        <v>11</v>
      </c>
      <c r="NW253" s="97">
        <v>2</v>
      </c>
      <c r="NX253" s="97">
        <v>272</v>
      </c>
      <c r="NY253" s="97">
        <v>39</v>
      </c>
      <c r="NZ253" s="97">
        <v>0</v>
      </c>
      <c r="OA253" s="97">
        <v>0</v>
      </c>
      <c r="OB253" s="97">
        <v>33</v>
      </c>
      <c r="OC253" s="97">
        <v>0</v>
      </c>
      <c r="OD253" s="97"/>
      <c r="OE253" s="97">
        <v>0</v>
      </c>
      <c r="OF253" s="97">
        <v>5</v>
      </c>
      <c r="OG253" s="97"/>
      <c r="OH253" s="97">
        <v>2</v>
      </c>
      <c r="OI253" s="97">
        <v>411</v>
      </c>
      <c r="OJ253" s="97">
        <v>9</v>
      </c>
      <c r="OK253" s="97">
        <v>2</v>
      </c>
      <c r="OL253" s="97">
        <v>0</v>
      </c>
      <c r="OM253" s="97">
        <v>1413</v>
      </c>
      <c r="ON253" s="97">
        <v>5193</v>
      </c>
      <c r="OO253" s="97">
        <v>600</v>
      </c>
      <c r="OP253" s="97">
        <v>1168</v>
      </c>
      <c r="OQ253" s="97"/>
      <c r="OR253" s="98">
        <v>1029</v>
      </c>
      <c r="OS253" s="99">
        <v>138337</v>
      </c>
      <c r="OT253" s="96">
        <v>1401</v>
      </c>
      <c r="OU253" s="97"/>
      <c r="OV253" s="97"/>
      <c r="OW253" s="97"/>
      <c r="OX253" s="97"/>
      <c r="OY253" s="97">
        <v>503</v>
      </c>
      <c r="OZ253" s="97">
        <v>37016</v>
      </c>
      <c r="PA253" s="97"/>
      <c r="PB253" s="97"/>
      <c r="PC253" s="97"/>
      <c r="PD253" s="97"/>
      <c r="PE253" s="97"/>
      <c r="PF253" s="97"/>
      <c r="PG253" s="97"/>
      <c r="PH253" s="97"/>
      <c r="PI253" s="97"/>
      <c r="PJ253" s="97"/>
      <c r="PK253" s="97"/>
      <c r="PL253" s="98"/>
      <c r="PM253" s="99">
        <v>177257</v>
      </c>
    </row>
    <row r="254" spans="1:429" ht="12.75" customHeight="1" x14ac:dyDescent="0.2">
      <c r="A254" s="93">
        <v>325211</v>
      </c>
      <c r="B254" s="94" t="s">
        <v>1738</v>
      </c>
      <c r="C254" s="95" t="s">
        <v>1413</v>
      </c>
      <c r="D254" s="96"/>
      <c r="E254" s="97"/>
      <c r="F254" s="97"/>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v>2</v>
      </c>
      <c r="AE254" s="97"/>
      <c r="AF254" s="97"/>
      <c r="AG254" s="97"/>
      <c r="AH254" s="97"/>
      <c r="AI254" s="97"/>
      <c r="AJ254" s="97"/>
      <c r="AK254" s="97"/>
      <c r="AL254" s="97"/>
      <c r="AM254" s="97"/>
      <c r="AN254" s="97"/>
      <c r="AO254" s="97">
        <v>935</v>
      </c>
      <c r="AP254" s="97"/>
      <c r="AQ254" s="97">
        <v>92</v>
      </c>
      <c r="AR254" s="97">
        <v>1</v>
      </c>
      <c r="AS254" s="97">
        <v>351</v>
      </c>
      <c r="AT254" s="97">
        <v>10</v>
      </c>
      <c r="AU254" s="97"/>
      <c r="AV254" s="97"/>
      <c r="AW254" s="97"/>
      <c r="AX254" s="97"/>
      <c r="AY254" s="97">
        <v>3</v>
      </c>
      <c r="AZ254" s="97">
        <v>2</v>
      </c>
      <c r="BA254" s="97"/>
      <c r="BB254" s="97">
        <v>62</v>
      </c>
      <c r="BC254" s="97">
        <v>5</v>
      </c>
      <c r="BD254" s="97">
        <v>2</v>
      </c>
      <c r="BE254" s="97">
        <v>7</v>
      </c>
      <c r="BF254" s="97"/>
      <c r="BG254" s="97"/>
      <c r="BH254" s="97"/>
      <c r="BI254" s="97"/>
      <c r="BJ254" s="97"/>
      <c r="BK254" s="97">
        <v>83</v>
      </c>
      <c r="BL254" s="97"/>
      <c r="BM254" s="97"/>
      <c r="BN254" s="97"/>
      <c r="BO254" s="97"/>
      <c r="BP254" s="97">
        <v>145</v>
      </c>
      <c r="BQ254" s="97">
        <v>83</v>
      </c>
      <c r="BR254" s="97"/>
      <c r="BS254" s="97"/>
      <c r="BT254" s="97"/>
      <c r="BU254" s="97"/>
      <c r="BV254" s="97">
        <v>1</v>
      </c>
      <c r="BW254" s="97">
        <v>48</v>
      </c>
      <c r="BX254" s="97"/>
      <c r="BY254" s="97"/>
      <c r="BZ254" s="97"/>
      <c r="CA254" s="97">
        <v>219</v>
      </c>
      <c r="CB254" s="97">
        <v>33</v>
      </c>
      <c r="CC254" s="97"/>
      <c r="CD254" s="97"/>
      <c r="CE254" s="97">
        <v>34</v>
      </c>
      <c r="CF254" s="97">
        <v>70</v>
      </c>
      <c r="CG254" s="97">
        <v>109</v>
      </c>
      <c r="CH254" s="97"/>
      <c r="CI254" s="97"/>
      <c r="CJ254" s="97"/>
      <c r="CK254" s="97"/>
      <c r="CL254" s="97"/>
      <c r="CM254" s="97"/>
      <c r="CN254" s="97">
        <v>2</v>
      </c>
      <c r="CO254" s="97">
        <v>33</v>
      </c>
      <c r="CP254" s="97">
        <v>52</v>
      </c>
      <c r="CQ254" s="97"/>
      <c r="CR254" s="97">
        <v>165</v>
      </c>
      <c r="CS254" s="97"/>
      <c r="CT254" s="97"/>
      <c r="CU254" s="97"/>
      <c r="CV254" s="97"/>
      <c r="CW254" s="97"/>
      <c r="CX254" s="97"/>
      <c r="CY254" s="97"/>
      <c r="CZ254" s="97"/>
      <c r="DA254" s="97"/>
      <c r="DB254" s="97"/>
      <c r="DC254" s="97"/>
      <c r="DD254" s="97"/>
      <c r="DE254" s="97"/>
      <c r="DF254" s="97"/>
      <c r="DG254" s="97"/>
      <c r="DH254" s="97"/>
      <c r="DI254" s="97"/>
      <c r="DJ254" s="97"/>
      <c r="DK254" s="97"/>
      <c r="DL254" s="97"/>
      <c r="DM254" s="97">
        <v>2</v>
      </c>
      <c r="DN254" s="97">
        <v>4</v>
      </c>
      <c r="DO254" s="97">
        <v>3</v>
      </c>
      <c r="DP254" s="97">
        <v>1</v>
      </c>
      <c r="DQ254" s="97">
        <v>6</v>
      </c>
      <c r="DR254" s="97">
        <v>110</v>
      </c>
      <c r="DS254" s="97"/>
      <c r="DT254" s="97">
        <v>10</v>
      </c>
      <c r="DU254" s="97">
        <v>13</v>
      </c>
      <c r="DV254" s="97">
        <v>27</v>
      </c>
      <c r="DW254" s="97">
        <v>31</v>
      </c>
      <c r="DX254" s="97">
        <v>6</v>
      </c>
      <c r="DY254" s="97">
        <v>8</v>
      </c>
      <c r="DZ254" s="97"/>
      <c r="EA254" s="97">
        <v>4</v>
      </c>
      <c r="EB254" s="97"/>
      <c r="EC254" s="97">
        <v>48</v>
      </c>
      <c r="ED254" s="97"/>
      <c r="EE254" s="97">
        <v>40</v>
      </c>
      <c r="EF254" s="97">
        <v>255</v>
      </c>
      <c r="EG254" s="97">
        <v>25</v>
      </c>
      <c r="EH254" s="97">
        <v>111</v>
      </c>
      <c r="EI254" s="97">
        <v>104</v>
      </c>
      <c r="EJ254" s="97">
        <v>96</v>
      </c>
      <c r="EK254" s="97"/>
      <c r="EL254" s="97">
        <v>23</v>
      </c>
      <c r="EM254" s="97">
        <v>65</v>
      </c>
      <c r="EN254" s="97">
        <v>21</v>
      </c>
      <c r="EO254" s="97">
        <v>24</v>
      </c>
      <c r="EP254" s="97">
        <v>4</v>
      </c>
      <c r="EQ254" s="97">
        <v>597</v>
      </c>
      <c r="ER254" s="97">
        <v>708</v>
      </c>
      <c r="ES254" s="97"/>
      <c r="ET254" s="97"/>
      <c r="EU254" s="97"/>
      <c r="EV254" s="97"/>
      <c r="EW254" s="97">
        <v>1</v>
      </c>
      <c r="EX254" s="97"/>
      <c r="EY254" s="97"/>
      <c r="EZ254" s="97">
        <v>4</v>
      </c>
      <c r="FA254" s="97">
        <v>88</v>
      </c>
      <c r="FB254" s="97">
        <v>169</v>
      </c>
      <c r="FC254" s="97">
        <v>560</v>
      </c>
      <c r="FD254" s="97">
        <v>27</v>
      </c>
      <c r="FE254" s="97">
        <v>446</v>
      </c>
      <c r="FF254" s="97">
        <v>67</v>
      </c>
      <c r="FG254" s="97">
        <v>1009</v>
      </c>
      <c r="FH254" s="97">
        <v>86</v>
      </c>
      <c r="FI254" s="97"/>
      <c r="FJ254" s="97"/>
      <c r="FK254" s="97"/>
      <c r="FL254" s="97"/>
      <c r="FM254" s="97"/>
      <c r="FN254" s="97"/>
      <c r="FO254" s="97"/>
      <c r="FP254" s="97">
        <v>175</v>
      </c>
      <c r="FQ254" s="97"/>
      <c r="FR254" s="97">
        <v>85</v>
      </c>
      <c r="FS254" s="97"/>
      <c r="FT254" s="97"/>
      <c r="FU254" s="97">
        <v>7</v>
      </c>
      <c r="FV254" s="97">
        <v>7</v>
      </c>
      <c r="FW254" s="97">
        <v>75</v>
      </c>
      <c r="FX254" s="97">
        <v>111</v>
      </c>
      <c r="FY254" s="97">
        <v>64</v>
      </c>
      <c r="FZ254" s="97">
        <v>53</v>
      </c>
      <c r="GA254" s="97"/>
      <c r="GB254" s="97">
        <v>836</v>
      </c>
      <c r="GC254" s="97">
        <v>219</v>
      </c>
      <c r="GD254" s="97"/>
      <c r="GE254" s="97">
        <v>148</v>
      </c>
      <c r="GF254" s="97"/>
      <c r="GG254" s="97">
        <v>0</v>
      </c>
      <c r="GH254" s="97">
        <v>284</v>
      </c>
      <c r="GI254" s="97">
        <v>72</v>
      </c>
      <c r="GJ254" s="97">
        <v>4</v>
      </c>
      <c r="GK254" s="97">
        <v>197</v>
      </c>
      <c r="GL254" s="97">
        <v>786</v>
      </c>
      <c r="GM254" s="97"/>
      <c r="GN254" s="97"/>
      <c r="GO254" s="97"/>
      <c r="GP254" s="97"/>
      <c r="GQ254" s="97"/>
      <c r="GR254" s="97"/>
      <c r="GS254" s="97"/>
      <c r="GT254" s="97"/>
      <c r="GU254" s="97"/>
      <c r="GV254" s="97"/>
      <c r="GW254" s="97">
        <v>10</v>
      </c>
      <c r="GX254" s="97">
        <v>25</v>
      </c>
      <c r="GY254" s="97">
        <v>266</v>
      </c>
      <c r="GZ254" s="97">
        <v>6</v>
      </c>
      <c r="HA254" s="97"/>
      <c r="HB254" s="97"/>
      <c r="HC254" s="97"/>
      <c r="HD254" s="97"/>
      <c r="HE254" s="97"/>
      <c r="HF254" s="97"/>
      <c r="HG254" s="97"/>
      <c r="HH254" s="97"/>
      <c r="HI254" s="97"/>
      <c r="HJ254" s="97"/>
      <c r="HK254" s="97"/>
      <c r="HL254" s="97"/>
      <c r="HM254" s="97"/>
      <c r="HN254" s="97"/>
      <c r="HO254" s="97"/>
      <c r="HP254" s="97"/>
      <c r="HQ254" s="97">
        <v>1208</v>
      </c>
      <c r="HR254" s="97">
        <v>204</v>
      </c>
      <c r="HS254" s="97"/>
      <c r="HT254" s="97"/>
      <c r="HU254" s="97">
        <v>93</v>
      </c>
      <c r="HV254" s="97"/>
      <c r="HW254" s="97">
        <v>53</v>
      </c>
      <c r="HX254" s="97"/>
      <c r="HY254" s="97">
        <v>0</v>
      </c>
      <c r="HZ254" s="97">
        <v>83</v>
      </c>
      <c r="IA254" s="97">
        <v>6</v>
      </c>
      <c r="IB254" s="97">
        <v>1244</v>
      </c>
      <c r="IC254" s="97">
        <v>4</v>
      </c>
      <c r="ID254" s="97">
        <v>585</v>
      </c>
      <c r="IE254" s="97"/>
      <c r="IF254" s="97"/>
      <c r="IG254" s="97"/>
      <c r="IH254" s="97"/>
      <c r="II254" s="97"/>
      <c r="IJ254" s="97"/>
      <c r="IK254" s="97"/>
      <c r="IL254" s="97">
        <v>46</v>
      </c>
      <c r="IM254" s="97"/>
      <c r="IN254" s="97">
        <v>3</v>
      </c>
      <c r="IO254" s="97"/>
      <c r="IP254" s="97">
        <v>291</v>
      </c>
      <c r="IQ254" s="97">
        <v>6178</v>
      </c>
      <c r="IR254" s="97">
        <v>2292</v>
      </c>
      <c r="IS254" s="97"/>
      <c r="IT254" s="97"/>
      <c r="IU254" s="97"/>
      <c r="IV254" s="97"/>
      <c r="IW254" s="97"/>
      <c r="IX254" s="97"/>
      <c r="IY254" s="97">
        <v>3083</v>
      </c>
      <c r="IZ254" s="97">
        <v>976</v>
      </c>
      <c r="JA254" s="97"/>
      <c r="JB254" s="97"/>
      <c r="JC254" s="97">
        <v>282</v>
      </c>
      <c r="JD254" s="97">
        <v>4041</v>
      </c>
      <c r="JE254" s="97">
        <v>14140</v>
      </c>
      <c r="JF254" s="97">
        <v>6350</v>
      </c>
      <c r="JG254" s="97">
        <v>558</v>
      </c>
      <c r="JH254" s="97">
        <v>2262</v>
      </c>
      <c r="JI254" s="97">
        <v>756</v>
      </c>
      <c r="JJ254" s="97">
        <v>4843</v>
      </c>
      <c r="JK254" s="97">
        <v>19319</v>
      </c>
      <c r="JL254" s="97">
        <v>73</v>
      </c>
      <c r="JM254" s="97">
        <v>163</v>
      </c>
      <c r="JN254" s="97">
        <v>306</v>
      </c>
      <c r="JO254" s="97">
        <v>21</v>
      </c>
      <c r="JP254" s="97">
        <v>2</v>
      </c>
      <c r="JQ254" s="97"/>
      <c r="JR254" s="97"/>
      <c r="JS254" s="97"/>
      <c r="JT254" s="97"/>
      <c r="JU254" s="97"/>
      <c r="JV254" s="97"/>
      <c r="JW254" s="97"/>
      <c r="JX254" s="97"/>
      <c r="JY254" s="97"/>
      <c r="JZ254" s="97">
        <v>7</v>
      </c>
      <c r="KA254" s="97"/>
      <c r="KB254" s="97"/>
      <c r="KC254" s="97"/>
      <c r="KD254" s="97"/>
      <c r="KE254" s="97">
        <v>0</v>
      </c>
      <c r="KF254" s="97"/>
      <c r="KG254" s="97"/>
      <c r="KH254" s="97"/>
      <c r="KI254" s="97"/>
      <c r="KJ254" s="97"/>
      <c r="KK254" s="97"/>
      <c r="KL254" s="97"/>
      <c r="KM254" s="97"/>
      <c r="KN254" s="97"/>
      <c r="KO254" s="97"/>
      <c r="KP254" s="97"/>
      <c r="KQ254" s="97"/>
      <c r="KR254" s="97"/>
      <c r="KS254" s="97"/>
      <c r="KT254" s="97"/>
      <c r="KU254" s="97"/>
      <c r="KV254" s="97"/>
      <c r="KW254" s="97">
        <v>0</v>
      </c>
      <c r="KX254" s="97"/>
      <c r="KY254" s="97"/>
      <c r="KZ254" s="97"/>
      <c r="LA254" s="97"/>
      <c r="LB254" s="97"/>
      <c r="LC254" s="97"/>
      <c r="LD254" s="97"/>
      <c r="LE254" s="97"/>
      <c r="LF254" s="97"/>
      <c r="LG254" s="97"/>
      <c r="LH254" s="97"/>
      <c r="LI254" s="97"/>
      <c r="LJ254" s="97"/>
      <c r="LK254" s="97"/>
      <c r="LL254" s="97"/>
      <c r="LM254" s="97"/>
      <c r="LN254" s="97"/>
      <c r="LO254" s="97"/>
      <c r="LP254" s="97"/>
      <c r="LQ254" s="97"/>
      <c r="LR254" s="97"/>
      <c r="LS254" s="97"/>
      <c r="LT254" s="97"/>
      <c r="LU254" s="97"/>
      <c r="LV254" s="97"/>
      <c r="LW254" s="97"/>
      <c r="LX254" s="97">
        <v>43</v>
      </c>
      <c r="LY254" s="97"/>
      <c r="LZ254" s="97"/>
      <c r="MA254" s="97">
        <v>104</v>
      </c>
      <c r="MB254" s="97"/>
      <c r="MC254" s="97"/>
      <c r="MD254" s="97"/>
      <c r="ME254" s="97"/>
      <c r="MF254" s="97"/>
      <c r="MG254" s="97"/>
      <c r="MH254" s="97"/>
      <c r="MI254" s="97"/>
      <c r="MJ254" s="97"/>
      <c r="MK254" s="97"/>
      <c r="ML254" s="97"/>
      <c r="MM254" s="97"/>
      <c r="MN254" s="97"/>
      <c r="MO254" s="97"/>
      <c r="MP254" s="97"/>
      <c r="MQ254" s="97"/>
      <c r="MR254" s="97"/>
      <c r="MS254" s="97"/>
      <c r="MT254" s="97"/>
      <c r="MU254" s="97"/>
      <c r="MV254" s="97"/>
      <c r="MW254" s="97"/>
      <c r="MX254" s="97"/>
      <c r="MY254" s="97"/>
      <c r="MZ254" s="97"/>
      <c r="NA254" s="97"/>
      <c r="NB254" s="97"/>
      <c r="NC254" s="97"/>
      <c r="ND254" s="97"/>
      <c r="NE254" s="97"/>
      <c r="NF254" s="97"/>
      <c r="NG254" s="97"/>
      <c r="NH254" s="97"/>
      <c r="NI254" s="97"/>
      <c r="NJ254" s="97"/>
      <c r="NK254" s="97"/>
      <c r="NL254" s="97"/>
      <c r="NM254" s="97"/>
      <c r="NN254" s="97"/>
      <c r="NO254" s="97"/>
      <c r="NP254" s="97"/>
      <c r="NQ254" s="97">
        <v>0</v>
      </c>
      <c r="NR254" s="97"/>
      <c r="NS254" s="97"/>
      <c r="NT254" s="97"/>
      <c r="NU254" s="97"/>
      <c r="NV254" s="97"/>
      <c r="NW254" s="97"/>
      <c r="NX254" s="97"/>
      <c r="NY254" s="97">
        <v>0</v>
      </c>
      <c r="NZ254" s="97"/>
      <c r="OA254" s="97"/>
      <c r="OB254" s="97"/>
      <c r="OC254" s="97"/>
      <c r="OD254" s="97"/>
      <c r="OE254" s="97"/>
      <c r="OF254" s="97"/>
      <c r="OG254" s="97"/>
      <c r="OH254" s="97">
        <v>1</v>
      </c>
      <c r="OI254" s="97">
        <v>1</v>
      </c>
      <c r="OJ254" s="97"/>
      <c r="OK254" s="97"/>
      <c r="OL254" s="97"/>
      <c r="OM254" s="97">
        <v>28</v>
      </c>
      <c r="ON254" s="97"/>
      <c r="OO254" s="97">
        <v>9</v>
      </c>
      <c r="OP254" s="97">
        <v>5</v>
      </c>
      <c r="OQ254" s="97"/>
      <c r="OR254" s="98"/>
      <c r="OS254" s="99">
        <v>80446</v>
      </c>
      <c r="OT254" s="96"/>
      <c r="OU254" s="97"/>
      <c r="OV254" s="97"/>
      <c r="OW254" s="97"/>
      <c r="OX254" s="97"/>
      <c r="OY254" s="97">
        <v>336</v>
      </c>
      <c r="OZ254" s="97">
        <v>30460</v>
      </c>
      <c r="PA254" s="97"/>
      <c r="PB254" s="97"/>
      <c r="PC254" s="97"/>
      <c r="PD254" s="97"/>
      <c r="PE254" s="97"/>
      <c r="PF254" s="97"/>
      <c r="PG254" s="97"/>
      <c r="PH254" s="97"/>
      <c r="PI254" s="97"/>
      <c r="PJ254" s="97"/>
      <c r="PK254" s="97"/>
      <c r="PL254" s="98"/>
      <c r="PM254" s="99">
        <v>111242</v>
      </c>
    </row>
    <row r="255" spans="1:429" ht="12.75" customHeight="1" x14ac:dyDescent="0.2">
      <c r="A255" s="93" t="s">
        <v>1625</v>
      </c>
      <c r="B255" s="94" t="s">
        <v>1738</v>
      </c>
      <c r="C255" s="95" t="s">
        <v>1414</v>
      </c>
      <c r="D255" s="96"/>
      <c r="E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7"/>
      <c r="AJ255" s="97"/>
      <c r="AK255" s="97"/>
      <c r="AL255" s="97"/>
      <c r="AM255" s="97"/>
      <c r="AN255" s="97"/>
      <c r="AO255" s="97"/>
      <c r="AP255" s="97">
        <v>158</v>
      </c>
      <c r="AQ255" s="97">
        <v>1</v>
      </c>
      <c r="AR255" s="97">
        <v>1</v>
      </c>
      <c r="AS255" s="97">
        <v>14</v>
      </c>
      <c r="AT255" s="97"/>
      <c r="AU255" s="97"/>
      <c r="AV255" s="97"/>
      <c r="AW255" s="97"/>
      <c r="AX255" s="97"/>
      <c r="AY255" s="97">
        <v>5</v>
      </c>
      <c r="AZ255" s="97">
        <v>15</v>
      </c>
      <c r="BA255" s="97"/>
      <c r="BB255" s="97">
        <v>23</v>
      </c>
      <c r="BC255" s="97">
        <v>0</v>
      </c>
      <c r="BD255" s="97">
        <v>289</v>
      </c>
      <c r="BE255" s="97">
        <v>8</v>
      </c>
      <c r="BF255" s="97"/>
      <c r="BG255" s="97"/>
      <c r="BH255" s="97"/>
      <c r="BI255" s="97"/>
      <c r="BJ255" s="97">
        <v>27</v>
      </c>
      <c r="BK255" s="97"/>
      <c r="BL255" s="97"/>
      <c r="BM255" s="97"/>
      <c r="BN255" s="97"/>
      <c r="BO255" s="97"/>
      <c r="BP255" s="97">
        <v>1</v>
      </c>
      <c r="BQ255" s="97"/>
      <c r="BR255" s="97"/>
      <c r="BS255" s="97"/>
      <c r="BT255" s="97"/>
      <c r="BU255" s="97"/>
      <c r="BV255" s="97">
        <v>3</v>
      </c>
      <c r="BW255" s="97"/>
      <c r="BX255" s="97"/>
      <c r="BY255" s="97"/>
      <c r="BZ255" s="97"/>
      <c r="CA255" s="97">
        <v>36</v>
      </c>
      <c r="CB255" s="97"/>
      <c r="CC255" s="97"/>
      <c r="CD255" s="97"/>
      <c r="CE255" s="97"/>
      <c r="CF255" s="97">
        <v>7</v>
      </c>
      <c r="CG255" s="97"/>
      <c r="CH255" s="97"/>
      <c r="CI255" s="97"/>
      <c r="CJ255" s="97"/>
      <c r="CK255" s="97"/>
      <c r="CL255" s="97"/>
      <c r="CM255" s="97"/>
      <c r="CN255" s="97"/>
      <c r="CO255" s="97"/>
      <c r="CP255" s="97">
        <v>221</v>
      </c>
      <c r="CQ255" s="97"/>
      <c r="CR255" s="97"/>
      <c r="CS255" s="97"/>
      <c r="CT255" s="97"/>
      <c r="CU255" s="97"/>
      <c r="CV255" s="97"/>
      <c r="CW255" s="97"/>
      <c r="CX255" s="97"/>
      <c r="CY255" s="97"/>
      <c r="CZ255" s="97"/>
      <c r="DA255" s="97"/>
      <c r="DB255" s="97"/>
      <c r="DC255" s="97"/>
      <c r="DD255" s="97"/>
      <c r="DE255" s="97"/>
      <c r="DF255" s="97"/>
      <c r="DG255" s="97"/>
      <c r="DH255" s="97">
        <v>783</v>
      </c>
      <c r="DI255" s="97"/>
      <c r="DJ255" s="97"/>
      <c r="DK255" s="97"/>
      <c r="DL255" s="97"/>
      <c r="DM255" s="97"/>
      <c r="DN255" s="97"/>
      <c r="DO255" s="97"/>
      <c r="DP255" s="97"/>
      <c r="DQ255" s="97"/>
      <c r="DR255" s="97"/>
      <c r="DS255" s="97">
        <v>6</v>
      </c>
      <c r="DT255" s="97">
        <v>73</v>
      </c>
      <c r="DU255" s="97"/>
      <c r="DV255" s="97"/>
      <c r="DW255" s="97"/>
      <c r="DX255" s="97"/>
      <c r="DY255" s="97"/>
      <c r="DZ255" s="97">
        <v>14</v>
      </c>
      <c r="EA255" s="97"/>
      <c r="EB255" s="97"/>
      <c r="EC255" s="97"/>
      <c r="ED255" s="97"/>
      <c r="EE255" s="97"/>
      <c r="EF255" s="97"/>
      <c r="EG255" s="97"/>
      <c r="EH255" s="97"/>
      <c r="EI255" s="97"/>
      <c r="EJ255" s="97"/>
      <c r="EK255" s="97"/>
      <c r="EL255" s="97"/>
      <c r="EM255" s="97"/>
      <c r="EN255" s="97"/>
      <c r="EO255" s="97"/>
      <c r="EP255" s="97"/>
      <c r="EQ255" s="97">
        <v>16</v>
      </c>
      <c r="ER255" s="97"/>
      <c r="ES255" s="97"/>
      <c r="ET255" s="97"/>
      <c r="EU255" s="97"/>
      <c r="EV255" s="97"/>
      <c r="EW255" s="97"/>
      <c r="EX255" s="97"/>
      <c r="EY255" s="97"/>
      <c r="EZ255" s="97"/>
      <c r="FA255" s="97"/>
      <c r="FB255" s="97">
        <v>7</v>
      </c>
      <c r="FC255" s="97">
        <v>6</v>
      </c>
      <c r="FD255" s="97">
        <v>10</v>
      </c>
      <c r="FE255" s="97">
        <v>437</v>
      </c>
      <c r="FF255" s="97">
        <v>3</v>
      </c>
      <c r="FG255" s="97">
        <v>116</v>
      </c>
      <c r="FH255" s="97">
        <v>41</v>
      </c>
      <c r="FI255" s="97"/>
      <c r="FJ255" s="97"/>
      <c r="FK255" s="97"/>
      <c r="FL255" s="97"/>
      <c r="FM255" s="97">
        <v>12</v>
      </c>
      <c r="FN255" s="97"/>
      <c r="FO255" s="97"/>
      <c r="FP255" s="97"/>
      <c r="FQ255" s="97"/>
      <c r="FR255" s="97">
        <v>11</v>
      </c>
      <c r="FS255" s="97">
        <v>30</v>
      </c>
      <c r="FT255" s="97"/>
      <c r="FU255" s="97"/>
      <c r="FV255" s="97"/>
      <c r="FW255" s="97"/>
      <c r="FX255" s="97"/>
      <c r="FY255" s="97"/>
      <c r="FZ255" s="97"/>
      <c r="GA255" s="97"/>
      <c r="GB255" s="97">
        <v>657</v>
      </c>
      <c r="GC255" s="97">
        <v>655</v>
      </c>
      <c r="GD255" s="97">
        <v>5</v>
      </c>
      <c r="GE255" s="97">
        <v>33</v>
      </c>
      <c r="GF255" s="97">
        <v>1</v>
      </c>
      <c r="GG255" s="97"/>
      <c r="GH255" s="97">
        <v>72</v>
      </c>
      <c r="GI255" s="97"/>
      <c r="GJ255" s="97">
        <v>6</v>
      </c>
      <c r="GK255" s="97"/>
      <c r="GL255" s="97">
        <v>863</v>
      </c>
      <c r="GM255" s="97"/>
      <c r="GN255" s="97"/>
      <c r="GO255" s="97"/>
      <c r="GP255" s="97"/>
      <c r="GQ255" s="97"/>
      <c r="GR255" s="97"/>
      <c r="GS255" s="97"/>
      <c r="GT255" s="97"/>
      <c r="GU255" s="97"/>
      <c r="GV255" s="97"/>
      <c r="GW255" s="97"/>
      <c r="GX255" s="97"/>
      <c r="GY255" s="97"/>
      <c r="GZ255" s="97"/>
      <c r="HA255" s="97"/>
      <c r="HB255" s="97"/>
      <c r="HC255" s="97"/>
      <c r="HD255" s="97"/>
      <c r="HE255" s="97"/>
      <c r="HF255" s="97"/>
      <c r="HG255" s="97"/>
      <c r="HH255" s="97"/>
      <c r="HI255" s="97"/>
      <c r="HJ255" s="97"/>
      <c r="HK255" s="97"/>
      <c r="HL255" s="97"/>
      <c r="HM255" s="97"/>
      <c r="HN255" s="97"/>
      <c r="HO255" s="97">
        <v>2609</v>
      </c>
      <c r="HP255" s="97">
        <v>3301</v>
      </c>
      <c r="HQ255" s="97">
        <v>2282</v>
      </c>
      <c r="HR255" s="97">
        <v>198</v>
      </c>
      <c r="HS255" s="97">
        <v>2535</v>
      </c>
      <c r="HT255" s="97">
        <v>321</v>
      </c>
      <c r="HU255" s="97">
        <v>628</v>
      </c>
      <c r="HV255" s="97">
        <v>23</v>
      </c>
      <c r="HW255" s="97">
        <v>15</v>
      </c>
      <c r="HX255" s="97"/>
      <c r="HY255" s="97">
        <v>24</v>
      </c>
      <c r="HZ255" s="97"/>
      <c r="IA255" s="97"/>
      <c r="IB255" s="97">
        <v>92</v>
      </c>
      <c r="IC255" s="97">
        <v>26</v>
      </c>
      <c r="ID255" s="97"/>
      <c r="IE255" s="97">
        <v>183</v>
      </c>
      <c r="IF255" s="97"/>
      <c r="IG255" s="97"/>
      <c r="IH255" s="97"/>
      <c r="II255" s="97">
        <v>5</v>
      </c>
      <c r="IJ255" s="97"/>
      <c r="IK255" s="97"/>
      <c r="IL255" s="97"/>
      <c r="IM255" s="97"/>
      <c r="IN255" s="97"/>
      <c r="IO255" s="97"/>
      <c r="IP255" s="97">
        <v>30</v>
      </c>
      <c r="IQ255" s="97">
        <v>21</v>
      </c>
      <c r="IR255" s="97">
        <v>54</v>
      </c>
      <c r="IS255" s="97"/>
      <c r="IT255" s="97"/>
      <c r="IU255" s="97"/>
      <c r="IV255" s="97"/>
      <c r="IW255" s="97"/>
      <c r="IX255" s="97"/>
      <c r="IY255" s="97">
        <v>161</v>
      </c>
      <c r="IZ255" s="97">
        <v>536</v>
      </c>
      <c r="JA255" s="97"/>
      <c r="JB255" s="97"/>
      <c r="JC255" s="97"/>
      <c r="JD255" s="97">
        <v>67</v>
      </c>
      <c r="JE255" s="97">
        <v>111</v>
      </c>
      <c r="JF255" s="97">
        <v>31</v>
      </c>
      <c r="JG255" s="97">
        <v>29</v>
      </c>
      <c r="JH255" s="97">
        <v>900</v>
      </c>
      <c r="JI255" s="97">
        <v>172</v>
      </c>
      <c r="JJ255" s="97"/>
      <c r="JK255" s="97">
        <v>126</v>
      </c>
      <c r="JL255" s="97">
        <v>2511</v>
      </c>
      <c r="JM255" s="97">
        <v>437</v>
      </c>
      <c r="JN255" s="97">
        <v>1134</v>
      </c>
      <c r="JO255" s="97"/>
      <c r="JP255" s="97">
        <v>2</v>
      </c>
      <c r="JQ255" s="97"/>
      <c r="JR255" s="97">
        <v>0</v>
      </c>
      <c r="JS255" s="97">
        <v>2</v>
      </c>
      <c r="JT255" s="97"/>
      <c r="JU255" s="97"/>
      <c r="JV255" s="97"/>
      <c r="JW255" s="97"/>
      <c r="JX255" s="97">
        <v>0</v>
      </c>
      <c r="JY255" s="97"/>
      <c r="JZ255" s="97"/>
      <c r="KA255" s="97"/>
      <c r="KB255" s="97"/>
      <c r="KC255" s="97"/>
      <c r="KD255" s="97"/>
      <c r="KE255" s="97"/>
      <c r="KF255" s="97"/>
      <c r="KG255" s="97"/>
      <c r="KH255" s="97"/>
      <c r="KI255" s="97"/>
      <c r="KJ255" s="97"/>
      <c r="KK255" s="97"/>
      <c r="KL255" s="97"/>
      <c r="KM255" s="97"/>
      <c r="KN255" s="97"/>
      <c r="KO255" s="97"/>
      <c r="KP255" s="97"/>
      <c r="KQ255" s="97"/>
      <c r="KR255" s="97"/>
      <c r="KS255" s="97"/>
      <c r="KT255" s="97"/>
      <c r="KU255" s="97"/>
      <c r="KV255" s="97"/>
      <c r="KW255" s="97"/>
      <c r="KX255" s="97"/>
      <c r="KY255" s="97"/>
      <c r="KZ255" s="97"/>
      <c r="LA255" s="97"/>
      <c r="LB255" s="97"/>
      <c r="LC255" s="97"/>
      <c r="LD255" s="97"/>
      <c r="LE255" s="97"/>
      <c r="LF255" s="97"/>
      <c r="LG255" s="97"/>
      <c r="LH255" s="97"/>
      <c r="LI255" s="97"/>
      <c r="LJ255" s="97"/>
      <c r="LK255" s="97"/>
      <c r="LL255" s="97"/>
      <c r="LM255" s="97"/>
      <c r="LN255" s="97"/>
      <c r="LO255" s="97"/>
      <c r="LP255" s="97"/>
      <c r="LQ255" s="97"/>
      <c r="LR255" s="97"/>
      <c r="LS255" s="97"/>
      <c r="LT255" s="97"/>
      <c r="LU255" s="97"/>
      <c r="LV255" s="97"/>
      <c r="LW255" s="97"/>
      <c r="LX255" s="97"/>
      <c r="LY255" s="97"/>
      <c r="LZ255" s="97"/>
      <c r="MA255" s="97">
        <v>94</v>
      </c>
      <c r="MB255" s="97"/>
      <c r="MC255" s="97"/>
      <c r="MD255" s="97">
        <v>27</v>
      </c>
      <c r="ME255" s="97"/>
      <c r="MF255" s="97"/>
      <c r="MG255" s="97"/>
      <c r="MH255" s="97"/>
      <c r="MI255" s="97"/>
      <c r="MJ255" s="97"/>
      <c r="MK255" s="97"/>
      <c r="ML255" s="97"/>
      <c r="MM255" s="97"/>
      <c r="MN255" s="97"/>
      <c r="MO255" s="97"/>
      <c r="MP255" s="97"/>
      <c r="MQ255" s="97"/>
      <c r="MR255" s="97"/>
      <c r="MS255" s="97"/>
      <c r="MT255" s="97"/>
      <c r="MU255" s="97"/>
      <c r="MV255" s="97"/>
      <c r="MW255" s="97"/>
      <c r="MX255" s="97"/>
      <c r="MY255" s="97"/>
      <c r="MZ255" s="97"/>
      <c r="NA255" s="97"/>
      <c r="NB255" s="97"/>
      <c r="NC255" s="97"/>
      <c r="ND255" s="97">
        <v>51</v>
      </c>
      <c r="NE255" s="97"/>
      <c r="NF255" s="97"/>
      <c r="NG255" s="97"/>
      <c r="NH255" s="97"/>
      <c r="NI255" s="97"/>
      <c r="NJ255" s="97"/>
      <c r="NK255" s="97"/>
      <c r="NL255" s="97"/>
      <c r="NM255" s="97"/>
      <c r="NN255" s="97"/>
      <c r="NO255" s="97"/>
      <c r="NP255" s="97"/>
      <c r="NQ255" s="97"/>
      <c r="NR255" s="97"/>
      <c r="NS255" s="97"/>
      <c r="NT255" s="97"/>
      <c r="NU255" s="97"/>
      <c r="NV255" s="97"/>
      <c r="NW255" s="97"/>
      <c r="NX255" s="97"/>
      <c r="NY255" s="97"/>
      <c r="NZ255" s="97"/>
      <c r="OA255" s="97"/>
      <c r="OB255" s="97"/>
      <c r="OC255" s="97"/>
      <c r="OD255" s="97"/>
      <c r="OE255" s="97"/>
      <c r="OF255" s="97"/>
      <c r="OG255" s="97"/>
      <c r="OH255" s="97">
        <v>6</v>
      </c>
      <c r="OI255" s="97"/>
      <c r="OJ255" s="97"/>
      <c r="OK255" s="97"/>
      <c r="OL255" s="97"/>
      <c r="OM255" s="97">
        <v>6</v>
      </c>
      <c r="ON255" s="97"/>
      <c r="OO255" s="97"/>
      <c r="OP255" s="97">
        <v>10</v>
      </c>
      <c r="OQ255" s="97"/>
      <c r="OR255" s="98">
        <v>8</v>
      </c>
      <c r="OS255" s="99">
        <v>23433</v>
      </c>
      <c r="OT255" s="96"/>
      <c r="OU255" s="97"/>
      <c r="OV255" s="97"/>
      <c r="OW255" s="97"/>
      <c r="OX255" s="97"/>
      <c r="OY255" s="97">
        <v>-5</v>
      </c>
      <c r="OZ255" s="97">
        <v>7303</v>
      </c>
      <c r="PA255" s="97"/>
      <c r="PB255" s="97"/>
      <c r="PC255" s="97"/>
      <c r="PD255" s="97"/>
      <c r="PE255" s="97"/>
      <c r="PF255" s="97"/>
      <c r="PG255" s="97"/>
      <c r="PH255" s="97"/>
      <c r="PI255" s="97"/>
      <c r="PJ255" s="97"/>
      <c r="PK255" s="97"/>
      <c r="PL255" s="98"/>
      <c r="PM255" s="99">
        <v>30731</v>
      </c>
    </row>
    <row r="256" spans="1:429" ht="12.75" customHeight="1" x14ac:dyDescent="0.2">
      <c r="A256" s="93">
        <v>325411</v>
      </c>
      <c r="B256" s="94" t="s">
        <v>1739</v>
      </c>
      <c r="C256" s="95" t="s">
        <v>1415</v>
      </c>
      <c r="D256" s="96"/>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v>58</v>
      </c>
      <c r="AE256" s="97"/>
      <c r="AF256" s="97"/>
      <c r="AG256" s="97"/>
      <c r="AH256" s="97"/>
      <c r="AI256" s="97"/>
      <c r="AJ256" s="97"/>
      <c r="AK256" s="97"/>
      <c r="AL256" s="97"/>
      <c r="AM256" s="97"/>
      <c r="AN256" s="97"/>
      <c r="AO256" s="97"/>
      <c r="AP256" s="97"/>
      <c r="AQ256" s="97"/>
      <c r="AR256" s="97"/>
      <c r="AS256" s="97"/>
      <c r="AT256" s="97"/>
      <c r="AU256" s="97"/>
      <c r="AV256" s="97"/>
      <c r="AW256" s="97"/>
      <c r="AX256" s="97"/>
      <c r="AY256" s="97"/>
      <c r="AZ256" s="97"/>
      <c r="BA256" s="97"/>
      <c r="BB256" s="97"/>
      <c r="BC256" s="97"/>
      <c r="BD256" s="97"/>
      <c r="BE256" s="97"/>
      <c r="BF256" s="97"/>
      <c r="BG256" s="97"/>
      <c r="BH256" s="97"/>
      <c r="BI256" s="97"/>
      <c r="BJ256" s="97"/>
      <c r="BK256" s="97"/>
      <c r="BL256" s="97"/>
      <c r="BM256" s="97"/>
      <c r="BN256" s="97"/>
      <c r="BO256" s="97"/>
      <c r="BP256" s="97"/>
      <c r="BQ256" s="97"/>
      <c r="BR256" s="97"/>
      <c r="BS256" s="97"/>
      <c r="BT256" s="97"/>
      <c r="BU256" s="97"/>
      <c r="BV256" s="97"/>
      <c r="BW256" s="97"/>
      <c r="BX256" s="97"/>
      <c r="BY256" s="97"/>
      <c r="BZ256" s="97"/>
      <c r="CA256" s="97"/>
      <c r="CB256" s="97"/>
      <c r="CC256" s="97"/>
      <c r="CD256" s="97"/>
      <c r="CE256" s="97"/>
      <c r="CF256" s="97"/>
      <c r="CG256" s="97"/>
      <c r="CH256" s="97"/>
      <c r="CI256" s="97"/>
      <c r="CJ256" s="97"/>
      <c r="CK256" s="97"/>
      <c r="CL256" s="97"/>
      <c r="CM256" s="97"/>
      <c r="CN256" s="97"/>
      <c r="CO256" s="97"/>
      <c r="CP256" s="97"/>
      <c r="CQ256" s="97"/>
      <c r="CR256" s="97"/>
      <c r="CS256" s="97"/>
      <c r="CT256" s="97"/>
      <c r="CU256" s="97"/>
      <c r="CV256" s="97"/>
      <c r="CW256" s="97"/>
      <c r="CX256" s="97"/>
      <c r="CY256" s="97"/>
      <c r="CZ256" s="97"/>
      <c r="DA256" s="97"/>
      <c r="DB256" s="97"/>
      <c r="DC256" s="97"/>
      <c r="DD256" s="97"/>
      <c r="DE256" s="97"/>
      <c r="DF256" s="97"/>
      <c r="DG256" s="97"/>
      <c r="DH256" s="97"/>
      <c r="DI256" s="97"/>
      <c r="DJ256" s="97"/>
      <c r="DK256" s="97"/>
      <c r="DL256" s="97"/>
      <c r="DM256" s="97"/>
      <c r="DN256" s="97"/>
      <c r="DO256" s="97"/>
      <c r="DP256" s="97"/>
      <c r="DQ256" s="97"/>
      <c r="DR256" s="97"/>
      <c r="DS256" s="97"/>
      <c r="DT256" s="97"/>
      <c r="DU256" s="97"/>
      <c r="DV256" s="97"/>
      <c r="DW256" s="97"/>
      <c r="DX256" s="97"/>
      <c r="DY256" s="97"/>
      <c r="DZ256" s="97"/>
      <c r="EA256" s="97"/>
      <c r="EB256" s="97"/>
      <c r="EC256" s="97"/>
      <c r="ED256" s="97"/>
      <c r="EE256" s="97"/>
      <c r="EF256" s="97"/>
      <c r="EG256" s="97"/>
      <c r="EH256" s="97"/>
      <c r="EI256" s="97"/>
      <c r="EJ256" s="97"/>
      <c r="EK256" s="97"/>
      <c r="EL256" s="97"/>
      <c r="EM256" s="97"/>
      <c r="EN256" s="97"/>
      <c r="EO256" s="97"/>
      <c r="EP256" s="97"/>
      <c r="EQ256" s="97"/>
      <c r="ER256" s="97"/>
      <c r="ES256" s="97"/>
      <c r="ET256" s="97"/>
      <c r="EU256" s="97"/>
      <c r="EV256" s="97"/>
      <c r="EW256" s="97"/>
      <c r="EX256" s="97"/>
      <c r="EY256" s="97"/>
      <c r="EZ256" s="97"/>
      <c r="FA256" s="97"/>
      <c r="FB256" s="97"/>
      <c r="FC256" s="97"/>
      <c r="FD256" s="97"/>
      <c r="FE256" s="97"/>
      <c r="FF256" s="97"/>
      <c r="FG256" s="97"/>
      <c r="FH256" s="97"/>
      <c r="FI256" s="97"/>
      <c r="FJ256" s="97"/>
      <c r="FK256" s="97"/>
      <c r="FL256" s="97"/>
      <c r="FM256" s="97"/>
      <c r="FN256" s="97"/>
      <c r="FO256" s="97"/>
      <c r="FP256" s="97"/>
      <c r="FQ256" s="97"/>
      <c r="FR256" s="97"/>
      <c r="FS256" s="97"/>
      <c r="FT256" s="97"/>
      <c r="FU256" s="97"/>
      <c r="FV256" s="97"/>
      <c r="FW256" s="97"/>
      <c r="FX256" s="97"/>
      <c r="FY256" s="97"/>
      <c r="FZ256" s="97"/>
      <c r="GA256" s="97"/>
      <c r="GB256" s="97"/>
      <c r="GC256" s="97"/>
      <c r="GD256" s="97"/>
      <c r="GE256" s="97"/>
      <c r="GF256" s="97"/>
      <c r="GG256" s="97"/>
      <c r="GH256" s="97"/>
      <c r="GI256" s="97"/>
      <c r="GJ256" s="97"/>
      <c r="GK256" s="97"/>
      <c r="GL256" s="97"/>
      <c r="GM256" s="97">
        <v>186</v>
      </c>
      <c r="GN256" s="97">
        <v>767</v>
      </c>
      <c r="GO256" s="97"/>
      <c r="GP256" s="97"/>
      <c r="GQ256" s="97"/>
      <c r="GR256" s="97"/>
      <c r="GS256" s="97"/>
      <c r="GT256" s="97"/>
      <c r="GU256" s="97"/>
      <c r="GV256" s="97"/>
      <c r="GW256" s="97"/>
      <c r="GX256" s="97"/>
      <c r="GY256" s="97"/>
      <c r="GZ256" s="97"/>
      <c r="HA256" s="97"/>
      <c r="HB256" s="97"/>
      <c r="HC256" s="97"/>
      <c r="HD256" s="97"/>
      <c r="HE256" s="97"/>
      <c r="HF256" s="97"/>
      <c r="HG256" s="97"/>
      <c r="HH256" s="97"/>
      <c r="HI256" s="97"/>
      <c r="HJ256" s="97"/>
      <c r="HK256" s="97"/>
      <c r="HL256" s="97"/>
      <c r="HM256" s="97"/>
      <c r="HN256" s="97"/>
      <c r="HO256" s="97"/>
      <c r="HP256" s="97"/>
      <c r="HQ256" s="97"/>
      <c r="HR256" s="97"/>
      <c r="HS256" s="97"/>
      <c r="HT256" s="97"/>
      <c r="HU256" s="97"/>
      <c r="HV256" s="97"/>
      <c r="HW256" s="97"/>
      <c r="HX256" s="97"/>
      <c r="HY256" s="97"/>
      <c r="HZ256" s="97"/>
      <c r="IA256" s="97"/>
      <c r="IB256" s="97"/>
      <c r="IC256" s="97"/>
      <c r="ID256" s="97"/>
      <c r="IE256" s="97"/>
      <c r="IF256" s="97"/>
      <c r="IG256" s="97"/>
      <c r="IH256" s="97"/>
      <c r="II256" s="97"/>
      <c r="IJ256" s="97"/>
      <c r="IK256" s="97"/>
      <c r="IL256" s="97"/>
      <c r="IM256" s="97"/>
      <c r="IN256" s="97"/>
      <c r="IO256" s="97"/>
      <c r="IP256" s="97"/>
      <c r="IQ256" s="97"/>
      <c r="IR256" s="97"/>
      <c r="IS256" s="97">
        <v>1918</v>
      </c>
      <c r="IT256" s="97">
        <v>11341</v>
      </c>
      <c r="IU256" s="97">
        <v>207</v>
      </c>
      <c r="IV256" s="97">
        <v>126</v>
      </c>
      <c r="IW256" s="97"/>
      <c r="IX256" s="97"/>
      <c r="IY256" s="97"/>
      <c r="IZ256" s="97"/>
      <c r="JA256" s="97"/>
      <c r="JB256" s="97"/>
      <c r="JC256" s="97"/>
      <c r="JD256" s="97"/>
      <c r="JE256" s="97"/>
      <c r="JF256" s="97"/>
      <c r="JG256" s="97"/>
      <c r="JH256" s="97"/>
      <c r="JI256" s="97"/>
      <c r="JJ256" s="97"/>
      <c r="JK256" s="97"/>
      <c r="JL256" s="97"/>
      <c r="JM256" s="97"/>
      <c r="JN256" s="97"/>
      <c r="JO256" s="97"/>
      <c r="JP256" s="97"/>
      <c r="JQ256" s="97"/>
      <c r="JR256" s="97"/>
      <c r="JS256" s="97"/>
      <c r="JT256" s="97"/>
      <c r="JU256" s="97">
        <v>0</v>
      </c>
      <c r="JV256" s="97">
        <v>1</v>
      </c>
      <c r="JW256" s="97">
        <v>101</v>
      </c>
      <c r="JX256" s="97"/>
      <c r="JY256" s="97"/>
      <c r="JZ256" s="97"/>
      <c r="KA256" s="97"/>
      <c r="KB256" s="97"/>
      <c r="KC256" s="97"/>
      <c r="KD256" s="97"/>
      <c r="KE256" s="97"/>
      <c r="KF256" s="97"/>
      <c r="KG256" s="97"/>
      <c r="KH256" s="97"/>
      <c r="KI256" s="97"/>
      <c r="KJ256" s="97"/>
      <c r="KK256" s="97"/>
      <c r="KL256" s="97"/>
      <c r="KM256" s="97"/>
      <c r="KN256" s="97"/>
      <c r="KO256" s="97"/>
      <c r="KP256" s="97"/>
      <c r="KQ256" s="97"/>
      <c r="KR256" s="97"/>
      <c r="KS256" s="97"/>
      <c r="KT256" s="97"/>
      <c r="KU256" s="97"/>
      <c r="KV256" s="97"/>
      <c r="KW256" s="97"/>
      <c r="KX256" s="97"/>
      <c r="KY256" s="97"/>
      <c r="KZ256" s="97"/>
      <c r="LA256" s="97"/>
      <c r="LB256" s="97"/>
      <c r="LC256" s="97"/>
      <c r="LD256" s="97"/>
      <c r="LE256" s="97"/>
      <c r="LF256" s="97"/>
      <c r="LG256" s="97"/>
      <c r="LH256" s="97"/>
      <c r="LI256" s="97"/>
      <c r="LJ256" s="97"/>
      <c r="LK256" s="97"/>
      <c r="LL256" s="97"/>
      <c r="LM256" s="97"/>
      <c r="LN256" s="97"/>
      <c r="LO256" s="97"/>
      <c r="LP256" s="97"/>
      <c r="LQ256" s="97"/>
      <c r="LR256" s="97"/>
      <c r="LS256" s="97"/>
      <c r="LT256" s="97"/>
      <c r="LU256" s="97"/>
      <c r="LV256" s="97"/>
      <c r="LW256" s="97"/>
      <c r="LX256" s="97"/>
      <c r="LY256" s="97"/>
      <c r="LZ256" s="97"/>
      <c r="MA256" s="97">
        <v>68</v>
      </c>
      <c r="MB256" s="97"/>
      <c r="MC256" s="97"/>
      <c r="MD256" s="97">
        <v>25</v>
      </c>
      <c r="ME256" s="97"/>
      <c r="MF256" s="97"/>
      <c r="MG256" s="97"/>
      <c r="MH256" s="97"/>
      <c r="MI256" s="97"/>
      <c r="MJ256" s="97">
        <v>1</v>
      </c>
      <c r="MK256" s="97"/>
      <c r="ML256" s="97"/>
      <c r="MM256" s="97"/>
      <c r="MN256" s="97"/>
      <c r="MO256" s="97"/>
      <c r="MP256" s="97"/>
      <c r="MQ256" s="97"/>
      <c r="MR256" s="97"/>
      <c r="MS256" s="97"/>
      <c r="MT256" s="97"/>
      <c r="MU256" s="97"/>
      <c r="MV256" s="97"/>
      <c r="MW256" s="97">
        <v>2668</v>
      </c>
      <c r="MX256" s="97"/>
      <c r="MY256" s="97">
        <v>187</v>
      </c>
      <c r="MZ256" s="97"/>
      <c r="NA256" s="97"/>
      <c r="NB256" s="97"/>
      <c r="NC256" s="97"/>
      <c r="ND256" s="97"/>
      <c r="NE256" s="97"/>
      <c r="NF256" s="97"/>
      <c r="NG256" s="97"/>
      <c r="NH256" s="97"/>
      <c r="NI256" s="97"/>
      <c r="NJ256" s="97"/>
      <c r="NK256" s="97"/>
      <c r="NL256" s="97"/>
      <c r="NM256" s="97"/>
      <c r="NN256" s="97"/>
      <c r="NO256" s="97"/>
      <c r="NP256" s="97"/>
      <c r="NQ256" s="97"/>
      <c r="NR256" s="97"/>
      <c r="NS256" s="97"/>
      <c r="NT256" s="97"/>
      <c r="NU256" s="97"/>
      <c r="NV256" s="97"/>
      <c r="NW256" s="97"/>
      <c r="NX256" s="97"/>
      <c r="NY256" s="97"/>
      <c r="NZ256" s="97"/>
      <c r="OA256" s="97"/>
      <c r="OB256" s="97"/>
      <c r="OC256" s="97"/>
      <c r="OD256" s="97"/>
      <c r="OE256" s="97"/>
      <c r="OF256" s="97"/>
      <c r="OG256" s="97"/>
      <c r="OH256" s="97"/>
      <c r="OI256" s="97"/>
      <c r="OJ256" s="97"/>
      <c r="OK256" s="97"/>
      <c r="OL256" s="97"/>
      <c r="OM256" s="97"/>
      <c r="ON256" s="97"/>
      <c r="OO256" s="97">
        <v>3</v>
      </c>
      <c r="OP256" s="97"/>
      <c r="OQ256" s="97"/>
      <c r="OR256" s="98"/>
      <c r="OS256" s="99">
        <v>17656</v>
      </c>
      <c r="OT256" s="96"/>
      <c r="OU256" s="97"/>
      <c r="OV256" s="97"/>
      <c r="OW256" s="97"/>
      <c r="OX256" s="97"/>
      <c r="OY256" s="97">
        <v>61</v>
      </c>
      <c r="OZ256" s="97">
        <v>50</v>
      </c>
      <c r="PA256" s="97"/>
      <c r="PB256" s="97"/>
      <c r="PC256" s="97"/>
      <c r="PD256" s="97"/>
      <c r="PE256" s="97"/>
      <c r="PF256" s="97"/>
      <c r="PG256" s="97"/>
      <c r="PH256" s="97"/>
      <c r="PI256" s="97"/>
      <c r="PJ256" s="97"/>
      <c r="PK256" s="97"/>
      <c r="PL256" s="98"/>
      <c r="PM256" s="99">
        <v>17767</v>
      </c>
    </row>
    <row r="257" spans="1:429" ht="12.75" customHeight="1" x14ac:dyDescent="0.2">
      <c r="A257" s="93">
        <v>325412</v>
      </c>
      <c r="B257" s="94" t="s">
        <v>1739</v>
      </c>
      <c r="C257" s="95" t="s">
        <v>1416</v>
      </c>
      <c r="D257" s="96"/>
      <c r="E257" s="97"/>
      <c r="F257" s="97"/>
      <c r="G257" s="97"/>
      <c r="H257" s="97"/>
      <c r="I257" s="97"/>
      <c r="J257" s="97">
        <v>15</v>
      </c>
      <c r="K257" s="97">
        <v>17</v>
      </c>
      <c r="L257" s="97">
        <v>231</v>
      </c>
      <c r="M257" s="97">
        <v>72</v>
      </c>
      <c r="N257" s="97"/>
      <c r="O257" s="97"/>
      <c r="P257" s="97"/>
      <c r="Q257" s="97"/>
      <c r="R257" s="97"/>
      <c r="S257" s="97"/>
      <c r="T257" s="97"/>
      <c r="U257" s="97"/>
      <c r="V257" s="97"/>
      <c r="W257" s="97"/>
      <c r="X257" s="97"/>
      <c r="Y257" s="97"/>
      <c r="Z257" s="97"/>
      <c r="AA257" s="97"/>
      <c r="AB257" s="97"/>
      <c r="AC257" s="97"/>
      <c r="AD257" s="97">
        <v>42</v>
      </c>
      <c r="AE257" s="97"/>
      <c r="AF257" s="97"/>
      <c r="AG257" s="97"/>
      <c r="AH257" s="97"/>
      <c r="AI257" s="97"/>
      <c r="AJ257" s="97"/>
      <c r="AK257" s="97"/>
      <c r="AL257" s="97"/>
      <c r="AM257" s="97"/>
      <c r="AN257" s="97"/>
      <c r="AO257" s="97"/>
      <c r="AP257" s="97"/>
      <c r="AQ257" s="97"/>
      <c r="AR257" s="97"/>
      <c r="AS257" s="97"/>
      <c r="AT257" s="97"/>
      <c r="AU257" s="97"/>
      <c r="AV257" s="97"/>
      <c r="AW257" s="97"/>
      <c r="AX257" s="97"/>
      <c r="AY257" s="97"/>
      <c r="AZ257" s="97"/>
      <c r="BA257" s="97"/>
      <c r="BB257" s="97"/>
      <c r="BC257" s="97"/>
      <c r="BD257" s="97"/>
      <c r="BE257" s="97"/>
      <c r="BF257" s="97"/>
      <c r="BG257" s="97"/>
      <c r="BH257" s="97"/>
      <c r="BI257" s="97"/>
      <c r="BJ257" s="97"/>
      <c r="BK257" s="97"/>
      <c r="BL257" s="97"/>
      <c r="BM257" s="97"/>
      <c r="BN257" s="97"/>
      <c r="BO257" s="97"/>
      <c r="BP257" s="97"/>
      <c r="BQ257" s="97"/>
      <c r="BR257" s="97"/>
      <c r="BS257" s="97"/>
      <c r="BT257" s="97"/>
      <c r="BU257" s="97"/>
      <c r="BV257" s="97"/>
      <c r="BW257" s="97"/>
      <c r="BX257" s="97"/>
      <c r="BY257" s="97"/>
      <c r="BZ257" s="97"/>
      <c r="CA257" s="97"/>
      <c r="CB257" s="97"/>
      <c r="CC257" s="97"/>
      <c r="CD257" s="97"/>
      <c r="CE257" s="97"/>
      <c r="CF257" s="97"/>
      <c r="CG257" s="97"/>
      <c r="CH257" s="97"/>
      <c r="CI257" s="97"/>
      <c r="CJ257" s="97"/>
      <c r="CK257" s="97"/>
      <c r="CL257" s="97"/>
      <c r="CM257" s="97"/>
      <c r="CN257" s="97"/>
      <c r="CO257" s="97"/>
      <c r="CP257" s="97"/>
      <c r="CQ257" s="97"/>
      <c r="CR257" s="97"/>
      <c r="CS257" s="97"/>
      <c r="CT257" s="97"/>
      <c r="CU257" s="97"/>
      <c r="CV257" s="97"/>
      <c r="CW257" s="97"/>
      <c r="CX257" s="97"/>
      <c r="CY257" s="97"/>
      <c r="CZ257" s="97"/>
      <c r="DA257" s="97"/>
      <c r="DB257" s="97"/>
      <c r="DC257" s="97"/>
      <c r="DD257" s="97"/>
      <c r="DE257" s="97"/>
      <c r="DF257" s="97"/>
      <c r="DG257" s="97"/>
      <c r="DH257" s="97"/>
      <c r="DI257" s="97"/>
      <c r="DJ257" s="97"/>
      <c r="DK257" s="97"/>
      <c r="DL257" s="97"/>
      <c r="DM257" s="97"/>
      <c r="DN257" s="97"/>
      <c r="DO257" s="97"/>
      <c r="DP257" s="97"/>
      <c r="DQ257" s="97"/>
      <c r="DR257" s="97"/>
      <c r="DS257" s="97"/>
      <c r="DT257" s="97"/>
      <c r="DU257" s="97"/>
      <c r="DV257" s="97"/>
      <c r="DW257" s="97"/>
      <c r="DX257" s="97"/>
      <c r="DY257" s="97"/>
      <c r="DZ257" s="97"/>
      <c r="EA257" s="97"/>
      <c r="EB257" s="97"/>
      <c r="EC257" s="97"/>
      <c r="ED257" s="97"/>
      <c r="EE257" s="97"/>
      <c r="EF257" s="97"/>
      <c r="EG257" s="97"/>
      <c r="EH257" s="97"/>
      <c r="EI257" s="97"/>
      <c r="EJ257" s="97"/>
      <c r="EK257" s="97"/>
      <c r="EL257" s="97"/>
      <c r="EM257" s="97"/>
      <c r="EN257" s="97"/>
      <c r="EO257" s="97"/>
      <c r="EP257" s="97"/>
      <c r="EQ257" s="97"/>
      <c r="ER257" s="97"/>
      <c r="ES257" s="97"/>
      <c r="ET257" s="97"/>
      <c r="EU257" s="97"/>
      <c r="EV257" s="97"/>
      <c r="EW257" s="97"/>
      <c r="EX257" s="97"/>
      <c r="EY257" s="97"/>
      <c r="EZ257" s="97"/>
      <c r="FA257" s="97"/>
      <c r="FB257" s="97"/>
      <c r="FC257" s="97"/>
      <c r="FD257" s="97"/>
      <c r="FE257" s="97"/>
      <c r="FF257" s="97"/>
      <c r="FG257" s="97"/>
      <c r="FH257" s="97"/>
      <c r="FI257" s="97"/>
      <c r="FJ257" s="97"/>
      <c r="FK257" s="97"/>
      <c r="FL257" s="97"/>
      <c r="FM257" s="97"/>
      <c r="FN257" s="97"/>
      <c r="FO257" s="97"/>
      <c r="FP257" s="97"/>
      <c r="FQ257" s="97"/>
      <c r="FR257" s="97"/>
      <c r="FS257" s="97"/>
      <c r="FT257" s="97"/>
      <c r="FU257" s="97"/>
      <c r="FV257" s="97"/>
      <c r="FW257" s="97"/>
      <c r="FX257" s="97"/>
      <c r="FY257" s="97"/>
      <c r="FZ257" s="97"/>
      <c r="GA257" s="97"/>
      <c r="GB257" s="97"/>
      <c r="GC257" s="97"/>
      <c r="GD257" s="97"/>
      <c r="GE257" s="97"/>
      <c r="GF257" s="97"/>
      <c r="GG257" s="97"/>
      <c r="GH257" s="97"/>
      <c r="GI257" s="97"/>
      <c r="GJ257" s="97"/>
      <c r="GK257" s="97"/>
      <c r="GL257" s="97"/>
      <c r="GM257" s="97"/>
      <c r="GN257" s="97"/>
      <c r="GO257" s="97"/>
      <c r="GP257" s="97"/>
      <c r="GQ257" s="97"/>
      <c r="GR257" s="97"/>
      <c r="GS257" s="97"/>
      <c r="GT257" s="97"/>
      <c r="GU257" s="97"/>
      <c r="GV257" s="97"/>
      <c r="GW257" s="97"/>
      <c r="GX257" s="97"/>
      <c r="GY257" s="97"/>
      <c r="GZ257" s="97"/>
      <c r="HA257" s="97"/>
      <c r="HB257" s="97"/>
      <c r="HC257" s="97"/>
      <c r="HD257" s="97"/>
      <c r="HE257" s="97"/>
      <c r="HF257" s="97"/>
      <c r="HG257" s="97"/>
      <c r="HH257" s="97"/>
      <c r="HI257" s="97"/>
      <c r="HJ257" s="97"/>
      <c r="HK257" s="97"/>
      <c r="HL257" s="97"/>
      <c r="HM257" s="97"/>
      <c r="HN257" s="97"/>
      <c r="HO257" s="97"/>
      <c r="HP257" s="97"/>
      <c r="HQ257" s="97"/>
      <c r="HR257" s="97"/>
      <c r="HS257" s="97"/>
      <c r="HT257" s="97"/>
      <c r="HU257" s="97"/>
      <c r="HV257" s="97"/>
      <c r="HW257" s="97"/>
      <c r="HX257" s="97"/>
      <c r="HY257" s="97"/>
      <c r="HZ257" s="97"/>
      <c r="IA257" s="97"/>
      <c r="IB257" s="97"/>
      <c r="IC257" s="97"/>
      <c r="ID257" s="97"/>
      <c r="IE257" s="97"/>
      <c r="IF257" s="97"/>
      <c r="IG257" s="97"/>
      <c r="IH257" s="97"/>
      <c r="II257" s="97"/>
      <c r="IJ257" s="97"/>
      <c r="IK257" s="97"/>
      <c r="IL257" s="97"/>
      <c r="IM257" s="97"/>
      <c r="IN257" s="97"/>
      <c r="IO257" s="97"/>
      <c r="IP257" s="97"/>
      <c r="IQ257" s="97"/>
      <c r="IR257" s="97"/>
      <c r="IS257" s="97">
        <v>30</v>
      </c>
      <c r="IT257" s="97">
        <v>1243</v>
      </c>
      <c r="IU257" s="97">
        <v>0</v>
      </c>
      <c r="IV257" s="97">
        <v>128</v>
      </c>
      <c r="IW257" s="97"/>
      <c r="IX257" s="97"/>
      <c r="IY257" s="97"/>
      <c r="IZ257" s="97"/>
      <c r="JA257" s="97"/>
      <c r="JB257" s="97"/>
      <c r="JC257" s="97"/>
      <c r="JD257" s="97"/>
      <c r="JE257" s="97"/>
      <c r="JF257" s="97"/>
      <c r="JG257" s="97"/>
      <c r="JH257" s="97"/>
      <c r="JI257" s="97"/>
      <c r="JJ257" s="97"/>
      <c r="JK257" s="97"/>
      <c r="JL257" s="97"/>
      <c r="JM257" s="97"/>
      <c r="JN257" s="97"/>
      <c r="JO257" s="97"/>
      <c r="JP257" s="97"/>
      <c r="JQ257" s="97"/>
      <c r="JR257" s="97"/>
      <c r="JS257" s="97"/>
      <c r="JT257" s="97">
        <v>164</v>
      </c>
      <c r="JU257" s="97"/>
      <c r="JV257" s="97"/>
      <c r="JW257" s="97"/>
      <c r="JX257" s="97">
        <v>4</v>
      </c>
      <c r="JY257" s="97"/>
      <c r="JZ257" s="97"/>
      <c r="KA257" s="97"/>
      <c r="KB257" s="97"/>
      <c r="KC257" s="97"/>
      <c r="KD257" s="97">
        <v>326</v>
      </c>
      <c r="KE257" s="97"/>
      <c r="KF257" s="97"/>
      <c r="KG257" s="97"/>
      <c r="KH257" s="97"/>
      <c r="KI257" s="97"/>
      <c r="KJ257" s="97"/>
      <c r="KK257" s="97"/>
      <c r="KL257" s="97"/>
      <c r="KM257" s="97"/>
      <c r="KN257" s="97"/>
      <c r="KO257" s="97"/>
      <c r="KP257" s="97"/>
      <c r="KQ257" s="97"/>
      <c r="KR257" s="97"/>
      <c r="KS257" s="97"/>
      <c r="KT257" s="97"/>
      <c r="KU257" s="97"/>
      <c r="KV257" s="97"/>
      <c r="KW257" s="97"/>
      <c r="KX257" s="97"/>
      <c r="KY257" s="97"/>
      <c r="KZ257" s="97"/>
      <c r="LA257" s="97"/>
      <c r="LB257" s="97"/>
      <c r="LC257" s="97"/>
      <c r="LD257" s="97"/>
      <c r="LE257" s="97"/>
      <c r="LF257" s="97"/>
      <c r="LG257" s="97"/>
      <c r="LH257" s="97"/>
      <c r="LI257" s="97"/>
      <c r="LJ257" s="97"/>
      <c r="LK257" s="97"/>
      <c r="LL257" s="97"/>
      <c r="LM257" s="97"/>
      <c r="LN257" s="97"/>
      <c r="LO257" s="97"/>
      <c r="LP257" s="97"/>
      <c r="LQ257" s="97"/>
      <c r="LR257" s="97"/>
      <c r="LS257" s="97"/>
      <c r="LT257" s="97"/>
      <c r="LU257" s="97"/>
      <c r="LV257" s="97"/>
      <c r="LW257" s="97"/>
      <c r="LX257" s="97">
        <v>0</v>
      </c>
      <c r="LY257" s="97"/>
      <c r="LZ257" s="97"/>
      <c r="MA257" s="97">
        <v>0</v>
      </c>
      <c r="MB257" s="97"/>
      <c r="MC257" s="97"/>
      <c r="MD257" s="97">
        <v>174</v>
      </c>
      <c r="ME257" s="97"/>
      <c r="MF257" s="97"/>
      <c r="MG257" s="97"/>
      <c r="MH257" s="97">
        <v>3049</v>
      </c>
      <c r="MI257" s="97">
        <v>0</v>
      </c>
      <c r="MJ257" s="97">
        <v>10</v>
      </c>
      <c r="MK257" s="97"/>
      <c r="ML257" s="97"/>
      <c r="MM257" s="97"/>
      <c r="MN257" s="97"/>
      <c r="MO257" s="97"/>
      <c r="MP257" s="97"/>
      <c r="MQ257" s="97"/>
      <c r="MR257" s="97"/>
      <c r="MS257" s="97"/>
      <c r="MT257" s="97"/>
      <c r="MU257" s="97">
        <v>0</v>
      </c>
      <c r="MV257" s="97"/>
      <c r="MW257" s="97">
        <v>4411</v>
      </c>
      <c r="MX257" s="97">
        <v>87</v>
      </c>
      <c r="MY257" s="97">
        <v>1415</v>
      </c>
      <c r="MZ257" s="97"/>
      <c r="NA257" s="97">
        <v>136</v>
      </c>
      <c r="NB257" s="97">
        <v>910</v>
      </c>
      <c r="NC257" s="97">
        <v>768</v>
      </c>
      <c r="ND257" s="97">
        <v>9462</v>
      </c>
      <c r="NE257" s="97">
        <v>520</v>
      </c>
      <c r="NF257" s="97">
        <v>20</v>
      </c>
      <c r="NG257" s="97"/>
      <c r="NH257" s="97"/>
      <c r="NI257" s="97"/>
      <c r="NJ257" s="97"/>
      <c r="NK257" s="97">
        <v>9</v>
      </c>
      <c r="NL257" s="97"/>
      <c r="NM257" s="97"/>
      <c r="NN257" s="97"/>
      <c r="NO257" s="97"/>
      <c r="NP257" s="97"/>
      <c r="NQ257" s="97"/>
      <c r="NR257" s="97"/>
      <c r="NS257" s="97"/>
      <c r="NT257" s="97"/>
      <c r="NU257" s="97"/>
      <c r="NV257" s="97"/>
      <c r="NW257" s="97"/>
      <c r="NX257" s="97"/>
      <c r="NY257" s="97"/>
      <c r="NZ257" s="97"/>
      <c r="OA257" s="97"/>
      <c r="OB257" s="97"/>
      <c r="OC257" s="97">
        <v>6</v>
      </c>
      <c r="OD257" s="97"/>
      <c r="OE257" s="97"/>
      <c r="OF257" s="97"/>
      <c r="OG257" s="97"/>
      <c r="OH257" s="97">
        <v>616</v>
      </c>
      <c r="OI257" s="97">
        <v>127</v>
      </c>
      <c r="OJ257" s="97"/>
      <c r="OK257" s="97"/>
      <c r="OL257" s="97"/>
      <c r="OM257" s="97">
        <v>15</v>
      </c>
      <c r="ON257" s="97">
        <v>301</v>
      </c>
      <c r="OO257" s="97">
        <v>0</v>
      </c>
      <c r="OP257" s="97"/>
      <c r="OQ257" s="97"/>
      <c r="OR257" s="98"/>
      <c r="OS257" s="99">
        <v>24311</v>
      </c>
      <c r="OT257" s="96">
        <v>351519</v>
      </c>
      <c r="OU257" s="97"/>
      <c r="OV257" s="97"/>
      <c r="OW257" s="97"/>
      <c r="OX257" s="97"/>
      <c r="OY257" s="97">
        <v>149</v>
      </c>
      <c r="OZ257" s="97">
        <v>36714</v>
      </c>
      <c r="PA257" s="97"/>
      <c r="PB257" s="97"/>
      <c r="PC257" s="97"/>
      <c r="PD257" s="97"/>
      <c r="PE257" s="97"/>
      <c r="PF257" s="97"/>
      <c r="PG257" s="97"/>
      <c r="PH257" s="97"/>
      <c r="PI257" s="97"/>
      <c r="PJ257" s="97"/>
      <c r="PK257" s="97"/>
      <c r="PL257" s="98"/>
      <c r="PM257" s="99">
        <v>412693</v>
      </c>
    </row>
    <row r="258" spans="1:429" ht="12.75" customHeight="1" x14ac:dyDescent="0.2">
      <c r="A258" s="93">
        <v>325413</v>
      </c>
      <c r="B258" s="94" t="s">
        <v>1739</v>
      </c>
      <c r="C258" s="95" t="s">
        <v>1417</v>
      </c>
      <c r="D258" s="96"/>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v>89</v>
      </c>
      <c r="AE258" s="97"/>
      <c r="AF258" s="97"/>
      <c r="AG258" s="97"/>
      <c r="AH258" s="97"/>
      <c r="AI258" s="97"/>
      <c r="AJ258" s="97"/>
      <c r="AK258" s="97"/>
      <c r="AL258" s="97"/>
      <c r="AM258" s="97"/>
      <c r="AN258" s="97"/>
      <c r="AO258" s="97"/>
      <c r="AP258" s="97"/>
      <c r="AQ258" s="97"/>
      <c r="AR258" s="97"/>
      <c r="AS258" s="97"/>
      <c r="AT258" s="97"/>
      <c r="AU258" s="97"/>
      <c r="AV258" s="97"/>
      <c r="AW258" s="97"/>
      <c r="AX258" s="97"/>
      <c r="AY258" s="97"/>
      <c r="AZ258" s="97"/>
      <c r="BA258" s="97"/>
      <c r="BB258" s="97"/>
      <c r="BC258" s="97"/>
      <c r="BD258" s="97"/>
      <c r="BE258" s="97"/>
      <c r="BF258" s="97"/>
      <c r="BG258" s="97"/>
      <c r="BH258" s="97"/>
      <c r="BI258" s="97"/>
      <c r="BJ258" s="97"/>
      <c r="BK258" s="97"/>
      <c r="BL258" s="97"/>
      <c r="BM258" s="97"/>
      <c r="BN258" s="97"/>
      <c r="BO258" s="97"/>
      <c r="BP258" s="97"/>
      <c r="BQ258" s="97"/>
      <c r="BR258" s="97"/>
      <c r="BS258" s="97"/>
      <c r="BT258" s="97"/>
      <c r="BU258" s="97"/>
      <c r="BV258" s="97"/>
      <c r="BW258" s="97"/>
      <c r="BX258" s="97"/>
      <c r="BY258" s="97"/>
      <c r="BZ258" s="97"/>
      <c r="CA258" s="97"/>
      <c r="CB258" s="97"/>
      <c r="CC258" s="97"/>
      <c r="CD258" s="97"/>
      <c r="CE258" s="97"/>
      <c r="CF258" s="97"/>
      <c r="CG258" s="97"/>
      <c r="CH258" s="97"/>
      <c r="CI258" s="97"/>
      <c r="CJ258" s="97"/>
      <c r="CK258" s="97"/>
      <c r="CL258" s="97"/>
      <c r="CM258" s="97"/>
      <c r="CN258" s="97"/>
      <c r="CO258" s="97"/>
      <c r="CP258" s="97"/>
      <c r="CQ258" s="97"/>
      <c r="CR258" s="97"/>
      <c r="CS258" s="97"/>
      <c r="CT258" s="97"/>
      <c r="CU258" s="97"/>
      <c r="CV258" s="97"/>
      <c r="CW258" s="97"/>
      <c r="CX258" s="97"/>
      <c r="CY258" s="97"/>
      <c r="CZ258" s="97"/>
      <c r="DA258" s="97"/>
      <c r="DB258" s="97"/>
      <c r="DC258" s="97"/>
      <c r="DD258" s="97"/>
      <c r="DE258" s="97"/>
      <c r="DF258" s="97"/>
      <c r="DG258" s="97"/>
      <c r="DH258" s="97"/>
      <c r="DI258" s="97"/>
      <c r="DJ258" s="97"/>
      <c r="DK258" s="97"/>
      <c r="DL258" s="97"/>
      <c r="DM258" s="97"/>
      <c r="DN258" s="97"/>
      <c r="DO258" s="97"/>
      <c r="DP258" s="97"/>
      <c r="DQ258" s="97"/>
      <c r="DR258" s="97"/>
      <c r="DS258" s="97"/>
      <c r="DT258" s="97"/>
      <c r="DU258" s="97"/>
      <c r="DV258" s="97"/>
      <c r="DW258" s="97"/>
      <c r="DX258" s="97"/>
      <c r="DY258" s="97"/>
      <c r="DZ258" s="97"/>
      <c r="EA258" s="97"/>
      <c r="EB258" s="97"/>
      <c r="EC258" s="97"/>
      <c r="ED258" s="97"/>
      <c r="EE258" s="97"/>
      <c r="EF258" s="97"/>
      <c r="EG258" s="97"/>
      <c r="EH258" s="97"/>
      <c r="EI258" s="97"/>
      <c r="EJ258" s="97"/>
      <c r="EK258" s="97"/>
      <c r="EL258" s="97"/>
      <c r="EM258" s="97"/>
      <c r="EN258" s="97"/>
      <c r="EO258" s="97"/>
      <c r="EP258" s="97"/>
      <c r="EQ258" s="97"/>
      <c r="ER258" s="97"/>
      <c r="ES258" s="97"/>
      <c r="ET258" s="97"/>
      <c r="EU258" s="97"/>
      <c r="EV258" s="97"/>
      <c r="EW258" s="97"/>
      <c r="EX258" s="97"/>
      <c r="EY258" s="97"/>
      <c r="EZ258" s="97"/>
      <c r="FA258" s="97"/>
      <c r="FB258" s="97"/>
      <c r="FC258" s="97"/>
      <c r="FD258" s="97"/>
      <c r="FE258" s="97"/>
      <c r="FF258" s="97"/>
      <c r="FG258" s="97"/>
      <c r="FH258" s="97"/>
      <c r="FI258" s="97"/>
      <c r="FJ258" s="97"/>
      <c r="FK258" s="97"/>
      <c r="FL258" s="97"/>
      <c r="FM258" s="97"/>
      <c r="FN258" s="97"/>
      <c r="FO258" s="97"/>
      <c r="FP258" s="97"/>
      <c r="FQ258" s="97"/>
      <c r="FR258" s="97"/>
      <c r="FS258" s="97"/>
      <c r="FT258" s="97"/>
      <c r="FU258" s="97"/>
      <c r="FV258" s="97"/>
      <c r="FW258" s="97"/>
      <c r="FX258" s="97"/>
      <c r="FY258" s="97"/>
      <c r="FZ258" s="97"/>
      <c r="GA258" s="97"/>
      <c r="GB258" s="97"/>
      <c r="GC258" s="97"/>
      <c r="GD258" s="97"/>
      <c r="GE258" s="97"/>
      <c r="GF258" s="97"/>
      <c r="GG258" s="97"/>
      <c r="GH258" s="97"/>
      <c r="GI258" s="97"/>
      <c r="GJ258" s="97"/>
      <c r="GK258" s="97"/>
      <c r="GL258" s="97"/>
      <c r="GM258" s="97"/>
      <c r="GN258" s="97"/>
      <c r="GO258" s="97"/>
      <c r="GP258" s="97"/>
      <c r="GQ258" s="97"/>
      <c r="GR258" s="97"/>
      <c r="GS258" s="97"/>
      <c r="GT258" s="97"/>
      <c r="GU258" s="97"/>
      <c r="GV258" s="97"/>
      <c r="GW258" s="97"/>
      <c r="GX258" s="97"/>
      <c r="GY258" s="97"/>
      <c r="GZ258" s="97"/>
      <c r="HA258" s="97"/>
      <c r="HB258" s="97"/>
      <c r="HC258" s="97"/>
      <c r="HD258" s="97"/>
      <c r="HE258" s="97"/>
      <c r="HF258" s="97"/>
      <c r="HG258" s="97"/>
      <c r="HH258" s="97"/>
      <c r="HI258" s="97"/>
      <c r="HJ258" s="97"/>
      <c r="HK258" s="97"/>
      <c r="HL258" s="97"/>
      <c r="HM258" s="97"/>
      <c r="HN258" s="97"/>
      <c r="HO258" s="97"/>
      <c r="HP258" s="97"/>
      <c r="HQ258" s="97"/>
      <c r="HR258" s="97"/>
      <c r="HS258" s="97"/>
      <c r="HT258" s="97"/>
      <c r="HU258" s="97"/>
      <c r="HV258" s="97"/>
      <c r="HW258" s="97"/>
      <c r="HX258" s="97"/>
      <c r="HY258" s="97"/>
      <c r="HZ258" s="97"/>
      <c r="IA258" s="97"/>
      <c r="IB258" s="97"/>
      <c r="IC258" s="97"/>
      <c r="ID258" s="97"/>
      <c r="IE258" s="97"/>
      <c r="IF258" s="97"/>
      <c r="IG258" s="97"/>
      <c r="IH258" s="97"/>
      <c r="II258" s="97"/>
      <c r="IJ258" s="97"/>
      <c r="IK258" s="97"/>
      <c r="IL258" s="97"/>
      <c r="IM258" s="97"/>
      <c r="IN258" s="97"/>
      <c r="IO258" s="97"/>
      <c r="IP258" s="97"/>
      <c r="IQ258" s="97"/>
      <c r="IR258" s="97"/>
      <c r="IS258" s="97">
        <v>3</v>
      </c>
      <c r="IT258" s="97">
        <v>16</v>
      </c>
      <c r="IU258" s="97">
        <v>70</v>
      </c>
      <c r="IV258" s="97">
        <v>1</v>
      </c>
      <c r="IW258" s="97"/>
      <c r="IX258" s="97"/>
      <c r="IY258" s="97"/>
      <c r="IZ258" s="97"/>
      <c r="JA258" s="97"/>
      <c r="JB258" s="97"/>
      <c r="JC258" s="97"/>
      <c r="JD258" s="97"/>
      <c r="JE258" s="97"/>
      <c r="JF258" s="97"/>
      <c r="JG258" s="97"/>
      <c r="JH258" s="97"/>
      <c r="JI258" s="97"/>
      <c r="JJ258" s="97"/>
      <c r="JK258" s="97"/>
      <c r="JL258" s="97"/>
      <c r="JM258" s="97"/>
      <c r="JN258" s="97"/>
      <c r="JO258" s="97"/>
      <c r="JP258" s="97"/>
      <c r="JQ258" s="97"/>
      <c r="JR258" s="97"/>
      <c r="JS258" s="97"/>
      <c r="JT258" s="97">
        <v>27</v>
      </c>
      <c r="JU258" s="97"/>
      <c r="JV258" s="97"/>
      <c r="JW258" s="97"/>
      <c r="JX258" s="97"/>
      <c r="JY258" s="97"/>
      <c r="JZ258" s="97"/>
      <c r="KA258" s="97"/>
      <c r="KB258" s="97"/>
      <c r="KC258" s="97"/>
      <c r="KD258" s="97"/>
      <c r="KE258" s="97"/>
      <c r="KF258" s="97"/>
      <c r="KG258" s="97"/>
      <c r="KH258" s="97"/>
      <c r="KI258" s="97"/>
      <c r="KJ258" s="97"/>
      <c r="KK258" s="97"/>
      <c r="KL258" s="97"/>
      <c r="KM258" s="97"/>
      <c r="KN258" s="97"/>
      <c r="KO258" s="97"/>
      <c r="KP258" s="97"/>
      <c r="KQ258" s="97"/>
      <c r="KR258" s="97"/>
      <c r="KS258" s="97"/>
      <c r="KT258" s="97"/>
      <c r="KU258" s="97"/>
      <c r="KV258" s="97"/>
      <c r="KW258" s="97"/>
      <c r="KX258" s="97"/>
      <c r="KY258" s="97"/>
      <c r="KZ258" s="97"/>
      <c r="LA258" s="97"/>
      <c r="LB258" s="97"/>
      <c r="LC258" s="97"/>
      <c r="LD258" s="97"/>
      <c r="LE258" s="97"/>
      <c r="LF258" s="97"/>
      <c r="LG258" s="97"/>
      <c r="LH258" s="97"/>
      <c r="LI258" s="97"/>
      <c r="LJ258" s="97"/>
      <c r="LK258" s="97"/>
      <c r="LL258" s="97"/>
      <c r="LM258" s="97"/>
      <c r="LN258" s="97"/>
      <c r="LO258" s="97"/>
      <c r="LP258" s="97"/>
      <c r="LQ258" s="97"/>
      <c r="LR258" s="97"/>
      <c r="LS258" s="97"/>
      <c r="LT258" s="97"/>
      <c r="LU258" s="97"/>
      <c r="LV258" s="97"/>
      <c r="LW258" s="97"/>
      <c r="LX258" s="97">
        <v>0</v>
      </c>
      <c r="LY258" s="97"/>
      <c r="LZ258" s="97"/>
      <c r="MA258" s="97">
        <v>1</v>
      </c>
      <c r="MB258" s="97"/>
      <c r="MC258" s="97"/>
      <c r="MD258" s="97">
        <v>0</v>
      </c>
      <c r="ME258" s="97"/>
      <c r="MF258" s="97"/>
      <c r="MG258" s="97"/>
      <c r="MH258" s="97"/>
      <c r="MI258" s="97"/>
      <c r="MJ258" s="97"/>
      <c r="MK258" s="97"/>
      <c r="ML258" s="97"/>
      <c r="MM258" s="97"/>
      <c r="MN258" s="97"/>
      <c r="MO258" s="97"/>
      <c r="MP258" s="97"/>
      <c r="MQ258" s="97"/>
      <c r="MR258" s="97"/>
      <c r="MS258" s="97"/>
      <c r="MT258" s="97"/>
      <c r="MU258" s="97">
        <v>1</v>
      </c>
      <c r="MV258" s="97"/>
      <c r="MW258" s="97">
        <v>733</v>
      </c>
      <c r="MX258" s="97"/>
      <c r="MY258" s="97">
        <v>4</v>
      </c>
      <c r="MZ258" s="97"/>
      <c r="NA258" s="97">
        <v>90</v>
      </c>
      <c r="NB258" s="97"/>
      <c r="NC258" s="97"/>
      <c r="ND258" s="97">
        <v>14116</v>
      </c>
      <c r="NE258" s="97">
        <v>12</v>
      </c>
      <c r="NF258" s="97"/>
      <c r="NG258" s="97"/>
      <c r="NH258" s="97"/>
      <c r="NI258" s="97"/>
      <c r="NJ258" s="97"/>
      <c r="NK258" s="97"/>
      <c r="NL258" s="97"/>
      <c r="NM258" s="97"/>
      <c r="NN258" s="97"/>
      <c r="NO258" s="97"/>
      <c r="NP258" s="97"/>
      <c r="NQ258" s="97"/>
      <c r="NR258" s="97"/>
      <c r="NS258" s="97"/>
      <c r="NT258" s="97"/>
      <c r="NU258" s="97"/>
      <c r="NV258" s="97"/>
      <c r="NW258" s="97"/>
      <c r="NX258" s="97"/>
      <c r="NY258" s="97"/>
      <c r="NZ258" s="97"/>
      <c r="OA258" s="97"/>
      <c r="OB258" s="97"/>
      <c r="OC258" s="97"/>
      <c r="OD258" s="97"/>
      <c r="OE258" s="97"/>
      <c r="OF258" s="97"/>
      <c r="OG258" s="97"/>
      <c r="OH258" s="97">
        <v>39</v>
      </c>
      <c r="OI258" s="97">
        <v>36</v>
      </c>
      <c r="OJ258" s="97"/>
      <c r="OK258" s="97"/>
      <c r="OL258" s="97"/>
      <c r="OM258" s="97"/>
      <c r="ON258" s="97">
        <v>1424</v>
      </c>
      <c r="OO258" s="97"/>
      <c r="OP258" s="97"/>
      <c r="OQ258" s="97"/>
      <c r="OR258" s="98"/>
      <c r="OS258" s="99">
        <v>16663</v>
      </c>
      <c r="OT258" s="96"/>
      <c r="OU258" s="97"/>
      <c r="OV258" s="97"/>
      <c r="OW258" s="97"/>
      <c r="OX258" s="97"/>
      <c r="OY258" s="97">
        <v>2</v>
      </c>
      <c r="OZ258" s="97">
        <v>74</v>
      </c>
      <c r="PA258" s="97"/>
      <c r="PB258" s="97"/>
      <c r="PC258" s="97"/>
      <c r="PD258" s="97"/>
      <c r="PE258" s="97"/>
      <c r="PF258" s="97"/>
      <c r="PG258" s="97"/>
      <c r="PH258" s="97"/>
      <c r="PI258" s="97"/>
      <c r="PJ258" s="97"/>
      <c r="PK258" s="97"/>
      <c r="PL258" s="98"/>
      <c r="PM258" s="99">
        <v>16739</v>
      </c>
    </row>
    <row r="259" spans="1:429" ht="12.75" customHeight="1" x14ac:dyDescent="0.2">
      <c r="A259" s="93">
        <v>325414</v>
      </c>
      <c r="B259" s="94" t="s">
        <v>1739</v>
      </c>
      <c r="C259" s="95" t="s">
        <v>1418</v>
      </c>
      <c r="D259" s="96"/>
      <c r="E259" s="97"/>
      <c r="F259" s="97"/>
      <c r="G259" s="97"/>
      <c r="H259" s="97"/>
      <c r="I259" s="97"/>
      <c r="J259" s="97">
        <v>1</v>
      </c>
      <c r="K259" s="97">
        <v>438</v>
      </c>
      <c r="L259" s="97">
        <v>153</v>
      </c>
      <c r="M259" s="97">
        <v>3</v>
      </c>
      <c r="N259" s="97"/>
      <c r="O259" s="97"/>
      <c r="P259" s="97">
        <v>80</v>
      </c>
      <c r="Q259" s="97"/>
      <c r="R259" s="97"/>
      <c r="S259" s="97"/>
      <c r="T259" s="97"/>
      <c r="U259" s="97"/>
      <c r="V259" s="97"/>
      <c r="W259" s="97"/>
      <c r="X259" s="97"/>
      <c r="Y259" s="97"/>
      <c r="Z259" s="97"/>
      <c r="AA259" s="97"/>
      <c r="AB259" s="97"/>
      <c r="AC259" s="97"/>
      <c r="AD259" s="97">
        <v>103</v>
      </c>
      <c r="AE259" s="97"/>
      <c r="AF259" s="97"/>
      <c r="AG259" s="97"/>
      <c r="AH259" s="97"/>
      <c r="AI259" s="97"/>
      <c r="AJ259" s="97"/>
      <c r="AK259" s="97"/>
      <c r="AL259" s="97"/>
      <c r="AM259" s="97"/>
      <c r="AN259" s="97"/>
      <c r="AO259" s="97"/>
      <c r="AP259" s="97"/>
      <c r="AQ259" s="97">
        <v>66</v>
      </c>
      <c r="AR259" s="97"/>
      <c r="AS259" s="97"/>
      <c r="AT259" s="97"/>
      <c r="AU259" s="97"/>
      <c r="AV259" s="97"/>
      <c r="AW259" s="97"/>
      <c r="AX259" s="97"/>
      <c r="AY259" s="97"/>
      <c r="AZ259" s="97"/>
      <c r="BA259" s="97"/>
      <c r="BB259" s="97"/>
      <c r="BC259" s="97"/>
      <c r="BD259" s="97"/>
      <c r="BE259" s="97"/>
      <c r="BF259" s="97"/>
      <c r="BG259" s="97"/>
      <c r="BH259" s="97"/>
      <c r="BI259" s="97"/>
      <c r="BJ259" s="97"/>
      <c r="BK259" s="97"/>
      <c r="BL259" s="97"/>
      <c r="BM259" s="97"/>
      <c r="BN259" s="97"/>
      <c r="BO259" s="97"/>
      <c r="BP259" s="97"/>
      <c r="BQ259" s="97"/>
      <c r="BR259" s="97"/>
      <c r="BS259" s="97"/>
      <c r="BT259" s="97"/>
      <c r="BU259" s="97"/>
      <c r="BV259" s="97"/>
      <c r="BW259" s="97"/>
      <c r="BX259" s="97"/>
      <c r="BY259" s="97"/>
      <c r="BZ259" s="97"/>
      <c r="CA259" s="97"/>
      <c r="CB259" s="97"/>
      <c r="CC259" s="97"/>
      <c r="CD259" s="97"/>
      <c r="CE259" s="97"/>
      <c r="CF259" s="97"/>
      <c r="CG259" s="97"/>
      <c r="CH259" s="97"/>
      <c r="CI259" s="97"/>
      <c r="CJ259" s="97"/>
      <c r="CK259" s="97"/>
      <c r="CL259" s="97"/>
      <c r="CM259" s="97"/>
      <c r="CN259" s="97"/>
      <c r="CO259" s="97"/>
      <c r="CP259" s="97"/>
      <c r="CQ259" s="97"/>
      <c r="CR259" s="97"/>
      <c r="CS259" s="97"/>
      <c r="CT259" s="97"/>
      <c r="CU259" s="97"/>
      <c r="CV259" s="97"/>
      <c r="CW259" s="97"/>
      <c r="CX259" s="97"/>
      <c r="CY259" s="97"/>
      <c r="CZ259" s="97"/>
      <c r="DA259" s="97"/>
      <c r="DB259" s="97"/>
      <c r="DC259" s="97"/>
      <c r="DD259" s="97"/>
      <c r="DE259" s="97"/>
      <c r="DF259" s="97"/>
      <c r="DG259" s="97"/>
      <c r="DH259" s="97"/>
      <c r="DI259" s="97"/>
      <c r="DJ259" s="97"/>
      <c r="DK259" s="97"/>
      <c r="DL259" s="97"/>
      <c r="DM259" s="97"/>
      <c r="DN259" s="97"/>
      <c r="DO259" s="97"/>
      <c r="DP259" s="97"/>
      <c r="DQ259" s="97"/>
      <c r="DR259" s="97"/>
      <c r="DS259" s="97"/>
      <c r="DT259" s="97"/>
      <c r="DU259" s="97"/>
      <c r="DV259" s="97"/>
      <c r="DW259" s="97"/>
      <c r="DX259" s="97"/>
      <c r="DY259" s="97"/>
      <c r="DZ259" s="97"/>
      <c r="EA259" s="97"/>
      <c r="EB259" s="97"/>
      <c r="EC259" s="97"/>
      <c r="ED259" s="97"/>
      <c r="EE259" s="97"/>
      <c r="EF259" s="97"/>
      <c r="EG259" s="97"/>
      <c r="EH259" s="97"/>
      <c r="EI259" s="97"/>
      <c r="EJ259" s="97"/>
      <c r="EK259" s="97"/>
      <c r="EL259" s="97"/>
      <c r="EM259" s="97"/>
      <c r="EN259" s="97"/>
      <c r="EO259" s="97"/>
      <c r="EP259" s="97"/>
      <c r="EQ259" s="97"/>
      <c r="ER259" s="97"/>
      <c r="ES259" s="97"/>
      <c r="ET259" s="97"/>
      <c r="EU259" s="97"/>
      <c r="EV259" s="97"/>
      <c r="EW259" s="97"/>
      <c r="EX259" s="97"/>
      <c r="EY259" s="97"/>
      <c r="EZ259" s="97"/>
      <c r="FA259" s="97"/>
      <c r="FB259" s="97"/>
      <c r="FC259" s="97"/>
      <c r="FD259" s="97"/>
      <c r="FE259" s="97"/>
      <c r="FF259" s="97"/>
      <c r="FG259" s="97"/>
      <c r="FH259" s="97"/>
      <c r="FI259" s="97"/>
      <c r="FJ259" s="97"/>
      <c r="FK259" s="97"/>
      <c r="FL259" s="97"/>
      <c r="FM259" s="97"/>
      <c r="FN259" s="97"/>
      <c r="FO259" s="97"/>
      <c r="FP259" s="97"/>
      <c r="FQ259" s="97"/>
      <c r="FR259" s="97"/>
      <c r="FS259" s="97"/>
      <c r="FT259" s="97"/>
      <c r="FU259" s="97"/>
      <c r="FV259" s="97"/>
      <c r="FW259" s="97"/>
      <c r="FX259" s="97"/>
      <c r="FY259" s="97"/>
      <c r="FZ259" s="97"/>
      <c r="GA259" s="97"/>
      <c r="GB259" s="97"/>
      <c r="GC259" s="97"/>
      <c r="GD259" s="97"/>
      <c r="GE259" s="97"/>
      <c r="GF259" s="97"/>
      <c r="GG259" s="97"/>
      <c r="GH259" s="97"/>
      <c r="GI259" s="97"/>
      <c r="GJ259" s="97"/>
      <c r="GK259" s="97"/>
      <c r="GL259" s="97"/>
      <c r="GM259" s="97"/>
      <c r="GN259" s="97"/>
      <c r="GO259" s="97"/>
      <c r="GP259" s="97"/>
      <c r="GQ259" s="97"/>
      <c r="GR259" s="97"/>
      <c r="GS259" s="97"/>
      <c r="GT259" s="97"/>
      <c r="GU259" s="97"/>
      <c r="GV259" s="97"/>
      <c r="GW259" s="97"/>
      <c r="GX259" s="97"/>
      <c r="GY259" s="97"/>
      <c r="GZ259" s="97"/>
      <c r="HA259" s="97"/>
      <c r="HB259" s="97"/>
      <c r="HC259" s="97"/>
      <c r="HD259" s="97"/>
      <c r="HE259" s="97"/>
      <c r="HF259" s="97"/>
      <c r="HG259" s="97"/>
      <c r="HH259" s="97"/>
      <c r="HI259" s="97"/>
      <c r="HJ259" s="97"/>
      <c r="HK259" s="97"/>
      <c r="HL259" s="97"/>
      <c r="HM259" s="97"/>
      <c r="HN259" s="97"/>
      <c r="HO259" s="97"/>
      <c r="HP259" s="97"/>
      <c r="HQ259" s="97"/>
      <c r="HR259" s="97"/>
      <c r="HS259" s="97"/>
      <c r="HT259" s="97"/>
      <c r="HU259" s="97"/>
      <c r="HV259" s="97"/>
      <c r="HW259" s="97"/>
      <c r="HX259" s="97"/>
      <c r="HY259" s="97"/>
      <c r="HZ259" s="97"/>
      <c r="IA259" s="97"/>
      <c r="IB259" s="97"/>
      <c r="IC259" s="97"/>
      <c r="ID259" s="97"/>
      <c r="IE259" s="97"/>
      <c r="IF259" s="97"/>
      <c r="IG259" s="97"/>
      <c r="IH259" s="97"/>
      <c r="II259" s="97"/>
      <c r="IJ259" s="97"/>
      <c r="IK259" s="97"/>
      <c r="IL259" s="97"/>
      <c r="IM259" s="97"/>
      <c r="IN259" s="97"/>
      <c r="IO259" s="97"/>
      <c r="IP259" s="97"/>
      <c r="IQ259" s="97"/>
      <c r="IR259" s="97"/>
      <c r="IS259" s="97">
        <v>1808</v>
      </c>
      <c r="IT259" s="97">
        <v>14568</v>
      </c>
      <c r="IU259" s="97">
        <v>2967</v>
      </c>
      <c r="IV259" s="97">
        <v>7040</v>
      </c>
      <c r="IW259" s="97"/>
      <c r="IX259" s="97"/>
      <c r="IY259" s="97"/>
      <c r="IZ259" s="97"/>
      <c r="JA259" s="97"/>
      <c r="JB259" s="97"/>
      <c r="JC259" s="97"/>
      <c r="JD259" s="97"/>
      <c r="JE259" s="97"/>
      <c r="JF259" s="97"/>
      <c r="JG259" s="97"/>
      <c r="JH259" s="97"/>
      <c r="JI259" s="97"/>
      <c r="JJ259" s="97"/>
      <c r="JK259" s="97"/>
      <c r="JL259" s="97"/>
      <c r="JM259" s="97"/>
      <c r="JN259" s="97"/>
      <c r="JO259" s="97"/>
      <c r="JP259" s="97"/>
      <c r="JQ259" s="97"/>
      <c r="JR259" s="97"/>
      <c r="JS259" s="97"/>
      <c r="JT259" s="97">
        <v>2</v>
      </c>
      <c r="JU259" s="97"/>
      <c r="JV259" s="97"/>
      <c r="JW259" s="97"/>
      <c r="JX259" s="97"/>
      <c r="JY259" s="97"/>
      <c r="JZ259" s="97"/>
      <c r="KA259" s="97">
        <v>3</v>
      </c>
      <c r="KB259" s="97"/>
      <c r="KC259" s="97"/>
      <c r="KD259" s="97">
        <v>2</v>
      </c>
      <c r="KE259" s="97"/>
      <c r="KF259" s="97"/>
      <c r="KG259" s="97"/>
      <c r="KH259" s="97">
        <v>170</v>
      </c>
      <c r="KI259" s="97"/>
      <c r="KJ259" s="97"/>
      <c r="KK259" s="97"/>
      <c r="KL259" s="97"/>
      <c r="KM259" s="97"/>
      <c r="KN259" s="97"/>
      <c r="KO259" s="97"/>
      <c r="KP259" s="97"/>
      <c r="KQ259" s="97"/>
      <c r="KR259" s="97"/>
      <c r="KS259" s="97"/>
      <c r="KT259" s="97"/>
      <c r="KU259" s="97"/>
      <c r="KV259" s="97"/>
      <c r="KW259" s="97"/>
      <c r="KX259" s="97"/>
      <c r="KY259" s="97"/>
      <c r="KZ259" s="97"/>
      <c r="LA259" s="97"/>
      <c r="LB259" s="97"/>
      <c r="LC259" s="97"/>
      <c r="LD259" s="97"/>
      <c r="LE259" s="97"/>
      <c r="LF259" s="97"/>
      <c r="LG259" s="97"/>
      <c r="LH259" s="97"/>
      <c r="LI259" s="97"/>
      <c r="LJ259" s="97"/>
      <c r="LK259" s="97"/>
      <c r="LL259" s="97"/>
      <c r="LM259" s="97"/>
      <c r="LN259" s="97"/>
      <c r="LO259" s="97"/>
      <c r="LP259" s="97"/>
      <c r="LQ259" s="97"/>
      <c r="LR259" s="97"/>
      <c r="LS259" s="97"/>
      <c r="LT259" s="97"/>
      <c r="LU259" s="97"/>
      <c r="LV259" s="97"/>
      <c r="LW259" s="97"/>
      <c r="LX259" s="97"/>
      <c r="LY259" s="97"/>
      <c r="LZ259" s="97"/>
      <c r="MA259" s="97">
        <v>266</v>
      </c>
      <c r="MB259" s="97"/>
      <c r="MC259" s="97"/>
      <c r="MD259" s="97">
        <v>785</v>
      </c>
      <c r="ME259" s="97"/>
      <c r="MF259" s="97"/>
      <c r="MG259" s="97"/>
      <c r="MH259" s="97">
        <v>76</v>
      </c>
      <c r="MI259" s="97"/>
      <c r="MJ259" s="97">
        <v>19</v>
      </c>
      <c r="MK259" s="97"/>
      <c r="ML259" s="97"/>
      <c r="MM259" s="97"/>
      <c r="MN259" s="97"/>
      <c r="MO259" s="97"/>
      <c r="MP259" s="97"/>
      <c r="MQ259" s="97"/>
      <c r="MR259" s="97"/>
      <c r="MS259" s="97"/>
      <c r="MT259" s="97"/>
      <c r="MU259" s="97"/>
      <c r="MV259" s="97"/>
      <c r="MW259" s="97">
        <v>10</v>
      </c>
      <c r="MX259" s="97">
        <v>1099</v>
      </c>
      <c r="MY259" s="97">
        <v>5339</v>
      </c>
      <c r="MZ259" s="97">
        <v>3570</v>
      </c>
      <c r="NA259" s="97">
        <v>4614</v>
      </c>
      <c r="NB259" s="97"/>
      <c r="NC259" s="97"/>
      <c r="ND259" s="97">
        <v>285</v>
      </c>
      <c r="NE259" s="97">
        <v>2473</v>
      </c>
      <c r="NF259" s="97">
        <v>20</v>
      </c>
      <c r="NG259" s="97">
        <v>72</v>
      </c>
      <c r="NH259" s="97"/>
      <c r="NI259" s="97"/>
      <c r="NJ259" s="97"/>
      <c r="NK259" s="97"/>
      <c r="NL259" s="97"/>
      <c r="NM259" s="97"/>
      <c r="NN259" s="97">
        <v>134</v>
      </c>
      <c r="NO259" s="97">
        <v>188</v>
      </c>
      <c r="NP259" s="97"/>
      <c r="NQ259" s="97">
        <v>24</v>
      </c>
      <c r="NR259" s="97"/>
      <c r="NS259" s="97"/>
      <c r="NT259" s="97"/>
      <c r="NU259" s="97"/>
      <c r="NV259" s="97"/>
      <c r="NW259" s="97"/>
      <c r="NX259" s="97"/>
      <c r="NY259" s="97"/>
      <c r="NZ259" s="97"/>
      <c r="OA259" s="97"/>
      <c r="OB259" s="97"/>
      <c r="OC259" s="97">
        <v>20</v>
      </c>
      <c r="OD259" s="97"/>
      <c r="OE259" s="97"/>
      <c r="OF259" s="97"/>
      <c r="OG259" s="97"/>
      <c r="OH259" s="97">
        <v>2</v>
      </c>
      <c r="OI259" s="97">
        <v>218</v>
      </c>
      <c r="OJ259" s="97"/>
      <c r="OK259" s="97"/>
      <c r="OL259" s="97"/>
      <c r="OM259" s="97">
        <v>1</v>
      </c>
      <c r="ON259" s="97">
        <v>97</v>
      </c>
      <c r="OO259" s="97"/>
      <c r="OP259" s="97"/>
      <c r="OQ259" s="97"/>
      <c r="OR259" s="98">
        <v>5</v>
      </c>
      <c r="OS259" s="99">
        <v>46720</v>
      </c>
      <c r="OT259" s="96"/>
      <c r="OU259" s="97"/>
      <c r="OV259" s="97"/>
      <c r="OW259" s="97"/>
      <c r="OX259" s="97"/>
      <c r="OY259" s="97">
        <v>137</v>
      </c>
      <c r="OZ259" s="97">
        <v>6445</v>
      </c>
      <c r="PA259" s="97"/>
      <c r="PB259" s="97"/>
      <c r="PC259" s="97"/>
      <c r="PD259" s="97"/>
      <c r="PE259" s="97"/>
      <c r="PF259" s="97"/>
      <c r="PG259" s="97"/>
      <c r="PH259" s="97"/>
      <c r="PI259" s="97"/>
      <c r="PJ259" s="97"/>
      <c r="PK259" s="97"/>
      <c r="PL259" s="98"/>
      <c r="PM259" s="99">
        <v>53302</v>
      </c>
    </row>
    <row r="260" spans="1:429" ht="12.75" customHeight="1" x14ac:dyDescent="0.2">
      <c r="A260" s="93">
        <v>325310</v>
      </c>
      <c r="B260" s="94" t="s">
        <v>1738</v>
      </c>
      <c r="C260" s="95" t="s">
        <v>1419</v>
      </c>
      <c r="D260" s="96">
        <v>2410</v>
      </c>
      <c r="E260" s="97">
        <v>14797</v>
      </c>
      <c r="F260" s="97">
        <v>1048</v>
      </c>
      <c r="G260" s="97">
        <v>1035</v>
      </c>
      <c r="H260" s="97">
        <v>859</v>
      </c>
      <c r="I260" s="97">
        <v>999</v>
      </c>
      <c r="J260" s="97">
        <v>422</v>
      </c>
      <c r="K260" s="97"/>
      <c r="L260" s="97"/>
      <c r="M260" s="97"/>
      <c r="N260" s="97"/>
      <c r="O260" s="97"/>
      <c r="P260" s="97">
        <v>3328</v>
      </c>
      <c r="Q260" s="97"/>
      <c r="R260" s="97">
        <v>1153</v>
      </c>
      <c r="S260" s="97"/>
      <c r="T260" s="97"/>
      <c r="U260" s="97"/>
      <c r="V260" s="97"/>
      <c r="W260" s="97">
        <v>12</v>
      </c>
      <c r="X260" s="97">
        <v>3</v>
      </c>
      <c r="Y260" s="97">
        <v>0</v>
      </c>
      <c r="Z260" s="97"/>
      <c r="AA260" s="97">
        <v>8</v>
      </c>
      <c r="AB260" s="97">
        <v>186</v>
      </c>
      <c r="AC260" s="97">
        <v>392</v>
      </c>
      <c r="AD260" s="97">
        <v>769</v>
      </c>
      <c r="AE260" s="97">
        <v>462</v>
      </c>
      <c r="AF260" s="97">
        <v>310</v>
      </c>
      <c r="AG260" s="97">
        <v>58</v>
      </c>
      <c r="AH260" s="97">
        <v>958</v>
      </c>
      <c r="AI260" s="97">
        <v>133</v>
      </c>
      <c r="AJ260" s="97">
        <v>648</v>
      </c>
      <c r="AK260" s="97">
        <v>290</v>
      </c>
      <c r="AL260" s="97">
        <v>653</v>
      </c>
      <c r="AM260" s="97">
        <v>360</v>
      </c>
      <c r="AN260" s="97"/>
      <c r="AO260" s="97"/>
      <c r="AP260" s="97"/>
      <c r="AQ260" s="97"/>
      <c r="AR260" s="97"/>
      <c r="AS260" s="97">
        <v>7</v>
      </c>
      <c r="AT260" s="97"/>
      <c r="AU260" s="97"/>
      <c r="AV260" s="97"/>
      <c r="AW260" s="97"/>
      <c r="AX260" s="97"/>
      <c r="AY260" s="97">
        <v>1</v>
      </c>
      <c r="AZ260" s="97"/>
      <c r="BA260" s="97"/>
      <c r="BB260" s="97">
        <v>11</v>
      </c>
      <c r="BC260" s="97">
        <v>0</v>
      </c>
      <c r="BD260" s="97">
        <v>8</v>
      </c>
      <c r="BE260" s="97">
        <v>12</v>
      </c>
      <c r="BF260" s="97"/>
      <c r="BG260" s="97">
        <v>2</v>
      </c>
      <c r="BH260" s="97"/>
      <c r="BI260" s="97"/>
      <c r="BJ260" s="97">
        <v>2</v>
      </c>
      <c r="BK260" s="97"/>
      <c r="BL260" s="97"/>
      <c r="BM260" s="97"/>
      <c r="BN260" s="97"/>
      <c r="BO260" s="97"/>
      <c r="BP260" s="97">
        <v>0</v>
      </c>
      <c r="BQ260" s="97"/>
      <c r="BR260" s="97"/>
      <c r="BS260" s="97"/>
      <c r="BT260" s="97"/>
      <c r="BU260" s="97"/>
      <c r="BV260" s="97">
        <v>1</v>
      </c>
      <c r="BW260" s="97"/>
      <c r="BX260" s="97"/>
      <c r="BY260" s="97"/>
      <c r="BZ260" s="97"/>
      <c r="CA260" s="97">
        <v>8</v>
      </c>
      <c r="CB260" s="97"/>
      <c r="CC260" s="97"/>
      <c r="CD260" s="97"/>
      <c r="CE260" s="97"/>
      <c r="CF260" s="97">
        <v>0</v>
      </c>
      <c r="CG260" s="97"/>
      <c r="CH260" s="97"/>
      <c r="CI260" s="97"/>
      <c r="CJ260" s="97"/>
      <c r="CK260" s="97"/>
      <c r="CL260" s="97"/>
      <c r="CM260" s="97"/>
      <c r="CN260" s="97"/>
      <c r="CO260" s="97">
        <v>2</v>
      </c>
      <c r="CP260" s="97"/>
      <c r="CQ260" s="97"/>
      <c r="CR260" s="97"/>
      <c r="CS260" s="97"/>
      <c r="CT260" s="97"/>
      <c r="CU260" s="97"/>
      <c r="CV260" s="97"/>
      <c r="CW260" s="97"/>
      <c r="CX260" s="97"/>
      <c r="CY260" s="97"/>
      <c r="CZ260" s="97"/>
      <c r="DA260" s="97"/>
      <c r="DB260" s="97"/>
      <c r="DC260" s="97"/>
      <c r="DD260" s="97"/>
      <c r="DE260" s="97"/>
      <c r="DF260" s="97"/>
      <c r="DG260" s="97"/>
      <c r="DH260" s="97"/>
      <c r="DI260" s="97"/>
      <c r="DJ260" s="97"/>
      <c r="DK260" s="97"/>
      <c r="DL260" s="97"/>
      <c r="DM260" s="97"/>
      <c r="DN260" s="97"/>
      <c r="DO260" s="97"/>
      <c r="DP260" s="97"/>
      <c r="DQ260" s="97"/>
      <c r="DR260" s="97"/>
      <c r="DS260" s="97"/>
      <c r="DT260" s="97"/>
      <c r="DU260" s="97"/>
      <c r="DV260" s="97"/>
      <c r="DW260" s="97"/>
      <c r="DX260" s="97"/>
      <c r="DY260" s="97"/>
      <c r="DZ260" s="97"/>
      <c r="EA260" s="97"/>
      <c r="EB260" s="97"/>
      <c r="EC260" s="97"/>
      <c r="ED260" s="97">
        <v>2</v>
      </c>
      <c r="EE260" s="97"/>
      <c r="EF260" s="97"/>
      <c r="EG260" s="97"/>
      <c r="EH260" s="97"/>
      <c r="EI260" s="97"/>
      <c r="EJ260" s="97"/>
      <c r="EK260" s="97"/>
      <c r="EL260" s="97"/>
      <c r="EM260" s="97"/>
      <c r="EN260" s="97"/>
      <c r="EO260" s="97">
        <v>0</v>
      </c>
      <c r="EP260" s="97">
        <v>0</v>
      </c>
      <c r="EQ260" s="97"/>
      <c r="ER260" s="97"/>
      <c r="ES260" s="97"/>
      <c r="ET260" s="97"/>
      <c r="EU260" s="97"/>
      <c r="EV260" s="97"/>
      <c r="EW260" s="97"/>
      <c r="EX260" s="97"/>
      <c r="EY260" s="97"/>
      <c r="EZ260" s="97"/>
      <c r="FA260" s="97"/>
      <c r="FB260" s="97">
        <v>1</v>
      </c>
      <c r="FC260" s="97">
        <v>1</v>
      </c>
      <c r="FD260" s="97">
        <v>2</v>
      </c>
      <c r="FE260" s="97"/>
      <c r="FF260" s="97">
        <v>1</v>
      </c>
      <c r="FG260" s="97">
        <v>4</v>
      </c>
      <c r="FH260" s="97">
        <v>7</v>
      </c>
      <c r="FI260" s="97"/>
      <c r="FJ260" s="97"/>
      <c r="FK260" s="97"/>
      <c r="FL260" s="97"/>
      <c r="FM260" s="97">
        <v>0</v>
      </c>
      <c r="FN260" s="97"/>
      <c r="FO260" s="97"/>
      <c r="FP260" s="97"/>
      <c r="FQ260" s="97"/>
      <c r="FR260" s="97">
        <v>6</v>
      </c>
      <c r="FS260" s="97"/>
      <c r="FT260" s="97"/>
      <c r="FU260" s="97"/>
      <c r="FV260" s="97"/>
      <c r="FW260" s="97"/>
      <c r="FX260" s="97"/>
      <c r="FY260" s="97"/>
      <c r="FZ260" s="97"/>
      <c r="GA260" s="97"/>
      <c r="GB260" s="97"/>
      <c r="GC260" s="97"/>
      <c r="GD260" s="97"/>
      <c r="GE260" s="97"/>
      <c r="GF260" s="97"/>
      <c r="GG260" s="97"/>
      <c r="GH260" s="97">
        <v>0</v>
      </c>
      <c r="GI260" s="97"/>
      <c r="GJ260" s="97">
        <v>3</v>
      </c>
      <c r="GK260" s="97"/>
      <c r="GL260" s="97"/>
      <c r="GM260" s="97"/>
      <c r="GN260" s="97"/>
      <c r="GO260" s="97"/>
      <c r="GP260" s="97"/>
      <c r="GQ260" s="97"/>
      <c r="GR260" s="97"/>
      <c r="GS260" s="97"/>
      <c r="GT260" s="97"/>
      <c r="GU260" s="97"/>
      <c r="GV260" s="97"/>
      <c r="GW260" s="97"/>
      <c r="GX260" s="97"/>
      <c r="GY260" s="97"/>
      <c r="GZ260" s="97"/>
      <c r="HA260" s="97"/>
      <c r="HB260" s="97"/>
      <c r="HC260" s="97"/>
      <c r="HD260" s="97"/>
      <c r="HE260" s="97"/>
      <c r="HF260" s="97"/>
      <c r="HG260" s="97"/>
      <c r="HH260" s="97"/>
      <c r="HI260" s="97"/>
      <c r="HJ260" s="97"/>
      <c r="HK260" s="97"/>
      <c r="HL260" s="97"/>
      <c r="HM260" s="97"/>
      <c r="HN260" s="97"/>
      <c r="HO260" s="97"/>
      <c r="HP260" s="97"/>
      <c r="HQ260" s="97">
        <v>3</v>
      </c>
      <c r="HR260" s="97"/>
      <c r="HS260" s="97"/>
      <c r="HT260" s="97"/>
      <c r="HU260" s="97"/>
      <c r="HV260" s="97"/>
      <c r="HW260" s="97">
        <v>0</v>
      </c>
      <c r="HX260" s="97"/>
      <c r="HY260" s="97"/>
      <c r="HZ260" s="97"/>
      <c r="IA260" s="97"/>
      <c r="IB260" s="97">
        <v>7</v>
      </c>
      <c r="IC260" s="97"/>
      <c r="ID260" s="97"/>
      <c r="IE260" s="97"/>
      <c r="IF260" s="97"/>
      <c r="IG260" s="97"/>
      <c r="IH260" s="97">
        <v>1</v>
      </c>
      <c r="II260" s="97"/>
      <c r="IJ260" s="97"/>
      <c r="IK260" s="97">
        <v>24</v>
      </c>
      <c r="IL260" s="97">
        <v>136</v>
      </c>
      <c r="IM260" s="97">
        <v>13</v>
      </c>
      <c r="IN260" s="97">
        <v>13</v>
      </c>
      <c r="IO260" s="97">
        <v>524</v>
      </c>
      <c r="IP260" s="97">
        <v>2033</v>
      </c>
      <c r="IQ260" s="97">
        <v>225</v>
      </c>
      <c r="IR260" s="97">
        <v>4</v>
      </c>
      <c r="IS260" s="97"/>
      <c r="IT260" s="97">
        <v>11</v>
      </c>
      <c r="IU260" s="97"/>
      <c r="IV260" s="97"/>
      <c r="IW260" s="97">
        <v>8267</v>
      </c>
      <c r="IX260" s="97">
        <v>35</v>
      </c>
      <c r="IY260" s="97">
        <v>9</v>
      </c>
      <c r="IZ260" s="97">
        <v>29</v>
      </c>
      <c r="JA260" s="97">
        <v>141</v>
      </c>
      <c r="JB260" s="97"/>
      <c r="JC260" s="97"/>
      <c r="JD260" s="97">
        <v>716</v>
      </c>
      <c r="JE260" s="97">
        <v>24</v>
      </c>
      <c r="JF260" s="97">
        <v>8</v>
      </c>
      <c r="JG260" s="97">
        <v>7</v>
      </c>
      <c r="JH260" s="97">
        <v>2</v>
      </c>
      <c r="JI260" s="97">
        <v>11</v>
      </c>
      <c r="JJ260" s="97"/>
      <c r="JK260" s="97">
        <v>6</v>
      </c>
      <c r="JL260" s="97">
        <v>9</v>
      </c>
      <c r="JM260" s="97"/>
      <c r="JN260" s="97"/>
      <c r="JO260" s="97"/>
      <c r="JP260" s="97"/>
      <c r="JQ260" s="97"/>
      <c r="JR260" s="97"/>
      <c r="JS260" s="97"/>
      <c r="JT260" s="97"/>
      <c r="JU260" s="97">
        <v>0</v>
      </c>
      <c r="JV260" s="97"/>
      <c r="JW260" s="97">
        <v>705</v>
      </c>
      <c r="JX260" s="97">
        <v>13</v>
      </c>
      <c r="JY260" s="97"/>
      <c r="JZ260" s="97"/>
      <c r="KA260" s="97"/>
      <c r="KB260" s="97"/>
      <c r="KC260" s="97">
        <v>32</v>
      </c>
      <c r="KD260" s="97">
        <v>0</v>
      </c>
      <c r="KE260" s="97"/>
      <c r="KF260" s="97"/>
      <c r="KG260" s="97"/>
      <c r="KH260" s="97">
        <v>1</v>
      </c>
      <c r="KI260" s="97"/>
      <c r="KJ260" s="97">
        <v>9</v>
      </c>
      <c r="KK260" s="97"/>
      <c r="KL260" s="97"/>
      <c r="KM260" s="97"/>
      <c r="KN260" s="97"/>
      <c r="KO260" s="97"/>
      <c r="KP260" s="97"/>
      <c r="KQ260" s="97"/>
      <c r="KR260" s="97"/>
      <c r="KS260" s="97"/>
      <c r="KT260" s="97"/>
      <c r="KU260" s="97"/>
      <c r="KV260" s="97"/>
      <c r="KW260" s="97"/>
      <c r="KX260" s="97"/>
      <c r="KY260" s="97"/>
      <c r="KZ260" s="97"/>
      <c r="LA260" s="97"/>
      <c r="LB260" s="97"/>
      <c r="LC260" s="97"/>
      <c r="LD260" s="97"/>
      <c r="LE260" s="97"/>
      <c r="LF260" s="97"/>
      <c r="LG260" s="97"/>
      <c r="LH260" s="97"/>
      <c r="LI260" s="97"/>
      <c r="LJ260" s="97"/>
      <c r="LK260" s="97"/>
      <c r="LL260" s="97"/>
      <c r="LM260" s="97"/>
      <c r="LN260" s="97"/>
      <c r="LO260" s="97">
        <v>42</v>
      </c>
      <c r="LP260" s="97">
        <v>0</v>
      </c>
      <c r="LQ260" s="97"/>
      <c r="LR260" s="97"/>
      <c r="LS260" s="97"/>
      <c r="LT260" s="97"/>
      <c r="LU260" s="97"/>
      <c r="LV260" s="97"/>
      <c r="LW260" s="97"/>
      <c r="LX260" s="97"/>
      <c r="LY260" s="97"/>
      <c r="LZ260" s="97"/>
      <c r="MA260" s="97"/>
      <c r="MB260" s="97"/>
      <c r="MC260" s="97"/>
      <c r="MD260" s="97">
        <v>83</v>
      </c>
      <c r="ME260" s="97">
        <v>291</v>
      </c>
      <c r="MF260" s="97"/>
      <c r="MG260" s="97"/>
      <c r="MH260" s="97">
        <v>0</v>
      </c>
      <c r="MI260" s="97">
        <v>17</v>
      </c>
      <c r="MJ260" s="97">
        <v>3</v>
      </c>
      <c r="MK260" s="97"/>
      <c r="ML260" s="97">
        <v>1519</v>
      </c>
      <c r="MM260" s="97"/>
      <c r="MN260" s="97"/>
      <c r="MO260" s="97"/>
      <c r="MP260" s="97"/>
      <c r="MQ260" s="97"/>
      <c r="MR260" s="97"/>
      <c r="MS260" s="97"/>
      <c r="MT260" s="97">
        <v>29</v>
      </c>
      <c r="MU260" s="97">
        <v>2</v>
      </c>
      <c r="MV260" s="97">
        <v>7</v>
      </c>
      <c r="MW260" s="97"/>
      <c r="MX260" s="97"/>
      <c r="MY260" s="97"/>
      <c r="MZ260" s="97"/>
      <c r="NA260" s="97"/>
      <c r="NB260" s="97"/>
      <c r="NC260" s="97"/>
      <c r="ND260" s="97">
        <v>112</v>
      </c>
      <c r="NE260" s="97">
        <v>2</v>
      </c>
      <c r="NF260" s="97">
        <v>1</v>
      </c>
      <c r="NG260" s="97"/>
      <c r="NH260" s="97"/>
      <c r="NI260" s="97"/>
      <c r="NJ260" s="97">
        <v>1</v>
      </c>
      <c r="NK260" s="97"/>
      <c r="NL260" s="97"/>
      <c r="NM260" s="97"/>
      <c r="NN260" s="97"/>
      <c r="NO260" s="97">
        <v>70</v>
      </c>
      <c r="NP260" s="97">
        <v>16</v>
      </c>
      <c r="NQ260" s="97">
        <v>78</v>
      </c>
      <c r="NR260" s="97"/>
      <c r="NS260" s="97">
        <v>19</v>
      </c>
      <c r="NT260" s="97"/>
      <c r="NU260" s="97"/>
      <c r="NV260" s="97"/>
      <c r="NW260" s="97"/>
      <c r="NX260" s="97"/>
      <c r="NY260" s="97"/>
      <c r="NZ260" s="97"/>
      <c r="OA260" s="97"/>
      <c r="OB260" s="97"/>
      <c r="OC260" s="97">
        <v>0</v>
      </c>
      <c r="OD260" s="97"/>
      <c r="OE260" s="97"/>
      <c r="OF260" s="97"/>
      <c r="OG260" s="97"/>
      <c r="OH260" s="97">
        <v>16</v>
      </c>
      <c r="OI260" s="97">
        <v>251</v>
      </c>
      <c r="OJ260" s="97"/>
      <c r="OK260" s="97"/>
      <c r="OL260" s="97"/>
      <c r="OM260" s="97">
        <v>284</v>
      </c>
      <c r="ON260" s="97">
        <v>314</v>
      </c>
      <c r="OO260" s="97">
        <v>4379</v>
      </c>
      <c r="OP260" s="97"/>
      <c r="OQ260" s="97"/>
      <c r="OR260" s="98">
        <v>881</v>
      </c>
      <c r="OS260" s="99">
        <v>52809</v>
      </c>
      <c r="OT260" s="96">
        <v>777</v>
      </c>
      <c r="OU260" s="97"/>
      <c r="OV260" s="97"/>
      <c r="OW260" s="97"/>
      <c r="OX260" s="97"/>
      <c r="OY260" s="97">
        <v>436</v>
      </c>
      <c r="OZ260" s="97">
        <v>5125</v>
      </c>
      <c r="PA260" s="97"/>
      <c r="PB260" s="97"/>
      <c r="PC260" s="97"/>
      <c r="PD260" s="97"/>
      <c r="PE260" s="97"/>
      <c r="PF260" s="97"/>
      <c r="PG260" s="97"/>
      <c r="PH260" s="97"/>
      <c r="PI260" s="97"/>
      <c r="PJ260" s="97"/>
      <c r="PK260" s="97"/>
      <c r="PL260" s="98"/>
      <c r="PM260" s="99">
        <v>59147</v>
      </c>
    </row>
    <row r="261" spans="1:429" ht="12.75" customHeight="1" x14ac:dyDescent="0.2">
      <c r="A261" s="93">
        <v>325320</v>
      </c>
      <c r="B261" s="94" t="s">
        <v>1738</v>
      </c>
      <c r="C261" s="95" t="s">
        <v>1420</v>
      </c>
      <c r="D261" s="96">
        <v>2377</v>
      </c>
      <c r="E261" s="97">
        <v>8101</v>
      </c>
      <c r="F261" s="97">
        <v>931</v>
      </c>
      <c r="G261" s="97">
        <v>1398</v>
      </c>
      <c r="H261" s="97">
        <v>438</v>
      </c>
      <c r="I261" s="97">
        <v>981</v>
      </c>
      <c r="J261" s="97">
        <v>713</v>
      </c>
      <c r="K261" s="97">
        <v>522</v>
      </c>
      <c r="L261" s="97">
        <v>158</v>
      </c>
      <c r="M261" s="97">
        <v>209</v>
      </c>
      <c r="N261" s="97">
        <v>2</v>
      </c>
      <c r="O261" s="97">
        <v>15</v>
      </c>
      <c r="P261" s="97">
        <v>404</v>
      </c>
      <c r="Q261" s="97"/>
      <c r="R261" s="97"/>
      <c r="S261" s="97"/>
      <c r="T261" s="97"/>
      <c r="U261" s="97"/>
      <c r="V261" s="97"/>
      <c r="W261" s="97"/>
      <c r="X261" s="97"/>
      <c r="Y261" s="97"/>
      <c r="Z261" s="97"/>
      <c r="AA261" s="97"/>
      <c r="AB261" s="97"/>
      <c r="AC261" s="97"/>
      <c r="AD261" s="97">
        <v>4</v>
      </c>
      <c r="AE261" s="97"/>
      <c r="AF261" s="97"/>
      <c r="AG261" s="97"/>
      <c r="AH261" s="97"/>
      <c r="AI261" s="97"/>
      <c r="AJ261" s="97"/>
      <c r="AK261" s="97"/>
      <c r="AL261" s="97"/>
      <c r="AM261" s="97"/>
      <c r="AN261" s="97"/>
      <c r="AO261" s="97"/>
      <c r="AP261" s="97"/>
      <c r="AQ261" s="97"/>
      <c r="AR261" s="97"/>
      <c r="AS261" s="97"/>
      <c r="AT261" s="97"/>
      <c r="AU261" s="97"/>
      <c r="AV261" s="97"/>
      <c r="AW261" s="97"/>
      <c r="AX261" s="97"/>
      <c r="AY261" s="97"/>
      <c r="AZ261" s="97"/>
      <c r="BA261" s="97"/>
      <c r="BB261" s="97"/>
      <c r="BC261" s="97"/>
      <c r="BD261" s="97"/>
      <c r="BE261" s="97"/>
      <c r="BF261" s="97"/>
      <c r="BG261" s="97"/>
      <c r="BH261" s="97"/>
      <c r="BI261" s="97"/>
      <c r="BJ261" s="97"/>
      <c r="BK261" s="97"/>
      <c r="BL261" s="97"/>
      <c r="BM261" s="97"/>
      <c r="BN261" s="97"/>
      <c r="BO261" s="97"/>
      <c r="BP261" s="97"/>
      <c r="BQ261" s="97"/>
      <c r="BR261" s="97"/>
      <c r="BS261" s="97"/>
      <c r="BT261" s="97"/>
      <c r="BU261" s="97"/>
      <c r="BV261" s="97"/>
      <c r="BW261" s="97"/>
      <c r="BX261" s="97"/>
      <c r="BY261" s="97"/>
      <c r="BZ261" s="97"/>
      <c r="CA261" s="97"/>
      <c r="CB261" s="97"/>
      <c r="CC261" s="97"/>
      <c r="CD261" s="97"/>
      <c r="CE261" s="97"/>
      <c r="CF261" s="97"/>
      <c r="CG261" s="97"/>
      <c r="CH261" s="97"/>
      <c r="CI261" s="97"/>
      <c r="CJ261" s="97"/>
      <c r="CK261" s="97"/>
      <c r="CL261" s="97"/>
      <c r="CM261" s="97"/>
      <c r="CN261" s="97"/>
      <c r="CO261" s="97"/>
      <c r="CP261" s="97"/>
      <c r="CQ261" s="97"/>
      <c r="CR261" s="97"/>
      <c r="CS261" s="97"/>
      <c r="CT261" s="97"/>
      <c r="CU261" s="97"/>
      <c r="CV261" s="97"/>
      <c r="CW261" s="97"/>
      <c r="CX261" s="97"/>
      <c r="CY261" s="97"/>
      <c r="CZ261" s="97"/>
      <c r="DA261" s="97"/>
      <c r="DB261" s="97"/>
      <c r="DC261" s="97"/>
      <c r="DD261" s="97"/>
      <c r="DE261" s="97"/>
      <c r="DF261" s="97"/>
      <c r="DG261" s="97"/>
      <c r="DH261" s="97"/>
      <c r="DI261" s="97"/>
      <c r="DJ261" s="97"/>
      <c r="DK261" s="97"/>
      <c r="DL261" s="97"/>
      <c r="DM261" s="97"/>
      <c r="DN261" s="97"/>
      <c r="DO261" s="97"/>
      <c r="DP261" s="97"/>
      <c r="DQ261" s="97"/>
      <c r="DR261" s="97"/>
      <c r="DS261" s="97"/>
      <c r="DT261" s="97"/>
      <c r="DU261" s="97"/>
      <c r="DV261" s="97"/>
      <c r="DW261" s="97"/>
      <c r="DX261" s="97"/>
      <c r="DY261" s="97"/>
      <c r="DZ261" s="97"/>
      <c r="EA261" s="97"/>
      <c r="EB261" s="97"/>
      <c r="EC261" s="97"/>
      <c r="ED261" s="97"/>
      <c r="EE261" s="97"/>
      <c r="EF261" s="97"/>
      <c r="EG261" s="97"/>
      <c r="EH261" s="97"/>
      <c r="EI261" s="97"/>
      <c r="EJ261" s="97"/>
      <c r="EK261" s="97"/>
      <c r="EL261" s="97"/>
      <c r="EM261" s="97"/>
      <c r="EN261" s="97"/>
      <c r="EO261" s="97"/>
      <c r="EP261" s="97"/>
      <c r="EQ261" s="97"/>
      <c r="ER261" s="97"/>
      <c r="ES261" s="97"/>
      <c r="ET261" s="97"/>
      <c r="EU261" s="97"/>
      <c r="EV261" s="97"/>
      <c r="EW261" s="97"/>
      <c r="EX261" s="97"/>
      <c r="EY261" s="97"/>
      <c r="EZ261" s="97"/>
      <c r="FA261" s="97"/>
      <c r="FB261" s="97"/>
      <c r="FC261" s="97"/>
      <c r="FD261" s="97"/>
      <c r="FE261" s="97"/>
      <c r="FF261" s="97"/>
      <c r="FG261" s="97"/>
      <c r="FH261" s="97"/>
      <c r="FI261" s="97"/>
      <c r="FJ261" s="97"/>
      <c r="FK261" s="97"/>
      <c r="FL261" s="97"/>
      <c r="FM261" s="97"/>
      <c r="FN261" s="97"/>
      <c r="FO261" s="97"/>
      <c r="FP261" s="97"/>
      <c r="FQ261" s="97"/>
      <c r="FR261" s="97"/>
      <c r="FS261" s="97"/>
      <c r="FT261" s="97"/>
      <c r="FU261" s="97"/>
      <c r="FV261" s="97"/>
      <c r="FW261" s="97"/>
      <c r="FX261" s="97"/>
      <c r="FY261" s="97"/>
      <c r="FZ261" s="97"/>
      <c r="GA261" s="97"/>
      <c r="GB261" s="97"/>
      <c r="GC261" s="97"/>
      <c r="GD261" s="97"/>
      <c r="GE261" s="97"/>
      <c r="GF261" s="97"/>
      <c r="GG261" s="97"/>
      <c r="GH261" s="97"/>
      <c r="GI261" s="97"/>
      <c r="GJ261" s="97"/>
      <c r="GK261" s="97"/>
      <c r="GL261" s="97"/>
      <c r="GM261" s="97"/>
      <c r="GN261" s="97"/>
      <c r="GO261" s="97"/>
      <c r="GP261" s="97"/>
      <c r="GQ261" s="97"/>
      <c r="GR261" s="97"/>
      <c r="GS261" s="97"/>
      <c r="GT261" s="97"/>
      <c r="GU261" s="97"/>
      <c r="GV261" s="97"/>
      <c r="GW261" s="97"/>
      <c r="GX261" s="97"/>
      <c r="GY261" s="97"/>
      <c r="GZ261" s="97"/>
      <c r="HA261" s="97"/>
      <c r="HB261" s="97"/>
      <c r="HC261" s="97"/>
      <c r="HD261" s="97"/>
      <c r="HE261" s="97"/>
      <c r="HF261" s="97"/>
      <c r="HG261" s="97"/>
      <c r="HH261" s="97"/>
      <c r="HI261" s="97"/>
      <c r="HJ261" s="97"/>
      <c r="HK261" s="97"/>
      <c r="HL261" s="97"/>
      <c r="HM261" s="97"/>
      <c r="HN261" s="97"/>
      <c r="HO261" s="97"/>
      <c r="HP261" s="97"/>
      <c r="HQ261" s="97"/>
      <c r="HR261" s="97"/>
      <c r="HS261" s="97"/>
      <c r="HT261" s="97"/>
      <c r="HU261" s="97"/>
      <c r="HV261" s="97"/>
      <c r="HW261" s="97"/>
      <c r="HX261" s="97"/>
      <c r="HY261" s="97"/>
      <c r="HZ261" s="97"/>
      <c r="IA261" s="97"/>
      <c r="IB261" s="97"/>
      <c r="IC261" s="97"/>
      <c r="ID261" s="97"/>
      <c r="IE261" s="97"/>
      <c r="IF261" s="97"/>
      <c r="IG261" s="97"/>
      <c r="IH261" s="97"/>
      <c r="II261" s="97"/>
      <c r="IJ261" s="97"/>
      <c r="IK261" s="97"/>
      <c r="IL261" s="97"/>
      <c r="IM261" s="97"/>
      <c r="IN261" s="97"/>
      <c r="IO261" s="97"/>
      <c r="IP261" s="97"/>
      <c r="IQ261" s="97"/>
      <c r="IR261" s="97"/>
      <c r="IS261" s="97"/>
      <c r="IT261" s="97"/>
      <c r="IU261" s="97"/>
      <c r="IV261" s="97"/>
      <c r="IW261" s="97"/>
      <c r="IX261" s="97">
        <v>107</v>
      </c>
      <c r="IY261" s="97"/>
      <c r="IZ261" s="97"/>
      <c r="JA261" s="97"/>
      <c r="JB261" s="97"/>
      <c r="JC261" s="97"/>
      <c r="JD261" s="97"/>
      <c r="JE261" s="97"/>
      <c r="JF261" s="97"/>
      <c r="JG261" s="97"/>
      <c r="JH261" s="97"/>
      <c r="JI261" s="97"/>
      <c r="JJ261" s="97"/>
      <c r="JK261" s="97"/>
      <c r="JL261" s="97"/>
      <c r="JM261" s="97"/>
      <c r="JN261" s="97"/>
      <c r="JO261" s="97"/>
      <c r="JP261" s="97"/>
      <c r="JQ261" s="97"/>
      <c r="JR261" s="97"/>
      <c r="JS261" s="97"/>
      <c r="JT261" s="97"/>
      <c r="JU261" s="97">
        <v>0</v>
      </c>
      <c r="JV261" s="97"/>
      <c r="JW261" s="97">
        <v>54</v>
      </c>
      <c r="JX261" s="97">
        <v>0</v>
      </c>
      <c r="JY261" s="97"/>
      <c r="JZ261" s="97"/>
      <c r="KA261" s="97"/>
      <c r="KB261" s="97"/>
      <c r="KC261" s="97">
        <v>0</v>
      </c>
      <c r="KD261" s="97"/>
      <c r="KE261" s="97"/>
      <c r="KF261" s="97"/>
      <c r="KG261" s="97"/>
      <c r="KH261" s="97">
        <v>0</v>
      </c>
      <c r="KI261" s="97"/>
      <c r="KJ261" s="97"/>
      <c r="KK261" s="97"/>
      <c r="KL261" s="97"/>
      <c r="KM261" s="97"/>
      <c r="KN261" s="97"/>
      <c r="KO261" s="97"/>
      <c r="KP261" s="97"/>
      <c r="KQ261" s="97"/>
      <c r="KR261" s="97"/>
      <c r="KS261" s="97"/>
      <c r="KT261" s="97"/>
      <c r="KU261" s="97"/>
      <c r="KV261" s="97"/>
      <c r="KW261" s="97"/>
      <c r="KX261" s="97"/>
      <c r="KY261" s="97"/>
      <c r="KZ261" s="97"/>
      <c r="LA261" s="97"/>
      <c r="LB261" s="97"/>
      <c r="LC261" s="97"/>
      <c r="LD261" s="97"/>
      <c r="LE261" s="97"/>
      <c r="LF261" s="97"/>
      <c r="LG261" s="97"/>
      <c r="LH261" s="97"/>
      <c r="LI261" s="97"/>
      <c r="LJ261" s="97"/>
      <c r="LK261" s="97"/>
      <c r="LL261" s="97"/>
      <c r="LM261" s="97"/>
      <c r="LN261" s="97"/>
      <c r="LO261" s="97">
        <v>1</v>
      </c>
      <c r="LP261" s="97"/>
      <c r="LQ261" s="97"/>
      <c r="LR261" s="97"/>
      <c r="LS261" s="97"/>
      <c r="LT261" s="97"/>
      <c r="LU261" s="97"/>
      <c r="LV261" s="97"/>
      <c r="LW261" s="97"/>
      <c r="LX261" s="97"/>
      <c r="LY261" s="97"/>
      <c r="LZ261" s="97"/>
      <c r="MA261" s="97"/>
      <c r="MB261" s="97"/>
      <c r="MC261" s="97"/>
      <c r="MD261" s="97">
        <v>15</v>
      </c>
      <c r="ME261" s="97">
        <v>88</v>
      </c>
      <c r="MF261" s="97"/>
      <c r="MG261" s="97"/>
      <c r="MH261" s="97">
        <v>0</v>
      </c>
      <c r="MI261" s="97">
        <v>34</v>
      </c>
      <c r="MJ261" s="97"/>
      <c r="MK261" s="97"/>
      <c r="ML261" s="97">
        <v>136</v>
      </c>
      <c r="MM261" s="97"/>
      <c r="MN261" s="97"/>
      <c r="MO261" s="97"/>
      <c r="MP261" s="97"/>
      <c r="MQ261" s="97"/>
      <c r="MR261" s="97"/>
      <c r="MS261" s="97"/>
      <c r="MT261" s="97"/>
      <c r="MU261" s="97">
        <v>35</v>
      </c>
      <c r="MV261" s="97">
        <v>2</v>
      </c>
      <c r="MW261" s="97"/>
      <c r="MX261" s="97"/>
      <c r="MY261" s="97"/>
      <c r="MZ261" s="97"/>
      <c r="NA261" s="97"/>
      <c r="NB261" s="97"/>
      <c r="NC261" s="97"/>
      <c r="ND261" s="97">
        <v>8</v>
      </c>
      <c r="NE261" s="97"/>
      <c r="NF261" s="97"/>
      <c r="NG261" s="97"/>
      <c r="NH261" s="97"/>
      <c r="NI261" s="97"/>
      <c r="NJ261" s="97"/>
      <c r="NK261" s="97">
        <v>1</v>
      </c>
      <c r="NL261" s="97"/>
      <c r="NM261" s="97"/>
      <c r="NN261" s="97"/>
      <c r="NO261" s="97">
        <v>8</v>
      </c>
      <c r="NP261" s="97">
        <v>45</v>
      </c>
      <c r="NQ261" s="97">
        <v>44</v>
      </c>
      <c r="NR261" s="97">
        <v>5</v>
      </c>
      <c r="NS261" s="97">
        <v>0</v>
      </c>
      <c r="NT261" s="97">
        <v>21</v>
      </c>
      <c r="NU261" s="97"/>
      <c r="NV261" s="97"/>
      <c r="NW261" s="97"/>
      <c r="NX261" s="97"/>
      <c r="NY261" s="97"/>
      <c r="NZ261" s="97"/>
      <c r="OA261" s="97"/>
      <c r="OB261" s="97"/>
      <c r="OC261" s="97">
        <v>0</v>
      </c>
      <c r="OD261" s="97">
        <v>27</v>
      </c>
      <c r="OE261" s="97"/>
      <c r="OF261" s="97">
        <v>12</v>
      </c>
      <c r="OG261" s="97"/>
      <c r="OH261" s="97">
        <v>4</v>
      </c>
      <c r="OI261" s="97">
        <v>44</v>
      </c>
      <c r="OJ261" s="97"/>
      <c r="OK261" s="97"/>
      <c r="OL261" s="97"/>
      <c r="OM261" s="97">
        <v>246</v>
      </c>
      <c r="ON261" s="97">
        <v>160</v>
      </c>
      <c r="OO261" s="97">
        <v>478</v>
      </c>
      <c r="OP261" s="97"/>
      <c r="OQ261" s="97"/>
      <c r="OR261" s="98"/>
      <c r="OS261" s="99">
        <v>17825</v>
      </c>
      <c r="OT261" s="96">
        <v>4089</v>
      </c>
      <c r="OU261" s="97"/>
      <c r="OV261" s="97"/>
      <c r="OW261" s="97"/>
      <c r="OX261" s="97"/>
      <c r="OY261" s="97">
        <v>215</v>
      </c>
      <c r="OZ261" s="97">
        <v>3143</v>
      </c>
      <c r="PA261" s="97"/>
      <c r="PB261" s="97"/>
      <c r="PC261" s="97"/>
      <c r="PD261" s="97"/>
      <c r="PE261" s="97"/>
      <c r="PF261" s="97"/>
      <c r="PG261" s="97"/>
      <c r="PH261" s="97"/>
      <c r="PI261" s="97"/>
      <c r="PJ261" s="97"/>
      <c r="PK261" s="97"/>
      <c r="PL261" s="98"/>
      <c r="PM261" s="99">
        <v>25272</v>
      </c>
    </row>
    <row r="262" spans="1:429" ht="12.75" customHeight="1" x14ac:dyDescent="0.2">
      <c r="A262" s="93">
        <v>325510</v>
      </c>
      <c r="B262" s="94" t="s">
        <v>1738</v>
      </c>
      <c r="C262" s="95" t="s">
        <v>1421</v>
      </c>
      <c r="D262" s="96"/>
      <c r="E262" s="97"/>
      <c r="F262" s="97"/>
      <c r="G262" s="97"/>
      <c r="H262" s="97"/>
      <c r="I262" s="97"/>
      <c r="J262" s="97"/>
      <c r="K262" s="97"/>
      <c r="L262" s="97"/>
      <c r="M262" s="97"/>
      <c r="N262" s="97"/>
      <c r="O262" s="97"/>
      <c r="P262" s="97">
        <v>1</v>
      </c>
      <c r="Q262" s="97"/>
      <c r="R262" s="97"/>
      <c r="S262" s="97">
        <v>26</v>
      </c>
      <c r="T262" s="97"/>
      <c r="U262" s="97"/>
      <c r="V262" s="97"/>
      <c r="W262" s="97">
        <v>5</v>
      </c>
      <c r="X262" s="97">
        <v>131</v>
      </c>
      <c r="Y262" s="97">
        <v>0</v>
      </c>
      <c r="Z262" s="97">
        <v>0</v>
      </c>
      <c r="AA262" s="97"/>
      <c r="AB262" s="97">
        <v>76</v>
      </c>
      <c r="AC262" s="97">
        <v>104</v>
      </c>
      <c r="AD262" s="97">
        <v>1483</v>
      </c>
      <c r="AE262" s="97">
        <v>970</v>
      </c>
      <c r="AF262" s="97">
        <v>141</v>
      </c>
      <c r="AG262" s="97">
        <v>89</v>
      </c>
      <c r="AH262" s="97">
        <v>879</v>
      </c>
      <c r="AI262" s="97">
        <v>34</v>
      </c>
      <c r="AJ262" s="97">
        <v>217</v>
      </c>
      <c r="AK262" s="97">
        <v>88</v>
      </c>
      <c r="AL262" s="97">
        <v>727</v>
      </c>
      <c r="AM262" s="97">
        <v>534</v>
      </c>
      <c r="AN262" s="97"/>
      <c r="AO262" s="97">
        <v>55</v>
      </c>
      <c r="AP262" s="97">
        <v>27</v>
      </c>
      <c r="AQ262" s="97">
        <v>42</v>
      </c>
      <c r="AR262" s="97">
        <v>67</v>
      </c>
      <c r="AS262" s="97"/>
      <c r="AT262" s="97"/>
      <c r="AU262" s="97"/>
      <c r="AV262" s="97">
        <v>154</v>
      </c>
      <c r="AW262" s="97">
        <v>166</v>
      </c>
      <c r="AX262" s="97"/>
      <c r="AY262" s="97">
        <v>1</v>
      </c>
      <c r="AZ262" s="97"/>
      <c r="BA262" s="97"/>
      <c r="BB262" s="97">
        <v>5</v>
      </c>
      <c r="BC262" s="97">
        <v>32</v>
      </c>
      <c r="BD262" s="97">
        <v>1</v>
      </c>
      <c r="BE262" s="97"/>
      <c r="BF262" s="97"/>
      <c r="BG262" s="97">
        <v>1</v>
      </c>
      <c r="BH262" s="97"/>
      <c r="BI262" s="97"/>
      <c r="BJ262" s="97"/>
      <c r="BK262" s="97"/>
      <c r="BL262" s="97"/>
      <c r="BM262" s="97">
        <v>0</v>
      </c>
      <c r="BN262" s="97">
        <v>28</v>
      </c>
      <c r="BO262" s="97">
        <v>8</v>
      </c>
      <c r="BP262" s="97">
        <v>128</v>
      </c>
      <c r="BQ262" s="97">
        <v>2</v>
      </c>
      <c r="BR262" s="97">
        <v>440</v>
      </c>
      <c r="BS262" s="97">
        <v>310</v>
      </c>
      <c r="BT262" s="97">
        <v>8</v>
      </c>
      <c r="BU262" s="97">
        <v>92</v>
      </c>
      <c r="BV262" s="97">
        <v>410</v>
      </c>
      <c r="BW262" s="97">
        <v>19</v>
      </c>
      <c r="BX262" s="97"/>
      <c r="BY262" s="97">
        <v>334</v>
      </c>
      <c r="BZ262" s="97"/>
      <c r="CA262" s="97">
        <v>2203</v>
      </c>
      <c r="CB262" s="97"/>
      <c r="CC262" s="97"/>
      <c r="CD262" s="97"/>
      <c r="CE262" s="97"/>
      <c r="CF262" s="97">
        <v>2</v>
      </c>
      <c r="CG262" s="97">
        <v>1</v>
      </c>
      <c r="CH262" s="97">
        <v>300</v>
      </c>
      <c r="CI262" s="97">
        <v>151</v>
      </c>
      <c r="CJ262" s="97">
        <v>172</v>
      </c>
      <c r="CK262" s="97">
        <v>81</v>
      </c>
      <c r="CL262" s="97"/>
      <c r="CM262" s="97"/>
      <c r="CN262" s="97"/>
      <c r="CO262" s="97"/>
      <c r="CP262" s="97">
        <v>19</v>
      </c>
      <c r="CQ262" s="97">
        <v>280</v>
      </c>
      <c r="CR262" s="97">
        <v>67</v>
      </c>
      <c r="CS262" s="97">
        <v>91</v>
      </c>
      <c r="CT262" s="97"/>
      <c r="CU262" s="97"/>
      <c r="CV262" s="97">
        <v>260</v>
      </c>
      <c r="CW262" s="97"/>
      <c r="CX262" s="97"/>
      <c r="CY262" s="97"/>
      <c r="CZ262" s="97"/>
      <c r="DA262" s="97">
        <v>143</v>
      </c>
      <c r="DB262" s="97">
        <v>149</v>
      </c>
      <c r="DC262" s="97">
        <v>173</v>
      </c>
      <c r="DD262" s="97">
        <v>313</v>
      </c>
      <c r="DE262" s="97"/>
      <c r="DF262" s="97"/>
      <c r="DG262" s="97"/>
      <c r="DH262" s="97">
        <v>226</v>
      </c>
      <c r="DI262" s="97">
        <v>71</v>
      </c>
      <c r="DJ262" s="97"/>
      <c r="DK262" s="97"/>
      <c r="DL262" s="97"/>
      <c r="DM262" s="97"/>
      <c r="DN262" s="97"/>
      <c r="DO262" s="97"/>
      <c r="DP262" s="97"/>
      <c r="DQ262" s="97"/>
      <c r="DR262" s="97">
        <v>1</v>
      </c>
      <c r="DS262" s="97">
        <v>129</v>
      </c>
      <c r="DT262" s="97">
        <v>40</v>
      </c>
      <c r="DU262" s="97"/>
      <c r="DV262" s="97"/>
      <c r="DW262" s="97"/>
      <c r="DX262" s="97"/>
      <c r="DY262" s="97"/>
      <c r="DZ262" s="97"/>
      <c r="EA262" s="97"/>
      <c r="EB262" s="97"/>
      <c r="EC262" s="97"/>
      <c r="ED262" s="97"/>
      <c r="EE262" s="97">
        <v>147</v>
      </c>
      <c r="EF262" s="97">
        <v>23</v>
      </c>
      <c r="EG262" s="97">
        <v>104</v>
      </c>
      <c r="EH262" s="97">
        <v>45</v>
      </c>
      <c r="EI262" s="97">
        <v>97</v>
      </c>
      <c r="EJ262" s="97">
        <v>65</v>
      </c>
      <c r="EK262" s="97">
        <v>72</v>
      </c>
      <c r="EL262" s="97">
        <v>66</v>
      </c>
      <c r="EM262" s="97">
        <v>82</v>
      </c>
      <c r="EN262" s="97"/>
      <c r="EO262" s="97"/>
      <c r="EP262" s="97"/>
      <c r="EQ262" s="97">
        <v>15</v>
      </c>
      <c r="ER262" s="97"/>
      <c r="ES262" s="97"/>
      <c r="ET262" s="97"/>
      <c r="EU262" s="97">
        <v>205</v>
      </c>
      <c r="EV262" s="97">
        <v>736</v>
      </c>
      <c r="EW262" s="97">
        <v>298</v>
      </c>
      <c r="EX262" s="97">
        <v>113</v>
      </c>
      <c r="EY262" s="97">
        <v>110</v>
      </c>
      <c r="EZ262" s="97">
        <v>18</v>
      </c>
      <c r="FA262" s="97">
        <v>150</v>
      </c>
      <c r="FB262" s="97">
        <v>14</v>
      </c>
      <c r="FC262" s="97">
        <v>7</v>
      </c>
      <c r="FD262" s="97">
        <v>46</v>
      </c>
      <c r="FE262" s="97">
        <v>440</v>
      </c>
      <c r="FF262" s="97">
        <v>68</v>
      </c>
      <c r="FG262" s="97">
        <v>459</v>
      </c>
      <c r="FH262" s="97">
        <v>75</v>
      </c>
      <c r="FI262" s="97">
        <v>63</v>
      </c>
      <c r="FJ262" s="97">
        <v>1</v>
      </c>
      <c r="FK262" s="97">
        <v>130</v>
      </c>
      <c r="FL262" s="97"/>
      <c r="FM262" s="97">
        <v>40</v>
      </c>
      <c r="FN262" s="97">
        <v>135</v>
      </c>
      <c r="FO262" s="97">
        <v>171</v>
      </c>
      <c r="FP262" s="97">
        <v>72</v>
      </c>
      <c r="FQ262" s="97"/>
      <c r="FR262" s="97"/>
      <c r="FS262" s="97">
        <v>149</v>
      </c>
      <c r="FT262" s="97">
        <v>369</v>
      </c>
      <c r="FU262" s="97">
        <v>18</v>
      </c>
      <c r="FV262" s="97">
        <v>149</v>
      </c>
      <c r="FW262" s="97">
        <v>186</v>
      </c>
      <c r="FX262" s="97">
        <v>8</v>
      </c>
      <c r="FY262" s="97">
        <v>160</v>
      </c>
      <c r="FZ262" s="97">
        <v>358</v>
      </c>
      <c r="GA262" s="97"/>
      <c r="GB262" s="97"/>
      <c r="GC262" s="97"/>
      <c r="GD262" s="97"/>
      <c r="GE262" s="97"/>
      <c r="GF262" s="97"/>
      <c r="GG262" s="97">
        <v>4</v>
      </c>
      <c r="GH262" s="97">
        <v>173</v>
      </c>
      <c r="GI262" s="97"/>
      <c r="GJ262" s="97">
        <v>8</v>
      </c>
      <c r="GK262" s="97">
        <v>209</v>
      </c>
      <c r="GL262" s="97">
        <v>408</v>
      </c>
      <c r="GM262" s="97"/>
      <c r="GN262" s="97"/>
      <c r="GO262" s="97"/>
      <c r="GP262" s="97"/>
      <c r="GQ262" s="97"/>
      <c r="GR262" s="97"/>
      <c r="GS262" s="97"/>
      <c r="GT262" s="97"/>
      <c r="GU262" s="97"/>
      <c r="GV262" s="97"/>
      <c r="GW262" s="97"/>
      <c r="GX262" s="97"/>
      <c r="GY262" s="97"/>
      <c r="GZ262" s="97"/>
      <c r="HA262" s="97"/>
      <c r="HB262" s="97"/>
      <c r="HC262" s="97"/>
      <c r="HD262" s="97"/>
      <c r="HE262" s="97"/>
      <c r="HF262" s="97"/>
      <c r="HG262" s="97"/>
      <c r="HH262" s="97"/>
      <c r="HI262" s="97"/>
      <c r="HJ262" s="97"/>
      <c r="HK262" s="97"/>
      <c r="HL262" s="97"/>
      <c r="HM262" s="97"/>
      <c r="HN262" s="97"/>
      <c r="HO262" s="97"/>
      <c r="HP262" s="97"/>
      <c r="HQ262" s="97"/>
      <c r="HR262" s="97"/>
      <c r="HS262" s="97"/>
      <c r="HT262" s="97"/>
      <c r="HU262" s="97"/>
      <c r="HV262" s="97"/>
      <c r="HW262" s="97"/>
      <c r="HX262" s="97"/>
      <c r="HY262" s="97">
        <v>6</v>
      </c>
      <c r="HZ262" s="97">
        <v>2</v>
      </c>
      <c r="IA262" s="97">
        <v>187</v>
      </c>
      <c r="IB262" s="97">
        <v>32</v>
      </c>
      <c r="IC262" s="97"/>
      <c r="ID262" s="97"/>
      <c r="IE262" s="97"/>
      <c r="IF262" s="97">
        <v>57</v>
      </c>
      <c r="IG262" s="97"/>
      <c r="IH262" s="97"/>
      <c r="II262" s="97"/>
      <c r="IJ262" s="97"/>
      <c r="IK262" s="97"/>
      <c r="IL262" s="97">
        <v>5</v>
      </c>
      <c r="IM262" s="97">
        <v>1</v>
      </c>
      <c r="IN262" s="97">
        <v>10</v>
      </c>
      <c r="IO262" s="97">
        <v>7</v>
      </c>
      <c r="IP262" s="97">
        <v>52</v>
      </c>
      <c r="IQ262" s="97">
        <v>6</v>
      </c>
      <c r="IR262" s="97"/>
      <c r="IS262" s="97"/>
      <c r="IT262" s="97"/>
      <c r="IU262" s="97"/>
      <c r="IV262" s="97"/>
      <c r="IW262" s="97"/>
      <c r="IX262" s="97"/>
      <c r="IY262" s="97">
        <v>331</v>
      </c>
      <c r="IZ262" s="97"/>
      <c r="JA262" s="97">
        <v>4</v>
      </c>
      <c r="JB262" s="97">
        <v>185</v>
      </c>
      <c r="JC262" s="97">
        <v>700</v>
      </c>
      <c r="JD262" s="97">
        <v>2</v>
      </c>
      <c r="JE262" s="97"/>
      <c r="JF262" s="97"/>
      <c r="JG262" s="97"/>
      <c r="JH262" s="97"/>
      <c r="JI262" s="97"/>
      <c r="JJ262" s="97"/>
      <c r="JK262" s="97">
        <v>39</v>
      </c>
      <c r="JL262" s="97"/>
      <c r="JM262" s="97"/>
      <c r="JN262" s="97"/>
      <c r="JO262" s="97">
        <v>1</v>
      </c>
      <c r="JP262" s="97">
        <v>5</v>
      </c>
      <c r="JQ262" s="97">
        <v>0</v>
      </c>
      <c r="JR262" s="97">
        <v>129</v>
      </c>
      <c r="JS262" s="97">
        <v>28</v>
      </c>
      <c r="JT262" s="97"/>
      <c r="JU262" s="97">
        <v>12</v>
      </c>
      <c r="JV262" s="97">
        <v>13</v>
      </c>
      <c r="JW262" s="97">
        <v>5</v>
      </c>
      <c r="JX262" s="97">
        <v>18</v>
      </c>
      <c r="JY262" s="97"/>
      <c r="JZ262" s="97">
        <v>54</v>
      </c>
      <c r="KA262" s="97">
        <v>16</v>
      </c>
      <c r="KB262" s="97">
        <v>1</v>
      </c>
      <c r="KC262" s="97">
        <v>12</v>
      </c>
      <c r="KD262" s="97">
        <v>0</v>
      </c>
      <c r="KE262" s="97">
        <v>20</v>
      </c>
      <c r="KF262" s="97">
        <v>11</v>
      </c>
      <c r="KG262" s="97">
        <v>20</v>
      </c>
      <c r="KH262" s="97">
        <v>3</v>
      </c>
      <c r="KI262" s="97">
        <v>2</v>
      </c>
      <c r="KJ262" s="97">
        <v>211</v>
      </c>
      <c r="KK262" s="97"/>
      <c r="KL262" s="97">
        <v>44</v>
      </c>
      <c r="KM262" s="97">
        <v>3</v>
      </c>
      <c r="KN262" s="97"/>
      <c r="KO262" s="97">
        <v>11</v>
      </c>
      <c r="KP262" s="97">
        <v>11</v>
      </c>
      <c r="KQ262" s="97">
        <v>218</v>
      </c>
      <c r="KR262" s="97">
        <v>2</v>
      </c>
      <c r="KS262" s="97"/>
      <c r="KT262" s="97">
        <v>4</v>
      </c>
      <c r="KU262" s="97">
        <v>6</v>
      </c>
      <c r="KV262" s="97"/>
      <c r="KW262" s="97">
        <v>19</v>
      </c>
      <c r="KX262" s="97">
        <v>1</v>
      </c>
      <c r="KY262" s="97">
        <v>1</v>
      </c>
      <c r="KZ262" s="97">
        <v>5</v>
      </c>
      <c r="LA262" s="97">
        <v>50</v>
      </c>
      <c r="LB262" s="97">
        <v>153</v>
      </c>
      <c r="LC262" s="97">
        <v>2</v>
      </c>
      <c r="LD262" s="97">
        <v>240</v>
      </c>
      <c r="LE262" s="97">
        <v>7</v>
      </c>
      <c r="LF262" s="97">
        <v>0</v>
      </c>
      <c r="LG262" s="97">
        <v>0</v>
      </c>
      <c r="LH262" s="97">
        <v>0</v>
      </c>
      <c r="LI262" s="97"/>
      <c r="LJ262" s="97">
        <v>0</v>
      </c>
      <c r="LK262" s="97">
        <v>0</v>
      </c>
      <c r="LL262" s="97">
        <v>0</v>
      </c>
      <c r="LM262" s="97">
        <v>0</v>
      </c>
      <c r="LN262" s="97"/>
      <c r="LO262" s="97">
        <v>0</v>
      </c>
      <c r="LP262" s="97">
        <v>0</v>
      </c>
      <c r="LQ262" s="97">
        <v>0</v>
      </c>
      <c r="LR262" s="97">
        <v>28</v>
      </c>
      <c r="LS262" s="97">
        <v>81</v>
      </c>
      <c r="LT262" s="97">
        <v>274</v>
      </c>
      <c r="LU262" s="97"/>
      <c r="LV262" s="97"/>
      <c r="LW262" s="97"/>
      <c r="LX262" s="97"/>
      <c r="LY262" s="97"/>
      <c r="LZ262" s="97"/>
      <c r="MA262" s="97">
        <v>133</v>
      </c>
      <c r="MB262" s="97">
        <v>173</v>
      </c>
      <c r="MC262" s="97">
        <v>1</v>
      </c>
      <c r="MD262" s="97">
        <v>27</v>
      </c>
      <c r="ME262" s="97">
        <v>3</v>
      </c>
      <c r="MF262" s="97"/>
      <c r="MG262" s="97"/>
      <c r="MH262" s="97">
        <v>0</v>
      </c>
      <c r="MI262" s="97">
        <v>0</v>
      </c>
      <c r="MJ262" s="97">
        <v>2</v>
      </c>
      <c r="MK262" s="97"/>
      <c r="ML262" s="97">
        <v>73</v>
      </c>
      <c r="MM262" s="97"/>
      <c r="MN262" s="97"/>
      <c r="MO262" s="97">
        <v>4</v>
      </c>
      <c r="MP262" s="97"/>
      <c r="MQ262" s="97">
        <v>267</v>
      </c>
      <c r="MR262" s="97">
        <v>3</v>
      </c>
      <c r="MS262" s="97">
        <v>178</v>
      </c>
      <c r="MT262" s="97"/>
      <c r="MU262" s="97">
        <v>80</v>
      </c>
      <c r="MV262" s="97">
        <v>65</v>
      </c>
      <c r="MW262" s="97">
        <v>2</v>
      </c>
      <c r="MX262" s="97">
        <v>6</v>
      </c>
      <c r="MY262" s="97">
        <v>25</v>
      </c>
      <c r="MZ262" s="97">
        <v>13</v>
      </c>
      <c r="NA262" s="97">
        <v>3</v>
      </c>
      <c r="NB262" s="97">
        <v>8</v>
      </c>
      <c r="NC262" s="97">
        <v>17</v>
      </c>
      <c r="ND262" s="97">
        <v>30</v>
      </c>
      <c r="NE262" s="97">
        <v>4</v>
      </c>
      <c r="NF262" s="97">
        <v>4</v>
      </c>
      <c r="NG262" s="97">
        <v>43</v>
      </c>
      <c r="NH262" s="97">
        <v>59</v>
      </c>
      <c r="NI262" s="97">
        <v>240</v>
      </c>
      <c r="NJ262" s="97"/>
      <c r="NK262" s="97">
        <v>1</v>
      </c>
      <c r="NL262" s="97">
        <v>0</v>
      </c>
      <c r="NM262" s="97">
        <v>2</v>
      </c>
      <c r="NN262" s="97">
        <v>6</v>
      </c>
      <c r="NO262" s="97">
        <v>1</v>
      </c>
      <c r="NP262" s="97">
        <v>5</v>
      </c>
      <c r="NQ262" s="97">
        <v>134</v>
      </c>
      <c r="NR262" s="97">
        <v>16</v>
      </c>
      <c r="NS262" s="97">
        <v>159</v>
      </c>
      <c r="NT262" s="97">
        <v>5</v>
      </c>
      <c r="NU262" s="97">
        <v>1</v>
      </c>
      <c r="NV262" s="97">
        <v>182</v>
      </c>
      <c r="NW262" s="97">
        <v>20</v>
      </c>
      <c r="NX262" s="97">
        <v>198</v>
      </c>
      <c r="NY262" s="97">
        <v>5</v>
      </c>
      <c r="NZ262" s="97">
        <v>34</v>
      </c>
      <c r="OA262" s="97">
        <v>0</v>
      </c>
      <c r="OB262" s="97"/>
      <c r="OC262" s="97">
        <v>5</v>
      </c>
      <c r="OD262" s="97"/>
      <c r="OE262" s="97">
        <v>25</v>
      </c>
      <c r="OF262" s="97">
        <v>34</v>
      </c>
      <c r="OG262" s="97"/>
      <c r="OH262" s="97"/>
      <c r="OI262" s="97">
        <v>15</v>
      </c>
      <c r="OJ262" s="97"/>
      <c r="OK262" s="97"/>
      <c r="OL262" s="97"/>
      <c r="OM262" s="97">
        <v>402</v>
      </c>
      <c r="ON262" s="97">
        <v>243</v>
      </c>
      <c r="OO262" s="97">
        <v>33</v>
      </c>
      <c r="OP262" s="97">
        <v>46</v>
      </c>
      <c r="OQ262" s="97">
        <v>3</v>
      </c>
      <c r="OR262" s="98">
        <v>77</v>
      </c>
      <c r="OS262" s="99">
        <v>25438</v>
      </c>
      <c r="OT262" s="96">
        <v>3510</v>
      </c>
      <c r="OU262" s="97"/>
      <c r="OV262" s="97"/>
      <c r="OW262" s="97"/>
      <c r="OX262" s="97"/>
      <c r="OY262" s="97">
        <v>175</v>
      </c>
      <c r="OZ262" s="97">
        <v>2745</v>
      </c>
      <c r="PA262" s="97"/>
      <c r="PB262" s="97"/>
      <c r="PC262" s="97"/>
      <c r="PD262" s="97"/>
      <c r="PE262" s="97"/>
      <c r="PF262" s="97"/>
      <c r="PG262" s="97"/>
      <c r="PH262" s="97"/>
      <c r="PI262" s="97"/>
      <c r="PJ262" s="97"/>
      <c r="PK262" s="97"/>
      <c r="PL262" s="98"/>
      <c r="PM262" s="99">
        <v>31868</v>
      </c>
    </row>
    <row r="263" spans="1:429" ht="12.75" customHeight="1" x14ac:dyDescent="0.2">
      <c r="A263" s="93">
        <v>325520</v>
      </c>
      <c r="B263" s="94" t="s">
        <v>1738</v>
      </c>
      <c r="C263" s="95" t="s">
        <v>1422</v>
      </c>
      <c r="D263" s="96"/>
      <c r="E263" s="97"/>
      <c r="F263" s="97"/>
      <c r="G263" s="97"/>
      <c r="H263" s="97"/>
      <c r="I263" s="97">
        <v>1</v>
      </c>
      <c r="J263" s="97"/>
      <c r="K263" s="97"/>
      <c r="L263" s="97"/>
      <c r="M263" s="97"/>
      <c r="N263" s="97"/>
      <c r="O263" s="97"/>
      <c r="P263" s="97"/>
      <c r="Q263" s="97"/>
      <c r="R263" s="97"/>
      <c r="S263" s="97"/>
      <c r="T263" s="97"/>
      <c r="U263" s="97"/>
      <c r="V263" s="97"/>
      <c r="W263" s="97"/>
      <c r="X263" s="97"/>
      <c r="Y263" s="97">
        <v>0</v>
      </c>
      <c r="Z263" s="97"/>
      <c r="AA263" s="97"/>
      <c r="AB263" s="97">
        <v>2</v>
      </c>
      <c r="AC263" s="97">
        <v>2</v>
      </c>
      <c r="AD263" s="97">
        <v>269</v>
      </c>
      <c r="AE263" s="97">
        <v>77</v>
      </c>
      <c r="AF263" s="97">
        <v>2</v>
      </c>
      <c r="AG263" s="97">
        <v>5</v>
      </c>
      <c r="AH263" s="97">
        <v>110</v>
      </c>
      <c r="AI263" s="97">
        <v>0</v>
      </c>
      <c r="AJ263" s="97">
        <v>63</v>
      </c>
      <c r="AK263" s="97">
        <v>87</v>
      </c>
      <c r="AL263" s="97">
        <v>103</v>
      </c>
      <c r="AM263" s="97">
        <v>77</v>
      </c>
      <c r="AN263" s="97">
        <v>9</v>
      </c>
      <c r="AO263" s="97">
        <v>501</v>
      </c>
      <c r="AP263" s="97">
        <v>94</v>
      </c>
      <c r="AQ263" s="97"/>
      <c r="AR263" s="97">
        <v>15</v>
      </c>
      <c r="AS263" s="97">
        <v>14</v>
      </c>
      <c r="AT263" s="97"/>
      <c r="AU263" s="97"/>
      <c r="AV263" s="97"/>
      <c r="AW263" s="97"/>
      <c r="AX263" s="97"/>
      <c r="AY263" s="97">
        <v>23</v>
      </c>
      <c r="AZ263" s="97"/>
      <c r="BA263" s="97"/>
      <c r="BB263" s="97">
        <v>60</v>
      </c>
      <c r="BC263" s="97">
        <v>9</v>
      </c>
      <c r="BD263" s="97">
        <v>6</v>
      </c>
      <c r="BE263" s="97">
        <v>9</v>
      </c>
      <c r="BF263" s="97"/>
      <c r="BG263" s="97">
        <v>7</v>
      </c>
      <c r="BH263" s="97"/>
      <c r="BI263" s="97"/>
      <c r="BJ263" s="97">
        <v>6</v>
      </c>
      <c r="BK263" s="97">
        <v>3</v>
      </c>
      <c r="BL263" s="97"/>
      <c r="BM263" s="97"/>
      <c r="BN263" s="97"/>
      <c r="BO263" s="97"/>
      <c r="BP263" s="97">
        <v>0</v>
      </c>
      <c r="BQ263" s="97">
        <v>0</v>
      </c>
      <c r="BR263" s="97"/>
      <c r="BS263" s="97">
        <v>1</v>
      </c>
      <c r="BT263" s="97"/>
      <c r="BU263" s="97"/>
      <c r="BV263" s="97">
        <v>35</v>
      </c>
      <c r="BW263" s="97"/>
      <c r="BX263" s="97"/>
      <c r="BY263" s="97"/>
      <c r="BZ263" s="97"/>
      <c r="CA263" s="97">
        <v>12</v>
      </c>
      <c r="CB263" s="97"/>
      <c r="CC263" s="97"/>
      <c r="CD263" s="97"/>
      <c r="CE263" s="97"/>
      <c r="CF263" s="97">
        <v>1</v>
      </c>
      <c r="CG263" s="97">
        <v>64</v>
      </c>
      <c r="CH263" s="97"/>
      <c r="CI263" s="97"/>
      <c r="CJ263" s="97"/>
      <c r="CK263" s="97"/>
      <c r="CL263" s="97"/>
      <c r="CM263" s="97"/>
      <c r="CN263" s="97"/>
      <c r="CO263" s="97">
        <v>8</v>
      </c>
      <c r="CP263" s="97">
        <v>14</v>
      </c>
      <c r="CQ263" s="97"/>
      <c r="CR263" s="97"/>
      <c r="CS263" s="97"/>
      <c r="CT263" s="97"/>
      <c r="CU263" s="97"/>
      <c r="CV263" s="97"/>
      <c r="CW263" s="97"/>
      <c r="CX263" s="97"/>
      <c r="CY263" s="97"/>
      <c r="CZ263" s="97"/>
      <c r="DA263" s="97">
        <v>130</v>
      </c>
      <c r="DB263" s="97"/>
      <c r="DC263" s="97"/>
      <c r="DD263" s="97"/>
      <c r="DE263" s="97"/>
      <c r="DF263" s="97"/>
      <c r="DG263" s="97"/>
      <c r="DH263" s="97"/>
      <c r="DI263" s="97"/>
      <c r="DJ263" s="97"/>
      <c r="DK263" s="97"/>
      <c r="DL263" s="97"/>
      <c r="DM263" s="97">
        <v>0</v>
      </c>
      <c r="DN263" s="97">
        <v>1</v>
      </c>
      <c r="DO263" s="97">
        <v>1</v>
      </c>
      <c r="DP263" s="97">
        <v>2</v>
      </c>
      <c r="DQ263" s="97">
        <v>15</v>
      </c>
      <c r="DR263" s="97">
        <v>27</v>
      </c>
      <c r="DS263" s="97">
        <v>146</v>
      </c>
      <c r="DT263" s="97">
        <v>3</v>
      </c>
      <c r="DU263" s="97"/>
      <c r="DV263" s="97"/>
      <c r="DW263" s="97"/>
      <c r="DX263" s="97"/>
      <c r="DY263" s="97"/>
      <c r="DZ263" s="97"/>
      <c r="EA263" s="97"/>
      <c r="EB263" s="97">
        <v>1</v>
      </c>
      <c r="EC263" s="97"/>
      <c r="ED263" s="97">
        <v>7</v>
      </c>
      <c r="EE263" s="97"/>
      <c r="EF263" s="97"/>
      <c r="EG263" s="97"/>
      <c r="EH263" s="97"/>
      <c r="EI263" s="97"/>
      <c r="EJ263" s="97"/>
      <c r="EK263" s="97"/>
      <c r="EL263" s="97"/>
      <c r="EM263" s="97"/>
      <c r="EN263" s="97"/>
      <c r="EO263" s="97">
        <v>2</v>
      </c>
      <c r="EP263" s="97">
        <v>0</v>
      </c>
      <c r="EQ263" s="97">
        <v>1</v>
      </c>
      <c r="ER263" s="97"/>
      <c r="ES263" s="97"/>
      <c r="ET263" s="97"/>
      <c r="EU263" s="97">
        <v>8</v>
      </c>
      <c r="EV263" s="97">
        <v>634</v>
      </c>
      <c r="EW263" s="97">
        <v>10</v>
      </c>
      <c r="EX263" s="97"/>
      <c r="EY263" s="97">
        <v>0</v>
      </c>
      <c r="EZ263" s="97"/>
      <c r="FA263" s="97"/>
      <c r="FB263" s="97">
        <v>2</v>
      </c>
      <c r="FC263" s="97">
        <v>3</v>
      </c>
      <c r="FD263" s="97">
        <v>4</v>
      </c>
      <c r="FE263" s="97">
        <v>99</v>
      </c>
      <c r="FF263" s="97">
        <v>1</v>
      </c>
      <c r="FG263" s="97">
        <v>19</v>
      </c>
      <c r="FH263" s="97">
        <v>19</v>
      </c>
      <c r="FI263" s="97"/>
      <c r="FJ263" s="97"/>
      <c r="FK263" s="97"/>
      <c r="FL263" s="97"/>
      <c r="FM263" s="97">
        <v>3</v>
      </c>
      <c r="FN263" s="97"/>
      <c r="FO263" s="97"/>
      <c r="FP263" s="97"/>
      <c r="FQ263" s="97"/>
      <c r="FR263" s="97">
        <v>2</v>
      </c>
      <c r="FS263" s="97"/>
      <c r="FT263" s="97">
        <v>48</v>
      </c>
      <c r="FU263" s="97">
        <v>10</v>
      </c>
      <c r="FV263" s="97">
        <v>81</v>
      </c>
      <c r="FW263" s="97">
        <v>8</v>
      </c>
      <c r="FX263" s="97"/>
      <c r="FY263" s="97">
        <v>9</v>
      </c>
      <c r="FZ263" s="97">
        <v>68</v>
      </c>
      <c r="GA263" s="97"/>
      <c r="GB263" s="97">
        <v>85</v>
      </c>
      <c r="GC263" s="97">
        <v>277</v>
      </c>
      <c r="GD263" s="97">
        <v>3</v>
      </c>
      <c r="GE263" s="97">
        <v>5</v>
      </c>
      <c r="GF263" s="97">
        <v>0</v>
      </c>
      <c r="GG263" s="97"/>
      <c r="GH263" s="97">
        <v>0</v>
      </c>
      <c r="GI263" s="97"/>
      <c r="GJ263" s="97">
        <v>9</v>
      </c>
      <c r="GK263" s="97"/>
      <c r="GL263" s="97"/>
      <c r="GM263" s="97"/>
      <c r="GN263" s="97"/>
      <c r="GO263" s="97"/>
      <c r="GP263" s="97"/>
      <c r="GQ263" s="97"/>
      <c r="GR263" s="97"/>
      <c r="GS263" s="97">
        <v>2</v>
      </c>
      <c r="GT263" s="97">
        <v>2</v>
      </c>
      <c r="GU263" s="97">
        <v>3</v>
      </c>
      <c r="GV263" s="97">
        <v>4</v>
      </c>
      <c r="GW263" s="97">
        <v>3</v>
      </c>
      <c r="GX263" s="97"/>
      <c r="GY263" s="97">
        <v>1</v>
      </c>
      <c r="GZ263" s="97">
        <v>4</v>
      </c>
      <c r="HA263" s="97"/>
      <c r="HB263" s="97"/>
      <c r="HC263" s="97"/>
      <c r="HD263" s="97"/>
      <c r="HE263" s="97">
        <v>7</v>
      </c>
      <c r="HF263" s="97">
        <v>11</v>
      </c>
      <c r="HG263" s="97"/>
      <c r="HH263" s="97"/>
      <c r="HI263" s="97"/>
      <c r="HJ263" s="97">
        <v>1</v>
      </c>
      <c r="HK263" s="97">
        <v>8</v>
      </c>
      <c r="HL263" s="97">
        <v>5</v>
      </c>
      <c r="HM263" s="97"/>
      <c r="HN263" s="97"/>
      <c r="HO263" s="97"/>
      <c r="HP263" s="97"/>
      <c r="HQ263" s="97">
        <v>218</v>
      </c>
      <c r="HR263" s="97">
        <v>74</v>
      </c>
      <c r="HS263" s="97"/>
      <c r="HT263" s="97"/>
      <c r="HU263" s="97">
        <v>9</v>
      </c>
      <c r="HV263" s="97"/>
      <c r="HW263" s="97">
        <v>4</v>
      </c>
      <c r="HX263" s="97">
        <v>26</v>
      </c>
      <c r="HY263" s="97">
        <v>390</v>
      </c>
      <c r="HZ263" s="97">
        <v>76</v>
      </c>
      <c r="IA263" s="97">
        <v>824</v>
      </c>
      <c r="IB263" s="97">
        <v>1446</v>
      </c>
      <c r="IC263" s="97">
        <v>265</v>
      </c>
      <c r="ID263" s="97">
        <v>347</v>
      </c>
      <c r="IE263" s="97">
        <v>42</v>
      </c>
      <c r="IF263" s="97">
        <v>393</v>
      </c>
      <c r="IG263" s="97"/>
      <c r="IH263" s="97">
        <v>1</v>
      </c>
      <c r="II263" s="97"/>
      <c r="IJ263" s="97"/>
      <c r="IK263" s="97">
        <v>33</v>
      </c>
      <c r="IL263" s="97">
        <v>10</v>
      </c>
      <c r="IM263" s="97"/>
      <c r="IN263" s="97">
        <v>33</v>
      </c>
      <c r="IO263" s="97">
        <v>130</v>
      </c>
      <c r="IP263" s="97">
        <v>454</v>
      </c>
      <c r="IQ263" s="97">
        <v>32</v>
      </c>
      <c r="IR263" s="97">
        <v>79</v>
      </c>
      <c r="IS263" s="97"/>
      <c r="IT263" s="97">
        <v>47</v>
      </c>
      <c r="IU263" s="97"/>
      <c r="IV263" s="97"/>
      <c r="IW263" s="97"/>
      <c r="IX263" s="97">
        <v>44</v>
      </c>
      <c r="IY263" s="97">
        <v>12</v>
      </c>
      <c r="IZ263" s="97">
        <v>156</v>
      </c>
      <c r="JA263" s="97">
        <v>197</v>
      </c>
      <c r="JB263" s="97">
        <v>6</v>
      </c>
      <c r="JC263" s="97"/>
      <c r="JD263" s="97">
        <v>434</v>
      </c>
      <c r="JE263" s="97">
        <v>247</v>
      </c>
      <c r="JF263" s="97">
        <v>33</v>
      </c>
      <c r="JG263" s="97">
        <v>32</v>
      </c>
      <c r="JH263" s="97">
        <v>7</v>
      </c>
      <c r="JI263" s="97">
        <v>87</v>
      </c>
      <c r="JJ263" s="97"/>
      <c r="JK263" s="97">
        <v>26</v>
      </c>
      <c r="JL263" s="97">
        <v>11</v>
      </c>
      <c r="JM263" s="97">
        <v>0</v>
      </c>
      <c r="JN263" s="97"/>
      <c r="JO263" s="97"/>
      <c r="JP263" s="97">
        <v>24</v>
      </c>
      <c r="JQ263" s="97">
        <v>43</v>
      </c>
      <c r="JR263" s="97">
        <v>1</v>
      </c>
      <c r="JS263" s="97">
        <v>21</v>
      </c>
      <c r="JT263" s="97">
        <v>0</v>
      </c>
      <c r="JU263" s="97">
        <v>6</v>
      </c>
      <c r="JV263" s="97">
        <v>40</v>
      </c>
      <c r="JW263" s="97">
        <v>0</v>
      </c>
      <c r="JX263" s="97">
        <v>0</v>
      </c>
      <c r="JY263" s="97"/>
      <c r="JZ263" s="97">
        <v>1</v>
      </c>
      <c r="KA263" s="97">
        <v>1</v>
      </c>
      <c r="KB263" s="97">
        <v>1</v>
      </c>
      <c r="KC263" s="97">
        <v>4</v>
      </c>
      <c r="KD263" s="97">
        <v>1</v>
      </c>
      <c r="KE263" s="97">
        <v>0</v>
      </c>
      <c r="KF263" s="97">
        <v>3</v>
      </c>
      <c r="KG263" s="97">
        <v>0</v>
      </c>
      <c r="KH263" s="97">
        <v>2</v>
      </c>
      <c r="KI263" s="97"/>
      <c r="KJ263" s="97"/>
      <c r="KK263" s="97"/>
      <c r="KL263" s="97"/>
      <c r="KM263" s="97"/>
      <c r="KN263" s="97">
        <v>1</v>
      </c>
      <c r="KO263" s="97"/>
      <c r="KP263" s="97"/>
      <c r="KQ263" s="97"/>
      <c r="KR263" s="97"/>
      <c r="KS263" s="97"/>
      <c r="KT263" s="97"/>
      <c r="KU263" s="97"/>
      <c r="KV263" s="97"/>
      <c r="KW263" s="97"/>
      <c r="KX263" s="97"/>
      <c r="KY263" s="97"/>
      <c r="KZ263" s="97"/>
      <c r="LA263" s="97">
        <v>0</v>
      </c>
      <c r="LB263" s="97">
        <v>1</v>
      </c>
      <c r="LC263" s="97">
        <v>0</v>
      </c>
      <c r="LD263" s="97">
        <v>39</v>
      </c>
      <c r="LE263" s="97"/>
      <c r="LF263" s="97"/>
      <c r="LG263" s="97">
        <v>3</v>
      </c>
      <c r="LH263" s="97">
        <v>2</v>
      </c>
      <c r="LI263" s="97">
        <v>3</v>
      </c>
      <c r="LJ263" s="97">
        <v>1</v>
      </c>
      <c r="LK263" s="97"/>
      <c r="LL263" s="97"/>
      <c r="LM263" s="97">
        <v>0</v>
      </c>
      <c r="LN263" s="97"/>
      <c r="LO263" s="97">
        <v>0</v>
      </c>
      <c r="LP263" s="97"/>
      <c r="LQ263" s="97">
        <v>8</v>
      </c>
      <c r="LR263" s="97"/>
      <c r="LS263" s="97">
        <v>21</v>
      </c>
      <c r="LT263" s="97"/>
      <c r="LU263" s="97"/>
      <c r="LV263" s="97">
        <v>1</v>
      </c>
      <c r="LW263" s="97">
        <v>0</v>
      </c>
      <c r="LX263" s="97">
        <v>1</v>
      </c>
      <c r="LY263" s="97">
        <v>0</v>
      </c>
      <c r="LZ263" s="97"/>
      <c r="MA263" s="97">
        <v>2</v>
      </c>
      <c r="MB263" s="97">
        <v>1</v>
      </c>
      <c r="MC263" s="97"/>
      <c r="MD263" s="97"/>
      <c r="ME263" s="97">
        <v>4</v>
      </c>
      <c r="MF263" s="97"/>
      <c r="MG263" s="97">
        <v>0</v>
      </c>
      <c r="MH263" s="97"/>
      <c r="MI263" s="97">
        <v>0</v>
      </c>
      <c r="MJ263" s="97"/>
      <c r="MK263" s="97"/>
      <c r="ML263" s="97">
        <v>109</v>
      </c>
      <c r="MM263" s="97">
        <v>2</v>
      </c>
      <c r="MN263" s="97">
        <v>1</v>
      </c>
      <c r="MO263" s="97">
        <v>3</v>
      </c>
      <c r="MP263" s="97">
        <v>0</v>
      </c>
      <c r="MQ263" s="97">
        <v>0</v>
      </c>
      <c r="MR263" s="97">
        <v>0</v>
      </c>
      <c r="MS263" s="97"/>
      <c r="MT263" s="97"/>
      <c r="MU263" s="97">
        <v>1</v>
      </c>
      <c r="MV263" s="97"/>
      <c r="MW263" s="97">
        <v>3</v>
      </c>
      <c r="MX263" s="97">
        <v>5</v>
      </c>
      <c r="MY263" s="97">
        <v>1</v>
      </c>
      <c r="MZ263" s="97">
        <v>6</v>
      </c>
      <c r="NA263" s="97"/>
      <c r="NB263" s="97">
        <v>6</v>
      </c>
      <c r="NC263" s="97">
        <v>3</v>
      </c>
      <c r="ND263" s="97">
        <v>12</v>
      </c>
      <c r="NE263" s="97">
        <v>0</v>
      </c>
      <c r="NF263" s="97"/>
      <c r="NG263" s="97">
        <v>4</v>
      </c>
      <c r="NH263" s="97">
        <v>1</v>
      </c>
      <c r="NI263" s="97">
        <v>5</v>
      </c>
      <c r="NJ263" s="97"/>
      <c r="NK263" s="97"/>
      <c r="NL263" s="97"/>
      <c r="NM263" s="97"/>
      <c r="NN263" s="97"/>
      <c r="NO263" s="97"/>
      <c r="NP263" s="97"/>
      <c r="NQ263" s="97">
        <v>4</v>
      </c>
      <c r="NR263" s="97">
        <v>2</v>
      </c>
      <c r="NS263" s="97">
        <v>0</v>
      </c>
      <c r="NT263" s="97">
        <v>0</v>
      </c>
      <c r="NU263" s="97">
        <v>0</v>
      </c>
      <c r="NV263" s="97">
        <v>4</v>
      </c>
      <c r="NW263" s="97">
        <v>0</v>
      </c>
      <c r="NX263" s="97"/>
      <c r="NY263" s="97">
        <v>1</v>
      </c>
      <c r="NZ263" s="97">
        <v>1</v>
      </c>
      <c r="OA263" s="97"/>
      <c r="OB263" s="97"/>
      <c r="OC263" s="97">
        <v>0</v>
      </c>
      <c r="OD263" s="97">
        <v>5</v>
      </c>
      <c r="OE263" s="97">
        <v>0</v>
      </c>
      <c r="OF263" s="97">
        <v>10</v>
      </c>
      <c r="OG263" s="97"/>
      <c r="OH263" s="97"/>
      <c r="OI263" s="97"/>
      <c r="OJ263" s="97"/>
      <c r="OK263" s="97"/>
      <c r="OL263" s="97"/>
      <c r="OM263" s="97">
        <v>15</v>
      </c>
      <c r="ON263" s="97">
        <v>76</v>
      </c>
      <c r="OO263" s="97">
        <v>59</v>
      </c>
      <c r="OP263" s="97"/>
      <c r="OQ263" s="97"/>
      <c r="OR263" s="98"/>
      <c r="OS263" s="99">
        <v>10280</v>
      </c>
      <c r="OT263" s="96">
        <v>1849</v>
      </c>
      <c r="OU263" s="97"/>
      <c r="OV263" s="97"/>
      <c r="OW263" s="97"/>
      <c r="OX263" s="97"/>
      <c r="OY263" s="97">
        <v>24</v>
      </c>
      <c r="OZ263" s="97">
        <v>2003</v>
      </c>
      <c r="PA263" s="97"/>
      <c r="PB263" s="97"/>
      <c r="PC263" s="97"/>
      <c r="PD263" s="97"/>
      <c r="PE263" s="97"/>
      <c r="PF263" s="97"/>
      <c r="PG263" s="97"/>
      <c r="PH263" s="97"/>
      <c r="PI263" s="97"/>
      <c r="PJ263" s="97"/>
      <c r="PK263" s="97"/>
      <c r="PL263" s="98"/>
      <c r="PM263" s="99">
        <v>14157</v>
      </c>
    </row>
    <row r="264" spans="1:429" ht="12.75" customHeight="1" x14ac:dyDescent="0.2">
      <c r="A264" s="93">
        <v>325610</v>
      </c>
      <c r="B264" s="94" t="s">
        <v>1738</v>
      </c>
      <c r="C264" s="95" t="s">
        <v>1423</v>
      </c>
      <c r="D264" s="96"/>
      <c r="E264" s="97"/>
      <c r="F264" s="97"/>
      <c r="G264" s="97"/>
      <c r="H264" s="97"/>
      <c r="I264" s="97">
        <v>11</v>
      </c>
      <c r="J264" s="97">
        <v>35</v>
      </c>
      <c r="K264" s="97"/>
      <c r="L264" s="97">
        <v>4</v>
      </c>
      <c r="M264" s="97"/>
      <c r="N264" s="97"/>
      <c r="O264" s="97"/>
      <c r="P264" s="97"/>
      <c r="Q264" s="97"/>
      <c r="R264" s="97"/>
      <c r="S264" s="97"/>
      <c r="T264" s="97"/>
      <c r="U264" s="97"/>
      <c r="V264" s="97"/>
      <c r="W264" s="97"/>
      <c r="X264" s="97"/>
      <c r="Y264" s="97"/>
      <c r="Z264" s="97"/>
      <c r="AA264" s="97"/>
      <c r="AB264" s="97">
        <v>2</v>
      </c>
      <c r="AC264" s="97">
        <v>2</v>
      </c>
      <c r="AD264" s="97">
        <v>46</v>
      </c>
      <c r="AE264" s="97">
        <v>5</v>
      </c>
      <c r="AF264" s="97">
        <v>1</v>
      </c>
      <c r="AG264" s="97"/>
      <c r="AH264" s="97">
        <v>24</v>
      </c>
      <c r="AI264" s="97">
        <v>1</v>
      </c>
      <c r="AJ264" s="97">
        <v>2</v>
      </c>
      <c r="AK264" s="97">
        <v>1</v>
      </c>
      <c r="AL264" s="97">
        <v>1</v>
      </c>
      <c r="AM264" s="97">
        <v>1</v>
      </c>
      <c r="AN264" s="97"/>
      <c r="AO264" s="97"/>
      <c r="AP264" s="97"/>
      <c r="AQ264" s="97">
        <v>104</v>
      </c>
      <c r="AR264" s="97"/>
      <c r="AS264" s="97">
        <v>6</v>
      </c>
      <c r="AT264" s="97"/>
      <c r="AU264" s="97"/>
      <c r="AV264" s="97">
        <v>3</v>
      </c>
      <c r="AW264" s="97"/>
      <c r="AX264" s="97"/>
      <c r="AY264" s="97">
        <v>0</v>
      </c>
      <c r="AZ264" s="97">
        <v>16</v>
      </c>
      <c r="BA264" s="97"/>
      <c r="BB264" s="97"/>
      <c r="BC264" s="97">
        <v>1</v>
      </c>
      <c r="BD264" s="97"/>
      <c r="BE264" s="97"/>
      <c r="BF264" s="97"/>
      <c r="BG264" s="97"/>
      <c r="BH264" s="97"/>
      <c r="BI264" s="97"/>
      <c r="BJ264" s="97"/>
      <c r="BK264" s="97"/>
      <c r="BL264" s="97"/>
      <c r="BM264" s="97"/>
      <c r="BN264" s="97"/>
      <c r="BO264" s="97"/>
      <c r="BP264" s="97"/>
      <c r="BQ264" s="97"/>
      <c r="BR264" s="97"/>
      <c r="BS264" s="97">
        <v>0</v>
      </c>
      <c r="BT264" s="97"/>
      <c r="BU264" s="97"/>
      <c r="BV264" s="97"/>
      <c r="BW264" s="97">
        <v>2</v>
      </c>
      <c r="BX264" s="97"/>
      <c r="BY264" s="97">
        <v>0</v>
      </c>
      <c r="BZ264" s="97"/>
      <c r="CA264" s="97">
        <v>1</v>
      </c>
      <c r="CB264" s="97"/>
      <c r="CC264" s="97"/>
      <c r="CD264" s="97"/>
      <c r="CE264" s="97"/>
      <c r="CF264" s="97"/>
      <c r="CG264" s="97"/>
      <c r="CH264" s="97"/>
      <c r="CI264" s="97"/>
      <c r="CJ264" s="97"/>
      <c r="CK264" s="97"/>
      <c r="CL264" s="97"/>
      <c r="CM264" s="97"/>
      <c r="CN264" s="97"/>
      <c r="CO264" s="97"/>
      <c r="CP264" s="97">
        <v>0</v>
      </c>
      <c r="CQ264" s="97"/>
      <c r="CR264" s="97">
        <v>2</v>
      </c>
      <c r="CS264" s="97"/>
      <c r="CT264" s="97"/>
      <c r="CU264" s="97"/>
      <c r="CV264" s="97"/>
      <c r="CW264" s="97"/>
      <c r="CX264" s="97"/>
      <c r="CY264" s="97"/>
      <c r="CZ264" s="97"/>
      <c r="DA264" s="97"/>
      <c r="DB264" s="97"/>
      <c r="DC264" s="97"/>
      <c r="DD264" s="97"/>
      <c r="DE264" s="97"/>
      <c r="DF264" s="97"/>
      <c r="DG264" s="97"/>
      <c r="DH264" s="97"/>
      <c r="DI264" s="97"/>
      <c r="DJ264" s="97">
        <v>0</v>
      </c>
      <c r="DK264" s="97"/>
      <c r="DL264" s="97"/>
      <c r="DM264" s="97">
        <v>0</v>
      </c>
      <c r="DN264" s="97"/>
      <c r="DO264" s="97"/>
      <c r="DP264" s="97">
        <v>8</v>
      </c>
      <c r="DQ264" s="97">
        <v>2</v>
      </c>
      <c r="DR264" s="97">
        <v>4</v>
      </c>
      <c r="DS264" s="97"/>
      <c r="DT264" s="97">
        <v>9</v>
      </c>
      <c r="DU264" s="97"/>
      <c r="DV264" s="97"/>
      <c r="DW264" s="97"/>
      <c r="DX264" s="97"/>
      <c r="DY264" s="97"/>
      <c r="DZ264" s="97"/>
      <c r="EA264" s="97"/>
      <c r="EB264" s="97">
        <v>0</v>
      </c>
      <c r="EC264" s="97"/>
      <c r="ED264" s="97"/>
      <c r="EE264" s="97">
        <v>15</v>
      </c>
      <c r="EF264" s="97">
        <v>0</v>
      </c>
      <c r="EG264" s="97">
        <v>0</v>
      </c>
      <c r="EH264" s="97"/>
      <c r="EI264" s="97"/>
      <c r="EJ264" s="97">
        <v>0</v>
      </c>
      <c r="EK264" s="97">
        <v>2</v>
      </c>
      <c r="EL264" s="97">
        <v>0</v>
      </c>
      <c r="EM264" s="97"/>
      <c r="EN264" s="97"/>
      <c r="EO264" s="97"/>
      <c r="EP264" s="97"/>
      <c r="EQ264" s="97"/>
      <c r="ER264" s="97"/>
      <c r="ES264" s="97"/>
      <c r="ET264" s="97"/>
      <c r="EU264" s="97"/>
      <c r="EV264" s="97"/>
      <c r="EW264" s="97"/>
      <c r="EX264" s="97"/>
      <c r="EY264" s="97"/>
      <c r="EZ264" s="97"/>
      <c r="FA264" s="97"/>
      <c r="FB264" s="97"/>
      <c r="FC264" s="97"/>
      <c r="FD264" s="97"/>
      <c r="FE264" s="97"/>
      <c r="FF264" s="97"/>
      <c r="FG264" s="97">
        <v>2</v>
      </c>
      <c r="FH264" s="97"/>
      <c r="FI264" s="97"/>
      <c r="FJ264" s="97"/>
      <c r="FK264" s="97"/>
      <c r="FL264" s="97"/>
      <c r="FM264" s="97"/>
      <c r="FN264" s="97"/>
      <c r="FO264" s="97"/>
      <c r="FP264" s="97"/>
      <c r="FQ264" s="97"/>
      <c r="FR264" s="97"/>
      <c r="FS264" s="97"/>
      <c r="FT264" s="97">
        <v>5</v>
      </c>
      <c r="FU264" s="97">
        <v>0</v>
      </c>
      <c r="FV264" s="97">
        <v>1</v>
      </c>
      <c r="FW264" s="97"/>
      <c r="FX264" s="97">
        <v>0</v>
      </c>
      <c r="FY264" s="97">
        <v>0</v>
      </c>
      <c r="FZ264" s="97">
        <v>3</v>
      </c>
      <c r="GA264" s="97"/>
      <c r="GB264" s="97">
        <v>14</v>
      </c>
      <c r="GC264" s="97">
        <v>14</v>
      </c>
      <c r="GD264" s="97"/>
      <c r="GE264" s="97"/>
      <c r="GF264" s="97"/>
      <c r="GG264" s="97"/>
      <c r="GH264" s="97">
        <v>0</v>
      </c>
      <c r="GI264" s="97">
        <v>2</v>
      </c>
      <c r="GJ264" s="97"/>
      <c r="GK264" s="97">
        <v>13</v>
      </c>
      <c r="GL264" s="97">
        <v>5</v>
      </c>
      <c r="GM264" s="97">
        <v>3</v>
      </c>
      <c r="GN264" s="97"/>
      <c r="GO264" s="97"/>
      <c r="GP264" s="97"/>
      <c r="GQ264" s="97">
        <v>1</v>
      </c>
      <c r="GR264" s="97"/>
      <c r="GS264" s="97">
        <v>29</v>
      </c>
      <c r="GT264" s="97">
        <v>131</v>
      </c>
      <c r="GU264" s="97">
        <v>19</v>
      </c>
      <c r="GV264" s="97">
        <v>22</v>
      </c>
      <c r="GW264" s="97">
        <v>32</v>
      </c>
      <c r="GX264" s="97">
        <v>11</v>
      </c>
      <c r="GY264" s="97">
        <v>21</v>
      </c>
      <c r="GZ264" s="97">
        <v>47</v>
      </c>
      <c r="HA264" s="97">
        <v>0</v>
      </c>
      <c r="HB264" s="97"/>
      <c r="HC264" s="97">
        <v>7</v>
      </c>
      <c r="HD264" s="97">
        <v>45</v>
      </c>
      <c r="HE264" s="97">
        <v>61</v>
      </c>
      <c r="HF264" s="97">
        <v>74</v>
      </c>
      <c r="HG264" s="97"/>
      <c r="HH264" s="97">
        <v>4</v>
      </c>
      <c r="HI264" s="97"/>
      <c r="HJ264" s="97">
        <v>10</v>
      </c>
      <c r="HK264" s="97">
        <v>29</v>
      </c>
      <c r="HL264" s="97">
        <v>30</v>
      </c>
      <c r="HM264" s="97"/>
      <c r="HN264" s="97"/>
      <c r="HO264" s="97">
        <v>3</v>
      </c>
      <c r="HP264" s="97"/>
      <c r="HQ264" s="97">
        <v>483</v>
      </c>
      <c r="HR264" s="97"/>
      <c r="HS264" s="97"/>
      <c r="HT264" s="97"/>
      <c r="HU264" s="97"/>
      <c r="HV264" s="97"/>
      <c r="HW264" s="97">
        <v>114</v>
      </c>
      <c r="HX264" s="97"/>
      <c r="HY264" s="97">
        <v>0</v>
      </c>
      <c r="HZ264" s="97"/>
      <c r="IA264" s="97"/>
      <c r="IB264" s="97"/>
      <c r="IC264" s="97"/>
      <c r="ID264" s="97"/>
      <c r="IE264" s="97"/>
      <c r="IF264" s="97"/>
      <c r="IG264" s="97"/>
      <c r="IH264" s="97">
        <v>8</v>
      </c>
      <c r="II264" s="97">
        <v>49</v>
      </c>
      <c r="IJ264" s="97"/>
      <c r="IK264" s="97">
        <v>2</v>
      </c>
      <c r="IL264" s="97">
        <v>0</v>
      </c>
      <c r="IM264" s="97"/>
      <c r="IN264" s="97"/>
      <c r="IO264" s="97"/>
      <c r="IP264" s="97">
        <v>50</v>
      </c>
      <c r="IQ264" s="97"/>
      <c r="IR264" s="97">
        <v>1</v>
      </c>
      <c r="IS264" s="97"/>
      <c r="IT264" s="97">
        <v>0</v>
      </c>
      <c r="IU264" s="97"/>
      <c r="IV264" s="97"/>
      <c r="IW264" s="97"/>
      <c r="IX264" s="97">
        <v>198</v>
      </c>
      <c r="IY264" s="97"/>
      <c r="IZ264" s="97">
        <v>8</v>
      </c>
      <c r="JA264" s="97">
        <v>7249</v>
      </c>
      <c r="JB264" s="97">
        <v>455</v>
      </c>
      <c r="JC264" s="97"/>
      <c r="JD264" s="97">
        <v>146</v>
      </c>
      <c r="JE264" s="97">
        <v>9</v>
      </c>
      <c r="JF264" s="97"/>
      <c r="JG264" s="97"/>
      <c r="JH264" s="97">
        <v>0</v>
      </c>
      <c r="JI264" s="97">
        <v>0</v>
      </c>
      <c r="JJ264" s="97">
        <v>0</v>
      </c>
      <c r="JK264" s="97">
        <v>8</v>
      </c>
      <c r="JL264" s="97"/>
      <c r="JM264" s="97"/>
      <c r="JN264" s="97">
        <v>4</v>
      </c>
      <c r="JO264" s="97">
        <v>10</v>
      </c>
      <c r="JP264" s="97">
        <v>27</v>
      </c>
      <c r="JQ264" s="97">
        <v>25</v>
      </c>
      <c r="JR264" s="97">
        <v>4</v>
      </c>
      <c r="JS264" s="97">
        <v>40</v>
      </c>
      <c r="JT264" s="97">
        <v>6</v>
      </c>
      <c r="JU264" s="97">
        <v>148</v>
      </c>
      <c r="JV264" s="97">
        <v>14</v>
      </c>
      <c r="JW264" s="97">
        <v>57</v>
      </c>
      <c r="JX264" s="97">
        <v>1</v>
      </c>
      <c r="JY264" s="97"/>
      <c r="JZ264" s="97">
        <v>19</v>
      </c>
      <c r="KA264" s="97">
        <v>28</v>
      </c>
      <c r="KB264" s="97">
        <v>8</v>
      </c>
      <c r="KC264" s="97">
        <v>1</v>
      </c>
      <c r="KD264" s="97">
        <v>10</v>
      </c>
      <c r="KE264" s="97">
        <v>35</v>
      </c>
      <c r="KF264" s="97">
        <v>2</v>
      </c>
      <c r="KG264" s="97">
        <v>6</v>
      </c>
      <c r="KH264" s="97">
        <v>32</v>
      </c>
      <c r="KI264" s="97"/>
      <c r="KJ264" s="97"/>
      <c r="KK264" s="97"/>
      <c r="KL264" s="97">
        <v>3</v>
      </c>
      <c r="KM264" s="97"/>
      <c r="KN264" s="97"/>
      <c r="KO264" s="97">
        <v>4</v>
      </c>
      <c r="KP264" s="97">
        <v>2</v>
      </c>
      <c r="KQ264" s="97">
        <v>0</v>
      </c>
      <c r="KR264" s="97"/>
      <c r="KS264" s="97"/>
      <c r="KT264" s="97"/>
      <c r="KU264" s="97"/>
      <c r="KV264" s="97"/>
      <c r="KW264" s="97"/>
      <c r="KX264" s="97"/>
      <c r="KY264" s="97"/>
      <c r="KZ264" s="97"/>
      <c r="LA264" s="97">
        <v>0</v>
      </c>
      <c r="LB264" s="97">
        <v>3</v>
      </c>
      <c r="LC264" s="97"/>
      <c r="LD264" s="97">
        <v>0</v>
      </c>
      <c r="LE264" s="97"/>
      <c r="LF264" s="97"/>
      <c r="LG264" s="97">
        <v>0</v>
      </c>
      <c r="LH264" s="97">
        <v>1</v>
      </c>
      <c r="LI264" s="97">
        <v>0</v>
      </c>
      <c r="LJ264" s="97">
        <v>0</v>
      </c>
      <c r="LK264" s="97"/>
      <c r="LL264" s="97">
        <v>0</v>
      </c>
      <c r="LM264" s="97"/>
      <c r="LN264" s="97"/>
      <c r="LO264" s="97">
        <v>0</v>
      </c>
      <c r="LP264" s="97">
        <v>0</v>
      </c>
      <c r="LQ264" s="97">
        <v>3970</v>
      </c>
      <c r="LR264" s="97">
        <v>14</v>
      </c>
      <c r="LS264" s="97"/>
      <c r="LT264" s="97"/>
      <c r="LU264" s="97"/>
      <c r="LV264" s="97">
        <v>1</v>
      </c>
      <c r="LW264" s="97"/>
      <c r="LX264" s="97">
        <v>17</v>
      </c>
      <c r="LY264" s="97"/>
      <c r="LZ264" s="97"/>
      <c r="MA264" s="97">
        <v>87</v>
      </c>
      <c r="MB264" s="97">
        <v>127</v>
      </c>
      <c r="MC264" s="97">
        <v>2</v>
      </c>
      <c r="MD264" s="97">
        <v>169</v>
      </c>
      <c r="ME264" s="97">
        <v>39</v>
      </c>
      <c r="MF264" s="97">
        <v>0</v>
      </c>
      <c r="MG264" s="97"/>
      <c r="MH264" s="97"/>
      <c r="MI264" s="97">
        <v>8</v>
      </c>
      <c r="MJ264" s="97">
        <v>1759</v>
      </c>
      <c r="MK264" s="97">
        <v>0</v>
      </c>
      <c r="ML264" s="97">
        <v>2247</v>
      </c>
      <c r="MM264" s="97">
        <v>7</v>
      </c>
      <c r="MN264" s="97">
        <v>4</v>
      </c>
      <c r="MO264" s="97">
        <v>15</v>
      </c>
      <c r="MP264" s="97">
        <v>0</v>
      </c>
      <c r="MQ264" s="97"/>
      <c r="MR264" s="97">
        <v>21</v>
      </c>
      <c r="MS264" s="97">
        <v>5</v>
      </c>
      <c r="MT264" s="97">
        <v>23</v>
      </c>
      <c r="MU264" s="97">
        <v>100</v>
      </c>
      <c r="MV264" s="97">
        <v>11</v>
      </c>
      <c r="MW264" s="97">
        <v>168</v>
      </c>
      <c r="MX264" s="97"/>
      <c r="MY264" s="97">
        <v>2</v>
      </c>
      <c r="MZ264" s="97">
        <v>60</v>
      </c>
      <c r="NA264" s="97">
        <v>0</v>
      </c>
      <c r="NB264" s="97">
        <v>2</v>
      </c>
      <c r="NC264" s="97">
        <v>0</v>
      </c>
      <c r="ND264" s="97">
        <v>56</v>
      </c>
      <c r="NE264" s="97">
        <v>60</v>
      </c>
      <c r="NF264" s="97">
        <v>16</v>
      </c>
      <c r="NG264" s="97"/>
      <c r="NH264" s="97">
        <v>7</v>
      </c>
      <c r="NI264" s="97">
        <v>2</v>
      </c>
      <c r="NJ264" s="97"/>
      <c r="NK264" s="97"/>
      <c r="NL264" s="97"/>
      <c r="NM264" s="97"/>
      <c r="NN264" s="97"/>
      <c r="NO264" s="97">
        <v>0</v>
      </c>
      <c r="NP264" s="97">
        <v>0</v>
      </c>
      <c r="NQ264" s="97">
        <v>10</v>
      </c>
      <c r="NR264" s="97">
        <v>43</v>
      </c>
      <c r="NS264" s="97">
        <v>10</v>
      </c>
      <c r="NT264" s="97">
        <v>18</v>
      </c>
      <c r="NU264" s="97">
        <v>2</v>
      </c>
      <c r="NV264" s="97">
        <v>269</v>
      </c>
      <c r="NW264" s="97"/>
      <c r="NX264" s="97"/>
      <c r="NY264" s="97">
        <v>2</v>
      </c>
      <c r="NZ264" s="97"/>
      <c r="OA264" s="97"/>
      <c r="OB264" s="97">
        <v>377</v>
      </c>
      <c r="OC264" s="97">
        <v>11</v>
      </c>
      <c r="OD264" s="97">
        <v>17</v>
      </c>
      <c r="OE264" s="97">
        <v>8</v>
      </c>
      <c r="OF264" s="97">
        <v>44</v>
      </c>
      <c r="OG264" s="97"/>
      <c r="OH264" s="97">
        <v>21</v>
      </c>
      <c r="OI264" s="97">
        <v>305</v>
      </c>
      <c r="OJ264" s="97"/>
      <c r="OK264" s="97"/>
      <c r="OL264" s="97"/>
      <c r="OM264" s="97">
        <v>1062</v>
      </c>
      <c r="ON264" s="97">
        <v>2250</v>
      </c>
      <c r="OO264" s="97">
        <v>730</v>
      </c>
      <c r="OP264" s="97">
        <v>1</v>
      </c>
      <c r="OQ264" s="97">
        <v>0</v>
      </c>
      <c r="OR264" s="98">
        <v>6</v>
      </c>
      <c r="OS264" s="99">
        <v>24398</v>
      </c>
      <c r="OT264" s="96">
        <v>35383</v>
      </c>
      <c r="OU264" s="97"/>
      <c r="OV264" s="97"/>
      <c r="OW264" s="97"/>
      <c r="OX264" s="97"/>
      <c r="OY264" s="97">
        <v>110</v>
      </c>
      <c r="OZ264" s="97">
        <v>7135</v>
      </c>
      <c r="PA264" s="97"/>
      <c r="PB264" s="97"/>
      <c r="PC264" s="97"/>
      <c r="PD264" s="97"/>
      <c r="PE264" s="97"/>
      <c r="PF264" s="97"/>
      <c r="PG264" s="97"/>
      <c r="PH264" s="97"/>
      <c r="PI264" s="97"/>
      <c r="PJ264" s="97"/>
      <c r="PK264" s="97"/>
      <c r="PL264" s="98"/>
      <c r="PM264" s="99">
        <v>67026</v>
      </c>
    </row>
    <row r="265" spans="1:429" ht="12.75" customHeight="1" x14ac:dyDescent="0.2">
      <c r="A265" s="93">
        <v>325620</v>
      </c>
      <c r="B265" s="94" t="s">
        <v>1738</v>
      </c>
      <c r="C265" s="95" t="s">
        <v>1424</v>
      </c>
      <c r="D265" s="96"/>
      <c r="E265" s="97"/>
      <c r="F265" s="97"/>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v>11</v>
      </c>
      <c r="AE265" s="97"/>
      <c r="AF265" s="97"/>
      <c r="AG265" s="97"/>
      <c r="AH265" s="97"/>
      <c r="AI265" s="97"/>
      <c r="AJ265" s="97"/>
      <c r="AK265" s="97"/>
      <c r="AL265" s="97"/>
      <c r="AM265" s="97"/>
      <c r="AN265" s="97"/>
      <c r="AO265" s="97"/>
      <c r="AP265" s="97"/>
      <c r="AQ265" s="97"/>
      <c r="AR265" s="97"/>
      <c r="AS265" s="97"/>
      <c r="AT265" s="97"/>
      <c r="AU265" s="97"/>
      <c r="AV265" s="97"/>
      <c r="AW265" s="97"/>
      <c r="AX265" s="97"/>
      <c r="AY265" s="97"/>
      <c r="AZ265" s="97"/>
      <c r="BA265" s="97"/>
      <c r="BB265" s="97"/>
      <c r="BC265" s="97"/>
      <c r="BD265" s="97"/>
      <c r="BE265" s="97"/>
      <c r="BF265" s="97"/>
      <c r="BG265" s="97"/>
      <c r="BH265" s="97"/>
      <c r="BI265" s="97"/>
      <c r="BJ265" s="97"/>
      <c r="BK265" s="97"/>
      <c r="BL265" s="97"/>
      <c r="BM265" s="97"/>
      <c r="BN265" s="97"/>
      <c r="BO265" s="97"/>
      <c r="BP265" s="97"/>
      <c r="BQ265" s="97"/>
      <c r="BR265" s="97"/>
      <c r="BS265" s="97"/>
      <c r="BT265" s="97"/>
      <c r="BU265" s="97"/>
      <c r="BV265" s="97"/>
      <c r="BW265" s="97"/>
      <c r="BX265" s="97"/>
      <c r="BY265" s="97"/>
      <c r="BZ265" s="97"/>
      <c r="CA265" s="97"/>
      <c r="CB265" s="97"/>
      <c r="CC265" s="97"/>
      <c r="CD265" s="97"/>
      <c r="CE265" s="97"/>
      <c r="CF265" s="97"/>
      <c r="CG265" s="97"/>
      <c r="CH265" s="97"/>
      <c r="CI265" s="97"/>
      <c r="CJ265" s="97"/>
      <c r="CK265" s="97"/>
      <c r="CL265" s="97"/>
      <c r="CM265" s="97"/>
      <c r="CN265" s="97"/>
      <c r="CO265" s="97"/>
      <c r="CP265" s="97"/>
      <c r="CQ265" s="97"/>
      <c r="CR265" s="97"/>
      <c r="CS265" s="97"/>
      <c r="CT265" s="97"/>
      <c r="CU265" s="97"/>
      <c r="CV265" s="97"/>
      <c r="CW265" s="97"/>
      <c r="CX265" s="97"/>
      <c r="CY265" s="97"/>
      <c r="CZ265" s="97"/>
      <c r="DA265" s="97"/>
      <c r="DB265" s="97"/>
      <c r="DC265" s="97"/>
      <c r="DD265" s="97"/>
      <c r="DE265" s="97"/>
      <c r="DF265" s="97"/>
      <c r="DG265" s="97"/>
      <c r="DH265" s="97"/>
      <c r="DI265" s="97"/>
      <c r="DJ265" s="97"/>
      <c r="DK265" s="97"/>
      <c r="DL265" s="97"/>
      <c r="DM265" s="97"/>
      <c r="DN265" s="97"/>
      <c r="DO265" s="97"/>
      <c r="DP265" s="97"/>
      <c r="DQ265" s="97"/>
      <c r="DR265" s="97"/>
      <c r="DS265" s="97"/>
      <c r="DT265" s="97"/>
      <c r="DU265" s="97"/>
      <c r="DV265" s="97"/>
      <c r="DW265" s="97"/>
      <c r="DX265" s="97"/>
      <c r="DY265" s="97"/>
      <c r="DZ265" s="97"/>
      <c r="EA265" s="97"/>
      <c r="EB265" s="97"/>
      <c r="EC265" s="97"/>
      <c r="ED265" s="97"/>
      <c r="EE265" s="97"/>
      <c r="EF265" s="97"/>
      <c r="EG265" s="97"/>
      <c r="EH265" s="97"/>
      <c r="EI265" s="97"/>
      <c r="EJ265" s="97"/>
      <c r="EK265" s="97"/>
      <c r="EL265" s="97"/>
      <c r="EM265" s="97"/>
      <c r="EN265" s="97"/>
      <c r="EO265" s="97"/>
      <c r="EP265" s="97"/>
      <c r="EQ265" s="97"/>
      <c r="ER265" s="97"/>
      <c r="ES265" s="97"/>
      <c r="ET265" s="97"/>
      <c r="EU265" s="97"/>
      <c r="EV265" s="97"/>
      <c r="EW265" s="97"/>
      <c r="EX265" s="97"/>
      <c r="EY265" s="97"/>
      <c r="EZ265" s="97"/>
      <c r="FA265" s="97"/>
      <c r="FB265" s="97"/>
      <c r="FC265" s="97"/>
      <c r="FD265" s="97"/>
      <c r="FE265" s="97"/>
      <c r="FF265" s="97"/>
      <c r="FG265" s="97"/>
      <c r="FH265" s="97"/>
      <c r="FI265" s="97"/>
      <c r="FJ265" s="97"/>
      <c r="FK265" s="97"/>
      <c r="FL265" s="97"/>
      <c r="FM265" s="97"/>
      <c r="FN265" s="97"/>
      <c r="FO265" s="97"/>
      <c r="FP265" s="97"/>
      <c r="FQ265" s="97"/>
      <c r="FR265" s="97"/>
      <c r="FS265" s="97"/>
      <c r="FT265" s="97"/>
      <c r="FU265" s="97"/>
      <c r="FV265" s="97"/>
      <c r="FW265" s="97"/>
      <c r="FX265" s="97"/>
      <c r="FY265" s="97"/>
      <c r="FZ265" s="97"/>
      <c r="GA265" s="97"/>
      <c r="GB265" s="97"/>
      <c r="GC265" s="97"/>
      <c r="GD265" s="97"/>
      <c r="GE265" s="97"/>
      <c r="GF265" s="97"/>
      <c r="GG265" s="97"/>
      <c r="GH265" s="97"/>
      <c r="GI265" s="97"/>
      <c r="GJ265" s="97"/>
      <c r="GK265" s="97"/>
      <c r="GL265" s="97"/>
      <c r="GM265" s="97"/>
      <c r="GN265" s="97"/>
      <c r="GO265" s="97"/>
      <c r="GP265" s="97"/>
      <c r="GQ265" s="97"/>
      <c r="GR265" s="97"/>
      <c r="GS265" s="97"/>
      <c r="GT265" s="97"/>
      <c r="GU265" s="97"/>
      <c r="GV265" s="97"/>
      <c r="GW265" s="97"/>
      <c r="GX265" s="97"/>
      <c r="GY265" s="97"/>
      <c r="GZ265" s="97"/>
      <c r="HA265" s="97"/>
      <c r="HB265" s="97"/>
      <c r="HC265" s="97"/>
      <c r="HD265" s="97"/>
      <c r="HE265" s="97"/>
      <c r="HF265" s="97"/>
      <c r="HG265" s="97"/>
      <c r="HH265" s="97"/>
      <c r="HI265" s="97"/>
      <c r="HJ265" s="97"/>
      <c r="HK265" s="97"/>
      <c r="HL265" s="97"/>
      <c r="HM265" s="97"/>
      <c r="HN265" s="97"/>
      <c r="HO265" s="97"/>
      <c r="HP265" s="97"/>
      <c r="HQ265" s="97"/>
      <c r="HR265" s="97"/>
      <c r="HS265" s="97"/>
      <c r="HT265" s="97"/>
      <c r="HU265" s="97"/>
      <c r="HV265" s="97"/>
      <c r="HW265" s="97"/>
      <c r="HX265" s="97"/>
      <c r="HY265" s="97"/>
      <c r="HZ265" s="97"/>
      <c r="IA265" s="97"/>
      <c r="IB265" s="97"/>
      <c r="IC265" s="97"/>
      <c r="ID265" s="97"/>
      <c r="IE265" s="97"/>
      <c r="IF265" s="97"/>
      <c r="IG265" s="97"/>
      <c r="IH265" s="97"/>
      <c r="II265" s="97"/>
      <c r="IJ265" s="97"/>
      <c r="IK265" s="97"/>
      <c r="IL265" s="97"/>
      <c r="IM265" s="97"/>
      <c r="IN265" s="97"/>
      <c r="IO265" s="97"/>
      <c r="IP265" s="97"/>
      <c r="IQ265" s="97"/>
      <c r="IR265" s="97"/>
      <c r="IS265" s="97"/>
      <c r="IT265" s="97"/>
      <c r="IU265" s="97"/>
      <c r="IV265" s="97"/>
      <c r="IW265" s="97"/>
      <c r="IX265" s="97"/>
      <c r="IY265" s="97"/>
      <c r="IZ265" s="97"/>
      <c r="JA265" s="97">
        <v>143</v>
      </c>
      <c r="JB265" s="97">
        <v>347</v>
      </c>
      <c r="JC265" s="97"/>
      <c r="JD265" s="97"/>
      <c r="JE265" s="97"/>
      <c r="JF265" s="97"/>
      <c r="JG265" s="97"/>
      <c r="JH265" s="97"/>
      <c r="JI265" s="97"/>
      <c r="JJ265" s="97"/>
      <c r="JK265" s="97"/>
      <c r="JL265" s="97"/>
      <c r="JM265" s="97"/>
      <c r="JN265" s="97"/>
      <c r="JO265" s="97"/>
      <c r="JP265" s="97"/>
      <c r="JQ265" s="97"/>
      <c r="JR265" s="97"/>
      <c r="JS265" s="97"/>
      <c r="JT265" s="97"/>
      <c r="JU265" s="97"/>
      <c r="JV265" s="97"/>
      <c r="JW265" s="97"/>
      <c r="JX265" s="97"/>
      <c r="JY265" s="97"/>
      <c r="JZ265" s="97"/>
      <c r="KA265" s="97"/>
      <c r="KB265" s="97"/>
      <c r="KC265" s="97"/>
      <c r="KD265" s="97"/>
      <c r="KE265" s="97"/>
      <c r="KF265" s="97"/>
      <c r="KG265" s="97"/>
      <c r="KH265" s="97"/>
      <c r="KI265" s="97"/>
      <c r="KJ265" s="97"/>
      <c r="KK265" s="97"/>
      <c r="KL265" s="97"/>
      <c r="KM265" s="97"/>
      <c r="KN265" s="97"/>
      <c r="KO265" s="97"/>
      <c r="KP265" s="97"/>
      <c r="KQ265" s="97"/>
      <c r="KR265" s="97"/>
      <c r="KS265" s="97"/>
      <c r="KT265" s="97"/>
      <c r="KU265" s="97"/>
      <c r="KV265" s="97"/>
      <c r="KW265" s="97"/>
      <c r="KX265" s="97"/>
      <c r="KY265" s="97"/>
      <c r="KZ265" s="97"/>
      <c r="LA265" s="97"/>
      <c r="LB265" s="97"/>
      <c r="LC265" s="97"/>
      <c r="LD265" s="97"/>
      <c r="LE265" s="97"/>
      <c r="LF265" s="97"/>
      <c r="LG265" s="97"/>
      <c r="LH265" s="97"/>
      <c r="LI265" s="97"/>
      <c r="LJ265" s="97"/>
      <c r="LK265" s="97"/>
      <c r="LL265" s="97"/>
      <c r="LM265" s="97"/>
      <c r="LN265" s="97"/>
      <c r="LO265" s="97"/>
      <c r="LP265" s="97"/>
      <c r="LQ265" s="97"/>
      <c r="LR265" s="97"/>
      <c r="LS265" s="97"/>
      <c r="LT265" s="97"/>
      <c r="LU265" s="97"/>
      <c r="LV265" s="97"/>
      <c r="LW265" s="97"/>
      <c r="LX265" s="97"/>
      <c r="LY265" s="97"/>
      <c r="LZ265" s="97"/>
      <c r="MA265" s="97">
        <v>18</v>
      </c>
      <c r="MB265" s="97"/>
      <c r="MC265" s="97"/>
      <c r="MD265" s="97">
        <v>78</v>
      </c>
      <c r="ME265" s="97"/>
      <c r="MF265" s="97"/>
      <c r="MG265" s="97"/>
      <c r="MH265" s="97"/>
      <c r="MI265" s="97"/>
      <c r="MJ265" s="97">
        <v>4</v>
      </c>
      <c r="MK265" s="97">
        <v>3</v>
      </c>
      <c r="ML265" s="97"/>
      <c r="MM265" s="97"/>
      <c r="MN265" s="97"/>
      <c r="MO265" s="97"/>
      <c r="MP265" s="97"/>
      <c r="MQ265" s="97"/>
      <c r="MR265" s="97"/>
      <c r="MS265" s="97"/>
      <c r="MT265" s="97">
        <v>65</v>
      </c>
      <c r="MU265" s="97"/>
      <c r="MV265" s="97">
        <v>196</v>
      </c>
      <c r="MW265" s="97"/>
      <c r="MX265" s="97"/>
      <c r="MY265" s="97"/>
      <c r="MZ265" s="97"/>
      <c r="NA265" s="97"/>
      <c r="NB265" s="97"/>
      <c r="NC265" s="97"/>
      <c r="ND265" s="97"/>
      <c r="NE265" s="97"/>
      <c r="NF265" s="97"/>
      <c r="NG265" s="97">
        <v>76</v>
      </c>
      <c r="NH265" s="97"/>
      <c r="NI265" s="97">
        <v>1</v>
      </c>
      <c r="NJ265" s="97"/>
      <c r="NK265" s="97"/>
      <c r="NL265" s="97"/>
      <c r="NM265" s="97"/>
      <c r="NN265" s="97"/>
      <c r="NO265" s="97"/>
      <c r="NP265" s="97"/>
      <c r="NQ265" s="97"/>
      <c r="NR265" s="97"/>
      <c r="NS265" s="97"/>
      <c r="NT265" s="97"/>
      <c r="NU265" s="97"/>
      <c r="NV265" s="97"/>
      <c r="NW265" s="97"/>
      <c r="NX265" s="97"/>
      <c r="NY265" s="97"/>
      <c r="NZ265" s="97">
        <v>2453</v>
      </c>
      <c r="OA265" s="97"/>
      <c r="OB265" s="97"/>
      <c r="OC265" s="97"/>
      <c r="OD265" s="97"/>
      <c r="OE265" s="97"/>
      <c r="OF265" s="97"/>
      <c r="OG265" s="97"/>
      <c r="OH265" s="97">
        <v>69</v>
      </c>
      <c r="OI265" s="97"/>
      <c r="OJ265" s="97"/>
      <c r="OK265" s="97"/>
      <c r="OL265" s="97"/>
      <c r="OM265" s="97">
        <v>1</v>
      </c>
      <c r="ON265" s="97">
        <v>50</v>
      </c>
      <c r="OO265" s="97">
        <v>222</v>
      </c>
      <c r="OP265" s="97"/>
      <c r="OQ265" s="97"/>
      <c r="OR265" s="98"/>
      <c r="OS265" s="99">
        <v>3737</v>
      </c>
      <c r="OT265" s="96">
        <v>67812</v>
      </c>
      <c r="OU265" s="97"/>
      <c r="OV265" s="97"/>
      <c r="OW265" s="97"/>
      <c r="OX265" s="97"/>
      <c r="OY265" s="97">
        <v>-9</v>
      </c>
      <c r="OZ265" s="97">
        <v>7430</v>
      </c>
      <c r="PA265" s="97"/>
      <c r="PB265" s="97"/>
      <c r="PC265" s="97"/>
      <c r="PD265" s="97"/>
      <c r="PE265" s="97"/>
      <c r="PF265" s="97"/>
      <c r="PG265" s="97"/>
      <c r="PH265" s="97"/>
      <c r="PI265" s="97"/>
      <c r="PJ265" s="97"/>
      <c r="PK265" s="97"/>
      <c r="PL265" s="98"/>
      <c r="PM265" s="99">
        <v>78969</v>
      </c>
    </row>
    <row r="266" spans="1:429" ht="12.75" customHeight="1" x14ac:dyDescent="0.2">
      <c r="A266" s="93">
        <v>325910</v>
      </c>
      <c r="B266" s="94" t="s">
        <v>1738</v>
      </c>
      <c r="C266" s="95" t="s">
        <v>1425</v>
      </c>
      <c r="D266" s="96"/>
      <c r="E266" s="97"/>
      <c r="F266" s="97"/>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v>0</v>
      </c>
      <c r="AE266" s="97"/>
      <c r="AF266" s="97"/>
      <c r="AG266" s="97"/>
      <c r="AH266" s="97"/>
      <c r="AI266" s="97"/>
      <c r="AJ266" s="97"/>
      <c r="AK266" s="97"/>
      <c r="AL266" s="97"/>
      <c r="AM266" s="97"/>
      <c r="AN266" s="97"/>
      <c r="AO266" s="97"/>
      <c r="AP266" s="97"/>
      <c r="AQ266" s="97"/>
      <c r="AR266" s="97"/>
      <c r="AS266" s="97"/>
      <c r="AT266" s="97"/>
      <c r="AU266" s="97"/>
      <c r="AV266" s="97"/>
      <c r="AW266" s="97"/>
      <c r="AX266" s="97"/>
      <c r="AY266" s="97"/>
      <c r="AZ266" s="97"/>
      <c r="BA266" s="97"/>
      <c r="BB266" s="97"/>
      <c r="BC266" s="97"/>
      <c r="BD266" s="97"/>
      <c r="BE266" s="97"/>
      <c r="BF266" s="97"/>
      <c r="BG266" s="97"/>
      <c r="BH266" s="97"/>
      <c r="BI266" s="97"/>
      <c r="BJ266" s="97"/>
      <c r="BK266" s="97"/>
      <c r="BL266" s="97"/>
      <c r="BM266" s="97"/>
      <c r="BN266" s="97"/>
      <c r="BO266" s="97"/>
      <c r="BP266" s="97"/>
      <c r="BQ266" s="97"/>
      <c r="BR266" s="97"/>
      <c r="BS266" s="97">
        <v>14</v>
      </c>
      <c r="BT266" s="97"/>
      <c r="BU266" s="97"/>
      <c r="BV266" s="97">
        <v>70</v>
      </c>
      <c r="BW266" s="97"/>
      <c r="BX266" s="97"/>
      <c r="BY266" s="97">
        <v>23</v>
      </c>
      <c r="BZ266" s="97"/>
      <c r="CA266" s="97"/>
      <c r="CB266" s="97"/>
      <c r="CC266" s="97"/>
      <c r="CD266" s="97"/>
      <c r="CE266" s="97"/>
      <c r="CF266" s="97"/>
      <c r="CG266" s="97">
        <v>0</v>
      </c>
      <c r="CH266" s="97"/>
      <c r="CI266" s="97"/>
      <c r="CJ266" s="97"/>
      <c r="CK266" s="97"/>
      <c r="CL266" s="97"/>
      <c r="CM266" s="97"/>
      <c r="CN266" s="97"/>
      <c r="CO266" s="97"/>
      <c r="CP266" s="97"/>
      <c r="CQ266" s="97"/>
      <c r="CR266" s="97"/>
      <c r="CS266" s="97"/>
      <c r="CT266" s="97"/>
      <c r="CU266" s="97"/>
      <c r="CV266" s="97"/>
      <c r="CW266" s="97"/>
      <c r="CX266" s="97"/>
      <c r="CY266" s="97"/>
      <c r="CZ266" s="97"/>
      <c r="DA266" s="97"/>
      <c r="DB266" s="97"/>
      <c r="DC266" s="97"/>
      <c r="DD266" s="97"/>
      <c r="DE266" s="97"/>
      <c r="DF266" s="97"/>
      <c r="DG266" s="97"/>
      <c r="DH266" s="97"/>
      <c r="DI266" s="97"/>
      <c r="DJ266" s="97"/>
      <c r="DK266" s="97"/>
      <c r="DL266" s="97"/>
      <c r="DM266" s="97"/>
      <c r="DN266" s="97"/>
      <c r="DO266" s="97"/>
      <c r="DP266" s="97"/>
      <c r="DQ266" s="97"/>
      <c r="DR266" s="97"/>
      <c r="DS266" s="97"/>
      <c r="DT266" s="97"/>
      <c r="DU266" s="97"/>
      <c r="DV266" s="97"/>
      <c r="DW266" s="97"/>
      <c r="DX266" s="97"/>
      <c r="DY266" s="97"/>
      <c r="DZ266" s="97"/>
      <c r="EA266" s="97"/>
      <c r="EB266" s="97"/>
      <c r="EC266" s="97"/>
      <c r="ED266" s="97"/>
      <c r="EE266" s="97"/>
      <c r="EF266" s="97"/>
      <c r="EG266" s="97"/>
      <c r="EH266" s="97"/>
      <c r="EI266" s="97"/>
      <c r="EJ266" s="97"/>
      <c r="EK266" s="97"/>
      <c r="EL266" s="97"/>
      <c r="EM266" s="97"/>
      <c r="EN266" s="97"/>
      <c r="EO266" s="97"/>
      <c r="EP266" s="97"/>
      <c r="EQ266" s="97"/>
      <c r="ER266" s="97"/>
      <c r="ES266" s="97"/>
      <c r="ET266" s="97"/>
      <c r="EU266" s="97"/>
      <c r="EV266" s="97"/>
      <c r="EW266" s="97"/>
      <c r="EX266" s="97"/>
      <c r="EY266" s="97"/>
      <c r="EZ266" s="97"/>
      <c r="FA266" s="97"/>
      <c r="FB266" s="97"/>
      <c r="FC266" s="97"/>
      <c r="FD266" s="97"/>
      <c r="FE266" s="97"/>
      <c r="FF266" s="97"/>
      <c r="FG266" s="97"/>
      <c r="FH266" s="97"/>
      <c r="FI266" s="97"/>
      <c r="FJ266" s="97"/>
      <c r="FK266" s="97"/>
      <c r="FL266" s="97"/>
      <c r="FM266" s="97"/>
      <c r="FN266" s="97"/>
      <c r="FO266" s="97"/>
      <c r="FP266" s="97"/>
      <c r="FQ266" s="97"/>
      <c r="FR266" s="97"/>
      <c r="FS266" s="97"/>
      <c r="FT266" s="97"/>
      <c r="FU266" s="97"/>
      <c r="FV266" s="97"/>
      <c r="FW266" s="97"/>
      <c r="FX266" s="97"/>
      <c r="FY266" s="97"/>
      <c r="FZ266" s="97"/>
      <c r="GA266" s="97"/>
      <c r="GB266" s="97"/>
      <c r="GC266" s="97"/>
      <c r="GD266" s="97"/>
      <c r="GE266" s="97"/>
      <c r="GF266" s="97"/>
      <c r="GG266" s="97"/>
      <c r="GH266" s="97"/>
      <c r="GI266" s="97"/>
      <c r="GJ266" s="97"/>
      <c r="GK266" s="97">
        <v>57</v>
      </c>
      <c r="GL266" s="97"/>
      <c r="GM266" s="97"/>
      <c r="GN266" s="97"/>
      <c r="GO266" s="97"/>
      <c r="GP266" s="97"/>
      <c r="GQ266" s="97"/>
      <c r="GR266" s="97"/>
      <c r="GS266" s="97"/>
      <c r="GT266" s="97"/>
      <c r="GU266" s="97"/>
      <c r="GV266" s="97"/>
      <c r="GW266" s="97"/>
      <c r="GX266" s="97"/>
      <c r="GY266" s="97"/>
      <c r="GZ266" s="97"/>
      <c r="HA266" s="97"/>
      <c r="HB266" s="97"/>
      <c r="HC266" s="97"/>
      <c r="HD266" s="97"/>
      <c r="HE266" s="97"/>
      <c r="HF266" s="97"/>
      <c r="HG266" s="97"/>
      <c r="HH266" s="97"/>
      <c r="HI266" s="97"/>
      <c r="HJ266" s="97"/>
      <c r="HK266" s="97"/>
      <c r="HL266" s="97"/>
      <c r="HM266" s="97"/>
      <c r="HN266" s="97"/>
      <c r="HO266" s="97"/>
      <c r="HP266" s="97"/>
      <c r="HQ266" s="97"/>
      <c r="HR266" s="97"/>
      <c r="HS266" s="97"/>
      <c r="HT266" s="97"/>
      <c r="HU266" s="97"/>
      <c r="HV266" s="97"/>
      <c r="HW266" s="97"/>
      <c r="HX266" s="97"/>
      <c r="HY266" s="97">
        <v>42</v>
      </c>
      <c r="HZ266" s="97"/>
      <c r="IA266" s="97">
        <v>612</v>
      </c>
      <c r="IB266" s="97">
        <v>308</v>
      </c>
      <c r="IC266" s="97">
        <v>79</v>
      </c>
      <c r="ID266" s="97"/>
      <c r="IE266" s="97">
        <v>9</v>
      </c>
      <c r="IF266" s="97">
        <v>1872</v>
      </c>
      <c r="IG266" s="97">
        <v>10</v>
      </c>
      <c r="IH266" s="97"/>
      <c r="II266" s="97"/>
      <c r="IJ266" s="97"/>
      <c r="IK266" s="97"/>
      <c r="IL266" s="97"/>
      <c r="IM266" s="97"/>
      <c r="IN266" s="97"/>
      <c r="IO266" s="97"/>
      <c r="IP266" s="97"/>
      <c r="IQ266" s="97"/>
      <c r="IR266" s="97"/>
      <c r="IS266" s="97"/>
      <c r="IT266" s="97"/>
      <c r="IU266" s="97"/>
      <c r="IV266" s="97"/>
      <c r="IW266" s="97"/>
      <c r="IX266" s="97"/>
      <c r="IY266" s="97"/>
      <c r="IZ266" s="97"/>
      <c r="JA266" s="97"/>
      <c r="JB266" s="97"/>
      <c r="JC266" s="97">
        <v>9</v>
      </c>
      <c r="JD266" s="97"/>
      <c r="JE266" s="97">
        <v>422</v>
      </c>
      <c r="JF266" s="97"/>
      <c r="JG266" s="97"/>
      <c r="JH266" s="97"/>
      <c r="JI266" s="97"/>
      <c r="JJ266" s="97"/>
      <c r="JK266" s="97"/>
      <c r="JL266" s="97"/>
      <c r="JM266" s="97"/>
      <c r="JN266" s="97"/>
      <c r="JO266" s="97"/>
      <c r="JP266" s="97"/>
      <c r="JQ266" s="97"/>
      <c r="JR266" s="97">
        <v>122</v>
      </c>
      <c r="JS266" s="97"/>
      <c r="JT266" s="97"/>
      <c r="JU266" s="97"/>
      <c r="JV266" s="97"/>
      <c r="JW266" s="97">
        <v>25</v>
      </c>
      <c r="JX266" s="97">
        <v>1</v>
      </c>
      <c r="JY266" s="97"/>
      <c r="JZ266" s="97"/>
      <c r="KA266" s="97"/>
      <c r="KB266" s="97"/>
      <c r="KC266" s="97"/>
      <c r="KD266" s="97"/>
      <c r="KE266" s="97"/>
      <c r="KF266" s="97"/>
      <c r="KG266" s="97"/>
      <c r="KH266" s="97">
        <v>4</v>
      </c>
      <c r="KI266" s="97"/>
      <c r="KJ266" s="97">
        <v>0</v>
      </c>
      <c r="KK266" s="97"/>
      <c r="KL266" s="97"/>
      <c r="KM266" s="97"/>
      <c r="KN266" s="97"/>
      <c r="KO266" s="97"/>
      <c r="KP266" s="97"/>
      <c r="KQ266" s="97"/>
      <c r="KR266" s="97">
        <v>95</v>
      </c>
      <c r="KS266" s="97">
        <v>215</v>
      </c>
      <c r="KT266" s="97">
        <v>3</v>
      </c>
      <c r="KU266" s="97">
        <v>3</v>
      </c>
      <c r="KV266" s="97"/>
      <c r="KW266" s="97"/>
      <c r="KX266" s="97"/>
      <c r="KY266" s="97"/>
      <c r="KZ266" s="97"/>
      <c r="LA266" s="97">
        <v>49</v>
      </c>
      <c r="LB266" s="97"/>
      <c r="LC266" s="97">
        <v>13</v>
      </c>
      <c r="LD266" s="97"/>
      <c r="LE266" s="97">
        <v>365</v>
      </c>
      <c r="LF266" s="97"/>
      <c r="LG266" s="97"/>
      <c r="LH266" s="97"/>
      <c r="LI266" s="97"/>
      <c r="LJ266" s="97"/>
      <c r="LK266" s="97"/>
      <c r="LL266" s="97"/>
      <c r="LM266" s="97"/>
      <c r="LN266" s="97"/>
      <c r="LO266" s="97"/>
      <c r="LP266" s="97"/>
      <c r="LQ266" s="97"/>
      <c r="LR266" s="97"/>
      <c r="LS266" s="97"/>
      <c r="LT266" s="97"/>
      <c r="LU266" s="97"/>
      <c r="LV266" s="97"/>
      <c r="LW266" s="97"/>
      <c r="LX266" s="97">
        <v>10</v>
      </c>
      <c r="LY266" s="97"/>
      <c r="LZ266" s="97"/>
      <c r="MA266" s="97">
        <v>24</v>
      </c>
      <c r="MB266" s="97"/>
      <c r="MC266" s="97"/>
      <c r="MD266" s="97">
        <v>4</v>
      </c>
      <c r="ME266" s="97"/>
      <c r="MF266" s="97">
        <v>98</v>
      </c>
      <c r="MG266" s="97">
        <v>33</v>
      </c>
      <c r="MH266" s="97"/>
      <c r="MI266" s="97"/>
      <c r="MJ266" s="97"/>
      <c r="MK266" s="97"/>
      <c r="ML266" s="97"/>
      <c r="MM266" s="97"/>
      <c r="MN266" s="97"/>
      <c r="MO266" s="97">
        <v>97</v>
      </c>
      <c r="MP266" s="97"/>
      <c r="MQ266" s="97"/>
      <c r="MR266" s="97">
        <v>94</v>
      </c>
      <c r="MS266" s="97"/>
      <c r="MT266" s="97"/>
      <c r="MU266" s="97">
        <v>0</v>
      </c>
      <c r="MV266" s="97"/>
      <c r="MW266" s="97"/>
      <c r="MX266" s="97"/>
      <c r="MY266" s="97"/>
      <c r="MZ266" s="97"/>
      <c r="NA266" s="97"/>
      <c r="NB266" s="97"/>
      <c r="NC266" s="97"/>
      <c r="ND266" s="97"/>
      <c r="NE266" s="97"/>
      <c r="NF266" s="97"/>
      <c r="NG266" s="97"/>
      <c r="NH266" s="97"/>
      <c r="NI266" s="97"/>
      <c r="NJ266" s="97"/>
      <c r="NK266" s="97"/>
      <c r="NL266" s="97"/>
      <c r="NM266" s="97"/>
      <c r="NN266" s="97"/>
      <c r="NO266" s="97"/>
      <c r="NP266" s="97"/>
      <c r="NQ266" s="97"/>
      <c r="NR266" s="97"/>
      <c r="NS266" s="97"/>
      <c r="NT266" s="97"/>
      <c r="NU266" s="97"/>
      <c r="NV266" s="97"/>
      <c r="NW266" s="97"/>
      <c r="NX266" s="97"/>
      <c r="NY266" s="97"/>
      <c r="NZ266" s="97"/>
      <c r="OA266" s="97"/>
      <c r="OB266" s="97"/>
      <c r="OC266" s="97"/>
      <c r="OD266" s="97"/>
      <c r="OE266" s="97"/>
      <c r="OF266" s="97">
        <v>2</v>
      </c>
      <c r="OG266" s="97"/>
      <c r="OH266" s="97"/>
      <c r="OI266" s="97">
        <v>2</v>
      </c>
      <c r="OJ266" s="97">
        <v>125</v>
      </c>
      <c r="OK266" s="97"/>
      <c r="OL266" s="97"/>
      <c r="OM266" s="97">
        <v>84</v>
      </c>
      <c r="ON266" s="97"/>
      <c r="OO266" s="97">
        <v>57</v>
      </c>
      <c r="OP266" s="97"/>
      <c r="OQ266" s="97"/>
      <c r="OR266" s="98"/>
      <c r="OS266" s="99">
        <v>5053</v>
      </c>
      <c r="OT266" s="96"/>
      <c r="OU266" s="97"/>
      <c r="OV266" s="97"/>
      <c r="OW266" s="97"/>
      <c r="OX266" s="97"/>
      <c r="OY266" s="97">
        <v>25</v>
      </c>
      <c r="OZ266" s="97">
        <v>1152</v>
      </c>
      <c r="PA266" s="97"/>
      <c r="PB266" s="97"/>
      <c r="PC266" s="97"/>
      <c r="PD266" s="97"/>
      <c r="PE266" s="97"/>
      <c r="PF266" s="97"/>
      <c r="PG266" s="97"/>
      <c r="PH266" s="97"/>
      <c r="PI266" s="97"/>
      <c r="PJ266" s="97"/>
      <c r="PK266" s="97"/>
      <c r="PL266" s="98"/>
      <c r="PM266" s="99">
        <v>6230</v>
      </c>
    </row>
    <row r="267" spans="1:429" ht="12.75" customHeight="1" x14ac:dyDescent="0.2">
      <c r="A267" s="93" t="s">
        <v>1626</v>
      </c>
      <c r="B267" s="94" t="s">
        <v>1738</v>
      </c>
      <c r="C267" s="95" t="s">
        <v>1426</v>
      </c>
      <c r="D267" s="96">
        <v>22</v>
      </c>
      <c r="E267" s="97">
        <v>62</v>
      </c>
      <c r="F267" s="97">
        <v>4</v>
      </c>
      <c r="G267" s="97">
        <v>6</v>
      </c>
      <c r="H267" s="97">
        <v>3</v>
      </c>
      <c r="I267" s="97">
        <v>7</v>
      </c>
      <c r="J267" s="97">
        <v>42</v>
      </c>
      <c r="K267" s="97"/>
      <c r="L267" s="97">
        <v>5</v>
      </c>
      <c r="M267" s="97">
        <v>9</v>
      </c>
      <c r="N267" s="97">
        <v>0</v>
      </c>
      <c r="O267" s="97"/>
      <c r="P267" s="97">
        <v>0</v>
      </c>
      <c r="Q267" s="97">
        <v>2573</v>
      </c>
      <c r="R267" s="97">
        <v>524</v>
      </c>
      <c r="S267" s="97">
        <v>129</v>
      </c>
      <c r="T267" s="97">
        <v>167</v>
      </c>
      <c r="U267" s="97">
        <v>179</v>
      </c>
      <c r="V267" s="97">
        <v>277</v>
      </c>
      <c r="W267" s="97">
        <v>118</v>
      </c>
      <c r="X267" s="97">
        <v>944</v>
      </c>
      <c r="Y267" s="97">
        <v>3</v>
      </c>
      <c r="Z267" s="97">
        <v>0</v>
      </c>
      <c r="AA267" s="97">
        <v>10</v>
      </c>
      <c r="AB267" s="97">
        <v>13</v>
      </c>
      <c r="AC267" s="97">
        <v>41</v>
      </c>
      <c r="AD267" s="97">
        <v>460</v>
      </c>
      <c r="AE267" s="97">
        <v>31</v>
      </c>
      <c r="AF267" s="97">
        <v>16</v>
      </c>
      <c r="AG267" s="97">
        <v>2</v>
      </c>
      <c r="AH267" s="97">
        <v>116</v>
      </c>
      <c r="AI267" s="97">
        <v>16</v>
      </c>
      <c r="AJ267" s="97">
        <v>34</v>
      </c>
      <c r="AK267" s="97">
        <v>33</v>
      </c>
      <c r="AL267" s="97">
        <v>36</v>
      </c>
      <c r="AM267" s="97">
        <v>35</v>
      </c>
      <c r="AN267" s="97">
        <v>8</v>
      </c>
      <c r="AO267" s="97">
        <v>16</v>
      </c>
      <c r="AP267" s="97">
        <v>26</v>
      </c>
      <c r="AQ267" s="97">
        <v>219</v>
      </c>
      <c r="AR267" s="97">
        <v>7</v>
      </c>
      <c r="AS267" s="97">
        <v>24</v>
      </c>
      <c r="AT267" s="97">
        <v>8</v>
      </c>
      <c r="AU267" s="97">
        <v>18</v>
      </c>
      <c r="AV267" s="97">
        <v>8</v>
      </c>
      <c r="AW267" s="97">
        <v>9</v>
      </c>
      <c r="AX267" s="97">
        <v>3</v>
      </c>
      <c r="AY267" s="97">
        <v>4</v>
      </c>
      <c r="AZ267" s="97">
        <v>13</v>
      </c>
      <c r="BA267" s="97">
        <v>5</v>
      </c>
      <c r="BB267" s="97">
        <v>14</v>
      </c>
      <c r="BC267" s="97">
        <v>0</v>
      </c>
      <c r="BD267" s="97">
        <v>88</v>
      </c>
      <c r="BE267" s="97">
        <v>8</v>
      </c>
      <c r="BF267" s="97">
        <v>59</v>
      </c>
      <c r="BG267" s="97">
        <v>27</v>
      </c>
      <c r="BH267" s="97">
        <v>31</v>
      </c>
      <c r="BI267" s="97">
        <v>1</v>
      </c>
      <c r="BJ267" s="97">
        <v>20</v>
      </c>
      <c r="BK267" s="97">
        <v>40</v>
      </c>
      <c r="BL267" s="97">
        <v>21</v>
      </c>
      <c r="BM267" s="97">
        <v>10</v>
      </c>
      <c r="BN267" s="97">
        <v>4</v>
      </c>
      <c r="BO267" s="97">
        <v>83</v>
      </c>
      <c r="BP267" s="97">
        <v>11</v>
      </c>
      <c r="BQ267" s="97">
        <v>17</v>
      </c>
      <c r="BR267" s="97">
        <v>296</v>
      </c>
      <c r="BS267" s="97">
        <v>906</v>
      </c>
      <c r="BT267" s="97">
        <v>140</v>
      </c>
      <c r="BU267" s="97">
        <v>84</v>
      </c>
      <c r="BV267" s="97">
        <v>2</v>
      </c>
      <c r="BW267" s="97">
        <v>7</v>
      </c>
      <c r="BX267" s="97">
        <v>143</v>
      </c>
      <c r="BY267" s="97">
        <v>320</v>
      </c>
      <c r="BZ267" s="97">
        <v>40</v>
      </c>
      <c r="CA267" s="97">
        <v>563</v>
      </c>
      <c r="CB267" s="97">
        <v>4</v>
      </c>
      <c r="CC267" s="97">
        <v>28</v>
      </c>
      <c r="CD267" s="97">
        <v>5</v>
      </c>
      <c r="CE267" s="97">
        <v>7</v>
      </c>
      <c r="CF267" s="97">
        <v>90</v>
      </c>
      <c r="CG267" s="97">
        <v>1</v>
      </c>
      <c r="CH267" s="97">
        <v>22</v>
      </c>
      <c r="CI267" s="97">
        <v>5</v>
      </c>
      <c r="CJ267" s="97">
        <v>24</v>
      </c>
      <c r="CK267" s="97">
        <v>69</v>
      </c>
      <c r="CL267" s="97">
        <v>24</v>
      </c>
      <c r="CM267" s="97">
        <v>77</v>
      </c>
      <c r="CN267" s="97">
        <v>82</v>
      </c>
      <c r="CO267" s="97">
        <v>116</v>
      </c>
      <c r="CP267" s="97">
        <v>48</v>
      </c>
      <c r="CQ267" s="97">
        <v>6</v>
      </c>
      <c r="CR267" s="97">
        <v>42</v>
      </c>
      <c r="CS267" s="97">
        <v>4</v>
      </c>
      <c r="CT267" s="97">
        <v>15</v>
      </c>
      <c r="CU267" s="97">
        <v>22</v>
      </c>
      <c r="CV267" s="97">
        <v>19</v>
      </c>
      <c r="CW267" s="97">
        <v>25</v>
      </c>
      <c r="CX267" s="97">
        <v>68</v>
      </c>
      <c r="CY267" s="97">
        <v>6</v>
      </c>
      <c r="CZ267" s="97">
        <v>9</v>
      </c>
      <c r="DA267" s="97">
        <v>22</v>
      </c>
      <c r="DB267" s="97">
        <v>19</v>
      </c>
      <c r="DC267" s="97">
        <v>27</v>
      </c>
      <c r="DD267" s="97">
        <v>61</v>
      </c>
      <c r="DE267" s="97">
        <v>3</v>
      </c>
      <c r="DF267" s="97">
        <v>24</v>
      </c>
      <c r="DG267" s="97">
        <v>1</v>
      </c>
      <c r="DH267" s="97">
        <v>141</v>
      </c>
      <c r="DI267" s="97">
        <v>31</v>
      </c>
      <c r="DJ267" s="97">
        <v>3</v>
      </c>
      <c r="DK267" s="97">
        <v>24</v>
      </c>
      <c r="DL267" s="97">
        <v>13</v>
      </c>
      <c r="DM267" s="97">
        <v>20</v>
      </c>
      <c r="DN267" s="97">
        <v>10</v>
      </c>
      <c r="DO267" s="97">
        <v>7</v>
      </c>
      <c r="DP267" s="97">
        <v>107</v>
      </c>
      <c r="DQ267" s="97">
        <v>178</v>
      </c>
      <c r="DR267" s="97">
        <v>335</v>
      </c>
      <c r="DS267" s="97">
        <v>34</v>
      </c>
      <c r="DT267" s="97">
        <v>17</v>
      </c>
      <c r="DU267" s="97">
        <v>2</v>
      </c>
      <c r="DV267" s="97">
        <v>9</v>
      </c>
      <c r="DW267" s="97">
        <v>3</v>
      </c>
      <c r="DX267" s="97">
        <v>6</v>
      </c>
      <c r="DY267" s="97">
        <v>147</v>
      </c>
      <c r="DZ267" s="97">
        <v>5</v>
      </c>
      <c r="EA267" s="97">
        <v>36</v>
      </c>
      <c r="EB267" s="97">
        <v>1</v>
      </c>
      <c r="EC267" s="97">
        <v>2</v>
      </c>
      <c r="ED267" s="97">
        <v>5</v>
      </c>
      <c r="EE267" s="97">
        <v>16</v>
      </c>
      <c r="EF267" s="97">
        <v>2</v>
      </c>
      <c r="EG267" s="97">
        <v>1</v>
      </c>
      <c r="EH267" s="97">
        <v>1</v>
      </c>
      <c r="EI267" s="97"/>
      <c r="EJ267" s="97">
        <v>4</v>
      </c>
      <c r="EK267" s="97">
        <v>7</v>
      </c>
      <c r="EL267" s="97">
        <v>4</v>
      </c>
      <c r="EM267" s="97">
        <v>4</v>
      </c>
      <c r="EN267" s="97">
        <v>5</v>
      </c>
      <c r="EO267" s="97">
        <v>3</v>
      </c>
      <c r="EP267" s="97">
        <v>3</v>
      </c>
      <c r="EQ267" s="97">
        <v>10</v>
      </c>
      <c r="ER267" s="97">
        <v>26</v>
      </c>
      <c r="ES267" s="97">
        <v>63</v>
      </c>
      <c r="ET267" s="97">
        <v>29</v>
      </c>
      <c r="EU267" s="97">
        <v>15</v>
      </c>
      <c r="EV267" s="97">
        <v>36</v>
      </c>
      <c r="EW267" s="97">
        <v>27</v>
      </c>
      <c r="EX267" s="97">
        <v>7</v>
      </c>
      <c r="EY267" s="97">
        <v>2</v>
      </c>
      <c r="EZ267" s="97">
        <v>1</v>
      </c>
      <c r="FA267" s="97">
        <v>6</v>
      </c>
      <c r="FB267" s="97">
        <v>3</v>
      </c>
      <c r="FC267" s="97">
        <v>9</v>
      </c>
      <c r="FD267" s="97">
        <v>4</v>
      </c>
      <c r="FE267" s="97">
        <v>119</v>
      </c>
      <c r="FF267" s="97">
        <v>119</v>
      </c>
      <c r="FG267" s="97">
        <v>25</v>
      </c>
      <c r="FH267" s="97">
        <v>17</v>
      </c>
      <c r="FI267" s="97">
        <v>286</v>
      </c>
      <c r="FJ267" s="97">
        <v>14</v>
      </c>
      <c r="FK267" s="97">
        <v>47</v>
      </c>
      <c r="FL267" s="97">
        <v>45</v>
      </c>
      <c r="FM267" s="97">
        <v>17</v>
      </c>
      <c r="FN267" s="97">
        <v>10</v>
      </c>
      <c r="FO267" s="97">
        <v>15</v>
      </c>
      <c r="FP267" s="97">
        <v>6</v>
      </c>
      <c r="FQ267" s="97"/>
      <c r="FR267" s="97">
        <v>4</v>
      </c>
      <c r="FS267" s="97">
        <v>7</v>
      </c>
      <c r="FT267" s="97">
        <v>17</v>
      </c>
      <c r="FU267" s="97">
        <v>8</v>
      </c>
      <c r="FV267" s="97">
        <v>3</v>
      </c>
      <c r="FW267" s="97">
        <v>12</v>
      </c>
      <c r="FX267" s="97">
        <v>3</v>
      </c>
      <c r="FY267" s="97">
        <v>8</v>
      </c>
      <c r="FZ267" s="97">
        <v>21</v>
      </c>
      <c r="GA267" s="97">
        <v>6</v>
      </c>
      <c r="GB267" s="97">
        <v>50</v>
      </c>
      <c r="GC267" s="97">
        <v>77</v>
      </c>
      <c r="GD267" s="97">
        <v>7</v>
      </c>
      <c r="GE267" s="97">
        <v>4</v>
      </c>
      <c r="GF267" s="97">
        <v>2</v>
      </c>
      <c r="GG267" s="97">
        <v>3</v>
      </c>
      <c r="GH267" s="97">
        <v>1</v>
      </c>
      <c r="GI267" s="97">
        <v>3</v>
      </c>
      <c r="GJ267" s="97">
        <v>12</v>
      </c>
      <c r="GK267" s="97">
        <v>33</v>
      </c>
      <c r="GL267" s="97">
        <v>35</v>
      </c>
      <c r="GM267" s="97">
        <v>19</v>
      </c>
      <c r="GN267" s="97"/>
      <c r="GO267" s="97"/>
      <c r="GP267" s="97"/>
      <c r="GQ267" s="97"/>
      <c r="GR267" s="97">
        <v>17</v>
      </c>
      <c r="GS267" s="97">
        <v>2</v>
      </c>
      <c r="GT267" s="97">
        <v>155</v>
      </c>
      <c r="GU267" s="97">
        <v>62</v>
      </c>
      <c r="GV267" s="97">
        <v>364</v>
      </c>
      <c r="GW267" s="97"/>
      <c r="GX267" s="97">
        <v>73</v>
      </c>
      <c r="GY267" s="97">
        <v>4</v>
      </c>
      <c r="GZ267" s="97"/>
      <c r="HA267" s="97">
        <v>93</v>
      </c>
      <c r="HB267" s="97">
        <v>26</v>
      </c>
      <c r="HC267" s="97">
        <v>1</v>
      </c>
      <c r="HD267" s="97">
        <v>130</v>
      </c>
      <c r="HE267" s="97">
        <v>113</v>
      </c>
      <c r="HF267" s="97">
        <v>228</v>
      </c>
      <c r="HG267" s="97"/>
      <c r="HH267" s="97">
        <v>9</v>
      </c>
      <c r="HI267" s="97">
        <v>301</v>
      </c>
      <c r="HJ267" s="97">
        <v>75</v>
      </c>
      <c r="HK267" s="97">
        <v>136</v>
      </c>
      <c r="HL267" s="97">
        <v>40</v>
      </c>
      <c r="HM267" s="97">
        <v>39</v>
      </c>
      <c r="HN267" s="97">
        <v>28</v>
      </c>
      <c r="HO267" s="97">
        <v>21</v>
      </c>
      <c r="HP267" s="97">
        <v>4</v>
      </c>
      <c r="HQ267" s="97">
        <v>8</v>
      </c>
      <c r="HR267" s="97">
        <v>11</v>
      </c>
      <c r="HS267" s="97">
        <v>6</v>
      </c>
      <c r="HT267" s="97">
        <v>6</v>
      </c>
      <c r="HU267" s="97">
        <v>8</v>
      </c>
      <c r="HV267" s="97">
        <v>1</v>
      </c>
      <c r="HW267" s="97">
        <v>5</v>
      </c>
      <c r="HX267" s="97">
        <v>18</v>
      </c>
      <c r="HY267" s="97">
        <v>273</v>
      </c>
      <c r="HZ267" s="97">
        <v>274</v>
      </c>
      <c r="IA267" s="97">
        <v>171</v>
      </c>
      <c r="IB267" s="97">
        <v>50</v>
      </c>
      <c r="IC267" s="97">
        <v>12</v>
      </c>
      <c r="ID267" s="97">
        <v>24</v>
      </c>
      <c r="IE267" s="97">
        <v>24</v>
      </c>
      <c r="IF267" s="97">
        <v>1006</v>
      </c>
      <c r="IG267" s="97">
        <v>49</v>
      </c>
      <c r="IH267" s="97">
        <v>309</v>
      </c>
      <c r="II267" s="97">
        <v>102</v>
      </c>
      <c r="IJ267" s="97">
        <v>7</v>
      </c>
      <c r="IK267" s="97">
        <v>1550</v>
      </c>
      <c r="IL267" s="97">
        <v>33</v>
      </c>
      <c r="IM267" s="97">
        <v>11</v>
      </c>
      <c r="IN267" s="97">
        <v>111</v>
      </c>
      <c r="IO267" s="97">
        <v>354</v>
      </c>
      <c r="IP267" s="97">
        <v>1221</v>
      </c>
      <c r="IQ267" s="97">
        <v>142</v>
      </c>
      <c r="IR267" s="97">
        <v>173</v>
      </c>
      <c r="IS267" s="97">
        <v>20</v>
      </c>
      <c r="IT267" s="97">
        <v>415</v>
      </c>
      <c r="IU267" s="97">
        <v>6</v>
      </c>
      <c r="IV267" s="97">
        <v>9</v>
      </c>
      <c r="IW267" s="97">
        <v>10</v>
      </c>
      <c r="IX267" s="97">
        <v>76</v>
      </c>
      <c r="IY267" s="97">
        <v>70</v>
      </c>
      <c r="IZ267" s="97">
        <v>155</v>
      </c>
      <c r="JA267" s="97">
        <v>540</v>
      </c>
      <c r="JB267" s="97">
        <v>254</v>
      </c>
      <c r="JC267" s="97">
        <v>6</v>
      </c>
      <c r="JD267" s="97">
        <v>2868</v>
      </c>
      <c r="JE267" s="97">
        <v>245</v>
      </c>
      <c r="JF267" s="97">
        <v>228</v>
      </c>
      <c r="JG267" s="97">
        <v>39</v>
      </c>
      <c r="JH267" s="97">
        <v>31</v>
      </c>
      <c r="JI267" s="97">
        <v>139</v>
      </c>
      <c r="JJ267" s="97">
        <v>52</v>
      </c>
      <c r="JK267" s="97">
        <v>1091</v>
      </c>
      <c r="JL267" s="97">
        <v>15</v>
      </c>
      <c r="JM267" s="97">
        <v>1</v>
      </c>
      <c r="JN267" s="97">
        <v>57</v>
      </c>
      <c r="JO267" s="97">
        <v>11</v>
      </c>
      <c r="JP267" s="97">
        <v>62</v>
      </c>
      <c r="JQ267" s="97">
        <v>59</v>
      </c>
      <c r="JR267" s="97">
        <v>69</v>
      </c>
      <c r="JS267" s="97">
        <v>60</v>
      </c>
      <c r="JT267" s="97">
        <v>17</v>
      </c>
      <c r="JU267" s="97">
        <v>90</v>
      </c>
      <c r="JV267" s="97">
        <v>112</v>
      </c>
      <c r="JW267" s="97">
        <v>60</v>
      </c>
      <c r="JX267" s="97">
        <v>3</v>
      </c>
      <c r="JY267" s="97"/>
      <c r="JZ267" s="97">
        <v>13</v>
      </c>
      <c r="KA267" s="97">
        <v>5</v>
      </c>
      <c r="KB267" s="97">
        <v>69</v>
      </c>
      <c r="KC267" s="97">
        <v>3</v>
      </c>
      <c r="KD267" s="97">
        <v>25</v>
      </c>
      <c r="KE267" s="97">
        <v>2</v>
      </c>
      <c r="KF267" s="97">
        <v>6</v>
      </c>
      <c r="KG267" s="97">
        <v>2</v>
      </c>
      <c r="KH267" s="97">
        <v>258</v>
      </c>
      <c r="KI267" s="97"/>
      <c r="KJ267" s="97">
        <v>68</v>
      </c>
      <c r="KK267" s="97">
        <v>6</v>
      </c>
      <c r="KL267" s="97">
        <v>58</v>
      </c>
      <c r="KM267" s="97">
        <v>0</v>
      </c>
      <c r="KN267" s="97">
        <v>4</v>
      </c>
      <c r="KO267" s="97">
        <v>148</v>
      </c>
      <c r="KP267" s="97">
        <v>1</v>
      </c>
      <c r="KQ267" s="97">
        <v>1100</v>
      </c>
      <c r="KR267" s="97">
        <v>13</v>
      </c>
      <c r="KS267" s="97">
        <v>25</v>
      </c>
      <c r="KT267" s="97">
        <v>8</v>
      </c>
      <c r="KU267" s="97">
        <v>20</v>
      </c>
      <c r="KV267" s="97">
        <v>476</v>
      </c>
      <c r="KW267" s="97">
        <v>148</v>
      </c>
      <c r="KX267" s="97">
        <v>0</v>
      </c>
      <c r="KY267" s="97">
        <v>0</v>
      </c>
      <c r="KZ267" s="97">
        <v>0</v>
      </c>
      <c r="LA267" s="97">
        <v>38</v>
      </c>
      <c r="LB267" s="97">
        <v>116</v>
      </c>
      <c r="LC267" s="97">
        <v>4</v>
      </c>
      <c r="LD267" s="97">
        <v>15</v>
      </c>
      <c r="LE267" s="97">
        <v>126</v>
      </c>
      <c r="LF267" s="97">
        <v>1</v>
      </c>
      <c r="LG267" s="97">
        <v>31</v>
      </c>
      <c r="LH267" s="97">
        <v>88</v>
      </c>
      <c r="LI267" s="97">
        <v>16</v>
      </c>
      <c r="LJ267" s="97">
        <v>197</v>
      </c>
      <c r="LK267" s="97"/>
      <c r="LL267" s="97">
        <v>2</v>
      </c>
      <c r="LM267" s="97">
        <v>17</v>
      </c>
      <c r="LN267" s="97"/>
      <c r="LO267" s="97">
        <v>0</v>
      </c>
      <c r="LP267" s="97">
        <v>0</v>
      </c>
      <c r="LQ267" s="97">
        <v>1867</v>
      </c>
      <c r="LR267" s="97">
        <v>27</v>
      </c>
      <c r="LS267" s="97">
        <v>42</v>
      </c>
      <c r="LT267" s="97"/>
      <c r="LU267" s="97"/>
      <c r="LV267" s="97">
        <v>584</v>
      </c>
      <c r="LW267" s="97">
        <v>62</v>
      </c>
      <c r="LX267" s="97">
        <v>45</v>
      </c>
      <c r="LY267" s="97">
        <v>35</v>
      </c>
      <c r="LZ267" s="97">
        <v>26</v>
      </c>
      <c r="MA267" s="97">
        <v>890</v>
      </c>
      <c r="MB267" s="97">
        <v>621</v>
      </c>
      <c r="MC267" s="97">
        <v>32</v>
      </c>
      <c r="MD267" s="97">
        <v>410</v>
      </c>
      <c r="ME267" s="97">
        <v>218</v>
      </c>
      <c r="MF267" s="97">
        <v>311</v>
      </c>
      <c r="MG267" s="97">
        <v>780</v>
      </c>
      <c r="MH267" s="97">
        <v>63</v>
      </c>
      <c r="MI267" s="97">
        <v>143</v>
      </c>
      <c r="MJ267" s="97">
        <v>24</v>
      </c>
      <c r="MK267" s="97">
        <v>25</v>
      </c>
      <c r="ML267" s="97">
        <v>646</v>
      </c>
      <c r="MM267" s="97">
        <v>52</v>
      </c>
      <c r="MN267" s="97">
        <v>45</v>
      </c>
      <c r="MO267" s="97">
        <v>229</v>
      </c>
      <c r="MP267" s="97">
        <v>1</v>
      </c>
      <c r="MQ267" s="97">
        <v>10</v>
      </c>
      <c r="MR267" s="97">
        <v>142</v>
      </c>
      <c r="MS267" s="97">
        <v>0</v>
      </c>
      <c r="MT267" s="97">
        <v>4</v>
      </c>
      <c r="MU267" s="97">
        <v>19</v>
      </c>
      <c r="MV267" s="97">
        <v>36</v>
      </c>
      <c r="MW267" s="97">
        <v>343</v>
      </c>
      <c r="MX267" s="97">
        <v>145</v>
      </c>
      <c r="MY267" s="97">
        <v>12</v>
      </c>
      <c r="MZ267" s="97">
        <v>131</v>
      </c>
      <c r="NA267" s="97">
        <v>168</v>
      </c>
      <c r="NB267" s="97">
        <v>58</v>
      </c>
      <c r="NC267" s="97">
        <v>65</v>
      </c>
      <c r="ND267" s="97">
        <v>253</v>
      </c>
      <c r="NE267" s="97">
        <v>128</v>
      </c>
      <c r="NF267" s="97">
        <v>3</v>
      </c>
      <c r="NG267" s="97">
        <v>110</v>
      </c>
      <c r="NH267" s="97">
        <v>6</v>
      </c>
      <c r="NI267" s="97">
        <v>21</v>
      </c>
      <c r="NJ267" s="97"/>
      <c r="NK267" s="97">
        <v>0</v>
      </c>
      <c r="NL267" s="97"/>
      <c r="NM267" s="97">
        <v>1</v>
      </c>
      <c r="NN267" s="97"/>
      <c r="NO267" s="97">
        <v>10</v>
      </c>
      <c r="NP267" s="97">
        <v>44</v>
      </c>
      <c r="NQ267" s="97">
        <v>11</v>
      </c>
      <c r="NR267" s="97">
        <v>23</v>
      </c>
      <c r="NS267" s="97">
        <v>1</v>
      </c>
      <c r="NT267" s="97">
        <v>19</v>
      </c>
      <c r="NU267" s="97">
        <v>0</v>
      </c>
      <c r="NV267" s="97">
        <v>138</v>
      </c>
      <c r="NW267" s="97">
        <v>1</v>
      </c>
      <c r="NX267" s="97">
        <v>46</v>
      </c>
      <c r="NY267" s="97">
        <v>7</v>
      </c>
      <c r="NZ267" s="97">
        <v>9</v>
      </c>
      <c r="OA267" s="97">
        <v>0</v>
      </c>
      <c r="OB267" s="97">
        <v>0</v>
      </c>
      <c r="OC267" s="97">
        <v>332</v>
      </c>
      <c r="OD267" s="97">
        <v>24</v>
      </c>
      <c r="OE267" s="97">
        <v>46</v>
      </c>
      <c r="OF267" s="97">
        <v>121</v>
      </c>
      <c r="OG267" s="97"/>
      <c r="OH267" s="97">
        <v>436</v>
      </c>
      <c r="OI267" s="97">
        <v>1031</v>
      </c>
      <c r="OJ267" s="97">
        <v>30</v>
      </c>
      <c r="OK267" s="97">
        <v>18</v>
      </c>
      <c r="OL267" s="97">
        <v>0</v>
      </c>
      <c r="OM267" s="97">
        <v>1403</v>
      </c>
      <c r="ON267" s="97">
        <v>3097</v>
      </c>
      <c r="OO267" s="97">
        <v>1126</v>
      </c>
      <c r="OP267" s="97">
        <v>4</v>
      </c>
      <c r="OQ267" s="97"/>
      <c r="OR267" s="98">
        <v>21</v>
      </c>
      <c r="OS267" s="99">
        <v>47364</v>
      </c>
      <c r="OT267" s="96">
        <v>4163</v>
      </c>
      <c r="OU267" s="97"/>
      <c r="OV267" s="97"/>
      <c r="OW267" s="97"/>
      <c r="OX267" s="97"/>
      <c r="OY267" s="97">
        <v>398</v>
      </c>
      <c r="OZ267" s="97">
        <v>9345</v>
      </c>
      <c r="PA267" s="97"/>
      <c r="PB267" s="97"/>
      <c r="PC267" s="97"/>
      <c r="PD267" s="97"/>
      <c r="PE267" s="97"/>
      <c r="PF267" s="97"/>
      <c r="PG267" s="97"/>
      <c r="PH267" s="97"/>
      <c r="PI267" s="97"/>
      <c r="PJ267" s="97"/>
      <c r="PK267" s="97"/>
      <c r="PL267" s="98"/>
      <c r="PM267" s="99">
        <v>61269</v>
      </c>
    </row>
    <row r="268" spans="1:429" ht="12.75" customHeight="1" x14ac:dyDescent="0.2">
      <c r="A268" s="93">
        <v>326110</v>
      </c>
      <c r="B268" s="94" t="s">
        <v>1740</v>
      </c>
      <c r="C268" s="95" t="s">
        <v>1427</v>
      </c>
      <c r="D268" s="96"/>
      <c r="E268" s="97">
        <v>10</v>
      </c>
      <c r="F268" s="97">
        <v>10</v>
      </c>
      <c r="G268" s="97">
        <v>2</v>
      </c>
      <c r="H268" s="97">
        <v>13</v>
      </c>
      <c r="I268" s="97">
        <v>1</v>
      </c>
      <c r="J268" s="97"/>
      <c r="K268" s="97"/>
      <c r="L268" s="97"/>
      <c r="M268" s="97"/>
      <c r="N268" s="97"/>
      <c r="O268" s="97"/>
      <c r="P268" s="97">
        <v>2</v>
      </c>
      <c r="Q268" s="97"/>
      <c r="R268" s="97">
        <v>32</v>
      </c>
      <c r="S268" s="97"/>
      <c r="T268" s="97"/>
      <c r="U268" s="97"/>
      <c r="V268" s="97"/>
      <c r="W268" s="97"/>
      <c r="X268" s="97"/>
      <c r="Y268" s="97">
        <v>0</v>
      </c>
      <c r="Z268" s="97"/>
      <c r="AA268" s="97"/>
      <c r="AB268" s="97">
        <v>4</v>
      </c>
      <c r="AC268" s="97">
        <v>17</v>
      </c>
      <c r="AD268" s="97">
        <v>155</v>
      </c>
      <c r="AE268" s="97">
        <v>18</v>
      </c>
      <c r="AF268" s="97">
        <v>32</v>
      </c>
      <c r="AG268" s="97">
        <v>11</v>
      </c>
      <c r="AH268" s="97">
        <v>571</v>
      </c>
      <c r="AI268" s="97">
        <v>4</v>
      </c>
      <c r="AJ268" s="97">
        <v>115</v>
      </c>
      <c r="AK268" s="97">
        <v>168</v>
      </c>
      <c r="AL268" s="97">
        <v>83</v>
      </c>
      <c r="AM268" s="97">
        <v>81</v>
      </c>
      <c r="AN268" s="97">
        <v>13</v>
      </c>
      <c r="AO268" s="97">
        <v>11</v>
      </c>
      <c r="AP268" s="97">
        <v>207</v>
      </c>
      <c r="AQ268" s="97">
        <v>32</v>
      </c>
      <c r="AR268" s="97"/>
      <c r="AS268" s="97">
        <v>444</v>
      </c>
      <c r="AT268" s="97"/>
      <c r="AU268" s="97"/>
      <c r="AV268" s="97"/>
      <c r="AW268" s="97"/>
      <c r="AX268" s="97"/>
      <c r="AY268" s="97">
        <v>3</v>
      </c>
      <c r="AZ268" s="97"/>
      <c r="BA268" s="97"/>
      <c r="BB268" s="97">
        <v>144</v>
      </c>
      <c r="BC268" s="97">
        <v>4</v>
      </c>
      <c r="BD268" s="97">
        <v>395</v>
      </c>
      <c r="BE268" s="97"/>
      <c r="BF268" s="97"/>
      <c r="BG268" s="97">
        <v>27</v>
      </c>
      <c r="BH268" s="97">
        <v>98</v>
      </c>
      <c r="BI268" s="97"/>
      <c r="BJ268" s="97">
        <v>36</v>
      </c>
      <c r="BK268" s="97">
        <v>129</v>
      </c>
      <c r="BL268" s="97">
        <v>46</v>
      </c>
      <c r="BM268" s="97"/>
      <c r="BN268" s="97"/>
      <c r="BO268" s="97"/>
      <c r="BP268" s="97">
        <v>57</v>
      </c>
      <c r="BQ268" s="97">
        <v>97</v>
      </c>
      <c r="BR268" s="97">
        <v>96</v>
      </c>
      <c r="BS268" s="97">
        <v>84</v>
      </c>
      <c r="BT268" s="97">
        <v>28</v>
      </c>
      <c r="BU268" s="97">
        <v>34</v>
      </c>
      <c r="BV268" s="97"/>
      <c r="BW268" s="97">
        <v>106</v>
      </c>
      <c r="BX268" s="97">
        <v>108</v>
      </c>
      <c r="BY268" s="97">
        <v>104</v>
      </c>
      <c r="BZ268" s="97">
        <v>82</v>
      </c>
      <c r="CA268" s="97">
        <v>41</v>
      </c>
      <c r="CB268" s="97"/>
      <c r="CC268" s="97">
        <v>78</v>
      </c>
      <c r="CD268" s="97"/>
      <c r="CE268" s="97"/>
      <c r="CF268" s="97"/>
      <c r="CG268" s="97">
        <v>145</v>
      </c>
      <c r="CH268" s="97"/>
      <c r="CI268" s="97"/>
      <c r="CJ268" s="97">
        <v>106</v>
      </c>
      <c r="CK268" s="97">
        <v>128</v>
      </c>
      <c r="CL268" s="97">
        <v>64</v>
      </c>
      <c r="CM268" s="97">
        <v>165</v>
      </c>
      <c r="CN268" s="97">
        <v>84</v>
      </c>
      <c r="CO268" s="97">
        <v>15</v>
      </c>
      <c r="CP268" s="97">
        <v>156</v>
      </c>
      <c r="CQ268" s="97">
        <v>7</v>
      </c>
      <c r="CR268" s="97">
        <v>125</v>
      </c>
      <c r="CS268" s="97">
        <v>22</v>
      </c>
      <c r="CT268" s="97">
        <v>25</v>
      </c>
      <c r="CU268" s="97">
        <v>34</v>
      </c>
      <c r="CV268" s="97">
        <v>43</v>
      </c>
      <c r="CW268" s="97">
        <v>40</v>
      </c>
      <c r="CX268" s="97"/>
      <c r="CY268" s="97">
        <v>3</v>
      </c>
      <c r="CZ268" s="97">
        <v>27</v>
      </c>
      <c r="DA268" s="97">
        <v>123</v>
      </c>
      <c r="DB268" s="97">
        <v>31</v>
      </c>
      <c r="DC268" s="97">
        <v>16</v>
      </c>
      <c r="DD268" s="97">
        <v>148</v>
      </c>
      <c r="DE268" s="97">
        <v>127</v>
      </c>
      <c r="DF268" s="97">
        <v>41</v>
      </c>
      <c r="DG268" s="97"/>
      <c r="DH268" s="97">
        <v>270</v>
      </c>
      <c r="DI268" s="97"/>
      <c r="DJ268" s="97">
        <v>7</v>
      </c>
      <c r="DK268" s="97">
        <v>30</v>
      </c>
      <c r="DL268" s="97">
        <v>82</v>
      </c>
      <c r="DM268" s="97">
        <v>34</v>
      </c>
      <c r="DN268" s="97">
        <v>26</v>
      </c>
      <c r="DO268" s="97">
        <v>23</v>
      </c>
      <c r="DP268" s="97">
        <v>190</v>
      </c>
      <c r="DQ268" s="97">
        <v>19</v>
      </c>
      <c r="DR268" s="97">
        <v>156</v>
      </c>
      <c r="DS268" s="97">
        <v>175</v>
      </c>
      <c r="DT268" s="97">
        <v>28</v>
      </c>
      <c r="DU268" s="97"/>
      <c r="DV268" s="97"/>
      <c r="DW268" s="97">
        <v>16</v>
      </c>
      <c r="DX268" s="97"/>
      <c r="DY268" s="97">
        <v>35</v>
      </c>
      <c r="DZ268" s="97">
        <v>42</v>
      </c>
      <c r="EA268" s="97"/>
      <c r="EB268" s="97">
        <v>13</v>
      </c>
      <c r="EC268" s="97">
        <v>32</v>
      </c>
      <c r="ED268" s="97">
        <v>5</v>
      </c>
      <c r="EE268" s="97">
        <v>126</v>
      </c>
      <c r="EF268" s="97">
        <v>35</v>
      </c>
      <c r="EG268" s="97">
        <v>22</v>
      </c>
      <c r="EH268" s="97">
        <v>108</v>
      </c>
      <c r="EI268" s="97">
        <v>133</v>
      </c>
      <c r="EJ268" s="97">
        <v>41</v>
      </c>
      <c r="EK268" s="97">
        <v>10</v>
      </c>
      <c r="EL268" s="97">
        <v>60</v>
      </c>
      <c r="EM268" s="97">
        <v>131</v>
      </c>
      <c r="EN268" s="97">
        <v>36</v>
      </c>
      <c r="EO268" s="97">
        <v>14</v>
      </c>
      <c r="EP268" s="97">
        <v>23</v>
      </c>
      <c r="EQ268" s="97">
        <v>38</v>
      </c>
      <c r="ER268" s="97">
        <v>81</v>
      </c>
      <c r="ES268" s="97">
        <v>63</v>
      </c>
      <c r="ET268" s="97">
        <v>74</v>
      </c>
      <c r="EU268" s="97">
        <v>48</v>
      </c>
      <c r="EV268" s="97">
        <v>357</v>
      </c>
      <c r="EW268" s="97">
        <v>261</v>
      </c>
      <c r="EX268" s="97">
        <v>13</v>
      </c>
      <c r="EY268" s="97">
        <v>9</v>
      </c>
      <c r="EZ268" s="97">
        <v>17</v>
      </c>
      <c r="FA268" s="97">
        <v>57</v>
      </c>
      <c r="FB268" s="97">
        <v>351</v>
      </c>
      <c r="FC268" s="97">
        <v>99</v>
      </c>
      <c r="FD268" s="97">
        <v>31</v>
      </c>
      <c r="FE268" s="97">
        <v>500</v>
      </c>
      <c r="FF268" s="97">
        <v>165</v>
      </c>
      <c r="FG268" s="97">
        <v>607</v>
      </c>
      <c r="FH268" s="97">
        <v>107</v>
      </c>
      <c r="FI268" s="97"/>
      <c r="FJ268" s="97"/>
      <c r="FK268" s="97">
        <v>52</v>
      </c>
      <c r="FL268" s="97"/>
      <c r="FM268" s="97"/>
      <c r="FN268" s="97"/>
      <c r="FO268" s="97">
        <v>33</v>
      </c>
      <c r="FP268" s="97">
        <v>121</v>
      </c>
      <c r="FQ268" s="97"/>
      <c r="FR268" s="97"/>
      <c r="FS268" s="97">
        <v>365</v>
      </c>
      <c r="FT268" s="97">
        <v>60</v>
      </c>
      <c r="FU268" s="97">
        <v>41</v>
      </c>
      <c r="FV268" s="97"/>
      <c r="FW268" s="97"/>
      <c r="FX268" s="97">
        <v>15</v>
      </c>
      <c r="FY268" s="97"/>
      <c r="FZ268" s="97"/>
      <c r="GA268" s="97">
        <v>188</v>
      </c>
      <c r="GB268" s="97">
        <v>673</v>
      </c>
      <c r="GC268" s="97">
        <v>482</v>
      </c>
      <c r="GD268" s="97">
        <v>8</v>
      </c>
      <c r="GE268" s="97">
        <v>161</v>
      </c>
      <c r="GF268" s="97"/>
      <c r="GG268" s="97"/>
      <c r="GH268" s="97">
        <v>281</v>
      </c>
      <c r="GI268" s="97">
        <v>19</v>
      </c>
      <c r="GJ268" s="97">
        <v>141</v>
      </c>
      <c r="GK268" s="97">
        <v>436</v>
      </c>
      <c r="GL268" s="97">
        <v>438</v>
      </c>
      <c r="GM268" s="97">
        <v>199</v>
      </c>
      <c r="GN268" s="97">
        <v>39</v>
      </c>
      <c r="GO268" s="97">
        <v>79</v>
      </c>
      <c r="GP268" s="97">
        <v>9</v>
      </c>
      <c r="GQ268" s="97">
        <v>3</v>
      </c>
      <c r="GR268" s="97"/>
      <c r="GS268" s="97">
        <v>126</v>
      </c>
      <c r="GT268" s="97">
        <v>638</v>
      </c>
      <c r="GU268" s="97">
        <v>276</v>
      </c>
      <c r="GV268" s="97">
        <v>233</v>
      </c>
      <c r="GW268" s="97">
        <v>124</v>
      </c>
      <c r="GX268" s="97">
        <v>110</v>
      </c>
      <c r="GY268" s="97">
        <v>364</v>
      </c>
      <c r="GZ268" s="97">
        <v>63</v>
      </c>
      <c r="HA268" s="97">
        <v>295</v>
      </c>
      <c r="HB268" s="97">
        <v>618</v>
      </c>
      <c r="HC268" s="97">
        <v>38</v>
      </c>
      <c r="HD268" s="97">
        <v>303</v>
      </c>
      <c r="HE268" s="97">
        <v>350</v>
      </c>
      <c r="HF268" s="97">
        <v>888</v>
      </c>
      <c r="HG268" s="97">
        <v>99</v>
      </c>
      <c r="HH268" s="97">
        <v>28</v>
      </c>
      <c r="HI268" s="97">
        <v>236</v>
      </c>
      <c r="HJ268" s="97">
        <v>220</v>
      </c>
      <c r="HK268" s="97"/>
      <c r="HL268" s="97">
        <v>139</v>
      </c>
      <c r="HM268" s="97"/>
      <c r="HN268" s="97"/>
      <c r="HO268" s="97"/>
      <c r="HP268" s="97">
        <v>1</v>
      </c>
      <c r="HQ268" s="97">
        <v>12</v>
      </c>
      <c r="HR268" s="97">
        <v>142</v>
      </c>
      <c r="HS268" s="97"/>
      <c r="HT268" s="97">
        <v>35</v>
      </c>
      <c r="HU268" s="97">
        <v>74</v>
      </c>
      <c r="HV268" s="97">
        <v>4</v>
      </c>
      <c r="HW268" s="97">
        <v>41</v>
      </c>
      <c r="HX268" s="97">
        <v>36</v>
      </c>
      <c r="HY268" s="97">
        <v>517</v>
      </c>
      <c r="HZ268" s="97">
        <v>23</v>
      </c>
      <c r="IA268" s="97">
        <v>401</v>
      </c>
      <c r="IB268" s="97">
        <v>1321</v>
      </c>
      <c r="IC268" s="97">
        <v>246</v>
      </c>
      <c r="ID268" s="97">
        <v>408</v>
      </c>
      <c r="IE268" s="97">
        <v>66</v>
      </c>
      <c r="IF268" s="97">
        <v>34</v>
      </c>
      <c r="IG268" s="97">
        <v>56</v>
      </c>
      <c r="IH268" s="97">
        <v>23</v>
      </c>
      <c r="II268" s="97">
        <v>6</v>
      </c>
      <c r="IJ268" s="97">
        <v>36</v>
      </c>
      <c r="IK268" s="97"/>
      <c r="IL268" s="97"/>
      <c r="IM268" s="97">
        <v>3</v>
      </c>
      <c r="IN268" s="97">
        <v>39</v>
      </c>
      <c r="IO268" s="97">
        <v>104</v>
      </c>
      <c r="IP268" s="97">
        <v>272</v>
      </c>
      <c r="IQ268" s="97">
        <v>207</v>
      </c>
      <c r="IR268" s="97">
        <v>48</v>
      </c>
      <c r="IS268" s="97">
        <v>0</v>
      </c>
      <c r="IT268" s="97">
        <v>64</v>
      </c>
      <c r="IU268" s="97">
        <v>22</v>
      </c>
      <c r="IV268" s="97">
        <v>1</v>
      </c>
      <c r="IW268" s="97">
        <v>51</v>
      </c>
      <c r="IX268" s="97"/>
      <c r="IY268" s="97"/>
      <c r="IZ268" s="97"/>
      <c r="JA268" s="97">
        <v>34</v>
      </c>
      <c r="JB268" s="97"/>
      <c r="JC268" s="97"/>
      <c r="JD268" s="97">
        <v>321</v>
      </c>
      <c r="JE268" s="97">
        <v>3949</v>
      </c>
      <c r="JF268" s="97">
        <v>528</v>
      </c>
      <c r="JG268" s="97">
        <v>491</v>
      </c>
      <c r="JH268" s="97">
        <v>208</v>
      </c>
      <c r="JI268" s="97">
        <v>659</v>
      </c>
      <c r="JJ268" s="97">
        <v>986</v>
      </c>
      <c r="JK268" s="97">
        <v>3987</v>
      </c>
      <c r="JL268" s="97">
        <v>176</v>
      </c>
      <c r="JM268" s="97">
        <v>18</v>
      </c>
      <c r="JN268" s="97">
        <v>212</v>
      </c>
      <c r="JO268" s="97">
        <v>158</v>
      </c>
      <c r="JP268" s="97">
        <v>150</v>
      </c>
      <c r="JQ268" s="97">
        <v>282</v>
      </c>
      <c r="JR268" s="97">
        <v>325</v>
      </c>
      <c r="JS268" s="97">
        <v>550</v>
      </c>
      <c r="JT268" s="97">
        <v>416</v>
      </c>
      <c r="JU268" s="97">
        <v>466</v>
      </c>
      <c r="JV268" s="97">
        <v>41</v>
      </c>
      <c r="JW268" s="97">
        <v>683</v>
      </c>
      <c r="JX268" s="97">
        <v>64</v>
      </c>
      <c r="JY268" s="97"/>
      <c r="JZ268" s="97">
        <v>35</v>
      </c>
      <c r="KA268" s="97">
        <v>763</v>
      </c>
      <c r="KB268" s="97">
        <v>73</v>
      </c>
      <c r="KC268" s="97">
        <v>49</v>
      </c>
      <c r="KD268" s="97">
        <v>149</v>
      </c>
      <c r="KE268" s="97">
        <v>296</v>
      </c>
      <c r="KF268" s="97">
        <v>137</v>
      </c>
      <c r="KG268" s="97">
        <v>198</v>
      </c>
      <c r="KH268" s="97">
        <v>111</v>
      </c>
      <c r="KI268" s="97"/>
      <c r="KJ268" s="97">
        <v>1</v>
      </c>
      <c r="KK268" s="97"/>
      <c r="KL268" s="97">
        <v>12</v>
      </c>
      <c r="KM268" s="97"/>
      <c r="KN268" s="97"/>
      <c r="KO268" s="97">
        <v>84</v>
      </c>
      <c r="KP268" s="97">
        <v>302</v>
      </c>
      <c r="KQ268" s="97">
        <v>48</v>
      </c>
      <c r="KR268" s="97">
        <v>4</v>
      </c>
      <c r="KS268" s="97">
        <v>5</v>
      </c>
      <c r="KT268" s="97">
        <v>2</v>
      </c>
      <c r="KU268" s="97">
        <v>33</v>
      </c>
      <c r="KV268" s="97">
        <v>36</v>
      </c>
      <c r="KW268" s="97">
        <v>21</v>
      </c>
      <c r="KX268" s="97"/>
      <c r="KY268" s="97"/>
      <c r="KZ268" s="97"/>
      <c r="LA268" s="97">
        <v>91</v>
      </c>
      <c r="LB268" s="97">
        <v>17</v>
      </c>
      <c r="LC268" s="97">
        <v>0</v>
      </c>
      <c r="LD268" s="97">
        <v>33</v>
      </c>
      <c r="LE268" s="97">
        <v>0</v>
      </c>
      <c r="LF268" s="97"/>
      <c r="LG268" s="97"/>
      <c r="LH268" s="97"/>
      <c r="LI268" s="97"/>
      <c r="LJ268" s="97"/>
      <c r="LK268" s="97"/>
      <c r="LL268" s="97">
        <v>0</v>
      </c>
      <c r="LM268" s="97">
        <v>48</v>
      </c>
      <c r="LN268" s="97"/>
      <c r="LO268" s="97">
        <v>1</v>
      </c>
      <c r="LP268" s="97">
        <v>0</v>
      </c>
      <c r="LQ268" s="97"/>
      <c r="LR268" s="97">
        <v>8</v>
      </c>
      <c r="LS268" s="97">
        <v>29</v>
      </c>
      <c r="LT268" s="97">
        <v>35</v>
      </c>
      <c r="LU268" s="97">
        <v>99</v>
      </c>
      <c r="LV268" s="97">
        <v>6</v>
      </c>
      <c r="LW268" s="97">
        <v>2</v>
      </c>
      <c r="LX268" s="97">
        <v>5</v>
      </c>
      <c r="LY268" s="97">
        <v>0</v>
      </c>
      <c r="LZ268" s="97">
        <v>0</v>
      </c>
      <c r="MA268" s="97">
        <v>78</v>
      </c>
      <c r="MB268" s="97">
        <v>61</v>
      </c>
      <c r="MC268" s="97">
        <v>8</v>
      </c>
      <c r="MD268" s="97">
        <v>11</v>
      </c>
      <c r="ME268" s="97">
        <v>76</v>
      </c>
      <c r="MF268" s="97">
        <v>5</v>
      </c>
      <c r="MG268" s="97">
        <v>8</v>
      </c>
      <c r="MH268" s="97">
        <v>0</v>
      </c>
      <c r="MI268" s="97">
        <v>20</v>
      </c>
      <c r="MJ268" s="97">
        <v>59</v>
      </c>
      <c r="MK268" s="97">
        <v>5</v>
      </c>
      <c r="ML268" s="97">
        <v>60</v>
      </c>
      <c r="MM268" s="97">
        <v>2</v>
      </c>
      <c r="MN268" s="97">
        <v>2</v>
      </c>
      <c r="MO268" s="97">
        <v>29</v>
      </c>
      <c r="MP268" s="97">
        <v>0</v>
      </c>
      <c r="MQ268" s="97">
        <v>3</v>
      </c>
      <c r="MR268" s="97">
        <v>57</v>
      </c>
      <c r="MS268" s="97">
        <v>36</v>
      </c>
      <c r="MT268" s="97"/>
      <c r="MU268" s="97">
        <v>0</v>
      </c>
      <c r="MV268" s="97">
        <v>8</v>
      </c>
      <c r="MW268" s="97">
        <v>35</v>
      </c>
      <c r="MX268" s="97">
        <v>53</v>
      </c>
      <c r="MY268" s="97">
        <v>5</v>
      </c>
      <c r="MZ268" s="97">
        <v>26</v>
      </c>
      <c r="NA268" s="97">
        <v>32</v>
      </c>
      <c r="NB268" s="97">
        <v>14</v>
      </c>
      <c r="NC268" s="97">
        <v>4</v>
      </c>
      <c r="ND268" s="97">
        <v>14</v>
      </c>
      <c r="NE268" s="97">
        <v>0</v>
      </c>
      <c r="NF268" s="97"/>
      <c r="NG268" s="97">
        <v>4</v>
      </c>
      <c r="NH268" s="97">
        <v>18</v>
      </c>
      <c r="NI268" s="97">
        <v>13</v>
      </c>
      <c r="NJ268" s="97">
        <v>0</v>
      </c>
      <c r="NK268" s="97">
        <v>1</v>
      </c>
      <c r="NL268" s="97">
        <v>0</v>
      </c>
      <c r="NM268" s="97">
        <v>1</v>
      </c>
      <c r="NN268" s="97">
        <v>2</v>
      </c>
      <c r="NO268" s="97">
        <v>2</v>
      </c>
      <c r="NP268" s="97">
        <v>8</v>
      </c>
      <c r="NQ268" s="97">
        <v>9</v>
      </c>
      <c r="NR268" s="97">
        <v>3</v>
      </c>
      <c r="NS268" s="97">
        <v>113</v>
      </c>
      <c r="NT268" s="97">
        <v>67</v>
      </c>
      <c r="NU268" s="97">
        <v>4</v>
      </c>
      <c r="NV268" s="97">
        <v>4</v>
      </c>
      <c r="NW268" s="97">
        <v>16</v>
      </c>
      <c r="NX268" s="97">
        <v>25</v>
      </c>
      <c r="NY268" s="97">
        <v>5</v>
      </c>
      <c r="NZ268" s="97">
        <v>40</v>
      </c>
      <c r="OA268" s="97">
        <v>0</v>
      </c>
      <c r="OB268" s="97">
        <v>6</v>
      </c>
      <c r="OC268" s="97">
        <v>4</v>
      </c>
      <c r="OD268" s="97">
        <v>11</v>
      </c>
      <c r="OE268" s="97">
        <v>1</v>
      </c>
      <c r="OF268" s="97">
        <v>3</v>
      </c>
      <c r="OG268" s="97"/>
      <c r="OH268" s="97">
        <v>11</v>
      </c>
      <c r="OI268" s="97">
        <v>115</v>
      </c>
      <c r="OJ268" s="97"/>
      <c r="OK268" s="97"/>
      <c r="OL268" s="97"/>
      <c r="OM268" s="97">
        <v>383</v>
      </c>
      <c r="ON268" s="97">
        <v>618</v>
      </c>
      <c r="OO268" s="97">
        <v>126</v>
      </c>
      <c r="OP268" s="97">
        <v>10</v>
      </c>
      <c r="OQ268" s="97"/>
      <c r="OR268" s="98">
        <v>1</v>
      </c>
      <c r="OS268" s="99">
        <v>43356</v>
      </c>
      <c r="OT268" s="96">
        <v>4835</v>
      </c>
      <c r="OU268" s="97"/>
      <c r="OV268" s="97"/>
      <c r="OW268" s="97"/>
      <c r="OX268" s="97"/>
      <c r="OY268" s="97">
        <v>374</v>
      </c>
      <c r="OZ268" s="97">
        <v>4726</v>
      </c>
      <c r="PA268" s="97"/>
      <c r="PB268" s="97"/>
      <c r="PC268" s="97"/>
      <c r="PD268" s="97"/>
      <c r="PE268" s="97"/>
      <c r="PF268" s="97"/>
      <c r="PG268" s="97"/>
      <c r="PH268" s="97"/>
      <c r="PI268" s="97"/>
      <c r="PJ268" s="97"/>
      <c r="PK268" s="97"/>
      <c r="PL268" s="98"/>
      <c r="PM268" s="99">
        <v>53291</v>
      </c>
    </row>
    <row r="269" spans="1:429" ht="12.75" customHeight="1" x14ac:dyDescent="0.2">
      <c r="A269" s="93">
        <v>326120</v>
      </c>
      <c r="B269" s="94" t="s">
        <v>1740</v>
      </c>
      <c r="C269" s="95" t="s">
        <v>1428</v>
      </c>
      <c r="D269" s="96"/>
      <c r="E269" s="97">
        <v>171</v>
      </c>
      <c r="F269" s="97"/>
      <c r="G269" s="97"/>
      <c r="H269" s="97"/>
      <c r="I269" s="97">
        <v>6</v>
      </c>
      <c r="J269" s="97"/>
      <c r="K269" s="97">
        <v>160</v>
      </c>
      <c r="L269" s="97"/>
      <c r="M269" s="97"/>
      <c r="N269" s="97"/>
      <c r="O269" s="97">
        <v>14</v>
      </c>
      <c r="P269" s="97"/>
      <c r="Q269" s="97"/>
      <c r="R269" s="97"/>
      <c r="S269" s="97">
        <v>7</v>
      </c>
      <c r="T269" s="97"/>
      <c r="U269" s="97"/>
      <c r="V269" s="97"/>
      <c r="W269" s="97">
        <v>54</v>
      </c>
      <c r="X269" s="97">
        <v>68</v>
      </c>
      <c r="Y269" s="97">
        <v>1</v>
      </c>
      <c r="Z269" s="97">
        <v>0</v>
      </c>
      <c r="AA269" s="97"/>
      <c r="AB269" s="97">
        <v>334</v>
      </c>
      <c r="AC269" s="97">
        <v>484</v>
      </c>
      <c r="AD269" s="97">
        <v>1855</v>
      </c>
      <c r="AE269" s="97">
        <v>515</v>
      </c>
      <c r="AF269" s="97">
        <v>429</v>
      </c>
      <c r="AG269" s="97">
        <v>54</v>
      </c>
      <c r="AH269" s="97">
        <v>773</v>
      </c>
      <c r="AI269" s="97">
        <v>63</v>
      </c>
      <c r="AJ269" s="97">
        <v>822</v>
      </c>
      <c r="AK269" s="97">
        <v>701</v>
      </c>
      <c r="AL269" s="97">
        <v>731</v>
      </c>
      <c r="AM269" s="97">
        <v>446</v>
      </c>
      <c r="AN269" s="97"/>
      <c r="AO269" s="97"/>
      <c r="AP269" s="97">
        <v>26</v>
      </c>
      <c r="AQ269" s="97">
        <v>57</v>
      </c>
      <c r="AR269" s="97"/>
      <c r="AS269" s="97">
        <v>4</v>
      </c>
      <c r="AT269" s="97"/>
      <c r="AU269" s="97"/>
      <c r="AV269" s="97"/>
      <c r="AW269" s="97"/>
      <c r="AX269" s="97"/>
      <c r="AY269" s="97"/>
      <c r="AZ269" s="97"/>
      <c r="BA269" s="97"/>
      <c r="BB269" s="97">
        <v>14</v>
      </c>
      <c r="BC269" s="97">
        <v>0</v>
      </c>
      <c r="BD269" s="97"/>
      <c r="BE269" s="97"/>
      <c r="BF269" s="97"/>
      <c r="BG269" s="97"/>
      <c r="BH269" s="97">
        <v>44</v>
      </c>
      <c r="BI269" s="97"/>
      <c r="BJ269" s="97"/>
      <c r="BK269" s="97"/>
      <c r="BL269" s="97"/>
      <c r="BM269" s="97"/>
      <c r="BN269" s="97"/>
      <c r="BO269" s="97"/>
      <c r="BP269" s="97">
        <v>4</v>
      </c>
      <c r="BQ269" s="97">
        <v>8</v>
      </c>
      <c r="BR269" s="97"/>
      <c r="BS269" s="97">
        <v>62</v>
      </c>
      <c r="BT269" s="97"/>
      <c r="BU269" s="97"/>
      <c r="BV269" s="97"/>
      <c r="BW269" s="97">
        <v>13</v>
      </c>
      <c r="BX269" s="97">
        <v>11</v>
      </c>
      <c r="BY269" s="97">
        <v>103</v>
      </c>
      <c r="BZ269" s="97">
        <v>4</v>
      </c>
      <c r="CA269" s="97"/>
      <c r="CB269" s="97"/>
      <c r="CC269" s="97">
        <v>12</v>
      </c>
      <c r="CD269" s="97"/>
      <c r="CE269" s="97"/>
      <c r="CF269" s="97"/>
      <c r="CG269" s="97">
        <v>11</v>
      </c>
      <c r="CH269" s="97"/>
      <c r="CI269" s="97"/>
      <c r="CJ269" s="97"/>
      <c r="CK269" s="97">
        <v>23</v>
      </c>
      <c r="CL269" s="97">
        <v>3</v>
      </c>
      <c r="CM269" s="97">
        <v>10</v>
      </c>
      <c r="CN269" s="97">
        <v>27</v>
      </c>
      <c r="CO269" s="97">
        <v>11</v>
      </c>
      <c r="CP269" s="97">
        <v>16</v>
      </c>
      <c r="CQ269" s="97"/>
      <c r="CR269" s="97">
        <v>9</v>
      </c>
      <c r="CS269" s="97">
        <v>7</v>
      </c>
      <c r="CT269" s="97">
        <v>2</v>
      </c>
      <c r="CU269" s="97">
        <v>3</v>
      </c>
      <c r="CV269" s="97"/>
      <c r="CW269" s="97">
        <v>12</v>
      </c>
      <c r="CX269" s="97"/>
      <c r="CY269" s="97"/>
      <c r="CZ269" s="97"/>
      <c r="DA269" s="97">
        <v>124</v>
      </c>
      <c r="DB269" s="97">
        <v>5</v>
      </c>
      <c r="DC269" s="97">
        <v>2</v>
      </c>
      <c r="DD269" s="97">
        <v>35</v>
      </c>
      <c r="DE269" s="97"/>
      <c r="DF269" s="97">
        <v>5</v>
      </c>
      <c r="DG269" s="97"/>
      <c r="DH269" s="97">
        <v>29</v>
      </c>
      <c r="DI269" s="97"/>
      <c r="DJ269" s="97"/>
      <c r="DK269" s="97"/>
      <c r="DL269" s="97">
        <v>214</v>
      </c>
      <c r="DM269" s="97">
        <v>2</v>
      </c>
      <c r="DN269" s="97"/>
      <c r="DO269" s="97"/>
      <c r="DP269" s="97">
        <v>63</v>
      </c>
      <c r="DQ269" s="97"/>
      <c r="DR269" s="97"/>
      <c r="DS269" s="97">
        <v>17</v>
      </c>
      <c r="DT269" s="97">
        <v>15</v>
      </c>
      <c r="DU269" s="97"/>
      <c r="DV269" s="97"/>
      <c r="DW269" s="97"/>
      <c r="DX269" s="97"/>
      <c r="DY269" s="97"/>
      <c r="DZ269" s="97">
        <v>3</v>
      </c>
      <c r="EA269" s="97"/>
      <c r="EB269" s="97">
        <v>1</v>
      </c>
      <c r="EC269" s="97">
        <v>3</v>
      </c>
      <c r="ED269" s="97"/>
      <c r="EE269" s="97">
        <v>10</v>
      </c>
      <c r="EF269" s="97">
        <v>4</v>
      </c>
      <c r="EG269" s="97">
        <v>2</v>
      </c>
      <c r="EH269" s="97">
        <v>12</v>
      </c>
      <c r="EI269" s="97">
        <v>15</v>
      </c>
      <c r="EJ269" s="97">
        <v>5</v>
      </c>
      <c r="EK269" s="97">
        <v>2</v>
      </c>
      <c r="EL269" s="97">
        <v>5</v>
      </c>
      <c r="EM269" s="97">
        <v>13</v>
      </c>
      <c r="EN269" s="97">
        <v>3</v>
      </c>
      <c r="EO269" s="97">
        <v>1</v>
      </c>
      <c r="EP269" s="97">
        <v>2</v>
      </c>
      <c r="EQ269" s="97">
        <v>4</v>
      </c>
      <c r="ER269" s="97">
        <v>8</v>
      </c>
      <c r="ES269" s="97">
        <v>17</v>
      </c>
      <c r="ET269" s="97">
        <v>4</v>
      </c>
      <c r="EU269" s="97">
        <v>8</v>
      </c>
      <c r="EV269" s="97">
        <v>80</v>
      </c>
      <c r="EW269" s="97">
        <v>6</v>
      </c>
      <c r="EX269" s="97"/>
      <c r="EY269" s="97"/>
      <c r="EZ269" s="97">
        <v>1</v>
      </c>
      <c r="FA269" s="97">
        <v>7</v>
      </c>
      <c r="FB269" s="97">
        <v>21</v>
      </c>
      <c r="FC269" s="97">
        <v>10</v>
      </c>
      <c r="FD269" s="97">
        <v>4</v>
      </c>
      <c r="FE269" s="97">
        <v>60</v>
      </c>
      <c r="FF269" s="97">
        <v>8</v>
      </c>
      <c r="FG269" s="97">
        <v>91</v>
      </c>
      <c r="FH269" s="97">
        <v>10</v>
      </c>
      <c r="FI269" s="97"/>
      <c r="FJ269" s="97"/>
      <c r="FK269" s="97"/>
      <c r="FL269" s="97"/>
      <c r="FM269" s="97"/>
      <c r="FN269" s="97"/>
      <c r="FO269" s="97">
        <v>203</v>
      </c>
      <c r="FP269" s="97">
        <v>11</v>
      </c>
      <c r="FQ269" s="97"/>
      <c r="FR269" s="97"/>
      <c r="FS269" s="97">
        <v>38</v>
      </c>
      <c r="FT269" s="97"/>
      <c r="FU269" s="97"/>
      <c r="FV269" s="97"/>
      <c r="FW269" s="97"/>
      <c r="FX269" s="97"/>
      <c r="FY269" s="97"/>
      <c r="FZ269" s="97"/>
      <c r="GA269" s="97">
        <v>19</v>
      </c>
      <c r="GB269" s="97">
        <v>72</v>
      </c>
      <c r="GC269" s="97">
        <v>52</v>
      </c>
      <c r="GD269" s="97"/>
      <c r="GE269" s="97">
        <v>10</v>
      </c>
      <c r="GF269" s="97"/>
      <c r="GG269" s="97"/>
      <c r="GH269" s="97">
        <v>21</v>
      </c>
      <c r="GI269" s="97">
        <v>2</v>
      </c>
      <c r="GJ269" s="97">
        <v>12</v>
      </c>
      <c r="GK269" s="97">
        <v>49</v>
      </c>
      <c r="GL269" s="97">
        <v>90</v>
      </c>
      <c r="GM269" s="97"/>
      <c r="GN269" s="97"/>
      <c r="GO269" s="97"/>
      <c r="GP269" s="97"/>
      <c r="GQ269" s="97"/>
      <c r="GR269" s="97"/>
      <c r="GS269" s="97"/>
      <c r="GT269" s="97"/>
      <c r="GU269" s="97"/>
      <c r="GV269" s="97"/>
      <c r="GW269" s="97">
        <v>2</v>
      </c>
      <c r="GX269" s="97">
        <v>3</v>
      </c>
      <c r="GY269" s="97">
        <v>23</v>
      </c>
      <c r="GZ269" s="97">
        <v>1</v>
      </c>
      <c r="HA269" s="97">
        <v>60</v>
      </c>
      <c r="HB269" s="97"/>
      <c r="HC269" s="97"/>
      <c r="HD269" s="97"/>
      <c r="HE269" s="97"/>
      <c r="HF269" s="97"/>
      <c r="HG269" s="97"/>
      <c r="HH269" s="97"/>
      <c r="HI269" s="97"/>
      <c r="HJ269" s="97"/>
      <c r="HK269" s="97"/>
      <c r="HL269" s="97"/>
      <c r="HM269" s="97"/>
      <c r="HN269" s="97"/>
      <c r="HO269" s="97">
        <v>0</v>
      </c>
      <c r="HP269" s="97"/>
      <c r="HQ269" s="97"/>
      <c r="HR269" s="97">
        <v>10</v>
      </c>
      <c r="HS269" s="97"/>
      <c r="HT269" s="97">
        <v>1</v>
      </c>
      <c r="HU269" s="97">
        <v>8</v>
      </c>
      <c r="HV269" s="97"/>
      <c r="HW269" s="97">
        <v>17</v>
      </c>
      <c r="HX269" s="97"/>
      <c r="HY269" s="97">
        <v>25</v>
      </c>
      <c r="HZ269" s="97">
        <v>0</v>
      </c>
      <c r="IA269" s="97"/>
      <c r="IB269" s="97">
        <v>99</v>
      </c>
      <c r="IC269" s="97">
        <v>28</v>
      </c>
      <c r="ID269" s="97">
        <v>16</v>
      </c>
      <c r="IE269" s="97">
        <v>5</v>
      </c>
      <c r="IF269" s="97">
        <v>7</v>
      </c>
      <c r="IG269" s="97"/>
      <c r="IH269" s="97">
        <v>13</v>
      </c>
      <c r="II269" s="97">
        <v>36</v>
      </c>
      <c r="IJ269" s="97"/>
      <c r="IK269" s="97"/>
      <c r="IL269" s="97"/>
      <c r="IM269" s="97">
        <v>14</v>
      </c>
      <c r="IN269" s="97"/>
      <c r="IO269" s="97">
        <v>444</v>
      </c>
      <c r="IP269" s="97">
        <v>1240</v>
      </c>
      <c r="IQ269" s="97">
        <v>151</v>
      </c>
      <c r="IR269" s="97">
        <v>12</v>
      </c>
      <c r="IS269" s="97"/>
      <c r="IT269" s="97"/>
      <c r="IU269" s="97"/>
      <c r="IV269" s="97"/>
      <c r="IW269" s="97"/>
      <c r="IX269" s="97"/>
      <c r="IY269" s="97"/>
      <c r="IZ269" s="97"/>
      <c r="JA269" s="97"/>
      <c r="JB269" s="97">
        <v>634</v>
      </c>
      <c r="JC269" s="97"/>
      <c r="JD269" s="97">
        <v>8</v>
      </c>
      <c r="JE269" s="97">
        <v>186</v>
      </c>
      <c r="JF269" s="97">
        <v>72</v>
      </c>
      <c r="JG269" s="97">
        <v>56</v>
      </c>
      <c r="JH269" s="97">
        <v>20</v>
      </c>
      <c r="JI269" s="97">
        <v>237</v>
      </c>
      <c r="JJ269" s="97">
        <v>111</v>
      </c>
      <c r="JK269" s="97">
        <v>746</v>
      </c>
      <c r="JL269" s="97">
        <v>34</v>
      </c>
      <c r="JM269" s="97"/>
      <c r="JN269" s="97">
        <v>21</v>
      </c>
      <c r="JO269" s="97">
        <v>3</v>
      </c>
      <c r="JP269" s="97"/>
      <c r="JQ269" s="97"/>
      <c r="JR269" s="97">
        <v>10</v>
      </c>
      <c r="JS269" s="97"/>
      <c r="JT269" s="97">
        <v>8</v>
      </c>
      <c r="JU269" s="97">
        <v>22</v>
      </c>
      <c r="JV269" s="97"/>
      <c r="JW269" s="97">
        <v>73</v>
      </c>
      <c r="JX269" s="97">
        <v>1</v>
      </c>
      <c r="JY269" s="97"/>
      <c r="JZ269" s="97">
        <v>208</v>
      </c>
      <c r="KA269" s="97">
        <v>0</v>
      </c>
      <c r="KB269" s="97">
        <v>3</v>
      </c>
      <c r="KC269" s="97">
        <v>5</v>
      </c>
      <c r="KD269" s="97">
        <v>0</v>
      </c>
      <c r="KE269" s="97">
        <v>0</v>
      </c>
      <c r="KF269" s="97">
        <v>11</v>
      </c>
      <c r="KG269" s="97">
        <v>2</v>
      </c>
      <c r="KH269" s="97">
        <v>18</v>
      </c>
      <c r="KI269" s="97"/>
      <c r="KJ269" s="97">
        <v>0</v>
      </c>
      <c r="KK269" s="97"/>
      <c r="KL269" s="97"/>
      <c r="KM269" s="97"/>
      <c r="KN269" s="97"/>
      <c r="KO269" s="97"/>
      <c r="KP269" s="97"/>
      <c r="KQ269" s="97"/>
      <c r="KR269" s="97">
        <v>1</v>
      </c>
      <c r="KS269" s="97">
        <v>2</v>
      </c>
      <c r="KT269" s="97">
        <v>0</v>
      </c>
      <c r="KU269" s="97">
        <v>13</v>
      </c>
      <c r="KV269" s="97">
        <v>14</v>
      </c>
      <c r="KW269" s="97">
        <v>9</v>
      </c>
      <c r="KX269" s="97"/>
      <c r="KY269" s="97"/>
      <c r="KZ269" s="97">
        <v>1391</v>
      </c>
      <c r="LA269" s="97">
        <v>661</v>
      </c>
      <c r="LB269" s="97">
        <v>173</v>
      </c>
      <c r="LC269" s="97">
        <v>11</v>
      </c>
      <c r="LD269" s="97">
        <v>15</v>
      </c>
      <c r="LE269" s="97">
        <v>0</v>
      </c>
      <c r="LF269" s="97"/>
      <c r="LG269" s="97"/>
      <c r="LH269" s="97"/>
      <c r="LI269" s="97"/>
      <c r="LJ269" s="97"/>
      <c r="LK269" s="97"/>
      <c r="LL269" s="97">
        <v>0</v>
      </c>
      <c r="LM269" s="97">
        <v>20</v>
      </c>
      <c r="LN269" s="97"/>
      <c r="LO269" s="97">
        <v>2</v>
      </c>
      <c r="LP269" s="97">
        <v>0</v>
      </c>
      <c r="LQ269" s="97"/>
      <c r="LR269" s="97">
        <v>3</v>
      </c>
      <c r="LS269" s="97">
        <v>83</v>
      </c>
      <c r="LT269" s="97">
        <v>12</v>
      </c>
      <c r="LU269" s="97">
        <v>37</v>
      </c>
      <c r="LV269" s="97">
        <v>2</v>
      </c>
      <c r="LW269" s="97">
        <v>1</v>
      </c>
      <c r="LX269" s="97">
        <v>186</v>
      </c>
      <c r="LY269" s="97">
        <v>0</v>
      </c>
      <c r="LZ269" s="97">
        <v>0</v>
      </c>
      <c r="MA269" s="97">
        <v>430</v>
      </c>
      <c r="MB269" s="97">
        <v>25</v>
      </c>
      <c r="MC269" s="97">
        <v>4</v>
      </c>
      <c r="MD269" s="97">
        <v>114</v>
      </c>
      <c r="ME269" s="97">
        <v>31</v>
      </c>
      <c r="MF269" s="97">
        <v>1</v>
      </c>
      <c r="MG269" s="97">
        <v>3</v>
      </c>
      <c r="MH269" s="97">
        <v>0</v>
      </c>
      <c r="MI269" s="97">
        <v>9</v>
      </c>
      <c r="MJ269" s="97">
        <v>3</v>
      </c>
      <c r="MK269" s="97">
        <v>2</v>
      </c>
      <c r="ML269" s="97">
        <v>46</v>
      </c>
      <c r="MM269" s="97">
        <v>1</v>
      </c>
      <c r="MN269" s="97">
        <v>1</v>
      </c>
      <c r="MO269" s="97">
        <v>11</v>
      </c>
      <c r="MP269" s="97">
        <v>0</v>
      </c>
      <c r="MQ269" s="97">
        <v>1</v>
      </c>
      <c r="MR269" s="97">
        <v>23</v>
      </c>
      <c r="MS269" s="97">
        <v>40</v>
      </c>
      <c r="MT269" s="97"/>
      <c r="MU269" s="97">
        <v>1</v>
      </c>
      <c r="MV269" s="97">
        <v>0</v>
      </c>
      <c r="MW269" s="97">
        <v>56</v>
      </c>
      <c r="MX269" s="97">
        <v>23</v>
      </c>
      <c r="MY269" s="97">
        <v>2</v>
      </c>
      <c r="MZ269" s="97">
        <v>7</v>
      </c>
      <c r="NA269" s="97">
        <v>5</v>
      </c>
      <c r="NB269" s="97">
        <v>6</v>
      </c>
      <c r="NC269" s="97">
        <v>5</v>
      </c>
      <c r="ND269" s="97">
        <v>26</v>
      </c>
      <c r="NE269" s="97">
        <v>0</v>
      </c>
      <c r="NF269" s="97">
        <v>10</v>
      </c>
      <c r="NG269" s="97">
        <v>231</v>
      </c>
      <c r="NH269" s="97">
        <v>10</v>
      </c>
      <c r="NI269" s="97">
        <v>132</v>
      </c>
      <c r="NJ269" s="97">
        <v>0</v>
      </c>
      <c r="NK269" s="97"/>
      <c r="NL269" s="97">
        <v>0</v>
      </c>
      <c r="NM269" s="97">
        <v>0</v>
      </c>
      <c r="NN269" s="97">
        <v>1</v>
      </c>
      <c r="NO269" s="97">
        <v>0</v>
      </c>
      <c r="NP269" s="97"/>
      <c r="NQ269" s="97">
        <v>18</v>
      </c>
      <c r="NR269" s="97">
        <v>9</v>
      </c>
      <c r="NS269" s="97">
        <v>138</v>
      </c>
      <c r="NT269" s="97">
        <v>125</v>
      </c>
      <c r="NU269" s="97">
        <v>28</v>
      </c>
      <c r="NV269" s="97">
        <v>1</v>
      </c>
      <c r="NW269" s="97">
        <v>7</v>
      </c>
      <c r="NX269" s="97">
        <v>11</v>
      </c>
      <c r="NY269" s="97">
        <v>2</v>
      </c>
      <c r="NZ269" s="97">
        <v>16</v>
      </c>
      <c r="OA269" s="97">
        <v>0</v>
      </c>
      <c r="OB269" s="97">
        <v>2</v>
      </c>
      <c r="OC269" s="97">
        <v>1</v>
      </c>
      <c r="OD269" s="97">
        <v>44</v>
      </c>
      <c r="OE269" s="97">
        <v>0</v>
      </c>
      <c r="OF269" s="97">
        <v>13</v>
      </c>
      <c r="OG269" s="97"/>
      <c r="OH269" s="97"/>
      <c r="OI269" s="97">
        <v>1</v>
      </c>
      <c r="OJ269" s="97"/>
      <c r="OK269" s="97"/>
      <c r="OL269" s="97"/>
      <c r="OM269" s="97">
        <v>25</v>
      </c>
      <c r="ON269" s="97"/>
      <c r="OO269" s="97">
        <v>47</v>
      </c>
      <c r="OP269" s="97">
        <v>16</v>
      </c>
      <c r="OQ269" s="97">
        <v>21</v>
      </c>
      <c r="OR269" s="98">
        <v>606</v>
      </c>
      <c r="OS269" s="99">
        <v>19425</v>
      </c>
      <c r="OT269" s="96"/>
      <c r="OU269" s="97"/>
      <c r="OV269" s="97"/>
      <c r="OW269" s="97"/>
      <c r="OX269" s="97"/>
      <c r="OY269" s="97">
        <v>85</v>
      </c>
      <c r="OZ269" s="97">
        <v>1620</v>
      </c>
      <c r="PA269" s="97"/>
      <c r="PB269" s="97"/>
      <c r="PC269" s="97"/>
      <c r="PD269" s="97"/>
      <c r="PE269" s="97"/>
      <c r="PF269" s="97"/>
      <c r="PG269" s="97"/>
      <c r="PH269" s="97"/>
      <c r="PI269" s="97"/>
      <c r="PJ269" s="97"/>
      <c r="PK269" s="97"/>
      <c r="PL269" s="98"/>
      <c r="PM269" s="99">
        <v>21131</v>
      </c>
    </row>
    <row r="270" spans="1:429" ht="12.75" customHeight="1" x14ac:dyDescent="0.2">
      <c r="A270" s="93">
        <v>326130</v>
      </c>
      <c r="B270" s="94" t="s">
        <v>1740</v>
      </c>
      <c r="C270" s="95" t="s">
        <v>1429</v>
      </c>
      <c r="D270" s="96"/>
      <c r="E270" s="97"/>
      <c r="F270" s="97"/>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v>1</v>
      </c>
      <c r="AE270" s="97"/>
      <c r="AF270" s="97"/>
      <c r="AG270" s="97"/>
      <c r="AH270" s="97"/>
      <c r="AI270" s="97"/>
      <c r="AJ270" s="97"/>
      <c r="AK270" s="97"/>
      <c r="AL270" s="97"/>
      <c r="AM270" s="97"/>
      <c r="AN270" s="97"/>
      <c r="AO270" s="97"/>
      <c r="AP270" s="97">
        <v>11</v>
      </c>
      <c r="AQ270" s="97">
        <v>11</v>
      </c>
      <c r="AR270" s="97"/>
      <c r="AS270" s="97">
        <v>1</v>
      </c>
      <c r="AT270" s="97"/>
      <c r="AU270" s="97"/>
      <c r="AV270" s="97"/>
      <c r="AW270" s="97"/>
      <c r="AX270" s="97"/>
      <c r="AY270" s="97"/>
      <c r="AZ270" s="97"/>
      <c r="BA270" s="97"/>
      <c r="BB270" s="97">
        <v>8</v>
      </c>
      <c r="BC270" s="97"/>
      <c r="BD270" s="97"/>
      <c r="BE270" s="97"/>
      <c r="BF270" s="97"/>
      <c r="BG270" s="97"/>
      <c r="BH270" s="97"/>
      <c r="BI270" s="97"/>
      <c r="BJ270" s="97"/>
      <c r="BK270" s="97"/>
      <c r="BL270" s="97"/>
      <c r="BM270" s="97"/>
      <c r="BN270" s="97"/>
      <c r="BO270" s="97">
        <v>3</v>
      </c>
      <c r="BP270" s="97">
        <v>2</v>
      </c>
      <c r="BQ270" s="97">
        <v>4</v>
      </c>
      <c r="BR270" s="97"/>
      <c r="BS270" s="97">
        <v>4</v>
      </c>
      <c r="BT270" s="97"/>
      <c r="BU270" s="97"/>
      <c r="BV270" s="97"/>
      <c r="BW270" s="97">
        <v>6</v>
      </c>
      <c r="BX270" s="97">
        <v>6</v>
      </c>
      <c r="BY270" s="97">
        <v>223</v>
      </c>
      <c r="BZ270" s="97">
        <v>24</v>
      </c>
      <c r="CA270" s="97"/>
      <c r="CB270" s="97">
        <v>13</v>
      </c>
      <c r="CC270" s="97">
        <v>31</v>
      </c>
      <c r="CD270" s="97"/>
      <c r="CE270" s="97">
        <v>51</v>
      </c>
      <c r="CF270" s="97">
        <v>9</v>
      </c>
      <c r="CG270" s="97">
        <v>7</v>
      </c>
      <c r="CH270" s="97">
        <v>7</v>
      </c>
      <c r="CI270" s="97">
        <v>18</v>
      </c>
      <c r="CJ270" s="97">
        <v>7</v>
      </c>
      <c r="CK270" s="97">
        <v>14</v>
      </c>
      <c r="CL270" s="97">
        <v>23</v>
      </c>
      <c r="CM270" s="97">
        <v>38</v>
      </c>
      <c r="CN270" s="97"/>
      <c r="CO270" s="97"/>
      <c r="CP270" s="97">
        <v>14</v>
      </c>
      <c r="CQ270" s="97"/>
      <c r="CR270" s="97">
        <v>5</v>
      </c>
      <c r="CS270" s="97">
        <v>4</v>
      </c>
      <c r="CT270" s="97"/>
      <c r="CU270" s="97"/>
      <c r="CV270" s="97"/>
      <c r="CW270" s="97"/>
      <c r="CX270" s="97"/>
      <c r="CY270" s="97"/>
      <c r="CZ270" s="97"/>
      <c r="DA270" s="97">
        <v>10</v>
      </c>
      <c r="DB270" s="97">
        <v>22</v>
      </c>
      <c r="DC270" s="97">
        <v>9</v>
      </c>
      <c r="DD270" s="97">
        <v>37</v>
      </c>
      <c r="DE270" s="97">
        <v>8</v>
      </c>
      <c r="DF270" s="97"/>
      <c r="DG270" s="97"/>
      <c r="DH270" s="97">
        <v>2</v>
      </c>
      <c r="DI270" s="97"/>
      <c r="DJ270" s="97"/>
      <c r="DK270" s="97"/>
      <c r="DL270" s="97"/>
      <c r="DM270" s="97"/>
      <c r="DN270" s="97"/>
      <c r="DO270" s="97"/>
      <c r="DP270" s="97">
        <v>0</v>
      </c>
      <c r="DQ270" s="97">
        <v>4</v>
      </c>
      <c r="DR270" s="97">
        <v>8</v>
      </c>
      <c r="DS270" s="97">
        <v>10</v>
      </c>
      <c r="DT270" s="97">
        <v>29</v>
      </c>
      <c r="DU270" s="97"/>
      <c r="DV270" s="97">
        <v>72</v>
      </c>
      <c r="DW270" s="97"/>
      <c r="DX270" s="97"/>
      <c r="DY270" s="97"/>
      <c r="DZ270" s="97">
        <v>2</v>
      </c>
      <c r="EA270" s="97"/>
      <c r="EB270" s="97">
        <v>1</v>
      </c>
      <c r="EC270" s="97">
        <v>2</v>
      </c>
      <c r="ED270" s="97"/>
      <c r="EE270" s="97">
        <v>12</v>
      </c>
      <c r="EF270" s="97">
        <v>2</v>
      </c>
      <c r="EG270" s="97">
        <v>1</v>
      </c>
      <c r="EH270" s="97">
        <v>7</v>
      </c>
      <c r="EI270" s="97">
        <v>9</v>
      </c>
      <c r="EJ270" s="97">
        <v>3</v>
      </c>
      <c r="EK270" s="97"/>
      <c r="EL270" s="97">
        <v>3</v>
      </c>
      <c r="EM270" s="97">
        <v>7</v>
      </c>
      <c r="EN270" s="97">
        <v>2</v>
      </c>
      <c r="EO270" s="97">
        <v>3</v>
      </c>
      <c r="EP270" s="97">
        <v>3</v>
      </c>
      <c r="EQ270" s="97">
        <v>2</v>
      </c>
      <c r="ER270" s="97">
        <v>4</v>
      </c>
      <c r="ES270" s="97"/>
      <c r="ET270" s="97"/>
      <c r="EU270" s="97">
        <v>3</v>
      </c>
      <c r="EV270" s="97">
        <v>24</v>
      </c>
      <c r="EW270" s="97">
        <v>2</v>
      </c>
      <c r="EX270" s="97"/>
      <c r="EY270" s="97"/>
      <c r="EZ270" s="97">
        <v>2</v>
      </c>
      <c r="FA270" s="97">
        <v>7</v>
      </c>
      <c r="FB270" s="97">
        <v>12</v>
      </c>
      <c r="FC270" s="97">
        <v>9</v>
      </c>
      <c r="FD270" s="97">
        <v>2</v>
      </c>
      <c r="FE270" s="97">
        <v>29</v>
      </c>
      <c r="FF270" s="97">
        <v>5</v>
      </c>
      <c r="FG270" s="97">
        <v>23</v>
      </c>
      <c r="FH270" s="97">
        <v>5</v>
      </c>
      <c r="FI270" s="97">
        <v>3</v>
      </c>
      <c r="FJ270" s="97"/>
      <c r="FK270" s="97">
        <v>17</v>
      </c>
      <c r="FL270" s="97"/>
      <c r="FM270" s="97"/>
      <c r="FN270" s="97"/>
      <c r="FO270" s="97">
        <v>31</v>
      </c>
      <c r="FP270" s="97">
        <v>6</v>
      </c>
      <c r="FQ270" s="97"/>
      <c r="FR270" s="97">
        <v>6</v>
      </c>
      <c r="FS270" s="97">
        <v>21</v>
      </c>
      <c r="FT270" s="97">
        <v>218</v>
      </c>
      <c r="FU270" s="97">
        <v>9</v>
      </c>
      <c r="FV270" s="97">
        <v>12</v>
      </c>
      <c r="FW270" s="97">
        <v>139</v>
      </c>
      <c r="FX270" s="97">
        <v>13</v>
      </c>
      <c r="FY270" s="97">
        <v>78</v>
      </c>
      <c r="FZ270" s="97">
        <v>271</v>
      </c>
      <c r="GA270" s="97">
        <v>11</v>
      </c>
      <c r="GB270" s="97">
        <v>115</v>
      </c>
      <c r="GC270" s="97">
        <v>62</v>
      </c>
      <c r="GD270" s="97">
        <v>6</v>
      </c>
      <c r="GE270" s="97">
        <v>5</v>
      </c>
      <c r="GF270" s="97">
        <v>1</v>
      </c>
      <c r="GG270" s="97">
        <v>0</v>
      </c>
      <c r="GH270" s="97">
        <v>12</v>
      </c>
      <c r="GI270" s="97">
        <v>1</v>
      </c>
      <c r="GJ270" s="97">
        <v>6</v>
      </c>
      <c r="GK270" s="97">
        <v>26</v>
      </c>
      <c r="GL270" s="97">
        <v>42</v>
      </c>
      <c r="GM270" s="97"/>
      <c r="GN270" s="97"/>
      <c r="GO270" s="97"/>
      <c r="GP270" s="97"/>
      <c r="GQ270" s="97"/>
      <c r="GR270" s="97"/>
      <c r="GS270" s="97"/>
      <c r="GT270" s="97"/>
      <c r="GU270" s="97"/>
      <c r="GV270" s="97"/>
      <c r="GW270" s="97">
        <v>1</v>
      </c>
      <c r="GX270" s="97">
        <v>2</v>
      </c>
      <c r="GY270" s="97">
        <v>13</v>
      </c>
      <c r="GZ270" s="97">
        <v>0</v>
      </c>
      <c r="HA270" s="97"/>
      <c r="HB270" s="97"/>
      <c r="HC270" s="97"/>
      <c r="HD270" s="97"/>
      <c r="HE270" s="97"/>
      <c r="HF270" s="97"/>
      <c r="HG270" s="97"/>
      <c r="HH270" s="97"/>
      <c r="HI270" s="97"/>
      <c r="HJ270" s="97"/>
      <c r="HK270" s="97"/>
      <c r="HL270" s="97"/>
      <c r="HM270" s="97"/>
      <c r="HN270" s="97"/>
      <c r="HO270" s="97">
        <v>41</v>
      </c>
      <c r="HP270" s="97"/>
      <c r="HQ270" s="97">
        <v>19</v>
      </c>
      <c r="HR270" s="97">
        <v>10</v>
      </c>
      <c r="HS270" s="97"/>
      <c r="HT270" s="97">
        <v>0</v>
      </c>
      <c r="HU270" s="97">
        <v>4</v>
      </c>
      <c r="HV270" s="97"/>
      <c r="HW270" s="97">
        <v>9</v>
      </c>
      <c r="HX270" s="97"/>
      <c r="HY270" s="97">
        <v>13</v>
      </c>
      <c r="HZ270" s="97">
        <v>0</v>
      </c>
      <c r="IA270" s="97"/>
      <c r="IB270" s="97">
        <v>53</v>
      </c>
      <c r="IC270" s="97">
        <v>15</v>
      </c>
      <c r="ID270" s="97">
        <v>9</v>
      </c>
      <c r="IE270" s="97">
        <v>3</v>
      </c>
      <c r="IF270" s="97">
        <v>0</v>
      </c>
      <c r="IG270" s="97">
        <v>9</v>
      </c>
      <c r="IH270" s="97"/>
      <c r="II270" s="97"/>
      <c r="IJ270" s="97"/>
      <c r="IK270" s="97"/>
      <c r="IL270" s="97"/>
      <c r="IM270" s="97"/>
      <c r="IN270" s="97"/>
      <c r="IO270" s="97"/>
      <c r="IP270" s="97"/>
      <c r="IQ270" s="97">
        <v>11</v>
      </c>
      <c r="IR270" s="97"/>
      <c r="IS270" s="97"/>
      <c r="IT270" s="97"/>
      <c r="IU270" s="97"/>
      <c r="IV270" s="97"/>
      <c r="IW270" s="97"/>
      <c r="IX270" s="97"/>
      <c r="IY270" s="97"/>
      <c r="IZ270" s="97"/>
      <c r="JA270" s="97"/>
      <c r="JB270" s="97"/>
      <c r="JC270" s="97"/>
      <c r="JD270" s="97">
        <v>6</v>
      </c>
      <c r="JE270" s="97">
        <v>49</v>
      </c>
      <c r="JF270" s="97">
        <v>32</v>
      </c>
      <c r="JG270" s="97">
        <v>53</v>
      </c>
      <c r="JH270" s="97">
        <v>11</v>
      </c>
      <c r="JI270" s="97">
        <v>40</v>
      </c>
      <c r="JJ270" s="97">
        <v>62</v>
      </c>
      <c r="JK270" s="97">
        <v>592</v>
      </c>
      <c r="JL270" s="97">
        <v>11</v>
      </c>
      <c r="JM270" s="97"/>
      <c r="JN270" s="97">
        <v>9</v>
      </c>
      <c r="JO270" s="97">
        <v>5</v>
      </c>
      <c r="JP270" s="97">
        <v>7</v>
      </c>
      <c r="JQ270" s="97"/>
      <c r="JR270" s="97"/>
      <c r="JS270" s="97"/>
      <c r="JT270" s="97">
        <v>3</v>
      </c>
      <c r="JU270" s="97">
        <v>117</v>
      </c>
      <c r="JV270" s="97"/>
      <c r="JW270" s="97">
        <v>82</v>
      </c>
      <c r="JX270" s="97">
        <v>3</v>
      </c>
      <c r="JY270" s="97"/>
      <c r="JZ270" s="97">
        <v>4</v>
      </c>
      <c r="KA270" s="97"/>
      <c r="KB270" s="97"/>
      <c r="KC270" s="97">
        <v>0</v>
      </c>
      <c r="KD270" s="97">
        <v>8</v>
      </c>
      <c r="KE270" s="97"/>
      <c r="KF270" s="97"/>
      <c r="KG270" s="97"/>
      <c r="KH270" s="97">
        <v>0</v>
      </c>
      <c r="KI270" s="97"/>
      <c r="KJ270" s="97"/>
      <c r="KK270" s="97"/>
      <c r="KL270" s="97"/>
      <c r="KM270" s="97"/>
      <c r="KN270" s="97"/>
      <c r="KO270" s="97"/>
      <c r="KP270" s="97"/>
      <c r="KQ270" s="97"/>
      <c r="KR270" s="97"/>
      <c r="KS270" s="97"/>
      <c r="KT270" s="97"/>
      <c r="KU270" s="97"/>
      <c r="KV270" s="97"/>
      <c r="KW270" s="97"/>
      <c r="KX270" s="97"/>
      <c r="KY270" s="97"/>
      <c r="KZ270" s="97">
        <v>0</v>
      </c>
      <c r="LA270" s="97">
        <v>32</v>
      </c>
      <c r="LB270" s="97">
        <v>62</v>
      </c>
      <c r="LC270" s="97">
        <v>5</v>
      </c>
      <c r="LD270" s="97"/>
      <c r="LE270" s="97"/>
      <c r="LF270" s="97"/>
      <c r="LG270" s="97"/>
      <c r="LH270" s="97"/>
      <c r="LI270" s="97"/>
      <c r="LJ270" s="97"/>
      <c r="LK270" s="97"/>
      <c r="LL270" s="97"/>
      <c r="LM270" s="97"/>
      <c r="LN270" s="97"/>
      <c r="LO270" s="97"/>
      <c r="LP270" s="97"/>
      <c r="LQ270" s="97"/>
      <c r="LR270" s="97"/>
      <c r="LS270" s="97">
        <v>76</v>
      </c>
      <c r="LT270" s="97"/>
      <c r="LU270" s="97"/>
      <c r="LV270" s="97"/>
      <c r="LW270" s="97"/>
      <c r="LX270" s="97">
        <v>44</v>
      </c>
      <c r="LY270" s="97"/>
      <c r="LZ270" s="97"/>
      <c r="MA270" s="97">
        <v>139</v>
      </c>
      <c r="MB270" s="97"/>
      <c r="MC270" s="97"/>
      <c r="MD270" s="97">
        <v>8</v>
      </c>
      <c r="ME270" s="97"/>
      <c r="MF270" s="97"/>
      <c r="MG270" s="97"/>
      <c r="MH270" s="97"/>
      <c r="MI270" s="97"/>
      <c r="MJ270" s="97"/>
      <c r="MK270" s="97"/>
      <c r="ML270" s="97"/>
      <c r="MM270" s="97"/>
      <c r="MN270" s="97"/>
      <c r="MO270" s="97">
        <v>36</v>
      </c>
      <c r="MP270" s="97"/>
      <c r="MQ270" s="97">
        <v>15</v>
      </c>
      <c r="MR270" s="97">
        <v>8</v>
      </c>
      <c r="MS270" s="97"/>
      <c r="MT270" s="97">
        <v>0</v>
      </c>
      <c r="MU270" s="97">
        <v>1</v>
      </c>
      <c r="MV270" s="97"/>
      <c r="MW270" s="97"/>
      <c r="MX270" s="97"/>
      <c r="MY270" s="97"/>
      <c r="MZ270" s="97"/>
      <c r="NA270" s="97"/>
      <c r="NB270" s="97"/>
      <c r="NC270" s="97"/>
      <c r="ND270" s="97">
        <v>133</v>
      </c>
      <c r="NE270" s="97"/>
      <c r="NF270" s="97">
        <v>1</v>
      </c>
      <c r="NG270" s="97"/>
      <c r="NH270" s="97"/>
      <c r="NI270" s="97"/>
      <c r="NJ270" s="97"/>
      <c r="NK270" s="97"/>
      <c r="NL270" s="97">
        <v>0</v>
      </c>
      <c r="NM270" s="97"/>
      <c r="NN270" s="97"/>
      <c r="NO270" s="97"/>
      <c r="NP270" s="97"/>
      <c r="NQ270" s="97">
        <v>2</v>
      </c>
      <c r="NR270" s="97">
        <v>7</v>
      </c>
      <c r="NS270" s="97">
        <v>10</v>
      </c>
      <c r="NT270" s="97">
        <v>29</v>
      </c>
      <c r="NU270" s="97">
        <v>5</v>
      </c>
      <c r="NV270" s="97"/>
      <c r="NW270" s="97"/>
      <c r="NX270" s="97">
        <v>161</v>
      </c>
      <c r="NY270" s="97">
        <v>32</v>
      </c>
      <c r="NZ270" s="97"/>
      <c r="OA270" s="97"/>
      <c r="OB270" s="97"/>
      <c r="OC270" s="97"/>
      <c r="OD270" s="97"/>
      <c r="OE270" s="97"/>
      <c r="OF270" s="97"/>
      <c r="OG270" s="97"/>
      <c r="OH270" s="97"/>
      <c r="OI270" s="97"/>
      <c r="OJ270" s="97"/>
      <c r="OK270" s="97"/>
      <c r="OL270" s="97"/>
      <c r="OM270" s="97"/>
      <c r="ON270" s="97"/>
      <c r="OO270" s="97"/>
      <c r="OP270" s="97">
        <v>2</v>
      </c>
      <c r="OQ270" s="97"/>
      <c r="OR270" s="98">
        <v>4</v>
      </c>
      <c r="OS270" s="99">
        <v>4173</v>
      </c>
      <c r="OT270" s="96"/>
      <c r="OU270" s="97"/>
      <c r="OV270" s="97"/>
      <c r="OW270" s="97"/>
      <c r="OX270" s="97"/>
      <c r="OY270" s="97">
        <v>46</v>
      </c>
      <c r="OZ270" s="97">
        <v>11</v>
      </c>
      <c r="PA270" s="97"/>
      <c r="PB270" s="97"/>
      <c r="PC270" s="97"/>
      <c r="PD270" s="97"/>
      <c r="PE270" s="97"/>
      <c r="PF270" s="97"/>
      <c r="PG270" s="97"/>
      <c r="PH270" s="97"/>
      <c r="PI270" s="97"/>
      <c r="PJ270" s="97"/>
      <c r="PK270" s="97"/>
      <c r="PL270" s="98"/>
      <c r="PM270" s="99">
        <v>4230</v>
      </c>
    </row>
    <row r="271" spans="1:429" ht="12.75" customHeight="1" x14ac:dyDescent="0.2">
      <c r="A271" s="93">
        <v>326140</v>
      </c>
      <c r="B271" s="94" t="s">
        <v>1740</v>
      </c>
      <c r="C271" s="95" t="s">
        <v>1430</v>
      </c>
      <c r="D271" s="96"/>
      <c r="E271" s="97"/>
      <c r="F271" s="97"/>
      <c r="G271" s="97"/>
      <c r="H271" s="97"/>
      <c r="I271" s="97"/>
      <c r="J271" s="97"/>
      <c r="K271" s="97"/>
      <c r="L271" s="97"/>
      <c r="M271" s="97"/>
      <c r="N271" s="97"/>
      <c r="O271" s="97"/>
      <c r="P271" s="97"/>
      <c r="Q271" s="97"/>
      <c r="R271" s="97"/>
      <c r="S271" s="97"/>
      <c r="T271" s="97"/>
      <c r="U271" s="97"/>
      <c r="V271" s="97"/>
      <c r="W271" s="97"/>
      <c r="X271" s="97"/>
      <c r="Y271" s="97"/>
      <c r="Z271" s="97"/>
      <c r="AA271" s="97"/>
      <c r="AB271" s="97">
        <v>40</v>
      </c>
      <c r="AC271" s="97">
        <v>309</v>
      </c>
      <c r="AD271" s="97">
        <v>404</v>
      </c>
      <c r="AE271" s="97">
        <v>65</v>
      </c>
      <c r="AF271" s="97">
        <v>247</v>
      </c>
      <c r="AG271" s="97"/>
      <c r="AH271" s="97">
        <v>216</v>
      </c>
      <c r="AI271" s="97">
        <v>136</v>
      </c>
      <c r="AJ271" s="97">
        <v>155</v>
      </c>
      <c r="AK271" s="97">
        <v>168</v>
      </c>
      <c r="AL271" s="97">
        <v>179</v>
      </c>
      <c r="AM271" s="97">
        <v>46</v>
      </c>
      <c r="AN271" s="97"/>
      <c r="AO271" s="97"/>
      <c r="AP271" s="97"/>
      <c r="AQ271" s="97"/>
      <c r="AR271" s="97"/>
      <c r="AS271" s="97">
        <v>2</v>
      </c>
      <c r="AT271" s="97"/>
      <c r="AU271" s="97"/>
      <c r="AV271" s="97"/>
      <c r="AW271" s="97"/>
      <c r="AX271" s="97"/>
      <c r="AY271" s="97">
        <v>0</v>
      </c>
      <c r="AZ271" s="97"/>
      <c r="BA271" s="97"/>
      <c r="BB271" s="97"/>
      <c r="BC271" s="97"/>
      <c r="BD271" s="97"/>
      <c r="BE271" s="97"/>
      <c r="BF271" s="97"/>
      <c r="BG271" s="97"/>
      <c r="BH271" s="97"/>
      <c r="BI271" s="97"/>
      <c r="BJ271" s="97"/>
      <c r="BK271" s="97"/>
      <c r="BL271" s="97"/>
      <c r="BM271" s="97"/>
      <c r="BN271" s="97"/>
      <c r="BO271" s="97"/>
      <c r="BP271" s="97"/>
      <c r="BQ271" s="97"/>
      <c r="BR271" s="97"/>
      <c r="BS271" s="97">
        <v>5</v>
      </c>
      <c r="BT271" s="97"/>
      <c r="BU271" s="97"/>
      <c r="BV271" s="97"/>
      <c r="BW271" s="97">
        <v>1</v>
      </c>
      <c r="BX271" s="97"/>
      <c r="BY271" s="97"/>
      <c r="BZ271" s="97"/>
      <c r="CA271" s="97"/>
      <c r="CB271" s="97"/>
      <c r="CC271" s="97">
        <v>3</v>
      </c>
      <c r="CD271" s="97"/>
      <c r="CE271" s="97"/>
      <c r="CF271" s="97"/>
      <c r="CG271" s="97"/>
      <c r="CH271" s="97"/>
      <c r="CI271" s="97"/>
      <c r="CJ271" s="97"/>
      <c r="CK271" s="97">
        <v>11</v>
      </c>
      <c r="CL271" s="97"/>
      <c r="CM271" s="97">
        <v>1</v>
      </c>
      <c r="CN271" s="97"/>
      <c r="CO271" s="97"/>
      <c r="CP271" s="97"/>
      <c r="CQ271" s="97"/>
      <c r="CR271" s="97"/>
      <c r="CS271" s="97">
        <v>3</v>
      </c>
      <c r="CT271" s="97"/>
      <c r="CU271" s="97"/>
      <c r="CV271" s="97"/>
      <c r="CW271" s="97"/>
      <c r="CX271" s="97"/>
      <c r="CY271" s="97"/>
      <c r="CZ271" s="97"/>
      <c r="DA271" s="97"/>
      <c r="DB271" s="97">
        <v>1</v>
      </c>
      <c r="DC271" s="97">
        <v>5</v>
      </c>
      <c r="DD271" s="97"/>
      <c r="DE271" s="97"/>
      <c r="DF271" s="97"/>
      <c r="DG271" s="97"/>
      <c r="DH271" s="97"/>
      <c r="DI271" s="97"/>
      <c r="DJ271" s="97"/>
      <c r="DK271" s="97"/>
      <c r="DL271" s="97"/>
      <c r="DM271" s="97"/>
      <c r="DN271" s="97"/>
      <c r="DO271" s="97"/>
      <c r="DP271" s="97"/>
      <c r="DQ271" s="97"/>
      <c r="DR271" s="97"/>
      <c r="DS271" s="97"/>
      <c r="DT271" s="97"/>
      <c r="DU271" s="97"/>
      <c r="DV271" s="97"/>
      <c r="DW271" s="97"/>
      <c r="DX271" s="97"/>
      <c r="DY271" s="97"/>
      <c r="DZ271" s="97"/>
      <c r="EA271" s="97"/>
      <c r="EB271" s="97"/>
      <c r="EC271" s="97"/>
      <c r="ED271" s="97"/>
      <c r="EE271" s="97"/>
      <c r="EF271" s="97"/>
      <c r="EG271" s="97"/>
      <c r="EH271" s="97"/>
      <c r="EI271" s="97"/>
      <c r="EJ271" s="97"/>
      <c r="EK271" s="97"/>
      <c r="EL271" s="97"/>
      <c r="EM271" s="97"/>
      <c r="EN271" s="97"/>
      <c r="EO271" s="97"/>
      <c r="EP271" s="97"/>
      <c r="EQ271" s="97"/>
      <c r="ER271" s="97"/>
      <c r="ES271" s="97"/>
      <c r="ET271" s="97"/>
      <c r="EU271" s="97">
        <v>15</v>
      </c>
      <c r="EV271" s="97">
        <v>78</v>
      </c>
      <c r="EW271" s="97">
        <v>5</v>
      </c>
      <c r="EX271" s="97">
        <v>0</v>
      </c>
      <c r="EY271" s="97">
        <v>1</v>
      </c>
      <c r="EZ271" s="97"/>
      <c r="FA271" s="97"/>
      <c r="FB271" s="97">
        <v>2</v>
      </c>
      <c r="FC271" s="97">
        <v>1</v>
      </c>
      <c r="FD271" s="97">
        <v>0</v>
      </c>
      <c r="FE271" s="97"/>
      <c r="FF271" s="97"/>
      <c r="FG271" s="97">
        <v>9</v>
      </c>
      <c r="FH271" s="97">
        <v>3</v>
      </c>
      <c r="FI271" s="97"/>
      <c r="FJ271" s="97"/>
      <c r="FK271" s="97"/>
      <c r="FL271" s="97"/>
      <c r="FM271" s="97"/>
      <c r="FN271" s="97"/>
      <c r="FO271" s="97"/>
      <c r="FP271" s="97"/>
      <c r="FQ271" s="97"/>
      <c r="FR271" s="97"/>
      <c r="FS271" s="97"/>
      <c r="FT271" s="97"/>
      <c r="FU271" s="97">
        <v>0</v>
      </c>
      <c r="FV271" s="97">
        <v>0</v>
      </c>
      <c r="FW271" s="97"/>
      <c r="FX271" s="97"/>
      <c r="FY271" s="97"/>
      <c r="FZ271" s="97"/>
      <c r="GA271" s="97"/>
      <c r="GB271" s="97">
        <v>2</v>
      </c>
      <c r="GC271" s="97">
        <v>2</v>
      </c>
      <c r="GD271" s="97"/>
      <c r="GE271" s="97"/>
      <c r="GF271" s="97">
        <v>0</v>
      </c>
      <c r="GG271" s="97"/>
      <c r="GH271" s="97"/>
      <c r="GI271" s="97"/>
      <c r="GJ271" s="97"/>
      <c r="GK271" s="97"/>
      <c r="GL271" s="97">
        <v>3</v>
      </c>
      <c r="GM271" s="97"/>
      <c r="GN271" s="97"/>
      <c r="GO271" s="97"/>
      <c r="GP271" s="97"/>
      <c r="GQ271" s="97">
        <v>14</v>
      </c>
      <c r="GR271" s="97"/>
      <c r="GS271" s="97"/>
      <c r="GT271" s="97">
        <v>3</v>
      </c>
      <c r="GU271" s="97"/>
      <c r="GV271" s="97">
        <v>18</v>
      </c>
      <c r="GW271" s="97">
        <v>2</v>
      </c>
      <c r="GX271" s="97">
        <v>7</v>
      </c>
      <c r="GY271" s="97">
        <v>36</v>
      </c>
      <c r="GZ271" s="97">
        <v>4</v>
      </c>
      <c r="HA271" s="97"/>
      <c r="HB271" s="97"/>
      <c r="HC271" s="97">
        <v>1</v>
      </c>
      <c r="HD271" s="97"/>
      <c r="HE271" s="97"/>
      <c r="HF271" s="97"/>
      <c r="HG271" s="97"/>
      <c r="HH271" s="97"/>
      <c r="HI271" s="97"/>
      <c r="HJ271" s="97"/>
      <c r="HK271" s="97"/>
      <c r="HL271" s="97"/>
      <c r="HM271" s="97"/>
      <c r="HN271" s="97"/>
      <c r="HO271" s="97"/>
      <c r="HP271" s="97"/>
      <c r="HQ271" s="97"/>
      <c r="HR271" s="97"/>
      <c r="HS271" s="97"/>
      <c r="HT271" s="97"/>
      <c r="HU271" s="97"/>
      <c r="HV271" s="97">
        <v>0</v>
      </c>
      <c r="HW271" s="97">
        <v>5</v>
      </c>
      <c r="HX271" s="97"/>
      <c r="HY271" s="97"/>
      <c r="HZ271" s="97"/>
      <c r="IA271" s="97">
        <v>33</v>
      </c>
      <c r="IB271" s="97"/>
      <c r="IC271" s="97"/>
      <c r="ID271" s="97"/>
      <c r="IE271" s="97"/>
      <c r="IF271" s="97">
        <v>0</v>
      </c>
      <c r="IG271" s="97"/>
      <c r="IH271" s="97">
        <v>0</v>
      </c>
      <c r="II271" s="97"/>
      <c r="IJ271" s="97"/>
      <c r="IK271" s="97">
        <v>30</v>
      </c>
      <c r="IL271" s="97"/>
      <c r="IM271" s="97"/>
      <c r="IN271" s="97"/>
      <c r="IO271" s="97"/>
      <c r="IP271" s="97">
        <v>3</v>
      </c>
      <c r="IQ271" s="97"/>
      <c r="IR271" s="97"/>
      <c r="IS271" s="97">
        <v>20</v>
      </c>
      <c r="IT271" s="97">
        <v>397</v>
      </c>
      <c r="IU271" s="97">
        <v>53</v>
      </c>
      <c r="IV271" s="97">
        <v>10</v>
      </c>
      <c r="IW271" s="97"/>
      <c r="IX271" s="97">
        <v>16</v>
      </c>
      <c r="IY271" s="97">
        <v>12</v>
      </c>
      <c r="IZ271" s="97"/>
      <c r="JA271" s="97">
        <v>235</v>
      </c>
      <c r="JB271" s="97"/>
      <c r="JC271" s="97"/>
      <c r="JD271" s="97">
        <v>13</v>
      </c>
      <c r="JE271" s="97"/>
      <c r="JF271" s="97"/>
      <c r="JG271" s="97"/>
      <c r="JH271" s="97">
        <v>4</v>
      </c>
      <c r="JI271" s="97">
        <v>2</v>
      </c>
      <c r="JJ271" s="97"/>
      <c r="JK271" s="97">
        <v>2</v>
      </c>
      <c r="JL271" s="97">
        <v>12</v>
      </c>
      <c r="JM271" s="97"/>
      <c r="JN271" s="97">
        <v>5</v>
      </c>
      <c r="JO271" s="97">
        <v>244</v>
      </c>
      <c r="JP271" s="97">
        <v>47</v>
      </c>
      <c r="JQ271" s="97">
        <v>75</v>
      </c>
      <c r="JR271" s="97">
        <v>74</v>
      </c>
      <c r="JS271" s="97">
        <v>136</v>
      </c>
      <c r="JT271" s="97">
        <v>110</v>
      </c>
      <c r="JU271" s="97">
        <v>538</v>
      </c>
      <c r="JV271" s="97">
        <v>105</v>
      </c>
      <c r="JW271" s="97">
        <v>279</v>
      </c>
      <c r="JX271" s="97">
        <v>29</v>
      </c>
      <c r="JY271" s="97"/>
      <c r="JZ271" s="97">
        <v>18</v>
      </c>
      <c r="KA271" s="97">
        <v>177</v>
      </c>
      <c r="KB271" s="97">
        <v>41</v>
      </c>
      <c r="KC271" s="97">
        <v>19</v>
      </c>
      <c r="KD271" s="97">
        <v>61</v>
      </c>
      <c r="KE271" s="97">
        <v>34</v>
      </c>
      <c r="KF271" s="97">
        <v>43</v>
      </c>
      <c r="KG271" s="97">
        <v>66</v>
      </c>
      <c r="KH271" s="97">
        <v>75</v>
      </c>
      <c r="KI271" s="97"/>
      <c r="KJ271" s="97">
        <v>2</v>
      </c>
      <c r="KK271" s="97"/>
      <c r="KL271" s="97">
        <v>0</v>
      </c>
      <c r="KM271" s="97"/>
      <c r="KN271" s="97"/>
      <c r="KO271" s="97">
        <v>78</v>
      </c>
      <c r="KP271" s="97">
        <v>9</v>
      </c>
      <c r="KQ271" s="97">
        <v>1</v>
      </c>
      <c r="KR271" s="97">
        <v>1</v>
      </c>
      <c r="KS271" s="97">
        <v>1</v>
      </c>
      <c r="KT271" s="97">
        <v>0</v>
      </c>
      <c r="KU271" s="97">
        <v>15</v>
      </c>
      <c r="KV271" s="97">
        <v>6</v>
      </c>
      <c r="KW271" s="97">
        <v>3</v>
      </c>
      <c r="KX271" s="97"/>
      <c r="KY271" s="97"/>
      <c r="KZ271" s="97">
        <v>36</v>
      </c>
      <c r="LA271" s="97">
        <v>81</v>
      </c>
      <c r="LB271" s="97">
        <v>22</v>
      </c>
      <c r="LC271" s="97">
        <v>0</v>
      </c>
      <c r="LD271" s="97">
        <v>7</v>
      </c>
      <c r="LE271" s="97"/>
      <c r="LF271" s="97"/>
      <c r="LG271" s="97"/>
      <c r="LH271" s="97"/>
      <c r="LI271" s="97"/>
      <c r="LJ271" s="97"/>
      <c r="LK271" s="97"/>
      <c r="LL271" s="97"/>
      <c r="LM271" s="97">
        <v>6</v>
      </c>
      <c r="LN271" s="97"/>
      <c r="LO271" s="97">
        <v>1</v>
      </c>
      <c r="LP271" s="97"/>
      <c r="LQ271" s="97"/>
      <c r="LR271" s="97">
        <v>3</v>
      </c>
      <c r="LS271" s="97">
        <v>5</v>
      </c>
      <c r="LT271" s="97">
        <v>0</v>
      </c>
      <c r="LU271" s="97">
        <v>0</v>
      </c>
      <c r="LV271" s="97">
        <v>2</v>
      </c>
      <c r="LW271" s="97"/>
      <c r="LX271" s="97">
        <v>153</v>
      </c>
      <c r="LY271" s="97"/>
      <c r="LZ271" s="97"/>
      <c r="MA271" s="97">
        <v>355</v>
      </c>
      <c r="MB271" s="97">
        <v>16</v>
      </c>
      <c r="MC271" s="97">
        <v>2</v>
      </c>
      <c r="MD271" s="97">
        <v>83</v>
      </c>
      <c r="ME271" s="97">
        <v>17</v>
      </c>
      <c r="MF271" s="97">
        <v>8</v>
      </c>
      <c r="MG271" s="97">
        <v>2</v>
      </c>
      <c r="MH271" s="97"/>
      <c r="MI271" s="97">
        <v>3</v>
      </c>
      <c r="MJ271" s="97">
        <v>4</v>
      </c>
      <c r="MK271" s="97"/>
      <c r="ML271" s="97">
        <v>111</v>
      </c>
      <c r="MM271" s="97"/>
      <c r="MN271" s="97"/>
      <c r="MO271" s="97">
        <v>8</v>
      </c>
      <c r="MP271" s="97"/>
      <c r="MQ271" s="97">
        <v>0</v>
      </c>
      <c r="MR271" s="97">
        <v>237</v>
      </c>
      <c r="MS271" s="97">
        <v>11</v>
      </c>
      <c r="MT271" s="97">
        <v>0</v>
      </c>
      <c r="MU271" s="97">
        <v>0</v>
      </c>
      <c r="MV271" s="97"/>
      <c r="MW271" s="97">
        <v>38</v>
      </c>
      <c r="MX271" s="97">
        <v>85</v>
      </c>
      <c r="MY271" s="97">
        <v>0</v>
      </c>
      <c r="MZ271" s="97">
        <v>34</v>
      </c>
      <c r="NA271" s="97">
        <v>6</v>
      </c>
      <c r="NB271" s="97">
        <v>235</v>
      </c>
      <c r="NC271" s="97">
        <v>73</v>
      </c>
      <c r="ND271" s="97">
        <v>88</v>
      </c>
      <c r="NE271" s="97">
        <v>85</v>
      </c>
      <c r="NF271" s="97">
        <v>9</v>
      </c>
      <c r="NG271" s="97">
        <v>11</v>
      </c>
      <c r="NH271" s="97">
        <v>0</v>
      </c>
      <c r="NI271" s="97">
        <v>3</v>
      </c>
      <c r="NJ271" s="97">
        <v>1</v>
      </c>
      <c r="NK271" s="97">
        <v>3</v>
      </c>
      <c r="NL271" s="97"/>
      <c r="NM271" s="97">
        <v>3</v>
      </c>
      <c r="NN271" s="97">
        <v>1</v>
      </c>
      <c r="NO271" s="97">
        <v>6</v>
      </c>
      <c r="NP271" s="97">
        <v>4</v>
      </c>
      <c r="NQ271" s="97">
        <v>23</v>
      </c>
      <c r="NR271" s="97">
        <v>2</v>
      </c>
      <c r="NS271" s="97">
        <v>213</v>
      </c>
      <c r="NT271" s="97">
        <v>2520</v>
      </c>
      <c r="NU271" s="97">
        <v>142</v>
      </c>
      <c r="NV271" s="97">
        <v>1</v>
      </c>
      <c r="NW271" s="97">
        <v>6</v>
      </c>
      <c r="NX271" s="97">
        <v>8</v>
      </c>
      <c r="NY271" s="97">
        <v>0</v>
      </c>
      <c r="NZ271" s="97">
        <v>11</v>
      </c>
      <c r="OA271" s="97">
        <v>0</v>
      </c>
      <c r="OB271" s="97">
        <v>1</v>
      </c>
      <c r="OC271" s="97">
        <v>0</v>
      </c>
      <c r="OD271" s="97"/>
      <c r="OE271" s="97"/>
      <c r="OF271" s="97">
        <v>15</v>
      </c>
      <c r="OG271" s="97"/>
      <c r="OH271" s="97">
        <v>1</v>
      </c>
      <c r="OI271" s="97">
        <v>3</v>
      </c>
      <c r="OJ271" s="97"/>
      <c r="OK271" s="97"/>
      <c r="OL271" s="97"/>
      <c r="OM271" s="97"/>
      <c r="ON271" s="97">
        <v>309</v>
      </c>
      <c r="OO271" s="97">
        <v>20</v>
      </c>
      <c r="OP271" s="97">
        <v>3</v>
      </c>
      <c r="OQ271" s="97"/>
      <c r="OR271" s="98">
        <v>85</v>
      </c>
      <c r="OS271" s="99">
        <v>10556</v>
      </c>
      <c r="OT271" s="96">
        <v>1530</v>
      </c>
      <c r="OU271" s="97">
        <v>1</v>
      </c>
      <c r="OV271" s="97"/>
      <c r="OW271" s="97"/>
      <c r="OX271" s="97"/>
      <c r="OY271" s="97">
        <v>93</v>
      </c>
      <c r="OZ271" s="97">
        <v>4</v>
      </c>
      <c r="PA271" s="97"/>
      <c r="PB271" s="97"/>
      <c r="PC271" s="97"/>
      <c r="PD271" s="97"/>
      <c r="PE271" s="97"/>
      <c r="PF271" s="97"/>
      <c r="PG271" s="97"/>
      <c r="PH271" s="97"/>
      <c r="PI271" s="97"/>
      <c r="PJ271" s="97"/>
      <c r="PK271" s="97"/>
      <c r="PL271" s="98"/>
      <c r="PM271" s="99">
        <v>12183</v>
      </c>
    </row>
    <row r="272" spans="1:429" ht="12.75" customHeight="1" x14ac:dyDescent="0.2">
      <c r="A272" s="93">
        <v>326150</v>
      </c>
      <c r="B272" s="94" t="s">
        <v>1740</v>
      </c>
      <c r="C272" s="95" t="s">
        <v>1431</v>
      </c>
      <c r="D272" s="96"/>
      <c r="E272" s="97"/>
      <c r="F272" s="97"/>
      <c r="G272" s="97"/>
      <c r="H272" s="97"/>
      <c r="I272" s="97"/>
      <c r="J272" s="97"/>
      <c r="K272" s="97"/>
      <c r="L272" s="97"/>
      <c r="M272" s="97"/>
      <c r="N272" s="97"/>
      <c r="O272" s="97"/>
      <c r="P272" s="97"/>
      <c r="Q272" s="97"/>
      <c r="R272" s="97"/>
      <c r="S272" s="97"/>
      <c r="T272" s="97"/>
      <c r="U272" s="97"/>
      <c r="V272" s="97"/>
      <c r="W272" s="97"/>
      <c r="X272" s="97"/>
      <c r="Y272" s="97">
        <v>0</v>
      </c>
      <c r="Z272" s="97">
        <v>0</v>
      </c>
      <c r="AA272" s="97"/>
      <c r="AB272" s="97">
        <v>13</v>
      </c>
      <c r="AC272" s="97">
        <v>80</v>
      </c>
      <c r="AD272" s="97">
        <v>471</v>
      </c>
      <c r="AE272" s="97">
        <v>54</v>
      </c>
      <c r="AF272" s="97">
        <v>8</v>
      </c>
      <c r="AG272" s="97">
        <v>11</v>
      </c>
      <c r="AH272" s="97">
        <v>265</v>
      </c>
      <c r="AI272" s="97">
        <v>20</v>
      </c>
      <c r="AJ272" s="97">
        <v>125</v>
      </c>
      <c r="AK272" s="97">
        <v>209</v>
      </c>
      <c r="AL272" s="97">
        <v>42</v>
      </c>
      <c r="AM272" s="97">
        <v>43</v>
      </c>
      <c r="AN272" s="97"/>
      <c r="AO272" s="97"/>
      <c r="AP272" s="97"/>
      <c r="AQ272" s="97">
        <v>75</v>
      </c>
      <c r="AR272" s="97"/>
      <c r="AS272" s="97">
        <v>1</v>
      </c>
      <c r="AT272" s="97"/>
      <c r="AU272" s="97"/>
      <c r="AV272" s="97"/>
      <c r="AW272" s="97"/>
      <c r="AX272" s="97"/>
      <c r="AY272" s="97">
        <v>0</v>
      </c>
      <c r="AZ272" s="97"/>
      <c r="BA272" s="97"/>
      <c r="BB272" s="97"/>
      <c r="BC272" s="97"/>
      <c r="BD272" s="97"/>
      <c r="BE272" s="97"/>
      <c r="BF272" s="97"/>
      <c r="BG272" s="97"/>
      <c r="BH272" s="97"/>
      <c r="BI272" s="97"/>
      <c r="BJ272" s="97"/>
      <c r="BK272" s="97"/>
      <c r="BL272" s="97"/>
      <c r="BM272" s="97"/>
      <c r="BN272" s="97"/>
      <c r="BO272" s="97"/>
      <c r="BP272" s="97"/>
      <c r="BQ272" s="97"/>
      <c r="BR272" s="97"/>
      <c r="BS272" s="97"/>
      <c r="BT272" s="97"/>
      <c r="BU272" s="97"/>
      <c r="BV272" s="97"/>
      <c r="BW272" s="97">
        <v>0</v>
      </c>
      <c r="BX272" s="97"/>
      <c r="BY272" s="97"/>
      <c r="BZ272" s="97"/>
      <c r="CA272" s="97"/>
      <c r="CB272" s="97"/>
      <c r="CC272" s="97">
        <v>5</v>
      </c>
      <c r="CD272" s="97"/>
      <c r="CE272" s="97"/>
      <c r="CF272" s="97"/>
      <c r="CG272" s="97"/>
      <c r="CH272" s="97"/>
      <c r="CI272" s="97"/>
      <c r="CJ272" s="97"/>
      <c r="CK272" s="97">
        <v>13</v>
      </c>
      <c r="CL272" s="97"/>
      <c r="CM272" s="97">
        <v>1</v>
      </c>
      <c r="CN272" s="97"/>
      <c r="CO272" s="97"/>
      <c r="CP272" s="97"/>
      <c r="CQ272" s="97"/>
      <c r="CR272" s="97"/>
      <c r="CS272" s="97">
        <v>0</v>
      </c>
      <c r="CT272" s="97"/>
      <c r="CU272" s="97"/>
      <c r="CV272" s="97"/>
      <c r="CW272" s="97"/>
      <c r="CX272" s="97"/>
      <c r="CY272" s="97"/>
      <c r="CZ272" s="97"/>
      <c r="DA272" s="97"/>
      <c r="DB272" s="97">
        <v>0</v>
      </c>
      <c r="DC272" s="97">
        <v>5</v>
      </c>
      <c r="DD272" s="97"/>
      <c r="DE272" s="97"/>
      <c r="DF272" s="97"/>
      <c r="DG272" s="97"/>
      <c r="DH272" s="97"/>
      <c r="DI272" s="97"/>
      <c r="DJ272" s="97"/>
      <c r="DK272" s="97"/>
      <c r="DL272" s="97">
        <v>1</v>
      </c>
      <c r="DM272" s="97">
        <v>3</v>
      </c>
      <c r="DN272" s="97">
        <v>8</v>
      </c>
      <c r="DO272" s="97">
        <v>1</v>
      </c>
      <c r="DP272" s="97">
        <v>0</v>
      </c>
      <c r="DQ272" s="97">
        <v>3</v>
      </c>
      <c r="DR272" s="97">
        <v>3</v>
      </c>
      <c r="DS272" s="97"/>
      <c r="DT272" s="97">
        <v>6</v>
      </c>
      <c r="DU272" s="97"/>
      <c r="DV272" s="97"/>
      <c r="DW272" s="97"/>
      <c r="DX272" s="97"/>
      <c r="DY272" s="97"/>
      <c r="DZ272" s="97"/>
      <c r="EA272" s="97"/>
      <c r="EB272" s="97">
        <v>0</v>
      </c>
      <c r="EC272" s="97"/>
      <c r="ED272" s="97"/>
      <c r="EE272" s="97"/>
      <c r="EF272" s="97"/>
      <c r="EG272" s="97"/>
      <c r="EH272" s="97"/>
      <c r="EI272" s="97"/>
      <c r="EJ272" s="97"/>
      <c r="EK272" s="97"/>
      <c r="EL272" s="97"/>
      <c r="EM272" s="97"/>
      <c r="EN272" s="97"/>
      <c r="EO272" s="97"/>
      <c r="EP272" s="97"/>
      <c r="EQ272" s="97"/>
      <c r="ER272" s="97"/>
      <c r="ES272" s="97"/>
      <c r="ET272" s="97"/>
      <c r="EU272" s="97">
        <v>69</v>
      </c>
      <c r="EV272" s="97">
        <v>179</v>
      </c>
      <c r="EW272" s="97">
        <v>8</v>
      </c>
      <c r="EX272" s="97">
        <v>4</v>
      </c>
      <c r="EY272" s="97">
        <v>1</v>
      </c>
      <c r="EZ272" s="97"/>
      <c r="FA272" s="97"/>
      <c r="FB272" s="97">
        <v>1</v>
      </c>
      <c r="FC272" s="97">
        <v>1</v>
      </c>
      <c r="FD272" s="97">
        <v>1</v>
      </c>
      <c r="FE272" s="97">
        <v>670</v>
      </c>
      <c r="FF272" s="97"/>
      <c r="FG272" s="97">
        <v>6</v>
      </c>
      <c r="FH272" s="97">
        <v>3</v>
      </c>
      <c r="FI272" s="97"/>
      <c r="FJ272" s="97"/>
      <c r="FK272" s="97"/>
      <c r="FL272" s="97"/>
      <c r="FM272" s="97"/>
      <c r="FN272" s="97"/>
      <c r="FO272" s="97"/>
      <c r="FP272" s="97"/>
      <c r="FQ272" s="97"/>
      <c r="FR272" s="97"/>
      <c r="FS272" s="97"/>
      <c r="FT272" s="97"/>
      <c r="FU272" s="97">
        <v>1007</v>
      </c>
      <c r="FV272" s="97">
        <v>60</v>
      </c>
      <c r="FW272" s="97">
        <v>52</v>
      </c>
      <c r="FX272" s="97">
        <v>90</v>
      </c>
      <c r="FY272" s="97">
        <v>28</v>
      </c>
      <c r="FZ272" s="97">
        <v>144</v>
      </c>
      <c r="GA272" s="97">
        <v>1674</v>
      </c>
      <c r="GB272" s="97">
        <v>2</v>
      </c>
      <c r="GC272" s="97">
        <v>30</v>
      </c>
      <c r="GD272" s="97"/>
      <c r="GE272" s="97">
        <v>4</v>
      </c>
      <c r="GF272" s="97">
        <v>0</v>
      </c>
      <c r="GG272" s="97"/>
      <c r="GH272" s="97"/>
      <c r="GI272" s="97"/>
      <c r="GJ272" s="97"/>
      <c r="GK272" s="97"/>
      <c r="GL272" s="97">
        <v>5</v>
      </c>
      <c r="GM272" s="97"/>
      <c r="GN272" s="97"/>
      <c r="GO272" s="97"/>
      <c r="GP272" s="97"/>
      <c r="GQ272" s="97"/>
      <c r="GR272" s="97"/>
      <c r="GS272" s="97"/>
      <c r="GT272" s="97"/>
      <c r="GU272" s="97"/>
      <c r="GV272" s="97">
        <v>5</v>
      </c>
      <c r="GW272" s="97"/>
      <c r="GX272" s="97"/>
      <c r="GY272" s="97"/>
      <c r="GZ272" s="97"/>
      <c r="HA272" s="97"/>
      <c r="HB272" s="97"/>
      <c r="HC272" s="97"/>
      <c r="HD272" s="97"/>
      <c r="HE272" s="97"/>
      <c r="HF272" s="97"/>
      <c r="HG272" s="97"/>
      <c r="HH272" s="97"/>
      <c r="HI272" s="97"/>
      <c r="HJ272" s="97"/>
      <c r="HK272" s="97"/>
      <c r="HL272" s="97"/>
      <c r="HM272" s="97"/>
      <c r="HN272" s="97"/>
      <c r="HO272" s="97"/>
      <c r="HP272" s="97"/>
      <c r="HQ272" s="97"/>
      <c r="HR272" s="97"/>
      <c r="HS272" s="97">
        <v>94</v>
      </c>
      <c r="HT272" s="97"/>
      <c r="HU272" s="97"/>
      <c r="HV272" s="97">
        <v>0</v>
      </c>
      <c r="HW272" s="97">
        <v>7</v>
      </c>
      <c r="HX272" s="97"/>
      <c r="HY272" s="97"/>
      <c r="HZ272" s="97"/>
      <c r="IA272" s="97">
        <v>53</v>
      </c>
      <c r="IB272" s="97"/>
      <c r="IC272" s="97"/>
      <c r="ID272" s="97"/>
      <c r="IE272" s="97"/>
      <c r="IF272" s="97"/>
      <c r="IG272" s="97"/>
      <c r="IH272" s="97"/>
      <c r="II272" s="97"/>
      <c r="IJ272" s="97"/>
      <c r="IK272" s="97"/>
      <c r="IL272" s="97"/>
      <c r="IM272" s="97"/>
      <c r="IN272" s="97"/>
      <c r="IO272" s="97"/>
      <c r="IP272" s="97"/>
      <c r="IQ272" s="97"/>
      <c r="IR272" s="97"/>
      <c r="IS272" s="97"/>
      <c r="IT272" s="97">
        <v>20</v>
      </c>
      <c r="IU272" s="97">
        <v>6</v>
      </c>
      <c r="IV272" s="97">
        <v>0</v>
      </c>
      <c r="IW272" s="97"/>
      <c r="IX272" s="97"/>
      <c r="IY272" s="97"/>
      <c r="IZ272" s="97"/>
      <c r="JA272" s="97"/>
      <c r="JB272" s="97"/>
      <c r="JC272" s="97"/>
      <c r="JD272" s="97"/>
      <c r="JE272" s="97"/>
      <c r="JF272" s="97"/>
      <c r="JG272" s="97"/>
      <c r="JH272" s="97"/>
      <c r="JI272" s="97">
        <v>75</v>
      </c>
      <c r="JJ272" s="97"/>
      <c r="JK272" s="97">
        <v>50</v>
      </c>
      <c r="JL272" s="97">
        <v>14</v>
      </c>
      <c r="JM272" s="97"/>
      <c r="JN272" s="97">
        <v>5</v>
      </c>
      <c r="JO272" s="97">
        <v>103</v>
      </c>
      <c r="JP272" s="97">
        <v>71</v>
      </c>
      <c r="JQ272" s="97">
        <v>118</v>
      </c>
      <c r="JR272" s="97">
        <v>108</v>
      </c>
      <c r="JS272" s="97">
        <v>222</v>
      </c>
      <c r="JT272" s="97">
        <v>200</v>
      </c>
      <c r="JU272" s="97">
        <v>201</v>
      </c>
      <c r="JV272" s="97">
        <v>11</v>
      </c>
      <c r="JW272" s="97">
        <v>250</v>
      </c>
      <c r="JX272" s="97">
        <v>23</v>
      </c>
      <c r="JY272" s="97"/>
      <c r="JZ272" s="97">
        <v>12</v>
      </c>
      <c r="KA272" s="97">
        <v>225</v>
      </c>
      <c r="KB272" s="97">
        <v>33</v>
      </c>
      <c r="KC272" s="97">
        <v>24</v>
      </c>
      <c r="KD272" s="97">
        <v>46</v>
      </c>
      <c r="KE272" s="97">
        <v>11</v>
      </c>
      <c r="KF272" s="97">
        <v>58</v>
      </c>
      <c r="KG272" s="97">
        <v>65</v>
      </c>
      <c r="KH272" s="97">
        <v>63</v>
      </c>
      <c r="KI272" s="97"/>
      <c r="KJ272" s="97"/>
      <c r="KK272" s="97"/>
      <c r="KL272" s="97">
        <v>0</v>
      </c>
      <c r="KM272" s="97"/>
      <c r="KN272" s="97"/>
      <c r="KO272" s="97">
        <v>50</v>
      </c>
      <c r="KP272" s="97">
        <v>20</v>
      </c>
      <c r="KQ272" s="97">
        <v>3</v>
      </c>
      <c r="KR272" s="97">
        <v>0</v>
      </c>
      <c r="KS272" s="97">
        <v>1</v>
      </c>
      <c r="KT272" s="97"/>
      <c r="KU272" s="97">
        <v>3</v>
      </c>
      <c r="KV272" s="97">
        <v>5</v>
      </c>
      <c r="KW272" s="97">
        <v>3</v>
      </c>
      <c r="KX272" s="97"/>
      <c r="KY272" s="97"/>
      <c r="KZ272" s="97"/>
      <c r="LA272" s="97">
        <v>24</v>
      </c>
      <c r="LB272" s="97">
        <v>109</v>
      </c>
      <c r="LC272" s="97">
        <v>4</v>
      </c>
      <c r="LD272" s="97">
        <v>6</v>
      </c>
      <c r="LE272" s="97"/>
      <c r="LF272" s="97"/>
      <c r="LG272" s="97"/>
      <c r="LH272" s="97"/>
      <c r="LI272" s="97"/>
      <c r="LJ272" s="97"/>
      <c r="LK272" s="97"/>
      <c r="LL272" s="97"/>
      <c r="LM272" s="97">
        <v>10</v>
      </c>
      <c r="LN272" s="97"/>
      <c r="LO272" s="97">
        <v>1</v>
      </c>
      <c r="LP272" s="97">
        <v>0</v>
      </c>
      <c r="LQ272" s="97"/>
      <c r="LR272" s="97">
        <v>0</v>
      </c>
      <c r="LS272" s="97">
        <v>151</v>
      </c>
      <c r="LT272" s="97"/>
      <c r="LU272" s="97">
        <v>0</v>
      </c>
      <c r="LV272" s="97">
        <v>0</v>
      </c>
      <c r="LW272" s="97"/>
      <c r="LX272" s="97">
        <v>23</v>
      </c>
      <c r="LY272" s="97"/>
      <c r="LZ272" s="97">
        <v>2</v>
      </c>
      <c r="MA272" s="97">
        <v>52</v>
      </c>
      <c r="MB272" s="97">
        <v>8</v>
      </c>
      <c r="MC272" s="97">
        <v>0</v>
      </c>
      <c r="MD272" s="97">
        <v>63</v>
      </c>
      <c r="ME272" s="97">
        <v>111</v>
      </c>
      <c r="MF272" s="97">
        <v>5</v>
      </c>
      <c r="MG272" s="97">
        <v>0</v>
      </c>
      <c r="MH272" s="97"/>
      <c r="MI272" s="97">
        <v>3</v>
      </c>
      <c r="MJ272" s="97">
        <v>2</v>
      </c>
      <c r="MK272" s="97"/>
      <c r="ML272" s="97">
        <v>78</v>
      </c>
      <c r="MM272" s="97"/>
      <c r="MN272" s="97"/>
      <c r="MO272" s="97">
        <v>6</v>
      </c>
      <c r="MP272" s="97"/>
      <c r="MQ272" s="97"/>
      <c r="MR272" s="97">
        <v>77</v>
      </c>
      <c r="MS272" s="97">
        <v>8</v>
      </c>
      <c r="MT272" s="97">
        <v>0</v>
      </c>
      <c r="MU272" s="97">
        <v>9</v>
      </c>
      <c r="MV272" s="97"/>
      <c r="MW272" s="97">
        <v>1540</v>
      </c>
      <c r="MX272" s="97">
        <v>243</v>
      </c>
      <c r="MY272" s="97">
        <v>80</v>
      </c>
      <c r="MZ272" s="97">
        <v>15</v>
      </c>
      <c r="NA272" s="97">
        <v>6</v>
      </c>
      <c r="NB272" s="97">
        <v>173</v>
      </c>
      <c r="NC272" s="97">
        <v>104</v>
      </c>
      <c r="ND272" s="97">
        <v>231</v>
      </c>
      <c r="NE272" s="97">
        <v>361</v>
      </c>
      <c r="NF272" s="97">
        <v>38</v>
      </c>
      <c r="NG272" s="97">
        <v>16</v>
      </c>
      <c r="NH272" s="97">
        <v>1</v>
      </c>
      <c r="NI272" s="97">
        <v>81</v>
      </c>
      <c r="NJ272" s="97"/>
      <c r="NK272" s="97"/>
      <c r="NL272" s="97">
        <v>1</v>
      </c>
      <c r="NM272" s="97"/>
      <c r="NN272" s="97"/>
      <c r="NO272" s="97"/>
      <c r="NP272" s="97"/>
      <c r="NQ272" s="97">
        <v>10</v>
      </c>
      <c r="NR272" s="97">
        <v>49</v>
      </c>
      <c r="NS272" s="97">
        <v>511</v>
      </c>
      <c r="NT272" s="97">
        <v>1423</v>
      </c>
      <c r="NU272" s="97">
        <v>327</v>
      </c>
      <c r="NV272" s="97">
        <v>0</v>
      </c>
      <c r="NW272" s="97">
        <v>4</v>
      </c>
      <c r="NX272" s="97">
        <v>5</v>
      </c>
      <c r="NY272" s="97">
        <v>58</v>
      </c>
      <c r="NZ272" s="97">
        <v>7</v>
      </c>
      <c r="OA272" s="97">
        <v>0</v>
      </c>
      <c r="OB272" s="97">
        <v>1</v>
      </c>
      <c r="OC272" s="97">
        <v>0</v>
      </c>
      <c r="OD272" s="97"/>
      <c r="OE272" s="97"/>
      <c r="OF272" s="97">
        <v>23</v>
      </c>
      <c r="OG272" s="97"/>
      <c r="OH272" s="97">
        <v>1</v>
      </c>
      <c r="OI272" s="97">
        <v>3</v>
      </c>
      <c r="OJ272" s="97"/>
      <c r="OK272" s="97"/>
      <c r="OL272" s="97"/>
      <c r="OM272" s="97"/>
      <c r="ON272" s="97"/>
      <c r="OO272" s="97">
        <v>14</v>
      </c>
      <c r="OP272" s="97">
        <v>55</v>
      </c>
      <c r="OQ272" s="97"/>
      <c r="OR272" s="98"/>
      <c r="OS272" s="99">
        <v>13894</v>
      </c>
      <c r="OT272" s="96">
        <v>1674</v>
      </c>
      <c r="OU272" s="97">
        <v>92</v>
      </c>
      <c r="OV272" s="97"/>
      <c r="OW272" s="97">
        <v>168</v>
      </c>
      <c r="OX272" s="97"/>
      <c r="OY272" s="97">
        <v>130</v>
      </c>
      <c r="OZ272" s="97">
        <v>7</v>
      </c>
      <c r="PA272" s="97"/>
      <c r="PB272" s="97"/>
      <c r="PC272" s="97"/>
      <c r="PD272" s="97"/>
      <c r="PE272" s="97"/>
      <c r="PF272" s="97"/>
      <c r="PG272" s="97"/>
      <c r="PH272" s="97"/>
      <c r="PI272" s="97"/>
      <c r="PJ272" s="97"/>
      <c r="PK272" s="97"/>
      <c r="PL272" s="98"/>
      <c r="PM272" s="99">
        <v>15966</v>
      </c>
    </row>
    <row r="273" spans="1:429" ht="12.75" customHeight="1" x14ac:dyDescent="0.2">
      <c r="A273" s="93">
        <v>326160</v>
      </c>
      <c r="B273" s="94" t="s">
        <v>1740</v>
      </c>
      <c r="C273" s="95" t="s">
        <v>1432</v>
      </c>
      <c r="D273" s="96"/>
      <c r="E273" s="97"/>
      <c r="F273" s="97"/>
      <c r="G273" s="97"/>
      <c r="H273" s="97"/>
      <c r="I273" s="97"/>
      <c r="J273" s="97"/>
      <c r="K273" s="97"/>
      <c r="L273" s="97"/>
      <c r="M273" s="97"/>
      <c r="N273" s="97"/>
      <c r="O273" s="97"/>
      <c r="P273" s="97"/>
      <c r="Q273" s="97"/>
      <c r="R273" s="97"/>
      <c r="S273" s="97"/>
      <c r="T273" s="97"/>
      <c r="U273" s="97"/>
      <c r="V273" s="97"/>
      <c r="W273" s="97"/>
      <c r="X273" s="97"/>
      <c r="Y273" s="97">
        <v>0</v>
      </c>
      <c r="Z273" s="97"/>
      <c r="AA273" s="97"/>
      <c r="AB273" s="97"/>
      <c r="AC273" s="97"/>
      <c r="AD273" s="97">
        <v>3</v>
      </c>
      <c r="AE273" s="97"/>
      <c r="AF273" s="97"/>
      <c r="AG273" s="97"/>
      <c r="AH273" s="97"/>
      <c r="AI273" s="97"/>
      <c r="AJ273" s="97"/>
      <c r="AK273" s="97"/>
      <c r="AL273" s="97"/>
      <c r="AM273" s="97"/>
      <c r="AN273" s="97"/>
      <c r="AO273" s="97"/>
      <c r="AP273" s="97"/>
      <c r="AQ273" s="97"/>
      <c r="AR273" s="97"/>
      <c r="AS273" s="97"/>
      <c r="AT273" s="97"/>
      <c r="AU273" s="97"/>
      <c r="AV273" s="97"/>
      <c r="AW273" s="97"/>
      <c r="AX273" s="97"/>
      <c r="AY273" s="97">
        <v>3</v>
      </c>
      <c r="AZ273" s="97"/>
      <c r="BA273" s="97"/>
      <c r="BB273" s="97"/>
      <c r="BC273" s="97"/>
      <c r="BD273" s="97"/>
      <c r="BE273" s="97"/>
      <c r="BF273" s="97"/>
      <c r="BG273" s="97"/>
      <c r="BH273" s="97"/>
      <c r="BI273" s="97"/>
      <c r="BJ273" s="97"/>
      <c r="BK273" s="97"/>
      <c r="BL273" s="97"/>
      <c r="BM273" s="97"/>
      <c r="BN273" s="97"/>
      <c r="BO273" s="97"/>
      <c r="BP273" s="97"/>
      <c r="BQ273" s="97"/>
      <c r="BR273" s="97"/>
      <c r="BS273" s="97"/>
      <c r="BT273" s="97"/>
      <c r="BU273" s="97"/>
      <c r="BV273" s="97"/>
      <c r="BW273" s="97"/>
      <c r="BX273" s="97"/>
      <c r="BY273" s="97"/>
      <c r="BZ273" s="97"/>
      <c r="CA273" s="97"/>
      <c r="CB273" s="97"/>
      <c r="CC273" s="97"/>
      <c r="CD273" s="97"/>
      <c r="CE273" s="97"/>
      <c r="CF273" s="97"/>
      <c r="CG273" s="97"/>
      <c r="CH273" s="97"/>
      <c r="CI273" s="97"/>
      <c r="CJ273" s="97"/>
      <c r="CK273" s="97"/>
      <c r="CL273" s="97"/>
      <c r="CM273" s="97"/>
      <c r="CN273" s="97"/>
      <c r="CO273" s="97"/>
      <c r="CP273" s="97"/>
      <c r="CQ273" s="97"/>
      <c r="CR273" s="97"/>
      <c r="CS273" s="97"/>
      <c r="CT273" s="97"/>
      <c r="CU273" s="97"/>
      <c r="CV273" s="97"/>
      <c r="CW273" s="97"/>
      <c r="CX273" s="97"/>
      <c r="CY273" s="97"/>
      <c r="CZ273" s="97"/>
      <c r="DA273" s="97"/>
      <c r="DB273" s="97"/>
      <c r="DC273" s="97"/>
      <c r="DD273" s="97"/>
      <c r="DE273" s="97"/>
      <c r="DF273" s="97"/>
      <c r="DG273" s="97"/>
      <c r="DH273" s="97"/>
      <c r="DI273" s="97"/>
      <c r="DJ273" s="97"/>
      <c r="DK273" s="97"/>
      <c r="DL273" s="97"/>
      <c r="DM273" s="97"/>
      <c r="DN273" s="97"/>
      <c r="DO273" s="97"/>
      <c r="DP273" s="97"/>
      <c r="DQ273" s="97"/>
      <c r="DR273" s="97"/>
      <c r="DS273" s="97"/>
      <c r="DT273" s="97"/>
      <c r="DU273" s="97"/>
      <c r="DV273" s="97"/>
      <c r="DW273" s="97"/>
      <c r="DX273" s="97"/>
      <c r="DY273" s="97"/>
      <c r="DZ273" s="97"/>
      <c r="EA273" s="97"/>
      <c r="EB273" s="97"/>
      <c r="EC273" s="97"/>
      <c r="ED273" s="97"/>
      <c r="EE273" s="97"/>
      <c r="EF273" s="97"/>
      <c r="EG273" s="97"/>
      <c r="EH273" s="97"/>
      <c r="EI273" s="97"/>
      <c r="EJ273" s="97"/>
      <c r="EK273" s="97"/>
      <c r="EL273" s="97"/>
      <c r="EM273" s="97"/>
      <c r="EN273" s="97"/>
      <c r="EO273" s="97"/>
      <c r="EP273" s="97"/>
      <c r="EQ273" s="97"/>
      <c r="ER273" s="97"/>
      <c r="ES273" s="97"/>
      <c r="ET273" s="97"/>
      <c r="EU273" s="97"/>
      <c r="EV273" s="97"/>
      <c r="EW273" s="97"/>
      <c r="EX273" s="97"/>
      <c r="EY273" s="97"/>
      <c r="EZ273" s="97"/>
      <c r="FA273" s="97"/>
      <c r="FB273" s="97"/>
      <c r="FC273" s="97"/>
      <c r="FD273" s="97"/>
      <c r="FE273" s="97"/>
      <c r="FF273" s="97"/>
      <c r="FG273" s="97"/>
      <c r="FH273" s="97"/>
      <c r="FI273" s="97"/>
      <c r="FJ273" s="97"/>
      <c r="FK273" s="97"/>
      <c r="FL273" s="97"/>
      <c r="FM273" s="97"/>
      <c r="FN273" s="97"/>
      <c r="FO273" s="97"/>
      <c r="FP273" s="97"/>
      <c r="FQ273" s="97"/>
      <c r="FR273" s="97"/>
      <c r="FS273" s="97"/>
      <c r="FT273" s="97"/>
      <c r="FU273" s="97"/>
      <c r="FV273" s="97"/>
      <c r="FW273" s="97"/>
      <c r="FX273" s="97"/>
      <c r="FY273" s="97"/>
      <c r="FZ273" s="97"/>
      <c r="GA273" s="97"/>
      <c r="GB273" s="97"/>
      <c r="GC273" s="97"/>
      <c r="GD273" s="97"/>
      <c r="GE273" s="97"/>
      <c r="GF273" s="97"/>
      <c r="GG273" s="97"/>
      <c r="GH273" s="97"/>
      <c r="GI273" s="97"/>
      <c r="GJ273" s="97"/>
      <c r="GK273" s="97"/>
      <c r="GL273" s="97"/>
      <c r="GM273" s="97"/>
      <c r="GN273" s="97"/>
      <c r="GO273" s="97"/>
      <c r="GP273" s="97"/>
      <c r="GQ273" s="97">
        <v>106</v>
      </c>
      <c r="GR273" s="97"/>
      <c r="GS273" s="97"/>
      <c r="GT273" s="97">
        <v>53</v>
      </c>
      <c r="GU273" s="97"/>
      <c r="GV273" s="97"/>
      <c r="GW273" s="97">
        <v>84</v>
      </c>
      <c r="GX273" s="97">
        <v>318</v>
      </c>
      <c r="GY273" s="97">
        <v>261</v>
      </c>
      <c r="GZ273" s="97">
        <v>40</v>
      </c>
      <c r="HA273" s="97"/>
      <c r="HB273" s="97"/>
      <c r="HC273" s="97">
        <v>5</v>
      </c>
      <c r="HD273" s="97"/>
      <c r="HE273" s="97"/>
      <c r="HF273" s="97">
        <v>2598</v>
      </c>
      <c r="HG273" s="97">
        <v>197</v>
      </c>
      <c r="HH273" s="97"/>
      <c r="HI273" s="97">
        <v>1155</v>
      </c>
      <c r="HJ273" s="97">
        <v>39</v>
      </c>
      <c r="HK273" s="97">
        <v>6204</v>
      </c>
      <c r="HL273" s="97"/>
      <c r="HM273" s="97"/>
      <c r="HN273" s="97">
        <v>294</v>
      </c>
      <c r="HO273" s="97"/>
      <c r="HP273" s="97"/>
      <c r="HQ273" s="97"/>
      <c r="HR273" s="97"/>
      <c r="HS273" s="97"/>
      <c r="HT273" s="97"/>
      <c r="HU273" s="97"/>
      <c r="HV273" s="97"/>
      <c r="HW273" s="97"/>
      <c r="HX273" s="97"/>
      <c r="HY273" s="97"/>
      <c r="HZ273" s="97"/>
      <c r="IA273" s="97">
        <v>91</v>
      </c>
      <c r="IB273" s="97"/>
      <c r="IC273" s="97"/>
      <c r="ID273" s="97"/>
      <c r="IE273" s="97"/>
      <c r="IF273" s="97"/>
      <c r="IG273" s="97"/>
      <c r="IH273" s="97">
        <v>2</v>
      </c>
      <c r="II273" s="97"/>
      <c r="IJ273" s="97"/>
      <c r="IK273" s="97">
        <v>147</v>
      </c>
      <c r="IL273" s="97"/>
      <c r="IM273" s="97">
        <v>2</v>
      </c>
      <c r="IN273" s="97"/>
      <c r="IO273" s="97"/>
      <c r="IP273" s="97">
        <v>19</v>
      </c>
      <c r="IQ273" s="97"/>
      <c r="IR273" s="97"/>
      <c r="IS273" s="97">
        <v>2</v>
      </c>
      <c r="IT273" s="97">
        <v>135</v>
      </c>
      <c r="IU273" s="97">
        <v>21</v>
      </c>
      <c r="IV273" s="97">
        <v>2</v>
      </c>
      <c r="IW273" s="97"/>
      <c r="IX273" s="97">
        <v>189</v>
      </c>
      <c r="IY273" s="97">
        <v>115</v>
      </c>
      <c r="IZ273" s="97">
        <v>314</v>
      </c>
      <c r="JA273" s="97">
        <v>1002</v>
      </c>
      <c r="JB273" s="97">
        <v>851</v>
      </c>
      <c r="JC273" s="97"/>
      <c r="JD273" s="97">
        <v>85</v>
      </c>
      <c r="JE273" s="97"/>
      <c r="JF273" s="97"/>
      <c r="JG273" s="97"/>
      <c r="JH273" s="97"/>
      <c r="JI273" s="97"/>
      <c r="JJ273" s="97">
        <v>14</v>
      </c>
      <c r="JK273" s="97"/>
      <c r="JL273" s="97"/>
      <c r="JM273" s="97"/>
      <c r="JN273" s="97"/>
      <c r="JO273" s="97"/>
      <c r="JP273" s="97">
        <v>0</v>
      </c>
      <c r="JQ273" s="97"/>
      <c r="JR273" s="97">
        <v>0</v>
      </c>
      <c r="JS273" s="97"/>
      <c r="JT273" s="97">
        <v>2</v>
      </c>
      <c r="JU273" s="97">
        <v>58</v>
      </c>
      <c r="JV273" s="97"/>
      <c r="JW273" s="97">
        <v>3</v>
      </c>
      <c r="JX273" s="97">
        <v>1</v>
      </c>
      <c r="JY273" s="97"/>
      <c r="JZ273" s="97"/>
      <c r="KA273" s="97"/>
      <c r="KB273" s="97"/>
      <c r="KC273" s="97"/>
      <c r="KD273" s="97"/>
      <c r="KE273" s="97"/>
      <c r="KF273" s="97"/>
      <c r="KG273" s="97"/>
      <c r="KH273" s="97"/>
      <c r="KI273" s="97"/>
      <c r="KJ273" s="97"/>
      <c r="KK273" s="97"/>
      <c r="KL273" s="97"/>
      <c r="KM273" s="97"/>
      <c r="KN273" s="97"/>
      <c r="KO273" s="97"/>
      <c r="KP273" s="97"/>
      <c r="KQ273" s="97"/>
      <c r="KR273" s="97">
        <v>1</v>
      </c>
      <c r="KS273" s="97">
        <v>2</v>
      </c>
      <c r="KT273" s="97">
        <v>0</v>
      </c>
      <c r="KU273" s="97">
        <v>10</v>
      </c>
      <c r="KV273" s="97">
        <v>13</v>
      </c>
      <c r="KW273" s="97">
        <v>7</v>
      </c>
      <c r="KX273" s="97">
        <v>0</v>
      </c>
      <c r="KY273" s="97"/>
      <c r="KZ273" s="97"/>
      <c r="LA273" s="97">
        <v>0</v>
      </c>
      <c r="LB273" s="97"/>
      <c r="LC273" s="97">
        <v>0</v>
      </c>
      <c r="LD273" s="97">
        <v>11</v>
      </c>
      <c r="LE273" s="97">
        <v>0</v>
      </c>
      <c r="LF273" s="97"/>
      <c r="LG273" s="97"/>
      <c r="LH273" s="97"/>
      <c r="LI273" s="97"/>
      <c r="LJ273" s="97"/>
      <c r="LK273" s="97"/>
      <c r="LL273" s="97">
        <v>0</v>
      </c>
      <c r="LM273" s="97">
        <v>16</v>
      </c>
      <c r="LN273" s="97"/>
      <c r="LO273" s="97"/>
      <c r="LP273" s="97"/>
      <c r="LQ273" s="97"/>
      <c r="LR273" s="97">
        <v>3</v>
      </c>
      <c r="LS273" s="97">
        <v>10</v>
      </c>
      <c r="LT273" s="97">
        <v>13</v>
      </c>
      <c r="LU273" s="97">
        <v>39</v>
      </c>
      <c r="LV273" s="97">
        <v>2</v>
      </c>
      <c r="LW273" s="97">
        <v>1</v>
      </c>
      <c r="LX273" s="97">
        <v>1</v>
      </c>
      <c r="LY273" s="97">
        <v>0</v>
      </c>
      <c r="LZ273" s="97">
        <v>0</v>
      </c>
      <c r="MA273" s="97">
        <v>1</v>
      </c>
      <c r="MB273" s="97">
        <v>22</v>
      </c>
      <c r="MC273" s="97">
        <v>3</v>
      </c>
      <c r="MD273" s="97">
        <v>9</v>
      </c>
      <c r="ME273" s="97">
        <v>26</v>
      </c>
      <c r="MF273" s="97">
        <v>2</v>
      </c>
      <c r="MG273" s="97">
        <v>2</v>
      </c>
      <c r="MH273" s="97"/>
      <c r="MI273" s="97">
        <v>7</v>
      </c>
      <c r="MJ273" s="97"/>
      <c r="MK273" s="97">
        <v>1</v>
      </c>
      <c r="ML273" s="97">
        <v>22</v>
      </c>
      <c r="MM273" s="97">
        <v>1</v>
      </c>
      <c r="MN273" s="97">
        <v>1</v>
      </c>
      <c r="MO273" s="97">
        <v>10</v>
      </c>
      <c r="MP273" s="97">
        <v>0</v>
      </c>
      <c r="MQ273" s="97">
        <v>1</v>
      </c>
      <c r="MR273" s="97">
        <v>19</v>
      </c>
      <c r="MS273" s="97">
        <v>13</v>
      </c>
      <c r="MT273" s="97"/>
      <c r="MU273" s="97">
        <v>0</v>
      </c>
      <c r="MV273" s="97"/>
      <c r="MW273" s="97">
        <v>17</v>
      </c>
      <c r="MX273" s="97">
        <v>16</v>
      </c>
      <c r="MY273" s="97">
        <v>2</v>
      </c>
      <c r="MZ273" s="97">
        <v>12</v>
      </c>
      <c r="NA273" s="97">
        <v>4</v>
      </c>
      <c r="NB273" s="97">
        <v>6</v>
      </c>
      <c r="NC273" s="97">
        <v>1</v>
      </c>
      <c r="ND273" s="97">
        <v>2</v>
      </c>
      <c r="NE273" s="97">
        <v>0</v>
      </c>
      <c r="NF273" s="97"/>
      <c r="NG273" s="97"/>
      <c r="NH273" s="97">
        <v>6</v>
      </c>
      <c r="NI273" s="97">
        <v>4</v>
      </c>
      <c r="NJ273" s="97"/>
      <c r="NK273" s="97"/>
      <c r="NL273" s="97">
        <v>0</v>
      </c>
      <c r="NM273" s="97">
        <v>0</v>
      </c>
      <c r="NN273" s="97">
        <v>1</v>
      </c>
      <c r="NO273" s="97">
        <v>0</v>
      </c>
      <c r="NP273" s="97"/>
      <c r="NQ273" s="97">
        <v>0</v>
      </c>
      <c r="NR273" s="97">
        <v>2</v>
      </c>
      <c r="NS273" s="97">
        <v>4</v>
      </c>
      <c r="NT273" s="97">
        <v>21</v>
      </c>
      <c r="NU273" s="97">
        <v>1</v>
      </c>
      <c r="NV273" s="97">
        <v>1</v>
      </c>
      <c r="NW273" s="97">
        <v>6</v>
      </c>
      <c r="NX273" s="97">
        <v>9</v>
      </c>
      <c r="NY273" s="97">
        <v>2</v>
      </c>
      <c r="NZ273" s="97">
        <v>14</v>
      </c>
      <c r="OA273" s="97">
        <v>0</v>
      </c>
      <c r="OB273" s="97">
        <v>2</v>
      </c>
      <c r="OC273" s="97">
        <v>1</v>
      </c>
      <c r="OD273" s="97"/>
      <c r="OE273" s="97">
        <v>0</v>
      </c>
      <c r="OF273" s="97">
        <v>1</v>
      </c>
      <c r="OG273" s="97"/>
      <c r="OH273" s="97"/>
      <c r="OI273" s="97"/>
      <c r="OJ273" s="97"/>
      <c r="OK273" s="97"/>
      <c r="OL273" s="97"/>
      <c r="OM273" s="97">
        <v>1</v>
      </c>
      <c r="ON273" s="97"/>
      <c r="OO273" s="97">
        <v>290</v>
      </c>
      <c r="OP273" s="97">
        <v>1</v>
      </c>
      <c r="OQ273" s="97"/>
      <c r="OR273" s="98">
        <v>1</v>
      </c>
      <c r="OS273" s="99">
        <v>15112</v>
      </c>
      <c r="OT273" s="96"/>
      <c r="OU273" s="97"/>
      <c r="OV273" s="97"/>
      <c r="OW273" s="97"/>
      <c r="OX273" s="97"/>
      <c r="OY273" s="97">
        <v>98</v>
      </c>
      <c r="OZ273" s="97">
        <v>730</v>
      </c>
      <c r="PA273" s="97"/>
      <c r="PB273" s="97"/>
      <c r="PC273" s="97"/>
      <c r="PD273" s="97"/>
      <c r="PE273" s="97"/>
      <c r="PF273" s="97"/>
      <c r="PG273" s="97"/>
      <c r="PH273" s="97"/>
      <c r="PI273" s="97"/>
      <c r="PJ273" s="97"/>
      <c r="PK273" s="97"/>
      <c r="PL273" s="98"/>
      <c r="PM273" s="99">
        <v>15940</v>
      </c>
    </row>
    <row r="274" spans="1:429" ht="12.75" customHeight="1" x14ac:dyDescent="0.2">
      <c r="A274" s="93">
        <v>326190</v>
      </c>
      <c r="B274" s="94" t="s">
        <v>1740</v>
      </c>
      <c r="C274" s="95" t="s">
        <v>1433</v>
      </c>
      <c r="D274" s="96">
        <v>47</v>
      </c>
      <c r="E274" s="97">
        <v>79</v>
      </c>
      <c r="F274" s="97"/>
      <c r="G274" s="97"/>
      <c r="H274" s="97">
        <v>365</v>
      </c>
      <c r="I274" s="97">
        <v>14</v>
      </c>
      <c r="J274" s="97"/>
      <c r="K274" s="97"/>
      <c r="L274" s="97"/>
      <c r="M274" s="97"/>
      <c r="N274" s="97">
        <v>17</v>
      </c>
      <c r="O274" s="97">
        <v>34</v>
      </c>
      <c r="P274" s="97">
        <v>34</v>
      </c>
      <c r="Q274" s="97">
        <v>97</v>
      </c>
      <c r="R274" s="97">
        <v>116</v>
      </c>
      <c r="S274" s="97">
        <v>15</v>
      </c>
      <c r="T274" s="97">
        <v>103</v>
      </c>
      <c r="U274" s="97">
        <v>24</v>
      </c>
      <c r="V274" s="97">
        <v>63</v>
      </c>
      <c r="W274" s="97">
        <v>33</v>
      </c>
      <c r="X274" s="97">
        <v>1180</v>
      </c>
      <c r="Y274" s="97">
        <v>28</v>
      </c>
      <c r="Z274" s="97"/>
      <c r="AA274" s="97"/>
      <c r="AB274" s="97">
        <v>506</v>
      </c>
      <c r="AC274" s="97">
        <v>284</v>
      </c>
      <c r="AD274" s="97">
        <v>5524</v>
      </c>
      <c r="AE274" s="97">
        <v>1824</v>
      </c>
      <c r="AF274" s="97">
        <v>850</v>
      </c>
      <c r="AG274" s="97">
        <v>108</v>
      </c>
      <c r="AH274" s="97">
        <v>2277</v>
      </c>
      <c r="AI274" s="97">
        <v>143</v>
      </c>
      <c r="AJ274" s="97">
        <v>1048</v>
      </c>
      <c r="AK274" s="97">
        <v>772</v>
      </c>
      <c r="AL274" s="97">
        <v>2084</v>
      </c>
      <c r="AM274" s="97">
        <v>526</v>
      </c>
      <c r="AN274" s="97">
        <v>1</v>
      </c>
      <c r="AO274" s="97">
        <v>1</v>
      </c>
      <c r="AP274" s="97">
        <v>12</v>
      </c>
      <c r="AQ274" s="97">
        <v>232</v>
      </c>
      <c r="AR274" s="97">
        <v>23</v>
      </c>
      <c r="AS274" s="97">
        <v>28</v>
      </c>
      <c r="AT274" s="97">
        <v>1</v>
      </c>
      <c r="AU274" s="97">
        <v>27</v>
      </c>
      <c r="AV274" s="97">
        <v>90</v>
      </c>
      <c r="AW274" s="97">
        <v>396</v>
      </c>
      <c r="AX274" s="97">
        <v>0</v>
      </c>
      <c r="AY274" s="97">
        <v>11</v>
      </c>
      <c r="AZ274" s="97">
        <v>6</v>
      </c>
      <c r="BA274" s="97">
        <v>1</v>
      </c>
      <c r="BB274" s="97">
        <v>14</v>
      </c>
      <c r="BC274" s="97">
        <v>72</v>
      </c>
      <c r="BD274" s="97">
        <v>126</v>
      </c>
      <c r="BE274" s="97">
        <v>97</v>
      </c>
      <c r="BF274" s="97">
        <v>2</v>
      </c>
      <c r="BG274" s="97">
        <v>4</v>
      </c>
      <c r="BH274" s="97">
        <v>3</v>
      </c>
      <c r="BI274" s="97">
        <v>2</v>
      </c>
      <c r="BJ274" s="97">
        <v>2</v>
      </c>
      <c r="BK274" s="97">
        <v>40</v>
      </c>
      <c r="BL274" s="97">
        <v>13</v>
      </c>
      <c r="BM274" s="97">
        <v>8</v>
      </c>
      <c r="BN274" s="97">
        <v>1</v>
      </c>
      <c r="BO274" s="97">
        <v>1</v>
      </c>
      <c r="BP274" s="97">
        <v>23</v>
      </c>
      <c r="BQ274" s="97">
        <v>40</v>
      </c>
      <c r="BR274" s="97">
        <v>14</v>
      </c>
      <c r="BS274" s="97">
        <v>8</v>
      </c>
      <c r="BT274" s="97">
        <v>8</v>
      </c>
      <c r="BU274" s="97">
        <v>10</v>
      </c>
      <c r="BV274" s="97">
        <v>7</v>
      </c>
      <c r="BW274" s="97">
        <v>57</v>
      </c>
      <c r="BX274" s="97">
        <v>1</v>
      </c>
      <c r="BY274" s="97">
        <v>32</v>
      </c>
      <c r="BZ274" s="97">
        <v>26</v>
      </c>
      <c r="CA274" s="97">
        <v>14</v>
      </c>
      <c r="CB274" s="97">
        <v>110</v>
      </c>
      <c r="CC274" s="97">
        <v>152</v>
      </c>
      <c r="CD274" s="97">
        <v>4</v>
      </c>
      <c r="CE274" s="97">
        <v>1</v>
      </c>
      <c r="CF274" s="97">
        <v>106</v>
      </c>
      <c r="CG274" s="97">
        <v>17</v>
      </c>
      <c r="CH274" s="97">
        <v>688</v>
      </c>
      <c r="CI274" s="97">
        <v>235</v>
      </c>
      <c r="CJ274" s="97">
        <v>206</v>
      </c>
      <c r="CK274" s="97">
        <v>371</v>
      </c>
      <c r="CL274" s="97">
        <v>21</v>
      </c>
      <c r="CM274" s="97">
        <v>59</v>
      </c>
      <c r="CN274" s="97">
        <v>13</v>
      </c>
      <c r="CO274" s="97">
        <v>6</v>
      </c>
      <c r="CP274" s="97">
        <v>54</v>
      </c>
      <c r="CQ274" s="97">
        <v>112</v>
      </c>
      <c r="CR274" s="97">
        <v>189</v>
      </c>
      <c r="CS274" s="97">
        <v>39</v>
      </c>
      <c r="CT274" s="97">
        <v>164</v>
      </c>
      <c r="CU274" s="97">
        <v>11</v>
      </c>
      <c r="CV274" s="97">
        <v>31</v>
      </c>
      <c r="CW274" s="97">
        <v>42</v>
      </c>
      <c r="CX274" s="97">
        <v>3</v>
      </c>
      <c r="CY274" s="97">
        <v>1</v>
      </c>
      <c r="CZ274" s="97">
        <v>1</v>
      </c>
      <c r="DA274" s="97">
        <v>215</v>
      </c>
      <c r="DB274" s="97">
        <v>118</v>
      </c>
      <c r="DC274" s="97">
        <v>338</v>
      </c>
      <c r="DD274" s="97">
        <v>17</v>
      </c>
      <c r="DE274" s="97">
        <v>103</v>
      </c>
      <c r="DF274" s="97">
        <v>2</v>
      </c>
      <c r="DG274" s="97">
        <v>0</v>
      </c>
      <c r="DH274" s="97">
        <v>364</v>
      </c>
      <c r="DI274" s="97">
        <v>5</v>
      </c>
      <c r="DJ274" s="97">
        <v>0</v>
      </c>
      <c r="DK274" s="97">
        <v>10</v>
      </c>
      <c r="DL274" s="97">
        <v>48</v>
      </c>
      <c r="DM274" s="97">
        <v>3</v>
      </c>
      <c r="DN274" s="97">
        <v>14</v>
      </c>
      <c r="DO274" s="97">
        <v>46</v>
      </c>
      <c r="DP274" s="97">
        <v>7</v>
      </c>
      <c r="DQ274" s="97">
        <v>58</v>
      </c>
      <c r="DR274" s="97">
        <v>80</v>
      </c>
      <c r="DS274" s="97">
        <v>1</v>
      </c>
      <c r="DT274" s="97">
        <v>25</v>
      </c>
      <c r="DU274" s="97">
        <v>27</v>
      </c>
      <c r="DV274" s="97">
        <v>27</v>
      </c>
      <c r="DW274" s="97">
        <v>41</v>
      </c>
      <c r="DX274" s="97">
        <v>22</v>
      </c>
      <c r="DY274" s="97">
        <v>74</v>
      </c>
      <c r="DZ274" s="97">
        <v>1</v>
      </c>
      <c r="EA274" s="97">
        <v>47</v>
      </c>
      <c r="EB274" s="97">
        <v>8</v>
      </c>
      <c r="EC274" s="97">
        <v>82</v>
      </c>
      <c r="ED274" s="97">
        <v>9</v>
      </c>
      <c r="EE274" s="97">
        <v>67</v>
      </c>
      <c r="EF274" s="97">
        <v>54</v>
      </c>
      <c r="EG274" s="97">
        <v>80</v>
      </c>
      <c r="EH274" s="97">
        <v>35</v>
      </c>
      <c r="EI274" s="97"/>
      <c r="EJ274" s="97">
        <v>148</v>
      </c>
      <c r="EK274" s="97">
        <v>24</v>
      </c>
      <c r="EL274" s="97">
        <v>24</v>
      </c>
      <c r="EM274" s="97">
        <v>1</v>
      </c>
      <c r="EN274" s="97">
        <v>4</v>
      </c>
      <c r="EO274" s="97">
        <v>148</v>
      </c>
      <c r="EP274" s="97">
        <v>12</v>
      </c>
      <c r="EQ274" s="97">
        <v>11</v>
      </c>
      <c r="ER274" s="97">
        <v>3</v>
      </c>
      <c r="ES274" s="97">
        <v>0</v>
      </c>
      <c r="ET274" s="97">
        <v>16</v>
      </c>
      <c r="EU274" s="97">
        <v>1111</v>
      </c>
      <c r="EV274" s="97">
        <v>4245</v>
      </c>
      <c r="EW274" s="97">
        <v>320</v>
      </c>
      <c r="EX274" s="97">
        <v>61</v>
      </c>
      <c r="EY274" s="97">
        <v>71</v>
      </c>
      <c r="EZ274" s="97">
        <v>28</v>
      </c>
      <c r="FA274" s="97">
        <v>106</v>
      </c>
      <c r="FB274" s="97">
        <v>620</v>
      </c>
      <c r="FC274" s="97">
        <v>772</v>
      </c>
      <c r="FD274" s="97">
        <v>217</v>
      </c>
      <c r="FE274" s="97">
        <v>407</v>
      </c>
      <c r="FF274" s="97">
        <v>605</v>
      </c>
      <c r="FG274" s="97">
        <v>1373</v>
      </c>
      <c r="FH274" s="97">
        <v>210</v>
      </c>
      <c r="FI274" s="97">
        <v>648</v>
      </c>
      <c r="FJ274" s="97">
        <v>2</v>
      </c>
      <c r="FK274" s="97">
        <v>971</v>
      </c>
      <c r="FL274" s="97">
        <v>108</v>
      </c>
      <c r="FM274" s="97">
        <v>1</v>
      </c>
      <c r="FN274" s="97">
        <v>3</v>
      </c>
      <c r="FO274" s="97">
        <v>99</v>
      </c>
      <c r="FP274" s="97">
        <v>1</v>
      </c>
      <c r="FQ274" s="97"/>
      <c r="FR274" s="97">
        <v>73</v>
      </c>
      <c r="FS274" s="97">
        <v>1</v>
      </c>
      <c r="FT274" s="97">
        <v>258</v>
      </c>
      <c r="FU274" s="97">
        <v>68</v>
      </c>
      <c r="FV274" s="97">
        <v>103</v>
      </c>
      <c r="FW274" s="97">
        <v>111</v>
      </c>
      <c r="FX274" s="97">
        <v>71</v>
      </c>
      <c r="FY274" s="97">
        <v>113</v>
      </c>
      <c r="FZ274" s="97">
        <v>641</v>
      </c>
      <c r="GA274" s="97">
        <v>7</v>
      </c>
      <c r="GB274" s="97">
        <v>1575</v>
      </c>
      <c r="GC274" s="97">
        <v>397</v>
      </c>
      <c r="GD274" s="97">
        <v>55</v>
      </c>
      <c r="GE274" s="97">
        <v>660</v>
      </c>
      <c r="GF274" s="97">
        <v>13</v>
      </c>
      <c r="GG274" s="97">
        <v>9</v>
      </c>
      <c r="GH274" s="97">
        <v>11</v>
      </c>
      <c r="GI274" s="97">
        <v>1</v>
      </c>
      <c r="GJ274" s="97">
        <v>24</v>
      </c>
      <c r="GK274" s="97">
        <v>657</v>
      </c>
      <c r="GL274" s="97">
        <v>99</v>
      </c>
      <c r="GM274" s="97">
        <v>7</v>
      </c>
      <c r="GN274" s="97">
        <v>17</v>
      </c>
      <c r="GO274" s="97">
        <v>3</v>
      </c>
      <c r="GP274" s="97">
        <v>15</v>
      </c>
      <c r="GQ274" s="97">
        <v>135</v>
      </c>
      <c r="GR274" s="97">
        <v>154</v>
      </c>
      <c r="GS274" s="97">
        <v>16</v>
      </c>
      <c r="GT274" s="97">
        <v>79</v>
      </c>
      <c r="GU274" s="97">
        <v>29</v>
      </c>
      <c r="GV274" s="97">
        <v>57</v>
      </c>
      <c r="GW274" s="97">
        <v>62</v>
      </c>
      <c r="GX274" s="97">
        <v>91</v>
      </c>
      <c r="GY274" s="97">
        <v>626</v>
      </c>
      <c r="GZ274" s="97">
        <v>36</v>
      </c>
      <c r="HA274" s="97">
        <v>678</v>
      </c>
      <c r="HB274" s="97">
        <v>119</v>
      </c>
      <c r="HC274" s="97">
        <v>19</v>
      </c>
      <c r="HD274" s="97">
        <v>36</v>
      </c>
      <c r="HE274" s="97">
        <v>49</v>
      </c>
      <c r="HF274" s="97">
        <v>439</v>
      </c>
      <c r="HG274" s="97">
        <v>1059</v>
      </c>
      <c r="HH274" s="97">
        <v>12</v>
      </c>
      <c r="HI274" s="97">
        <v>619</v>
      </c>
      <c r="HJ274" s="97">
        <v>295</v>
      </c>
      <c r="HK274" s="97">
        <v>1045</v>
      </c>
      <c r="HL274" s="97">
        <v>38</v>
      </c>
      <c r="HM274" s="97">
        <v>6</v>
      </c>
      <c r="HN274" s="97">
        <v>5</v>
      </c>
      <c r="HO274" s="97">
        <v>14</v>
      </c>
      <c r="HP274" s="97">
        <v>6</v>
      </c>
      <c r="HQ274" s="97">
        <v>3</v>
      </c>
      <c r="HR274" s="97">
        <v>9</v>
      </c>
      <c r="HS274" s="97">
        <v>15</v>
      </c>
      <c r="HT274" s="97">
        <v>1</v>
      </c>
      <c r="HU274" s="97">
        <v>0</v>
      </c>
      <c r="HV274" s="97">
        <v>3</v>
      </c>
      <c r="HW274" s="97">
        <v>30</v>
      </c>
      <c r="HX274" s="97">
        <v>0</v>
      </c>
      <c r="HY274" s="97">
        <v>83</v>
      </c>
      <c r="HZ274" s="97">
        <v>4</v>
      </c>
      <c r="IA274" s="97">
        <v>363</v>
      </c>
      <c r="IB274" s="97">
        <v>16</v>
      </c>
      <c r="IC274" s="97">
        <v>3</v>
      </c>
      <c r="ID274" s="97">
        <v>12</v>
      </c>
      <c r="IE274" s="97">
        <v>4</v>
      </c>
      <c r="IF274" s="97">
        <v>22</v>
      </c>
      <c r="IG274" s="97">
        <v>1</v>
      </c>
      <c r="IH274" s="97">
        <v>30</v>
      </c>
      <c r="II274" s="97">
        <v>18</v>
      </c>
      <c r="IJ274" s="97">
        <v>1</v>
      </c>
      <c r="IK274" s="97">
        <v>323</v>
      </c>
      <c r="IL274" s="97">
        <v>1</v>
      </c>
      <c r="IM274" s="97">
        <v>1</v>
      </c>
      <c r="IN274" s="97">
        <v>10</v>
      </c>
      <c r="IO274" s="97">
        <v>74</v>
      </c>
      <c r="IP274" s="97">
        <v>94</v>
      </c>
      <c r="IQ274" s="97">
        <v>956</v>
      </c>
      <c r="IR274" s="97">
        <v>17</v>
      </c>
      <c r="IS274" s="97">
        <v>23</v>
      </c>
      <c r="IT274" s="97">
        <v>1023</v>
      </c>
      <c r="IU274" s="97">
        <v>126</v>
      </c>
      <c r="IV274" s="97">
        <v>17</v>
      </c>
      <c r="IW274" s="97">
        <v>4</v>
      </c>
      <c r="IX274" s="97">
        <v>109</v>
      </c>
      <c r="IY274" s="97">
        <v>800</v>
      </c>
      <c r="IZ274" s="97">
        <v>83</v>
      </c>
      <c r="JA274" s="97">
        <v>2229</v>
      </c>
      <c r="JB274" s="97">
        <v>1906</v>
      </c>
      <c r="JC274" s="97">
        <v>1</v>
      </c>
      <c r="JD274" s="97">
        <v>223</v>
      </c>
      <c r="JE274" s="97">
        <v>61</v>
      </c>
      <c r="JF274" s="97">
        <v>7</v>
      </c>
      <c r="JG274" s="97">
        <v>0</v>
      </c>
      <c r="JH274" s="97">
        <v>13</v>
      </c>
      <c r="JI274" s="97">
        <v>11</v>
      </c>
      <c r="JJ274" s="97">
        <v>9</v>
      </c>
      <c r="JK274" s="97">
        <v>2986</v>
      </c>
      <c r="JL274" s="97">
        <v>104</v>
      </c>
      <c r="JM274" s="97">
        <v>5</v>
      </c>
      <c r="JN274" s="97">
        <v>242</v>
      </c>
      <c r="JO274" s="97">
        <v>714</v>
      </c>
      <c r="JP274" s="97">
        <v>361</v>
      </c>
      <c r="JQ274" s="97">
        <v>209</v>
      </c>
      <c r="JR274" s="97">
        <v>712</v>
      </c>
      <c r="JS274" s="97">
        <v>682</v>
      </c>
      <c r="JT274" s="97">
        <v>575</v>
      </c>
      <c r="JU274" s="97">
        <v>1033</v>
      </c>
      <c r="JV274" s="97">
        <v>189</v>
      </c>
      <c r="JW274" s="97">
        <v>1271</v>
      </c>
      <c r="JX274" s="97">
        <v>125</v>
      </c>
      <c r="JY274" s="97"/>
      <c r="JZ274" s="97">
        <v>1375</v>
      </c>
      <c r="KA274" s="97">
        <v>822</v>
      </c>
      <c r="KB274" s="97">
        <v>189</v>
      </c>
      <c r="KC274" s="97">
        <v>309</v>
      </c>
      <c r="KD274" s="97">
        <v>224</v>
      </c>
      <c r="KE274" s="97">
        <v>408</v>
      </c>
      <c r="KF274" s="97">
        <v>425</v>
      </c>
      <c r="KG274" s="97">
        <v>390</v>
      </c>
      <c r="KH274" s="97">
        <v>624</v>
      </c>
      <c r="KI274" s="97">
        <v>0</v>
      </c>
      <c r="KJ274" s="97">
        <v>5</v>
      </c>
      <c r="KK274" s="97">
        <v>1</v>
      </c>
      <c r="KL274" s="97">
        <v>430</v>
      </c>
      <c r="KM274" s="97">
        <v>9</v>
      </c>
      <c r="KN274" s="97">
        <v>187</v>
      </c>
      <c r="KO274" s="97">
        <v>82</v>
      </c>
      <c r="KP274" s="97">
        <v>4138</v>
      </c>
      <c r="KQ274" s="97">
        <v>588</v>
      </c>
      <c r="KR274" s="97">
        <v>10</v>
      </c>
      <c r="KS274" s="97">
        <v>104</v>
      </c>
      <c r="KT274" s="97">
        <v>10</v>
      </c>
      <c r="KU274" s="97">
        <v>200</v>
      </c>
      <c r="KV274" s="97">
        <v>164</v>
      </c>
      <c r="KW274" s="97">
        <v>50</v>
      </c>
      <c r="KX274" s="97">
        <v>0</v>
      </c>
      <c r="KY274" s="97">
        <v>1</v>
      </c>
      <c r="KZ274" s="97">
        <v>414</v>
      </c>
      <c r="LA274" s="97">
        <v>881</v>
      </c>
      <c r="LB274" s="97">
        <v>1214</v>
      </c>
      <c r="LC274" s="97">
        <v>37</v>
      </c>
      <c r="LD274" s="97">
        <v>349</v>
      </c>
      <c r="LE274" s="97">
        <v>74</v>
      </c>
      <c r="LF274" s="97">
        <v>0</v>
      </c>
      <c r="LG274" s="97">
        <v>42</v>
      </c>
      <c r="LH274" s="97">
        <v>104</v>
      </c>
      <c r="LI274" s="97">
        <v>73</v>
      </c>
      <c r="LJ274" s="97">
        <v>18</v>
      </c>
      <c r="LK274" s="97"/>
      <c r="LL274" s="97">
        <v>7</v>
      </c>
      <c r="LM274" s="97">
        <v>67</v>
      </c>
      <c r="LN274" s="97">
        <v>1</v>
      </c>
      <c r="LO274" s="97">
        <v>5</v>
      </c>
      <c r="LP274" s="97">
        <v>4</v>
      </c>
      <c r="LQ274" s="97">
        <v>48</v>
      </c>
      <c r="LR274" s="97">
        <v>644</v>
      </c>
      <c r="LS274" s="97">
        <v>242</v>
      </c>
      <c r="LT274" s="97">
        <v>67</v>
      </c>
      <c r="LU274" s="97">
        <v>223</v>
      </c>
      <c r="LV274" s="97">
        <v>132</v>
      </c>
      <c r="LW274" s="97">
        <v>7</v>
      </c>
      <c r="LX274" s="97">
        <v>467</v>
      </c>
      <c r="LY274" s="97">
        <v>12</v>
      </c>
      <c r="LZ274" s="97">
        <v>33</v>
      </c>
      <c r="MA274" s="97">
        <v>1120</v>
      </c>
      <c r="MB274" s="97">
        <v>117</v>
      </c>
      <c r="MC274" s="97">
        <v>22</v>
      </c>
      <c r="MD274" s="97">
        <v>719</v>
      </c>
      <c r="ME274" s="97">
        <v>226</v>
      </c>
      <c r="MF274" s="97">
        <v>199</v>
      </c>
      <c r="MG274" s="97">
        <v>15</v>
      </c>
      <c r="MH274" s="97">
        <v>1</v>
      </c>
      <c r="MI274" s="97">
        <v>151</v>
      </c>
      <c r="MJ274" s="97">
        <v>32</v>
      </c>
      <c r="MK274" s="97">
        <v>76</v>
      </c>
      <c r="ML274" s="97">
        <v>445</v>
      </c>
      <c r="MM274" s="97">
        <v>22</v>
      </c>
      <c r="MN274" s="97">
        <v>13</v>
      </c>
      <c r="MO274" s="97">
        <v>106</v>
      </c>
      <c r="MP274" s="97">
        <v>7</v>
      </c>
      <c r="MQ274" s="97">
        <v>137</v>
      </c>
      <c r="MR274" s="97">
        <v>178</v>
      </c>
      <c r="MS274" s="97">
        <v>107</v>
      </c>
      <c r="MT274" s="97">
        <v>14</v>
      </c>
      <c r="MU274" s="97">
        <v>356</v>
      </c>
      <c r="MV274" s="97">
        <v>57</v>
      </c>
      <c r="MW274" s="97">
        <v>2508</v>
      </c>
      <c r="MX274" s="97">
        <v>431</v>
      </c>
      <c r="MY274" s="97">
        <v>163</v>
      </c>
      <c r="MZ274" s="97">
        <v>139</v>
      </c>
      <c r="NA274" s="97">
        <v>129</v>
      </c>
      <c r="NB274" s="97">
        <v>712</v>
      </c>
      <c r="NC274" s="97">
        <v>859</v>
      </c>
      <c r="ND274" s="97">
        <v>2321</v>
      </c>
      <c r="NE274" s="97">
        <v>665</v>
      </c>
      <c r="NF274" s="97">
        <v>106</v>
      </c>
      <c r="NG274" s="97">
        <v>224</v>
      </c>
      <c r="NH274" s="97">
        <v>162</v>
      </c>
      <c r="NI274" s="97">
        <v>201</v>
      </c>
      <c r="NJ274" s="97">
        <v>0</v>
      </c>
      <c r="NK274" s="97">
        <v>5</v>
      </c>
      <c r="NL274" s="97">
        <v>0</v>
      </c>
      <c r="NM274" s="97">
        <v>3</v>
      </c>
      <c r="NN274" s="97">
        <v>5</v>
      </c>
      <c r="NO274" s="97">
        <v>3</v>
      </c>
      <c r="NP274" s="97">
        <v>25</v>
      </c>
      <c r="NQ274" s="97">
        <v>99</v>
      </c>
      <c r="NR274" s="97">
        <v>64</v>
      </c>
      <c r="NS274" s="97">
        <v>460</v>
      </c>
      <c r="NT274" s="97">
        <v>641</v>
      </c>
      <c r="NU274" s="97">
        <v>67</v>
      </c>
      <c r="NV274" s="97">
        <v>2636</v>
      </c>
      <c r="NW274" s="97">
        <v>133</v>
      </c>
      <c r="NX274" s="97">
        <v>190</v>
      </c>
      <c r="NY274" s="97">
        <v>35</v>
      </c>
      <c r="NZ274" s="97">
        <v>74</v>
      </c>
      <c r="OA274" s="97">
        <v>0</v>
      </c>
      <c r="OB274" s="97">
        <v>22</v>
      </c>
      <c r="OC274" s="97">
        <v>179</v>
      </c>
      <c r="OD274" s="97">
        <v>207</v>
      </c>
      <c r="OE274" s="97">
        <v>20</v>
      </c>
      <c r="OF274" s="97">
        <v>110</v>
      </c>
      <c r="OG274" s="97"/>
      <c r="OH274" s="97">
        <v>4</v>
      </c>
      <c r="OI274" s="97">
        <v>224</v>
      </c>
      <c r="OJ274" s="97">
        <v>18</v>
      </c>
      <c r="OK274" s="97">
        <v>1</v>
      </c>
      <c r="OL274" s="97">
        <v>29</v>
      </c>
      <c r="OM274" s="97">
        <v>938</v>
      </c>
      <c r="ON274" s="97">
        <v>3593</v>
      </c>
      <c r="OO274" s="97">
        <v>468</v>
      </c>
      <c r="OP274" s="97">
        <v>76</v>
      </c>
      <c r="OQ274" s="97">
        <v>25</v>
      </c>
      <c r="OR274" s="98">
        <v>526</v>
      </c>
      <c r="OS274" s="99">
        <v>104875</v>
      </c>
      <c r="OT274" s="96">
        <v>18758</v>
      </c>
      <c r="OU274" s="97"/>
      <c r="OV274" s="97"/>
      <c r="OW274" s="97"/>
      <c r="OX274" s="97"/>
      <c r="OY274" s="97">
        <v>841</v>
      </c>
      <c r="OZ274" s="97">
        <v>12196</v>
      </c>
      <c r="PA274" s="97"/>
      <c r="PB274" s="97"/>
      <c r="PC274" s="97"/>
      <c r="PD274" s="97"/>
      <c r="PE274" s="97"/>
      <c r="PF274" s="97"/>
      <c r="PG274" s="97"/>
      <c r="PH274" s="97"/>
      <c r="PI274" s="97"/>
      <c r="PJ274" s="97"/>
      <c r="PK274" s="97"/>
      <c r="PL274" s="98"/>
      <c r="PM274" s="99">
        <v>136670</v>
      </c>
    </row>
    <row r="275" spans="1:429" ht="12.75" customHeight="1" x14ac:dyDescent="0.2">
      <c r="A275" s="93">
        <v>326210</v>
      </c>
      <c r="B275" s="94" t="s">
        <v>1740</v>
      </c>
      <c r="C275" s="95" t="s">
        <v>1434</v>
      </c>
      <c r="D275" s="96">
        <v>108</v>
      </c>
      <c r="E275" s="97">
        <v>304</v>
      </c>
      <c r="F275" s="97">
        <v>18</v>
      </c>
      <c r="G275" s="97">
        <v>27</v>
      </c>
      <c r="H275" s="97">
        <v>16</v>
      </c>
      <c r="I275" s="97">
        <v>36</v>
      </c>
      <c r="J275" s="97">
        <v>136</v>
      </c>
      <c r="K275" s="97"/>
      <c r="L275" s="97">
        <v>8</v>
      </c>
      <c r="M275" s="97">
        <v>40</v>
      </c>
      <c r="N275" s="97">
        <v>0</v>
      </c>
      <c r="O275" s="97">
        <v>4</v>
      </c>
      <c r="P275" s="97">
        <v>5</v>
      </c>
      <c r="Q275" s="97">
        <v>19</v>
      </c>
      <c r="R275" s="97">
        <v>447</v>
      </c>
      <c r="S275" s="97">
        <v>386</v>
      </c>
      <c r="T275" s="97">
        <v>867</v>
      </c>
      <c r="U275" s="97">
        <v>46</v>
      </c>
      <c r="V275" s="97">
        <v>18</v>
      </c>
      <c r="W275" s="97">
        <v>9</v>
      </c>
      <c r="X275" s="97">
        <v>11</v>
      </c>
      <c r="Y275" s="97">
        <v>0</v>
      </c>
      <c r="Z275" s="97"/>
      <c r="AA275" s="97"/>
      <c r="AB275" s="97">
        <v>32</v>
      </c>
      <c r="AC275" s="97">
        <v>365</v>
      </c>
      <c r="AD275" s="97">
        <v>150</v>
      </c>
      <c r="AE275" s="97">
        <v>3453</v>
      </c>
      <c r="AF275" s="97">
        <v>226</v>
      </c>
      <c r="AG275" s="97">
        <v>1</v>
      </c>
      <c r="AH275" s="97">
        <v>832</v>
      </c>
      <c r="AI275" s="97">
        <v>4</v>
      </c>
      <c r="AJ275" s="97">
        <v>39</v>
      </c>
      <c r="AK275" s="97">
        <v>20</v>
      </c>
      <c r="AL275" s="97">
        <v>280</v>
      </c>
      <c r="AM275" s="97">
        <v>48</v>
      </c>
      <c r="AN275" s="97">
        <v>2</v>
      </c>
      <c r="AO275" s="97"/>
      <c r="AP275" s="97">
        <v>155</v>
      </c>
      <c r="AQ275" s="97">
        <v>18</v>
      </c>
      <c r="AR275" s="97"/>
      <c r="AS275" s="97"/>
      <c r="AT275" s="97">
        <v>1</v>
      </c>
      <c r="AU275" s="97">
        <v>3</v>
      </c>
      <c r="AV275" s="97">
        <v>2</v>
      </c>
      <c r="AW275" s="97">
        <v>1</v>
      </c>
      <c r="AX275" s="97">
        <v>0</v>
      </c>
      <c r="AY275" s="97"/>
      <c r="AZ275" s="97"/>
      <c r="BA275" s="97"/>
      <c r="BB275" s="97"/>
      <c r="BC275" s="97">
        <v>0</v>
      </c>
      <c r="BD275" s="97">
        <v>3</v>
      </c>
      <c r="BE275" s="97"/>
      <c r="BF275" s="97"/>
      <c r="BG275" s="97">
        <v>0</v>
      </c>
      <c r="BH275" s="97"/>
      <c r="BI275" s="97"/>
      <c r="BJ275" s="97"/>
      <c r="BK275" s="97"/>
      <c r="BL275" s="97">
        <v>1</v>
      </c>
      <c r="BM275" s="97"/>
      <c r="BN275" s="97"/>
      <c r="BO275" s="97"/>
      <c r="BP275" s="97"/>
      <c r="BQ275" s="97"/>
      <c r="BR275" s="97"/>
      <c r="BS275" s="97">
        <v>0</v>
      </c>
      <c r="BT275" s="97"/>
      <c r="BU275" s="97"/>
      <c r="BV275" s="97"/>
      <c r="BW275" s="97"/>
      <c r="BX275" s="97"/>
      <c r="BY275" s="97">
        <v>1</v>
      </c>
      <c r="BZ275" s="97"/>
      <c r="CA275" s="97"/>
      <c r="CB275" s="97"/>
      <c r="CC275" s="97"/>
      <c r="CD275" s="97"/>
      <c r="CE275" s="97"/>
      <c r="CF275" s="97"/>
      <c r="CG275" s="97"/>
      <c r="CH275" s="97">
        <v>1000</v>
      </c>
      <c r="CI275" s="97">
        <v>133</v>
      </c>
      <c r="CJ275" s="97">
        <v>179</v>
      </c>
      <c r="CK275" s="97">
        <v>57</v>
      </c>
      <c r="CL275" s="97"/>
      <c r="CM275" s="97"/>
      <c r="CN275" s="97"/>
      <c r="CO275" s="97"/>
      <c r="CP275" s="97"/>
      <c r="CQ275" s="97"/>
      <c r="CR275" s="97">
        <v>0</v>
      </c>
      <c r="CS275" s="97"/>
      <c r="CT275" s="97"/>
      <c r="CU275" s="97"/>
      <c r="CV275" s="97"/>
      <c r="CW275" s="97"/>
      <c r="CX275" s="97"/>
      <c r="CY275" s="97"/>
      <c r="CZ275" s="97"/>
      <c r="DA275" s="97"/>
      <c r="DB275" s="97"/>
      <c r="DC275" s="97"/>
      <c r="DD275" s="97">
        <v>258</v>
      </c>
      <c r="DE275" s="97"/>
      <c r="DF275" s="97"/>
      <c r="DG275" s="97"/>
      <c r="DH275" s="97"/>
      <c r="DI275" s="97"/>
      <c r="DJ275" s="97"/>
      <c r="DK275" s="97"/>
      <c r="DL275" s="97"/>
      <c r="DM275" s="97"/>
      <c r="DN275" s="97"/>
      <c r="DO275" s="97"/>
      <c r="DP275" s="97"/>
      <c r="DQ275" s="97"/>
      <c r="DR275" s="97"/>
      <c r="DS275" s="97"/>
      <c r="DT275" s="97"/>
      <c r="DU275" s="97"/>
      <c r="DV275" s="97"/>
      <c r="DW275" s="97"/>
      <c r="DX275" s="97"/>
      <c r="DY275" s="97"/>
      <c r="DZ275" s="97"/>
      <c r="EA275" s="97"/>
      <c r="EB275" s="97"/>
      <c r="EC275" s="97"/>
      <c r="ED275" s="97"/>
      <c r="EE275" s="97"/>
      <c r="EF275" s="97"/>
      <c r="EG275" s="97"/>
      <c r="EH275" s="97"/>
      <c r="EI275" s="97"/>
      <c r="EJ275" s="97"/>
      <c r="EK275" s="97"/>
      <c r="EL275" s="97"/>
      <c r="EM275" s="97"/>
      <c r="EN275" s="97"/>
      <c r="EO275" s="97"/>
      <c r="EP275" s="97"/>
      <c r="EQ275" s="97"/>
      <c r="ER275" s="97"/>
      <c r="ES275" s="97"/>
      <c r="ET275" s="97"/>
      <c r="EU275" s="97">
        <v>594</v>
      </c>
      <c r="EV275" s="97">
        <v>2627</v>
      </c>
      <c r="EW275" s="97">
        <v>614</v>
      </c>
      <c r="EX275" s="97">
        <v>39</v>
      </c>
      <c r="EY275" s="97">
        <v>155</v>
      </c>
      <c r="EZ275" s="97">
        <v>0</v>
      </c>
      <c r="FA275" s="97">
        <v>284</v>
      </c>
      <c r="FB275" s="97">
        <v>0</v>
      </c>
      <c r="FC275" s="97"/>
      <c r="FD275" s="97">
        <v>0</v>
      </c>
      <c r="FE275" s="97"/>
      <c r="FF275" s="97"/>
      <c r="FG275" s="97">
        <v>1</v>
      </c>
      <c r="FH275" s="97">
        <v>0</v>
      </c>
      <c r="FI275" s="97">
        <v>0</v>
      </c>
      <c r="FJ275" s="97"/>
      <c r="FK275" s="97"/>
      <c r="FL275" s="97"/>
      <c r="FM275" s="97"/>
      <c r="FN275" s="97"/>
      <c r="FO275" s="97">
        <v>1</v>
      </c>
      <c r="FP275" s="97"/>
      <c r="FQ275" s="97">
        <v>142</v>
      </c>
      <c r="FR275" s="97"/>
      <c r="FS275" s="97">
        <v>125</v>
      </c>
      <c r="FT275" s="97">
        <v>1</v>
      </c>
      <c r="FU275" s="97">
        <v>0</v>
      </c>
      <c r="FV275" s="97"/>
      <c r="FW275" s="97"/>
      <c r="FX275" s="97"/>
      <c r="FY275" s="97">
        <v>0</v>
      </c>
      <c r="FZ275" s="97">
        <v>1</v>
      </c>
      <c r="GA275" s="97"/>
      <c r="GB275" s="97"/>
      <c r="GC275" s="97"/>
      <c r="GD275" s="97"/>
      <c r="GE275" s="97"/>
      <c r="GF275" s="97"/>
      <c r="GG275" s="97"/>
      <c r="GH275" s="97"/>
      <c r="GI275" s="97"/>
      <c r="GJ275" s="97"/>
      <c r="GK275" s="97"/>
      <c r="GL275" s="97"/>
      <c r="GM275" s="97"/>
      <c r="GN275" s="97">
        <v>0</v>
      </c>
      <c r="GO275" s="97"/>
      <c r="GP275" s="97"/>
      <c r="GQ275" s="97"/>
      <c r="GR275" s="97">
        <v>1</v>
      </c>
      <c r="GS275" s="97"/>
      <c r="GT275" s="97"/>
      <c r="GU275" s="97"/>
      <c r="GV275" s="97">
        <v>4</v>
      </c>
      <c r="GW275" s="97">
        <v>1</v>
      </c>
      <c r="GX275" s="97">
        <v>1</v>
      </c>
      <c r="GY275" s="97">
        <v>0</v>
      </c>
      <c r="GZ275" s="97"/>
      <c r="HA275" s="97">
        <v>1</v>
      </c>
      <c r="HB275" s="97"/>
      <c r="HC275" s="97"/>
      <c r="HD275" s="97">
        <v>24</v>
      </c>
      <c r="HE275" s="97">
        <v>17</v>
      </c>
      <c r="HF275" s="97"/>
      <c r="HG275" s="97"/>
      <c r="HH275" s="97">
        <v>3</v>
      </c>
      <c r="HI275" s="97">
        <v>1</v>
      </c>
      <c r="HJ275" s="97">
        <v>0</v>
      </c>
      <c r="HK275" s="97">
        <v>19</v>
      </c>
      <c r="HL275" s="97">
        <v>11</v>
      </c>
      <c r="HM275" s="97"/>
      <c r="HN275" s="97">
        <v>19</v>
      </c>
      <c r="HO275" s="97"/>
      <c r="HP275" s="97"/>
      <c r="HQ275" s="97"/>
      <c r="HR275" s="97"/>
      <c r="HS275" s="97">
        <v>0</v>
      </c>
      <c r="HT275" s="97"/>
      <c r="HU275" s="97"/>
      <c r="HV275" s="97">
        <v>0</v>
      </c>
      <c r="HW275" s="97"/>
      <c r="HX275" s="97"/>
      <c r="HY275" s="97">
        <v>1</v>
      </c>
      <c r="HZ275" s="97">
        <v>1</v>
      </c>
      <c r="IA275" s="97">
        <v>1</v>
      </c>
      <c r="IB275" s="97"/>
      <c r="IC275" s="97"/>
      <c r="ID275" s="97"/>
      <c r="IE275" s="97"/>
      <c r="IF275" s="97">
        <v>4</v>
      </c>
      <c r="IG275" s="97"/>
      <c r="IH275" s="97"/>
      <c r="II275" s="97"/>
      <c r="IJ275" s="97"/>
      <c r="IK275" s="97"/>
      <c r="IL275" s="97"/>
      <c r="IM275" s="97"/>
      <c r="IN275" s="97">
        <v>0</v>
      </c>
      <c r="IO275" s="97">
        <v>0</v>
      </c>
      <c r="IP275" s="97">
        <v>1</v>
      </c>
      <c r="IQ275" s="97"/>
      <c r="IR275" s="97"/>
      <c r="IS275" s="97"/>
      <c r="IT275" s="97"/>
      <c r="IU275" s="97"/>
      <c r="IV275" s="97"/>
      <c r="IW275" s="97"/>
      <c r="IX275" s="97"/>
      <c r="IY275" s="97">
        <v>1</v>
      </c>
      <c r="IZ275" s="97"/>
      <c r="JA275" s="97"/>
      <c r="JB275" s="97"/>
      <c r="JC275" s="97"/>
      <c r="JD275" s="97"/>
      <c r="JE275" s="97"/>
      <c r="JF275" s="97"/>
      <c r="JG275" s="97"/>
      <c r="JH275" s="97"/>
      <c r="JI275" s="97"/>
      <c r="JJ275" s="97"/>
      <c r="JK275" s="97">
        <v>0</v>
      </c>
      <c r="JL275" s="97">
        <v>920</v>
      </c>
      <c r="JM275" s="97"/>
      <c r="JN275" s="97"/>
      <c r="JO275" s="97">
        <v>2</v>
      </c>
      <c r="JP275" s="97">
        <v>2</v>
      </c>
      <c r="JQ275" s="97">
        <v>3</v>
      </c>
      <c r="JR275" s="97">
        <v>25</v>
      </c>
      <c r="JS275" s="97">
        <v>68</v>
      </c>
      <c r="JT275" s="97">
        <v>0</v>
      </c>
      <c r="JU275" s="97">
        <v>176</v>
      </c>
      <c r="JV275" s="97">
        <v>24</v>
      </c>
      <c r="JW275" s="97">
        <v>28</v>
      </c>
      <c r="JX275" s="97">
        <v>3</v>
      </c>
      <c r="JY275" s="97"/>
      <c r="JZ275" s="97">
        <v>82</v>
      </c>
      <c r="KA275" s="97">
        <v>57</v>
      </c>
      <c r="KB275" s="97">
        <v>11</v>
      </c>
      <c r="KC275" s="97">
        <v>31</v>
      </c>
      <c r="KD275" s="97">
        <v>4</v>
      </c>
      <c r="KE275" s="97">
        <v>48</v>
      </c>
      <c r="KF275" s="97">
        <v>7</v>
      </c>
      <c r="KG275" s="97">
        <v>90</v>
      </c>
      <c r="KH275" s="97">
        <v>28</v>
      </c>
      <c r="KI275" s="97"/>
      <c r="KJ275" s="97">
        <v>1</v>
      </c>
      <c r="KK275" s="97"/>
      <c r="KL275" s="97">
        <v>379</v>
      </c>
      <c r="KM275" s="97">
        <v>0</v>
      </c>
      <c r="KN275" s="97"/>
      <c r="KO275" s="97">
        <v>1</v>
      </c>
      <c r="KP275" s="97">
        <v>3</v>
      </c>
      <c r="KQ275" s="97">
        <v>10</v>
      </c>
      <c r="KR275" s="97">
        <v>4</v>
      </c>
      <c r="KS275" s="97"/>
      <c r="KT275" s="97">
        <v>0</v>
      </c>
      <c r="KU275" s="97">
        <v>40</v>
      </c>
      <c r="KV275" s="97">
        <v>0</v>
      </c>
      <c r="KW275" s="97">
        <v>7</v>
      </c>
      <c r="KX275" s="97"/>
      <c r="KY275" s="97"/>
      <c r="KZ275" s="97">
        <v>0</v>
      </c>
      <c r="LA275" s="97">
        <v>25</v>
      </c>
      <c r="LB275" s="97">
        <v>142</v>
      </c>
      <c r="LC275" s="97">
        <v>0</v>
      </c>
      <c r="LD275" s="97">
        <v>1</v>
      </c>
      <c r="LE275" s="97">
        <v>12</v>
      </c>
      <c r="LF275" s="97">
        <v>0</v>
      </c>
      <c r="LG275" s="97">
        <v>15</v>
      </c>
      <c r="LH275" s="97">
        <v>42</v>
      </c>
      <c r="LI275" s="97">
        <v>15</v>
      </c>
      <c r="LJ275" s="97">
        <v>5</v>
      </c>
      <c r="LK275" s="97">
        <v>0</v>
      </c>
      <c r="LL275" s="97">
        <v>0</v>
      </c>
      <c r="LM275" s="97">
        <v>0</v>
      </c>
      <c r="LN275" s="97"/>
      <c r="LO275" s="97"/>
      <c r="LP275" s="97"/>
      <c r="LQ275" s="97">
        <v>0</v>
      </c>
      <c r="LR275" s="97">
        <v>394</v>
      </c>
      <c r="LS275" s="97">
        <v>2</v>
      </c>
      <c r="LT275" s="97">
        <v>0</v>
      </c>
      <c r="LU275" s="97"/>
      <c r="LV275" s="97"/>
      <c r="LW275" s="97"/>
      <c r="LX275" s="97">
        <v>0</v>
      </c>
      <c r="LY275" s="97">
        <v>1</v>
      </c>
      <c r="LZ275" s="97"/>
      <c r="MA275" s="97">
        <v>151</v>
      </c>
      <c r="MB275" s="97">
        <v>1</v>
      </c>
      <c r="MC275" s="97"/>
      <c r="MD275" s="97">
        <v>33</v>
      </c>
      <c r="ME275" s="97">
        <v>27</v>
      </c>
      <c r="MF275" s="97">
        <v>2</v>
      </c>
      <c r="MG275" s="97"/>
      <c r="MH275" s="97">
        <v>2</v>
      </c>
      <c r="MI275" s="97">
        <v>2</v>
      </c>
      <c r="MJ275" s="97">
        <v>13</v>
      </c>
      <c r="MK275" s="97">
        <v>3</v>
      </c>
      <c r="ML275" s="97">
        <v>165</v>
      </c>
      <c r="MM275" s="97">
        <v>7</v>
      </c>
      <c r="MN275" s="97">
        <v>2</v>
      </c>
      <c r="MO275" s="97">
        <v>42</v>
      </c>
      <c r="MP275" s="97">
        <v>0</v>
      </c>
      <c r="MQ275" s="97">
        <v>31</v>
      </c>
      <c r="MR275" s="97">
        <v>30</v>
      </c>
      <c r="MS275" s="97">
        <v>94</v>
      </c>
      <c r="MT275" s="97">
        <v>2</v>
      </c>
      <c r="MU275" s="97">
        <v>1</v>
      </c>
      <c r="MV275" s="97">
        <v>262</v>
      </c>
      <c r="MW275" s="97">
        <v>2</v>
      </c>
      <c r="MX275" s="97"/>
      <c r="MY275" s="97">
        <v>1</v>
      </c>
      <c r="MZ275" s="97"/>
      <c r="NA275" s="97">
        <v>1</v>
      </c>
      <c r="NB275" s="97">
        <v>30</v>
      </c>
      <c r="NC275" s="97"/>
      <c r="ND275" s="97">
        <v>10</v>
      </c>
      <c r="NE275" s="97">
        <v>23</v>
      </c>
      <c r="NF275" s="97"/>
      <c r="NG275" s="97">
        <v>150</v>
      </c>
      <c r="NH275" s="97">
        <v>0</v>
      </c>
      <c r="NI275" s="97">
        <v>107</v>
      </c>
      <c r="NJ275" s="97"/>
      <c r="NK275" s="97">
        <v>0</v>
      </c>
      <c r="NL275" s="97"/>
      <c r="NM275" s="97">
        <v>0</v>
      </c>
      <c r="NN275" s="97"/>
      <c r="NO275" s="97">
        <v>0</v>
      </c>
      <c r="NP275" s="97">
        <v>1</v>
      </c>
      <c r="NQ275" s="97">
        <v>1</v>
      </c>
      <c r="NR275" s="97">
        <v>10</v>
      </c>
      <c r="NS275" s="97">
        <v>84</v>
      </c>
      <c r="NT275" s="97">
        <v>38</v>
      </c>
      <c r="NU275" s="97">
        <v>7</v>
      </c>
      <c r="NV275" s="97">
        <v>69</v>
      </c>
      <c r="NW275" s="97">
        <v>2</v>
      </c>
      <c r="NX275" s="97">
        <v>247</v>
      </c>
      <c r="NY275" s="97">
        <v>1</v>
      </c>
      <c r="NZ275" s="97">
        <v>0</v>
      </c>
      <c r="OA275" s="97"/>
      <c r="OB275" s="97"/>
      <c r="OC275" s="97">
        <v>17</v>
      </c>
      <c r="OD275" s="97">
        <v>103</v>
      </c>
      <c r="OE275" s="97">
        <v>46</v>
      </c>
      <c r="OF275" s="97">
        <v>21</v>
      </c>
      <c r="OG275" s="97"/>
      <c r="OH275" s="97">
        <v>1186</v>
      </c>
      <c r="OI275" s="97">
        <v>178</v>
      </c>
      <c r="OJ275" s="97"/>
      <c r="OK275" s="97"/>
      <c r="OL275" s="97"/>
      <c r="OM275" s="97">
        <v>105</v>
      </c>
      <c r="ON275" s="97">
        <v>40</v>
      </c>
      <c r="OO275" s="97">
        <v>471</v>
      </c>
      <c r="OP275" s="97">
        <v>248</v>
      </c>
      <c r="OQ275" s="97">
        <v>31</v>
      </c>
      <c r="OR275" s="98">
        <v>2</v>
      </c>
      <c r="OS275" s="99">
        <v>21282</v>
      </c>
      <c r="OT275" s="96">
        <v>29497</v>
      </c>
      <c r="OU275" s="97"/>
      <c r="OV275" s="97"/>
      <c r="OW275" s="97"/>
      <c r="OX275" s="97"/>
      <c r="OY275" s="97">
        <v>700</v>
      </c>
      <c r="OZ275" s="97">
        <v>5728</v>
      </c>
      <c r="PA275" s="97"/>
      <c r="PB275" s="97"/>
      <c r="PC275" s="97"/>
      <c r="PD275" s="97"/>
      <c r="PE275" s="97"/>
      <c r="PF275" s="97"/>
      <c r="PG275" s="97"/>
      <c r="PH275" s="97"/>
      <c r="PI275" s="97"/>
      <c r="PJ275" s="97"/>
      <c r="PK275" s="97"/>
      <c r="PL275" s="98"/>
      <c r="PM275" s="99">
        <v>57207</v>
      </c>
    </row>
    <row r="276" spans="1:429" ht="12.75" customHeight="1" x14ac:dyDescent="0.2">
      <c r="A276" s="93">
        <v>326220</v>
      </c>
      <c r="B276" s="94" t="s">
        <v>1740</v>
      </c>
      <c r="C276" s="95" t="s">
        <v>1435</v>
      </c>
      <c r="D276" s="96">
        <v>9</v>
      </c>
      <c r="E276" s="97">
        <v>28</v>
      </c>
      <c r="F276" s="97">
        <v>2</v>
      </c>
      <c r="G276" s="97">
        <v>2</v>
      </c>
      <c r="H276" s="97">
        <v>1</v>
      </c>
      <c r="I276" s="97">
        <v>2</v>
      </c>
      <c r="J276" s="97">
        <v>14</v>
      </c>
      <c r="K276" s="97"/>
      <c r="L276" s="97">
        <v>0</v>
      </c>
      <c r="M276" s="97">
        <v>3</v>
      </c>
      <c r="N276" s="97"/>
      <c r="O276" s="97"/>
      <c r="P276" s="97"/>
      <c r="Q276" s="97"/>
      <c r="R276" s="97">
        <v>377</v>
      </c>
      <c r="S276" s="97"/>
      <c r="T276" s="97"/>
      <c r="U276" s="97">
        <v>42</v>
      </c>
      <c r="V276" s="97">
        <v>10</v>
      </c>
      <c r="W276" s="97"/>
      <c r="X276" s="97"/>
      <c r="Y276" s="97">
        <v>13</v>
      </c>
      <c r="Z276" s="97">
        <v>0</v>
      </c>
      <c r="AA276" s="97"/>
      <c r="AB276" s="97"/>
      <c r="AC276" s="97"/>
      <c r="AD276" s="97">
        <v>11</v>
      </c>
      <c r="AE276" s="97"/>
      <c r="AF276" s="97"/>
      <c r="AG276" s="97"/>
      <c r="AH276" s="97">
        <v>0</v>
      </c>
      <c r="AI276" s="97"/>
      <c r="AJ276" s="97"/>
      <c r="AK276" s="97"/>
      <c r="AL276" s="97"/>
      <c r="AM276" s="97"/>
      <c r="AN276" s="97"/>
      <c r="AO276" s="97"/>
      <c r="AP276" s="97"/>
      <c r="AQ276" s="97"/>
      <c r="AR276" s="97"/>
      <c r="AS276" s="97"/>
      <c r="AT276" s="97"/>
      <c r="AU276" s="97"/>
      <c r="AV276" s="97"/>
      <c r="AW276" s="97"/>
      <c r="AX276" s="97"/>
      <c r="AY276" s="97">
        <v>44</v>
      </c>
      <c r="AZ276" s="97"/>
      <c r="BA276" s="97"/>
      <c r="BB276" s="97"/>
      <c r="BC276" s="97"/>
      <c r="BD276" s="97"/>
      <c r="BE276" s="97"/>
      <c r="BF276" s="97"/>
      <c r="BG276" s="97"/>
      <c r="BH276" s="97"/>
      <c r="BI276" s="97"/>
      <c r="BJ276" s="97"/>
      <c r="BK276" s="97"/>
      <c r="BL276" s="97">
        <v>7</v>
      </c>
      <c r="BM276" s="97"/>
      <c r="BN276" s="97"/>
      <c r="BO276" s="97"/>
      <c r="BP276" s="97"/>
      <c r="BQ276" s="97"/>
      <c r="BR276" s="97"/>
      <c r="BS276" s="97"/>
      <c r="BT276" s="97"/>
      <c r="BU276" s="97"/>
      <c r="BV276" s="97"/>
      <c r="BW276" s="97"/>
      <c r="BX276" s="97"/>
      <c r="BY276" s="97">
        <v>34</v>
      </c>
      <c r="BZ276" s="97"/>
      <c r="CA276" s="97"/>
      <c r="CB276" s="97"/>
      <c r="CC276" s="97">
        <v>498</v>
      </c>
      <c r="CD276" s="97"/>
      <c r="CE276" s="97"/>
      <c r="CF276" s="97"/>
      <c r="CG276" s="97">
        <v>23</v>
      </c>
      <c r="CH276" s="97">
        <v>317</v>
      </c>
      <c r="CI276" s="97">
        <v>54</v>
      </c>
      <c r="CJ276" s="97">
        <v>151</v>
      </c>
      <c r="CK276" s="97">
        <v>68</v>
      </c>
      <c r="CL276" s="97"/>
      <c r="CM276" s="97"/>
      <c r="CN276" s="97"/>
      <c r="CO276" s="97"/>
      <c r="CP276" s="97">
        <v>2</v>
      </c>
      <c r="CQ276" s="97"/>
      <c r="CR276" s="97">
        <v>55</v>
      </c>
      <c r="CS276" s="97">
        <v>13</v>
      </c>
      <c r="CT276" s="97"/>
      <c r="CU276" s="97"/>
      <c r="CV276" s="97"/>
      <c r="CW276" s="97"/>
      <c r="CX276" s="97">
        <v>329</v>
      </c>
      <c r="CY276" s="97"/>
      <c r="CZ276" s="97"/>
      <c r="DA276" s="97">
        <v>208</v>
      </c>
      <c r="DB276" s="97">
        <v>2</v>
      </c>
      <c r="DC276" s="97">
        <v>0</v>
      </c>
      <c r="DD276" s="97">
        <v>218</v>
      </c>
      <c r="DE276" s="97"/>
      <c r="DF276" s="97"/>
      <c r="DG276" s="97"/>
      <c r="DH276" s="97"/>
      <c r="DI276" s="97"/>
      <c r="DJ276" s="97"/>
      <c r="DK276" s="97"/>
      <c r="DL276" s="97"/>
      <c r="DM276" s="97"/>
      <c r="DN276" s="97"/>
      <c r="DO276" s="97"/>
      <c r="DP276" s="97"/>
      <c r="DQ276" s="97"/>
      <c r="DR276" s="97"/>
      <c r="DS276" s="97">
        <v>11</v>
      </c>
      <c r="DT276" s="97">
        <v>3</v>
      </c>
      <c r="DU276" s="97"/>
      <c r="DV276" s="97"/>
      <c r="DW276" s="97"/>
      <c r="DX276" s="97"/>
      <c r="DY276" s="97"/>
      <c r="DZ276" s="97"/>
      <c r="EA276" s="97"/>
      <c r="EB276" s="97"/>
      <c r="EC276" s="97"/>
      <c r="ED276" s="97"/>
      <c r="EE276" s="97"/>
      <c r="EF276" s="97">
        <v>34</v>
      </c>
      <c r="EG276" s="97">
        <v>38</v>
      </c>
      <c r="EH276" s="97">
        <v>19</v>
      </c>
      <c r="EI276" s="97">
        <v>79</v>
      </c>
      <c r="EJ276" s="97">
        <v>36</v>
      </c>
      <c r="EK276" s="97"/>
      <c r="EL276" s="97"/>
      <c r="EM276" s="97"/>
      <c r="EN276" s="97"/>
      <c r="EO276" s="97"/>
      <c r="EP276" s="97"/>
      <c r="EQ276" s="97"/>
      <c r="ER276" s="97"/>
      <c r="ES276" s="97"/>
      <c r="ET276" s="97"/>
      <c r="EU276" s="97">
        <v>119</v>
      </c>
      <c r="EV276" s="97">
        <v>1547</v>
      </c>
      <c r="EW276" s="97">
        <v>100</v>
      </c>
      <c r="EX276" s="97">
        <v>165</v>
      </c>
      <c r="EY276" s="97"/>
      <c r="EZ276" s="97"/>
      <c r="FA276" s="97"/>
      <c r="FB276" s="97">
        <v>20</v>
      </c>
      <c r="FC276" s="97">
        <v>35</v>
      </c>
      <c r="FD276" s="97">
        <v>2</v>
      </c>
      <c r="FE276" s="97"/>
      <c r="FF276" s="97">
        <v>44</v>
      </c>
      <c r="FG276" s="97">
        <v>492</v>
      </c>
      <c r="FH276" s="97">
        <v>45</v>
      </c>
      <c r="FI276" s="97"/>
      <c r="FJ276" s="97"/>
      <c r="FK276" s="97"/>
      <c r="FL276" s="97"/>
      <c r="FM276" s="97"/>
      <c r="FN276" s="97">
        <v>119</v>
      </c>
      <c r="FO276" s="97"/>
      <c r="FP276" s="97"/>
      <c r="FQ276" s="97"/>
      <c r="FR276" s="97"/>
      <c r="FS276" s="97"/>
      <c r="FT276" s="97"/>
      <c r="FU276" s="97"/>
      <c r="FV276" s="97"/>
      <c r="FW276" s="97"/>
      <c r="FX276" s="97"/>
      <c r="FY276" s="97"/>
      <c r="FZ276" s="97"/>
      <c r="GA276" s="97"/>
      <c r="GB276" s="97"/>
      <c r="GC276" s="97"/>
      <c r="GD276" s="97"/>
      <c r="GE276" s="97"/>
      <c r="GF276" s="97"/>
      <c r="GG276" s="97"/>
      <c r="GH276" s="97"/>
      <c r="GI276" s="97"/>
      <c r="GJ276" s="97"/>
      <c r="GK276" s="97"/>
      <c r="GL276" s="97"/>
      <c r="GM276" s="97"/>
      <c r="GN276" s="97"/>
      <c r="GO276" s="97"/>
      <c r="GP276" s="97"/>
      <c r="GQ276" s="97"/>
      <c r="GR276" s="97"/>
      <c r="GS276" s="97"/>
      <c r="GT276" s="97"/>
      <c r="GU276" s="97"/>
      <c r="GV276" s="97"/>
      <c r="GW276" s="97"/>
      <c r="GX276" s="97"/>
      <c r="GY276" s="97"/>
      <c r="GZ276" s="97"/>
      <c r="HA276" s="97"/>
      <c r="HB276" s="97"/>
      <c r="HC276" s="97"/>
      <c r="HD276" s="97"/>
      <c r="HE276" s="97"/>
      <c r="HF276" s="97"/>
      <c r="HG276" s="97"/>
      <c r="HH276" s="97"/>
      <c r="HI276" s="97"/>
      <c r="HJ276" s="97"/>
      <c r="HK276" s="97"/>
      <c r="HL276" s="97"/>
      <c r="HM276" s="97"/>
      <c r="HN276" s="97"/>
      <c r="HO276" s="97"/>
      <c r="HP276" s="97"/>
      <c r="HQ276" s="97"/>
      <c r="HR276" s="97"/>
      <c r="HS276" s="97"/>
      <c r="HT276" s="97"/>
      <c r="HU276" s="97"/>
      <c r="HV276" s="97"/>
      <c r="HW276" s="97">
        <v>0</v>
      </c>
      <c r="HX276" s="97"/>
      <c r="HY276" s="97">
        <v>118</v>
      </c>
      <c r="HZ276" s="97"/>
      <c r="IA276" s="97"/>
      <c r="IB276" s="97"/>
      <c r="IC276" s="97"/>
      <c r="ID276" s="97"/>
      <c r="IE276" s="97"/>
      <c r="IF276" s="97">
        <v>368</v>
      </c>
      <c r="IG276" s="97"/>
      <c r="IH276" s="97"/>
      <c r="II276" s="97"/>
      <c r="IJ276" s="97"/>
      <c r="IK276" s="97"/>
      <c r="IL276" s="97"/>
      <c r="IM276" s="97">
        <v>4</v>
      </c>
      <c r="IN276" s="97"/>
      <c r="IO276" s="97"/>
      <c r="IP276" s="97"/>
      <c r="IQ276" s="97">
        <v>42</v>
      </c>
      <c r="IR276" s="97"/>
      <c r="IS276" s="97"/>
      <c r="IT276" s="97"/>
      <c r="IU276" s="97"/>
      <c r="IV276" s="97"/>
      <c r="IW276" s="97"/>
      <c r="IX276" s="97"/>
      <c r="IY276" s="97">
        <v>54</v>
      </c>
      <c r="IZ276" s="97"/>
      <c r="JA276" s="97"/>
      <c r="JB276" s="97">
        <v>161</v>
      </c>
      <c r="JC276" s="97"/>
      <c r="JD276" s="97"/>
      <c r="JE276" s="97"/>
      <c r="JF276" s="97"/>
      <c r="JG276" s="97"/>
      <c r="JH276" s="97"/>
      <c r="JI276" s="97">
        <v>49</v>
      </c>
      <c r="JJ276" s="97"/>
      <c r="JK276" s="97"/>
      <c r="JL276" s="97">
        <v>0</v>
      </c>
      <c r="JM276" s="97">
        <v>14</v>
      </c>
      <c r="JN276" s="97">
        <v>1</v>
      </c>
      <c r="JO276" s="97"/>
      <c r="JP276" s="97">
        <v>0</v>
      </c>
      <c r="JQ276" s="97">
        <v>0</v>
      </c>
      <c r="JR276" s="97"/>
      <c r="JS276" s="97">
        <v>0</v>
      </c>
      <c r="JT276" s="97"/>
      <c r="JU276" s="97"/>
      <c r="JV276" s="97"/>
      <c r="JW276" s="97">
        <v>0</v>
      </c>
      <c r="JX276" s="97"/>
      <c r="JY276" s="97"/>
      <c r="JZ276" s="97">
        <v>2</v>
      </c>
      <c r="KA276" s="97"/>
      <c r="KB276" s="97"/>
      <c r="KC276" s="97"/>
      <c r="KD276" s="97">
        <v>0</v>
      </c>
      <c r="KE276" s="97"/>
      <c r="KF276" s="97"/>
      <c r="KG276" s="97"/>
      <c r="KH276" s="97"/>
      <c r="KI276" s="97"/>
      <c r="KJ276" s="97"/>
      <c r="KK276" s="97"/>
      <c r="KL276" s="97"/>
      <c r="KM276" s="97">
        <v>5</v>
      </c>
      <c r="KN276" s="97"/>
      <c r="KO276" s="97"/>
      <c r="KP276" s="97"/>
      <c r="KQ276" s="97"/>
      <c r="KR276" s="97"/>
      <c r="KS276" s="97">
        <v>9</v>
      </c>
      <c r="KT276" s="97"/>
      <c r="KU276" s="97"/>
      <c r="KV276" s="97"/>
      <c r="KW276" s="97"/>
      <c r="KX276" s="97"/>
      <c r="KY276" s="97"/>
      <c r="KZ276" s="97"/>
      <c r="LA276" s="97">
        <v>2</v>
      </c>
      <c r="LB276" s="97">
        <v>10</v>
      </c>
      <c r="LC276" s="97">
        <v>0</v>
      </c>
      <c r="LD276" s="97"/>
      <c r="LE276" s="97">
        <v>10</v>
      </c>
      <c r="LF276" s="97"/>
      <c r="LG276" s="97"/>
      <c r="LH276" s="97"/>
      <c r="LI276" s="97"/>
      <c r="LJ276" s="97"/>
      <c r="LK276" s="97"/>
      <c r="LL276" s="97">
        <v>0</v>
      </c>
      <c r="LM276" s="97"/>
      <c r="LN276" s="97"/>
      <c r="LO276" s="97">
        <v>0</v>
      </c>
      <c r="LP276" s="97"/>
      <c r="LQ276" s="97">
        <v>781</v>
      </c>
      <c r="LR276" s="97">
        <v>0</v>
      </c>
      <c r="LS276" s="97"/>
      <c r="LT276" s="97"/>
      <c r="LU276" s="97"/>
      <c r="LV276" s="97"/>
      <c r="LW276" s="97"/>
      <c r="LX276" s="97"/>
      <c r="LY276" s="97"/>
      <c r="LZ276" s="97"/>
      <c r="MA276" s="97"/>
      <c r="MB276" s="97"/>
      <c r="MC276" s="97"/>
      <c r="MD276" s="97"/>
      <c r="ME276" s="97">
        <v>2</v>
      </c>
      <c r="MF276" s="97"/>
      <c r="MG276" s="97"/>
      <c r="MH276" s="97"/>
      <c r="MI276" s="97">
        <v>0</v>
      </c>
      <c r="MJ276" s="97"/>
      <c r="MK276" s="97"/>
      <c r="ML276" s="97"/>
      <c r="MM276" s="97"/>
      <c r="MN276" s="97"/>
      <c r="MO276" s="97"/>
      <c r="MP276" s="97"/>
      <c r="MQ276" s="97">
        <v>1</v>
      </c>
      <c r="MR276" s="97"/>
      <c r="MS276" s="97"/>
      <c r="MT276" s="97"/>
      <c r="MU276" s="97">
        <v>0</v>
      </c>
      <c r="MV276" s="97"/>
      <c r="MW276" s="97"/>
      <c r="MX276" s="97">
        <v>7</v>
      </c>
      <c r="MY276" s="97"/>
      <c r="MZ276" s="97"/>
      <c r="NA276" s="97"/>
      <c r="NB276" s="97"/>
      <c r="NC276" s="97"/>
      <c r="ND276" s="97">
        <v>11</v>
      </c>
      <c r="NE276" s="97"/>
      <c r="NF276" s="97">
        <v>0</v>
      </c>
      <c r="NG276" s="97"/>
      <c r="NH276" s="97"/>
      <c r="NI276" s="97"/>
      <c r="NJ276" s="97"/>
      <c r="NK276" s="97"/>
      <c r="NL276" s="97"/>
      <c r="NM276" s="97"/>
      <c r="NN276" s="97"/>
      <c r="NO276" s="97"/>
      <c r="NP276" s="97"/>
      <c r="NQ276" s="97"/>
      <c r="NR276" s="97"/>
      <c r="NS276" s="97"/>
      <c r="NT276" s="97"/>
      <c r="NU276" s="97"/>
      <c r="NV276" s="97">
        <v>96</v>
      </c>
      <c r="NW276" s="97">
        <v>0</v>
      </c>
      <c r="NX276" s="97">
        <v>80</v>
      </c>
      <c r="NY276" s="97">
        <v>2</v>
      </c>
      <c r="NZ276" s="97"/>
      <c r="OA276" s="97"/>
      <c r="OB276" s="97"/>
      <c r="OC276" s="97"/>
      <c r="OD276" s="97"/>
      <c r="OE276" s="97"/>
      <c r="OF276" s="97"/>
      <c r="OG276" s="97"/>
      <c r="OH276" s="97">
        <v>35</v>
      </c>
      <c r="OI276" s="97"/>
      <c r="OJ276" s="97"/>
      <c r="OK276" s="97"/>
      <c r="OL276" s="97"/>
      <c r="OM276" s="97">
        <v>140</v>
      </c>
      <c r="ON276" s="97">
        <v>26</v>
      </c>
      <c r="OO276" s="97">
        <v>56</v>
      </c>
      <c r="OP276" s="97"/>
      <c r="OQ276" s="97"/>
      <c r="OR276" s="98"/>
      <c r="OS276" s="99">
        <v>7527</v>
      </c>
      <c r="OT276" s="96">
        <v>1102</v>
      </c>
      <c r="OU276" s="97"/>
      <c r="OV276" s="97"/>
      <c r="OW276" s="97"/>
      <c r="OX276" s="97"/>
      <c r="OY276" s="97">
        <v>100</v>
      </c>
      <c r="OZ276" s="97">
        <v>2140</v>
      </c>
      <c r="PA276" s="97"/>
      <c r="PB276" s="97"/>
      <c r="PC276" s="97"/>
      <c r="PD276" s="97"/>
      <c r="PE276" s="97"/>
      <c r="PF276" s="97"/>
      <c r="PG276" s="97"/>
      <c r="PH276" s="97"/>
      <c r="PI276" s="97"/>
      <c r="PJ276" s="97"/>
      <c r="PK276" s="97"/>
      <c r="PL276" s="98"/>
      <c r="PM276" s="99">
        <v>10868</v>
      </c>
    </row>
    <row r="277" spans="1:429" ht="12.75" customHeight="1" x14ac:dyDescent="0.2">
      <c r="A277" s="93">
        <v>326290</v>
      </c>
      <c r="B277" s="94" t="s">
        <v>1740</v>
      </c>
      <c r="C277" s="95" t="s">
        <v>1436</v>
      </c>
      <c r="D277" s="96"/>
      <c r="E277" s="97"/>
      <c r="F277" s="97"/>
      <c r="G277" s="97"/>
      <c r="H277" s="97"/>
      <c r="I277" s="97"/>
      <c r="J277" s="97"/>
      <c r="K277" s="97"/>
      <c r="L277" s="97"/>
      <c r="M277" s="97"/>
      <c r="N277" s="97"/>
      <c r="O277" s="97">
        <v>10</v>
      </c>
      <c r="P277" s="97"/>
      <c r="Q277" s="97"/>
      <c r="R277" s="97">
        <v>57</v>
      </c>
      <c r="S277" s="97"/>
      <c r="T277" s="97"/>
      <c r="U277" s="97">
        <v>42</v>
      </c>
      <c r="V277" s="97">
        <v>7</v>
      </c>
      <c r="W277" s="97"/>
      <c r="X277" s="97"/>
      <c r="Y277" s="97"/>
      <c r="Z277" s="97"/>
      <c r="AA277" s="97"/>
      <c r="AB277" s="97">
        <v>5</v>
      </c>
      <c r="AC277" s="97">
        <v>25</v>
      </c>
      <c r="AD277" s="97">
        <v>241</v>
      </c>
      <c r="AE277" s="97">
        <v>17</v>
      </c>
      <c r="AF277" s="97">
        <v>104</v>
      </c>
      <c r="AG277" s="97"/>
      <c r="AH277" s="97">
        <v>75</v>
      </c>
      <c r="AI277" s="97"/>
      <c r="AJ277" s="97"/>
      <c r="AK277" s="97">
        <v>0</v>
      </c>
      <c r="AL277" s="97">
        <v>162</v>
      </c>
      <c r="AM277" s="97">
        <v>381</v>
      </c>
      <c r="AN277" s="97"/>
      <c r="AO277" s="97"/>
      <c r="AP277" s="97"/>
      <c r="AQ277" s="97">
        <v>8</v>
      </c>
      <c r="AR277" s="97">
        <v>22</v>
      </c>
      <c r="AS277" s="97">
        <v>15</v>
      </c>
      <c r="AT277" s="97">
        <v>6</v>
      </c>
      <c r="AU277" s="97"/>
      <c r="AV277" s="97">
        <v>6</v>
      </c>
      <c r="AW277" s="97">
        <v>30</v>
      </c>
      <c r="AX277" s="97">
        <v>9</v>
      </c>
      <c r="AY277" s="97">
        <v>19</v>
      </c>
      <c r="AZ277" s="97"/>
      <c r="BA277" s="97"/>
      <c r="BB277" s="97">
        <v>51</v>
      </c>
      <c r="BC277" s="97">
        <v>8</v>
      </c>
      <c r="BD277" s="97"/>
      <c r="BE277" s="97"/>
      <c r="BF277" s="97"/>
      <c r="BG277" s="97"/>
      <c r="BH277" s="97"/>
      <c r="BI277" s="97"/>
      <c r="BJ277" s="97"/>
      <c r="BK277" s="97"/>
      <c r="BL277" s="97"/>
      <c r="BM277" s="97">
        <v>41</v>
      </c>
      <c r="BN277" s="97"/>
      <c r="BO277" s="97"/>
      <c r="BP277" s="97"/>
      <c r="BQ277" s="97"/>
      <c r="BR277" s="97"/>
      <c r="BS277" s="97"/>
      <c r="BT277" s="97"/>
      <c r="BU277" s="97"/>
      <c r="BV277" s="97"/>
      <c r="BW277" s="97">
        <v>5</v>
      </c>
      <c r="BX277" s="97"/>
      <c r="BY277" s="97">
        <v>19</v>
      </c>
      <c r="BZ277" s="97"/>
      <c r="CA277" s="97"/>
      <c r="CB277" s="97"/>
      <c r="CC277" s="97">
        <v>149</v>
      </c>
      <c r="CD277" s="97"/>
      <c r="CE277" s="97"/>
      <c r="CF277" s="97"/>
      <c r="CG277" s="97">
        <v>13</v>
      </c>
      <c r="CH277" s="97">
        <v>981</v>
      </c>
      <c r="CI277" s="97">
        <v>6</v>
      </c>
      <c r="CJ277" s="97">
        <v>598</v>
      </c>
      <c r="CK277" s="97">
        <v>20</v>
      </c>
      <c r="CL277" s="97"/>
      <c r="CM277" s="97">
        <v>30</v>
      </c>
      <c r="CN277" s="97">
        <v>4</v>
      </c>
      <c r="CO277" s="97"/>
      <c r="CP277" s="97">
        <v>93</v>
      </c>
      <c r="CQ277" s="97">
        <v>5</v>
      </c>
      <c r="CR277" s="97"/>
      <c r="CS277" s="97">
        <v>4</v>
      </c>
      <c r="CT277" s="97">
        <v>3</v>
      </c>
      <c r="CU277" s="97">
        <v>5</v>
      </c>
      <c r="CV277" s="97">
        <v>11</v>
      </c>
      <c r="CW277" s="97">
        <v>6</v>
      </c>
      <c r="CX277" s="97">
        <v>47</v>
      </c>
      <c r="CY277" s="97">
        <v>3</v>
      </c>
      <c r="CZ277" s="97">
        <v>5</v>
      </c>
      <c r="DA277" s="97">
        <v>83</v>
      </c>
      <c r="DB277" s="97">
        <v>26</v>
      </c>
      <c r="DC277" s="97">
        <v>14</v>
      </c>
      <c r="DD277" s="97">
        <v>33</v>
      </c>
      <c r="DE277" s="97">
        <v>3</v>
      </c>
      <c r="DF277" s="97">
        <v>6</v>
      </c>
      <c r="DG277" s="97">
        <v>0</v>
      </c>
      <c r="DH277" s="97">
        <v>41</v>
      </c>
      <c r="DI277" s="97">
        <v>21</v>
      </c>
      <c r="DJ277" s="97"/>
      <c r="DK277" s="97"/>
      <c r="DL277" s="97"/>
      <c r="DM277" s="97"/>
      <c r="DN277" s="97"/>
      <c r="DO277" s="97"/>
      <c r="DP277" s="97"/>
      <c r="DQ277" s="97"/>
      <c r="DR277" s="97"/>
      <c r="DS277" s="97"/>
      <c r="DT277" s="97"/>
      <c r="DU277" s="97"/>
      <c r="DV277" s="97"/>
      <c r="DW277" s="97"/>
      <c r="DX277" s="97"/>
      <c r="DY277" s="97"/>
      <c r="DZ277" s="97"/>
      <c r="EA277" s="97"/>
      <c r="EB277" s="97"/>
      <c r="EC277" s="97"/>
      <c r="ED277" s="97"/>
      <c r="EE277" s="97"/>
      <c r="EF277" s="97"/>
      <c r="EG277" s="97">
        <v>0</v>
      </c>
      <c r="EH277" s="97">
        <v>133</v>
      </c>
      <c r="EI277" s="97"/>
      <c r="EJ277" s="97"/>
      <c r="EK277" s="97"/>
      <c r="EL277" s="97"/>
      <c r="EM277" s="97"/>
      <c r="EN277" s="97"/>
      <c r="EO277" s="97"/>
      <c r="EP277" s="97"/>
      <c r="EQ277" s="97"/>
      <c r="ER277" s="97"/>
      <c r="ES277" s="97"/>
      <c r="ET277" s="97"/>
      <c r="EU277" s="97">
        <v>176</v>
      </c>
      <c r="EV277" s="97">
        <v>674</v>
      </c>
      <c r="EW277" s="97">
        <v>241</v>
      </c>
      <c r="EX277" s="97">
        <v>89</v>
      </c>
      <c r="EY277" s="97">
        <v>56</v>
      </c>
      <c r="EZ277" s="97">
        <v>17</v>
      </c>
      <c r="FA277" s="97">
        <v>285</v>
      </c>
      <c r="FB277" s="97">
        <v>65</v>
      </c>
      <c r="FC277" s="97">
        <v>1</v>
      </c>
      <c r="FD277" s="97">
        <v>61</v>
      </c>
      <c r="FE277" s="97">
        <v>247</v>
      </c>
      <c r="FF277" s="97"/>
      <c r="FG277" s="97">
        <v>653</v>
      </c>
      <c r="FH277" s="97">
        <v>200</v>
      </c>
      <c r="FI277" s="97"/>
      <c r="FJ277" s="97">
        <v>241</v>
      </c>
      <c r="FK277" s="97"/>
      <c r="FL277" s="97"/>
      <c r="FM277" s="97">
        <v>11</v>
      </c>
      <c r="FN277" s="97">
        <v>105</v>
      </c>
      <c r="FO277" s="97">
        <v>38</v>
      </c>
      <c r="FP277" s="97">
        <v>21</v>
      </c>
      <c r="FQ277" s="97"/>
      <c r="FR277" s="97"/>
      <c r="FS277" s="97">
        <v>279</v>
      </c>
      <c r="FT277" s="97"/>
      <c r="FU277" s="97">
        <v>14</v>
      </c>
      <c r="FV277" s="97">
        <v>1</v>
      </c>
      <c r="FW277" s="97"/>
      <c r="FX277" s="97"/>
      <c r="FY277" s="97"/>
      <c r="FZ277" s="97">
        <v>133</v>
      </c>
      <c r="GA277" s="97">
        <v>375</v>
      </c>
      <c r="GB277" s="97">
        <v>0</v>
      </c>
      <c r="GC277" s="97">
        <v>103</v>
      </c>
      <c r="GD277" s="97"/>
      <c r="GE277" s="97"/>
      <c r="GF277" s="97"/>
      <c r="GG277" s="97"/>
      <c r="GH277" s="97"/>
      <c r="GI277" s="97"/>
      <c r="GJ277" s="97">
        <v>31</v>
      </c>
      <c r="GK277" s="97"/>
      <c r="GL277" s="97">
        <v>12</v>
      </c>
      <c r="GM277" s="97"/>
      <c r="GN277" s="97"/>
      <c r="GO277" s="97"/>
      <c r="GP277" s="97"/>
      <c r="GQ277" s="97"/>
      <c r="GR277" s="97"/>
      <c r="GS277" s="97"/>
      <c r="GT277" s="97">
        <v>0</v>
      </c>
      <c r="GU277" s="97"/>
      <c r="GV277" s="97"/>
      <c r="GW277" s="97"/>
      <c r="GX277" s="97"/>
      <c r="GY277" s="97"/>
      <c r="GZ277" s="97"/>
      <c r="HA277" s="97">
        <v>8</v>
      </c>
      <c r="HB277" s="97"/>
      <c r="HC277" s="97"/>
      <c r="HD277" s="97"/>
      <c r="HE277" s="97"/>
      <c r="HF277" s="97"/>
      <c r="HG277" s="97"/>
      <c r="HH277" s="97"/>
      <c r="HI277" s="97"/>
      <c r="HJ277" s="97"/>
      <c r="HK277" s="97"/>
      <c r="HL277" s="97"/>
      <c r="HM277" s="97"/>
      <c r="HN277" s="97"/>
      <c r="HO277" s="97"/>
      <c r="HP277" s="97"/>
      <c r="HQ277" s="97">
        <v>25</v>
      </c>
      <c r="HR277" s="97"/>
      <c r="HS277" s="97">
        <v>37</v>
      </c>
      <c r="HT277" s="97"/>
      <c r="HU277" s="97"/>
      <c r="HV277" s="97"/>
      <c r="HW277" s="97">
        <v>46</v>
      </c>
      <c r="HX277" s="97"/>
      <c r="HY277" s="97"/>
      <c r="HZ277" s="97"/>
      <c r="IA277" s="97"/>
      <c r="IB277" s="97"/>
      <c r="IC277" s="97"/>
      <c r="ID277" s="97"/>
      <c r="IE277" s="97"/>
      <c r="IF277" s="97">
        <v>206</v>
      </c>
      <c r="IG277" s="97"/>
      <c r="IH277" s="97"/>
      <c r="II277" s="97">
        <v>6</v>
      </c>
      <c r="IJ277" s="97"/>
      <c r="IK277" s="97"/>
      <c r="IL277" s="97"/>
      <c r="IM277" s="97"/>
      <c r="IN277" s="97"/>
      <c r="IO277" s="97"/>
      <c r="IP277" s="97"/>
      <c r="IQ277" s="97">
        <v>134</v>
      </c>
      <c r="IR277" s="97"/>
      <c r="IS277" s="97"/>
      <c r="IT277" s="97"/>
      <c r="IU277" s="97"/>
      <c r="IV277" s="97"/>
      <c r="IW277" s="97"/>
      <c r="IX277" s="97"/>
      <c r="IY277" s="97"/>
      <c r="IZ277" s="97"/>
      <c r="JA277" s="97"/>
      <c r="JB277" s="97">
        <v>211</v>
      </c>
      <c r="JC277" s="97"/>
      <c r="JD277" s="97"/>
      <c r="JE277" s="97"/>
      <c r="JF277" s="97"/>
      <c r="JG277" s="97"/>
      <c r="JH277" s="97"/>
      <c r="JI277" s="97">
        <v>39</v>
      </c>
      <c r="JJ277" s="97"/>
      <c r="JK277" s="97"/>
      <c r="JL277" s="97">
        <v>737</v>
      </c>
      <c r="JM277" s="97">
        <v>542</v>
      </c>
      <c r="JN277" s="97">
        <v>2418</v>
      </c>
      <c r="JO277" s="97">
        <v>0</v>
      </c>
      <c r="JP277" s="97">
        <v>1</v>
      </c>
      <c r="JQ277" s="97">
        <v>12</v>
      </c>
      <c r="JR277" s="97">
        <v>6</v>
      </c>
      <c r="JS277" s="97">
        <v>7</v>
      </c>
      <c r="JT277" s="97"/>
      <c r="JU277" s="97"/>
      <c r="JV277" s="97">
        <v>0</v>
      </c>
      <c r="JW277" s="97">
        <v>0</v>
      </c>
      <c r="JX277" s="97"/>
      <c r="JY277" s="97"/>
      <c r="JZ277" s="97">
        <v>4</v>
      </c>
      <c r="KA277" s="97">
        <v>0</v>
      </c>
      <c r="KB277" s="97"/>
      <c r="KC277" s="97"/>
      <c r="KD277" s="97"/>
      <c r="KE277" s="97"/>
      <c r="KF277" s="97"/>
      <c r="KG277" s="97"/>
      <c r="KH277" s="97"/>
      <c r="KI277" s="97">
        <v>15</v>
      </c>
      <c r="KJ277" s="97"/>
      <c r="KK277" s="97"/>
      <c r="KL277" s="97"/>
      <c r="KM277" s="97"/>
      <c r="KN277" s="97"/>
      <c r="KO277" s="97"/>
      <c r="KP277" s="97"/>
      <c r="KQ277" s="97"/>
      <c r="KR277" s="97"/>
      <c r="KS277" s="97">
        <v>10</v>
      </c>
      <c r="KT277" s="97"/>
      <c r="KU277" s="97"/>
      <c r="KV277" s="97"/>
      <c r="KW277" s="97"/>
      <c r="KX277" s="97"/>
      <c r="KY277" s="97"/>
      <c r="KZ277" s="97">
        <v>0</v>
      </c>
      <c r="LA277" s="97">
        <v>66</v>
      </c>
      <c r="LB277" s="97">
        <v>333</v>
      </c>
      <c r="LC277" s="97">
        <v>6</v>
      </c>
      <c r="LD277" s="97">
        <v>2</v>
      </c>
      <c r="LE277" s="97">
        <v>11</v>
      </c>
      <c r="LF277" s="97"/>
      <c r="LG277" s="97"/>
      <c r="LH277" s="97"/>
      <c r="LI277" s="97"/>
      <c r="LJ277" s="97"/>
      <c r="LK277" s="97"/>
      <c r="LL277" s="97"/>
      <c r="LM277" s="97"/>
      <c r="LN277" s="97"/>
      <c r="LO277" s="97">
        <v>0</v>
      </c>
      <c r="LP277" s="97"/>
      <c r="LQ277" s="97"/>
      <c r="LR277" s="97">
        <v>0</v>
      </c>
      <c r="LS277" s="97">
        <v>9</v>
      </c>
      <c r="LT277" s="97"/>
      <c r="LU277" s="97"/>
      <c r="LV277" s="97"/>
      <c r="LW277" s="97"/>
      <c r="LX277" s="97">
        <v>82</v>
      </c>
      <c r="LY277" s="97"/>
      <c r="LZ277" s="97"/>
      <c r="MA277" s="97">
        <v>393</v>
      </c>
      <c r="MB277" s="97"/>
      <c r="MC277" s="97"/>
      <c r="MD277" s="97">
        <v>1062</v>
      </c>
      <c r="ME277" s="97"/>
      <c r="MF277" s="97">
        <v>4</v>
      </c>
      <c r="MG277" s="97"/>
      <c r="MH277" s="97"/>
      <c r="MI277" s="97"/>
      <c r="MJ277" s="97">
        <v>191</v>
      </c>
      <c r="MK277" s="97"/>
      <c r="ML277" s="97">
        <v>100</v>
      </c>
      <c r="MM277" s="97"/>
      <c r="MN277" s="97"/>
      <c r="MO277" s="97"/>
      <c r="MP277" s="97"/>
      <c r="MQ277" s="97">
        <v>14</v>
      </c>
      <c r="MR277" s="97"/>
      <c r="MS277" s="97">
        <v>101</v>
      </c>
      <c r="MT277" s="97">
        <v>0</v>
      </c>
      <c r="MU277" s="97">
        <v>3</v>
      </c>
      <c r="MV277" s="97">
        <v>0</v>
      </c>
      <c r="MW277" s="97"/>
      <c r="MX277" s="97">
        <v>34</v>
      </c>
      <c r="MY277" s="97">
        <v>14</v>
      </c>
      <c r="MZ277" s="97">
        <v>16</v>
      </c>
      <c r="NA277" s="97">
        <v>97</v>
      </c>
      <c r="NB277" s="97">
        <v>89</v>
      </c>
      <c r="NC277" s="97">
        <v>117</v>
      </c>
      <c r="ND277" s="97">
        <v>524</v>
      </c>
      <c r="NE277" s="97">
        <v>141</v>
      </c>
      <c r="NF277" s="97">
        <v>28</v>
      </c>
      <c r="NG277" s="97"/>
      <c r="NH277" s="97"/>
      <c r="NI277" s="97"/>
      <c r="NJ277" s="97"/>
      <c r="NK277" s="97"/>
      <c r="NL277" s="97">
        <v>1</v>
      </c>
      <c r="NM277" s="97"/>
      <c r="NN277" s="97"/>
      <c r="NO277" s="97"/>
      <c r="NP277" s="97"/>
      <c r="NQ277" s="97"/>
      <c r="NR277" s="97">
        <v>14</v>
      </c>
      <c r="NS277" s="97">
        <v>0</v>
      </c>
      <c r="NT277" s="97">
        <v>60</v>
      </c>
      <c r="NU277" s="97">
        <v>12</v>
      </c>
      <c r="NV277" s="97">
        <v>849</v>
      </c>
      <c r="NW277" s="97">
        <v>2</v>
      </c>
      <c r="NX277" s="97">
        <v>125</v>
      </c>
      <c r="NY277" s="97">
        <v>39</v>
      </c>
      <c r="NZ277" s="97">
        <v>19</v>
      </c>
      <c r="OA277" s="97"/>
      <c r="OB277" s="97"/>
      <c r="OC277" s="97">
        <v>303</v>
      </c>
      <c r="OD277" s="97">
        <v>84</v>
      </c>
      <c r="OE277" s="97"/>
      <c r="OF277" s="97">
        <v>2</v>
      </c>
      <c r="OG277" s="97"/>
      <c r="OH277" s="97">
        <v>1031</v>
      </c>
      <c r="OI277" s="97">
        <v>200</v>
      </c>
      <c r="OJ277" s="97"/>
      <c r="OK277" s="97"/>
      <c r="OL277" s="97"/>
      <c r="OM277" s="97">
        <v>7</v>
      </c>
      <c r="ON277" s="97">
        <v>882</v>
      </c>
      <c r="OO277" s="97">
        <v>1083</v>
      </c>
      <c r="OP277" s="97">
        <v>28</v>
      </c>
      <c r="OQ277" s="97">
        <v>37</v>
      </c>
      <c r="OR277" s="98">
        <v>106</v>
      </c>
      <c r="OS277" s="99">
        <v>20620</v>
      </c>
      <c r="OT277" s="96">
        <v>2889</v>
      </c>
      <c r="OU277" s="97">
        <v>184</v>
      </c>
      <c r="OV277" s="97"/>
      <c r="OW277" s="97">
        <v>47</v>
      </c>
      <c r="OX277" s="97"/>
      <c r="OY277" s="97">
        <v>229</v>
      </c>
      <c r="OZ277" s="97">
        <v>2396</v>
      </c>
      <c r="PA277" s="97"/>
      <c r="PB277" s="97"/>
      <c r="PC277" s="97"/>
      <c r="PD277" s="97"/>
      <c r="PE277" s="97"/>
      <c r="PF277" s="97">
        <v>36</v>
      </c>
      <c r="PG277" s="97"/>
      <c r="PH277" s="97"/>
      <c r="PI277" s="97"/>
      <c r="PJ277" s="97"/>
      <c r="PK277" s="97"/>
      <c r="PL277" s="98"/>
      <c r="PM277" s="99">
        <v>26401</v>
      </c>
    </row>
    <row r="278" spans="1:429" ht="12.75" customHeight="1" x14ac:dyDescent="0.2">
      <c r="A278" s="93">
        <v>423100</v>
      </c>
      <c r="B278" s="94" t="s">
        <v>1741</v>
      </c>
      <c r="C278" s="95" t="s">
        <v>1437</v>
      </c>
      <c r="D278" s="96"/>
      <c r="E278" s="97"/>
      <c r="F278" s="97"/>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7"/>
      <c r="AI278" s="97"/>
      <c r="AJ278" s="97"/>
      <c r="AK278" s="97"/>
      <c r="AL278" s="97"/>
      <c r="AM278" s="97"/>
      <c r="AN278" s="97"/>
      <c r="AO278" s="97"/>
      <c r="AP278" s="97"/>
      <c r="AQ278" s="97"/>
      <c r="AR278" s="97"/>
      <c r="AS278" s="97">
        <v>5</v>
      </c>
      <c r="AT278" s="97"/>
      <c r="AU278" s="97"/>
      <c r="AV278" s="97"/>
      <c r="AW278" s="97"/>
      <c r="AX278" s="97"/>
      <c r="AY278" s="97"/>
      <c r="AZ278" s="97"/>
      <c r="BA278" s="97"/>
      <c r="BB278" s="97"/>
      <c r="BC278" s="97"/>
      <c r="BD278" s="97">
        <v>0</v>
      </c>
      <c r="BE278" s="97"/>
      <c r="BF278" s="97"/>
      <c r="BG278" s="97"/>
      <c r="BH278" s="97"/>
      <c r="BI278" s="97"/>
      <c r="BJ278" s="97"/>
      <c r="BK278" s="97"/>
      <c r="BL278" s="97"/>
      <c r="BM278" s="97"/>
      <c r="BN278" s="97"/>
      <c r="BO278" s="97"/>
      <c r="BP278" s="97"/>
      <c r="BQ278" s="97"/>
      <c r="BR278" s="97"/>
      <c r="BS278" s="97"/>
      <c r="BT278" s="97"/>
      <c r="BU278" s="97"/>
      <c r="BV278" s="97"/>
      <c r="BW278" s="97">
        <v>1</v>
      </c>
      <c r="BX278" s="97">
        <v>0</v>
      </c>
      <c r="BY278" s="97"/>
      <c r="BZ278" s="97">
        <v>0</v>
      </c>
      <c r="CA278" s="97"/>
      <c r="CB278" s="97"/>
      <c r="CC278" s="97"/>
      <c r="CD278" s="97"/>
      <c r="CE278" s="97"/>
      <c r="CF278" s="97"/>
      <c r="CG278" s="97"/>
      <c r="CH278" s="97"/>
      <c r="CI278" s="97"/>
      <c r="CJ278" s="97">
        <v>2</v>
      </c>
      <c r="CK278" s="97">
        <v>0</v>
      </c>
      <c r="CL278" s="97"/>
      <c r="CM278" s="97"/>
      <c r="CN278" s="97"/>
      <c r="CO278" s="97"/>
      <c r="CP278" s="97"/>
      <c r="CQ278" s="97"/>
      <c r="CR278" s="97">
        <v>2</v>
      </c>
      <c r="CS278" s="97"/>
      <c r="CT278" s="97"/>
      <c r="CU278" s="97"/>
      <c r="CV278" s="97"/>
      <c r="CW278" s="97"/>
      <c r="CX278" s="97"/>
      <c r="CY278" s="97"/>
      <c r="CZ278" s="97"/>
      <c r="DA278" s="97">
        <v>3</v>
      </c>
      <c r="DB278" s="97">
        <v>0</v>
      </c>
      <c r="DC278" s="97">
        <v>3</v>
      </c>
      <c r="DD278" s="97"/>
      <c r="DE278" s="97"/>
      <c r="DF278" s="97"/>
      <c r="DG278" s="97"/>
      <c r="DH278" s="97"/>
      <c r="DI278" s="97"/>
      <c r="DJ278" s="97"/>
      <c r="DK278" s="97"/>
      <c r="DL278" s="97"/>
      <c r="DM278" s="97"/>
      <c r="DN278" s="97"/>
      <c r="DO278" s="97"/>
      <c r="DP278" s="97"/>
      <c r="DQ278" s="97"/>
      <c r="DR278" s="97"/>
      <c r="DS278" s="97"/>
      <c r="DT278" s="97"/>
      <c r="DU278" s="97"/>
      <c r="DV278" s="97"/>
      <c r="DW278" s="97"/>
      <c r="DX278" s="97"/>
      <c r="DY278" s="97"/>
      <c r="DZ278" s="97"/>
      <c r="EA278" s="97"/>
      <c r="EB278" s="97"/>
      <c r="EC278" s="97"/>
      <c r="ED278" s="97"/>
      <c r="EE278" s="97"/>
      <c r="EF278" s="97"/>
      <c r="EG278" s="97"/>
      <c r="EH278" s="97"/>
      <c r="EI278" s="97"/>
      <c r="EJ278" s="97"/>
      <c r="EK278" s="97"/>
      <c r="EL278" s="97">
        <v>0</v>
      </c>
      <c r="EM278" s="97"/>
      <c r="EN278" s="97"/>
      <c r="EO278" s="97">
        <v>2</v>
      </c>
      <c r="EP278" s="97"/>
      <c r="EQ278" s="97"/>
      <c r="ER278" s="97"/>
      <c r="ES278" s="97"/>
      <c r="ET278" s="97">
        <v>0</v>
      </c>
      <c r="EU278" s="97">
        <v>64</v>
      </c>
      <c r="EV278" s="97">
        <v>39</v>
      </c>
      <c r="EW278" s="97">
        <v>36</v>
      </c>
      <c r="EX278" s="97">
        <v>3</v>
      </c>
      <c r="EY278" s="97">
        <v>2</v>
      </c>
      <c r="EZ278" s="97"/>
      <c r="FA278" s="97">
        <v>1</v>
      </c>
      <c r="FB278" s="97">
        <v>29</v>
      </c>
      <c r="FC278" s="97">
        <v>15</v>
      </c>
      <c r="FD278" s="97">
        <v>4</v>
      </c>
      <c r="FE278" s="97">
        <v>1</v>
      </c>
      <c r="FF278" s="97">
        <v>14</v>
      </c>
      <c r="FG278" s="97">
        <v>26</v>
      </c>
      <c r="FH278" s="97">
        <v>15</v>
      </c>
      <c r="FI278" s="97"/>
      <c r="FJ278" s="97"/>
      <c r="FK278" s="97"/>
      <c r="FL278" s="97"/>
      <c r="FM278" s="97"/>
      <c r="FN278" s="97"/>
      <c r="FO278" s="97"/>
      <c r="FP278" s="97"/>
      <c r="FQ278" s="97">
        <v>5</v>
      </c>
      <c r="FR278" s="97"/>
      <c r="FS278" s="97"/>
      <c r="FT278" s="97"/>
      <c r="FU278" s="97"/>
      <c r="FV278" s="97"/>
      <c r="FW278" s="97"/>
      <c r="FX278" s="97"/>
      <c r="FY278" s="97"/>
      <c r="FZ278" s="97"/>
      <c r="GA278" s="97"/>
      <c r="GB278" s="97"/>
      <c r="GC278" s="97"/>
      <c r="GD278" s="97"/>
      <c r="GE278" s="97"/>
      <c r="GF278" s="97"/>
      <c r="GG278" s="97"/>
      <c r="GH278" s="97"/>
      <c r="GI278" s="97"/>
      <c r="GJ278" s="97"/>
      <c r="GK278" s="97"/>
      <c r="GL278" s="97">
        <v>1</v>
      </c>
      <c r="GM278" s="97"/>
      <c r="GN278" s="97"/>
      <c r="GO278" s="97"/>
      <c r="GP278" s="97"/>
      <c r="GQ278" s="97"/>
      <c r="GR278" s="97"/>
      <c r="GS278" s="97"/>
      <c r="GT278" s="97"/>
      <c r="GU278" s="97"/>
      <c r="GV278" s="97"/>
      <c r="GW278" s="97"/>
      <c r="GX278" s="97"/>
      <c r="GY278" s="97"/>
      <c r="GZ278" s="97"/>
      <c r="HA278" s="97"/>
      <c r="HB278" s="97"/>
      <c r="HC278" s="97"/>
      <c r="HD278" s="97"/>
      <c r="HE278" s="97"/>
      <c r="HF278" s="97"/>
      <c r="HG278" s="97"/>
      <c r="HH278" s="97"/>
      <c r="HI278" s="97"/>
      <c r="HJ278" s="97"/>
      <c r="HK278" s="97"/>
      <c r="HL278" s="97"/>
      <c r="HM278" s="97"/>
      <c r="HN278" s="97"/>
      <c r="HO278" s="97"/>
      <c r="HP278" s="97"/>
      <c r="HQ278" s="97"/>
      <c r="HR278" s="97"/>
      <c r="HS278" s="97"/>
      <c r="HT278" s="97"/>
      <c r="HU278" s="97"/>
      <c r="HV278" s="97"/>
      <c r="HW278" s="97"/>
      <c r="HX278" s="97"/>
      <c r="HY278" s="97"/>
      <c r="HZ278" s="97"/>
      <c r="IA278" s="97"/>
      <c r="IB278" s="97">
        <v>0</v>
      </c>
      <c r="IC278" s="97"/>
      <c r="ID278" s="97"/>
      <c r="IE278" s="97"/>
      <c r="IF278" s="97"/>
      <c r="IG278" s="97"/>
      <c r="IH278" s="97"/>
      <c r="II278" s="97"/>
      <c r="IJ278" s="97"/>
      <c r="IK278" s="97"/>
      <c r="IL278" s="97"/>
      <c r="IM278" s="97"/>
      <c r="IN278" s="97"/>
      <c r="IO278" s="97">
        <v>0</v>
      </c>
      <c r="IP278" s="97">
        <v>0</v>
      </c>
      <c r="IQ278" s="97"/>
      <c r="IR278" s="97"/>
      <c r="IS278" s="97"/>
      <c r="IT278" s="97"/>
      <c r="IU278" s="97"/>
      <c r="IV278" s="97"/>
      <c r="IW278" s="97"/>
      <c r="IX278" s="97"/>
      <c r="IY278" s="97">
        <v>0</v>
      </c>
      <c r="IZ278" s="97"/>
      <c r="JA278" s="97"/>
      <c r="JB278" s="97"/>
      <c r="JC278" s="97"/>
      <c r="JD278" s="97">
        <v>2</v>
      </c>
      <c r="JE278" s="97"/>
      <c r="JF278" s="97"/>
      <c r="JG278" s="97"/>
      <c r="JH278" s="97">
        <v>1</v>
      </c>
      <c r="JI278" s="97">
        <v>1</v>
      </c>
      <c r="JJ278" s="97"/>
      <c r="JK278" s="97">
        <v>11</v>
      </c>
      <c r="JL278" s="97">
        <v>147</v>
      </c>
      <c r="JM278" s="97">
        <v>1</v>
      </c>
      <c r="JN278" s="97">
        <v>2</v>
      </c>
      <c r="JO278" s="97">
        <v>2</v>
      </c>
      <c r="JP278" s="97">
        <v>34</v>
      </c>
      <c r="JQ278" s="97">
        <v>10</v>
      </c>
      <c r="JR278" s="97">
        <v>7</v>
      </c>
      <c r="JS278" s="97">
        <v>9</v>
      </c>
      <c r="JT278" s="97">
        <v>5</v>
      </c>
      <c r="JU278" s="97">
        <v>5</v>
      </c>
      <c r="JV278" s="97">
        <v>0</v>
      </c>
      <c r="JW278" s="97">
        <v>10</v>
      </c>
      <c r="JX278" s="97"/>
      <c r="JY278" s="97"/>
      <c r="JZ278" s="97">
        <v>2</v>
      </c>
      <c r="KA278" s="97">
        <v>0</v>
      </c>
      <c r="KB278" s="97"/>
      <c r="KC278" s="97"/>
      <c r="KD278" s="97">
        <v>0</v>
      </c>
      <c r="KE278" s="97">
        <v>0</v>
      </c>
      <c r="KF278" s="97">
        <v>0</v>
      </c>
      <c r="KG278" s="97">
        <v>8</v>
      </c>
      <c r="KH278" s="97">
        <v>3</v>
      </c>
      <c r="KI278" s="97"/>
      <c r="KJ278" s="97"/>
      <c r="KK278" s="97"/>
      <c r="KL278" s="97"/>
      <c r="KM278" s="97"/>
      <c r="KN278" s="97"/>
      <c r="KO278" s="97"/>
      <c r="KP278" s="97"/>
      <c r="KQ278" s="97"/>
      <c r="KR278" s="97"/>
      <c r="KS278" s="97"/>
      <c r="KT278" s="97"/>
      <c r="KU278" s="97"/>
      <c r="KV278" s="97"/>
      <c r="KW278" s="97"/>
      <c r="KX278" s="97"/>
      <c r="KY278" s="97"/>
      <c r="KZ278" s="97"/>
      <c r="LA278" s="97"/>
      <c r="LB278" s="97"/>
      <c r="LC278" s="97"/>
      <c r="LD278" s="97"/>
      <c r="LE278" s="97"/>
      <c r="LF278" s="97"/>
      <c r="LG278" s="97"/>
      <c r="LH278" s="97"/>
      <c r="LI278" s="97"/>
      <c r="LJ278" s="97"/>
      <c r="LK278" s="97"/>
      <c r="LL278" s="97"/>
      <c r="LM278" s="97"/>
      <c r="LN278" s="97"/>
      <c r="LO278" s="97"/>
      <c r="LP278" s="97"/>
      <c r="LQ278" s="97"/>
      <c r="LR278" s="97">
        <v>12</v>
      </c>
      <c r="LS278" s="97"/>
      <c r="LT278" s="97"/>
      <c r="LU278" s="97"/>
      <c r="LV278" s="97"/>
      <c r="LW278" s="97"/>
      <c r="LX278" s="97"/>
      <c r="LY278" s="97"/>
      <c r="LZ278" s="97"/>
      <c r="MA278" s="97"/>
      <c r="MB278" s="97"/>
      <c r="MC278" s="97"/>
      <c r="MD278" s="97"/>
      <c r="ME278" s="97"/>
      <c r="MF278" s="97"/>
      <c r="MG278" s="97"/>
      <c r="MH278" s="97"/>
      <c r="MI278" s="97"/>
      <c r="MJ278" s="97"/>
      <c r="MK278" s="97"/>
      <c r="ML278" s="97"/>
      <c r="MM278" s="97"/>
      <c r="MN278" s="97"/>
      <c r="MO278" s="97"/>
      <c r="MP278" s="97"/>
      <c r="MQ278" s="97"/>
      <c r="MR278" s="97"/>
      <c r="MS278" s="97"/>
      <c r="MT278" s="97"/>
      <c r="MU278" s="97"/>
      <c r="MV278" s="97"/>
      <c r="MW278" s="97"/>
      <c r="MX278" s="97"/>
      <c r="MY278" s="97"/>
      <c r="MZ278" s="97"/>
      <c r="NA278" s="97"/>
      <c r="NB278" s="97"/>
      <c r="NC278" s="97"/>
      <c r="ND278" s="97"/>
      <c r="NE278" s="97"/>
      <c r="NF278" s="97"/>
      <c r="NG278" s="97"/>
      <c r="NH278" s="97"/>
      <c r="NI278" s="97"/>
      <c r="NJ278" s="97"/>
      <c r="NK278" s="97"/>
      <c r="NL278" s="97"/>
      <c r="NM278" s="97"/>
      <c r="NN278" s="97"/>
      <c r="NO278" s="97"/>
      <c r="NP278" s="97"/>
      <c r="NQ278" s="97"/>
      <c r="NR278" s="97"/>
      <c r="NS278" s="97"/>
      <c r="NT278" s="97"/>
      <c r="NU278" s="97"/>
      <c r="NV278" s="97">
        <v>0</v>
      </c>
      <c r="NW278" s="97"/>
      <c r="NX278" s="97"/>
      <c r="NY278" s="97"/>
      <c r="NZ278" s="97"/>
      <c r="OA278" s="97"/>
      <c r="OB278" s="97"/>
      <c r="OC278" s="97"/>
      <c r="OD278" s="97"/>
      <c r="OE278" s="97"/>
      <c r="OF278" s="97"/>
      <c r="OG278" s="97"/>
      <c r="OH278" s="97"/>
      <c r="OI278" s="97"/>
      <c r="OJ278" s="97"/>
      <c r="OK278" s="97"/>
      <c r="OL278" s="97"/>
      <c r="OM278" s="97"/>
      <c r="ON278" s="97"/>
      <c r="OO278" s="97"/>
      <c r="OP278" s="97"/>
      <c r="OQ278" s="97"/>
      <c r="OR278" s="98"/>
      <c r="OS278" s="99">
        <v>543</v>
      </c>
      <c r="OT278" s="96"/>
      <c r="OU278" s="97"/>
      <c r="OV278" s="97"/>
      <c r="OW278" s="97"/>
      <c r="OX278" s="97"/>
      <c r="OY278" s="97"/>
      <c r="OZ278" s="97"/>
      <c r="PA278" s="97"/>
      <c r="PB278" s="97"/>
      <c r="PC278" s="97"/>
      <c r="PD278" s="97"/>
      <c r="PE278" s="97"/>
      <c r="PF278" s="97"/>
      <c r="PG278" s="97"/>
      <c r="PH278" s="97"/>
      <c r="PI278" s="97"/>
      <c r="PJ278" s="97"/>
      <c r="PK278" s="97"/>
      <c r="PL278" s="98"/>
      <c r="PM278" s="99">
        <v>543</v>
      </c>
    </row>
    <row r="279" spans="1:429" ht="12.75" customHeight="1" x14ac:dyDescent="0.2">
      <c r="A279" s="93">
        <v>423400</v>
      </c>
      <c r="B279" s="94" t="s">
        <v>1741</v>
      </c>
      <c r="C279" s="95" t="s">
        <v>1438</v>
      </c>
      <c r="D279" s="96"/>
      <c r="E279" s="97"/>
      <c r="F279" s="97"/>
      <c r="G279" s="97"/>
      <c r="H279" s="97"/>
      <c r="I279" s="97"/>
      <c r="J279" s="97"/>
      <c r="K279" s="97"/>
      <c r="L279" s="97"/>
      <c r="M279" s="97"/>
      <c r="N279" s="97">
        <v>0</v>
      </c>
      <c r="O279" s="97"/>
      <c r="P279" s="97"/>
      <c r="Q279" s="97"/>
      <c r="R279" s="97"/>
      <c r="S279" s="97"/>
      <c r="T279" s="97"/>
      <c r="U279" s="97"/>
      <c r="V279" s="97"/>
      <c r="W279" s="97"/>
      <c r="X279" s="97"/>
      <c r="Y279" s="97"/>
      <c r="Z279" s="97"/>
      <c r="AA279" s="97"/>
      <c r="AB279" s="97"/>
      <c r="AC279" s="97"/>
      <c r="AD279" s="97"/>
      <c r="AE279" s="97"/>
      <c r="AF279" s="97"/>
      <c r="AG279" s="97"/>
      <c r="AH279" s="97"/>
      <c r="AI279" s="97"/>
      <c r="AJ279" s="97"/>
      <c r="AK279" s="97"/>
      <c r="AL279" s="97"/>
      <c r="AM279" s="97"/>
      <c r="AN279" s="97"/>
      <c r="AO279" s="97"/>
      <c r="AP279" s="97"/>
      <c r="AQ279" s="97"/>
      <c r="AR279" s="97">
        <v>0</v>
      </c>
      <c r="AS279" s="97">
        <v>18</v>
      </c>
      <c r="AT279" s="97"/>
      <c r="AU279" s="97"/>
      <c r="AV279" s="97"/>
      <c r="AW279" s="97"/>
      <c r="AX279" s="97"/>
      <c r="AY279" s="97"/>
      <c r="AZ279" s="97"/>
      <c r="BA279" s="97"/>
      <c r="BB279" s="97"/>
      <c r="BC279" s="97"/>
      <c r="BD279" s="97"/>
      <c r="BE279" s="97"/>
      <c r="BF279" s="97"/>
      <c r="BG279" s="97"/>
      <c r="BH279" s="97"/>
      <c r="BI279" s="97"/>
      <c r="BJ279" s="97"/>
      <c r="BK279" s="97"/>
      <c r="BL279" s="97"/>
      <c r="BM279" s="97"/>
      <c r="BN279" s="97"/>
      <c r="BO279" s="97"/>
      <c r="BP279" s="97"/>
      <c r="BQ279" s="97"/>
      <c r="BR279" s="97"/>
      <c r="BS279" s="97"/>
      <c r="BT279" s="97"/>
      <c r="BU279" s="97"/>
      <c r="BV279" s="97"/>
      <c r="BW279" s="97">
        <v>0</v>
      </c>
      <c r="BX279" s="97"/>
      <c r="BY279" s="97"/>
      <c r="BZ279" s="97"/>
      <c r="CA279" s="97"/>
      <c r="CB279" s="97"/>
      <c r="CC279" s="97"/>
      <c r="CD279" s="97"/>
      <c r="CE279" s="97"/>
      <c r="CF279" s="97"/>
      <c r="CG279" s="97">
        <v>0</v>
      </c>
      <c r="CH279" s="97"/>
      <c r="CI279" s="97"/>
      <c r="CJ279" s="97"/>
      <c r="CK279" s="97"/>
      <c r="CL279" s="97"/>
      <c r="CM279" s="97">
        <v>0</v>
      </c>
      <c r="CN279" s="97">
        <v>16</v>
      </c>
      <c r="CO279" s="97">
        <v>7</v>
      </c>
      <c r="CP279" s="97">
        <v>63</v>
      </c>
      <c r="CQ279" s="97"/>
      <c r="CR279" s="97">
        <v>0</v>
      </c>
      <c r="CS279" s="97"/>
      <c r="CT279" s="97"/>
      <c r="CU279" s="97"/>
      <c r="CV279" s="97"/>
      <c r="CW279" s="97"/>
      <c r="CX279" s="97"/>
      <c r="CY279" s="97"/>
      <c r="CZ279" s="97"/>
      <c r="DA279" s="97">
        <v>0</v>
      </c>
      <c r="DB279" s="97"/>
      <c r="DC279" s="97">
        <v>0</v>
      </c>
      <c r="DD279" s="97">
        <v>0</v>
      </c>
      <c r="DE279" s="97"/>
      <c r="DF279" s="97"/>
      <c r="DG279" s="97"/>
      <c r="DH279" s="97">
        <v>0</v>
      </c>
      <c r="DI279" s="97"/>
      <c r="DJ279" s="97">
        <v>0</v>
      </c>
      <c r="DK279" s="97">
        <v>2</v>
      </c>
      <c r="DL279" s="97">
        <v>63</v>
      </c>
      <c r="DM279" s="97">
        <v>0</v>
      </c>
      <c r="DN279" s="97">
        <v>2</v>
      </c>
      <c r="DO279" s="97">
        <v>0</v>
      </c>
      <c r="DP279" s="97">
        <v>5</v>
      </c>
      <c r="DQ279" s="97">
        <v>2</v>
      </c>
      <c r="DR279" s="97">
        <v>4</v>
      </c>
      <c r="DS279" s="97">
        <v>218</v>
      </c>
      <c r="DT279" s="97">
        <v>0</v>
      </c>
      <c r="DU279" s="97"/>
      <c r="DV279" s="97"/>
      <c r="DW279" s="97">
        <v>2</v>
      </c>
      <c r="DX279" s="97"/>
      <c r="DY279" s="97">
        <v>8</v>
      </c>
      <c r="DZ279" s="97">
        <v>137</v>
      </c>
      <c r="EA279" s="97">
        <v>5</v>
      </c>
      <c r="EB279" s="97">
        <v>9</v>
      </c>
      <c r="EC279" s="97"/>
      <c r="ED279" s="97">
        <v>0</v>
      </c>
      <c r="EE279" s="97">
        <v>0</v>
      </c>
      <c r="EF279" s="97"/>
      <c r="EG279" s="97"/>
      <c r="EH279" s="97"/>
      <c r="EI279" s="97"/>
      <c r="EJ279" s="97"/>
      <c r="EK279" s="97"/>
      <c r="EL279" s="97">
        <v>0</v>
      </c>
      <c r="EM279" s="97">
        <v>0</v>
      </c>
      <c r="EN279" s="97">
        <v>0</v>
      </c>
      <c r="EO279" s="97"/>
      <c r="EP279" s="97"/>
      <c r="EQ279" s="97">
        <v>0</v>
      </c>
      <c r="ER279" s="97">
        <v>0</v>
      </c>
      <c r="ES279" s="97">
        <v>0</v>
      </c>
      <c r="ET279" s="97">
        <v>0</v>
      </c>
      <c r="EU279" s="97"/>
      <c r="EV279" s="97"/>
      <c r="EW279" s="97"/>
      <c r="EX279" s="97"/>
      <c r="EY279" s="97"/>
      <c r="EZ279" s="97"/>
      <c r="FA279" s="97"/>
      <c r="FB279" s="97"/>
      <c r="FC279" s="97"/>
      <c r="FD279" s="97"/>
      <c r="FE279" s="97"/>
      <c r="FF279" s="97"/>
      <c r="FG279" s="97"/>
      <c r="FH279" s="97"/>
      <c r="FI279" s="97"/>
      <c r="FJ279" s="97"/>
      <c r="FK279" s="97"/>
      <c r="FL279" s="97"/>
      <c r="FM279" s="97"/>
      <c r="FN279" s="97"/>
      <c r="FO279" s="97"/>
      <c r="FP279" s="97"/>
      <c r="FQ279" s="97"/>
      <c r="FR279" s="97"/>
      <c r="FS279" s="97"/>
      <c r="FT279" s="97"/>
      <c r="FU279" s="97"/>
      <c r="FV279" s="97"/>
      <c r="FW279" s="97">
        <v>3</v>
      </c>
      <c r="FX279" s="97"/>
      <c r="FY279" s="97">
        <v>0</v>
      </c>
      <c r="FZ279" s="97">
        <v>14</v>
      </c>
      <c r="GA279" s="97"/>
      <c r="GB279" s="97">
        <v>823</v>
      </c>
      <c r="GC279" s="97">
        <v>504</v>
      </c>
      <c r="GD279" s="97">
        <v>84</v>
      </c>
      <c r="GE279" s="97">
        <v>10</v>
      </c>
      <c r="GF279" s="97">
        <v>100</v>
      </c>
      <c r="GG279" s="97"/>
      <c r="GH279" s="97"/>
      <c r="GI279" s="97"/>
      <c r="GJ279" s="97">
        <v>0</v>
      </c>
      <c r="GK279" s="97"/>
      <c r="GL279" s="97">
        <v>0</v>
      </c>
      <c r="GM279" s="97"/>
      <c r="GN279" s="97"/>
      <c r="GO279" s="97"/>
      <c r="GP279" s="97"/>
      <c r="GQ279" s="97"/>
      <c r="GR279" s="97"/>
      <c r="GS279" s="97"/>
      <c r="GT279" s="97"/>
      <c r="GU279" s="97"/>
      <c r="GV279" s="97"/>
      <c r="GW279" s="97"/>
      <c r="GX279" s="97"/>
      <c r="GY279" s="97"/>
      <c r="GZ279" s="97"/>
      <c r="HA279" s="97"/>
      <c r="HB279" s="97"/>
      <c r="HC279" s="97"/>
      <c r="HD279" s="97"/>
      <c r="HE279" s="97"/>
      <c r="HF279" s="97"/>
      <c r="HG279" s="97"/>
      <c r="HH279" s="97"/>
      <c r="HI279" s="97"/>
      <c r="HJ279" s="97"/>
      <c r="HK279" s="97"/>
      <c r="HL279" s="97"/>
      <c r="HM279" s="97"/>
      <c r="HN279" s="97"/>
      <c r="HO279" s="97"/>
      <c r="HP279" s="97"/>
      <c r="HQ279" s="97"/>
      <c r="HR279" s="97"/>
      <c r="HS279" s="97"/>
      <c r="HT279" s="97">
        <v>0</v>
      </c>
      <c r="HU279" s="97"/>
      <c r="HV279" s="97">
        <v>19</v>
      </c>
      <c r="HW279" s="97"/>
      <c r="HX279" s="97"/>
      <c r="HY279" s="97">
        <v>258</v>
      </c>
      <c r="HZ279" s="97">
        <v>0</v>
      </c>
      <c r="IA279" s="97">
        <v>2</v>
      </c>
      <c r="IB279" s="97">
        <v>0</v>
      </c>
      <c r="IC279" s="97">
        <v>4</v>
      </c>
      <c r="ID279" s="97">
        <v>1</v>
      </c>
      <c r="IE279" s="97">
        <v>0</v>
      </c>
      <c r="IF279" s="97">
        <v>45</v>
      </c>
      <c r="IG279" s="97"/>
      <c r="IH279" s="97"/>
      <c r="II279" s="97"/>
      <c r="IJ279" s="97"/>
      <c r="IK279" s="97"/>
      <c r="IL279" s="97">
        <v>0</v>
      </c>
      <c r="IM279" s="97"/>
      <c r="IN279" s="97">
        <v>0</v>
      </c>
      <c r="IO279" s="97">
        <v>4</v>
      </c>
      <c r="IP279" s="97">
        <v>12</v>
      </c>
      <c r="IQ279" s="97"/>
      <c r="IR279" s="97">
        <v>0</v>
      </c>
      <c r="IS279" s="97"/>
      <c r="IT279" s="97">
        <v>28</v>
      </c>
      <c r="IU279" s="97">
        <v>17</v>
      </c>
      <c r="IV279" s="97">
        <v>1</v>
      </c>
      <c r="IW279" s="97"/>
      <c r="IX279" s="97">
        <v>0</v>
      </c>
      <c r="IY279" s="97"/>
      <c r="IZ279" s="97"/>
      <c r="JA279" s="97">
        <v>6</v>
      </c>
      <c r="JB279" s="97">
        <v>5</v>
      </c>
      <c r="JC279" s="97"/>
      <c r="JD279" s="97">
        <v>55</v>
      </c>
      <c r="JE279" s="97">
        <v>1</v>
      </c>
      <c r="JF279" s="97"/>
      <c r="JG279" s="97"/>
      <c r="JH279" s="97">
        <v>5</v>
      </c>
      <c r="JI279" s="97">
        <v>53</v>
      </c>
      <c r="JJ279" s="97">
        <v>56</v>
      </c>
      <c r="JK279" s="97">
        <v>288</v>
      </c>
      <c r="JL279" s="97"/>
      <c r="JM279" s="97"/>
      <c r="JN279" s="97">
        <v>11</v>
      </c>
      <c r="JO279" s="97">
        <v>258</v>
      </c>
      <c r="JP279" s="97">
        <v>709</v>
      </c>
      <c r="JQ279" s="97">
        <v>757</v>
      </c>
      <c r="JR279" s="97">
        <v>553</v>
      </c>
      <c r="JS279" s="97">
        <v>815</v>
      </c>
      <c r="JT279" s="97">
        <v>853</v>
      </c>
      <c r="JU279" s="97">
        <v>300</v>
      </c>
      <c r="JV279" s="97">
        <v>99</v>
      </c>
      <c r="JW279" s="97">
        <v>976</v>
      </c>
      <c r="JX279" s="97"/>
      <c r="JY279" s="97"/>
      <c r="JZ279" s="97">
        <v>177</v>
      </c>
      <c r="KA279" s="97">
        <v>46</v>
      </c>
      <c r="KB279" s="97"/>
      <c r="KC279" s="97">
        <v>11</v>
      </c>
      <c r="KD279" s="97">
        <v>8</v>
      </c>
      <c r="KE279" s="97">
        <v>24</v>
      </c>
      <c r="KF279" s="97">
        <v>36</v>
      </c>
      <c r="KG279" s="97">
        <v>494</v>
      </c>
      <c r="KH279" s="97">
        <v>146</v>
      </c>
      <c r="KI279" s="97"/>
      <c r="KJ279" s="97"/>
      <c r="KK279" s="97"/>
      <c r="KL279" s="97"/>
      <c r="KM279" s="97"/>
      <c r="KN279" s="97"/>
      <c r="KO279" s="97"/>
      <c r="KP279" s="97"/>
      <c r="KQ279" s="97"/>
      <c r="KR279" s="97">
        <v>0</v>
      </c>
      <c r="KS279" s="97">
        <v>0</v>
      </c>
      <c r="KT279" s="97">
        <v>26</v>
      </c>
      <c r="KU279" s="97">
        <v>8</v>
      </c>
      <c r="KV279" s="97">
        <v>292</v>
      </c>
      <c r="KW279" s="97"/>
      <c r="KX279" s="97"/>
      <c r="KY279" s="97"/>
      <c r="KZ279" s="97"/>
      <c r="LA279" s="97">
        <v>1</v>
      </c>
      <c r="LB279" s="97">
        <v>5</v>
      </c>
      <c r="LC279" s="97">
        <v>0</v>
      </c>
      <c r="LD279" s="97"/>
      <c r="LE279" s="97"/>
      <c r="LF279" s="97"/>
      <c r="LG279" s="97">
        <v>4</v>
      </c>
      <c r="LH279" s="97">
        <v>7</v>
      </c>
      <c r="LI279" s="97">
        <v>31</v>
      </c>
      <c r="LJ279" s="97">
        <v>3</v>
      </c>
      <c r="LK279" s="97">
        <v>0</v>
      </c>
      <c r="LL279" s="97">
        <v>19</v>
      </c>
      <c r="LM279" s="97">
        <v>3</v>
      </c>
      <c r="LN279" s="97">
        <v>4</v>
      </c>
      <c r="LO279" s="97"/>
      <c r="LP279" s="97"/>
      <c r="LQ279" s="97"/>
      <c r="LR279" s="97">
        <v>3</v>
      </c>
      <c r="LS279" s="97"/>
      <c r="LT279" s="97">
        <v>0</v>
      </c>
      <c r="LU279" s="97"/>
      <c r="LV279" s="97"/>
      <c r="LW279" s="97"/>
      <c r="LX279" s="97">
        <v>91</v>
      </c>
      <c r="LY279" s="97"/>
      <c r="LZ279" s="97"/>
      <c r="MA279" s="97"/>
      <c r="MB279" s="97"/>
      <c r="MC279" s="97"/>
      <c r="MD279" s="97"/>
      <c r="ME279" s="97"/>
      <c r="MF279" s="97"/>
      <c r="MG279" s="97"/>
      <c r="MH279" s="97"/>
      <c r="MI279" s="97"/>
      <c r="MJ279" s="97"/>
      <c r="MK279" s="97">
        <v>4</v>
      </c>
      <c r="ML279" s="97"/>
      <c r="MM279" s="97">
        <v>1</v>
      </c>
      <c r="MN279" s="97">
        <v>1</v>
      </c>
      <c r="MO279" s="97"/>
      <c r="MP279" s="97">
        <v>1</v>
      </c>
      <c r="MQ279" s="97"/>
      <c r="MR279" s="97">
        <v>0</v>
      </c>
      <c r="MS279" s="97"/>
      <c r="MT279" s="97"/>
      <c r="MU279" s="97"/>
      <c r="MV279" s="97"/>
      <c r="MW279" s="97"/>
      <c r="MX279" s="97"/>
      <c r="MY279" s="97"/>
      <c r="MZ279" s="97"/>
      <c r="NA279" s="97"/>
      <c r="NB279" s="97"/>
      <c r="NC279" s="97"/>
      <c r="ND279" s="97"/>
      <c r="NE279" s="97"/>
      <c r="NF279" s="97"/>
      <c r="NG279" s="97"/>
      <c r="NH279" s="97"/>
      <c r="NI279" s="97"/>
      <c r="NJ279" s="97"/>
      <c r="NK279" s="97"/>
      <c r="NL279" s="97"/>
      <c r="NM279" s="97"/>
      <c r="NN279" s="97"/>
      <c r="NO279" s="97"/>
      <c r="NP279" s="97"/>
      <c r="NQ279" s="97"/>
      <c r="NR279" s="97"/>
      <c r="NS279" s="97"/>
      <c r="NT279" s="97"/>
      <c r="NU279" s="97"/>
      <c r="NV279" s="97"/>
      <c r="NW279" s="97"/>
      <c r="NX279" s="97"/>
      <c r="NY279" s="97"/>
      <c r="NZ279" s="97"/>
      <c r="OA279" s="97"/>
      <c r="OB279" s="97"/>
      <c r="OC279" s="97"/>
      <c r="OD279" s="97"/>
      <c r="OE279" s="97"/>
      <c r="OF279" s="97"/>
      <c r="OG279" s="97"/>
      <c r="OH279" s="97"/>
      <c r="OI279" s="97"/>
      <c r="OJ279" s="97"/>
      <c r="OK279" s="97"/>
      <c r="OL279" s="97">
        <v>1</v>
      </c>
      <c r="OM279" s="97"/>
      <c r="ON279" s="97"/>
      <c r="OO279" s="97"/>
      <c r="OP279" s="97"/>
      <c r="OQ279" s="97"/>
      <c r="OR279" s="98"/>
      <c r="OS279" s="99">
        <v>9738</v>
      </c>
      <c r="OT279" s="96"/>
      <c r="OU279" s="97"/>
      <c r="OV279" s="97"/>
      <c r="OW279" s="97"/>
      <c r="OX279" s="97"/>
      <c r="OY279" s="97"/>
      <c r="OZ279" s="97"/>
      <c r="PA279" s="97"/>
      <c r="PB279" s="97"/>
      <c r="PC279" s="97"/>
      <c r="PD279" s="97"/>
      <c r="PE279" s="97"/>
      <c r="PF279" s="97"/>
      <c r="PG279" s="97"/>
      <c r="PH279" s="97"/>
      <c r="PI279" s="97"/>
      <c r="PJ279" s="97"/>
      <c r="PK279" s="97"/>
      <c r="PL279" s="98"/>
      <c r="PM279" s="99">
        <v>9738</v>
      </c>
    </row>
    <row r="280" spans="1:429" ht="12.75" customHeight="1" x14ac:dyDescent="0.2">
      <c r="A280" s="93">
        <v>423600</v>
      </c>
      <c r="B280" s="94" t="s">
        <v>1741</v>
      </c>
      <c r="C280" s="95" t="s">
        <v>1439</v>
      </c>
      <c r="D280" s="96"/>
      <c r="E280" s="97"/>
      <c r="F280" s="97"/>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7"/>
      <c r="AI280" s="97"/>
      <c r="AJ280" s="97"/>
      <c r="AK280" s="97"/>
      <c r="AL280" s="97">
        <v>0</v>
      </c>
      <c r="AM280" s="97"/>
      <c r="AN280" s="97"/>
      <c r="AO280" s="97"/>
      <c r="AP280" s="97">
        <v>0</v>
      </c>
      <c r="AQ280" s="97"/>
      <c r="AR280" s="97">
        <v>9</v>
      </c>
      <c r="AS280" s="97"/>
      <c r="AT280" s="97"/>
      <c r="AU280" s="97"/>
      <c r="AV280" s="97"/>
      <c r="AW280" s="97"/>
      <c r="AX280" s="97"/>
      <c r="AY280" s="97"/>
      <c r="AZ280" s="97">
        <v>0</v>
      </c>
      <c r="BA280" s="97"/>
      <c r="BB280" s="97"/>
      <c r="BC280" s="97"/>
      <c r="BD280" s="97">
        <v>2</v>
      </c>
      <c r="BE280" s="97">
        <v>0</v>
      </c>
      <c r="BF280" s="97"/>
      <c r="BG280" s="97"/>
      <c r="BH280" s="97"/>
      <c r="BI280" s="97"/>
      <c r="BJ280" s="97"/>
      <c r="BK280" s="97"/>
      <c r="BL280" s="97"/>
      <c r="BM280" s="97"/>
      <c r="BN280" s="97"/>
      <c r="BO280" s="97"/>
      <c r="BP280" s="97"/>
      <c r="BQ280" s="97">
        <v>1</v>
      </c>
      <c r="BR280" s="97">
        <v>0</v>
      </c>
      <c r="BS280" s="97">
        <v>1</v>
      </c>
      <c r="BT280" s="97"/>
      <c r="BU280" s="97"/>
      <c r="BV280" s="97"/>
      <c r="BW280" s="97">
        <v>0</v>
      </c>
      <c r="BX280" s="97"/>
      <c r="BY280" s="97"/>
      <c r="BZ280" s="97">
        <v>1</v>
      </c>
      <c r="CA280" s="97"/>
      <c r="CB280" s="97"/>
      <c r="CC280" s="97">
        <v>0</v>
      </c>
      <c r="CD280" s="97">
        <v>0</v>
      </c>
      <c r="CE280" s="97"/>
      <c r="CF280" s="97"/>
      <c r="CG280" s="97">
        <v>0</v>
      </c>
      <c r="CH280" s="97"/>
      <c r="CI280" s="97"/>
      <c r="CJ280" s="97">
        <v>1</v>
      </c>
      <c r="CK280" s="97"/>
      <c r="CL280" s="97"/>
      <c r="CM280" s="97">
        <v>0</v>
      </c>
      <c r="CN280" s="97"/>
      <c r="CO280" s="97"/>
      <c r="CP280" s="97">
        <v>1</v>
      </c>
      <c r="CQ280" s="97">
        <v>0</v>
      </c>
      <c r="CR280" s="97">
        <v>1</v>
      </c>
      <c r="CS280" s="97">
        <v>0</v>
      </c>
      <c r="CT280" s="97"/>
      <c r="CU280" s="97"/>
      <c r="CV280" s="97"/>
      <c r="CW280" s="97"/>
      <c r="CX280" s="97"/>
      <c r="CY280" s="97">
        <v>0</v>
      </c>
      <c r="CZ280" s="97">
        <v>0</v>
      </c>
      <c r="DA280" s="97">
        <v>0</v>
      </c>
      <c r="DB280" s="97"/>
      <c r="DC280" s="97">
        <v>1</v>
      </c>
      <c r="DD280" s="97">
        <v>0</v>
      </c>
      <c r="DE280" s="97"/>
      <c r="DF280" s="97"/>
      <c r="DG280" s="97"/>
      <c r="DH280" s="97">
        <v>0</v>
      </c>
      <c r="DI280" s="97"/>
      <c r="DJ280" s="97"/>
      <c r="DK280" s="97">
        <v>0</v>
      </c>
      <c r="DL280" s="97">
        <v>1</v>
      </c>
      <c r="DM280" s="97">
        <v>8</v>
      </c>
      <c r="DN280" s="97">
        <v>85</v>
      </c>
      <c r="DO280" s="97">
        <v>7</v>
      </c>
      <c r="DP280" s="97">
        <v>163</v>
      </c>
      <c r="DQ280" s="97">
        <v>29</v>
      </c>
      <c r="DR280" s="97">
        <v>108</v>
      </c>
      <c r="DS280" s="97"/>
      <c r="DT280" s="97">
        <v>10</v>
      </c>
      <c r="DU280" s="97"/>
      <c r="DV280" s="97"/>
      <c r="DW280" s="97"/>
      <c r="DX280" s="97">
        <v>0</v>
      </c>
      <c r="DY280" s="97"/>
      <c r="DZ280" s="97"/>
      <c r="EA280" s="97"/>
      <c r="EB280" s="97">
        <v>16</v>
      </c>
      <c r="EC280" s="97"/>
      <c r="ED280" s="97">
        <v>103</v>
      </c>
      <c r="EE280" s="97">
        <v>142</v>
      </c>
      <c r="EF280" s="97">
        <v>27</v>
      </c>
      <c r="EG280" s="97">
        <v>10</v>
      </c>
      <c r="EH280" s="97">
        <v>2</v>
      </c>
      <c r="EI280" s="97">
        <v>6</v>
      </c>
      <c r="EJ280" s="97">
        <v>0</v>
      </c>
      <c r="EK280" s="97">
        <v>51</v>
      </c>
      <c r="EL280" s="97">
        <v>79</v>
      </c>
      <c r="EM280" s="97">
        <v>182</v>
      </c>
      <c r="EN280" s="97">
        <v>106</v>
      </c>
      <c r="EO280" s="97"/>
      <c r="EP280" s="97">
        <v>6</v>
      </c>
      <c r="EQ280" s="97">
        <v>87</v>
      </c>
      <c r="ER280" s="97">
        <v>137</v>
      </c>
      <c r="ES280" s="97">
        <v>31</v>
      </c>
      <c r="ET280" s="97">
        <v>193</v>
      </c>
      <c r="EU280" s="97"/>
      <c r="EV280" s="97"/>
      <c r="EW280" s="97"/>
      <c r="EX280" s="97"/>
      <c r="EY280" s="97"/>
      <c r="EZ280" s="97"/>
      <c r="FA280" s="97"/>
      <c r="FB280" s="97">
        <v>0</v>
      </c>
      <c r="FC280" s="97"/>
      <c r="FD280" s="97"/>
      <c r="FE280" s="97"/>
      <c r="FF280" s="97"/>
      <c r="FG280" s="97"/>
      <c r="FH280" s="97"/>
      <c r="FI280" s="97"/>
      <c r="FJ280" s="97"/>
      <c r="FK280" s="97"/>
      <c r="FL280" s="97"/>
      <c r="FM280" s="97"/>
      <c r="FN280" s="97"/>
      <c r="FO280" s="97"/>
      <c r="FP280" s="97"/>
      <c r="FQ280" s="97"/>
      <c r="FR280" s="97"/>
      <c r="FS280" s="97"/>
      <c r="FT280" s="97"/>
      <c r="FU280" s="97"/>
      <c r="FV280" s="97"/>
      <c r="FW280" s="97"/>
      <c r="FX280" s="97"/>
      <c r="FY280" s="97"/>
      <c r="FZ280" s="97"/>
      <c r="GA280" s="97">
        <v>0</v>
      </c>
      <c r="GB280" s="97">
        <v>0</v>
      </c>
      <c r="GC280" s="97"/>
      <c r="GD280" s="97"/>
      <c r="GE280" s="97"/>
      <c r="GF280" s="97"/>
      <c r="GG280" s="97"/>
      <c r="GH280" s="97"/>
      <c r="GI280" s="97"/>
      <c r="GJ280" s="97"/>
      <c r="GK280" s="97"/>
      <c r="GL280" s="97">
        <v>0</v>
      </c>
      <c r="GM280" s="97"/>
      <c r="GN280" s="97"/>
      <c r="GO280" s="97"/>
      <c r="GP280" s="97"/>
      <c r="GQ280" s="97"/>
      <c r="GR280" s="97"/>
      <c r="GS280" s="97"/>
      <c r="GT280" s="97"/>
      <c r="GU280" s="97"/>
      <c r="GV280" s="97"/>
      <c r="GW280" s="97"/>
      <c r="GX280" s="97"/>
      <c r="GY280" s="97"/>
      <c r="GZ280" s="97"/>
      <c r="HA280" s="97"/>
      <c r="HB280" s="97"/>
      <c r="HC280" s="97"/>
      <c r="HD280" s="97"/>
      <c r="HE280" s="97"/>
      <c r="HF280" s="97"/>
      <c r="HG280" s="97"/>
      <c r="HH280" s="97"/>
      <c r="HI280" s="97"/>
      <c r="HJ280" s="97"/>
      <c r="HK280" s="97"/>
      <c r="HL280" s="97"/>
      <c r="HM280" s="97"/>
      <c r="HN280" s="97"/>
      <c r="HO280" s="97"/>
      <c r="HP280" s="97"/>
      <c r="HQ280" s="97"/>
      <c r="HR280" s="97"/>
      <c r="HS280" s="97">
        <v>0</v>
      </c>
      <c r="HT280" s="97"/>
      <c r="HU280" s="97"/>
      <c r="HV280" s="97"/>
      <c r="HW280" s="97"/>
      <c r="HX280" s="97"/>
      <c r="HY280" s="97">
        <v>1</v>
      </c>
      <c r="HZ280" s="97"/>
      <c r="IA280" s="97"/>
      <c r="IB280" s="97"/>
      <c r="IC280" s="97"/>
      <c r="ID280" s="97"/>
      <c r="IE280" s="97">
        <v>0</v>
      </c>
      <c r="IF280" s="97"/>
      <c r="IG280" s="97"/>
      <c r="IH280" s="97"/>
      <c r="II280" s="97"/>
      <c r="IJ280" s="97"/>
      <c r="IK280" s="97"/>
      <c r="IL280" s="97"/>
      <c r="IM280" s="97"/>
      <c r="IN280" s="97"/>
      <c r="IO280" s="97"/>
      <c r="IP280" s="97">
        <v>0</v>
      </c>
      <c r="IQ280" s="97">
        <v>0</v>
      </c>
      <c r="IR280" s="97"/>
      <c r="IS280" s="97"/>
      <c r="IT280" s="97">
        <v>0</v>
      </c>
      <c r="IU280" s="97"/>
      <c r="IV280" s="97"/>
      <c r="IW280" s="97"/>
      <c r="IX280" s="97"/>
      <c r="IY280" s="97"/>
      <c r="IZ280" s="97"/>
      <c r="JA280" s="97"/>
      <c r="JB280" s="97"/>
      <c r="JC280" s="97"/>
      <c r="JD280" s="97"/>
      <c r="JE280" s="97"/>
      <c r="JF280" s="97"/>
      <c r="JG280" s="97"/>
      <c r="JH280" s="97"/>
      <c r="JI280" s="97">
        <v>0</v>
      </c>
      <c r="JJ280" s="97"/>
      <c r="JK280" s="97">
        <v>0</v>
      </c>
      <c r="JL280" s="97"/>
      <c r="JM280" s="97"/>
      <c r="JN280" s="97">
        <v>0</v>
      </c>
      <c r="JO280" s="97">
        <v>116</v>
      </c>
      <c r="JP280" s="97">
        <v>323</v>
      </c>
      <c r="JQ280" s="97">
        <v>355</v>
      </c>
      <c r="JR280" s="97">
        <v>265</v>
      </c>
      <c r="JS280" s="97">
        <v>395</v>
      </c>
      <c r="JT280" s="97">
        <v>384</v>
      </c>
      <c r="JU280" s="97">
        <v>138</v>
      </c>
      <c r="JV280" s="97">
        <v>44</v>
      </c>
      <c r="JW280" s="97">
        <v>469</v>
      </c>
      <c r="JX280" s="97"/>
      <c r="JY280" s="97"/>
      <c r="JZ280" s="97">
        <v>87</v>
      </c>
      <c r="KA280" s="97">
        <v>23</v>
      </c>
      <c r="KB280" s="97"/>
      <c r="KC280" s="97">
        <v>6</v>
      </c>
      <c r="KD280" s="97">
        <v>7</v>
      </c>
      <c r="KE280" s="97">
        <v>12</v>
      </c>
      <c r="KF280" s="97">
        <v>22</v>
      </c>
      <c r="KG280" s="97">
        <v>250</v>
      </c>
      <c r="KH280" s="97">
        <v>80</v>
      </c>
      <c r="KI280" s="97"/>
      <c r="KJ280" s="97"/>
      <c r="KK280" s="97"/>
      <c r="KL280" s="97"/>
      <c r="KM280" s="97"/>
      <c r="KN280" s="97"/>
      <c r="KO280" s="97"/>
      <c r="KP280" s="97"/>
      <c r="KQ280" s="97"/>
      <c r="KR280" s="97"/>
      <c r="KS280" s="97"/>
      <c r="KT280" s="97"/>
      <c r="KU280" s="97"/>
      <c r="KV280" s="97">
        <v>12</v>
      </c>
      <c r="KW280" s="97"/>
      <c r="KX280" s="97"/>
      <c r="KY280" s="97"/>
      <c r="KZ280" s="97"/>
      <c r="LA280" s="97"/>
      <c r="LB280" s="97"/>
      <c r="LC280" s="97"/>
      <c r="LD280" s="97"/>
      <c r="LE280" s="97"/>
      <c r="LF280" s="97"/>
      <c r="LG280" s="97">
        <v>0</v>
      </c>
      <c r="LH280" s="97">
        <v>0</v>
      </c>
      <c r="LI280" s="97">
        <v>0</v>
      </c>
      <c r="LJ280" s="97">
        <v>0</v>
      </c>
      <c r="LK280" s="97"/>
      <c r="LL280" s="97"/>
      <c r="LM280" s="97"/>
      <c r="LN280" s="97"/>
      <c r="LO280" s="97"/>
      <c r="LP280" s="97"/>
      <c r="LQ280" s="97"/>
      <c r="LR280" s="97"/>
      <c r="LS280" s="97"/>
      <c r="LT280" s="97"/>
      <c r="LU280" s="97"/>
      <c r="LV280" s="97"/>
      <c r="LW280" s="97"/>
      <c r="LX280" s="97">
        <v>9</v>
      </c>
      <c r="LY280" s="97"/>
      <c r="LZ280" s="97"/>
      <c r="MA280" s="97"/>
      <c r="MB280" s="97"/>
      <c r="MC280" s="97"/>
      <c r="MD280" s="97"/>
      <c r="ME280" s="97"/>
      <c r="MF280" s="97"/>
      <c r="MG280" s="97"/>
      <c r="MH280" s="97"/>
      <c r="MI280" s="97"/>
      <c r="MJ280" s="97"/>
      <c r="MK280" s="97"/>
      <c r="ML280" s="97"/>
      <c r="MM280" s="97"/>
      <c r="MN280" s="97"/>
      <c r="MO280" s="97"/>
      <c r="MP280" s="97"/>
      <c r="MQ280" s="97"/>
      <c r="MR280" s="97"/>
      <c r="MS280" s="97"/>
      <c r="MT280" s="97"/>
      <c r="MU280" s="97"/>
      <c r="MV280" s="97"/>
      <c r="MW280" s="97"/>
      <c r="MX280" s="97"/>
      <c r="MY280" s="97"/>
      <c r="MZ280" s="97"/>
      <c r="NA280" s="97"/>
      <c r="NB280" s="97"/>
      <c r="NC280" s="97"/>
      <c r="ND280" s="97"/>
      <c r="NE280" s="97"/>
      <c r="NF280" s="97"/>
      <c r="NG280" s="97"/>
      <c r="NH280" s="97"/>
      <c r="NI280" s="97"/>
      <c r="NJ280" s="97"/>
      <c r="NK280" s="97"/>
      <c r="NL280" s="97"/>
      <c r="NM280" s="97"/>
      <c r="NN280" s="97"/>
      <c r="NO280" s="97"/>
      <c r="NP280" s="97"/>
      <c r="NQ280" s="97"/>
      <c r="NR280" s="97"/>
      <c r="NS280" s="97"/>
      <c r="NT280" s="97"/>
      <c r="NU280" s="97"/>
      <c r="NV280" s="97"/>
      <c r="NW280" s="97"/>
      <c r="NX280" s="97"/>
      <c r="NY280" s="97"/>
      <c r="NZ280" s="97"/>
      <c r="OA280" s="97"/>
      <c r="OB280" s="97"/>
      <c r="OC280" s="97"/>
      <c r="OD280" s="97"/>
      <c r="OE280" s="97"/>
      <c r="OF280" s="97"/>
      <c r="OG280" s="97"/>
      <c r="OH280" s="97"/>
      <c r="OI280" s="97"/>
      <c r="OJ280" s="97"/>
      <c r="OK280" s="97"/>
      <c r="OL280" s="97"/>
      <c r="OM280" s="97"/>
      <c r="ON280" s="97"/>
      <c r="OO280" s="97"/>
      <c r="OP280" s="97"/>
      <c r="OQ280" s="97"/>
      <c r="OR280" s="98"/>
      <c r="OS280" s="99">
        <v>4610</v>
      </c>
      <c r="OT280" s="96"/>
      <c r="OU280" s="97"/>
      <c r="OV280" s="97"/>
      <c r="OW280" s="97"/>
      <c r="OX280" s="97"/>
      <c r="OY280" s="97"/>
      <c r="OZ280" s="97"/>
      <c r="PA280" s="97"/>
      <c r="PB280" s="97"/>
      <c r="PC280" s="97"/>
      <c r="PD280" s="97"/>
      <c r="PE280" s="97"/>
      <c r="PF280" s="97"/>
      <c r="PG280" s="97"/>
      <c r="PH280" s="97"/>
      <c r="PI280" s="97"/>
      <c r="PJ280" s="97"/>
      <c r="PK280" s="97"/>
      <c r="PL280" s="98"/>
      <c r="PM280" s="99">
        <v>4610</v>
      </c>
    </row>
    <row r="281" spans="1:429" ht="12.75" customHeight="1" x14ac:dyDescent="0.2">
      <c r="A281" s="93">
        <v>423800</v>
      </c>
      <c r="B281" s="94" t="s">
        <v>1741</v>
      </c>
      <c r="C281" s="95" t="s">
        <v>1440</v>
      </c>
      <c r="D281" s="96">
        <v>2</v>
      </c>
      <c r="E281" s="97">
        <v>14</v>
      </c>
      <c r="F281" s="97"/>
      <c r="G281" s="97">
        <v>1</v>
      </c>
      <c r="H281" s="97">
        <v>1</v>
      </c>
      <c r="I281" s="97">
        <v>0</v>
      </c>
      <c r="J281" s="97"/>
      <c r="K281" s="97"/>
      <c r="L281" s="97"/>
      <c r="M281" s="97"/>
      <c r="N281" s="97"/>
      <c r="O281" s="97"/>
      <c r="P281" s="97">
        <v>1</v>
      </c>
      <c r="Q281" s="97"/>
      <c r="R281" s="97"/>
      <c r="S281" s="97"/>
      <c r="T281" s="97"/>
      <c r="U281" s="97"/>
      <c r="V281" s="97"/>
      <c r="W281" s="97"/>
      <c r="X281" s="97"/>
      <c r="Y281" s="97">
        <v>12</v>
      </c>
      <c r="Z281" s="97"/>
      <c r="AA281" s="97"/>
      <c r="AB281" s="97"/>
      <c r="AC281" s="97">
        <v>1</v>
      </c>
      <c r="AD281" s="97"/>
      <c r="AE281" s="97"/>
      <c r="AF281" s="97"/>
      <c r="AG281" s="97"/>
      <c r="AH281" s="97"/>
      <c r="AI281" s="97"/>
      <c r="AJ281" s="97"/>
      <c r="AK281" s="97"/>
      <c r="AL281" s="97"/>
      <c r="AM281" s="97"/>
      <c r="AN281" s="97"/>
      <c r="AO281" s="97"/>
      <c r="AP281" s="97"/>
      <c r="AQ281" s="97">
        <v>3</v>
      </c>
      <c r="AR281" s="97"/>
      <c r="AS281" s="97">
        <v>1</v>
      </c>
      <c r="AT281" s="97"/>
      <c r="AU281" s="97"/>
      <c r="AV281" s="97"/>
      <c r="AW281" s="97"/>
      <c r="AX281" s="97"/>
      <c r="AY281" s="97">
        <v>39</v>
      </c>
      <c r="AZ281" s="97"/>
      <c r="BA281" s="97"/>
      <c r="BB281" s="97"/>
      <c r="BC281" s="97"/>
      <c r="BD281" s="97">
        <v>26</v>
      </c>
      <c r="BE281" s="97">
        <v>3</v>
      </c>
      <c r="BF281" s="97"/>
      <c r="BG281" s="97"/>
      <c r="BH281" s="97">
        <v>0</v>
      </c>
      <c r="BI281" s="97">
        <v>0</v>
      </c>
      <c r="BJ281" s="97"/>
      <c r="BK281" s="97">
        <v>0</v>
      </c>
      <c r="BL281" s="97"/>
      <c r="BM281" s="97"/>
      <c r="BN281" s="97"/>
      <c r="BO281" s="97"/>
      <c r="BP281" s="97">
        <v>3</v>
      </c>
      <c r="BQ281" s="97">
        <v>3</v>
      </c>
      <c r="BR281" s="97">
        <v>1</v>
      </c>
      <c r="BS281" s="97">
        <v>0</v>
      </c>
      <c r="BT281" s="97">
        <v>6</v>
      </c>
      <c r="BU281" s="97"/>
      <c r="BV281" s="97">
        <v>1</v>
      </c>
      <c r="BW281" s="97">
        <v>7</v>
      </c>
      <c r="BX281" s="97"/>
      <c r="BY281" s="97"/>
      <c r="BZ281" s="97">
        <v>2</v>
      </c>
      <c r="CA281" s="97">
        <v>0</v>
      </c>
      <c r="CB281" s="97"/>
      <c r="CC281" s="97">
        <v>119</v>
      </c>
      <c r="CD281" s="97">
        <v>27</v>
      </c>
      <c r="CE281" s="97">
        <v>0</v>
      </c>
      <c r="CF281" s="97"/>
      <c r="CG281" s="97">
        <v>17</v>
      </c>
      <c r="CH281" s="97">
        <v>54</v>
      </c>
      <c r="CI281" s="97">
        <v>5</v>
      </c>
      <c r="CJ281" s="97">
        <v>205</v>
      </c>
      <c r="CK281" s="97">
        <v>186</v>
      </c>
      <c r="CL281" s="97">
        <v>8</v>
      </c>
      <c r="CM281" s="97">
        <v>233</v>
      </c>
      <c r="CN281" s="97"/>
      <c r="CO281" s="97"/>
      <c r="CP281" s="97">
        <v>2</v>
      </c>
      <c r="CQ281" s="97">
        <v>0</v>
      </c>
      <c r="CR281" s="97">
        <v>0</v>
      </c>
      <c r="CS281" s="97">
        <v>26</v>
      </c>
      <c r="CT281" s="97">
        <v>33</v>
      </c>
      <c r="CU281" s="97">
        <v>22</v>
      </c>
      <c r="CV281" s="97">
        <v>48</v>
      </c>
      <c r="CW281" s="97">
        <v>27</v>
      </c>
      <c r="CX281" s="97">
        <v>29</v>
      </c>
      <c r="CY281" s="97">
        <v>10</v>
      </c>
      <c r="CZ281" s="97">
        <v>19</v>
      </c>
      <c r="DA281" s="97">
        <v>43</v>
      </c>
      <c r="DB281" s="97">
        <v>36</v>
      </c>
      <c r="DC281" s="97">
        <v>138</v>
      </c>
      <c r="DD281" s="97">
        <v>203</v>
      </c>
      <c r="DE281" s="97"/>
      <c r="DF281" s="97">
        <v>18</v>
      </c>
      <c r="DG281" s="97">
        <v>7</v>
      </c>
      <c r="DH281" s="97">
        <v>100</v>
      </c>
      <c r="DI281" s="97">
        <v>101</v>
      </c>
      <c r="DJ281" s="97"/>
      <c r="DK281" s="97"/>
      <c r="DL281" s="97"/>
      <c r="DM281" s="97"/>
      <c r="DN281" s="97">
        <v>0</v>
      </c>
      <c r="DO281" s="97"/>
      <c r="DP281" s="97">
        <v>1</v>
      </c>
      <c r="DQ281" s="97">
        <v>0</v>
      </c>
      <c r="DR281" s="97">
        <v>0</v>
      </c>
      <c r="DS281" s="97"/>
      <c r="DT281" s="97">
        <v>0</v>
      </c>
      <c r="DU281" s="97">
        <v>0</v>
      </c>
      <c r="DV281" s="97">
        <v>5</v>
      </c>
      <c r="DW281" s="97">
        <v>3</v>
      </c>
      <c r="DX281" s="97">
        <v>2</v>
      </c>
      <c r="DY281" s="97"/>
      <c r="DZ281" s="97"/>
      <c r="EA281" s="97">
        <v>3</v>
      </c>
      <c r="EB281" s="97"/>
      <c r="EC281" s="97"/>
      <c r="ED281" s="97">
        <v>1</v>
      </c>
      <c r="EE281" s="97">
        <v>3</v>
      </c>
      <c r="EF281" s="97"/>
      <c r="EG281" s="97"/>
      <c r="EH281" s="97"/>
      <c r="EI281" s="97"/>
      <c r="EJ281" s="97"/>
      <c r="EK281" s="97">
        <v>1</v>
      </c>
      <c r="EL281" s="97">
        <v>2</v>
      </c>
      <c r="EM281" s="97">
        <v>3</v>
      </c>
      <c r="EN281" s="97">
        <v>6</v>
      </c>
      <c r="EO281" s="97"/>
      <c r="EP281" s="97">
        <v>0</v>
      </c>
      <c r="EQ281" s="97">
        <v>2</v>
      </c>
      <c r="ER281" s="97">
        <v>2</v>
      </c>
      <c r="ES281" s="97">
        <v>1</v>
      </c>
      <c r="ET281" s="97">
        <v>4</v>
      </c>
      <c r="EU281" s="97">
        <v>9</v>
      </c>
      <c r="EV281" s="97">
        <v>4</v>
      </c>
      <c r="EW281" s="97">
        <v>22</v>
      </c>
      <c r="EX281" s="97">
        <v>3</v>
      </c>
      <c r="EY281" s="97"/>
      <c r="EZ281" s="97"/>
      <c r="FA281" s="97">
        <v>4</v>
      </c>
      <c r="FB281" s="97">
        <v>0</v>
      </c>
      <c r="FC281" s="97">
        <v>0</v>
      </c>
      <c r="FD281" s="97">
        <v>0</v>
      </c>
      <c r="FE281" s="97">
        <v>2</v>
      </c>
      <c r="FF281" s="97">
        <v>0</v>
      </c>
      <c r="FG281" s="97">
        <v>0</v>
      </c>
      <c r="FH281" s="97"/>
      <c r="FI281" s="97">
        <v>5</v>
      </c>
      <c r="FJ281" s="97">
        <v>2</v>
      </c>
      <c r="FK281" s="97">
        <v>1</v>
      </c>
      <c r="FL281" s="97"/>
      <c r="FM281" s="97">
        <v>0</v>
      </c>
      <c r="FN281" s="97">
        <v>2</v>
      </c>
      <c r="FO281" s="97">
        <v>1</v>
      </c>
      <c r="FP281" s="97">
        <v>0</v>
      </c>
      <c r="FQ281" s="97">
        <v>1</v>
      </c>
      <c r="FR281" s="97"/>
      <c r="FS281" s="97">
        <v>0</v>
      </c>
      <c r="FT281" s="97"/>
      <c r="FU281" s="97"/>
      <c r="FV281" s="97"/>
      <c r="FW281" s="97"/>
      <c r="FX281" s="97"/>
      <c r="FY281" s="97"/>
      <c r="FZ281" s="97"/>
      <c r="GA281" s="97"/>
      <c r="GB281" s="97"/>
      <c r="GC281" s="97"/>
      <c r="GD281" s="97"/>
      <c r="GE281" s="97"/>
      <c r="GF281" s="97"/>
      <c r="GG281" s="97"/>
      <c r="GH281" s="97">
        <v>0</v>
      </c>
      <c r="GI281" s="97"/>
      <c r="GJ281" s="97"/>
      <c r="GK281" s="97"/>
      <c r="GL281" s="97">
        <v>0</v>
      </c>
      <c r="GM281" s="97"/>
      <c r="GN281" s="97">
        <v>2</v>
      </c>
      <c r="GO281" s="97"/>
      <c r="GP281" s="97"/>
      <c r="GQ281" s="97"/>
      <c r="GR281" s="97"/>
      <c r="GS281" s="97"/>
      <c r="GT281" s="97"/>
      <c r="GU281" s="97"/>
      <c r="GV281" s="97">
        <v>0</v>
      </c>
      <c r="GW281" s="97">
        <v>2</v>
      </c>
      <c r="GX281" s="97"/>
      <c r="GY281" s="97">
        <v>3</v>
      </c>
      <c r="GZ281" s="97"/>
      <c r="HA281" s="97">
        <v>2</v>
      </c>
      <c r="HB281" s="97">
        <v>3</v>
      </c>
      <c r="HC281" s="97"/>
      <c r="HD281" s="97">
        <v>5</v>
      </c>
      <c r="HE281" s="97"/>
      <c r="HF281" s="97"/>
      <c r="HG281" s="97"/>
      <c r="HH281" s="97"/>
      <c r="HI281" s="97"/>
      <c r="HJ281" s="97"/>
      <c r="HK281" s="97">
        <v>1</v>
      </c>
      <c r="HL281" s="97"/>
      <c r="HM281" s="97">
        <v>0</v>
      </c>
      <c r="HN281" s="97"/>
      <c r="HO281" s="97"/>
      <c r="HP281" s="97"/>
      <c r="HQ281" s="97"/>
      <c r="HR281" s="97"/>
      <c r="HS281" s="97"/>
      <c r="HT281" s="97"/>
      <c r="HU281" s="97">
        <v>18</v>
      </c>
      <c r="HV281" s="97"/>
      <c r="HW281" s="97"/>
      <c r="HX281" s="97"/>
      <c r="HY281" s="97">
        <v>4</v>
      </c>
      <c r="HZ281" s="97">
        <v>1</v>
      </c>
      <c r="IA281" s="97">
        <v>11</v>
      </c>
      <c r="IB281" s="97">
        <v>3</v>
      </c>
      <c r="IC281" s="97">
        <v>0</v>
      </c>
      <c r="ID281" s="97">
        <v>2</v>
      </c>
      <c r="IE281" s="97">
        <v>0</v>
      </c>
      <c r="IF281" s="97"/>
      <c r="IG281" s="97"/>
      <c r="IH281" s="97">
        <v>17</v>
      </c>
      <c r="II281" s="97"/>
      <c r="IJ281" s="97"/>
      <c r="IK281" s="97"/>
      <c r="IL281" s="97">
        <v>0</v>
      </c>
      <c r="IM281" s="97">
        <v>1</v>
      </c>
      <c r="IN281" s="97"/>
      <c r="IO281" s="97">
        <v>2</v>
      </c>
      <c r="IP281" s="97">
        <v>14</v>
      </c>
      <c r="IQ281" s="97">
        <v>8</v>
      </c>
      <c r="IR281" s="97">
        <v>6</v>
      </c>
      <c r="IS281" s="97"/>
      <c r="IT281" s="97">
        <v>0</v>
      </c>
      <c r="IU281" s="97"/>
      <c r="IV281" s="97"/>
      <c r="IW281" s="97">
        <v>0</v>
      </c>
      <c r="IX281" s="97">
        <v>0</v>
      </c>
      <c r="IY281" s="97">
        <v>2</v>
      </c>
      <c r="IZ281" s="97"/>
      <c r="JA281" s="97">
        <v>21</v>
      </c>
      <c r="JB281" s="97">
        <v>0</v>
      </c>
      <c r="JC281" s="97">
        <v>8</v>
      </c>
      <c r="JD281" s="97">
        <v>3</v>
      </c>
      <c r="JE281" s="97">
        <v>2</v>
      </c>
      <c r="JF281" s="97">
        <v>3</v>
      </c>
      <c r="JG281" s="97">
        <v>0</v>
      </c>
      <c r="JH281" s="97"/>
      <c r="JI281" s="97">
        <v>1</v>
      </c>
      <c r="JJ281" s="97">
        <v>2</v>
      </c>
      <c r="JK281" s="97">
        <v>18</v>
      </c>
      <c r="JL281" s="97">
        <v>0</v>
      </c>
      <c r="JM281" s="97">
        <v>2</v>
      </c>
      <c r="JN281" s="97">
        <v>12</v>
      </c>
      <c r="JO281" s="97">
        <v>28</v>
      </c>
      <c r="JP281" s="97">
        <v>73</v>
      </c>
      <c r="JQ281" s="97">
        <v>47</v>
      </c>
      <c r="JR281" s="97">
        <v>48</v>
      </c>
      <c r="JS281" s="97">
        <v>70</v>
      </c>
      <c r="JT281" s="97">
        <v>27</v>
      </c>
      <c r="JU281" s="97">
        <v>18</v>
      </c>
      <c r="JV281" s="97">
        <v>6</v>
      </c>
      <c r="JW281" s="97">
        <v>76</v>
      </c>
      <c r="JX281" s="97"/>
      <c r="JY281" s="97"/>
      <c r="JZ281" s="97">
        <v>17</v>
      </c>
      <c r="KA281" s="97">
        <v>3</v>
      </c>
      <c r="KB281" s="97">
        <v>1</v>
      </c>
      <c r="KC281" s="97">
        <v>0</v>
      </c>
      <c r="KD281" s="97">
        <v>0</v>
      </c>
      <c r="KE281" s="97">
        <v>1</v>
      </c>
      <c r="KF281" s="97">
        <v>3</v>
      </c>
      <c r="KG281" s="97">
        <v>62</v>
      </c>
      <c r="KH281" s="97">
        <v>11</v>
      </c>
      <c r="KI281" s="97">
        <v>42</v>
      </c>
      <c r="KJ281" s="97"/>
      <c r="KK281" s="97"/>
      <c r="KL281" s="97">
        <v>41</v>
      </c>
      <c r="KM281" s="97"/>
      <c r="KN281" s="97"/>
      <c r="KO281" s="97"/>
      <c r="KP281" s="97"/>
      <c r="KQ281" s="97"/>
      <c r="KR281" s="97"/>
      <c r="KS281" s="97"/>
      <c r="KT281" s="97"/>
      <c r="KU281" s="97"/>
      <c r="KV281" s="97">
        <v>0</v>
      </c>
      <c r="KW281" s="97"/>
      <c r="KX281" s="97"/>
      <c r="KY281" s="97"/>
      <c r="KZ281" s="97"/>
      <c r="LA281" s="97"/>
      <c r="LB281" s="97"/>
      <c r="LC281" s="97"/>
      <c r="LD281" s="97"/>
      <c r="LE281" s="97"/>
      <c r="LF281" s="97"/>
      <c r="LG281" s="97"/>
      <c r="LH281" s="97"/>
      <c r="LI281" s="97"/>
      <c r="LJ281" s="97"/>
      <c r="LK281" s="97"/>
      <c r="LL281" s="97"/>
      <c r="LM281" s="97"/>
      <c r="LN281" s="97"/>
      <c r="LO281" s="97"/>
      <c r="LP281" s="97"/>
      <c r="LQ281" s="97"/>
      <c r="LR281" s="97"/>
      <c r="LS281" s="97">
        <v>43</v>
      </c>
      <c r="LT281" s="97"/>
      <c r="LU281" s="97"/>
      <c r="LV281" s="97"/>
      <c r="LW281" s="97"/>
      <c r="LX281" s="97"/>
      <c r="LY281" s="97"/>
      <c r="LZ281" s="97"/>
      <c r="MA281" s="97"/>
      <c r="MB281" s="97"/>
      <c r="MC281" s="97"/>
      <c r="MD281" s="97"/>
      <c r="ME281" s="97"/>
      <c r="MF281" s="97"/>
      <c r="MG281" s="97"/>
      <c r="MH281" s="97"/>
      <c r="MI281" s="97"/>
      <c r="MJ281" s="97"/>
      <c r="MK281" s="97"/>
      <c r="ML281" s="97">
        <v>7</v>
      </c>
      <c r="MM281" s="97"/>
      <c r="MN281" s="97"/>
      <c r="MO281" s="97"/>
      <c r="MP281" s="97"/>
      <c r="MQ281" s="97"/>
      <c r="MR281" s="97"/>
      <c r="MS281" s="97"/>
      <c r="MT281" s="97"/>
      <c r="MU281" s="97"/>
      <c r="MV281" s="97"/>
      <c r="MW281" s="97"/>
      <c r="MX281" s="97"/>
      <c r="MY281" s="97"/>
      <c r="MZ281" s="97"/>
      <c r="NA281" s="97"/>
      <c r="NB281" s="97"/>
      <c r="NC281" s="97"/>
      <c r="ND281" s="97"/>
      <c r="NE281" s="97"/>
      <c r="NF281" s="97"/>
      <c r="NG281" s="97"/>
      <c r="NH281" s="97"/>
      <c r="NI281" s="97"/>
      <c r="NJ281" s="97"/>
      <c r="NK281" s="97"/>
      <c r="NL281" s="97"/>
      <c r="NM281" s="97"/>
      <c r="NN281" s="97"/>
      <c r="NO281" s="97"/>
      <c r="NP281" s="97"/>
      <c r="NQ281" s="97"/>
      <c r="NR281" s="97">
        <v>0</v>
      </c>
      <c r="NS281" s="97">
        <v>2</v>
      </c>
      <c r="NT281" s="97">
        <v>10</v>
      </c>
      <c r="NU281" s="97">
        <v>0</v>
      </c>
      <c r="NV281" s="97"/>
      <c r="NW281" s="97"/>
      <c r="NX281" s="97"/>
      <c r="NY281" s="97"/>
      <c r="NZ281" s="97"/>
      <c r="OA281" s="97"/>
      <c r="OB281" s="97"/>
      <c r="OC281" s="97"/>
      <c r="OD281" s="97"/>
      <c r="OE281" s="97"/>
      <c r="OF281" s="97"/>
      <c r="OG281" s="97"/>
      <c r="OH281" s="97"/>
      <c r="OI281" s="97"/>
      <c r="OJ281" s="97"/>
      <c r="OK281" s="97"/>
      <c r="OL281" s="97"/>
      <c r="OM281" s="97"/>
      <c r="ON281" s="97"/>
      <c r="OO281" s="97"/>
      <c r="OP281" s="97"/>
      <c r="OQ281" s="97"/>
      <c r="OR281" s="98"/>
      <c r="OS281" s="99">
        <v>2749</v>
      </c>
      <c r="OT281" s="96"/>
      <c r="OU281" s="97"/>
      <c r="OV281" s="97"/>
      <c r="OW281" s="97"/>
      <c r="OX281" s="97"/>
      <c r="OY281" s="97"/>
      <c r="OZ281" s="97"/>
      <c r="PA281" s="97"/>
      <c r="PB281" s="97"/>
      <c r="PC281" s="97"/>
      <c r="PD281" s="97"/>
      <c r="PE281" s="97"/>
      <c r="PF281" s="97"/>
      <c r="PG281" s="97"/>
      <c r="PH281" s="97"/>
      <c r="PI281" s="97"/>
      <c r="PJ281" s="97"/>
      <c r="PK281" s="97"/>
      <c r="PL281" s="98"/>
      <c r="PM281" s="99">
        <v>2749</v>
      </c>
    </row>
    <row r="282" spans="1:429" ht="12.75" customHeight="1" x14ac:dyDescent="0.2">
      <c r="A282" s="93" t="s">
        <v>1627</v>
      </c>
      <c r="B282" s="94" t="s">
        <v>1741</v>
      </c>
      <c r="C282" s="95" t="s">
        <v>1441</v>
      </c>
      <c r="D282" s="96"/>
      <c r="E282" s="97"/>
      <c r="F282" s="97"/>
      <c r="G282" s="97"/>
      <c r="H282" s="97"/>
      <c r="I282" s="97"/>
      <c r="J282" s="97"/>
      <c r="K282" s="97"/>
      <c r="L282" s="97"/>
      <c r="M282" s="97"/>
      <c r="N282" s="97">
        <v>5</v>
      </c>
      <c r="O282" s="97"/>
      <c r="P282" s="97"/>
      <c r="Q282" s="97"/>
      <c r="R282" s="97">
        <v>22</v>
      </c>
      <c r="S282" s="97">
        <v>1</v>
      </c>
      <c r="T282" s="97">
        <v>3</v>
      </c>
      <c r="U282" s="97">
        <v>34</v>
      </c>
      <c r="V282" s="97">
        <v>10</v>
      </c>
      <c r="W282" s="97"/>
      <c r="X282" s="97"/>
      <c r="Y282" s="97">
        <v>20</v>
      </c>
      <c r="Z282" s="97"/>
      <c r="AA282" s="97"/>
      <c r="AB282" s="97"/>
      <c r="AC282" s="97">
        <v>1</v>
      </c>
      <c r="AD282" s="97"/>
      <c r="AE282" s="97"/>
      <c r="AF282" s="97">
        <v>2</v>
      </c>
      <c r="AG282" s="97"/>
      <c r="AH282" s="97">
        <v>17</v>
      </c>
      <c r="AI282" s="97"/>
      <c r="AJ282" s="97"/>
      <c r="AK282" s="97"/>
      <c r="AL282" s="97">
        <v>3</v>
      </c>
      <c r="AM282" s="97"/>
      <c r="AN282" s="97">
        <v>117</v>
      </c>
      <c r="AO282" s="97">
        <v>40</v>
      </c>
      <c r="AP282" s="97">
        <v>50</v>
      </c>
      <c r="AQ282" s="97">
        <v>15</v>
      </c>
      <c r="AR282" s="97">
        <v>29</v>
      </c>
      <c r="AS282" s="97">
        <v>36</v>
      </c>
      <c r="AT282" s="97">
        <v>42</v>
      </c>
      <c r="AU282" s="97">
        <v>2</v>
      </c>
      <c r="AV282" s="97">
        <v>19</v>
      </c>
      <c r="AW282" s="97">
        <v>55</v>
      </c>
      <c r="AX282" s="97">
        <v>16</v>
      </c>
      <c r="AY282" s="97">
        <v>0</v>
      </c>
      <c r="AZ282" s="97">
        <v>14</v>
      </c>
      <c r="BA282" s="97">
        <v>1</v>
      </c>
      <c r="BB282" s="97">
        <v>0</v>
      </c>
      <c r="BC282" s="97">
        <v>7</v>
      </c>
      <c r="BD282" s="97">
        <v>443</v>
      </c>
      <c r="BE282" s="97">
        <v>17</v>
      </c>
      <c r="BF282" s="97">
        <v>0</v>
      </c>
      <c r="BG282" s="97">
        <v>4</v>
      </c>
      <c r="BH282" s="97">
        <v>27</v>
      </c>
      <c r="BI282" s="97">
        <v>4</v>
      </c>
      <c r="BJ282" s="97">
        <v>6</v>
      </c>
      <c r="BK282" s="97">
        <v>2</v>
      </c>
      <c r="BL282" s="97">
        <v>3</v>
      </c>
      <c r="BM282" s="97">
        <v>6</v>
      </c>
      <c r="BN282" s="97">
        <v>1</v>
      </c>
      <c r="BO282" s="97">
        <v>2</v>
      </c>
      <c r="BP282" s="97">
        <v>0</v>
      </c>
      <c r="BQ282" s="97">
        <v>55</v>
      </c>
      <c r="BR282" s="97">
        <v>26</v>
      </c>
      <c r="BS282" s="97">
        <v>270</v>
      </c>
      <c r="BT282" s="97"/>
      <c r="BU282" s="97">
        <v>2</v>
      </c>
      <c r="BV282" s="97"/>
      <c r="BW282" s="97">
        <v>1</v>
      </c>
      <c r="BX282" s="97">
        <v>2</v>
      </c>
      <c r="BY282" s="97"/>
      <c r="BZ282" s="97">
        <v>119</v>
      </c>
      <c r="CA282" s="97"/>
      <c r="CB282" s="97">
        <v>3</v>
      </c>
      <c r="CC282" s="97">
        <v>9</v>
      </c>
      <c r="CD282" s="97">
        <v>0</v>
      </c>
      <c r="CE282" s="97">
        <v>10</v>
      </c>
      <c r="CF282" s="97">
        <v>28</v>
      </c>
      <c r="CG282" s="97">
        <v>28</v>
      </c>
      <c r="CH282" s="97"/>
      <c r="CI282" s="97">
        <v>0</v>
      </c>
      <c r="CJ282" s="97">
        <v>7</v>
      </c>
      <c r="CK282" s="97">
        <v>0</v>
      </c>
      <c r="CL282" s="97"/>
      <c r="CM282" s="97">
        <v>0</v>
      </c>
      <c r="CN282" s="97"/>
      <c r="CO282" s="97"/>
      <c r="CP282" s="97"/>
      <c r="CQ282" s="97">
        <v>22</v>
      </c>
      <c r="CR282" s="97">
        <v>201</v>
      </c>
      <c r="CS282" s="97">
        <v>25</v>
      </c>
      <c r="CT282" s="97"/>
      <c r="CU282" s="97"/>
      <c r="CV282" s="97"/>
      <c r="CW282" s="97"/>
      <c r="CX282" s="97"/>
      <c r="CY282" s="97">
        <v>0</v>
      </c>
      <c r="CZ282" s="97">
        <v>0</v>
      </c>
      <c r="DA282" s="97">
        <v>2</v>
      </c>
      <c r="DB282" s="97">
        <v>7</v>
      </c>
      <c r="DC282" s="97">
        <v>0</v>
      </c>
      <c r="DD282" s="97">
        <v>9</v>
      </c>
      <c r="DE282" s="97">
        <v>0</v>
      </c>
      <c r="DF282" s="97"/>
      <c r="DG282" s="97"/>
      <c r="DH282" s="97">
        <v>0</v>
      </c>
      <c r="DI282" s="97"/>
      <c r="DJ282" s="97"/>
      <c r="DK282" s="97"/>
      <c r="DL282" s="97"/>
      <c r="DM282" s="97"/>
      <c r="DN282" s="97"/>
      <c r="DO282" s="97"/>
      <c r="DP282" s="97">
        <v>1</v>
      </c>
      <c r="DQ282" s="97">
        <v>0</v>
      </c>
      <c r="DR282" s="97">
        <v>0</v>
      </c>
      <c r="DS282" s="97"/>
      <c r="DT282" s="97"/>
      <c r="DU282" s="97"/>
      <c r="DV282" s="97"/>
      <c r="DW282" s="97"/>
      <c r="DX282" s="97"/>
      <c r="DY282" s="97"/>
      <c r="DZ282" s="97"/>
      <c r="EA282" s="97">
        <v>0</v>
      </c>
      <c r="EB282" s="97">
        <v>0</v>
      </c>
      <c r="EC282" s="97"/>
      <c r="ED282" s="97">
        <v>11</v>
      </c>
      <c r="EE282" s="97">
        <v>13</v>
      </c>
      <c r="EF282" s="97">
        <v>0</v>
      </c>
      <c r="EG282" s="97">
        <v>0</v>
      </c>
      <c r="EH282" s="97"/>
      <c r="EI282" s="97">
        <v>0</v>
      </c>
      <c r="EJ282" s="97"/>
      <c r="EK282" s="97">
        <v>4</v>
      </c>
      <c r="EL282" s="97">
        <v>13</v>
      </c>
      <c r="EM282" s="97">
        <v>1</v>
      </c>
      <c r="EN282" s="97">
        <v>0</v>
      </c>
      <c r="EO282" s="97"/>
      <c r="EP282" s="97">
        <v>0</v>
      </c>
      <c r="EQ282" s="97">
        <v>1</v>
      </c>
      <c r="ER282" s="97">
        <v>7</v>
      </c>
      <c r="ES282" s="97">
        <v>0</v>
      </c>
      <c r="ET282" s="97">
        <v>3</v>
      </c>
      <c r="EU282" s="97">
        <v>0</v>
      </c>
      <c r="EV282" s="97"/>
      <c r="EW282" s="97">
        <v>9</v>
      </c>
      <c r="EX282" s="97"/>
      <c r="EY282" s="97"/>
      <c r="EZ282" s="97"/>
      <c r="FA282" s="97"/>
      <c r="FB282" s="97"/>
      <c r="FC282" s="97"/>
      <c r="FD282" s="97"/>
      <c r="FE282" s="97"/>
      <c r="FF282" s="97"/>
      <c r="FG282" s="97"/>
      <c r="FH282" s="97"/>
      <c r="FI282" s="97"/>
      <c r="FJ282" s="97"/>
      <c r="FK282" s="97"/>
      <c r="FL282" s="97"/>
      <c r="FM282" s="97"/>
      <c r="FN282" s="97"/>
      <c r="FO282" s="97"/>
      <c r="FP282" s="97">
        <v>11</v>
      </c>
      <c r="FQ282" s="97">
        <v>15</v>
      </c>
      <c r="FR282" s="97"/>
      <c r="FS282" s="97"/>
      <c r="FT282" s="97">
        <v>7</v>
      </c>
      <c r="FU282" s="97">
        <v>27</v>
      </c>
      <c r="FV282" s="97">
        <v>15</v>
      </c>
      <c r="FW282" s="97"/>
      <c r="FX282" s="97">
        <v>12</v>
      </c>
      <c r="FY282" s="97">
        <v>0</v>
      </c>
      <c r="FZ282" s="97">
        <v>163</v>
      </c>
      <c r="GA282" s="97">
        <v>37</v>
      </c>
      <c r="GB282" s="97"/>
      <c r="GC282" s="97"/>
      <c r="GD282" s="97"/>
      <c r="GE282" s="97"/>
      <c r="GF282" s="97"/>
      <c r="GG282" s="97">
        <v>7</v>
      </c>
      <c r="GH282" s="97">
        <v>130</v>
      </c>
      <c r="GI282" s="97">
        <v>18</v>
      </c>
      <c r="GJ282" s="97"/>
      <c r="GK282" s="97"/>
      <c r="GL282" s="97">
        <v>147</v>
      </c>
      <c r="GM282" s="97"/>
      <c r="GN282" s="97"/>
      <c r="GO282" s="97"/>
      <c r="GP282" s="97"/>
      <c r="GQ282" s="97"/>
      <c r="GR282" s="97"/>
      <c r="GS282" s="97"/>
      <c r="GT282" s="97">
        <v>0</v>
      </c>
      <c r="GU282" s="97"/>
      <c r="GV282" s="97"/>
      <c r="GW282" s="97"/>
      <c r="GX282" s="97"/>
      <c r="GY282" s="97"/>
      <c r="GZ282" s="97"/>
      <c r="HA282" s="97"/>
      <c r="HB282" s="97"/>
      <c r="HC282" s="97"/>
      <c r="HD282" s="97"/>
      <c r="HE282" s="97"/>
      <c r="HF282" s="97"/>
      <c r="HG282" s="97"/>
      <c r="HH282" s="97"/>
      <c r="HI282" s="97"/>
      <c r="HJ282" s="97"/>
      <c r="HK282" s="97"/>
      <c r="HL282" s="97"/>
      <c r="HM282" s="97"/>
      <c r="HN282" s="97"/>
      <c r="HO282" s="97"/>
      <c r="HP282" s="97"/>
      <c r="HQ282" s="97">
        <v>11</v>
      </c>
      <c r="HR282" s="97">
        <v>1</v>
      </c>
      <c r="HS282" s="97">
        <v>36</v>
      </c>
      <c r="HT282" s="97">
        <v>76</v>
      </c>
      <c r="HU282" s="97">
        <v>2</v>
      </c>
      <c r="HV282" s="97"/>
      <c r="HW282" s="97">
        <v>0</v>
      </c>
      <c r="HX282" s="97"/>
      <c r="HY282" s="97">
        <v>125</v>
      </c>
      <c r="HZ282" s="97">
        <v>0</v>
      </c>
      <c r="IA282" s="97">
        <v>0</v>
      </c>
      <c r="IB282" s="97">
        <v>14</v>
      </c>
      <c r="IC282" s="97">
        <v>0</v>
      </c>
      <c r="ID282" s="97"/>
      <c r="IE282" s="97">
        <v>13</v>
      </c>
      <c r="IF282" s="97">
        <v>0</v>
      </c>
      <c r="IG282" s="97"/>
      <c r="IH282" s="97"/>
      <c r="II282" s="97"/>
      <c r="IJ282" s="97">
        <v>47</v>
      </c>
      <c r="IK282" s="97"/>
      <c r="IL282" s="97"/>
      <c r="IM282" s="97"/>
      <c r="IN282" s="97"/>
      <c r="IO282" s="97">
        <v>0</v>
      </c>
      <c r="IP282" s="97">
        <v>1</v>
      </c>
      <c r="IQ282" s="97">
        <v>9</v>
      </c>
      <c r="IR282" s="97"/>
      <c r="IS282" s="97"/>
      <c r="IT282" s="97">
        <v>2</v>
      </c>
      <c r="IU282" s="97"/>
      <c r="IV282" s="97"/>
      <c r="IW282" s="97"/>
      <c r="IX282" s="97"/>
      <c r="IY282" s="97">
        <v>30</v>
      </c>
      <c r="IZ282" s="97"/>
      <c r="JA282" s="97">
        <v>0</v>
      </c>
      <c r="JB282" s="97">
        <v>3</v>
      </c>
      <c r="JC282" s="97"/>
      <c r="JD282" s="97">
        <v>0</v>
      </c>
      <c r="JE282" s="97"/>
      <c r="JF282" s="97">
        <v>15</v>
      </c>
      <c r="JG282" s="97"/>
      <c r="JH282" s="97">
        <v>7</v>
      </c>
      <c r="JI282" s="97">
        <v>54</v>
      </c>
      <c r="JJ282" s="97"/>
      <c r="JK282" s="97">
        <v>177</v>
      </c>
      <c r="JL282" s="97"/>
      <c r="JM282" s="97">
        <v>0</v>
      </c>
      <c r="JN282" s="97">
        <v>5</v>
      </c>
      <c r="JO282" s="97">
        <v>32</v>
      </c>
      <c r="JP282" s="97">
        <v>108</v>
      </c>
      <c r="JQ282" s="97">
        <v>192</v>
      </c>
      <c r="JR282" s="97">
        <v>166</v>
      </c>
      <c r="JS282" s="97">
        <v>171</v>
      </c>
      <c r="JT282" s="97">
        <v>116</v>
      </c>
      <c r="JU282" s="97">
        <v>59</v>
      </c>
      <c r="JV282" s="97">
        <v>1</v>
      </c>
      <c r="JW282" s="97">
        <v>208</v>
      </c>
      <c r="JX282" s="97"/>
      <c r="JY282" s="97"/>
      <c r="JZ282" s="97">
        <v>33</v>
      </c>
      <c r="KA282" s="97">
        <v>5</v>
      </c>
      <c r="KB282" s="97"/>
      <c r="KC282" s="97">
        <v>1</v>
      </c>
      <c r="KD282" s="97">
        <v>0</v>
      </c>
      <c r="KE282" s="97">
        <v>2</v>
      </c>
      <c r="KF282" s="97">
        <v>2</v>
      </c>
      <c r="KG282" s="97">
        <v>149</v>
      </c>
      <c r="KH282" s="97">
        <v>19</v>
      </c>
      <c r="KI282" s="97"/>
      <c r="KJ282" s="97"/>
      <c r="KK282" s="97"/>
      <c r="KL282" s="97"/>
      <c r="KM282" s="97"/>
      <c r="KN282" s="97"/>
      <c r="KO282" s="97"/>
      <c r="KP282" s="97"/>
      <c r="KQ282" s="97"/>
      <c r="KR282" s="97">
        <v>0</v>
      </c>
      <c r="KS282" s="97">
        <v>0</v>
      </c>
      <c r="KT282" s="97">
        <v>0</v>
      </c>
      <c r="KU282" s="97"/>
      <c r="KV282" s="97">
        <v>16</v>
      </c>
      <c r="KW282" s="97"/>
      <c r="KX282" s="97">
        <v>0</v>
      </c>
      <c r="KY282" s="97"/>
      <c r="KZ282" s="97"/>
      <c r="LA282" s="97"/>
      <c r="LB282" s="97"/>
      <c r="LC282" s="97"/>
      <c r="LD282" s="97"/>
      <c r="LE282" s="97"/>
      <c r="LF282" s="97"/>
      <c r="LG282" s="97"/>
      <c r="LH282" s="97"/>
      <c r="LI282" s="97"/>
      <c r="LJ282" s="97"/>
      <c r="LK282" s="97"/>
      <c r="LL282" s="97"/>
      <c r="LM282" s="97"/>
      <c r="LN282" s="97"/>
      <c r="LO282" s="97"/>
      <c r="LP282" s="97"/>
      <c r="LQ282" s="97"/>
      <c r="LR282" s="97"/>
      <c r="LS282" s="97">
        <v>0</v>
      </c>
      <c r="LT282" s="97"/>
      <c r="LU282" s="97"/>
      <c r="LV282" s="97"/>
      <c r="LW282" s="97"/>
      <c r="LX282" s="97"/>
      <c r="LY282" s="97"/>
      <c r="LZ282" s="97"/>
      <c r="MA282" s="97"/>
      <c r="MB282" s="97"/>
      <c r="MC282" s="97"/>
      <c r="MD282" s="97"/>
      <c r="ME282" s="97"/>
      <c r="MF282" s="97"/>
      <c r="MG282" s="97"/>
      <c r="MH282" s="97"/>
      <c r="MI282" s="97"/>
      <c r="MJ282" s="97"/>
      <c r="MK282" s="97"/>
      <c r="ML282" s="97">
        <v>0</v>
      </c>
      <c r="MM282" s="97"/>
      <c r="MN282" s="97"/>
      <c r="MO282" s="97"/>
      <c r="MP282" s="97"/>
      <c r="MQ282" s="97"/>
      <c r="MR282" s="97"/>
      <c r="MS282" s="97"/>
      <c r="MT282" s="97"/>
      <c r="MU282" s="97"/>
      <c r="MV282" s="97"/>
      <c r="MW282" s="97"/>
      <c r="MX282" s="97"/>
      <c r="MY282" s="97"/>
      <c r="MZ282" s="97"/>
      <c r="NA282" s="97"/>
      <c r="NB282" s="97"/>
      <c r="NC282" s="97"/>
      <c r="ND282" s="97"/>
      <c r="NE282" s="97"/>
      <c r="NF282" s="97"/>
      <c r="NG282" s="97"/>
      <c r="NH282" s="97"/>
      <c r="NI282" s="97"/>
      <c r="NJ282" s="97"/>
      <c r="NK282" s="97"/>
      <c r="NL282" s="97"/>
      <c r="NM282" s="97"/>
      <c r="NN282" s="97"/>
      <c r="NO282" s="97"/>
      <c r="NP282" s="97"/>
      <c r="NQ282" s="97"/>
      <c r="NR282" s="97"/>
      <c r="NS282" s="97"/>
      <c r="NT282" s="97"/>
      <c r="NU282" s="97"/>
      <c r="NV282" s="97"/>
      <c r="NW282" s="97"/>
      <c r="NX282" s="97"/>
      <c r="NY282" s="97"/>
      <c r="NZ282" s="97"/>
      <c r="OA282" s="97"/>
      <c r="OB282" s="97"/>
      <c r="OC282" s="97"/>
      <c r="OD282" s="97"/>
      <c r="OE282" s="97"/>
      <c r="OF282" s="97"/>
      <c r="OG282" s="97"/>
      <c r="OH282" s="97"/>
      <c r="OI282" s="97"/>
      <c r="OJ282" s="97"/>
      <c r="OK282" s="97"/>
      <c r="OL282" s="97"/>
      <c r="OM282" s="97"/>
      <c r="ON282" s="97"/>
      <c r="OO282" s="97">
        <v>4</v>
      </c>
      <c r="OP282" s="97"/>
      <c r="OQ282" s="97"/>
      <c r="OR282" s="98"/>
      <c r="OS282" s="99">
        <v>4467</v>
      </c>
      <c r="OT282" s="96"/>
      <c r="OU282" s="97"/>
      <c r="OV282" s="97"/>
      <c r="OW282" s="97"/>
      <c r="OX282" s="97"/>
      <c r="OY282" s="97"/>
      <c r="OZ282" s="97"/>
      <c r="PA282" s="97"/>
      <c r="PB282" s="97"/>
      <c r="PC282" s="97"/>
      <c r="PD282" s="97"/>
      <c r="PE282" s="97"/>
      <c r="PF282" s="97"/>
      <c r="PG282" s="97"/>
      <c r="PH282" s="97"/>
      <c r="PI282" s="97"/>
      <c r="PJ282" s="97"/>
      <c r="PK282" s="97"/>
      <c r="PL282" s="98"/>
      <c r="PM282" s="99">
        <v>4467</v>
      </c>
    </row>
    <row r="283" spans="1:429" ht="12.75" customHeight="1" x14ac:dyDescent="0.2">
      <c r="A283" s="93">
        <v>424200</v>
      </c>
      <c r="B283" s="94" t="s">
        <v>1741</v>
      </c>
      <c r="C283" s="95" t="s">
        <v>1442</v>
      </c>
      <c r="D283" s="96"/>
      <c r="E283" s="97"/>
      <c r="F283" s="97">
        <v>0</v>
      </c>
      <c r="G283" s="97">
        <v>0</v>
      </c>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7"/>
      <c r="AI283" s="97"/>
      <c r="AJ283" s="97"/>
      <c r="AK283" s="97"/>
      <c r="AL283" s="97"/>
      <c r="AM283" s="97"/>
      <c r="AN283" s="97"/>
      <c r="AO283" s="97"/>
      <c r="AP283" s="97"/>
      <c r="AQ283" s="97">
        <v>0</v>
      </c>
      <c r="AR283" s="97"/>
      <c r="AS283" s="97">
        <v>0</v>
      </c>
      <c r="AT283" s="97"/>
      <c r="AU283" s="97"/>
      <c r="AV283" s="97"/>
      <c r="AW283" s="97"/>
      <c r="AX283" s="97"/>
      <c r="AY283" s="97"/>
      <c r="AZ283" s="97"/>
      <c r="BA283" s="97"/>
      <c r="BB283" s="97"/>
      <c r="BC283" s="97"/>
      <c r="BD283" s="97"/>
      <c r="BE283" s="97"/>
      <c r="BF283" s="97"/>
      <c r="BG283" s="97"/>
      <c r="BH283" s="97"/>
      <c r="BI283" s="97"/>
      <c r="BJ283" s="97"/>
      <c r="BK283" s="97"/>
      <c r="BL283" s="97"/>
      <c r="BM283" s="97"/>
      <c r="BN283" s="97"/>
      <c r="BO283" s="97"/>
      <c r="BP283" s="97"/>
      <c r="BQ283" s="97">
        <v>0</v>
      </c>
      <c r="BR283" s="97"/>
      <c r="BS283" s="97"/>
      <c r="BT283" s="97"/>
      <c r="BU283" s="97"/>
      <c r="BV283" s="97"/>
      <c r="BW283" s="97">
        <v>0</v>
      </c>
      <c r="BX283" s="97"/>
      <c r="BY283" s="97"/>
      <c r="BZ283" s="97"/>
      <c r="CA283" s="97"/>
      <c r="CB283" s="97"/>
      <c r="CC283" s="97"/>
      <c r="CD283" s="97"/>
      <c r="CE283" s="97"/>
      <c r="CF283" s="97"/>
      <c r="CG283" s="97">
        <v>0</v>
      </c>
      <c r="CH283" s="97"/>
      <c r="CI283" s="97"/>
      <c r="CJ283" s="97"/>
      <c r="CK283" s="97"/>
      <c r="CL283" s="97"/>
      <c r="CM283" s="97"/>
      <c r="CN283" s="97"/>
      <c r="CO283" s="97"/>
      <c r="CP283" s="97">
        <v>3</v>
      </c>
      <c r="CQ283" s="97"/>
      <c r="CR283" s="97"/>
      <c r="CS283" s="97"/>
      <c r="CT283" s="97"/>
      <c r="CU283" s="97"/>
      <c r="CV283" s="97"/>
      <c r="CW283" s="97"/>
      <c r="CX283" s="97"/>
      <c r="CY283" s="97"/>
      <c r="CZ283" s="97"/>
      <c r="DA283" s="97"/>
      <c r="DB283" s="97"/>
      <c r="DC283" s="97"/>
      <c r="DD283" s="97"/>
      <c r="DE283" s="97"/>
      <c r="DF283" s="97"/>
      <c r="DG283" s="97"/>
      <c r="DH283" s="97"/>
      <c r="DI283" s="97"/>
      <c r="DJ283" s="97"/>
      <c r="DK283" s="97"/>
      <c r="DL283" s="97"/>
      <c r="DM283" s="97"/>
      <c r="DN283" s="97"/>
      <c r="DO283" s="97"/>
      <c r="DP283" s="97"/>
      <c r="DQ283" s="97"/>
      <c r="DR283" s="97"/>
      <c r="DS283" s="97">
        <v>1</v>
      </c>
      <c r="DT283" s="97"/>
      <c r="DU283" s="97"/>
      <c r="DV283" s="97"/>
      <c r="DW283" s="97"/>
      <c r="DX283" s="97"/>
      <c r="DY283" s="97"/>
      <c r="DZ283" s="97">
        <v>0</v>
      </c>
      <c r="EA283" s="97"/>
      <c r="EB283" s="97"/>
      <c r="EC283" s="97"/>
      <c r="ED283" s="97"/>
      <c r="EE283" s="97"/>
      <c r="EF283" s="97"/>
      <c r="EG283" s="97"/>
      <c r="EH283" s="97"/>
      <c r="EI283" s="97"/>
      <c r="EJ283" s="97"/>
      <c r="EK283" s="97"/>
      <c r="EL283" s="97"/>
      <c r="EM283" s="97"/>
      <c r="EN283" s="97"/>
      <c r="EO283" s="97"/>
      <c r="EP283" s="97"/>
      <c r="EQ283" s="97"/>
      <c r="ER283" s="97"/>
      <c r="ES283" s="97"/>
      <c r="ET283" s="97"/>
      <c r="EU283" s="97"/>
      <c r="EV283" s="97"/>
      <c r="EW283" s="97"/>
      <c r="EX283" s="97"/>
      <c r="EY283" s="97"/>
      <c r="EZ283" s="97"/>
      <c r="FA283" s="97"/>
      <c r="FB283" s="97"/>
      <c r="FC283" s="97"/>
      <c r="FD283" s="97"/>
      <c r="FE283" s="97"/>
      <c r="FF283" s="97"/>
      <c r="FG283" s="97"/>
      <c r="FH283" s="97"/>
      <c r="FI283" s="97"/>
      <c r="FJ283" s="97"/>
      <c r="FK283" s="97"/>
      <c r="FL283" s="97"/>
      <c r="FM283" s="97"/>
      <c r="FN283" s="97"/>
      <c r="FO283" s="97"/>
      <c r="FP283" s="97"/>
      <c r="FQ283" s="97"/>
      <c r="FR283" s="97"/>
      <c r="FS283" s="97"/>
      <c r="FT283" s="97"/>
      <c r="FU283" s="97"/>
      <c r="FV283" s="97"/>
      <c r="FW283" s="97"/>
      <c r="FX283" s="97"/>
      <c r="FY283" s="97"/>
      <c r="FZ283" s="97"/>
      <c r="GA283" s="97"/>
      <c r="GB283" s="97">
        <v>2</v>
      </c>
      <c r="GC283" s="97">
        <v>22</v>
      </c>
      <c r="GD283" s="97"/>
      <c r="GE283" s="97"/>
      <c r="GF283" s="97"/>
      <c r="GG283" s="97"/>
      <c r="GH283" s="97"/>
      <c r="GI283" s="97"/>
      <c r="GJ283" s="97"/>
      <c r="GK283" s="97"/>
      <c r="GL283" s="97">
        <v>4</v>
      </c>
      <c r="GM283" s="97"/>
      <c r="GN283" s="97">
        <v>0</v>
      </c>
      <c r="GO283" s="97"/>
      <c r="GP283" s="97"/>
      <c r="GQ283" s="97"/>
      <c r="GR283" s="97"/>
      <c r="GS283" s="97"/>
      <c r="GT283" s="97">
        <v>5</v>
      </c>
      <c r="GU283" s="97">
        <v>4</v>
      </c>
      <c r="GV283" s="97"/>
      <c r="GW283" s="97"/>
      <c r="GX283" s="97"/>
      <c r="GY283" s="97"/>
      <c r="GZ283" s="97"/>
      <c r="HA283" s="97">
        <v>0</v>
      </c>
      <c r="HB283" s="97">
        <v>0</v>
      </c>
      <c r="HC283" s="97"/>
      <c r="HD283" s="97"/>
      <c r="HE283" s="97"/>
      <c r="HF283" s="97">
        <v>14</v>
      </c>
      <c r="HG283" s="97">
        <v>0</v>
      </c>
      <c r="HH283" s="97"/>
      <c r="HI283" s="97"/>
      <c r="HJ283" s="97"/>
      <c r="HK283" s="97"/>
      <c r="HL283" s="97"/>
      <c r="HM283" s="97"/>
      <c r="HN283" s="97"/>
      <c r="HO283" s="97">
        <v>63</v>
      </c>
      <c r="HP283" s="97"/>
      <c r="HQ283" s="97"/>
      <c r="HR283" s="97"/>
      <c r="HS283" s="97"/>
      <c r="HT283" s="97"/>
      <c r="HU283" s="97">
        <v>0</v>
      </c>
      <c r="HV283" s="97">
        <v>2</v>
      </c>
      <c r="HW283" s="97"/>
      <c r="HX283" s="97"/>
      <c r="HY283" s="97">
        <v>14</v>
      </c>
      <c r="HZ283" s="97">
        <v>0</v>
      </c>
      <c r="IA283" s="97">
        <v>1</v>
      </c>
      <c r="IB283" s="97">
        <v>0</v>
      </c>
      <c r="IC283" s="97"/>
      <c r="ID283" s="97">
        <v>0</v>
      </c>
      <c r="IE283" s="97">
        <v>0</v>
      </c>
      <c r="IF283" s="97">
        <v>0</v>
      </c>
      <c r="IG283" s="97"/>
      <c r="IH283" s="97"/>
      <c r="II283" s="97"/>
      <c r="IJ283" s="97"/>
      <c r="IK283" s="97"/>
      <c r="IL283" s="97"/>
      <c r="IM283" s="97"/>
      <c r="IN283" s="97"/>
      <c r="IO283" s="97">
        <v>0</v>
      </c>
      <c r="IP283" s="97">
        <v>0</v>
      </c>
      <c r="IQ283" s="97">
        <v>1</v>
      </c>
      <c r="IR283" s="97"/>
      <c r="IS283" s="97">
        <v>141</v>
      </c>
      <c r="IT283" s="97">
        <v>796</v>
      </c>
      <c r="IU283" s="97"/>
      <c r="IV283" s="97">
        <v>236</v>
      </c>
      <c r="IW283" s="97"/>
      <c r="IX283" s="97">
        <v>0</v>
      </c>
      <c r="IY283" s="97"/>
      <c r="IZ283" s="97"/>
      <c r="JA283" s="97">
        <v>105</v>
      </c>
      <c r="JB283" s="97">
        <v>398</v>
      </c>
      <c r="JC283" s="97"/>
      <c r="JD283" s="97">
        <v>3</v>
      </c>
      <c r="JE283" s="97">
        <v>0</v>
      </c>
      <c r="JF283" s="97">
        <v>0</v>
      </c>
      <c r="JG283" s="97"/>
      <c r="JH283" s="97">
        <v>4</v>
      </c>
      <c r="JI283" s="97">
        <v>4</v>
      </c>
      <c r="JJ283" s="97">
        <v>4</v>
      </c>
      <c r="JK283" s="97">
        <v>26</v>
      </c>
      <c r="JL283" s="97"/>
      <c r="JM283" s="97"/>
      <c r="JN283" s="97">
        <v>1</v>
      </c>
      <c r="JO283" s="97">
        <v>617</v>
      </c>
      <c r="JP283" s="97">
        <v>1619</v>
      </c>
      <c r="JQ283" s="97">
        <v>1519</v>
      </c>
      <c r="JR283" s="97">
        <v>1031</v>
      </c>
      <c r="JS283" s="97">
        <v>1504</v>
      </c>
      <c r="JT283" s="97">
        <v>2018</v>
      </c>
      <c r="JU283" s="97">
        <v>650</v>
      </c>
      <c r="JV283" s="97">
        <v>275</v>
      </c>
      <c r="JW283" s="97">
        <v>1918</v>
      </c>
      <c r="JX283" s="97"/>
      <c r="JY283" s="97"/>
      <c r="JZ283" s="97">
        <v>327</v>
      </c>
      <c r="KA283" s="97">
        <v>85</v>
      </c>
      <c r="KB283" s="97"/>
      <c r="KC283" s="97">
        <v>24</v>
      </c>
      <c r="KD283" s="97">
        <v>24</v>
      </c>
      <c r="KE283" s="97">
        <v>48</v>
      </c>
      <c r="KF283" s="97">
        <v>84</v>
      </c>
      <c r="KG283" s="97">
        <v>838</v>
      </c>
      <c r="KH283" s="97">
        <v>311</v>
      </c>
      <c r="KI283" s="97"/>
      <c r="KJ283" s="97"/>
      <c r="KK283" s="97"/>
      <c r="KL283" s="97"/>
      <c r="KM283" s="97"/>
      <c r="KN283" s="97"/>
      <c r="KO283" s="97"/>
      <c r="KP283" s="97"/>
      <c r="KQ283" s="97"/>
      <c r="KR283" s="97"/>
      <c r="KS283" s="97"/>
      <c r="KT283" s="97"/>
      <c r="KU283" s="97"/>
      <c r="KV283" s="97"/>
      <c r="KW283" s="97"/>
      <c r="KX283" s="97"/>
      <c r="KY283" s="97"/>
      <c r="KZ283" s="97"/>
      <c r="LA283" s="97"/>
      <c r="LB283" s="97"/>
      <c r="LC283" s="97"/>
      <c r="LD283" s="97"/>
      <c r="LE283" s="97"/>
      <c r="LF283" s="97"/>
      <c r="LG283" s="97"/>
      <c r="LH283" s="97"/>
      <c r="LI283" s="97"/>
      <c r="LJ283" s="97"/>
      <c r="LK283" s="97"/>
      <c r="LL283" s="97"/>
      <c r="LM283" s="97"/>
      <c r="LN283" s="97"/>
      <c r="LO283" s="97"/>
      <c r="LP283" s="97"/>
      <c r="LQ283" s="97"/>
      <c r="LR283" s="97"/>
      <c r="LS283" s="97"/>
      <c r="LT283" s="97"/>
      <c r="LU283" s="97"/>
      <c r="LV283" s="97"/>
      <c r="LW283" s="97"/>
      <c r="LX283" s="97"/>
      <c r="LY283" s="97"/>
      <c r="LZ283" s="97"/>
      <c r="MA283" s="97"/>
      <c r="MB283" s="97"/>
      <c r="MC283" s="97"/>
      <c r="MD283" s="97"/>
      <c r="ME283" s="97"/>
      <c r="MF283" s="97"/>
      <c r="MG283" s="97"/>
      <c r="MH283" s="97"/>
      <c r="MI283" s="97"/>
      <c r="MJ283" s="97"/>
      <c r="MK283" s="97"/>
      <c r="ML283" s="97"/>
      <c r="MM283" s="97"/>
      <c r="MN283" s="97"/>
      <c r="MO283" s="97"/>
      <c r="MP283" s="97"/>
      <c r="MQ283" s="97"/>
      <c r="MR283" s="97"/>
      <c r="MS283" s="97"/>
      <c r="MT283" s="97"/>
      <c r="MU283" s="97"/>
      <c r="MV283" s="97"/>
      <c r="MW283" s="97"/>
      <c r="MX283" s="97"/>
      <c r="MY283" s="97"/>
      <c r="MZ283" s="97"/>
      <c r="NA283" s="97"/>
      <c r="NB283" s="97"/>
      <c r="NC283" s="97"/>
      <c r="ND283" s="97"/>
      <c r="NE283" s="97"/>
      <c r="NF283" s="97"/>
      <c r="NG283" s="97"/>
      <c r="NH283" s="97"/>
      <c r="NI283" s="97"/>
      <c r="NJ283" s="97"/>
      <c r="NK283" s="97"/>
      <c r="NL283" s="97"/>
      <c r="NM283" s="97"/>
      <c r="NN283" s="97"/>
      <c r="NO283" s="97"/>
      <c r="NP283" s="97"/>
      <c r="NQ283" s="97"/>
      <c r="NR283" s="97"/>
      <c r="NS283" s="97"/>
      <c r="NT283" s="97"/>
      <c r="NU283" s="97"/>
      <c r="NV283" s="97"/>
      <c r="NW283" s="97"/>
      <c r="NX283" s="97"/>
      <c r="NY283" s="97"/>
      <c r="NZ283" s="97"/>
      <c r="OA283" s="97"/>
      <c r="OB283" s="97"/>
      <c r="OC283" s="97"/>
      <c r="OD283" s="97"/>
      <c r="OE283" s="97"/>
      <c r="OF283" s="97"/>
      <c r="OG283" s="97"/>
      <c r="OH283" s="97"/>
      <c r="OI283" s="97"/>
      <c r="OJ283" s="97"/>
      <c r="OK283" s="97"/>
      <c r="OL283" s="97"/>
      <c r="OM283" s="97"/>
      <c r="ON283" s="97"/>
      <c r="OO283" s="97"/>
      <c r="OP283" s="97"/>
      <c r="OQ283" s="97"/>
      <c r="OR283" s="98"/>
      <c r="OS283" s="99">
        <v>14746</v>
      </c>
      <c r="OT283" s="96"/>
      <c r="OU283" s="97"/>
      <c r="OV283" s="97"/>
      <c r="OW283" s="97"/>
      <c r="OX283" s="97"/>
      <c r="OY283" s="97"/>
      <c r="OZ283" s="97"/>
      <c r="PA283" s="97"/>
      <c r="PB283" s="97"/>
      <c r="PC283" s="97"/>
      <c r="PD283" s="97"/>
      <c r="PE283" s="97"/>
      <c r="PF283" s="97"/>
      <c r="PG283" s="97"/>
      <c r="PH283" s="97"/>
      <c r="PI283" s="97"/>
      <c r="PJ283" s="97"/>
      <c r="PK283" s="97"/>
      <c r="PL283" s="98"/>
      <c r="PM283" s="99">
        <v>14746</v>
      </c>
    </row>
    <row r="284" spans="1:429" ht="12.75" customHeight="1" x14ac:dyDescent="0.2">
      <c r="A284" s="93">
        <v>424400</v>
      </c>
      <c r="B284" s="94" t="s">
        <v>1741</v>
      </c>
      <c r="C284" s="95" t="s">
        <v>1443</v>
      </c>
      <c r="D284" s="96"/>
      <c r="E284" s="97">
        <v>1</v>
      </c>
      <c r="F284" s="97">
        <v>13</v>
      </c>
      <c r="G284" s="97">
        <v>30</v>
      </c>
      <c r="H284" s="97">
        <v>0</v>
      </c>
      <c r="I284" s="97"/>
      <c r="J284" s="97">
        <v>219</v>
      </c>
      <c r="K284" s="97"/>
      <c r="L284" s="97">
        <v>15</v>
      </c>
      <c r="M284" s="97"/>
      <c r="N284" s="97">
        <v>0</v>
      </c>
      <c r="O284" s="97">
        <v>4</v>
      </c>
      <c r="P284" s="97">
        <v>1</v>
      </c>
      <c r="Q284" s="97"/>
      <c r="R284" s="97"/>
      <c r="S284" s="97"/>
      <c r="T284" s="97"/>
      <c r="U284" s="97"/>
      <c r="V284" s="97"/>
      <c r="W284" s="97"/>
      <c r="X284" s="97"/>
      <c r="Y284" s="97"/>
      <c r="Z284" s="97"/>
      <c r="AA284" s="97"/>
      <c r="AB284" s="97"/>
      <c r="AC284" s="97"/>
      <c r="AD284" s="97"/>
      <c r="AE284" s="97"/>
      <c r="AF284" s="97"/>
      <c r="AG284" s="97"/>
      <c r="AH284" s="97"/>
      <c r="AI284" s="97"/>
      <c r="AJ284" s="97"/>
      <c r="AK284" s="97"/>
      <c r="AL284" s="97"/>
      <c r="AM284" s="97"/>
      <c r="AN284" s="97"/>
      <c r="AO284" s="97"/>
      <c r="AP284" s="97"/>
      <c r="AQ284" s="97">
        <v>1</v>
      </c>
      <c r="AR284" s="97"/>
      <c r="AS284" s="97">
        <v>1</v>
      </c>
      <c r="AT284" s="97"/>
      <c r="AU284" s="97"/>
      <c r="AV284" s="97"/>
      <c r="AW284" s="97"/>
      <c r="AX284" s="97"/>
      <c r="AY284" s="97">
        <v>0</v>
      </c>
      <c r="AZ284" s="97"/>
      <c r="BA284" s="97"/>
      <c r="BB284" s="97"/>
      <c r="BC284" s="97"/>
      <c r="BD284" s="97"/>
      <c r="BE284" s="97"/>
      <c r="BF284" s="97"/>
      <c r="BG284" s="97"/>
      <c r="BH284" s="97"/>
      <c r="BI284" s="97"/>
      <c r="BJ284" s="97"/>
      <c r="BK284" s="97"/>
      <c r="BL284" s="97"/>
      <c r="BM284" s="97"/>
      <c r="BN284" s="97"/>
      <c r="BO284" s="97"/>
      <c r="BP284" s="97"/>
      <c r="BQ284" s="97"/>
      <c r="BR284" s="97"/>
      <c r="BS284" s="97"/>
      <c r="BT284" s="97"/>
      <c r="BU284" s="97"/>
      <c r="BV284" s="97"/>
      <c r="BW284" s="97">
        <v>1</v>
      </c>
      <c r="BX284" s="97"/>
      <c r="BY284" s="97"/>
      <c r="BZ284" s="97"/>
      <c r="CA284" s="97"/>
      <c r="CB284" s="97"/>
      <c r="CC284" s="97"/>
      <c r="CD284" s="97"/>
      <c r="CE284" s="97"/>
      <c r="CF284" s="97"/>
      <c r="CG284" s="97">
        <v>1</v>
      </c>
      <c r="CH284" s="97"/>
      <c r="CI284" s="97"/>
      <c r="CJ284" s="97"/>
      <c r="CK284" s="97"/>
      <c r="CL284" s="97"/>
      <c r="CM284" s="97">
        <v>0</v>
      </c>
      <c r="CN284" s="97"/>
      <c r="CO284" s="97"/>
      <c r="CP284" s="97">
        <v>1</v>
      </c>
      <c r="CQ284" s="97"/>
      <c r="CR284" s="97"/>
      <c r="CS284" s="97"/>
      <c r="CT284" s="97"/>
      <c r="CU284" s="97"/>
      <c r="CV284" s="97"/>
      <c r="CW284" s="97"/>
      <c r="CX284" s="97"/>
      <c r="CY284" s="97"/>
      <c r="CZ284" s="97"/>
      <c r="DA284" s="97"/>
      <c r="DB284" s="97"/>
      <c r="DC284" s="97"/>
      <c r="DD284" s="97"/>
      <c r="DE284" s="97"/>
      <c r="DF284" s="97">
        <v>0</v>
      </c>
      <c r="DG284" s="97"/>
      <c r="DH284" s="97"/>
      <c r="DI284" s="97"/>
      <c r="DJ284" s="97"/>
      <c r="DK284" s="97"/>
      <c r="DL284" s="97"/>
      <c r="DM284" s="97"/>
      <c r="DN284" s="97"/>
      <c r="DO284" s="97"/>
      <c r="DP284" s="97"/>
      <c r="DQ284" s="97"/>
      <c r="DR284" s="97"/>
      <c r="DS284" s="97"/>
      <c r="DT284" s="97"/>
      <c r="DU284" s="97"/>
      <c r="DV284" s="97"/>
      <c r="DW284" s="97"/>
      <c r="DX284" s="97"/>
      <c r="DY284" s="97"/>
      <c r="DZ284" s="97"/>
      <c r="EA284" s="97"/>
      <c r="EB284" s="97"/>
      <c r="EC284" s="97"/>
      <c r="ED284" s="97"/>
      <c r="EE284" s="97"/>
      <c r="EF284" s="97"/>
      <c r="EG284" s="97"/>
      <c r="EH284" s="97"/>
      <c r="EI284" s="97"/>
      <c r="EJ284" s="97"/>
      <c r="EK284" s="97"/>
      <c r="EL284" s="97"/>
      <c r="EM284" s="97"/>
      <c r="EN284" s="97"/>
      <c r="EO284" s="97"/>
      <c r="EP284" s="97"/>
      <c r="EQ284" s="97"/>
      <c r="ER284" s="97"/>
      <c r="ES284" s="97"/>
      <c r="ET284" s="97"/>
      <c r="EU284" s="97">
        <v>0</v>
      </c>
      <c r="EV284" s="97"/>
      <c r="EW284" s="97"/>
      <c r="EX284" s="97"/>
      <c r="EY284" s="97"/>
      <c r="EZ284" s="97"/>
      <c r="FA284" s="97"/>
      <c r="FB284" s="97"/>
      <c r="FC284" s="97"/>
      <c r="FD284" s="97"/>
      <c r="FE284" s="97"/>
      <c r="FF284" s="97"/>
      <c r="FG284" s="97"/>
      <c r="FH284" s="97"/>
      <c r="FI284" s="97"/>
      <c r="FJ284" s="97"/>
      <c r="FK284" s="97"/>
      <c r="FL284" s="97"/>
      <c r="FM284" s="97"/>
      <c r="FN284" s="97"/>
      <c r="FO284" s="97"/>
      <c r="FP284" s="97">
        <v>0</v>
      </c>
      <c r="FQ284" s="97">
        <v>0</v>
      </c>
      <c r="FR284" s="97"/>
      <c r="FS284" s="97"/>
      <c r="FT284" s="97"/>
      <c r="FU284" s="97"/>
      <c r="FV284" s="97"/>
      <c r="FW284" s="97"/>
      <c r="FX284" s="97"/>
      <c r="FY284" s="97"/>
      <c r="FZ284" s="97"/>
      <c r="GA284" s="97">
        <v>0</v>
      </c>
      <c r="GB284" s="97"/>
      <c r="GC284" s="97"/>
      <c r="GD284" s="97"/>
      <c r="GE284" s="97"/>
      <c r="GF284" s="97"/>
      <c r="GG284" s="97"/>
      <c r="GH284" s="97">
        <v>0</v>
      </c>
      <c r="GI284" s="97"/>
      <c r="GJ284" s="97"/>
      <c r="GK284" s="97"/>
      <c r="GL284" s="97">
        <v>4</v>
      </c>
      <c r="GM284" s="97">
        <v>20</v>
      </c>
      <c r="GN284" s="97"/>
      <c r="GO284" s="97">
        <v>4</v>
      </c>
      <c r="GP284" s="97">
        <v>0</v>
      </c>
      <c r="GQ284" s="97">
        <v>2</v>
      </c>
      <c r="GR284" s="97">
        <v>0</v>
      </c>
      <c r="GS284" s="97">
        <v>0</v>
      </c>
      <c r="GT284" s="97">
        <v>164</v>
      </c>
      <c r="GU284" s="97">
        <v>221</v>
      </c>
      <c r="GV284" s="97">
        <v>4</v>
      </c>
      <c r="GW284" s="97">
        <v>269</v>
      </c>
      <c r="GX284" s="97">
        <v>232</v>
      </c>
      <c r="GY284" s="97">
        <v>72</v>
      </c>
      <c r="GZ284" s="97">
        <v>28</v>
      </c>
      <c r="HA284" s="97">
        <v>31</v>
      </c>
      <c r="HB284" s="97">
        <v>54</v>
      </c>
      <c r="HC284" s="97">
        <v>105</v>
      </c>
      <c r="HD284" s="97">
        <v>40</v>
      </c>
      <c r="HE284" s="97">
        <v>15</v>
      </c>
      <c r="HF284" s="97">
        <v>660</v>
      </c>
      <c r="HG284" s="97">
        <v>6</v>
      </c>
      <c r="HH284" s="97">
        <v>6</v>
      </c>
      <c r="HI284" s="97">
        <v>6</v>
      </c>
      <c r="HJ284" s="97">
        <v>5</v>
      </c>
      <c r="HK284" s="97">
        <v>65</v>
      </c>
      <c r="HL284" s="97"/>
      <c r="HM284" s="97"/>
      <c r="HN284" s="97"/>
      <c r="HO284" s="97">
        <v>165</v>
      </c>
      <c r="HP284" s="97"/>
      <c r="HQ284" s="97"/>
      <c r="HR284" s="97"/>
      <c r="HS284" s="97"/>
      <c r="HT284" s="97"/>
      <c r="HU284" s="97"/>
      <c r="HV284" s="97">
        <v>0</v>
      </c>
      <c r="HW284" s="97">
        <v>1</v>
      </c>
      <c r="HX284" s="97"/>
      <c r="HY284" s="97">
        <v>52</v>
      </c>
      <c r="HZ284" s="97">
        <v>15</v>
      </c>
      <c r="IA284" s="97">
        <v>59</v>
      </c>
      <c r="IB284" s="97">
        <v>18</v>
      </c>
      <c r="IC284" s="97">
        <v>1</v>
      </c>
      <c r="ID284" s="97">
        <v>33</v>
      </c>
      <c r="IE284" s="97">
        <v>5</v>
      </c>
      <c r="IF284" s="97"/>
      <c r="IG284" s="97"/>
      <c r="IH284" s="97"/>
      <c r="II284" s="97"/>
      <c r="IJ284" s="97"/>
      <c r="IK284" s="97"/>
      <c r="IL284" s="97">
        <v>0</v>
      </c>
      <c r="IM284" s="97">
        <v>0</v>
      </c>
      <c r="IN284" s="97">
        <v>0</v>
      </c>
      <c r="IO284" s="97">
        <v>2</v>
      </c>
      <c r="IP284" s="97">
        <v>8</v>
      </c>
      <c r="IQ284" s="97">
        <v>0</v>
      </c>
      <c r="IR284" s="97">
        <v>0</v>
      </c>
      <c r="IS284" s="97">
        <v>1</v>
      </c>
      <c r="IT284" s="97">
        <v>34</v>
      </c>
      <c r="IU284" s="97"/>
      <c r="IV284" s="97">
        <v>1</v>
      </c>
      <c r="IW284" s="97"/>
      <c r="IX284" s="97">
        <v>1</v>
      </c>
      <c r="IY284" s="97"/>
      <c r="IZ284" s="97"/>
      <c r="JA284" s="97">
        <v>9</v>
      </c>
      <c r="JB284" s="97">
        <v>7</v>
      </c>
      <c r="JC284" s="97">
        <v>0</v>
      </c>
      <c r="JD284" s="97">
        <v>2</v>
      </c>
      <c r="JE284" s="97">
        <v>36</v>
      </c>
      <c r="JF284" s="97"/>
      <c r="JG284" s="97"/>
      <c r="JH284" s="97"/>
      <c r="JI284" s="97"/>
      <c r="JJ284" s="97"/>
      <c r="JK284" s="97">
        <v>5</v>
      </c>
      <c r="JL284" s="97"/>
      <c r="JM284" s="97">
        <v>0</v>
      </c>
      <c r="JN284" s="97">
        <v>1</v>
      </c>
      <c r="JO284" s="97">
        <v>111</v>
      </c>
      <c r="JP284" s="97">
        <v>302</v>
      </c>
      <c r="JQ284" s="97">
        <v>309</v>
      </c>
      <c r="JR284" s="97">
        <v>221</v>
      </c>
      <c r="JS284" s="97">
        <v>322</v>
      </c>
      <c r="JT284" s="97">
        <v>366</v>
      </c>
      <c r="JU284" s="97">
        <v>125</v>
      </c>
      <c r="JV284" s="97">
        <v>39</v>
      </c>
      <c r="JW284" s="97">
        <v>389</v>
      </c>
      <c r="JX284" s="97"/>
      <c r="JY284" s="97"/>
      <c r="JZ284" s="97">
        <v>66</v>
      </c>
      <c r="KA284" s="97">
        <v>16</v>
      </c>
      <c r="KB284" s="97">
        <v>5</v>
      </c>
      <c r="KC284" s="97">
        <v>3</v>
      </c>
      <c r="KD284" s="97">
        <v>4</v>
      </c>
      <c r="KE284" s="97">
        <v>8</v>
      </c>
      <c r="KF284" s="97">
        <v>14</v>
      </c>
      <c r="KG284" s="97">
        <v>196</v>
      </c>
      <c r="KH284" s="97">
        <v>53</v>
      </c>
      <c r="KI284" s="97"/>
      <c r="KJ284" s="97"/>
      <c r="KK284" s="97"/>
      <c r="KL284" s="97"/>
      <c r="KM284" s="97"/>
      <c r="KN284" s="97"/>
      <c r="KO284" s="97"/>
      <c r="KP284" s="97"/>
      <c r="KQ284" s="97"/>
      <c r="KR284" s="97"/>
      <c r="KS284" s="97">
        <v>0</v>
      </c>
      <c r="KT284" s="97">
        <v>0</v>
      </c>
      <c r="KU284" s="97"/>
      <c r="KV284" s="97"/>
      <c r="KW284" s="97"/>
      <c r="KX284" s="97"/>
      <c r="KY284" s="97"/>
      <c r="KZ284" s="97"/>
      <c r="LA284" s="97"/>
      <c r="LB284" s="97"/>
      <c r="LC284" s="97"/>
      <c r="LD284" s="97"/>
      <c r="LE284" s="97"/>
      <c r="LF284" s="97"/>
      <c r="LG284" s="97"/>
      <c r="LH284" s="97"/>
      <c r="LI284" s="97"/>
      <c r="LJ284" s="97"/>
      <c r="LK284" s="97"/>
      <c r="LL284" s="97"/>
      <c r="LM284" s="97"/>
      <c r="LN284" s="97"/>
      <c r="LO284" s="97"/>
      <c r="LP284" s="97"/>
      <c r="LQ284" s="97"/>
      <c r="LR284" s="97"/>
      <c r="LS284" s="97"/>
      <c r="LT284" s="97"/>
      <c r="LU284" s="97"/>
      <c r="LV284" s="97"/>
      <c r="LW284" s="97"/>
      <c r="LX284" s="97"/>
      <c r="LY284" s="97"/>
      <c r="LZ284" s="97"/>
      <c r="MA284" s="97"/>
      <c r="MB284" s="97"/>
      <c r="MC284" s="97"/>
      <c r="MD284" s="97"/>
      <c r="ME284" s="97"/>
      <c r="MF284" s="97"/>
      <c r="MG284" s="97"/>
      <c r="MH284" s="97"/>
      <c r="MI284" s="97"/>
      <c r="MJ284" s="97"/>
      <c r="MK284" s="97"/>
      <c r="ML284" s="97"/>
      <c r="MM284" s="97"/>
      <c r="MN284" s="97"/>
      <c r="MO284" s="97"/>
      <c r="MP284" s="97"/>
      <c r="MQ284" s="97"/>
      <c r="MR284" s="97"/>
      <c r="MS284" s="97"/>
      <c r="MT284" s="97"/>
      <c r="MU284" s="97"/>
      <c r="MV284" s="97"/>
      <c r="MW284" s="97"/>
      <c r="MX284" s="97"/>
      <c r="MY284" s="97"/>
      <c r="MZ284" s="97"/>
      <c r="NA284" s="97"/>
      <c r="NB284" s="97"/>
      <c r="NC284" s="97"/>
      <c r="ND284" s="97"/>
      <c r="NE284" s="97"/>
      <c r="NF284" s="97"/>
      <c r="NG284" s="97"/>
      <c r="NH284" s="97"/>
      <c r="NI284" s="97"/>
      <c r="NJ284" s="97"/>
      <c r="NK284" s="97"/>
      <c r="NL284" s="97"/>
      <c r="NM284" s="97"/>
      <c r="NN284" s="97"/>
      <c r="NO284" s="97"/>
      <c r="NP284" s="97"/>
      <c r="NQ284" s="97"/>
      <c r="NR284" s="97"/>
      <c r="NS284" s="97"/>
      <c r="NT284" s="97"/>
      <c r="NU284" s="97"/>
      <c r="NV284" s="97"/>
      <c r="NW284" s="97"/>
      <c r="NX284" s="97"/>
      <c r="NY284" s="97"/>
      <c r="NZ284" s="97"/>
      <c r="OA284" s="97"/>
      <c r="OB284" s="97"/>
      <c r="OC284" s="97"/>
      <c r="OD284" s="97"/>
      <c r="OE284" s="97"/>
      <c r="OF284" s="97"/>
      <c r="OG284" s="97"/>
      <c r="OH284" s="97"/>
      <c r="OI284" s="97"/>
      <c r="OJ284" s="97"/>
      <c r="OK284" s="97"/>
      <c r="OL284" s="97"/>
      <c r="OM284" s="97"/>
      <c r="ON284" s="97"/>
      <c r="OO284" s="97">
        <v>38</v>
      </c>
      <c r="OP284" s="97"/>
      <c r="OQ284" s="97"/>
      <c r="OR284" s="98"/>
      <c r="OS284" s="99">
        <v>5344</v>
      </c>
      <c r="OT284" s="96"/>
      <c r="OU284" s="97"/>
      <c r="OV284" s="97"/>
      <c r="OW284" s="97"/>
      <c r="OX284" s="97"/>
      <c r="OY284" s="97"/>
      <c r="OZ284" s="97"/>
      <c r="PA284" s="97"/>
      <c r="PB284" s="97"/>
      <c r="PC284" s="97"/>
      <c r="PD284" s="97"/>
      <c r="PE284" s="97"/>
      <c r="PF284" s="97"/>
      <c r="PG284" s="97"/>
      <c r="PH284" s="97"/>
      <c r="PI284" s="97"/>
      <c r="PJ284" s="97"/>
      <c r="PK284" s="97"/>
      <c r="PL284" s="98"/>
      <c r="PM284" s="99">
        <v>5344</v>
      </c>
    </row>
    <row r="285" spans="1:429" ht="12.75" customHeight="1" x14ac:dyDescent="0.2">
      <c r="A285" s="93">
        <v>424700</v>
      </c>
      <c r="B285" s="94" t="s">
        <v>1741</v>
      </c>
      <c r="C285" s="95" t="s">
        <v>1444</v>
      </c>
      <c r="D285" s="96"/>
      <c r="E285" s="97"/>
      <c r="F285" s="97"/>
      <c r="G285" s="97"/>
      <c r="H285" s="97"/>
      <c r="I285" s="97"/>
      <c r="J285" s="97"/>
      <c r="K285" s="97"/>
      <c r="L285" s="97"/>
      <c r="M285" s="97"/>
      <c r="N285" s="97">
        <v>0</v>
      </c>
      <c r="O285" s="97"/>
      <c r="P285" s="97"/>
      <c r="Q285" s="97">
        <v>77</v>
      </c>
      <c r="R285" s="97"/>
      <c r="S285" s="97"/>
      <c r="T285" s="97"/>
      <c r="U285" s="97"/>
      <c r="V285" s="97"/>
      <c r="W285" s="97"/>
      <c r="X285" s="97"/>
      <c r="Y285" s="97">
        <v>8</v>
      </c>
      <c r="Z285" s="97"/>
      <c r="AA285" s="97"/>
      <c r="AB285" s="97"/>
      <c r="AC285" s="97"/>
      <c r="AD285" s="97"/>
      <c r="AE285" s="97"/>
      <c r="AF285" s="97"/>
      <c r="AG285" s="97"/>
      <c r="AH285" s="97"/>
      <c r="AI285" s="97"/>
      <c r="AJ285" s="97"/>
      <c r="AK285" s="97"/>
      <c r="AL285" s="97"/>
      <c r="AM285" s="97"/>
      <c r="AN285" s="97"/>
      <c r="AO285" s="97"/>
      <c r="AP285" s="97"/>
      <c r="AQ285" s="97"/>
      <c r="AR285" s="97"/>
      <c r="AS285" s="97"/>
      <c r="AT285" s="97"/>
      <c r="AU285" s="97"/>
      <c r="AV285" s="97"/>
      <c r="AW285" s="97"/>
      <c r="AX285" s="97"/>
      <c r="AY285" s="97"/>
      <c r="AZ285" s="97"/>
      <c r="BA285" s="97"/>
      <c r="BB285" s="97"/>
      <c r="BC285" s="97"/>
      <c r="BD285" s="97"/>
      <c r="BE285" s="97"/>
      <c r="BF285" s="97"/>
      <c r="BG285" s="97"/>
      <c r="BH285" s="97"/>
      <c r="BI285" s="97"/>
      <c r="BJ285" s="97"/>
      <c r="BK285" s="97"/>
      <c r="BL285" s="97"/>
      <c r="BM285" s="97"/>
      <c r="BN285" s="97"/>
      <c r="BO285" s="97"/>
      <c r="BP285" s="97"/>
      <c r="BQ285" s="97"/>
      <c r="BR285" s="97"/>
      <c r="BS285" s="97"/>
      <c r="BT285" s="97"/>
      <c r="BU285" s="97"/>
      <c r="BV285" s="97"/>
      <c r="BW285" s="97"/>
      <c r="BX285" s="97"/>
      <c r="BY285" s="97"/>
      <c r="BZ285" s="97"/>
      <c r="CA285" s="97"/>
      <c r="CB285" s="97"/>
      <c r="CC285" s="97"/>
      <c r="CD285" s="97"/>
      <c r="CE285" s="97"/>
      <c r="CF285" s="97"/>
      <c r="CG285" s="97"/>
      <c r="CH285" s="97"/>
      <c r="CI285" s="97"/>
      <c r="CJ285" s="97"/>
      <c r="CK285" s="97"/>
      <c r="CL285" s="97"/>
      <c r="CM285" s="97">
        <v>0</v>
      </c>
      <c r="CN285" s="97"/>
      <c r="CO285" s="97"/>
      <c r="CP285" s="97"/>
      <c r="CQ285" s="97"/>
      <c r="CR285" s="97"/>
      <c r="CS285" s="97"/>
      <c r="CT285" s="97"/>
      <c r="CU285" s="97"/>
      <c r="CV285" s="97"/>
      <c r="CW285" s="97"/>
      <c r="CX285" s="97"/>
      <c r="CY285" s="97"/>
      <c r="CZ285" s="97"/>
      <c r="DA285" s="97"/>
      <c r="DB285" s="97"/>
      <c r="DC285" s="97"/>
      <c r="DD285" s="97"/>
      <c r="DE285" s="97"/>
      <c r="DF285" s="97"/>
      <c r="DG285" s="97"/>
      <c r="DH285" s="97"/>
      <c r="DI285" s="97"/>
      <c r="DJ285" s="97"/>
      <c r="DK285" s="97"/>
      <c r="DL285" s="97"/>
      <c r="DM285" s="97"/>
      <c r="DN285" s="97"/>
      <c r="DO285" s="97"/>
      <c r="DP285" s="97"/>
      <c r="DQ285" s="97"/>
      <c r="DR285" s="97"/>
      <c r="DS285" s="97"/>
      <c r="DT285" s="97"/>
      <c r="DU285" s="97"/>
      <c r="DV285" s="97"/>
      <c r="DW285" s="97"/>
      <c r="DX285" s="97"/>
      <c r="DY285" s="97"/>
      <c r="DZ285" s="97"/>
      <c r="EA285" s="97"/>
      <c r="EB285" s="97"/>
      <c r="EC285" s="97"/>
      <c r="ED285" s="97"/>
      <c r="EE285" s="97"/>
      <c r="EF285" s="97"/>
      <c r="EG285" s="97"/>
      <c r="EH285" s="97"/>
      <c r="EI285" s="97"/>
      <c r="EJ285" s="97"/>
      <c r="EK285" s="97"/>
      <c r="EL285" s="97"/>
      <c r="EM285" s="97"/>
      <c r="EN285" s="97"/>
      <c r="EO285" s="97"/>
      <c r="EP285" s="97"/>
      <c r="EQ285" s="97"/>
      <c r="ER285" s="97"/>
      <c r="ES285" s="97"/>
      <c r="ET285" s="97"/>
      <c r="EU285" s="97"/>
      <c r="EV285" s="97"/>
      <c r="EW285" s="97"/>
      <c r="EX285" s="97"/>
      <c r="EY285" s="97"/>
      <c r="EZ285" s="97"/>
      <c r="FA285" s="97"/>
      <c r="FB285" s="97"/>
      <c r="FC285" s="97"/>
      <c r="FD285" s="97"/>
      <c r="FE285" s="97"/>
      <c r="FF285" s="97"/>
      <c r="FG285" s="97"/>
      <c r="FH285" s="97"/>
      <c r="FI285" s="97"/>
      <c r="FJ285" s="97"/>
      <c r="FK285" s="97"/>
      <c r="FL285" s="97"/>
      <c r="FM285" s="97"/>
      <c r="FN285" s="97"/>
      <c r="FO285" s="97"/>
      <c r="FP285" s="97"/>
      <c r="FQ285" s="97"/>
      <c r="FR285" s="97"/>
      <c r="FS285" s="97"/>
      <c r="FT285" s="97"/>
      <c r="FU285" s="97"/>
      <c r="FV285" s="97"/>
      <c r="FW285" s="97"/>
      <c r="FX285" s="97"/>
      <c r="FY285" s="97"/>
      <c r="FZ285" s="97"/>
      <c r="GA285" s="97"/>
      <c r="GB285" s="97"/>
      <c r="GC285" s="97"/>
      <c r="GD285" s="97"/>
      <c r="GE285" s="97"/>
      <c r="GF285" s="97"/>
      <c r="GG285" s="97"/>
      <c r="GH285" s="97"/>
      <c r="GI285" s="97"/>
      <c r="GJ285" s="97"/>
      <c r="GK285" s="97"/>
      <c r="GL285" s="97"/>
      <c r="GM285" s="97"/>
      <c r="GN285" s="97"/>
      <c r="GO285" s="97"/>
      <c r="GP285" s="97"/>
      <c r="GQ285" s="97"/>
      <c r="GR285" s="97"/>
      <c r="GS285" s="97"/>
      <c r="GT285" s="97"/>
      <c r="GU285" s="97"/>
      <c r="GV285" s="97"/>
      <c r="GW285" s="97"/>
      <c r="GX285" s="97"/>
      <c r="GY285" s="97"/>
      <c r="GZ285" s="97"/>
      <c r="HA285" s="97"/>
      <c r="HB285" s="97"/>
      <c r="HC285" s="97"/>
      <c r="HD285" s="97"/>
      <c r="HE285" s="97"/>
      <c r="HF285" s="97"/>
      <c r="HG285" s="97"/>
      <c r="HH285" s="97"/>
      <c r="HI285" s="97"/>
      <c r="HJ285" s="97"/>
      <c r="HK285" s="97"/>
      <c r="HL285" s="97"/>
      <c r="HM285" s="97"/>
      <c r="HN285" s="97"/>
      <c r="HO285" s="97">
        <v>0</v>
      </c>
      <c r="HP285" s="97"/>
      <c r="HQ285" s="97"/>
      <c r="HR285" s="97"/>
      <c r="HS285" s="97"/>
      <c r="HT285" s="97"/>
      <c r="HU285" s="97"/>
      <c r="HV285" s="97"/>
      <c r="HW285" s="97"/>
      <c r="HX285" s="97"/>
      <c r="HY285" s="97"/>
      <c r="HZ285" s="97"/>
      <c r="IA285" s="97"/>
      <c r="IB285" s="97"/>
      <c r="IC285" s="97"/>
      <c r="ID285" s="97"/>
      <c r="IE285" s="97"/>
      <c r="IF285" s="97"/>
      <c r="IG285" s="97"/>
      <c r="IH285" s="97">
        <v>17</v>
      </c>
      <c r="II285" s="97">
        <v>0</v>
      </c>
      <c r="IJ285" s="97">
        <v>0</v>
      </c>
      <c r="IK285" s="97">
        <v>0</v>
      </c>
      <c r="IL285" s="97">
        <v>0</v>
      </c>
      <c r="IM285" s="97"/>
      <c r="IN285" s="97">
        <v>0</v>
      </c>
      <c r="IO285" s="97">
        <v>0</v>
      </c>
      <c r="IP285" s="97">
        <v>1</v>
      </c>
      <c r="IQ285" s="97"/>
      <c r="IR285" s="97">
        <v>0</v>
      </c>
      <c r="IS285" s="97"/>
      <c r="IT285" s="97"/>
      <c r="IU285" s="97"/>
      <c r="IV285" s="97"/>
      <c r="IW285" s="97"/>
      <c r="IX285" s="97">
        <v>0</v>
      </c>
      <c r="IY285" s="97"/>
      <c r="IZ285" s="97"/>
      <c r="JA285" s="97">
        <v>0</v>
      </c>
      <c r="JB285" s="97"/>
      <c r="JC285" s="97"/>
      <c r="JD285" s="97">
        <v>0</v>
      </c>
      <c r="JE285" s="97"/>
      <c r="JF285" s="97"/>
      <c r="JG285" s="97"/>
      <c r="JH285" s="97"/>
      <c r="JI285" s="97"/>
      <c r="JJ285" s="97"/>
      <c r="JK285" s="97"/>
      <c r="JL285" s="97"/>
      <c r="JM285" s="97"/>
      <c r="JN285" s="97"/>
      <c r="JO285" s="97">
        <v>1</v>
      </c>
      <c r="JP285" s="97">
        <v>2</v>
      </c>
      <c r="JQ285" s="97">
        <v>3</v>
      </c>
      <c r="JR285" s="97">
        <v>2</v>
      </c>
      <c r="JS285" s="97">
        <v>3</v>
      </c>
      <c r="JT285" s="97">
        <v>2</v>
      </c>
      <c r="JU285" s="97">
        <v>1</v>
      </c>
      <c r="JV285" s="97">
        <v>0</v>
      </c>
      <c r="JW285" s="97">
        <v>4</v>
      </c>
      <c r="JX285" s="97"/>
      <c r="JY285" s="97"/>
      <c r="JZ285" s="97">
        <v>0</v>
      </c>
      <c r="KA285" s="97">
        <v>0</v>
      </c>
      <c r="KB285" s="97"/>
      <c r="KC285" s="97">
        <v>0</v>
      </c>
      <c r="KD285" s="97">
        <v>0</v>
      </c>
      <c r="KE285" s="97">
        <v>0</v>
      </c>
      <c r="KF285" s="97">
        <v>0</v>
      </c>
      <c r="KG285" s="97">
        <v>2</v>
      </c>
      <c r="KH285" s="97">
        <v>0</v>
      </c>
      <c r="KI285" s="97"/>
      <c r="KJ285" s="97"/>
      <c r="KK285" s="97"/>
      <c r="KL285" s="97"/>
      <c r="KM285" s="97"/>
      <c r="KN285" s="97"/>
      <c r="KO285" s="97"/>
      <c r="KP285" s="97"/>
      <c r="KQ285" s="97"/>
      <c r="KR285" s="97"/>
      <c r="KS285" s="97"/>
      <c r="KT285" s="97"/>
      <c r="KU285" s="97"/>
      <c r="KV285" s="97"/>
      <c r="KW285" s="97"/>
      <c r="KX285" s="97"/>
      <c r="KY285" s="97"/>
      <c r="KZ285" s="97"/>
      <c r="LA285" s="97"/>
      <c r="LB285" s="97"/>
      <c r="LC285" s="97"/>
      <c r="LD285" s="97"/>
      <c r="LE285" s="97"/>
      <c r="LF285" s="97"/>
      <c r="LG285" s="97"/>
      <c r="LH285" s="97"/>
      <c r="LI285" s="97"/>
      <c r="LJ285" s="97"/>
      <c r="LK285" s="97"/>
      <c r="LL285" s="97"/>
      <c r="LM285" s="97"/>
      <c r="LN285" s="97"/>
      <c r="LO285" s="97"/>
      <c r="LP285" s="97"/>
      <c r="LQ285" s="97"/>
      <c r="LR285" s="97"/>
      <c r="LS285" s="97"/>
      <c r="LT285" s="97"/>
      <c r="LU285" s="97"/>
      <c r="LV285" s="97"/>
      <c r="LW285" s="97"/>
      <c r="LX285" s="97"/>
      <c r="LY285" s="97"/>
      <c r="LZ285" s="97"/>
      <c r="MA285" s="97"/>
      <c r="MB285" s="97"/>
      <c r="MC285" s="97"/>
      <c r="MD285" s="97"/>
      <c r="ME285" s="97"/>
      <c r="MF285" s="97"/>
      <c r="MG285" s="97"/>
      <c r="MH285" s="97"/>
      <c r="MI285" s="97"/>
      <c r="MJ285" s="97"/>
      <c r="MK285" s="97"/>
      <c r="ML285" s="97"/>
      <c r="MM285" s="97"/>
      <c r="MN285" s="97"/>
      <c r="MO285" s="97"/>
      <c r="MP285" s="97"/>
      <c r="MQ285" s="97"/>
      <c r="MR285" s="97"/>
      <c r="MS285" s="97"/>
      <c r="MT285" s="97"/>
      <c r="MU285" s="97"/>
      <c r="MV285" s="97"/>
      <c r="MW285" s="97"/>
      <c r="MX285" s="97"/>
      <c r="MY285" s="97"/>
      <c r="MZ285" s="97"/>
      <c r="NA285" s="97"/>
      <c r="NB285" s="97"/>
      <c r="NC285" s="97"/>
      <c r="ND285" s="97"/>
      <c r="NE285" s="97"/>
      <c r="NF285" s="97"/>
      <c r="NG285" s="97"/>
      <c r="NH285" s="97"/>
      <c r="NI285" s="97"/>
      <c r="NJ285" s="97"/>
      <c r="NK285" s="97"/>
      <c r="NL285" s="97"/>
      <c r="NM285" s="97"/>
      <c r="NN285" s="97"/>
      <c r="NO285" s="97"/>
      <c r="NP285" s="97"/>
      <c r="NQ285" s="97"/>
      <c r="NR285" s="97"/>
      <c r="NS285" s="97"/>
      <c r="NT285" s="97"/>
      <c r="NU285" s="97"/>
      <c r="NV285" s="97"/>
      <c r="NW285" s="97"/>
      <c r="NX285" s="97"/>
      <c r="NY285" s="97"/>
      <c r="NZ285" s="97"/>
      <c r="OA285" s="97"/>
      <c r="OB285" s="97"/>
      <c r="OC285" s="97"/>
      <c r="OD285" s="97"/>
      <c r="OE285" s="97"/>
      <c r="OF285" s="97"/>
      <c r="OG285" s="97"/>
      <c r="OH285" s="97"/>
      <c r="OI285" s="97"/>
      <c r="OJ285" s="97"/>
      <c r="OK285" s="97"/>
      <c r="OL285" s="97"/>
      <c r="OM285" s="97"/>
      <c r="ON285" s="97"/>
      <c r="OO285" s="97"/>
      <c r="OP285" s="97"/>
      <c r="OQ285" s="97"/>
      <c r="OR285" s="98"/>
      <c r="OS285" s="99">
        <v>126</v>
      </c>
      <c r="OT285" s="96"/>
      <c r="OU285" s="97"/>
      <c r="OV285" s="97"/>
      <c r="OW285" s="97"/>
      <c r="OX285" s="97"/>
      <c r="OY285" s="97"/>
      <c r="OZ285" s="97"/>
      <c r="PA285" s="97"/>
      <c r="PB285" s="97"/>
      <c r="PC285" s="97"/>
      <c r="PD285" s="97"/>
      <c r="PE285" s="97"/>
      <c r="PF285" s="97"/>
      <c r="PG285" s="97"/>
      <c r="PH285" s="97"/>
      <c r="PI285" s="97"/>
      <c r="PJ285" s="97"/>
      <c r="PK285" s="97"/>
      <c r="PL285" s="98"/>
      <c r="PM285" s="99">
        <v>126</v>
      </c>
    </row>
    <row r="286" spans="1:429" ht="12.75" customHeight="1" x14ac:dyDescent="0.2">
      <c r="A286" s="93" t="s">
        <v>1628</v>
      </c>
      <c r="B286" s="94" t="s">
        <v>1741</v>
      </c>
      <c r="C286" s="95" t="s">
        <v>1445</v>
      </c>
      <c r="D286" s="96">
        <v>6</v>
      </c>
      <c r="E286" s="97">
        <v>11</v>
      </c>
      <c r="F286" s="97">
        <v>2</v>
      </c>
      <c r="G286" s="97">
        <v>4</v>
      </c>
      <c r="H286" s="97">
        <v>3</v>
      </c>
      <c r="I286" s="97">
        <v>3</v>
      </c>
      <c r="J286" s="97">
        <v>1</v>
      </c>
      <c r="K286" s="97">
        <v>2</v>
      </c>
      <c r="L286" s="97">
        <v>0</v>
      </c>
      <c r="M286" s="97">
        <v>0</v>
      </c>
      <c r="N286" s="97">
        <v>4</v>
      </c>
      <c r="O286" s="97"/>
      <c r="P286" s="97">
        <v>7</v>
      </c>
      <c r="Q286" s="97"/>
      <c r="R286" s="97"/>
      <c r="S286" s="97"/>
      <c r="T286" s="97"/>
      <c r="U286" s="97"/>
      <c r="V286" s="97"/>
      <c r="W286" s="97"/>
      <c r="X286" s="97"/>
      <c r="Y286" s="97">
        <v>1</v>
      </c>
      <c r="Z286" s="97"/>
      <c r="AA286" s="97">
        <v>0</v>
      </c>
      <c r="AB286" s="97"/>
      <c r="AC286" s="97"/>
      <c r="AD286" s="97"/>
      <c r="AE286" s="97"/>
      <c r="AF286" s="97"/>
      <c r="AG286" s="97"/>
      <c r="AH286" s="97"/>
      <c r="AI286" s="97"/>
      <c r="AJ286" s="97"/>
      <c r="AK286" s="97"/>
      <c r="AL286" s="97"/>
      <c r="AM286" s="97"/>
      <c r="AN286" s="97">
        <v>1</v>
      </c>
      <c r="AO286" s="97"/>
      <c r="AP286" s="97"/>
      <c r="AQ286" s="97"/>
      <c r="AR286" s="97">
        <v>0</v>
      </c>
      <c r="AS286" s="97">
        <v>2</v>
      </c>
      <c r="AT286" s="97"/>
      <c r="AU286" s="97"/>
      <c r="AV286" s="97"/>
      <c r="AW286" s="97"/>
      <c r="AX286" s="97">
        <v>0</v>
      </c>
      <c r="AY286" s="97">
        <v>1</v>
      </c>
      <c r="AZ286" s="97"/>
      <c r="BA286" s="97"/>
      <c r="BB286" s="97"/>
      <c r="BC286" s="97"/>
      <c r="BD286" s="97">
        <v>125</v>
      </c>
      <c r="BE286" s="97"/>
      <c r="BF286" s="97"/>
      <c r="BG286" s="97"/>
      <c r="BH286" s="97">
        <v>3</v>
      </c>
      <c r="BI286" s="97"/>
      <c r="BJ286" s="97"/>
      <c r="BK286" s="97"/>
      <c r="BL286" s="97">
        <v>1</v>
      </c>
      <c r="BM286" s="97"/>
      <c r="BN286" s="97"/>
      <c r="BO286" s="97">
        <v>1</v>
      </c>
      <c r="BP286" s="97">
        <v>1</v>
      </c>
      <c r="BQ286" s="97">
        <v>0</v>
      </c>
      <c r="BR286" s="97">
        <v>9</v>
      </c>
      <c r="BS286" s="97"/>
      <c r="BT286" s="97"/>
      <c r="BU286" s="97"/>
      <c r="BV286" s="97">
        <v>0</v>
      </c>
      <c r="BW286" s="97">
        <v>3</v>
      </c>
      <c r="BX286" s="97"/>
      <c r="BY286" s="97"/>
      <c r="BZ286" s="97">
        <v>0</v>
      </c>
      <c r="CA286" s="97"/>
      <c r="CB286" s="97"/>
      <c r="CC286" s="97">
        <v>1</v>
      </c>
      <c r="CD286" s="97"/>
      <c r="CE286" s="97"/>
      <c r="CF286" s="97"/>
      <c r="CG286" s="97">
        <v>9</v>
      </c>
      <c r="CH286" s="97"/>
      <c r="CI286" s="97"/>
      <c r="CJ286" s="97"/>
      <c r="CK286" s="97"/>
      <c r="CL286" s="97">
        <v>0</v>
      </c>
      <c r="CM286" s="97">
        <v>1</v>
      </c>
      <c r="CN286" s="97"/>
      <c r="CO286" s="97"/>
      <c r="CP286" s="97">
        <v>0</v>
      </c>
      <c r="CQ286" s="97"/>
      <c r="CR286" s="97"/>
      <c r="CS286" s="97">
        <v>1</v>
      </c>
      <c r="CT286" s="97"/>
      <c r="CU286" s="97"/>
      <c r="CV286" s="97"/>
      <c r="CW286" s="97"/>
      <c r="CX286" s="97">
        <v>1</v>
      </c>
      <c r="CY286" s="97"/>
      <c r="CZ286" s="97"/>
      <c r="DA286" s="97">
        <v>3</v>
      </c>
      <c r="DB286" s="97">
        <v>1</v>
      </c>
      <c r="DC286" s="97">
        <v>2</v>
      </c>
      <c r="DD286" s="97">
        <v>1</v>
      </c>
      <c r="DE286" s="97"/>
      <c r="DF286" s="97"/>
      <c r="DG286" s="97"/>
      <c r="DH286" s="97">
        <v>3</v>
      </c>
      <c r="DI286" s="97"/>
      <c r="DJ286" s="97"/>
      <c r="DK286" s="97"/>
      <c r="DL286" s="97">
        <v>7</v>
      </c>
      <c r="DM286" s="97"/>
      <c r="DN286" s="97"/>
      <c r="DO286" s="97"/>
      <c r="DP286" s="97">
        <v>1</v>
      </c>
      <c r="DQ286" s="97">
        <v>0</v>
      </c>
      <c r="DR286" s="97">
        <v>1</v>
      </c>
      <c r="DS286" s="97"/>
      <c r="DT286" s="97"/>
      <c r="DU286" s="97"/>
      <c r="DV286" s="97">
        <v>0</v>
      </c>
      <c r="DW286" s="97">
        <v>0</v>
      </c>
      <c r="DX286" s="97">
        <v>0</v>
      </c>
      <c r="DY286" s="97"/>
      <c r="DZ286" s="97"/>
      <c r="EA286" s="97">
        <v>0</v>
      </c>
      <c r="EB286" s="97"/>
      <c r="EC286" s="97"/>
      <c r="ED286" s="97">
        <v>0</v>
      </c>
      <c r="EE286" s="97">
        <v>2</v>
      </c>
      <c r="EF286" s="97">
        <v>0</v>
      </c>
      <c r="EG286" s="97"/>
      <c r="EH286" s="97"/>
      <c r="EI286" s="97"/>
      <c r="EJ286" s="97"/>
      <c r="EK286" s="97">
        <v>0</v>
      </c>
      <c r="EL286" s="97">
        <v>1</v>
      </c>
      <c r="EM286" s="97">
        <v>2</v>
      </c>
      <c r="EN286" s="97">
        <v>1</v>
      </c>
      <c r="EO286" s="97"/>
      <c r="EP286" s="97">
        <v>0</v>
      </c>
      <c r="EQ286" s="97">
        <v>1</v>
      </c>
      <c r="ER286" s="97">
        <v>1</v>
      </c>
      <c r="ES286" s="97">
        <v>1</v>
      </c>
      <c r="ET286" s="97">
        <v>2</v>
      </c>
      <c r="EU286" s="97"/>
      <c r="EV286" s="97"/>
      <c r="EW286" s="97"/>
      <c r="EX286" s="97"/>
      <c r="EY286" s="97"/>
      <c r="EZ286" s="97"/>
      <c r="FA286" s="97"/>
      <c r="FB286" s="97"/>
      <c r="FC286" s="97"/>
      <c r="FD286" s="97"/>
      <c r="FE286" s="97"/>
      <c r="FF286" s="97"/>
      <c r="FG286" s="97"/>
      <c r="FH286" s="97"/>
      <c r="FI286" s="97"/>
      <c r="FJ286" s="97"/>
      <c r="FK286" s="97"/>
      <c r="FL286" s="97"/>
      <c r="FM286" s="97"/>
      <c r="FN286" s="97"/>
      <c r="FO286" s="97"/>
      <c r="FP286" s="97"/>
      <c r="FQ286" s="97"/>
      <c r="FR286" s="97"/>
      <c r="FS286" s="97"/>
      <c r="FT286" s="97">
        <v>0</v>
      </c>
      <c r="FU286" s="97">
        <v>0</v>
      </c>
      <c r="FV286" s="97"/>
      <c r="FW286" s="97"/>
      <c r="FX286" s="97"/>
      <c r="FY286" s="97">
        <v>2</v>
      </c>
      <c r="FZ286" s="97">
        <v>11</v>
      </c>
      <c r="GA286" s="97">
        <v>0</v>
      </c>
      <c r="GB286" s="97"/>
      <c r="GC286" s="97">
        <v>0</v>
      </c>
      <c r="GD286" s="97"/>
      <c r="GE286" s="97"/>
      <c r="GF286" s="97"/>
      <c r="GG286" s="97">
        <v>0</v>
      </c>
      <c r="GH286" s="97"/>
      <c r="GI286" s="97"/>
      <c r="GJ286" s="97">
        <v>4</v>
      </c>
      <c r="GK286" s="97"/>
      <c r="GL286" s="97">
        <v>43</v>
      </c>
      <c r="GM286" s="97"/>
      <c r="GN286" s="97">
        <v>14</v>
      </c>
      <c r="GO286" s="97"/>
      <c r="GP286" s="97"/>
      <c r="GQ286" s="97"/>
      <c r="GR286" s="97"/>
      <c r="GS286" s="97"/>
      <c r="GT286" s="97">
        <v>18</v>
      </c>
      <c r="GU286" s="97">
        <v>2</v>
      </c>
      <c r="GV286" s="97"/>
      <c r="GW286" s="97">
        <v>1</v>
      </c>
      <c r="GX286" s="97">
        <v>2</v>
      </c>
      <c r="GY286" s="97">
        <v>0</v>
      </c>
      <c r="GZ286" s="97">
        <v>0</v>
      </c>
      <c r="HA286" s="97">
        <v>0</v>
      </c>
      <c r="HB286" s="97">
        <v>0</v>
      </c>
      <c r="HC286" s="97">
        <v>0</v>
      </c>
      <c r="HD286" s="97"/>
      <c r="HE286" s="97">
        <v>0</v>
      </c>
      <c r="HF286" s="97">
        <v>12</v>
      </c>
      <c r="HG286" s="97"/>
      <c r="HH286" s="97"/>
      <c r="HI286" s="97"/>
      <c r="HJ286" s="97"/>
      <c r="HK286" s="97">
        <v>4</v>
      </c>
      <c r="HL286" s="97">
        <v>94</v>
      </c>
      <c r="HM286" s="97">
        <v>131</v>
      </c>
      <c r="HN286" s="97">
        <v>37</v>
      </c>
      <c r="HO286" s="97">
        <v>279</v>
      </c>
      <c r="HP286" s="97">
        <v>0</v>
      </c>
      <c r="HQ286" s="97">
        <v>12</v>
      </c>
      <c r="HR286" s="97">
        <v>23</v>
      </c>
      <c r="HS286" s="97"/>
      <c r="HT286" s="97">
        <v>0</v>
      </c>
      <c r="HU286" s="97">
        <v>13</v>
      </c>
      <c r="HV286" s="97">
        <v>17</v>
      </c>
      <c r="HW286" s="97">
        <v>4</v>
      </c>
      <c r="HX286" s="97"/>
      <c r="HY286" s="97">
        <v>197</v>
      </c>
      <c r="HZ286" s="97">
        <v>37</v>
      </c>
      <c r="IA286" s="97">
        <v>67</v>
      </c>
      <c r="IB286" s="97">
        <v>69</v>
      </c>
      <c r="IC286" s="97">
        <v>16</v>
      </c>
      <c r="ID286" s="97">
        <v>42</v>
      </c>
      <c r="IE286" s="97">
        <v>15</v>
      </c>
      <c r="IF286" s="97">
        <v>53</v>
      </c>
      <c r="IG286" s="97"/>
      <c r="IH286" s="97"/>
      <c r="II286" s="97"/>
      <c r="IJ286" s="97"/>
      <c r="IK286" s="97"/>
      <c r="IL286" s="97">
        <v>19</v>
      </c>
      <c r="IM286" s="97">
        <v>70</v>
      </c>
      <c r="IN286" s="97">
        <v>26</v>
      </c>
      <c r="IO286" s="97">
        <v>283</v>
      </c>
      <c r="IP286" s="97">
        <v>681</v>
      </c>
      <c r="IQ286" s="97">
        <v>130</v>
      </c>
      <c r="IR286" s="97">
        <v>12</v>
      </c>
      <c r="IS286" s="97">
        <v>0</v>
      </c>
      <c r="IT286" s="97">
        <v>10</v>
      </c>
      <c r="IU286" s="97"/>
      <c r="IV286" s="97">
        <v>0</v>
      </c>
      <c r="IW286" s="97">
        <v>23</v>
      </c>
      <c r="IX286" s="97">
        <v>95</v>
      </c>
      <c r="IY286" s="97">
        <v>145</v>
      </c>
      <c r="IZ286" s="97">
        <v>17</v>
      </c>
      <c r="JA286" s="97">
        <v>386</v>
      </c>
      <c r="JB286" s="97">
        <v>2</v>
      </c>
      <c r="JC286" s="97">
        <v>1</v>
      </c>
      <c r="JD286" s="97">
        <v>210</v>
      </c>
      <c r="JE286" s="97">
        <v>75</v>
      </c>
      <c r="JF286" s="97">
        <v>123</v>
      </c>
      <c r="JG286" s="97">
        <v>42</v>
      </c>
      <c r="JH286" s="97">
        <v>4</v>
      </c>
      <c r="JI286" s="97">
        <v>4</v>
      </c>
      <c r="JJ286" s="97"/>
      <c r="JK286" s="97">
        <v>25</v>
      </c>
      <c r="JL286" s="97">
        <v>0</v>
      </c>
      <c r="JM286" s="97">
        <v>1</v>
      </c>
      <c r="JN286" s="97">
        <v>1</v>
      </c>
      <c r="JO286" s="97">
        <v>109</v>
      </c>
      <c r="JP286" s="97">
        <v>165</v>
      </c>
      <c r="JQ286" s="97">
        <v>249</v>
      </c>
      <c r="JR286" s="97">
        <v>219</v>
      </c>
      <c r="JS286" s="97">
        <v>331</v>
      </c>
      <c r="JT286" s="97">
        <v>290</v>
      </c>
      <c r="JU286" s="97">
        <v>72</v>
      </c>
      <c r="JV286" s="97">
        <v>27</v>
      </c>
      <c r="JW286" s="97">
        <v>338</v>
      </c>
      <c r="JX286" s="97"/>
      <c r="JY286" s="97"/>
      <c r="JZ286" s="97">
        <v>72</v>
      </c>
      <c r="KA286" s="97">
        <v>17</v>
      </c>
      <c r="KB286" s="97">
        <v>0</v>
      </c>
      <c r="KC286" s="97">
        <v>5</v>
      </c>
      <c r="KD286" s="97">
        <v>4</v>
      </c>
      <c r="KE286" s="97">
        <v>6</v>
      </c>
      <c r="KF286" s="97">
        <v>12</v>
      </c>
      <c r="KG286" s="97">
        <v>248</v>
      </c>
      <c r="KH286" s="97">
        <v>74</v>
      </c>
      <c r="KI286" s="97"/>
      <c r="KJ286" s="97"/>
      <c r="KK286" s="97"/>
      <c r="KL286" s="97"/>
      <c r="KM286" s="97"/>
      <c r="KN286" s="97"/>
      <c r="KO286" s="97"/>
      <c r="KP286" s="97"/>
      <c r="KQ286" s="97"/>
      <c r="KR286" s="97">
        <v>27</v>
      </c>
      <c r="KS286" s="97">
        <v>43</v>
      </c>
      <c r="KT286" s="97">
        <v>223</v>
      </c>
      <c r="KU286" s="97">
        <v>35</v>
      </c>
      <c r="KV286" s="97">
        <v>0</v>
      </c>
      <c r="KW286" s="97"/>
      <c r="KX286" s="97"/>
      <c r="KY286" s="97"/>
      <c r="KZ286" s="97"/>
      <c r="LA286" s="97"/>
      <c r="LB286" s="97"/>
      <c r="LC286" s="97"/>
      <c r="LD286" s="97"/>
      <c r="LE286" s="97"/>
      <c r="LF286" s="97"/>
      <c r="LG286" s="97"/>
      <c r="LH286" s="97"/>
      <c r="LI286" s="97"/>
      <c r="LJ286" s="97"/>
      <c r="LK286" s="97"/>
      <c r="LL286" s="97"/>
      <c r="LM286" s="97"/>
      <c r="LN286" s="97"/>
      <c r="LO286" s="97"/>
      <c r="LP286" s="97"/>
      <c r="LQ286" s="97"/>
      <c r="LR286" s="97"/>
      <c r="LS286" s="97"/>
      <c r="LT286" s="97"/>
      <c r="LU286" s="97"/>
      <c r="LV286" s="97"/>
      <c r="LW286" s="97"/>
      <c r="LX286" s="97"/>
      <c r="LY286" s="97"/>
      <c r="LZ286" s="97"/>
      <c r="MA286" s="97"/>
      <c r="MB286" s="97"/>
      <c r="MC286" s="97"/>
      <c r="MD286" s="97"/>
      <c r="ME286" s="97"/>
      <c r="MF286" s="97"/>
      <c r="MG286" s="97"/>
      <c r="MH286" s="97"/>
      <c r="MI286" s="97"/>
      <c r="MJ286" s="97"/>
      <c r="MK286" s="97"/>
      <c r="ML286" s="97"/>
      <c r="MM286" s="97"/>
      <c r="MN286" s="97"/>
      <c r="MO286" s="97"/>
      <c r="MP286" s="97"/>
      <c r="MQ286" s="97"/>
      <c r="MR286" s="97"/>
      <c r="MS286" s="97"/>
      <c r="MT286" s="97"/>
      <c r="MU286" s="97"/>
      <c r="MV286" s="97"/>
      <c r="MW286" s="97"/>
      <c r="MX286" s="97"/>
      <c r="MY286" s="97"/>
      <c r="MZ286" s="97"/>
      <c r="NA286" s="97"/>
      <c r="NB286" s="97"/>
      <c r="NC286" s="97"/>
      <c r="ND286" s="97"/>
      <c r="NE286" s="97"/>
      <c r="NF286" s="97"/>
      <c r="NG286" s="97"/>
      <c r="NH286" s="97"/>
      <c r="NI286" s="97"/>
      <c r="NJ286" s="97"/>
      <c r="NK286" s="97"/>
      <c r="NL286" s="97"/>
      <c r="NM286" s="97"/>
      <c r="NN286" s="97"/>
      <c r="NO286" s="97"/>
      <c r="NP286" s="97"/>
      <c r="NQ286" s="97"/>
      <c r="NR286" s="97"/>
      <c r="NS286" s="97"/>
      <c r="NT286" s="97"/>
      <c r="NU286" s="97"/>
      <c r="NV286" s="97"/>
      <c r="NW286" s="97"/>
      <c r="NX286" s="97"/>
      <c r="NY286" s="97"/>
      <c r="NZ286" s="97"/>
      <c r="OA286" s="97"/>
      <c r="OB286" s="97"/>
      <c r="OC286" s="97"/>
      <c r="OD286" s="97"/>
      <c r="OE286" s="97"/>
      <c r="OF286" s="97"/>
      <c r="OG286" s="97"/>
      <c r="OH286" s="97"/>
      <c r="OI286" s="97"/>
      <c r="OJ286" s="97"/>
      <c r="OK286" s="97"/>
      <c r="OL286" s="97"/>
      <c r="OM286" s="97">
        <v>3</v>
      </c>
      <c r="ON286" s="97"/>
      <c r="OO286" s="97">
        <v>1</v>
      </c>
      <c r="OP286" s="97"/>
      <c r="OQ286" s="97"/>
      <c r="OR286" s="98"/>
      <c r="OS286" s="99">
        <v>6407</v>
      </c>
      <c r="OT286" s="96"/>
      <c r="OU286" s="97"/>
      <c r="OV286" s="97"/>
      <c r="OW286" s="97"/>
      <c r="OX286" s="97"/>
      <c r="OY286" s="97"/>
      <c r="OZ286" s="97"/>
      <c r="PA286" s="97"/>
      <c r="PB286" s="97"/>
      <c r="PC286" s="97"/>
      <c r="PD286" s="97"/>
      <c r="PE286" s="97"/>
      <c r="PF286" s="97"/>
      <c r="PG286" s="97"/>
      <c r="PH286" s="97"/>
      <c r="PI286" s="97"/>
      <c r="PJ286" s="97"/>
      <c r="PK286" s="97"/>
      <c r="PL286" s="98"/>
      <c r="PM286" s="99">
        <v>6407</v>
      </c>
    </row>
    <row r="287" spans="1:429" ht="12.75" customHeight="1" x14ac:dyDescent="0.2">
      <c r="A287" s="93">
        <v>425000</v>
      </c>
      <c r="B287" s="94" t="s">
        <v>1741</v>
      </c>
      <c r="C287" s="95" t="s">
        <v>1446</v>
      </c>
      <c r="D287" s="96">
        <v>0</v>
      </c>
      <c r="E287" s="97">
        <v>2</v>
      </c>
      <c r="F287" s="97">
        <v>2</v>
      </c>
      <c r="G287" s="97">
        <v>17</v>
      </c>
      <c r="H287" s="97">
        <v>0</v>
      </c>
      <c r="I287" s="97">
        <v>3</v>
      </c>
      <c r="J287" s="97">
        <v>750</v>
      </c>
      <c r="K287" s="97">
        <v>211</v>
      </c>
      <c r="L287" s="97">
        <v>5</v>
      </c>
      <c r="M287" s="97">
        <v>134</v>
      </c>
      <c r="N287" s="97">
        <v>0</v>
      </c>
      <c r="O287" s="97"/>
      <c r="P287" s="97">
        <v>2</v>
      </c>
      <c r="Q287" s="97">
        <v>14</v>
      </c>
      <c r="R287" s="97">
        <v>12</v>
      </c>
      <c r="S287" s="97">
        <v>1</v>
      </c>
      <c r="T287" s="97">
        <v>3</v>
      </c>
      <c r="U287" s="97">
        <v>2</v>
      </c>
      <c r="V287" s="97">
        <v>0</v>
      </c>
      <c r="W287" s="97"/>
      <c r="X287" s="97"/>
      <c r="Y287" s="97">
        <v>13</v>
      </c>
      <c r="Z287" s="97">
        <v>986</v>
      </c>
      <c r="AA287" s="97"/>
      <c r="AB287" s="97"/>
      <c r="AC287" s="97"/>
      <c r="AD287" s="97"/>
      <c r="AE287" s="97"/>
      <c r="AF287" s="97"/>
      <c r="AG287" s="97"/>
      <c r="AH287" s="97"/>
      <c r="AI287" s="97"/>
      <c r="AJ287" s="97"/>
      <c r="AK287" s="97"/>
      <c r="AL287" s="97"/>
      <c r="AM287" s="97"/>
      <c r="AN287" s="97">
        <v>7</v>
      </c>
      <c r="AO287" s="97">
        <v>2</v>
      </c>
      <c r="AP287" s="97">
        <v>2</v>
      </c>
      <c r="AQ287" s="97">
        <v>11</v>
      </c>
      <c r="AR287" s="97">
        <v>4</v>
      </c>
      <c r="AS287" s="97">
        <v>11</v>
      </c>
      <c r="AT287" s="97">
        <v>1</v>
      </c>
      <c r="AU287" s="97"/>
      <c r="AV287" s="97">
        <v>1</v>
      </c>
      <c r="AW287" s="97">
        <v>2</v>
      </c>
      <c r="AX287" s="97">
        <v>1</v>
      </c>
      <c r="AY287" s="97">
        <v>2</v>
      </c>
      <c r="AZ287" s="97">
        <v>6</v>
      </c>
      <c r="BA287" s="97">
        <v>1</v>
      </c>
      <c r="BB287" s="97">
        <v>0</v>
      </c>
      <c r="BC287" s="97">
        <v>1</v>
      </c>
      <c r="BD287" s="97">
        <v>213</v>
      </c>
      <c r="BE287" s="97">
        <v>11</v>
      </c>
      <c r="BF287" s="97"/>
      <c r="BG287" s="97">
        <v>1</v>
      </c>
      <c r="BH287" s="97">
        <v>40</v>
      </c>
      <c r="BI287" s="97">
        <v>5</v>
      </c>
      <c r="BJ287" s="97">
        <v>5</v>
      </c>
      <c r="BK287" s="97">
        <v>3</v>
      </c>
      <c r="BL287" s="97">
        <v>11</v>
      </c>
      <c r="BM287" s="97">
        <v>1</v>
      </c>
      <c r="BN287" s="97">
        <v>1</v>
      </c>
      <c r="BO287" s="97">
        <v>16</v>
      </c>
      <c r="BP287" s="97">
        <v>1</v>
      </c>
      <c r="BQ287" s="97">
        <v>14</v>
      </c>
      <c r="BR287" s="97">
        <v>12</v>
      </c>
      <c r="BS287" s="97">
        <v>34</v>
      </c>
      <c r="BT287" s="97">
        <v>1</v>
      </c>
      <c r="BU287" s="97">
        <v>2</v>
      </c>
      <c r="BV287" s="97">
        <v>1</v>
      </c>
      <c r="BW287" s="97">
        <v>4</v>
      </c>
      <c r="BX287" s="97">
        <v>2</v>
      </c>
      <c r="BY287" s="97"/>
      <c r="BZ287" s="97">
        <v>11</v>
      </c>
      <c r="CA287" s="97"/>
      <c r="CB287" s="97">
        <v>1</v>
      </c>
      <c r="CC287" s="97">
        <v>17</v>
      </c>
      <c r="CD287" s="97">
        <v>2</v>
      </c>
      <c r="CE287" s="97">
        <v>3</v>
      </c>
      <c r="CF287" s="97">
        <v>9</v>
      </c>
      <c r="CG287" s="97">
        <v>22</v>
      </c>
      <c r="CH287" s="97">
        <v>0</v>
      </c>
      <c r="CI287" s="97">
        <v>0</v>
      </c>
      <c r="CJ287" s="97">
        <v>22</v>
      </c>
      <c r="CK287" s="97">
        <v>6</v>
      </c>
      <c r="CL287" s="97">
        <v>1</v>
      </c>
      <c r="CM287" s="97">
        <v>25</v>
      </c>
      <c r="CN287" s="97">
        <v>1</v>
      </c>
      <c r="CO287" s="97"/>
      <c r="CP287" s="97">
        <v>3</v>
      </c>
      <c r="CQ287" s="97">
        <v>5</v>
      </c>
      <c r="CR287" s="97">
        <v>7</v>
      </c>
      <c r="CS287" s="97">
        <v>6</v>
      </c>
      <c r="CT287" s="97">
        <v>3</v>
      </c>
      <c r="CU287" s="97">
        <v>2</v>
      </c>
      <c r="CV287" s="97">
        <v>4</v>
      </c>
      <c r="CW287" s="97">
        <v>2</v>
      </c>
      <c r="CX287" s="97">
        <v>5</v>
      </c>
      <c r="CY287" s="97">
        <v>8</v>
      </c>
      <c r="CZ287" s="97">
        <v>5</v>
      </c>
      <c r="DA287" s="97">
        <v>7</v>
      </c>
      <c r="DB287" s="97">
        <v>6</v>
      </c>
      <c r="DC287" s="97">
        <v>14</v>
      </c>
      <c r="DD287" s="97">
        <v>18</v>
      </c>
      <c r="DE287" s="97">
        <v>0</v>
      </c>
      <c r="DF287" s="97">
        <v>2</v>
      </c>
      <c r="DG287" s="97">
        <v>1</v>
      </c>
      <c r="DH287" s="97">
        <v>14</v>
      </c>
      <c r="DI287" s="97">
        <v>5</v>
      </c>
      <c r="DJ287" s="97"/>
      <c r="DK287" s="97">
        <v>0</v>
      </c>
      <c r="DL287" s="97">
        <v>8</v>
      </c>
      <c r="DM287" s="97">
        <v>1</v>
      </c>
      <c r="DN287" s="97">
        <v>4</v>
      </c>
      <c r="DO287" s="97">
        <v>0</v>
      </c>
      <c r="DP287" s="97">
        <v>37</v>
      </c>
      <c r="DQ287" s="97">
        <v>9</v>
      </c>
      <c r="DR287" s="97">
        <v>25</v>
      </c>
      <c r="DS287" s="97">
        <v>7</v>
      </c>
      <c r="DT287" s="97">
        <v>1</v>
      </c>
      <c r="DU287" s="97"/>
      <c r="DV287" s="97">
        <v>1</v>
      </c>
      <c r="DW287" s="97">
        <v>0</v>
      </c>
      <c r="DX287" s="97">
        <v>0</v>
      </c>
      <c r="DY287" s="97"/>
      <c r="DZ287" s="97">
        <v>4</v>
      </c>
      <c r="EA287" s="97">
        <v>0</v>
      </c>
      <c r="EB287" s="97">
        <v>9</v>
      </c>
      <c r="EC287" s="97"/>
      <c r="ED287" s="97">
        <v>6</v>
      </c>
      <c r="EE287" s="97">
        <v>104</v>
      </c>
      <c r="EF287" s="97">
        <v>8</v>
      </c>
      <c r="EG287" s="97">
        <v>0</v>
      </c>
      <c r="EH287" s="97"/>
      <c r="EI287" s="97">
        <v>0</v>
      </c>
      <c r="EJ287" s="97">
        <v>0</v>
      </c>
      <c r="EK287" s="97">
        <v>20</v>
      </c>
      <c r="EL287" s="97">
        <v>14</v>
      </c>
      <c r="EM287" s="97">
        <v>25</v>
      </c>
      <c r="EN287" s="97">
        <v>14</v>
      </c>
      <c r="EO287" s="97">
        <v>0</v>
      </c>
      <c r="EP287" s="97">
        <v>2</v>
      </c>
      <c r="EQ287" s="97">
        <v>31</v>
      </c>
      <c r="ER287" s="97">
        <v>57</v>
      </c>
      <c r="ES287" s="97">
        <v>10</v>
      </c>
      <c r="ET287" s="97">
        <v>64</v>
      </c>
      <c r="EU287" s="97">
        <v>4</v>
      </c>
      <c r="EV287" s="97">
        <v>50</v>
      </c>
      <c r="EW287" s="97">
        <v>70</v>
      </c>
      <c r="EX287" s="97">
        <v>1</v>
      </c>
      <c r="EY287" s="97">
        <v>2</v>
      </c>
      <c r="EZ287" s="97">
        <v>1</v>
      </c>
      <c r="FA287" s="97">
        <v>10</v>
      </c>
      <c r="FB287" s="97">
        <v>16</v>
      </c>
      <c r="FC287" s="97">
        <v>5</v>
      </c>
      <c r="FD287" s="97">
        <v>3</v>
      </c>
      <c r="FE287" s="97">
        <v>2</v>
      </c>
      <c r="FF287" s="97">
        <v>6</v>
      </c>
      <c r="FG287" s="97">
        <v>11</v>
      </c>
      <c r="FH287" s="97">
        <v>4</v>
      </c>
      <c r="FI287" s="97">
        <v>1</v>
      </c>
      <c r="FJ287" s="97">
        <v>0</v>
      </c>
      <c r="FK287" s="97">
        <v>0</v>
      </c>
      <c r="FL287" s="97"/>
      <c r="FM287" s="97"/>
      <c r="FN287" s="97">
        <v>0</v>
      </c>
      <c r="FO287" s="97">
        <v>0</v>
      </c>
      <c r="FP287" s="97">
        <v>2</v>
      </c>
      <c r="FQ287" s="97">
        <v>6</v>
      </c>
      <c r="FR287" s="97"/>
      <c r="FS287" s="97">
        <v>0</v>
      </c>
      <c r="FT287" s="97">
        <v>1</v>
      </c>
      <c r="FU287" s="97">
        <v>17</v>
      </c>
      <c r="FV287" s="97">
        <v>8</v>
      </c>
      <c r="FW287" s="97">
        <v>5</v>
      </c>
      <c r="FX287" s="97">
        <v>7</v>
      </c>
      <c r="FY287" s="97">
        <v>0</v>
      </c>
      <c r="FZ287" s="97">
        <v>29</v>
      </c>
      <c r="GA287" s="97">
        <v>4</v>
      </c>
      <c r="GB287" s="97">
        <v>26</v>
      </c>
      <c r="GC287" s="97">
        <v>326</v>
      </c>
      <c r="GD287" s="97">
        <v>1</v>
      </c>
      <c r="GE287" s="97">
        <v>1</v>
      </c>
      <c r="GF287" s="97">
        <v>1</v>
      </c>
      <c r="GG287" s="97">
        <v>1</v>
      </c>
      <c r="GH287" s="97">
        <v>18</v>
      </c>
      <c r="GI287" s="97">
        <v>0</v>
      </c>
      <c r="GJ287" s="97">
        <v>1</v>
      </c>
      <c r="GK287" s="97"/>
      <c r="GL287" s="97">
        <v>29</v>
      </c>
      <c r="GM287" s="97">
        <v>1</v>
      </c>
      <c r="GN287" s="97">
        <v>3</v>
      </c>
      <c r="GO287" s="97">
        <v>1</v>
      </c>
      <c r="GP287" s="97">
        <v>0</v>
      </c>
      <c r="GQ287" s="97">
        <v>0</v>
      </c>
      <c r="GR287" s="97">
        <v>0</v>
      </c>
      <c r="GS287" s="97"/>
      <c r="GT287" s="97">
        <v>154</v>
      </c>
      <c r="GU287" s="97">
        <v>316</v>
      </c>
      <c r="GV287" s="97">
        <v>1</v>
      </c>
      <c r="GW287" s="97">
        <v>34</v>
      </c>
      <c r="GX287" s="97">
        <v>36</v>
      </c>
      <c r="GY287" s="97">
        <v>11</v>
      </c>
      <c r="GZ287" s="97">
        <v>4</v>
      </c>
      <c r="HA287" s="97">
        <v>13</v>
      </c>
      <c r="HB287" s="97">
        <v>13</v>
      </c>
      <c r="HC287" s="97">
        <v>7</v>
      </c>
      <c r="HD287" s="97">
        <v>11</v>
      </c>
      <c r="HE287" s="97">
        <v>207</v>
      </c>
      <c r="HF287" s="97">
        <v>169</v>
      </c>
      <c r="HG287" s="97">
        <v>0</v>
      </c>
      <c r="HH287" s="97">
        <v>1</v>
      </c>
      <c r="HI287" s="97">
        <v>1</v>
      </c>
      <c r="HJ287" s="97">
        <v>1</v>
      </c>
      <c r="HK287" s="97">
        <v>1</v>
      </c>
      <c r="HL287" s="97"/>
      <c r="HM287" s="97"/>
      <c r="HN287" s="97"/>
      <c r="HO287" s="97">
        <v>17</v>
      </c>
      <c r="HP287" s="97">
        <v>0</v>
      </c>
      <c r="HQ287" s="97">
        <v>9</v>
      </c>
      <c r="HR287" s="97">
        <v>19</v>
      </c>
      <c r="HS287" s="97">
        <v>5</v>
      </c>
      <c r="HT287" s="97">
        <v>16</v>
      </c>
      <c r="HU287" s="97">
        <v>3</v>
      </c>
      <c r="HV287" s="97">
        <v>3</v>
      </c>
      <c r="HW287" s="97">
        <v>3</v>
      </c>
      <c r="HX287" s="97"/>
      <c r="HY287" s="97">
        <v>125</v>
      </c>
      <c r="HZ287" s="97">
        <v>12</v>
      </c>
      <c r="IA287" s="97">
        <v>52</v>
      </c>
      <c r="IB287" s="97">
        <v>22</v>
      </c>
      <c r="IC287" s="97">
        <v>3</v>
      </c>
      <c r="ID287" s="97">
        <v>26</v>
      </c>
      <c r="IE287" s="97">
        <v>10</v>
      </c>
      <c r="IF287" s="97">
        <v>3</v>
      </c>
      <c r="IG287" s="97"/>
      <c r="IH287" s="97">
        <v>8</v>
      </c>
      <c r="II287" s="97"/>
      <c r="IJ287" s="97">
        <v>1</v>
      </c>
      <c r="IK287" s="97"/>
      <c r="IL287" s="97">
        <v>0</v>
      </c>
      <c r="IM287" s="97">
        <v>1</v>
      </c>
      <c r="IN287" s="97">
        <v>1</v>
      </c>
      <c r="IO287" s="97">
        <v>4</v>
      </c>
      <c r="IP287" s="97">
        <v>14</v>
      </c>
      <c r="IQ287" s="97">
        <v>50</v>
      </c>
      <c r="IR287" s="97">
        <v>0</v>
      </c>
      <c r="IS287" s="97">
        <v>5</v>
      </c>
      <c r="IT287" s="97">
        <v>34</v>
      </c>
      <c r="IU287" s="97"/>
      <c r="IV287" s="97">
        <v>5</v>
      </c>
      <c r="IW287" s="97">
        <v>1</v>
      </c>
      <c r="IX287" s="97">
        <v>3</v>
      </c>
      <c r="IY287" s="97">
        <v>12</v>
      </c>
      <c r="IZ287" s="97"/>
      <c r="JA287" s="97">
        <v>18</v>
      </c>
      <c r="JB287" s="97">
        <v>29</v>
      </c>
      <c r="JC287" s="97">
        <v>0</v>
      </c>
      <c r="JD287" s="97">
        <v>9</v>
      </c>
      <c r="JE287" s="97">
        <v>29</v>
      </c>
      <c r="JF287" s="97">
        <v>17</v>
      </c>
      <c r="JG287" s="97">
        <v>1</v>
      </c>
      <c r="JH287" s="97">
        <v>2</v>
      </c>
      <c r="JI287" s="97">
        <v>8</v>
      </c>
      <c r="JJ287" s="97">
        <v>2</v>
      </c>
      <c r="JK287" s="97">
        <v>64</v>
      </c>
      <c r="JL287" s="97">
        <v>2</v>
      </c>
      <c r="JM287" s="97">
        <v>2</v>
      </c>
      <c r="JN287" s="97">
        <v>6</v>
      </c>
      <c r="JO287" s="97">
        <v>337</v>
      </c>
      <c r="JP287" s="97">
        <v>1244</v>
      </c>
      <c r="JQ287" s="97">
        <v>1360</v>
      </c>
      <c r="JR287" s="97">
        <v>1077</v>
      </c>
      <c r="JS287" s="97">
        <v>1560</v>
      </c>
      <c r="JT287" s="97">
        <v>1456</v>
      </c>
      <c r="JU287" s="97">
        <v>541</v>
      </c>
      <c r="JV287" s="97">
        <v>165</v>
      </c>
      <c r="JW287" s="97">
        <v>1800</v>
      </c>
      <c r="JX287" s="97"/>
      <c r="JY287" s="97"/>
      <c r="JZ287" s="97">
        <v>273</v>
      </c>
      <c r="KA287" s="97">
        <v>95</v>
      </c>
      <c r="KB287" s="97">
        <v>4</v>
      </c>
      <c r="KC287" s="97">
        <v>130</v>
      </c>
      <c r="KD287" s="97">
        <v>138</v>
      </c>
      <c r="KE287" s="97">
        <v>47</v>
      </c>
      <c r="KF287" s="97">
        <v>88</v>
      </c>
      <c r="KG287" s="97">
        <v>2579</v>
      </c>
      <c r="KH287" s="97">
        <v>387</v>
      </c>
      <c r="KI287" s="97">
        <v>14</v>
      </c>
      <c r="KJ287" s="97"/>
      <c r="KK287" s="97"/>
      <c r="KL287" s="97">
        <v>0</v>
      </c>
      <c r="KM287" s="97"/>
      <c r="KN287" s="97">
        <v>2</v>
      </c>
      <c r="KO287" s="97"/>
      <c r="KP287" s="97"/>
      <c r="KQ287" s="97"/>
      <c r="KR287" s="97">
        <v>10</v>
      </c>
      <c r="KS287" s="97">
        <v>16</v>
      </c>
      <c r="KT287" s="97">
        <v>71</v>
      </c>
      <c r="KU287" s="97">
        <v>11</v>
      </c>
      <c r="KV287" s="97">
        <v>19</v>
      </c>
      <c r="KW287" s="97">
        <v>26</v>
      </c>
      <c r="KX287" s="97"/>
      <c r="KY287" s="97"/>
      <c r="KZ287" s="97"/>
      <c r="LA287" s="97">
        <v>1723</v>
      </c>
      <c r="LB287" s="97">
        <v>32</v>
      </c>
      <c r="LC287" s="97">
        <v>26</v>
      </c>
      <c r="LD287" s="97"/>
      <c r="LE287" s="97"/>
      <c r="LF287" s="97"/>
      <c r="LG287" s="97"/>
      <c r="LH287" s="97"/>
      <c r="LI287" s="97"/>
      <c r="LJ287" s="97"/>
      <c r="LK287" s="97"/>
      <c r="LL287" s="97"/>
      <c r="LM287" s="97"/>
      <c r="LN287" s="97"/>
      <c r="LO287" s="97"/>
      <c r="LP287" s="97"/>
      <c r="LQ287" s="97"/>
      <c r="LR287" s="97">
        <v>603</v>
      </c>
      <c r="LS287" s="97">
        <v>3845</v>
      </c>
      <c r="LT287" s="97">
        <v>2171</v>
      </c>
      <c r="LU287" s="97"/>
      <c r="LV287" s="97"/>
      <c r="LW287" s="97"/>
      <c r="LX287" s="97">
        <v>14</v>
      </c>
      <c r="LY287" s="97"/>
      <c r="LZ287" s="97"/>
      <c r="MA287" s="97"/>
      <c r="MB287" s="97"/>
      <c r="MC287" s="97"/>
      <c r="MD287" s="97"/>
      <c r="ME287" s="97"/>
      <c r="MF287" s="97"/>
      <c r="MG287" s="97"/>
      <c r="MH287" s="97"/>
      <c r="MI287" s="97"/>
      <c r="MJ287" s="97"/>
      <c r="MK287" s="97"/>
      <c r="ML287" s="97">
        <v>6</v>
      </c>
      <c r="MM287" s="97"/>
      <c r="MN287" s="97"/>
      <c r="MO287" s="97"/>
      <c r="MP287" s="97"/>
      <c r="MQ287" s="97">
        <v>6</v>
      </c>
      <c r="MR287" s="97"/>
      <c r="MS287" s="97">
        <v>69</v>
      </c>
      <c r="MT287" s="97"/>
      <c r="MU287" s="97">
        <v>16</v>
      </c>
      <c r="MV287" s="97"/>
      <c r="MW287" s="97">
        <v>161</v>
      </c>
      <c r="MX287" s="97"/>
      <c r="MY287" s="97">
        <v>42</v>
      </c>
      <c r="MZ287" s="97">
        <v>14</v>
      </c>
      <c r="NA287" s="97">
        <v>18</v>
      </c>
      <c r="NB287" s="97">
        <v>45</v>
      </c>
      <c r="NC287" s="97">
        <v>3</v>
      </c>
      <c r="ND287" s="97">
        <v>112</v>
      </c>
      <c r="NE287" s="97"/>
      <c r="NF287" s="97"/>
      <c r="NG287" s="97"/>
      <c r="NH287" s="97"/>
      <c r="NI287" s="97"/>
      <c r="NJ287" s="97"/>
      <c r="NK287" s="97"/>
      <c r="NL287" s="97"/>
      <c r="NM287" s="97"/>
      <c r="NN287" s="97"/>
      <c r="NO287" s="97">
        <v>33</v>
      </c>
      <c r="NP287" s="97"/>
      <c r="NQ287" s="97">
        <v>64</v>
      </c>
      <c r="NR287" s="97"/>
      <c r="NS287" s="97">
        <v>1</v>
      </c>
      <c r="NT287" s="97">
        <v>1</v>
      </c>
      <c r="NU287" s="97"/>
      <c r="NV287" s="97">
        <v>1</v>
      </c>
      <c r="NW287" s="97">
        <v>8</v>
      </c>
      <c r="NX287" s="97">
        <v>19</v>
      </c>
      <c r="NY287" s="97"/>
      <c r="NZ287" s="97"/>
      <c r="OA287" s="97"/>
      <c r="OB287" s="97"/>
      <c r="OC287" s="97">
        <v>0</v>
      </c>
      <c r="OD287" s="97"/>
      <c r="OE287" s="97"/>
      <c r="OF287" s="97"/>
      <c r="OG287" s="97"/>
      <c r="OH287" s="97"/>
      <c r="OI287" s="97"/>
      <c r="OJ287" s="97"/>
      <c r="OK287" s="97"/>
      <c r="OL287" s="97"/>
      <c r="OM287" s="97"/>
      <c r="ON287" s="97"/>
      <c r="OO287" s="97"/>
      <c r="OP287" s="97"/>
      <c r="OQ287" s="97"/>
      <c r="OR287" s="98"/>
      <c r="OS287" s="99">
        <v>28080</v>
      </c>
      <c r="OT287" s="96"/>
      <c r="OU287" s="97"/>
      <c r="OV287" s="97"/>
      <c r="OW287" s="97"/>
      <c r="OX287" s="97"/>
      <c r="OY287" s="97"/>
      <c r="OZ287" s="97">
        <v>1927</v>
      </c>
      <c r="PA287" s="97"/>
      <c r="PB287" s="97"/>
      <c r="PC287" s="97"/>
      <c r="PD287" s="97"/>
      <c r="PE287" s="97"/>
      <c r="PF287" s="97"/>
      <c r="PG287" s="97"/>
      <c r="PH287" s="97"/>
      <c r="PI287" s="97"/>
      <c r="PJ287" s="97"/>
      <c r="PK287" s="97"/>
      <c r="PL287" s="98"/>
      <c r="PM287" s="99">
        <v>30007</v>
      </c>
    </row>
    <row r="288" spans="1:429" ht="12.75" customHeight="1" x14ac:dyDescent="0.2">
      <c r="A288" s="93" t="s">
        <v>1629</v>
      </c>
      <c r="B288" s="94" t="s">
        <v>1741</v>
      </c>
      <c r="C288" s="95" t="s">
        <v>1447</v>
      </c>
      <c r="D288" s="96"/>
      <c r="E288" s="97"/>
      <c r="F288" s="97"/>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7"/>
      <c r="AI288" s="97"/>
      <c r="AJ288" s="97"/>
      <c r="AK288" s="97"/>
      <c r="AL288" s="97"/>
      <c r="AM288" s="97"/>
      <c r="AN288" s="97"/>
      <c r="AO288" s="97"/>
      <c r="AP288" s="97"/>
      <c r="AQ288" s="97"/>
      <c r="AR288" s="97"/>
      <c r="AS288" s="97"/>
      <c r="AT288" s="97"/>
      <c r="AU288" s="97"/>
      <c r="AV288" s="97"/>
      <c r="AW288" s="97"/>
      <c r="AX288" s="97"/>
      <c r="AY288" s="97"/>
      <c r="AZ288" s="97"/>
      <c r="BA288" s="97"/>
      <c r="BB288" s="97"/>
      <c r="BC288" s="97"/>
      <c r="BD288" s="97"/>
      <c r="BE288" s="97"/>
      <c r="BF288" s="97"/>
      <c r="BG288" s="97"/>
      <c r="BH288" s="97"/>
      <c r="BI288" s="97"/>
      <c r="BJ288" s="97"/>
      <c r="BK288" s="97"/>
      <c r="BL288" s="97"/>
      <c r="BM288" s="97"/>
      <c r="BN288" s="97"/>
      <c r="BO288" s="97"/>
      <c r="BP288" s="97"/>
      <c r="BQ288" s="97"/>
      <c r="BR288" s="97"/>
      <c r="BS288" s="97"/>
      <c r="BT288" s="97"/>
      <c r="BU288" s="97"/>
      <c r="BV288" s="97"/>
      <c r="BW288" s="97"/>
      <c r="BX288" s="97"/>
      <c r="BY288" s="97"/>
      <c r="BZ288" s="97"/>
      <c r="CA288" s="97"/>
      <c r="CB288" s="97"/>
      <c r="CC288" s="97"/>
      <c r="CD288" s="97"/>
      <c r="CE288" s="97"/>
      <c r="CF288" s="97"/>
      <c r="CG288" s="97"/>
      <c r="CH288" s="97"/>
      <c r="CI288" s="97"/>
      <c r="CJ288" s="97"/>
      <c r="CK288" s="97"/>
      <c r="CL288" s="97"/>
      <c r="CM288" s="97"/>
      <c r="CN288" s="97"/>
      <c r="CO288" s="97"/>
      <c r="CP288" s="97"/>
      <c r="CQ288" s="97"/>
      <c r="CR288" s="97"/>
      <c r="CS288" s="97"/>
      <c r="CT288" s="97"/>
      <c r="CU288" s="97"/>
      <c r="CV288" s="97"/>
      <c r="CW288" s="97"/>
      <c r="CX288" s="97"/>
      <c r="CY288" s="97"/>
      <c r="CZ288" s="97"/>
      <c r="DA288" s="97"/>
      <c r="DB288" s="97"/>
      <c r="DC288" s="97"/>
      <c r="DD288" s="97"/>
      <c r="DE288" s="97"/>
      <c r="DF288" s="97"/>
      <c r="DG288" s="97"/>
      <c r="DH288" s="97"/>
      <c r="DI288" s="97"/>
      <c r="DJ288" s="97"/>
      <c r="DK288" s="97"/>
      <c r="DL288" s="97"/>
      <c r="DM288" s="97"/>
      <c r="DN288" s="97"/>
      <c r="DO288" s="97"/>
      <c r="DP288" s="97"/>
      <c r="DQ288" s="97"/>
      <c r="DR288" s="97"/>
      <c r="DS288" s="97"/>
      <c r="DT288" s="97"/>
      <c r="DU288" s="97"/>
      <c r="DV288" s="97"/>
      <c r="DW288" s="97"/>
      <c r="DX288" s="97"/>
      <c r="DY288" s="97"/>
      <c r="DZ288" s="97"/>
      <c r="EA288" s="97"/>
      <c r="EB288" s="97"/>
      <c r="EC288" s="97"/>
      <c r="ED288" s="97"/>
      <c r="EE288" s="97"/>
      <c r="EF288" s="97"/>
      <c r="EG288" s="97"/>
      <c r="EH288" s="97"/>
      <c r="EI288" s="97"/>
      <c r="EJ288" s="97"/>
      <c r="EK288" s="97"/>
      <c r="EL288" s="97"/>
      <c r="EM288" s="97"/>
      <c r="EN288" s="97"/>
      <c r="EO288" s="97"/>
      <c r="EP288" s="97"/>
      <c r="EQ288" s="97"/>
      <c r="ER288" s="97"/>
      <c r="ES288" s="97"/>
      <c r="ET288" s="97"/>
      <c r="EU288" s="97"/>
      <c r="EV288" s="97"/>
      <c r="EW288" s="97"/>
      <c r="EX288" s="97"/>
      <c r="EY288" s="97"/>
      <c r="EZ288" s="97"/>
      <c r="FA288" s="97"/>
      <c r="FB288" s="97"/>
      <c r="FC288" s="97"/>
      <c r="FD288" s="97"/>
      <c r="FE288" s="97"/>
      <c r="FF288" s="97"/>
      <c r="FG288" s="97"/>
      <c r="FH288" s="97"/>
      <c r="FI288" s="97"/>
      <c r="FJ288" s="97"/>
      <c r="FK288" s="97"/>
      <c r="FL288" s="97"/>
      <c r="FM288" s="97"/>
      <c r="FN288" s="97"/>
      <c r="FO288" s="97"/>
      <c r="FP288" s="97"/>
      <c r="FQ288" s="97"/>
      <c r="FR288" s="97"/>
      <c r="FS288" s="97"/>
      <c r="FT288" s="97"/>
      <c r="FU288" s="97"/>
      <c r="FV288" s="97"/>
      <c r="FW288" s="97"/>
      <c r="FX288" s="97"/>
      <c r="FY288" s="97"/>
      <c r="FZ288" s="97"/>
      <c r="GA288" s="97"/>
      <c r="GB288" s="97"/>
      <c r="GC288" s="97"/>
      <c r="GD288" s="97"/>
      <c r="GE288" s="97"/>
      <c r="GF288" s="97"/>
      <c r="GG288" s="97"/>
      <c r="GH288" s="97"/>
      <c r="GI288" s="97"/>
      <c r="GJ288" s="97"/>
      <c r="GK288" s="97"/>
      <c r="GL288" s="97"/>
      <c r="GM288" s="97"/>
      <c r="GN288" s="97"/>
      <c r="GO288" s="97"/>
      <c r="GP288" s="97"/>
      <c r="GQ288" s="97"/>
      <c r="GR288" s="97"/>
      <c r="GS288" s="97"/>
      <c r="GT288" s="97"/>
      <c r="GU288" s="97"/>
      <c r="GV288" s="97"/>
      <c r="GW288" s="97"/>
      <c r="GX288" s="97"/>
      <c r="GY288" s="97"/>
      <c r="GZ288" s="97"/>
      <c r="HA288" s="97"/>
      <c r="HB288" s="97"/>
      <c r="HC288" s="97"/>
      <c r="HD288" s="97"/>
      <c r="HE288" s="97"/>
      <c r="HF288" s="97"/>
      <c r="HG288" s="97"/>
      <c r="HH288" s="97"/>
      <c r="HI288" s="97"/>
      <c r="HJ288" s="97"/>
      <c r="HK288" s="97"/>
      <c r="HL288" s="97"/>
      <c r="HM288" s="97"/>
      <c r="HN288" s="97"/>
      <c r="HO288" s="97"/>
      <c r="HP288" s="97"/>
      <c r="HQ288" s="97"/>
      <c r="HR288" s="97"/>
      <c r="HS288" s="97"/>
      <c r="HT288" s="97"/>
      <c r="HU288" s="97"/>
      <c r="HV288" s="97"/>
      <c r="HW288" s="97"/>
      <c r="HX288" s="97"/>
      <c r="HY288" s="97"/>
      <c r="HZ288" s="97"/>
      <c r="IA288" s="97"/>
      <c r="IB288" s="97"/>
      <c r="IC288" s="97"/>
      <c r="ID288" s="97"/>
      <c r="IE288" s="97"/>
      <c r="IF288" s="97"/>
      <c r="IG288" s="97"/>
      <c r="IH288" s="97"/>
      <c r="II288" s="97"/>
      <c r="IJ288" s="97"/>
      <c r="IK288" s="97"/>
      <c r="IL288" s="97"/>
      <c r="IM288" s="97"/>
      <c r="IN288" s="97"/>
      <c r="IO288" s="97"/>
      <c r="IP288" s="97"/>
      <c r="IQ288" s="97"/>
      <c r="IR288" s="97"/>
      <c r="IS288" s="97"/>
      <c r="IT288" s="97"/>
      <c r="IU288" s="97"/>
      <c r="IV288" s="97"/>
      <c r="IW288" s="97"/>
      <c r="IX288" s="97"/>
      <c r="IY288" s="97"/>
      <c r="IZ288" s="97"/>
      <c r="JA288" s="97"/>
      <c r="JB288" s="97"/>
      <c r="JC288" s="97"/>
      <c r="JD288" s="97"/>
      <c r="JE288" s="97"/>
      <c r="JF288" s="97"/>
      <c r="JG288" s="97"/>
      <c r="JH288" s="97"/>
      <c r="JI288" s="97"/>
      <c r="JJ288" s="97"/>
      <c r="JK288" s="97"/>
      <c r="JL288" s="97"/>
      <c r="JM288" s="97"/>
      <c r="JN288" s="97"/>
      <c r="JO288" s="97"/>
      <c r="JP288" s="97"/>
      <c r="JQ288" s="97"/>
      <c r="JR288" s="97"/>
      <c r="JS288" s="97"/>
      <c r="JT288" s="97"/>
      <c r="JU288" s="97"/>
      <c r="JV288" s="97"/>
      <c r="JW288" s="97"/>
      <c r="JX288" s="97"/>
      <c r="JY288" s="97"/>
      <c r="JZ288" s="97"/>
      <c r="KA288" s="97"/>
      <c r="KB288" s="97"/>
      <c r="KC288" s="97"/>
      <c r="KD288" s="97"/>
      <c r="KE288" s="97"/>
      <c r="KF288" s="97"/>
      <c r="KG288" s="97"/>
      <c r="KH288" s="97"/>
      <c r="KI288" s="97"/>
      <c r="KJ288" s="97"/>
      <c r="KK288" s="97"/>
      <c r="KL288" s="97"/>
      <c r="KM288" s="97"/>
      <c r="KN288" s="97"/>
      <c r="KO288" s="97"/>
      <c r="KP288" s="97"/>
      <c r="KQ288" s="97"/>
      <c r="KR288" s="97"/>
      <c r="KS288" s="97"/>
      <c r="KT288" s="97"/>
      <c r="KU288" s="97"/>
      <c r="KV288" s="97"/>
      <c r="KW288" s="97"/>
      <c r="KX288" s="97"/>
      <c r="KY288" s="97"/>
      <c r="KZ288" s="97"/>
      <c r="LA288" s="97"/>
      <c r="LB288" s="97"/>
      <c r="LC288" s="97"/>
      <c r="LD288" s="97"/>
      <c r="LE288" s="97"/>
      <c r="LF288" s="97"/>
      <c r="LG288" s="97"/>
      <c r="LH288" s="97"/>
      <c r="LI288" s="97"/>
      <c r="LJ288" s="97"/>
      <c r="LK288" s="97"/>
      <c r="LL288" s="97"/>
      <c r="LM288" s="97"/>
      <c r="LN288" s="97"/>
      <c r="LO288" s="97"/>
      <c r="LP288" s="97"/>
      <c r="LQ288" s="97"/>
      <c r="LR288" s="97"/>
      <c r="LS288" s="97"/>
      <c r="LT288" s="97"/>
      <c r="LU288" s="97"/>
      <c r="LV288" s="97"/>
      <c r="LW288" s="97"/>
      <c r="LX288" s="97"/>
      <c r="LY288" s="97"/>
      <c r="LZ288" s="97"/>
      <c r="MA288" s="97"/>
      <c r="MB288" s="97"/>
      <c r="MC288" s="97"/>
      <c r="MD288" s="97"/>
      <c r="ME288" s="97"/>
      <c r="MF288" s="97"/>
      <c r="MG288" s="97"/>
      <c r="MH288" s="97"/>
      <c r="MI288" s="97"/>
      <c r="MJ288" s="97"/>
      <c r="MK288" s="97"/>
      <c r="ML288" s="97"/>
      <c r="MM288" s="97"/>
      <c r="MN288" s="97"/>
      <c r="MO288" s="97"/>
      <c r="MP288" s="97"/>
      <c r="MQ288" s="97"/>
      <c r="MR288" s="97"/>
      <c r="MS288" s="97"/>
      <c r="MT288" s="97"/>
      <c r="MU288" s="97"/>
      <c r="MV288" s="97"/>
      <c r="MW288" s="97"/>
      <c r="MX288" s="97"/>
      <c r="MY288" s="97"/>
      <c r="MZ288" s="97"/>
      <c r="NA288" s="97"/>
      <c r="NB288" s="97"/>
      <c r="NC288" s="97"/>
      <c r="ND288" s="97"/>
      <c r="NE288" s="97"/>
      <c r="NF288" s="97"/>
      <c r="NG288" s="97"/>
      <c r="NH288" s="97"/>
      <c r="NI288" s="97"/>
      <c r="NJ288" s="97"/>
      <c r="NK288" s="97"/>
      <c r="NL288" s="97"/>
      <c r="NM288" s="97"/>
      <c r="NN288" s="97"/>
      <c r="NO288" s="97"/>
      <c r="NP288" s="97"/>
      <c r="NQ288" s="97"/>
      <c r="NR288" s="97"/>
      <c r="NS288" s="97"/>
      <c r="NT288" s="97"/>
      <c r="NU288" s="97"/>
      <c r="NV288" s="97"/>
      <c r="NW288" s="97"/>
      <c r="NX288" s="97"/>
      <c r="NY288" s="97"/>
      <c r="NZ288" s="97"/>
      <c r="OA288" s="97"/>
      <c r="OB288" s="97"/>
      <c r="OC288" s="97"/>
      <c r="OD288" s="97"/>
      <c r="OE288" s="97"/>
      <c r="OF288" s="97"/>
      <c r="OG288" s="97"/>
      <c r="OH288" s="97"/>
      <c r="OI288" s="97"/>
      <c r="OJ288" s="97"/>
      <c r="OK288" s="97"/>
      <c r="OL288" s="97"/>
      <c r="OM288" s="97"/>
      <c r="ON288" s="97"/>
      <c r="OO288" s="97"/>
      <c r="OP288" s="97"/>
      <c r="OQ288" s="97"/>
      <c r="OR288" s="98"/>
      <c r="OS288" s="99"/>
      <c r="OT288" s="96"/>
      <c r="OU288" s="97"/>
      <c r="OV288" s="97"/>
      <c r="OW288" s="97"/>
      <c r="OX288" s="97"/>
      <c r="OY288" s="97"/>
      <c r="OZ288" s="97"/>
      <c r="PA288" s="97"/>
      <c r="PB288" s="97"/>
      <c r="PC288" s="97"/>
      <c r="PD288" s="97"/>
      <c r="PE288" s="97"/>
      <c r="PF288" s="97"/>
      <c r="PG288" s="97"/>
      <c r="PH288" s="97"/>
      <c r="PI288" s="97"/>
      <c r="PJ288" s="97"/>
      <c r="PK288" s="97"/>
      <c r="PL288" s="98"/>
      <c r="PM288" s="99"/>
    </row>
    <row r="289" spans="1:429" ht="12.75" customHeight="1" x14ac:dyDescent="0.2">
      <c r="A289" s="93">
        <v>441000</v>
      </c>
      <c r="B289" s="94" t="s">
        <v>1741</v>
      </c>
      <c r="C289" s="95" t="s">
        <v>1448</v>
      </c>
      <c r="D289" s="96"/>
      <c r="E289" s="97"/>
      <c r="F289" s="97"/>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7"/>
      <c r="AI289" s="97"/>
      <c r="AJ289" s="97"/>
      <c r="AK289" s="97"/>
      <c r="AL289" s="97"/>
      <c r="AM289" s="97"/>
      <c r="AN289" s="97"/>
      <c r="AO289" s="97"/>
      <c r="AP289" s="97"/>
      <c r="AQ289" s="97"/>
      <c r="AR289" s="97"/>
      <c r="AS289" s="97"/>
      <c r="AT289" s="97"/>
      <c r="AU289" s="97"/>
      <c r="AV289" s="97"/>
      <c r="AW289" s="97"/>
      <c r="AX289" s="97"/>
      <c r="AY289" s="97"/>
      <c r="AZ289" s="97"/>
      <c r="BA289" s="97"/>
      <c r="BB289" s="97"/>
      <c r="BC289" s="97"/>
      <c r="BD289" s="97"/>
      <c r="BE289" s="97"/>
      <c r="BF289" s="97"/>
      <c r="BG289" s="97"/>
      <c r="BH289" s="97"/>
      <c r="BI289" s="97"/>
      <c r="BJ289" s="97"/>
      <c r="BK289" s="97"/>
      <c r="BL289" s="97"/>
      <c r="BM289" s="97"/>
      <c r="BN289" s="97"/>
      <c r="BO289" s="97"/>
      <c r="BP289" s="97"/>
      <c r="BQ289" s="97"/>
      <c r="BR289" s="97"/>
      <c r="BS289" s="97"/>
      <c r="BT289" s="97"/>
      <c r="BU289" s="97"/>
      <c r="BV289" s="97"/>
      <c r="BW289" s="97"/>
      <c r="BX289" s="97"/>
      <c r="BY289" s="97"/>
      <c r="BZ289" s="97"/>
      <c r="CA289" s="97"/>
      <c r="CB289" s="97"/>
      <c r="CC289" s="97"/>
      <c r="CD289" s="97"/>
      <c r="CE289" s="97"/>
      <c r="CF289" s="97"/>
      <c r="CG289" s="97"/>
      <c r="CH289" s="97"/>
      <c r="CI289" s="97"/>
      <c r="CJ289" s="97"/>
      <c r="CK289" s="97"/>
      <c r="CL289" s="97"/>
      <c r="CM289" s="97"/>
      <c r="CN289" s="97"/>
      <c r="CO289" s="97"/>
      <c r="CP289" s="97"/>
      <c r="CQ289" s="97"/>
      <c r="CR289" s="97"/>
      <c r="CS289" s="97"/>
      <c r="CT289" s="97"/>
      <c r="CU289" s="97"/>
      <c r="CV289" s="97"/>
      <c r="CW289" s="97"/>
      <c r="CX289" s="97"/>
      <c r="CY289" s="97"/>
      <c r="CZ289" s="97"/>
      <c r="DA289" s="97"/>
      <c r="DB289" s="97"/>
      <c r="DC289" s="97"/>
      <c r="DD289" s="97"/>
      <c r="DE289" s="97"/>
      <c r="DF289" s="97"/>
      <c r="DG289" s="97"/>
      <c r="DH289" s="97"/>
      <c r="DI289" s="97"/>
      <c r="DJ289" s="97"/>
      <c r="DK289" s="97"/>
      <c r="DL289" s="97"/>
      <c r="DM289" s="97"/>
      <c r="DN289" s="97"/>
      <c r="DO289" s="97"/>
      <c r="DP289" s="97"/>
      <c r="DQ289" s="97"/>
      <c r="DR289" s="97"/>
      <c r="DS289" s="97"/>
      <c r="DT289" s="97"/>
      <c r="DU289" s="97"/>
      <c r="DV289" s="97"/>
      <c r="DW289" s="97"/>
      <c r="DX289" s="97"/>
      <c r="DY289" s="97"/>
      <c r="DZ289" s="97"/>
      <c r="EA289" s="97"/>
      <c r="EB289" s="97"/>
      <c r="EC289" s="97"/>
      <c r="ED289" s="97"/>
      <c r="EE289" s="97"/>
      <c r="EF289" s="97"/>
      <c r="EG289" s="97"/>
      <c r="EH289" s="97"/>
      <c r="EI289" s="97"/>
      <c r="EJ289" s="97"/>
      <c r="EK289" s="97"/>
      <c r="EL289" s="97"/>
      <c r="EM289" s="97"/>
      <c r="EN289" s="97"/>
      <c r="EO289" s="97"/>
      <c r="EP289" s="97"/>
      <c r="EQ289" s="97"/>
      <c r="ER289" s="97"/>
      <c r="ES289" s="97"/>
      <c r="ET289" s="97"/>
      <c r="EU289" s="97"/>
      <c r="EV289" s="97"/>
      <c r="EW289" s="97"/>
      <c r="EX289" s="97"/>
      <c r="EY289" s="97"/>
      <c r="EZ289" s="97"/>
      <c r="FA289" s="97"/>
      <c r="FB289" s="97"/>
      <c r="FC289" s="97"/>
      <c r="FD289" s="97"/>
      <c r="FE289" s="97"/>
      <c r="FF289" s="97"/>
      <c r="FG289" s="97"/>
      <c r="FH289" s="97"/>
      <c r="FI289" s="97"/>
      <c r="FJ289" s="97"/>
      <c r="FK289" s="97"/>
      <c r="FL289" s="97"/>
      <c r="FM289" s="97"/>
      <c r="FN289" s="97"/>
      <c r="FO289" s="97"/>
      <c r="FP289" s="97"/>
      <c r="FQ289" s="97"/>
      <c r="FR289" s="97"/>
      <c r="FS289" s="97"/>
      <c r="FT289" s="97"/>
      <c r="FU289" s="97"/>
      <c r="FV289" s="97"/>
      <c r="FW289" s="97"/>
      <c r="FX289" s="97"/>
      <c r="FY289" s="97"/>
      <c r="FZ289" s="97"/>
      <c r="GA289" s="97"/>
      <c r="GB289" s="97"/>
      <c r="GC289" s="97"/>
      <c r="GD289" s="97"/>
      <c r="GE289" s="97"/>
      <c r="GF289" s="97"/>
      <c r="GG289" s="97"/>
      <c r="GH289" s="97"/>
      <c r="GI289" s="97"/>
      <c r="GJ289" s="97"/>
      <c r="GK289" s="97"/>
      <c r="GL289" s="97"/>
      <c r="GM289" s="97"/>
      <c r="GN289" s="97"/>
      <c r="GO289" s="97"/>
      <c r="GP289" s="97"/>
      <c r="GQ289" s="97"/>
      <c r="GR289" s="97"/>
      <c r="GS289" s="97"/>
      <c r="GT289" s="97"/>
      <c r="GU289" s="97"/>
      <c r="GV289" s="97"/>
      <c r="GW289" s="97"/>
      <c r="GX289" s="97"/>
      <c r="GY289" s="97"/>
      <c r="GZ289" s="97"/>
      <c r="HA289" s="97"/>
      <c r="HB289" s="97"/>
      <c r="HC289" s="97"/>
      <c r="HD289" s="97"/>
      <c r="HE289" s="97"/>
      <c r="HF289" s="97"/>
      <c r="HG289" s="97"/>
      <c r="HH289" s="97"/>
      <c r="HI289" s="97"/>
      <c r="HJ289" s="97"/>
      <c r="HK289" s="97"/>
      <c r="HL289" s="97"/>
      <c r="HM289" s="97"/>
      <c r="HN289" s="97"/>
      <c r="HO289" s="97"/>
      <c r="HP289" s="97"/>
      <c r="HQ289" s="97"/>
      <c r="HR289" s="97"/>
      <c r="HS289" s="97"/>
      <c r="HT289" s="97"/>
      <c r="HU289" s="97"/>
      <c r="HV289" s="97"/>
      <c r="HW289" s="97"/>
      <c r="HX289" s="97"/>
      <c r="HY289" s="97"/>
      <c r="HZ289" s="97"/>
      <c r="IA289" s="97"/>
      <c r="IB289" s="97"/>
      <c r="IC289" s="97"/>
      <c r="ID289" s="97"/>
      <c r="IE289" s="97"/>
      <c r="IF289" s="97"/>
      <c r="IG289" s="97"/>
      <c r="IH289" s="97"/>
      <c r="II289" s="97"/>
      <c r="IJ289" s="97"/>
      <c r="IK289" s="97"/>
      <c r="IL289" s="97"/>
      <c r="IM289" s="97"/>
      <c r="IN289" s="97"/>
      <c r="IO289" s="97"/>
      <c r="IP289" s="97"/>
      <c r="IQ289" s="97"/>
      <c r="IR289" s="97"/>
      <c r="IS289" s="97"/>
      <c r="IT289" s="97"/>
      <c r="IU289" s="97"/>
      <c r="IV289" s="97"/>
      <c r="IW289" s="97"/>
      <c r="IX289" s="97"/>
      <c r="IY289" s="97"/>
      <c r="IZ289" s="97"/>
      <c r="JA289" s="97"/>
      <c r="JB289" s="97"/>
      <c r="JC289" s="97"/>
      <c r="JD289" s="97"/>
      <c r="JE289" s="97"/>
      <c r="JF289" s="97"/>
      <c r="JG289" s="97"/>
      <c r="JH289" s="97"/>
      <c r="JI289" s="97"/>
      <c r="JJ289" s="97"/>
      <c r="JK289" s="97"/>
      <c r="JL289" s="97"/>
      <c r="JM289" s="97"/>
      <c r="JN289" s="97"/>
      <c r="JO289" s="97"/>
      <c r="JP289" s="97"/>
      <c r="JQ289" s="97"/>
      <c r="JR289" s="97"/>
      <c r="JS289" s="97"/>
      <c r="JT289" s="97"/>
      <c r="JU289" s="97"/>
      <c r="JV289" s="97"/>
      <c r="JW289" s="97"/>
      <c r="JX289" s="97"/>
      <c r="JY289" s="97"/>
      <c r="JZ289" s="97"/>
      <c r="KA289" s="97"/>
      <c r="KB289" s="97"/>
      <c r="KC289" s="97"/>
      <c r="KD289" s="97"/>
      <c r="KE289" s="97"/>
      <c r="KF289" s="97"/>
      <c r="KG289" s="97"/>
      <c r="KH289" s="97"/>
      <c r="KI289" s="97"/>
      <c r="KJ289" s="97"/>
      <c r="KK289" s="97"/>
      <c r="KL289" s="97"/>
      <c r="KM289" s="97"/>
      <c r="KN289" s="97"/>
      <c r="KO289" s="97"/>
      <c r="KP289" s="97"/>
      <c r="KQ289" s="97"/>
      <c r="KR289" s="97"/>
      <c r="KS289" s="97"/>
      <c r="KT289" s="97"/>
      <c r="KU289" s="97"/>
      <c r="KV289" s="97"/>
      <c r="KW289" s="97"/>
      <c r="KX289" s="97"/>
      <c r="KY289" s="97"/>
      <c r="KZ289" s="97"/>
      <c r="LA289" s="97"/>
      <c r="LB289" s="97"/>
      <c r="LC289" s="97"/>
      <c r="LD289" s="97"/>
      <c r="LE289" s="97"/>
      <c r="LF289" s="97"/>
      <c r="LG289" s="97"/>
      <c r="LH289" s="97"/>
      <c r="LI289" s="97"/>
      <c r="LJ289" s="97"/>
      <c r="LK289" s="97"/>
      <c r="LL289" s="97"/>
      <c r="LM289" s="97"/>
      <c r="LN289" s="97"/>
      <c r="LO289" s="97"/>
      <c r="LP289" s="97"/>
      <c r="LQ289" s="97"/>
      <c r="LR289" s="97"/>
      <c r="LS289" s="97"/>
      <c r="LT289" s="97"/>
      <c r="LU289" s="97"/>
      <c r="LV289" s="97"/>
      <c r="LW289" s="97"/>
      <c r="LX289" s="97"/>
      <c r="LY289" s="97"/>
      <c r="LZ289" s="97"/>
      <c r="MA289" s="97"/>
      <c r="MB289" s="97"/>
      <c r="MC289" s="97"/>
      <c r="MD289" s="97"/>
      <c r="ME289" s="97"/>
      <c r="MF289" s="97"/>
      <c r="MG289" s="97"/>
      <c r="MH289" s="97"/>
      <c r="MI289" s="97"/>
      <c r="MJ289" s="97"/>
      <c r="MK289" s="97"/>
      <c r="ML289" s="97"/>
      <c r="MM289" s="97"/>
      <c r="MN289" s="97"/>
      <c r="MO289" s="97"/>
      <c r="MP289" s="97"/>
      <c r="MQ289" s="97"/>
      <c r="MR289" s="97"/>
      <c r="MS289" s="97"/>
      <c r="MT289" s="97"/>
      <c r="MU289" s="97"/>
      <c r="MV289" s="97"/>
      <c r="MW289" s="97"/>
      <c r="MX289" s="97"/>
      <c r="MY289" s="97"/>
      <c r="MZ289" s="97"/>
      <c r="NA289" s="97"/>
      <c r="NB289" s="97"/>
      <c r="NC289" s="97"/>
      <c r="ND289" s="97"/>
      <c r="NE289" s="97"/>
      <c r="NF289" s="97"/>
      <c r="NG289" s="97"/>
      <c r="NH289" s="97"/>
      <c r="NI289" s="97"/>
      <c r="NJ289" s="97"/>
      <c r="NK289" s="97"/>
      <c r="NL289" s="97"/>
      <c r="NM289" s="97"/>
      <c r="NN289" s="97"/>
      <c r="NO289" s="97"/>
      <c r="NP289" s="97"/>
      <c r="NQ289" s="97"/>
      <c r="NR289" s="97"/>
      <c r="NS289" s="97"/>
      <c r="NT289" s="97"/>
      <c r="NU289" s="97"/>
      <c r="NV289" s="97"/>
      <c r="NW289" s="97"/>
      <c r="NX289" s="97"/>
      <c r="NY289" s="97"/>
      <c r="NZ289" s="97"/>
      <c r="OA289" s="97"/>
      <c r="OB289" s="97"/>
      <c r="OC289" s="97"/>
      <c r="OD289" s="97"/>
      <c r="OE289" s="97"/>
      <c r="OF289" s="97"/>
      <c r="OG289" s="97"/>
      <c r="OH289" s="97"/>
      <c r="OI289" s="97"/>
      <c r="OJ289" s="97"/>
      <c r="OK289" s="97"/>
      <c r="OL289" s="97"/>
      <c r="OM289" s="97"/>
      <c r="ON289" s="97"/>
      <c r="OO289" s="97"/>
      <c r="OP289" s="97"/>
      <c r="OQ289" s="97"/>
      <c r="OR289" s="98"/>
      <c r="OS289" s="99"/>
      <c r="OT289" s="96"/>
      <c r="OU289" s="97"/>
      <c r="OV289" s="97"/>
      <c r="OW289" s="97"/>
      <c r="OX289" s="97"/>
      <c r="OY289" s="97"/>
      <c r="OZ289" s="97"/>
      <c r="PA289" s="97"/>
      <c r="PB289" s="97"/>
      <c r="PC289" s="97"/>
      <c r="PD289" s="97"/>
      <c r="PE289" s="97"/>
      <c r="PF289" s="97"/>
      <c r="PG289" s="97"/>
      <c r="PH289" s="97"/>
      <c r="PI289" s="97"/>
      <c r="PJ289" s="97"/>
      <c r="PK289" s="97"/>
      <c r="PL289" s="98"/>
      <c r="PM289" s="99"/>
    </row>
    <row r="290" spans="1:429" ht="12.75" customHeight="1" x14ac:dyDescent="0.2">
      <c r="A290" s="93">
        <v>445000</v>
      </c>
      <c r="B290" s="94" t="s">
        <v>1741</v>
      </c>
      <c r="C290" s="95" t="s">
        <v>1449</v>
      </c>
      <c r="D290" s="96"/>
      <c r="E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7"/>
      <c r="AJ290" s="97"/>
      <c r="AK290" s="97"/>
      <c r="AL290" s="97"/>
      <c r="AM290" s="97"/>
      <c r="AN290" s="97"/>
      <c r="AO290" s="97"/>
      <c r="AP290" s="97"/>
      <c r="AQ290" s="97"/>
      <c r="AR290" s="97"/>
      <c r="AS290" s="97"/>
      <c r="AT290" s="97"/>
      <c r="AU290" s="97"/>
      <c r="AV290" s="97"/>
      <c r="AW290" s="97"/>
      <c r="AX290" s="97"/>
      <c r="AY290" s="97"/>
      <c r="AZ290" s="97"/>
      <c r="BA290" s="97"/>
      <c r="BB290" s="97"/>
      <c r="BC290" s="97"/>
      <c r="BD290" s="97"/>
      <c r="BE290" s="97"/>
      <c r="BF290" s="97"/>
      <c r="BG290" s="97"/>
      <c r="BH290" s="97"/>
      <c r="BI290" s="97"/>
      <c r="BJ290" s="97"/>
      <c r="BK290" s="97"/>
      <c r="BL290" s="97"/>
      <c r="BM290" s="97"/>
      <c r="BN290" s="97"/>
      <c r="BO290" s="97"/>
      <c r="BP290" s="97"/>
      <c r="BQ290" s="97"/>
      <c r="BR290" s="97"/>
      <c r="BS290" s="97"/>
      <c r="BT290" s="97"/>
      <c r="BU290" s="97"/>
      <c r="BV290" s="97"/>
      <c r="BW290" s="97"/>
      <c r="BX290" s="97"/>
      <c r="BY290" s="97"/>
      <c r="BZ290" s="97"/>
      <c r="CA290" s="97"/>
      <c r="CB290" s="97"/>
      <c r="CC290" s="97"/>
      <c r="CD290" s="97"/>
      <c r="CE290" s="97"/>
      <c r="CF290" s="97"/>
      <c r="CG290" s="97"/>
      <c r="CH290" s="97"/>
      <c r="CI290" s="97"/>
      <c r="CJ290" s="97"/>
      <c r="CK290" s="97"/>
      <c r="CL290" s="97"/>
      <c r="CM290" s="97"/>
      <c r="CN290" s="97"/>
      <c r="CO290" s="97"/>
      <c r="CP290" s="97"/>
      <c r="CQ290" s="97"/>
      <c r="CR290" s="97"/>
      <c r="CS290" s="97"/>
      <c r="CT290" s="97"/>
      <c r="CU290" s="97"/>
      <c r="CV290" s="97"/>
      <c r="CW290" s="97"/>
      <c r="CX290" s="97"/>
      <c r="CY290" s="97"/>
      <c r="CZ290" s="97"/>
      <c r="DA290" s="97"/>
      <c r="DB290" s="97"/>
      <c r="DC290" s="97"/>
      <c r="DD290" s="97"/>
      <c r="DE290" s="97"/>
      <c r="DF290" s="97"/>
      <c r="DG290" s="97"/>
      <c r="DH290" s="97"/>
      <c r="DI290" s="97"/>
      <c r="DJ290" s="97"/>
      <c r="DK290" s="97"/>
      <c r="DL290" s="97"/>
      <c r="DM290" s="97"/>
      <c r="DN290" s="97"/>
      <c r="DO290" s="97"/>
      <c r="DP290" s="97"/>
      <c r="DQ290" s="97"/>
      <c r="DR290" s="97"/>
      <c r="DS290" s="97"/>
      <c r="DT290" s="97"/>
      <c r="DU290" s="97"/>
      <c r="DV290" s="97"/>
      <c r="DW290" s="97"/>
      <c r="DX290" s="97"/>
      <c r="DY290" s="97"/>
      <c r="DZ290" s="97"/>
      <c r="EA290" s="97"/>
      <c r="EB290" s="97"/>
      <c r="EC290" s="97"/>
      <c r="ED290" s="97"/>
      <c r="EE290" s="97"/>
      <c r="EF290" s="97"/>
      <c r="EG290" s="97"/>
      <c r="EH290" s="97"/>
      <c r="EI290" s="97"/>
      <c r="EJ290" s="97"/>
      <c r="EK290" s="97"/>
      <c r="EL290" s="97"/>
      <c r="EM290" s="97"/>
      <c r="EN290" s="97"/>
      <c r="EO290" s="97"/>
      <c r="EP290" s="97"/>
      <c r="EQ290" s="97"/>
      <c r="ER290" s="97"/>
      <c r="ES290" s="97"/>
      <c r="ET290" s="97"/>
      <c r="EU290" s="97"/>
      <c r="EV290" s="97"/>
      <c r="EW290" s="97"/>
      <c r="EX290" s="97"/>
      <c r="EY290" s="97"/>
      <c r="EZ290" s="97"/>
      <c r="FA290" s="97"/>
      <c r="FB290" s="97"/>
      <c r="FC290" s="97"/>
      <c r="FD290" s="97"/>
      <c r="FE290" s="97"/>
      <c r="FF290" s="97"/>
      <c r="FG290" s="97"/>
      <c r="FH290" s="97"/>
      <c r="FI290" s="97"/>
      <c r="FJ290" s="97"/>
      <c r="FK290" s="97"/>
      <c r="FL290" s="97"/>
      <c r="FM290" s="97"/>
      <c r="FN290" s="97"/>
      <c r="FO290" s="97"/>
      <c r="FP290" s="97"/>
      <c r="FQ290" s="97"/>
      <c r="FR290" s="97"/>
      <c r="FS290" s="97"/>
      <c r="FT290" s="97"/>
      <c r="FU290" s="97"/>
      <c r="FV290" s="97"/>
      <c r="FW290" s="97"/>
      <c r="FX290" s="97"/>
      <c r="FY290" s="97"/>
      <c r="FZ290" s="97"/>
      <c r="GA290" s="97"/>
      <c r="GB290" s="97"/>
      <c r="GC290" s="97"/>
      <c r="GD290" s="97"/>
      <c r="GE290" s="97"/>
      <c r="GF290" s="97"/>
      <c r="GG290" s="97"/>
      <c r="GH290" s="97"/>
      <c r="GI290" s="97"/>
      <c r="GJ290" s="97"/>
      <c r="GK290" s="97"/>
      <c r="GL290" s="97"/>
      <c r="GM290" s="97"/>
      <c r="GN290" s="97"/>
      <c r="GO290" s="97"/>
      <c r="GP290" s="97"/>
      <c r="GQ290" s="97"/>
      <c r="GR290" s="97"/>
      <c r="GS290" s="97"/>
      <c r="GT290" s="97"/>
      <c r="GU290" s="97"/>
      <c r="GV290" s="97"/>
      <c r="GW290" s="97"/>
      <c r="GX290" s="97"/>
      <c r="GY290" s="97"/>
      <c r="GZ290" s="97"/>
      <c r="HA290" s="97"/>
      <c r="HB290" s="97"/>
      <c r="HC290" s="97"/>
      <c r="HD290" s="97"/>
      <c r="HE290" s="97"/>
      <c r="HF290" s="97"/>
      <c r="HG290" s="97"/>
      <c r="HH290" s="97"/>
      <c r="HI290" s="97"/>
      <c r="HJ290" s="97"/>
      <c r="HK290" s="97"/>
      <c r="HL290" s="97"/>
      <c r="HM290" s="97"/>
      <c r="HN290" s="97"/>
      <c r="HO290" s="97"/>
      <c r="HP290" s="97"/>
      <c r="HQ290" s="97"/>
      <c r="HR290" s="97"/>
      <c r="HS290" s="97"/>
      <c r="HT290" s="97"/>
      <c r="HU290" s="97"/>
      <c r="HV290" s="97"/>
      <c r="HW290" s="97"/>
      <c r="HX290" s="97"/>
      <c r="HY290" s="97"/>
      <c r="HZ290" s="97"/>
      <c r="IA290" s="97"/>
      <c r="IB290" s="97"/>
      <c r="IC290" s="97"/>
      <c r="ID290" s="97"/>
      <c r="IE290" s="97"/>
      <c r="IF290" s="97"/>
      <c r="IG290" s="97"/>
      <c r="IH290" s="97"/>
      <c r="II290" s="97"/>
      <c r="IJ290" s="97"/>
      <c r="IK290" s="97"/>
      <c r="IL290" s="97"/>
      <c r="IM290" s="97"/>
      <c r="IN290" s="97"/>
      <c r="IO290" s="97"/>
      <c r="IP290" s="97"/>
      <c r="IQ290" s="97"/>
      <c r="IR290" s="97"/>
      <c r="IS290" s="97"/>
      <c r="IT290" s="97"/>
      <c r="IU290" s="97"/>
      <c r="IV290" s="97"/>
      <c r="IW290" s="97"/>
      <c r="IX290" s="97"/>
      <c r="IY290" s="97"/>
      <c r="IZ290" s="97"/>
      <c r="JA290" s="97"/>
      <c r="JB290" s="97"/>
      <c r="JC290" s="97"/>
      <c r="JD290" s="97"/>
      <c r="JE290" s="97"/>
      <c r="JF290" s="97"/>
      <c r="JG290" s="97"/>
      <c r="JH290" s="97"/>
      <c r="JI290" s="97"/>
      <c r="JJ290" s="97"/>
      <c r="JK290" s="97"/>
      <c r="JL290" s="97"/>
      <c r="JM290" s="97"/>
      <c r="JN290" s="97"/>
      <c r="JO290" s="97"/>
      <c r="JP290" s="97"/>
      <c r="JQ290" s="97"/>
      <c r="JR290" s="97"/>
      <c r="JS290" s="97"/>
      <c r="JT290" s="97"/>
      <c r="JU290" s="97"/>
      <c r="JV290" s="97"/>
      <c r="JW290" s="97"/>
      <c r="JX290" s="97"/>
      <c r="JY290" s="97"/>
      <c r="JZ290" s="97"/>
      <c r="KA290" s="97"/>
      <c r="KB290" s="97"/>
      <c r="KC290" s="97"/>
      <c r="KD290" s="97"/>
      <c r="KE290" s="97"/>
      <c r="KF290" s="97"/>
      <c r="KG290" s="97"/>
      <c r="KH290" s="97"/>
      <c r="KI290" s="97"/>
      <c r="KJ290" s="97"/>
      <c r="KK290" s="97"/>
      <c r="KL290" s="97"/>
      <c r="KM290" s="97"/>
      <c r="KN290" s="97"/>
      <c r="KO290" s="97"/>
      <c r="KP290" s="97"/>
      <c r="KQ290" s="97"/>
      <c r="KR290" s="97"/>
      <c r="KS290" s="97"/>
      <c r="KT290" s="97"/>
      <c r="KU290" s="97"/>
      <c r="KV290" s="97"/>
      <c r="KW290" s="97"/>
      <c r="KX290" s="97"/>
      <c r="KY290" s="97"/>
      <c r="KZ290" s="97"/>
      <c r="LA290" s="97"/>
      <c r="LB290" s="97"/>
      <c r="LC290" s="97"/>
      <c r="LD290" s="97"/>
      <c r="LE290" s="97"/>
      <c r="LF290" s="97"/>
      <c r="LG290" s="97"/>
      <c r="LH290" s="97"/>
      <c r="LI290" s="97"/>
      <c r="LJ290" s="97"/>
      <c r="LK290" s="97"/>
      <c r="LL290" s="97"/>
      <c r="LM290" s="97"/>
      <c r="LN290" s="97"/>
      <c r="LO290" s="97"/>
      <c r="LP290" s="97"/>
      <c r="LQ290" s="97"/>
      <c r="LR290" s="97"/>
      <c r="LS290" s="97"/>
      <c r="LT290" s="97"/>
      <c r="LU290" s="97"/>
      <c r="LV290" s="97"/>
      <c r="LW290" s="97"/>
      <c r="LX290" s="97"/>
      <c r="LY290" s="97"/>
      <c r="LZ290" s="97"/>
      <c r="MA290" s="97"/>
      <c r="MB290" s="97"/>
      <c r="MC290" s="97"/>
      <c r="MD290" s="97"/>
      <c r="ME290" s="97"/>
      <c r="MF290" s="97"/>
      <c r="MG290" s="97"/>
      <c r="MH290" s="97"/>
      <c r="MI290" s="97"/>
      <c r="MJ290" s="97"/>
      <c r="MK290" s="97"/>
      <c r="ML290" s="97"/>
      <c r="MM290" s="97"/>
      <c r="MN290" s="97"/>
      <c r="MO290" s="97"/>
      <c r="MP290" s="97"/>
      <c r="MQ290" s="97"/>
      <c r="MR290" s="97"/>
      <c r="MS290" s="97"/>
      <c r="MT290" s="97"/>
      <c r="MU290" s="97"/>
      <c r="MV290" s="97"/>
      <c r="MW290" s="97"/>
      <c r="MX290" s="97"/>
      <c r="MY290" s="97"/>
      <c r="MZ290" s="97"/>
      <c r="NA290" s="97"/>
      <c r="NB290" s="97"/>
      <c r="NC290" s="97"/>
      <c r="ND290" s="97"/>
      <c r="NE290" s="97"/>
      <c r="NF290" s="97"/>
      <c r="NG290" s="97"/>
      <c r="NH290" s="97"/>
      <c r="NI290" s="97"/>
      <c r="NJ290" s="97"/>
      <c r="NK290" s="97"/>
      <c r="NL290" s="97"/>
      <c r="NM290" s="97"/>
      <c r="NN290" s="97"/>
      <c r="NO290" s="97"/>
      <c r="NP290" s="97"/>
      <c r="NQ290" s="97"/>
      <c r="NR290" s="97"/>
      <c r="NS290" s="97"/>
      <c r="NT290" s="97"/>
      <c r="NU290" s="97"/>
      <c r="NV290" s="97"/>
      <c r="NW290" s="97"/>
      <c r="NX290" s="97"/>
      <c r="NY290" s="97"/>
      <c r="NZ290" s="97"/>
      <c r="OA290" s="97"/>
      <c r="OB290" s="97"/>
      <c r="OC290" s="97"/>
      <c r="OD290" s="97"/>
      <c r="OE290" s="97"/>
      <c r="OF290" s="97"/>
      <c r="OG290" s="97"/>
      <c r="OH290" s="97"/>
      <c r="OI290" s="97"/>
      <c r="OJ290" s="97"/>
      <c r="OK290" s="97"/>
      <c r="OL290" s="97"/>
      <c r="OM290" s="97"/>
      <c r="ON290" s="97"/>
      <c r="OO290" s="97"/>
      <c r="OP290" s="97"/>
      <c r="OQ290" s="97"/>
      <c r="OR290" s="98"/>
      <c r="OS290" s="99"/>
      <c r="OT290" s="96"/>
      <c r="OU290" s="97"/>
      <c r="OV290" s="97"/>
      <c r="OW290" s="97"/>
      <c r="OX290" s="97"/>
      <c r="OY290" s="97"/>
      <c r="OZ290" s="97"/>
      <c r="PA290" s="97"/>
      <c r="PB290" s="97"/>
      <c r="PC290" s="97"/>
      <c r="PD290" s="97"/>
      <c r="PE290" s="97"/>
      <c r="PF290" s="97"/>
      <c r="PG290" s="97"/>
      <c r="PH290" s="97"/>
      <c r="PI290" s="97"/>
      <c r="PJ290" s="97"/>
      <c r="PK290" s="97"/>
      <c r="PL290" s="98"/>
      <c r="PM290" s="99"/>
    </row>
    <row r="291" spans="1:429" ht="12.75" customHeight="1" x14ac:dyDescent="0.2">
      <c r="A291" s="93">
        <v>452000</v>
      </c>
      <c r="B291" s="94" t="s">
        <v>1741</v>
      </c>
      <c r="C291" s="95" t="s">
        <v>1450</v>
      </c>
      <c r="D291" s="96"/>
      <c r="E291" s="97"/>
      <c r="F291" s="97"/>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7"/>
      <c r="AI291" s="97"/>
      <c r="AJ291" s="97"/>
      <c r="AK291" s="97"/>
      <c r="AL291" s="97"/>
      <c r="AM291" s="97"/>
      <c r="AN291" s="97"/>
      <c r="AO291" s="97"/>
      <c r="AP291" s="97"/>
      <c r="AQ291" s="97"/>
      <c r="AR291" s="97"/>
      <c r="AS291" s="97"/>
      <c r="AT291" s="97"/>
      <c r="AU291" s="97"/>
      <c r="AV291" s="97"/>
      <c r="AW291" s="97"/>
      <c r="AX291" s="97"/>
      <c r="AY291" s="97"/>
      <c r="AZ291" s="97"/>
      <c r="BA291" s="97"/>
      <c r="BB291" s="97"/>
      <c r="BC291" s="97"/>
      <c r="BD291" s="97"/>
      <c r="BE291" s="97"/>
      <c r="BF291" s="97"/>
      <c r="BG291" s="97"/>
      <c r="BH291" s="97"/>
      <c r="BI291" s="97"/>
      <c r="BJ291" s="97"/>
      <c r="BK291" s="97"/>
      <c r="BL291" s="97"/>
      <c r="BM291" s="97"/>
      <c r="BN291" s="97"/>
      <c r="BO291" s="97"/>
      <c r="BP291" s="97"/>
      <c r="BQ291" s="97"/>
      <c r="BR291" s="97"/>
      <c r="BS291" s="97"/>
      <c r="BT291" s="97"/>
      <c r="BU291" s="97"/>
      <c r="BV291" s="97"/>
      <c r="BW291" s="97"/>
      <c r="BX291" s="97"/>
      <c r="BY291" s="97"/>
      <c r="BZ291" s="97"/>
      <c r="CA291" s="97"/>
      <c r="CB291" s="97"/>
      <c r="CC291" s="97"/>
      <c r="CD291" s="97"/>
      <c r="CE291" s="97"/>
      <c r="CF291" s="97"/>
      <c r="CG291" s="97"/>
      <c r="CH291" s="97"/>
      <c r="CI291" s="97"/>
      <c r="CJ291" s="97"/>
      <c r="CK291" s="97"/>
      <c r="CL291" s="97"/>
      <c r="CM291" s="97"/>
      <c r="CN291" s="97"/>
      <c r="CO291" s="97"/>
      <c r="CP291" s="97"/>
      <c r="CQ291" s="97"/>
      <c r="CR291" s="97"/>
      <c r="CS291" s="97"/>
      <c r="CT291" s="97"/>
      <c r="CU291" s="97"/>
      <c r="CV291" s="97"/>
      <c r="CW291" s="97"/>
      <c r="CX291" s="97"/>
      <c r="CY291" s="97"/>
      <c r="CZ291" s="97"/>
      <c r="DA291" s="97"/>
      <c r="DB291" s="97"/>
      <c r="DC291" s="97"/>
      <c r="DD291" s="97"/>
      <c r="DE291" s="97"/>
      <c r="DF291" s="97"/>
      <c r="DG291" s="97"/>
      <c r="DH291" s="97"/>
      <c r="DI291" s="97"/>
      <c r="DJ291" s="97"/>
      <c r="DK291" s="97"/>
      <c r="DL291" s="97"/>
      <c r="DM291" s="97"/>
      <c r="DN291" s="97"/>
      <c r="DO291" s="97"/>
      <c r="DP291" s="97"/>
      <c r="DQ291" s="97"/>
      <c r="DR291" s="97"/>
      <c r="DS291" s="97"/>
      <c r="DT291" s="97"/>
      <c r="DU291" s="97"/>
      <c r="DV291" s="97"/>
      <c r="DW291" s="97"/>
      <c r="DX291" s="97"/>
      <c r="DY291" s="97"/>
      <c r="DZ291" s="97"/>
      <c r="EA291" s="97"/>
      <c r="EB291" s="97"/>
      <c r="EC291" s="97"/>
      <c r="ED291" s="97"/>
      <c r="EE291" s="97"/>
      <c r="EF291" s="97"/>
      <c r="EG291" s="97"/>
      <c r="EH291" s="97"/>
      <c r="EI291" s="97"/>
      <c r="EJ291" s="97"/>
      <c r="EK291" s="97"/>
      <c r="EL291" s="97"/>
      <c r="EM291" s="97"/>
      <c r="EN291" s="97"/>
      <c r="EO291" s="97"/>
      <c r="EP291" s="97"/>
      <c r="EQ291" s="97"/>
      <c r="ER291" s="97"/>
      <c r="ES291" s="97"/>
      <c r="ET291" s="97"/>
      <c r="EU291" s="97"/>
      <c r="EV291" s="97"/>
      <c r="EW291" s="97"/>
      <c r="EX291" s="97"/>
      <c r="EY291" s="97"/>
      <c r="EZ291" s="97"/>
      <c r="FA291" s="97"/>
      <c r="FB291" s="97"/>
      <c r="FC291" s="97"/>
      <c r="FD291" s="97"/>
      <c r="FE291" s="97"/>
      <c r="FF291" s="97"/>
      <c r="FG291" s="97"/>
      <c r="FH291" s="97"/>
      <c r="FI291" s="97"/>
      <c r="FJ291" s="97"/>
      <c r="FK291" s="97"/>
      <c r="FL291" s="97"/>
      <c r="FM291" s="97"/>
      <c r="FN291" s="97"/>
      <c r="FO291" s="97"/>
      <c r="FP291" s="97"/>
      <c r="FQ291" s="97"/>
      <c r="FR291" s="97"/>
      <c r="FS291" s="97"/>
      <c r="FT291" s="97"/>
      <c r="FU291" s="97"/>
      <c r="FV291" s="97"/>
      <c r="FW291" s="97"/>
      <c r="FX291" s="97"/>
      <c r="FY291" s="97"/>
      <c r="FZ291" s="97"/>
      <c r="GA291" s="97"/>
      <c r="GB291" s="97"/>
      <c r="GC291" s="97"/>
      <c r="GD291" s="97"/>
      <c r="GE291" s="97"/>
      <c r="GF291" s="97"/>
      <c r="GG291" s="97"/>
      <c r="GH291" s="97"/>
      <c r="GI291" s="97"/>
      <c r="GJ291" s="97"/>
      <c r="GK291" s="97"/>
      <c r="GL291" s="97"/>
      <c r="GM291" s="97"/>
      <c r="GN291" s="97"/>
      <c r="GO291" s="97"/>
      <c r="GP291" s="97"/>
      <c r="GQ291" s="97"/>
      <c r="GR291" s="97"/>
      <c r="GS291" s="97"/>
      <c r="GT291" s="97"/>
      <c r="GU291" s="97"/>
      <c r="GV291" s="97"/>
      <c r="GW291" s="97"/>
      <c r="GX291" s="97"/>
      <c r="GY291" s="97"/>
      <c r="GZ291" s="97"/>
      <c r="HA291" s="97"/>
      <c r="HB291" s="97"/>
      <c r="HC291" s="97"/>
      <c r="HD291" s="97"/>
      <c r="HE291" s="97"/>
      <c r="HF291" s="97"/>
      <c r="HG291" s="97"/>
      <c r="HH291" s="97"/>
      <c r="HI291" s="97"/>
      <c r="HJ291" s="97"/>
      <c r="HK291" s="97"/>
      <c r="HL291" s="97"/>
      <c r="HM291" s="97"/>
      <c r="HN291" s="97"/>
      <c r="HO291" s="97"/>
      <c r="HP291" s="97"/>
      <c r="HQ291" s="97"/>
      <c r="HR291" s="97"/>
      <c r="HS291" s="97"/>
      <c r="HT291" s="97"/>
      <c r="HU291" s="97"/>
      <c r="HV291" s="97"/>
      <c r="HW291" s="97"/>
      <c r="HX291" s="97"/>
      <c r="HY291" s="97"/>
      <c r="HZ291" s="97"/>
      <c r="IA291" s="97"/>
      <c r="IB291" s="97"/>
      <c r="IC291" s="97"/>
      <c r="ID291" s="97"/>
      <c r="IE291" s="97"/>
      <c r="IF291" s="97"/>
      <c r="IG291" s="97"/>
      <c r="IH291" s="97"/>
      <c r="II291" s="97"/>
      <c r="IJ291" s="97"/>
      <c r="IK291" s="97"/>
      <c r="IL291" s="97"/>
      <c r="IM291" s="97"/>
      <c r="IN291" s="97"/>
      <c r="IO291" s="97"/>
      <c r="IP291" s="97"/>
      <c r="IQ291" s="97"/>
      <c r="IR291" s="97"/>
      <c r="IS291" s="97"/>
      <c r="IT291" s="97"/>
      <c r="IU291" s="97"/>
      <c r="IV291" s="97"/>
      <c r="IW291" s="97"/>
      <c r="IX291" s="97"/>
      <c r="IY291" s="97"/>
      <c r="IZ291" s="97"/>
      <c r="JA291" s="97"/>
      <c r="JB291" s="97"/>
      <c r="JC291" s="97"/>
      <c r="JD291" s="97"/>
      <c r="JE291" s="97"/>
      <c r="JF291" s="97"/>
      <c r="JG291" s="97"/>
      <c r="JH291" s="97"/>
      <c r="JI291" s="97"/>
      <c r="JJ291" s="97"/>
      <c r="JK291" s="97"/>
      <c r="JL291" s="97"/>
      <c r="JM291" s="97"/>
      <c r="JN291" s="97"/>
      <c r="JO291" s="97"/>
      <c r="JP291" s="97"/>
      <c r="JQ291" s="97"/>
      <c r="JR291" s="97"/>
      <c r="JS291" s="97"/>
      <c r="JT291" s="97"/>
      <c r="JU291" s="97"/>
      <c r="JV291" s="97"/>
      <c r="JW291" s="97"/>
      <c r="JX291" s="97"/>
      <c r="JY291" s="97"/>
      <c r="JZ291" s="97"/>
      <c r="KA291" s="97"/>
      <c r="KB291" s="97"/>
      <c r="KC291" s="97"/>
      <c r="KD291" s="97"/>
      <c r="KE291" s="97"/>
      <c r="KF291" s="97"/>
      <c r="KG291" s="97"/>
      <c r="KH291" s="97"/>
      <c r="KI291" s="97"/>
      <c r="KJ291" s="97"/>
      <c r="KK291" s="97"/>
      <c r="KL291" s="97"/>
      <c r="KM291" s="97"/>
      <c r="KN291" s="97"/>
      <c r="KO291" s="97"/>
      <c r="KP291" s="97"/>
      <c r="KQ291" s="97"/>
      <c r="KR291" s="97"/>
      <c r="KS291" s="97"/>
      <c r="KT291" s="97"/>
      <c r="KU291" s="97"/>
      <c r="KV291" s="97"/>
      <c r="KW291" s="97"/>
      <c r="KX291" s="97"/>
      <c r="KY291" s="97"/>
      <c r="KZ291" s="97"/>
      <c r="LA291" s="97"/>
      <c r="LB291" s="97"/>
      <c r="LC291" s="97"/>
      <c r="LD291" s="97"/>
      <c r="LE291" s="97"/>
      <c r="LF291" s="97"/>
      <c r="LG291" s="97"/>
      <c r="LH291" s="97"/>
      <c r="LI291" s="97"/>
      <c r="LJ291" s="97"/>
      <c r="LK291" s="97"/>
      <c r="LL291" s="97"/>
      <c r="LM291" s="97"/>
      <c r="LN291" s="97"/>
      <c r="LO291" s="97"/>
      <c r="LP291" s="97"/>
      <c r="LQ291" s="97"/>
      <c r="LR291" s="97"/>
      <c r="LS291" s="97"/>
      <c r="LT291" s="97"/>
      <c r="LU291" s="97"/>
      <c r="LV291" s="97"/>
      <c r="LW291" s="97"/>
      <c r="LX291" s="97"/>
      <c r="LY291" s="97"/>
      <c r="LZ291" s="97"/>
      <c r="MA291" s="97"/>
      <c r="MB291" s="97"/>
      <c r="MC291" s="97"/>
      <c r="MD291" s="97"/>
      <c r="ME291" s="97"/>
      <c r="MF291" s="97"/>
      <c r="MG291" s="97"/>
      <c r="MH291" s="97"/>
      <c r="MI291" s="97"/>
      <c r="MJ291" s="97"/>
      <c r="MK291" s="97"/>
      <c r="ML291" s="97"/>
      <c r="MM291" s="97"/>
      <c r="MN291" s="97"/>
      <c r="MO291" s="97"/>
      <c r="MP291" s="97"/>
      <c r="MQ291" s="97"/>
      <c r="MR291" s="97"/>
      <c r="MS291" s="97"/>
      <c r="MT291" s="97"/>
      <c r="MU291" s="97"/>
      <c r="MV291" s="97"/>
      <c r="MW291" s="97"/>
      <c r="MX291" s="97"/>
      <c r="MY291" s="97"/>
      <c r="MZ291" s="97"/>
      <c r="NA291" s="97"/>
      <c r="NB291" s="97"/>
      <c r="NC291" s="97"/>
      <c r="ND291" s="97"/>
      <c r="NE291" s="97"/>
      <c r="NF291" s="97"/>
      <c r="NG291" s="97"/>
      <c r="NH291" s="97"/>
      <c r="NI291" s="97"/>
      <c r="NJ291" s="97"/>
      <c r="NK291" s="97"/>
      <c r="NL291" s="97"/>
      <c r="NM291" s="97"/>
      <c r="NN291" s="97"/>
      <c r="NO291" s="97"/>
      <c r="NP291" s="97"/>
      <c r="NQ291" s="97"/>
      <c r="NR291" s="97"/>
      <c r="NS291" s="97"/>
      <c r="NT291" s="97"/>
      <c r="NU291" s="97"/>
      <c r="NV291" s="97"/>
      <c r="NW291" s="97"/>
      <c r="NX291" s="97"/>
      <c r="NY291" s="97"/>
      <c r="NZ291" s="97"/>
      <c r="OA291" s="97"/>
      <c r="OB291" s="97"/>
      <c r="OC291" s="97"/>
      <c r="OD291" s="97"/>
      <c r="OE291" s="97"/>
      <c r="OF291" s="97"/>
      <c r="OG291" s="97"/>
      <c r="OH291" s="97"/>
      <c r="OI291" s="97"/>
      <c r="OJ291" s="97"/>
      <c r="OK291" s="97"/>
      <c r="OL291" s="97"/>
      <c r="OM291" s="97"/>
      <c r="ON291" s="97"/>
      <c r="OO291" s="97"/>
      <c r="OP291" s="97"/>
      <c r="OQ291" s="97"/>
      <c r="OR291" s="98"/>
      <c r="OS291" s="99"/>
      <c r="OT291" s="96"/>
      <c r="OU291" s="97"/>
      <c r="OV291" s="97"/>
      <c r="OW291" s="97"/>
      <c r="OX291" s="97"/>
      <c r="OY291" s="97"/>
      <c r="OZ291" s="97"/>
      <c r="PA291" s="97"/>
      <c r="PB291" s="97"/>
      <c r="PC291" s="97"/>
      <c r="PD291" s="97"/>
      <c r="PE291" s="97"/>
      <c r="PF291" s="97"/>
      <c r="PG291" s="97"/>
      <c r="PH291" s="97"/>
      <c r="PI291" s="97"/>
      <c r="PJ291" s="97"/>
      <c r="PK291" s="97"/>
      <c r="PL291" s="98"/>
      <c r="PM291" s="99"/>
    </row>
    <row r="292" spans="1:429" ht="12.75" customHeight="1" x14ac:dyDescent="0.2">
      <c r="A292" s="93">
        <v>444000</v>
      </c>
      <c r="B292" s="94" t="s">
        <v>1741</v>
      </c>
      <c r="C292" s="95" t="s">
        <v>1451</v>
      </c>
      <c r="D292" s="96"/>
      <c r="E292" s="97"/>
      <c r="F292" s="97"/>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7"/>
      <c r="AI292" s="97"/>
      <c r="AJ292" s="97"/>
      <c r="AK292" s="97"/>
      <c r="AL292" s="97"/>
      <c r="AM292" s="97"/>
      <c r="AN292" s="97"/>
      <c r="AO292" s="97"/>
      <c r="AP292" s="97"/>
      <c r="AQ292" s="97"/>
      <c r="AR292" s="97"/>
      <c r="AS292" s="97"/>
      <c r="AT292" s="97"/>
      <c r="AU292" s="97"/>
      <c r="AV292" s="97"/>
      <c r="AW292" s="97"/>
      <c r="AX292" s="97"/>
      <c r="AY292" s="97"/>
      <c r="AZ292" s="97"/>
      <c r="BA292" s="97"/>
      <c r="BB292" s="97"/>
      <c r="BC292" s="97"/>
      <c r="BD292" s="97"/>
      <c r="BE292" s="97"/>
      <c r="BF292" s="97"/>
      <c r="BG292" s="97"/>
      <c r="BH292" s="97"/>
      <c r="BI292" s="97"/>
      <c r="BJ292" s="97"/>
      <c r="BK292" s="97"/>
      <c r="BL292" s="97"/>
      <c r="BM292" s="97"/>
      <c r="BN292" s="97"/>
      <c r="BO292" s="97"/>
      <c r="BP292" s="97"/>
      <c r="BQ292" s="97"/>
      <c r="BR292" s="97"/>
      <c r="BS292" s="97"/>
      <c r="BT292" s="97"/>
      <c r="BU292" s="97"/>
      <c r="BV292" s="97"/>
      <c r="BW292" s="97"/>
      <c r="BX292" s="97"/>
      <c r="BY292" s="97"/>
      <c r="BZ292" s="97"/>
      <c r="CA292" s="97"/>
      <c r="CB292" s="97"/>
      <c r="CC292" s="97"/>
      <c r="CD292" s="97"/>
      <c r="CE292" s="97"/>
      <c r="CF292" s="97"/>
      <c r="CG292" s="97"/>
      <c r="CH292" s="97"/>
      <c r="CI292" s="97"/>
      <c r="CJ292" s="97"/>
      <c r="CK292" s="97"/>
      <c r="CL292" s="97"/>
      <c r="CM292" s="97"/>
      <c r="CN292" s="97"/>
      <c r="CO292" s="97"/>
      <c r="CP292" s="97"/>
      <c r="CQ292" s="97"/>
      <c r="CR292" s="97"/>
      <c r="CS292" s="97"/>
      <c r="CT292" s="97"/>
      <c r="CU292" s="97"/>
      <c r="CV292" s="97"/>
      <c r="CW292" s="97"/>
      <c r="CX292" s="97"/>
      <c r="CY292" s="97"/>
      <c r="CZ292" s="97"/>
      <c r="DA292" s="97"/>
      <c r="DB292" s="97"/>
      <c r="DC292" s="97"/>
      <c r="DD292" s="97"/>
      <c r="DE292" s="97"/>
      <c r="DF292" s="97"/>
      <c r="DG292" s="97"/>
      <c r="DH292" s="97"/>
      <c r="DI292" s="97"/>
      <c r="DJ292" s="97"/>
      <c r="DK292" s="97"/>
      <c r="DL292" s="97"/>
      <c r="DM292" s="97"/>
      <c r="DN292" s="97"/>
      <c r="DO292" s="97"/>
      <c r="DP292" s="97"/>
      <c r="DQ292" s="97"/>
      <c r="DR292" s="97"/>
      <c r="DS292" s="97"/>
      <c r="DT292" s="97"/>
      <c r="DU292" s="97"/>
      <c r="DV292" s="97"/>
      <c r="DW292" s="97"/>
      <c r="DX292" s="97"/>
      <c r="DY292" s="97"/>
      <c r="DZ292" s="97"/>
      <c r="EA292" s="97"/>
      <c r="EB292" s="97"/>
      <c r="EC292" s="97"/>
      <c r="ED292" s="97"/>
      <c r="EE292" s="97"/>
      <c r="EF292" s="97"/>
      <c r="EG292" s="97"/>
      <c r="EH292" s="97"/>
      <c r="EI292" s="97"/>
      <c r="EJ292" s="97"/>
      <c r="EK292" s="97"/>
      <c r="EL292" s="97"/>
      <c r="EM292" s="97"/>
      <c r="EN292" s="97"/>
      <c r="EO292" s="97"/>
      <c r="EP292" s="97"/>
      <c r="EQ292" s="97"/>
      <c r="ER292" s="97"/>
      <c r="ES292" s="97"/>
      <c r="ET292" s="97"/>
      <c r="EU292" s="97"/>
      <c r="EV292" s="97"/>
      <c r="EW292" s="97"/>
      <c r="EX292" s="97"/>
      <c r="EY292" s="97"/>
      <c r="EZ292" s="97"/>
      <c r="FA292" s="97"/>
      <c r="FB292" s="97"/>
      <c r="FC292" s="97"/>
      <c r="FD292" s="97"/>
      <c r="FE292" s="97"/>
      <c r="FF292" s="97"/>
      <c r="FG292" s="97"/>
      <c r="FH292" s="97"/>
      <c r="FI292" s="97"/>
      <c r="FJ292" s="97"/>
      <c r="FK292" s="97"/>
      <c r="FL292" s="97"/>
      <c r="FM292" s="97"/>
      <c r="FN292" s="97"/>
      <c r="FO292" s="97"/>
      <c r="FP292" s="97"/>
      <c r="FQ292" s="97"/>
      <c r="FR292" s="97"/>
      <c r="FS292" s="97"/>
      <c r="FT292" s="97"/>
      <c r="FU292" s="97"/>
      <c r="FV292" s="97"/>
      <c r="FW292" s="97"/>
      <c r="FX292" s="97"/>
      <c r="FY292" s="97"/>
      <c r="FZ292" s="97"/>
      <c r="GA292" s="97"/>
      <c r="GB292" s="97"/>
      <c r="GC292" s="97"/>
      <c r="GD292" s="97"/>
      <c r="GE292" s="97"/>
      <c r="GF292" s="97"/>
      <c r="GG292" s="97"/>
      <c r="GH292" s="97"/>
      <c r="GI292" s="97"/>
      <c r="GJ292" s="97"/>
      <c r="GK292" s="97"/>
      <c r="GL292" s="97"/>
      <c r="GM292" s="97"/>
      <c r="GN292" s="97"/>
      <c r="GO292" s="97"/>
      <c r="GP292" s="97"/>
      <c r="GQ292" s="97"/>
      <c r="GR292" s="97"/>
      <c r="GS292" s="97"/>
      <c r="GT292" s="97"/>
      <c r="GU292" s="97"/>
      <c r="GV292" s="97"/>
      <c r="GW292" s="97"/>
      <c r="GX292" s="97"/>
      <c r="GY292" s="97"/>
      <c r="GZ292" s="97"/>
      <c r="HA292" s="97"/>
      <c r="HB292" s="97"/>
      <c r="HC292" s="97"/>
      <c r="HD292" s="97"/>
      <c r="HE292" s="97"/>
      <c r="HF292" s="97"/>
      <c r="HG292" s="97"/>
      <c r="HH292" s="97"/>
      <c r="HI292" s="97"/>
      <c r="HJ292" s="97"/>
      <c r="HK292" s="97"/>
      <c r="HL292" s="97"/>
      <c r="HM292" s="97"/>
      <c r="HN292" s="97"/>
      <c r="HO292" s="97"/>
      <c r="HP292" s="97"/>
      <c r="HQ292" s="97"/>
      <c r="HR292" s="97"/>
      <c r="HS292" s="97"/>
      <c r="HT292" s="97"/>
      <c r="HU292" s="97"/>
      <c r="HV292" s="97"/>
      <c r="HW292" s="97"/>
      <c r="HX292" s="97"/>
      <c r="HY292" s="97"/>
      <c r="HZ292" s="97"/>
      <c r="IA292" s="97"/>
      <c r="IB292" s="97"/>
      <c r="IC292" s="97"/>
      <c r="ID292" s="97"/>
      <c r="IE292" s="97"/>
      <c r="IF292" s="97"/>
      <c r="IG292" s="97"/>
      <c r="IH292" s="97"/>
      <c r="II292" s="97"/>
      <c r="IJ292" s="97"/>
      <c r="IK292" s="97"/>
      <c r="IL292" s="97"/>
      <c r="IM292" s="97"/>
      <c r="IN292" s="97"/>
      <c r="IO292" s="97"/>
      <c r="IP292" s="97"/>
      <c r="IQ292" s="97"/>
      <c r="IR292" s="97"/>
      <c r="IS292" s="97"/>
      <c r="IT292" s="97"/>
      <c r="IU292" s="97"/>
      <c r="IV292" s="97"/>
      <c r="IW292" s="97"/>
      <c r="IX292" s="97"/>
      <c r="IY292" s="97"/>
      <c r="IZ292" s="97"/>
      <c r="JA292" s="97"/>
      <c r="JB292" s="97"/>
      <c r="JC292" s="97"/>
      <c r="JD292" s="97"/>
      <c r="JE292" s="97"/>
      <c r="JF292" s="97"/>
      <c r="JG292" s="97"/>
      <c r="JH292" s="97"/>
      <c r="JI292" s="97"/>
      <c r="JJ292" s="97"/>
      <c r="JK292" s="97"/>
      <c r="JL292" s="97"/>
      <c r="JM292" s="97"/>
      <c r="JN292" s="97"/>
      <c r="JO292" s="97"/>
      <c r="JP292" s="97"/>
      <c r="JQ292" s="97"/>
      <c r="JR292" s="97"/>
      <c r="JS292" s="97"/>
      <c r="JT292" s="97"/>
      <c r="JU292" s="97"/>
      <c r="JV292" s="97"/>
      <c r="JW292" s="97"/>
      <c r="JX292" s="97"/>
      <c r="JY292" s="97"/>
      <c r="JZ292" s="97"/>
      <c r="KA292" s="97"/>
      <c r="KB292" s="97"/>
      <c r="KC292" s="97"/>
      <c r="KD292" s="97"/>
      <c r="KE292" s="97"/>
      <c r="KF292" s="97"/>
      <c r="KG292" s="97"/>
      <c r="KH292" s="97"/>
      <c r="KI292" s="97"/>
      <c r="KJ292" s="97"/>
      <c r="KK292" s="97"/>
      <c r="KL292" s="97"/>
      <c r="KM292" s="97"/>
      <c r="KN292" s="97"/>
      <c r="KO292" s="97"/>
      <c r="KP292" s="97"/>
      <c r="KQ292" s="97"/>
      <c r="KR292" s="97"/>
      <c r="KS292" s="97"/>
      <c r="KT292" s="97"/>
      <c r="KU292" s="97"/>
      <c r="KV292" s="97"/>
      <c r="KW292" s="97"/>
      <c r="KX292" s="97"/>
      <c r="KY292" s="97"/>
      <c r="KZ292" s="97"/>
      <c r="LA292" s="97"/>
      <c r="LB292" s="97"/>
      <c r="LC292" s="97"/>
      <c r="LD292" s="97"/>
      <c r="LE292" s="97"/>
      <c r="LF292" s="97"/>
      <c r="LG292" s="97"/>
      <c r="LH292" s="97"/>
      <c r="LI292" s="97"/>
      <c r="LJ292" s="97"/>
      <c r="LK292" s="97"/>
      <c r="LL292" s="97"/>
      <c r="LM292" s="97"/>
      <c r="LN292" s="97"/>
      <c r="LO292" s="97"/>
      <c r="LP292" s="97"/>
      <c r="LQ292" s="97"/>
      <c r="LR292" s="97"/>
      <c r="LS292" s="97"/>
      <c r="LT292" s="97"/>
      <c r="LU292" s="97"/>
      <c r="LV292" s="97"/>
      <c r="LW292" s="97"/>
      <c r="LX292" s="97"/>
      <c r="LY292" s="97"/>
      <c r="LZ292" s="97"/>
      <c r="MA292" s="97"/>
      <c r="MB292" s="97"/>
      <c r="MC292" s="97"/>
      <c r="MD292" s="97"/>
      <c r="ME292" s="97"/>
      <c r="MF292" s="97"/>
      <c r="MG292" s="97"/>
      <c r="MH292" s="97"/>
      <c r="MI292" s="97"/>
      <c r="MJ292" s="97"/>
      <c r="MK292" s="97"/>
      <c r="ML292" s="97"/>
      <c r="MM292" s="97"/>
      <c r="MN292" s="97"/>
      <c r="MO292" s="97"/>
      <c r="MP292" s="97"/>
      <c r="MQ292" s="97"/>
      <c r="MR292" s="97"/>
      <c r="MS292" s="97"/>
      <c r="MT292" s="97"/>
      <c r="MU292" s="97"/>
      <c r="MV292" s="97"/>
      <c r="MW292" s="97"/>
      <c r="MX292" s="97"/>
      <c r="MY292" s="97"/>
      <c r="MZ292" s="97"/>
      <c r="NA292" s="97"/>
      <c r="NB292" s="97"/>
      <c r="NC292" s="97"/>
      <c r="ND292" s="97"/>
      <c r="NE292" s="97"/>
      <c r="NF292" s="97"/>
      <c r="NG292" s="97"/>
      <c r="NH292" s="97"/>
      <c r="NI292" s="97"/>
      <c r="NJ292" s="97"/>
      <c r="NK292" s="97"/>
      <c r="NL292" s="97"/>
      <c r="NM292" s="97"/>
      <c r="NN292" s="97"/>
      <c r="NO292" s="97"/>
      <c r="NP292" s="97"/>
      <c r="NQ292" s="97"/>
      <c r="NR292" s="97"/>
      <c r="NS292" s="97"/>
      <c r="NT292" s="97"/>
      <c r="NU292" s="97"/>
      <c r="NV292" s="97"/>
      <c r="NW292" s="97"/>
      <c r="NX292" s="97"/>
      <c r="NY292" s="97"/>
      <c r="NZ292" s="97"/>
      <c r="OA292" s="97"/>
      <c r="OB292" s="97"/>
      <c r="OC292" s="97"/>
      <c r="OD292" s="97"/>
      <c r="OE292" s="97"/>
      <c r="OF292" s="97"/>
      <c r="OG292" s="97"/>
      <c r="OH292" s="97"/>
      <c r="OI292" s="97"/>
      <c r="OJ292" s="97"/>
      <c r="OK292" s="97"/>
      <c r="OL292" s="97"/>
      <c r="OM292" s="97"/>
      <c r="ON292" s="97"/>
      <c r="OO292" s="97"/>
      <c r="OP292" s="97"/>
      <c r="OQ292" s="97"/>
      <c r="OR292" s="98"/>
      <c r="OS292" s="99"/>
      <c r="OT292" s="96"/>
      <c r="OU292" s="97"/>
      <c r="OV292" s="97"/>
      <c r="OW292" s="97"/>
      <c r="OX292" s="97"/>
      <c r="OY292" s="97"/>
      <c r="OZ292" s="97"/>
      <c r="PA292" s="97"/>
      <c r="PB292" s="97"/>
      <c r="PC292" s="97"/>
      <c r="PD292" s="97"/>
      <c r="PE292" s="97"/>
      <c r="PF292" s="97"/>
      <c r="PG292" s="97"/>
      <c r="PH292" s="97"/>
      <c r="PI292" s="97"/>
      <c r="PJ292" s="97"/>
      <c r="PK292" s="97"/>
      <c r="PL292" s="98"/>
      <c r="PM292" s="99"/>
    </row>
    <row r="293" spans="1:429" ht="12.75" customHeight="1" x14ac:dyDescent="0.2">
      <c r="A293" s="93">
        <v>446000</v>
      </c>
      <c r="B293" s="94" t="s">
        <v>1741</v>
      </c>
      <c r="C293" s="95" t="s">
        <v>1452</v>
      </c>
      <c r="D293" s="96"/>
      <c r="E293" s="97"/>
      <c r="F293" s="97"/>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7"/>
      <c r="AI293" s="97"/>
      <c r="AJ293" s="97"/>
      <c r="AK293" s="97"/>
      <c r="AL293" s="97"/>
      <c r="AM293" s="97"/>
      <c r="AN293" s="97"/>
      <c r="AO293" s="97"/>
      <c r="AP293" s="97"/>
      <c r="AQ293" s="97"/>
      <c r="AR293" s="97"/>
      <c r="AS293" s="97"/>
      <c r="AT293" s="97"/>
      <c r="AU293" s="97"/>
      <c r="AV293" s="97"/>
      <c r="AW293" s="97"/>
      <c r="AX293" s="97"/>
      <c r="AY293" s="97"/>
      <c r="AZ293" s="97"/>
      <c r="BA293" s="97"/>
      <c r="BB293" s="97"/>
      <c r="BC293" s="97"/>
      <c r="BD293" s="97"/>
      <c r="BE293" s="97"/>
      <c r="BF293" s="97"/>
      <c r="BG293" s="97"/>
      <c r="BH293" s="97"/>
      <c r="BI293" s="97"/>
      <c r="BJ293" s="97"/>
      <c r="BK293" s="97"/>
      <c r="BL293" s="97"/>
      <c r="BM293" s="97"/>
      <c r="BN293" s="97"/>
      <c r="BO293" s="97"/>
      <c r="BP293" s="97"/>
      <c r="BQ293" s="97"/>
      <c r="BR293" s="97"/>
      <c r="BS293" s="97"/>
      <c r="BT293" s="97"/>
      <c r="BU293" s="97"/>
      <c r="BV293" s="97"/>
      <c r="BW293" s="97"/>
      <c r="BX293" s="97"/>
      <c r="BY293" s="97"/>
      <c r="BZ293" s="97"/>
      <c r="CA293" s="97"/>
      <c r="CB293" s="97"/>
      <c r="CC293" s="97"/>
      <c r="CD293" s="97"/>
      <c r="CE293" s="97"/>
      <c r="CF293" s="97"/>
      <c r="CG293" s="97"/>
      <c r="CH293" s="97"/>
      <c r="CI293" s="97"/>
      <c r="CJ293" s="97"/>
      <c r="CK293" s="97"/>
      <c r="CL293" s="97"/>
      <c r="CM293" s="97"/>
      <c r="CN293" s="97"/>
      <c r="CO293" s="97"/>
      <c r="CP293" s="97"/>
      <c r="CQ293" s="97"/>
      <c r="CR293" s="97"/>
      <c r="CS293" s="97"/>
      <c r="CT293" s="97"/>
      <c r="CU293" s="97"/>
      <c r="CV293" s="97"/>
      <c r="CW293" s="97"/>
      <c r="CX293" s="97"/>
      <c r="CY293" s="97"/>
      <c r="CZ293" s="97"/>
      <c r="DA293" s="97"/>
      <c r="DB293" s="97"/>
      <c r="DC293" s="97"/>
      <c r="DD293" s="97"/>
      <c r="DE293" s="97"/>
      <c r="DF293" s="97"/>
      <c r="DG293" s="97"/>
      <c r="DH293" s="97"/>
      <c r="DI293" s="97"/>
      <c r="DJ293" s="97"/>
      <c r="DK293" s="97"/>
      <c r="DL293" s="97"/>
      <c r="DM293" s="97"/>
      <c r="DN293" s="97"/>
      <c r="DO293" s="97"/>
      <c r="DP293" s="97"/>
      <c r="DQ293" s="97"/>
      <c r="DR293" s="97"/>
      <c r="DS293" s="97"/>
      <c r="DT293" s="97"/>
      <c r="DU293" s="97"/>
      <c r="DV293" s="97"/>
      <c r="DW293" s="97"/>
      <c r="DX293" s="97"/>
      <c r="DY293" s="97"/>
      <c r="DZ293" s="97"/>
      <c r="EA293" s="97"/>
      <c r="EB293" s="97"/>
      <c r="EC293" s="97"/>
      <c r="ED293" s="97"/>
      <c r="EE293" s="97"/>
      <c r="EF293" s="97"/>
      <c r="EG293" s="97"/>
      <c r="EH293" s="97"/>
      <c r="EI293" s="97"/>
      <c r="EJ293" s="97"/>
      <c r="EK293" s="97"/>
      <c r="EL293" s="97"/>
      <c r="EM293" s="97"/>
      <c r="EN293" s="97"/>
      <c r="EO293" s="97"/>
      <c r="EP293" s="97"/>
      <c r="EQ293" s="97"/>
      <c r="ER293" s="97"/>
      <c r="ES293" s="97"/>
      <c r="ET293" s="97"/>
      <c r="EU293" s="97"/>
      <c r="EV293" s="97"/>
      <c r="EW293" s="97"/>
      <c r="EX293" s="97"/>
      <c r="EY293" s="97"/>
      <c r="EZ293" s="97"/>
      <c r="FA293" s="97"/>
      <c r="FB293" s="97"/>
      <c r="FC293" s="97"/>
      <c r="FD293" s="97"/>
      <c r="FE293" s="97"/>
      <c r="FF293" s="97"/>
      <c r="FG293" s="97"/>
      <c r="FH293" s="97"/>
      <c r="FI293" s="97"/>
      <c r="FJ293" s="97"/>
      <c r="FK293" s="97"/>
      <c r="FL293" s="97"/>
      <c r="FM293" s="97"/>
      <c r="FN293" s="97"/>
      <c r="FO293" s="97"/>
      <c r="FP293" s="97"/>
      <c r="FQ293" s="97"/>
      <c r="FR293" s="97"/>
      <c r="FS293" s="97"/>
      <c r="FT293" s="97"/>
      <c r="FU293" s="97"/>
      <c r="FV293" s="97"/>
      <c r="FW293" s="97"/>
      <c r="FX293" s="97"/>
      <c r="FY293" s="97"/>
      <c r="FZ293" s="97"/>
      <c r="GA293" s="97"/>
      <c r="GB293" s="97"/>
      <c r="GC293" s="97"/>
      <c r="GD293" s="97"/>
      <c r="GE293" s="97"/>
      <c r="GF293" s="97"/>
      <c r="GG293" s="97"/>
      <c r="GH293" s="97"/>
      <c r="GI293" s="97"/>
      <c r="GJ293" s="97"/>
      <c r="GK293" s="97"/>
      <c r="GL293" s="97"/>
      <c r="GM293" s="97"/>
      <c r="GN293" s="97"/>
      <c r="GO293" s="97"/>
      <c r="GP293" s="97"/>
      <c r="GQ293" s="97"/>
      <c r="GR293" s="97"/>
      <c r="GS293" s="97"/>
      <c r="GT293" s="97"/>
      <c r="GU293" s="97"/>
      <c r="GV293" s="97"/>
      <c r="GW293" s="97"/>
      <c r="GX293" s="97"/>
      <c r="GY293" s="97"/>
      <c r="GZ293" s="97"/>
      <c r="HA293" s="97"/>
      <c r="HB293" s="97"/>
      <c r="HC293" s="97"/>
      <c r="HD293" s="97"/>
      <c r="HE293" s="97"/>
      <c r="HF293" s="97"/>
      <c r="HG293" s="97"/>
      <c r="HH293" s="97"/>
      <c r="HI293" s="97"/>
      <c r="HJ293" s="97"/>
      <c r="HK293" s="97"/>
      <c r="HL293" s="97"/>
      <c r="HM293" s="97"/>
      <c r="HN293" s="97"/>
      <c r="HO293" s="97"/>
      <c r="HP293" s="97"/>
      <c r="HQ293" s="97"/>
      <c r="HR293" s="97"/>
      <c r="HS293" s="97"/>
      <c r="HT293" s="97"/>
      <c r="HU293" s="97"/>
      <c r="HV293" s="97"/>
      <c r="HW293" s="97"/>
      <c r="HX293" s="97"/>
      <c r="HY293" s="97"/>
      <c r="HZ293" s="97"/>
      <c r="IA293" s="97"/>
      <c r="IB293" s="97"/>
      <c r="IC293" s="97"/>
      <c r="ID293" s="97"/>
      <c r="IE293" s="97"/>
      <c r="IF293" s="97"/>
      <c r="IG293" s="97"/>
      <c r="IH293" s="97"/>
      <c r="II293" s="97"/>
      <c r="IJ293" s="97"/>
      <c r="IK293" s="97"/>
      <c r="IL293" s="97"/>
      <c r="IM293" s="97"/>
      <c r="IN293" s="97"/>
      <c r="IO293" s="97"/>
      <c r="IP293" s="97"/>
      <c r="IQ293" s="97"/>
      <c r="IR293" s="97"/>
      <c r="IS293" s="97"/>
      <c r="IT293" s="97"/>
      <c r="IU293" s="97"/>
      <c r="IV293" s="97"/>
      <c r="IW293" s="97"/>
      <c r="IX293" s="97"/>
      <c r="IY293" s="97"/>
      <c r="IZ293" s="97"/>
      <c r="JA293" s="97"/>
      <c r="JB293" s="97"/>
      <c r="JC293" s="97"/>
      <c r="JD293" s="97"/>
      <c r="JE293" s="97"/>
      <c r="JF293" s="97"/>
      <c r="JG293" s="97"/>
      <c r="JH293" s="97"/>
      <c r="JI293" s="97"/>
      <c r="JJ293" s="97"/>
      <c r="JK293" s="97"/>
      <c r="JL293" s="97"/>
      <c r="JM293" s="97"/>
      <c r="JN293" s="97"/>
      <c r="JO293" s="97"/>
      <c r="JP293" s="97"/>
      <c r="JQ293" s="97"/>
      <c r="JR293" s="97"/>
      <c r="JS293" s="97"/>
      <c r="JT293" s="97"/>
      <c r="JU293" s="97"/>
      <c r="JV293" s="97"/>
      <c r="JW293" s="97"/>
      <c r="JX293" s="97"/>
      <c r="JY293" s="97"/>
      <c r="JZ293" s="97"/>
      <c r="KA293" s="97"/>
      <c r="KB293" s="97"/>
      <c r="KC293" s="97"/>
      <c r="KD293" s="97"/>
      <c r="KE293" s="97"/>
      <c r="KF293" s="97"/>
      <c r="KG293" s="97"/>
      <c r="KH293" s="97"/>
      <c r="KI293" s="97"/>
      <c r="KJ293" s="97"/>
      <c r="KK293" s="97"/>
      <c r="KL293" s="97"/>
      <c r="KM293" s="97"/>
      <c r="KN293" s="97"/>
      <c r="KO293" s="97"/>
      <c r="KP293" s="97"/>
      <c r="KQ293" s="97"/>
      <c r="KR293" s="97"/>
      <c r="KS293" s="97"/>
      <c r="KT293" s="97"/>
      <c r="KU293" s="97"/>
      <c r="KV293" s="97"/>
      <c r="KW293" s="97"/>
      <c r="KX293" s="97"/>
      <c r="KY293" s="97"/>
      <c r="KZ293" s="97"/>
      <c r="LA293" s="97"/>
      <c r="LB293" s="97"/>
      <c r="LC293" s="97"/>
      <c r="LD293" s="97"/>
      <c r="LE293" s="97"/>
      <c r="LF293" s="97"/>
      <c r="LG293" s="97"/>
      <c r="LH293" s="97"/>
      <c r="LI293" s="97"/>
      <c r="LJ293" s="97"/>
      <c r="LK293" s="97"/>
      <c r="LL293" s="97"/>
      <c r="LM293" s="97"/>
      <c r="LN293" s="97"/>
      <c r="LO293" s="97"/>
      <c r="LP293" s="97"/>
      <c r="LQ293" s="97"/>
      <c r="LR293" s="97"/>
      <c r="LS293" s="97"/>
      <c r="LT293" s="97"/>
      <c r="LU293" s="97"/>
      <c r="LV293" s="97"/>
      <c r="LW293" s="97"/>
      <c r="LX293" s="97"/>
      <c r="LY293" s="97"/>
      <c r="LZ293" s="97"/>
      <c r="MA293" s="97"/>
      <c r="MB293" s="97"/>
      <c r="MC293" s="97"/>
      <c r="MD293" s="97"/>
      <c r="ME293" s="97"/>
      <c r="MF293" s="97"/>
      <c r="MG293" s="97"/>
      <c r="MH293" s="97"/>
      <c r="MI293" s="97"/>
      <c r="MJ293" s="97"/>
      <c r="MK293" s="97"/>
      <c r="ML293" s="97"/>
      <c r="MM293" s="97"/>
      <c r="MN293" s="97"/>
      <c r="MO293" s="97"/>
      <c r="MP293" s="97"/>
      <c r="MQ293" s="97"/>
      <c r="MR293" s="97"/>
      <c r="MS293" s="97"/>
      <c r="MT293" s="97"/>
      <c r="MU293" s="97"/>
      <c r="MV293" s="97"/>
      <c r="MW293" s="97"/>
      <c r="MX293" s="97"/>
      <c r="MY293" s="97"/>
      <c r="MZ293" s="97"/>
      <c r="NA293" s="97"/>
      <c r="NB293" s="97"/>
      <c r="NC293" s="97"/>
      <c r="ND293" s="97"/>
      <c r="NE293" s="97"/>
      <c r="NF293" s="97"/>
      <c r="NG293" s="97"/>
      <c r="NH293" s="97"/>
      <c r="NI293" s="97"/>
      <c r="NJ293" s="97"/>
      <c r="NK293" s="97"/>
      <c r="NL293" s="97"/>
      <c r="NM293" s="97"/>
      <c r="NN293" s="97"/>
      <c r="NO293" s="97"/>
      <c r="NP293" s="97"/>
      <c r="NQ293" s="97"/>
      <c r="NR293" s="97"/>
      <c r="NS293" s="97"/>
      <c r="NT293" s="97"/>
      <c r="NU293" s="97"/>
      <c r="NV293" s="97"/>
      <c r="NW293" s="97"/>
      <c r="NX293" s="97"/>
      <c r="NY293" s="97"/>
      <c r="NZ293" s="97"/>
      <c r="OA293" s="97"/>
      <c r="OB293" s="97"/>
      <c r="OC293" s="97"/>
      <c r="OD293" s="97"/>
      <c r="OE293" s="97"/>
      <c r="OF293" s="97"/>
      <c r="OG293" s="97"/>
      <c r="OH293" s="97"/>
      <c r="OI293" s="97"/>
      <c r="OJ293" s="97"/>
      <c r="OK293" s="97"/>
      <c r="OL293" s="97"/>
      <c r="OM293" s="97"/>
      <c r="ON293" s="97"/>
      <c r="OO293" s="97"/>
      <c r="OP293" s="97"/>
      <c r="OQ293" s="97"/>
      <c r="OR293" s="98"/>
      <c r="OS293" s="99"/>
      <c r="OT293" s="96"/>
      <c r="OU293" s="97"/>
      <c r="OV293" s="97"/>
      <c r="OW293" s="97"/>
      <c r="OX293" s="97"/>
      <c r="OY293" s="97"/>
      <c r="OZ293" s="97"/>
      <c r="PA293" s="97"/>
      <c r="PB293" s="97"/>
      <c r="PC293" s="97"/>
      <c r="PD293" s="97"/>
      <c r="PE293" s="97"/>
      <c r="PF293" s="97"/>
      <c r="PG293" s="97"/>
      <c r="PH293" s="97"/>
      <c r="PI293" s="97"/>
      <c r="PJ293" s="97"/>
      <c r="PK293" s="97"/>
      <c r="PL293" s="98"/>
      <c r="PM293" s="99"/>
    </row>
    <row r="294" spans="1:429" ht="12.75" customHeight="1" x14ac:dyDescent="0.2">
      <c r="A294" s="93">
        <v>447000</v>
      </c>
      <c r="B294" s="94" t="s">
        <v>1741</v>
      </c>
      <c r="C294" s="95" t="s">
        <v>1453</v>
      </c>
      <c r="D294" s="96"/>
      <c r="E294" s="97"/>
      <c r="F294" s="97"/>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7"/>
      <c r="AI294" s="97"/>
      <c r="AJ294" s="97"/>
      <c r="AK294" s="97"/>
      <c r="AL294" s="97"/>
      <c r="AM294" s="97"/>
      <c r="AN294" s="97"/>
      <c r="AO294" s="97"/>
      <c r="AP294" s="97"/>
      <c r="AQ294" s="97"/>
      <c r="AR294" s="97"/>
      <c r="AS294" s="97"/>
      <c r="AT294" s="97"/>
      <c r="AU294" s="97"/>
      <c r="AV294" s="97"/>
      <c r="AW294" s="97"/>
      <c r="AX294" s="97"/>
      <c r="AY294" s="97"/>
      <c r="AZ294" s="97"/>
      <c r="BA294" s="97"/>
      <c r="BB294" s="97"/>
      <c r="BC294" s="97"/>
      <c r="BD294" s="97"/>
      <c r="BE294" s="97"/>
      <c r="BF294" s="97"/>
      <c r="BG294" s="97"/>
      <c r="BH294" s="97"/>
      <c r="BI294" s="97"/>
      <c r="BJ294" s="97"/>
      <c r="BK294" s="97"/>
      <c r="BL294" s="97"/>
      <c r="BM294" s="97"/>
      <c r="BN294" s="97"/>
      <c r="BO294" s="97"/>
      <c r="BP294" s="97"/>
      <c r="BQ294" s="97"/>
      <c r="BR294" s="97"/>
      <c r="BS294" s="97"/>
      <c r="BT294" s="97"/>
      <c r="BU294" s="97"/>
      <c r="BV294" s="97"/>
      <c r="BW294" s="97"/>
      <c r="BX294" s="97"/>
      <c r="BY294" s="97"/>
      <c r="BZ294" s="97"/>
      <c r="CA294" s="97"/>
      <c r="CB294" s="97"/>
      <c r="CC294" s="97"/>
      <c r="CD294" s="97"/>
      <c r="CE294" s="97"/>
      <c r="CF294" s="97"/>
      <c r="CG294" s="97"/>
      <c r="CH294" s="97"/>
      <c r="CI294" s="97"/>
      <c r="CJ294" s="97"/>
      <c r="CK294" s="97"/>
      <c r="CL294" s="97"/>
      <c r="CM294" s="97"/>
      <c r="CN294" s="97"/>
      <c r="CO294" s="97"/>
      <c r="CP294" s="97"/>
      <c r="CQ294" s="97"/>
      <c r="CR294" s="97"/>
      <c r="CS294" s="97"/>
      <c r="CT294" s="97"/>
      <c r="CU294" s="97"/>
      <c r="CV294" s="97"/>
      <c r="CW294" s="97"/>
      <c r="CX294" s="97"/>
      <c r="CY294" s="97"/>
      <c r="CZ294" s="97"/>
      <c r="DA294" s="97"/>
      <c r="DB294" s="97"/>
      <c r="DC294" s="97"/>
      <c r="DD294" s="97"/>
      <c r="DE294" s="97"/>
      <c r="DF294" s="97"/>
      <c r="DG294" s="97"/>
      <c r="DH294" s="97"/>
      <c r="DI294" s="97"/>
      <c r="DJ294" s="97"/>
      <c r="DK294" s="97"/>
      <c r="DL294" s="97"/>
      <c r="DM294" s="97"/>
      <c r="DN294" s="97"/>
      <c r="DO294" s="97"/>
      <c r="DP294" s="97"/>
      <c r="DQ294" s="97"/>
      <c r="DR294" s="97"/>
      <c r="DS294" s="97"/>
      <c r="DT294" s="97"/>
      <c r="DU294" s="97"/>
      <c r="DV294" s="97"/>
      <c r="DW294" s="97"/>
      <c r="DX294" s="97"/>
      <c r="DY294" s="97"/>
      <c r="DZ294" s="97"/>
      <c r="EA294" s="97"/>
      <c r="EB294" s="97"/>
      <c r="EC294" s="97"/>
      <c r="ED294" s="97"/>
      <c r="EE294" s="97"/>
      <c r="EF294" s="97"/>
      <c r="EG294" s="97"/>
      <c r="EH294" s="97"/>
      <c r="EI294" s="97"/>
      <c r="EJ294" s="97"/>
      <c r="EK294" s="97"/>
      <c r="EL294" s="97"/>
      <c r="EM294" s="97"/>
      <c r="EN294" s="97"/>
      <c r="EO294" s="97"/>
      <c r="EP294" s="97"/>
      <c r="EQ294" s="97"/>
      <c r="ER294" s="97"/>
      <c r="ES294" s="97"/>
      <c r="ET294" s="97"/>
      <c r="EU294" s="97"/>
      <c r="EV294" s="97"/>
      <c r="EW294" s="97"/>
      <c r="EX294" s="97"/>
      <c r="EY294" s="97"/>
      <c r="EZ294" s="97"/>
      <c r="FA294" s="97"/>
      <c r="FB294" s="97"/>
      <c r="FC294" s="97"/>
      <c r="FD294" s="97"/>
      <c r="FE294" s="97"/>
      <c r="FF294" s="97"/>
      <c r="FG294" s="97"/>
      <c r="FH294" s="97"/>
      <c r="FI294" s="97"/>
      <c r="FJ294" s="97"/>
      <c r="FK294" s="97"/>
      <c r="FL294" s="97"/>
      <c r="FM294" s="97"/>
      <c r="FN294" s="97"/>
      <c r="FO294" s="97"/>
      <c r="FP294" s="97"/>
      <c r="FQ294" s="97"/>
      <c r="FR294" s="97"/>
      <c r="FS294" s="97"/>
      <c r="FT294" s="97"/>
      <c r="FU294" s="97"/>
      <c r="FV294" s="97"/>
      <c r="FW294" s="97"/>
      <c r="FX294" s="97"/>
      <c r="FY294" s="97"/>
      <c r="FZ294" s="97"/>
      <c r="GA294" s="97"/>
      <c r="GB294" s="97"/>
      <c r="GC294" s="97"/>
      <c r="GD294" s="97"/>
      <c r="GE294" s="97"/>
      <c r="GF294" s="97"/>
      <c r="GG294" s="97"/>
      <c r="GH294" s="97"/>
      <c r="GI294" s="97"/>
      <c r="GJ294" s="97"/>
      <c r="GK294" s="97"/>
      <c r="GL294" s="97"/>
      <c r="GM294" s="97"/>
      <c r="GN294" s="97"/>
      <c r="GO294" s="97"/>
      <c r="GP294" s="97"/>
      <c r="GQ294" s="97"/>
      <c r="GR294" s="97"/>
      <c r="GS294" s="97"/>
      <c r="GT294" s="97"/>
      <c r="GU294" s="97"/>
      <c r="GV294" s="97"/>
      <c r="GW294" s="97"/>
      <c r="GX294" s="97"/>
      <c r="GY294" s="97"/>
      <c r="GZ294" s="97"/>
      <c r="HA294" s="97"/>
      <c r="HB294" s="97"/>
      <c r="HC294" s="97"/>
      <c r="HD294" s="97"/>
      <c r="HE294" s="97"/>
      <c r="HF294" s="97"/>
      <c r="HG294" s="97"/>
      <c r="HH294" s="97"/>
      <c r="HI294" s="97"/>
      <c r="HJ294" s="97"/>
      <c r="HK294" s="97"/>
      <c r="HL294" s="97"/>
      <c r="HM294" s="97"/>
      <c r="HN294" s="97"/>
      <c r="HO294" s="97"/>
      <c r="HP294" s="97"/>
      <c r="HQ294" s="97"/>
      <c r="HR294" s="97"/>
      <c r="HS294" s="97"/>
      <c r="HT294" s="97"/>
      <c r="HU294" s="97"/>
      <c r="HV294" s="97"/>
      <c r="HW294" s="97"/>
      <c r="HX294" s="97"/>
      <c r="HY294" s="97"/>
      <c r="HZ294" s="97"/>
      <c r="IA294" s="97"/>
      <c r="IB294" s="97"/>
      <c r="IC294" s="97"/>
      <c r="ID294" s="97"/>
      <c r="IE294" s="97"/>
      <c r="IF294" s="97"/>
      <c r="IG294" s="97"/>
      <c r="IH294" s="97"/>
      <c r="II294" s="97"/>
      <c r="IJ294" s="97"/>
      <c r="IK294" s="97"/>
      <c r="IL294" s="97"/>
      <c r="IM294" s="97"/>
      <c r="IN294" s="97"/>
      <c r="IO294" s="97"/>
      <c r="IP294" s="97"/>
      <c r="IQ294" s="97"/>
      <c r="IR294" s="97"/>
      <c r="IS294" s="97"/>
      <c r="IT294" s="97"/>
      <c r="IU294" s="97"/>
      <c r="IV294" s="97"/>
      <c r="IW294" s="97"/>
      <c r="IX294" s="97"/>
      <c r="IY294" s="97"/>
      <c r="IZ294" s="97"/>
      <c r="JA294" s="97"/>
      <c r="JB294" s="97"/>
      <c r="JC294" s="97"/>
      <c r="JD294" s="97"/>
      <c r="JE294" s="97"/>
      <c r="JF294" s="97"/>
      <c r="JG294" s="97"/>
      <c r="JH294" s="97"/>
      <c r="JI294" s="97"/>
      <c r="JJ294" s="97"/>
      <c r="JK294" s="97"/>
      <c r="JL294" s="97"/>
      <c r="JM294" s="97"/>
      <c r="JN294" s="97"/>
      <c r="JO294" s="97"/>
      <c r="JP294" s="97"/>
      <c r="JQ294" s="97"/>
      <c r="JR294" s="97"/>
      <c r="JS294" s="97"/>
      <c r="JT294" s="97"/>
      <c r="JU294" s="97"/>
      <c r="JV294" s="97"/>
      <c r="JW294" s="97"/>
      <c r="JX294" s="97"/>
      <c r="JY294" s="97"/>
      <c r="JZ294" s="97"/>
      <c r="KA294" s="97"/>
      <c r="KB294" s="97"/>
      <c r="KC294" s="97"/>
      <c r="KD294" s="97"/>
      <c r="KE294" s="97"/>
      <c r="KF294" s="97"/>
      <c r="KG294" s="97"/>
      <c r="KH294" s="97"/>
      <c r="KI294" s="97"/>
      <c r="KJ294" s="97"/>
      <c r="KK294" s="97"/>
      <c r="KL294" s="97"/>
      <c r="KM294" s="97"/>
      <c r="KN294" s="97"/>
      <c r="KO294" s="97"/>
      <c r="KP294" s="97"/>
      <c r="KQ294" s="97"/>
      <c r="KR294" s="97"/>
      <c r="KS294" s="97"/>
      <c r="KT294" s="97"/>
      <c r="KU294" s="97"/>
      <c r="KV294" s="97"/>
      <c r="KW294" s="97"/>
      <c r="KX294" s="97"/>
      <c r="KY294" s="97"/>
      <c r="KZ294" s="97"/>
      <c r="LA294" s="97"/>
      <c r="LB294" s="97"/>
      <c r="LC294" s="97"/>
      <c r="LD294" s="97"/>
      <c r="LE294" s="97"/>
      <c r="LF294" s="97"/>
      <c r="LG294" s="97"/>
      <c r="LH294" s="97"/>
      <c r="LI294" s="97"/>
      <c r="LJ294" s="97"/>
      <c r="LK294" s="97"/>
      <c r="LL294" s="97"/>
      <c r="LM294" s="97"/>
      <c r="LN294" s="97"/>
      <c r="LO294" s="97"/>
      <c r="LP294" s="97"/>
      <c r="LQ294" s="97"/>
      <c r="LR294" s="97"/>
      <c r="LS294" s="97"/>
      <c r="LT294" s="97"/>
      <c r="LU294" s="97"/>
      <c r="LV294" s="97"/>
      <c r="LW294" s="97"/>
      <c r="LX294" s="97"/>
      <c r="LY294" s="97"/>
      <c r="LZ294" s="97"/>
      <c r="MA294" s="97"/>
      <c r="MB294" s="97"/>
      <c r="MC294" s="97"/>
      <c r="MD294" s="97"/>
      <c r="ME294" s="97"/>
      <c r="MF294" s="97"/>
      <c r="MG294" s="97"/>
      <c r="MH294" s="97"/>
      <c r="MI294" s="97"/>
      <c r="MJ294" s="97"/>
      <c r="MK294" s="97"/>
      <c r="ML294" s="97"/>
      <c r="MM294" s="97"/>
      <c r="MN294" s="97"/>
      <c r="MO294" s="97"/>
      <c r="MP294" s="97"/>
      <c r="MQ294" s="97"/>
      <c r="MR294" s="97"/>
      <c r="MS294" s="97"/>
      <c r="MT294" s="97"/>
      <c r="MU294" s="97"/>
      <c r="MV294" s="97"/>
      <c r="MW294" s="97"/>
      <c r="MX294" s="97"/>
      <c r="MY294" s="97"/>
      <c r="MZ294" s="97"/>
      <c r="NA294" s="97"/>
      <c r="NB294" s="97"/>
      <c r="NC294" s="97"/>
      <c r="ND294" s="97"/>
      <c r="NE294" s="97"/>
      <c r="NF294" s="97"/>
      <c r="NG294" s="97"/>
      <c r="NH294" s="97"/>
      <c r="NI294" s="97"/>
      <c r="NJ294" s="97"/>
      <c r="NK294" s="97"/>
      <c r="NL294" s="97"/>
      <c r="NM294" s="97"/>
      <c r="NN294" s="97"/>
      <c r="NO294" s="97"/>
      <c r="NP294" s="97"/>
      <c r="NQ294" s="97"/>
      <c r="NR294" s="97"/>
      <c r="NS294" s="97"/>
      <c r="NT294" s="97"/>
      <c r="NU294" s="97"/>
      <c r="NV294" s="97"/>
      <c r="NW294" s="97"/>
      <c r="NX294" s="97"/>
      <c r="NY294" s="97"/>
      <c r="NZ294" s="97"/>
      <c r="OA294" s="97"/>
      <c r="OB294" s="97"/>
      <c r="OC294" s="97"/>
      <c r="OD294" s="97"/>
      <c r="OE294" s="97"/>
      <c r="OF294" s="97"/>
      <c r="OG294" s="97"/>
      <c r="OH294" s="97"/>
      <c r="OI294" s="97"/>
      <c r="OJ294" s="97"/>
      <c r="OK294" s="97"/>
      <c r="OL294" s="97"/>
      <c r="OM294" s="97"/>
      <c r="ON294" s="97"/>
      <c r="OO294" s="97"/>
      <c r="OP294" s="97"/>
      <c r="OQ294" s="97"/>
      <c r="OR294" s="98"/>
      <c r="OS294" s="99"/>
      <c r="OT294" s="96"/>
      <c r="OU294" s="97"/>
      <c r="OV294" s="97"/>
      <c r="OW294" s="97"/>
      <c r="OX294" s="97"/>
      <c r="OY294" s="97"/>
      <c r="OZ294" s="97"/>
      <c r="PA294" s="97"/>
      <c r="PB294" s="97"/>
      <c r="PC294" s="97"/>
      <c r="PD294" s="97"/>
      <c r="PE294" s="97"/>
      <c r="PF294" s="97"/>
      <c r="PG294" s="97"/>
      <c r="PH294" s="97"/>
      <c r="PI294" s="97"/>
      <c r="PJ294" s="97"/>
      <c r="PK294" s="97"/>
      <c r="PL294" s="98"/>
      <c r="PM294" s="99"/>
    </row>
    <row r="295" spans="1:429" ht="12.75" customHeight="1" x14ac:dyDescent="0.2">
      <c r="A295" s="93">
        <v>448000</v>
      </c>
      <c r="B295" s="94" t="s">
        <v>1741</v>
      </c>
      <c r="C295" s="95" t="s">
        <v>1454</v>
      </c>
      <c r="D295" s="96"/>
      <c r="E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7"/>
      <c r="AJ295" s="97"/>
      <c r="AK295" s="97"/>
      <c r="AL295" s="97"/>
      <c r="AM295" s="97"/>
      <c r="AN295" s="97"/>
      <c r="AO295" s="97"/>
      <c r="AP295" s="97"/>
      <c r="AQ295" s="97"/>
      <c r="AR295" s="97"/>
      <c r="AS295" s="97"/>
      <c r="AT295" s="97"/>
      <c r="AU295" s="97"/>
      <c r="AV295" s="97"/>
      <c r="AW295" s="97"/>
      <c r="AX295" s="97"/>
      <c r="AY295" s="97"/>
      <c r="AZ295" s="97"/>
      <c r="BA295" s="97"/>
      <c r="BB295" s="97"/>
      <c r="BC295" s="97"/>
      <c r="BD295" s="97"/>
      <c r="BE295" s="97"/>
      <c r="BF295" s="97"/>
      <c r="BG295" s="97"/>
      <c r="BH295" s="97"/>
      <c r="BI295" s="97"/>
      <c r="BJ295" s="97"/>
      <c r="BK295" s="97"/>
      <c r="BL295" s="97"/>
      <c r="BM295" s="97"/>
      <c r="BN295" s="97"/>
      <c r="BO295" s="97"/>
      <c r="BP295" s="97"/>
      <c r="BQ295" s="97"/>
      <c r="BR295" s="97"/>
      <c r="BS295" s="97"/>
      <c r="BT295" s="97"/>
      <c r="BU295" s="97"/>
      <c r="BV295" s="97"/>
      <c r="BW295" s="97"/>
      <c r="BX295" s="97"/>
      <c r="BY295" s="97"/>
      <c r="BZ295" s="97"/>
      <c r="CA295" s="97"/>
      <c r="CB295" s="97"/>
      <c r="CC295" s="97"/>
      <c r="CD295" s="97"/>
      <c r="CE295" s="97"/>
      <c r="CF295" s="97"/>
      <c r="CG295" s="97"/>
      <c r="CH295" s="97"/>
      <c r="CI295" s="97"/>
      <c r="CJ295" s="97"/>
      <c r="CK295" s="97"/>
      <c r="CL295" s="97"/>
      <c r="CM295" s="97"/>
      <c r="CN295" s="97"/>
      <c r="CO295" s="97"/>
      <c r="CP295" s="97"/>
      <c r="CQ295" s="97"/>
      <c r="CR295" s="97"/>
      <c r="CS295" s="97"/>
      <c r="CT295" s="97"/>
      <c r="CU295" s="97"/>
      <c r="CV295" s="97"/>
      <c r="CW295" s="97"/>
      <c r="CX295" s="97"/>
      <c r="CY295" s="97"/>
      <c r="CZ295" s="97"/>
      <c r="DA295" s="97"/>
      <c r="DB295" s="97"/>
      <c r="DC295" s="97"/>
      <c r="DD295" s="97"/>
      <c r="DE295" s="97"/>
      <c r="DF295" s="97"/>
      <c r="DG295" s="97"/>
      <c r="DH295" s="97"/>
      <c r="DI295" s="97"/>
      <c r="DJ295" s="97"/>
      <c r="DK295" s="97"/>
      <c r="DL295" s="97"/>
      <c r="DM295" s="97"/>
      <c r="DN295" s="97"/>
      <c r="DO295" s="97"/>
      <c r="DP295" s="97"/>
      <c r="DQ295" s="97"/>
      <c r="DR295" s="97"/>
      <c r="DS295" s="97"/>
      <c r="DT295" s="97"/>
      <c r="DU295" s="97"/>
      <c r="DV295" s="97"/>
      <c r="DW295" s="97"/>
      <c r="DX295" s="97"/>
      <c r="DY295" s="97"/>
      <c r="DZ295" s="97"/>
      <c r="EA295" s="97"/>
      <c r="EB295" s="97"/>
      <c r="EC295" s="97"/>
      <c r="ED295" s="97"/>
      <c r="EE295" s="97"/>
      <c r="EF295" s="97"/>
      <c r="EG295" s="97"/>
      <c r="EH295" s="97"/>
      <c r="EI295" s="97"/>
      <c r="EJ295" s="97"/>
      <c r="EK295" s="97"/>
      <c r="EL295" s="97"/>
      <c r="EM295" s="97"/>
      <c r="EN295" s="97"/>
      <c r="EO295" s="97"/>
      <c r="EP295" s="97"/>
      <c r="EQ295" s="97"/>
      <c r="ER295" s="97"/>
      <c r="ES295" s="97"/>
      <c r="ET295" s="97"/>
      <c r="EU295" s="97"/>
      <c r="EV295" s="97"/>
      <c r="EW295" s="97"/>
      <c r="EX295" s="97"/>
      <c r="EY295" s="97"/>
      <c r="EZ295" s="97"/>
      <c r="FA295" s="97"/>
      <c r="FB295" s="97"/>
      <c r="FC295" s="97"/>
      <c r="FD295" s="97"/>
      <c r="FE295" s="97"/>
      <c r="FF295" s="97"/>
      <c r="FG295" s="97"/>
      <c r="FH295" s="97"/>
      <c r="FI295" s="97"/>
      <c r="FJ295" s="97"/>
      <c r="FK295" s="97"/>
      <c r="FL295" s="97"/>
      <c r="FM295" s="97"/>
      <c r="FN295" s="97"/>
      <c r="FO295" s="97"/>
      <c r="FP295" s="97"/>
      <c r="FQ295" s="97"/>
      <c r="FR295" s="97"/>
      <c r="FS295" s="97"/>
      <c r="FT295" s="97"/>
      <c r="FU295" s="97"/>
      <c r="FV295" s="97"/>
      <c r="FW295" s="97"/>
      <c r="FX295" s="97"/>
      <c r="FY295" s="97"/>
      <c r="FZ295" s="97"/>
      <c r="GA295" s="97"/>
      <c r="GB295" s="97"/>
      <c r="GC295" s="97"/>
      <c r="GD295" s="97"/>
      <c r="GE295" s="97"/>
      <c r="GF295" s="97"/>
      <c r="GG295" s="97"/>
      <c r="GH295" s="97"/>
      <c r="GI295" s="97"/>
      <c r="GJ295" s="97"/>
      <c r="GK295" s="97"/>
      <c r="GL295" s="97"/>
      <c r="GM295" s="97"/>
      <c r="GN295" s="97"/>
      <c r="GO295" s="97"/>
      <c r="GP295" s="97"/>
      <c r="GQ295" s="97"/>
      <c r="GR295" s="97"/>
      <c r="GS295" s="97"/>
      <c r="GT295" s="97"/>
      <c r="GU295" s="97"/>
      <c r="GV295" s="97"/>
      <c r="GW295" s="97"/>
      <c r="GX295" s="97"/>
      <c r="GY295" s="97"/>
      <c r="GZ295" s="97"/>
      <c r="HA295" s="97"/>
      <c r="HB295" s="97"/>
      <c r="HC295" s="97"/>
      <c r="HD295" s="97"/>
      <c r="HE295" s="97"/>
      <c r="HF295" s="97"/>
      <c r="HG295" s="97"/>
      <c r="HH295" s="97"/>
      <c r="HI295" s="97"/>
      <c r="HJ295" s="97"/>
      <c r="HK295" s="97"/>
      <c r="HL295" s="97"/>
      <c r="HM295" s="97"/>
      <c r="HN295" s="97"/>
      <c r="HO295" s="97"/>
      <c r="HP295" s="97"/>
      <c r="HQ295" s="97"/>
      <c r="HR295" s="97"/>
      <c r="HS295" s="97"/>
      <c r="HT295" s="97"/>
      <c r="HU295" s="97"/>
      <c r="HV295" s="97"/>
      <c r="HW295" s="97"/>
      <c r="HX295" s="97"/>
      <c r="HY295" s="97"/>
      <c r="HZ295" s="97"/>
      <c r="IA295" s="97"/>
      <c r="IB295" s="97"/>
      <c r="IC295" s="97"/>
      <c r="ID295" s="97"/>
      <c r="IE295" s="97"/>
      <c r="IF295" s="97"/>
      <c r="IG295" s="97"/>
      <c r="IH295" s="97"/>
      <c r="II295" s="97"/>
      <c r="IJ295" s="97"/>
      <c r="IK295" s="97"/>
      <c r="IL295" s="97"/>
      <c r="IM295" s="97"/>
      <c r="IN295" s="97"/>
      <c r="IO295" s="97"/>
      <c r="IP295" s="97"/>
      <c r="IQ295" s="97"/>
      <c r="IR295" s="97"/>
      <c r="IS295" s="97"/>
      <c r="IT295" s="97"/>
      <c r="IU295" s="97"/>
      <c r="IV295" s="97"/>
      <c r="IW295" s="97"/>
      <c r="IX295" s="97"/>
      <c r="IY295" s="97"/>
      <c r="IZ295" s="97"/>
      <c r="JA295" s="97"/>
      <c r="JB295" s="97"/>
      <c r="JC295" s="97"/>
      <c r="JD295" s="97"/>
      <c r="JE295" s="97"/>
      <c r="JF295" s="97"/>
      <c r="JG295" s="97"/>
      <c r="JH295" s="97"/>
      <c r="JI295" s="97"/>
      <c r="JJ295" s="97"/>
      <c r="JK295" s="97"/>
      <c r="JL295" s="97"/>
      <c r="JM295" s="97"/>
      <c r="JN295" s="97"/>
      <c r="JO295" s="97"/>
      <c r="JP295" s="97"/>
      <c r="JQ295" s="97"/>
      <c r="JR295" s="97"/>
      <c r="JS295" s="97"/>
      <c r="JT295" s="97"/>
      <c r="JU295" s="97"/>
      <c r="JV295" s="97"/>
      <c r="JW295" s="97"/>
      <c r="JX295" s="97"/>
      <c r="JY295" s="97"/>
      <c r="JZ295" s="97"/>
      <c r="KA295" s="97"/>
      <c r="KB295" s="97"/>
      <c r="KC295" s="97"/>
      <c r="KD295" s="97"/>
      <c r="KE295" s="97"/>
      <c r="KF295" s="97"/>
      <c r="KG295" s="97"/>
      <c r="KH295" s="97"/>
      <c r="KI295" s="97"/>
      <c r="KJ295" s="97"/>
      <c r="KK295" s="97"/>
      <c r="KL295" s="97"/>
      <c r="KM295" s="97"/>
      <c r="KN295" s="97"/>
      <c r="KO295" s="97"/>
      <c r="KP295" s="97"/>
      <c r="KQ295" s="97"/>
      <c r="KR295" s="97"/>
      <c r="KS295" s="97"/>
      <c r="KT295" s="97"/>
      <c r="KU295" s="97"/>
      <c r="KV295" s="97"/>
      <c r="KW295" s="97"/>
      <c r="KX295" s="97"/>
      <c r="KY295" s="97"/>
      <c r="KZ295" s="97"/>
      <c r="LA295" s="97"/>
      <c r="LB295" s="97"/>
      <c r="LC295" s="97"/>
      <c r="LD295" s="97"/>
      <c r="LE295" s="97"/>
      <c r="LF295" s="97"/>
      <c r="LG295" s="97"/>
      <c r="LH295" s="97"/>
      <c r="LI295" s="97"/>
      <c r="LJ295" s="97"/>
      <c r="LK295" s="97"/>
      <c r="LL295" s="97"/>
      <c r="LM295" s="97"/>
      <c r="LN295" s="97"/>
      <c r="LO295" s="97"/>
      <c r="LP295" s="97"/>
      <c r="LQ295" s="97"/>
      <c r="LR295" s="97"/>
      <c r="LS295" s="97"/>
      <c r="LT295" s="97"/>
      <c r="LU295" s="97"/>
      <c r="LV295" s="97"/>
      <c r="LW295" s="97"/>
      <c r="LX295" s="97"/>
      <c r="LY295" s="97"/>
      <c r="LZ295" s="97"/>
      <c r="MA295" s="97"/>
      <c r="MB295" s="97"/>
      <c r="MC295" s="97"/>
      <c r="MD295" s="97"/>
      <c r="ME295" s="97"/>
      <c r="MF295" s="97"/>
      <c r="MG295" s="97"/>
      <c r="MH295" s="97"/>
      <c r="MI295" s="97"/>
      <c r="MJ295" s="97"/>
      <c r="MK295" s="97"/>
      <c r="ML295" s="97"/>
      <c r="MM295" s="97"/>
      <c r="MN295" s="97"/>
      <c r="MO295" s="97"/>
      <c r="MP295" s="97"/>
      <c r="MQ295" s="97"/>
      <c r="MR295" s="97"/>
      <c r="MS295" s="97"/>
      <c r="MT295" s="97"/>
      <c r="MU295" s="97"/>
      <c r="MV295" s="97"/>
      <c r="MW295" s="97"/>
      <c r="MX295" s="97"/>
      <c r="MY295" s="97"/>
      <c r="MZ295" s="97"/>
      <c r="NA295" s="97"/>
      <c r="NB295" s="97"/>
      <c r="NC295" s="97"/>
      <c r="ND295" s="97"/>
      <c r="NE295" s="97"/>
      <c r="NF295" s="97"/>
      <c r="NG295" s="97"/>
      <c r="NH295" s="97"/>
      <c r="NI295" s="97"/>
      <c r="NJ295" s="97"/>
      <c r="NK295" s="97"/>
      <c r="NL295" s="97"/>
      <c r="NM295" s="97"/>
      <c r="NN295" s="97"/>
      <c r="NO295" s="97"/>
      <c r="NP295" s="97"/>
      <c r="NQ295" s="97"/>
      <c r="NR295" s="97"/>
      <c r="NS295" s="97"/>
      <c r="NT295" s="97"/>
      <c r="NU295" s="97"/>
      <c r="NV295" s="97"/>
      <c r="NW295" s="97"/>
      <c r="NX295" s="97"/>
      <c r="NY295" s="97"/>
      <c r="NZ295" s="97"/>
      <c r="OA295" s="97"/>
      <c r="OB295" s="97"/>
      <c r="OC295" s="97"/>
      <c r="OD295" s="97"/>
      <c r="OE295" s="97"/>
      <c r="OF295" s="97"/>
      <c r="OG295" s="97"/>
      <c r="OH295" s="97"/>
      <c r="OI295" s="97"/>
      <c r="OJ295" s="97"/>
      <c r="OK295" s="97"/>
      <c r="OL295" s="97"/>
      <c r="OM295" s="97"/>
      <c r="ON295" s="97"/>
      <c r="OO295" s="97"/>
      <c r="OP295" s="97"/>
      <c r="OQ295" s="97"/>
      <c r="OR295" s="98"/>
      <c r="OS295" s="99"/>
      <c r="OT295" s="96"/>
      <c r="OU295" s="97"/>
      <c r="OV295" s="97"/>
      <c r="OW295" s="97"/>
      <c r="OX295" s="97"/>
      <c r="OY295" s="97"/>
      <c r="OZ295" s="97"/>
      <c r="PA295" s="97"/>
      <c r="PB295" s="97"/>
      <c r="PC295" s="97"/>
      <c r="PD295" s="97"/>
      <c r="PE295" s="97"/>
      <c r="PF295" s="97"/>
      <c r="PG295" s="97"/>
      <c r="PH295" s="97"/>
      <c r="PI295" s="97"/>
      <c r="PJ295" s="97"/>
      <c r="PK295" s="97"/>
      <c r="PL295" s="98"/>
      <c r="PM295" s="99"/>
    </row>
    <row r="296" spans="1:429" ht="12.75" customHeight="1" x14ac:dyDescent="0.2">
      <c r="A296" s="93">
        <v>454000</v>
      </c>
      <c r="B296" s="94" t="s">
        <v>1741</v>
      </c>
      <c r="C296" s="95" t="s">
        <v>1455</v>
      </c>
      <c r="D296" s="96"/>
      <c r="E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7"/>
      <c r="AJ296" s="97"/>
      <c r="AK296" s="97"/>
      <c r="AL296" s="97"/>
      <c r="AM296" s="97"/>
      <c r="AN296" s="97"/>
      <c r="AO296" s="97"/>
      <c r="AP296" s="97"/>
      <c r="AQ296" s="97"/>
      <c r="AR296" s="97"/>
      <c r="AS296" s="97"/>
      <c r="AT296" s="97"/>
      <c r="AU296" s="97"/>
      <c r="AV296" s="97"/>
      <c r="AW296" s="97"/>
      <c r="AX296" s="97"/>
      <c r="AY296" s="97"/>
      <c r="AZ296" s="97"/>
      <c r="BA296" s="97"/>
      <c r="BB296" s="97"/>
      <c r="BC296" s="97"/>
      <c r="BD296" s="97"/>
      <c r="BE296" s="97"/>
      <c r="BF296" s="97"/>
      <c r="BG296" s="97"/>
      <c r="BH296" s="97"/>
      <c r="BI296" s="97"/>
      <c r="BJ296" s="97"/>
      <c r="BK296" s="97"/>
      <c r="BL296" s="97"/>
      <c r="BM296" s="97"/>
      <c r="BN296" s="97"/>
      <c r="BO296" s="97"/>
      <c r="BP296" s="97"/>
      <c r="BQ296" s="97"/>
      <c r="BR296" s="97"/>
      <c r="BS296" s="97"/>
      <c r="BT296" s="97"/>
      <c r="BU296" s="97"/>
      <c r="BV296" s="97"/>
      <c r="BW296" s="97"/>
      <c r="BX296" s="97"/>
      <c r="BY296" s="97"/>
      <c r="BZ296" s="97"/>
      <c r="CA296" s="97"/>
      <c r="CB296" s="97"/>
      <c r="CC296" s="97"/>
      <c r="CD296" s="97"/>
      <c r="CE296" s="97"/>
      <c r="CF296" s="97"/>
      <c r="CG296" s="97"/>
      <c r="CH296" s="97"/>
      <c r="CI296" s="97"/>
      <c r="CJ296" s="97"/>
      <c r="CK296" s="97"/>
      <c r="CL296" s="97"/>
      <c r="CM296" s="97"/>
      <c r="CN296" s="97"/>
      <c r="CO296" s="97"/>
      <c r="CP296" s="97"/>
      <c r="CQ296" s="97"/>
      <c r="CR296" s="97"/>
      <c r="CS296" s="97"/>
      <c r="CT296" s="97"/>
      <c r="CU296" s="97"/>
      <c r="CV296" s="97"/>
      <c r="CW296" s="97"/>
      <c r="CX296" s="97"/>
      <c r="CY296" s="97"/>
      <c r="CZ296" s="97"/>
      <c r="DA296" s="97"/>
      <c r="DB296" s="97"/>
      <c r="DC296" s="97"/>
      <c r="DD296" s="97"/>
      <c r="DE296" s="97"/>
      <c r="DF296" s="97"/>
      <c r="DG296" s="97"/>
      <c r="DH296" s="97"/>
      <c r="DI296" s="97"/>
      <c r="DJ296" s="97"/>
      <c r="DK296" s="97"/>
      <c r="DL296" s="97"/>
      <c r="DM296" s="97"/>
      <c r="DN296" s="97"/>
      <c r="DO296" s="97"/>
      <c r="DP296" s="97"/>
      <c r="DQ296" s="97"/>
      <c r="DR296" s="97"/>
      <c r="DS296" s="97"/>
      <c r="DT296" s="97"/>
      <c r="DU296" s="97"/>
      <c r="DV296" s="97"/>
      <c r="DW296" s="97"/>
      <c r="DX296" s="97"/>
      <c r="DY296" s="97"/>
      <c r="DZ296" s="97"/>
      <c r="EA296" s="97"/>
      <c r="EB296" s="97"/>
      <c r="EC296" s="97"/>
      <c r="ED296" s="97"/>
      <c r="EE296" s="97"/>
      <c r="EF296" s="97"/>
      <c r="EG296" s="97"/>
      <c r="EH296" s="97"/>
      <c r="EI296" s="97"/>
      <c r="EJ296" s="97"/>
      <c r="EK296" s="97"/>
      <c r="EL296" s="97"/>
      <c r="EM296" s="97"/>
      <c r="EN296" s="97"/>
      <c r="EO296" s="97"/>
      <c r="EP296" s="97"/>
      <c r="EQ296" s="97"/>
      <c r="ER296" s="97"/>
      <c r="ES296" s="97"/>
      <c r="ET296" s="97"/>
      <c r="EU296" s="97"/>
      <c r="EV296" s="97"/>
      <c r="EW296" s="97"/>
      <c r="EX296" s="97"/>
      <c r="EY296" s="97"/>
      <c r="EZ296" s="97"/>
      <c r="FA296" s="97"/>
      <c r="FB296" s="97"/>
      <c r="FC296" s="97"/>
      <c r="FD296" s="97"/>
      <c r="FE296" s="97"/>
      <c r="FF296" s="97"/>
      <c r="FG296" s="97"/>
      <c r="FH296" s="97"/>
      <c r="FI296" s="97"/>
      <c r="FJ296" s="97"/>
      <c r="FK296" s="97"/>
      <c r="FL296" s="97"/>
      <c r="FM296" s="97"/>
      <c r="FN296" s="97"/>
      <c r="FO296" s="97"/>
      <c r="FP296" s="97"/>
      <c r="FQ296" s="97"/>
      <c r="FR296" s="97"/>
      <c r="FS296" s="97"/>
      <c r="FT296" s="97"/>
      <c r="FU296" s="97"/>
      <c r="FV296" s="97"/>
      <c r="FW296" s="97"/>
      <c r="FX296" s="97"/>
      <c r="FY296" s="97"/>
      <c r="FZ296" s="97"/>
      <c r="GA296" s="97"/>
      <c r="GB296" s="97"/>
      <c r="GC296" s="97"/>
      <c r="GD296" s="97"/>
      <c r="GE296" s="97"/>
      <c r="GF296" s="97"/>
      <c r="GG296" s="97"/>
      <c r="GH296" s="97"/>
      <c r="GI296" s="97"/>
      <c r="GJ296" s="97"/>
      <c r="GK296" s="97"/>
      <c r="GL296" s="97"/>
      <c r="GM296" s="97"/>
      <c r="GN296" s="97"/>
      <c r="GO296" s="97"/>
      <c r="GP296" s="97"/>
      <c r="GQ296" s="97"/>
      <c r="GR296" s="97"/>
      <c r="GS296" s="97"/>
      <c r="GT296" s="97"/>
      <c r="GU296" s="97"/>
      <c r="GV296" s="97"/>
      <c r="GW296" s="97"/>
      <c r="GX296" s="97"/>
      <c r="GY296" s="97"/>
      <c r="GZ296" s="97"/>
      <c r="HA296" s="97"/>
      <c r="HB296" s="97"/>
      <c r="HC296" s="97"/>
      <c r="HD296" s="97"/>
      <c r="HE296" s="97"/>
      <c r="HF296" s="97"/>
      <c r="HG296" s="97"/>
      <c r="HH296" s="97"/>
      <c r="HI296" s="97"/>
      <c r="HJ296" s="97"/>
      <c r="HK296" s="97"/>
      <c r="HL296" s="97"/>
      <c r="HM296" s="97"/>
      <c r="HN296" s="97"/>
      <c r="HO296" s="97"/>
      <c r="HP296" s="97"/>
      <c r="HQ296" s="97"/>
      <c r="HR296" s="97"/>
      <c r="HS296" s="97"/>
      <c r="HT296" s="97"/>
      <c r="HU296" s="97"/>
      <c r="HV296" s="97"/>
      <c r="HW296" s="97"/>
      <c r="HX296" s="97"/>
      <c r="HY296" s="97"/>
      <c r="HZ296" s="97"/>
      <c r="IA296" s="97"/>
      <c r="IB296" s="97"/>
      <c r="IC296" s="97"/>
      <c r="ID296" s="97"/>
      <c r="IE296" s="97"/>
      <c r="IF296" s="97"/>
      <c r="IG296" s="97"/>
      <c r="IH296" s="97"/>
      <c r="II296" s="97"/>
      <c r="IJ296" s="97"/>
      <c r="IK296" s="97"/>
      <c r="IL296" s="97"/>
      <c r="IM296" s="97"/>
      <c r="IN296" s="97"/>
      <c r="IO296" s="97"/>
      <c r="IP296" s="97"/>
      <c r="IQ296" s="97"/>
      <c r="IR296" s="97"/>
      <c r="IS296" s="97"/>
      <c r="IT296" s="97"/>
      <c r="IU296" s="97"/>
      <c r="IV296" s="97"/>
      <c r="IW296" s="97"/>
      <c r="IX296" s="97"/>
      <c r="IY296" s="97"/>
      <c r="IZ296" s="97"/>
      <c r="JA296" s="97"/>
      <c r="JB296" s="97"/>
      <c r="JC296" s="97"/>
      <c r="JD296" s="97"/>
      <c r="JE296" s="97"/>
      <c r="JF296" s="97"/>
      <c r="JG296" s="97"/>
      <c r="JH296" s="97"/>
      <c r="JI296" s="97"/>
      <c r="JJ296" s="97"/>
      <c r="JK296" s="97"/>
      <c r="JL296" s="97"/>
      <c r="JM296" s="97"/>
      <c r="JN296" s="97"/>
      <c r="JO296" s="97"/>
      <c r="JP296" s="97"/>
      <c r="JQ296" s="97"/>
      <c r="JR296" s="97"/>
      <c r="JS296" s="97"/>
      <c r="JT296" s="97"/>
      <c r="JU296" s="97"/>
      <c r="JV296" s="97"/>
      <c r="JW296" s="97"/>
      <c r="JX296" s="97"/>
      <c r="JY296" s="97"/>
      <c r="JZ296" s="97">
        <v>310</v>
      </c>
      <c r="KA296" s="97"/>
      <c r="KB296" s="97">
        <v>241</v>
      </c>
      <c r="KC296" s="97"/>
      <c r="KD296" s="97"/>
      <c r="KE296" s="97"/>
      <c r="KF296" s="97"/>
      <c r="KG296" s="97">
        <v>116</v>
      </c>
      <c r="KH296" s="97">
        <v>143</v>
      </c>
      <c r="KI296" s="97"/>
      <c r="KJ296" s="97"/>
      <c r="KK296" s="97"/>
      <c r="KL296" s="97"/>
      <c r="KM296" s="97"/>
      <c r="KN296" s="97"/>
      <c r="KO296" s="97"/>
      <c r="KP296" s="97"/>
      <c r="KQ296" s="97"/>
      <c r="KR296" s="97"/>
      <c r="KS296" s="97"/>
      <c r="KT296" s="97"/>
      <c r="KU296" s="97"/>
      <c r="KV296" s="97"/>
      <c r="KW296" s="97"/>
      <c r="KX296" s="97"/>
      <c r="KY296" s="97"/>
      <c r="KZ296" s="97"/>
      <c r="LA296" s="97"/>
      <c r="LB296" s="97"/>
      <c r="LC296" s="97"/>
      <c r="LD296" s="97"/>
      <c r="LE296" s="97"/>
      <c r="LF296" s="97"/>
      <c r="LG296" s="97"/>
      <c r="LH296" s="97"/>
      <c r="LI296" s="97"/>
      <c r="LJ296" s="97"/>
      <c r="LK296" s="97"/>
      <c r="LL296" s="97"/>
      <c r="LM296" s="97"/>
      <c r="LN296" s="97"/>
      <c r="LO296" s="97"/>
      <c r="LP296" s="97"/>
      <c r="LQ296" s="97"/>
      <c r="LR296" s="97"/>
      <c r="LS296" s="97"/>
      <c r="LT296" s="97"/>
      <c r="LU296" s="97"/>
      <c r="LV296" s="97"/>
      <c r="LW296" s="97"/>
      <c r="LX296" s="97"/>
      <c r="LY296" s="97"/>
      <c r="LZ296" s="97"/>
      <c r="MA296" s="97"/>
      <c r="MB296" s="97"/>
      <c r="MC296" s="97"/>
      <c r="MD296" s="97"/>
      <c r="ME296" s="97"/>
      <c r="MF296" s="97"/>
      <c r="MG296" s="97"/>
      <c r="MH296" s="97"/>
      <c r="MI296" s="97"/>
      <c r="MJ296" s="97"/>
      <c r="MK296" s="97"/>
      <c r="ML296" s="97"/>
      <c r="MM296" s="97"/>
      <c r="MN296" s="97"/>
      <c r="MO296" s="97"/>
      <c r="MP296" s="97"/>
      <c r="MQ296" s="97"/>
      <c r="MR296" s="97"/>
      <c r="MS296" s="97"/>
      <c r="MT296" s="97"/>
      <c r="MU296" s="97"/>
      <c r="MV296" s="97"/>
      <c r="MW296" s="97"/>
      <c r="MX296" s="97"/>
      <c r="MY296" s="97"/>
      <c r="MZ296" s="97"/>
      <c r="NA296" s="97"/>
      <c r="NB296" s="97"/>
      <c r="NC296" s="97"/>
      <c r="ND296" s="97"/>
      <c r="NE296" s="97"/>
      <c r="NF296" s="97"/>
      <c r="NG296" s="97"/>
      <c r="NH296" s="97"/>
      <c r="NI296" s="97"/>
      <c r="NJ296" s="97"/>
      <c r="NK296" s="97"/>
      <c r="NL296" s="97"/>
      <c r="NM296" s="97"/>
      <c r="NN296" s="97"/>
      <c r="NO296" s="97"/>
      <c r="NP296" s="97"/>
      <c r="NQ296" s="97"/>
      <c r="NR296" s="97"/>
      <c r="NS296" s="97"/>
      <c r="NT296" s="97"/>
      <c r="NU296" s="97"/>
      <c r="NV296" s="97">
        <v>2</v>
      </c>
      <c r="NW296" s="97"/>
      <c r="NX296" s="97"/>
      <c r="NY296" s="97"/>
      <c r="NZ296" s="97"/>
      <c r="OA296" s="97"/>
      <c r="OB296" s="97"/>
      <c r="OC296" s="97"/>
      <c r="OD296" s="97"/>
      <c r="OE296" s="97"/>
      <c r="OF296" s="97"/>
      <c r="OG296" s="97"/>
      <c r="OH296" s="97"/>
      <c r="OI296" s="97"/>
      <c r="OJ296" s="97"/>
      <c r="OK296" s="97"/>
      <c r="OL296" s="97"/>
      <c r="OM296" s="97"/>
      <c r="ON296" s="97"/>
      <c r="OO296" s="97"/>
      <c r="OP296" s="97"/>
      <c r="OQ296" s="97"/>
      <c r="OR296" s="98"/>
      <c r="OS296" s="99">
        <v>812</v>
      </c>
      <c r="OT296" s="96">
        <v>3529</v>
      </c>
      <c r="OU296" s="97"/>
      <c r="OV296" s="97"/>
      <c r="OW296" s="97"/>
      <c r="OX296" s="97"/>
      <c r="OY296" s="97"/>
      <c r="OZ296" s="97"/>
      <c r="PA296" s="97"/>
      <c r="PB296" s="97"/>
      <c r="PC296" s="97"/>
      <c r="PD296" s="97"/>
      <c r="PE296" s="97"/>
      <c r="PF296" s="97"/>
      <c r="PG296" s="97"/>
      <c r="PH296" s="97"/>
      <c r="PI296" s="97"/>
      <c r="PJ296" s="97"/>
      <c r="PK296" s="97"/>
      <c r="PL296" s="98"/>
      <c r="PM296" s="99">
        <v>4340</v>
      </c>
    </row>
    <row r="297" spans="1:429" ht="12.75" customHeight="1" x14ac:dyDescent="0.2">
      <c r="A297" s="93" t="s">
        <v>1630</v>
      </c>
      <c r="B297" s="94" t="s">
        <v>1741</v>
      </c>
      <c r="C297" s="95" t="s">
        <v>1456</v>
      </c>
      <c r="D297" s="96"/>
      <c r="E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7"/>
      <c r="AJ297" s="97"/>
      <c r="AK297" s="97"/>
      <c r="AL297" s="97"/>
      <c r="AM297" s="97"/>
      <c r="AN297" s="97"/>
      <c r="AO297" s="97"/>
      <c r="AP297" s="97"/>
      <c r="AQ297" s="97"/>
      <c r="AR297" s="97"/>
      <c r="AS297" s="97"/>
      <c r="AT297" s="97"/>
      <c r="AU297" s="97"/>
      <c r="AV297" s="97"/>
      <c r="AW297" s="97"/>
      <c r="AX297" s="97"/>
      <c r="AY297" s="97"/>
      <c r="AZ297" s="97"/>
      <c r="BA297" s="97"/>
      <c r="BB297" s="97"/>
      <c r="BC297" s="97"/>
      <c r="BD297" s="97"/>
      <c r="BE297" s="97"/>
      <c r="BF297" s="97"/>
      <c r="BG297" s="97"/>
      <c r="BH297" s="97"/>
      <c r="BI297" s="97"/>
      <c r="BJ297" s="97"/>
      <c r="BK297" s="97"/>
      <c r="BL297" s="97"/>
      <c r="BM297" s="97"/>
      <c r="BN297" s="97"/>
      <c r="BO297" s="97"/>
      <c r="BP297" s="97"/>
      <c r="BQ297" s="97"/>
      <c r="BR297" s="97"/>
      <c r="BS297" s="97"/>
      <c r="BT297" s="97"/>
      <c r="BU297" s="97"/>
      <c r="BV297" s="97"/>
      <c r="BW297" s="97"/>
      <c r="BX297" s="97"/>
      <c r="BY297" s="97"/>
      <c r="BZ297" s="97"/>
      <c r="CA297" s="97"/>
      <c r="CB297" s="97"/>
      <c r="CC297" s="97"/>
      <c r="CD297" s="97"/>
      <c r="CE297" s="97"/>
      <c r="CF297" s="97"/>
      <c r="CG297" s="97"/>
      <c r="CH297" s="97"/>
      <c r="CI297" s="97"/>
      <c r="CJ297" s="97"/>
      <c r="CK297" s="97"/>
      <c r="CL297" s="97"/>
      <c r="CM297" s="97"/>
      <c r="CN297" s="97"/>
      <c r="CO297" s="97"/>
      <c r="CP297" s="97"/>
      <c r="CQ297" s="97"/>
      <c r="CR297" s="97"/>
      <c r="CS297" s="97"/>
      <c r="CT297" s="97"/>
      <c r="CU297" s="97"/>
      <c r="CV297" s="97"/>
      <c r="CW297" s="97"/>
      <c r="CX297" s="97"/>
      <c r="CY297" s="97"/>
      <c r="CZ297" s="97"/>
      <c r="DA297" s="97"/>
      <c r="DB297" s="97"/>
      <c r="DC297" s="97"/>
      <c r="DD297" s="97"/>
      <c r="DE297" s="97"/>
      <c r="DF297" s="97"/>
      <c r="DG297" s="97"/>
      <c r="DH297" s="97"/>
      <c r="DI297" s="97"/>
      <c r="DJ297" s="97"/>
      <c r="DK297" s="97"/>
      <c r="DL297" s="97"/>
      <c r="DM297" s="97"/>
      <c r="DN297" s="97"/>
      <c r="DO297" s="97"/>
      <c r="DP297" s="97"/>
      <c r="DQ297" s="97"/>
      <c r="DR297" s="97"/>
      <c r="DS297" s="97"/>
      <c r="DT297" s="97"/>
      <c r="DU297" s="97"/>
      <c r="DV297" s="97"/>
      <c r="DW297" s="97"/>
      <c r="DX297" s="97"/>
      <c r="DY297" s="97"/>
      <c r="DZ297" s="97"/>
      <c r="EA297" s="97"/>
      <c r="EB297" s="97"/>
      <c r="EC297" s="97"/>
      <c r="ED297" s="97"/>
      <c r="EE297" s="97"/>
      <c r="EF297" s="97"/>
      <c r="EG297" s="97"/>
      <c r="EH297" s="97"/>
      <c r="EI297" s="97"/>
      <c r="EJ297" s="97"/>
      <c r="EK297" s="97"/>
      <c r="EL297" s="97"/>
      <c r="EM297" s="97"/>
      <c r="EN297" s="97"/>
      <c r="EO297" s="97"/>
      <c r="EP297" s="97"/>
      <c r="EQ297" s="97"/>
      <c r="ER297" s="97"/>
      <c r="ES297" s="97"/>
      <c r="ET297" s="97"/>
      <c r="EU297" s="97"/>
      <c r="EV297" s="97"/>
      <c r="EW297" s="97"/>
      <c r="EX297" s="97"/>
      <c r="EY297" s="97"/>
      <c r="EZ297" s="97"/>
      <c r="FA297" s="97"/>
      <c r="FB297" s="97"/>
      <c r="FC297" s="97"/>
      <c r="FD297" s="97"/>
      <c r="FE297" s="97"/>
      <c r="FF297" s="97"/>
      <c r="FG297" s="97"/>
      <c r="FH297" s="97"/>
      <c r="FI297" s="97"/>
      <c r="FJ297" s="97"/>
      <c r="FK297" s="97"/>
      <c r="FL297" s="97"/>
      <c r="FM297" s="97"/>
      <c r="FN297" s="97"/>
      <c r="FO297" s="97"/>
      <c r="FP297" s="97"/>
      <c r="FQ297" s="97"/>
      <c r="FR297" s="97"/>
      <c r="FS297" s="97"/>
      <c r="FT297" s="97"/>
      <c r="FU297" s="97"/>
      <c r="FV297" s="97"/>
      <c r="FW297" s="97"/>
      <c r="FX297" s="97"/>
      <c r="FY297" s="97"/>
      <c r="FZ297" s="97"/>
      <c r="GA297" s="97"/>
      <c r="GB297" s="97"/>
      <c r="GC297" s="97"/>
      <c r="GD297" s="97"/>
      <c r="GE297" s="97"/>
      <c r="GF297" s="97"/>
      <c r="GG297" s="97"/>
      <c r="GH297" s="97"/>
      <c r="GI297" s="97"/>
      <c r="GJ297" s="97"/>
      <c r="GK297" s="97"/>
      <c r="GL297" s="97"/>
      <c r="GM297" s="97"/>
      <c r="GN297" s="97"/>
      <c r="GO297" s="97"/>
      <c r="GP297" s="97"/>
      <c r="GQ297" s="97"/>
      <c r="GR297" s="97"/>
      <c r="GS297" s="97"/>
      <c r="GT297" s="97"/>
      <c r="GU297" s="97"/>
      <c r="GV297" s="97"/>
      <c r="GW297" s="97"/>
      <c r="GX297" s="97"/>
      <c r="GY297" s="97"/>
      <c r="GZ297" s="97"/>
      <c r="HA297" s="97"/>
      <c r="HB297" s="97"/>
      <c r="HC297" s="97"/>
      <c r="HD297" s="97"/>
      <c r="HE297" s="97"/>
      <c r="HF297" s="97"/>
      <c r="HG297" s="97"/>
      <c r="HH297" s="97"/>
      <c r="HI297" s="97"/>
      <c r="HJ297" s="97"/>
      <c r="HK297" s="97"/>
      <c r="HL297" s="97"/>
      <c r="HM297" s="97"/>
      <c r="HN297" s="97"/>
      <c r="HO297" s="97"/>
      <c r="HP297" s="97"/>
      <c r="HQ297" s="97"/>
      <c r="HR297" s="97"/>
      <c r="HS297" s="97"/>
      <c r="HT297" s="97"/>
      <c r="HU297" s="97"/>
      <c r="HV297" s="97"/>
      <c r="HW297" s="97"/>
      <c r="HX297" s="97"/>
      <c r="HY297" s="97"/>
      <c r="HZ297" s="97"/>
      <c r="IA297" s="97"/>
      <c r="IB297" s="97"/>
      <c r="IC297" s="97"/>
      <c r="ID297" s="97"/>
      <c r="IE297" s="97"/>
      <c r="IF297" s="97"/>
      <c r="IG297" s="97"/>
      <c r="IH297" s="97"/>
      <c r="II297" s="97"/>
      <c r="IJ297" s="97"/>
      <c r="IK297" s="97"/>
      <c r="IL297" s="97"/>
      <c r="IM297" s="97"/>
      <c r="IN297" s="97"/>
      <c r="IO297" s="97"/>
      <c r="IP297" s="97"/>
      <c r="IQ297" s="97"/>
      <c r="IR297" s="97"/>
      <c r="IS297" s="97"/>
      <c r="IT297" s="97"/>
      <c r="IU297" s="97"/>
      <c r="IV297" s="97"/>
      <c r="IW297" s="97"/>
      <c r="IX297" s="97"/>
      <c r="IY297" s="97"/>
      <c r="IZ297" s="97"/>
      <c r="JA297" s="97"/>
      <c r="JB297" s="97"/>
      <c r="JC297" s="97"/>
      <c r="JD297" s="97"/>
      <c r="JE297" s="97"/>
      <c r="JF297" s="97"/>
      <c r="JG297" s="97"/>
      <c r="JH297" s="97"/>
      <c r="JI297" s="97"/>
      <c r="JJ297" s="97"/>
      <c r="JK297" s="97"/>
      <c r="JL297" s="97"/>
      <c r="JM297" s="97"/>
      <c r="JN297" s="97"/>
      <c r="JO297" s="97"/>
      <c r="JP297" s="97"/>
      <c r="JQ297" s="97"/>
      <c r="JR297" s="97"/>
      <c r="JS297" s="97"/>
      <c r="JT297" s="97"/>
      <c r="JU297" s="97"/>
      <c r="JV297" s="97"/>
      <c r="JW297" s="97"/>
      <c r="JX297" s="97"/>
      <c r="JY297" s="97"/>
      <c r="JZ297" s="97"/>
      <c r="KA297" s="97"/>
      <c r="KB297" s="97"/>
      <c r="KC297" s="97"/>
      <c r="KD297" s="97"/>
      <c r="KE297" s="97"/>
      <c r="KF297" s="97"/>
      <c r="KG297" s="97"/>
      <c r="KH297" s="97"/>
      <c r="KI297" s="97"/>
      <c r="KJ297" s="97"/>
      <c r="KK297" s="97"/>
      <c r="KL297" s="97"/>
      <c r="KM297" s="97"/>
      <c r="KN297" s="97"/>
      <c r="KO297" s="97"/>
      <c r="KP297" s="97"/>
      <c r="KQ297" s="97"/>
      <c r="KR297" s="97"/>
      <c r="KS297" s="97"/>
      <c r="KT297" s="97"/>
      <c r="KU297" s="97"/>
      <c r="KV297" s="97"/>
      <c r="KW297" s="97"/>
      <c r="KX297" s="97"/>
      <c r="KY297" s="97"/>
      <c r="KZ297" s="97"/>
      <c r="LA297" s="97"/>
      <c r="LB297" s="97"/>
      <c r="LC297" s="97"/>
      <c r="LD297" s="97"/>
      <c r="LE297" s="97"/>
      <c r="LF297" s="97"/>
      <c r="LG297" s="97"/>
      <c r="LH297" s="97"/>
      <c r="LI297" s="97"/>
      <c r="LJ297" s="97"/>
      <c r="LK297" s="97"/>
      <c r="LL297" s="97"/>
      <c r="LM297" s="97"/>
      <c r="LN297" s="97"/>
      <c r="LO297" s="97"/>
      <c r="LP297" s="97"/>
      <c r="LQ297" s="97"/>
      <c r="LR297" s="97"/>
      <c r="LS297" s="97"/>
      <c r="LT297" s="97"/>
      <c r="LU297" s="97"/>
      <c r="LV297" s="97"/>
      <c r="LW297" s="97"/>
      <c r="LX297" s="97"/>
      <c r="LY297" s="97"/>
      <c r="LZ297" s="97"/>
      <c r="MA297" s="97"/>
      <c r="MB297" s="97"/>
      <c r="MC297" s="97"/>
      <c r="MD297" s="97"/>
      <c r="ME297" s="97"/>
      <c r="MF297" s="97"/>
      <c r="MG297" s="97"/>
      <c r="MH297" s="97"/>
      <c r="MI297" s="97"/>
      <c r="MJ297" s="97"/>
      <c r="MK297" s="97"/>
      <c r="ML297" s="97"/>
      <c r="MM297" s="97"/>
      <c r="MN297" s="97"/>
      <c r="MO297" s="97"/>
      <c r="MP297" s="97"/>
      <c r="MQ297" s="97"/>
      <c r="MR297" s="97"/>
      <c r="MS297" s="97"/>
      <c r="MT297" s="97"/>
      <c r="MU297" s="97"/>
      <c r="MV297" s="97"/>
      <c r="MW297" s="97"/>
      <c r="MX297" s="97"/>
      <c r="MY297" s="97"/>
      <c r="MZ297" s="97"/>
      <c r="NA297" s="97"/>
      <c r="NB297" s="97"/>
      <c r="NC297" s="97"/>
      <c r="ND297" s="97"/>
      <c r="NE297" s="97"/>
      <c r="NF297" s="97"/>
      <c r="NG297" s="97"/>
      <c r="NH297" s="97"/>
      <c r="NI297" s="97"/>
      <c r="NJ297" s="97"/>
      <c r="NK297" s="97"/>
      <c r="NL297" s="97"/>
      <c r="NM297" s="97"/>
      <c r="NN297" s="97"/>
      <c r="NO297" s="97"/>
      <c r="NP297" s="97"/>
      <c r="NQ297" s="97"/>
      <c r="NR297" s="97"/>
      <c r="NS297" s="97"/>
      <c r="NT297" s="97"/>
      <c r="NU297" s="97"/>
      <c r="NV297" s="97"/>
      <c r="NW297" s="97"/>
      <c r="NX297" s="97"/>
      <c r="NY297" s="97"/>
      <c r="NZ297" s="97"/>
      <c r="OA297" s="97"/>
      <c r="OB297" s="97"/>
      <c r="OC297" s="97"/>
      <c r="OD297" s="97"/>
      <c r="OE297" s="97"/>
      <c r="OF297" s="97"/>
      <c r="OG297" s="97"/>
      <c r="OH297" s="97"/>
      <c r="OI297" s="97"/>
      <c r="OJ297" s="97"/>
      <c r="OK297" s="97"/>
      <c r="OL297" s="97"/>
      <c r="OM297" s="97"/>
      <c r="ON297" s="97"/>
      <c r="OO297" s="97"/>
      <c r="OP297" s="97"/>
      <c r="OQ297" s="97"/>
      <c r="OR297" s="98"/>
      <c r="OS297" s="99"/>
      <c r="OT297" s="96"/>
      <c r="OU297" s="97"/>
      <c r="OV297" s="97"/>
      <c r="OW297" s="97"/>
      <c r="OX297" s="97"/>
      <c r="OY297" s="97"/>
      <c r="OZ297" s="97"/>
      <c r="PA297" s="97"/>
      <c r="PB297" s="97"/>
      <c r="PC297" s="97"/>
      <c r="PD297" s="97"/>
      <c r="PE297" s="97"/>
      <c r="PF297" s="97"/>
      <c r="PG297" s="97"/>
      <c r="PH297" s="97"/>
      <c r="PI297" s="97"/>
      <c r="PJ297" s="97"/>
      <c r="PK297" s="97"/>
      <c r="PL297" s="98"/>
      <c r="PM297" s="99"/>
    </row>
    <row r="298" spans="1:429" ht="12.75" customHeight="1" x14ac:dyDescent="0.2">
      <c r="A298" s="93">
        <v>481000</v>
      </c>
      <c r="B298" s="94" t="s">
        <v>1742</v>
      </c>
      <c r="C298" s="95" t="s">
        <v>1457</v>
      </c>
      <c r="D298" s="96"/>
      <c r="E298" s="97"/>
      <c r="F298" s="97"/>
      <c r="G298" s="97"/>
      <c r="H298" s="97"/>
      <c r="I298" s="97"/>
      <c r="J298" s="97"/>
      <c r="K298" s="97"/>
      <c r="L298" s="97"/>
      <c r="M298" s="97"/>
      <c r="N298" s="97"/>
      <c r="O298" s="97"/>
      <c r="P298" s="97"/>
      <c r="Q298" s="97">
        <v>7</v>
      </c>
      <c r="R298" s="97">
        <v>8</v>
      </c>
      <c r="S298" s="97">
        <v>0</v>
      </c>
      <c r="T298" s="97">
        <v>3</v>
      </c>
      <c r="U298" s="97">
        <v>14</v>
      </c>
      <c r="V298" s="97">
        <v>7</v>
      </c>
      <c r="W298" s="97">
        <v>30</v>
      </c>
      <c r="X298" s="97">
        <v>552</v>
      </c>
      <c r="Y298" s="97">
        <v>628</v>
      </c>
      <c r="Z298" s="97">
        <v>180</v>
      </c>
      <c r="AA298" s="97">
        <v>9</v>
      </c>
      <c r="AB298" s="97">
        <v>0</v>
      </c>
      <c r="AC298" s="97">
        <v>0</v>
      </c>
      <c r="AD298" s="97">
        <v>337</v>
      </c>
      <c r="AE298" s="97">
        <v>34</v>
      </c>
      <c r="AF298" s="97">
        <v>0</v>
      </c>
      <c r="AG298" s="97">
        <v>0</v>
      </c>
      <c r="AH298" s="97">
        <v>0</v>
      </c>
      <c r="AI298" s="97">
        <v>0</v>
      </c>
      <c r="AJ298" s="97">
        <v>0</v>
      </c>
      <c r="AK298" s="97">
        <v>0</v>
      </c>
      <c r="AL298" s="97">
        <v>0</v>
      </c>
      <c r="AM298" s="97">
        <v>0</v>
      </c>
      <c r="AN298" s="97">
        <v>36</v>
      </c>
      <c r="AO298" s="97">
        <v>26</v>
      </c>
      <c r="AP298" s="97">
        <v>57</v>
      </c>
      <c r="AQ298" s="97">
        <v>66</v>
      </c>
      <c r="AR298" s="97">
        <v>12</v>
      </c>
      <c r="AS298" s="97">
        <v>55</v>
      </c>
      <c r="AT298" s="97">
        <v>8</v>
      </c>
      <c r="AU298" s="97">
        <v>100</v>
      </c>
      <c r="AV298" s="97">
        <v>21</v>
      </c>
      <c r="AW298" s="97">
        <v>42</v>
      </c>
      <c r="AX298" s="97">
        <v>3</v>
      </c>
      <c r="AY298" s="97">
        <v>10</v>
      </c>
      <c r="AZ298" s="97">
        <v>15</v>
      </c>
      <c r="BA298" s="97">
        <v>12</v>
      </c>
      <c r="BB298" s="97">
        <v>12</v>
      </c>
      <c r="BC298" s="97">
        <v>13</v>
      </c>
      <c r="BD298" s="97">
        <v>186</v>
      </c>
      <c r="BE298" s="97">
        <v>34</v>
      </c>
      <c r="BF298" s="97">
        <v>9</v>
      </c>
      <c r="BG298" s="97"/>
      <c r="BH298" s="97">
        <v>21</v>
      </c>
      <c r="BI298" s="97">
        <v>7</v>
      </c>
      <c r="BJ298" s="97">
        <v>17</v>
      </c>
      <c r="BK298" s="97">
        <v>12</v>
      </c>
      <c r="BL298" s="97">
        <v>16</v>
      </c>
      <c r="BM298" s="97">
        <v>42</v>
      </c>
      <c r="BN298" s="97">
        <v>14</v>
      </c>
      <c r="BO298" s="97">
        <v>30</v>
      </c>
      <c r="BP298" s="97">
        <v>27</v>
      </c>
      <c r="BQ298" s="97">
        <v>15</v>
      </c>
      <c r="BR298" s="97">
        <v>99</v>
      </c>
      <c r="BS298" s="97">
        <v>101</v>
      </c>
      <c r="BT298" s="97">
        <v>9</v>
      </c>
      <c r="BU298" s="97">
        <v>22</v>
      </c>
      <c r="BV298" s="97">
        <v>15</v>
      </c>
      <c r="BW298" s="97">
        <v>29</v>
      </c>
      <c r="BX298" s="97">
        <v>18</v>
      </c>
      <c r="BY298" s="97">
        <v>165</v>
      </c>
      <c r="BZ298" s="97">
        <v>82</v>
      </c>
      <c r="CA298" s="97">
        <v>75</v>
      </c>
      <c r="CB298" s="97">
        <v>1</v>
      </c>
      <c r="CC298" s="97">
        <v>37</v>
      </c>
      <c r="CD298" s="97">
        <v>6</v>
      </c>
      <c r="CE298" s="97">
        <v>17</v>
      </c>
      <c r="CF298" s="97">
        <v>2</v>
      </c>
      <c r="CG298" s="97">
        <v>26</v>
      </c>
      <c r="CH298" s="97">
        <v>47</v>
      </c>
      <c r="CI298" s="97">
        <v>3</v>
      </c>
      <c r="CJ298" s="97">
        <v>28</v>
      </c>
      <c r="CK298" s="97">
        <v>129</v>
      </c>
      <c r="CL298" s="97">
        <v>10</v>
      </c>
      <c r="CM298" s="97">
        <v>44</v>
      </c>
      <c r="CN298" s="97">
        <v>26</v>
      </c>
      <c r="CO298" s="97"/>
      <c r="CP298" s="97">
        <v>33</v>
      </c>
      <c r="CQ298" s="97">
        <v>15</v>
      </c>
      <c r="CR298" s="97">
        <v>26</v>
      </c>
      <c r="CS298" s="97">
        <v>9</v>
      </c>
      <c r="CT298" s="97">
        <v>9</v>
      </c>
      <c r="CU298" s="97">
        <v>16</v>
      </c>
      <c r="CV298" s="97">
        <v>23</v>
      </c>
      <c r="CW298" s="97">
        <v>10</v>
      </c>
      <c r="CX298" s="97"/>
      <c r="CY298" s="97">
        <v>4</v>
      </c>
      <c r="CZ298" s="97">
        <v>8</v>
      </c>
      <c r="DA298" s="97">
        <v>40</v>
      </c>
      <c r="DB298" s="97">
        <v>11</v>
      </c>
      <c r="DC298" s="97">
        <v>16</v>
      </c>
      <c r="DD298" s="97">
        <v>21</v>
      </c>
      <c r="DE298" s="97"/>
      <c r="DF298" s="97">
        <v>16</v>
      </c>
      <c r="DG298" s="97">
        <v>4</v>
      </c>
      <c r="DH298" s="97">
        <v>43</v>
      </c>
      <c r="DI298" s="97">
        <v>8</v>
      </c>
      <c r="DJ298" s="97"/>
      <c r="DK298" s="97"/>
      <c r="DL298" s="97">
        <v>1</v>
      </c>
      <c r="DM298" s="97">
        <v>2</v>
      </c>
      <c r="DN298" s="97">
        <v>12</v>
      </c>
      <c r="DO298" s="97">
        <v>2</v>
      </c>
      <c r="DP298" s="97">
        <v>10</v>
      </c>
      <c r="DQ298" s="97">
        <v>0</v>
      </c>
      <c r="DR298" s="97">
        <v>5</v>
      </c>
      <c r="DS298" s="97">
        <v>15</v>
      </c>
      <c r="DT298" s="97">
        <v>6</v>
      </c>
      <c r="DU298" s="97"/>
      <c r="DV298" s="97">
        <v>17</v>
      </c>
      <c r="DW298" s="97">
        <v>1</v>
      </c>
      <c r="DX298" s="97">
        <v>9</v>
      </c>
      <c r="DY298" s="97">
        <v>11</v>
      </c>
      <c r="DZ298" s="97">
        <v>1</v>
      </c>
      <c r="EA298" s="97">
        <v>7</v>
      </c>
      <c r="EB298" s="97"/>
      <c r="EC298" s="97">
        <v>0</v>
      </c>
      <c r="ED298" s="97">
        <v>0</v>
      </c>
      <c r="EE298" s="97">
        <v>11</v>
      </c>
      <c r="EF298" s="97">
        <v>2</v>
      </c>
      <c r="EG298" s="97">
        <v>0</v>
      </c>
      <c r="EH298" s="97">
        <v>0</v>
      </c>
      <c r="EI298" s="97">
        <v>0</v>
      </c>
      <c r="EJ298" s="97"/>
      <c r="EK298" s="97">
        <v>1</v>
      </c>
      <c r="EL298" s="97">
        <v>0</v>
      </c>
      <c r="EM298" s="97">
        <v>5</v>
      </c>
      <c r="EN298" s="97">
        <v>1</v>
      </c>
      <c r="EO298" s="97">
        <v>2</v>
      </c>
      <c r="EP298" s="97">
        <v>0</v>
      </c>
      <c r="EQ298" s="97">
        <v>10</v>
      </c>
      <c r="ER298" s="97">
        <v>6</v>
      </c>
      <c r="ES298" s="97">
        <v>0</v>
      </c>
      <c r="ET298" s="97">
        <v>23</v>
      </c>
      <c r="EU298" s="97">
        <v>18</v>
      </c>
      <c r="EV298" s="97">
        <v>5</v>
      </c>
      <c r="EW298" s="97"/>
      <c r="EX298" s="97">
        <v>13</v>
      </c>
      <c r="EY298" s="97">
        <v>6</v>
      </c>
      <c r="EZ298" s="97"/>
      <c r="FA298" s="97">
        <v>14</v>
      </c>
      <c r="FB298" s="97">
        <v>18</v>
      </c>
      <c r="FC298" s="97">
        <v>12</v>
      </c>
      <c r="FD298" s="97">
        <v>18</v>
      </c>
      <c r="FE298" s="97">
        <v>10</v>
      </c>
      <c r="FF298" s="97">
        <v>99</v>
      </c>
      <c r="FG298" s="97">
        <v>90</v>
      </c>
      <c r="FH298" s="97">
        <v>20</v>
      </c>
      <c r="FI298" s="97">
        <v>36</v>
      </c>
      <c r="FJ298" s="97">
        <v>22</v>
      </c>
      <c r="FK298" s="97">
        <v>23</v>
      </c>
      <c r="FL298" s="97">
        <v>0</v>
      </c>
      <c r="FM298" s="97"/>
      <c r="FN298" s="97">
        <v>29</v>
      </c>
      <c r="FO298" s="97">
        <v>101</v>
      </c>
      <c r="FP298" s="97">
        <v>10</v>
      </c>
      <c r="FQ298" s="97">
        <v>6</v>
      </c>
      <c r="FR298" s="97">
        <v>0</v>
      </c>
      <c r="FS298" s="97">
        <v>0</v>
      </c>
      <c r="FT298" s="97">
        <v>62</v>
      </c>
      <c r="FU298" s="97">
        <v>8</v>
      </c>
      <c r="FV298" s="97">
        <v>9</v>
      </c>
      <c r="FW298" s="97">
        <v>30</v>
      </c>
      <c r="FX298" s="97">
        <v>12</v>
      </c>
      <c r="FY298" s="97">
        <v>12</v>
      </c>
      <c r="FZ298" s="97">
        <v>51</v>
      </c>
      <c r="GA298" s="97">
        <v>40</v>
      </c>
      <c r="GB298" s="97">
        <v>56</v>
      </c>
      <c r="GC298" s="97">
        <v>113</v>
      </c>
      <c r="GD298" s="97">
        <v>9</v>
      </c>
      <c r="GE298" s="97">
        <v>1</v>
      </c>
      <c r="GF298" s="97">
        <v>14</v>
      </c>
      <c r="GG298" s="97">
        <v>12</v>
      </c>
      <c r="GH298" s="97">
        <v>48</v>
      </c>
      <c r="GI298" s="97">
        <v>1</v>
      </c>
      <c r="GJ298" s="97">
        <v>4</v>
      </c>
      <c r="GK298" s="97">
        <v>18</v>
      </c>
      <c r="GL298" s="97">
        <v>59</v>
      </c>
      <c r="GM298" s="97">
        <v>9</v>
      </c>
      <c r="GN298" s="97">
        <v>31</v>
      </c>
      <c r="GO298" s="97">
        <v>12</v>
      </c>
      <c r="GP298" s="97">
        <v>10</v>
      </c>
      <c r="GQ298" s="97">
        <v>1</v>
      </c>
      <c r="GR298" s="97">
        <v>2</v>
      </c>
      <c r="GS298" s="97">
        <v>1</v>
      </c>
      <c r="GT298" s="97">
        <v>18</v>
      </c>
      <c r="GU298" s="97">
        <v>4</v>
      </c>
      <c r="GV298" s="97">
        <v>18</v>
      </c>
      <c r="GW298" s="97">
        <v>11</v>
      </c>
      <c r="GX298" s="97">
        <v>6</v>
      </c>
      <c r="GY298" s="97">
        <v>46</v>
      </c>
      <c r="GZ298" s="97">
        <v>2</v>
      </c>
      <c r="HA298" s="97">
        <v>51</v>
      </c>
      <c r="HB298" s="97">
        <v>98</v>
      </c>
      <c r="HC298" s="97">
        <v>11</v>
      </c>
      <c r="HD298" s="97">
        <v>154</v>
      </c>
      <c r="HE298" s="97">
        <v>51</v>
      </c>
      <c r="HF298" s="97">
        <v>7</v>
      </c>
      <c r="HG298" s="97">
        <v>11</v>
      </c>
      <c r="HH298" s="97">
        <v>22</v>
      </c>
      <c r="HI298" s="97">
        <v>28</v>
      </c>
      <c r="HJ298" s="97">
        <v>28</v>
      </c>
      <c r="HK298" s="97">
        <v>70</v>
      </c>
      <c r="HL298" s="97">
        <v>21</v>
      </c>
      <c r="HM298" s="97">
        <v>19</v>
      </c>
      <c r="HN298" s="97">
        <v>1</v>
      </c>
      <c r="HO298" s="97">
        <v>25</v>
      </c>
      <c r="HP298" s="97">
        <v>4</v>
      </c>
      <c r="HQ298" s="97">
        <v>14</v>
      </c>
      <c r="HR298" s="97">
        <v>9</v>
      </c>
      <c r="HS298" s="97">
        <v>4</v>
      </c>
      <c r="HT298" s="97">
        <v>1</v>
      </c>
      <c r="HU298" s="97">
        <v>20</v>
      </c>
      <c r="HV298" s="97">
        <v>6</v>
      </c>
      <c r="HW298" s="97">
        <v>14</v>
      </c>
      <c r="HX298" s="97">
        <v>8</v>
      </c>
      <c r="HY298" s="97">
        <v>40</v>
      </c>
      <c r="HZ298" s="97">
        <v>13</v>
      </c>
      <c r="IA298" s="97">
        <v>131</v>
      </c>
      <c r="IB298" s="97">
        <v>16</v>
      </c>
      <c r="IC298" s="97">
        <v>14</v>
      </c>
      <c r="ID298" s="97">
        <v>9</v>
      </c>
      <c r="IE298" s="97">
        <v>8</v>
      </c>
      <c r="IF298" s="97">
        <v>384</v>
      </c>
      <c r="IG298" s="97">
        <v>9</v>
      </c>
      <c r="IH298" s="97">
        <v>206</v>
      </c>
      <c r="II298" s="97">
        <v>11</v>
      </c>
      <c r="IJ298" s="97">
        <v>11</v>
      </c>
      <c r="IK298" s="97">
        <v>5</v>
      </c>
      <c r="IL298" s="97">
        <v>0</v>
      </c>
      <c r="IM298" s="97">
        <v>2</v>
      </c>
      <c r="IN298" s="97">
        <v>2</v>
      </c>
      <c r="IO298" s="97">
        <v>43</v>
      </c>
      <c r="IP298" s="97">
        <v>169</v>
      </c>
      <c r="IQ298" s="97">
        <v>63</v>
      </c>
      <c r="IR298" s="97">
        <v>9</v>
      </c>
      <c r="IS298" s="97">
        <v>4</v>
      </c>
      <c r="IT298" s="97">
        <v>3</v>
      </c>
      <c r="IU298" s="97">
        <v>11</v>
      </c>
      <c r="IV298" s="97">
        <v>0</v>
      </c>
      <c r="IW298" s="97">
        <v>7</v>
      </c>
      <c r="IX298" s="97">
        <v>4</v>
      </c>
      <c r="IY298" s="97">
        <v>19</v>
      </c>
      <c r="IZ298" s="97">
        <v>8</v>
      </c>
      <c r="JA298" s="97">
        <v>17</v>
      </c>
      <c r="JB298" s="97">
        <v>0</v>
      </c>
      <c r="JC298" s="97">
        <v>2</v>
      </c>
      <c r="JD298" s="97">
        <v>26</v>
      </c>
      <c r="JE298" s="97">
        <v>105</v>
      </c>
      <c r="JF298" s="97">
        <v>7</v>
      </c>
      <c r="JG298" s="97">
        <v>1</v>
      </c>
      <c r="JH298" s="97">
        <v>75</v>
      </c>
      <c r="JI298" s="97">
        <v>24</v>
      </c>
      <c r="JJ298" s="97">
        <v>11</v>
      </c>
      <c r="JK298" s="97">
        <v>222</v>
      </c>
      <c r="JL298" s="97">
        <v>25</v>
      </c>
      <c r="JM298" s="97">
        <v>9</v>
      </c>
      <c r="JN298" s="97">
        <v>22</v>
      </c>
      <c r="JO298" s="97">
        <v>1944</v>
      </c>
      <c r="JP298" s="97">
        <v>432</v>
      </c>
      <c r="JQ298" s="97">
        <v>415</v>
      </c>
      <c r="JR298" s="97">
        <v>629</v>
      </c>
      <c r="JS298" s="97">
        <v>902</v>
      </c>
      <c r="JT298" s="97">
        <v>266</v>
      </c>
      <c r="JU298" s="97">
        <v>189</v>
      </c>
      <c r="JV298" s="97">
        <v>25</v>
      </c>
      <c r="JW298" s="97">
        <v>712</v>
      </c>
      <c r="JX298" s="97">
        <v>16</v>
      </c>
      <c r="JY298" s="97"/>
      <c r="JZ298" s="97">
        <v>79</v>
      </c>
      <c r="KA298" s="97">
        <v>34</v>
      </c>
      <c r="KB298" s="97">
        <v>55</v>
      </c>
      <c r="KC298" s="97">
        <v>22</v>
      </c>
      <c r="KD298" s="97">
        <v>9</v>
      </c>
      <c r="KE298" s="97">
        <v>14</v>
      </c>
      <c r="KF298" s="97">
        <v>18</v>
      </c>
      <c r="KG298" s="97">
        <v>56</v>
      </c>
      <c r="KH298" s="97">
        <v>19</v>
      </c>
      <c r="KI298" s="97">
        <v>170</v>
      </c>
      <c r="KJ298" s="97">
        <v>19</v>
      </c>
      <c r="KK298" s="97">
        <v>84</v>
      </c>
      <c r="KL298" s="97">
        <v>1093</v>
      </c>
      <c r="KM298" s="97">
        <v>7</v>
      </c>
      <c r="KN298" s="97">
        <v>3</v>
      </c>
      <c r="KO298" s="97">
        <v>941</v>
      </c>
      <c r="KP298" s="97">
        <v>26</v>
      </c>
      <c r="KQ298" s="97">
        <v>49</v>
      </c>
      <c r="KR298" s="97">
        <v>64</v>
      </c>
      <c r="KS298" s="97">
        <v>145</v>
      </c>
      <c r="KT298" s="97">
        <v>149</v>
      </c>
      <c r="KU298" s="97">
        <v>77</v>
      </c>
      <c r="KV298" s="97">
        <v>217</v>
      </c>
      <c r="KW298" s="97">
        <v>221</v>
      </c>
      <c r="KX298" s="97">
        <v>27</v>
      </c>
      <c r="KY298" s="97">
        <v>18</v>
      </c>
      <c r="KZ298" s="97">
        <v>25</v>
      </c>
      <c r="LA298" s="97">
        <v>235</v>
      </c>
      <c r="LB298" s="97">
        <v>587</v>
      </c>
      <c r="LC298" s="97">
        <v>296</v>
      </c>
      <c r="LD298" s="97">
        <v>1316</v>
      </c>
      <c r="LE298" s="97">
        <v>528</v>
      </c>
      <c r="LF298" s="97">
        <v>6</v>
      </c>
      <c r="LG298" s="97">
        <v>1584</v>
      </c>
      <c r="LH298" s="97">
        <v>1805</v>
      </c>
      <c r="LI298" s="97">
        <v>2872</v>
      </c>
      <c r="LJ298" s="97">
        <v>546</v>
      </c>
      <c r="LK298" s="97">
        <v>0</v>
      </c>
      <c r="LL298" s="97">
        <v>12</v>
      </c>
      <c r="LM298" s="97">
        <v>511</v>
      </c>
      <c r="LN298" s="97">
        <v>411</v>
      </c>
      <c r="LO298" s="97"/>
      <c r="LP298" s="97">
        <v>11</v>
      </c>
      <c r="LQ298" s="97">
        <v>5185</v>
      </c>
      <c r="LR298" s="97">
        <v>442</v>
      </c>
      <c r="LS298" s="97">
        <v>382</v>
      </c>
      <c r="LT298" s="97">
        <v>158</v>
      </c>
      <c r="LU298" s="97">
        <v>17</v>
      </c>
      <c r="LV298" s="97">
        <v>1345</v>
      </c>
      <c r="LW298" s="97">
        <v>240</v>
      </c>
      <c r="LX298" s="97">
        <v>737</v>
      </c>
      <c r="LY298" s="97">
        <v>1207</v>
      </c>
      <c r="LZ298" s="97">
        <v>760</v>
      </c>
      <c r="MA298" s="97">
        <v>1154</v>
      </c>
      <c r="MB298" s="97">
        <v>1004</v>
      </c>
      <c r="MC298" s="97">
        <v>194</v>
      </c>
      <c r="MD298" s="97">
        <v>418</v>
      </c>
      <c r="ME298" s="97">
        <v>444</v>
      </c>
      <c r="MF298" s="97">
        <v>45</v>
      </c>
      <c r="MG298" s="97">
        <v>50</v>
      </c>
      <c r="MH298" s="97">
        <v>46</v>
      </c>
      <c r="MI298" s="97">
        <v>184</v>
      </c>
      <c r="MJ298" s="97">
        <v>327</v>
      </c>
      <c r="MK298" s="97">
        <v>1331</v>
      </c>
      <c r="ML298" s="97">
        <v>578</v>
      </c>
      <c r="MM298" s="97">
        <v>291</v>
      </c>
      <c r="MN298" s="97">
        <v>130</v>
      </c>
      <c r="MO298" s="97">
        <v>560</v>
      </c>
      <c r="MP298" s="97">
        <v>392</v>
      </c>
      <c r="MQ298" s="97">
        <v>465</v>
      </c>
      <c r="MR298" s="97">
        <v>243</v>
      </c>
      <c r="MS298" s="97">
        <v>459</v>
      </c>
      <c r="MT298" s="97">
        <v>18</v>
      </c>
      <c r="MU298" s="97">
        <v>577</v>
      </c>
      <c r="MV298" s="97">
        <v>136</v>
      </c>
      <c r="MW298" s="97">
        <v>1606</v>
      </c>
      <c r="MX298" s="97">
        <v>319</v>
      </c>
      <c r="MY298" s="97">
        <v>140</v>
      </c>
      <c r="MZ298" s="97">
        <v>167</v>
      </c>
      <c r="NA298" s="97">
        <v>85</v>
      </c>
      <c r="NB298" s="97">
        <v>205</v>
      </c>
      <c r="NC298" s="97">
        <v>75</v>
      </c>
      <c r="ND298" s="97">
        <v>284</v>
      </c>
      <c r="NE298" s="97">
        <v>372</v>
      </c>
      <c r="NF298" s="97">
        <v>53</v>
      </c>
      <c r="NG298" s="97">
        <v>263</v>
      </c>
      <c r="NH298" s="97">
        <v>89</v>
      </c>
      <c r="NI298" s="97">
        <v>147</v>
      </c>
      <c r="NJ298" s="97">
        <v>16</v>
      </c>
      <c r="NK298" s="97">
        <v>60</v>
      </c>
      <c r="NL298" s="97">
        <v>4</v>
      </c>
      <c r="NM298" s="97">
        <v>48</v>
      </c>
      <c r="NN298" s="97">
        <v>4</v>
      </c>
      <c r="NO298" s="97">
        <v>12</v>
      </c>
      <c r="NP298" s="97">
        <v>85</v>
      </c>
      <c r="NQ298" s="97">
        <v>81</v>
      </c>
      <c r="NR298" s="97">
        <v>274</v>
      </c>
      <c r="NS298" s="97">
        <v>378</v>
      </c>
      <c r="NT298" s="97">
        <v>532</v>
      </c>
      <c r="NU298" s="97">
        <v>132</v>
      </c>
      <c r="NV298" s="97">
        <v>66</v>
      </c>
      <c r="NW298" s="97">
        <v>16</v>
      </c>
      <c r="NX298" s="97">
        <v>67</v>
      </c>
      <c r="NY298" s="97">
        <v>6</v>
      </c>
      <c r="NZ298" s="97">
        <v>82</v>
      </c>
      <c r="OA298" s="97">
        <v>0</v>
      </c>
      <c r="OB298" s="97">
        <v>36</v>
      </c>
      <c r="OC298" s="97">
        <v>83</v>
      </c>
      <c r="OD298" s="97"/>
      <c r="OE298" s="97">
        <v>220</v>
      </c>
      <c r="OF298" s="97">
        <v>165</v>
      </c>
      <c r="OG298" s="97"/>
      <c r="OH298" s="97">
        <v>6822</v>
      </c>
      <c r="OI298" s="97">
        <v>2412</v>
      </c>
      <c r="OJ298" s="97">
        <v>195</v>
      </c>
      <c r="OK298" s="97">
        <v>9</v>
      </c>
      <c r="OL298" s="97">
        <v>91</v>
      </c>
      <c r="OM298" s="97">
        <v>736</v>
      </c>
      <c r="ON298" s="97">
        <v>711</v>
      </c>
      <c r="OO298" s="97">
        <v>1965</v>
      </c>
      <c r="OP298" s="97">
        <v>8</v>
      </c>
      <c r="OQ298" s="97">
        <v>4</v>
      </c>
      <c r="OR298" s="98">
        <v>57</v>
      </c>
      <c r="OS298" s="99">
        <v>66480</v>
      </c>
      <c r="OT298" s="96">
        <v>106142</v>
      </c>
      <c r="OU298" s="97"/>
      <c r="OV298" s="97"/>
      <c r="OW298" s="97"/>
      <c r="OX298" s="97"/>
      <c r="OY298" s="97"/>
      <c r="OZ298" s="97">
        <v>45276</v>
      </c>
      <c r="PA298" s="97"/>
      <c r="PB298" s="97"/>
      <c r="PC298" s="97"/>
      <c r="PD298" s="97"/>
      <c r="PE298" s="97"/>
      <c r="PF298" s="97"/>
      <c r="PG298" s="97"/>
      <c r="PH298" s="97"/>
      <c r="PI298" s="97"/>
      <c r="PJ298" s="97"/>
      <c r="PK298" s="97"/>
      <c r="PL298" s="98"/>
      <c r="PM298" s="99">
        <v>217898</v>
      </c>
    </row>
    <row r="299" spans="1:429" ht="12.75" customHeight="1" x14ac:dyDescent="0.2">
      <c r="A299" s="93">
        <v>482000</v>
      </c>
      <c r="B299" s="94" t="s">
        <v>1742</v>
      </c>
      <c r="C299" s="95" t="s">
        <v>1458</v>
      </c>
      <c r="D299" s="96"/>
      <c r="E299" s="97"/>
      <c r="F299" s="97"/>
      <c r="G299" s="97"/>
      <c r="H299" s="97"/>
      <c r="I299" s="97"/>
      <c r="J299" s="97"/>
      <c r="K299" s="97"/>
      <c r="L299" s="97"/>
      <c r="M299" s="97"/>
      <c r="N299" s="97"/>
      <c r="O299" s="97"/>
      <c r="P299" s="97"/>
      <c r="Q299" s="97"/>
      <c r="R299" s="97"/>
      <c r="S299" s="97"/>
      <c r="T299" s="97"/>
      <c r="U299" s="97"/>
      <c r="V299" s="97"/>
      <c r="W299" s="97"/>
      <c r="X299" s="97"/>
      <c r="Y299" s="97"/>
      <c r="Z299" s="97">
        <v>128</v>
      </c>
      <c r="AA299" s="97"/>
      <c r="AB299" s="97"/>
      <c r="AC299" s="97">
        <v>0</v>
      </c>
      <c r="AD299" s="97">
        <v>1</v>
      </c>
      <c r="AE299" s="97"/>
      <c r="AF299" s="97"/>
      <c r="AG299" s="97"/>
      <c r="AH299" s="97">
        <v>0</v>
      </c>
      <c r="AI299" s="97"/>
      <c r="AJ299" s="97"/>
      <c r="AK299" s="97"/>
      <c r="AL299" s="97">
        <v>0</v>
      </c>
      <c r="AM299" s="97">
        <v>0</v>
      </c>
      <c r="AN299" s="97"/>
      <c r="AO299" s="97"/>
      <c r="AP299" s="97"/>
      <c r="AQ299" s="97"/>
      <c r="AR299" s="97"/>
      <c r="AS299" s="97"/>
      <c r="AT299" s="97"/>
      <c r="AU299" s="97"/>
      <c r="AV299" s="97"/>
      <c r="AW299" s="97"/>
      <c r="AX299" s="97"/>
      <c r="AY299" s="97"/>
      <c r="AZ299" s="97"/>
      <c r="BA299" s="97"/>
      <c r="BB299" s="97"/>
      <c r="BC299" s="97"/>
      <c r="BD299" s="97"/>
      <c r="BE299" s="97"/>
      <c r="BF299" s="97"/>
      <c r="BG299" s="97"/>
      <c r="BH299" s="97"/>
      <c r="BI299" s="97"/>
      <c r="BJ299" s="97"/>
      <c r="BK299" s="97"/>
      <c r="BL299" s="97"/>
      <c r="BM299" s="97"/>
      <c r="BN299" s="97"/>
      <c r="BO299" s="97"/>
      <c r="BP299" s="97"/>
      <c r="BQ299" s="97"/>
      <c r="BR299" s="97"/>
      <c r="BS299" s="97"/>
      <c r="BT299" s="97"/>
      <c r="BU299" s="97"/>
      <c r="BV299" s="97"/>
      <c r="BW299" s="97"/>
      <c r="BX299" s="97"/>
      <c r="BY299" s="97"/>
      <c r="BZ299" s="97"/>
      <c r="CA299" s="97"/>
      <c r="CB299" s="97"/>
      <c r="CC299" s="97"/>
      <c r="CD299" s="97"/>
      <c r="CE299" s="97"/>
      <c r="CF299" s="97"/>
      <c r="CG299" s="97"/>
      <c r="CH299" s="97"/>
      <c r="CI299" s="97"/>
      <c r="CJ299" s="97"/>
      <c r="CK299" s="97"/>
      <c r="CL299" s="97"/>
      <c r="CM299" s="97"/>
      <c r="CN299" s="97"/>
      <c r="CO299" s="97"/>
      <c r="CP299" s="97"/>
      <c r="CQ299" s="97"/>
      <c r="CR299" s="97"/>
      <c r="CS299" s="97"/>
      <c r="CT299" s="97"/>
      <c r="CU299" s="97"/>
      <c r="CV299" s="97"/>
      <c r="CW299" s="97"/>
      <c r="CX299" s="97"/>
      <c r="CY299" s="97"/>
      <c r="CZ299" s="97"/>
      <c r="DA299" s="97"/>
      <c r="DB299" s="97"/>
      <c r="DC299" s="97"/>
      <c r="DD299" s="97"/>
      <c r="DE299" s="97"/>
      <c r="DF299" s="97"/>
      <c r="DG299" s="97"/>
      <c r="DH299" s="97"/>
      <c r="DI299" s="97"/>
      <c r="DJ299" s="97"/>
      <c r="DK299" s="97"/>
      <c r="DL299" s="97"/>
      <c r="DM299" s="97"/>
      <c r="DN299" s="97"/>
      <c r="DO299" s="97"/>
      <c r="DP299" s="97"/>
      <c r="DQ299" s="97"/>
      <c r="DR299" s="97"/>
      <c r="DS299" s="97"/>
      <c r="DT299" s="97"/>
      <c r="DU299" s="97"/>
      <c r="DV299" s="97"/>
      <c r="DW299" s="97"/>
      <c r="DX299" s="97"/>
      <c r="DY299" s="97"/>
      <c r="DZ299" s="97"/>
      <c r="EA299" s="97"/>
      <c r="EB299" s="97"/>
      <c r="EC299" s="97"/>
      <c r="ED299" s="97"/>
      <c r="EE299" s="97"/>
      <c r="EF299" s="97"/>
      <c r="EG299" s="97"/>
      <c r="EH299" s="97"/>
      <c r="EI299" s="97"/>
      <c r="EJ299" s="97"/>
      <c r="EK299" s="97"/>
      <c r="EL299" s="97"/>
      <c r="EM299" s="97"/>
      <c r="EN299" s="97"/>
      <c r="EO299" s="97"/>
      <c r="EP299" s="97"/>
      <c r="EQ299" s="97"/>
      <c r="ER299" s="97"/>
      <c r="ES299" s="97"/>
      <c r="ET299" s="97"/>
      <c r="EU299" s="97"/>
      <c r="EV299" s="97"/>
      <c r="EW299" s="97"/>
      <c r="EX299" s="97"/>
      <c r="EY299" s="97"/>
      <c r="EZ299" s="97"/>
      <c r="FA299" s="97"/>
      <c r="FB299" s="97"/>
      <c r="FC299" s="97"/>
      <c r="FD299" s="97"/>
      <c r="FE299" s="97"/>
      <c r="FF299" s="97"/>
      <c r="FG299" s="97"/>
      <c r="FH299" s="97"/>
      <c r="FI299" s="97"/>
      <c r="FJ299" s="97"/>
      <c r="FK299" s="97"/>
      <c r="FL299" s="97"/>
      <c r="FM299" s="97"/>
      <c r="FN299" s="97"/>
      <c r="FO299" s="97"/>
      <c r="FP299" s="97"/>
      <c r="FQ299" s="97"/>
      <c r="FR299" s="97"/>
      <c r="FS299" s="97"/>
      <c r="FT299" s="97"/>
      <c r="FU299" s="97"/>
      <c r="FV299" s="97"/>
      <c r="FW299" s="97"/>
      <c r="FX299" s="97"/>
      <c r="FY299" s="97"/>
      <c r="FZ299" s="97"/>
      <c r="GA299" s="97"/>
      <c r="GB299" s="97"/>
      <c r="GC299" s="97">
        <v>1</v>
      </c>
      <c r="GD299" s="97"/>
      <c r="GE299" s="97"/>
      <c r="GF299" s="97"/>
      <c r="GG299" s="97"/>
      <c r="GH299" s="97"/>
      <c r="GI299" s="97"/>
      <c r="GJ299" s="97"/>
      <c r="GK299" s="97"/>
      <c r="GL299" s="97"/>
      <c r="GM299" s="97"/>
      <c r="GN299" s="97"/>
      <c r="GO299" s="97"/>
      <c r="GP299" s="97"/>
      <c r="GQ299" s="97"/>
      <c r="GR299" s="97"/>
      <c r="GS299" s="97"/>
      <c r="GT299" s="97"/>
      <c r="GU299" s="97"/>
      <c r="GV299" s="97"/>
      <c r="GW299" s="97"/>
      <c r="GX299" s="97"/>
      <c r="GY299" s="97"/>
      <c r="GZ299" s="97"/>
      <c r="HA299" s="97"/>
      <c r="HB299" s="97"/>
      <c r="HC299" s="97"/>
      <c r="HD299" s="97"/>
      <c r="HE299" s="97"/>
      <c r="HF299" s="97"/>
      <c r="HG299" s="97"/>
      <c r="HH299" s="97"/>
      <c r="HI299" s="97"/>
      <c r="HJ299" s="97"/>
      <c r="HK299" s="97"/>
      <c r="HL299" s="97"/>
      <c r="HM299" s="97"/>
      <c r="HN299" s="97"/>
      <c r="HO299" s="97"/>
      <c r="HP299" s="97"/>
      <c r="HQ299" s="97"/>
      <c r="HR299" s="97"/>
      <c r="HS299" s="97"/>
      <c r="HT299" s="97"/>
      <c r="HU299" s="97"/>
      <c r="HV299" s="97"/>
      <c r="HW299" s="97"/>
      <c r="HX299" s="97"/>
      <c r="HY299" s="97"/>
      <c r="HZ299" s="97"/>
      <c r="IA299" s="97"/>
      <c r="IB299" s="97"/>
      <c r="IC299" s="97"/>
      <c r="ID299" s="97"/>
      <c r="IE299" s="97"/>
      <c r="IF299" s="97">
        <v>2</v>
      </c>
      <c r="IG299" s="97"/>
      <c r="IH299" s="97"/>
      <c r="II299" s="97"/>
      <c r="IJ299" s="97"/>
      <c r="IK299" s="97"/>
      <c r="IL299" s="97"/>
      <c r="IM299" s="97"/>
      <c r="IN299" s="97"/>
      <c r="IO299" s="97"/>
      <c r="IP299" s="97"/>
      <c r="IQ299" s="97"/>
      <c r="IR299" s="97"/>
      <c r="IS299" s="97"/>
      <c r="IT299" s="97"/>
      <c r="IU299" s="97"/>
      <c r="IV299" s="97"/>
      <c r="IW299" s="97"/>
      <c r="IX299" s="97"/>
      <c r="IY299" s="97"/>
      <c r="IZ299" s="97"/>
      <c r="JA299" s="97"/>
      <c r="JB299" s="97"/>
      <c r="JC299" s="97"/>
      <c r="JD299" s="97"/>
      <c r="JE299" s="97"/>
      <c r="JF299" s="97"/>
      <c r="JG299" s="97"/>
      <c r="JH299" s="97">
        <v>0</v>
      </c>
      <c r="JI299" s="97"/>
      <c r="JJ299" s="97"/>
      <c r="JK299" s="97"/>
      <c r="JL299" s="97"/>
      <c r="JM299" s="97"/>
      <c r="JN299" s="97"/>
      <c r="JO299" s="97">
        <v>8</v>
      </c>
      <c r="JP299" s="97">
        <v>4</v>
      </c>
      <c r="JQ299" s="97">
        <v>4</v>
      </c>
      <c r="JR299" s="97">
        <v>12</v>
      </c>
      <c r="JS299" s="97">
        <v>7</v>
      </c>
      <c r="JT299" s="97">
        <v>2</v>
      </c>
      <c r="JU299" s="97">
        <v>7</v>
      </c>
      <c r="JV299" s="97"/>
      <c r="JW299" s="97">
        <v>25</v>
      </c>
      <c r="JX299" s="97"/>
      <c r="JY299" s="97"/>
      <c r="JZ299" s="97">
        <v>3</v>
      </c>
      <c r="KA299" s="97">
        <v>9</v>
      </c>
      <c r="KB299" s="97"/>
      <c r="KC299" s="97">
        <v>5</v>
      </c>
      <c r="KD299" s="97"/>
      <c r="KE299" s="97">
        <v>9</v>
      </c>
      <c r="KF299" s="97"/>
      <c r="KG299" s="97">
        <v>7</v>
      </c>
      <c r="KH299" s="97"/>
      <c r="KI299" s="97">
        <v>0</v>
      </c>
      <c r="KJ299" s="97">
        <v>55</v>
      </c>
      <c r="KK299" s="97"/>
      <c r="KL299" s="97">
        <v>3819</v>
      </c>
      <c r="KM299" s="97"/>
      <c r="KN299" s="97">
        <v>2</v>
      </c>
      <c r="KO299" s="97">
        <v>296</v>
      </c>
      <c r="KP299" s="97">
        <v>0</v>
      </c>
      <c r="KQ299" s="97">
        <v>32</v>
      </c>
      <c r="KR299" s="97"/>
      <c r="KS299" s="97"/>
      <c r="KT299" s="97"/>
      <c r="KU299" s="97"/>
      <c r="KV299" s="97"/>
      <c r="KW299" s="97"/>
      <c r="KX299" s="97"/>
      <c r="KY299" s="97"/>
      <c r="KZ299" s="97"/>
      <c r="LA299" s="97">
        <v>189</v>
      </c>
      <c r="LB299" s="97">
        <v>68</v>
      </c>
      <c r="LC299" s="97">
        <v>1</v>
      </c>
      <c r="LD299" s="97">
        <v>1</v>
      </c>
      <c r="LE299" s="97"/>
      <c r="LF299" s="97"/>
      <c r="LG299" s="97">
        <v>4</v>
      </c>
      <c r="LH299" s="97">
        <v>4</v>
      </c>
      <c r="LI299" s="97">
        <v>5</v>
      </c>
      <c r="LJ299" s="97">
        <v>2</v>
      </c>
      <c r="LK299" s="97">
        <v>0</v>
      </c>
      <c r="LL299" s="97">
        <v>53</v>
      </c>
      <c r="LM299" s="97">
        <v>2</v>
      </c>
      <c r="LN299" s="97"/>
      <c r="LO299" s="97"/>
      <c r="LP299" s="97"/>
      <c r="LQ299" s="97"/>
      <c r="LR299" s="97"/>
      <c r="LS299" s="97">
        <v>8</v>
      </c>
      <c r="LT299" s="97">
        <v>0</v>
      </c>
      <c r="LU299" s="97"/>
      <c r="LV299" s="97">
        <v>39</v>
      </c>
      <c r="LW299" s="97"/>
      <c r="LX299" s="97"/>
      <c r="LY299" s="97">
        <v>16</v>
      </c>
      <c r="LZ299" s="97">
        <v>35</v>
      </c>
      <c r="MA299" s="97"/>
      <c r="MB299" s="97">
        <v>191</v>
      </c>
      <c r="MC299" s="97">
        <v>6</v>
      </c>
      <c r="MD299" s="97">
        <v>30</v>
      </c>
      <c r="ME299" s="97">
        <v>16</v>
      </c>
      <c r="MF299" s="97"/>
      <c r="MG299" s="97"/>
      <c r="MH299" s="97"/>
      <c r="MI299" s="97">
        <v>12</v>
      </c>
      <c r="MJ299" s="97">
        <v>1</v>
      </c>
      <c r="MK299" s="97">
        <v>8</v>
      </c>
      <c r="ML299" s="97">
        <v>3</v>
      </c>
      <c r="MM299" s="97">
        <v>34</v>
      </c>
      <c r="MN299" s="97"/>
      <c r="MO299" s="97">
        <v>6</v>
      </c>
      <c r="MP299" s="97">
        <v>24</v>
      </c>
      <c r="MQ299" s="97"/>
      <c r="MR299" s="97">
        <v>13</v>
      </c>
      <c r="MS299" s="97"/>
      <c r="MT299" s="97"/>
      <c r="MU299" s="97"/>
      <c r="MV299" s="97"/>
      <c r="MW299" s="97"/>
      <c r="MX299" s="97"/>
      <c r="MY299" s="97"/>
      <c r="MZ299" s="97"/>
      <c r="NA299" s="97">
        <v>13</v>
      </c>
      <c r="NB299" s="97"/>
      <c r="NC299" s="97"/>
      <c r="ND299" s="97">
        <v>14</v>
      </c>
      <c r="NE299" s="97"/>
      <c r="NF299" s="97"/>
      <c r="NG299" s="97"/>
      <c r="NH299" s="97"/>
      <c r="NI299" s="97"/>
      <c r="NJ299" s="97"/>
      <c r="NK299" s="97"/>
      <c r="NL299" s="97"/>
      <c r="NM299" s="97"/>
      <c r="NN299" s="97"/>
      <c r="NO299" s="97"/>
      <c r="NP299" s="97"/>
      <c r="NQ299" s="97"/>
      <c r="NR299" s="97"/>
      <c r="NS299" s="97"/>
      <c r="NT299" s="97"/>
      <c r="NU299" s="97"/>
      <c r="NV299" s="97">
        <v>1</v>
      </c>
      <c r="NW299" s="97"/>
      <c r="NX299" s="97"/>
      <c r="NY299" s="97"/>
      <c r="NZ299" s="97"/>
      <c r="OA299" s="97"/>
      <c r="OB299" s="97"/>
      <c r="OC299" s="97"/>
      <c r="OD299" s="97"/>
      <c r="OE299" s="97">
        <v>0</v>
      </c>
      <c r="OF299" s="97">
        <v>10</v>
      </c>
      <c r="OG299" s="97"/>
      <c r="OH299" s="97">
        <v>129</v>
      </c>
      <c r="OI299" s="97">
        <v>43</v>
      </c>
      <c r="OJ299" s="97">
        <v>488</v>
      </c>
      <c r="OK299" s="97"/>
      <c r="OL299" s="97"/>
      <c r="OM299" s="97">
        <v>41</v>
      </c>
      <c r="ON299" s="97">
        <v>6</v>
      </c>
      <c r="OO299" s="97">
        <v>232</v>
      </c>
      <c r="OP299" s="97"/>
      <c r="OQ299" s="97"/>
      <c r="OR299" s="98"/>
      <c r="OS299" s="99">
        <v>6191</v>
      </c>
      <c r="OT299" s="96">
        <v>1316</v>
      </c>
      <c r="OU299" s="97"/>
      <c r="OV299" s="97"/>
      <c r="OW299" s="97"/>
      <c r="OX299" s="97"/>
      <c r="OY299" s="97"/>
      <c r="OZ299" s="97">
        <v>1304</v>
      </c>
      <c r="PA299" s="97"/>
      <c r="PB299" s="97"/>
      <c r="PC299" s="97"/>
      <c r="PD299" s="97"/>
      <c r="PE299" s="97"/>
      <c r="PF299" s="97"/>
      <c r="PG299" s="97"/>
      <c r="PH299" s="97"/>
      <c r="PI299" s="97"/>
      <c r="PJ299" s="97"/>
      <c r="PK299" s="97"/>
      <c r="PL299" s="98"/>
      <c r="PM299" s="99">
        <v>8811</v>
      </c>
    </row>
    <row r="300" spans="1:429" ht="12.75" customHeight="1" x14ac:dyDescent="0.2">
      <c r="A300" s="93">
        <v>483000</v>
      </c>
      <c r="B300" s="94" t="s">
        <v>1742</v>
      </c>
      <c r="C300" s="95" t="s">
        <v>1459</v>
      </c>
      <c r="D300" s="96"/>
      <c r="E300" s="97"/>
      <c r="F300" s="97"/>
      <c r="G300" s="97"/>
      <c r="H300" s="97"/>
      <c r="I300" s="97"/>
      <c r="J300" s="97"/>
      <c r="K300" s="97"/>
      <c r="L300" s="97"/>
      <c r="M300" s="97"/>
      <c r="N300" s="97"/>
      <c r="O300" s="97"/>
      <c r="P300" s="97"/>
      <c r="Q300" s="97"/>
      <c r="R300" s="97"/>
      <c r="S300" s="97"/>
      <c r="T300" s="97"/>
      <c r="U300" s="97"/>
      <c r="V300" s="97"/>
      <c r="W300" s="97"/>
      <c r="X300" s="97"/>
      <c r="Y300" s="97"/>
      <c r="Z300" s="97">
        <v>4</v>
      </c>
      <c r="AA300" s="97"/>
      <c r="AB300" s="97">
        <v>1</v>
      </c>
      <c r="AC300" s="97"/>
      <c r="AD300" s="97"/>
      <c r="AE300" s="97"/>
      <c r="AF300" s="97">
        <v>1</v>
      </c>
      <c r="AG300" s="97"/>
      <c r="AH300" s="97"/>
      <c r="AI300" s="97">
        <v>1</v>
      </c>
      <c r="AJ300" s="97"/>
      <c r="AK300" s="97"/>
      <c r="AL300" s="97"/>
      <c r="AM300" s="97">
        <v>3</v>
      </c>
      <c r="AN300" s="97"/>
      <c r="AO300" s="97"/>
      <c r="AP300" s="97"/>
      <c r="AQ300" s="97"/>
      <c r="AR300" s="97"/>
      <c r="AS300" s="97"/>
      <c r="AT300" s="97"/>
      <c r="AU300" s="97"/>
      <c r="AV300" s="97"/>
      <c r="AW300" s="97"/>
      <c r="AX300" s="97"/>
      <c r="AY300" s="97"/>
      <c r="AZ300" s="97"/>
      <c r="BA300" s="97"/>
      <c r="BB300" s="97"/>
      <c r="BC300" s="97"/>
      <c r="BD300" s="97"/>
      <c r="BE300" s="97"/>
      <c r="BF300" s="97"/>
      <c r="BG300" s="97"/>
      <c r="BH300" s="97"/>
      <c r="BI300" s="97"/>
      <c r="BJ300" s="97"/>
      <c r="BK300" s="97"/>
      <c r="BL300" s="97"/>
      <c r="BM300" s="97"/>
      <c r="BN300" s="97"/>
      <c r="BO300" s="97"/>
      <c r="BP300" s="97"/>
      <c r="BQ300" s="97"/>
      <c r="BR300" s="97"/>
      <c r="BS300" s="97"/>
      <c r="BT300" s="97"/>
      <c r="BU300" s="97"/>
      <c r="BV300" s="97"/>
      <c r="BW300" s="97"/>
      <c r="BX300" s="97"/>
      <c r="BY300" s="97"/>
      <c r="BZ300" s="97"/>
      <c r="CA300" s="97"/>
      <c r="CB300" s="97"/>
      <c r="CC300" s="97"/>
      <c r="CD300" s="97"/>
      <c r="CE300" s="97"/>
      <c r="CF300" s="97"/>
      <c r="CG300" s="97"/>
      <c r="CH300" s="97"/>
      <c r="CI300" s="97"/>
      <c r="CJ300" s="97"/>
      <c r="CK300" s="97"/>
      <c r="CL300" s="97"/>
      <c r="CM300" s="97"/>
      <c r="CN300" s="97"/>
      <c r="CO300" s="97"/>
      <c r="CP300" s="97"/>
      <c r="CQ300" s="97"/>
      <c r="CR300" s="97">
        <v>1</v>
      </c>
      <c r="CS300" s="97"/>
      <c r="CT300" s="97"/>
      <c r="CU300" s="97"/>
      <c r="CV300" s="97"/>
      <c r="CW300" s="97"/>
      <c r="CX300" s="97"/>
      <c r="CY300" s="97"/>
      <c r="CZ300" s="97"/>
      <c r="DA300" s="97"/>
      <c r="DB300" s="97"/>
      <c r="DC300" s="97"/>
      <c r="DD300" s="97"/>
      <c r="DE300" s="97"/>
      <c r="DF300" s="97"/>
      <c r="DG300" s="97"/>
      <c r="DH300" s="97"/>
      <c r="DI300" s="97"/>
      <c r="DJ300" s="97"/>
      <c r="DK300" s="97"/>
      <c r="DL300" s="97"/>
      <c r="DM300" s="97"/>
      <c r="DN300" s="97"/>
      <c r="DO300" s="97"/>
      <c r="DP300" s="97"/>
      <c r="DQ300" s="97"/>
      <c r="DR300" s="97"/>
      <c r="DS300" s="97"/>
      <c r="DT300" s="97"/>
      <c r="DU300" s="97"/>
      <c r="DV300" s="97"/>
      <c r="DW300" s="97"/>
      <c r="DX300" s="97"/>
      <c r="DY300" s="97"/>
      <c r="DZ300" s="97"/>
      <c r="EA300" s="97"/>
      <c r="EB300" s="97"/>
      <c r="EC300" s="97"/>
      <c r="ED300" s="97"/>
      <c r="EE300" s="97"/>
      <c r="EF300" s="97"/>
      <c r="EG300" s="97"/>
      <c r="EH300" s="97"/>
      <c r="EI300" s="97"/>
      <c r="EJ300" s="97"/>
      <c r="EK300" s="97"/>
      <c r="EL300" s="97"/>
      <c r="EM300" s="97"/>
      <c r="EN300" s="97"/>
      <c r="EO300" s="97"/>
      <c r="EP300" s="97"/>
      <c r="EQ300" s="97"/>
      <c r="ER300" s="97"/>
      <c r="ES300" s="97"/>
      <c r="ET300" s="97"/>
      <c r="EU300" s="97"/>
      <c r="EV300" s="97"/>
      <c r="EW300" s="97"/>
      <c r="EX300" s="97"/>
      <c r="EY300" s="97"/>
      <c r="EZ300" s="97"/>
      <c r="FA300" s="97"/>
      <c r="FB300" s="97"/>
      <c r="FC300" s="97"/>
      <c r="FD300" s="97"/>
      <c r="FE300" s="97"/>
      <c r="FF300" s="97"/>
      <c r="FG300" s="97"/>
      <c r="FH300" s="97"/>
      <c r="FI300" s="97"/>
      <c r="FJ300" s="97"/>
      <c r="FK300" s="97"/>
      <c r="FL300" s="97"/>
      <c r="FM300" s="97"/>
      <c r="FN300" s="97"/>
      <c r="FO300" s="97"/>
      <c r="FP300" s="97"/>
      <c r="FQ300" s="97"/>
      <c r="FR300" s="97"/>
      <c r="FS300" s="97"/>
      <c r="FT300" s="97"/>
      <c r="FU300" s="97"/>
      <c r="FV300" s="97"/>
      <c r="FW300" s="97"/>
      <c r="FX300" s="97"/>
      <c r="FY300" s="97"/>
      <c r="FZ300" s="97"/>
      <c r="GA300" s="97"/>
      <c r="GB300" s="97"/>
      <c r="GC300" s="97"/>
      <c r="GD300" s="97"/>
      <c r="GE300" s="97"/>
      <c r="GF300" s="97"/>
      <c r="GG300" s="97"/>
      <c r="GH300" s="97"/>
      <c r="GI300" s="97"/>
      <c r="GJ300" s="97"/>
      <c r="GK300" s="97"/>
      <c r="GL300" s="97"/>
      <c r="GM300" s="97"/>
      <c r="GN300" s="97"/>
      <c r="GO300" s="97"/>
      <c r="GP300" s="97"/>
      <c r="GQ300" s="97"/>
      <c r="GR300" s="97"/>
      <c r="GS300" s="97"/>
      <c r="GT300" s="97"/>
      <c r="GU300" s="97"/>
      <c r="GV300" s="97"/>
      <c r="GW300" s="97"/>
      <c r="GX300" s="97"/>
      <c r="GY300" s="97"/>
      <c r="GZ300" s="97"/>
      <c r="HA300" s="97"/>
      <c r="HB300" s="97"/>
      <c r="HC300" s="97"/>
      <c r="HD300" s="97"/>
      <c r="HE300" s="97"/>
      <c r="HF300" s="97"/>
      <c r="HG300" s="97"/>
      <c r="HH300" s="97"/>
      <c r="HI300" s="97"/>
      <c r="HJ300" s="97"/>
      <c r="HK300" s="97"/>
      <c r="HL300" s="97"/>
      <c r="HM300" s="97"/>
      <c r="HN300" s="97"/>
      <c r="HO300" s="97"/>
      <c r="HP300" s="97"/>
      <c r="HQ300" s="97"/>
      <c r="HR300" s="97"/>
      <c r="HS300" s="97"/>
      <c r="HT300" s="97"/>
      <c r="HU300" s="97"/>
      <c r="HV300" s="97"/>
      <c r="HW300" s="97"/>
      <c r="HX300" s="97"/>
      <c r="HY300" s="97"/>
      <c r="HZ300" s="97"/>
      <c r="IA300" s="97"/>
      <c r="IB300" s="97"/>
      <c r="IC300" s="97"/>
      <c r="ID300" s="97"/>
      <c r="IE300" s="97"/>
      <c r="IF300" s="97"/>
      <c r="IG300" s="97"/>
      <c r="IH300" s="97"/>
      <c r="II300" s="97"/>
      <c r="IJ300" s="97"/>
      <c r="IK300" s="97"/>
      <c r="IL300" s="97"/>
      <c r="IM300" s="97"/>
      <c r="IN300" s="97"/>
      <c r="IO300" s="97"/>
      <c r="IP300" s="97">
        <v>4</v>
      </c>
      <c r="IQ300" s="97"/>
      <c r="IR300" s="97"/>
      <c r="IS300" s="97"/>
      <c r="IT300" s="97"/>
      <c r="IU300" s="97"/>
      <c r="IV300" s="97"/>
      <c r="IW300" s="97"/>
      <c r="IX300" s="97"/>
      <c r="IY300" s="97"/>
      <c r="IZ300" s="97"/>
      <c r="JA300" s="97"/>
      <c r="JB300" s="97"/>
      <c r="JC300" s="97"/>
      <c r="JD300" s="97"/>
      <c r="JE300" s="97"/>
      <c r="JF300" s="97"/>
      <c r="JG300" s="97"/>
      <c r="JH300" s="97"/>
      <c r="JI300" s="97"/>
      <c r="JJ300" s="97"/>
      <c r="JK300" s="97"/>
      <c r="JL300" s="97"/>
      <c r="JM300" s="97"/>
      <c r="JN300" s="97"/>
      <c r="JO300" s="97"/>
      <c r="JP300" s="97"/>
      <c r="JQ300" s="97"/>
      <c r="JR300" s="97"/>
      <c r="JS300" s="97"/>
      <c r="JT300" s="97"/>
      <c r="JU300" s="97"/>
      <c r="JV300" s="97"/>
      <c r="JW300" s="97">
        <v>8</v>
      </c>
      <c r="JX300" s="97"/>
      <c r="JY300" s="97"/>
      <c r="JZ300" s="97">
        <v>2</v>
      </c>
      <c r="KA300" s="97"/>
      <c r="KB300" s="97"/>
      <c r="KC300" s="97"/>
      <c r="KD300" s="97"/>
      <c r="KE300" s="97"/>
      <c r="KF300" s="97"/>
      <c r="KG300" s="97"/>
      <c r="KH300" s="97"/>
      <c r="KI300" s="97"/>
      <c r="KJ300" s="97"/>
      <c r="KK300" s="97"/>
      <c r="KL300" s="97"/>
      <c r="KM300" s="97"/>
      <c r="KN300" s="97">
        <v>2</v>
      </c>
      <c r="KO300" s="97"/>
      <c r="KP300" s="97"/>
      <c r="KQ300" s="97"/>
      <c r="KR300" s="97"/>
      <c r="KS300" s="97"/>
      <c r="KT300" s="97"/>
      <c r="KU300" s="97"/>
      <c r="KV300" s="97"/>
      <c r="KW300" s="97"/>
      <c r="KX300" s="97"/>
      <c r="KY300" s="97">
        <v>0</v>
      </c>
      <c r="KZ300" s="97"/>
      <c r="LA300" s="97"/>
      <c r="LB300" s="97"/>
      <c r="LC300" s="97"/>
      <c r="LD300" s="97"/>
      <c r="LE300" s="97"/>
      <c r="LF300" s="97"/>
      <c r="LG300" s="97"/>
      <c r="LH300" s="97"/>
      <c r="LI300" s="97"/>
      <c r="LJ300" s="97"/>
      <c r="LK300" s="97"/>
      <c r="LL300" s="97"/>
      <c r="LM300" s="97"/>
      <c r="LN300" s="97"/>
      <c r="LO300" s="97"/>
      <c r="LP300" s="97"/>
      <c r="LQ300" s="97"/>
      <c r="LR300" s="97"/>
      <c r="LS300" s="97">
        <v>5</v>
      </c>
      <c r="LT300" s="97"/>
      <c r="LU300" s="97"/>
      <c r="LV300" s="97"/>
      <c r="LW300" s="97"/>
      <c r="LX300" s="97"/>
      <c r="LY300" s="97"/>
      <c r="LZ300" s="97"/>
      <c r="MA300" s="97">
        <v>1</v>
      </c>
      <c r="MB300" s="97"/>
      <c r="MC300" s="97">
        <v>3</v>
      </c>
      <c r="MD300" s="97">
        <v>523</v>
      </c>
      <c r="ME300" s="97"/>
      <c r="MF300" s="97">
        <v>1</v>
      </c>
      <c r="MG300" s="97"/>
      <c r="MH300" s="97"/>
      <c r="MI300" s="97"/>
      <c r="MJ300" s="97">
        <v>40</v>
      </c>
      <c r="MK300" s="97"/>
      <c r="ML300" s="97"/>
      <c r="MM300" s="97"/>
      <c r="MN300" s="97"/>
      <c r="MO300" s="97"/>
      <c r="MP300" s="97"/>
      <c r="MQ300" s="97"/>
      <c r="MR300" s="97">
        <v>6</v>
      </c>
      <c r="MS300" s="97">
        <v>2</v>
      </c>
      <c r="MT300" s="97"/>
      <c r="MU300" s="97">
        <v>160</v>
      </c>
      <c r="MV300" s="97"/>
      <c r="MW300" s="97"/>
      <c r="MX300" s="97"/>
      <c r="MY300" s="97"/>
      <c r="MZ300" s="97"/>
      <c r="NA300" s="97">
        <v>1</v>
      </c>
      <c r="NB300" s="97"/>
      <c r="NC300" s="97">
        <v>2</v>
      </c>
      <c r="ND300" s="97">
        <v>37</v>
      </c>
      <c r="NE300" s="97"/>
      <c r="NF300" s="97"/>
      <c r="NG300" s="97">
        <v>5</v>
      </c>
      <c r="NH300" s="97"/>
      <c r="NI300" s="97"/>
      <c r="NJ300" s="97"/>
      <c r="NK300" s="97">
        <v>1</v>
      </c>
      <c r="NL300" s="97"/>
      <c r="NM300" s="97"/>
      <c r="NN300" s="97"/>
      <c r="NO300" s="97"/>
      <c r="NP300" s="97"/>
      <c r="NQ300" s="97"/>
      <c r="NR300" s="97"/>
      <c r="NS300" s="97"/>
      <c r="NT300" s="97"/>
      <c r="NU300" s="97"/>
      <c r="NV300" s="97">
        <v>1</v>
      </c>
      <c r="NW300" s="97"/>
      <c r="NX300" s="97">
        <v>2</v>
      </c>
      <c r="NY300" s="97"/>
      <c r="NZ300" s="97">
        <v>2</v>
      </c>
      <c r="OA300" s="97"/>
      <c r="OB300" s="97"/>
      <c r="OC300" s="97">
        <v>2</v>
      </c>
      <c r="OD300" s="97"/>
      <c r="OE300" s="97"/>
      <c r="OF300" s="97"/>
      <c r="OG300" s="97"/>
      <c r="OH300" s="97">
        <v>1776</v>
      </c>
      <c r="OI300" s="97">
        <v>63</v>
      </c>
      <c r="OJ300" s="97">
        <v>634</v>
      </c>
      <c r="OK300" s="97"/>
      <c r="OL300" s="97"/>
      <c r="OM300" s="97">
        <v>0</v>
      </c>
      <c r="ON300" s="97">
        <v>0</v>
      </c>
      <c r="OO300" s="97">
        <v>131</v>
      </c>
      <c r="OP300" s="97"/>
      <c r="OQ300" s="97"/>
      <c r="OR300" s="98"/>
      <c r="OS300" s="99">
        <v>3428</v>
      </c>
      <c r="OT300" s="96">
        <v>16735</v>
      </c>
      <c r="OU300" s="97"/>
      <c r="OV300" s="97"/>
      <c r="OW300" s="97"/>
      <c r="OX300" s="97"/>
      <c r="OY300" s="97"/>
      <c r="OZ300" s="97">
        <v>5018</v>
      </c>
      <c r="PA300" s="97"/>
      <c r="PB300" s="97"/>
      <c r="PC300" s="97"/>
      <c r="PD300" s="97"/>
      <c r="PE300" s="97"/>
      <c r="PF300" s="97"/>
      <c r="PG300" s="97"/>
      <c r="PH300" s="97"/>
      <c r="PI300" s="97"/>
      <c r="PJ300" s="97"/>
      <c r="PK300" s="97"/>
      <c r="PL300" s="98"/>
      <c r="PM300" s="99">
        <v>25181</v>
      </c>
    </row>
    <row r="301" spans="1:429" ht="12.75" customHeight="1" x14ac:dyDescent="0.2">
      <c r="A301" s="93">
        <v>484000</v>
      </c>
      <c r="B301" s="94" t="s">
        <v>1742</v>
      </c>
      <c r="C301" s="95" t="s">
        <v>1460</v>
      </c>
      <c r="D301" s="96">
        <v>1</v>
      </c>
      <c r="E301" s="97">
        <v>12</v>
      </c>
      <c r="F301" s="97">
        <v>4</v>
      </c>
      <c r="G301" s="97">
        <v>6</v>
      </c>
      <c r="H301" s="97">
        <v>0</v>
      </c>
      <c r="I301" s="97">
        <v>7</v>
      </c>
      <c r="J301" s="97">
        <v>9</v>
      </c>
      <c r="K301" s="97"/>
      <c r="L301" s="97">
        <v>42</v>
      </c>
      <c r="M301" s="97">
        <v>15</v>
      </c>
      <c r="N301" s="97"/>
      <c r="O301" s="97"/>
      <c r="P301" s="97"/>
      <c r="Q301" s="97"/>
      <c r="R301" s="97"/>
      <c r="S301" s="97"/>
      <c r="T301" s="97"/>
      <c r="U301" s="97"/>
      <c r="V301" s="97"/>
      <c r="W301" s="97">
        <v>102</v>
      </c>
      <c r="X301" s="97">
        <v>32</v>
      </c>
      <c r="Y301" s="97"/>
      <c r="Z301" s="97"/>
      <c r="AA301" s="97"/>
      <c r="AB301" s="97"/>
      <c r="AC301" s="97"/>
      <c r="AD301" s="97"/>
      <c r="AE301" s="97"/>
      <c r="AF301" s="97"/>
      <c r="AG301" s="97"/>
      <c r="AH301" s="97"/>
      <c r="AI301" s="97"/>
      <c r="AJ301" s="97"/>
      <c r="AK301" s="97"/>
      <c r="AL301" s="97"/>
      <c r="AM301" s="97"/>
      <c r="AN301" s="97">
        <v>1</v>
      </c>
      <c r="AO301" s="97">
        <v>1</v>
      </c>
      <c r="AP301" s="97">
        <v>1</v>
      </c>
      <c r="AQ301" s="97">
        <v>3</v>
      </c>
      <c r="AR301" s="97">
        <v>0</v>
      </c>
      <c r="AS301" s="97">
        <v>1</v>
      </c>
      <c r="AT301" s="97">
        <v>0</v>
      </c>
      <c r="AU301" s="97">
        <v>1</v>
      </c>
      <c r="AV301" s="97">
        <v>0</v>
      </c>
      <c r="AW301" s="97">
        <v>1</v>
      </c>
      <c r="AX301" s="97">
        <v>0</v>
      </c>
      <c r="AY301" s="97">
        <v>0</v>
      </c>
      <c r="AZ301" s="97">
        <v>0</v>
      </c>
      <c r="BA301" s="97">
        <v>0</v>
      </c>
      <c r="BB301" s="97">
        <v>0</v>
      </c>
      <c r="BC301" s="97">
        <v>0</v>
      </c>
      <c r="BD301" s="97">
        <v>1</v>
      </c>
      <c r="BE301" s="97">
        <v>0</v>
      </c>
      <c r="BF301" s="97">
        <v>0</v>
      </c>
      <c r="BG301" s="97">
        <v>0</v>
      </c>
      <c r="BH301" s="97">
        <v>0</v>
      </c>
      <c r="BI301" s="97">
        <v>0</v>
      </c>
      <c r="BJ301" s="97">
        <v>0</v>
      </c>
      <c r="BK301" s="97">
        <v>0</v>
      </c>
      <c r="BL301" s="97">
        <v>1</v>
      </c>
      <c r="BM301" s="97">
        <v>0</v>
      </c>
      <c r="BN301" s="97">
        <v>1</v>
      </c>
      <c r="BO301" s="97">
        <v>1</v>
      </c>
      <c r="BP301" s="97">
        <v>3</v>
      </c>
      <c r="BQ301" s="97">
        <v>2</v>
      </c>
      <c r="BR301" s="97">
        <v>4</v>
      </c>
      <c r="BS301" s="97">
        <v>5</v>
      </c>
      <c r="BT301" s="97">
        <v>1</v>
      </c>
      <c r="BU301" s="97">
        <v>1</v>
      </c>
      <c r="BV301" s="97">
        <v>1</v>
      </c>
      <c r="BW301" s="97">
        <v>2</v>
      </c>
      <c r="BX301" s="97">
        <v>1</v>
      </c>
      <c r="BY301" s="97">
        <v>10</v>
      </c>
      <c r="BZ301" s="97">
        <v>5</v>
      </c>
      <c r="CA301" s="97">
        <v>3</v>
      </c>
      <c r="CB301" s="97">
        <v>1</v>
      </c>
      <c r="CC301" s="97">
        <v>3</v>
      </c>
      <c r="CD301" s="97">
        <v>1</v>
      </c>
      <c r="CE301" s="97">
        <v>1</v>
      </c>
      <c r="CF301" s="97">
        <v>1</v>
      </c>
      <c r="CG301" s="97">
        <v>2</v>
      </c>
      <c r="CH301" s="97">
        <v>1</v>
      </c>
      <c r="CI301" s="97">
        <v>0</v>
      </c>
      <c r="CJ301" s="97">
        <v>1</v>
      </c>
      <c r="CK301" s="97">
        <v>0</v>
      </c>
      <c r="CL301" s="97">
        <v>1</v>
      </c>
      <c r="CM301" s="97">
        <v>1</v>
      </c>
      <c r="CN301" s="97">
        <v>1</v>
      </c>
      <c r="CO301" s="97">
        <v>1</v>
      </c>
      <c r="CP301" s="97">
        <v>1</v>
      </c>
      <c r="CQ301" s="97">
        <v>0</v>
      </c>
      <c r="CR301" s="97">
        <v>2</v>
      </c>
      <c r="CS301" s="97">
        <v>0</v>
      </c>
      <c r="CT301" s="97">
        <v>1</v>
      </c>
      <c r="CU301" s="97">
        <v>1</v>
      </c>
      <c r="CV301" s="97">
        <v>0</v>
      </c>
      <c r="CW301" s="97">
        <v>1</v>
      </c>
      <c r="CX301" s="97">
        <v>0</v>
      </c>
      <c r="CY301" s="97">
        <v>0</v>
      </c>
      <c r="CZ301" s="97">
        <v>0</v>
      </c>
      <c r="DA301" s="97">
        <v>1</v>
      </c>
      <c r="DB301" s="97">
        <v>0</v>
      </c>
      <c r="DC301" s="97">
        <v>1</v>
      </c>
      <c r="DD301" s="97">
        <v>1</v>
      </c>
      <c r="DE301" s="97">
        <v>0</v>
      </c>
      <c r="DF301" s="97">
        <v>1</v>
      </c>
      <c r="DG301" s="97">
        <v>0</v>
      </c>
      <c r="DH301" s="97">
        <v>1</v>
      </c>
      <c r="DI301" s="97">
        <v>0</v>
      </c>
      <c r="DJ301" s="97">
        <v>1</v>
      </c>
      <c r="DK301" s="97">
        <v>7</v>
      </c>
      <c r="DL301" s="97">
        <v>0</v>
      </c>
      <c r="DM301" s="97">
        <v>5</v>
      </c>
      <c r="DN301" s="97">
        <v>6</v>
      </c>
      <c r="DO301" s="97">
        <v>2</v>
      </c>
      <c r="DP301" s="97">
        <v>13</v>
      </c>
      <c r="DQ301" s="97">
        <v>7</v>
      </c>
      <c r="DR301" s="97">
        <v>8</v>
      </c>
      <c r="DS301" s="97">
        <v>4</v>
      </c>
      <c r="DT301" s="97">
        <v>12</v>
      </c>
      <c r="DU301" s="97">
        <v>1</v>
      </c>
      <c r="DV301" s="97">
        <v>4</v>
      </c>
      <c r="DW301" s="97">
        <v>0</v>
      </c>
      <c r="DX301" s="97">
        <v>36</v>
      </c>
      <c r="DY301" s="97">
        <v>3</v>
      </c>
      <c r="DZ301" s="97">
        <v>2</v>
      </c>
      <c r="EA301" s="97">
        <v>2</v>
      </c>
      <c r="EB301" s="97">
        <v>1</v>
      </c>
      <c r="EC301" s="97">
        <v>1</v>
      </c>
      <c r="ED301" s="97">
        <v>0</v>
      </c>
      <c r="EE301" s="97">
        <v>0</v>
      </c>
      <c r="EF301" s="97">
        <v>0</v>
      </c>
      <c r="EG301" s="97">
        <v>0</v>
      </c>
      <c r="EH301" s="97">
        <v>0</v>
      </c>
      <c r="EI301" s="97">
        <v>0</v>
      </c>
      <c r="EJ301" s="97">
        <v>0</v>
      </c>
      <c r="EK301" s="97">
        <v>0</v>
      </c>
      <c r="EL301" s="97">
        <v>0</v>
      </c>
      <c r="EM301" s="97">
        <v>0</v>
      </c>
      <c r="EN301" s="97">
        <v>0</v>
      </c>
      <c r="EO301" s="97">
        <v>0</v>
      </c>
      <c r="EP301" s="97">
        <v>0</v>
      </c>
      <c r="EQ301" s="97">
        <v>0</v>
      </c>
      <c r="ER301" s="97">
        <v>0</v>
      </c>
      <c r="ES301" s="97">
        <v>0</v>
      </c>
      <c r="ET301" s="97">
        <v>0</v>
      </c>
      <c r="EU301" s="97">
        <v>0</v>
      </c>
      <c r="EV301" s="97">
        <v>1</v>
      </c>
      <c r="EW301" s="97">
        <v>0</v>
      </c>
      <c r="EX301" s="97">
        <v>0</v>
      </c>
      <c r="EY301" s="97"/>
      <c r="EZ301" s="97">
        <v>0</v>
      </c>
      <c r="FA301" s="97">
        <v>0</v>
      </c>
      <c r="FB301" s="97">
        <v>0</v>
      </c>
      <c r="FC301" s="97">
        <v>0</v>
      </c>
      <c r="FD301" s="97">
        <v>1</v>
      </c>
      <c r="FE301" s="97">
        <v>0</v>
      </c>
      <c r="FF301" s="97">
        <v>1</v>
      </c>
      <c r="FG301" s="97">
        <v>1</v>
      </c>
      <c r="FH301" s="97">
        <v>0</v>
      </c>
      <c r="FI301" s="97">
        <v>1</v>
      </c>
      <c r="FJ301" s="97">
        <v>0</v>
      </c>
      <c r="FK301" s="97">
        <v>1</v>
      </c>
      <c r="FL301" s="97">
        <v>1</v>
      </c>
      <c r="FM301" s="97">
        <v>0</v>
      </c>
      <c r="FN301" s="97">
        <v>0</v>
      </c>
      <c r="FO301" s="97">
        <v>1</v>
      </c>
      <c r="FP301" s="97">
        <v>0</v>
      </c>
      <c r="FQ301" s="97">
        <v>0</v>
      </c>
      <c r="FR301" s="97">
        <v>0</v>
      </c>
      <c r="FS301" s="97">
        <v>0</v>
      </c>
      <c r="FT301" s="97">
        <v>1</v>
      </c>
      <c r="FU301" s="97">
        <v>0</v>
      </c>
      <c r="FV301" s="97">
        <v>1</v>
      </c>
      <c r="FW301" s="97">
        <v>0</v>
      </c>
      <c r="FX301" s="97">
        <v>0</v>
      </c>
      <c r="FY301" s="97">
        <v>0</v>
      </c>
      <c r="FZ301" s="97">
        <v>0</v>
      </c>
      <c r="GA301" s="97">
        <v>0</v>
      </c>
      <c r="GB301" s="97">
        <v>2</v>
      </c>
      <c r="GC301" s="97">
        <v>3</v>
      </c>
      <c r="GD301" s="97">
        <v>0</v>
      </c>
      <c r="GE301" s="97">
        <v>0</v>
      </c>
      <c r="GF301" s="97">
        <v>1</v>
      </c>
      <c r="GG301" s="97">
        <v>1</v>
      </c>
      <c r="GH301" s="97">
        <v>2</v>
      </c>
      <c r="GI301" s="97">
        <v>1</v>
      </c>
      <c r="GJ301" s="97">
        <v>0</v>
      </c>
      <c r="GK301" s="97">
        <v>3</v>
      </c>
      <c r="GL301" s="97">
        <v>3</v>
      </c>
      <c r="GM301" s="97">
        <v>0</v>
      </c>
      <c r="GN301" s="97">
        <v>0</v>
      </c>
      <c r="GO301" s="97">
        <v>0</v>
      </c>
      <c r="GP301" s="97">
        <v>0</v>
      </c>
      <c r="GQ301" s="97">
        <v>0</v>
      </c>
      <c r="GR301" s="97">
        <v>0</v>
      </c>
      <c r="GS301" s="97">
        <v>0</v>
      </c>
      <c r="GT301" s="97">
        <v>0</v>
      </c>
      <c r="GU301" s="97">
        <v>0</v>
      </c>
      <c r="GV301" s="97">
        <v>0</v>
      </c>
      <c r="GW301" s="97">
        <v>0</v>
      </c>
      <c r="GX301" s="97">
        <v>0</v>
      </c>
      <c r="GY301" s="97">
        <v>0</v>
      </c>
      <c r="GZ301" s="97">
        <v>0</v>
      </c>
      <c r="HA301" s="97">
        <v>1</v>
      </c>
      <c r="HB301" s="97">
        <v>1</v>
      </c>
      <c r="HC301" s="97">
        <v>0</v>
      </c>
      <c r="HD301" s="97">
        <v>1</v>
      </c>
      <c r="HE301" s="97">
        <v>0</v>
      </c>
      <c r="HF301" s="97">
        <v>0</v>
      </c>
      <c r="HG301" s="97">
        <v>0</v>
      </c>
      <c r="HH301" s="97">
        <v>0</v>
      </c>
      <c r="HI301" s="97">
        <v>0</v>
      </c>
      <c r="HJ301" s="97">
        <v>0</v>
      </c>
      <c r="HK301" s="97">
        <v>0</v>
      </c>
      <c r="HL301" s="97">
        <v>0</v>
      </c>
      <c r="HM301" s="97">
        <v>0</v>
      </c>
      <c r="HN301" s="97">
        <v>0</v>
      </c>
      <c r="HO301" s="97">
        <v>0</v>
      </c>
      <c r="HP301" s="97">
        <v>0</v>
      </c>
      <c r="HQ301" s="97">
        <v>0</v>
      </c>
      <c r="HR301" s="97">
        <v>1</v>
      </c>
      <c r="HS301" s="97">
        <v>0</v>
      </c>
      <c r="HT301" s="97">
        <v>2</v>
      </c>
      <c r="HU301" s="97">
        <v>1</v>
      </c>
      <c r="HV301" s="97">
        <v>2</v>
      </c>
      <c r="HW301" s="97">
        <v>1</v>
      </c>
      <c r="HX301" s="97">
        <v>0</v>
      </c>
      <c r="HY301" s="97">
        <v>2</v>
      </c>
      <c r="HZ301" s="97">
        <v>2</v>
      </c>
      <c r="IA301" s="97">
        <v>0</v>
      </c>
      <c r="IB301" s="97">
        <v>1</v>
      </c>
      <c r="IC301" s="97">
        <v>1</v>
      </c>
      <c r="ID301" s="97">
        <v>1</v>
      </c>
      <c r="IE301" s="97">
        <v>1</v>
      </c>
      <c r="IF301" s="97">
        <v>3</v>
      </c>
      <c r="IG301" s="97">
        <v>1</v>
      </c>
      <c r="IH301" s="97">
        <v>9</v>
      </c>
      <c r="II301" s="97">
        <v>1</v>
      </c>
      <c r="IJ301" s="97">
        <v>1</v>
      </c>
      <c r="IK301" s="97">
        <v>1</v>
      </c>
      <c r="IL301" s="97">
        <v>0</v>
      </c>
      <c r="IM301" s="97">
        <v>0</v>
      </c>
      <c r="IN301" s="97">
        <v>0</v>
      </c>
      <c r="IO301" s="97">
        <v>1</v>
      </c>
      <c r="IP301" s="97">
        <v>1</v>
      </c>
      <c r="IQ301" s="97">
        <v>1</v>
      </c>
      <c r="IR301" s="97">
        <v>0</v>
      </c>
      <c r="IS301" s="97">
        <v>0</v>
      </c>
      <c r="IT301" s="97">
        <v>3</v>
      </c>
      <c r="IU301" s="97">
        <v>0</v>
      </c>
      <c r="IV301" s="97">
        <v>0</v>
      </c>
      <c r="IW301" s="97">
        <v>0</v>
      </c>
      <c r="IX301" s="97">
        <v>0</v>
      </c>
      <c r="IY301" s="97">
        <v>1</v>
      </c>
      <c r="IZ301" s="97">
        <v>0</v>
      </c>
      <c r="JA301" s="97">
        <v>1</v>
      </c>
      <c r="JB301" s="97">
        <v>1</v>
      </c>
      <c r="JC301" s="97">
        <v>0</v>
      </c>
      <c r="JD301" s="97">
        <v>1</v>
      </c>
      <c r="JE301" s="97">
        <v>1</v>
      </c>
      <c r="JF301" s="97">
        <v>0</v>
      </c>
      <c r="JG301" s="97">
        <v>0</v>
      </c>
      <c r="JH301" s="97">
        <v>0</v>
      </c>
      <c r="JI301" s="97">
        <v>0</v>
      </c>
      <c r="JJ301" s="97">
        <v>0</v>
      </c>
      <c r="JK301" s="97">
        <v>3</v>
      </c>
      <c r="JL301" s="97">
        <v>1</v>
      </c>
      <c r="JM301" s="97">
        <v>0</v>
      </c>
      <c r="JN301" s="97">
        <v>1</v>
      </c>
      <c r="JO301" s="97">
        <v>115</v>
      </c>
      <c r="JP301" s="97">
        <v>256</v>
      </c>
      <c r="JQ301" s="97">
        <v>230</v>
      </c>
      <c r="JR301" s="97">
        <v>179</v>
      </c>
      <c r="JS301" s="97">
        <v>340</v>
      </c>
      <c r="JT301" s="97">
        <v>225</v>
      </c>
      <c r="JU301" s="97">
        <v>231</v>
      </c>
      <c r="JV301" s="97">
        <v>81</v>
      </c>
      <c r="JW301" s="97">
        <v>378</v>
      </c>
      <c r="JX301" s="97">
        <v>29</v>
      </c>
      <c r="JY301" s="97"/>
      <c r="JZ301" s="97">
        <v>1122</v>
      </c>
      <c r="KA301" s="97">
        <v>1102</v>
      </c>
      <c r="KB301" s="97">
        <v>1287</v>
      </c>
      <c r="KC301" s="97">
        <v>484</v>
      </c>
      <c r="KD301" s="97">
        <v>253</v>
      </c>
      <c r="KE301" s="97">
        <v>698</v>
      </c>
      <c r="KF301" s="97">
        <v>456</v>
      </c>
      <c r="KG301" s="97">
        <v>478</v>
      </c>
      <c r="KH301" s="97">
        <v>685</v>
      </c>
      <c r="KI301" s="97">
        <v>506</v>
      </c>
      <c r="KJ301" s="97">
        <v>67</v>
      </c>
      <c r="KK301" s="97">
        <v>91</v>
      </c>
      <c r="KL301" s="97">
        <v>4067</v>
      </c>
      <c r="KM301" s="97">
        <v>14</v>
      </c>
      <c r="KN301" s="97">
        <v>5</v>
      </c>
      <c r="KO301" s="97">
        <v>1978</v>
      </c>
      <c r="KP301" s="97">
        <v>52</v>
      </c>
      <c r="KQ301" s="97">
        <v>45</v>
      </c>
      <c r="KR301" s="97">
        <v>13</v>
      </c>
      <c r="KS301" s="97">
        <v>19</v>
      </c>
      <c r="KT301" s="97">
        <v>25</v>
      </c>
      <c r="KU301" s="97">
        <v>10</v>
      </c>
      <c r="KV301" s="97">
        <v>2</v>
      </c>
      <c r="KW301" s="97">
        <v>22</v>
      </c>
      <c r="KX301" s="97">
        <v>1</v>
      </c>
      <c r="KY301" s="97"/>
      <c r="KZ301" s="97"/>
      <c r="LA301" s="97">
        <v>0</v>
      </c>
      <c r="LB301" s="97">
        <v>0</v>
      </c>
      <c r="LC301" s="97">
        <v>1</v>
      </c>
      <c r="LD301" s="97">
        <v>63</v>
      </c>
      <c r="LE301" s="97">
        <v>56</v>
      </c>
      <c r="LF301" s="97">
        <v>0</v>
      </c>
      <c r="LG301" s="97"/>
      <c r="LH301" s="97"/>
      <c r="LI301" s="97">
        <v>0</v>
      </c>
      <c r="LJ301" s="97">
        <v>0</v>
      </c>
      <c r="LK301" s="97"/>
      <c r="LL301" s="97">
        <v>0</v>
      </c>
      <c r="LM301" s="97">
        <v>14</v>
      </c>
      <c r="LN301" s="97">
        <v>2</v>
      </c>
      <c r="LO301" s="97"/>
      <c r="LP301" s="97"/>
      <c r="LQ301" s="97"/>
      <c r="LR301" s="97">
        <v>11</v>
      </c>
      <c r="LS301" s="97">
        <v>17</v>
      </c>
      <c r="LT301" s="97">
        <v>4</v>
      </c>
      <c r="LU301" s="97">
        <v>33</v>
      </c>
      <c r="LV301" s="97">
        <v>40</v>
      </c>
      <c r="LW301" s="97">
        <v>5</v>
      </c>
      <c r="LX301" s="97">
        <v>6</v>
      </c>
      <c r="LY301" s="97">
        <v>6</v>
      </c>
      <c r="LZ301" s="97">
        <v>38</v>
      </c>
      <c r="MA301" s="97">
        <v>8</v>
      </c>
      <c r="MB301" s="97">
        <v>398</v>
      </c>
      <c r="MC301" s="97">
        <v>5</v>
      </c>
      <c r="MD301" s="97">
        <v>60</v>
      </c>
      <c r="ME301" s="97">
        <v>30</v>
      </c>
      <c r="MF301" s="97">
        <v>1</v>
      </c>
      <c r="MG301" s="97">
        <v>1</v>
      </c>
      <c r="MH301" s="97">
        <v>0</v>
      </c>
      <c r="MI301" s="97">
        <v>8</v>
      </c>
      <c r="MJ301" s="97">
        <v>1</v>
      </c>
      <c r="MK301" s="97">
        <v>10</v>
      </c>
      <c r="ML301" s="97">
        <v>1</v>
      </c>
      <c r="MM301" s="97">
        <v>13</v>
      </c>
      <c r="MN301" s="97">
        <v>1</v>
      </c>
      <c r="MO301" s="97">
        <v>40</v>
      </c>
      <c r="MP301" s="97">
        <v>14</v>
      </c>
      <c r="MQ301" s="97">
        <v>2</v>
      </c>
      <c r="MR301" s="97">
        <v>13</v>
      </c>
      <c r="MS301" s="97">
        <v>19</v>
      </c>
      <c r="MT301" s="97"/>
      <c r="MU301" s="97">
        <v>1</v>
      </c>
      <c r="MV301" s="97">
        <v>10</v>
      </c>
      <c r="MW301" s="97">
        <v>24</v>
      </c>
      <c r="MX301" s="97">
        <v>7</v>
      </c>
      <c r="MY301" s="97">
        <v>2</v>
      </c>
      <c r="MZ301" s="97">
        <v>10</v>
      </c>
      <c r="NA301" s="97">
        <v>7</v>
      </c>
      <c r="NB301" s="97">
        <v>5</v>
      </c>
      <c r="NC301" s="97">
        <v>6</v>
      </c>
      <c r="ND301" s="97">
        <v>72</v>
      </c>
      <c r="NE301" s="97">
        <v>4</v>
      </c>
      <c r="NF301" s="97">
        <v>7</v>
      </c>
      <c r="NG301" s="97">
        <v>14</v>
      </c>
      <c r="NH301" s="97">
        <v>0</v>
      </c>
      <c r="NI301" s="97">
        <v>20</v>
      </c>
      <c r="NJ301" s="97">
        <v>2</v>
      </c>
      <c r="NK301" s="97">
        <v>1</v>
      </c>
      <c r="NL301" s="97">
        <v>0</v>
      </c>
      <c r="NM301" s="97">
        <v>0</v>
      </c>
      <c r="NN301" s="97">
        <v>7</v>
      </c>
      <c r="NO301" s="97">
        <v>0</v>
      </c>
      <c r="NP301" s="97"/>
      <c r="NQ301" s="97">
        <v>1</v>
      </c>
      <c r="NR301" s="97">
        <v>15</v>
      </c>
      <c r="NS301" s="97">
        <v>43</v>
      </c>
      <c r="NT301" s="97">
        <v>35</v>
      </c>
      <c r="NU301" s="97">
        <v>46</v>
      </c>
      <c r="NV301" s="97">
        <v>17</v>
      </c>
      <c r="NW301" s="97">
        <v>4</v>
      </c>
      <c r="NX301" s="97">
        <v>6</v>
      </c>
      <c r="NY301" s="97">
        <v>2</v>
      </c>
      <c r="NZ301" s="97">
        <v>14</v>
      </c>
      <c r="OA301" s="97">
        <v>0</v>
      </c>
      <c r="OB301" s="97">
        <v>5</v>
      </c>
      <c r="OC301" s="97">
        <v>13</v>
      </c>
      <c r="OD301" s="97"/>
      <c r="OE301" s="97">
        <v>9</v>
      </c>
      <c r="OF301" s="97">
        <v>9</v>
      </c>
      <c r="OG301" s="97"/>
      <c r="OH301" s="97">
        <v>1165</v>
      </c>
      <c r="OI301" s="97">
        <v>11</v>
      </c>
      <c r="OJ301" s="97">
        <v>313</v>
      </c>
      <c r="OK301" s="97"/>
      <c r="OL301" s="97"/>
      <c r="OM301" s="97">
        <v>97</v>
      </c>
      <c r="ON301" s="97">
        <v>3</v>
      </c>
      <c r="OO301" s="97">
        <v>46</v>
      </c>
      <c r="OP301" s="97"/>
      <c r="OQ301" s="97"/>
      <c r="OR301" s="98">
        <v>9</v>
      </c>
      <c r="OS301" s="99">
        <v>19026</v>
      </c>
      <c r="OT301" s="96">
        <v>10096</v>
      </c>
      <c r="OU301" s="97"/>
      <c r="OV301" s="97"/>
      <c r="OW301" s="97"/>
      <c r="OX301" s="97"/>
      <c r="OY301" s="97"/>
      <c r="OZ301" s="97">
        <v>1830</v>
      </c>
      <c r="PA301" s="97"/>
      <c r="PB301" s="97"/>
      <c r="PC301" s="97"/>
      <c r="PD301" s="97"/>
      <c r="PE301" s="97"/>
      <c r="PF301" s="97"/>
      <c r="PG301" s="97"/>
      <c r="PH301" s="97"/>
      <c r="PI301" s="97"/>
      <c r="PJ301" s="97"/>
      <c r="PK301" s="97"/>
      <c r="PL301" s="98"/>
      <c r="PM301" s="99">
        <v>30952</v>
      </c>
    </row>
    <row r="302" spans="1:429" ht="12.75" customHeight="1" x14ac:dyDescent="0.2">
      <c r="A302" s="93">
        <v>485000</v>
      </c>
      <c r="B302" s="94" t="s">
        <v>1742</v>
      </c>
      <c r="C302" s="95" t="s">
        <v>1461</v>
      </c>
      <c r="D302" s="96"/>
      <c r="E302" s="97"/>
      <c r="F302" s="97"/>
      <c r="G302" s="97"/>
      <c r="H302" s="97"/>
      <c r="I302" s="97"/>
      <c r="J302" s="97"/>
      <c r="K302" s="97"/>
      <c r="L302" s="97"/>
      <c r="M302" s="97"/>
      <c r="N302" s="97"/>
      <c r="O302" s="97">
        <v>3</v>
      </c>
      <c r="P302" s="97"/>
      <c r="Q302" s="97">
        <v>2</v>
      </c>
      <c r="R302" s="97">
        <v>2</v>
      </c>
      <c r="S302" s="97"/>
      <c r="T302" s="97">
        <v>0</v>
      </c>
      <c r="U302" s="97">
        <v>4</v>
      </c>
      <c r="V302" s="97">
        <v>1</v>
      </c>
      <c r="W302" s="97">
        <v>8</v>
      </c>
      <c r="X302" s="97">
        <v>137</v>
      </c>
      <c r="Y302" s="97">
        <v>101</v>
      </c>
      <c r="Z302" s="97">
        <v>276</v>
      </c>
      <c r="AA302" s="97">
        <v>1</v>
      </c>
      <c r="AB302" s="97">
        <v>13</v>
      </c>
      <c r="AC302" s="97">
        <v>21</v>
      </c>
      <c r="AD302" s="97">
        <v>86</v>
      </c>
      <c r="AE302" s="97">
        <v>11</v>
      </c>
      <c r="AF302" s="97">
        <v>37</v>
      </c>
      <c r="AG302" s="97">
        <v>3</v>
      </c>
      <c r="AH302" s="97">
        <v>63</v>
      </c>
      <c r="AI302" s="97">
        <v>7</v>
      </c>
      <c r="AJ302" s="97">
        <v>25</v>
      </c>
      <c r="AK302" s="97">
        <v>8</v>
      </c>
      <c r="AL302" s="97">
        <v>29</v>
      </c>
      <c r="AM302" s="97">
        <v>52</v>
      </c>
      <c r="AN302" s="97">
        <v>9</v>
      </c>
      <c r="AO302" s="97">
        <v>7</v>
      </c>
      <c r="AP302" s="97">
        <v>16</v>
      </c>
      <c r="AQ302" s="97">
        <v>17</v>
      </c>
      <c r="AR302" s="97">
        <v>3</v>
      </c>
      <c r="AS302" s="97">
        <v>15</v>
      </c>
      <c r="AT302" s="97">
        <v>3</v>
      </c>
      <c r="AU302" s="97">
        <v>28</v>
      </c>
      <c r="AV302" s="97">
        <v>6</v>
      </c>
      <c r="AW302" s="97">
        <v>11</v>
      </c>
      <c r="AX302" s="97">
        <v>1</v>
      </c>
      <c r="AY302" s="97">
        <v>3</v>
      </c>
      <c r="AZ302" s="97">
        <v>4</v>
      </c>
      <c r="BA302" s="97">
        <v>3</v>
      </c>
      <c r="BB302" s="97">
        <v>3</v>
      </c>
      <c r="BC302" s="97">
        <v>4</v>
      </c>
      <c r="BD302" s="97">
        <v>52</v>
      </c>
      <c r="BE302" s="97">
        <v>10</v>
      </c>
      <c r="BF302" s="97">
        <v>2</v>
      </c>
      <c r="BG302" s="97">
        <v>1</v>
      </c>
      <c r="BH302" s="97">
        <v>7</v>
      </c>
      <c r="BI302" s="97">
        <v>2</v>
      </c>
      <c r="BJ302" s="97">
        <v>5</v>
      </c>
      <c r="BK302" s="97">
        <v>4</v>
      </c>
      <c r="BL302" s="97">
        <v>5</v>
      </c>
      <c r="BM302" s="97">
        <v>11</v>
      </c>
      <c r="BN302" s="97">
        <v>4</v>
      </c>
      <c r="BO302" s="97">
        <v>9</v>
      </c>
      <c r="BP302" s="97">
        <v>8</v>
      </c>
      <c r="BQ302" s="97">
        <v>4</v>
      </c>
      <c r="BR302" s="97">
        <v>27</v>
      </c>
      <c r="BS302" s="97">
        <v>28</v>
      </c>
      <c r="BT302" s="97">
        <v>3</v>
      </c>
      <c r="BU302" s="97">
        <v>6</v>
      </c>
      <c r="BV302" s="97">
        <v>4</v>
      </c>
      <c r="BW302" s="97">
        <v>8</v>
      </c>
      <c r="BX302" s="97">
        <v>5</v>
      </c>
      <c r="BY302" s="97">
        <v>44</v>
      </c>
      <c r="BZ302" s="97">
        <v>22</v>
      </c>
      <c r="CA302" s="97">
        <v>20</v>
      </c>
      <c r="CB302" s="97">
        <v>0</v>
      </c>
      <c r="CC302" s="97">
        <v>11</v>
      </c>
      <c r="CD302" s="97">
        <v>2</v>
      </c>
      <c r="CE302" s="97">
        <v>5</v>
      </c>
      <c r="CF302" s="97">
        <v>0</v>
      </c>
      <c r="CG302" s="97">
        <v>7</v>
      </c>
      <c r="CH302" s="97">
        <v>12</v>
      </c>
      <c r="CI302" s="97">
        <v>1</v>
      </c>
      <c r="CJ302" s="97">
        <v>9</v>
      </c>
      <c r="CK302" s="97">
        <v>42</v>
      </c>
      <c r="CL302" s="97">
        <v>3</v>
      </c>
      <c r="CM302" s="97">
        <v>13</v>
      </c>
      <c r="CN302" s="97">
        <v>7</v>
      </c>
      <c r="CO302" s="97"/>
      <c r="CP302" s="97">
        <v>9</v>
      </c>
      <c r="CQ302" s="97">
        <v>4</v>
      </c>
      <c r="CR302" s="97">
        <v>7</v>
      </c>
      <c r="CS302" s="97">
        <v>3</v>
      </c>
      <c r="CT302" s="97">
        <v>3</v>
      </c>
      <c r="CU302" s="97">
        <v>5</v>
      </c>
      <c r="CV302" s="97">
        <v>6</v>
      </c>
      <c r="CW302" s="97">
        <v>2</v>
      </c>
      <c r="CX302" s="97"/>
      <c r="CY302" s="97">
        <v>1</v>
      </c>
      <c r="CZ302" s="97">
        <v>2</v>
      </c>
      <c r="DA302" s="97">
        <v>12</v>
      </c>
      <c r="DB302" s="97">
        <v>3</v>
      </c>
      <c r="DC302" s="97">
        <v>5</v>
      </c>
      <c r="DD302" s="97">
        <v>6</v>
      </c>
      <c r="DE302" s="97"/>
      <c r="DF302" s="97">
        <v>4</v>
      </c>
      <c r="DG302" s="97">
        <v>1</v>
      </c>
      <c r="DH302" s="97">
        <v>13</v>
      </c>
      <c r="DI302" s="97">
        <v>3</v>
      </c>
      <c r="DJ302" s="97"/>
      <c r="DK302" s="97"/>
      <c r="DL302" s="97">
        <v>0</v>
      </c>
      <c r="DM302" s="97">
        <v>1</v>
      </c>
      <c r="DN302" s="97">
        <v>3</v>
      </c>
      <c r="DO302" s="97">
        <v>0</v>
      </c>
      <c r="DP302" s="97">
        <v>3</v>
      </c>
      <c r="DQ302" s="97">
        <v>0</v>
      </c>
      <c r="DR302" s="97">
        <v>2</v>
      </c>
      <c r="DS302" s="97">
        <v>4</v>
      </c>
      <c r="DT302" s="97">
        <v>2</v>
      </c>
      <c r="DU302" s="97"/>
      <c r="DV302" s="97">
        <v>4</v>
      </c>
      <c r="DW302" s="97">
        <v>0</v>
      </c>
      <c r="DX302" s="97">
        <v>3</v>
      </c>
      <c r="DY302" s="97">
        <v>3</v>
      </c>
      <c r="DZ302" s="97">
        <v>0</v>
      </c>
      <c r="EA302" s="97">
        <v>2</v>
      </c>
      <c r="EB302" s="97"/>
      <c r="EC302" s="97">
        <v>0</v>
      </c>
      <c r="ED302" s="97">
        <v>0</v>
      </c>
      <c r="EE302" s="97">
        <v>3</v>
      </c>
      <c r="EF302" s="97">
        <v>1</v>
      </c>
      <c r="EG302" s="97">
        <v>0</v>
      </c>
      <c r="EH302" s="97"/>
      <c r="EI302" s="97"/>
      <c r="EJ302" s="97"/>
      <c r="EK302" s="97">
        <v>0</v>
      </c>
      <c r="EL302" s="97">
        <v>0</v>
      </c>
      <c r="EM302" s="97">
        <v>2</v>
      </c>
      <c r="EN302" s="97">
        <v>0</v>
      </c>
      <c r="EO302" s="97">
        <v>0</v>
      </c>
      <c r="EP302" s="97"/>
      <c r="EQ302" s="97">
        <v>3</v>
      </c>
      <c r="ER302" s="97">
        <v>2</v>
      </c>
      <c r="ES302" s="97">
        <v>0</v>
      </c>
      <c r="ET302" s="97">
        <v>7</v>
      </c>
      <c r="EU302" s="97">
        <v>6</v>
      </c>
      <c r="EV302" s="97">
        <v>1</v>
      </c>
      <c r="EW302" s="97">
        <v>1</v>
      </c>
      <c r="EX302" s="97">
        <v>4</v>
      </c>
      <c r="EY302" s="97">
        <v>2</v>
      </c>
      <c r="EZ302" s="97"/>
      <c r="FA302" s="97">
        <v>4</v>
      </c>
      <c r="FB302" s="97">
        <v>5</v>
      </c>
      <c r="FC302" s="97">
        <v>4</v>
      </c>
      <c r="FD302" s="97">
        <v>5</v>
      </c>
      <c r="FE302" s="97">
        <v>3</v>
      </c>
      <c r="FF302" s="97">
        <v>28</v>
      </c>
      <c r="FG302" s="97">
        <v>26</v>
      </c>
      <c r="FH302" s="97">
        <v>6</v>
      </c>
      <c r="FI302" s="97">
        <v>10</v>
      </c>
      <c r="FJ302" s="97">
        <v>6</v>
      </c>
      <c r="FK302" s="97">
        <v>6</v>
      </c>
      <c r="FL302" s="97">
        <v>0</v>
      </c>
      <c r="FM302" s="97"/>
      <c r="FN302" s="97">
        <v>8</v>
      </c>
      <c r="FO302" s="97">
        <v>26</v>
      </c>
      <c r="FP302" s="97">
        <v>3</v>
      </c>
      <c r="FQ302" s="97">
        <v>2</v>
      </c>
      <c r="FR302" s="97"/>
      <c r="FS302" s="97"/>
      <c r="FT302" s="97">
        <v>16</v>
      </c>
      <c r="FU302" s="97">
        <v>2</v>
      </c>
      <c r="FV302" s="97">
        <v>2</v>
      </c>
      <c r="FW302" s="97">
        <v>8</v>
      </c>
      <c r="FX302" s="97">
        <v>3</v>
      </c>
      <c r="FY302" s="97">
        <v>3</v>
      </c>
      <c r="FZ302" s="97">
        <v>14</v>
      </c>
      <c r="GA302" s="97">
        <v>11</v>
      </c>
      <c r="GB302" s="97">
        <v>15</v>
      </c>
      <c r="GC302" s="97">
        <v>56</v>
      </c>
      <c r="GD302" s="97">
        <v>2</v>
      </c>
      <c r="GE302" s="97">
        <v>0</v>
      </c>
      <c r="GF302" s="97">
        <v>4</v>
      </c>
      <c r="GG302" s="97">
        <v>3</v>
      </c>
      <c r="GH302" s="97">
        <v>13</v>
      </c>
      <c r="GI302" s="97">
        <v>0</v>
      </c>
      <c r="GJ302" s="97">
        <v>1</v>
      </c>
      <c r="GK302" s="97">
        <v>5</v>
      </c>
      <c r="GL302" s="97">
        <v>17</v>
      </c>
      <c r="GM302" s="97">
        <v>3</v>
      </c>
      <c r="GN302" s="97">
        <v>8</v>
      </c>
      <c r="GO302" s="97">
        <v>5</v>
      </c>
      <c r="GP302" s="97">
        <v>3</v>
      </c>
      <c r="GQ302" s="97">
        <v>0</v>
      </c>
      <c r="GR302" s="97">
        <v>0</v>
      </c>
      <c r="GS302" s="97">
        <v>0</v>
      </c>
      <c r="GT302" s="97">
        <v>4</v>
      </c>
      <c r="GU302" s="97">
        <v>2</v>
      </c>
      <c r="GV302" s="97">
        <v>4</v>
      </c>
      <c r="GW302" s="97">
        <v>3</v>
      </c>
      <c r="GX302" s="97">
        <v>2</v>
      </c>
      <c r="GY302" s="97">
        <v>12</v>
      </c>
      <c r="GZ302" s="97">
        <v>0</v>
      </c>
      <c r="HA302" s="97">
        <v>14</v>
      </c>
      <c r="HB302" s="97">
        <v>26</v>
      </c>
      <c r="HC302" s="97">
        <v>3</v>
      </c>
      <c r="HD302" s="97">
        <v>40</v>
      </c>
      <c r="HE302" s="97">
        <v>14</v>
      </c>
      <c r="HF302" s="97">
        <v>3</v>
      </c>
      <c r="HG302" s="97">
        <v>3</v>
      </c>
      <c r="HH302" s="97">
        <v>6</v>
      </c>
      <c r="HI302" s="97">
        <v>7</v>
      </c>
      <c r="HJ302" s="97">
        <v>7</v>
      </c>
      <c r="HK302" s="97">
        <v>19</v>
      </c>
      <c r="HL302" s="97">
        <v>8</v>
      </c>
      <c r="HM302" s="97">
        <v>6</v>
      </c>
      <c r="HN302" s="97"/>
      <c r="HO302" s="97">
        <v>7</v>
      </c>
      <c r="HP302" s="97">
        <v>0</v>
      </c>
      <c r="HQ302" s="97">
        <v>3</v>
      </c>
      <c r="HR302" s="97">
        <v>2</v>
      </c>
      <c r="HS302" s="97">
        <v>1</v>
      </c>
      <c r="HT302" s="97">
        <v>0</v>
      </c>
      <c r="HU302" s="97">
        <v>6</v>
      </c>
      <c r="HV302" s="97">
        <v>1</v>
      </c>
      <c r="HW302" s="97">
        <v>4</v>
      </c>
      <c r="HX302" s="97">
        <v>2</v>
      </c>
      <c r="HY302" s="97">
        <v>12</v>
      </c>
      <c r="HZ302" s="97">
        <v>4</v>
      </c>
      <c r="IA302" s="97">
        <v>35</v>
      </c>
      <c r="IB302" s="97">
        <v>5</v>
      </c>
      <c r="IC302" s="97">
        <v>4</v>
      </c>
      <c r="ID302" s="97">
        <v>3</v>
      </c>
      <c r="IE302" s="97">
        <v>2</v>
      </c>
      <c r="IF302" s="97">
        <v>100</v>
      </c>
      <c r="IG302" s="97">
        <v>2</v>
      </c>
      <c r="IH302" s="97">
        <v>55</v>
      </c>
      <c r="II302" s="97">
        <v>3</v>
      </c>
      <c r="IJ302" s="97">
        <v>4</v>
      </c>
      <c r="IK302" s="97">
        <v>1</v>
      </c>
      <c r="IL302" s="97">
        <v>0</v>
      </c>
      <c r="IM302" s="97">
        <v>0</v>
      </c>
      <c r="IN302" s="97">
        <v>0</v>
      </c>
      <c r="IO302" s="97">
        <v>12</v>
      </c>
      <c r="IP302" s="97">
        <v>47</v>
      </c>
      <c r="IQ302" s="97">
        <v>17</v>
      </c>
      <c r="IR302" s="97">
        <v>3</v>
      </c>
      <c r="IS302" s="97"/>
      <c r="IT302" s="97">
        <v>5</v>
      </c>
      <c r="IU302" s="97">
        <v>3</v>
      </c>
      <c r="IV302" s="97">
        <v>0</v>
      </c>
      <c r="IW302" s="97">
        <v>2</v>
      </c>
      <c r="IX302" s="97">
        <v>1</v>
      </c>
      <c r="IY302" s="97">
        <v>6</v>
      </c>
      <c r="IZ302" s="97">
        <v>2</v>
      </c>
      <c r="JA302" s="97">
        <v>5</v>
      </c>
      <c r="JB302" s="97">
        <v>2</v>
      </c>
      <c r="JC302" s="97">
        <v>0</v>
      </c>
      <c r="JD302" s="97">
        <v>8</v>
      </c>
      <c r="JE302" s="97">
        <v>28</v>
      </c>
      <c r="JF302" s="97">
        <v>1</v>
      </c>
      <c r="JG302" s="97">
        <v>0</v>
      </c>
      <c r="JH302" s="97">
        <v>20</v>
      </c>
      <c r="JI302" s="97">
        <v>7</v>
      </c>
      <c r="JJ302" s="97">
        <v>3</v>
      </c>
      <c r="JK302" s="97">
        <v>59</v>
      </c>
      <c r="JL302" s="97">
        <v>7</v>
      </c>
      <c r="JM302" s="97">
        <v>2</v>
      </c>
      <c r="JN302" s="97">
        <v>6</v>
      </c>
      <c r="JO302" s="97">
        <v>83</v>
      </c>
      <c r="JP302" s="97">
        <v>70</v>
      </c>
      <c r="JQ302" s="97">
        <v>42</v>
      </c>
      <c r="JR302" s="97">
        <v>47</v>
      </c>
      <c r="JS302" s="97">
        <v>91</v>
      </c>
      <c r="JT302" s="97">
        <v>24</v>
      </c>
      <c r="JU302" s="97">
        <v>72</v>
      </c>
      <c r="JV302" s="97"/>
      <c r="JW302" s="97">
        <v>206</v>
      </c>
      <c r="JX302" s="97"/>
      <c r="JY302" s="97"/>
      <c r="JZ302" s="97">
        <v>30</v>
      </c>
      <c r="KA302" s="97">
        <v>5</v>
      </c>
      <c r="KB302" s="97">
        <v>12</v>
      </c>
      <c r="KC302" s="97">
        <v>14</v>
      </c>
      <c r="KD302" s="97">
        <v>0</v>
      </c>
      <c r="KE302" s="97">
        <v>12</v>
      </c>
      <c r="KF302" s="97">
        <v>1</v>
      </c>
      <c r="KG302" s="97">
        <v>24</v>
      </c>
      <c r="KH302" s="97">
        <v>0</v>
      </c>
      <c r="KI302" s="97">
        <v>1</v>
      </c>
      <c r="KJ302" s="97">
        <v>382</v>
      </c>
      <c r="KK302" s="97"/>
      <c r="KL302" s="97">
        <v>0</v>
      </c>
      <c r="KM302" s="97"/>
      <c r="KN302" s="97">
        <v>1</v>
      </c>
      <c r="KO302" s="97">
        <v>162</v>
      </c>
      <c r="KP302" s="97"/>
      <c r="KQ302" s="97">
        <v>6</v>
      </c>
      <c r="KR302" s="97">
        <v>15</v>
      </c>
      <c r="KS302" s="97">
        <v>34</v>
      </c>
      <c r="KT302" s="97">
        <v>36</v>
      </c>
      <c r="KU302" s="97">
        <v>17</v>
      </c>
      <c r="KV302" s="97">
        <v>88</v>
      </c>
      <c r="KW302" s="97">
        <v>55</v>
      </c>
      <c r="KX302" s="97">
        <v>7</v>
      </c>
      <c r="KY302" s="97">
        <v>4</v>
      </c>
      <c r="KZ302" s="97">
        <v>7</v>
      </c>
      <c r="LA302" s="97">
        <v>76</v>
      </c>
      <c r="LB302" s="97">
        <v>389</v>
      </c>
      <c r="LC302" s="97">
        <v>81</v>
      </c>
      <c r="LD302" s="97">
        <v>619</v>
      </c>
      <c r="LE302" s="97">
        <v>132</v>
      </c>
      <c r="LF302" s="97">
        <v>1</v>
      </c>
      <c r="LG302" s="97">
        <v>627</v>
      </c>
      <c r="LH302" s="97">
        <v>735</v>
      </c>
      <c r="LI302" s="97">
        <v>757</v>
      </c>
      <c r="LJ302" s="97">
        <v>230</v>
      </c>
      <c r="LK302" s="97">
        <v>72</v>
      </c>
      <c r="LL302" s="97">
        <v>137</v>
      </c>
      <c r="LM302" s="97">
        <v>222</v>
      </c>
      <c r="LN302" s="97">
        <v>108</v>
      </c>
      <c r="LO302" s="97"/>
      <c r="LP302" s="97">
        <v>12</v>
      </c>
      <c r="LQ302" s="97">
        <v>1739</v>
      </c>
      <c r="LR302" s="97">
        <v>248</v>
      </c>
      <c r="LS302" s="97">
        <v>102</v>
      </c>
      <c r="LT302" s="97">
        <v>47</v>
      </c>
      <c r="LU302" s="97"/>
      <c r="LV302" s="97">
        <v>615</v>
      </c>
      <c r="LW302" s="97">
        <v>106</v>
      </c>
      <c r="LX302" s="97">
        <v>316</v>
      </c>
      <c r="LY302" s="97">
        <v>351</v>
      </c>
      <c r="LZ302" s="97">
        <v>281</v>
      </c>
      <c r="MA302" s="97">
        <v>454</v>
      </c>
      <c r="MB302" s="97">
        <v>1334</v>
      </c>
      <c r="MC302" s="97">
        <v>70</v>
      </c>
      <c r="MD302" s="97">
        <v>169</v>
      </c>
      <c r="ME302" s="97">
        <v>153</v>
      </c>
      <c r="MF302" s="97">
        <v>11</v>
      </c>
      <c r="MG302" s="97">
        <v>13</v>
      </c>
      <c r="MH302" s="97">
        <v>11</v>
      </c>
      <c r="MI302" s="97">
        <v>86</v>
      </c>
      <c r="MJ302" s="97">
        <v>110</v>
      </c>
      <c r="MK302" s="97">
        <v>574</v>
      </c>
      <c r="ML302" s="97">
        <v>84</v>
      </c>
      <c r="MM302" s="97">
        <v>266</v>
      </c>
      <c r="MN302" s="97">
        <v>34</v>
      </c>
      <c r="MO302" s="97">
        <v>156</v>
      </c>
      <c r="MP302" s="97">
        <v>169</v>
      </c>
      <c r="MQ302" s="97">
        <v>120</v>
      </c>
      <c r="MR302" s="97">
        <v>128</v>
      </c>
      <c r="MS302" s="97">
        <v>118</v>
      </c>
      <c r="MT302" s="97">
        <v>76</v>
      </c>
      <c r="MU302" s="97">
        <v>153</v>
      </c>
      <c r="MV302" s="97">
        <v>43</v>
      </c>
      <c r="MW302" s="97">
        <v>962</v>
      </c>
      <c r="MX302" s="97">
        <v>81</v>
      </c>
      <c r="MY302" s="97">
        <v>35</v>
      </c>
      <c r="MZ302" s="97">
        <v>51</v>
      </c>
      <c r="NA302" s="97">
        <v>21</v>
      </c>
      <c r="NB302" s="97">
        <v>54</v>
      </c>
      <c r="NC302" s="97">
        <v>21</v>
      </c>
      <c r="ND302" s="97">
        <v>1078</v>
      </c>
      <c r="NE302" s="97">
        <v>536</v>
      </c>
      <c r="NF302" s="97">
        <v>14</v>
      </c>
      <c r="NG302" s="97">
        <v>65</v>
      </c>
      <c r="NH302" s="97">
        <v>22</v>
      </c>
      <c r="NI302" s="97">
        <v>34</v>
      </c>
      <c r="NJ302" s="97">
        <v>4</v>
      </c>
      <c r="NK302" s="97">
        <v>38</v>
      </c>
      <c r="NL302" s="97">
        <v>1</v>
      </c>
      <c r="NM302" s="97">
        <v>1120</v>
      </c>
      <c r="NN302" s="97">
        <v>0</v>
      </c>
      <c r="NO302" s="97">
        <v>11</v>
      </c>
      <c r="NP302" s="97">
        <v>13</v>
      </c>
      <c r="NQ302" s="97">
        <v>24</v>
      </c>
      <c r="NR302" s="97">
        <v>98</v>
      </c>
      <c r="NS302" s="97">
        <v>150</v>
      </c>
      <c r="NT302" s="97">
        <v>212</v>
      </c>
      <c r="NU302" s="97">
        <v>34</v>
      </c>
      <c r="NV302" s="97">
        <v>16</v>
      </c>
      <c r="NW302" s="97">
        <v>4</v>
      </c>
      <c r="NX302" s="97">
        <v>17</v>
      </c>
      <c r="NY302" s="97">
        <v>1</v>
      </c>
      <c r="NZ302" s="97">
        <v>21</v>
      </c>
      <c r="OA302" s="97">
        <v>0</v>
      </c>
      <c r="OB302" s="97">
        <v>9</v>
      </c>
      <c r="OC302" s="97">
        <v>20</v>
      </c>
      <c r="OD302" s="97"/>
      <c r="OE302" s="97">
        <v>83</v>
      </c>
      <c r="OF302" s="97">
        <v>56</v>
      </c>
      <c r="OG302" s="97"/>
      <c r="OH302" s="97">
        <v>31</v>
      </c>
      <c r="OI302" s="97">
        <v>3</v>
      </c>
      <c r="OJ302" s="97"/>
      <c r="OK302" s="97">
        <v>2</v>
      </c>
      <c r="OL302" s="97">
        <v>20</v>
      </c>
      <c r="OM302" s="97">
        <v>9846</v>
      </c>
      <c r="ON302" s="97">
        <v>58</v>
      </c>
      <c r="OO302" s="97">
        <v>1051</v>
      </c>
      <c r="OP302" s="97">
        <v>323</v>
      </c>
      <c r="OQ302" s="97">
        <v>2</v>
      </c>
      <c r="OR302" s="98">
        <v>19</v>
      </c>
      <c r="OS302" s="99">
        <v>32731</v>
      </c>
      <c r="OT302" s="96">
        <v>33220</v>
      </c>
      <c r="OU302" s="97"/>
      <c r="OV302" s="97"/>
      <c r="OW302" s="97"/>
      <c r="OX302" s="97"/>
      <c r="OY302" s="97"/>
      <c r="OZ302" s="97"/>
      <c r="PA302" s="97"/>
      <c r="PB302" s="97"/>
      <c r="PC302" s="97"/>
      <c r="PD302" s="97"/>
      <c r="PE302" s="97"/>
      <c r="PF302" s="97"/>
      <c r="PG302" s="97"/>
      <c r="PH302" s="97"/>
      <c r="PI302" s="97"/>
      <c r="PJ302" s="97"/>
      <c r="PK302" s="97"/>
      <c r="PL302" s="98"/>
      <c r="PM302" s="99">
        <v>65950</v>
      </c>
    </row>
    <row r="303" spans="1:429" ht="12.75" customHeight="1" x14ac:dyDescent="0.2">
      <c r="A303" s="93">
        <v>486000</v>
      </c>
      <c r="B303" s="94" t="s">
        <v>1742</v>
      </c>
      <c r="C303" s="95" t="s">
        <v>1462</v>
      </c>
      <c r="D303" s="96"/>
      <c r="E303" s="97"/>
      <c r="F303" s="97"/>
      <c r="G303" s="97"/>
      <c r="H303" s="97"/>
      <c r="I303" s="97"/>
      <c r="J303" s="97"/>
      <c r="K303" s="97"/>
      <c r="L303" s="97"/>
      <c r="M303" s="97"/>
      <c r="N303" s="97"/>
      <c r="O303" s="97"/>
      <c r="P303" s="97"/>
      <c r="Q303" s="97">
        <v>274</v>
      </c>
      <c r="R303" s="97"/>
      <c r="S303" s="97"/>
      <c r="T303" s="97"/>
      <c r="U303" s="97"/>
      <c r="V303" s="97"/>
      <c r="W303" s="97"/>
      <c r="X303" s="97"/>
      <c r="Y303" s="97"/>
      <c r="Z303" s="97"/>
      <c r="AA303" s="97"/>
      <c r="AB303" s="97"/>
      <c r="AC303" s="97"/>
      <c r="AD303" s="97"/>
      <c r="AE303" s="97"/>
      <c r="AF303" s="97"/>
      <c r="AG303" s="97"/>
      <c r="AH303" s="97"/>
      <c r="AI303" s="97"/>
      <c r="AJ303" s="97"/>
      <c r="AK303" s="97"/>
      <c r="AL303" s="97"/>
      <c r="AM303" s="97"/>
      <c r="AN303" s="97"/>
      <c r="AO303" s="97"/>
      <c r="AP303" s="97"/>
      <c r="AQ303" s="97"/>
      <c r="AR303" s="97"/>
      <c r="AS303" s="97"/>
      <c r="AT303" s="97"/>
      <c r="AU303" s="97"/>
      <c r="AV303" s="97"/>
      <c r="AW303" s="97"/>
      <c r="AX303" s="97"/>
      <c r="AY303" s="97"/>
      <c r="AZ303" s="97"/>
      <c r="BA303" s="97"/>
      <c r="BB303" s="97"/>
      <c r="BC303" s="97"/>
      <c r="BD303" s="97"/>
      <c r="BE303" s="97"/>
      <c r="BF303" s="97"/>
      <c r="BG303" s="97"/>
      <c r="BH303" s="97"/>
      <c r="BI303" s="97"/>
      <c r="BJ303" s="97"/>
      <c r="BK303" s="97"/>
      <c r="BL303" s="97"/>
      <c r="BM303" s="97"/>
      <c r="BN303" s="97"/>
      <c r="BO303" s="97"/>
      <c r="BP303" s="97"/>
      <c r="BQ303" s="97"/>
      <c r="BR303" s="97"/>
      <c r="BS303" s="97"/>
      <c r="BT303" s="97"/>
      <c r="BU303" s="97"/>
      <c r="BV303" s="97"/>
      <c r="BW303" s="97"/>
      <c r="BX303" s="97"/>
      <c r="BY303" s="97"/>
      <c r="BZ303" s="97"/>
      <c r="CA303" s="97"/>
      <c r="CB303" s="97"/>
      <c r="CC303" s="97"/>
      <c r="CD303" s="97"/>
      <c r="CE303" s="97"/>
      <c r="CF303" s="97"/>
      <c r="CG303" s="97"/>
      <c r="CH303" s="97"/>
      <c r="CI303" s="97"/>
      <c r="CJ303" s="97"/>
      <c r="CK303" s="97"/>
      <c r="CL303" s="97"/>
      <c r="CM303" s="97"/>
      <c r="CN303" s="97"/>
      <c r="CO303" s="97"/>
      <c r="CP303" s="97"/>
      <c r="CQ303" s="97"/>
      <c r="CR303" s="97"/>
      <c r="CS303" s="97"/>
      <c r="CT303" s="97"/>
      <c r="CU303" s="97"/>
      <c r="CV303" s="97"/>
      <c r="CW303" s="97"/>
      <c r="CX303" s="97"/>
      <c r="CY303" s="97"/>
      <c r="CZ303" s="97"/>
      <c r="DA303" s="97"/>
      <c r="DB303" s="97"/>
      <c r="DC303" s="97"/>
      <c r="DD303" s="97"/>
      <c r="DE303" s="97"/>
      <c r="DF303" s="97"/>
      <c r="DG303" s="97"/>
      <c r="DH303" s="97"/>
      <c r="DI303" s="97"/>
      <c r="DJ303" s="97"/>
      <c r="DK303" s="97"/>
      <c r="DL303" s="97"/>
      <c r="DM303" s="97"/>
      <c r="DN303" s="97"/>
      <c r="DO303" s="97"/>
      <c r="DP303" s="97"/>
      <c r="DQ303" s="97"/>
      <c r="DR303" s="97"/>
      <c r="DS303" s="97"/>
      <c r="DT303" s="97"/>
      <c r="DU303" s="97"/>
      <c r="DV303" s="97"/>
      <c r="DW303" s="97"/>
      <c r="DX303" s="97"/>
      <c r="DY303" s="97"/>
      <c r="DZ303" s="97"/>
      <c r="EA303" s="97"/>
      <c r="EB303" s="97"/>
      <c r="EC303" s="97"/>
      <c r="ED303" s="97"/>
      <c r="EE303" s="97"/>
      <c r="EF303" s="97"/>
      <c r="EG303" s="97"/>
      <c r="EH303" s="97"/>
      <c r="EI303" s="97"/>
      <c r="EJ303" s="97"/>
      <c r="EK303" s="97"/>
      <c r="EL303" s="97"/>
      <c r="EM303" s="97"/>
      <c r="EN303" s="97"/>
      <c r="EO303" s="97"/>
      <c r="EP303" s="97"/>
      <c r="EQ303" s="97"/>
      <c r="ER303" s="97"/>
      <c r="ES303" s="97"/>
      <c r="ET303" s="97"/>
      <c r="EU303" s="97"/>
      <c r="EV303" s="97"/>
      <c r="EW303" s="97"/>
      <c r="EX303" s="97"/>
      <c r="EY303" s="97"/>
      <c r="EZ303" s="97"/>
      <c r="FA303" s="97"/>
      <c r="FB303" s="97"/>
      <c r="FC303" s="97"/>
      <c r="FD303" s="97"/>
      <c r="FE303" s="97"/>
      <c r="FF303" s="97"/>
      <c r="FG303" s="97"/>
      <c r="FH303" s="97"/>
      <c r="FI303" s="97"/>
      <c r="FJ303" s="97"/>
      <c r="FK303" s="97"/>
      <c r="FL303" s="97"/>
      <c r="FM303" s="97"/>
      <c r="FN303" s="97"/>
      <c r="FO303" s="97"/>
      <c r="FP303" s="97"/>
      <c r="FQ303" s="97"/>
      <c r="FR303" s="97"/>
      <c r="FS303" s="97"/>
      <c r="FT303" s="97"/>
      <c r="FU303" s="97"/>
      <c r="FV303" s="97"/>
      <c r="FW303" s="97"/>
      <c r="FX303" s="97"/>
      <c r="FY303" s="97"/>
      <c r="FZ303" s="97"/>
      <c r="GA303" s="97"/>
      <c r="GB303" s="97"/>
      <c r="GC303" s="97"/>
      <c r="GD303" s="97"/>
      <c r="GE303" s="97"/>
      <c r="GF303" s="97"/>
      <c r="GG303" s="97"/>
      <c r="GH303" s="97"/>
      <c r="GI303" s="97"/>
      <c r="GJ303" s="97"/>
      <c r="GK303" s="97"/>
      <c r="GL303" s="97"/>
      <c r="GM303" s="97"/>
      <c r="GN303" s="97"/>
      <c r="GO303" s="97"/>
      <c r="GP303" s="97"/>
      <c r="GQ303" s="97"/>
      <c r="GR303" s="97"/>
      <c r="GS303" s="97"/>
      <c r="GT303" s="97"/>
      <c r="GU303" s="97"/>
      <c r="GV303" s="97"/>
      <c r="GW303" s="97"/>
      <c r="GX303" s="97"/>
      <c r="GY303" s="97"/>
      <c r="GZ303" s="97"/>
      <c r="HA303" s="97"/>
      <c r="HB303" s="97"/>
      <c r="HC303" s="97"/>
      <c r="HD303" s="97"/>
      <c r="HE303" s="97"/>
      <c r="HF303" s="97"/>
      <c r="HG303" s="97"/>
      <c r="HH303" s="97"/>
      <c r="HI303" s="97"/>
      <c r="HJ303" s="97"/>
      <c r="HK303" s="97"/>
      <c r="HL303" s="97"/>
      <c r="HM303" s="97"/>
      <c r="HN303" s="97"/>
      <c r="HO303" s="97"/>
      <c r="HP303" s="97"/>
      <c r="HQ303" s="97"/>
      <c r="HR303" s="97"/>
      <c r="HS303" s="97"/>
      <c r="HT303" s="97"/>
      <c r="HU303" s="97"/>
      <c r="HV303" s="97"/>
      <c r="HW303" s="97"/>
      <c r="HX303" s="97"/>
      <c r="HY303" s="97"/>
      <c r="HZ303" s="97"/>
      <c r="IA303" s="97"/>
      <c r="IB303" s="97"/>
      <c r="IC303" s="97"/>
      <c r="ID303" s="97"/>
      <c r="IE303" s="97"/>
      <c r="IF303" s="97"/>
      <c r="IG303" s="97"/>
      <c r="IH303" s="97"/>
      <c r="II303" s="97"/>
      <c r="IJ303" s="97"/>
      <c r="IK303" s="97"/>
      <c r="IL303" s="97"/>
      <c r="IM303" s="97"/>
      <c r="IN303" s="97"/>
      <c r="IO303" s="97"/>
      <c r="IP303" s="97"/>
      <c r="IQ303" s="97"/>
      <c r="IR303" s="97"/>
      <c r="IS303" s="97"/>
      <c r="IT303" s="97"/>
      <c r="IU303" s="97"/>
      <c r="IV303" s="97"/>
      <c r="IW303" s="97"/>
      <c r="IX303" s="97"/>
      <c r="IY303" s="97"/>
      <c r="IZ303" s="97"/>
      <c r="JA303" s="97"/>
      <c r="JB303" s="97"/>
      <c r="JC303" s="97"/>
      <c r="JD303" s="97"/>
      <c r="JE303" s="97"/>
      <c r="JF303" s="97"/>
      <c r="JG303" s="97"/>
      <c r="JH303" s="97"/>
      <c r="JI303" s="97"/>
      <c r="JJ303" s="97"/>
      <c r="JK303" s="97"/>
      <c r="JL303" s="97"/>
      <c r="JM303" s="97"/>
      <c r="JN303" s="97"/>
      <c r="JO303" s="97"/>
      <c r="JP303" s="97"/>
      <c r="JQ303" s="97"/>
      <c r="JR303" s="97"/>
      <c r="JS303" s="97"/>
      <c r="JT303" s="97"/>
      <c r="JU303" s="97"/>
      <c r="JV303" s="97"/>
      <c r="JW303" s="97"/>
      <c r="JX303" s="97"/>
      <c r="JY303" s="97"/>
      <c r="JZ303" s="97"/>
      <c r="KA303" s="97"/>
      <c r="KB303" s="97"/>
      <c r="KC303" s="97"/>
      <c r="KD303" s="97"/>
      <c r="KE303" s="97"/>
      <c r="KF303" s="97"/>
      <c r="KG303" s="97"/>
      <c r="KH303" s="97"/>
      <c r="KI303" s="97"/>
      <c r="KJ303" s="97"/>
      <c r="KK303" s="97"/>
      <c r="KL303" s="97"/>
      <c r="KM303" s="97"/>
      <c r="KN303" s="97"/>
      <c r="KO303" s="97"/>
      <c r="KP303" s="97"/>
      <c r="KQ303" s="97"/>
      <c r="KR303" s="97"/>
      <c r="KS303" s="97"/>
      <c r="KT303" s="97"/>
      <c r="KU303" s="97"/>
      <c r="KV303" s="97"/>
      <c r="KW303" s="97"/>
      <c r="KX303" s="97"/>
      <c r="KY303" s="97"/>
      <c r="KZ303" s="97"/>
      <c r="LA303" s="97"/>
      <c r="LB303" s="97"/>
      <c r="LC303" s="97"/>
      <c r="LD303" s="97"/>
      <c r="LE303" s="97"/>
      <c r="LF303" s="97"/>
      <c r="LG303" s="97"/>
      <c r="LH303" s="97"/>
      <c r="LI303" s="97"/>
      <c r="LJ303" s="97"/>
      <c r="LK303" s="97"/>
      <c r="LL303" s="97"/>
      <c r="LM303" s="97"/>
      <c r="LN303" s="97"/>
      <c r="LO303" s="97"/>
      <c r="LP303" s="97"/>
      <c r="LQ303" s="97"/>
      <c r="LR303" s="97"/>
      <c r="LS303" s="97"/>
      <c r="LT303" s="97"/>
      <c r="LU303" s="97"/>
      <c r="LV303" s="97"/>
      <c r="LW303" s="97"/>
      <c r="LX303" s="97"/>
      <c r="LY303" s="97"/>
      <c r="LZ303" s="97"/>
      <c r="MA303" s="97"/>
      <c r="MB303" s="97"/>
      <c r="MC303" s="97"/>
      <c r="MD303" s="97"/>
      <c r="ME303" s="97"/>
      <c r="MF303" s="97"/>
      <c r="MG303" s="97"/>
      <c r="MH303" s="97"/>
      <c r="MI303" s="97"/>
      <c r="MJ303" s="97"/>
      <c r="MK303" s="97"/>
      <c r="ML303" s="97"/>
      <c r="MM303" s="97"/>
      <c r="MN303" s="97"/>
      <c r="MO303" s="97"/>
      <c r="MP303" s="97"/>
      <c r="MQ303" s="97"/>
      <c r="MR303" s="97"/>
      <c r="MS303" s="97"/>
      <c r="MT303" s="97"/>
      <c r="MU303" s="97"/>
      <c r="MV303" s="97"/>
      <c r="MW303" s="97"/>
      <c r="MX303" s="97"/>
      <c r="MY303" s="97"/>
      <c r="MZ303" s="97"/>
      <c r="NA303" s="97"/>
      <c r="NB303" s="97"/>
      <c r="NC303" s="97"/>
      <c r="ND303" s="97"/>
      <c r="NE303" s="97"/>
      <c r="NF303" s="97"/>
      <c r="NG303" s="97"/>
      <c r="NH303" s="97"/>
      <c r="NI303" s="97"/>
      <c r="NJ303" s="97"/>
      <c r="NK303" s="97"/>
      <c r="NL303" s="97"/>
      <c r="NM303" s="97"/>
      <c r="NN303" s="97"/>
      <c r="NO303" s="97"/>
      <c r="NP303" s="97"/>
      <c r="NQ303" s="97"/>
      <c r="NR303" s="97"/>
      <c r="NS303" s="97"/>
      <c r="NT303" s="97"/>
      <c r="NU303" s="97"/>
      <c r="NV303" s="97"/>
      <c r="NW303" s="97"/>
      <c r="NX303" s="97"/>
      <c r="NY303" s="97"/>
      <c r="NZ303" s="97"/>
      <c r="OA303" s="97"/>
      <c r="OB303" s="97"/>
      <c r="OC303" s="97"/>
      <c r="OD303" s="97"/>
      <c r="OE303" s="97"/>
      <c r="OF303" s="97"/>
      <c r="OG303" s="97"/>
      <c r="OH303" s="97"/>
      <c r="OI303" s="97"/>
      <c r="OJ303" s="97"/>
      <c r="OK303" s="97"/>
      <c r="OL303" s="97"/>
      <c r="OM303" s="97"/>
      <c r="ON303" s="97"/>
      <c r="OO303" s="97"/>
      <c r="OP303" s="97"/>
      <c r="OQ303" s="97"/>
      <c r="OR303" s="98"/>
      <c r="OS303" s="99">
        <v>274</v>
      </c>
      <c r="OT303" s="96"/>
      <c r="OU303" s="97"/>
      <c r="OV303" s="97"/>
      <c r="OW303" s="97"/>
      <c r="OX303" s="97"/>
      <c r="OY303" s="97"/>
      <c r="OZ303" s="97">
        <v>251</v>
      </c>
      <c r="PA303" s="97"/>
      <c r="PB303" s="97"/>
      <c r="PC303" s="97"/>
      <c r="PD303" s="97"/>
      <c r="PE303" s="97"/>
      <c r="PF303" s="97"/>
      <c r="PG303" s="97"/>
      <c r="PH303" s="97"/>
      <c r="PI303" s="97"/>
      <c r="PJ303" s="97"/>
      <c r="PK303" s="97"/>
      <c r="PL303" s="98"/>
      <c r="PM303" s="99">
        <v>525</v>
      </c>
    </row>
    <row r="304" spans="1:429" ht="12.75" customHeight="1" x14ac:dyDescent="0.2">
      <c r="A304" s="93" t="s">
        <v>1631</v>
      </c>
      <c r="B304" s="94" t="s">
        <v>1742</v>
      </c>
      <c r="C304" s="95" t="s">
        <v>1463</v>
      </c>
      <c r="D304" s="96"/>
      <c r="E304" s="97"/>
      <c r="F304" s="97"/>
      <c r="G304" s="97"/>
      <c r="H304" s="97"/>
      <c r="I304" s="97"/>
      <c r="J304" s="97"/>
      <c r="K304" s="97"/>
      <c r="L304" s="97"/>
      <c r="M304" s="97"/>
      <c r="N304" s="97"/>
      <c r="O304" s="97">
        <v>175</v>
      </c>
      <c r="P304" s="97">
        <v>27</v>
      </c>
      <c r="Q304" s="97">
        <v>22</v>
      </c>
      <c r="R304" s="97">
        <v>28</v>
      </c>
      <c r="S304" s="97"/>
      <c r="T304" s="97">
        <v>25</v>
      </c>
      <c r="U304" s="97">
        <v>675</v>
      </c>
      <c r="V304" s="97"/>
      <c r="W304" s="97"/>
      <c r="X304" s="97">
        <v>12</v>
      </c>
      <c r="Y304" s="97">
        <v>4890</v>
      </c>
      <c r="Z304" s="97">
        <v>622</v>
      </c>
      <c r="AA304" s="97">
        <v>12</v>
      </c>
      <c r="AB304" s="97"/>
      <c r="AC304" s="97"/>
      <c r="AD304" s="97"/>
      <c r="AE304" s="97"/>
      <c r="AF304" s="97"/>
      <c r="AG304" s="97"/>
      <c r="AH304" s="97"/>
      <c r="AI304" s="97"/>
      <c r="AJ304" s="97"/>
      <c r="AK304" s="97"/>
      <c r="AL304" s="97"/>
      <c r="AM304" s="97">
        <v>0</v>
      </c>
      <c r="AN304" s="97">
        <v>26</v>
      </c>
      <c r="AO304" s="97">
        <v>82</v>
      </c>
      <c r="AP304" s="97">
        <v>339</v>
      </c>
      <c r="AQ304" s="97">
        <v>158</v>
      </c>
      <c r="AR304" s="97">
        <v>18</v>
      </c>
      <c r="AS304" s="97"/>
      <c r="AT304" s="97">
        <v>10</v>
      </c>
      <c r="AU304" s="97">
        <v>87</v>
      </c>
      <c r="AV304" s="97">
        <v>585</v>
      </c>
      <c r="AW304" s="97">
        <v>20</v>
      </c>
      <c r="AX304" s="97">
        <v>13</v>
      </c>
      <c r="AY304" s="97">
        <v>5</v>
      </c>
      <c r="AZ304" s="97"/>
      <c r="BA304" s="97">
        <v>8</v>
      </c>
      <c r="BB304" s="97">
        <v>34</v>
      </c>
      <c r="BC304" s="97">
        <v>3</v>
      </c>
      <c r="BD304" s="97">
        <v>21</v>
      </c>
      <c r="BE304" s="97">
        <v>26</v>
      </c>
      <c r="BF304" s="97">
        <v>18</v>
      </c>
      <c r="BG304" s="97">
        <v>6</v>
      </c>
      <c r="BH304" s="97">
        <v>10</v>
      </c>
      <c r="BI304" s="97"/>
      <c r="BJ304" s="97">
        <v>8</v>
      </c>
      <c r="BK304" s="97">
        <v>26</v>
      </c>
      <c r="BL304" s="97">
        <v>4</v>
      </c>
      <c r="BM304" s="97"/>
      <c r="BN304" s="97"/>
      <c r="BO304" s="97">
        <v>68</v>
      </c>
      <c r="BP304" s="97"/>
      <c r="BQ304" s="97"/>
      <c r="BR304" s="97"/>
      <c r="BS304" s="97"/>
      <c r="BT304" s="97"/>
      <c r="BU304" s="97"/>
      <c r="BV304" s="97">
        <v>0</v>
      </c>
      <c r="BW304" s="97"/>
      <c r="BX304" s="97">
        <v>0</v>
      </c>
      <c r="BY304" s="97">
        <v>6</v>
      </c>
      <c r="BZ304" s="97"/>
      <c r="CA304" s="97">
        <v>16</v>
      </c>
      <c r="CB304" s="97"/>
      <c r="CC304" s="97"/>
      <c r="CD304" s="97"/>
      <c r="CE304" s="97"/>
      <c r="CF304" s="97"/>
      <c r="CG304" s="97">
        <v>5</v>
      </c>
      <c r="CH304" s="97">
        <v>7</v>
      </c>
      <c r="CI304" s="97"/>
      <c r="CJ304" s="97"/>
      <c r="CK304" s="97"/>
      <c r="CL304" s="97"/>
      <c r="CM304" s="97"/>
      <c r="CN304" s="97"/>
      <c r="CO304" s="97"/>
      <c r="CP304" s="97">
        <v>7</v>
      </c>
      <c r="CQ304" s="97"/>
      <c r="CR304" s="97"/>
      <c r="CS304" s="97"/>
      <c r="CT304" s="97"/>
      <c r="CU304" s="97"/>
      <c r="CV304" s="97"/>
      <c r="CW304" s="97"/>
      <c r="CX304" s="97"/>
      <c r="CY304" s="97"/>
      <c r="CZ304" s="97"/>
      <c r="DA304" s="97"/>
      <c r="DB304" s="97"/>
      <c r="DC304" s="97"/>
      <c r="DD304" s="97"/>
      <c r="DE304" s="97"/>
      <c r="DF304" s="97"/>
      <c r="DG304" s="97"/>
      <c r="DH304" s="97"/>
      <c r="DI304" s="97"/>
      <c r="DJ304" s="97"/>
      <c r="DK304" s="97"/>
      <c r="DL304" s="97"/>
      <c r="DM304" s="97"/>
      <c r="DN304" s="97"/>
      <c r="DO304" s="97"/>
      <c r="DP304" s="97">
        <v>0</v>
      </c>
      <c r="DQ304" s="97"/>
      <c r="DR304" s="97"/>
      <c r="DS304" s="97"/>
      <c r="DT304" s="97">
        <v>0</v>
      </c>
      <c r="DU304" s="97"/>
      <c r="DV304" s="97"/>
      <c r="DW304" s="97"/>
      <c r="DX304" s="97"/>
      <c r="DY304" s="97"/>
      <c r="DZ304" s="97"/>
      <c r="EA304" s="97"/>
      <c r="EB304" s="97"/>
      <c r="EC304" s="97"/>
      <c r="ED304" s="97"/>
      <c r="EE304" s="97"/>
      <c r="EF304" s="97"/>
      <c r="EG304" s="97"/>
      <c r="EH304" s="97"/>
      <c r="EI304" s="97"/>
      <c r="EJ304" s="97"/>
      <c r="EK304" s="97"/>
      <c r="EL304" s="97"/>
      <c r="EM304" s="97"/>
      <c r="EN304" s="97"/>
      <c r="EO304" s="97"/>
      <c r="EP304" s="97"/>
      <c r="EQ304" s="97">
        <v>3</v>
      </c>
      <c r="ER304" s="97"/>
      <c r="ES304" s="97"/>
      <c r="ET304" s="97"/>
      <c r="EU304" s="97">
        <v>0</v>
      </c>
      <c r="EV304" s="97"/>
      <c r="EW304" s="97"/>
      <c r="EX304" s="97"/>
      <c r="EY304" s="97"/>
      <c r="EZ304" s="97"/>
      <c r="FA304" s="97"/>
      <c r="FB304" s="97"/>
      <c r="FC304" s="97"/>
      <c r="FD304" s="97"/>
      <c r="FE304" s="97"/>
      <c r="FF304" s="97">
        <v>6</v>
      </c>
      <c r="FG304" s="97">
        <v>3</v>
      </c>
      <c r="FH304" s="97">
        <v>0</v>
      </c>
      <c r="FI304" s="97"/>
      <c r="FJ304" s="97">
        <v>0</v>
      </c>
      <c r="FK304" s="97"/>
      <c r="FL304" s="97"/>
      <c r="FM304" s="97"/>
      <c r="FN304" s="97"/>
      <c r="FO304" s="97"/>
      <c r="FP304" s="97"/>
      <c r="FQ304" s="97"/>
      <c r="FR304" s="97"/>
      <c r="FS304" s="97"/>
      <c r="FT304" s="97"/>
      <c r="FU304" s="97"/>
      <c r="FV304" s="97"/>
      <c r="FW304" s="97"/>
      <c r="FX304" s="97"/>
      <c r="FY304" s="97"/>
      <c r="FZ304" s="97"/>
      <c r="GA304" s="97">
        <v>580</v>
      </c>
      <c r="GB304" s="97"/>
      <c r="GC304" s="97">
        <v>17</v>
      </c>
      <c r="GD304" s="97"/>
      <c r="GE304" s="97"/>
      <c r="GF304" s="97"/>
      <c r="GG304" s="97"/>
      <c r="GH304" s="97">
        <v>127</v>
      </c>
      <c r="GI304" s="97"/>
      <c r="GJ304" s="97"/>
      <c r="GK304" s="97"/>
      <c r="GL304" s="97">
        <v>58</v>
      </c>
      <c r="GM304" s="97"/>
      <c r="GN304" s="97">
        <v>3</v>
      </c>
      <c r="GO304" s="97">
        <v>42</v>
      </c>
      <c r="GP304" s="97">
        <v>83</v>
      </c>
      <c r="GQ304" s="97"/>
      <c r="GR304" s="97"/>
      <c r="GS304" s="97"/>
      <c r="GT304" s="97">
        <v>14</v>
      </c>
      <c r="GU304" s="97">
        <v>6</v>
      </c>
      <c r="GV304" s="97">
        <v>8</v>
      </c>
      <c r="GW304" s="97">
        <v>0</v>
      </c>
      <c r="GX304" s="97">
        <v>8</v>
      </c>
      <c r="GY304" s="97"/>
      <c r="GZ304" s="97"/>
      <c r="HA304" s="97"/>
      <c r="HB304" s="97">
        <v>3</v>
      </c>
      <c r="HC304" s="97">
        <v>41</v>
      </c>
      <c r="HD304" s="97"/>
      <c r="HE304" s="97">
        <v>201</v>
      </c>
      <c r="HF304" s="97"/>
      <c r="HG304" s="97"/>
      <c r="HH304" s="97"/>
      <c r="HI304" s="97"/>
      <c r="HJ304" s="97"/>
      <c r="HK304" s="97">
        <v>11</v>
      </c>
      <c r="HL304" s="97">
        <v>12</v>
      </c>
      <c r="HM304" s="97">
        <v>10</v>
      </c>
      <c r="HN304" s="97"/>
      <c r="HO304" s="97"/>
      <c r="HP304" s="97"/>
      <c r="HQ304" s="97"/>
      <c r="HR304" s="97"/>
      <c r="HS304" s="97">
        <v>25</v>
      </c>
      <c r="HT304" s="97"/>
      <c r="HU304" s="97">
        <v>47</v>
      </c>
      <c r="HV304" s="97"/>
      <c r="HW304" s="97"/>
      <c r="HX304" s="97">
        <v>9</v>
      </c>
      <c r="HY304" s="97"/>
      <c r="HZ304" s="97">
        <v>15</v>
      </c>
      <c r="IA304" s="97">
        <v>137</v>
      </c>
      <c r="IB304" s="97">
        <v>20</v>
      </c>
      <c r="IC304" s="97"/>
      <c r="ID304" s="97"/>
      <c r="IE304" s="97">
        <v>251</v>
      </c>
      <c r="IF304" s="97">
        <v>306</v>
      </c>
      <c r="IG304" s="97"/>
      <c r="IH304" s="97">
        <v>686</v>
      </c>
      <c r="II304" s="97">
        <v>39</v>
      </c>
      <c r="IJ304" s="97">
        <v>44</v>
      </c>
      <c r="IK304" s="97">
        <v>24</v>
      </c>
      <c r="IL304" s="97">
        <v>0</v>
      </c>
      <c r="IM304" s="97"/>
      <c r="IN304" s="97">
        <v>0</v>
      </c>
      <c r="IO304" s="97">
        <v>5</v>
      </c>
      <c r="IP304" s="97">
        <v>0</v>
      </c>
      <c r="IQ304" s="97">
        <v>46</v>
      </c>
      <c r="IR304" s="97">
        <v>21</v>
      </c>
      <c r="IS304" s="97"/>
      <c r="IT304" s="97"/>
      <c r="IU304" s="97">
        <v>0</v>
      </c>
      <c r="IV304" s="97"/>
      <c r="IW304" s="97">
        <v>16</v>
      </c>
      <c r="IX304" s="97"/>
      <c r="IY304" s="97">
        <v>5</v>
      </c>
      <c r="IZ304" s="97">
        <v>5</v>
      </c>
      <c r="JA304" s="97">
        <v>3</v>
      </c>
      <c r="JB304" s="97"/>
      <c r="JC304" s="97"/>
      <c r="JD304" s="97">
        <v>15</v>
      </c>
      <c r="JE304" s="97">
        <v>30</v>
      </c>
      <c r="JF304" s="97">
        <v>13</v>
      </c>
      <c r="JG304" s="97">
        <v>0</v>
      </c>
      <c r="JH304" s="97">
        <v>9</v>
      </c>
      <c r="JI304" s="97">
        <v>72</v>
      </c>
      <c r="JJ304" s="97">
        <v>20</v>
      </c>
      <c r="JK304" s="97">
        <v>81</v>
      </c>
      <c r="JL304" s="97">
        <v>139</v>
      </c>
      <c r="JM304" s="97"/>
      <c r="JN304" s="97">
        <v>7</v>
      </c>
      <c r="JO304" s="97">
        <v>827</v>
      </c>
      <c r="JP304" s="97">
        <v>1320</v>
      </c>
      <c r="JQ304" s="97">
        <v>1329</v>
      </c>
      <c r="JR304" s="97">
        <v>1334</v>
      </c>
      <c r="JS304" s="97">
        <v>3077</v>
      </c>
      <c r="JT304" s="97">
        <v>1305</v>
      </c>
      <c r="JU304" s="97">
        <v>1338</v>
      </c>
      <c r="JV304" s="97">
        <v>423</v>
      </c>
      <c r="JW304" s="97">
        <v>2793</v>
      </c>
      <c r="JX304" s="97">
        <v>209</v>
      </c>
      <c r="JY304" s="97"/>
      <c r="JZ304" s="97">
        <v>645</v>
      </c>
      <c r="KA304" s="97">
        <v>235</v>
      </c>
      <c r="KB304" s="97">
        <v>161</v>
      </c>
      <c r="KC304" s="97">
        <v>350</v>
      </c>
      <c r="KD304" s="97">
        <v>134</v>
      </c>
      <c r="KE304" s="97">
        <v>114</v>
      </c>
      <c r="KF304" s="97">
        <v>249</v>
      </c>
      <c r="KG304" s="97">
        <v>933</v>
      </c>
      <c r="KH304" s="97">
        <v>619</v>
      </c>
      <c r="KI304" s="97">
        <v>21001</v>
      </c>
      <c r="KJ304" s="97">
        <v>1385</v>
      </c>
      <c r="KK304" s="97">
        <v>4899</v>
      </c>
      <c r="KL304" s="97">
        <v>16219</v>
      </c>
      <c r="KM304" s="97">
        <v>127</v>
      </c>
      <c r="KN304" s="97">
        <v>450</v>
      </c>
      <c r="KO304" s="97">
        <v>18000</v>
      </c>
      <c r="KP304" s="97">
        <v>6245</v>
      </c>
      <c r="KQ304" s="97">
        <v>323</v>
      </c>
      <c r="KR304" s="97">
        <v>106</v>
      </c>
      <c r="KS304" s="97">
        <v>155</v>
      </c>
      <c r="KT304" s="97">
        <v>203</v>
      </c>
      <c r="KU304" s="97">
        <v>85</v>
      </c>
      <c r="KV304" s="97">
        <v>19</v>
      </c>
      <c r="KW304" s="97">
        <v>186</v>
      </c>
      <c r="KX304" s="97">
        <v>9</v>
      </c>
      <c r="KY304" s="97">
        <v>0</v>
      </c>
      <c r="KZ304" s="97">
        <v>3</v>
      </c>
      <c r="LA304" s="97">
        <v>41</v>
      </c>
      <c r="LB304" s="97">
        <v>137</v>
      </c>
      <c r="LC304" s="97">
        <v>17</v>
      </c>
      <c r="LD304" s="97">
        <v>526</v>
      </c>
      <c r="LE304" s="97">
        <v>452</v>
      </c>
      <c r="LF304" s="97">
        <v>1</v>
      </c>
      <c r="LG304" s="97">
        <v>28</v>
      </c>
      <c r="LH304" s="97">
        <v>31</v>
      </c>
      <c r="LI304" s="97">
        <v>10</v>
      </c>
      <c r="LJ304" s="97">
        <v>4</v>
      </c>
      <c r="LK304" s="97"/>
      <c r="LL304" s="97">
        <v>1</v>
      </c>
      <c r="LM304" s="97">
        <v>115</v>
      </c>
      <c r="LN304" s="97"/>
      <c r="LO304" s="97"/>
      <c r="LP304" s="97"/>
      <c r="LQ304" s="97"/>
      <c r="LR304" s="97">
        <v>87</v>
      </c>
      <c r="LS304" s="97">
        <v>315</v>
      </c>
      <c r="LT304" s="97">
        <v>45</v>
      </c>
      <c r="LU304" s="97">
        <v>293</v>
      </c>
      <c r="LV304" s="97">
        <v>266</v>
      </c>
      <c r="LW304" s="97">
        <v>39</v>
      </c>
      <c r="LX304" s="97">
        <v>48</v>
      </c>
      <c r="LY304" s="97">
        <v>65</v>
      </c>
      <c r="LZ304" s="97">
        <v>241</v>
      </c>
      <c r="MA304" s="97">
        <v>70</v>
      </c>
      <c r="MB304" s="97">
        <v>390</v>
      </c>
      <c r="MC304" s="97">
        <v>27</v>
      </c>
      <c r="MD304" s="97">
        <v>2891</v>
      </c>
      <c r="ME304" s="97">
        <v>243</v>
      </c>
      <c r="MF304" s="97">
        <v>13</v>
      </c>
      <c r="MG304" s="97">
        <v>12</v>
      </c>
      <c r="MH304" s="97">
        <v>14</v>
      </c>
      <c r="MI304" s="97">
        <v>63</v>
      </c>
      <c r="MJ304" s="97">
        <v>179</v>
      </c>
      <c r="MK304" s="97">
        <v>63</v>
      </c>
      <c r="ML304" s="97">
        <v>42</v>
      </c>
      <c r="MM304" s="97">
        <v>30</v>
      </c>
      <c r="MN304" s="97">
        <v>5</v>
      </c>
      <c r="MO304" s="97">
        <v>323</v>
      </c>
      <c r="MP304" s="97">
        <v>65</v>
      </c>
      <c r="MQ304" s="97">
        <v>25</v>
      </c>
      <c r="MR304" s="97">
        <v>82</v>
      </c>
      <c r="MS304" s="97">
        <v>616</v>
      </c>
      <c r="MT304" s="97"/>
      <c r="MU304" s="97">
        <v>0</v>
      </c>
      <c r="MV304" s="97">
        <v>92</v>
      </c>
      <c r="MW304" s="97">
        <v>193</v>
      </c>
      <c r="MX304" s="97">
        <v>53</v>
      </c>
      <c r="MY304" s="97">
        <v>21</v>
      </c>
      <c r="MZ304" s="97">
        <v>79</v>
      </c>
      <c r="NA304" s="97">
        <v>56</v>
      </c>
      <c r="NB304" s="97">
        <v>39</v>
      </c>
      <c r="NC304" s="97">
        <v>32</v>
      </c>
      <c r="ND304" s="97">
        <v>589</v>
      </c>
      <c r="NE304" s="97">
        <v>36</v>
      </c>
      <c r="NF304" s="97">
        <v>66</v>
      </c>
      <c r="NG304" s="97">
        <v>114</v>
      </c>
      <c r="NH304" s="97">
        <v>4</v>
      </c>
      <c r="NI304" s="97">
        <v>165</v>
      </c>
      <c r="NJ304" s="97">
        <v>18</v>
      </c>
      <c r="NK304" s="97">
        <v>75</v>
      </c>
      <c r="NL304" s="97">
        <v>3</v>
      </c>
      <c r="NM304" s="97">
        <v>8</v>
      </c>
      <c r="NN304" s="97">
        <v>216</v>
      </c>
      <c r="NO304" s="97">
        <v>18</v>
      </c>
      <c r="NP304" s="97">
        <v>316</v>
      </c>
      <c r="NQ304" s="97">
        <v>230</v>
      </c>
      <c r="NR304" s="97">
        <v>66</v>
      </c>
      <c r="NS304" s="97">
        <v>54</v>
      </c>
      <c r="NT304" s="97">
        <v>63</v>
      </c>
      <c r="NU304" s="97">
        <v>4</v>
      </c>
      <c r="NV304" s="97">
        <v>79</v>
      </c>
      <c r="NW304" s="97">
        <v>9</v>
      </c>
      <c r="NX304" s="97">
        <v>17</v>
      </c>
      <c r="NY304" s="97">
        <v>1</v>
      </c>
      <c r="NZ304" s="97">
        <v>27</v>
      </c>
      <c r="OA304" s="97">
        <v>0</v>
      </c>
      <c r="OB304" s="97">
        <v>12</v>
      </c>
      <c r="OC304" s="97">
        <v>86</v>
      </c>
      <c r="OD304" s="97">
        <v>14</v>
      </c>
      <c r="OE304" s="97">
        <v>70</v>
      </c>
      <c r="OF304" s="97">
        <v>53</v>
      </c>
      <c r="OG304" s="97"/>
      <c r="OH304" s="97">
        <v>1</v>
      </c>
      <c r="OI304" s="97">
        <v>75</v>
      </c>
      <c r="OJ304" s="97">
        <v>328</v>
      </c>
      <c r="OK304" s="97">
        <v>211</v>
      </c>
      <c r="OL304" s="97"/>
      <c r="OM304" s="97">
        <v>50</v>
      </c>
      <c r="ON304" s="97">
        <v>12</v>
      </c>
      <c r="OO304" s="97">
        <v>235</v>
      </c>
      <c r="OP304" s="97">
        <v>54</v>
      </c>
      <c r="OQ304" s="97"/>
      <c r="OR304" s="98">
        <v>3220</v>
      </c>
      <c r="OS304" s="99">
        <v>113322</v>
      </c>
      <c r="OT304" s="96">
        <v>13189</v>
      </c>
      <c r="OU304" s="97"/>
      <c r="OV304" s="97"/>
      <c r="OW304" s="97"/>
      <c r="OX304" s="97"/>
      <c r="OY304" s="97"/>
      <c r="OZ304" s="97">
        <v>701</v>
      </c>
      <c r="PA304" s="97"/>
      <c r="PB304" s="97"/>
      <c r="PC304" s="97"/>
      <c r="PD304" s="97"/>
      <c r="PE304" s="97"/>
      <c r="PF304" s="97"/>
      <c r="PG304" s="97"/>
      <c r="PH304" s="97"/>
      <c r="PI304" s="97"/>
      <c r="PJ304" s="97"/>
      <c r="PK304" s="97"/>
      <c r="PL304" s="98"/>
      <c r="PM304" s="99">
        <v>127212</v>
      </c>
    </row>
    <row r="305" spans="1:429" ht="12.75" customHeight="1" x14ac:dyDescent="0.2">
      <c r="A305" s="93">
        <v>492000</v>
      </c>
      <c r="B305" s="94" t="s">
        <v>1742</v>
      </c>
      <c r="C305" s="95" t="s">
        <v>1464</v>
      </c>
      <c r="D305" s="96"/>
      <c r="E305" s="97"/>
      <c r="F305" s="97"/>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7"/>
      <c r="AI305" s="97"/>
      <c r="AJ305" s="97"/>
      <c r="AK305" s="97"/>
      <c r="AL305" s="97"/>
      <c r="AM305" s="97"/>
      <c r="AN305" s="97"/>
      <c r="AO305" s="97"/>
      <c r="AP305" s="97"/>
      <c r="AQ305" s="97"/>
      <c r="AR305" s="97"/>
      <c r="AS305" s="97"/>
      <c r="AT305" s="97"/>
      <c r="AU305" s="97"/>
      <c r="AV305" s="97"/>
      <c r="AW305" s="97"/>
      <c r="AX305" s="97"/>
      <c r="AY305" s="97"/>
      <c r="AZ305" s="97"/>
      <c r="BA305" s="97"/>
      <c r="BB305" s="97"/>
      <c r="BC305" s="97"/>
      <c r="BD305" s="97"/>
      <c r="BE305" s="97"/>
      <c r="BF305" s="97"/>
      <c r="BG305" s="97"/>
      <c r="BH305" s="97"/>
      <c r="BI305" s="97"/>
      <c r="BJ305" s="97"/>
      <c r="BK305" s="97"/>
      <c r="BL305" s="97"/>
      <c r="BM305" s="97"/>
      <c r="BN305" s="97"/>
      <c r="BO305" s="97"/>
      <c r="BP305" s="97"/>
      <c r="BQ305" s="97"/>
      <c r="BR305" s="97"/>
      <c r="BS305" s="97"/>
      <c r="BT305" s="97"/>
      <c r="BU305" s="97"/>
      <c r="BV305" s="97"/>
      <c r="BW305" s="97"/>
      <c r="BX305" s="97"/>
      <c r="BY305" s="97"/>
      <c r="BZ305" s="97"/>
      <c r="CA305" s="97"/>
      <c r="CB305" s="97"/>
      <c r="CC305" s="97"/>
      <c r="CD305" s="97"/>
      <c r="CE305" s="97"/>
      <c r="CF305" s="97"/>
      <c r="CG305" s="97"/>
      <c r="CH305" s="97"/>
      <c r="CI305" s="97"/>
      <c r="CJ305" s="97"/>
      <c r="CK305" s="97"/>
      <c r="CL305" s="97"/>
      <c r="CM305" s="97"/>
      <c r="CN305" s="97"/>
      <c r="CO305" s="97"/>
      <c r="CP305" s="97"/>
      <c r="CQ305" s="97"/>
      <c r="CR305" s="97"/>
      <c r="CS305" s="97"/>
      <c r="CT305" s="97"/>
      <c r="CU305" s="97"/>
      <c r="CV305" s="97"/>
      <c r="CW305" s="97"/>
      <c r="CX305" s="97"/>
      <c r="CY305" s="97"/>
      <c r="CZ305" s="97"/>
      <c r="DA305" s="97"/>
      <c r="DB305" s="97"/>
      <c r="DC305" s="97"/>
      <c r="DD305" s="97"/>
      <c r="DE305" s="97"/>
      <c r="DF305" s="97"/>
      <c r="DG305" s="97"/>
      <c r="DH305" s="97"/>
      <c r="DI305" s="97"/>
      <c r="DJ305" s="97"/>
      <c r="DK305" s="97"/>
      <c r="DL305" s="97"/>
      <c r="DM305" s="97"/>
      <c r="DN305" s="97"/>
      <c r="DO305" s="97"/>
      <c r="DP305" s="97"/>
      <c r="DQ305" s="97"/>
      <c r="DR305" s="97"/>
      <c r="DS305" s="97"/>
      <c r="DT305" s="97"/>
      <c r="DU305" s="97"/>
      <c r="DV305" s="97"/>
      <c r="DW305" s="97"/>
      <c r="DX305" s="97"/>
      <c r="DY305" s="97"/>
      <c r="DZ305" s="97"/>
      <c r="EA305" s="97"/>
      <c r="EB305" s="97"/>
      <c r="EC305" s="97"/>
      <c r="ED305" s="97"/>
      <c r="EE305" s="97"/>
      <c r="EF305" s="97"/>
      <c r="EG305" s="97"/>
      <c r="EH305" s="97"/>
      <c r="EI305" s="97"/>
      <c r="EJ305" s="97"/>
      <c r="EK305" s="97"/>
      <c r="EL305" s="97"/>
      <c r="EM305" s="97"/>
      <c r="EN305" s="97"/>
      <c r="EO305" s="97"/>
      <c r="EP305" s="97"/>
      <c r="EQ305" s="97"/>
      <c r="ER305" s="97"/>
      <c r="ES305" s="97"/>
      <c r="ET305" s="97"/>
      <c r="EU305" s="97"/>
      <c r="EV305" s="97"/>
      <c r="EW305" s="97"/>
      <c r="EX305" s="97"/>
      <c r="EY305" s="97"/>
      <c r="EZ305" s="97"/>
      <c r="FA305" s="97"/>
      <c r="FB305" s="97"/>
      <c r="FC305" s="97"/>
      <c r="FD305" s="97"/>
      <c r="FE305" s="97"/>
      <c r="FF305" s="97"/>
      <c r="FG305" s="97"/>
      <c r="FH305" s="97"/>
      <c r="FI305" s="97"/>
      <c r="FJ305" s="97"/>
      <c r="FK305" s="97"/>
      <c r="FL305" s="97"/>
      <c r="FM305" s="97"/>
      <c r="FN305" s="97"/>
      <c r="FO305" s="97"/>
      <c r="FP305" s="97"/>
      <c r="FQ305" s="97"/>
      <c r="FR305" s="97"/>
      <c r="FS305" s="97"/>
      <c r="FT305" s="97"/>
      <c r="FU305" s="97"/>
      <c r="FV305" s="97"/>
      <c r="FW305" s="97"/>
      <c r="FX305" s="97"/>
      <c r="FY305" s="97"/>
      <c r="FZ305" s="97"/>
      <c r="GA305" s="97"/>
      <c r="GB305" s="97"/>
      <c r="GC305" s="97"/>
      <c r="GD305" s="97"/>
      <c r="GE305" s="97"/>
      <c r="GF305" s="97"/>
      <c r="GG305" s="97"/>
      <c r="GH305" s="97"/>
      <c r="GI305" s="97"/>
      <c r="GJ305" s="97"/>
      <c r="GK305" s="97"/>
      <c r="GL305" s="97"/>
      <c r="GM305" s="97"/>
      <c r="GN305" s="97"/>
      <c r="GO305" s="97"/>
      <c r="GP305" s="97"/>
      <c r="GQ305" s="97"/>
      <c r="GR305" s="97"/>
      <c r="GS305" s="97"/>
      <c r="GT305" s="97"/>
      <c r="GU305" s="97"/>
      <c r="GV305" s="97"/>
      <c r="GW305" s="97"/>
      <c r="GX305" s="97"/>
      <c r="GY305" s="97"/>
      <c r="GZ305" s="97"/>
      <c r="HA305" s="97"/>
      <c r="HB305" s="97"/>
      <c r="HC305" s="97"/>
      <c r="HD305" s="97"/>
      <c r="HE305" s="97"/>
      <c r="HF305" s="97"/>
      <c r="HG305" s="97"/>
      <c r="HH305" s="97"/>
      <c r="HI305" s="97"/>
      <c r="HJ305" s="97"/>
      <c r="HK305" s="97"/>
      <c r="HL305" s="97"/>
      <c r="HM305" s="97"/>
      <c r="HN305" s="97"/>
      <c r="HO305" s="97"/>
      <c r="HP305" s="97"/>
      <c r="HQ305" s="97"/>
      <c r="HR305" s="97"/>
      <c r="HS305" s="97"/>
      <c r="HT305" s="97"/>
      <c r="HU305" s="97"/>
      <c r="HV305" s="97"/>
      <c r="HW305" s="97"/>
      <c r="HX305" s="97"/>
      <c r="HY305" s="97"/>
      <c r="HZ305" s="97"/>
      <c r="IA305" s="97"/>
      <c r="IB305" s="97"/>
      <c r="IC305" s="97"/>
      <c r="ID305" s="97"/>
      <c r="IE305" s="97"/>
      <c r="IF305" s="97">
        <v>37</v>
      </c>
      <c r="IG305" s="97"/>
      <c r="IH305" s="97"/>
      <c r="II305" s="97"/>
      <c r="IJ305" s="97"/>
      <c r="IK305" s="97"/>
      <c r="IL305" s="97"/>
      <c r="IM305" s="97"/>
      <c r="IN305" s="97"/>
      <c r="IO305" s="97"/>
      <c r="IP305" s="97"/>
      <c r="IQ305" s="97"/>
      <c r="IR305" s="97"/>
      <c r="IS305" s="97"/>
      <c r="IT305" s="97"/>
      <c r="IU305" s="97"/>
      <c r="IV305" s="97"/>
      <c r="IW305" s="97"/>
      <c r="IX305" s="97"/>
      <c r="IY305" s="97"/>
      <c r="IZ305" s="97"/>
      <c r="JA305" s="97"/>
      <c r="JB305" s="97"/>
      <c r="JC305" s="97"/>
      <c r="JD305" s="97"/>
      <c r="JE305" s="97"/>
      <c r="JF305" s="97"/>
      <c r="JG305" s="97"/>
      <c r="JH305" s="97">
        <v>1</v>
      </c>
      <c r="JI305" s="97"/>
      <c r="JJ305" s="97"/>
      <c r="JK305" s="97"/>
      <c r="JL305" s="97"/>
      <c r="JM305" s="97"/>
      <c r="JN305" s="97"/>
      <c r="JO305" s="97">
        <v>1098</v>
      </c>
      <c r="JP305" s="97">
        <v>2749</v>
      </c>
      <c r="JQ305" s="97">
        <v>2632</v>
      </c>
      <c r="JR305" s="97">
        <v>2148</v>
      </c>
      <c r="JS305" s="97">
        <v>4202</v>
      </c>
      <c r="JT305" s="97">
        <v>2678</v>
      </c>
      <c r="JU305" s="97">
        <v>2616</v>
      </c>
      <c r="JV305" s="97">
        <v>829</v>
      </c>
      <c r="JW305" s="97">
        <v>4432</v>
      </c>
      <c r="JX305" s="97">
        <v>355</v>
      </c>
      <c r="JY305" s="97"/>
      <c r="JZ305" s="97">
        <v>471</v>
      </c>
      <c r="KA305" s="97">
        <v>457</v>
      </c>
      <c r="KB305" s="97">
        <v>270</v>
      </c>
      <c r="KC305" s="97">
        <v>353</v>
      </c>
      <c r="KD305" s="97">
        <v>201</v>
      </c>
      <c r="KE305" s="97">
        <v>204</v>
      </c>
      <c r="KF305" s="97">
        <v>480</v>
      </c>
      <c r="KG305" s="97">
        <v>1844</v>
      </c>
      <c r="KH305" s="97">
        <v>654</v>
      </c>
      <c r="KI305" s="97">
        <v>1</v>
      </c>
      <c r="KJ305" s="97">
        <v>1</v>
      </c>
      <c r="KK305" s="97">
        <v>1447</v>
      </c>
      <c r="KL305" s="97">
        <v>7367</v>
      </c>
      <c r="KM305" s="97">
        <v>67</v>
      </c>
      <c r="KN305" s="97">
        <v>32</v>
      </c>
      <c r="KO305" s="97">
        <v>317</v>
      </c>
      <c r="KP305" s="97">
        <v>814</v>
      </c>
      <c r="KQ305" s="97">
        <v>712</v>
      </c>
      <c r="KR305" s="97">
        <v>212</v>
      </c>
      <c r="KS305" s="97">
        <v>307</v>
      </c>
      <c r="KT305" s="97">
        <v>406</v>
      </c>
      <c r="KU305" s="97">
        <v>169</v>
      </c>
      <c r="KV305" s="97">
        <v>39</v>
      </c>
      <c r="KW305" s="97">
        <v>374</v>
      </c>
      <c r="KX305" s="97">
        <v>18</v>
      </c>
      <c r="KY305" s="97"/>
      <c r="KZ305" s="97"/>
      <c r="LA305" s="97">
        <v>4</v>
      </c>
      <c r="LB305" s="97"/>
      <c r="LC305" s="97">
        <v>26</v>
      </c>
      <c r="LD305" s="97">
        <v>1008</v>
      </c>
      <c r="LE305" s="97">
        <v>896</v>
      </c>
      <c r="LF305" s="97">
        <v>2</v>
      </c>
      <c r="LG305" s="97">
        <v>202</v>
      </c>
      <c r="LH305" s="97">
        <v>195</v>
      </c>
      <c r="LI305" s="97">
        <v>2144</v>
      </c>
      <c r="LJ305" s="97">
        <v>579</v>
      </c>
      <c r="LK305" s="97"/>
      <c r="LL305" s="97">
        <v>1</v>
      </c>
      <c r="LM305" s="97">
        <v>228</v>
      </c>
      <c r="LN305" s="97"/>
      <c r="LO305" s="97"/>
      <c r="LP305" s="97"/>
      <c r="LQ305" s="97"/>
      <c r="LR305" s="97">
        <v>175</v>
      </c>
      <c r="LS305" s="97">
        <v>275</v>
      </c>
      <c r="LT305" s="97">
        <v>86</v>
      </c>
      <c r="LU305" s="97">
        <v>603</v>
      </c>
      <c r="LV305" s="97">
        <v>514</v>
      </c>
      <c r="LW305" s="97">
        <v>76</v>
      </c>
      <c r="LX305" s="97">
        <v>94</v>
      </c>
      <c r="LY305" s="97">
        <v>40</v>
      </c>
      <c r="LZ305" s="97">
        <v>523</v>
      </c>
      <c r="MA305" s="97">
        <v>142</v>
      </c>
      <c r="MB305" s="97">
        <v>645</v>
      </c>
      <c r="MC305" s="97">
        <v>55</v>
      </c>
      <c r="MD305" s="97">
        <v>159</v>
      </c>
      <c r="ME305" s="97">
        <v>489</v>
      </c>
      <c r="MF305" s="97">
        <v>27</v>
      </c>
      <c r="MG305" s="97">
        <v>24</v>
      </c>
      <c r="MH305" s="97">
        <v>33</v>
      </c>
      <c r="MI305" s="97">
        <v>86</v>
      </c>
      <c r="MJ305" s="97">
        <v>3</v>
      </c>
      <c r="MK305" s="97">
        <v>126</v>
      </c>
      <c r="ML305" s="97">
        <v>39</v>
      </c>
      <c r="MM305" s="97">
        <v>58</v>
      </c>
      <c r="MN305" s="97">
        <v>11</v>
      </c>
      <c r="MO305" s="97">
        <v>645</v>
      </c>
      <c r="MP305" s="97">
        <v>128</v>
      </c>
      <c r="MQ305" s="97">
        <v>52</v>
      </c>
      <c r="MR305" s="97">
        <v>161</v>
      </c>
      <c r="MS305" s="97">
        <v>154</v>
      </c>
      <c r="MT305" s="97">
        <v>9</v>
      </c>
      <c r="MU305" s="97">
        <v>30</v>
      </c>
      <c r="MV305" s="97">
        <v>191</v>
      </c>
      <c r="MW305" s="97">
        <v>382</v>
      </c>
      <c r="MX305" s="97">
        <v>104</v>
      </c>
      <c r="MY305" s="97">
        <v>43</v>
      </c>
      <c r="MZ305" s="97">
        <v>120</v>
      </c>
      <c r="NA305" s="97">
        <v>111</v>
      </c>
      <c r="NB305" s="97">
        <v>66</v>
      </c>
      <c r="NC305" s="97">
        <v>64</v>
      </c>
      <c r="ND305" s="97">
        <v>1173</v>
      </c>
      <c r="NE305" s="97">
        <v>71</v>
      </c>
      <c r="NF305" s="97">
        <v>131</v>
      </c>
      <c r="NG305" s="97">
        <v>250</v>
      </c>
      <c r="NH305" s="97">
        <v>9</v>
      </c>
      <c r="NI305" s="97">
        <v>327</v>
      </c>
      <c r="NJ305" s="97">
        <v>36</v>
      </c>
      <c r="NK305" s="97">
        <v>17</v>
      </c>
      <c r="NL305" s="97">
        <v>7</v>
      </c>
      <c r="NM305" s="97">
        <v>18</v>
      </c>
      <c r="NN305" s="97">
        <v>118</v>
      </c>
      <c r="NO305" s="97">
        <v>4</v>
      </c>
      <c r="NP305" s="97">
        <v>11</v>
      </c>
      <c r="NQ305" s="97">
        <v>32</v>
      </c>
      <c r="NR305" s="97">
        <v>51</v>
      </c>
      <c r="NS305" s="97">
        <v>107</v>
      </c>
      <c r="NT305" s="97">
        <v>125</v>
      </c>
      <c r="NU305" s="97">
        <v>8</v>
      </c>
      <c r="NV305" s="97">
        <v>43</v>
      </c>
      <c r="NW305" s="97">
        <v>19</v>
      </c>
      <c r="NX305" s="97">
        <v>35</v>
      </c>
      <c r="NY305" s="97">
        <v>3</v>
      </c>
      <c r="NZ305" s="97">
        <v>55</v>
      </c>
      <c r="OA305" s="97">
        <v>0</v>
      </c>
      <c r="OB305" s="97">
        <v>25</v>
      </c>
      <c r="OC305" s="97">
        <v>163</v>
      </c>
      <c r="OD305" s="97">
        <v>277</v>
      </c>
      <c r="OE305" s="97">
        <v>148</v>
      </c>
      <c r="OF305" s="97">
        <v>114</v>
      </c>
      <c r="OG305" s="97"/>
      <c r="OH305" s="97">
        <v>1</v>
      </c>
      <c r="OI305" s="97">
        <v>0</v>
      </c>
      <c r="OJ305" s="97">
        <v>216</v>
      </c>
      <c r="OK305" s="97"/>
      <c r="OL305" s="97">
        <v>5</v>
      </c>
      <c r="OM305" s="97">
        <v>56</v>
      </c>
      <c r="ON305" s="97">
        <v>23</v>
      </c>
      <c r="OO305" s="97">
        <v>170</v>
      </c>
      <c r="OP305" s="97"/>
      <c r="OQ305" s="97"/>
      <c r="OR305" s="98">
        <v>217</v>
      </c>
      <c r="OS305" s="99">
        <v>56881</v>
      </c>
      <c r="OT305" s="96">
        <v>4880</v>
      </c>
      <c r="OU305" s="97"/>
      <c r="OV305" s="97"/>
      <c r="OW305" s="97"/>
      <c r="OX305" s="97"/>
      <c r="OY305" s="97"/>
      <c r="OZ305" s="97">
        <v>9673</v>
      </c>
      <c r="PA305" s="97"/>
      <c r="PB305" s="97"/>
      <c r="PC305" s="97"/>
      <c r="PD305" s="97"/>
      <c r="PE305" s="97"/>
      <c r="PF305" s="97"/>
      <c r="PG305" s="97"/>
      <c r="PH305" s="97"/>
      <c r="PI305" s="97"/>
      <c r="PJ305" s="97"/>
      <c r="PK305" s="97"/>
      <c r="PL305" s="98"/>
      <c r="PM305" s="99">
        <v>71435</v>
      </c>
    </row>
    <row r="306" spans="1:429" ht="12.75" customHeight="1" x14ac:dyDescent="0.2">
      <c r="A306" s="93">
        <v>493000</v>
      </c>
      <c r="B306" s="94" t="s">
        <v>1742</v>
      </c>
      <c r="C306" s="95" t="s">
        <v>1465</v>
      </c>
      <c r="D306" s="96">
        <v>169</v>
      </c>
      <c r="E306" s="97">
        <v>27</v>
      </c>
      <c r="F306" s="97">
        <v>14</v>
      </c>
      <c r="G306" s="97">
        <v>21</v>
      </c>
      <c r="H306" s="97">
        <v>11</v>
      </c>
      <c r="I306" s="97">
        <v>17</v>
      </c>
      <c r="J306" s="97">
        <v>7</v>
      </c>
      <c r="K306" s="97">
        <v>16</v>
      </c>
      <c r="L306" s="97">
        <v>19</v>
      </c>
      <c r="M306" s="97">
        <v>25</v>
      </c>
      <c r="N306" s="97"/>
      <c r="O306" s="97"/>
      <c r="P306" s="97"/>
      <c r="Q306" s="97">
        <v>8</v>
      </c>
      <c r="R306" s="97">
        <v>10</v>
      </c>
      <c r="S306" s="97"/>
      <c r="T306" s="97">
        <v>9</v>
      </c>
      <c r="U306" s="97">
        <v>238</v>
      </c>
      <c r="V306" s="97"/>
      <c r="W306" s="97"/>
      <c r="X306" s="97"/>
      <c r="Y306" s="97">
        <v>436</v>
      </c>
      <c r="Z306" s="97">
        <v>65</v>
      </c>
      <c r="AA306" s="97">
        <v>53</v>
      </c>
      <c r="AB306" s="97"/>
      <c r="AC306" s="97"/>
      <c r="AD306" s="97"/>
      <c r="AE306" s="97"/>
      <c r="AF306" s="97"/>
      <c r="AG306" s="97"/>
      <c r="AH306" s="97"/>
      <c r="AI306" s="97"/>
      <c r="AJ306" s="97"/>
      <c r="AK306" s="97"/>
      <c r="AL306" s="97"/>
      <c r="AM306" s="97"/>
      <c r="AN306" s="97">
        <v>19</v>
      </c>
      <c r="AO306" s="97">
        <v>18</v>
      </c>
      <c r="AP306" s="97">
        <v>16</v>
      </c>
      <c r="AQ306" s="97">
        <v>51</v>
      </c>
      <c r="AR306" s="97">
        <v>9</v>
      </c>
      <c r="AS306" s="97">
        <v>29</v>
      </c>
      <c r="AT306" s="97">
        <v>6</v>
      </c>
      <c r="AU306" s="97">
        <v>26</v>
      </c>
      <c r="AV306" s="97">
        <v>5</v>
      </c>
      <c r="AW306" s="97">
        <v>14</v>
      </c>
      <c r="AX306" s="97">
        <v>4</v>
      </c>
      <c r="AY306" s="97">
        <v>3</v>
      </c>
      <c r="AZ306" s="97">
        <v>4</v>
      </c>
      <c r="BA306" s="97">
        <v>2</v>
      </c>
      <c r="BB306" s="97">
        <v>5</v>
      </c>
      <c r="BC306" s="97">
        <v>2</v>
      </c>
      <c r="BD306" s="97">
        <v>18</v>
      </c>
      <c r="BE306" s="97">
        <v>9</v>
      </c>
      <c r="BF306" s="97">
        <v>2</v>
      </c>
      <c r="BG306" s="97">
        <v>2</v>
      </c>
      <c r="BH306" s="97">
        <v>8</v>
      </c>
      <c r="BI306" s="97">
        <v>2</v>
      </c>
      <c r="BJ306" s="97">
        <v>5</v>
      </c>
      <c r="BK306" s="97">
        <v>4</v>
      </c>
      <c r="BL306" s="97">
        <v>12</v>
      </c>
      <c r="BM306" s="97">
        <v>9</v>
      </c>
      <c r="BN306" s="97">
        <v>13</v>
      </c>
      <c r="BO306" s="97">
        <v>21</v>
      </c>
      <c r="BP306" s="97">
        <v>63</v>
      </c>
      <c r="BQ306" s="97">
        <v>30</v>
      </c>
      <c r="BR306" s="97">
        <v>71</v>
      </c>
      <c r="BS306" s="97">
        <v>99</v>
      </c>
      <c r="BT306" s="97">
        <v>13</v>
      </c>
      <c r="BU306" s="97">
        <v>19</v>
      </c>
      <c r="BV306" s="97">
        <v>19</v>
      </c>
      <c r="BW306" s="97">
        <v>36</v>
      </c>
      <c r="BX306" s="97">
        <v>24</v>
      </c>
      <c r="BY306" s="97">
        <v>187</v>
      </c>
      <c r="BZ306" s="97">
        <v>89</v>
      </c>
      <c r="CA306" s="97">
        <v>60</v>
      </c>
      <c r="CB306" s="97">
        <v>11</v>
      </c>
      <c r="CC306" s="97">
        <v>50</v>
      </c>
      <c r="CD306" s="97">
        <v>18</v>
      </c>
      <c r="CE306" s="97">
        <v>15</v>
      </c>
      <c r="CF306" s="97">
        <v>22</v>
      </c>
      <c r="CG306" s="97">
        <v>40</v>
      </c>
      <c r="CH306" s="97">
        <v>21</v>
      </c>
      <c r="CI306" s="97">
        <v>4</v>
      </c>
      <c r="CJ306" s="97">
        <v>16</v>
      </c>
      <c r="CK306" s="97">
        <v>9</v>
      </c>
      <c r="CL306" s="97">
        <v>20</v>
      </c>
      <c r="CM306" s="97">
        <v>35</v>
      </c>
      <c r="CN306" s="97">
        <v>13</v>
      </c>
      <c r="CO306" s="97">
        <v>12</v>
      </c>
      <c r="CP306" s="97">
        <v>24</v>
      </c>
      <c r="CQ306" s="97">
        <v>8</v>
      </c>
      <c r="CR306" s="97">
        <v>32</v>
      </c>
      <c r="CS306" s="97">
        <v>5</v>
      </c>
      <c r="CT306" s="97">
        <v>21</v>
      </c>
      <c r="CU306" s="97">
        <v>23</v>
      </c>
      <c r="CV306" s="97">
        <v>8</v>
      </c>
      <c r="CW306" s="97">
        <v>18</v>
      </c>
      <c r="CX306" s="97">
        <v>9</v>
      </c>
      <c r="CY306" s="97">
        <v>4</v>
      </c>
      <c r="CZ306" s="97">
        <v>5</v>
      </c>
      <c r="DA306" s="97">
        <v>17</v>
      </c>
      <c r="DB306" s="97">
        <v>7</v>
      </c>
      <c r="DC306" s="97">
        <v>14</v>
      </c>
      <c r="DD306" s="97">
        <v>18</v>
      </c>
      <c r="DE306" s="97">
        <v>4</v>
      </c>
      <c r="DF306" s="97">
        <v>12</v>
      </c>
      <c r="DG306" s="97">
        <v>4</v>
      </c>
      <c r="DH306" s="97">
        <v>22</v>
      </c>
      <c r="DI306" s="97">
        <v>8</v>
      </c>
      <c r="DJ306" s="97">
        <v>20</v>
      </c>
      <c r="DK306" s="97">
        <v>139</v>
      </c>
      <c r="DL306" s="97">
        <v>5</v>
      </c>
      <c r="DM306" s="97">
        <v>93</v>
      </c>
      <c r="DN306" s="97">
        <v>112</v>
      </c>
      <c r="DO306" s="97">
        <v>37</v>
      </c>
      <c r="DP306" s="97">
        <v>265</v>
      </c>
      <c r="DQ306" s="97">
        <v>143</v>
      </c>
      <c r="DR306" s="97">
        <v>176</v>
      </c>
      <c r="DS306" s="97">
        <v>87</v>
      </c>
      <c r="DT306" s="97">
        <v>236</v>
      </c>
      <c r="DU306" s="97">
        <v>14</v>
      </c>
      <c r="DV306" s="97">
        <v>68</v>
      </c>
      <c r="DW306" s="97">
        <v>10</v>
      </c>
      <c r="DX306" s="97">
        <v>699</v>
      </c>
      <c r="DY306" s="97">
        <v>64</v>
      </c>
      <c r="DZ306" s="97">
        <v>39</v>
      </c>
      <c r="EA306" s="97">
        <v>40</v>
      </c>
      <c r="EB306" s="97">
        <v>25</v>
      </c>
      <c r="EC306" s="97">
        <v>20</v>
      </c>
      <c r="ED306" s="97">
        <v>1</v>
      </c>
      <c r="EE306" s="97">
        <v>5</v>
      </c>
      <c r="EF306" s="97">
        <v>1</v>
      </c>
      <c r="EG306" s="97">
        <v>1</v>
      </c>
      <c r="EH306" s="97">
        <v>2</v>
      </c>
      <c r="EI306" s="97">
        <v>2</v>
      </c>
      <c r="EJ306" s="97">
        <v>1</v>
      </c>
      <c r="EK306" s="97">
        <v>3</v>
      </c>
      <c r="EL306" s="97">
        <v>6</v>
      </c>
      <c r="EM306" s="97">
        <v>6</v>
      </c>
      <c r="EN306" s="97">
        <v>5</v>
      </c>
      <c r="EO306" s="97">
        <v>2</v>
      </c>
      <c r="EP306" s="97">
        <v>1</v>
      </c>
      <c r="EQ306" s="97">
        <v>6</v>
      </c>
      <c r="ER306" s="97">
        <v>4</v>
      </c>
      <c r="ES306" s="97">
        <v>1</v>
      </c>
      <c r="ET306" s="97">
        <v>11</v>
      </c>
      <c r="EU306" s="97">
        <v>5</v>
      </c>
      <c r="EV306" s="97">
        <v>24</v>
      </c>
      <c r="EW306" s="97">
        <v>3</v>
      </c>
      <c r="EX306" s="97">
        <v>4</v>
      </c>
      <c r="EY306" s="97"/>
      <c r="EZ306" s="97">
        <v>3</v>
      </c>
      <c r="FA306" s="97">
        <v>5</v>
      </c>
      <c r="FB306" s="97">
        <v>8</v>
      </c>
      <c r="FC306" s="97">
        <v>7</v>
      </c>
      <c r="FD306" s="97">
        <v>14</v>
      </c>
      <c r="FE306" s="97">
        <v>5</v>
      </c>
      <c r="FF306" s="97">
        <v>14</v>
      </c>
      <c r="FG306" s="97">
        <v>10</v>
      </c>
      <c r="FH306" s="97">
        <v>10</v>
      </c>
      <c r="FI306" s="97">
        <v>14</v>
      </c>
      <c r="FJ306" s="97">
        <v>7</v>
      </c>
      <c r="FK306" s="97">
        <v>15</v>
      </c>
      <c r="FL306" s="97">
        <v>14</v>
      </c>
      <c r="FM306" s="97">
        <v>5</v>
      </c>
      <c r="FN306" s="97">
        <v>3</v>
      </c>
      <c r="FO306" s="97">
        <v>15</v>
      </c>
      <c r="FP306" s="97">
        <v>4</v>
      </c>
      <c r="FQ306" s="97">
        <v>2</v>
      </c>
      <c r="FR306" s="97">
        <v>1</v>
      </c>
      <c r="FS306" s="97">
        <v>1</v>
      </c>
      <c r="FT306" s="97">
        <v>17</v>
      </c>
      <c r="FU306" s="97">
        <v>9</v>
      </c>
      <c r="FV306" s="97">
        <v>16</v>
      </c>
      <c r="FW306" s="97">
        <v>6</v>
      </c>
      <c r="FX306" s="97">
        <v>6</v>
      </c>
      <c r="FY306" s="97">
        <v>8</v>
      </c>
      <c r="FZ306" s="97">
        <v>12</v>
      </c>
      <c r="GA306" s="97">
        <v>5</v>
      </c>
      <c r="GB306" s="97">
        <v>46</v>
      </c>
      <c r="GC306" s="97">
        <v>49</v>
      </c>
      <c r="GD306" s="97">
        <v>8</v>
      </c>
      <c r="GE306" s="97">
        <v>7</v>
      </c>
      <c r="GF306" s="97">
        <v>17</v>
      </c>
      <c r="GG306" s="97">
        <v>12</v>
      </c>
      <c r="GH306" s="97">
        <v>30</v>
      </c>
      <c r="GI306" s="97">
        <v>10</v>
      </c>
      <c r="GJ306" s="97">
        <v>6</v>
      </c>
      <c r="GK306" s="97">
        <v>49</v>
      </c>
      <c r="GL306" s="97">
        <v>76</v>
      </c>
      <c r="GM306" s="97">
        <v>2</v>
      </c>
      <c r="GN306" s="97">
        <v>3</v>
      </c>
      <c r="GO306" s="97">
        <v>3</v>
      </c>
      <c r="GP306" s="97">
        <v>1</v>
      </c>
      <c r="GQ306" s="97">
        <v>1</v>
      </c>
      <c r="GR306" s="97">
        <v>0</v>
      </c>
      <c r="GS306" s="97">
        <v>0</v>
      </c>
      <c r="GT306" s="97">
        <v>9</v>
      </c>
      <c r="GU306" s="97">
        <v>5</v>
      </c>
      <c r="GV306" s="97">
        <v>8</v>
      </c>
      <c r="GW306" s="97">
        <v>4</v>
      </c>
      <c r="GX306" s="97">
        <v>2</v>
      </c>
      <c r="GY306" s="97">
        <v>6</v>
      </c>
      <c r="GZ306" s="97">
        <v>2</v>
      </c>
      <c r="HA306" s="97">
        <v>16</v>
      </c>
      <c r="HB306" s="97">
        <v>13</v>
      </c>
      <c r="HC306" s="97">
        <v>5</v>
      </c>
      <c r="HD306" s="97">
        <v>23</v>
      </c>
      <c r="HE306" s="97">
        <v>10</v>
      </c>
      <c r="HF306" s="97">
        <v>5</v>
      </c>
      <c r="HG306" s="97">
        <v>2</v>
      </c>
      <c r="HH306" s="97">
        <v>2</v>
      </c>
      <c r="HI306" s="97">
        <v>4</v>
      </c>
      <c r="HJ306" s="97">
        <v>6</v>
      </c>
      <c r="HK306" s="97">
        <v>7</v>
      </c>
      <c r="HL306" s="97">
        <v>6</v>
      </c>
      <c r="HM306" s="97">
        <v>5</v>
      </c>
      <c r="HN306" s="97">
        <v>2</v>
      </c>
      <c r="HO306" s="97">
        <v>0</v>
      </c>
      <c r="HP306" s="97">
        <v>6</v>
      </c>
      <c r="HQ306" s="97">
        <v>13</v>
      </c>
      <c r="HR306" s="97">
        <v>20</v>
      </c>
      <c r="HS306" s="97">
        <v>2</v>
      </c>
      <c r="HT306" s="97">
        <v>34</v>
      </c>
      <c r="HU306" s="97">
        <v>14</v>
      </c>
      <c r="HV306" s="97">
        <v>35</v>
      </c>
      <c r="HW306" s="97">
        <v>13</v>
      </c>
      <c r="HX306" s="97">
        <v>6</v>
      </c>
      <c r="HY306" s="97">
        <v>40</v>
      </c>
      <c r="HZ306" s="97">
        <v>39</v>
      </c>
      <c r="IA306" s="97">
        <v>8</v>
      </c>
      <c r="IB306" s="97">
        <v>14</v>
      </c>
      <c r="IC306" s="97">
        <v>11</v>
      </c>
      <c r="ID306" s="97">
        <v>10</v>
      </c>
      <c r="IE306" s="97">
        <v>10</v>
      </c>
      <c r="IF306" s="97">
        <v>208</v>
      </c>
      <c r="IG306" s="97">
        <v>12</v>
      </c>
      <c r="IH306" s="97">
        <v>51</v>
      </c>
      <c r="II306" s="97">
        <v>5</v>
      </c>
      <c r="IJ306" s="97">
        <v>4</v>
      </c>
      <c r="IK306" s="97">
        <v>8</v>
      </c>
      <c r="IL306" s="97">
        <v>5</v>
      </c>
      <c r="IM306" s="97">
        <v>3</v>
      </c>
      <c r="IN306" s="97">
        <v>3</v>
      </c>
      <c r="IO306" s="97">
        <v>17</v>
      </c>
      <c r="IP306" s="97">
        <v>22</v>
      </c>
      <c r="IQ306" s="97">
        <v>27</v>
      </c>
      <c r="IR306" s="97">
        <v>8</v>
      </c>
      <c r="IS306" s="97">
        <v>5</v>
      </c>
      <c r="IT306" s="97">
        <v>58</v>
      </c>
      <c r="IU306" s="97">
        <v>8</v>
      </c>
      <c r="IV306" s="97">
        <v>3</v>
      </c>
      <c r="IW306" s="97">
        <v>6</v>
      </c>
      <c r="IX306" s="97">
        <v>4</v>
      </c>
      <c r="IY306" s="97">
        <v>13</v>
      </c>
      <c r="IZ306" s="97">
        <v>6</v>
      </c>
      <c r="JA306" s="97">
        <v>11</v>
      </c>
      <c r="JB306" s="97">
        <v>19</v>
      </c>
      <c r="JC306" s="97">
        <v>4</v>
      </c>
      <c r="JD306" s="97">
        <v>22</v>
      </c>
      <c r="JE306" s="97">
        <v>26</v>
      </c>
      <c r="JF306" s="97">
        <v>12</v>
      </c>
      <c r="JG306" s="97">
        <v>3</v>
      </c>
      <c r="JH306" s="97">
        <v>14</v>
      </c>
      <c r="JI306" s="97">
        <v>7</v>
      </c>
      <c r="JJ306" s="97">
        <v>7</v>
      </c>
      <c r="JK306" s="97">
        <v>67</v>
      </c>
      <c r="JL306" s="97">
        <v>13</v>
      </c>
      <c r="JM306" s="97">
        <v>4</v>
      </c>
      <c r="JN306" s="97">
        <v>12</v>
      </c>
      <c r="JO306" s="97">
        <v>1378</v>
      </c>
      <c r="JP306" s="97">
        <v>4081</v>
      </c>
      <c r="JQ306" s="97">
        <v>3333</v>
      </c>
      <c r="JR306" s="97">
        <v>2770</v>
      </c>
      <c r="JS306" s="97">
        <v>3807</v>
      </c>
      <c r="JT306" s="97">
        <v>2368</v>
      </c>
      <c r="JU306" s="97">
        <v>2519</v>
      </c>
      <c r="JV306" s="97">
        <v>983</v>
      </c>
      <c r="JW306" s="97">
        <v>4408</v>
      </c>
      <c r="JX306" s="97">
        <v>251</v>
      </c>
      <c r="JY306" s="97"/>
      <c r="JZ306" s="97">
        <v>6358</v>
      </c>
      <c r="KA306" s="97">
        <v>9285</v>
      </c>
      <c r="KB306" s="97">
        <v>11782</v>
      </c>
      <c r="KC306" s="97">
        <v>3708</v>
      </c>
      <c r="KD306" s="97">
        <v>1967</v>
      </c>
      <c r="KE306" s="97">
        <v>5316</v>
      </c>
      <c r="KF306" s="97">
        <v>3607</v>
      </c>
      <c r="KG306" s="97">
        <v>3392</v>
      </c>
      <c r="KH306" s="97">
        <v>5367</v>
      </c>
      <c r="KI306" s="97">
        <v>18</v>
      </c>
      <c r="KJ306" s="97">
        <v>2</v>
      </c>
      <c r="KK306" s="97">
        <v>390</v>
      </c>
      <c r="KL306" s="97">
        <v>2798</v>
      </c>
      <c r="KM306" s="97">
        <v>55</v>
      </c>
      <c r="KN306" s="97">
        <v>24</v>
      </c>
      <c r="KO306" s="97">
        <v>288</v>
      </c>
      <c r="KP306" s="97">
        <v>315</v>
      </c>
      <c r="KQ306" s="97">
        <v>10405</v>
      </c>
      <c r="KR306" s="97">
        <v>101</v>
      </c>
      <c r="KS306" s="97">
        <v>125</v>
      </c>
      <c r="KT306" s="97">
        <v>194</v>
      </c>
      <c r="KU306" s="97">
        <v>68</v>
      </c>
      <c r="KV306" s="97">
        <v>195</v>
      </c>
      <c r="KW306" s="97">
        <v>170</v>
      </c>
      <c r="KX306" s="97">
        <v>9</v>
      </c>
      <c r="KY306" s="97">
        <v>20</v>
      </c>
      <c r="KZ306" s="97">
        <v>18</v>
      </c>
      <c r="LA306" s="97">
        <v>325</v>
      </c>
      <c r="LB306" s="97">
        <v>85</v>
      </c>
      <c r="LC306" s="97">
        <v>23</v>
      </c>
      <c r="LD306" s="97">
        <v>519</v>
      </c>
      <c r="LE306" s="97">
        <v>307</v>
      </c>
      <c r="LF306" s="97">
        <v>7</v>
      </c>
      <c r="LG306" s="97"/>
      <c r="LH306" s="97"/>
      <c r="LI306" s="97">
        <v>0</v>
      </c>
      <c r="LJ306" s="97">
        <v>0</v>
      </c>
      <c r="LK306" s="97"/>
      <c r="LL306" s="97">
        <v>0</v>
      </c>
      <c r="LM306" s="97">
        <v>78</v>
      </c>
      <c r="LN306" s="97"/>
      <c r="LO306" s="97"/>
      <c r="LP306" s="97">
        <v>0</v>
      </c>
      <c r="LQ306" s="97">
        <v>56</v>
      </c>
      <c r="LR306" s="97">
        <v>71</v>
      </c>
      <c r="LS306" s="97">
        <v>113</v>
      </c>
      <c r="LT306" s="97">
        <v>37</v>
      </c>
      <c r="LU306" s="97">
        <v>244</v>
      </c>
      <c r="LV306" s="97">
        <v>225</v>
      </c>
      <c r="LW306" s="97">
        <v>43</v>
      </c>
      <c r="LX306" s="97">
        <v>42</v>
      </c>
      <c r="LY306" s="97">
        <v>23</v>
      </c>
      <c r="LZ306" s="97">
        <v>174</v>
      </c>
      <c r="MA306" s="97">
        <v>81</v>
      </c>
      <c r="MB306" s="97">
        <v>226</v>
      </c>
      <c r="MC306" s="97">
        <v>22</v>
      </c>
      <c r="MD306" s="97">
        <v>77</v>
      </c>
      <c r="ME306" s="97">
        <v>154</v>
      </c>
      <c r="MF306" s="97">
        <v>10</v>
      </c>
      <c r="MG306" s="97">
        <v>7</v>
      </c>
      <c r="MH306" s="97">
        <v>2</v>
      </c>
      <c r="MI306" s="97">
        <v>30</v>
      </c>
      <c r="MJ306" s="97">
        <v>4</v>
      </c>
      <c r="MK306" s="97">
        <v>562</v>
      </c>
      <c r="ML306" s="97">
        <v>135</v>
      </c>
      <c r="MM306" s="97">
        <v>62</v>
      </c>
      <c r="MN306" s="97">
        <v>19</v>
      </c>
      <c r="MO306" s="97">
        <v>272</v>
      </c>
      <c r="MP306" s="97">
        <v>67</v>
      </c>
      <c r="MQ306" s="97">
        <v>73</v>
      </c>
      <c r="MR306" s="97">
        <v>76</v>
      </c>
      <c r="MS306" s="97">
        <v>80</v>
      </c>
      <c r="MT306" s="97">
        <v>5</v>
      </c>
      <c r="MU306" s="97">
        <v>172</v>
      </c>
      <c r="MV306" s="97">
        <v>61</v>
      </c>
      <c r="MW306" s="97">
        <v>159</v>
      </c>
      <c r="MX306" s="97">
        <v>82</v>
      </c>
      <c r="MY306" s="97">
        <v>159</v>
      </c>
      <c r="MZ306" s="97">
        <v>77</v>
      </c>
      <c r="NA306" s="97">
        <v>52</v>
      </c>
      <c r="NB306" s="97">
        <v>50</v>
      </c>
      <c r="NC306" s="97">
        <v>32</v>
      </c>
      <c r="ND306" s="97">
        <v>707</v>
      </c>
      <c r="NE306" s="97">
        <v>77</v>
      </c>
      <c r="NF306" s="97">
        <v>69</v>
      </c>
      <c r="NG306" s="97">
        <v>90</v>
      </c>
      <c r="NH306" s="97">
        <v>19</v>
      </c>
      <c r="NI306" s="97">
        <v>119</v>
      </c>
      <c r="NJ306" s="97">
        <v>21</v>
      </c>
      <c r="NK306" s="97">
        <v>54</v>
      </c>
      <c r="NL306" s="97">
        <v>12</v>
      </c>
      <c r="NM306" s="97">
        <v>14</v>
      </c>
      <c r="NN306" s="97">
        <v>63</v>
      </c>
      <c r="NO306" s="97">
        <v>8</v>
      </c>
      <c r="NP306" s="97">
        <v>17</v>
      </c>
      <c r="NQ306" s="97">
        <v>61</v>
      </c>
      <c r="NR306" s="97">
        <v>838</v>
      </c>
      <c r="NS306" s="97">
        <v>531</v>
      </c>
      <c r="NT306" s="97">
        <v>419</v>
      </c>
      <c r="NU306" s="97">
        <v>548</v>
      </c>
      <c r="NV306" s="97">
        <v>111</v>
      </c>
      <c r="NW306" s="97">
        <v>32</v>
      </c>
      <c r="NX306" s="97">
        <v>40</v>
      </c>
      <c r="NY306" s="97">
        <v>38</v>
      </c>
      <c r="NZ306" s="97">
        <v>100</v>
      </c>
      <c r="OA306" s="97">
        <v>0</v>
      </c>
      <c r="OB306" s="97">
        <v>37</v>
      </c>
      <c r="OC306" s="97">
        <v>86</v>
      </c>
      <c r="OD306" s="97"/>
      <c r="OE306" s="97">
        <v>54</v>
      </c>
      <c r="OF306" s="97">
        <v>52</v>
      </c>
      <c r="OG306" s="97"/>
      <c r="OH306" s="97">
        <v>200</v>
      </c>
      <c r="OI306" s="97">
        <v>219</v>
      </c>
      <c r="OJ306" s="97"/>
      <c r="OK306" s="97"/>
      <c r="OL306" s="97"/>
      <c r="OM306" s="97">
        <v>1045</v>
      </c>
      <c r="ON306" s="97">
        <v>620</v>
      </c>
      <c r="OO306" s="97">
        <v>1565</v>
      </c>
      <c r="OP306" s="97">
        <v>24</v>
      </c>
      <c r="OQ306" s="97"/>
      <c r="OR306" s="98">
        <v>78</v>
      </c>
      <c r="OS306" s="99">
        <v>111800</v>
      </c>
      <c r="OT306" s="96">
        <v>164</v>
      </c>
      <c r="OU306" s="97"/>
      <c r="OV306" s="97"/>
      <c r="OW306" s="97"/>
      <c r="OX306" s="97"/>
      <c r="OY306" s="97"/>
      <c r="OZ306" s="97">
        <v>151</v>
      </c>
      <c r="PA306" s="97"/>
      <c r="PB306" s="97"/>
      <c r="PC306" s="97"/>
      <c r="PD306" s="97"/>
      <c r="PE306" s="97"/>
      <c r="PF306" s="97"/>
      <c r="PG306" s="97"/>
      <c r="PH306" s="97"/>
      <c r="PI306" s="97"/>
      <c r="PJ306" s="97"/>
      <c r="PK306" s="97"/>
      <c r="PL306" s="98"/>
      <c r="PM306" s="99">
        <v>112114</v>
      </c>
    </row>
    <row r="307" spans="1:429" ht="12.75" customHeight="1" x14ac:dyDescent="0.2">
      <c r="A307" s="93">
        <v>511110</v>
      </c>
      <c r="B307" s="94" t="s">
        <v>1743</v>
      </c>
      <c r="C307" s="95" t="s">
        <v>1466</v>
      </c>
      <c r="D307" s="96"/>
      <c r="E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7"/>
      <c r="AI307" s="97"/>
      <c r="AJ307" s="97"/>
      <c r="AK307" s="97"/>
      <c r="AL307" s="97"/>
      <c r="AM307" s="97"/>
      <c r="AN307" s="97"/>
      <c r="AO307" s="97"/>
      <c r="AP307" s="97"/>
      <c r="AQ307" s="97"/>
      <c r="AR307" s="97"/>
      <c r="AS307" s="97"/>
      <c r="AT307" s="97"/>
      <c r="AU307" s="97"/>
      <c r="AV307" s="97"/>
      <c r="AW307" s="97"/>
      <c r="AX307" s="97"/>
      <c r="AY307" s="97"/>
      <c r="AZ307" s="97"/>
      <c r="BA307" s="97"/>
      <c r="BB307" s="97"/>
      <c r="BC307" s="97"/>
      <c r="BD307" s="97"/>
      <c r="BE307" s="97"/>
      <c r="BF307" s="97"/>
      <c r="BG307" s="97"/>
      <c r="BH307" s="97"/>
      <c r="BI307" s="97"/>
      <c r="BJ307" s="97"/>
      <c r="BK307" s="97"/>
      <c r="BL307" s="97"/>
      <c r="BM307" s="97"/>
      <c r="BN307" s="97"/>
      <c r="BO307" s="97"/>
      <c r="BP307" s="97"/>
      <c r="BQ307" s="97"/>
      <c r="BR307" s="97"/>
      <c r="BS307" s="97"/>
      <c r="BT307" s="97"/>
      <c r="BU307" s="97"/>
      <c r="BV307" s="97"/>
      <c r="BW307" s="97"/>
      <c r="BX307" s="97"/>
      <c r="BY307" s="97"/>
      <c r="BZ307" s="97"/>
      <c r="CA307" s="97"/>
      <c r="CB307" s="97"/>
      <c r="CC307" s="97"/>
      <c r="CD307" s="97"/>
      <c r="CE307" s="97"/>
      <c r="CF307" s="97"/>
      <c r="CG307" s="97"/>
      <c r="CH307" s="97"/>
      <c r="CI307" s="97"/>
      <c r="CJ307" s="97"/>
      <c r="CK307" s="97"/>
      <c r="CL307" s="97"/>
      <c r="CM307" s="97"/>
      <c r="CN307" s="97"/>
      <c r="CO307" s="97"/>
      <c r="CP307" s="97"/>
      <c r="CQ307" s="97"/>
      <c r="CR307" s="97"/>
      <c r="CS307" s="97"/>
      <c r="CT307" s="97"/>
      <c r="CU307" s="97"/>
      <c r="CV307" s="97"/>
      <c r="CW307" s="97"/>
      <c r="CX307" s="97"/>
      <c r="CY307" s="97"/>
      <c r="CZ307" s="97"/>
      <c r="DA307" s="97"/>
      <c r="DB307" s="97"/>
      <c r="DC307" s="97"/>
      <c r="DD307" s="97"/>
      <c r="DE307" s="97"/>
      <c r="DF307" s="97"/>
      <c r="DG307" s="97"/>
      <c r="DH307" s="97"/>
      <c r="DI307" s="97"/>
      <c r="DJ307" s="97"/>
      <c r="DK307" s="97"/>
      <c r="DL307" s="97"/>
      <c r="DM307" s="97"/>
      <c r="DN307" s="97"/>
      <c r="DO307" s="97"/>
      <c r="DP307" s="97"/>
      <c r="DQ307" s="97"/>
      <c r="DR307" s="97"/>
      <c r="DS307" s="97"/>
      <c r="DT307" s="97"/>
      <c r="DU307" s="97"/>
      <c r="DV307" s="97"/>
      <c r="DW307" s="97"/>
      <c r="DX307" s="97"/>
      <c r="DY307" s="97"/>
      <c r="DZ307" s="97"/>
      <c r="EA307" s="97"/>
      <c r="EB307" s="97"/>
      <c r="EC307" s="97"/>
      <c r="ED307" s="97"/>
      <c r="EE307" s="97"/>
      <c r="EF307" s="97"/>
      <c r="EG307" s="97"/>
      <c r="EH307" s="97"/>
      <c r="EI307" s="97"/>
      <c r="EJ307" s="97"/>
      <c r="EK307" s="97"/>
      <c r="EL307" s="97"/>
      <c r="EM307" s="97"/>
      <c r="EN307" s="97"/>
      <c r="EO307" s="97"/>
      <c r="EP307" s="97"/>
      <c r="EQ307" s="97"/>
      <c r="ER307" s="97"/>
      <c r="ES307" s="97"/>
      <c r="ET307" s="97"/>
      <c r="EU307" s="97"/>
      <c r="EV307" s="97"/>
      <c r="EW307" s="97"/>
      <c r="EX307" s="97"/>
      <c r="EY307" s="97"/>
      <c r="EZ307" s="97"/>
      <c r="FA307" s="97"/>
      <c r="FB307" s="97"/>
      <c r="FC307" s="97"/>
      <c r="FD307" s="97"/>
      <c r="FE307" s="97"/>
      <c r="FF307" s="97"/>
      <c r="FG307" s="97"/>
      <c r="FH307" s="97"/>
      <c r="FI307" s="97"/>
      <c r="FJ307" s="97"/>
      <c r="FK307" s="97"/>
      <c r="FL307" s="97"/>
      <c r="FM307" s="97"/>
      <c r="FN307" s="97"/>
      <c r="FO307" s="97"/>
      <c r="FP307" s="97"/>
      <c r="FQ307" s="97"/>
      <c r="FR307" s="97"/>
      <c r="FS307" s="97"/>
      <c r="FT307" s="97"/>
      <c r="FU307" s="97"/>
      <c r="FV307" s="97"/>
      <c r="FW307" s="97"/>
      <c r="FX307" s="97"/>
      <c r="FY307" s="97"/>
      <c r="FZ307" s="97"/>
      <c r="GA307" s="97"/>
      <c r="GB307" s="97"/>
      <c r="GC307" s="97"/>
      <c r="GD307" s="97"/>
      <c r="GE307" s="97"/>
      <c r="GF307" s="97"/>
      <c r="GG307" s="97"/>
      <c r="GH307" s="97"/>
      <c r="GI307" s="97"/>
      <c r="GJ307" s="97"/>
      <c r="GK307" s="97"/>
      <c r="GL307" s="97"/>
      <c r="GM307" s="97"/>
      <c r="GN307" s="97"/>
      <c r="GO307" s="97"/>
      <c r="GP307" s="97"/>
      <c r="GQ307" s="97"/>
      <c r="GR307" s="97"/>
      <c r="GS307" s="97"/>
      <c r="GT307" s="97"/>
      <c r="GU307" s="97"/>
      <c r="GV307" s="97"/>
      <c r="GW307" s="97"/>
      <c r="GX307" s="97"/>
      <c r="GY307" s="97"/>
      <c r="GZ307" s="97"/>
      <c r="HA307" s="97"/>
      <c r="HB307" s="97"/>
      <c r="HC307" s="97"/>
      <c r="HD307" s="97"/>
      <c r="HE307" s="97"/>
      <c r="HF307" s="97"/>
      <c r="HG307" s="97"/>
      <c r="HH307" s="97"/>
      <c r="HI307" s="97"/>
      <c r="HJ307" s="97"/>
      <c r="HK307" s="97"/>
      <c r="HL307" s="97"/>
      <c r="HM307" s="97"/>
      <c r="HN307" s="97"/>
      <c r="HO307" s="97"/>
      <c r="HP307" s="97"/>
      <c r="HQ307" s="97"/>
      <c r="HR307" s="97"/>
      <c r="HS307" s="97"/>
      <c r="HT307" s="97"/>
      <c r="HU307" s="97"/>
      <c r="HV307" s="97"/>
      <c r="HW307" s="97"/>
      <c r="HX307" s="97"/>
      <c r="HY307" s="97"/>
      <c r="HZ307" s="97"/>
      <c r="IA307" s="97"/>
      <c r="IB307" s="97"/>
      <c r="IC307" s="97"/>
      <c r="ID307" s="97"/>
      <c r="IE307" s="97"/>
      <c r="IF307" s="97"/>
      <c r="IG307" s="97"/>
      <c r="IH307" s="97"/>
      <c r="II307" s="97"/>
      <c r="IJ307" s="97"/>
      <c r="IK307" s="97"/>
      <c r="IL307" s="97"/>
      <c r="IM307" s="97"/>
      <c r="IN307" s="97"/>
      <c r="IO307" s="97"/>
      <c r="IP307" s="97"/>
      <c r="IQ307" s="97"/>
      <c r="IR307" s="97"/>
      <c r="IS307" s="97"/>
      <c r="IT307" s="97"/>
      <c r="IU307" s="97"/>
      <c r="IV307" s="97"/>
      <c r="IW307" s="97"/>
      <c r="IX307" s="97"/>
      <c r="IY307" s="97"/>
      <c r="IZ307" s="97"/>
      <c r="JA307" s="97"/>
      <c r="JB307" s="97"/>
      <c r="JC307" s="97"/>
      <c r="JD307" s="97"/>
      <c r="JE307" s="97"/>
      <c r="JF307" s="97"/>
      <c r="JG307" s="97"/>
      <c r="JH307" s="97"/>
      <c r="JI307" s="97"/>
      <c r="JJ307" s="97"/>
      <c r="JK307" s="97"/>
      <c r="JL307" s="97"/>
      <c r="JM307" s="97"/>
      <c r="JN307" s="97"/>
      <c r="JO307" s="97"/>
      <c r="JP307" s="97"/>
      <c r="JQ307" s="97"/>
      <c r="JR307" s="97"/>
      <c r="JS307" s="97">
        <v>0</v>
      </c>
      <c r="JT307" s="97"/>
      <c r="JU307" s="97"/>
      <c r="JV307" s="97"/>
      <c r="JW307" s="97"/>
      <c r="JX307" s="97">
        <v>0</v>
      </c>
      <c r="JY307" s="97"/>
      <c r="JZ307" s="97"/>
      <c r="KA307" s="97">
        <v>125</v>
      </c>
      <c r="KB307" s="97"/>
      <c r="KC307" s="97">
        <v>166</v>
      </c>
      <c r="KD307" s="97"/>
      <c r="KE307" s="97">
        <v>61</v>
      </c>
      <c r="KF307" s="97"/>
      <c r="KG307" s="97"/>
      <c r="KH307" s="97"/>
      <c r="KI307" s="97"/>
      <c r="KJ307" s="97"/>
      <c r="KK307" s="97"/>
      <c r="KL307" s="97"/>
      <c r="KM307" s="97"/>
      <c r="KN307" s="97"/>
      <c r="KO307" s="97"/>
      <c r="KP307" s="97"/>
      <c r="KQ307" s="97">
        <v>0</v>
      </c>
      <c r="KR307" s="97">
        <v>74</v>
      </c>
      <c r="KS307" s="97"/>
      <c r="KT307" s="97"/>
      <c r="KU307" s="97"/>
      <c r="KV307" s="97">
        <v>0</v>
      </c>
      <c r="KW307" s="97"/>
      <c r="KX307" s="97"/>
      <c r="KY307" s="97"/>
      <c r="KZ307" s="97"/>
      <c r="LA307" s="97"/>
      <c r="LB307" s="97"/>
      <c r="LC307" s="97"/>
      <c r="LD307" s="97">
        <v>0</v>
      </c>
      <c r="LE307" s="97">
        <v>0</v>
      </c>
      <c r="LF307" s="97">
        <v>1</v>
      </c>
      <c r="LG307" s="97"/>
      <c r="LH307" s="97"/>
      <c r="LI307" s="97"/>
      <c r="LJ307" s="97"/>
      <c r="LK307" s="97"/>
      <c r="LL307" s="97"/>
      <c r="LM307" s="97"/>
      <c r="LN307" s="97"/>
      <c r="LO307" s="97"/>
      <c r="LP307" s="97"/>
      <c r="LQ307" s="97"/>
      <c r="LR307" s="97">
        <v>0</v>
      </c>
      <c r="LS307" s="97"/>
      <c r="LT307" s="97"/>
      <c r="LU307" s="97"/>
      <c r="LV307" s="97"/>
      <c r="LW307" s="97"/>
      <c r="LX307" s="97"/>
      <c r="LY307" s="97"/>
      <c r="LZ307" s="97">
        <v>0</v>
      </c>
      <c r="MA307" s="97">
        <v>0</v>
      </c>
      <c r="MB307" s="97">
        <v>21</v>
      </c>
      <c r="MC307" s="97"/>
      <c r="MD307" s="97">
        <v>0</v>
      </c>
      <c r="ME307" s="97"/>
      <c r="MF307" s="97"/>
      <c r="MG307" s="97"/>
      <c r="MH307" s="97">
        <v>0</v>
      </c>
      <c r="MI307" s="97"/>
      <c r="MJ307" s="97">
        <v>71</v>
      </c>
      <c r="MK307" s="97"/>
      <c r="ML307" s="97">
        <v>0</v>
      </c>
      <c r="MM307" s="97"/>
      <c r="MN307" s="97"/>
      <c r="MO307" s="97"/>
      <c r="MP307" s="97"/>
      <c r="MQ307" s="97"/>
      <c r="MR307" s="97"/>
      <c r="MS307" s="97"/>
      <c r="MT307" s="97"/>
      <c r="MU307" s="97"/>
      <c r="MV307" s="97">
        <v>42</v>
      </c>
      <c r="MW307" s="97">
        <v>0</v>
      </c>
      <c r="MX307" s="97"/>
      <c r="MY307" s="97"/>
      <c r="MZ307" s="97"/>
      <c r="NA307" s="97"/>
      <c r="NB307" s="97"/>
      <c r="NC307" s="97"/>
      <c r="ND307" s="97"/>
      <c r="NE307" s="97"/>
      <c r="NF307" s="97"/>
      <c r="NG307" s="97">
        <v>36</v>
      </c>
      <c r="NH307" s="97"/>
      <c r="NI307" s="97">
        <v>84</v>
      </c>
      <c r="NJ307" s="97"/>
      <c r="NK307" s="97"/>
      <c r="NL307" s="97"/>
      <c r="NM307" s="97"/>
      <c r="NN307" s="97"/>
      <c r="NO307" s="97"/>
      <c r="NP307" s="97"/>
      <c r="NQ307" s="97"/>
      <c r="NR307" s="97">
        <v>0</v>
      </c>
      <c r="NS307" s="97"/>
      <c r="NT307" s="97"/>
      <c r="NU307" s="97"/>
      <c r="NV307" s="97"/>
      <c r="NW307" s="97"/>
      <c r="NX307" s="97"/>
      <c r="NY307" s="97"/>
      <c r="NZ307" s="97"/>
      <c r="OA307" s="97"/>
      <c r="OB307" s="97"/>
      <c r="OC307" s="97"/>
      <c r="OD307" s="97"/>
      <c r="OE307" s="97">
        <v>0</v>
      </c>
      <c r="OF307" s="97"/>
      <c r="OG307" s="97"/>
      <c r="OH307" s="97"/>
      <c r="OI307" s="97">
        <v>19</v>
      </c>
      <c r="OJ307" s="97"/>
      <c r="OK307" s="97"/>
      <c r="OL307" s="97"/>
      <c r="OM307" s="97">
        <v>0</v>
      </c>
      <c r="ON307" s="97"/>
      <c r="OO307" s="97">
        <v>14</v>
      </c>
      <c r="OP307" s="97"/>
      <c r="OQ307" s="97"/>
      <c r="OR307" s="98"/>
      <c r="OS307" s="99">
        <v>714</v>
      </c>
      <c r="OT307" s="96">
        <v>10389</v>
      </c>
      <c r="OU307" s="97"/>
      <c r="OV307" s="97"/>
      <c r="OW307" s="97"/>
      <c r="OX307" s="97"/>
      <c r="OY307" s="97">
        <v>17</v>
      </c>
      <c r="OZ307" s="97">
        <v>354</v>
      </c>
      <c r="PA307" s="97"/>
      <c r="PB307" s="97"/>
      <c r="PC307" s="97"/>
      <c r="PD307" s="97"/>
      <c r="PE307" s="97"/>
      <c r="PF307" s="97"/>
      <c r="PG307" s="97"/>
      <c r="PH307" s="97"/>
      <c r="PI307" s="97"/>
      <c r="PJ307" s="97"/>
      <c r="PK307" s="97"/>
      <c r="PL307" s="98"/>
      <c r="PM307" s="99">
        <v>11473</v>
      </c>
    </row>
    <row r="308" spans="1:429" ht="12.75" customHeight="1" x14ac:dyDescent="0.2">
      <c r="A308" s="93">
        <v>511120</v>
      </c>
      <c r="B308" s="94" t="s">
        <v>1743</v>
      </c>
      <c r="C308" s="95" t="s">
        <v>1467</v>
      </c>
      <c r="D308" s="96">
        <v>6</v>
      </c>
      <c r="E308" s="97">
        <v>8</v>
      </c>
      <c r="F308" s="97">
        <v>0</v>
      </c>
      <c r="G308" s="97">
        <v>0</v>
      </c>
      <c r="H308" s="97">
        <v>0</v>
      </c>
      <c r="I308" s="97">
        <v>0</v>
      </c>
      <c r="J308" s="97">
        <v>10</v>
      </c>
      <c r="K308" s="97">
        <v>0</v>
      </c>
      <c r="L308" s="97">
        <v>3</v>
      </c>
      <c r="M308" s="97">
        <v>0</v>
      </c>
      <c r="N308" s="97"/>
      <c r="O308" s="97"/>
      <c r="P308" s="97"/>
      <c r="Q308" s="97">
        <v>1</v>
      </c>
      <c r="R308" s="97">
        <v>0</v>
      </c>
      <c r="S308" s="97"/>
      <c r="T308" s="97"/>
      <c r="U308" s="97"/>
      <c r="V308" s="97"/>
      <c r="W308" s="97"/>
      <c r="X308" s="97"/>
      <c r="Y308" s="97">
        <v>2</v>
      </c>
      <c r="Z308" s="97">
        <v>0</v>
      </c>
      <c r="AA308" s="97">
        <v>0</v>
      </c>
      <c r="AB308" s="97"/>
      <c r="AC308" s="97"/>
      <c r="AD308" s="97"/>
      <c r="AE308" s="97"/>
      <c r="AF308" s="97"/>
      <c r="AG308" s="97"/>
      <c r="AH308" s="97"/>
      <c r="AI308" s="97"/>
      <c r="AJ308" s="97"/>
      <c r="AK308" s="97"/>
      <c r="AL308" s="97"/>
      <c r="AM308" s="97"/>
      <c r="AN308" s="97"/>
      <c r="AO308" s="97"/>
      <c r="AP308" s="97"/>
      <c r="AQ308" s="97"/>
      <c r="AR308" s="97"/>
      <c r="AS308" s="97"/>
      <c r="AT308" s="97"/>
      <c r="AU308" s="97">
        <v>1</v>
      </c>
      <c r="AV308" s="97">
        <v>0</v>
      </c>
      <c r="AW308" s="97">
        <v>1</v>
      </c>
      <c r="AX308" s="97"/>
      <c r="AY308" s="97"/>
      <c r="AZ308" s="97"/>
      <c r="BA308" s="97"/>
      <c r="BB308" s="97"/>
      <c r="BC308" s="97">
        <v>0</v>
      </c>
      <c r="BD308" s="97">
        <v>1</v>
      </c>
      <c r="BE308" s="97"/>
      <c r="BF308" s="97"/>
      <c r="BG308" s="97"/>
      <c r="BH308" s="97"/>
      <c r="BI308" s="97"/>
      <c r="BJ308" s="97">
        <v>0</v>
      </c>
      <c r="BK308" s="97">
        <v>0</v>
      </c>
      <c r="BL308" s="97"/>
      <c r="BM308" s="97"/>
      <c r="BN308" s="97"/>
      <c r="BO308" s="97"/>
      <c r="BP308" s="97">
        <v>0</v>
      </c>
      <c r="BQ308" s="97"/>
      <c r="BR308" s="97">
        <v>0</v>
      </c>
      <c r="BS308" s="97">
        <v>3</v>
      </c>
      <c r="BT308" s="97">
        <v>0</v>
      </c>
      <c r="BU308" s="97">
        <v>0</v>
      </c>
      <c r="BV308" s="97"/>
      <c r="BW308" s="97"/>
      <c r="BX308" s="97"/>
      <c r="BY308" s="97">
        <v>1</v>
      </c>
      <c r="BZ308" s="97"/>
      <c r="CA308" s="97">
        <v>0</v>
      </c>
      <c r="CB308" s="97"/>
      <c r="CC308" s="97"/>
      <c r="CD308" s="97"/>
      <c r="CE308" s="97"/>
      <c r="CF308" s="97">
        <v>0</v>
      </c>
      <c r="CG308" s="97">
        <v>1</v>
      </c>
      <c r="CH308" s="97"/>
      <c r="CI308" s="97"/>
      <c r="CJ308" s="97">
        <v>2</v>
      </c>
      <c r="CK308" s="97"/>
      <c r="CL308" s="97">
        <v>0</v>
      </c>
      <c r="CM308" s="97">
        <v>0</v>
      </c>
      <c r="CN308" s="97"/>
      <c r="CO308" s="97"/>
      <c r="CP308" s="97">
        <v>0</v>
      </c>
      <c r="CQ308" s="97"/>
      <c r="CR308" s="97">
        <v>0</v>
      </c>
      <c r="CS308" s="97"/>
      <c r="CT308" s="97">
        <v>0</v>
      </c>
      <c r="CU308" s="97">
        <v>0</v>
      </c>
      <c r="CV308" s="97"/>
      <c r="CW308" s="97"/>
      <c r="CX308" s="97"/>
      <c r="CY308" s="97"/>
      <c r="CZ308" s="97"/>
      <c r="DA308" s="97">
        <v>0</v>
      </c>
      <c r="DB308" s="97"/>
      <c r="DC308" s="97"/>
      <c r="DD308" s="97"/>
      <c r="DE308" s="97"/>
      <c r="DF308" s="97"/>
      <c r="DG308" s="97"/>
      <c r="DH308" s="97"/>
      <c r="DI308" s="97"/>
      <c r="DJ308" s="97"/>
      <c r="DK308" s="97">
        <v>0</v>
      </c>
      <c r="DL308" s="97">
        <v>2</v>
      </c>
      <c r="DM308" s="97">
        <v>0</v>
      </c>
      <c r="DN308" s="97">
        <v>0</v>
      </c>
      <c r="DO308" s="97"/>
      <c r="DP308" s="97"/>
      <c r="DQ308" s="97"/>
      <c r="DR308" s="97"/>
      <c r="DS308" s="97"/>
      <c r="DT308" s="97">
        <v>0</v>
      </c>
      <c r="DU308" s="97"/>
      <c r="DV308" s="97">
        <v>0</v>
      </c>
      <c r="DW308" s="97">
        <v>0</v>
      </c>
      <c r="DX308" s="97">
        <v>0</v>
      </c>
      <c r="DY308" s="97"/>
      <c r="DZ308" s="97"/>
      <c r="EA308" s="97"/>
      <c r="EB308" s="97"/>
      <c r="EC308" s="97"/>
      <c r="ED308" s="97">
        <v>0</v>
      </c>
      <c r="EE308" s="97"/>
      <c r="EF308" s="97"/>
      <c r="EG308" s="97"/>
      <c r="EH308" s="97"/>
      <c r="EI308" s="97"/>
      <c r="EJ308" s="97"/>
      <c r="EK308" s="97"/>
      <c r="EL308" s="97">
        <v>1</v>
      </c>
      <c r="EM308" s="97"/>
      <c r="EN308" s="97">
        <v>0</v>
      </c>
      <c r="EO308" s="97"/>
      <c r="EP308" s="97"/>
      <c r="EQ308" s="97">
        <v>0</v>
      </c>
      <c r="ER308" s="97">
        <v>2</v>
      </c>
      <c r="ES308" s="97"/>
      <c r="ET308" s="97">
        <v>1</v>
      </c>
      <c r="EU308" s="97"/>
      <c r="EV308" s="97">
        <v>0</v>
      </c>
      <c r="EW308" s="97">
        <v>0</v>
      </c>
      <c r="EX308" s="97"/>
      <c r="EY308" s="97"/>
      <c r="EZ308" s="97"/>
      <c r="FA308" s="97"/>
      <c r="FB308" s="97"/>
      <c r="FC308" s="97">
        <v>0</v>
      </c>
      <c r="FD308" s="97">
        <v>1</v>
      </c>
      <c r="FE308" s="97"/>
      <c r="FF308" s="97"/>
      <c r="FG308" s="97">
        <v>2</v>
      </c>
      <c r="FH308" s="97">
        <v>0</v>
      </c>
      <c r="FI308" s="97">
        <v>0</v>
      </c>
      <c r="FJ308" s="97"/>
      <c r="FK308" s="97">
        <v>1</v>
      </c>
      <c r="FL308" s="97"/>
      <c r="FM308" s="97"/>
      <c r="FN308" s="97"/>
      <c r="FO308" s="97">
        <v>1</v>
      </c>
      <c r="FP308" s="97"/>
      <c r="FQ308" s="97"/>
      <c r="FR308" s="97"/>
      <c r="FS308" s="97"/>
      <c r="FT308" s="97"/>
      <c r="FU308" s="97">
        <v>0</v>
      </c>
      <c r="FV308" s="97"/>
      <c r="FW308" s="97"/>
      <c r="FX308" s="97"/>
      <c r="FY308" s="97"/>
      <c r="FZ308" s="97"/>
      <c r="GA308" s="97"/>
      <c r="GB308" s="97">
        <v>1</v>
      </c>
      <c r="GC308" s="97">
        <v>1</v>
      </c>
      <c r="GD308" s="97"/>
      <c r="GE308" s="97"/>
      <c r="GF308" s="97"/>
      <c r="GG308" s="97">
        <v>0</v>
      </c>
      <c r="GH308" s="97">
        <v>0</v>
      </c>
      <c r="GI308" s="97"/>
      <c r="GJ308" s="97"/>
      <c r="GK308" s="97">
        <v>0</v>
      </c>
      <c r="GL308" s="97">
        <v>6</v>
      </c>
      <c r="GM308" s="97"/>
      <c r="GN308" s="97"/>
      <c r="GO308" s="97"/>
      <c r="GP308" s="97"/>
      <c r="GQ308" s="97"/>
      <c r="GR308" s="97"/>
      <c r="GS308" s="97"/>
      <c r="GT308" s="97"/>
      <c r="GU308" s="97"/>
      <c r="GV308" s="97"/>
      <c r="GW308" s="97"/>
      <c r="GX308" s="97"/>
      <c r="GY308" s="97"/>
      <c r="GZ308" s="97"/>
      <c r="HA308" s="97"/>
      <c r="HB308" s="97"/>
      <c r="HC308" s="97"/>
      <c r="HD308" s="97">
        <v>1</v>
      </c>
      <c r="HE308" s="97"/>
      <c r="HF308" s="97"/>
      <c r="HG308" s="97"/>
      <c r="HH308" s="97"/>
      <c r="HI308" s="97"/>
      <c r="HJ308" s="97"/>
      <c r="HK308" s="97">
        <v>1</v>
      </c>
      <c r="HL308" s="97"/>
      <c r="HM308" s="97"/>
      <c r="HN308" s="97"/>
      <c r="HO308" s="97"/>
      <c r="HP308" s="97"/>
      <c r="HQ308" s="97"/>
      <c r="HR308" s="97"/>
      <c r="HS308" s="97">
        <v>0</v>
      </c>
      <c r="HT308" s="97"/>
      <c r="HU308" s="97"/>
      <c r="HV308" s="97"/>
      <c r="HW308" s="97"/>
      <c r="HX308" s="97"/>
      <c r="HY308" s="97"/>
      <c r="HZ308" s="97"/>
      <c r="IA308" s="97"/>
      <c r="IB308" s="97"/>
      <c r="IC308" s="97"/>
      <c r="ID308" s="97"/>
      <c r="IE308" s="97"/>
      <c r="IF308" s="97">
        <v>6</v>
      </c>
      <c r="IG308" s="97"/>
      <c r="IH308" s="97"/>
      <c r="II308" s="97"/>
      <c r="IJ308" s="97"/>
      <c r="IK308" s="97"/>
      <c r="IL308" s="97"/>
      <c r="IM308" s="97"/>
      <c r="IN308" s="97"/>
      <c r="IO308" s="97"/>
      <c r="IP308" s="97"/>
      <c r="IQ308" s="97">
        <v>1</v>
      </c>
      <c r="IR308" s="97">
        <v>0</v>
      </c>
      <c r="IS308" s="97"/>
      <c r="IT308" s="97"/>
      <c r="IU308" s="97"/>
      <c r="IV308" s="97"/>
      <c r="IW308" s="97"/>
      <c r="IX308" s="97"/>
      <c r="IY308" s="97"/>
      <c r="IZ308" s="97"/>
      <c r="JA308" s="97"/>
      <c r="JB308" s="97">
        <v>3</v>
      </c>
      <c r="JC308" s="97"/>
      <c r="JD308" s="97">
        <v>1</v>
      </c>
      <c r="JE308" s="97">
        <v>0</v>
      </c>
      <c r="JF308" s="97"/>
      <c r="JG308" s="97"/>
      <c r="JH308" s="97">
        <v>0</v>
      </c>
      <c r="JI308" s="97">
        <v>0</v>
      </c>
      <c r="JJ308" s="97"/>
      <c r="JK308" s="97"/>
      <c r="JL308" s="97"/>
      <c r="JM308" s="97"/>
      <c r="JN308" s="97">
        <v>1</v>
      </c>
      <c r="JO308" s="97">
        <v>5</v>
      </c>
      <c r="JP308" s="97">
        <v>0</v>
      </c>
      <c r="JQ308" s="97">
        <v>3</v>
      </c>
      <c r="JR308" s="97">
        <v>3</v>
      </c>
      <c r="JS308" s="97">
        <v>33</v>
      </c>
      <c r="JT308" s="97"/>
      <c r="JU308" s="97">
        <v>6</v>
      </c>
      <c r="JV308" s="97">
        <v>2</v>
      </c>
      <c r="JW308" s="97">
        <v>7</v>
      </c>
      <c r="JX308" s="97">
        <v>28</v>
      </c>
      <c r="JY308" s="97"/>
      <c r="JZ308" s="97">
        <v>2</v>
      </c>
      <c r="KA308" s="97">
        <v>52</v>
      </c>
      <c r="KB308" s="97">
        <v>0</v>
      </c>
      <c r="KC308" s="97">
        <v>12</v>
      </c>
      <c r="KD308" s="97">
        <v>26</v>
      </c>
      <c r="KE308" s="97">
        <v>66</v>
      </c>
      <c r="KF308" s="97">
        <v>4</v>
      </c>
      <c r="KG308" s="97">
        <v>28</v>
      </c>
      <c r="KH308" s="97">
        <v>2</v>
      </c>
      <c r="KI308" s="97">
        <v>3</v>
      </c>
      <c r="KJ308" s="97">
        <v>1</v>
      </c>
      <c r="KK308" s="97"/>
      <c r="KL308" s="97">
        <v>4</v>
      </c>
      <c r="KM308" s="97"/>
      <c r="KN308" s="97"/>
      <c r="KO308" s="97">
        <v>14</v>
      </c>
      <c r="KP308" s="97">
        <v>2</v>
      </c>
      <c r="KQ308" s="97">
        <v>10</v>
      </c>
      <c r="KR308" s="97">
        <v>16</v>
      </c>
      <c r="KS308" s="97">
        <v>571</v>
      </c>
      <c r="KT308" s="97">
        <v>5</v>
      </c>
      <c r="KU308" s="97">
        <v>3</v>
      </c>
      <c r="KV308" s="97">
        <v>5</v>
      </c>
      <c r="KW308" s="97">
        <v>6</v>
      </c>
      <c r="KX308" s="97">
        <v>0</v>
      </c>
      <c r="KY308" s="97">
        <v>0</v>
      </c>
      <c r="KZ308" s="97">
        <v>0</v>
      </c>
      <c r="LA308" s="97">
        <v>8</v>
      </c>
      <c r="LB308" s="97">
        <v>48</v>
      </c>
      <c r="LC308" s="97">
        <v>1</v>
      </c>
      <c r="LD308" s="97">
        <v>12</v>
      </c>
      <c r="LE308" s="97">
        <v>6</v>
      </c>
      <c r="LF308" s="97">
        <v>10</v>
      </c>
      <c r="LG308" s="97">
        <v>17</v>
      </c>
      <c r="LH308" s="97">
        <v>38</v>
      </c>
      <c r="LI308" s="97">
        <v>64</v>
      </c>
      <c r="LJ308" s="97">
        <v>13</v>
      </c>
      <c r="LK308" s="97">
        <v>2</v>
      </c>
      <c r="LL308" s="97">
        <v>5</v>
      </c>
      <c r="LM308" s="97">
        <v>0</v>
      </c>
      <c r="LN308" s="97">
        <v>9</v>
      </c>
      <c r="LO308" s="97"/>
      <c r="LP308" s="97"/>
      <c r="LQ308" s="97">
        <v>51</v>
      </c>
      <c r="LR308" s="97">
        <v>13</v>
      </c>
      <c r="LS308" s="97">
        <v>4</v>
      </c>
      <c r="LT308" s="97">
        <v>0</v>
      </c>
      <c r="LU308" s="97">
        <v>25</v>
      </c>
      <c r="LV308" s="97">
        <v>23</v>
      </c>
      <c r="LW308" s="97">
        <v>7</v>
      </c>
      <c r="LX308" s="97">
        <v>6</v>
      </c>
      <c r="LY308" s="97">
        <v>8</v>
      </c>
      <c r="LZ308" s="97">
        <v>44</v>
      </c>
      <c r="MA308" s="97">
        <v>24</v>
      </c>
      <c r="MB308" s="97">
        <v>139</v>
      </c>
      <c r="MC308" s="97">
        <v>17</v>
      </c>
      <c r="MD308" s="97">
        <v>129</v>
      </c>
      <c r="ME308" s="97">
        <v>6</v>
      </c>
      <c r="MF308" s="97">
        <v>0</v>
      </c>
      <c r="MG308" s="97">
        <v>0</v>
      </c>
      <c r="MH308" s="97">
        <v>4</v>
      </c>
      <c r="MI308" s="97">
        <v>2</v>
      </c>
      <c r="MJ308" s="97">
        <v>129</v>
      </c>
      <c r="MK308" s="97">
        <v>14</v>
      </c>
      <c r="ML308" s="97">
        <v>11</v>
      </c>
      <c r="MM308" s="97">
        <v>7</v>
      </c>
      <c r="MN308" s="97">
        <v>3</v>
      </c>
      <c r="MO308" s="97">
        <v>11</v>
      </c>
      <c r="MP308" s="97">
        <v>5</v>
      </c>
      <c r="MQ308" s="97">
        <v>3</v>
      </c>
      <c r="MR308" s="97">
        <v>7</v>
      </c>
      <c r="MS308" s="97">
        <v>1</v>
      </c>
      <c r="MT308" s="97">
        <v>5</v>
      </c>
      <c r="MU308" s="97">
        <v>10</v>
      </c>
      <c r="MV308" s="97">
        <v>65</v>
      </c>
      <c r="MW308" s="97">
        <v>56</v>
      </c>
      <c r="MX308" s="97">
        <v>8</v>
      </c>
      <c r="MY308" s="97">
        <v>2</v>
      </c>
      <c r="MZ308" s="97">
        <v>7</v>
      </c>
      <c r="NA308" s="97">
        <v>4</v>
      </c>
      <c r="NB308" s="97">
        <v>6</v>
      </c>
      <c r="NC308" s="97">
        <v>2</v>
      </c>
      <c r="ND308" s="97">
        <v>56</v>
      </c>
      <c r="NE308" s="97">
        <v>31</v>
      </c>
      <c r="NF308" s="97">
        <v>1</v>
      </c>
      <c r="NG308" s="97">
        <v>470</v>
      </c>
      <c r="NH308" s="97">
        <v>2</v>
      </c>
      <c r="NI308" s="97">
        <v>347</v>
      </c>
      <c r="NJ308" s="97">
        <v>0</v>
      </c>
      <c r="NK308" s="97">
        <v>0</v>
      </c>
      <c r="NL308" s="97">
        <v>0</v>
      </c>
      <c r="NM308" s="97">
        <v>0</v>
      </c>
      <c r="NN308" s="97"/>
      <c r="NO308" s="97">
        <v>1</v>
      </c>
      <c r="NP308" s="97">
        <v>4</v>
      </c>
      <c r="NQ308" s="97">
        <v>7</v>
      </c>
      <c r="NR308" s="97">
        <v>31</v>
      </c>
      <c r="NS308" s="97">
        <v>13</v>
      </c>
      <c r="NT308" s="97">
        <v>16</v>
      </c>
      <c r="NU308" s="97">
        <v>3</v>
      </c>
      <c r="NV308" s="97">
        <v>3</v>
      </c>
      <c r="NW308" s="97">
        <v>0</v>
      </c>
      <c r="NX308" s="97">
        <v>3</v>
      </c>
      <c r="NY308" s="97">
        <v>0</v>
      </c>
      <c r="NZ308" s="97">
        <v>6</v>
      </c>
      <c r="OA308" s="97"/>
      <c r="OB308" s="97">
        <v>14</v>
      </c>
      <c r="OC308" s="97">
        <v>35</v>
      </c>
      <c r="OD308" s="97">
        <v>17</v>
      </c>
      <c r="OE308" s="97">
        <v>24</v>
      </c>
      <c r="OF308" s="97">
        <v>4</v>
      </c>
      <c r="OG308" s="97"/>
      <c r="OH308" s="97">
        <v>0</v>
      </c>
      <c r="OI308" s="97">
        <v>16</v>
      </c>
      <c r="OJ308" s="97"/>
      <c r="OK308" s="97"/>
      <c r="OL308" s="97"/>
      <c r="OM308" s="97">
        <v>57</v>
      </c>
      <c r="ON308" s="97">
        <v>13</v>
      </c>
      <c r="OO308" s="97">
        <v>8</v>
      </c>
      <c r="OP308" s="97"/>
      <c r="OQ308" s="97"/>
      <c r="OR308" s="98">
        <v>0</v>
      </c>
      <c r="OS308" s="99">
        <v>3267</v>
      </c>
      <c r="OT308" s="96">
        <v>9826</v>
      </c>
      <c r="OU308" s="97"/>
      <c r="OV308" s="97">
        <v>117</v>
      </c>
      <c r="OW308" s="97"/>
      <c r="OX308" s="97"/>
      <c r="OY308" s="97">
        <v>-53</v>
      </c>
      <c r="OZ308" s="97">
        <v>1550</v>
      </c>
      <c r="PA308" s="97"/>
      <c r="PB308" s="97"/>
      <c r="PC308" s="97"/>
      <c r="PD308" s="97"/>
      <c r="PE308" s="97"/>
      <c r="PF308" s="97"/>
      <c r="PG308" s="97"/>
      <c r="PH308" s="97"/>
      <c r="PI308" s="97"/>
      <c r="PJ308" s="97"/>
      <c r="PK308" s="97"/>
      <c r="PL308" s="98"/>
      <c r="PM308" s="99">
        <v>14708</v>
      </c>
    </row>
    <row r="309" spans="1:429" ht="12.75" customHeight="1" x14ac:dyDescent="0.2">
      <c r="A309" s="93">
        <v>511130</v>
      </c>
      <c r="B309" s="94" t="s">
        <v>1743</v>
      </c>
      <c r="C309" s="95" t="s">
        <v>1468</v>
      </c>
      <c r="D309" s="96"/>
      <c r="E309" s="97"/>
      <c r="F309" s="97"/>
      <c r="G309" s="97"/>
      <c r="H309" s="97"/>
      <c r="I309" s="97"/>
      <c r="J309" s="97"/>
      <c r="K309" s="97"/>
      <c r="L309" s="97"/>
      <c r="M309" s="97"/>
      <c r="N309" s="97"/>
      <c r="O309" s="97"/>
      <c r="P309" s="97"/>
      <c r="Q309" s="97"/>
      <c r="R309" s="97"/>
      <c r="S309" s="97"/>
      <c r="T309" s="97"/>
      <c r="U309" s="97"/>
      <c r="V309" s="97"/>
      <c r="W309" s="97"/>
      <c r="X309" s="97"/>
      <c r="Y309" s="97">
        <v>2</v>
      </c>
      <c r="Z309" s="97"/>
      <c r="AA309" s="97"/>
      <c r="AB309" s="97"/>
      <c r="AC309" s="97"/>
      <c r="AD309" s="97"/>
      <c r="AE309" s="97"/>
      <c r="AF309" s="97"/>
      <c r="AG309" s="97"/>
      <c r="AH309" s="97"/>
      <c r="AI309" s="97"/>
      <c r="AJ309" s="97"/>
      <c r="AK309" s="97"/>
      <c r="AL309" s="97"/>
      <c r="AM309" s="97"/>
      <c r="AN309" s="97"/>
      <c r="AO309" s="97"/>
      <c r="AP309" s="97"/>
      <c r="AQ309" s="97"/>
      <c r="AR309" s="97"/>
      <c r="AS309" s="97"/>
      <c r="AT309" s="97"/>
      <c r="AU309" s="97"/>
      <c r="AV309" s="97"/>
      <c r="AW309" s="97"/>
      <c r="AX309" s="97"/>
      <c r="AY309" s="97"/>
      <c r="AZ309" s="97"/>
      <c r="BA309" s="97"/>
      <c r="BB309" s="97"/>
      <c r="BC309" s="97"/>
      <c r="BD309" s="97"/>
      <c r="BE309" s="97"/>
      <c r="BF309" s="97"/>
      <c r="BG309" s="97"/>
      <c r="BH309" s="97"/>
      <c r="BI309" s="97"/>
      <c r="BJ309" s="97"/>
      <c r="BK309" s="97"/>
      <c r="BL309" s="97"/>
      <c r="BM309" s="97"/>
      <c r="BN309" s="97"/>
      <c r="BO309" s="97"/>
      <c r="BP309" s="97"/>
      <c r="BQ309" s="97"/>
      <c r="BR309" s="97"/>
      <c r="BS309" s="97"/>
      <c r="BT309" s="97"/>
      <c r="BU309" s="97"/>
      <c r="BV309" s="97"/>
      <c r="BW309" s="97"/>
      <c r="BX309" s="97"/>
      <c r="BY309" s="97"/>
      <c r="BZ309" s="97"/>
      <c r="CA309" s="97"/>
      <c r="CB309" s="97"/>
      <c r="CC309" s="97"/>
      <c r="CD309" s="97"/>
      <c r="CE309" s="97"/>
      <c r="CF309" s="97"/>
      <c r="CG309" s="97"/>
      <c r="CH309" s="97"/>
      <c r="CI309" s="97"/>
      <c r="CJ309" s="97"/>
      <c r="CK309" s="97"/>
      <c r="CL309" s="97"/>
      <c r="CM309" s="97"/>
      <c r="CN309" s="97"/>
      <c r="CO309" s="97"/>
      <c r="CP309" s="97"/>
      <c r="CQ309" s="97"/>
      <c r="CR309" s="97"/>
      <c r="CS309" s="97"/>
      <c r="CT309" s="97"/>
      <c r="CU309" s="97"/>
      <c r="CV309" s="97"/>
      <c r="CW309" s="97"/>
      <c r="CX309" s="97"/>
      <c r="CY309" s="97"/>
      <c r="CZ309" s="97"/>
      <c r="DA309" s="97"/>
      <c r="DB309" s="97"/>
      <c r="DC309" s="97"/>
      <c r="DD309" s="97"/>
      <c r="DE309" s="97"/>
      <c r="DF309" s="97"/>
      <c r="DG309" s="97"/>
      <c r="DH309" s="97"/>
      <c r="DI309" s="97"/>
      <c r="DJ309" s="97"/>
      <c r="DK309" s="97"/>
      <c r="DL309" s="97"/>
      <c r="DM309" s="97"/>
      <c r="DN309" s="97"/>
      <c r="DO309" s="97"/>
      <c r="DP309" s="97"/>
      <c r="DQ309" s="97"/>
      <c r="DR309" s="97"/>
      <c r="DS309" s="97"/>
      <c r="DT309" s="97"/>
      <c r="DU309" s="97"/>
      <c r="DV309" s="97"/>
      <c r="DW309" s="97"/>
      <c r="DX309" s="97"/>
      <c r="DY309" s="97"/>
      <c r="DZ309" s="97"/>
      <c r="EA309" s="97"/>
      <c r="EB309" s="97"/>
      <c r="EC309" s="97"/>
      <c r="ED309" s="97"/>
      <c r="EE309" s="97"/>
      <c r="EF309" s="97"/>
      <c r="EG309" s="97"/>
      <c r="EH309" s="97"/>
      <c r="EI309" s="97"/>
      <c r="EJ309" s="97"/>
      <c r="EK309" s="97"/>
      <c r="EL309" s="97"/>
      <c r="EM309" s="97"/>
      <c r="EN309" s="97"/>
      <c r="EO309" s="97"/>
      <c r="EP309" s="97"/>
      <c r="EQ309" s="97"/>
      <c r="ER309" s="97"/>
      <c r="ES309" s="97"/>
      <c r="ET309" s="97"/>
      <c r="EU309" s="97">
        <v>2</v>
      </c>
      <c r="EV309" s="97">
        <v>2</v>
      </c>
      <c r="EW309" s="97"/>
      <c r="EX309" s="97"/>
      <c r="EY309" s="97"/>
      <c r="EZ309" s="97"/>
      <c r="FA309" s="97"/>
      <c r="FB309" s="97"/>
      <c r="FC309" s="97"/>
      <c r="FD309" s="97"/>
      <c r="FE309" s="97"/>
      <c r="FF309" s="97"/>
      <c r="FG309" s="97"/>
      <c r="FH309" s="97"/>
      <c r="FI309" s="97"/>
      <c r="FJ309" s="97"/>
      <c r="FK309" s="97"/>
      <c r="FL309" s="97"/>
      <c r="FM309" s="97"/>
      <c r="FN309" s="97"/>
      <c r="FO309" s="97"/>
      <c r="FP309" s="97"/>
      <c r="FQ309" s="97"/>
      <c r="FR309" s="97"/>
      <c r="FS309" s="97"/>
      <c r="FT309" s="97"/>
      <c r="FU309" s="97"/>
      <c r="FV309" s="97"/>
      <c r="FW309" s="97"/>
      <c r="FX309" s="97"/>
      <c r="FY309" s="97"/>
      <c r="FZ309" s="97"/>
      <c r="GA309" s="97"/>
      <c r="GB309" s="97"/>
      <c r="GC309" s="97"/>
      <c r="GD309" s="97"/>
      <c r="GE309" s="97"/>
      <c r="GF309" s="97"/>
      <c r="GG309" s="97"/>
      <c r="GH309" s="97"/>
      <c r="GI309" s="97"/>
      <c r="GJ309" s="97"/>
      <c r="GK309" s="97"/>
      <c r="GL309" s="97"/>
      <c r="GM309" s="97"/>
      <c r="GN309" s="97"/>
      <c r="GO309" s="97"/>
      <c r="GP309" s="97"/>
      <c r="GQ309" s="97"/>
      <c r="GR309" s="97"/>
      <c r="GS309" s="97"/>
      <c r="GT309" s="97"/>
      <c r="GU309" s="97"/>
      <c r="GV309" s="97"/>
      <c r="GW309" s="97"/>
      <c r="GX309" s="97"/>
      <c r="GY309" s="97"/>
      <c r="GZ309" s="97"/>
      <c r="HA309" s="97"/>
      <c r="HB309" s="97"/>
      <c r="HC309" s="97"/>
      <c r="HD309" s="97"/>
      <c r="HE309" s="97"/>
      <c r="HF309" s="97"/>
      <c r="HG309" s="97"/>
      <c r="HH309" s="97"/>
      <c r="HI309" s="97"/>
      <c r="HJ309" s="97"/>
      <c r="HK309" s="97"/>
      <c r="HL309" s="97"/>
      <c r="HM309" s="97"/>
      <c r="HN309" s="97"/>
      <c r="HO309" s="97"/>
      <c r="HP309" s="97"/>
      <c r="HQ309" s="97"/>
      <c r="HR309" s="97"/>
      <c r="HS309" s="97"/>
      <c r="HT309" s="97"/>
      <c r="HU309" s="97"/>
      <c r="HV309" s="97"/>
      <c r="HW309" s="97"/>
      <c r="HX309" s="97"/>
      <c r="HY309" s="97"/>
      <c r="HZ309" s="97"/>
      <c r="IA309" s="97"/>
      <c r="IB309" s="97"/>
      <c r="IC309" s="97"/>
      <c r="ID309" s="97"/>
      <c r="IE309" s="97"/>
      <c r="IF309" s="97">
        <v>44</v>
      </c>
      <c r="IG309" s="97"/>
      <c r="IH309" s="97"/>
      <c r="II309" s="97"/>
      <c r="IJ309" s="97"/>
      <c r="IK309" s="97"/>
      <c r="IL309" s="97"/>
      <c r="IM309" s="97"/>
      <c r="IN309" s="97"/>
      <c r="IO309" s="97"/>
      <c r="IP309" s="97"/>
      <c r="IQ309" s="97"/>
      <c r="IR309" s="97"/>
      <c r="IS309" s="97"/>
      <c r="IT309" s="97"/>
      <c r="IU309" s="97"/>
      <c r="IV309" s="97"/>
      <c r="IW309" s="97"/>
      <c r="IX309" s="97"/>
      <c r="IY309" s="97"/>
      <c r="IZ309" s="97"/>
      <c r="JA309" s="97"/>
      <c r="JB309" s="97"/>
      <c r="JC309" s="97"/>
      <c r="JD309" s="97"/>
      <c r="JE309" s="97"/>
      <c r="JF309" s="97"/>
      <c r="JG309" s="97"/>
      <c r="JH309" s="97"/>
      <c r="JI309" s="97"/>
      <c r="JJ309" s="97"/>
      <c r="JK309" s="97"/>
      <c r="JL309" s="97"/>
      <c r="JM309" s="97"/>
      <c r="JN309" s="97"/>
      <c r="JO309" s="97"/>
      <c r="JP309" s="97">
        <v>4</v>
      </c>
      <c r="JQ309" s="97">
        <v>3</v>
      </c>
      <c r="JR309" s="97">
        <v>6</v>
      </c>
      <c r="JS309" s="97">
        <v>22</v>
      </c>
      <c r="JT309" s="97"/>
      <c r="JU309" s="97">
        <v>6</v>
      </c>
      <c r="JV309" s="97">
        <v>0</v>
      </c>
      <c r="JW309" s="97">
        <v>4</v>
      </c>
      <c r="JX309" s="97">
        <v>15</v>
      </c>
      <c r="JY309" s="97"/>
      <c r="JZ309" s="97">
        <v>0</v>
      </c>
      <c r="KA309" s="97">
        <v>3</v>
      </c>
      <c r="KB309" s="97">
        <v>3</v>
      </c>
      <c r="KC309" s="97">
        <v>0</v>
      </c>
      <c r="KD309" s="97">
        <v>5</v>
      </c>
      <c r="KE309" s="97">
        <v>3</v>
      </c>
      <c r="KF309" s="97">
        <v>1</v>
      </c>
      <c r="KG309" s="97"/>
      <c r="KH309" s="97">
        <v>4</v>
      </c>
      <c r="KI309" s="97"/>
      <c r="KJ309" s="97">
        <v>2</v>
      </c>
      <c r="KK309" s="97"/>
      <c r="KL309" s="97">
        <v>8</v>
      </c>
      <c r="KM309" s="97"/>
      <c r="KN309" s="97"/>
      <c r="KO309" s="97">
        <v>139</v>
      </c>
      <c r="KP309" s="97">
        <v>3</v>
      </c>
      <c r="KQ309" s="97">
        <v>9</v>
      </c>
      <c r="KR309" s="97"/>
      <c r="KS309" s="97"/>
      <c r="KT309" s="97">
        <v>1771</v>
      </c>
      <c r="KU309" s="97"/>
      <c r="KV309" s="97">
        <v>6</v>
      </c>
      <c r="KW309" s="97"/>
      <c r="KX309" s="97"/>
      <c r="KY309" s="97"/>
      <c r="KZ309" s="97">
        <v>0</v>
      </c>
      <c r="LA309" s="97">
        <v>9</v>
      </c>
      <c r="LB309" s="97">
        <v>39</v>
      </c>
      <c r="LC309" s="97">
        <v>0</v>
      </c>
      <c r="LD309" s="97">
        <v>14</v>
      </c>
      <c r="LE309" s="97"/>
      <c r="LF309" s="97">
        <v>24</v>
      </c>
      <c r="LG309" s="97">
        <v>16</v>
      </c>
      <c r="LH309" s="97">
        <v>14</v>
      </c>
      <c r="LI309" s="97">
        <v>18</v>
      </c>
      <c r="LJ309" s="97">
        <v>8</v>
      </c>
      <c r="LK309" s="97"/>
      <c r="LL309" s="97"/>
      <c r="LM309" s="97"/>
      <c r="LN309" s="97"/>
      <c r="LO309" s="97"/>
      <c r="LP309" s="97"/>
      <c r="LQ309" s="97">
        <v>102</v>
      </c>
      <c r="LR309" s="97">
        <v>16</v>
      </c>
      <c r="LS309" s="97">
        <v>6</v>
      </c>
      <c r="LT309" s="97"/>
      <c r="LU309" s="97"/>
      <c r="LV309" s="97">
        <v>548</v>
      </c>
      <c r="LW309" s="97">
        <v>8</v>
      </c>
      <c r="LX309" s="97">
        <v>3</v>
      </c>
      <c r="LY309" s="97">
        <v>2</v>
      </c>
      <c r="LZ309" s="97">
        <v>46</v>
      </c>
      <c r="MA309" s="97">
        <v>21</v>
      </c>
      <c r="MB309" s="97">
        <v>0</v>
      </c>
      <c r="MC309" s="97"/>
      <c r="MD309" s="97">
        <v>79</v>
      </c>
      <c r="ME309" s="97">
        <v>5</v>
      </c>
      <c r="MF309" s="97">
        <v>0</v>
      </c>
      <c r="MG309" s="97"/>
      <c r="MH309" s="97">
        <v>7</v>
      </c>
      <c r="MI309" s="97">
        <v>0</v>
      </c>
      <c r="MJ309" s="97">
        <v>52</v>
      </c>
      <c r="MK309" s="97">
        <v>0</v>
      </c>
      <c r="ML309" s="97">
        <v>7</v>
      </c>
      <c r="MM309" s="97">
        <v>9</v>
      </c>
      <c r="MN309" s="97">
        <v>2</v>
      </c>
      <c r="MO309" s="97">
        <v>12</v>
      </c>
      <c r="MP309" s="97">
        <v>0</v>
      </c>
      <c r="MQ309" s="97"/>
      <c r="MR309" s="97">
        <v>7</v>
      </c>
      <c r="MS309" s="97"/>
      <c r="MT309" s="97">
        <v>3</v>
      </c>
      <c r="MU309" s="97">
        <v>5</v>
      </c>
      <c r="MV309" s="97">
        <v>232</v>
      </c>
      <c r="MW309" s="97">
        <v>168</v>
      </c>
      <c r="MX309" s="97">
        <v>9</v>
      </c>
      <c r="MY309" s="97">
        <v>5</v>
      </c>
      <c r="MZ309" s="97">
        <v>983</v>
      </c>
      <c r="NA309" s="97"/>
      <c r="NB309" s="97">
        <v>18</v>
      </c>
      <c r="NC309" s="97">
        <v>7</v>
      </c>
      <c r="ND309" s="97">
        <v>81</v>
      </c>
      <c r="NE309" s="97">
        <v>16</v>
      </c>
      <c r="NF309" s="97"/>
      <c r="NG309" s="97">
        <v>145</v>
      </c>
      <c r="NH309" s="97">
        <v>0</v>
      </c>
      <c r="NI309" s="97">
        <v>124</v>
      </c>
      <c r="NJ309" s="97"/>
      <c r="NK309" s="97"/>
      <c r="NL309" s="97"/>
      <c r="NM309" s="97"/>
      <c r="NN309" s="97"/>
      <c r="NO309" s="97"/>
      <c r="NP309" s="97"/>
      <c r="NQ309" s="97"/>
      <c r="NR309" s="97">
        <v>27</v>
      </c>
      <c r="NS309" s="97"/>
      <c r="NT309" s="97">
        <v>8</v>
      </c>
      <c r="NU309" s="97">
        <v>0</v>
      </c>
      <c r="NV309" s="97">
        <v>4</v>
      </c>
      <c r="NW309" s="97"/>
      <c r="NX309" s="97"/>
      <c r="NY309" s="97"/>
      <c r="NZ309" s="97">
        <v>0</v>
      </c>
      <c r="OA309" s="97"/>
      <c r="OB309" s="97">
        <v>10</v>
      </c>
      <c r="OC309" s="97">
        <v>36</v>
      </c>
      <c r="OD309" s="97">
        <v>129</v>
      </c>
      <c r="OE309" s="97">
        <v>22</v>
      </c>
      <c r="OF309" s="97">
        <v>9</v>
      </c>
      <c r="OG309" s="97"/>
      <c r="OH309" s="97"/>
      <c r="OI309" s="97">
        <v>510</v>
      </c>
      <c r="OJ309" s="97"/>
      <c r="OK309" s="97"/>
      <c r="OL309" s="97">
        <v>4</v>
      </c>
      <c r="OM309" s="97">
        <v>5628</v>
      </c>
      <c r="ON309" s="97">
        <v>56</v>
      </c>
      <c r="OO309" s="97">
        <v>123</v>
      </c>
      <c r="OP309" s="97"/>
      <c r="OQ309" s="97"/>
      <c r="OR309" s="98"/>
      <c r="OS309" s="99">
        <v>11505</v>
      </c>
      <c r="OT309" s="96">
        <v>23048</v>
      </c>
      <c r="OU309" s="97"/>
      <c r="OV309" s="97">
        <v>9103</v>
      </c>
      <c r="OW309" s="97"/>
      <c r="OX309" s="97"/>
      <c r="OY309" s="97">
        <v>-353</v>
      </c>
      <c r="OZ309" s="97">
        <v>2834</v>
      </c>
      <c r="PA309" s="97"/>
      <c r="PB309" s="97"/>
      <c r="PC309" s="97"/>
      <c r="PD309" s="97"/>
      <c r="PE309" s="97"/>
      <c r="PF309" s="97"/>
      <c r="PG309" s="97"/>
      <c r="PH309" s="97"/>
      <c r="PI309" s="97"/>
      <c r="PJ309" s="97"/>
      <c r="PK309" s="97"/>
      <c r="PL309" s="98"/>
      <c r="PM309" s="99">
        <v>46137</v>
      </c>
    </row>
    <row r="310" spans="1:429" ht="12.75" customHeight="1" x14ac:dyDescent="0.2">
      <c r="A310" s="93" t="s">
        <v>1632</v>
      </c>
      <c r="B310" s="94" t="s">
        <v>1743</v>
      </c>
      <c r="C310" s="95" t="s">
        <v>1469</v>
      </c>
      <c r="D310" s="96"/>
      <c r="E310" s="97"/>
      <c r="F310" s="97"/>
      <c r="G310" s="97"/>
      <c r="H310" s="97"/>
      <c r="I310" s="97"/>
      <c r="J310" s="97"/>
      <c r="K310" s="97"/>
      <c r="L310" s="97"/>
      <c r="M310" s="97"/>
      <c r="N310" s="97"/>
      <c r="O310" s="97"/>
      <c r="P310" s="97"/>
      <c r="Q310" s="97"/>
      <c r="R310" s="97"/>
      <c r="S310" s="97"/>
      <c r="T310" s="97"/>
      <c r="U310" s="97"/>
      <c r="V310" s="97"/>
      <c r="W310" s="97"/>
      <c r="X310" s="97"/>
      <c r="Y310" s="97"/>
      <c r="Z310" s="97">
        <v>7</v>
      </c>
      <c r="AA310" s="97"/>
      <c r="AB310" s="97"/>
      <c r="AC310" s="97"/>
      <c r="AD310" s="97"/>
      <c r="AE310" s="97"/>
      <c r="AF310" s="97"/>
      <c r="AG310" s="97"/>
      <c r="AH310" s="97"/>
      <c r="AI310" s="97"/>
      <c r="AJ310" s="97"/>
      <c r="AK310" s="97"/>
      <c r="AL310" s="97"/>
      <c r="AM310" s="97"/>
      <c r="AN310" s="97"/>
      <c r="AO310" s="97"/>
      <c r="AP310" s="97"/>
      <c r="AQ310" s="97"/>
      <c r="AR310" s="97"/>
      <c r="AS310" s="97"/>
      <c r="AT310" s="97"/>
      <c r="AU310" s="97"/>
      <c r="AV310" s="97"/>
      <c r="AW310" s="97"/>
      <c r="AX310" s="97"/>
      <c r="AY310" s="97"/>
      <c r="AZ310" s="97"/>
      <c r="BA310" s="97"/>
      <c r="BB310" s="97"/>
      <c r="BC310" s="97"/>
      <c r="BD310" s="97"/>
      <c r="BE310" s="97"/>
      <c r="BF310" s="97"/>
      <c r="BG310" s="97"/>
      <c r="BH310" s="97"/>
      <c r="BI310" s="97"/>
      <c r="BJ310" s="97"/>
      <c r="BK310" s="97"/>
      <c r="BL310" s="97"/>
      <c r="BM310" s="97"/>
      <c r="BN310" s="97"/>
      <c r="BO310" s="97"/>
      <c r="BP310" s="97"/>
      <c r="BQ310" s="97"/>
      <c r="BR310" s="97"/>
      <c r="BS310" s="97"/>
      <c r="BT310" s="97"/>
      <c r="BU310" s="97"/>
      <c r="BV310" s="97"/>
      <c r="BW310" s="97"/>
      <c r="BX310" s="97"/>
      <c r="BY310" s="97"/>
      <c r="BZ310" s="97"/>
      <c r="CA310" s="97"/>
      <c r="CB310" s="97"/>
      <c r="CC310" s="97"/>
      <c r="CD310" s="97"/>
      <c r="CE310" s="97"/>
      <c r="CF310" s="97"/>
      <c r="CG310" s="97"/>
      <c r="CH310" s="97"/>
      <c r="CI310" s="97"/>
      <c r="CJ310" s="97"/>
      <c r="CK310" s="97"/>
      <c r="CL310" s="97"/>
      <c r="CM310" s="97"/>
      <c r="CN310" s="97"/>
      <c r="CO310" s="97"/>
      <c r="CP310" s="97"/>
      <c r="CQ310" s="97"/>
      <c r="CR310" s="97"/>
      <c r="CS310" s="97"/>
      <c r="CT310" s="97"/>
      <c r="CU310" s="97"/>
      <c r="CV310" s="97"/>
      <c r="CW310" s="97"/>
      <c r="CX310" s="97"/>
      <c r="CY310" s="97"/>
      <c r="CZ310" s="97"/>
      <c r="DA310" s="97"/>
      <c r="DB310" s="97"/>
      <c r="DC310" s="97"/>
      <c r="DD310" s="97"/>
      <c r="DE310" s="97"/>
      <c r="DF310" s="97"/>
      <c r="DG310" s="97"/>
      <c r="DH310" s="97"/>
      <c r="DI310" s="97"/>
      <c r="DJ310" s="97"/>
      <c r="DK310" s="97"/>
      <c r="DL310" s="97"/>
      <c r="DM310" s="97"/>
      <c r="DN310" s="97"/>
      <c r="DO310" s="97"/>
      <c r="DP310" s="97"/>
      <c r="DQ310" s="97"/>
      <c r="DR310" s="97"/>
      <c r="DS310" s="97"/>
      <c r="DT310" s="97"/>
      <c r="DU310" s="97"/>
      <c r="DV310" s="97"/>
      <c r="DW310" s="97"/>
      <c r="DX310" s="97"/>
      <c r="DY310" s="97"/>
      <c r="DZ310" s="97"/>
      <c r="EA310" s="97"/>
      <c r="EB310" s="97"/>
      <c r="EC310" s="97"/>
      <c r="ED310" s="97"/>
      <c r="EE310" s="97"/>
      <c r="EF310" s="97"/>
      <c r="EG310" s="97"/>
      <c r="EH310" s="97"/>
      <c r="EI310" s="97"/>
      <c r="EJ310" s="97"/>
      <c r="EK310" s="97"/>
      <c r="EL310" s="97"/>
      <c r="EM310" s="97"/>
      <c r="EN310" s="97"/>
      <c r="EO310" s="97"/>
      <c r="EP310" s="97"/>
      <c r="EQ310" s="97"/>
      <c r="ER310" s="97"/>
      <c r="ES310" s="97"/>
      <c r="ET310" s="97"/>
      <c r="EU310" s="97"/>
      <c r="EV310" s="97"/>
      <c r="EW310" s="97"/>
      <c r="EX310" s="97"/>
      <c r="EY310" s="97"/>
      <c r="EZ310" s="97"/>
      <c r="FA310" s="97"/>
      <c r="FB310" s="97"/>
      <c r="FC310" s="97"/>
      <c r="FD310" s="97"/>
      <c r="FE310" s="97"/>
      <c r="FF310" s="97"/>
      <c r="FG310" s="97"/>
      <c r="FH310" s="97"/>
      <c r="FI310" s="97"/>
      <c r="FJ310" s="97"/>
      <c r="FK310" s="97"/>
      <c r="FL310" s="97"/>
      <c r="FM310" s="97"/>
      <c r="FN310" s="97"/>
      <c r="FO310" s="97"/>
      <c r="FP310" s="97"/>
      <c r="FQ310" s="97"/>
      <c r="FR310" s="97"/>
      <c r="FS310" s="97"/>
      <c r="FT310" s="97"/>
      <c r="FU310" s="97"/>
      <c r="FV310" s="97"/>
      <c r="FW310" s="97"/>
      <c r="FX310" s="97"/>
      <c r="FY310" s="97"/>
      <c r="FZ310" s="97"/>
      <c r="GA310" s="97"/>
      <c r="GB310" s="97"/>
      <c r="GC310" s="97"/>
      <c r="GD310" s="97"/>
      <c r="GE310" s="97"/>
      <c r="GF310" s="97"/>
      <c r="GG310" s="97"/>
      <c r="GH310" s="97"/>
      <c r="GI310" s="97"/>
      <c r="GJ310" s="97"/>
      <c r="GK310" s="97"/>
      <c r="GL310" s="97"/>
      <c r="GM310" s="97"/>
      <c r="GN310" s="97"/>
      <c r="GO310" s="97"/>
      <c r="GP310" s="97"/>
      <c r="GQ310" s="97"/>
      <c r="GR310" s="97"/>
      <c r="GS310" s="97"/>
      <c r="GT310" s="97"/>
      <c r="GU310" s="97"/>
      <c r="GV310" s="97"/>
      <c r="GW310" s="97"/>
      <c r="GX310" s="97"/>
      <c r="GY310" s="97"/>
      <c r="GZ310" s="97"/>
      <c r="HA310" s="97"/>
      <c r="HB310" s="97"/>
      <c r="HC310" s="97"/>
      <c r="HD310" s="97"/>
      <c r="HE310" s="97"/>
      <c r="HF310" s="97"/>
      <c r="HG310" s="97"/>
      <c r="HH310" s="97"/>
      <c r="HI310" s="97"/>
      <c r="HJ310" s="97"/>
      <c r="HK310" s="97"/>
      <c r="HL310" s="97"/>
      <c r="HM310" s="97"/>
      <c r="HN310" s="97"/>
      <c r="HO310" s="97"/>
      <c r="HP310" s="97"/>
      <c r="HQ310" s="97"/>
      <c r="HR310" s="97"/>
      <c r="HS310" s="97"/>
      <c r="HT310" s="97"/>
      <c r="HU310" s="97"/>
      <c r="HV310" s="97"/>
      <c r="HW310" s="97"/>
      <c r="HX310" s="97"/>
      <c r="HY310" s="97"/>
      <c r="HZ310" s="97"/>
      <c r="IA310" s="97"/>
      <c r="IB310" s="97"/>
      <c r="IC310" s="97"/>
      <c r="ID310" s="97"/>
      <c r="IE310" s="97"/>
      <c r="IF310" s="97"/>
      <c r="IG310" s="97"/>
      <c r="IH310" s="97"/>
      <c r="II310" s="97"/>
      <c r="IJ310" s="97"/>
      <c r="IK310" s="97"/>
      <c r="IL310" s="97"/>
      <c r="IM310" s="97"/>
      <c r="IN310" s="97"/>
      <c r="IO310" s="97"/>
      <c r="IP310" s="97"/>
      <c r="IQ310" s="97"/>
      <c r="IR310" s="97"/>
      <c r="IS310" s="97"/>
      <c r="IT310" s="97"/>
      <c r="IU310" s="97"/>
      <c r="IV310" s="97"/>
      <c r="IW310" s="97"/>
      <c r="IX310" s="97"/>
      <c r="IY310" s="97"/>
      <c r="IZ310" s="97"/>
      <c r="JA310" s="97"/>
      <c r="JB310" s="97"/>
      <c r="JC310" s="97"/>
      <c r="JD310" s="97"/>
      <c r="JE310" s="97"/>
      <c r="JF310" s="97"/>
      <c r="JG310" s="97"/>
      <c r="JH310" s="97"/>
      <c r="JI310" s="97"/>
      <c r="JJ310" s="97"/>
      <c r="JK310" s="97"/>
      <c r="JL310" s="97"/>
      <c r="JM310" s="97"/>
      <c r="JN310" s="97"/>
      <c r="JO310" s="97">
        <v>58</v>
      </c>
      <c r="JP310" s="97">
        <v>45</v>
      </c>
      <c r="JQ310" s="97">
        <v>19</v>
      </c>
      <c r="JR310" s="97">
        <v>15</v>
      </c>
      <c r="JS310" s="97">
        <v>25</v>
      </c>
      <c r="JT310" s="97">
        <v>46</v>
      </c>
      <c r="JU310" s="97">
        <v>10</v>
      </c>
      <c r="JV310" s="97">
        <v>0</v>
      </c>
      <c r="JW310" s="97">
        <v>27</v>
      </c>
      <c r="JX310" s="97">
        <v>7</v>
      </c>
      <c r="JY310" s="97"/>
      <c r="JZ310" s="97">
        <v>3</v>
      </c>
      <c r="KA310" s="97">
        <v>8</v>
      </c>
      <c r="KB310" s="97">
        <v>4</v>
      </c>
      <c r="KC310" s="97">
        <v>0</v>
      </c>
      <c r="KD310" s="97">
        <v>2</v>
      </c>
      <c r="KE310" s="97">
        <v>2</v>
      </c>
      <c r="KF310" s="97">
        <v>0</v>
      </c>
      <c r="KG310" s="97">
        <v>49</v>
      </c>
      <c r="KH310" s="97">
        <v>13</v>
      </c>
      <c r="KI310" s="97"/>
      <c r="KJ310" s="97"/>
      <c r="KK310" s="97"/>
      <c r="KL310" s="97">
        <v>3</v>
      </c>
      <c r="KM310" s="97"/>
      <c r="KN310" s="97"/>
      <c r="KO310" s="97">
        <v>10</v>
      </c>
      <c r="KP310" s="97">
        <v>0</v>
      </c>
      <c r="KQ310" s="97">
        <v>0</v>
      </c>
      <c r="KR310" s="97">
        <v>15</v>
      </c>
      <c r="KS310" s="97">
        <v>10</v>
      </c>
      <c r="KT310" s="97">
        <v>26</v>
      </c>
      <c r="KU310" s="97">
        <v>295</v>
      </c>
      <c r="KV310" s="97">
        <v>0</v>
      </c>
      <c r="KW310" s="97">
        <v>9</v>
      </c>
      <c r="KX310" s="97">
        <v>2</v>
      </c>
      <c r="KY310" s="97"/>
      <c r="KZ310" s="97"/>
      <c r="LA310" s="97">
        <v>0</v>
      </c>
      <c r="LB310" s="97"/>
      <c r="LC310" s="97">
        <v>0</v>
      </c>
      <c r="LD310" s="97">
        <v>7</v>
      </c>
      <c r="LE310" s="97">
        <v>295</v>
      </c>
      <c r="LF310" s="97">
        <v>2</v>
      </c>
      <c r="LG310" s="97">
        <v>0</v>
      </c>
      <c r="LH310" s="97">
        <v>3</v>
      </c>
      <c r="LI310" s="97">
        <v>93</v>
      </c>
      <c r="LJ310" s="97">
        <v>34</v>
      </c>
      <c r="LK310" s="97">
        <v>4</v>
      </c>
      <c r="LL310" s="97">
        <v>19</v>
      </c>
      <c r="LM310" s="97">
        <v>14</v>
      </c>
      <c r="LN310" s="97"/>
      <c r="LO310" s="97"/>
      <c r="LP310" s="97"/>
      <c r="LQ310" s="97"/>
      <c r="LR310" s="97">
        <v>0</v>
      </c>
      <c r="LS310" s="97">
        <v>0</v>
      </c>
      <c r="LT310" s="97"/>
      <c r="LU310" s="97">
        <v>514</v>
      </c>
      <c r="LV310" s="97">
        <v>55</v>
      </c>
      <c r="LW310" s="97">
        <v>2</v>
      </c>
      <c r="LX310" s="97">
        <v>0</v>
      </c>
      <c r="LY310" s="97">
        <v>14</v>
      </c>
      <c r="LZ310" s="97">
        <v>32</v>
      </c>
      <c r="MA310" s="97">
        <v>11</v>
      </c>
      <c r="MB310" s="97">
        <v>281</v>
      </c>
      <c r="MC310" s="97">
        <v>8</v>
      </c>
      <c r="MD310" s="97">
        <v>25</v>
      </c>
      <c r="ME310" s="97">
        <v>54</v>
      </c>
      <c r="MF310" s="97">
        <v>4</v>
      </c>
      <c r="MG310" s="97">
        <v>1</v>
      </c>
      <c r="MH310" s="97">
        <v>0</v>
      </c>
      <c r="MI310" s="97">
        <v>13</v>
      </c>
      <c r="MJ310" s="97">
        <v>118</v>
      </c>
      <c r="MK310" s="97">
        <v>11</v>
      </c>
      <c r="ML310" s="97">
        <v>0</v>
      </c>
      <c r="MM310" s="97">
        <v>33</v>
      </c>
      <c r="MN310" s="97">
        <v>0</v>
      </c>
      <c r="MO310" s="97">
        <v>82</v>
      </c>
      <c r="MP310" s="97">
        <v>28</v>
      </c>
      <c r="MQ310" s="97">
        <v>0</v>
      </c>
      <c r="MR310" s="97">
        <v>51</v>
      </c>
      <c r="MS310" s="97">
        <v>0</v>
      </c>
      <c r="MT310" s="97">
        <v>16</v>
      </c>
      <c r="MU310" s="97">
        <v>1</v>
      </c>
      <c r="MV310" s="97">
        <v>40</v>
      </c>
      <c r="MW310" s="97">
        <v>19</v>
      </c>
      <c r="MX310" s="97">
        <v>6</v>
      </c>
      <c r="MY310" s="97">
        <v>1</v>
      </c>
      <c r="MZ310" s="97">
        <v>4</v>
      </c>
      <c r="NA310" s="97">
        <v>1</v>
      </c>
      <c r="NB310" s="97">
        <v>7</v>
      </c>
      <c r="NC310" s="97">
        <v>10</v>
      </c>
      <c r="ND310" s="97">
        <v>54</v>
      </c>
      <c r="NE310" s="97">
        <v>3</v>
      </c>
      <c r="NF310" s="97">
        <v>0</v>
      </c>
      <c r="NG310" s="97">
        <v>33</v>
      </c>
      <c r="NH310" s="97">
        <v>0</v>
      </c>
      <c r="NI310" s="97">
        <v>19</v>
      </c>
      <c r="NJ310" s="97">
        <v>0</v>
      </c>
      <c r="NK310" s="97">
        <v>1</v>
      </c>
      <c r="NL310" s="97">
        <v>0</v>
      </c>
      <c r="NM310" s="97">
        <v>1</v>
      </c>
      <c r="NN310" s="97">
        <v>10</v>
      </c>
      <c r="NO310" s="97">
        <v>0</v>
      </c>
      <c r="NP310" s="97"/>
      <c r="NQ310" s="97">
        <v>2</v>
      </c>
      <c r="NR310" s="97">
        <v>2</v>
      </c>
      <c r="NS310" s="97">
        <v>4</v>
      </c>
      <c r="NT310" s="97">
        <v>9</v>
      </c>
      <c r="NU310" s="97">
        <v>0</v>
      </c>
      <c r="NV310" s="97">
        <v>2</v>
      </c>
      <c r="NW310" s="97">
        <v>0</v>
      </c>
      <c r="NX310" s="97"/>
      <c r="NY310" s="97"/>
      <c r="NZ310" s="97">
        <v>2</v>
      </c>
      <c r="OA310" s="97">
        <v>0</v>
      </c>
      <c r="OB310" s="97">
        <v>0</v>
      </c>
      <c r="OC310" s="97">
        <v>74</v>
      </c>
      <c r="OD310" s="97">
        <v>21</v>
      </c>
      <c r="OE310" s="97">
        <v>14</v>
      </c>
      <c r="OF310" s="97">
        <v>16</v>
      </c>
      <c r="OG310" s="97"/>
      <c r="OH310" s="97">
        <v>61</v>
      </c>
      <c r="OI310" s="97">
        <v>98</v>
      </c>
      <c r="OJ310" s="97"/>
      <c r="OK310" s="97"/>
      <c r="OL310" s="97">
        <v>1063</v>
      </c>
      <c r="OM310" s="97">
        <v>375</v>
      </c>
      <c r="ON310" s="97">
        <v>85</v>
      </c>
      <c r="OO310" s="97">
        <v>148</v>
      </c>
      <c r="OP310" s="97"/>
      <c r="OQ310" s="97"/>
      <c r="OR310" s="98">
        <v>4</v>
      </c>
      <c r="OS310" s="99">
        <v>4726</v>
      </c>
      <c r="OT310" s="96">
        <v>10633</v>
      </c>
      <c r="OU310" s="97"/>
      <c r="OV310" s="97">
        <v>432</v>
      </c>
      <c r="OW310" s="97"/>
      <c r="OX310" s="97"/>
      <c r="OY310" s="97">
        <v>-31</v>
      </c>
      <c r="OZ310" s="97">
        <v>251</v>
      </c>
      <c r="PA310" s="97"/>
      <c r="PB310" s="97"/>
      <c r="PC310" s="97"/>
      <c r="PD310" s="97"/>
      <c r="PE310" s="97"/>
      <c r="PF310" s="97"/>
      <c r="PG310" s="97"/>
      <c r="PH310" s="97"/>
      <c r="PI310" s="97"/>
      <c r="PJ310" s="97"/>
      <c r="PK310" s="97"/>
      <c r="PL310" s="98"/>
      <c r="PM310" s="99">
        <v>16011</v>
      </c>
    </row>
    <row r="311" spans="1:429" ht="12.75" customHeight="1" x14ac:dyDescent="0.2">
      <c r="A311" s="93">
        <v>511200</v>
      </c>
      <c r="B311" s="94" t="s">
        <v>1743</v>
      </c>
      <c r="C311" s="95" t="s">
        <v>1470</v>
      </c>
      <c r="D311" s="96">
        <v>0</v>
      </c>
      <c r="E311" s="97">
        <v>10</v>
      </c>
      <c r="F311" s="97">
        <v>3</v>
      </c>
      <c r="G311" s="97">
        <v>4</v>
      </c>
      <c r="H311" s="97">
        <v>1</v>
      </c>
      <c r="I311" s="97">
        <v>1</v>
      </c>
      <c r="J311" s="97">
        <v>2</v>
      </c>
      <c r="K311" s="97">
        <v>2</v>
      </c>
      <c r="L311" s="97">
        <v>2</v>
      </c>
      <c r="M311" s="97">
        <v>1</v>
      </c>
      <c r="N311" s="97">
        <v>1</v>
      </c>
      <c r="O311" s="97">
        <v>0</v>
      </c>
      <c r="P311" s="97">
        <v>0</v>
      </c>
      <c r="Q311" s="97">
        <v>18</v>
      </c>
      <c r="R311" s="97"/>
      <c r="S311" s="97"/>
      <c r="T311" s="97"/>
      <c r="U311" s="97"/>
      <c r="V311" s="97">
        <v>0</v>
      </c>
      <c r="W311" s="97">
        <v>1</v>
      </c>
      <c r="X311" s="97">
        <v>2</v>
      </c>
      <c r="Y311" s="97">
        <v>45</v>
      </c>
      <c r="Z311" s="97">
        <v>65</v>
      </c>
      <c r="AA311" s="97">
        <v>0</v>
      </c>
      <c r="AB311" s="97">
        <v>10</v>
      </c>
      <c r="AC311" s="97">
        <v>19</v>
      </c>
      <c r="AD311" s="97">
        <v>55</v>
      </c>
      <c r="AE311" s="97">
        <v>15</v>
      </c>
      <c r="AF311" s="97">
        <v>14</v>
      </c>
      <c r="AG311" s="97">
        <v>3</v>
      </c>
      <c r="AH311" s="97">
        <v>70</v>
      </c>
      <c r="AI311" s="97">
        <v>20</v>
      </c>
      <c r="AJ311" s="97">
        <v>27</v>
      </c>
      <c r="AK311" s="97">
        <v>32</v>
      </c>
      <c r="AL311" s="97">
        <v>24</v>
      </c>
      <c r="AM311" s="97">
        <v>33</v>
      </c>
      <c r="AN311" s="97">
        <v>1</v>
      </c>
      <c r="AO311" s="97">
        <v>0</v>
      </c>
      <c r="AP311" s="97">
        <v>0</v>
      </c>
      <c r="AQ311" s="97">
        <v>0</v>
      </c>
      <c r="AR311" s="97"/>
      <c r="AS311" s="97">
        <v>0</v>
      </c>
      <c r="AT311" s="97"/>
      <c r="AU311" s="97">
        <v>0</v>
      </c>
      <c r="AV311" s="97">
        <v>0</v>
      </c>
      <c r="AW311" s="97">
        <v>0</v>
      </c>
      <c r="AX311" s="97"/>
      <c r="AY311" s="97">
        <v>0</v>
      </c>
      <c r="AZ311" s="97"/>
      <c r="BA311" s="97"/>
      <c r="BB311" s="97">
        <v>0</v>
      </c>
      <c r="BC311" s="97">
        <v>0</v>
      </c>
      <c r="BD311" s="97">
        <v>5</v>
      </c>
      <c r="BE311" s="97">
        <v>0</v>
      </c>
      <c r="BF311" s="97">
        <v>0</v>
      </c>
      <c r="BG311" s="97">
        <v>0</v>
      </c>
      <c r="BH311" s="97">
        <v>0</v>
      </c>
      <c r="BI311" s="97">
        <v>0</v>
      </c>
      <c r="BJ311" s="97">
        <v>0</v>
      </c>
      <c r="BK311" s="97">
        <v>0</v>
      </c>
      <c r="BL311" s="97">
        <v>0</v>
      </c>
      <c r="BM311" s="97">
        <v>0</v>
      </c>
      <c r="BN311" s="97"/>
      <c r="BO311" s="97">
        <v>0</v>
      </c>
      <c r="BP311" s="97">
        <v>0</v>
      </c>
      <c r="BQ311" s="97">
        <v>0</v>
      </c>
      <c r="BR311" s="97">
        <v>2</v>
      </c>
      <c r="BS311" s="97">
        <v>3</v>
      </c>
      <c r="BT311" s="97"/>
      <c r="BU311" s="97">
        <v>0</v>
      </c>
      <c r="BV311" s="97">
        <v>0</v>
      </c>
      <c r="BW311" s="97">
        <v>0</v>
      </c>
      <c r="BX311" s="97">
        <v>0</v>
      </c>
      <c r="BY311" s="97">
        <v>3</v>
      </c>
      <c r="BZ311" s="97">
        <v>1</v>
      </c>
      <c r="CA311" s="97">
        <v>1</v>
      </c>
      <c r="CB311" s="97"/>
      <c r="CC311" s="97">
        <v>3</v>
      </c>
      <c r="CD311" s="97"/>
      <c r="CE311" s="97">
        <v>0</v>
      </c>
      <c r="CF311" s="97">
        <v>32</v>
      </c>
      <c r="CG311" s="97">
        <v>1</v>
      </c>
      <c r="CH311" s="97">
        <v>2</v>
      </c>
      <c r="CI311" s="97">
        <v>0</v>
      </c>
      <c r="CJ311" s="97">
        <v>4</v>
      </c>
      <c r="CK311" s="97">
        <v>2</v>
      </c>
      <c r="CL311" s="97">
        <v>1</v>
      </c>
      <c r="CM311" s="97">
        <v>3</v>
      </c>
      <c r="CN311" s="97">
        <v>0</v>
      </c>
      <c r="CO311" s="97"/>
      <c r="CP311" s="97">
        <v>3</v>
      </c>
      <c r="CQ311" s="97">
        <v>0</v>
      </c>
      <c r="CR311" s="97">
        <v>3</v>
      </c>
      <c r="CS311" s="97">
        <v>0</v>
      </c>
      <c r="CT311" s="97">
        <v>0</v>
      </c>
      <c r="CU311" s="97">
        <v>0</v>
      </c>
      <c r="CV311" s="97">
        <v>0</v>
      </c>
      <c r="CW311" s="97">
        <v>0</v>
      </c>
      <c r="CX311" s="97">
        <v>3</v>
      </c>
      <c r="CY311" s="97">
        <v>0</v>
      </c>
      <c r="CZ311" s="97">
        <v>0</v>
      </c>
      <c r="DA311" s="97">
        <v>1</v>
      </c>
      <c r="DB311" s="97">
        <v>1</v>
      </c>
      <c r="DC311" s="97">
        <v>2</v>
      </c>
      <c r="DD311" s="97">
        <v>2</v>
      </c>
      <c r="DE311" s="97"/>
      <c r="DF311" s="97">
        <v>0</v>
      </c>
      <c r="DG311" s="97"/>
      <c r="DH311" s="97">
        <v>4</v>
      </c>
      <c r="DI311" s="97">
        <v>1</v>
      </c>
      <c r="DJ311" s="97">
        <v>0</v>
      </c>
      <c r="DK311" s="97">
        <v>3</v>
      </c>
      <c r="DL311" s="97">
        <v>0</v>
      </c>
      <c r="DM311" s="97">
        <v>0</v>
      </c>
      <c r="DN311" s="97">
        <v>2</v>
      </c>
      <c r="DO311" s="97">
        <v>0</v>
      </c>
      <c r="DP311" s="97">
        <v>2</v>
      </c>
      <c r="DQ311" s="97">
        <v>1</v>
      </c>
      <c r="DR311" s="97">
        <v>1</v>
      </c>
      <c r="DS311" s="97">
        <v>1</v>
      </c>
      <c r="DT311" s="97">
        <v>4</v>
      </c>
      <c r="DU311" s="97">
        <v>0</v>
      </c>
      <c r="DV311" s="97">
        <v>2</v>
      </c>
      <c r="DW311" s="97">
        <v>0</v>
      </c>
      <c r="DX311" s="97">
        <v>1</v>
      </c>
      <c r="DY311" s="97">
        <v>1</v>
      </c>
      <c r="DZ311" s="97">
        <v>0</v>
      </c>
      <c r="EA311" s="97">
        <v>0</v>
      </c>
      <c r="EB311" s="97">
        <v>0</v>
      </c>
      <c r="EC311" s="97">
        <v>1</v>
      </c>
      <c r="ED311" s="97"/>
      <c r="EE311" s="97">
        <v>0</v>
      </c>
      <c r="EF311" s="97"/>
      <c r="EG311" s="97"/>
      <c r="EH311" s="97"/>
      <c r="EI311" s="97"/>
      <c r="EJ311" s="97">
        <v>0</v>
      </c>
      <c r="EK311" s="97">
        <v>0</v>
      </c>
      <c r="EL311" s="97"/>
      <c r="EM311" s="97">
        <v>0</v>
      </c>
      <c r="EN311" s="97">
        <v>0</v>
      </c>
      <c r="EO311" s="97"/>
      <c r="EP311" s="97"/>
      <c r="EQ311" s="97">
        <v>0</v>
      </c>
      <c r="ER311" s="97">
        <v>0</v>
      </c>
      <c r="ES311" s="97"/>
      <c r="ET311" s="97">
        <v>0</v>
      </c>
      <c r="EU311" s="97">
        <v>0</v>
      </c>
      <c r="EV311" s="97">
        <v>0</v>
      </c>
      <c r="EW311" s="97">
        <v>0</v>
      </c>
      <c r="EX311" s="97">
        <v>0</v>
      </c>
      <c r="EY311" s="97">
        <v>0</v>
      </c>
      <c r="EZ311" s="97"/>
      <c r="FA311" s="97">
        <v>0</v>
      </c>
      <c r="FB311" s="97">
        <v>0</v>
      </c>
      <c r="FC311" s="97">
        <v>1</v>
      </c>
      <c r="FD311" s="97">
        <v>2</v>
      </c>
      <c r="FE311" s="97">
        <v>0</v>
      </c>
      <c r="FF311" s="97">
        <v>0</v>
      </c>
      <c r="FG311" s="97">
        <v>3</v>
      </c>
      <c r="FH311" s="97">
        <v>0</v>
      </c>
      <c r="FI311" s="97">
        <v>65</v>
      </c>
      <c r="FJ311" s="97">
        <v>7</v>
      </c>
      <c r="FK311" s="97">
        <v>22</v>
      </c>
      <c r="FL311" s="97">
        <v>9</v>
      </c>
      <c r="FM311" s="97">
        <v>0</v>
      </c>
      <c r="FN311" s="97">
        <v>2</v>
      </c>
      <c r="FO311" s="97">
        <v>12</v>
      </c>
      <c r="FP311" s="97">
        <v>0</v>
      </c>
      <c r="FQ311" s="97">
        <v>0</v>
      </c>
      <c r="FR311" s="97"/>
      <c r="FS311" s="97">
        <v>0</v>
      </c>
      <c r="FT311" s="97">
        <v>2</v>
      </c>
      <c r="FU311" s="97">
        <v>1</v>
      </c>
      <c r="FV311" s="97">
        <v>0</v>
      </c>
      <c r="FW311" s="97">
        <v>1</v>
      </c>
      <c r="FX311" s="97">
        <v>0</v>
      </c>
      <c r="FY311" s="97">
        <v>0</v>
      </c>
      <c r="FZ311" s="97">
        <v>3</v>
      </c>
      <c r="GA311" s="97">
        <v>1</v>
      </c>
      <c r="GB311" s="97">
        <v>6</v>
      </c>
      <c r="GC311" s="97">
        <v>7</v>
      </c>
      <c r="GD311" s="97">
        <v>0</v>
      </c>
      <c r="GE311" s="97">
        <v>3</v>
      </c>
      <c r="GF311" s="97">
        <v>0</v>
      </c>
      <c r="GG311" s="97">
        <v>1</v>
      </c>
      <c r="GH311" s="97">
        <v>2</v>
      </c>
      <c r="GI311" s="97">
        <v>0</v>
      </c>
      <c r="GJ311" s="97">
        <v>0</v>
      </c>
      <c r="GK311" s="97">
        <v>0</v>
      </c>
      <c r="GL311" s="97">
        <v>7</v>
      </c>
      <c r="GM311" s="97">
        <v>0</v>
      </c>
      <c r="GN311" s="97">
        <v>0</v>
      </c>
      <c r="GO311" s="97">
        <v>0</v>
      </c>
      <c r="GP311" s="97">
        <v>0</v>
      </c>
      <c r="GQ311" s="97"/>
      <c r="GR311" s="97"/>
      <c r="GS311" s="97">
        <v>0</v>
      </c>
      <c r="GT311" s="97">
        <v>0</v>
      </c>
      <c r="GU311" s="97">
        <v>1</v>
      </c>
      <c r="GV311" s="97">
        <v>1</v>
      </c>
      <c r="GW311" s="97">
        <v>0</v>
      </c>
      <c r="GX311" s="97">
        <v>0</v>
      </c>
      <c r="GY311" s="97">
        <v>0</v>
      </c>
      <c r="GZ311" s="97">
        <v>0</v>
      </c>
      <c r="HA311" s="97">
        <v>0</v>
      </c>
      <c r="HB311" s="97">
        <v>1</v>
      </c>
      <c r="HC311" s="97">
        <v>0</v>
      </c>
      <c r="HD311" s="97">
        <v>1</v>
      </c>
      <c r="HE311" s="97">
        <v>1</v>
      </c>
      <c r="HF311" s="97">
        <v>0</v>
      </c>
      <c r="HG311" s="97">
        <v>0</v>
      </c>
      <c r="HH311" s="97"/>
      <c r="HI311" s="97">
        <v>0</v>
      </c>
      <c r="HJ311" s="97">
        <v>0</v>
      </c>
      <c r="HK311" s="97">
        <v>0</v>
      </c>
      <c r="HL311" s="97">
        <v>0</v>
      </c>
      <c r="HM311" s="97">
        <v>0</v>
      </c>
      <c r="HN311" s="97"/>
      <c r="HO311" s="97">
        <v>0</v>
      </c>
      <c r="HP311" s="97">
        <v>0</v>
      </c>
      <c r="HQ311" s="97">
        <v>0</v>
      </c>
      <c r="HR311" s="97">
        <v>0</v>
      </c>
      <c r="HS311" s="97">
        <v>0</v>
      </c>
      <c r="HT311" s="97">
        <v>0</v>
      </c>
      <c r="HU311" s="97">
        <v>0</v>
      </c>
      <c r="HV311" s="97">
        <v>0</v>
      </c>
      <c r="HW311" s="97">
        <v>0</v>
      </c>
      <c r="HX311" s="97"/>
      <c r="HY311" s="97">
        <v>1</v>
      </c>
      <c r="HZ311" s="97">
        <v>0</v>
      </c>
      <c r="IA311" s="97">
        <v>2</v>
      </c>
      <c r="IB311" s="97">
        <v>1</v>
      </c>
      <c r="IC311" s="97"/>
      <c r="ID311" s="97">
        <v>0</v>
      </c>
      <c r="IE311" s="97">
        <v>0</v>
      </c>
      <c r="IF311" s="97">
        <v>22</v>
      </c>
      <c r="IG311" s="97">
        <v>0</v>
      </c>
      <c r="IH311" s="97">
        <v>6</v>
      </c>
      <c r="II311" s="97">
        <v>0</v>
      </c>
      <c r="IJ311" s="97">
        <v>0</v>
      </c>
      <c r="IK311" s="97">
        <v>0</v>
      </c>
      <c r="IL311" s="97">
        <v>0</v>
      </c>
      <c r="IM311" s="97"/>
      <c r="IN311" s="97">
        <v>0</v>
      </c>
      <c r="IO311" s="97">
        <v>0</v>
      </c>
      <c r="IP311" s="97">
        <v>4</v>
      </c>
      <c r="IQ311" s="97">
        <v>2</v>
      </c>
      <c r="IR311" s="97">
        <v>0</v>
      </c>
      <c r="IS311" s="97"/>
      <c r="IT311" s="97">
        <v>21</v>
      </c>
      <c r="IU311" s="97">
        <v>0</v>
      </c>
      <c r="IV311" s="97">
        <v>1</v>
      </c>
      <c r="IW311" s="97">
        <v>0</v>
      </c>
      <c r="IX311" s="97"/>
      <c r="IY311" s="97">
        <v>0</v>
      </c>
      <c r="IZ311" s="97">
        <v>0</v>
      </c>
      <c r="JA311" s="97">
        <v>3</v>
      </c>
      <c r="JB311" s="97">
        <v>3</v>
      </c>
      <c r="JC311" s="97">
        <v>0</v>
      </c>
      <c r="JD311" s="97">
        <v>1</v>
      </c>
      <c r="JE311" s="97">
        <v>0</v>
      </c>
      <c r="JF311" s="97">
        <v>0</v>
      </c>
      <c r="JG311" s="97"/>
      <c r="JH311" s="97"/>
      <c r="JI311" s="97">
        <v>0</v>
      </c>
      <c r="JJ311" s="97">
        <v>0</v>
      </c>
      <c r="JK311" s="97">
        <v>8</v>
      </c>
      <c r="JL311" s="97">
        <v>0</v>
      </c>
      <c r="JM311" s="97">
        <v>0</v>
      </c>
      <c r="JN311" s="97">
        <v>0</v>
      </c>
      <c r="JO311" s="97">
        <v>68</v>
      </c>
      <c r="JP311" s="97">
        <v>184</v>
      </c>
      <c r="JQ311" s="97">
        <v>161</v>
      </c>
      <c r="JR311" s="97">
        <v>139</v>
      </c>
      <c r="JS311" s="97">
        <v>185</v>
      </c>
      <c r="JT311" s="97">
        <v>135</v>
      </c>
      <c r="JU311" s="97">
        <v>38</v>
      </c>
      <c r="JV311" s="97">
        <v>22</v>
      </c>
      <c r="JW311" s="97">
        <v>113</v>
      </c>
      <c r="JX311" s="97">
        <v>8</v>
      </c>
      <c r="JY311" s="97"/>
      <c r="JZ311" s="97">
        <v>104</v>
      </c>
      <c r="KA311" s="97">
        <v>19</v>
      </c>
      <c r="KB311" s="97">
        <v>68</v>
      </c>
      <c r="KC311" s="97">
        <v>19</v>
      </c>
      <c r="KD311" s="97">
        <v>25</v>
      </c>
      <c r="KE311" s="97">
        <v>11</v>
      </c>
      <c r="KF311" s="97">
        <v>26</v>
      </c>
      <c r="KG311" s="97">
        <v>53</v>
      </c>
      <c r="KH311" s="97">
        <v>79</v>
      </c>
      <c r="KI311" s="97">
        <v>3</v>
      </c>
      <c r="KJ311" s="97">
        <v>46</v>
      </c>
      <c r="KK311" s="97"/>
      <c r="KL311" s="97">
        <v>4</v>
      </c>
      <c r="KM311" s="97">
        <v>1</v>
      </c>
      <c r="KN311" s="97"/>
      <c r="KO311" s="97">
        <v>7</v>
      </c>
      <c r="KP311" s="97">
        <v>0</v>
      </c>
      <c r="KQ311" s="97">
        <v>80</v>
      </c>
      <c r="KR311" s="97">
        <v>23</v>
      </c>
      <c r="KS311" s="97">
        <v>29</v>
      </c>
      <c r="KT311" s="97">
        <v>44</v>
      </c>
      <c r="KU311" s="97">
        <v>20</v>
      </c>
      <c r="KV311" s="97">
        <v>4671</v>
      </c>
      <c r="KW311" s="97">
        <v>14</v>
      </c>
      <c r="KX311" s="97">
        <v>2</v>
      </c>
      <c r="KY311" s="97">
        <v>4</v>
      </c>
      <c r="KZ311" s="97">
        <v>6</v>
      </c>
      <c r="LA311" s="97">
        <v>116</v>
      </c>
      <c r="LB311" s="97">
        <v>209</v>
      </c>
      <c r="LC311" s="97">
        <v>101</v>
      </c>
      <c r="LD311" s="97">
        <v>633</v>
      </c>
      <c r="LE311" s="97">
        <v>315</v>
      </c>
      <c r="LF311" s="97">
        <v>1</v>
      </c>
      <c r="LG311" s="97">
        <v>75</v>
      </c>
      <c r="LH311" s="97">
        <v>135</v>
      </c>
      <c r="LI311" s="97">
        <v>274</v>
      </c>
      <c r="LJ311" s="97">
        <v>210</v>
      </c>
      <c r="LK311" s="97">
        <v>20</v>
      </c>
      <c r="LL311" s="97">
        <v>6</v>
      </c>
      <c r="LM311" s="97">
        <v>28</v>
      </c>
      <c r="LN311" s="97">
        <v>20</v>
      </c>
      <c r="LO311" s="97">
        <v>3</v>
      </c>
      <c r="LP311" s="97">
        <v>0</v>
      </c>
      <c r="LQ311" s="97">
        <v>100</v>
      </c>
      <c r="LR311" s="97">
        <v>15</v>
      </c>
      <c r="LS311" s="97">
        <v>9</v>
      </c>
      <c r="LT311" s="97">
        <v>3</v>
      </c>
      <c r="LU311" s="97">
        <v>70</v>
      </c>
      <c r="LV311" s="97">
        <v>571</v>
      </c>
      <c r="LW311" s="97">
        <v>137</v>
      </c>
      <c r="LX311" s="97">
        <v>300</v>
      </c>
      <c r="LY311" s="97">
        <v>179</v>
      </c>
      <c r="LZ311" s="97">
        <v>219</v>
      </c>
      <c r="MA311" s="97">
        <v>623</v>
      </c>
      <c r="MB311" s="97">
        <v>300</v>
      </c>
      <c r="MC311" s="97">
        <v>109</v>
      </c>
      <c r="MD311" s="97">
        <v>318</v>
      </c>
      <c r="ME311" s="97">
        <v>65</v>
      </c>
      <c r="MF311" s="97">
        <v>15</v>
      </c>
      <c r="MG311" s="97">
        <v>7</v>
      </c>
      <c r="MH311" s="97">
        <v>1</v>
      </c>
      <c r="MI311" s="97">
        <v>119</v>
      </c>
      <c r="MJ311" s="97">
        <v>1189</v>
      </c>
      <c r="MK311" s="97">
        <v>221</v>
      </c>
      <c r="ML311" s="97">
        <v>83</v>
      </c>
      <c r="MM311" s="97">
        <v>56</v>
      </c>
      <c r="MN311" s="97">
        <v>23</v>
      </c>
      <c r="MO311" s="97">
        <v>75</v>
      </c>
      <c r="MP311" s="97">
        <v>47</v>
      </c>
      <c r="MQ311" s="97">
        <v>134</v>
      </c>
      <c r="MR311" s="97">
        <v>48</v>
      </c>
      <c r="MS311" s="97">
        <v>5</v>
      </c>
      <c r="MT311" s="97">
        <v>11</v>
      </c>
      <c r="MU311" s="97">
        <v>55</v>
      </c>
      <c r="MV311" s="97">
        <v>186</v>
      </c>
      <c r="MW311" s="97">
        <v>235</v>
      </c>
      <c r="MX311" s="97">
        <v>17</v>
      </c>
      <c r="MY311" s="97">
        <v>10</v>
      </c>
      <c r="MZ311" s="97">
        <v>9</v>
      </c>
      <c r="NA311" s="97">
        <v>12</v>
      </c>
      <c r="NB311" s="97">
        <v>10</v>
      </c>
      <c r="NC311" s="97">
        <v>4</v>
      </c>
      <c r="ND311" s="97">
        <v>558</v>
      </c>
      <c r="NE311" s="97">
        <v>47</v>
      </c>
      <c r="NF311" s="97">
        <v>5</v>
      </c>
      <c r="NG311" s="97">
        <v>65</v>
      </c>
      <c r="NH311" s="97">
        <v>6</v>
      </c>
      <c r="NI311" s="97">
        <v>27</v>
      </c>
      <c r="NJ311" s="97">
        <v>0</v>
      </c>
      <c r="NK311" s="97">
        <v>2</v>
      </c>
      <c r="NL311" s="97">
        <v>1</v>
      </c>
      <c r="NM311" s="97">
        <v>3</v>
      </c>
      <c r="NN311" s="97">
        <v>4</v>
      </c>
      <c r="NO311" s="97">
        <v>7</v>
      </c>
      <c r="NP311" s="97">
        <v>10</v>
      </c>
      <c r="NQ311" s="97">
        <v>11</v>
      </c>
      <c r="NR311" s="97">
        <v>40</v>
      </c>
      <c r="NS311" s="97">
        <v>16</v>
      </c>
      <c r="NT311" s="97">
        <v>15</v>
      </c>
      <c r="NU311" s="97">
        <v>0</v>
      </c>
      <c r="NV311" s="97">
        <v>13</v>
      </c>
      <c r="NW311" s="97">
        <v>3</v>
      </c>
      <c r="NX311" s="97">
        <v>30</v>
      </c>
      <c r="NY311" s="97">
        <v>0</v>
      </c>
      <c r="NZ311" s="97">
        <v>8</v>
      </c>
      <c r="OA311" s="97">
        <v>0</v>
      </c>
      <c r="OB311" s="97">
        <v>3</v>
      </c>
      <c r="OC311" s="97">
        <v>7</v>
      </c>
      <c r="OD311" s="97">
        <v>56</v>
      </c>
      <c r="OE311" s="97">
        <v>17</v>
      </c>
      <c r="OF311" s="97">
        <v>22</v>
      </c>
      <c r="OG311" s="97"/>
      <c r="OH311" s="97">
        <v>1543</v>
      </c>
      <c r="OI311" s="97">
        <v>555</v>
      </c>
      <c r="OJ311" s="97">
        <v>38</v>
      </c>
      <c r="OK311" s="97"/>
      <c r="OL311" s="97"/>
      <c r="OM311" s="97">
        <v>80</v>
      </c>
      <c r="ON311" s="97">
        <v>411</v>
      </c>
      <c r="OO311" s="97">
        <v>868</v>
      </c>
      <c r="OP311" s="97">
        <v>4</v>
      </c>
      <c r="OQ311" s="97"/>
      <c r="OR311" s="98">
        <v>79</v>
      </c>
      <c r="OS311" s="99">
        <v>19517</v>
      </c>
      <c r="OT311" s="96">
        <v>48774</v>
      </c>
      <c r="OU311" s="97"/>
      <c r="OV311" s="97">
        <v>81994</v>
      </c>
      <c r="OW311" s="97"/>
      <c r="OX311" s="97"/>
      <c r="OY311" s="97">
        <v>586</v>
      </c>
      <c r="OZ311" s="97">
        <v>43300</v>
      </c>
      <c r="PA311" s="97"/>
      <c r="PB311" s="97"/>
      <c r="PC311" s="97">
        <v>1545</v>
      </c>
      <c r="PD311" s="97"/>
      <c r="PE311" s="97"/>
      <c r="PF311" s="97"/>
      <c r="PG311" s="97">
        <v>2093</v>
      </c>
      <c r="PH311" s="97"/>
      <c r="PI311" s="97"/>
      <c r="PJ311" s="97"/>
      <c r="PK311" s="97">
        <v>4328</v>
      </c>
      <c r="PL311" s="98"/>
      <c r="PM311" s="99">
        <v>202136</v>
      </c>
    </row>
    <row r="312" spans="1:429" ht="12.75" customHeight="1" x14ac:dyDescent="0.2">
      <c r="A312" s="93">
        <v>512100</v>
      </c>
      <c r="B312" s="94" t="s">
        <v>1743</v>
      </c>
      <c r="C312" s="95" t="s">
        <v>1471</v>
      </c>
      <c r="D312" s="96"/>
      <c r="E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7"/>
      <c r="AJ312" s="97"/>
      <c r="AK312" s="97"/>
      <c r="AL312" s="97"/>
      <c r="AM312" s="97"/>
      <c r="AN312" s="97"/>
      <c r="AO312" s="97"/>
      <c r="AP312" s="97"/>
      <c r="AQ312" s="97"/>
      <c r="AR312" s="97"/>
      <c r="AS312" s="97"/>
      <c r="AT312" s="97"/>
      <c r="AU312" s="97"/>
      <c r="AV312" s="97"/>
      <c r="AW312" s="97"/>
      <c r="AX312" s="97"/>
      <c r="AY312" s="97"/>
      <c r="AZ312" s="97"/>
      <c r="BA312" s="97"/>
      <c r="BB312" s="97"/>
      <c r="BC312" s="97"/>
      <c r="BD312" s="97"/>
      <c r="BE312" s="97"/>
      <c r="BF312" s="97"/>
      <c r="BG312" s="97"/>
      <c r="BH312" s="97"/>
      <c r="BI312" s="97"/>
      <c r="BJ312" s="97"/>
      <c r="BK312" s="97"/>
      <c r="BL312" s="97"/>
      <c r="BM312" s="97"/>
      <c r="BN312" s="97"/>
      <c r="BO312" s="97"/>
      <c r="BP312" s="97"/>
      <c r="BQ312" s="97"/>
      <c r="BR312" s="97"/>
      <c r="BS312" s="97"/>
      <c r="BT312" s="97"/>
      <c r="BU312" s="97"/>
      <c r="BV312" s="97"/>
      <c r="BW312" s="97"/>
      <c r="BX312" s="97"/>
      <c r="BY312" s="97"/>
      <c r="BZ312" s="97"/>
      <c r="CA312" s="97"/>
      <c r="CB312" s="97"/>
      <c r="CC312" s="97"/>
      <c r="CD312" s="97"/>
      <c r="CE312" s="97"/>
      <c r="CF312" s="97"/>
      <c r="CG312" s="97"/>
      <c r="CH312" s="97"/>
      <c r="CI312" s="97"/>
      <c r="CJ312" s="97"/>
      <c r="CK312" s="97"/>
      <c r="CL312" s="97"/>
      <c r="CM312" s="97"/>
      <c r="CN312" s="97"/>
      <c r="CO312" s="97"/>
      <c r="CP312" s="97"/>
      <c r="CQ312" s="97"/>
      <c r="CR312" s="97"/>
      <c r="CS312" s="97"/>
      <c r="CT312" s="97"/>
      <c r="CU312" s="97"/>
      <c r="CV312" s="97"/>
      <c r="CW312" s="97"/>
      <c r="CX312" s="97"/>
      <c r="CY312" s="97"/>
      <c r="CZ312" s="97"/>
      <c r="DA312" s="97"/>
      <c r="DB312" s="97"/>
      <c r="DC312" s="97"/>
      <c r="DD312" s="97"/>
      <c r="DE312" s="97"/>
      <c r="DF312" s="97"/>
      <c r="DG312" s="97"/>
      <c r="DH312" s="97"/>
      <c r="DI312" s="97"/>
      <c r="DJ312" s="97"/>
      <c r="DK312" s="97"/>
      <c r="DL312" s="97"/>
      <c r="DM312" s="97"/>
      <c r="DN312" s="97"/>
      <c r="DO312" s="97"/>
      <c r="DP312" s="97"/>
      <c r="DQ312" s="97"/>
      <c r="DR312" s="97"/>
      <c r="DS312" s="97"/>
      <c r="DT312" s="97"/>
      <c r="DU312" s="97"/>
      <c r="DV312" s="97"/>
      <c r="DW312" s="97"/>
      <c r="DX312" s="97"/>
      <c r="DY312" s="97"/>
      <c r="DZ312" s="97"/>
      <c r="EA312" s="97"/>
      <c r="EB312" s="97"/>
      <c r="EC312" s="97"/>
      <c r="ED312" s="97"/>
      <c r="EE312" s="97"/>
      <c r="EF312" s="97"/>
      <c r="EG312" s="97"/>
      <c r="EH312" s="97"/>
      <c r="EI312" s="97"/>
      <c r="EJ312" s="97"/>
      <c r="EK312" s="97"/>
      <c r="EL312" s="97"/>
      <c r="EM312" s="97"/>
      <c r="EN312" s="97"/>
      <c r="EO312" s="97"/>
      <c r="EP312" s="97"/>
      <c r="EQ312" s="97"/>
      <c r="ER312" s="97"/>
      <c r="ES312" s="97"/>
      <c r="ET312" s="97"/>
      <c r="EU312" s="97"/>
      <c r="EV312" s="97"/>
      <c r="EW312" s="97"/>
      <c r="EX312" s="97"/>
      <c r="EY312" s="97"/>
      <c r="EZ312" s="97"/>
      <c r="FA312" s="97"/>
      <c r="FB312" s="97"/>
      <c r="FC312" s="97"/>
      <c r="FD312" s="97"/>
      <c r="FE312" s="97"/>
      <c r="FF312" s="97"/>
      <c r="FG312" s="97"/>
      <c r="FH312" s="97"/>
      <c r="FI312" s="97"/>
      <c r="FJ312" s="97"/>
      <c r="FK312" s="97"/>
      <c r="FL312" s="97"/>
      <c r="FM312" s="97"/>
      <c r="FN312" s="97"/>
      <c r="FO312" s="97"/>
      <c r="FP312" s="97"/>
      <c r="FQ312" s="97"/>
      <c r="FR312" s="97"/>
      <c r="FS312" s="97"/>
      <c r="FT312" s="97"/>
      <c r="FU312" s="97"/>
      <c r="FV312" s="97"/>
      <c r="FW312" s="97"/>
      <c r="FX312" s="97"/>
      <c r="FY312" s="97"/>
      <c r="FZ312" s="97"/>
      <c r="GA312" s="97"/>
      <c r="GB312" s="97"/>
      <c r="GC312" s="97"/>
      <c r="GD312" s="97"/>
      <c r="GE312" s="97"/>
      <c r="GF312" s="97"/>
      <c r="GG312" s="97"/>
      <c r="GH312" s="97"/>
      <c r="GI312" s="97"/>
      <c r="GJ312" s="97"/>
      <c r="GK312" s="97"/>
      <c r="GL312" s="97"/>
      <c r="GM312" s="97"/>
      <c r="GN312" s="97"/>
      <c r="GO312" s="97"/>
      <c r="GP312" s="97"/>
      <c r="GQ312" s="97"/>
      <c r="GR312" s="97"/>
      <c r="GS312" s="97"/>
      <c r="GT312" s="97"/>
      <c r="GU312" s="97"/>
      <c r="GV312" s="97"/>
      <c r="GW312" s="97"/>
      <c r="GX312" s="97"/>
      <c r="GY312" s="97"/>
      <c r="GZ312" s="97"/>
      <c r="HA312" s="97"/>
      <c r="HB312" s="97"/>
      <c r="HC312" s="97"/>
      <c r="HD312" s="97"/>
      <c r="HE312" s="97"/>
      <c r="HF312" s="97"/>
      <c r="HG312" s="97"/>
      <c r="HH312" s="97"/>
      <c r="HI312" s="97"/>
      <c r="HJ312" s="97"/>
      <c r="HK312" s="97"/>
      <c r="HL312" s="97"/>
      <c r="HM312" s="97"/>
      <c r="HN312" s="97"/>
      <c r="HO312" s="97"/>
      <c r="HP312" s="97"/>
      <c r="HQ312" s="97"/>
      <c r="HR312" s="97"/>
      <c r="HS312" s="97"/>
      <c r="HT312" s="97"/>
      <c r="HU312" s="97"/>
      <c r="HV312" s="97"/>
      <c r="HW312" s="97"/>
      <c r="HX312" s="97"/>
      <c r="HY312" s="97"/>
      <c r="HZ312" s="97"/>
      <c r="IA312" s="97"/>
      <c r="IB312" s="97"/>
      <c r="IC312" s="97"/>
      <c r="ID312" s="97"/>
      <c r="IE312" s="97"/>
      <c r="IF312" s="97"/>
      <c r="IG312" s="97"/>
      <c r="IH312" s="97"/>
      <c r="II312" s="97"/>
      <c r="IJ312" s="97"/>
      <c r="IK312" s="97"/>
      <c r="IL312" s="97"/>
      <c r="IM312" s="97"/>
      <c r="IN312" s="97"/>
      <c r="IO312" s="97"/>
      <c r="IP312" s="97"/>
      <c r="IQ312" s="97"/>
      <c r="IR312" s="97"/>
      <c r="IS312" s="97"/>
      <c r="IT312" s="97"/>
      <c r="IU312" s="97"/>
      <c r="IV312" s="97"/>
      <c r="IW312" s="97"/>
      <c r="IX312" s="97"/>
      <c r="IY312" s="97"/>
      <c r="IZ312" s="97"/>
      <c r="JA312" s="97"/>
      <c r="JB312" s="97"/>
      <c r="JC312" s="97"/>
      <c r="JD312" s="97"/>
      <c r="JE312" s="97"/>
      <c r="JF312" s="97"/>
      <c r="JG312" s="97"/>
      <c r="JH312" s="97"/>
      <c r="JI312" s="97"/>
      <c r="JJ312" s="97"/>
      <c r="JK312" s="97"/>
      <c r="JL312" s="97"/>
      <c r="JM312" s="97"/>
      <c r="JN312" s="97"/>
      <c r="JO312" s="97">
        <v>3</v>
      </c>
      <c r="JP312" s="97"/>
      <c r="JQ312" s="97"/>
      <c r="JR312" s="97">
        <v>0</v>
      </c>
      <c r="JS312" s="97">
        <v>31</v>
      </c>
      <c r="JT312" s="97"/>
      <c r="JU312" s="97"/>
      <c r="JV312" s="97"/>
      <c r="JW312" s="97"/>
      <c r="JX312" s="97"/>
      <c r="JY312" s="97"/>
      <c r="JZ312" s="97">
        <v>2</v>
      </c>
      <c r="KA312" s="97"/>
      <c r="KB312" s="97"/>
      <c r="KC312" s="97">
        <v>0</v>
      </c>
      <c r="KD312" s="97"/>
      <c r="KE312" s="97">
        <v>1</v>
      </c>
      <c r="KF312" s="97"/>
      <c r="KG312" s="97">
        <v>58</v>
      </c>
      <c r="KH312" s="97">
        <v>4</v>
      </c>
      <c r="KI312" s="97">
        <v>3</v>
      </c>
      <c r="KJ312" s="97"/>
      <c r="KK312" s="97"/>
      <c r="KL312" s="97">
        <v>1</v>
      </c>
      <c r="KM312" s="97"/>
      <c r="KN312" s="97">
        <v>52</v>
      </c>
      <c r="KO312" s="97">
        <v>4</v>
      </c>
      <c r="KP312" s="97"/>
      <c r="KQ312" s="97">
        <v>0</v>
      </c>
      <c r="KR312" s="97"/>
      <c r="KS312" s="97"/>
      <c r="KT312" s="97"/>
      <c r="KU312" s="97">
        <v>1</v>
      </c>
      <c r="KV312" s="97">
        <v>51</v>
      </c>
      <c r="KW312" s="97">
        <v>17144</v>
      </c>
      <c r="KX312" s="97"/>
      <c r="KY312" s="97">
        <v>354</v>
      </c>
      <c r="KZ312" s="97">
        <v>7798</v>
      </c>
      <c r="LA312" s="97">
        <v>25088</v>
      </c>
      <c r="LB312" s="97">
        <v>18</v>
      </c>
      <c r="LC312" s="97">
        <v>0</v>
      </c>
      <c r="LD312" s="97">
        <v>6</v>
      </c>
      <c r="LE312" s="97"/>
      <c r="LF312" s="97"/>
      <c r="LG312" s="97">
        <v>6</v>
      </c>
      <c r="LH312" s="97">
        <v>5</v>
      </c>
      <c r="LI312" s="97">
        <v>11</v>
      </c>
      <c r="LJ312" s="97">
        <v>3</v>
      </c>
      <c r="LK312" s="97"/>
      <c r="LL312" s="97"/>
      <c r="LM312" s="97">
        <v>0</v>
      </c>
      <c r="LN312" s="97"/>
      <c r="LO312" s="97"/>
      <c r="LP312" s="97"/>
      <c r="LQ312" s="97">
        <v>45</v>
      </c>
      <c r="LR312" s="97"/>
      <c r="LS312" s="97">
        <v>5</v>
      </c>
      <c r="LT312" s="97">
        <v>1083</v>
      </c>
      <c r="LU312" s="97"/>
      <c r="LV312" s="97">
        <v>6</v>
      </c>
      <c r="LW312" s="97">
        <v>3</v>
      </c>
      <c r="LX312" s="97">
        <v>4</v>
      </c>
      <c r="LY312" s="97">
        <v>3</v>
      </c>
      <c r="LZ312" s="97">
        <v>1</v>
      </c>
      <c r="MA312" s="97">
        <v>2</v>
      </c>
      <c r="MB312" s="97">
        <v>17</v>
      </c>
      <c r="MC312" s="97">
        <v>0</v>
      </c>
      <c r="MD312" s="97">
        <v>3</v>
      </c>
      <c r="ME312" s="97">
        <v>225</v>
      </c>
      <c r="MF312" s="97">
        <v>0</v>
      </c>
      <c r="MG312" s="97">
        <v>1</v>
      </c>
      <c r="MH312" s="97"/>
      <c r="MI312" s="97">
        <v>87</v>
      </c>
      <c r="MJ312" s="97"/>
      <c r="MK312" s="97">
        <v>0</v>
      </c>
      <c r="ML312" s="97">
        <v>7</v>
      </c>
      <c r="MM312" s="97">
        <v>2</v>
      </c>
      <c r="MN312" s="97">
        <v>0</v>
      </c>
      <c r="MO312" s="97">
        <v>3</v>
      </c>
      <c r="MP312" s="97">
        <v>3</v>
      </c>
      <c r="MQ312" s="97">
        <v>1</v>
      </c>
      <c r="MR312" s="97">
        <v>9</v>
      </c>
      <c r="MS312" s="97"/>
      <c r="MT312" s="97">
        <v>0</v>
      </c>
      <c r="MU312" s="97">
        <v>3</v>
      </c>
      <c r="MV312" s="97">
        <v>48</v>
      </c>
      <c r="MW312" s="97">
        <v>12</v>
      </c>
      <c r="MX312" s="97">
        <v>4</v>
      </c>
      <c r="MY312" s="97">
        <v>1</v>
      </c>
      <c r="MZ312" s="97">
        <v>2</v>
      </c>
      <c r="NA312" s="97"/>
      <c r="NB312" s="97">
        <v>1</v>
      </c>
      <c r="NC312" s="97">
        <v>1</v>
      </c>
      <c r="ND312" s="97">
        <v>7</v>
      </c>
      <c r="NE312" s="97">
        <v>816</v>
      </c>
      <c r="NF312" s="97">
        <v>0</v>
      </c>
      <c r="NG312" s="97">
        <v>535</v>
      </c>
      <c r="NH312" s="97">
        <v>35</v>
      </c>
      <c r="NI312" s="97">
        <v>48</v>
      </c>
      <c r="NJ312" s="97">
        <v>0</v>
      </c>
      <c r="NK312" s="97">
        <v>0</v>
      </c>
      <c r="NL312" s="97">
        <v>0</v>
      </c>
      <c r="NM312" s="97">
        <v>0</v>
      </c>
      <c r="NN312" s="97"/>
      <c r="NO312" s="97">
        <v>0</v>
      </c>
      <c r="NP312" s="97">
        <v>2</v>
      </c>
      <c r="NQ312" s="97">
        <v>18</v>
      </c>
      <c r="NR312" s="97">
        <v>16</v>
      </c>
      <c r="NS312" s="97">
        <v>48</v>
      </c>
      <c r="NT312" s="97">
        <v>140</v>
      </c>
      <c r="NU312" s="97">
        <v>26</v>
      </c>
      <c r="NV312" s="97">
        <v>1</v>
      </c>
      <c r="NW312" s="97">
        <v>0</v>
      </c>
      <c r="NX312" s="97">
        <v>1</v>
      </c>
      <c r="NY312" s="97">
        <v>0</v>
      </c>
      <c r="NZ312" s="97">
        <v>3</v>
      </c>
      <c r="OA312" s="97"/>
      <c r="OB312" s="97">
        <v>2</v>
      </c>
      <c r="OC312" s="97">
        <v>25</v>
      </c>
      <c r="OD312" s="97">
        <v>27</v>
      </c>
      <c r="OE312" s="97">
        <v>17</v>
      </c>
      <c r="OF312" s="97">
        <v>4</v>
      </c>
      <c r="OG312" s="97"/>
      <c r="OH312" s="97">
        <v>1379</v>
      </c>
      <c r="OI312" s="97">
        <v>9</v>
      </c>
      <c r="OJ312" s="97"/>
      <c r="OK312" s="97"/>
      <c r="OL312" s="97"/>
      <c r="OM312" s="97">
        <v>6</v>
      </c>
      <c r="ON312" s="97">
        <v>3</v>
      </c>
      <c r="OO312" s="97">
        <v>55</v>
      </c>
      <c r="OP312" s="97"/>
      <c r="OQ312" s="97"/>
      <c r="OR312" s="98"/>
      <c r="OS312" s="99">
        <v>55451</v>
      </c>
      <c r="OT312" s="96">
        <v>24389</v>
      </c>
      <c r="OU312" s="97"/>
      <c r="OV312" s="97">
        <v>28989</v>
      </c>
      <c r="OW312" s="97"/>
      <c r="OX312" s="97"/>
      <c r="OY312" s="97">
        <v>69</v>
      </c>
      <c r="OZ312" s="97">
        <v>15990</v>
      </c>
      <c r="PA312" s="97"/>
      <c r="PB312" s="97"/>
      <c r="PC312" s="97"/>
      <c r="PD312" s="97"/>
      <c r="PE312" s="97"/>
      <c r="PF312" s="97"/>
      <c r="PG312" s="97"/>
      <c r="PH312" s="97"/>
      <c r="PI312" s="97"/>
      <c r="PJ312" s="97"/>
      <c r="PK312" s="97"/>
      <c r="PL312" s="98"/>
      <c r="PM312" s="99">
        <v>124888</v>
      </c>
    </row>
    <row r="313" spans="1:429" ht="12.75" customHeight="1" x14ac:dyDescent="0.2">
      <c r="A313" s="93">
        <v>512200</v>
      </c>
      <c r="B313" s="94" t="s">
        <v>1743</v>
      </c>
      <c r="C313" s="95" t="s">
        <v>1472</v>
      </c>
      <c r="D313" s="96"/>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7"/>
      <c r="AJ313" s="97"/>
      <c r="AK313" s="97"/>
      <c r="AL313" s="97"/>
      <c r="AM313" s="97"/>
      <c r="AN313" s="97"/>
      <c r="AO313" s="97"/>
      <c r="AP313" s="97"/>
      <c r="AQ313" s="97"/>
      <c r="AR313" s="97"/>
      <c r="AS313" s="97"/>
      <c r="AT313" s="97"/>
      <c r="AU313" s="97"/>
      <c r="AV313" s="97"/>
      <c r="AW313" s="97"/>
      <c r="AX313" s="97"/>
      <c r="AY313" s="97"/>
      <c r="AZ313" s="97"/>
      <c r="BA313" s="97"/>
      <c r="BB313" s="97"/>
      <c r="BC313" s="97"/>
      <c r="BD313" s="97"/>
      <c r="BE313" s="97"/>
      <c r="BF313" s="97"/>
      <c r="BG313" s="97"/>
      <c r="BH313" s="97"/>
      <c r="BI313" s="97"/>
      <c r="BJ313" s="97"/>
      <c r="BK313" s="97"/>
      <c r="BL313" s="97"/>
      <c r="BM313" s="97"/>
      <c r="BN313" s="97"/>
      <c r="BO313" s="97"/>
      <c r="BP313" s="97"/>
      <c r="BQ313" s="97"/>
      <c r="BR313" s="97"/>
      <c r="BS313" s="97"/>
      <c r="BT313" s="97"/>
      <c r="BU313" s="97"/>
      <c r="BV313" s="97"/>
      <c r="BW313" s="97"/>
      <c r="BX313" s="97"/>
      <c r="BY313" s="97"/>
      <c r="BZ313" s="97"/>
      <c r="CA313" s="97"/>
      <c r="CB313" s="97"/>
      <c r="CC313" s="97"/>
      <c r="CD313" s="97"/>
      <c r="CE313" s="97"/>
      <c r="CF313" s="97"/>
      <c r="CG313" s="97"/>
      <c r="CH313" s="97"/>
      <c r="CI313" s="97"/>
      <c r="CJ313" s="97"/>
      <c r="CK313" s="97"/>
      <c r="CL313" s="97"/>
      <c r="CM313" s="97"/>
      <c r="CN313" s="97"/>
      <c r="CO313" s="97"/>
      <c r="CP313" s="97"/>
      <c r="CQ313" s="97"/>
      <c r="CR313" s="97"/>
      <c r="CS313" s="97"/>
      <c r="CT313" s="97"/>
      <c r="CU313" s="97"/>
      <c r="CV313" s="97"/>
      <c r="CW313" s="97"/>
      <c r="CX313" s="97"/>
      <c r="CY313" s="97"/>
      <c r="CZ313" s="97"/>
      <c r="DA313" s="97"/>
      <c r="DB313" s="97"/>
      <c r="DC313" s="97"/>
      <c r="DD313" s="97"/>
      <c r="DE313" s="97"/>
      <c r="DF313" s="97"/>
      <c r="DG313" s="97"/>
      <c r="DH313" s="97"/>
      <c r="DI313" s="97"/>
      <c r="DJ313" s="97"/>
      <c r="DK313" s="97"/>
      <c r="DL313" s="97"/>
      <c r="DM313" s="97"/>
      <c r="DN313" s="97"/>
      <c r="DO313" s="97"/>
      <c r="DP313" s="97"/>
      <c r="DQ313" s="97"/>
      <c r="DR313" s="97"/>
      <c r="DS313" s="97"/>
      <c r="DT313" s="97"/>
      <c r="DU313" s="97"/>
      <c r="DV313" s="97"/>
      <c r="DW313" s="97"/>
      <c r="DX313" s="97"/>
      <c r="DY313" s="97"/>
      <c r="DZ313" s="97"/>
      <c r="EA313" s="97"/>
      <c r="EB313" s="97"/>
      <c r="EC313" s="97"/>
      <c r="ED313" s="97"/>
      <c r="EE313" s="97"/>
      <c r="EF313" s="97"/>
      <c r="EG313" s="97"/>
      <c r="EH313" s="97"/>
      <c r="EI313" s="97"/>
      <c r="EJ313" s="97"/>
      <c r="EK313" s="97"/>
      <c r="EL313" s="97"/>
      <c r="EM313" s="97"/>
      <c r="EN313" s="97"/>
      <c r="EO313" s="97"/>
      <c r="EP313" s="97"/>
      <c r="EQ313" s="97"/>
      <c r="ER313" s="97"/>
      <c r="ES313" s="97"/>
      <c r="ET313" s="97"/>
      <c r="EU313" s="97"/>
      <c r="EV313" s="97"/>
      <c r="EW313" s="97"/>
      <c r="EX313" s="97"/>
      <c r="EY313" s="97"/>
      <c r="EZ313" s="97"/>
      <c r="FA313" s="97"/>
      <c r="FB313" s="97"/>
      <c r="FC313" s="97"/>
      <c r="FD313" s="97"/>
      <c r="FE313" s="97"/>
      <c r="FF313" s="97"/>
      <c r="FG313" s="97"/>
      <c r="FH313" s="97"/>
      <c r="FI313" s="97"/>
      <c r="FJ313" s="97"/>
      <c r="FK313" s="97"/>
      <c r="FL313" s="97"/>
      <c r="FM313" s="97"/>
      <c r="FN313" s="97"/>
      <c r="FO313" s="97"/>
      <c r="FP313" s="97"/>
      <c r="FQ313" s="97"/>
      <c r="FR313" s="97"/>
      <c r="FS313" s="97"/>
      <c r="FT313" s="97"/>
      <c r="FU313" s="97"/>
      <c r="FV313" s="97"/>
      <c r="FW313" s="97"/>
      <c r="FX313" s="97"/>
      <c r="FY313" s="97"/>
      <c r="FZ313" s="97"/>
      <c r="GA313" s="97"/>
      <c r="GB313" s="97"/>
      <c r="GC313" s="97"/>
      <c r="GD313" s="97"/>
      <c r="GE313" s="97"/>
      <c r="GF313" s="97"/>
      <c r="GG313" s="97"/>
      <c r="GH313" s="97"/>
      <c r="GI313" s="97"/>
      <c r="GJ313" s="97"/>
      <c r="GK313" s="97"/>
      <c r="GL313" s="97"/>
      <c r="GM313" s="97"/>
      <c r="GN313" s="97"/>
      <c r="GO313" s="97"/>
      <c r="GP313" s="97"/>
      <c r="GQ313" s="97"/>
      <c r="GR313" s="97"/>
      <c r="GS313" s="97"/>
      <c r="GT313" s="97"/>
      <c r="GU313" s="97"/>
      <c r="GV313" s="97"/>
      <c r="GW313" s="97"/>
      <c r="GX313" s="97"/>
      <c r="GY313" s="97"/>
      <c r="GZ313" s="97"/>
      <c r="HA313" s="97"/>
      <c r="HB313" s="97"/>
      <c r="HC313" s="97"/>
      <c r="HD313" s="97"/>
      <c r="HE313" s="97"/>
      <c r="HF313" s="97"/>
      <c r="HG313" s="97"/>
      <c r="HH313" s="97"/>
      <c r="HI313" s="97"/>
      <c r="HJ313" s="97"/>
      <c r="HK313" s="97"/>
      <c r="HL313" s="97"/>
      <c r="HM313" s="97"/>
      <c r="HN313" s="97"/>
      <c r="HO313" s="97"/>
      <c r="HP313" s="97"/>
      <c r="HQ313" s="97"/>
      <c r="HR313" s="97"/>
      <c r="HS313" s="97"/>
      <c r="HT313" s="97"/>
      <c r="HU313" s="97"/>
      <c r="HV313" s="97"/>
      <c r="HW313" s="97"/>
      <c r="HX313" s="97"/>
      <c r="HY313" s="97"/>
      <c r="HZ313" s="97"/>
      <c r="IA313" s="97"/>
      <c r="IB313" s="97"/>
      <c r="IC313" s="97"/>
      <c r="ID313" s="97"/>
      <c r="IE313" s="97"/>
      <c r="IF313" s="97"/>
      <c r="IG313" s="97"/>
      <c r="IH313" s="97"/>
      <c r="II313" s="97"/>
      <c r="IJ313" s="97"/>
      <c r="IK313" s="97"/>
      <c r="IL313" s="97"/>
      <c r="IM313" s="97"/>
      <c r="IN313" s="97"/>
      <c r="IO313" s="97"/>
      <c r="IP313" s="97"/>
      <c r="IQ313" s="97"/>
      <c r="IR313" s="97"/>
      <c r="IS313" s="97"/>
      <c r="IT313" s="97"/>
      <c r="IU313" s="97"/>
      <c r="IV313" s="97"/>
      <c r="IW313" s="97"/>
      <c r="IX313" s="97"/>
      <c r="IY313" s="97"/>
      <c r="IZ313" s="97"/>
      <c r="JA313" s="97"/>
      <c r="JB313" s="97"/>
      <c r="JC313" s="97"/>
      <c r="JD313" s="97"/>
      <c r="JE313" s="97"/>
      <c r="JF313" s="97"/>
      <c r="JG313" s="97"/>
      <c r="JH313" s="97"/>
      <c r="JI313" s="97"/>
      <c r="JJ313" s="97"/>
      <c r="JK313" s="97"/>
      <c r="JL313" s="97"/>
      <c r="JM313" s="97"/>
      <c r="JN313" s="97"/>
      <c r="JO313" s="97"/>
      <c r="JP313" s="97"/>
      <c r="JQ313" s="97"/>
      <c r="JR313" s="97"/>
      <c r="JS313" s="97"/>
      <c r="JT313" s="97"/>
      <c r="JU313" s="97"/>
      <c r="JV313" s="97"/>
      <c r="JW313" s="97"/>
      <c r="JX313" s="97"/>
      <c r="JY313" s="97"/>
      <c r="JZ313" s="97">
        <v>148</v>
      </c>
      <c r="KA313" s="97">
        <v>185</v>
      </c>
      <c r="KB313" s="97"/>
      <c r="KC313" s="97"/>
      <c r="KD313" s="97"/>
      <c r="KE313" s="97"/>
      <c r="KF313" s="97"/>
      <c r="KG313" s="97">
        <v>8</v>
      </c>
      <c r="KH313" s="97">
        <v>2</v>
      </c>
      <c r="KI313" s="97"/>
      <c r="KJ313" s="97"/>
      <c r="KK313" s="97"/>
      <c r="KL313" s="97"/>
      <c r="KM313" s="97"/>
      <c r="KN313" s="97"/>
      <c r="KO313" s="97"/>
      <c r="KP313" s="97"/>
      <c r="KQ313" s="97"/>
      <c r="KR313" s="97"/>
      <c r="KS313" s="97"/>
      <c r="KT313" s="97"/>
      <c r="KU313" s="97"/>
      <c r="KV313" s="97"/>
      <c r="KW313" s="97">
        <v>1274</v>
      </c>
      <c r="KX313" s="97">
        <v>583</v>
      </c>
      <c r="KY313" s="97">
        <v>26</v>
      </c>
      <c r="KZ313" s="97">
        <v>257</v>
      </c>
      <c r="LA313" s="97">
        <v>807</v>
      </c>
      <c r="LB313" s="97"/>
      <c r="LC313" s="97"/>
      <c r="LD313" s="97"/>
      <c r="LE313" s="97"/>
      <c r="LF313" s="97"/>
      <c r="LG313" s="97"/>
      <c r="LH313" s="97"/>
      <c r="LI313" s="97"/>
      <c r="LJ313" s="97"/>
      <c r="LK313" s="97"/>
      <c r="LL313" s="97"/>
      <c r="LM313" s="97"/>
      <c r="LN313" s="97"/>
      <c r="LO313" s="97"/>
      <c r="LP313" s="97"/>
      <c r="LQ313" s="97"/>
      <c r="LR313" s="97"/>
      <c r="LS313" s="97"/>
      <c r="LT313" s="97"/>
      <c r="LU313" s="97"/>
      <c r="LV313" s="97"/>
      <c r="LW313" s="97"/>
      <c r="LX313" s="97"/>
      <c r="LY313" s="97"/>
      <c r="LZ313" s="97"/>
      <c r="MA313" s="97"/>
      <c r="MB313" s="97"/>
      <c r="MC313" s="97"/>
      <c r="MD313" s="97"/>
      <c r="ME313" s="97">
        <v>1142</v>
      </c>
      <c r="MF313" s="97"/>
      <c r="MG313" s="97"/>
      <c r="MH313" s="97"/>
      <c r="MI313" s="97"/>
      <c r="MJ313" s="97">
        <v>122</v>
      </c>
      <c r="MK313" s="97"/>
      <c r="ML313" s="97"/>
      <c r="MM313" s="97"/>
      <c r="MN313" s="97"/>
      <c r="MO313" s="97"/>
      <c r="MP313" s="97"/>
      <c r="MQ313" s="97"/>
      <c r="MR313" s="97">
        <v>0</v>
      </c>
      <c r="MS313" s="97"/>
      <c r="MT313" s="97">
        <v>301</v>
      </c>
      <c r="MU313" s="97">
        <v>95</v>
      </c>
      <c r="MV313" s="97">
        <v>194</v>
      </c>
      <c r="MW313" s="97"/>
      <c r="MX313" s="97"/>
      <c r="MY313" s="97"/>
      <c r="MZ313" s="97"/>
      <c r="NA313" s="97"/>
      <c r="NB313" s="97"/>
      <c r="NC313" s="97"/>
      <c r="ND313" s="97"/>
      <c r="NE313" s="97"/>
      <c r="NF313" s="97"/>
      <c r="NG313" s="97"/>
      <c r="NH313" s="97"/>
      <c r="NI313" s="97"/>
      <c r="NJ313" s="97"/>
      <c r="NK313" s="97"/>
      <c r="NL313" s="97">
        <v>80</v>
      </c>
      <c r="NM313" s="97">
        <v>5</v>
      </c>
      <c r="NN313" s="97"/>
      <c r="NO313" s="97"/>
      <c r="NP313" s="97"/>
      <c r="NQ313" s="97">
        <v>14</v>
      </c>
      <c r="NR313" s="97">
        <v>324</v>
      </c>
      <c r="NS313" s="97">
        <v>181</v>
      </c>
      <c r="NT313" s="97">
        <v>542</v>
      </c>
      <c r="NU313" s="97">
        <v>131</v>
      </c>
      <c r="NV313" s="97"/>
      <c r="NW313" s="97"/>
      <c r="NX313" s="97"/>
      <c r="NY313" s="97"/>
      <c r="NZ313" s="97"/>
      <c r="OA313" s="97"/>
      <c r="OB313" s="97"/>
      <c r="OC313" s="97"/>
      <c r="OD313" s="97">
        <v>556</v>
      </c>
      <c r="OE313" s="97"/>
      <c r="OF313" s="97">
        <v>19</v>
      </c>
      <c r="OG313" s="97"/>
      <c r="OH313" s="97">
        <v>14</v>
      </c>
      <c r="OI313" s="97">
        <v>377</v>
      </c>
      <c r="OJ313" s="97"/>
      <c r="OK313" s="97"/>
      <c r="OL313" s="97">
        <v>16</v>
      </c>
      <c r="OM313" s="97">
        <v>124</v>
      </c>
      <c r="ON313" s="97">
        <v>19</v>
      </c>
      <c r="OO313" s="97">
        <v>54</v>
      </c>
      <c r="OP313" s="97"/>
      <c r="OQ313" s="97"/>
      <c r="OR313" s="98"/>
      <c r="OS313" s="99">
        <v>7599</v>
      </c>
      <c r="OT313" s="96">
        <v>8666</v>
      </c>
      <c r="OU313" s="97"/>
      <c r="OV313" s="97">
        <v>2972</v>
      </c>
      <c r="OW313" s="97"/>
      <c r="OX313" s="97"/>
      <c r="OY313" s="97">
        <v>55</v>
      </c>
      <c r="OZ313" s="97">
        <v>2038</v>
      </c>
      <c r="PA313" s="97"/>
      <c r="PB313" s="97"/>
      <c r="PC313" s="97"/>
      <c r="PD313" s="97"/>
      <c r="PE313" s="97"/>
      <c r="PF313" s="97"/>
      <c r="PG313" s="97"/>
      <c r="PH313" s="97"/>
      <c r="PI313" s="97"/>
      <c r="PJ313" s="97"/>
      <c r="PK313" s="97"/>
      <c r="PL313" s="98"/>
      <c r="PM313" s="99">
        <v>21329</v>
      </c>
    </row>
    <row r="314" spans="1:429" ht="12.75" customHeight="1" x14ac:dyDescent="0.2">
      <c r="A314" s="93">
        <v>515100</v>
      </c>
      <c r="B314" s="94" t="s">
        <v>1743</v>
      </c>
      <c r="C314" s="95" t="s">
        <v>1473</v>
      </c>
      <c r="D314" s="96"/>
      <c r="E314" s="97"/>
      <c r="F314" s="97"/>
      <c r="G314" s="97"/>
      <c r="H314" s="97"/>
      <c r="I314" s="97"/>
      <c r="J314" s="97"/>
      <c r="K314" s="97"/>
      <c r="L314" s="97"/>
      <c r="M314" s="97"/>
      <c r="N314" s="97"/>
      <c r="O314" s="97"/>
      <c r="P314" s="97"/>
      <c r="Q314" s="97">
        <v>389</v>
      </c>
      <c r="R314" s="97">
        <v>4</v>
      </c>
      <c r="S314" s="97">
        <v>4</v>
      </c>
      <c r="T314" s="97">
        <v>8</v>
      </c>
      <c r="U314" s="97">
        <v>0</v>
      </c>
      <c r="V314" s="97"/>
      <c r="W314" s="97"/>
      <c r="X314" s="97"/>
      <c r="Y314" s="97"/>
      <c r="Z314" s="97"/>
      <c r="AA314" s="97"/>
      <c r="AB314" s="97"/>
      <c r="AC314" s="97"/>
      <c r="AD314" s="97"/>
      <c r="AE314" s="97"/>
      <c r="AF314" s="97"/>
      <c r="AG314" s="97"/>
      <c r="AH314" s="97"/>
      <c r="AI314" s="97"/>
      <c r="AJ314" s="97"/>
      <c r="AK314" s="97"/>
      <c r="AL314" s="97"/>
      <c r="AM314" s="97"/>
      <c r="AN314" s="97"/>
      <c r="AO314" s="97"/>
      <c r="AP314" s="97"/>
      <c r="AQ314" s="97"/>
      <c r="AR314" s="97"/>
      <c r="AS314" s="97"/>
      <c r="AT314" s="97"/>
      <c r="AU314" s="97"/>
      <c r="AV314" s="97"/>
      <c r="AW314" s="97"/>
      <c r="AX314" s="97"/>
      <c r="AY314" s="97"/>
      <c r="AZ314" s="97"/>
      <c r="BA314" s="97"/>
      <c r="BB314" s="97"/>
      <c r="BC314" s="97"/>
      <c r="BD314" s="97"/>
      <c r="BE314" s="97"/>
      <c r="BF314" s="97"/>
      <c r="BG314" s="97"/>
      <c r="BH314" s="97"/>
      <c r="BI314" s="97"/>
      <c r="BJ314" s="97"/>
      <c r="BK314" s="97"/>
      <c r="BL314" s="97"/>
      <c r="BM314" s="97"/>
      <c r="BN314" s="97"/>
      <c r="BO314" s="97"/>
      <c r="BP314" s="97"/>
      <c r="BQ314" s="97"/>
      <c r="BR314" s="97"/>
      <c r="BS314" s="97"/>
      <c r="BT314" s="97"/>
      <c r="BU314" s="97"/>
      <c r="BV314" s="97"/>
      <c r="BW314" s="97"/>
      <c r="BX314" s="97"/>
      <c r="BY314" s="97"/>
      <c r="BZ314" s="97"/>
      <c r="CA314" s="97"/>
      <c r="CB314" s="97"/>
      <c r="CC314" s="97"/>
      <c r="CD314" s="97"/>
      <c r="CE314" s="97"/>
      <c r="CF314" s="97"/>
      <c r="CG314" s="97"/>
      <c r="CH314" s="97"/>
      <c r="CI314" s="97"/>
      <c r="CJ314" s="97"/>
      <c r="CK314" s="97"/>
      <c r="CL314" s="97"/>
      <c r="CM314" s="97"/>
      <c r="CN314" s="97"/>
      <c r="CO314" s="97"/>
      <c r="CP314" s="97"/>
      <c r="CQ314" s="97"/>
      <c r="CR314" s="97"/>
      <c r="CS314" s="97"/>
      <c r="CT314" s="97"/>
      <c r="CU314" s="97"/>
      <c r="CV314" s="97"/>
      <c r="CW314" s="97"/>
      <c r="CX314" s="97"/>
      <c r="CY314" s="97"/>
      <c r="CZ314" s="97"/>
      <c r="DA314" s="97"/>
      <c r="DB314" s="97"/>
      <c r="DC314" s="97"/>
      <c r="DD314" s="97"/>
      <c r="DE314" s="97"/>
      <c r="DF314" s="97"/>
      <c r="DG314" s="97"/>
      <c r="DH314" s="97"/>
      <c r="DI314" s="97"/>
      <c r="DJ314" s="97"/>
      <c r="DK314" s="97"/>
      <c r="DL314" s="97"/>
      <c r="DM314" s="97"/>
      <c r="DN314" s="97"/>
      <c r="DO314" s="97"/>
      <c r="DP314" s="97"/>
      <c r="DQ314" s="97"/>
      <c r="DR314" s="97"/>
      <c r="DS314" s="97"/>
      <c r="DT314" s="97"/>
      <c r="DU314" s="97"/>
      <c r="DV314" s="97"/>
      <c r="DW314" s="97"/>
      <c r="DX314" s="97"/>
      <c r="DY314" s="97"/>
      <c r="DZ314" s="97"/>
      <c r="EA314" s="97"/>
      <c r="EB314" s="97"/>
      <c r="EC314" s="97"/>
      <c r="ED314" s="97"/>
      <c r="EE314" s="97"/>
      <c r="EF314" s="97"/>
      <c r="EG314" s="97"/>
      <c r="EH314" s="97"/>
      <c r="EI314" s="97"/>
      <c r="EJ314" s="97"/>
      <c r="EK314" s="97"/>
      <c r="EL314" s="97"/>
      <c r="EM314" s="97"/>
      <c r="EN314" s="97"/>
      <c r="EO314" s="97"/>
      <c r="EP314" s="97"/>
      <c r="EQ314" s="97"/>
      <c r="ER314" s="97"/>
      <c r="ES314" s="97"/>
      <c r="ET314" s="97"/>
      <c r="EU314" s="97"/>
      <c r="EV314" s="97"/>
      <c r="EW314" s="97"/>
      <c r="EX314" s="97"/>
      <c r="EY314" s="97"/>
      <c r="EZ314" s="97"/>
      <c r="FA314" s="97"/>
      <c r="FB314" s="97"/>
      <c r="FC314" s="97"/>
      <c r="FD314" s="97"/>
      <c r="FE314" s="97"/>
      <c r="FF314" s="97"/>
      <c r="FG314" s="97"/>
      <c r="FH314" s="97"/>
      <c r="FI314" s="97"/>
      <c r="FJ314" s="97"/>
      <c r="FK314" s="97"/>
      <c r="FL314" s="97"/>
      <c r="FM314" s="97"/>
      <c r="FN314" s="97"/>
      <c r="FO314" s="97"/>
      <c r="FP314" s="97"/>
      <c r="FQ314" s="97"/>
      <c r="FR314" s="97"/>
      <c r="FS314" s="97"/>
      <c r="FT314" s="97"/>
      <c r="FU314" s="97"/>
      <c r="FV314" s="97"/>
      <c r="FW314" s="97"/>
      <c r="FX314" s="97"/>
      <c r="FY314" s="97"/>
      <c r="FZ314" s="97"/>
      <c r="GA314" s="97"/>
      <c r="GB314" s="97"/>
      <c r="GC314" s="97"/>
      <c r="GD314" s="97"/>
      <c r="GE314" s="97"/>
      <c r="GF314" s="97"/>
      <c r="GG314" s="97"/>
      <c r="GH314" s="97"/>
      <c r="GI314" s="97"/>
      <c r="GJ314" s="97"/>
      <c r="GK314" s="97"/>
      <c r="GL314" s="97"/>
      <c r="GM314" s="97"/>
      <c r="GN314" s="97"/>
      <c r="GO314" s="97"/>
      <c r="GP314" s="97"/>
      <c r="GQ314" s="97"/>
      <c r="GR314" s="97"/>
      <c r="GS314" s="97"/>
      <c r="GT314" s="97"/>
      <c r="GU314" s="97"/>
      <c r="GV314" s="97"/>
      <c r="GW314" s="97"/>
      <c r="GX314" s="97"/>
      <c r="GY314" s="97"/>
      <c r="GZ314" s="97"/>
      <c r="HA314" s="97"/>
      <c r="HB314" s="97"/>
      <c r="HC314" s="97"/>
      <c r="HD314" s="97"/>
      <c r="HE314" s="97"/>
      <c r="HF314" s="97"/>
      <c r="HG314" s="97"/>
      <c r="HH314" s="97"/>
      <c r="HI314" s="97"/>
      <c r="HJ314" s="97"/>
      <c r="HK314" s="97"/>
      <c r="HL314" s="97"/>
      <c r="HM314" s="97"/>
      <c r="HN314" s="97"/>
      <c r="HO314" s="97"/>
      <c r="HP314" s="97"/>
      <c r="HQ314" s="97"/>
      <c r="HR314" s="97"/>
      <c r="HS314" s="97"/>
      <c r="HT314" s="97"/>
      <c r="HU314" s="97"/>
      <c r="HV314" s="97"/>
      <c r="HW314" s="97"/>
      <c r="HX314" s="97"/>
      <c r="HY314" s="97"/>
      <c r="HZ314" s="97"/>
      <c r="IA314" s="97"/>
      <c r="IB314" s="97"/>
      <c r="IC314" s="97"/>
      <c r="ID314" s="97"/>
      <c r="IE314" s="97"/>
      <c r="IF314" s="97"/>
      <c r="IG314" s="97"/>
      <c r="IH314" s="97"/>
      <c r="II314" s="97"/>
      <c r="IJ314" s="97"/>
      <c r="IK314" s="97"/>
      <c r="IL314" s="97"/>
      <c r="IM314" s="97"/>
      <c r="IN314" s="97"/>
      <c r="IO314" s="97"/>
      <c r="IP314" s="97"/>
      <c r="IQ314" s="97"/>
      <c r="IR314" s="97"/>
      <c r="IS314" s="97"/>
      <c r="IT314" s="97"/>
      <c r="IU314" s="97"/>
      <c r="IV314" s="97"/>
      <c r="IW314" s="97"/>
      <c r="IX314" s="97"/>
      <c r="IY314" s="97"/>
      <c r="IZ314" s="97"/>
      <c r="JA314" s="97"/>
      <c r="JB314" s="97"/>
      <c r="JC314" s="97"/>
      <c r="JD314" s="97"/>
      <c r="JE314" s="97"/>
      <c r="JF314" s="97"/>
      <c r="JG314" s="97"/>
      <c r="JH314" s="97"/>
      <c r="JI314" s="97"/>
      <c r="JJ314" s="97"/>
      <c r="JK314" s="97"/>
      <c r="JL314" s="97"/>
      <c r="JM314" s="97"/>
      <c r="JN314" s="97"/>
      <c r="JO314" s="97"/>
      <c r="JP314" s="97"/>
      <c r="JQ314" s="97"/>
      <c r="JR314" s="97"/>
      <c r="JS314" s="97"/>
      <c r="JT314" s="97"/>
      <c r="JU314" s="97"/>
      <c r="JV314" s="97"/>
      <c r="JW314" s="97"/>
      <c r="JX314" s="97"/>
      <c r="JY314" s="97"/>
      <c r="JZ314" s="97"/>
      <c r="KA314" s="97"/>
      <c r="KB314" s="97"/>
      <c r="KC314" s="97"/>
      <c r="KD314" s="97"/>
      <c r="KE314" s="97"/>
      <c r="KF314" s="97"/>
      <c r="KG314" s="97"/>
      <c r="KH314" s="97"/>
      <c r="KI314" s="97"/>
      <c r="KJ314" s="97"/>
      <c r="KK314" s="97"/>
      <c r="KL314" s="97"/>
      <c r="KM314" s="97"/>
      <c r="KN314" s="97"/>
      <c r="KO314" s="97"/>
      <c r="KP314" s="97"/>
      <c r="KQ314" s="97"/>
      <c r="KR314" s="97"/>
      <c r="KS314" s="97"/>
      <c r="KT314" s="97"/>
      <c r="KU314" s="97"/>
      <c r="KV314" s="97"/>
      <c r="KW314" s="97"/>
      <c r="KX314" s="97"/>
      <c r="KY314" s="97">
        <v>24893</v>
      </c>
      <c r="KZ314" s="97">
        <v>1600</v>
      </c>
      <c r="LA314" s="97">
        <v>59</v>
      </c>
      <c r="LB314" s="97"/>
      <c r="LC314" s="97"/>
      <c r="LD314" s="97">
        <v>1690</v>
      </c>
      <c r="LE314" s="97"/>
      <c r="LF314" s="97"/>
      <c r="LG314" s="97"/>
      <c r="LH314" s="97"/>
      <c r="LI314" s="97"/>
      <c r="LJ314" s="97"/>
      <c r="LK314" s="97"/>
      <c r="LL314" s="97"/>
      <c r="LM314" s="97"/>
      <c r="LN314" s="97"/>
      <c r="LO314" s="97"/>
      <c r="LP314" s="97"/>
      <c r="LQ314" s="97"/>
      <c r="LR314" s="97"/>
      <c r="LS314" s="97"/>
      <c r="LT314" s="97"/>
      <c r="LU314" s="97"/>
      <c r="LV314" s="97"/>
      <c r="LW314" s="97"/>
      <c r="LX314" s="97"/>
      <c r="LY314" s="97"/>
      <c r="LZ314" s="97"/>
      <c r="MA314" s="97"/>
      <c r="MB314" s="97"/>
      <c r="MC314" s="97"/>
      <c r="MD314" s="97"/>
      <c r="ME314" s="97">
        <v>265</v>
      </c>
      <c r="MF314" s="97"/>
      <c r="MG314" s="97"/>
      <c r="MH314" s="97"/>
      <c r="MI314" s="97">
        <v>37</v>
      </c>
      <c r="MJ314" s="97"/>
      <c r="MK314" s="97"/>
      <c r="ML314" s="97"/>
      <c r="MM314" s="97"/>
      <c r="MN314" s="97"/>
      <c r="MO314" s="97"/>
      <c r="MP314" s="97"/>
      <c r="MQ314" s="97"/>
      <c r="MR314" s="97"/>
      <c r="MS314" s="97"/>
      <c r="MT314" s="97"/>
      <c r="MU314" s="97"/>
      <c r="MV314" s="97"/>
      <c r="MW314" s="97"/>
      <c r="MX314" s="97"/>
      <c r="MY314" s="97"/>
      <c r="MZ314" s="97"/>
      <c r="NA314" s="97"/>
      <c r="NB314" s="97"/>
      <c r="NC314" s="97"/>
      <c r="ND314" s="97"/>
      <c r="NE314" s="97"/>
      <c r="NF314" s="97"/>
      <c r="NG314" s="97"/>
      <c r="NH314" s="97"/>
      <c r="NI314" s="97"/>
      <c r="NJ314" s="97"/>
      <c r="NK314" s="97"/>
      <c r="NL314" s="97"/>
      <c r="NM314" s="97"/>
      <c r="NN314" s="97"/>
      <c r="NO314" s="97"/>
      <c r="NP314" s="97"/>
      <c r="NQ314" s="97"/>
      <c r="NR314" s="97">
        <v>1909</v>
      </c>
      <c r="NS314" s="97"/>
      <c r="NT314" s="97"/>
      <c r="NU314" s="97"/>
      <c r="NV314" s="97"/>
      <c r="NW314" s="97"/>
      <c r="NX314" s="97"/>
      <c r="NY314" s="97"/>
      <c r="NZ314" s="97"/>
      <c r="OA314" s="97"/>
      <c r="OB314" s="97"/>
      <c r="OC314" s="97"/>
      <c r="OD314" s="97"/>
      <c r="OE314" s="97"/>
      <c r="OF314" s="97"/>
      <c r="OG314" s="97"/>
      <c r="OH314" s="97">
        <v>437</v>
      </c>
      <c r="OI314" s="97">
        <v>81</v>
      </c>
      <c r="OJ314" s="97"/>
      <c r="OK314" s="97"/>
      <c r="OL314" s="97">
        <v>66</v>
      </c>
      <c r="OM314" s="97">
        <v>1582</v>
      </c>
      <c r="ON314" s="97"/>
      <c r="OO314" s="97">
        <v>1290</v>
      </c>
      <c r="OP314" s="97"/>
      <c r="OQ314" s="97"/>
      <c r="OR314" s="98"/>
      <c r="OS314" s="99">
        <v>34314</v>
      </c>
      <c r="OT314" s="96">
        <v>6568</v>
      </c>
      <c r="OU314" s="97"/>
      <c r="OV314" s="97">
        <v>10084</v>
      </c>
      <c r="OW314" s="97"/>
      <c r="OX314" s="97"/>
      <c r="OY314" s="97"/>
      <c r="OZ314" s="97">
        <v>10</v>
      </c>
      <c r="PA314" s="97"/>
      <c r="PB314" s="97"/>
      <c r="PC314" s="97"/>
      <c r="PD314" s="97"/>
      <c r="PE314" s="97"/>
      <c r="PF314" s="97"/>
      <c r="PG314" s="97"/>
      <c r="PH314" s="97"/>
      <c r="PI314" s="97"/>
      <c r="PJ314" s="97"/>
      <c r="PK314" s="97"/>
      <c r="PL314" s="98"/>
      <c r="PM314" s="99">
        <v>50976</v>
      </c>
    </row>
    <row r="315" spans="1:429" ht="12.75" customHeight="1" x14ac:dyDescent="0.2">
      <c r="A315" s="93">
        <v>515200</v>
      </c>
      <c r="B315" s="94" t="s">
        <v>1743</v>
      </c>
      <c r="C315" s="95" t="s">
        <v>1474</v>
      </c>
      <c r="D315" s="96"/>
      <c r="E315" s="97"/>
      <c r="F315" s="97"/>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c r="AE315" s="97"/>
      <c r="AF315" s="97"/>
      <c r="AG315" s="97"/>
      <c r="AH315" s="97"/>
      <c r="AI315" s="97"/>
      <c r="AJ315" s="97"/>
      <c r="AK315" s="97"/>
      <c r="AL315" s="97"/>
      <c r="AM315" s="97"/>
      <c r="AN315" s="97"/>
      <c r="AO315" s="97"/>
      <c r="AP315" s="97"/>
      <c r="AQ315" s="97"/>
      <c r="AR315" s="97"/>
      <c r="AS315" s="97"/>
      <c r="AT315" s="97"/>
      <c r="AU315" s="97"/>
      <c r="AV315" s="97"/>
      <c r="AW315" s="97"/>
      <c r="AX315" s="97"/>
      <c r="AY315" s="97"/>
      <c r="AZ315" s="97"/>
      <c r="BA315" s="97"/>
      <c r="BB315" s="97"/>
      <c r="BC315" s="97"/>
      <c r="BD315" s="97"/>
      <c r="BE315" s="97"/>
      <c r="BF315" s="97"/>
      <c r="BG315" s="97"/>
      <c r="BH315" s="97"/>
      <c r="BI315" s="97"/>
      <c r="BJ315" s="97"/>
      <c r="BK315" s="97"/>
      <c r="BL315" s="97"/>
      <c r="BM315" s="97"/>
      <c r="BN315" s="97"/>
      <c r="BO315" s="97"/>
      <c r="BP315" s="97"/>
      <c r="BQ315" s="97"/>
      <c r="BR315" s="97"/>
      <c r="BS315" s="97"/>
      <c r="BT315" s="97"/>
      <c r="BU315" s="97"/>
      <c r="BV315" s="97"/>
      <c r="BW315" s="97"/>
      <c r="BX315" s="97"/>
      <c r="BY315" s="97"/>
      <c r="BZ315" s="97"/>
      <c r="CA315" s="97"/>
      <c r="CB315" s="97"/>
      <c r="CC315" s="97"/>
      <c r="CD315" s="97"/>
      <c r="CE315" s="97"/>
      <c r="CF315" s="97"/>
      <c r="CG315" s="97"/>
      <c r="CH315" s="97"/>
      <c r="CI315" s="97"/>
      <c r="CJ315" s="97"/>
      <c r="CK315" s="97"/>
      <c r="CL315" s="97"/>
      <c r="CM315" s="97"/>
      <c r="CN315" s="97"/>
      <c r="CO315" s="97"/>
      <c r="CP315" s="97"/>
      <c r="CQ315" s="97"/>
      <c r="CR315" s="97"/>
      <c r="CS315" s="97"/>
      <c r="CT315" s="97"/>
      <c r="CU315" s="97"/>
      <c r="CV315" s="97"/>
      <c r="CW315" s="97"/>
      <c r="CX315" s="97"/>
      <c r="CY315" s="97"/>
      <c r="CZ315" s="97"/>
      <c r="DA315" s="97"/>
      <c r="DB315" s="97"/>
      <c r="DC315" s="97"/>
      <c r="DD315" s="97"/>
      <c r="DE315" s="97"/>
      <c r="DF315" s="97"/>
      <c r="DG315" s="97"/>
      <c r="DH315" s="97"/>
      <c r="DI315" s="97"/>
      <c r="DJ315" s="97"/>
      <c r="DK315" s="97"/>
      <c r="DL315" s="97"/>
      <c r="DM315" s="97"/>
      <c r="DN315" s="97"/>
      <c r="DO315" s="97"/>
      <c r="DP315" s="97"/>
      <c r="DQ315" s="97"/>
      <c r="DR315" s="97"/>
      <c r="DS315" s="97"/>
      <c r="DT315" s="97"/>
      <c r="DU315" s="97"/>
      <c r="DV315" s="97"/>
      <c r="DW315" s="97"/>
      <c r="DX315" s="97"/>
      <c r="DY315" s="97"/>
      <c r="DZ315" s="97"/>
      <c r="EA315" s="97"/>
      <c r="EB315" s="97"/>
      <c r="EC315" s="97"/>
      <c r="ED315" s="97"/>
      <c r="EE315" s="97"/>
      <c r="EF315" s="97"/>
      <c r="EG315" s="97"/>
      <c r="EH315" s="97"/>
      <c r="EI315" s="97"/>
      <c r="EJ315" s="97"/>
      <c r="EK315" s="97"/>
      <c r="EL315" s="97"/>
      <c r="EM315" s="97"/>
      <c r="EN315" s="97"/>
      <c r="EO315" s="97"/>
      <c r="EP315" s="97"/>
      <c r="EQ315" s="97"/>
      <c r="ER315" s="97"/>
      <c r="ES315" s="97"/>
      <c r="ET315" s="97"/>
      <c r="EU315" s="97"/>
      <c r="EV315" s="97"/>
      <c r="EW315" s="97"/>
      <c r="EX315" s="97"/>
      <c r="EY315" s="97"/>
      <c r="EZ315" s="97"/>
      <c r="FA315" s="97"/>
      <c r="FB315" s="97"/>
      <c r="FC315" s="97"/>
      <c r="FD315" s="97"/>
      <c r="FE315" s="97"/>
      <c r="FF315" s="97"/>
      <c r="FG315" s="97"/>
      <c r="FH315" s="97"/>
      <c r="FI315" s="97"/>
      <c r="FJ315" s="97"/>
      <c r="FK315" s="97"/>
      <c r="FL315" s="97"/>
      <c r="FM315" s="97"/>
      <c r="FN315" s="97"/>
      <c r="FO315" s="97"/>
      <c r="FP315" s="97"/>
      <c r="FQ315" s="97"/>
      <c r="FR315" s="97"/>
      <c r="FS315" s="97"/>
      <c r="FT315" s="97"/>
      <c r="FU315" s="97"/>
      <c r="FV315" s="97"/>
      <c r="FW315" s="97"/>
      <c r="FX315" s="97"/>
      <c r="FY315" s="97"/>
      <c r="FZ315" s="97"/>
      <c r="GA315" s="97"/>
      <c r="GB315" s="97"/>
      <c r="GC315" s="97"/>
      <c r="GD315" s="97"/>
      <c r="GE315" s="97"/>
      <c r="GF315" s="97"/>
      <c r="GG315" s="97"/>
      <c r="GH315" s="97"/>
      <c r="GI315" s="97"/>
      <c r="GJ315" s="97"/>
      <c r="GK315" s="97"/>
      <c r="GL315" s="97"/>
      <c r="GM315" s="97"/>
      <c r="GN315" s="97"/>
      <c r="GO315" s="97"/>
      <c r="GP315" s="97"/>
      <c r="GQ315" s="97"/>
      <c r="GR315" s="97"/>
      <c r="GS315" s="97"/>
      <c r="GT315" s="97"/>
      <c r="GU315" s="97"/>
      <c r="GV315" s="97"/>
      <c r="GW315" s="97"/>
      <c r="GX315" s="97"/>
      <c r="GY315" s="97"/>
      <c r="GZ315" s="97"/>
      <c r="HA315" s="97"/>
      <c r="HB315" s="97"/>
      <c r="HC315" s="97"/>
      <c r="HD315" s="97"/>
      <c r="HE315" s="97"/>
      <c r="HF315" s="97"/>
      <c r="HG315" s="97"/>
      <c r="HH315" s="97"/>
      <c r="HI315" s="97"/>
      <c r="HJ315" s="97"/>
      <c r="HK315" s="97"/>
      <c r="HL315" s="97"/>
      <c r="HM315" s="97"/>
      <c r="HN315" s="97"/>
      <c r="HO315" s="97"/>
      <c r="HP315" s="97"/>
      <c r="HQ315" s="97"/>
      <c r="HR315" s="97"/>
      <c r="HS315" s="97"/>
      <c r="HT315" s="97"/>
      <c r="HU315" s="97"/>
      <c r="HV315" s="97"/>
      <c r="HW315" s="97"/>
      <c r="HX315" s="97"/>
      <c r="HY315" s="97"/>
      <c r="HZ315" s="97"/>
      <c r="IA315" s="97"/>
      <c r="IB315" s="97"/>
      <c r="IC315" s="97"/>
      <c r="ID315" s="97"/>
      <c r="IE315" s="97"/>
      <c r="IF315" s="97"/>
      <c r="IG315" s="97"/>
      <c r="IH315" s="97"/>
      <c r="II315" s="97"/>
      <c r="IJ315" s="97"/>
      <c r="IK315" s="97"/>
      <c r="IL315" s="97"/>
      <c r="IM315" s="97"/>
      <c r="IN315" s="97"/>
      <c r="IO315" s="97"/>
      <c r="IP315" s="97"/>
      <c r="IQ315" s="97"/>
      <c r="IR315" s="97"/>
      <c r="IS315" s="97"/>
      <c r="IT315" s="97"/>
      <c r="IU315" s="97"/>
      <c r="IV315" s="97"/>
      <c r="IW315" s="97"/>
      <c r="IX315" s="97"/>
      <c r="IY315" s="97"/>
      <c r="IZ315" s="97"/>
      <c r="JA315" s="97"/>
      <c r="JB315" s="97"/>
      <c r="JC315" s="97"/>
      <c r="JD315" s="97"/>
      <c r="JE315" s="97"/>
      <c r="JF315" s="97"/>
      <c r="JG315" s="97"/>
      <c r="JH315" s="97"/>
      <c r="JI315" s="97"/>
      <c r="JJ315" s="97"/>
      <c r="JK315" s="97"/>
      <c r="JL315" s="97"/>
      <c r="JM315" s="97"/>
      <c r="JN315" s="97"/>
      <c r="JO315" s="97"/>
      <c r="JP315" s="97"/>
      <c r="JQ315" s="97"/>
      <c r="JR315" s="97"/>
      <c r="JS315" s="97"/>
      <c r="JT315" s="97"/>
      <c r="JU315" s="97"/>
      <c r="JV315" s="97"/>
      <c r="JW315" s="97"/>
      <c r="JX315" s="97"/>
      <c r="JY315" s="97"/>
      <c r="JZ315" s="97"/>
      <c r="KA315" s="97"/>
      <c r="KB315" s="97"/>
      <c r="KC315" s="97"/>
      <c r="KD315" s="97"/>
      <c r="KE315" s="97"/>
      <c r="KF315" s="97"/>
      <c r="KG315" s="97"/>
      <c r="KH315" s="97">
        <v>3</v>
      </c>
      <c r="KI315" s="97"/>
      <c r="KJ315" s="97"/>
      <c r="KK315" s="97"/>
      <c r="KL315" s="97"/>
      <c r="KM315" s="97"/>
      <c r="KN315" s="97"/>
      <c r="KO315" s="97"/>
      <c r="KP315" s="97"/>
      <c r="KQ315" s="97"/>
      <c r="KR315" s="97"/>
      <c r="KS315" s="97"/>
      <c r="KT315" s="97"/>
      <c r="KU315" s="97"/>
      <c r="KV315" s="97"/>
      <c r="KW315" s="97"/>
      <c r="KX315" s="97"/>
      <c r="KY315" s="97"/>
      <c r="KZ315" s="97">
        <v>1890</v>
      </c>
      <c r="LA315" s="97">
        <v>5663</v>
      </c>
      <c r="LB315" s="97"/>
      <c r="LC315" s="97"/>
      <c r="LD315" s="97"/>
      <c r="LE315" s="97"/>
      <c r="LF315" s="97"/>
      <c r="LG315" s="97"/>
      <c r="LH315" s="97"/>
      <c r="LI315" s="97"/>
      <c r="LJ315" s="97"/>
      <c r="LK315" s="97"/>
      <c r="LL315" s="97"/>
      <c r="LM315" s="97"/>
      <c r="LN315" s="97"/>
      <c r="LO315" s="97"/>
      <c r="LP315" s="97"/>
      <c r="LQ315" s="97"/>
      <c r="LR315" s="97"/>
      <c r="LS315" s="97"/>
      <c r="LT315" s="97"/>
      <c r="LU315" s="97"/>
      <c r="LV315" s="97"/>
      <c r="LW315" s="97"/>
      <c r="LX315" s="97"/>
      <c r="LY315" s="97"/>
      <c r="LZ315" s="97"/>
      <c r="MA315" s="97"/>
      <c r="MB315" s="97"/>
      <c r="MC315" s="97"/>
      <c r="MD315" s="97"/>
      <c r="ME315" s="97"/>
      <c r="MF315" s="97"/>
      <c r="MG315" s="97"/>
      <c r="MH315" s="97"/>
      <c r="MI315" s="97"/>
      <c r="MJ315" s="97"/>
      <c r="MK315" s="97"/>
      <c r="ML315" s="97"/>
      <c r="MM315" s="97"/>
      <c r="MN315" s="97"/>
      <c r="MO315" s="97"/>
      <c r="MP315" s="97"/>
      <c r="MQ315" s="97"/>
      <c r="MR315" s="97"/>
      <c r="MS315" s="97"/>
      <c r="MT315" s="97"/>
      <c r="MU315" s="97"/>
      <c r="MV315" s="97"/>
      <c r="MW315" s="97"/>
      <c r="MX315" s="97"/>
      <c r="MY315" s="97"/>
      <c r="MZ315" s="97"/>
      <c r="NA315" s="97"/>
      <c r="NB315" s="97"/>
      <c r="NC315" s="97"/>
      <c r="ND315" s="97"/>
      <c r="NE315" s="97"/>
      <c r="NF315" s="97"/>
      <c r="NG315" s="97"/>
      <c r="NH315" s="97"/>
      <c r="NI315" s="97"/>
      <c r="NJ315" s="97"/>
      <c r="NK315" s="97"/>
      <c r="NL315" s="97"/>
      <c r="NM315" s="97"/>
      <c r="NN315" s="97"/>
      <c r="NO315" s="97"/>
      <c r="NP315" s="97"/>
      <c r="NQ315" s="97"/>
      <c r="NR315" s="97"/>
      <c r="NS315" s="97"/>
      <c r="NT315" s="97"/>
      <c r="NU315" s="97"/>
      <c r="NV315" s="97"/>
      <c r="NW315" s="97"/>
      <c r="NX315" s="97"/>
      <c r="NY315" s="97"/>
      <c r="NZ315" s="97"/>
      <c r="OA315" s="97"/>
      <c r="OB315" s="97"/>
      <c r="OC315" s="97"/>
      <c r="OD315" s="97"/>
      <c r="OE315" s="97"/>
      <c r="OF315" s="97"/>
      <c r="OG315" s="97"/>
      <c r="OH315" s="97"/>
      <c r="OI315" s="97"/>
      <c r="OJ315" s="97"/>
      <c r="OK315" s="97"/>
      <c r="OL315" s="97"/>
      <c r="OM315" s="97"/>
      <c r="ON315" s="97"/>
      <c r="OO315" s="97"/>
      <c r="OP315" s="97"/>
      <c r="OQ315" s="97"/>
      <c r="OR315" s="98"/>
      <c r="OS315" s="99">
        <v>7556</v>
      </c>
      <c r="OT315" s="96"/>
      <c r="OU315" s="97"/>
      <c r="OV315" s="97">
        <v>13153</v>
      </c>
      <c r="OW315" s="97"/>
      <c r="OX315" s="97"/>
      <c r="OY315" s="97"/>
      <c r="OZ315" s="97"/>
      <c r="PA315" s="97"/>
      <c r="PB315" s="97"/>
      <c r="PC315" s="97"/>
      <c r="PD315" s="97"/>
      <c r="PE315" s="97"/>
      <c r="PF315" s="97"/>
      <c r="PG315" s="97"/>
      <c r="PH315" s="97"/>
      <c r="PI315" s="97"/>
      <c r="PJ315" s="97"/>
      <c r="PK315" s="97"/>
      <c r="PL315" s="98"/>
      <c r="PM315" s="99">
        <v>20708</v>
      </c>
    </row>
    <row r="316" spans="1:429" ht="12.75" customHeight="1" x14ac:dyDescent="0.2">
      <c r="A316" s="93">
        <v>517110</v>
      </c>
      <c r="B316" s="94" t="s">
        <v>1744</v>
      </c>
      <c r="C316" s="95" t="s">
        <v>1475</v>
      </c>
      <c r="D316" s="96">
        <v>30</v>
      </c>
      <c r="E316" s="97">
        <v>26</v>
      </c>
      <c r="F316" s="97">
        <v>9</v>
      </c>
      <c r="G316" s="97">
        <v>10</v>
      </c>
      <c r="H316" s="97">
        <v>14</v>
      </c>
      <c r="I316" s="97">
        <v>12</v>
      </c>
      <c r="J316" s="97">
        <v>48</v>
      </c>
      <c r="K316" s="97">
        <v>70</v>
      </c>
      <c r="L316" s="97">
        <v>40</v>
      </c>
      <c r="M316" s="97">
        <v>16</v>
      </c>
      <c r="N316" s="97">
        <v>23</v>
      </c>
      <c r="O316" s="97">
        <v>0</v>
      </c>
      <c r="P316" s="97">
        <v>6</v>
      </c>
      <c r="Q316" s="97">
        <v>562</v>
      </c>
      <c r="R316" s="97">
        <v>69</v>
      </c>
      <c r="S316" s="97">
        <v>5</v>
      </c>
      <c r="T316" s="97">
        <v>29</v>
      </c>
      <c r="U316" s="97">
        <v>60</v>
      </c>
      <c r="V316" s="97">
        <v>18</v>
      </c>
      <c r="W316" s="97">
        <v>125</v>
      </c>
      <c r="X316" s="97">
        <v>464</v>
      </c>
      <c r="Y316" s="97">
        <v>917</v>
      </c>
      <c r="Z316" s="97">
        <v>44</v>
      </c>
      <c r="AA316" s="97">
        <v>78</v>
      </c>
      <c r="AB316" s="97">
        <v>67</v>
      </c>
      <c r="AC316" s="97">
        <v>113</v>
      </c>
      <c r="AD316" s="97">
        <v>374</v>
      </c>
      <c r="AE316" s="97">
        <v>201</v>
      </c>
      <c r="AF316" s="97">
        <v>140</v>
      </c>
      <c r="AG316" s="97">
        <v>20</v>
      </c>
      <c r="AH316" s="97">
        <v>473</v>
      </c>
      <c r="AI316" s="97">
        <v>75</v>
      </c>
      <c r="AJ316" s="97">
        <v>164</v>
      </c>
      <c r="AK316" s="97">
        <v>139</v>
      </c>
      <c r="AL316" s="97">
        <v>169</v>
      </c>
      <c r="AM316" s="97">
        <v>126</v>
      </c>
      <c r="AN316" s="97">
        <v>41</v>
      </c>
      <c r="AO316" s="97">
        <v>7</v>
      </c>
      <c r="AP316" s="97">
        <v>48</v>
      </c>
      <c r="AQ316" s="97">
        <v>29</v>
      </c>
      <c r="AR316" s="97">
        <v>6</v>
      </c>
      <c r="AS316" s="97">
        <v>33</v>
      </c>
      <c r="AT316" s="97">
        <v>4</v>
      </c>
      <c r="AU316" s="97">
        <v>74</v>
      </c>
      <c r="AV316" s="97">
        <v>7</v>
      </c>
      <c r="AW316" s="97">
        <v>23</v>
      </c>
      <c r="AX316" s="97">
        <v>3</v>
      </c>
      <c r="AY316" s="97">
        <v>2</v>
      </c>
      <c r="AZ316" s="97">
        <v>5</v>
      </c>
      <c r="BA316" s="97">
        <v>1</v>
      </c>
      <c r="BB316" s="97">
        <v>2</v>
      </c>
      <c r="BC316" s="97">
        <v>4</v>
      </c>
      <c r="BD316" s="97">
        <v>88</v>
      </c>
      <c r="BE316" s="97">
        <v>9</v>
      </c>
      <c r="BF316" s="97">
        <v>1</v>
      </c>
      <c r="BG316" s="97">
        <v>1</v>
      </c>
      <c r="BH316" s="97">
        <v>7</v>
      </c>
      <c r="BI316" s="97">
        <v>2</v>
      </c>
      <c r="BJ316" s="97">
        <v>6</v>
      </c>
      <c r="BK316" s="97">
        <v>5</v>
      </c>
      <c r="BL316" s="97">
        <v>6</v>
      </c>
      <c r="BM316" s="97">
        <v>27</v>
      </c>
      <c r="BN316" s="97">
        <v>3</v>
      </c>
      <c r="BO316" s="97">
        <v>7</v>
      </c>
      <c r="BP316" s="97">
        <v>7</v>
      </c>
      <c r="BQ316" s="97">
        <v>9</v>
      </c>
      <c r="BR316" s="97">
        <v>70</v>
      </c>
      <c r="BS316" s="97">
        <v>88</v>
      </c>
      <c r="BT316" s="97">
        <v>4</v>
      </c>
      <c r="BU316" s="97">
        <v>7</v>
      </c>
      <c r="BV316" s="97">
        <v>3</v>
      </c>
      <c r="BW316" s="97">
        <v>8</v>
      </c>
      <c r="BX316" s="97">
        <v>6</v>
      </c>
      <c r="BY316" s="97">
        <v>92</v>
      </c>
      <c r="BZ316" s="97">
        <v>51</v>
      </c>
      <c r="CA316" s="97">
        <v>42</v>
      </c>
      <c r="CB316" s="97">
        <v>6</v>
      </c>
      <c r="CC316" s="97">
        <v>67</v>
      </c>
      <c r="CD316" s="97">
        <v>2</v>
      </c>
      <c r="CE316" s="97">
        <v>4</v>
      </c>
      <c r="CF316" s="97">
        <v>12</v>
      </c>
      <c r="CG316" s="97">
        <v>34</v>
      </c>
      <c r="CH316" s="97">
        <v>22</v>
      </c>
      <c r="CI316" s="97">
        <v>1</v>
      </c>
      <c r="CJ316" s="97">
        <v>8</v>
      </c>
      <c r="CK316" s="97">
        <v>49</v>
      </c>
      <c r="CL316" s="97">
        <v>8</v>
      </c>
      <c r="CM316" s="97">
        <v>62</v>
      </c>
      <c r="CN316" s="97">
        <v>16</v>
      </c>
      <c r="CO316" s="97">
        <v>0</v>
      </c>
      <c r="CP316" s="97">
        <v>46</v>
      </c>
      <c r="CQ316" s="97">
        <v>6</v>
      </c>
      <c r="CR316" s="97">
        <v>19</v>
      </c>
      <c r="CS316" s="97">
        <v>4</v>
      </c>
      <c r="CT316" s="97">
        <v>6</v>
      </c>
      <c r="CU316" s="97">
        <v>6</v>
      </c>
      <c r="CV316" s="97">
        <v>8</v>
      </c>
      <c r="CW316" s="97">
        <v>10</v>
      </c>
      <c r="CX316" s="97">
        <v>7</v>
      </c>
      <c r="CY316" s="97">
        <v>3</v>
      </c>
      <c r="CZ316" s="97">
        <v>3</v>
      </c>
      <c r="DA316" s="97">
        <v>11</v>
      </c>
      <c r="DB316" s="97">
        <v>6</v>
      </c>
      <c r="DC316" s="97">
        <v>36</v>
      </c>
      <c r="DD316" s="97">
        <v>49</v>
      </c>
      <c r="DE316" s="97">
        <v>12</v>
      </c>
      <c r="DF316" s="97">
        <v>6</v>
      </c>
      <c r="DG316" s="97">
        <v>3</v>
      </c>
      <c r="DH316" s="97">
        <v>48</v>
      </c>
      <c r="DI316" s="97">
        <v>7</v>
      </c>
      <c r="DJ316" s="97">
        <v>4</v>
      </c>
      <c r="DK316" s="97">
        <v>8</v>
      </c>
      <c r="DL316" s="97">
        <v>5</v>
      </c>
      <c r="DM316" s="97">
        <v>2</v>
      </c>
      <c r="DN316" s="97">
        <v>29</v>
      </c>
      <c r="DO316" s="97">
        <v>6</v>
      </c>
      <c r="DP316" s="97">
        <v>39</v>
      </c>
      <c r="DQ316" s="97">
        <v>12</v>
      </c>
      <c r="DR316" s="97">
        <v>59</v>
      </c>
      <c r="DS316" s="97">
        <v>21</v>
      </c>
      <c r="DT316" s="97">
        <v>63</v>
      </c>
      <c r="DU316" s="97">
        <v>1</v>
      </c>
      <c r="DV316" s="97">
        <v>17</v>
      </c>
      <c r="DW316" s="97">
        <v>1</v>
      </c>
      <c r="DX316" s="97">
        <v>8</v>
      </c>
      <c r="DY316" s="97">
        <v>13</v>
      </c>
      <c r="DZ316" s="97">
        <v>2</v>
      </c>
      <c r="EA316" s="97">
        <v>11</v>
      </c>
      <c r="EB316" s="97">
        <v>1</v>
      </c>
      <c r="EC316" s="97">
        <v>1</v>
      </c>
      <c r="ED316" s="97">
        <v>2</v>
      </c>
      <c r="EE316" s="97">
        <v>8</v>
      </c>
      <c r="EF316" s="97">
        <v>2</v>
      </c>
      <c r="EG316" s="97">
        <v>1</v>
      </c>
      <c r="EH316" s="97">
        <v>3</v>
      </c>
      <c r="EI316" s="97">
        <v>3</v>
      </c>
      <c r="EJ316" s="97">
        <v>1</v>
      </c>
      <c r="EK316" s="97">
        <v>2</v>
      </c>
      <c r="EL316" s="97">
        <v>4</v>
      </c>
      <c r="EM316" s="97">
        <v>6</v>
      </c>
      <c r="EN316" s="97">
        <v>11</v>
      </c>
      <c r="EO316" s="97">
        <v>3</v>
      </c>
      <c r="EP316" s="97">
        <v>1</v>
      </c>
      <c r="EQ316" s="97">
        <v>8</v>
      </c>
      <c r="ER316" s="97">
        <v>7</v>
      </c>
      <c r="ES316" s="97">
        <v>1</v>
      </c>
      <c r="ET316" s="97">
        <v>36</v>
      </c>
      <c r="EU316" s="97">
        <v>2</v>
      </c>
      <c r="EV316" s="97">
        <v>4</v>
      </c>
      <c r="EW316" s="97">
        <v>3</v>
      </c>
      <c r="EX316" s="97">
        <v>7</v>
      </c>
      <c r="EY316" s="97">
        <v>2</v>
      </c>
      <c r="EZ316" s="97">
        <v>3</v>
      </c>
      <c r="FA316" s="97">
        <v>4</v>
      </c>
      <c r="FB316" s="97">
        <v>3</v>
      </c>
      <c r="FC316" s="97">
        <v>6</v>
      </c>
      <c r="FD316" s="97">
        <v>18</v>
      </c>
      <c r="FE316" s="97">
        <v>6</v>
      </c>
      <c r="FF316" s="97">
        <v>18</v>
      </c>
      <c r="FG316" s="97">
        <v>62</v>
      </c>
      <c r="FH316" s="97">
        <v>6</v>
      </c>
      <c r="FI316" s="97">
        <v>58</v>
      </c>
      <c r="FJ316" s="97">
        <v>45</v>
      </c>
      <c r="FK316" s="97">
        <v>42</v>
      </c>
      <c r="FL316" s="97">
        <v>22</v>
      </c>
      <c r="FM316" s="97">
        <v>3</v>
      </c>
      <c r="FN316" s="97">
        <v>17</v>
      </c>
      <c r="FO316" s="97">
        <v>52</v>
      </c>
      <c r="FP316" s="97">
        <v>4</v>
      </c>
      <c r="FQ316" s="97">
        <v>1</v>
      </c>
      <c r="FR316" s="97">
        <v>9</v>
      </c>
      <c r="FS316" s="97">
        <v>1</v>
      </c>
      <c r="FT316" s="97">
        <v>20</v>
      </c>
      <c r="FU316" s="97">
        <v>5</v>
      </c>
      <c r="FV316" s="97">
        <v>3</v>
      </c>
      <c r="FW316" s="97">
        <v>7</v>
      </c>
      <c r="FX316" s="97">
        <v>3</v>
      </c>
      <c r="FY316" s="97">
        <v>5</v>
      </c>
      <c r="FZ316" s="97">
        <v>34</v>
      </c>
      <c r="GA316" s="97">
        <v>7</v>
      </c>
      <c r="GB316" s="97">
        <v>69</v>
      </c>
      <c r="GC316" s="97">
        <v>98</v>
      </c>
      <c r="GD316" s="97">
        <v>5</v>
      </c>
      <c r="GE316" s="97">
        <v>4</v>
      </c>
      <c r="GF316" s="97">
        <v>22</v>
      </c>
      <c r="GG316" s="97">
        <v>5</v>
      </c>
      <c r="GH316" s="97">
        <v>28</v>
      </c>
      <c r="GI316" s="97">
        <v>1</v>
      </c>
      <c r="GJ316" s="97">
        <v>4</v>
      </c>
      <c r="GK316" s="97">
        <v>42</v>
      </c>
      <c r="GL316" s="97">
        <v>66</v>
      </c>
      <c r="GM316" s="97">
        <v>5</v>
      </c>
      <c r="GN316" s="97">
        <v>5</v>
      </c>
      <c r="GO316" s="97">
        <v>5</v>
      </c>
      <c r="GP316" s="97">
        <v>1</v>
      </c>
      <c r="GQ316" s="97">
        <v>35</v>
      </c>
      <c r="GR316" s="97">
        <v>1</v>
      </c>
      <c r="GS316" s="97">
        <v>2</v>
      </c>
      <c r="GT316" s="97">
        <v>8</v>
      </c>
      <c r="GU316" s="97">
        <v>5</v>
      </c>
      <c r="GV316" s="97">
        <v>25</v>
      </c>
      <c r="GW316" s="97">
        <v>4</v>
      </c>
      <c r="GX316" s="97">
        <v>14</v>
      </c>
      <c r="GY316" s="97">
        <v>34</v>
      </c>
      <c r="GZ316" s="97">
        <v>1</v>
      </c>
      <c r="HA316" s="97">
        <v>33</v>
      </c>
      <c r="HB316" s="97">
        <v>50</v>
      </c>
      <c r="HC316" s="97">
        <v>13</v>
      </c>
      <c r="HD316" s="97">
        <v>101</v>
      </c>
      <c r="HE316" s="97">
        <v>9</v>
      </c>
      <c r="HF316" s="97">
        <v>9</v>
      </c>
      <c r="HG316" s="97">
        <v>4</v>
      </c>
      <c r="HH316" s="97">
        <v>2</v>
      </c>
      <c r="HI316" s="97">
        <v>23</v>
      </c>
      <c r="HJ316" s="97">
        <v>25</v>
      </c>
      <c r="HK316" s="97">
        <v>33</v>
      </c>
      <c r="HL316" s="97">
        <v>4</v>
      </c>
      <c r="HM316" s="97">
        <v>9</v>
      </c>
      <c r="HN316" s="97">
        <v>2</v>
      </c>
      <c r="HO316" s="97">
        <v>3</v>
      </c>
      <c r="HP316" s="97">
        <v>2</v>
      </c>
      <c r="HQ316" s="97">
        <v>15</v>
      </c>
      <c r="HR316" s="97">
        <v>5</v>
      </c>
      <c r="HS316" s="97">
        <v>4</v>
      </c>
      <c r="HT316" s="97">
        <v>2</v>
      </c>
      <c r="HU316" s="97">
        <v>9</v>
      </c>
      <c r="HV316" s="97">
        <v>9</v>
      </c>
      <c r="HW316" s="97">
        <v>6</v>
      </c>
      <c r="HX316" s="97">
        <v>1</v>
      </c>
      <c r="HY316" s="97">
        <v>27</v>
      </c>
      <c r="HZ316" s="97">
        <v>7</v>
      </c>
      <c r="IA316" s="97">
        <v>120</v>
      </c>
      <c r="IB316" s="97">
        <v>19</v>
      </c>
      <c r="IC316" s="97">
        <v>5</v>
      </c>
      <c r="ID316" s="97">
        <v>13</v>
      </c>
      <c r="IE316" s="97">
        <v>3</v>
      </c>
      <c r="IF316" s="97">
        <v>242</v>
      </c>
      <c r="IG316" s="97">
        <v>10</v>
      </c>
      <c r="IH316" s="97">
        <v>240</v>
      </c>
      <c r="II316" s="97">
        <v>5</v>
      </c>
      <c r="IJ316" s="97">
        <v>14</v>
      </c>
      <c r="IK316" s="97">
        <v>3</v>
      </c>
      <c r="IL316" s="97">
        <v>2</v>
      </c>
      <c r="IM316" s="97">
        <v>2</v>
      </c>
      <c r="IN316" s="97">
        <v>3</v>
      </c>
      <c r="IO316" s="97">
        <v>37</v>
      </c>
      <c r="IP316" s="97">
        <v>77</v>
      </c>
      <c r="IQ316" s="97">
        <v>27</v>
      </c>
      <c r="IR316" s="97">
        <v>3</v>
      </c>
      <c r="IS316" s="97">
        <v>4</v>
      </c>
      <c r="IT316" s="97">
        <v>222</v>
      </c>
      <c r="IU316" s="97">
        <v>17</v>
      </c>
      <c r="IV316" s="97">
        <v>4</v>
      </c>
      <c r="IW316" s="97">
        <v>8</v>
      </c>
      <c r="IX316" s="97">
        <v>3</v>
      </c>
      <c r="IY316" s="97">
        <v>7</v>
      </c>
      <c r="IZ316" s="97">
        <v>5</v>
      </c>
      <c r="JA316" s="97">
        <v>9</v>
      </c>
      <c r="JB316" s="97">
        <v>11</v>
      </c>
      <c r="JC316" s="97">
        <v>4</v>
      </c>
      <c r="JD316" s="97">
        <v>29</v>
      </c>
      <c r="JE316" s="97">
        <v>46</v>
      </c>
      <c r="JF316" s="97">
        <v>11</v>
      </c>
      <c r="JG316" s="97">
        <v>1</v>
      </c>
      <c r="JH316" s="97">
        <v>4</v>
      </c>
      <c r="JI316" s="97">
        <v>18</v>
      </c>
      <c r="JJ316" s="97">
        <v>6</v>
      </c>
      <c r="JK316" s="97">
        <v>200</v>
      </c>
      <c r="JL316" s="97">
        <v>4</v>
      </c>
      <c r="JM316" s="97">
        <v>6</v>
      </c>
      <c r="JN316" s="97">
        <v>21</v>
      </c>
      <c r="JO316" s="97">
        <v>395</v>
      </c>
      <c r="JP316" s="97">
        <v>766</v>
      </c>
      <c r="JQ316" s="97">
        <v>817</v>
      </c>
      <c r="JR316" s="97">
        <v>685</v>
      </c>
      <c r="JS316" s="97">
        <v>955</v>
      </c>
      <c r="JT316" s="97">
        <v>564</v>
      </c>
      <c r="JU316" s="97">
        <v>369</v>
      </c>
      <c r="JV316" s="97">
        <v>330</v>
      </c>
      <c r="JW316" s="97">
        <v>1103</v>
      </c>
      <c r="JX316" s="97">
        <v>102</v>
      </c>
      <c r="JY316" s="97"/>
      <c r="JZ316" s="97">
        <v>683</v>
      </c>
      <c r="KA316" s="97">
        <v>257</v>
      </c>
      <c r="KB316" s="97">
        <v>295</v>
      </c>
      <c r="KC316" s="97">
        <v>344</v>
      </c>
      <c r="KD316" s="97">
        <v>332</v>
      </c>
      <c r="KE316" s="97">
        <v>268</v>
      </c>
      <c r="KF316" s="97">
        <v>381</v>
      </c>
      <c r="KG316" s="97">
        <v>828</v>
      </c>
      <c r="KH316" s="97">
        <v>626</v>
      </c>
      <c r="KI316" s="97">
        <v>153</v>
      </c>
      <c r="KJ316" s="97">
        <v>0</v>
      </c>
      <c r="KK316" s="97">
        <v>32</v>
      </c>
      <c r="KL316" s="97">
        <v>414</v>
      </c>
      <c r="KM316" s="97">
        <v>261</v>
      </c>
      <c r="KN316" s="97">
        <v>468</v>
      </c>
      <c r="KO316" s="97">
        <v>1130</v>
      </c>
      <c r="KP316" s="97">
        <v>103</v>
      </c>
      <c r="KQ316" s="97">
        <v>283</v>
      </c>
      <c r="KR316" s="97">
        <v>141</v>
      </c>
      <c r="KS316" s="97">
        <v>178</v>
      </c>
      <c r="KT316" s="97">
        <v>182</v>
      </c>
      <c r="KU316" s="97">
        <v>47</v>
      </c>
      <c r="KV316" s="97">
        <v>682</v>
      </c>
      <c r="KW316" s="97">
        <v>107</v>
      </c>
      <c r="KX316" s="97">
        <v>8</v>
      </c>
      <c r="KY316" s="97">
        <v>58</v>
      </c>
      <c r="KZ316" s="97">
        <v>63</v>
      </c>
      <c r="LA316" s="97">
        <v>25120</v>
      </c>
      <c r="LB316" s="97">
        <v>16489</v>
      </c>
      <c r="LC316" s="97">
        <v>7693</v>
      </c>
      <c r="LD316" s="97">
        <v>1335</v>
      </c>
      <c r="LE316" s="97">
        <v>1623</v>
      </c>
      <c r="LF316" s="97">
        <v>55</v>
      </c>
      <c r="LG316" s="97">
        <v>1317</v>
      </c>
      <c r="LH316" s="97">
        <v>1218</v>
      </c>
      <c r="LI316" s="97">
        <v>1237</v>
      </c>
      <c r="LJ316" s="97">
        <v>1748</v>
      </c>
      <c r="LK316" s="97">
        <v>42</v>
      </c>
      <c r="LL316" s="97">
        <v>1532</v>
      </c>
      <c r="LM316" s="97">
        <v>264</v>
      </c>
      <c r="LN316" s="97">
        <v>832</v>
      </c>
      <c r="LO316" s="97">
        <v>285</v>
      </c>
      <c r="LP316" s="97">
        <v>14</v>
      </c>
      <c r="LQ316" s="97">
        <v>3985</v>
      </c>
      <c r="LR316" s="97">
        <v>264</v>
      </c>
      <c r="LS316" s="97">
        <v>201</v>
      </c>
      <c r="LT316" s="97">
        <v>101</v>
      </c>
      <c r="LU316" s="97">
        <v>203</v>
      </c>
      <c r="LV316" s="97">
        <v>2565</v>
      </c>
      <c r="LW316" s="97">
        <v>520</v>
      </c>
      <c r="LX316" s="97">
        <v>298</v>
      </c>
      <c r="LY316" s="97">
        <v>331</v>
      </c>
      <c r="LZ316" s="97">
        <v>436</v>
      </c>
      <c r="MA316" s="97">
        <v>641</v>
      </c>
      <c r="MB316" s="97">
        <v>763</v>
      </c>
      <c r="MC316" s="97">
        <v>205</v>
      </c>
      <c r="MD316" s="97">
        <v>376</v>
      </c>
      <c r="ME316" s="97">
        <v>581</v>
      </c>
      <c r="MF316" s="97">
        <v>55</v>
      </c>
      <c r="MG316" s="97">
        <v>28</v>
      </c>
      <c r="MH316" s="97">
        <v>31</v>
      </c>
      <c r="MI316" s="97">
        <v>498</v>
      </c>
      <c r="MJ316" s="97">
        <v>2021</v>
      </c>
      <c r="MK316" s="97">
        <v>396</v>
      </c>
      <c r="ML316" s="97">
        <v>805</v>
      </c>
      <c r="MM316" s="97">
        <v>339</v>
      </c>
      <c r="MN316" s="97">
        <v>155</v>
      </c>
      <c r="MO316" s="97">
        <v>437</v>
      </c>
      <c r="MP316" s="97">
        <v>175</v>
      </c>
      <c r="MQ316" s="97">
        <v>229</v>
      </c>
      <c r="MR316" s="97">
        <v>115</v>
      </c>
      <c r="MS316" s="97">
        <v>213</v>
      </c>
      <c r="MT316" s="97">
        <v>21</v>
      </c>
      <c r="MU316" s="97">
        <v>387</v>
      </c>
      <c r="MV316" s="97">
        <v>719</v>
      </c>
      <c r="MW316" s="97">
        <v>750</v>
      </c>
      <c r="MX316" s="97">
        <v>224</v>
      </c>
      <c r="MY316" s="97">
        <v>212</v>
      </c>
      <c r="MZ316" s="97">
        <v>219</v>
      </c>
      <c r="NA316" s="97">
        <v>125</v>
      </c>
      <c r="NB316" s="97">
        <v>183</v>
      </c>
      <c r="NC316" s="97">
        <v>114</v>
      </c>
      <c r="ND316" s="97">
        <v>1543</v>
      </c>
      <c r="NE316" s="97">
        <v>218</v>
      </c>
      <c r="NF316" s="97">
        <v>139</v>
      </c>
      <c r="NG316" s="97">
        <v>354</v>
      </c>
      <c r="NH316" s="97">
        <v>102</v>
      </c>
      <c r="NI316" s="97">
        <v>100</v>
      </c>
      <c r="NJ316" s="97">
        <v>38</v>
      </c>
      <c r="NK316" s="97">
        <v>54</v>
      </c>
      <c r="NL316" s="97">
        <v>25</v>
      </c>
      <c r="NM316" s="97">
        <v>39</v>
      </c>
      <c r="NN316" s="97">
        <v>30</v>
      </c>
      <c r="NO316" s="97">
        <v>20</v>
      </c>
      <c r="NP316" s="97">
        <v>178</v>
      </c>
      <c r="NQ316" s="97">
        <v>352</v>
      </c>
      <c r="NR316" s="97">
        <v>798</v>
      </c>
      <c r="NS316" s="97">
        <v>1248</v>
      </c>
      <c r="NT316" s="97">
        <v>1310</v>
      </c>
      <c r="NU316" s="97">
        <v>206</v>
      </c>
      <c r="NV316" s="97">
        <v>274</v>
      </c>
      <c r="NW316" s="97">
        <v>130</v>
      </c>
      <c r="NX316" s="97">
        <v>114</v>
      </c>
      <c r="NY316" s="97">
        <v>32</v>
      </c>
      <c r="NZ316" s="97">
        <v>233</v>
      </c>
      <c r="OA316" s="97">
        <v>1</v>
      </c>
      <c r="OB316" s="97">
        <v>52</v>
      </c>
      <c r="OC316" s="97">
        <v>152</v>
      </c>
      <c r="OD316" s="97">
        <v>538</v>
      </c>
      <c r="OE316" s="97">
        <v>169</v>
      </c>
      <c r="OF316" s="97">
        <v>210</v>
      </c>
      <c r="OG316" s="97"/>
      <c r="OH316" s="97">
        <v>3467</v>
      </c>
      <c r="OI316" s="97">
        <v>813</v>
      </c>
      <c r="OJ316" s="97">
        <v>636</v>
      </c>
      <c r="OK316" s="97">
        <v>19</v>
      </c>
      <c r="OL316" s="97">
        <v>106</v>
      </c>
      <c r="OM316" s="97">
        <v>7465</v>
      </c>
      <c r="ON316" s="97">
        <v>6223</v>
      </c>
      <c r="OO316" s="97">
        <v>5035</v>
      </c>
      <c r="OP316" s="97">
        <v>42</v>
      </c>
      <c r="OQ316" s="97">
        <v>46</v>
      </c>
      <c r="OR316" s="98">
        <v>319</v>
      </c>
      <c r="OS316" s="99">
        <v>137364</v>
      </c>
      <c r="OT316" s="96">
        <v>174315</v>
      </c>
      <c r="OU316" s="97">
        <v>7155</v>
      </c>
      <c r="OV316" s="97"/>
      <c r="OW316" s="97"/>
      <c r="OX316" s="97"/>
      <c r="OY316" s="97"/>
      <c r="OZ316" s="97">
        <v>9344</v>
      </c>
      <c r="PA316" s="97"/>
      <c r="PB316" s="97"/>
      <c r="PC316" s="97"/>
      <c r="PD316" s="97"/>
      <c r="PE316" s="97"/>
      <c r="PF316" s="97"/>
      <c r="PG316" s="97"/>
      <c r="PH316" s="97"/>
      <c r="PI316" s="97"/>
      <c r="PJ316" s="97"/>
      <c r="PK316" s="97"/>
      <c r="PL316" s="98"/>
      <c r="PM316" s="99">
        <v>328179</v>
      </c>
    </row>
    <row r="317" spans="1:429" ht="12.75" customHeight="1" x14ac:dyDescent="0.2">
      <c r="A317" s="93">
        <v>517210</v>
      </c>
      <c r="B317" s="94" t="s">
        <v>1744</v>
      </c>
      <c r="C317" s="95" t="s">
        <v>1476</v>
      </c>
      <c r="D317" s="96">
        <v>36</v>
      </c>
      <c r="E317" s="97">
        <v>49</v>
      </c>
      <c r="F317" s="97">
        <v>6</v>
      </c>
      <c r="G317" s="97">
        <v>10</v>
      </c>
      <c r="H317" s="97">
        <v>9</v>
      </c>
      <c r="I317" s="97">
        <v>6</v>
      </c>
      <c r="J317" s="97">
        <v>55</v>
      </c>
      <c r="K317" s="97">
        <v>6</v>
      </c>
      <c r="L317" s="97">
        <v>19</v>
      </c>
      <c r="M317" s="97">
        <v>20</v>
      </c>
      <c r="N317" s="97">
        <v>9</v>
      </c>
      <c r="O317" s="97"/>
      <c r="P317" s="97"/>
      <c r="Q317" s="97">
        <v>188</v>
      </c>
      <c r="R317" s="97">
        <v>21</v>
      </c>
      <c r="S317" s="97">
        <v>4</v>
      </c>
      <c r="T317" s="97">
        <v>12</v>
      </c>
      <c r="U317" s="97">
        <v>25</v>
      </c>
      <c r="V317" s="97">
        <v>16</v>
      </c>
      <c r="W317" s="97">
        <v>41</v>
      </c>
      <c r="X317" s="97">
        <v>299</v>
      </c>
      <c r="Y317" s="97">
        <v>225</v>
      </c>
      <c r="Z317" s="97">
        <v>64</v>
      </c>
      <c r="AA317" s="97">
        <v>7</v>
      </c>
      <c r="AB317" s="97">
        <v>87</v>
      </c>
      <c r="AC317" s="97">
        <v>137</v>
      </c>
      <c r="AD317" s="97">
        <v>416</v>
      </c>
      <c r="AE317" s="97">
        <v>163</v>
      </c>
      <c r="AF317" s="97">
        <v>190</v>
      </c>
      <c r="AG317" s="97">
        <v>28</v>
      </c>
      <c r="AH317" s="97">
        <v>516</v>
      </c>
      <c r="AI317" s="97">
        <v>90</v>
      </c>
      <c r="AJ317" s="97">
        <v>231</v>
      </c>
      <c r="AK317" s="97">
        <v>151</v>
      </c>
      <c r="AL317" s="97">
        <v>166</v>
      </c>
      <c r="AM317" s="97">
        <v>170</v>
      </c>
      <c r="AN317" s="97">
        <v>22</v>
      </c>
      <c r="AO317" s="97">
        <v>15</v>
      </c>
      <c r="AP317" s="97">
        <v>29</v>
      </c>
      <c r="AQ317" s="97">
        <v>31</v>
      </c>
      <c r="AR317" s="97">
        <v>10</v>
      </c>
      <c r="AS317" s="97">
        <v>32</v>
      </c>
      <c r="AT317" s="97">
        <v>6</v>
      </c>
      <c r="AU317" s="97">
        <v>48</v>
      </c>
      <c r="AV317" s="97">
        <v>12</v>
      </c>
      <c r="AW317" s="97">
        <v>19</v>
      </c>
      <c r="AX317" s="97">
        <v>3</v>
      </c>
      <c r="AY317" s="97">
        <v>5</v>
      </c>
      <c r="AZ317" s="97">
        <v>9</v>
      </c>
      <c r="BA317" s="97">
        <v>5</v>
      </c>
      <c r="BB317" s="97">
        <v>5</v>
      </c>
      <c r="BC317" s="97">
        <v>7</v>
      </c>
      <c r="BD317" s="97">
        <v>62</v>
      </c>
      <c r="BE317" s="97">
        <v>17</v>
      </c>
      <c r="BF317" s="97">
        <v>4</v>
      </c>
      <c r="BG317" s="97">
        <v>2</v>
      </c>
      <c r="BH317" s="97">
        <v>13</v>
      </c>
      <c r="BI317" s="97">
        <v>3</v>
      </c>
      <c r="BJ317" s="97">
        <v>10</v>
      </c>
      <c r="BK317" s="97">
        <v>9</v>
      </c>
      <c r="BL317" s="97">
        <v>10</v>
      </c>
      <c r="BM317" s="97">
        <v>19</v>
      </c>
      <c r="BN317" s="97">
        <v>7</v>
      </c>
      <c r="BO317" s="97">
        <v>15</v>
      </c>
      <c r="BP317" s="97">
        <v>14</v>
      </c>
      <c r="BQ317" s="97">
        <v>13</v>
      </c>
      <c r="BR317" s="97">
        <v>47</v>
      </c>
      <c r="BS317" s="97">
        <v>55</v>
      </c>
      <c r="BT317" s="97">
        <v>6</v>
      </c>
      <c r="BU317" s="97">
        <v>11</v>
      </c>
      <c r="BV317" s="97">
        <v>7</v>
      </c>
      <c r="BW317" s="97">
        <v>14</v>
      </c>
      <c r="BX317" s="97">
        <v>11</v>
      </c>
      <c r="BY317" s="97">
        <v>73</v>
      </c>
      <c r="BZ317" s="97">
        <v>40</v>
      </c>
      <c r="CA317" s="97">
        <v>33</v>
      </c>
      <c r="CB317" s="97">
        <v>1</v>
      </c>
      <c r="CC317" s="97">
        <v>35</v>
      </c>
      <c r="CD317" s="97">
        <v>4</v>
      </c>
      <c r="CE317" s="97">
        <v>8</v>
      </c>
      <c r="CF317" s="97">
        <v>8</v>
      </c>
      <c r="CG317" s="97">
        <v>18</v>
      </c>
      <c r="CH317" s="97">
        <v>18</v>
      </c>
      <c r="CI317" s="97">
        <v>2</v>
      </c>
      <c r="CJ317" s="97">
        <v>16</v>
      </c>
      <c r="CK317" s="97">
        <v>59</v>
      </c>
      <c r="CL317" s="97">
        <v>11</v>
      </c>
      <c r="CM317" s="97">
        <v>39</v>
      </c>
      <c r="CN317" s="97">
        <v>15</v>
      </c>
      <c r="CO317" s="97">
        <v>1</v>
      </c>
      <c r="CP317" s="97">
        <v>26</v>
      </c>
      <c r="CQ317" s="97">
        <v>10</v>
      </c>
      <c r="CR317" s="97">
        <v>15</v>
      </c>
      <c r="CS317" s="97">
        <v>7</v>
      </c>
      <c r="CT317" s="97">
        <v>9</v>
      </c>
      <c r="CU317" s="97">
        <v>10</v>
      </c>
      <c r="CV317" s="97">
        <v>13</v>
      </c>
      <c r="CW317" s="97">
        <v>12</v>
      </c>
      <c r="CX317" s="97">
        <v>6</v>
      </c>
      <c r="CY317" s="97">
        <v>3</v>
      </c>
      <c r="CZ317" s="97">
        <v>5</v>
      </c>
      <c r="DA317" s="97">
        <v>12</v>
      </c>
      <c r="DB317" s="97">
        <v>10</v>
      </c>
      <c r="DC317" s="97">
        <v>18</v>
      </c>
      <c r="DD317" s="97">
        <v>25</v>
      </c>
      <c r="DE317" s="97">
        <v>1</v>
      </c>
      <c r="DF317" s="97">
        <v>10</v>
      </c>
      <c r="DG317" s="97">
        <v>4</v>
      </c>
      <c r="DH317" s="97">
        <v>29</v>
      </c>
      <c r="DI317" s="97">
        <v>10</v>
      </c>
      <c r="DJ317" s="97">
        <v>2</v>
      </c>
      <c r="DK317" s="97">
        <v>0</v>
      </c>
      <c r="DL317" s="97">
        <v>4</v>
      </c>
      <c r="DM317" s="97">
        <v>3</v>
      </c>
      <c r="DN317" s="97">
        <v>17</v>
      </c>
      <c r="DO317" s="97">
        <v>4</v>
      </c>
      <c r="DP317" s="97">
        <v>20</v>
      </c>
      <c r="DQ317" s="97">
        <v>5</v>
      </c>
      <c r="DR317" s="97">
        <v>21</v>
      </c>
      <c r="DS317" s="97">
        <v>9</v>
      </c>
      <c r="DT317" s="97">
        <v>6</v>
      </c>
      <c r="DU317" s="97">
        <v>1</v>
      </c>
      <c r="DV317" s="97">
        <v>11</v>
      </c>
      <c r="DW317" s="97">
        <v>1</v>
      </c>
      <c r="DX317" s="97">
        <v>5</v>
      </c>
      <c r="DY317" s="97">
        <v>8</v>
      </c>
      <c r="DZ317" s="97">
        <v>2</v>
      </c>
      <c r="EA317" s="97">
        <v>6</v>
      </c>
      <c r="EB317" s="97">
        <v>1</v>
      </c>
      <c r="EC317" s="97">
        <v>2</v>
      </c>
      <c r="ED317" s="97">
        <v>0</v>
      </c>
      <c r="EE317" s="97">
        <v>11</v>
      </c>
      <c r="EF317" s="97">
        <v>2</v>
      </c>
      <c r="EG317" s="97">
        <v>0</v>
      </c>
      <c r="EH317" s="97">
        <v>0</v>
      </c>
      <c r="EI317" s="97"/>
      <c r="EJ317" s="97">
        <v>1</v>
      </c>
      <c r="EK317" s="97">
        <v>4</v>
      </c>
      <c r="EL317" s="97">
        <v>4</v>
      </c>
      <c r="EM317" s="97">
        <v>7</v>
      </c>
      <c r="EN317" s="97">
        <v>5</v>
      </c>
      <c r="EO317" s="97">
        <v>4</v>
      </c>
      <c r="EP317" s="97">
        <v>2</v>
      </c>
      <c r="EQ317" s="97">
        <v>10</v>
      </c>
      <c r="ER317" s="97">
        <v>9</v>
      </c>
      <c r="ES317" s="97">
        <v>1</v>
      </c>
      <c r="ET317" s="97">
        <v>19</v>
      </c>
      <c r="EU317" s="97">
        <v>6</v>
      </c>
      <c r="EV317" s="97">
        <v>5</v>
      </c>
      <c r="EW317" s="97">
        <v>3</v>
      </c>
      <c r="EX317" s="97">
        <v>9</v>
      </c>
      <c r="EY317" s="97">
        <v>5</v>
      </c>
      <c r="EZ317" s="97">
        <v>0</v>
      </c>
      <c r="FA317" s="97">
        <v>7</v>
      </c>
      <c r="FB317" s="97">
        <v>7</v>
      </c>
      <c r="FC317" s="97">
        <v>9</v>
      </c>
      <c r="FD317" s="97">
        <v>10</v>
      </c>
      <c r="FE317" s="97">
        <v>8</v>
      </c>
      <c r="FF317" s="97">
        <v>31</v>
      </c>
      <c r="FG317" s="97">
        <v>40</v>
      </c>
      <c r="FH317" s="97">
        <v>13</v>
      </c>
      <c r="FI317" s="97">
        <v>30</v>
      </c>
      <c r="FJ317" s="97">
        <v>22</v>
      </c>
      <c r="FK317" s="97">
        <v>30</v>
      </c>
      <c r="FL317" s="97">
        <v>8</v>
      </c>
      <c r="FM317" s="97">
        <v>3</v>
      </c>
      <c r="FN317" s="97">
        <v>14</v>
      </c>
      <c r="FO317" s="97">
        <v>37</v>
      </c>
      <c r="FP317" s="97">
        <v>6</v>
      </c>
      <c r="FQ317" s="97">
        <v>3</v>
      </c>
      <c r="FR317" s="97">
        <v>1</v>
      </c>
      <c r="FS317" s="97">
        <v>1</v>
      </c>
      <c r="FT317" s="97">
        <v>23</v>
      </c>
      <c r="FU317" s="97">
        <v>7</v>
      </c>
      <c r="FV317" s="97">
        <v>5</v>
      </c>
      <c r="FW317" s="97">
        <v>15</v>
      </c>
      <c r="FX317" s="97">
        <v>5</v>
      </c>
      <c r="FY317" s="97">
        <v>9</v>
      </c>
      <c r="FZ317" s="97">
        <v>33</v>
      </c>
      <c r="GA317" s="97">
        <v>16</v>
      </c>
      <c r="GB317" s="97">
        <v>38</v>
      </c>
      <c r="GC317" s="97">
        <v>84</v>
      </c>
      <c r="GD317" s="97">
        <v>7</v>
      </c>
      <c r="GE317" s="97">
        <v>3</v>
      </c>
      <c r="GF317" s="97">
        <v>14</v>
      </c>
      <c r="GG317" s="97">
        <v>8</v>
      </c>
      <c r="GH317" s="97">
        <v>21</v>
      </c>
      <c r="GI317" s="97">
        <v>1</v>
      </c>
      <c r="GJ317" s="97">
        <v>5</v>
      </c>
      <c r="GK317" s="97">
        <v>25</v>
      </c>
      <c r="GL317" s="97">
        <v>43</v>
      </c>
      <c r="GM317" s="97">
        <v>7</v>
      </c>
      <c r="GN317" s="97">
        <v>11</v>
      </c>
      <c r="GO317" s="97">
        <v>8</v>
      </c>
      <c r="GP317" s="97">
        <v>4</v>
      </c>
      <c r="GQ317" s="97">
        <v>0</v>
      </c>
      <c r="GR317" s="97">
        <v>1</v>
      </c>
      <c r="GS317" s="97">
        <v>2</v>
      </c>
      <c r="GT317" s="97">
        <v>11</v>
      </c>
      <c r="GU317" s="97">
        <v>6</v>
      </c>
      <c r="GV317" s="97">
        <v>13</v>
      </c>
      <c r="GW317" s="97">
        <v>6</v>
      </c>
      <c r="GX317" s="97">
        <v>6</v>
      </c>
      <c r="GY317" s="97">
        <v>21</v>
      </c>
      <c r="GZ317" s="97">
        <v>1</v>
      </c>
      <c r="HA317" s="97">
        <v>20</v>
      </c>
      <c r="HB317" s="97">
        <v>36</v>
      </c>
      <c r="HC317" s="97">
        <v>6</v>
      </c>
      <c r="HD317" s="97">
        <v>66</v>
      </c>
      <c r="HE317" s="97">
        <v>20</v>
      </c>
      <c r="HF317" s="97">
        <v>8</v>
      </c>
      <c r="HG317" s="97">
        <v>6</v>
      </c>
      <c r="HH317" s="97">
        <v>6</v>
      </c>
      <c r="HI317" s="97">
        <v>16</v>
      </c>
      <c r="HJ317" s="97">
        <v>16</v>
      </c>
      <c r="HK317" s="97">
        <v>27</v>
      </c>
      <c r="HL317" s="97">
        <v>8</v>
      </c>
      <c r="HM317" s="97">
        <v>12</v>
      </c>
      <c r="HN317" s="97">
        <v>3</v>
      </c>
      <c r="HO317" s="97">
        <v>10</v>
      </c>
      <c r="HP317" s="97">
        <v>3</v>
      </c>
      <c r="HQ317" s="97">
        <v>9</v>
      </c>
      <c r="HR317" s="97">
        <v>6</v>
      </c>
      <c r="HS317" s="97">
        <v>5</v>
      </c>
      <c r="HT317" s="97">
        <v>2</v>
      </c>
      <c r="HU317" s="97">
        <v>12</v>
      </c>
      <c r="HV317" s="97">
        <v>7</v>
      </c>
      <c r="HW317" s="97">
        <v>8</v>
      </c>
      <c r="HX317" s="97">
        <v>4</v>
      </c>
      <c r="HY317" s="97">
        <v>19</v>
      </c>
      <c r="HZ317" s="97">
        <v>10</v>
      </c>
      <c r="IA317" s="97">
        <v>72</v>
      </c>
      <c r="IB317" s="97">
        <v>13</v>
      </c>
      <c r="IC317" s="97">
        <v>8</v>
      </c>
      <c r="ID317" s="97">
        <v>5</v>
      </c>
      <c r="IE317" s="97">
        <v>5</v>
      </c>
      <c r="IF317" s="97">
        <v>179</v>
      </c>
      <c r="IG317" s="97">
        <v>12</v>
      </c>
      <c r="IH317" s="97">
        <v>93</v>
      </c>
      <c r="II317" s="97">
        <v>8</v>
      </c>
      <c r="IJ317" s="97">
        <v>6</v>
      </c>
      <c r="IK317" s="97">
        <v>4</v>
      </c>
      <c r="IL317" s="97">
        <v>2</v>
      </c>
      <c r="IM317" s="97">
        <v>2</v>
      </c>
      <c r="IN317" s="97">
        <v>3</v>
      </c>
      <c r="IO317" s="97">
        <v>23</v>
      </c>
      <c r="IP317" s="97">
        <v>70</v>
      </c>
      <c r="IQ317" s="97">
        <v>26</v>
      </c>
      <c r="IR317" s="97">
        <v>6</v>
      </c>
      <c r="IS317" s="97">
        <v>4</v>
      </c>
      <c r="IT317" s="97">
        <v>158</v>
      </c>
      <c r="IU317" s="97">
        <v>11</v>
      </c>
      <c r="IV317" s="97">
        <v>4</v>
      </c>
      <c r="IW317" s="97">
        <v>5</v>
      </c>
      <c r="IX317" s="97">
        <v>4</v>
      </c>
      <c r="IY317" s="97">
        <v>13</v>
      </c>
      <c r="IZ317" s="97">
        <v>7</v>
      </c>
      <c r="JA317" s="97">
        <v>13</v>
      </c>
      <c r="JB317" s="97">
        <v>11</v>
      </c>
      <c r="JC317" s="97">
        <v>4</v>
      </c>
      <c r="JD317" s="97">
        <v>25</v>
      </c>
      <c r="JE317" s="97">
        <v>45</v>
      </c>
      <c r="JF317" s="97">
        <v>13</v>
      </c>
      <c r="JG317" s="97">
        <v>1</v>
      </c>
      <c r="JH317" s="97">
        <v>21</v>
      </c>
      <c r="JI317" s="97">
        <v>12</v>
      </c>
      <c r="JJ317" s="97">
        <v>8</v>
      </c>
      <c r="JK317" s="97">
        <v>116</v>
      </c>
      <c r="JL317" s="97">
        <v>11</v>
      </c>
      <c r="JM317" s="97">
        <v>8</v>
      </c>
      <c r="JN317" s="97">
        <v>15</v>
      </c>
      <c r="JO317" s="97">
        <v>553</v>
      </c>
      <c r="JP317" s="97">
        <v>1064</v>
      </c>
      <c r="JQ317" s="97">
        <v>1181</v>
      </c>
      <c r="JR317" s="97">
        <v>1113</v>
      </c>
      <c r="JS317" s="97">
        <v>1235</v>
      </c>
      <c r="JT317" s="97">
        <v>639</v>
      </c>
      <c r="JU317" s="97">
        <v>497</v>
      </c>
      <c r="JV317" s="97">
        <v>408</v>
      </c>
      <c r="JW317" s="97">
        <v>1277</v>
      </c>
      <c r="JX317" s="97">
        <v>140</v>
      </c>
      <c r="JY317" s="97"/>
      <c r="JZ317" s="97">
        <v>570</v>
      </c>
      <c r="KA317" s="97">
        <v>362</v>
      </c>
      <c r="KB317" s="97">
        <v>275</v>
      </c>
      <c r="KC317" s="97">
        <v>344</v>
      </c>
      <c r="KD317" s="97">
        <v>390</v>
      </c>
      <c r="KE317" s="97">
        <v>318</v>
      </c>
      <c r="KF317" s="97">
        <v>432</v>
      </c>
      <c r="KG317" s="97">
        <v>933</v>
      </c>
      <c r="KH317" s="97">
        <v>669</v>
      </c>
      <c r="KI317" s="97">
        <v>133</v>
      </c>
      <c r="KJ317" s="97">
        <v>14</v>
      </c>
      <c r="KK317" s="97">
        <v>35</v>
      </c>
      <c r="KL317" s="97">
        <v>578</v>
      </c>
      <c r="KM317" s="97">
        <v>67</v>
      </c>
      <c r="KN317" s="97">
        <v>12</v>
      </c>
      <c r="KO317" s="97">
        <v>223</v>
      </c>
      <c r="KP317" s="97">
        <v>57</v>
      </c>
      <c r="KQ317" s="97">
        <v>267</v>
      </c>
      <c r="KR317" s="97">
        <v>71</v>
      </c>
      <c r="KS317" s="97">
        <v>92</v>
      </c>
      <c r="KT317" s="97">
        <v>183</v>
      </c>
      <c r="KU317" s="97">
        <v>61</v>
      </c>
      <c r="KV317" s="97">
        <v>712</v>
      </c>
      <c r="KW317" s="97">
        <v>159</v>
      </c>
      <c r="KX317" s="97">
        <v>17</v>
      </c>
      <c r="KY317" s="97">
        <v>61</v>
      </c>
      <c r="KZ317" s="97">
        <v>68</v>
      </c>
      <c r="LA317" s="97">
        <v>166</v>
      </c>
      <c r="LB317" s="97">
        <v>11174</v>
      </c>
      <c r="LC317" s="97">
        <v>853</v>
      </c>
      <c r="LD317" s="97">
        <v>1495</v>
      </c>
      <c r="LE317" s="97">
        <v>245</v>
      </c>
      <c r="LF317" s="97">
        <v>22</v>
      </c>
      <c r="LG317" s="97">
        <v>1206</v>
      </c>
      <c r="LH317" s="97">
        <v>3741</v>
      </c>
      <c r="LI317" s="97">
        <v>1119</v>
      </c>
      <c r="LJ317" s="97">
        <v>1268</v>
      </c>
      <c r="LK317" s="97">
        <v>0</v>
      </c>
      <c r="LL317" s="97">
        <v>32</v>
      </c>
      <c r="LM317" s="97">
        <v>277</v>
      </c>
      <c r="LN317" s="97">
        <v>139</v>
      </c>
      <c r="LO317" s="97"/>
      <c r="LP317" s="97">
        <v>4</v>
      </c>
      <c r="LQ317" s="97">
        <v>3727</v>
      </c>
      <c r="LR317" s="97">
        <v>174</v>
      </c>
      <c r="LS317" s="97">
        <v>206</v>
      </c>
      <c r="LT317" s="97">
        <v>148</v>
      </c>
      <c r="LU317" s="97">
        <v>265</v>
      </c>
      <c r="LV317" s="97">
        <v>1882</v>
      </c>
      <c r="LW317" s="97">
        <v>551</v>
      </c>
      <c r="LX317" s="97">
        <v>657</v>
      </c>
      <c r="LY317" s="97">
        <v>612</v>
      </c>
      <c r="LZ317" s="97">
        <v>647</v>
      </c>
      <c r="MA317" s="97">
        <v>1205</v>
      </c>
      <c r="MB317" s="97">
        <v>1469</v>
      </c>
      <c r="MC317" s="97">
        <v>274</v>
      </c>
      <c r="MD317" s="97">
        <v>370</v>
      </c>
      <c r="ME317" s="97">
        <v>497</v>
      </c>
      <c r="MF317" s="97">
        <v>83</v>
      </c>
      <c r="MG317" s="97">
        <v>54</v>
      </c>
      <c r="MH317" s="97">
        <v>61</v>
      </c>
      <c r="MI317" s="97">
        <v>412</v>
      </c>
      <c r="MJ317" s="97">
        <v>2029</v>
      </c>
      <c r="MK317" s="97">
        <v>941</v>
      </c>
      <c r="ML317" s="97">
        <v>906</v>
      </c>
      <c r="MM317" s="97">
        <v>286</v>
      </c>
      <c r="MN317" s="97">
        <v>109</v>
      </c>
      <c r="MO317" s="97">
        <v>651</v>
      </c>
      <c r="MP317" s="97">
        <v>292</v>
      </c>
      <c r="MQ317" s="97">
        <v>414</v>
      </c>
      <c r="MR317" s="97">
        <v>150</v>
      </c>
      <c r="MS317" s="97">
        <v>282</v>
      </c>
      <c r="MT317" s="97">
        <v>35</v>
      </c>
      <c r="MU317" s="97">
        <v>423</v>
      </c>
      <c r="MV317" s="97">
        <v>448</v>
      </c>
      <c r="MW317" s="97">
        <v>1344</v>
      </c>
      <c r="MX317" s="97">
        <v>390</v>
      </c>
      <c r="MY317" s="97">
        <v>299</v>
      </c>
      <c r="MZ317" s="97">
        <v>177</v>
      </c>
      <c r="NA317" s="97">
        <v>152</v>
      </c>
      <c r="NB317" s="97">
        <v>246</v>
      </c>
      <c r="NC317" s="97">
        <v>118</v>
      </c>
      <c r="ND317" s="97">
        <v>1227</v>
      </c>
      <c r="NE317" s="97">
        <v>365</v>
      </c>
      <c r="NF317" s="97">
        <v>114</v>
      </c>
      <c r="NG317" s="97">
        <v>294</v>
      </c>
      <c r="NH317" s="97">
        <v>98</v>
      </c>
      <c r="NI317" s="97">
        <v>127</v>
      </c>
      <c r="NJ317" s="97">
        <v>21</v>
      </c>
      <c r="NK317" s="97">
        <v>51</v>
      </c>
      <c r="NL317" s="97">
        <v>23</v>
      </c>
      <c r="NM317" s="97">
        <v>46</v>
      </c>
      <c r="NN317" s="97">
        <v>15</v>
      </c>
      <c r="NO317" s="97">
        <v>21</v>
      </c>
      <c r="NP317" s="97">
        <v>96</v>
      </c>
      <c r="NQ317" s="97">
        <v>187</v>
      </c>
      <c r="NR317" s="97">
        <v>620</v>
      </c>
      <c r="NS317" s="97">
        <v>747</v>
      </c>
      <c r="NT317" s="97">
        <v>897</v>
      </c>
      <c r="NU317" s="97">
        <v>154</v>
      </c>
      <c r="NV317" s="97">
        <v>241</v>
      </c>
      <c r="NW317" s="97">
        <v>10</v>
      </c>
      <c r="NX317" s="97">
        <v>21</v>
      </c>
      <c r="NY317" s="97">
        <v>40</v>
      </c>
      <c r="NZ317" s="97">
        <v>252</v>
      </c>
      <c r="OA317" s="97">
        <v>1</v>
      </c>
      <c r="OB317" s="97">
        <v>46</v>
      </c>
      <c r="OC317" s="97">
        <v>180</v>
      </c>
      <c r="OD317" s="97">
        <v>106</v>
      </c>
      <c r="OE317" s="97">
        <v>149</v>
      </c>
      <c r="OF317" s="97">
        <v>173</v>
      </c>
      <c r="OG317" s="97"/>
      <c r="OH317" s="97">
        <v>2757</v>
      </c>
      <c r="OI317" s="97">
        <v>2885</v>
      </c>
      <c r="OJ317" s="97">
        <v>63</v>
      </c>
      <c r="OK317" s="97">
        <v>2</v>
      </c>
      <c r="OL317" s="97">
        <v>9</v>
      </c>
      <c r="OM317" s="97">
        <v>2614</v>
      </c>
      <c r="ON317" s="97">
        <v>1462</v>
      </c>
      <c r="OO317" s="97">
        <v>5936</v>
      </c>
      <c r="OP317" s="97">
        <v>9</v>
      </c>
      <c r="OQ317" s="97">
        <v>10</v>
      </c>
      <c r="OR317" s="98">
        <v>114</v>
      </c>
      <c r="OS317" s="99">
        <v>89187</v>
      </c>
      <c r="OT317" s="96">
        <v>104817</v>
      </c>
      <c r="OU317" s="97"/>
      <c r="OV317" s="97"/>
      <c r="OW317" s="97"/>
      <c r="OX317" s="97"/>
      <c r="OY317" s="97"/>
      <c r="OZ317" s="97">
        <v>5887</v>
      </c>
      <c r="PA317" s="97"/>
      <c r="PB317" s="97"/>
      <c r="PC317" s="97"/>
      <c r="PD317" s="97"/>
      <c r="PE317" s="97"/>
      <c r="PF317" s="97"/>
      <c r="PG317" s="97"/>
      <c r="PH317" s="97"/>
      <c r="PI317" s="97"/>
      <c r="PJ317" s="97"/>
      <c r="PK317" s="97"/>
      <c r="PL317" s="98"/>
      <c r="PM317" s="99">
        <v>199891</v>
      </c>
    </row>
    <row r="318" spans="1:429" ht="12.75" customHeight="1" x14ac:dyDescent="0.2">
      <c r="A318" s="93" t="s">
        <v>1633</v>
      </c>
      <c r="B318" s="94" t="s">
        <v>1744</v>
      </c>
      <c r="C318" s="95" t="s">
        <v>1477</v>
      </c>
      <c r="D318" s="96">
        <v>6</v>
      </c>
      <c r="E318" s="97">
        <v>2</v>
      </c>
      <c r="F318" s="97">
        <v>0</v>
      </c>
      <c r="G318" s="97">
        <v>0</v>
      </c>
      <c r="H318" s="97">
        <v>2</v>
      </c>
      <c r="I318" s="97">
        <v>0</v>
      </c>
      <c r="J318" s="97">
        <v>12</v>
      </c>
      <c r="K318" s="97">
        <v>14</v>
      </c>
      <c r="L318" s="97">
        <v>8</v>
      </c>
      <c r="M318" s="97">
        <v>0</v>
      </c>
      <c r="N318" s="97">
        <v>0</v>
      </c>
      <c r="O318" s="97">
        <v>0</v>
      </c>
      <c r="P318" s="97">
        <v>0</v>
      </c>
      <c r="Q318" s="97">
        <v>55</v>
      </c>
      <c r="R318" s="97">
        <v>0</v>
      </c>
      <c r="S318" s="97">
        <v>0</v>
      </c>
      <c r="T318" s="97">
        <v>1</v>
      </c>
      <c r="U318" s="97">
        <v>0</v>
      </c>
      <c r="V318" s="97">
        <v>1</v>
      </c>
      <c r="W318" s="97">
        <v>6</v>
      </c>
      <c r="X318" s="97">
        <v>59</v>
      </c>
      <c r="Y318" s="97">
        <v>213</v>
      </c>
      <c r="Z318" s="97">
        <v>17</v>
      </c>
      <c r="AA318" s="97">
        <v>12</v>
      </c>
      <c r="AB318" s="97">
        <v>11</v>
      </c>
      <c r="AC318" s="97">
        <v>27</v>
      </c>
      <c r="AD318" s="97">
        <v>156</v>
      </c>
      <c r="AE318" s="97">
        <v>38</v>
      </c>
      <c r="AF318" s="97">
        <v>35</v>
      </c>
      <c r="AG318" s="97">
        <v>3</v>
      </c>
      <c r="AH318" s="97">
        <v>114</v>
      </c>
      <c r="AI318" s="97">
        <v>22</v>
      </c>
      <c r="AJ318" s="97">
        <v>18</v>
      </c>
      <c r="AK318" s="97">
        <v>18</v>
      </c>
      <c r="AL318" s="97">
        <v>42</v>
      </c>
      <c r="AM318" s="97">
        <v>22</v>
      </c>
      <c r="AN318" s="97">
        <v>0</v>
      </c>
      <c r="AO318" s="97">
        <v>5</v>
      </c>
      <c r="AP318" s="97">
        <v>6</v>
      </c>
      <c r="AQ318" s="97">
        <v>0</v>
      </c>
      <c r="AR318" s="97">
        <v>0</v>
      </c>
      <c r="AS318" s="97">
        <v>4</v>
      </c>
      <c r="AT318" s="97">
        <v>0</v>
      </c>
      <c r="AU318" s="97">
        <v>13</v>
      </c>
      <c r="AV318" s="97">
        <v>0</v>
      </c>
      <c r="AW318" s="97">
        <v>0</v>
      </c>
      <c r="AX318" s="97">
        <v>0</v>
      </c>
      <c r="AY318" s="97">
        <v>0</v>
      </c>
      <c r="AZ318" s="97">
        <v>0</v>
      </c>
      <c r="BA318" s="97">
        <v>0</v>
      </c>
      <c r="BB318" s="97">
        <v>0</v>
      </c>
      <c r="BC318" s="97">
        <v>0</v>
      </c>
      <c r="BD318" s="97">
        <v>2</v>
      </c>
      <c r="BE318" s="97">
        <v>7</v>
      </c>
      <c r="BF318" s="97">
        <v>0</v>
      </c>
      <c r="BG318" s="97">
        <v>0</v>
      </c>
      <c r="BH318" s="97">
        <v>7</v>
      </c>
      <c r="BI318" s="97">
        <v>4</v>
      </c>
      <c r="BJ318" s="97">
        <v>10</v>
      </c>
      <c r="BK318" s="97">
        <v>6</v>
      </c>
      <c r="BL318" s="97">
        <v>4</v>
      </c>
      <c r="BM318" s="97">
        <v>0</v>
      </c>
      <c r="BN318" s="97">
        <v>0</v>
      </c>
      <c r="BO318" s="97">
        <v>4</v>
      </c>
      <c r="BP318" s="97">
        <v>3</v>
      </c>
      <c r="BQ318" s="97">
        <v>0</v>
      </c>
      <c r="BR318" s="97">
        <v>5</v>
      </c>
      <c r="BS318" s="97">
        <v>7</v>
      </c>
      <c r="BT318" s="97">
        <v>0</v>
      </c>
      <c r="BU318" s="97">
        <v>0</v>
      </c>
      <c r="BV318" s="97">
        <v>5</v>
      </c>
      <c r="BW318" s="97">
        <v>0</v>
      </c>
      <c r="BX318" s="97">
        <v>0</v>
      </c>
      <c r="BY318" s="97">
        <v>9</v>
      </c>
      <c r="BZ318" s="97">
        <v>5</v>
      </c>
      <c r="CA318" s="97">
        <v>6</v>
      </c>
      <c r="CB318" s="97">
        <v>1</v>
      </c>
      <c r="CC318" s="97">
        <v>13</v>
      </c>
      <c r="CD318" s="97">
        <v>0</v>
      </c>
      <c r="CE318" s="97">
        <v>0</v>
      </c>
      <c r="CF318" s="97">
        <v>1</v>
      </c>
      <c r="CG318" s="97">
        <v>4</v>
      </c>
      <c r="CH318" s="97">
        <v>0</v>
      </c>
      <c r="CI318" s="97">
        <v>0</v>
      </c>
      <c r="CJ318" s="97">
        <v>8</v>
      </c>
      <c r="CK318" s="97">
        <v>14</v>
      </c>
      <c r="CL318" s="97">
        <v>0</v>
      </c>
      <c r="CM318" s="97">
        <v>10</v>
      </c>
      <c r="CN318" s="97">
        <v>0</v>
      </c>
      <c r="CO318" s="97">
        <v>0</v>
      </c>
      <c r="CP318" s="97">
        <v>4</v>
      </c>
      <c r="CQ318" s="97">
        <v>0</v>
      </c>
      <c r="CR318" s="97">
        <v>6</v>
      </c>
      <c r="CS318" s="97">
        <v>0</v>
      </c>
      <c r="CT318" s="97">
        <v>0</v>
      </c>
      <c r="CU318" s="97">
        <v>0</v>
      </c>
      <c r="CV318" s="97">
        <v>0</v>
      </c>
      <c r="CW318" s="97">
        <v>0</v>
      </c>
      <c r="CX318" s="97">
        <v>3</v>
      </c>
      <c r="CY318" s="97">
        <v>0</v>
      </c>
      <c r="CZ318" s="97">
        <v>0</v>
      </c>
      <c r="DA318" s="97">
        <v>6</v>
      </c>
      <c r="DB318" s="97">
        <v>0</v>
      </c>
      <c r="DC318" s="97">
        <v>3</v>
      </c>
      <c r="DD318" s="97">
        <v>11</v>
      </c>
      <c r="DE318" s="97">
        <v>0</v>
      </c>
      <c r="DF318" s="97">
        <v>4</v>
      </c>
      <c r="DG318" s="97">
        <v>0</v>
      </c>
      <c r="DH318" s="97">
        <v>5</v>
      </c>
      <c r="DI318" s="97">
        <v>0</v>
      </c>
      <c r="DJ318" s="97">
        <v>0</v>
      </c>
      <c r="DK318" s="97">
        <v>0</v>
      </c>
      <c r="DL318" s="97">
        <v>2</v>
      </c>
      <c r="DM318" s="97">
        <v>0</v>
      </c>
      <c r="DN318" s="97">
        <v>5</v>
      </c>
      <c r="DO318" s="97">
        <v>0</v>
      </c>
      <c r="DP318" s="97">
        <v>5</v>
      </c>
      <c r="DQ318" s="97">
        <v>3</v>
      </c>
      <c r="DR318" s="97">
        <v>5</v>
      </c>
      <c r="DS318" s="97">
        <v>0</v>
      </c>
      <c r="DT318" s="97">
        <v>6</v>
      </c>
      <c r="DU318" s="97">
        <v>0</v>
      </c>
      <c r="DV318" s="97">
        <v>0</v>
      </c>
      <c r="DW318" s="97">
        <v>0</v>
      </c>
      <c r="DX318" s="97">
        <v>1</v>
      </c>
      <c r="DY318" s="97">
        <v>1</v>
      </c>
      <c r="DZ318" s="97">
        <v>0</v>
      </c>
      <c r="EA318" s="97">
        <v>0</v>
      </c>
      <c r="EB318" s="97">
        <v>0</v>
      </c>
      <c r="EC318" s="97">
        <v>0</v>
      </c>
      <c r="ED318" s="97">
        <v>0</v>
      </c>
      <c r="EE318" s="97">
        <v>0</v>
      </c>
      <c r="EF318" s="97">
        <v>0</v>
      </c>
      <c r="EG318" s="97">
        <v>1</v>
      </c>
      <c r="EH318" s="97">
        <v>1</v>
      </c>
      <c r="EI318" s="97">
        <v>1</v>
      </c>
      <c r="EJ318" s="97">
        <v>0</v>
      </c>
      <c r="EK318" s="97">
        <v>0</v>
      </c>
      <c r="EL318" s="97">
        <v>0</v>
      </c>
      <c r="EM318" s="97">
        <v>0</v>
      </c>
      <c r="EN318" s="97">
        <v>2</v>
      </c>
      <c r="EO318" s="97">
        <v>0</v>
      </c>
      <c r="EP318" s="97">
        <v>0</v>
      </c>
      <c r="EQ318" s="97">
        <v>5</v>
      </c>
      <c r="ER318" s="97">
        <v>3</v>
      </c>
      <c r="ES318" s="97">
        <v>0</v>
      </c>
      <c r="ET318" s="97">
        <v>0</v>
      </c>
      <c r="EU318" s="97">
        <v>9</v>
      </c>
      <c r="EV318" s="97">
        <v>26</v>
      </c>
      <c r="EW318" s="97">
        <v>7</v>
      </c>
      <c r="EX318" s="97">
        <v>3</v>
      </c>
      <c r="EY318" s="97">
        <v>0</v>
      </c>
      <c r="EZ318" s="97">
        <v>0</v>
      </c>
      <c r="FA318" s="97">
        <v>3</v>
      </c>
      <c r="FB318" s="97">
        <v>8</v>
      </c>
      <c r="FC318" s="97">
        <v>5</v>
      </c>
      <c r="FD318" s="97">
        <v>10</v>
      </c>
      <c r="FE318" s="97">
        <v>7</v>
      </c>
      <c r="FF318" s="97">
        <v>9</v>
      </c>
      <c r="FG318" s="97">
        <v>0</v>
      </c>
      <c r="FH318" s="97">
        <v>10</v>
      </c>
      <c r="FI318" s="97">
        <v>5</v>
      </c>
      <c r="FJ318" s="97">
        <v>4</v>
      </c>
      <c r="FK318" s="97">
        <v>0</v>
      </c>
      <c r="FL318" s="97">
        <v>7</v>
      </c>
      <c r="FM318" s="97">
        <v>0</v>
      </c>
      <c r="FN318" s="97">
        <v>5</v>
      </c>
      <c r="FO318" s="97">
        <v>0</v>
      </c>
      <c r="FP318" s="97">
        <v>0</v>
      </c>
      <c r="FQ318" s="97">
        <v>0</v>
      </c>
      <c r="FR318" s="97">
        <v>0</v>
      </c>
      <c r="FS318" s="97">
        <v>0</v>
      </c>
      <c r="FT318" s="97">
        <v>0</v>
      </c>
      <c r="FU318" s="97">
        <v>0</v>
      </c>
      <c r="FV318" s="97">
        <v>0</v>
      </c>
      <c r="FW318" s="97">
        <v>0</v>
      </c>
      <c r="FX318" s="97">
        <v>0</v>
      </c>
      <c r="FY318" s="97">
        <v>0</v>
      </c>
      <c r="FZ318" s="97">
        <v>0</v>
      </c>
      <c r="GA318" s="97">
        <v>0</v>
      </c>
      <c r="GB318" s="97">
        <v>12</v>
      </c>
      <c r="GC318" s="97">
        <v>10</v>
      </c>
      <c r="GD318" s="97">
        <v>0</v>
      </c>
      <c r="GE318" s="97">
        <v>0</v>
      </c>
      <c r="GF318" s="97">
        <v>0</v>
      </c>
      <c r="GG318" s="97">
        <v>0</v>
      </c>
      <c r="GH318" s="97">
        <v>3</v>
      </c>
      <c r="GI318" s="97">
        <v>0</v>
      </c>
      <c r="GJ318" s="97">
        <v>0</v>
      </c>
      <c r="GK318" s="97">
        <v>4</v>
      </c>
      <c r="GL318" s="97">
        <v>5</v>
      </c>
      <c r="GM318" s="97">
        <v>5</v>
      </c>
      <c r="GN318" s="97">
        <v>8</v>
      </c>
      <c r="GO318" s="97">
        <v>8</v>
      </c>
      <c r="GP318" s="97">
        <v>3</v>
      </c>
      <c r="GQ318" s="97">
        <v>0</v>
      </c>
      <c r="GR318" s="97">
        <v>11</v>
      </c>
      <c r="GS318" s="97">
        <v>0</v>
      </c>
      <c r="GT318" s="97">
        <v>3</v>
      </c>
      <c r="GU318" s="97">
        <v>8</v>
      </c>
      <c r="GV318" s="97">
        <v>8</v>
      </c>
      <c r="GW318" s="97">
        <v>11</v>
      </c>
      <c r="GX318" s="97">
        <v>8</v>
      </c>
      <c r="GY318" s="97">
        <v>12</v>
      </c>
      <c r="GZ318" s="97">
        <v>0</v>
      </c>
      <c r="HA318" s="97">
        <v>0</v>
      </c>
      <c r="HB318" s="97">
        <v>1</v>
      </c>
      <c r="HC318" s="97">
        <v>0</v>
      </c>
      <c r="HD318" s="97">
        <v>8</v>
      </c>
      <c r="HE318" s="97">
        <v>7</v>
      </c>
      <c r="HF318" s="97">
        <v>10</v>
      </c>
      <c r="HG318" s="97">
        <v>0</v>
      </c>
      <c r="HH318" s="97">
        <v>0</v>
      </c>
      <c r="HI318" s="97">
        <v>7</v>
      </c>
      <c r="HJ318" s="97">
        <v>5</v>
      </c>
      <c r="HK318" s="97">
        <v>15</v>
      </c>
      <c r="HL318" s="97">
        <v>8</v>
      </c>
      <c r="HM318" s="97">
        <v>3</v>
      </c>
      <c r="HN318" s="97">
        <v>0</v>
      </c>
      <c r="HO318" s="97">
        <v>10</v>
      </c>
      <c r="HP318" s="97">
        <v>4</v>
      </c>
      <c r="HQ318" s="97">
        <v>2</v>
      </c>
      <c r="HR318" s="97">
        <v>0</v>
      </c>
      <c r="HS318" s="97">
        <v>0</v>
      </c>
      <c r="HT318" s="97">
        <v>0</v>
      </c>
      <c r="HU318" s="97">
        <v>0</v>
      </c>
      <c r="HV318" s="97">
        <v>1</v>
      </c>
      <c r="HW318" s="97">
        <v>0</v>
      </c>
      <c r="HX318" s="97">
        <v>0</v>
      </c>
      <c r="HY318" s="97">
        <v>11</v>
      </c>
      <c r="HZ318" s="97">
        <v>9</v>
      </c>
      <c r="IA318" s="97">
        <v>10</v>
      </c>
      <c r="IB318" s="97">
        <v>6</v>
      </c>
      <c r="IC318" s="97">
        <v>0</v>
      </c>
      <c r="ID318" s="97">
        <v>0</v>
      </c>
      <c r="IE318" s="97">
        <v>0</v>
      </c>
      <c r="IF318" s="97">
        <v>24</v>
      </c>
      <c r="IG318" s="97">
        <v>0</v>
      </c>
      <c r="IH318" s="97">
        <v>2</v>
      </c>
      <c r="II318" s="97">
        <v>12</v>
      </c>
      <c r="IJ318" s="97">
        <v>4</v>
      </c>
      <c r="IK318" s="97">
        <v>11</v>
      </c>
      <c r="IL318" s="97">
        <v>18</v>
      </c>
      <c r="IM318" s="97">
        <v>4</v>
      </c>
      <c r="IN318" s="97">
        <v>0</v>
      </c>
      <c r="IO318" s="97">
        <v>8</v>
      </c>
      <c r="IP318" s="97">
        <v>8</v>
      </c>
      <c r="IQ318" s="97">
        <v>33</v>
      </c>
      <c r="IR318" s="97">
        <v>4</v>
      </c>
      <c r="IS318" s="97">
        <v>3</v>
      </c>
      <c r="IT318" s="97">
        <v>39</v>
      </c>
      <c r="IU318" s="97">
        <v>4</v>
      </c>
      <c r="IV318" s="97">
        <v>1</v>
      </c>
      <c r="IW318" s="97">
        <v>1</v>
      </c>
      <c r="IX318" s="97">
        <v>4</v>
      </c>
      <c r="IY318" s="97">
        <v>8</v>
      </c>
      <c r="IZ318" s="97">
        <v>4</v>
      </c>
      <c r="JA318" s="97">
        <v>14</v>
      </c>
      <c r="JB318" s="97">
        <v>9</v>
      </c>
      <c r="JC318" s="97">
        <v>0</v>
      </c>
      <c r="JD318" s="97">
        <v>13</v>
      </c>
      <c r="JE318" s="97">
        <v>13</v>
      </c>
      <c r="JF318" s="97">
        <v>0</v>
      </c>
      <c r="JG318" s="97">
        <v>0</v>
      </c>
      <c r="JH318" s="97">
        <v>0</v>
      </c>
      <c r="JI318" s="97">
        <v>0</v>
      </c>
      <c r="JJ318" s="97">
        <v>4</v>
      </c>
      <c r="JK318" s="97">
        <v>15</v>
      </c>
      <c r="JL318" s="97">
        <v>5</v>
      </c>
      <c r="JM318" s="97">
        <v>0</v>
      </c>
      <c r="JN318" s="97">
        <v>5</v>
      </c>
      <c r="JO318" s="97">
        <v>101</v>
      </c>
      <c r="JP318" s="97">
        <v>264</v>
      </c>
      <c r="JQ318" s="97">
        <v>221</v>
      </c>
      <c r="JR318" s="97">
        <v>176</v>
      </c>
      <c r="JS318" s="97">
        <v>199</v>
      </c>
      <c r="JT318" s="97">
        <v>93</v>
      </c>
      <c r="JU318" s="97">
        <v>92</v>
      </c>
      <c r="JV318" s="97">
        <v>49</v>
      </c>
      <c r="JW318" s="97">
        <v>219</v>
      </c>
      <c r="JX318" s="97">
        <v>25</v>
      </c>
      <c r="JY318" s="97"/>
      <c r="JZ318" s="97">
        <v>86</v>
      </c>
      <c r="KA318" s="97">
        <v>49</v>
      </c>
      <c r="KB318" s="97">
        <v>42</v>
      </c>
      <c r="KC318" s="97">
        <v>45</v>
      </c>
      <c r="KD318" s="97">
        <v>48</v>
      </c>
      <c r="KE318" s="97">
        <v>38</v>
      </c>
      <c r="KF318" s="97">
        <v>42</v>
      </c>
      <c r="KG318" s="97">
        <v>201</v>
      </c>
      <c r="KH318" s="97">
        <v>36</v>
      </c>
      <c r="KI318" s="97">
        <v>45</v>
      </c>
      <c r="KJ318" s="97">
        <v>167</v>
      </c>
      <c r="KK318" s="97">
        <v>6</v>
      </c>
      <c r="KL318" s="97">
        <v>105</v>
      </c>
      <c r="KM318" s="97">
        <v>11</v>
      </c>
      <c r="KN318" s="97">
        <v>92</v>
      </c>
      <c r="KO318" s="97">
        <v>292</v>
      </c>
      <c r="KP318" s="97">
        <v>2</v>
      </c>
      <c r="KQ318" s="97">
        <v>50</v>
      </c>
      <c r="KR318" s="97">
        <v>5</v>
      </c>
      <c r="KS318" s="97">
        <v>11</v>
      </c>
      <c r="KT318" s="97">
        <v>27</v>
      </c>
      <c r="KU318" s="97">
        <v>0</v>
      </c>
      <c r="KV318" s="97">
        <v>241</v>
      </c>
      <c r="KW318" s="97">
        <v>19</v>
      </c>
      <c r="KX318" s="97">
        <v>0</v>
      </c>
      <c r="KY318" s="97">
        <v>10</v>
      </c>
      <c r="KZ318" s="97">
        <v>10</v>
      </c>
      <c r="LA318" s="97">
        <v>223</v>
      </c>
      <c r="LB318" s="97">
        <v>719</v>
      </c>
      <c r="LC318" s="97">
        <v>482</v>
      </c>
      <c r="LD318" s="97">
        <v>411</v>
      </c>
      <c r="LE318" s="97">
        <v>424</v>
      </c>
      <c r="LF318" s="97">
        <v>11</v>
      </c>
      <c r="LG318" s="97">
        <v>259</v>
      </c>
      <c r="LH318" s="97">
        <v>507</v>
      </c>
      <c r="LI318" s="97">
        <v>322</v>
      </c>
      <c r="LJ318" s="97">
        <v>469</v>
      </c>
      <c r="LK318" s="97">
        <v>10</v>
      </c>
      <c r="LL318" s="97">
        <v>8</v>
      </c>
      <c r="LM318" s="97">
        <v>57</v>
      </c>
      <c r="LN318" s="97">
        <v>22</v>
      </c>
      <c r="LO318" s="97">
        <v>58</v>
      </c>
      <c r="LP318" s="97">
        <v>3</v>
      </c>
      <c r="LQ318" s="97">
        <v>938</v>
      </c>
      <c r="LR318" s="97">
        <v>20</v>
      </c>
      <c r="LS318" s="97">
        <v>57</v>
      </c>
      <c r="LT318" s="97">
        <v>2</v>
      </c>
      <c r="LU318" s="97">
        <v>11</v>
      </c>
      <c r="LV318" s="97">
        <v>331</v>
      </c>
      <c r="LW318" s="97">
        <v>142</v>
      </c>
      <c r="LX318" s="97">
        <v>97</v>
      </c>
      <c r="LY318" s="97">
        <v>91</v>
      </c>
      <c r="LZ318" s="97">
        <v>79</v>
      </c>
      <c r="MA318" s="97">
        <v>177</v>
      </c>
      <c r="MB318" s="97">
        <v>199</v>
      </c>
      <c r="MC318" s="97">
        <v>37</v>
      </c>
      <c r="MD318" s="97">
        <v>76</v>
      </c>
      <c r="ME318" s="97">
        <v>81</v>
      </c>
      <c r="MF318" s="97">
        <v>2</v>
      </c>
      <c r="MG318" s="97">
        <v>0</v>
      </c>
      <c r="MH318" s="97">
        <v>8</v>
      </c>
      <c r="MI318" s="97">
        <v>36</v>
      </c>
      <c r="MJ318" s="97">
        <v>508</v>
      </c>
      <c r="MK318" s="97">
        <v>131</v>
      </c>
      <c r="ML318" s="97">
        <v>179</v>
      </c>
      <c r="MM318" s="97">
        <v>47</v>
      </c>
      <c r="MN318" s="97">
        <v>2</v>
      </c>
      <c r="MO318" s="97">
        <v>71</v>
      </c>
      <c r="MP318" s="97">
        <v>52</v>
      </c>
      <c r="MQ318" s="97">
        <v>30</v>
      </c>
      <c r="MR318" s="97">
        <v>12</v>
      </c>
      <c r="MS318" s="97">
        <v>8</v>
      </c>
      <c r="MT318" s="97">
        <v>3</v>
      </c>
      <c r="MU318" s="97">
        <v>46</v>
      </c>
      <c r="MV318" s="97">
        <v>87</v>
      </c>
      <c r="MW318" s="97">
        <v>205</v>
      </c>
      <c r="MX318" s="97">
        <v>62</v>
      </c>
      <c r="MY318" s="97">
        <v>30</v>
      </c>
      <c r="MZ318" s="97">
        <v>25</v>
      </c>
      <c r="NA318" s="97">
        <v>16</v>
      </c>
      <c r="NB318" s="97">
        <v>36</v>
      </c>
      <c r="NC318" s="97">
        <v>13</v>
      </c>
      <c r="ND318" s="97">
        <v>295</v>
      </c>
      <c r="NE318" s="97">
        <v>53</v>
      </c>
      <c r="NF318" s="97">
        <v>4</v>
      </c>
      <c r="NG318" s="97">
        <v>38</v>
      </c>
      <c r="NH318" s="97">
        <v>5</v>
      </c>
      <c r="NI318" s="97">
        <v>10</v>
      </c>
      <c r="NJ318" s="97">
        <v>0</v>
      </c>
      <c r="NK318" s="97">
        <v>2</v>
      </c>
      <c r="NL318" s="97">
        <v>0</v>
      </c>
      <c r="NM318" s="97">
        <v>6</v>
      </c>
      <c r="NN318" s="97">
        <v>0</v>
      </c>
      <c r="NO318" s="97">
        <v>0</v>
      </c>
      <c r="NP318" s="97">
        <v>10</v>
      </c>
      <c r="NQ318" s="97">
        <v>20</v>
      </c>
      <c r="NR318" s="97">
        <v>90</v>
      </c>
      <c r="NS318" s="97">
        <v>116</v>
      </c>
      <c r="NT318" s="97">
        <v>127</v>
      </c>
      <c r="NU318" s="97">
        <v>4</v>
      </c>
      <c r="NV318" s="97">
        <v>36</v>
      </c>
      <c r="NW318" s="97">
        <v>27</v>
      </c>
      <c r="NX318" s="97">
        <v>33</v>
      </c>
      <c r="NY318" s="97">
        <v>2</v>
      </c>
      <c r="NZ318" s="97">
        <v>22</v>
      </c>
      <c r="OA318" s="97">
        <v>0</v>
      </c>
      <c r="OB318" s="97">
        <v>10</v>
      </c>
      <c r="OC318" s="97">
        <v>13</v>
      </c>
      <c r="OD318" s="97">
        <v>279</v>
      </c>
      <c r="OE318" s="97">
        <v>15</v>
      </c>
      <c r="OF318" s="97">
        <v>48</v>
      </c>
      <c r="OG318" s="97"/>
      <c r="OH318" s="97">
        <v>314</v>
      </c>
      <c r="OI318" s="97">
        <v>303</v>
      </c>
      <c r="OJ318" s="97">
        <v>15</v>
      </c>
      <c r="OK318" s="97">
        <v>0</v>
      </c>
      <c r="OL318" s="97">
        <v>41</v>
      </c>
      <c r="OM318" s="97">
        <v>491</v>
      </c>
      <c r="ON318" s="97">
        <v>190</v>
      </c>
      <c r="OO318" s="97">
        <v>768</v>
      </c>
      <c r="OP318" s="97">
        <v>446</v>
      </c>
      <c r="OQ318" s="97">
        <v>9</v>
      </c>
      <c r="OR318" s="98">
        <v>181</v>
      </c>
      <c r="OS318" s="99">
        <v>16854</v>
      </c>
      <c r="OT318" s="96">
        <v>7180</v>
      </c>
      <c r="OU318" s="97"/>
      <c r="OV318" s="97"/>
      <c r="OW318" s="97"/>
      <c r="OX318" s="97"/>
      <c r="OY318" s="97"/>
      <c r="OZ318" s="97">
        <v>872</v>
      </c>
      <c r="PA318" s="97"/>
      <c r="PB318" s="97"/>
      <c r="PC318" s="97"/>
      <c r="PD318" s="97"/>
      <c r="PE318" s="97"/>
      <c r="PF318" s="97"/>
      <c r="PG318" s="97"/>
      <c r="PH318" s="97"/>
      <c r="PI318" s="97"/>
      <c r="PJ318" s="97"/>
      <c r="PK318" s="97"/>
      <c r="PL318" s="98"/>
      <c r="PM318" s="99">
        <v>24907</v>
      </c>
    </row>
    <row r="319" spans="1:429" ht="12.75" customHeight="1" x14ac:dyDescent="0.2">
      <c r="A319" s="93">
        <v>518200</v>
      </c>
      <c r="B319" s="94" t="s">
        <v>1745</v>
      </c>
      <c r="C319" s="95" t="s">
        <v>1478</v>
      </c>
      <c r="D319" s="96"/>
      <c r="E319" s="97"/>
      <c r="F319" s="97"/>
      <c r="G319" s="97"/>
      <c r="H319" s="97"/>
      <c r="I319" s="97"/>
      <c r="J319" s="97"/>
      <c r="K319" s="97"/>
      <c r="L319" s="97"/>
      <c r="M319" s="97"/>
      <c r="N319" s="97"/>
      <c r="O319" s="97"/>
      <c r="P319" s="97">
        <v>0</v>
      </c>
      <c r="Q319" s="97">
        <v>43</v>
      </c>
      <c r="R319" s="97">
        <v>1</v>
      </c>
      <c r="S319" s="97">
        <v>2</v>
      </c>
      <c r="T319" s="97">
        <v>1</v>
      </c>
      <c r="U319" s="97">
        <v>1</v>
      </c>
      <c r="V319" s="97">
        <v>1</v>
      </c>
      <c r="W319" s="97">
        <v>1</v>
      </c>
      <c r="X319" s="97">
        <v>3</v>
      </c>
      <c r="Y319" s="97">
        <v>1039</v>
      </c>
      <c r="Z319" s="97">
        <v>55</v>
      </c>
      <c r="AA319" s="97"/>
      <c r="AB319" s="97">
        <v>26</v>
      </c>
      <c r="AC319" s="97">
        <v>37</v>
      </c>
      <c r="AD319" s="97">
        <v>147</v>
      </c>
      <c r="AE319" s="97">
        <v>70</v>
      </c>
      <c r="AF319" s="97">
        <v>31</v>
      </c>
      <c r="AG319" s="97">
        <v>0</v>
      </c>
      <c r="AH319" s="97">
        <v>100</v>
      </c>
      <c r="AI319" s="97">
        <v>31</v>
      </c>
      <c r="AJ319" s="97">
        <v>67</v>
      </c>
      <c r="AK319" s="97">
        <v>38</v>
      </c>
      <c r="AL319" s="97">
        <v>47</v>
      </c>
      <c r="AM319" s="97">
        <v>42</v>
      </c>
      <c r="AN319" s="97">
        <v>53</v>
      </c>
      <c r="AO319" s="97">
        <v>33</v>
      </c>
      <c r="AP319" s="97">
        <v>68</v>
      </c>
      <c r="AQ319" s="97">
        <v>72</v>
      </c>
      <c r="AR319" s="97">
        <v>16</v>
      </c>
      <c r="AS319" s="97">
        <v>73</v>
      </c>
      <c r="AT319" s="97">
        <v>12</v>
      </c>
      <c r="AU319" s="97">
        <v>105</v>
      </c>
      <c r="AV319" s="97">
        <v>21</v>
      </c>
      <c r="AW319" s="97">
        <v>43</v>
      </c>
      <c r="AX319" s="97">
        <v>4</v>
      </c>
      <c r="AY319" s="97">
        <v>12</v>
      </c>
      <c r="AZ319" s="97">
        <v>16</v>
      </c>
      <c r="BA319" s="97">
        <v>15</v>
      </c>
      <c r="BB319" s="97">
        <v>17</v>
      </c>
      <c r="BC319" s="97">
        <v>14</v>
      </c>
      <c r="BD319" s="97">
        <v>115</v>
      </c>
      <c r="BE319" s="97">
        <v>44</v>
      </c>
      <c r="BF319" s="97">
        <v>7</v>
      </c>
      <c r="BG319" s="97">
        <v>1</v>
      </c>
      <c r="BH319" s="97">
        <v>22</v>
      </c>
      <c r="BI319" s="97">
        <v>9</v>
      </c>
      <c r="BJ319" s="97">
        <v>22</v>
      </c>
      <c r="BK319" s="97">
        <v>18</v>
      </c>
      <c r="BL319" s="97">
        <v>23</v>
      </c>
      <c r="BM319" s="97">
        <v>53</v>
      </c>
      <c r="BN319" s="97">
        <v>16</v>
      </c>
      <c r="BO319" s="97">
        <v>39</v>
      </c>
      <c r="BP319" s="97">
        <v>38</v>
      </c>
      <c r="BQ319" s="97">
        <v>23</v>
      </c>
      <c r="BR319" s="97">
        <v>128</v>
      </c>
      <c r="BS319" s="97">
        <v>126</v>
      </c>
      <c r="BT319" s="97">
        <v>14</v>
      </c>
      <c r="BU319" s="97">
        <v>28</v>
      </c>
      <c r="BV319" s="97">
        <v>21</v>
      </c>
      <c r="BW319" s="97">
        <v>38</v>
      </c>
      <c r="BX319" s="97">
        <v>25</v>
      </c>
      <c r="BY319" s="97">
        <v>38</v>
      </c>
      <c r="BZ319" s="97">
        <v>105</v>
      </c>
      <c r="CA319" s="97">
        <v>83</v>
      </c>
      <c r="CB319" s="97">
        <v>3</v>
      </c>
      <c r="CC319" s="97">
        <v>61</v>
      </c>
      <c r="CD319" s="97">
        <v>11</v>
      </c>
      <c r="CE319" s="97">
        <v>20</v>
      </c>
      <c r="CF319" s="97">
        <v>9</v>
      </c>
      <c r="CG319" s="97">
        <v>38</v>
      </c>
      <c r="CH319" s="97">
        <v>67</v>
      </c>
      <c r="CI319" s="97">
        <v>7</v>
      </c>
      <c r="CJ319" s="97">
        <v>17</v>
      </c>
      <c r="CK319" s="97">
        <v>33</v>
      </c>
      <c r="CL319" s="97">
        <v>21</v>
      </c>
      <c r="CM319" s="97">
        <v>79</v>
      </c>
      <c r="CN319" s="97">
        <v>36</v>
      </c>
      <c r="CO319" s="97">
        <v>2</v>
      </c>
      <c r="CP319" s="97">
        <v>64</v>
      </c>
      <c r="CQ319" s="97">
        <v>24</v>
      </c>
      <c r="CR319" s="97">
        <v>38</v>
      </c>
      <c r="CS319" s="97">
        <v>18</v>
      </c>
      <c r="CT319" s="97">
        <v>22</v>
      </c>
      <c r="CU319" s="97">
        <v>19</v>
      </c>
      <c r="CV319" s="97">
        <v>40</v>
      </c>
      <c r="CW319" s="97">
        <v>23</v>
      </c>
      <c r="CX319" s="97">
        <v>21</v>
      </c>
      <c r="CY319" s="97">
        <v>7</v>
      </c>
      <c r="CZ319" s="97">
        <v>14</v>
      </c>
      <c r="DA319" s="97">
        <v>46</v>
      </c>
      <c r="DB319" s="97">
        <v>23</v>
      </c>
      <c r="DC319" s="97">
        <v>44</v>
      </c>
      <c r="DD319" s="97">
        <v>49</v>
      </c>
      <c r="DE319" s="97">
        <v>1</v>
      </c>
      <c r="DF319" s="97">
        <v>23</v>
      </c>
      <c r="DG319" s="97">
        <v>6</v>
      </c>
      <c r="DH319" s="97">
        <v>80</v>
      </c>
      <c r="DI319" s="97">
        <v>25</v>
      </c>
      <c r="DJ319" s="97">
        <v>3</v>
      </c>
      <c r="DK319" s="97">
        <v>23</v>
      </c>
      <c r="DL319" s="97">
        <v>2</v>
      </c>
      <c r="DM319" s="97">
        <v>16</v>
      </c>
      <c r="DN319" s="97">
        <v>25</v>
      </c>
      <c r="DO319" s="97">
        <v>7</v>
      </c>
      <c r="DP319" s="97">
        <v>50</v>
      </c>
      <c r="DQ319" s="97">
        <v>26</v>
      </c>
      <c r="DR319" s="97">
        <v>36</v>
      </c>
      <c r="DS319" s="97">
        <v>20</v>
      </c>
      <c r="DT319" s="97">
        <v>55</v>
      </c>
      <c r="DU319" s="97">
        <v>3</v>
      </c>
      <c r="DV319" s="97">
        <v>24</v>
      </c>
      <c r="DW319" s="97">
        <v>2</v>
      </c>
      <c r="DX319" s="97">
        <v>116</v>
      </c>
      <c r="DY319" s="97">
        <v>16</v>
      </c>
      <c r="DZ319" s="97">
        <v>9</v>
      </c>
      <c r="EA319" s="97">
        <v>10</v>
      </c>
      <c r="EB319" s="97">
        <v>4</v>
      </c>
      <c r="EC319" s="97">
        <v>4</v>
      </c>
      <c r="ED319" s="97">
        <v>1</v>
      </c>
      <c r="EE319" s="97">
        <v>24</v>
      </c>
      <c r="EF319" s="97">
        <v>0</v>
      </c>
      <c r="EG319" s="97">
        <v>0</v>
      </c>
      <c r="EH319" s="97">
        <v>0</v>
      </c>
      <c r="EI319" s="97">
        <v>0</v>
      </c>
      <c r="EJ319" s="97">
        <v>0</v>
      </c>
      <c r="EK319" s="97">
        <v>3</v>
      </c>
      <c r="EL319" s="97">
        <v>3</v>
      </c>
      <c r="EM319" s="97">
        <v>10</v>
      </c>
      <c r="EN319" s="97">
        <v>3</v>
      </c>
      <c r="EO319" s="97">
        <v>6</v>
      </c>
      <c r="EP319" s="97">
        <v>0</v>
      </c>
      <c r="EQ319" s="97">
        <v>15</v>
      </c>
      <c r="ER319" s="97">
        <v>17</v>
      </c>
      <c r="ES319" s="97">
        <v>1</v>
      </c>
      <c r="ET319" s="97">
        <v>46</v>
      </c>
      <c r="EU319" s="97">
        <v>3</v>
      </c>
      <c r="EV319" s="97">
        <v>6</v>
      </c>
      <c r="EW319" s="97">
        <v>0</v>
      </c>
      <c r="EX319" s="97">
        <v>11</v>
      </c>
      <c r="EY319" s="97">
        <v>8</v>
      </c>
      <c r="EZ319" s="97">
        <v>1</v>
      </c>
      <c r="FA319" s="97">
        <v>16</v>
      </c>
      <c r="FB319" s="97">
        <v>12</v>
      </c>
      <c r="FC319" s="97">
        <v>14</v>
      </c>
      <c r="FD319" s="97">
        <v>21</v>
      </c>
      <c r="FE319" s="97">
        <v>10</v>
      </c>
      <c r="FF319" s="97">
        <v>19</v>
      </c>
      <c r="FG319" s="97">
        <v>75</v>
      </c>
      <c r="FH319" s="97">
        <v>25</v>
      </c>
      <c r="FI319" s="97">
        <v>324</v>
      </c>
      <c r="FJ319" s="97">
        <v>49</v>
      </c>
      <c r="FK319" s="97">
        <v>121</v>
      </c>
      <c r="FL319" s="97">
        <v>49</v>
      </c>
      <c r="FM319" s="97">
        <v>3</v>
      </c>
      <c r="FN319" s="97">
        <v>26</v>
      </c>
      <c r="FO319" s="97">
        <v>171</v>
      </c>
      <c r="FP319" s="97">
        <v>12</v>
      </c>
      <c r="FQ319" s="97">
        <v>7</v>
      </c>
      <c r="FR319" s="97">
        <v>0</v>
      </c>
      <c r="FS319" s="97">
        <v>0</v>
      </c>
      <c r="FT319" s="97">
        <v>65</v>
      </c>
      <c r="FU319" s="97">
        <v>14</v>
      </c>
      <c r="FV319" s="97">
        <v>9</v>
      </c>
      <c r="FW319" s="97">
        <v>32</v>
      </c>
      <c r="FX319" s="97">
        <v>15</v>
      </c>
      <c r="FY319" s="97">
        <v>15</v>
      </c>
      <c r="FZ319" s="97">
        <v>58</v>
      </c>
      <c r="GA319" s="97">
        <v>43</v>
      </c>
      <c r="GB319" s="97">
        <v>74</v>
      </c>
      <c r="GC319" s="97">
        <v>104</v>
      </c>
      <c r="GD319" s="97">
        <v>11</v>
      </c>
      <c r="GE319" s="97">
        <v>15</v>
      </c>
      <c r="GF319" s="97">
        <v>24</v>
      </c>
      <c r="GG319" s="97">
        <v>10</v>
      </c>
      <c r="GH319" s="97">
        <v>34</v>
      </c>
      <c r="GI319" s="97">
        <v>3</v>
      </c>
      <c r="GJ319" s="97">
        <v>5</v>
      </c>
      <c r="GK319" s="97">
        <v>28</v>
      </c>
      <c r="GL319" s="97">
        <v>87</v>
      </c>
      <c r="GM319" s="97">
        <v>13</v>
      </c>
      <c r="GN319" s="97">
        <v>10</v>
      </c>
      <c r="GO319" s="97">
        <v>17</v>
      </c>
      <c r="GP319" s="97">
        <v>13</v>
      </c>
      <c r="GQ319" s="97">
        <v>0</v>
      </c>
      <c r="GR319" s="97">
        <v>3</v>
      </c>
      <c r="GS319" s="97">
        <v>3</v>
      </c>
      <c r="GT319" s="97">
        <v>24</v>
      </c>
      <c r="GU319" s="97">
        <v>11</v>
      </c>
      <c r="GV319" s="97">
        <v>28</v>
      </c>
      <c r="GW319" s="97">
        <v>7</v>
      </c>
      <c r="GX319" s="97">
        <v>10</v>
      </c>
      <c r="GY319" s="97">
        <v>50</v>
      </c>
      <c r="GZ319" s="97">
        <v>2</v>
      </c>
      <c r="HA319" s="97">
        <v>60</v>
      </c>
      <c r="HB319" s="97">
        <v>80</v>
      </c>
      <c r="HC319" s="97">
        <v>14</v>
      </c>
      <c r="HD319" s="97">
        <v>85</v>
      </c>
      <c r="HE319" s="97">
        <v>64</v>
      </c>
      <c r="HF319" s="97">
        <v>9</v>
      </c>
      <c r="HG319" s="97">
        <v>15</v>
      </c>
      <c r="HH319" s="97">
        <v>0</v>
      </c>
      <c r="HI319" s="97">
        <v>36</v>
      </c>
      <c r="HJ319" s="97">
        <v>38</v>
      </c>
      <c r="HK319" s="97">
        <v>35</v>
      </c>
      <c r="HL319" s="97">
        <v>13</v>
      </c>
      <c r="HM319" s="97">
        <v>14</v>
      </c>
      <c r="HN319" s="97">
        <v>1</v>
      </c>
      <c r="HO319" s="97">
        <v>22</v>
      </c>
      <c r="HP319" s="97">
        <v>5</v>
      </c>
      <c r="HQ319" s="97">
        <v>15</v>
      </c>
      <c r="HR319" s="97">
        <v>15</v>
      </c>
      <c r="HS319" s="97">
        <v>6</v>
      </c>
      <c r="HT319" s="97">
        <v>7</v>
      </c>
      <c r="HU319" s="97">
        <v>24</v>
      </c>
      <c r="HV319" s="97">
        <v>15</v>
      </c>
      <c r="HW319" s="97">
        <v>20</v>
      </c>
      <c r="HX319" s="97">
        <v>1</v>
      </c>
      <c r="HY319" s="97">
        <v>49</v>
      </c>
      <c r="HZ319" s="97">
        <v>24</v>
      </c>
      <c r="IA319" s="97">
        <v>156</v>
      </c>
      <c r="IB319" s="97">
        <v>27</v>
      </c>
      <c r="IC319" s="97">
        <v>18</v>
      </c>
      <c r="ID319" s="97">
        <v>15</v>
      </c>
      <c r="IE319" s="97">
        <v>10</v>
      </c>
      <c r="IF319" s="97">
        <v>164</v>
      </c>
      <c r="IG319" s="97">
        <v>8</v>
      </c>
      <c r="IH319" s="97">
        <v>37</v>
      </c>
      <c r="II319" s="97">
        <v>17</v>
      </c>
      <c r="IJ319" s="97">
        <v>17</v>
      </c>
      <c r="IK319" s="97">
        <v>10</v>
      </c>
      <c r="IL319" s="97">
        <v>1</v>
      </c>
      <c r="IM319" s="97">
        <v>1</v>
      </c>
      <c r="IN319" s="97">
        <v>2</v>
      </c>
      <c r="IO319" s="97">
        <v>44</v>
      </c>
      <c r="IP319" s="97">
        <v>35</v>
      </c>
      <c r="IQ319" s="97">
        <v>10</v>
      </c>
      <c r="IR319" s="97">
        <v>15</v>
      </c>
      <c r="IS319" s="97">
        <v>4</v>
      </c>
      <c r="IT319" s="97">
        <v>103</v>
      </c>
      <c r="IU319" s="97">
        <v>17</v>
      </c>
      <c r="IV319" s="97">
        <v>7</v>
      </c>
      <c r="IW319" s="97">
        <v>9</v>
      </c>
      <c r="IX319" s="97">
        <v>1</v>
      </c>
      <c r="IY319" s="97">
        <v>13</v>
      </c>
      <c r="IZ319" s="97">
        <v>10</v>
      </c>
      <c r="JA319" s="97">
        <v>25</v>
      </c>
      <c r="JB319" s="97">
        <v>15</v>
      </c>
      <c r="JC319" s="97">
        <v>3</v>
      </c>
      <c r="JD319" s="97">
        <v>26</v>
      </c>
      <c r="JE319" s="97">
        <v>124</v>
      </c>
      <c r="JF319" s="97">
        <v>11</v>
      </c>
      <c r="JG319" s="97">
        <v>1</v>
      </c>
      <c r="JH319" s="97">
        <v>55</v>
      </c>
      <c r="JI319" s="97">
        <v>29</v>
      </c>
      <c r="JJ319" s="97">
        <v>15</v>
      </c>
      <c r="JK319" s="97">
        <v>62</v>
      </c>
      <c r="JL319" s="97">
        <v>36</v>
      </c>
      <c r="JM319" s="97">
        <v>14</v>
      </c>
      <c r="JN319" s="97">
        <v>30</v>
      </c>
      <c r="JO319" s="97">
        <v>83</v>
      </c>
      <c r="JP319" s="97">
        <v>483</v>
      </c>
      <c r="JQ319" s="97">
        <v>478</v>
      </c>
      <c r="JR319" s="97">
        <v>393</v>
      </c>
      <c r="JS319" s="97">
        <v>421</v>
      </c>
      <c r="JT319" s="97">
        <v>685</v>
      </c>
      <c r="JU319" s="97">
        <v>237</v>
      </c>
      <c r="JV319" s="97">
        <v>119</v>
      </c>
      <c r="JW319" s="97">
        <v>538</v>
      </c>
      <c r="JX319" s="97">
        <v>52</v>
      </c>
      <c r="JY319" s="97"/>
      <c r="JZ319" s="97">
        <v>1124</v>
      </c>
      <c r="KA319" s="97">
        <v>733</v>
      </c>
      <c r="KB319" s="97">
        <v>535</v>
      </c>
      <c r="KC319" s="97">
        <v>280</v>
      </c>
      <c r="KD319" s="97">
        <v>313</v>
      </c>
      <c r="KE319" s="97">
        <v>448</v>
      </c>
      <c r="KF319" s="97">
        <v>532</v>
      </c>
      <c r="KG319" s="97">
        <v>554</v>
      </c>
      <c r="KH319" s="97">
        <v>602</v>
      </c>
      <c r="KI319" s="97">
        <v>101</v>
      </c>
      <c r="KJ319" s="97">
        <v>1</v>
      </c>
      <c r="KK319" s="97"/>
      <c r="KL319" s="97">
        <v>30</v>
      </c>
      <c r="KM319" s="97">
        <v>13</v>
      </c>
      <c r="KN319" s="97">
        <v>20</v>
      </c>
      <c r="KO319" s="97">
        <v>138</v>
      </c>
      <c r="KP319" s="97">
        <v>68</v>
      </c>
      <c r="KQ319" s="97">
        <v>111</v>
      </c>
      <c r="KR319" s="97">
        <v>46</v>
      </c>
      <c r="KS319" s="97">
        <v>35</v>
      </c>
      <c r="KT319" s="97">
        <v>59</v>
      </c>
      <c r="KU319" s="97">
        <v>89</v>
      </c>
      <c r="KV319" s="97">
        <v>249</v>
      </c>
      <c r="KW319" s="97">
        <v>40</v>
      </c>
      <c r="KX319" s="97">
        <v>8</v>
      </c>
      <c r="KY319" s="97">
        <v>22</v>
      </c>
      <c r="KZ319" s="97">
        <v>39</v>
      </c>
      <c r="LA319" s="97">
        <v>614</v>
      </c>
      <c r="LB319" s="97">
        <v>1189</v>
      </c>
      <c r="LC319" s="97">
        <v>141</v>
      </c>
      <c r="LD319" s="97">
        <v>1054</v>
      </c>
      <c r="LE319" s="97">
        <v>467</v>
      </c>
      <c r="LF319" s="97">
        <v>3</v>
      </c>
      <c r="LG319" s="97">
        <v>4535</v>
      </c>
      <c r="LH319" s="97">
        <v>1878</v>
      </c>
      <c r="LI319" s="97">
        <v>1275</v>
      </c>
      <c r="LJ319" s="97">
        <v>1095</v>
      </c>
      <c r="LK319" s="97">
        <v>61</v>
      </c>
      <c r="LL319" s="97">
        <v>280</v>
      </c>
      <c r="LM319" s="97">
        <v>226</v>
      </c>
      <c r="LN319" s="97">
        <v>485</v>
      </c>
      <c r="LO319" s="97"/>
      <c r="LP319" s="97">
        <v>0</v>
      </c>
      <c r="LQ319" s="97">
        <v>357</v>
      </c>
      <c r="LR319" s="97">
        <v>59</v>
      </c>
      <c r="LS319" s="97">
        <v>38</v>
      </c>
      <c r="LT319" s="97">
        <v>13</v>
      </c>
      <c r="LU319" s="97">
        <v>117</v>
      </c>
      <c r="LV319" s="97">
        <v>1467</v>
      </c>
      <c r="LW319" s="97">
        <v>561</v>
      </c>
      <c r="LX319" s="97">
        <v>480</v>
      </c>
      <c r="LY319" s="97">
        <v>202</v>
      </c>
      <c r="LZ319" s="97">
        <v>544</v>
      </c>
      <c r="MA319" s="97">
        <v>1099</v>
      </c>
      <c r="MB319" s="97">
        <v>1162</v>
      </c>
      <c r="MC319" s="97">
        <v>60</v>
      </c>
      <c r="MD319" s="97">
        <v>848</v>
      </c>
      <c r="ME319" s="97">
        <v>242</v>
      </c>
      <c r="MF319" s="97">
        <v>31</v>
      </c>
      <c r="MG319" s="97">
        <v>6</v>
      </c>
      <c r="MH319" s="97">
        <v>11</v>
      </c>
      <c r="MI319" s="97">
        <v>260</v>
      </c>
      <c r="MJ319" s="97">
        <v>2846</v>
      </c>
      <c r="MK319" s="97">
        <v>2396</v>
      </c>
      <c r="ML319" s="97">
        <v>465</v>
      </c>
      <c r="MM319" s="97">
        <v>391</v>
      </c>
      <c r="MN319" s="97">
        <v>103</v>
      </c>
      <c r="MO319" s="97">
        <v>366</v>
      </c>
      <c r="MP319" s="97">
        <v>1436</v>
      </c>
      <c r="MQ319" s="97">
        <v>581</v>
      </c>
      <c r="MR319" s="97">
        <v>180</v>
      </c>
      <c r="MS319" s="97">
        <v>316</v>
      </c>
      <c r="MT319" s="97"/>
      <c r="MU319" s="97">
        <v>83</v>
      </c>
      <c r="MV319" s="97">
        <v>121</v>
      </c>
      <c r="MW319" s="97">
        <v>456</v>
      </c>
      <c r="MX319" s="97">
        <v>44</v>
      </c>
      <c r="MY319" s="97">
        <v>28</v>
      </c>
      <c r="MZ319" s="97">
        <v>50</v>
      </c>
      <c r="NA319" s="97">
        <v>37</v>
      </c>
      <c r="NB319" s="97">
        <v>32</v>
      </c>
      <c r="NC319" s="97">
        <v>10</v>
      </c>
      <c r="ND319" s="97">
        <v>1784</v>
      </c>
      <c r="NE319" s="97">
        <v>110</v>
      </c>
      <c r="NF319" s="97">
        <v>37</v>
      </c>
      <c r="NG319" s="97">
        <v>52</v>
      </c>
      <c r="NH319" s="97">
        <v>20</v>
      </c>
      <c r="NI319" s="97">
        <v>76</v>
      </c>
      <c r="NJ319" s="97">
        <v>12</v>
      </c>
      <c r="NK319" s="97">
        <v>66</v>
      </c>
      <c r="NL319" s="97">
        <v>4</v>
      </c>
      <c r="NM319" s="97">
        <v>66</v>
      </c>
      <c r="NN319" s="97">
        <v>9</v>
      </c>
      <c r="NO319" s="97">
        <v>42</v>
      </c>
      <c r="NP319" s="97">
        <v>23</v>
      </c>
      <c r="NQ319" s="97">
        <v>111</v>
      </c>
      <c r="NR319" s="97">
        <v>236</v>
      </c>
      <c r="NS319" s="97">
        <v>340</v>
      </c>
      <c r="NT319" s="97">
        <v>1044</v>
      </c>
      <c r="NU319" s="97">
        <v>110</v>
      </c>
      <c r="NV319" s="97">
        <v>79</v>
      </c>
      <c r="NW319" s="97">
        <v>16</v>
      </c>
      <c r="NX319" s="97">
        <v>7</v>
      </c>
      <c r="NY319" s="97">
        <v>6</v>
      </c>
      <c r="NZ319" s="97">
        <v>114</v>
      </c>
      <c r="OA319" s="97">
        <v>0</v>
      </c>
      <c r="OB319" s="97">
        <v>7</v>
      </c>
      <c r="OC319" s="97">
        <v>62</v>
      </c>
      <c r="OD319" s="97">
        <v>467</v>
      </c>
      <c r="OE319" s="97">
        <v>383</v>
      </c>
      <c r="OF319" s="97">
        <v>147</v>
      </c>
      <c r="OG319" s="97"/>
      <c r="OH319" s="97">
        <v>11552</v>
      </c>
      <c r="OI319" s="97">
        <v>3872</v>
      </c>
      <c r="OJ319" s="97">
        <v>22</v>
      </c>
      <c r="OK319" s="97">
        <v>10</v>
      </c>
      <c r="OL319" s="97">
        <v>307</v>
      </c>
      <c r="OM319" s="97">
        <v>377</v>
      </c>
      <c r="ON319" s="97">
        <v>2030</v>
      </c>
      <c r="OO319" s="97">
        <v>3981</v>
      </c>
      <c r="OP319" s="97">
        <v>11</v>
      </c>
      <c r="OQ319" s="97">
        <v>11</v>
      </c>
      <c r="OR319" s="98">
        <v>505</v>
      </c>
      <c r="OS319" s="99">
        <v>77246</v>
      </c>
      <c r="OT319" s="96">
        <v>16073</v>
      </c>
      <c r="OU319" s="97"/>
      <c r="OV319" s="97">
        <v>14168</v>
      </c>
      <c r="OW319" s="97"/>
      <c r="OX319" s="97"/>
      <c r="OY319" s="97"/>
      <c r="OZ319" s="97">
        <v>1092</v>
      </c>
      <c r="PA319" s="97"/>
      <c r="PB319" s="97"/>
      <c r="PC319" s="97">
        <v>676</v>
      </c>
      <c r="PD319" s="97"/>
      <c r="PE319" s="97"/>
      <c r="PF319" s="97"/>
      <c r="PG319" s="97">
        <v>679</v>
      </c>
      <c r="PH319" s="97"/>
      <c r="PI319" s="97"/>
      <c r="PJ319" s="97"/>
      <c r="PK319" s="97">
        <v>1781</v>
      </c>
      <c r="PL319" s="98"/>
      <c r="PM319" s="99">
        <v>111716</v>
      </c>
    </row>
    <row r="320" spans="1:429" ht="12.75" customHeight="1" x14ac:dyDescent="0.2">
      <c r="A320" s="93">
        <v>519130</v>
      </c>
      <c r="B320" s="94" t="s">
        <v>1745</v>
      </c>
      <c r="C320" s="95" t="s">
        <v>1479</v>
      </c>
      <c r="D320" s="96"/>
      <c r="E320" s="97"/>
      <c r="F320" s="97"/>
      <c r="G320" s="97"/>
      <c r="H320" s="97"/>
      <c r="I320" s="97"/>
      <c r="J320" s="97"/>
      <c r="K320" s="97"/>
      <c r="L320" s="97"/>
      <c r="M320" s="97"/>
      <c r="N320" s="97"/>
      <c r="O320" s="97"/>
      <c r="P320" s="97"/>
      <c r="Q320" s="97"/>
      <c r="R320" s="97"/>
      <c r="S320" s="97"/>
      <c r="T320" s="97"/>
      <c r="U320" s="97"/>
      <c r="V320" s="97"/>
      <c r="W320" s="97"/>
      <c r="X320" s="97"/>
      <c r="Y320" s="97"/>
      <c r="Z320" s="97"/>
      <c r="AA320" s="97"/>
      <c r="AB320" s="97"/>
      <c r="AC320" s="97"/>
      <c r="AD320" s="97"/>
      <c r="AE320" s="97"/>
      <c r="AF320" s="97"/>
      <c r="AG320" s="97"/>
      <c r="AH320" s="97">
        <v>0</v>
      </c>
      <c r="AI320" s="97"/>
      <c r="AJ320" s="97"/>
      <c r="AK320" s="97"/>
      <c r="AL320" s="97"/>
      <c r="AM320" s="97"/>
      <c r="AN320" s="97"/>
      <c r="AO320" s="97"/>
      <c r="AP320" s="97"/>
      <c r="AQ320" s="97"/>
      <c r="AR320" s="97"/>
      <c r="AS320" s="97"/>
      <c r="AT320" s="97"/>
      <c r="AU320" s="97"/>
      <c r="AV320" s="97"/>
      <c r="AW320" s="97"/>
      <c r="AX320" s="97"/>
      <c r="AY320" s="97"/>
      <c r="AZ320" s="97"/>
      <c r="BA320" s="97"/>
      <c r="BB320" s="97"/>
      <c r="BC320" s="97"/>
      <c r="BD320" s="97"/>
      <c r="BE320" s="97"/>
      <c r="BF320" s="97"/>
      <c r="BG320" s="97"/>
      <c r="BH320" s="97"/>
      <c r="BI320" s="97"/>
      <c r="BJ320" s="97"/>
      <c r="BK320" s="97"/>
      <c r="BL320" s="97"/>
      <c r="BM320" s="97"/>
      <c r="BN320" s="97"/>
      <c r="BO320" s="97"/>
      <c r="BP320" s="97"/>
      <c r="BQ320" s="97"/>
      <c r="BR320" s="97"/>
      <c r="BS320" s="97"/>
      <c r="BT320" s="97"/>
      <c r="BU320" s="97"/>
      <c r="BV320" s="97"/>
      <c r="BW320" s="97"/>
      <c r="BX320" s="97"/>
      <c r="BY320" s="97"/>
      <c r="BZ320" s="97"/>
      <c r="CA320" s="97"/>
      <c r="CB320" s="97"/>
      <c r="CC320" s="97"/>
      <c r="CD320" s="97"/>
      <c r="CE320" s="97"/>
      <c r="CF320" s="97"/>
      <c r="CG320" s="97"/>
      <c r="CH320" s="97"/>
      <c r="CI320" s="97"/>
      <c r="CJ320" s="97"/>
      <c r="CK320" s="97"/>
      <c r="CL320" s="97"/>
      <c r="CM320" s="97"/>
      <c r="CN320" s="97"/>
      <c r="CO320" s="97"/>
      <c r="CP320" s="97"/>
      <c r="CQ320" s="97"/>
      <c r="CR320" s="97"/>
      <c r="CS320" s="97"/>
      <c r="CT320" s="97"/>
      <c r="CU320" s="97"/>
      <c r="CV320" s="97"/>
      <c r="CW320" s="97"/>
      <c r="CX320" s="97"/>
      <c r="CY320" s="97"/>
      <c r="CZ320" s="97"/>
      <c r="DA320" s="97"/>
      <c r="DB320" s="97"/>
      <c r="DC320" s="97"/>
      <c r="DD320" s="97"/>
      <c r="DE320" s="97"/>
      <c r="DF320" s="97"/>
      <c r="DG320" s="97"/>
      <c r="DH320" s="97"/>
      <c r="DI320" s="97"/>
      <c r="DJ320" s="97"/>
      <c r="DK320" s="97"/>
      <c r="DL320" s="97"/>
      <c r="DM320" s="97"/>
      <c r="DN320" s="97"/>
      <c r="DO320" s="97"/>
      <c r="DP320" s="97"/>
      <c r="DQ320" s="97"/>
      <c r="DR320" s="97"/>
      <c r="DS320" s="97"/>
      <c r="DT320" s="97"/>
      <c r="DU320" s="97"/>
      <c r="DV320" s="97"/>
      <c r="DW320" s="97"/>
      <c r="DX320" s="97"/>
      <c r="DY320" s="97"/>
      <c r="DZ320" s="97"/>
      <c r="EA320" s="97"/>
      <c r="EB320" s="97"/>
      <c r="EC320" s="97"/>
      <c r="ED320" s="97"/>
      <c r="EE320" s="97"/>
      <c r="EF320" s="97"/>
      <c r="EG320" s="97"/>
      <c r="EH320" s="97"/>
      <c r="EI320" s="97"/>
      <c r="EJ320" s="97"/>
      <c r="EK320" s="97"/>
      <c r="EL320" s="97"/>
      <c r="EM320" s="97"/>
      <c r="EN320" s="97"/>
      <c r="EO320" s="97"/>
      <c r="EP320" s="97"/>
      <c r="EQ320" s="97"/>
      <c r="ER320" s="97"/>
      <c r="ES320" s="97"/>
      <c r="ET320" s="97"/>
      <c r="EU320" s="97"/>
      <c r="EV320" s="97"/>
      <c r="EW320" s="97"/>
      <c r="EX320" s="97"/>
      <c r="EY320" s="97"/>
      <c r="EZ320" s="97"/>
      <c r="FA320" s="97"/>
      <c r="FB320" s="97"/>
      <c r="FC320" s="97"/>
      <c r="FD320" s="97"/>
      <c r="FE320" s="97"/>
      <c r="FF320" s="97"/>
      <c r="FG320" s="97"/>
      <c r="FH320" s="97"/>
      <c r="FI320" s="97"/>
      <c r="FJ320" s="97"/>
      <c r="FK320" s="97"/>
      <c r="FL320" s="97"/>
      <c r="FM320" s="97"/>
      <c r="FN320" s="97"/>
      <c r="FO320" s="97"/>
      <c r="FP320" s="97"/>
      <c r="FQ320" s="97"/>
      <c r="FR320" s="97"/>
      <c r="FS320" s="97"/>
      <c r="FT320" s="97"/>
      <c r="FU320" s="97"/>
      <c r="FV320" s="97"/>
      <c r="FW320" s="97"/>
      <c r="FX320" s="97"/>
      <c r="FY320" s="97"/>
      <c r="FZ320" s="97"/>
      <c r="GA320" s="97"/>
      <c r="GB320" s="97"/>
      <c r="GC320" s="97"/>
      <c r="GD320" s="97"/>
      <c r="GE320" s="97"/>
      <c r="GF320" s="97"/>
      <c r="GG320" s="97"/>
      <c r="GH320" s="97"/>
      <c r="GI320" s="97"/>
      <c r="GJ320" s="97"/>
      <c r="GK320" s="97"/>
      <c r="GL320" s="97"/>
      <c r="GM320" s="97"/>
      <c r="GN320" s="97"/>
      <c r="GO320" s="97"/>
      <c r="GP320" s="97"/>
      <c r="GQ320" s="97"/>
      <c r="GR320" s="97"/>
      <c r="GS320" s="97"/>
      <c r="GT320" s="97"/>
      <c r="GU320" s="97"/>
      <c r="GV320" s="97"/>
      <c r="GW320" s="97"/>
      <c r="GX320" s="97"/>
      <c r="GY320" s="97"/>
      <c r="GZ320" s="97"/>
      <c r="HA320" s="97"/>
      <c r="HB320" s="97"/>
      <c r="HC320" s="97"/>
      <c r="HD320" s="97"/>
      <c r="HE320" s="97"/>
      <c r="HF320" s="97"/>
      <c r="HG320" s="97"/>
      <c r="HH320" s="97"/>
      <c r="HI320" s="97"/>
      <c r="HJ320" s="97"/>
      <c r="HK320" s="97"/>
      <c r="HL320" s="97"/>
      <c r="HM320" s="97"/>
      <c r="HN320" s="97"/>
      <c r="HO320" s="97"/>
      <c r="HP320" s="97"/>
      <c r="HQ320" s="97"/>
      <c r="HR320" s="97"/>
      <c r="HS320" s="97"/>
      <c r="HT320" s="97"/>
      <c r="HU320" s="97"/>
      <c r="HV320" s="97"/>
      <c r="HW320" s="97"/>
      <c r="HX320" s="97"/>
      <c r="HY320" s="97"/>
      <c r="HZ320" s="97"/>
      <c r="IA320" s="97"/>
      <c r="IB320" s="97"/>
      <c r="IC320" s="97"/>
      <c r="ID320" s="97"/>
      <c r="IE320" s="97"/>
      <c r="IF320" s="97"/>
      <c r="IG320" s="97"/>
      <c r="IH320" s="97"/>
      <c r="II320" s="97"/>
      <c r="IJ320" s="97"/>
      <c r="IK320" s="97"/>
      <c r="IL320" s="97"/>
      <c r="IM320" s="97"/>
      <c r="IN320" s="97"/>
      <c r="IO320" s="97"/>
      <c r="IP320" s="97"/>
      <c r="IQ320" s="97"/>
      <c r="IR320" s="97"/>
      <c r="IS320" s="97"/>
      <c r="IT320" s="97"/>
      <c r="IU320" s="97"/>
      <c r="IV320" s="97"/>
      <c r="IW320" s="97"/>
      <c r="IX320" s="97"/>
      <c r="IY320" s="97"/>
      <c r="IZ320" s="97"/>
      <c r="JA320" s="97"/>
      <c r="JB320" s="97"/>
      <c r="JC320" s="97"/>
      <c r="JD320" s="97"/>
      <c r="JE320" s="97"/>
      <c r="JF320" s="97"/>
      <c r="JG320" s="97"/>
      <c r="JH320" s="97"/>
      <c r="JI320" s="97"/>
      <c r="JJ320" s="97"/>
      <c r="JK320" s="97"/>
      <c r="JL320" s="97"/>
      <c r="JM320" s="97"/>
      <c r="JN320" s="97"/>
      <c r="JO320" s="97"/>
      <c r="JP320" s="97">
        <v>0</v>
      </c>
      <c r="JQ320" s="97">
        <v>0</v>
      </c>
      <c r="JR320" s="97">
        <v>0</v>
      </c>
      <c r="JS320" s="97"/>
      <c r="JT320" s="97"/>
      <c r="JU320" s="97"/>
      <c r="JV320" s="97"/>
      <c r="JW320" s="97">
        <v>5</v>
      </c>
      <c r="JX320" s="97"/>
      <c r="JY320" s="97"/>
      <c r="JZ320" s="97">
        <v>156</v>
      </c>
      <c r="KA320" s="97">
        <v>254</v>
      </c>
      <c r="KB320" s="97">
        <v>284</v>
      </c>
      <c r="KC320" s="97">
        <v>28</v>
      </c>
      <c r="KD320" s="97">
        <v>66</v>
      </c>
      <c r="KE320" s="97">
        <v>94</v>
      </c>
      <c r="KF320" s="97">
        <v>106</v>
      </c>
      <c r="KG320" s="97">
        <v>58</v>
      </c>
      <c r="KH320" s="97">
        <v>273</v>
      </c>
      <c r="KI320" s="97">
        <v>2</v>
      </c>
      <c r="KJ320" s="97"/>
      <c r="KK320" s="97"/>
      <c r="KL320" s="97">
        <v>5</v>
      </c>
      <c r="KM320" s="97"/>
      <c r="KN320" s="97"/>
      <c r="KO320" s="97">
        <v>79</v>
      </c>
      <c r="KP320" s="97"/>
      <c r="KQ320" s="97"/>
      <c r="KR320" s="97">
        <v>29</v>
      </c>
      <c r="KS320" s="97">
        <v>39</v>
      </c>
      <c r="KT320" s="97">
        <v>132</v>
      </c>
      <c r="KU320" s="97">
        <v>38</v>
      </c>
      <c r="KV320" s="97">
        <v>76</v>
      </c>
      <c r="KW320" s="97">
        <v>33</v>
      </c>
      <c r="KX320" s="97">
        <v>2</v>
      </c>
      <c r="KY320" s="97">
        <v>0</v>
      </c>
      <c r="KZ320" s="97">
        <v>0</v>
      </c>
      <c r="LA320" s="97">
        <v>111</v>
      </c>
      <c r="LB320" s="97">
        <v>423</v>
      </c>
      <c r="LC320" s="97">
        <v>51</v>
      </c>
      <c r="LD320" s="97">
        <v>277</v>
      </c>
      <c r="LE320" s="97">
        <v>5477</v>
      </c>
      <c r="LF320" s="97">
        <v>1</v>
      </c>
      <c r="LG320" s="97">
        <v>0</v>
      </c>
      <c r="LH320" s="97">
        <v>0</v>
      </c>
      <c r="LI320" s="97">
        <v>0</v>
      </c>
      <c r="LJ320" s="97">
        <v>0</v>
      </c>
      <c r="LK320" s="97">
        <v>21</v>
      </c>
      <c r="LL320" s="97">
        <v>165</v>
      </c>
      <c r="LM320" s="97">
        <v>16</v>
      </c>
      <c r="LN320" s="97">
        <v>320</v>
      </c>
      <c r="LO320" s="97">
        <v>3</v>
      </c>
      <c r="LP320" s="97"/>
      <c r="LQ320" s="97">
        <v>36</v>
      </c>
      <c r="LR320" s="97">
        <v>98</v>
      </c>
      <c r="LS320" s="97">
        <v>32</v>
      </c>
      <c r="LT320" s="97">
        <v>27</v>
      </c>
      <c r="LU320" s="97">
        <v>4816</v>
      </c>
      <c r="LV320" s="97">
        <v>1084</v>
      </c>
      <c r="LW320" s="97">
        <v>81</v>
      </c>
      <c r="LX320" s="97">
        <v>97</v>
      </c>
      <c r="LY320" s="97">
        <v>336</v>
      </c>
      <c r="LZ320" s="97">
        <v>711</v>
      </c>
      <c r="MA320" s="97">
        <v>278</v>
      </c>
      <c r="MB320" s="97">
        <v>1763</v>
      </c>
      <c r="MC320" s="97">
        <v>247</v>
      </c>
      <c r="MD320" s="97">
        <v>563</v>
      </c>
      <c r="ME320" s="97">
        <v>350</v>
      </c>
      <c r="MF320" s="97">
        <v>36</v>
      </c>
      <c r="MG320" s="97">
        <v>41</v>
      </c>
      <c r="MH320" s="97">
        <v>7</v>
      </c>
      <c r="MI320" s="97">
        <v>1172</v>
      </c>
      <c r="MJ320" s="97">
        <v>1069</v>
      </c>
      <c r="MK320" s="97">
        <v>454</v>
      </c>
      <c r="ML320" s="97">
        <v>226</v>
      </c>
      <c r="MM320" s="97">
        <v>599</v>
      </c>
      <c r="MN320" s="97">
        <v>37</v>
      </c>
      <c r="MO320" s="97">
        <v>1144</v>
      </c>
      <c r="MP320" s="97">
        <v>441</v>
      </c>
      <c r="MQ320" s="97">
        <v>304</v>
      </c>
      <c r="MR320" s="97">
        <v>687</v>
      </c>
      <c r="MS320" s="97">
        <v>149</v>
      </c>
      <c r="MT320" s="97">
        <v>179</v>
      </c>
      <c r="MU320" s="97">
        <v>462</v>
      </c>
      <c r="MV320" s="97">
        <v>2413</v>
      </c>
      <c r="MW320" s="97">
        <v>358</v>
      </c>
      <c r="MX320" s="97">
        <v>55</v>
      </c>
      <c r="MY320" s="97">
        <v>15</v>
      </c>
      <c r="MZ320" s="97">
        <v>8</v>
      </c>
      <c r="NA320" s="97">
        <v>17</v>
      </c>
      <c r="NB320" s="97">
        <v>30</v>
      </c>
      <c r="NC320" s="97">
        <v>9</v>
      </c>
      <c r="ND320" s="97">
        <v>423</v>
      </c>
      <c r="NE320" s="97">
        <v>113</v>
      </c>
      <c r="NF320" s="97">
        <v>17</v>
      </c>
      <c r="NG320" s="97">
        <v>598</v>
      </c>
      <c r="NH320" s="97">
        <v>8</v>
      </c>
      <c r="NI320" s="97">
        <v>247</v>
      </c>
      <c r="NJ320" s="97">
        <v>12</v>
      </c>
      <c r="NK320" s="97">
        <v>59</v>
      </c>
      <c r="NL320" s="97">
        <v>10</v>
      </c>
      <c r="NM320" s="97">
        <v>69</v>
      </c>
      <c r="NN320" s="97">
        <v>12</v>
      </c>
      <c r="NO320" s="97">
        <v>6</v>
      </c>
      <c r="NP320" s="97">
        <v>77</v>
      </c>
      <c r="NQ320" s="97">
        <v>157</v>
      </c>
      <c r="NR320" s="97">
        <v>228</v>
      </c>
      <c r="NS320" s="97">
        <v>386</v>
      </c>
      <c r="NT320" s="97">
        <v>433</v>
      </c>
      <c r="NU320" s="97">
        <v>80</v>
      </c>
      <c r="NV320" s="97">
        <v>52</v>
      </c>
      <c r="NW320" s="97">
        <v>15</v>
      </c>
      <c r="NX320" s="97">
        <v>42</v>
      </c>
      <c r="NY320" s="97">
        <v>2</v>
      </c>
      <c r="NZ320" s="97">
        <v>3</v>
      </c>
      <c r="OA320" s="97">
        <v>0</v>
      </c>
      <c r="OB320" s="97">
        <v>47</v>
      </c>
      <c r="OC320" s="97">
        <v>2444</v>
      </c>
      <c r="OD320" s="97">
        <v>245</v>
      </c>
      <c r="OE320" s="97">
        <v>29</v>
      </c>
      <c r="OF320" s="97">
        <v>87</v>
      </c>
      <c r="OG320" s="97"/>
      <c r="OH320" s="97">
        <v>27</v>
      </c>
      <c r="OI320" s="97"/>
      <c r="OJ320" s="97"/>
      <c r="OK320" s="97"/>
      <c r="OL320" s="97"/>
      <c r="OM320" s="97">
        <v>299</v>
      </c>
      <c r="ON320" s="97">
        <v>75</v>
      </c>
      <c r="OO320" s="97">
        <v>759</v>
      </c>
      <c r="OP320" s="97">
        <v>19</v>
      </c>
      <c r="OQ320" s="97">
        <v>71</v>
      </c>
      <c r="OR320" s="98">
        <v>714</v>
      </c>
      <c r="OS320" s="99">
        <v>36921</v>
      </c>
      <c r="OT320" s="96">
        <v>11206</v>
      </c>
      <c r="OU320" s="97"/>
      <c r="OV320" s="97"/>
      <c r="OW320" s="97"/>
      <c r="OX320" s="97"/>
      <c r="OY320" s="97"/>
      <c r="OZ320" s="97">
        <v>2655</v>
      </c>
      <c r="PA320" s="97"/>
      <c r="PB320" s="97"/>
      <c r="PC320" s="97"/>
      <c r="PD320" s="97"/>
      <c r="PE320" s="97"/>
      <c r="PF320" s="97"/>
      <c r="PG320" s="97"/>
      <c r="PH320" s="97"/>
      <c r="PI320" s="97"/>
      <c r="PJ320" s="97"/>
      <c r="PK320" s="97"/>
      <c r="PL320" s="98"/>
      <c r="PM320" s="99">
        <v>50782</v>
      </c>
    </row>
    <row r="321" spans="1:429" ht="12.75" customHeight="1" x14ac:dyDescent="0.2">
      <c r="A321" s="93" t="s">
        <v>1634</v>
      </c>
      <c r="B321" s="94" t="s">
        <v>1745</v>
      </c>
      <c r="C321" s="95" t="s">
        <v>1480</v>
      </c>
      <c r="D321" s="96"/>
      <c r="E321" s="97"/>
      <c r="F321" s="97"/>
      <c r="G321" s="97"/>
      <c r="H321" s="97"/>
      <c r="I321" s="97"/>
      <c r="J321" s="97"/>
      <c r="K321" s="97"/>
      <c r="L321" s="97"/>
      <c r="M321" s="97"/>
      <c r="N321" s="97"/>
      <c r="O321" s="97"/>
      <c r="P321" s="97"/>
      <c r="Q321" s="97">
        <v>1</v>
      </c>
      <c r="R321" s="97">
        <v>0</v>
      </c>
      <c r="S321" s="97"/>
      <c r="T321" s="97"/>
      <c r="U321" s="97">
        <v>0</v>
      </c>
      <c r="V321" s="97"/>
      <c r="W321" s="97">
        <v>2</v>
      </c>
      <c r="X321" s="97">
        <v>8</v>
      </c>
      <c r="Y321" s="97">
        <v>28</v>
      </c>
      <c r="Z321" s="97">
        <v>1</v>
      </c>
      <c r="AA321" s="97">
        <v>0</v>
      </c>
      <c r="AB321" s="97"/>
      <c r="AC321" s="97">
        <v>0</v>
      </c>
      <c r="AD321" s="97">
        <v>1</v>
      </c>
      <c r="AE321" s="97"/>
      <c r="AF321" s="97"/>
      <c r="AG321" s="97"/>
      <c r="AH321" s="97">
        <v>0</v>
      </c>
      <c r="AI321" s="97"/>
      <c r="AJ321" s="97"/>
      <c r="AK321" s="97">
        <v>0</v>
      </c>
      <c r="AL321" s="97">
        <v>0</v>
      </c>
      <c r="AM321" s="97">
        <v>2</v>
      </c>
      <c r="AN321" s="97"/>
      <c r="AO321" s="97"/>
      <c r="AP321" s="97"/>
      <c r="AQ321" s="97"/>
      <c r="AR321" s="97"/>
      <c r="AS321" s="97"/>
      <c r="AT321" s="97"/>
      <c r="AU321" s="97"/>
      <c r="AV321" s="97"/>
      <c r="AW321" s="97"/>
      <c r="AX321" s="97"/>
      <c r="AY321" s="97"/>
      <c r="AZ321" s="97"/>
      <c r="BA321" s="97"/>
      <c r="BB321" s="97"/>
      <c r="BC321" s="97"/>
      <c r="BD321" s="97"/>
      <c r="BE321" s="97"/>
      <c r="BF321" s="97"/>
      <c r="BG321" s="97"/>
      <c r="BH321" s="97"/>
      <c r="BI321" s="97"/>
      <c r="BJ321" s="97"/>
      <c r="BK321" s="97"/>
      <c r="BL321" s="97"/>
      <c r="BM321" s="97"/>
      <c r="BN321" s="97"/>
      <c r="BO321" s="97"/>
      <c r="BP321" s="97"/>
      <c r="BQ321" s="97"/>
      <c r="BR321" s="97"/>
      <c r="BS321" s="97"/>
      <c r="BT321" s="97"/>
      <c r="BU321" s="97"/>
      <c r="BV321" s="97"/>
      <c r="BW321" s="97"/>
      <c r="BX321" s="97"/>
      <c r="BY321" s="97">
        <v>0</v>
      </c>
      <c r="BZ321" s="97"/>
      <c r="CA321" s="97"/>
      <c r="CB321" s="97"/>
      <c r="CC321" s="97"/>
      <c r="CD321" s="97"/>
      <c r="CE321" s="97"/>
      <c r="CF321" s="97"/>
      <c r="CG321" s="97"/>
      <c r="CH321" s="97"/>
      <c r="CI321" s="97"/>
      <c r="CJ321" s="97"/>
      <c r="CK321" s="97"/>
      <c r="CL321" s="97"/>
      <c r="CM321" s="97"/>
      <c r="CN321" s="97"/>
      <c r="CO321" s="97"/>
      <c r="CP321" s="97"/>
      <c r="CQ321" s="97"/>
      <c r="CR321" s="97"/>
      <c r="CS321" s="97"/>
      <c r="CT321" s="97"/>
      <c r="CU321" s="97"/>
      <c r="CV321" s="97"/>
      <c r="CW321" s="97"/>
      <c r="CX321" s="97"/>
      <c r="CY321" s="97"/>
      <c r="CZ321" s="97"/>
      <c r="DA321" s="97"/>
      <c r="DB321" s="97"/>
      <c r="DC321" s="97"/>
      <c r="DD321" s="97"/>
      <c r="DE321" s="97"/>
      <c r="DF321" s="97"/>
      <c r="DG321" s="97"/>
      <c r="DH321" s="97"/>
      <c r="DI321" s="97"/>
      <c r="DJ321" s="97"/>
      <c r="DK321" s="97"/>
      <c r="DL321" s="97"/>
      <c r="DM321" s="97">
        <v>0</v>
      </c>
      <c r="DN321" s="97"/>
      <c r="DO321" s="97"/>
      <c r="DP321" s="97"/>
      <c r="DQ321" s="97"/>
      <c r="DR321" s="97"/>
      <c r="DS321" s="97"/>
      <c r="DT321" s="97">
        <v>0</v>
      </c>
      <c r="DU321" s="97"/>
      <c r="DV321" s="97"/>
      <c r="DW321" s="97"/>
      <c r="DX321" s="97"/>
      <c r="DY321" s="97"/>
      <c r="DZ321" s="97"/>
      <c r="EA321" s="97"/>
      <c r="EB321" s="97"/>
      <c r="EC321" s="97"/>
      <c r="ED321" s="97"/>
      <c r="EE321" s="97"/>
      <c r="EF321" s="97"/>
      <c r="EG321" s="97"/>
      <c r="EH321" s="97"/>
      <c r="EI321" s="97"/>
      <c r="EJ321" s="97"/>
      <c r="EK321" s="97"/>
      <c r="EL321" s="97"/>
      <c r="EM321" s="97"/>
      <c r="EN321" s="97"/>
      <c r="EO321" s="97"/>
      <c r="EP321" s="97"/>
      <c r="EQ321" s="97"/>
      <c r="ER321" s="97"/>
      <c r="ES321" s="97"/>
      <c r="ET321" s="97"/>
      <c r="EU321" s="97"/>
      <c r="EV321" s="97"/>
      <c r="EW321" s="97"/>
      <c r="EX321" s="97"/>
      <c r="EY321" s="97"/>
      <c r="EZ321" s="97"/>
      <c r="FA321" s="97"/>
      <c r="FB321" s="97"/>
      <c r="FC321" s="97"/>
      <c r="FD321" s="97"/>
      <c r="FE321" s="97"/>
      <c r="FF321" s="97"/>
      <c r="FG321" s="97"/>
      <c r="FH321" s="97"/>
      <c r="FI321" s="97">
        <v>0</v>
      </c>
      <c r="FJ321" s="97"/>
      <c r="FK321" s="97"/>
      <c r="FL321" s="97"/>
      <c r="FM321" s="97"/>
      <c r="FN321" s="97"/>
      <c r="FO321" s="97"/>
      <c r="FP321" s="97"/>
      <c r="FQ321" s="97"/>
      <c r="FR321" s="97"/>
      <c r="FS321" s="97"/>
      <c r="FT321" s="97"/>
      <c r="FU321" s="97"/>
      <c r="FV321" s="97"/>
      <c r="FW321" s="97"/>
      <c r="FX321" s="97"/>
      <c r="FY321" s="97"/>
      <c r="FZ321" s="97"/>
      <c r="GA321" s="97"/>
      <c r="GB321" s="97"/>
      <c r="GC321" s="97"/>
      <c r="GD321" s="97"/>
      <c r="GE321" s="97"/>
      <c r="GF321" s="97"/>
      <c r="GG321" s="97"/>
      <c r="GH321" s="97"/>
      <c r="GI321" s="97"/>
      <c r="GJ321" s="97"/>
      <c r="GK321" s="97"/>
      <c r="GL321" s="97"/>
      <c r="GM321" s="97"/>
      <c r="GN321" s="97"/>
      <c r="GO321" s="97"/>
      <c r="GP321" s="97"/>
      <c r="GQ321" s="97"/>
      <c r="GR321" s="97"/>
      <c r="GS321" s="97"/>
      <c r="GT321" s="97"/>
      <c r="GU321" s="97"/>
      <c r="GV321" s="97"/>
      <c r="GW321" s="97"/>
      <c r="GX321" s="97"/>
      <c r="GY321" s="97"/>
      <c r="GZ321" s="97"/>
      <c r="HA321" s="97"/>
      <c r="HB321" s="97"/>
      <c r="HC321" s="97"/>
      <c r="HD321" s="97"/>
      <c r="HE321" s="97"/>
      <c r="HF321" s="97"/>
      <c r="HG321" s="97"/>
      <c r="HH321" s="97"/>
      <c r="HI321" s="97"/>
      <c r="HJ321" s="97"/>
      <c r="HK321" s="97"/>
      <c r="HL321" s="97"/>
      <c r="HM321" s="97"/>
      <c r="HN321" s="97"/>
      <c r="HO321" s="97"/>
      <c r="HP321" s="97"/>
      <c r="HQ321" s="97"/>
      <c r="HR321" s="97"/>
      <c r="HS321" s="97"/>
      <c r="HT321" s="97"/>
      <c r="HU321" s="97"/>
      <c r="HV321" s="97">
        <v>0</v>
      </c>
      <c r="HW321" s="97">
        <v>0</v>
      </c>
      <c r="HX321" s="97"/>
      <c r="HY321" s="97"/>
      <c r="HZ321" s="97"/>
      <c r="IA321" s="97">
        <v>0</v>
      </c>
      <c r="IB321" s="97"/>
      <c r="IC321" s="97"/>
      <c r="ID321" s="97"/>
      <c r="IE321" s="97"/>
      <c r="IF321" s="97">
        <v>0</v>
      </c>
      <c r="IG321" s="97"/>
      <c r="IH321" s="97"/>
      <c r="II321" s="97"/>
      <c r="IJ321" s="97"/>
      <c r="IK321" s="97"/>
      <c r="IL321" s="97"/>
      <c r="IM321" s="97"/>
      <c r="IN321" s="97"/>
      <c r="IO321" s="97"/>
      <c r="IP321" s="97">
        <v>0</v>
      </c>
      <c r="IQ321" s="97"/>
      <c r="IR321" s="97"/>
      <c r="IS321" s="97"/>
      <c r="IT321" s="97"/>
      <c r="IU321" s="97"/>
      <c r="IV321" s="97"/>
      <c r="IW321" s="97"/>
      <c r="IX321" s="97"/>
      <c r="IY321" s="97"/>
      <c r="IZ321" s="97"/>
      <c r="JA321" s="97"/>
      <c r="JB321" s="97"/>
      <c r="JC321" s="97"/>
      <c r="JD321" s="97"/>
      <c r="JE321" s="97"/>
      <c r="JF321" s="97"/>
      <c r="JG321" s="97"/>
      <c r="JH321" s="97"/>
      <c r="JI321" s="97"/>
      <c r="JJ321" s="97"/>
      <c r="JK321" s="97">
        <v>0</v>
      </c>
      <c r="JL321" s="97"/>
      <c r="JM321" s="97"/>
      <c r="JN321" s="97"/>
      <c r="JO321" s="97">
        <v>3</v>
      </c>
      <c r="JP321" s="97">
        <v>16</v>
      </c>
      <c r="JQ321" s="97">
        <v>7</v>
      </c>
      <c r="JR321" s="97">
        <v>4</v>
      </c>
      <c r="JS321" s="97">
        <v>6</v>
      </c>
      <c r="JT321" s="97">
        <v>3</v>
      </c>
      <c r="JU321" s="97">
        <v>2</v>
      </c>
      <c r="JV321" s="97">
        <v>0</v>
      </c>
      <c r="JW321" s="97">
        <v>8</v>
      </c>
      <c r="JX321" s="97">
        <v>1</v>
      </c>
      <c r="JY321" s="97"/>
      <c r="JZ321" s="97">
        <v>5</v>
      </c>
      <c r="KA321" s="97">
        <v>2</v>
      </c>
      <c r="KB321" s="97">
        <v>2</v>
      </c>
      <c r="KC321" s="97">
        <v>2</v>
      </c>
      <c r="KD321" s="97">
        <v>2</v>
      </c>
      <c r="KE321" s="97">
        <v>3</v>
      </c>
      <c r="KF321" s="97">
        <v>2</v>
      </c>
      <c r="KG321" s="97">
        <v>10</v>
      </c>
      <c r="KH321" s="97">
        <v>3</v>
      </c>
      <c r="KI321" s="97">
        <v>0</v>
      </c>
      <c r="KJ321" s="97">
        <v>0</v>
      </c>
      <c r="KK321" s="97">
        <v>0</v>
      </c>
      <c r="KL321" s="97">
        <v>3</v>
      </c>
      <c r="KM321" s="97"/>
      <c r="KN321" s="97"/>
      <c r="KO321" s="97">
        <v>10</v>
      </c>
      <c r="KP321" s="97">
        <v>0</v>
      </c>
      <c r="KQ321" s="97">
        <v>1</v>
      </c>
      <c r="KR321" s="97">
        <v>1458</v>
      </c>
      <c r="KS321" s="97">
        <v>168</v>
      </c>
      <c r="KT321" s="97">
        <v>1</v>
      </c>
      <c r="KU321" s="97">
        <v>0</v>
      </c>
      <c r="KV321" s="97">
        <v>21</v>
      </c>
      <c r="KW321" s="97">
        <v>1</v>
      </c>
      <c r="KX321" s="97">
        <v>0</v>
      </c>
      <c r="KY321" s="97">
        <v>8</v>
      </c>
      <c r="KZ321" s="97">
        <v>0</v>
      </c>
      <c r="LA321" s="97">
        <v>0</v>
      </c>
      <c r="LB321" s="97"/>
      <c r="LC321" s="97">
        <v>6</v>
      </c>
      <c r="LD321" s="97">
        <v>21</v>
      </c>
      <c r="LE321" s="97">
        <v>35</v>
      </c>
      <c r="LF321" s="97">
        <v>1</v>
      </c>
      <c r="LG321" s="97">
        <v>31</v>
      </c>
      <c r="LH321" s="97">
        <v>10</v>
      </c>
      <c r="LI321" s="97">
        <v>41</v>
      </c>
      <c r="LJ321" s="97">
        <v>17</v>
      </c>
      <c r="LK321" s="97">
        <v>0</v>
      </c>
      <c r="LL321" s="97">
        <v>0</v>
      </c>
      <c r="LM321" s="97">
        <v>2</v>
      </c>
      <c r="LN321" s="97"/>
      <c r="LO321" s="97"/>
      <c r="LP321" s="97"/>
      <c r="LQ321" s="97">
        <v>13</v>
      </c>
      <c r="LR321" s="97">
        <v>0</v>
      </c>
      <c r="LS321" s="97">
        <v>3</v>
      </c>
      <c r="LT321" s="97">
        <v>1</v>
      </c>
      <c r="LU321" s="97">
        <v>285</v>
      </c>
      <c r="LV321" s="97">
        <v>9</v>
      </c>
      <c r="LW321" s="97">
        <v>6</v>
      </c>
      <c r="LX321" s="97">
        <v>3</v>
      </c>
      <c r="LY321" s="97">
        <v>3</v>
      </c>
      <c r="LZ321" s="97">
        <v>2</v>
      </c>
      <c r="MA321" s="97">
        <v>21</v>
      </c>
      <c r="MB321" s="97">
        <v>95</v>
      </c>
      <c r="MC321" s="97">
        <v>2</v>
      </c>
      <c r="MD321" s="97">
        <v>67</v>
      </c>
      <c r="ME321" s="97">
        <v>2</v>
      </c>
      <c r="MF321" s="97">
        <v>0</v>
      </c>
      <c r="MG321" s="97">
        <v>0</v>
      </c>
      <c r="MH321" s="97">
        <v>0</v>
      </c>
      <c r="MI321" s="97">
        <v>2</v>
      </c>
      <c r="MJ321" s="97">
        <v>5</v>
      </c>
      <c r="MK321" s="97">
        <v>4</v>
      </c>
      <c r="ML321" s="97">
        <v>1</v>
      </c>
      <c r="MM321" s="97">
        <v>2</v>
      </c>
      <c r="MN321" s="97">
        <v>0</v>
      </c>
      <c r="MO321" s="97">
        <v>3</v>
      </c>
      <c r="MP321" s="97">
        <v>2</v>
      </c>
      <c r="MQ321" s="97">
        <v>1</v>
      </c>
      <c r="MR321" s="97">
        <v>1</v>
      </c>
      <c r="MS321" s="97">
        <v>0</v>
      </c>
      <c r="MT321" s="97">
        <v>0</v>
      </c>
      <c r="MU321" s="97">
        <v>0</v>
      </c>
      <c r="MV321" s="97">
        <v>0</v>
      </c>
      <c r="MW321" s="97">
        <v>4</v>
      </c>
      <c r="MX321" s="97">
        <v>1</v>
      </c>
      <c r="MY321" s="97">
        <v>1</v>
      </c>
      <c r="MZ321" s="97">
        <v>1</v>
      </c>
      <c r="NA321" s="97">
        <v>0</v>
      </c>
      <c r="NB321" s="97">
        <v>1</v>
      </c>
      <c r="NC321" s="97">
        <v>1</v>
      </c>
      <c r="ND321" s="97">
        <v>8</v>
      </c>
      <c r="NE321" s="97">
        <v>1</v>
      </c>
      <c r="NF321" s="97">
        <v>0</v>
      </c>
      <c r="NG321" s="97">
        <v>1</v>
      </c>
      <c r="NH321" s="97">
        <v>0</v>
      </c>
      <c r="NI321" s="97">
        <v>0</v>
      </c>
      <c r="NJ321" s="97">
        <v>0</v>
      </c>
      <c r="NK321" s="97">
        <v>0</v>
      </c>
      <c r="NL321" s="97">
        <v>0</v>
      </c>
      <c r="NM321" s="97">
        <v>0</v>
      </c>
      <c r="NN321" s="97">
        <v>0</v>
      </c>
      <c r="NO321" s="97"/>
      <c r="NP321" s="97">
        <v>11</v>
      </c>
      <c r="NQ321" s="97">
        <v>1</v>
      </c>
      <c r="NR321" s="97">
        <v>3</v>
      </c>
      <c r="NS321" s="97">
        <v>2</v>
      </c>
      <c r="NT321" s="97">
        <v>2</v>
      </c>
      <c r="NU321" s="97">
        <v>1</v>
      </c>
      <c r="NV321" s="97">
        <v>1</v>
      </c>
      <c r="NW321" s="97">
        <v>3</v>
      </c>
      <c r="NX321" s="97">
        <v>2</v>
      </c>
      <c r="NY321" s="97">
        <v>0</v>
      </c>
      <c r="NZ321" s="97">
        <v>1</v>
      </c>
      <c r="OA321" s="97">
        <v>0</v>
      </c>
      <c r="OB321" s="97">
        <v>1</v>
      </c>
      <c r="OC321" s="97">
        <v>0</v>
      </c>
      <c r="OD321" s="97">
        <v>77</v>
      </c>
      <c r="OE321" s="97">
        <v>20</v>
      </c>
      <c r="OF321" s="97">
        <v>15</v>
      </c>
      <c r="OG321" s="97"/>
      <c r="OH321" s="97">
        <v>249</v>
      </c>
      <c r="OI321" s="97">
        <v>9</v>
      </c>
      <c r="OJ321" s="97">
        <v>15</v>
      </c>
      <c r="OK321" s="97">
        <v>3</v>
      </c>
      <c r="OL321" s="97">
        <v>22</v>
      </c>
      <c r="OM321" s="97">
        <v>132</v>
      </c>
      <c r="ON321" s="97">
        <v>77</v>
      </c>
      <c r="OO321" s="97">
        <v>357</v>
      </c>
      <c r="OP321" s="97"/>
      <c r="OQ321" s="97"/>
      <c r="OR321" s="98">
        <v>5</v>
      </c>
      <c r="OS321" s="99">
        <v>3522</v>
      </c>
      <c r="OT321" s="96">
        <v>4357</v>
      </c>
      <c r="OU321" s="97"/>
      <c r="OV321" s="97"/>
      <c r="OW321" s="97"/>
      <c r="OX321" s="97"/>
      <c r="OY321" s="97"/>
      <c r="OZ321" s="97">
        <v>469</v>
      </c>
      <c r="PA321" s="97"/>
      <c r="PB321" s="97"/>
      <c r="PC321" s="97"/>
      <c r="PD321" s="97"/>
      <c r="PE321" s="97"/>
      <c r="PF321" s="97"/>
      <c r="PG321" s="97"/>
      <c r="PH321" s="97"/>
      <c r="PI321" s="97"/>
      <c r="PJ321" s="97"/>
      <c r="PK321" s="97"/>
      <c r="PL321" s="98"/>
      <c r="PM321" s="99">
        <v>8348</v>
      </c>
    </row>
    <row r="322" spans="1:429" ht="12.75" customHeight="1" x14ac:dyDescent="0.2">
      <c r="A322" s="93" t="s">
        <v>1635</v>
      </c>
      <c r="B322" s="94" t="s">
        <v>1746</v>
      </c>
      <c r="C322" s="95" t="s">
        <v>1481</v>
      </c>
      <c r="D322" s="96">
        <v>20</v>
      </c>
      <c r="E322" s="97">
        <v>15</v>
      </c>
      <c r="F322" s="97">
        <v>5</v>
      </c>
      <c r="G322" s="97">
        <v>8</v>
      </c>
      <c r="H322" s="97">
        <v>1</v>
      </c>
      <c r="I322" s="97">
        <v>20</v>
      </c>
      <c r="J322" s="97">
        <v>5</v>
      </c>
      <c r="K322" s="97">
        <v>8</v>
      </c>
      <c r="L322" s="97">
        <v>14</v>
      </c>
      <c r="M322" s="97">
        <v>26</v>
      </c>
      <c r="N322" s="97">
        <v>2</v>
      </c>
      <c r="O322" s="97">
        <v>26</v>
      </c>
      <c r="P322" s="97">
        <v>16</v>
      </c>
      <c r="Q322" s="97">
        <v>514</v>
      </c>
      <c r="R322" s="97">
        <v>77</v>
      </c>
      <c r="S322" s="97">
        <v>6</v>
      </c>
      <c r="T322" s="97">
        <v>63</v>
      </c>
      <c r="U322" s="97">
        <v>36</v>
      </c>
      <c r="V322" s="97">
        <v>86</v>
      </c>
      <c r="W322" s="97">
        <v>225</v>
      </c>
      <c r="X322" s="97">
        <v>205</v>
      </c>
      <c r="Y322" s="97">
        <v>344</v>
      </c>
      <c r="Z322" s="97">
        <v>117</v>
      </c>
      <c r="AA322" s="97">
        <v>27</v>
      </c>
      <c r="AB322" s="97">
        <v>47</v>
      </c>
      <c r="AC322" s="97">
        <v>61</v>
      </c>
      <c r="AD322" s="97">
        <v>125</v>
      </c>
      <c r="AE322" s="97">
        <v>102</v>
      </c>
      <c r="AF322" s="97">
        <v>82</v>
      </c>
      <c r="AG322" s="97">
        <v>13</v>
      </c>
      <c r="AH322" s="97">
        <v>224</v>
      </c>
      <c r="AI322" s="97">
        <v>19</v>
      </c>
      <c r="AJ322" s="97">
        <v>65</v>
      </c>
      <c r="AK322" s="97">
        <v>12</v>
      </c>
      <c r="AL322" s="97">
        <v>137</v>
      </c>
      <c r="AM322" s="97">
        <v>78</v>
      </c>
      <c r="AN322" s="97">
        <v>61</v>
      </c>
      <c r="AO322" s="97">
        <v>30</v>
      </c>
      <c r="AP322" s="97">
        <v>39</v>
      </c>
      <c r="AQ322" s="97">
        <v>61</v>
      </c>
      <c r="AR322" s="97">
        <v>104</v>
      </c>
      <c r="AS322" s="97">
        <v>87</v>
      </c>
      <c r="AT322" s="97">
        <v>13</v>
      </c>
      <c r="AU322" s="97">
        <v>57</v>
      </c>
      <c r="AV322" s="97">
        <v>13</v>
      </c>
      <c r="AW322" s="97">
        <v>23</v>
      </c>
      <c r="AX322" s="97">
        <v>20</v>
      </c>
      <c r="AY322" s="97">
        <v>20</v>
      </c>
      <c r="AZ322" s="97">
        <v>11</v>
      </c>
      <c r="BA322" s="97">
        <v>8</v>
      </c>
      <c r="BB322" s="97">
        <v>8</v>
      </c>
      <c r="BC322" s="97">
        <v>11</v>
      </c>
      <c r="BD322" s="97">
        <v>140</v>
      </c>
      <c r="BE322" s="97">
        <v>50</v>
      </c>
      <c r="BF322" s="97">
        <v>18</v>
      </c>
      <c r="BG322" s="97">
        <v>50</v>
      </c>
      <c r="BH322" s="97">
        <v>37</v>
      </c>
      <c r="BI322" s="97">
        <v>60</v>
      </c>
      <c r="BJ322" s="97">
        <v>16</v>
      </c>
      <c r="BK322" s="97">
        <v>39</v>
      </c>
      <c r="BL322" s="97">
        <v>16</v>
      </c>
      <c r="BM322" s="97">
        <v>77</v>
      </c>
      <c r="BN322" s="97">
        <v>15</v>
      </c>
      <c r="BO322" s="97">
        <v>24</v>
      </c>
      <c r="BP322" s="97">
        <v>25</v>
      </c>
      <c r="BQ322" s="97">
        <v>38</v>
      </c>
      <c r="BR322" s="97">
        <v>61</v>
      </c>
      <c r="BS322" s="97">
        <v>61</v>
      </c>
      <c r="BT322" s="97">
        <v>18</v>
      </c>
      <c r="BU322" s="97">
        <v>55</v>
      </c>
      <c r="BV322" s="97">
        <v>16</v>
      </c>
      <c r="BW322" s="97">
        <v>20</v>
      </c>
      <c r="BX322" s="97">
        <v>16</v>
      </c>
      <c r="BY322" s="97">
        <v>67</v>
      </c>
      <c r="BZ322" s="97">
        <v>60</v>
      </c>
      <c r="CA322" s="97">
        <v>30</v>
      </c>
      <c r="CB322" s="97">
        <v>0</v>
      </c>
      <c r="CC322" s="97">
        <v>72</v>
      </c>
      <c r="CD322" s="97">
        <v>13</v>
      </c>
      <c r="CE322" s="97">
        <v>19</v>
      </c>
      <c r="CF322" s="97">
        <v>33</v>
      </c>
      <c r="CG322" s="97">
        <v>25</v>
      </c>
      <c r="CH322" s="97">
        <v>50</v>
      </c>
      <c r="CI322" s="97">
        <v>5</v>
      </c>
      <c r="CJ322" s="97">
        <v>42</v>
      </c>
      <c r="CK322" s="97">
        <v>28</v>
      </c>
      <c r="CL322" s="97">
        <v>4</v>
      </c>
      <c r="CM322" s="97">
        <v>57</v>
      </c>
      <c r="CN322" s="97">
        <v>22</v>
      </c>
      <c r="CO322" s="97"/>
      <c r="CP322" s="97">
        <v>31</v>
      </c>
      <c r="CQ322" s="97">
        <v>25</v>
      </c>
      <c r="CR322" s="97">
        <v>12</v>
      </c>
      <c r="CS322" s="97">
        <v>23</v>
      </c>
      <c r="CT322" s="97">
        <v>17</v>
      </c>
      <c r="CU322" s="97">
        <v>11</v>
      </c>
      <c r="CV322" s="97">
        <v>42</v>
      </c>
      <c r="CW322" s="97">
        <v>22</v>
      </c>
      <c r="CX322" s="97">
        <v>41</v>
      </c>
      <c r="CY322" s="97">
        <v>41</v>
      </c>
      <c r="CZ322" s="97">
        <v>6</v>
      </c>
      <c r="DA322" s="97">
        <v>38</v>
      </c>
      <c r="DB322" s="97">
        <v>14</v>
      </c>
      <c r="DC322" s="97">
        <v>42</v>
      </c>
      <c r="DD322" s="97">
        <v>29</v>
      </c>
      <c r="DE322" s="97">
        <v>0</v>
      </c>
      <c r="DF322" s="97">
        <v>31</v>
      </c>
      <c r="DG322" s="97">
        <v>10</v>
      </c>
      <c r="DH322" s="97">
        <v>33</v>
      </c>
      <c r="DI322" s="97">
        <v>18</v>
      </c>
      <c r="DJ322" s="97"/>
      <c r="DK322" s="97">
        <v>0</v>
      </c>
      <c r="DL322" s="97">
        <v>65</v>
      </c>
      <c r="DM322" s="97">
        <v>7</v>
      </c>
      <c r="DN322" s="97">
        <v>4</v>
      </c>
      <c r="DO322" s="97">
        <v>1</v>
      </c>
      <c r="DP322" s="97">
        <v>6</v>
      </c>
      <c r="DQ322" s="97">
        <v>5</v>
      </c>
      <c r="DR322" s="97">
        <v>52</v>
      </c>
      <c r="DS322" s="97">
        <v>6</v>
      </c>
      <c r="DT322" s="97">
        <v>2</v>
      </c>
      <c r="DU322" s="97"/>
      <c r="DV322" s="97">
        <v>7</v>
      </c>
      <c r="DW322" s="97">
        <v>3</v>
      </c>
      <c r="DX322" s="97">
        <v>4</v>
      </c>
      <c r="DY322" s="97">
        <v>4</v>
      </c>
      <c r="DZ322" s="97">
        <v>6</v>
      </c>
      <c r="EA322" s="97">
        <v>4</v>
      </c>
      <c r="EB322" s="97">
        <v>17</v>
      </c>
      <c r="EC322" s="97">
        <v>2</v>
      </c>
      <c r="ED322" s="97">
        <v>8</v>
      </c>
      <c r="EE322" s="97">
        <v>16</v>
      </c>
      <c r="EF322" s="97">
        <v>21</v>
      </c>
      <c r="EG322" s="97">
        <v>12</v>
      </c>
      <c r="EH322" s="97">
        <v>2</v>
      </c>
      <c r="EI322" s="97">
        <v>40</v>
      </c>
      <c r="EJ322" s="97">
        <v>0</v>
      </c>
      <c r="EK322" s="97">
        <v>15</v>
      </c>
      <c r="EL322" s="97">
        <v>12</v>
      </c>
      <c r="EM322" s="97">
        <v>50</v>
      </c>
      <c r="EN322" s="97">
        <v>2</v>
      </c>
      <c r="EO322" s="97">
        <v>4</v>
      </c>
      <c r="EP322" s="97">
        <v>0</v>
      </c>
      <c r="EQ322" s="97">
        <v>15</v>
      </c>
      <c r="ER322" s="97">
        <v>22</v>
      </c>
      <c r="ES322" s="97">
        <v>11</v>
      </c>
      <c r="ET322" s="97">
        <v>28</v>
      </c>
      <c r="EU322" s="97">
        <v>12</v>
      </c>
      <c r="EV322" s="97">
        <v>21</v>
      </c>
      <c r="EW322" s="97">
        <v>49</v>
      </c>
      <c r="EX322" s="97">
        <v>20</v>
      </c>
      <c r="EY322" s="97">
        <v>41</v>
      </c>
      <c r="EZ322" s="97">
        <v>2</v>
      </c>
      <c r="FA322" s="97">
        <v>16</v>
      </c>
      <c r="FB322" s="97">
        <v>21</v>
      </c>
      <c r="FC322" s="97">
        <v>15</v>
      </c>
      <c r="FD322" s="97">
        <v>35</v>
      </c>
      <c r="FE322" s="97">
        <v>25</v>
      </c>
      <c r="FF322" s="97">
        <v>30</v>
      </c>
      <c r="FG322" s="97">
        <v>108</v>
      </c>
      <c r="FH322" s="97">
        <v>31</v>
      </c>
      <c r="FI322" s="97">
        <v>48</v>
      </c>
      <c r="FJ322" s="97">
        <v>15</v>
      </c>
      <c r="FK322" s="97">
        <v>21</v>
      </c>
      <c r="FL322" s="97">
        <v>0</v>
      </c>
      <c r="FM322" s="97">
        <v>1</v>
      </c>
      <c r="FN322" s="97">
        <v>24</v>
      </c>
      <c r="FO322" s="97">
        <v>148</v>
      </c>
      <c r="FP322" s="97">
        <v>13</v>
      </c>
      <c r="FQ322" s="97">
        <v>6</v>
      </c>
      <c r="FR322" s="97">
        <v>0</v>
      </c>
      <c r="FS322" s="97">
        <v>3</v>
      </c>
      <c r="FT322" s="97">
        <v>38</v>
      </c>
      <c r="FU322" s="97">
        <v>18</v>
      </c>
      <c r="FV322" s="97">
        <v>11</v>
      </c>
      <c r="FW322" s="97">
        <v>62</v>
      </c>
      <c r="FX322" s="97">
        <v>17</v>
      </c>
      <c r="FY322" s="97">
        <v>19</v>
      </c>
      <c r="FZ322" s="97">
        <v>66</v>
      </c>
      <c r="GA322" s="97">
        <v>34</v>
      </c>
      <c r="GB322" s="97">
        <v>45</v>
      </c>
      <c r="GC322" s="97">
        <v>46</v>
      </c>
      <c r="GD322" s="97">
        <v>7</v>
      </c>
      <c r="GE322" s="97">
        <v>64</v>
      </c>
      <c r="GF322" s="97">
        <v>20</v>
      </c>
      <c r="GG322" s="97">
        <v>13</v>
      </c>
      <c r="GH322" s="97">
        <v>20</v>
      </c>
      <c r="GI322" s="97">
        <v>2</v>
      </c>
      <c r="GJ322" s="97">
        <v>10</v>
      </c>
      <c r="GK322" s="97">
        <v>14</v>
      </c>
      <c r="GL322" s="97">
        <v>85</v>
      </c>
      <c r="GM322" s="97">
        <v>43</v>
      </c>
      <c r="GN322" s="97">
        <v>17</v>
      </c>
      <c r="GO322" s="97">
        <v>45</v>
      </c>
      <c r="GP322" s="97">
        <v>14</v>
      </c>
      <c r="GQ322" s="97">
        <v>21</v>
      </c>
      <c r="GR322" s="97">
        <v>5</v>
      </c>
      <c r="GS322" s="97">
        <v>18</v>
      </c>
      <c r="GT322" s="97">
        <v>181</v>
      </c>
      <c r="GU322" s="97">
        <v>23</v>
      </c>
      <c r="GV322" s="97">
        <v>24</v>
      </c>
      <c r="GW322" s="97">
        <v>13</v>
      </c>
      <c r="GX322" s="97">
        <v>41</v>
      </c>
      <c r="GY322" s="97">
        <v>57</v>
      </c>
      <c r="GZ322" s="97">
        <v>10</v>
      </c>
      <c r="HA322" s="97">
        <v>44</v>
      </c>
      <c r="HB322" s="97">
        <v>68</v>
      </c>
      <c r="HC322" s="97">
        <v>21</v>
      </c>
      <c r="HD322" s="97">
        <v>115</v>
      </c>
      <c r="HE322" s="97">
        <v>50</v>
      </c>
      <c r="HF322" s="97">
        <v>84</v>
      </c>
      <c r="HG322" s="97">
        <v>26</v>
      </c>
      <c r="HH322" s="97">
        <v>81</v>
      </c>
      <c r="HI322" s="97">
        <v>36</v>
      </c>
      <c r="HJ322" s="97">
        <v>59</v>
      </c>
      <c r="HK322" s="97">
        <v>49</v>
      </c>
      <c r="HL322" s="97">
        <v>121</v>
      </c>
      <c r="HM322" s="97">
        <v>64</v>
      </c>
      <c r="HN322" s="97">
        <v>29</v>
      </c>
      <c r="HO322" s="97">
        <v>116</v>
      </c>
      <c r="HP322" s="97">
        <v>4</v>
      </c>
      <c r="HQ322" s="97">
        <v>37</v>
      </c>
      <c r="HR322" s="97">
        <v>21</v>
      </c>
      <c r="HS322" s="97">
        <v>12</v>
      </c>
      <c r="HT322" s="97">
        <v>8</v>
      </c>
      <c r="HU322" s="97">
        <v>32</v>
      </c>
      <c r="HV322" s="97">
        <v>31</v>
      </c>
      <c r="HW322" s="97">
        <v>43</v>
      </c>
      <c r="HX322" s="97">
        <v>10</v>
      </c>
      <c r="HY322" s="97">
        <v>53</v>
      </c>
      <c r="HZ322" s="97">
        <v>17</v>
      </c>
      <c r="IA322" s="97">
        <v>111</v>
      </c>
      <c r="IB322" s="97">
        <v>32</v>
      </c>
      <c r="IC322" s="97">
        <v>27</v>
      </c>
      <c r="ID322" s="97">
        <v>40</v>
      </c>
      <c r="IE322" s="97">
        <v>12</v>
      </c>
      <c r="IF322" s="97">
        <v>312</v>
      </c>
      <c r="IG322" s="97">
        <v>6</v>
      </c>
      <c r="IH322" s="97">
        <v>291</v>
      </c>
      <c r="II322" s="97">
        <v>14</v>
      </c>
      <c r="IJ322" s="97">
        <v>33</v>
      </c>
      <c r="IK322" s="97">
        <v>25</v>
      </c>
      <c r="IL322" s="97">
        <v>0</v>
      </c>
      <c r="IM322" s="97">
        <v>13</v>
      </c>
      <c r="IN322" s="97">
        <v>6</v>
      </c>
      <c r="IO322" s="97">
        <v>42</v>
      </c>
      <c r="IP322" s="97">
        <v>49</v>
      </c>
      <c r="IQ322" s="97">
        <v>47</v>
      </c>
      <c r="IR322" s="97">
        <v>26</v>
      </c>
      <c r="IS322" s="97">
        <v>68</v>
      </c>
      <c r="IT322" s="97">
        <v>23</v>
      </c>
      <c r="IU322" s="97">
        <v>25</v>
      </c>
      <c r="IV322" s="97">
        <v>22</v>
      </c>
      <c r="IW322" s="97">
        <v>41</v>
      </c>
      <c r="IX322" s="97">
        <v>23</v>
      </c>
      <c r="IY322" s="97">
        <v>21</v>
      </c>
      <c r="IZ322" s="97">
        <v>17</v>
      </c>
      <c r="JA322" s="97">
        <v>31</v>
      </c>
      <c r="JB322" s="97">
        <v>34</v>
      </c>
      <c r="JC322" s="97">
        <v>34</v>
      </c>
      <c r="JD322" s="97">
        <v>68</v>
      </c>
      <c r="JE322" s="97">
        <v>70</v>
      </c>
      <c r="JF322" s="97">
        <v>18</v>
      </c>
      <c r="JG322" s="97">
        <v>4</v>
      </c>
      <c r="JH322" s="97">
        <v>22</v>
      </c>
      <c r="JI322" s="97">
        <v>27</v>
      </c>
      <c r="JJ322" s="97">
        <v>19</v>
      </c>
      <c r="JK322" s="97">
        <v>167</v>
      </c>
      <c r="JL322" s="97">
        <v>30</v>
      </c>
      <c r="JM322" s="97">
        <v>8</v>
      </c>
      <c r="JN322" s="97">
        <v>26</v>
      </c>
      <c r="JO322" s="97">
        <v>1786</v>
      </c>
      <c r="JP322" s="97">
        <v>1923</v>
      </c>
      <c r="JQ322" s="97">
        <v>1699</v>
      </c>
      <c r="JR322" s="97">
        <v>2204</v>
      </c>
      <c r="JS322" s="97">
        <v>3601</v>
      </c>
      <c r="JT322" s="97">
        <v>518</v>
      </c>
      <c r="JU322" s="97">
        <v>1281</v>
      </c>
      <c r="JV322" s="97">
        <v>587</v>
      </c>
      <c r="JW322" s="97">
        <v>3355</v>
      </c>
      <c r="JX322" s="97">
        <v>195</v>
      </c>
      <c r="JY322" s="97"/>
      <c r="JZ322" s="97">
        <v>1253</v>
      </c>
      <c r="KA322" s="97">
        <v>2214</v>
      </c>
      <c r="KB322" s="97">
        <v>1262</v>
      </c>
      <c r="KC322" s="97">
        <v>391</v>
      </c>
      <c r="KD322" s="97">
        <v>1214</v>
      </c>
      <c r="KE322" s="97">
        <v>1320</v>
      </c>
      <c r="KF322" s="97">
        <v>2954</v>
      </c>
      <c r="KG322" s="97">
        <v>671</v>
      </c>
      <c r="KH322" s="97">
        <v>2141</v>
      </c>
      <c r="KI322" s="97">
        <v>238</v>
      </c>
      <c r="KJ322" s="97">
        <v>5782</v>
      </c>
      <c r="KK322" s="97">
        <v>141</v>
      </c>
      <c r="KL322" s="97">
        <v>123</v>
      </c>
      <c r="KM322" s="97">
        <v>1520</v>
      </c>
      <c r="KN322" s="97">
        <v>12</v>
      </c>
      <c r="KO322" s="97">
        <v>296</v>
      </c>
      <c r="KP322" s="97">
        <v>24</v>
      </c>
      <c r="KQ322" s="97">
        <v>255</v>
      </c>
      <c r="KR322" s="97">
        <v>21</v>
      </c>
      <c r="KS322" s="97">
        <v>26</v>
      </c>
      <c r="KT322" s="97">
        <v>48</v>
      </c>
      <c r="KU322" s="97">
        <v>19</v>
      </c>
      <c r="KV322" s="97">
        <v>56</v>
      </c>
      <c r="KW322" s="97">
        <v>197</v>
      </c>
      <c r="KX322" s="97">
        <v>7</v>
      </c>
      <c r="KY322" s="97">
        <v>1</v>
      </c>
      <c r="KZ322" s="97">
        <v>0</v>
      </c>
      <c r="LA322" s="97">
        <v>53</v>
      </c>
      <c r="LB322" s="97">
        <v>233</v>
      </c>
      <c r="LC322" s="97">
        <v>235</v>
      </c>
      <c r="LD322" s="97">
        <v>137</v>
      </c>
      <c r="LE322" s="97">
        <v>31</v>
      </c>
      <c r="LF322" s="97">
        <v>3</v>
      </c>
      <c r="LG322" s="97">
        <v>8647</v>
      </c>
      <c r="LH322" s="97">
        <v>9808</v>
      </c>
      <c r="LI322" s="97">
        <v>8751</v>
      </c>
      <c r="LJ322" s="97">
        <v>9377</v>
      </c>
      <c r="LK322" s="97">
        <v>105</v>
      </c>
      <c r="LL322" s="97">
        <v>496</v>
      </c>
      <c r="LM322" s="97">
        <v>66</v>
      </c>
      <c r="LN322" s="97">
        <v>174</v>
      </c>
      <c r="LO322" s="97">
        <v>79162</v>
      </c>
      <c r="LP322" s="97">
        <v>4737</v>
      </c>
      <c r="LQ322" s="97">
        <v>5326</v>
      </c>
      <c r="LR322" s="97">
        <v>1025</v>
      </c>
      <c r="LS322" s="97">
        <v>267</v>
      </c>
      <c r="LT322" s="97">
        <v>280</v>
      </c>
      <c r="LU322" s="97">
        <v>4455</v>
      </c>
      <c r="LV322" s="97">
        <v>1044</v>
      </c>
      <c r="LW322" s="97">
        <v>66</v>
      </c>
      <c r="LX322" s="97">
        <v>62</v>
      </c>
      <c r="LY322" s="97">
        <v>348</v>
      </c>
      <c r="LZ322" s="97">
        <v>1254</v>
      </c>
      <c r="MA322" s="97">
        <v>188</v>
      </c>
      <c r="MB322" s="97">
        <v>1117</v>
      </c>
      <c r="MC322" s="97">
        <v>189</v>
      </c>
      <c r="MD322" s="97">
        <v>96</v>
      </c>
      <c r="ME322" s="97">
        <v>399</v>
      </c>
      <c r="MF322" s="97">
        <v>10</v>
      </c>
      <c r="MG322" s="97">
        <v>7</v>
      </c>
      <c r="MH322" s="97">
        <v>8</v>
      </c>
      <c r="MI322" s="97">
        <v>326</v>
      </c>
      <c r="MJ322" s="97">
        <v>7990</v>
      </c>
      <c r="MK322" s="97">
        <v>283</v>
      </c>
      <c r="ML322" s="97">
        <v>161</v>
      </c>
      <c r="MM322" s="97">
        <v>920</v>
      </c>
      <c r="MN322" s="97">
        <v>26</v>
      </c>
      <c r="MO322" s="97">
        <v>255</v>
      </c>
      <c r="MP322" s="97">
        <v>568</v>
      </c>
      <c r="MQ322" s="97">
        <v>55</v>
      </c>
      <c r="MR322" s="97">
        <v>294</v>
      </c>
      <c r="MS322" s="97">
        <v>24</v>
      </c>
      <c r="MT322" s="97">
        <v>41</v>
      </c>
      <c r="MU322" s="97">
        <v>993</v>
      </c>
      <c r="MV322" s="97">
        <v>233</v>
      </c>
      <c r="MW322" s="97">
        <v>726</v>
      </c>
      <c r="MX322" s="97">
        <v>135</v>
      </c>
      <c r="MY322" s="97">
        <v>39</v>
      </c>
      <c r="MZ322" s="97">
        <v>87</v>
      </c>
      <c r="NA322" s="97">
        <v>24</v>
      </c>
      <c r="NB322" s="97">
        <v>73</v>
      </c>
      <c r="NC322" s="97">
        <v>49</v>
      </c>
      <c r="ND322" s="97">
        <v>1151</v>
      </c>
      <c r="NE322" s="97">
        <v>267</v>
      </c>
      <c r="NF322" s="97">
        <v>116</v>
      </c>
      <c r="NG322" s="97">
        <v>132</v>
      </c>
      <c r="NH322" s="97">
        <v>7</v>
      </c>
      <c r="NI322" s="97">
        <v>86</v>
      </c>
      <c r="NJ322" s="97">
        <v>19</v>
      </c>
      <c r="NK322" s="97">
        <v>119</v>
      </c>
      <c r="NL322" s="97">
        <v>1</v>
      </c>
      <c r="NM322" s="97">
        <v>68</v>
      </c>
      <c r="NN322" s="97">
        <v>26</v>
      </c>
      <c r="NO322" s="97">
        <v>19</v>
      </c>
      <c r="NP322" s="97">
        <v>687</v>
      </c>
      <c r="NQ322" s="97">
        <v>316</v>
      </c>
      <c r="NR322" s="97">
        <v>1824</v>
      </c>
      <c r="NS322" s="97">
        <v>735</v>
      </c>
      <c r="NT322" s="97">
        <v>1029</v>
      </c>
      <c r="NU322" s="97">
        <v>1129</v>
      </c>
      <c r="NV322" s="97">
        <v>234</v>
      </c>
      <c r="NW322" s="97">
        <v>8</v>
      </c>
      <c r="NX322" s="97">
        <v>159</v>
      </c>
      <c r="NY322" s="97">
        <v>8</v>
      </c>
      <c r="NZ322" s="97">
        <v>227</v>
      </c>
      <c r="OA322" s="97">
        <v>0</v>
      </c>
      <c r="OB322" s="97">
        <v>147</v>
      </c>
      <c r="OC322" s="97">
        <v>182</v>
      </c>
      <c r="OD322" s="97">
        <v>5431</v>
      </c>
      <c r="OE322" s="97">
        <v>2712</v>
      </c>
      <c r="OF322" s="97">
        <v>3853</v>
      </c>
      <c r="OG322" s="97"/>
      <c r="OH322" s="97">
        <v>1</v>
      </c>
      <c r="OI322" s="97">
        <v>0</v>
      </c>
      <c r="OJ322" s="97">
        <v>2812</v>
      </c>
      <c r="OK322" s="97">
        <v>55</v>
      </c>
      <c r="OL322" s="97">
        <v>419</v>
      </c>
      <c r="OM322" s="97">
        <v>1472</v>
      </c>
      <c r="ON322" s="97">
        <v>527</v>
      </c>
      <c r="OO322" s="97">
        <v>3288</v>
      </c>
      <c r="OP322" s="97">
        <v>0</v>
      </c>
      <c r="OQ322" s="97">
        <v>17</v>
      </c>
      <c r="OR322" s="98">
        <v>1907</v>
      </c>
      <c r="OS322" s="99">
        <v>232611</v>
      </c>
      <c r="OT322" s="96">
        <v>33909</v>
      </c>
      <c r="OU322" s="97"/>
      <c r="OV322" s="97"/>
      <c r="OW322" s="97"/>
      <c r="OX322" s="97"/>
      <c r="OY322" s="97"/>
      <c r="OZ322" s="97">
        <v>20813</v>
      </c>
      <c r="PA322" s="97"/>
      <c r="PB322" s="97"/>
      <c r="PC322" s="97"/>
      <c r="PD322" s="97"/>
      <c r="PE322" s="97"/>
      <c r="PF322" s="97"/>
      <c r="PG322" s="97"/>
      <c r="PH322" s="97"/>
      <c r="PI322" s="97"/>
      <c r="PJ322" s="97"/>
      <c r="PK322" s="97"/>
      <c r="PL322" s="98"/>
      <c r="PM322" s="99">
        <v>287333</v>
      </c>
    </row>
    <row r="323" spans="1:429" ht="12.75" customHeight="1" x14ac:dyDescent="0.2">
      <c r="A323" s="93" t="s">
        <v>1636</v>
      </c>
      <c r="B323" s="94" t="s">
        <v>1746</v>
      </c>
      <c r="C323" s="95" t="s">
        <v>1482</v>
      </c>
      <c r="D323" s="96">
        <v>148</v>
      </c>
      <c r="E323" s="97">
        <v>445</v>
      </c>
      <c r="F323" s="97">
        <v>33</v>
      </c>
      <c r="G323" s="97">
        <v>70</v>
      </c>
      <c r="H323" s="97">
        <v>30</v>
      </c>
      <c r="I323" s="97">
        <v>77</v>
      </c>
      <c r="J323" s="97">
        <v>76</v>
      </c>
      <c r="K323" s="97">
        <v>208</v>
      </c>
      <c r="L323" s="97">
        <v>23</v>
      </c>
      <c r="M323" s="97">
        <v>51</v>
      </c>
      <c r="N323" s="97">
        <v>8</v>
      </c>
      <c r="O323" s="97">
        <v>19</v>
      </c>
      <c r="P323" s="97">
        <v>36</v>
      </c>
      <c r="Q323" s="97">
        <v>1965</v>
      </c>
      <c r="R323" s="97">
        <v>195</v>
      </c>
      <c r="S323" s="97">
        <v>23</v>
      </c>
      <c r="T323" s="97">
        <v>147</v>
      </c>
      <c r="U323" s="97">
        <v>127</v>
      </c>
      <c r="V323" s="97">
        <v>129</v>
      </c>
      <c r="W323" s="97">
        <v>367</v>
      </c>
      <c r="X323" s="97">
        <v>1370</v>
      </c>
      <c r="Y323" s="97">
        <v>3882</v>
      </c>
      <c r="Z323" s="97">
        <v>2653</v>
      </c>
      <c r="AA323" s="97">
        <v>116</v>
      </c>
      <c r="AB323" s="97">
        <v>186</v>
      </c>
      <c r="AC323" s="97">
        <v>293</v>
      </c>
      <c r="AD323" s="97">
        <v>846</v>
      </c>
      <c r="AE323" s="97">
        <v>200</v>
      </c>
      <c r="AF323" s="97">
        <v>365</v>
      </c>
      <c r="AG323" s="97">
        <v>44</v>
      </c>
      <c r="AH323" s="97">
        <v>765</v>
      </c>
      <c r="AI323" s="97">
        <v>95</v>
      </c>
      <c r="AJ323" s="97">
        <v>402</v>
      </c>
      <c r="AK323" s="97">
        <v>213</v>
      </c>
      <c r="AL323" s="97">
        <v>463</v>
      </c>
      <c r="AM323" s="97">
        <v>498</v>
      </c>
      <c r="AN323" s="97">
        <v>23</v>
      </c>
      <c r="AO323" s="97">
        <v>11</v>
      </c>
      <c r="AP323" s="97">
        <v>18</v>
      </c>
      <c r="AQ323" s="97">
        <v>38</v>
      </c>
      <c r="AR323" s="97">
        <v>95</v>
      </c>
      <c r="AS323" s="97">
        <v>159</v>
      </c>
      <c r="AT323" s="97">
        <v>18</v>
      </c>
      <c r="AU323" s="97">
        <v>138</v>
      </c>
      <c r="AV323" s="97">
        <v>22</v>
      </c>
      <c r="AW323" s="97">
        <v>68</v>
      </c>
      <c r="AX323" s="97">
        <v>16</v>
      </c>
      <c r="AY323" s="97">
        <v>34</v>
      </c>
      <c r="AZ323" s="97">
        <v>19</v>
      </c>
      <c r="BA323" s="97">
        <v>16</v>
      </c>
      <c r="BB323" s="97">
        <v>18</v>
      </c>
      <c r="BC323" s="97">
        <v>15</v>
      </c>
      <c r="BD323" s="97">
        <v>302</v>
      </c>
      <c r="BE323" s="97">
        <v>82</v>
      </c>
      <c r="BF323" s="97">
        <v>19</v>
      </c>
      <c r="BG323" s="97">
        <v>43</v>
      </c>
      <c r="BH323" s="97">
        <v>50</v>
      </c>
      <c r="BI323" s="97">
        <v>34</v>
      </c>
      <c r="BJ323" s="97">
        <v>45</v>
      </c>
      <c r="BK323" s="97">
        <v>49</v>
      </c>
      <c r="BL323" s="97">
        <v>36</v>
      </c>
      <c r="BM323" s="97">
        <v>125</v>
      </c>
      <c r="BN323" s="97">
        <v>12</v>
      </c>
      <c r="BO323" s="97">
        <v>46</v>
      </c>
      <c r="BP323" s="97">
        <v>21</v>
      </c>
      <c r="BQ323" s="97">
        <v>31</v>
      </c>
      <c r="BR323" s="97">
        <v>118</v>
      </c>
      <c r="BS323" s="97">
        <v>133</v>
      </c>
      <c r="BT323" s="97">
        <v>32</v>
      </c>
      <c r="BU323" s="97">
        <v>46</v>
      </c>
      <c r="BV323" s="97">
        <v>26</v>
      </c>
      <c r="BW323" s="97">
        <v>36</v>
      </c>
      <c r="BX323" s="97">
        <v>27</v>
      </c>
      <c r="BY323" s="97">
        <v>135</v>
      </c>
      <c r="BZ323" s="97">
        <v>129</v>
      </c>
      <c r="CA323" s="97">
        <v>65</v>
      </c>
      <c r="CB323" s="97">
        <v>3</v>
      </c>
      <c r="CC323" s="97">
        <v>102</v>
      </c>
      <c r="CD323" s="97">
        <v>23</v>
      </c>
      <c r="CE323" s="97">
        <v>37</v>
      </c>
      <c r="CF323" s="97">
        <v>30</v>
      </c>
      <c r="CG323" s="97">
        <v>52</v>
      </c>
      <c r="CH323" s="97">
        <v>95</v>
      </c>
      <c r="CI323" s="97">
        <v>8</v>
      </c>
      <c r="CJ323" s="97">
        <v>34</v>
      </c>
      <c r="CK323" s="97">
        <v>20</v>
      </c>
      <c r="CL323" s="97">
        <v>16</v>
      </c>
      <c r="CM323" s="97">
        <v>79</v>
      </c>
      <c r="CN323" s="97">
        <v>43</v>
      </c>
      <c r="CO323" s="97">
        <v>6</v>
      </c>
      <c r="CP323" s="97">
        <v>66</v>
      </c>
      <c r="CQ323" s="97">
        <v>21</v>
      </c>
      <c r="CR323" s="97">
        <v>36</v>
      </c>
      <c r="CS323" s="97">
        <v>37</v>
      </c>
      <c r="CT323" s="97">
        <v>32</v>
      </c>
      <c r="CU323" s="97">
        <v>14</v>
      </c>
      <c r="CV323" s="97">
        <v>56</v>
      </c>
      <c r="CW323" s="97">
        <v>31</v>
      </c>
      <c r="CX323" s="97">
        <v>45</v>
      </c>
      <c r="CY323" s="97">
        <v>39</v>
      </c>
      <c r="CZ323" s="97">
        <v>9</v>
      </c>
      <c r="DA323" s="97">
        <v>73</v>
      </c>
      <c r="DB323" s="97">
        <v>17</v>
      </c>
      <c r="DC323" s="97">
        <v>62</v>
      </c>
      <c r="DD323" s="97">
        <v>50</v>
      </c>
      <c r="DE323" s="97">
        <v>0</v>
      </c>
      <c r="DF323" s="97">
        <v>27</v>
      </c>
      <c r="DG323" s="97">
        <v>14</v>
      </c>
      <c r="DH323" s="97">
        <v>76</v>
      </c>
      <c r="DI323" s="97">
        <v>37</v>
      </c>
      <c r="DJ323" s="97">
        <v>23</v>
      </c>
      <c r="DK323" s="97">
        <v>6</v>
      </c>
      <c r="DL323" s="97">
        <v>88</v>
      </c>
      <c r="DM323" s="97">
        <v>26</v>
      </c>
      <c r="DN323" s="97">
        <v>47</v>
      </c>
      <c r="DO323" s="97">
        <v>14</v>
      </c>
      <c r="DP323" s="97">
        <v>80</v>
      </c>
      <c r="DQ323" s="97">
        <v>19</v>
      </c>
      <c r="DR323" s="97">
        <v>98</v>
      </c>
      <c r="DS323" s="97">
        <v>24</v>
      </c>
      <c r="DT323" s="97">
        <v>45</v>
      </c>
      <c r="DU323" s="97">
        <v>3</v>
      </c>
      <c r="DV323" s="97">
        <v>23</v>
      </c>
      <c r="DW323" s="97">
        <v>6</v>
      </c>
      <c r="DX323" s="97">
        <v>14</v>
      </c>
      <c r="DY323" s="97">
        <v>15</v>
      </c>
      <c r="DZ323" s="97">
        <v>10</v>
      </c>
      <c r="EA323" s="97">
        <v>16</v>
      </c>
      <c r="EB323" s="97">
        <v>16</v>
      </c>
      <c r="EC323" s="97">
        <v>2</v>
      </c>
      <c r="ED323" s="97">
        <v>2</v>
      </c>
      <c r="EE323" s="97">
        <v>31</v>
      </c>
      <c r="EF323" s="97">
        <v>34</v>
      </c>
      <c r="EG323" s="97">
        <v>19</v>
      </c>
      <c r="EH323" s="97">
        <v>0</v>
      </c>
      <c r="EI323" s="97">
        <v>37</v>
      </c>
      <c r="EJ323" s="97">
        <v>1</v>
      </c>
      <c r="EK323" s="97">
        <v>14</v>
      </c>
      <c r="EL323" s="97">
        <v>13</v>
      </c>
      <c r="EM323" s="97">
        <v>67</v>
      </c>
      <c r="EN323" s="97">
        <v>3</v>
      </c>
      <c r="EO323" s="97">
        <v>6</v>
      </c>
      <c r="EP323" s="97">
        <v>2</v>
      </c>
      <c r="EQ323" s="97">
        <v>13</v>
      </c>
      <c r="ER323" s="97">
        <v>34</v>
      </c>
      <c r="ES323" s="97">
        <v>12</v>
      </c>
      <c r="ET323" s="97">
        <v>61</v>
      </c>
      <c r="EU323" s="97">
        <v>24</v>
      </c>
      <c r="EV323" s="97">
        <v>49</v>
      </c>
      <c r="EW323" s="97">
        <v>45</v>
      </c>
      <c r="EX323" s="97">
        <v>25</v>
      </c>
      <c r="EY323" s="97">
        <v>55</v>
      </c>
      <c r="EZ323" s="97">
        <v>1</v>
      </c>
      <c r="FA323" s="97">
        <v>44</v>
      </c>
      <c r="FB323" s="97">
        <v>61</v>
      </c>
      <c r="FC323" s="97">
        <v>25</v>
      </c>
      <c r="FD323" s="97">
        <v>38</v>
      </c>
      <c r="FE323" s="97">
        <v>31</v>
      </c>
      <c r="FF323" s="97">
        <v>41</v>
      </c>
      <c r="FG323" s="97">
        <v>258</v>
      </c>
      <c r="FH323" s="97">
        <v>64</v>
      </c>
      <c r="FI323" s="97">
        <v>31</v>
      </c>
      <c r="FJ323" s="97">
        <v>53</v>
      </c>
      <c r="FK323" s="97">
        <v>59</v>
      </c>
      <c r="FL323" s="97">
        <v>31</v>
      </c>
      <c r="FM323" s="97">
        <v>0</v>
      </c>
      <c r="FN323" s="97">
        <v>17</v>
      </c>
      <c r="FO323" s="97">
        <v>133</v>
      </c>
      <c r="FP323" s="97">
        <v>30</v>
      </c>
      <c r="FQ323" s="97">
        <v>6</v>
      </c>
      <c r="FR323" s="97">
        <v>5</v>
      </c>
      <c r="FS323" s="97">
        <v>6</v>
      </c>
      <c r="FT323" s="97">
        <v>22</v>
      </c>
      <c r="FU323" s="97">
        <v>37</v>
      </c>
      <c r="FV323" s="97">
        <v>13</v>
      </c>
      <c r="FW323" s="97">
        <v>63</v>
      </c>
      <c r="FX323" s="97">
        <v>28</v>
      </c>
      <c r="FY323" s="97">
        <v>15</v>
      </c>
      <c r="FZ323" s="97">
        <v>113</v>
      </c>
      <c r="GA323" s="97">
        <v>74</v>
      </c>
      <c r="GB323" s="97">
        <v>145</v>
      </c>
      <c r="GC323" s="97">
        <v>138</v>
      </c>
      <c r="GD323" s="97">
        <v>18</v>
      </c>
      <c r="GE323" s="97">
        <v>44</v>
      </c>
      <c r="GF323" s="97">
        <v>45</v>
      </c>
      <c r="GG323" s="97">
        <v>22</v>
      </c>
      <c r="GH323" s="97">
        <v>11</v>
      </c>
      <c r="GI323" s="97">
        <v>6</v>
      </c>
      <c r="GJ323" s="97">
        <v>9</v>
      </c>
      <c r="GK323" s="97">
        <v>18</v>
      </c>
      <c r="GL323" s="97">
        <v>201</v>
      </c>
      <c r="GM323" s="97">
        <v>41</v>
      </c>
      <c r="GN323" s="97">
        <v>21</v>
      </c>
      <c r="GO323" s="97">
        <v>63</v>
      </c>
      <c r="GP323" s="97">
        <v>30</v>
      </c>
      <c r="GQ323" s="97">
        <v>30</v>
      </c>
      <c r="GR323" s="97">
        <v>4</v>
      </c>
      <c r="GS323" s="97">
        <v>25</v>
      </c>
      <c r="GT323" s="97">
        <v>223</v>
      </c>
      <c r="GU323" s="97">
        <v>45</v>
      </c>
      <c r="GV323" s="97">
        <v>62</v>
      </c>
      <c r="GW323" s="97">
        <v>18</v>
      </c>
      <c r="GX323" s="97">
        <v>75</v>
      </c>
      <c r="GY323" s="97">
        <v>116</v>
      </c>
      <c r="GZ323" s="97">
        <v>19</v>
      </c>
      <c r="HA323" s="97">
        <v>132</v>
      </c>
      <c r="HB323" s="97">
        <v>134</v>
      </c>
      <c r="HC323" s="97">
        <v>50</v>
      </c>
      <c r="HD323" s="97">
        <v>225</v>
      </c>
      <c r="HE323" s="97">
        <v>88</v>
      </c>
      <c r="HF323" s="97">
        <v>76</v>
      </c>
      <c r="HG323" s="97">
        <v>46</v>
      </c>
      <c r="HH323" s="97">
        <v>105</v>
      </c>
      <c r="HI323" s="97">
        <v>71</v>
      </c>
      <c r="HJ323" s="97">
        <v>94</v>
      </c>
      <c r="HK323" s="97">
        <v>119</v>
      </c>
      <c r="HL323" s="97">
        <v>164</v>
      </c>
      <c r="HM323" s="97">
        <v>100</v>
      </c>
      <c r="HN323" s="97">
        <v>41</v>
      </c>
      <c r="HO323" s="97">
        <v>154</v>
      </c>
      <c r="HP323" s="97">
        <v>11</v>
      </c>
      <c r="HQ323" s="97">
        <v>44</v>
      </c>
      <c r="HR323" s="97">
        <v>26</v>
      </c>
      <c r="HS323" s="97">
        <v>5</v>
      </c>
      <c r="HT323" s="97">
        <v>5</v>
      </c>
      <c r="HU323" s="97">
        <v>51</v>
      </c>
      <c r="HV323" s="97">
        <v>27</v>
      </c>
      <c r="HW323" s="97">
        <v>32</v>
      </c>
      <c r="HX323" s="97">
        <v>3</v>
      </c>
      <c r="HY323" s="97">
        <v>19</v>
      </c>
      <c r="HZ323" s="97">
        <v>8</v>
      </c>
      <c r="IA323" s="97">
        <v>40</v>
      </c>
      <c r="IB323" s="97">
        <v>25</v>
      </c>
      <c r="IC323" s="97">
        <v>6</v>
      </c>
      <c r="ID323" s="97">
        <v>32</v>
      </c>
      <c r="IE323" s="97">
        <v>4</v>
      </c>
      <c r="IF323" s="97">
        <v>137</v>
      </c>
      <c r="IG323" s="97">
        <v>1</v>
      </c>
      <c r="IH323" s="97">
        <v>140</v>
      </c>
      <c r="II323" s="97">
        <v>7</v>
      </c>
      <c r="IJ323" s="97">
        <v>32</v>
      </c>
      <c r="IK323" s="97">
        <v>25</v>
      </c>
      <c r="IL323" s="97">
        <v>6</v>
      </c>
      <c r="IM323" s="97">
        <v>18</v>
      </c>
      <c r="IN323" s="97">
        <v>12</v>
      </c>
      <c r="IO323" s="97">
        <v>97</v>
      </c>
      <c r="IP323" s="97">
        <v>64</v>
      </c>
      <c r="IQ323" s="97">
        <v>121</v>
      </c>
      <c r="IR323" s="97">
        <v>46</v>
      </c>
      <c r="IS323" s="97">
        <v>95</v>
      </c>
      <c r="IT323" s="97">
        <v>333</v>
      </c>
      <c r="IU323" s="97">
        <v>82</v>
      </c>
      <c r="IV323" s="97">
        <v>57</v>
      </c>
      <c r="IW323" s="97">
        <v>55</v>
      </c>
      <c r="IX323" s="97">
        <v>28</v>
      </c>
      <c r="IY323" s="97">
        <v>45</v>
      </c>
      <c r="IZ323" s="97">
        <v>32</v>
      </c>
      <c r="JA323" s="97">
        <v>38</v>
      </c>
      <c r="JB323" s="97">
        <v>62</v>
      </c>
      <c r="JC323" s="97">
        <v>38</v>
      </c>
      <c r="JD323" s="97">
        <v>107</v>
      </c>
      <c r="JE323" s="97">
        <v>184</v>
      </c>
      <c r="JF323" s="97">
        <v>37</v>
      </c>
      <c r="JG323" s="97">
        <v>5</v>
      </c>
      <c r="JH323" s="97">
        <v>20</v>
      </c>
      <c r="JI323" s="97">
        <v>66</v>
      </c>
      <c r="JJ323" s="97">
        <v>9</v>
      </c>
      <c r="JK323" s="97">
        <v>456</v>
      </c>
      <c r="JL323" s="97">
        <v>56</v>
      </c>
      <c r="JM323" s="97">
        <v>18</v>
      </c>
      <c r="JN323" s="97">
        <v>67</v>
      </c>
      <c r="JO323" s="97">
        <v>897</v>
      </c>
      <c r="JP323" s="97">
        <v>435</v>
      </c>
      <c r="JQ323" s="97">
        <v>614</v>
      </c>
      <c r="JR323" s="97">
        <v>874</v>
      </c>
      <c r="JS323" s="97">
        <v>1260</v>
      </c>
      <c r="JT323" s="97">
        <v>324</v>
      </c>
      <c r="JU323" s="97">
        <v>1224</v>
      </c>
      <c r="JV323" s="97">
        <v>522</v>
      </c>
      <c r="JW323" s="97">
        <v>991</v>
      </c>
      <c r="JX323" s="97">
        <v>265</v>
      </c>
      <c r="JY323" s="97"/>
      <c r="JZ323" s="97">
        <v>606</v>
      </c>
      <c r="KA323" s="97">
        <v>1051</v>
      </c>
      <c r="KB323" s="97">
        <v>1592</v>
      </c>
      <c r="KC323" s="97">
        <v>730</v>
      </c>
      <c r="KD323" s="97">
        <v>374</v>
      </c>
      <c r="KE323" s="97">
        <v>1158</v>
      </c>
      <c r="KF323" s="97">
        <v>648</v>
      </c>
      <c r="KG323" s="97">
        <v>873</v>
      </c>
      <c r="KH323" s="97">
        <v>1376</v>
      </c>
      <c r="KI323" s="97">
        <v>1015</v>
      </c>
      <c r="KJ323" s="97">
        <v>2434</v>
      </c>
      <c r="KK323" s="97">
        <v>306</v>
      </c>
      <c r="KL323" s="97">
        <v>1261</v>
      </c>
      <c r="KM323" s="97">
        <v>2087</v>
      </c>
      <c r="KN323" s="97">
        <v>114</v>
      </c>
      <c r="KO323" s="97">
        <v>489</v>
      </c>
      <c r="KP323" s="97">
        <v>114</v>
      </c>
      <c r="KQ323" s="97">
        <v>756</v>
      </c>
      <c r="KR323" s="97">
        <v>258</v>
      </c>
      <c r="KS323" s="97">
        <v>206</v>
      </c>
      <c r="KT323" s="97">
        <v>413</v>
      </c>
      <c r="KU323" s="97">
        <v>152</v>
      </c>
      <c r="KV323" s="97">
        <v>571</v>
      </c>
      <c r="KW323" s="97">
        <v>791</v>
      </c>
      <c r="KX323" s="97">
        <v>35</v>
      </c>
      <c r="KY323" s="97">
        <v>13</v>
      </c>
      <c r="KZ323" s="97">
        <v>44</v>
      </c>
      <c r="LA323" s="97">
        <v>607</v>
      </c>
      <c r="LB323" s="97">
        <v>2113</v>
      </c>
      <c r="LC323" s="97">
        <v>381</v>
      </c>
      <c r="LD323" s="97">
        <v>1162</v>
      </c>
      <c r="LE323" s="97">
        <v>262</v>
      </c>
      <c r="LF323" s="97">
        <v>22</v>
      </c>
      <c r="LG323" s="97">
        <v>6934</v>
      </c>
      <c r="LH323" s="97">
        <v>12800</v>
      </c>
      <c r="LI323" s="97">
        <v>11706</v>
      </c>
      <c r="LJ323" s="97">
        <v>2238</v>
      </c>
      <c r="LK323" s="97">
        <v>3136</v>
      </c>
      <c r="LL323" s="97">
        <v>1359</v>
      </c>
      <c r="LM323" s="97">
        <v>1100</v>
      </c>
      <c r="LN323" s="97">
        <v>2918</v>
      </c>
      <c r="LO323" s="97">
        <v>12947</v>
      </c>
      <c r="LP323" s="97">
        <v>266</v>
      </c>
      <c r="LQ323" s="97">
        <v>31222</v>
      </c>
      <c r="LR323" s="97">
        <v>1656</v>
      </c>
      <c r="LS323" s="97">
        <v>662</v>
      </c>
      <c r="LT323" s="97">
        <v>568</v>
      </c>
      <c r="LU323" s="97">
        <v>14333</v>
      </c>
      <c r="LV323" s="97">
        <v>2869</v>
      </c>
      <c r="LW323" s="97">
        <v>378</v>
      </c>
      <c r="LX323" s="97">
        <v>1259</v>
      </c>
      <c r="LY323" s="97">
        <v>763</v>
      </c>
      <c r="LZ323" s="97">
        <v>1354</v>
      </c>
      <c r="MA323" s="97">
        <v>1994</v>
      </c>
      <c r="MB323" s="97">
        <v>5802</v>
      </c>
      <c r="MC323" s="97">
        <v>358</v>
      </c>
      <c r="MD323" s="97">
        <v>1636</v>
      </c>
      <c r="ME323" s="97">
        <v>532</v>
      </c>
      <c r="MF323" s="97">
        <v>69</v>
      </c>
      <c r="MG323" s="97">
        <v>35</v>
      </c>
      <c r="MH323" s="97">
        <v>29</v>
      </c>
      <c r="MI323" s="97">
        <v>532</v>
      </c>
      <c r="MJ323" s="97">
        <v>7761</v>
      </c>
      <c r="MK323" s="97">
        <v>1183</v>
      </c>
      <c r="ML323" s="97">
        <v>499</v>
      </c>
      <c r="MM323" s="97">
        <v>751</v>
      </c>
      <c r="MN323" s="97">
        <v>108</v>
      </c>
      <c r="MO323" s="97">
        <v>425</v>
      </c>
      <c r="MP323" s="97">
        <v>643</v>
      </c>
      <c r="MQ323" s="97">
        <v>293</v>
      </c>
      <c r="MR323" s="97">
        <v>423</v>
      </c>
      <c r="MS323" s="97">
        <v>197</v>
      </c>
      <c r="MT323" s="97">
        <v>17</v>
      </c>
      <c r="MU323" s="97">
        <v>260</v>
      </c>
      <c r="MV323" s="97">
        <v>2538</v>
      </c>
      <c r="MW323" s="97">
        <v>3868</v>
      </c>
      <c r="MX323" s="97">
        <v>743</v>
      </c>
      <c r="MY323" s="97">
        <v>263</v>
      </c>
      <c r="MZ323" s="97">
        <v>653</v>
      </c>
      <c r="NA323" s="97">
        <v>130</v>
      </c>
      <c r="NB323" s="97">
        <v>408</v>
      </c>
      <c r="NC323" s="97">
        <v>202</v>
      </c>
      <c r="ND323" s="97">
        <v>1231</v>
      </c>
      <c r="NE323" s="97">
        <v>1471</v>
      </c>
      <c r="NF323" s="97">
        <v>354</v>
      </c>
      <c r="NG323" s="97">
        <v>344</v>
      </c>
      <c r="NH323" s="97">
        <v>15</v>
      </c>
      <c r="NI323" s="97">
        <v>685</v>
      </c>
      <c r="NJ323" s="97">
        <v>22</v>
      </c>
      <c r="NK323" s="97">
        <v>38</v>
      </c>
      <c r="NL323" s="97">
        <v>5</v>
      </c>
      <c r="NM323" s="97">
        <v>103</v>
      </c>
      <c r="NN323" s="97">
        <v>40</v>
      </c>
      <c r="NO323" s="97">
        <v>10</v>
      </c>
      <c r="NP323" s="97">
        <v>181</v>
      </c>
      <c r="NQ323" s="97">
        <v>73</v>
      </c>
      <c r="NR323" s="97">
        <v>185</v>
      </c>
      <c r="NS323" s="97">
        <v>196</v>
      </c>
      <c r="NT323" s="97">
        <v>279</v>
      </c>
      <c r="NU323" s="97">
        <v>73</v>
      </c>
      <c r="NV323" s="97">
        <v>146</v>
      </c>
      <c r="NW323" s="97">
        <v>49</v>
      </c>
      <c r="NX323" s="97">
        <v>198</v>
      </c>
      <c r="NY323" s="97">
        <v>8</v>
      </c>
      <c r="NZ323" s="97">
        <v>185</v>
      </c>
      <c r="OA323" s="97">
        <v>0</v>
      </c>
      <c r="OB323" s="97">
        <v>170</v>
      </c>
      <c r="OC323" s="97">
        <v>183</v>
      </c>
      <c r="OD323" s="97">
        <v>295</v>
      </c>
      <c r="OE323" s="97">
        <v>145</v>
      </c>
      <c r="OF323" s="97">
        <v>2825</v>
      </c>
      <c r="OG323" s="97"/>
      <c r="OH323" s="97">
        <v>191</v>
      </c>
      <c r="OI323" s="97">
        <v>154</v>
      </c>
      <c r="OJ323" s="97">
        <v>1959</v>
      </c>
      <c r="OK323" s="97">
        <v>319</v>
      </c>
      <c r="OL323" s="97">
        <v>105</v>
      </c>
      <c r="OM323" s="97">
        <v>393</v>
      </c>
      <c r="ON323" s="97">
        <v>5</v>
      </c>
      <c r="OO323" s="97">
        <v>1542</v>
      </c>
      <c r="OP323" s="97">
        <v>184</v>
      </c>
      <c r="OQ323" s="97">
        <v>34</v>
      </c>
      <c r="OR323" s="98">
        <v>6214</v>
      </c>
      <c r="OS323" s="99">
        <v>223435</v>
      </c>
      <c r="OT323" s="96">
        <v>154915</v>
      </c>
      <c r="OU323" s="97"/>
      <c r="OV323" s="97"/>
      <c r="OW323" s="97"/>
      <c r="OX323" s="97"/>
      <c r="OY323" s="97"/>
      <c r="OZ323" s="97">
        <v>21310</v>
      </c>
      <c r="PA323" s="97"/>
      <c r="PB323" s="97"/>
      <c r="PC323" s="97"/>
      <c r="PD323" s="97"/>
      <c r="PE323" s="97"/>
      <c r="PF323" s="97"/>
      <c r="PG323" s="97"/>
      <c r="PH323" s="97"/>
      <c r="PI323" s="97"/>
      <c r="PJ323" s="97"/>
      <c r="PK323" s="97"/>
      <c r="PL323" s="98"/>
      <c r="PM323" s="99">
        <v>399660</v>
      </c>
    </row>
    <row r="324" spans="1:429" ht="12.75" customHeight="1" x14ac:dyDescent="0.2">
      <c r="A324" s="93">
        <v>523900</v>
      </c>
      <c r="B324" s="94" t="s">
        <v>1746</v>
      </c>
      <c r="C324" s="95" t="s">
        <v>1483</v>
      </c>
      <c r="D324" s="96">
        <v>16</v>
      </c>
      <c r="E324" s="97">
        <v>24</v>
      </c>
      <c r="F324" s="97">
        <v>3</v>
      </c>
      <c r="G324" s="97">
        <v>5</v>
      </c>
      <c r="H324" s="97">
        <v>3</v>
      </c>
      <c r="I324" s="97">
        <v>4</v>
      </c>
      <c r="J324" s="97">
        <v>4</v>
      </c>
      <c r="K324" s="97">
        <v>4</v>
      </c>
      <c r="L324" s="97">
        <v>6</v>
      </c>
      <c r="M324" s="97">
        <v>4</v>
      </c>
      <c r="N324" s="97">
        <v>1</v>
      </c>
      <c r="O324" s="97">
        <v>1</v>
      </c>
      <c r="P324" s="97">
        <v>4</v>
      </c>
      <c r="Q324" s="97">
        <v>2507</v>
      </c>
      <c r="R324" s="97">
        <v>471</v>
      </c>
      <c r="S324" s="97">
        <v>26</v>
      </c>
      <c r="T324" s="97">
        <v>67</v>
      </c>
      <c r="U324" s="97">
        <v>191</v>
      </c>
      <c r="V324" s="97">
        <v>135</v>
      </c>
      <c r="W324" s="97">
        <v>350</v>
      </c>
      <c r="X324" s="97">
        <v>3198</v>
      </c>
      <c r="Y324" s="97">
        <v>89</v>
      </c>
      <c r="Z324" s="97">
        <v>51</v>
      </c>
      <c r="AA324" s="97">
        <v>3</v>
      </c>
      <c r="AB324" s="97">
        <v>12</v>
      </c>
      <c r="AC324" s="97">
        <v>14</v>
      </c>
      <c r="AD324" s="97">
        <v>42</v>
      </c>
      <c r="AE324" s="97">
        <v>11</v>
      </c>
      <c r="AF324" s="97">
        <v>18</v>
      </c>
      <c r="AG324" s="97">
        <v>2</v>
      </c>
      <c r="AH324" s="97">
        <v>25</v>
      </c>
      <c r="AI324" s="97">
        <v>16</v>
      </c>
      <c r="AJ324" s="97">
        <v>39</v>
      </c>
      <c r="AK324" s="97">
        <v>8</v>
      </c>
      <c r="AL324" s="97">
        <v>20</v>
      </c>
      <c r="AM324" s="97">
        <v>30</v>
      </c>
      <c r="AN324" s="97">
        <v>12</v>
      </c>
      <c r="AO324" s="97">
        <v>4</v>
      </c>
      <c r="AP324" s="97">
        <v>7</v>
      </c>
      <c r="AQ324" s="97">
        <v>6</v>
      </c>
      <c r="AR324" s="97">
        <v>2</v>
      </c>
      <c r="AS324" s="97">
        <v>10</v>
      </c>
      <c r="AT324" s="97">
        <v>1</v>
      </c>
      <c r="AU324" s="97">
        <v>10</v>
      </c>
      <c r="AV324" s="97">
        <v>1</v>
      </c>
      <c r="AW324" s="97">
        <v>4</v>
      </c>
      <c r="AX324" s="97">
        <v>1</v>
      </c>
      <c r="AY324" s="97">
        <v>2</v>
      </c>
      <c r="AZ324" s="97">
        <v>0</v>
      </c>
      <c r="BA324" s="97">
        <v>2</v>
      </c>
      <c r="BB324" s="97">
        <v>1</v>
      </c>
      <c r="BC324" s="97">
        <v>1</v>
      </c>
      <c r="BD324" s="97">
        <v>29</v>
      </c>
      <c r="BE324" s="97">
        <v>7</v>
      </c>
      <c r="BF324" s="97">
        <v>2</v>
      </c>
      <c r="BG324" s="97">
        <v>1</v>
      </c>
      <c r="BH324" s="97">
        <v>5</v>
      </c>
      <c r="BI324" s="97">
        <v>2</v>
      </c>
      <c r="BJ324" s="97">
        <v>3</v>
      </c>
      <c r="BK324" s="97">
        <v>5</v>
      </c>
      <c r="BL324" s="97">
        <v>3</v>
      </c>
      <c r="BM324" s="97">
        <v>7</v>
      </c>
      <c r="BN324" s="97">
        <v>1</v>
      </c>
      <c r="BO324" s="97">
        <v>3</v>
      </c>
      <c r="BP324" s="97">
        <v>1</v>
      </c>
      <c r="BQ324" s="97">
        <v>2</v>
      </c>
      <c r="BR324" s="97">
        <v>8</v>
      </c>
      <c r="BS324" s="97">
        <v>11</v>
      </c>
      <c r="BT324" s="97">
        <v>2</v>
      </c>
      <c r="BU324" s="97">
        <v>3</v>
      </c>
      <c r="BV324" s="97">
        <v>2</v>
      </c>
      <c r="BW324" s="97">
        <v>3</v>
      </c>
      <c r="BX324" s="97">
        <v>2</v>
      </c>
      <c r="BY324" s="97">
        <v>11</v>
      </c>
      <c r="BZ324" s="97">
        <v>9</v>
      </c>
      <c r="CA324" s="97">
        <v>5</v>
      </c>
      <c r="CB324" s="97">
        <v>0</v>
      </c>
      <c r="CC324" s="97">
        <v>7</v>
      </c>
      <c r="CD324" s="97">
        <v>1</v>
      </c>
      <c r="CE324" s="97">
        <v>2</v>
      </c>
      <c r="CF324" s="97">
        <v>0</v>
      </c>
      <c r="CG324" s="97">
        <v>4</v>
      </c>
      <c r="CH324" s="97">
        <v>7</v>
      </c>
      <c r="CI324" s="97">
        <v>1</v>
      </c>
      <c r="CJ324" s="97">
        <v>3</v>
      </c>
      <c r="CK324" s="97">
        <v>5</v>
      </c>
      <c r="CL324" s="97">
        <v>1</v>
      </c>
      <c r="CM324" s="97">
        <v>7</v>
      </c>
      <c r="CN324" s="97">
        <v>2</v>
      </c>
      <c r="CO324" s="97"/>
      <c r="CP324" s="97">
        <v>4</v>
      </c>
      <c r="CQ324" s="97">
        <v>2</v>
      </c>
      <c r="CR324" s="97">
        <v>3</v>
      </c>
      <c r="CS324" s="97">
        <v>1</v>
      </c>
      <c r="CT324" s="97">
        <v>1</v>
      </c>
      <c r="CU324" s="97">
        <v>1</v>
      </c>
      <c r="CV324" s="97">
        <v>4</v>
      </c>
      <c r="CW324" s="97">
        <v>1</v>
      </c>
      <c r="CX324" s="97">
        <v>1</v>
      </c>
      <c r="CY324" s="97">
        <v>0</v>
      </c>
      <c r="CZ324" s="97">
        <v>1</v>
      </c>
      <c r="DA324" s="97">
        <v>4</v>
      </c>
      <c r="DB324" s="97">
        <v>2</v>
      </c>
      <c r="DC324" s="97">
        <v>3</v>
      </c>
      <c r="DD324" s="97">
        <v>4</v>
      </c>
      <c r="DE324" s="97"/>
      <c r="DF324" s="97">
        <v>1</v>
      </c>
      <c r="DG324" s="97">
        <v>0</v>
      </c>
      <c r="DH324" s="97">
        <v>5</v>
      </c>
      <c r="DI324" s="97">
        <v>2</v>
      </c>
      <c r="DJ324" s="97"/>
      <c r="DK324" s="97"/>
      <c r="DL324" s="97">
        <v>0</v>
      </c>
      <c r="DM324" s="97"/>
      <c r="DN324" s="97">
        <v>0</v>
      </c>
      <c r="DO324" s="97"/>
      <c r="DP324" s="97">
        <v>1</v>
      </c>
      <c r="DQ324" s="97"/>
      <c r="DR324" s="97"/>
      <c r="DS324" s="97">
        <v>1</v>
      </c>
      <c r="DT324" s="97">
        <v>0</v>
      </c>
      <c r="DU324" s="97"/>
      <c r="DV324" s="97">
        <v>1</v>
      </c>
      <c r="DW324" s="97">
        <v>0</v>
      </c>
      <c r="DX324" s="97">
        <v>1</v>
      </c>
      <c r="DY324" s="97">
        <v>0</v>
      </c>
      <c r="DZ324" s="97">
        <v>0</v>
      </c>
      <c r="EA324" s="97">
        <v>0</v>
      </c>
      <c r="EB324" s="97"/>
      <c r="EC324" s="97"/>
      <c r="ED324" s="97">
        <v>0</v>
      </c>
      <c r="EE324" s="97">
        <v>2</v>
      </c>
      <c r="EF324" s="97"/>
      <c r="EG324" s="97"/>
      <c r="EH324" s="97"/>
      <c r="EI324" s="97"/>
      <c r="EJ324" s="97"/>
      <c r="EK324" s="97"/>
      <c r="EL324" s="97">
        <v>0</v>
      </c>
      <c r="EM324" s="97">
        <v>0</v>
      </c>
      <c r="EN324" s="97"/>
      <c r="EO324" s="97">
        <v>0</v>
      </c>
      <c r="EP324" s="97"/>
      <c r="EQ324" s="97">
        <v>2</v>
      </c>
      <c r="ER324" s="97">
        <v>1</v>
      </c>
      <c r="ES324" s="97"/>
      <c r="ET324" s="97">
        <v>4</v>
      </c>
      <c r="EU324" s="97">
        <v>1</v>
      </c>
      <c r="EV324" s="97">
        <v>0</v>
      </c>
      <c r="EW324" s="97">
        <v>0</v>
      </c>
      <c r="EX324" s="97">
        <v>2</v>
      </c>
      <c r="EY324" s="97">
        <v>3</v>
      </c>
      <c r="EZ324" s="97"/>
      <c r="FA324" s="97">
        <v>2</v>
      </c>
      <c r="FB324" s="97">
        <v>2</v>
      </c>
      <c r="FC324" s="97">
        <v>3</v>
      </c>
      <c r="FD324" s="97">
        <v>3</v>
      </c>
      <c r="FE324" s="97">
        <v>2</v>
      </c>
      <c r="FF324" s="97">
        <v>3</v>
      </c>
      <c r="FG324" s="97">
        <v>13</v>
      </c>
      <c r="FH324" s="97">
        <v>3</v>
      </c>
      <c r="FI324" s="97">
        <v>5</v>
      </c>
      <c r="FJ324" s="97">
        <v>2</v>
      </c>
      <c r="FK324" s="97">
        <v>2</v>
      </c>
      <c r="FL324" s="97">
        <v>0</v>
      </c>
      <c r="FM324" s="97"/>
      <c r="FN324" s="97">
        <v>4</v>
      </c>
      <c r="FO324" s="97">
        <v>8</v>
      </c>
      <c r="FP324" s="97">
        <v>2</v>
      </c>
      <c r="FQ324" s="97">
        <v>1</v>
      </c>
      <c r="FR324" s="97"/>
      <c r="FS324" s="97"/>
      <c r="FT324" s="97">
        <v>2</v>
      </c>
      <c r="FU324" s="97">
        <v>2</v>
      </c>
      <c r="FV324" s="97">
        <v>1</v>
      </c>
      <c r="FW324" s="97">
        <v>3</v>
      </c>
      <c r="FX324" s="97">
        <v>1</v>
      </c>
      <c r="FY324" s="97">
        <v>1</v>
      </c>
      <c r="FZ324" s="97">
        <v>7</v>
      </c>
      <c r="GA324" s="97">
        <v>2</v>
      </c>
      <c r="GB324" s="97">
        <v>8</v>
      </c>
      <c r="GC324" s="97">
        <v>6</v>
      </c>
      <c r="GD324" s="97">
        <v>1</v>
      </c>
      <c r="GE324" s="97">
        <v>0</v>
      </c>
      <c r="GF324" s="97">
        <v>2</v>
      </c>
      <c r="GG324" s="97">
        <v>2</v>
      </c>
      <c r="GH324" s="97">
        <v>4</v>
      </c>
      <c r="GI324" s="97">
        <v>0</v>
      </c>
      <c r="GJ324" s="97">
        <v>0</v>
      </c>
      <c r="GK324" s="97">
        <v>1</v>
      </c>
      <c r="GL324" s="97">
        <v>8</v>
      </c>
      <c r="GM324" s="97">
        <v>3</v>
      </c>
      <c r="GN324" s="97">
        <v>2</v>
      </c>
      <c r="GO324" s="97">
        <v>6</v>
      </c>
      <c r="GP324" s="97">
        <v>2</v>
      </c>
      <c r="GQ324" s="97">
        <v>1</v>
      </c>
      <c r="GR324" s="97">
        <v>0</v>
      </c>
      <c r="GS324" s="97">
        <v>1</v>
      </c>
      <c r="GT324" s="97">
        <v>6</v>
      </c>
      <c r="GU324" s="97">
        <v>3</v>
      </c>
      <c r="GV324" s="97">
        <v>5</v>
      </c>
      <c r="GW324" s="97">
        <v>2</v>
      </c>
      <c r="GX324" s="97">
        <v>4</v>
      </c>
      <c r="GY324" s="97">
        <v>8</v>
      </c>
      <c r="GZ324" s="97">
        <v>0</v>
      </c>
      <c r="HA324" s="97">
        <v>8</v>
      </c>
      <c r="HB324" s="97">
        <v>11</v>
      </c>
      <c r="HC324" s="97">
        <v>3</v>
      </c>
      <c r="HD324" s="97">
        <v>15</v>
      </c>
      <c r="HE324" s="97">
        <v>3</v>
      </c>
      <c r="HF324" s="97">
        <v>1</v>
      </c>
      <c r="HG324" s="97">
        <v>4</v>
      </c>
      <c r="HH324" s="97">
        <v>0</v>
      </c>
      <c r="HI324" s="97">
        <v>5</v>
      </c>
      <c r="HJ324" s="97">
        <v>5</v>
      </c>
      <c r="HK324" s="97">
        <v>7</v>
      </c>
      <c r="HL324" s="97">
        <v>5</v>
      </c>
      <c r="HM324" s="97">
        <v>2</v>
      </c>
      <c r="HN324" s="97"/>
      <c r="HO324" s="97">
        <v>2</v>
      </c>
      <c r="HP324" s="97">
        <v>1</v>
      </c>
      <c r="HQ324" s="97">
        <v>4</v>
      </c>
      <c r="HR324" s="97">
        <v>2</v>
      </c>
      <c r="HS324" s="97">
        <v>2</v>
      </c>
      <c r="HT324" s="97">
        <v>1</v>
      </c>
      <c r="HU324" s="97">
        <v>4</v>
      </c>
      <c r="HV324" s="97">
        <v>1</v>
      </c>
      <c r="HW324" s="97">
        <v>3</v>
      </c>
      <c r="HX324" s="97">
        <v>1</v>
      </c>
      <c r="HY324" s="97">
        <v>8</v>
      </c>
      <c r="HZ324" s="97">
        <v>3</v>
      </c>
      <c r="IA324" s="97">
        <v>17</v>
      </c>
      <c r="IB324" s="97">
        <v>5</v>
      </c>
      <c r="IC324" s="97">
        <v>2</v>
      </c>
      <c r="ID324" s="97">
        <v>4</v>
      </c>
      <c r="IE324" s="97">
        <v>1</v>
      </c>
      <c r="IF324" s="97">
        <v>31</v>
      </c>
      <c r="IG324" s="97">
        <v>0</v>
      </c>
      <c r="IH324" s="97">
        <v>59</v>
      </c>
      <c r="II324" s="97">
        <v>2</v>
      </c>
      <c r="IJ324" s="97">
        <v>3</v>
      </c>
      <c r="IK324" s="97">
        <v>1</v>
      </c>
      <c r="IL324" s="97">
        <v>0</v>
      </c>
      <c r="IM324" s="97"/>
      <c r="IN324" s="97">
        <v>0</v>
      </c>
      <c r="IO324" s="97">
        <v>6</v>
      </c>
      <c r="IP324" s="97">
        <v>6</v>
      </c>
      <c r="IQ324" s="97">
        <v>6</v>
      </c>
      <c r="IR324" s="97">
        <v>2</v>
      </c>
      <c r="IS324" s="97"/>
      <c r="IT324" s="97"/>
      <c r="IU324" s="97">
        <v>4</v>
      </c>
      <c r="IV324" s="97">
        <v>0</v>
      </c>
      <c r="IW324" s="97">
        <v>1</v>
      </c>
      <c r="IX324" s="97">
        <v>0</v>
      </c>
      <c r="IY324" s="97">
        <v>2</v>
      </c>
      <c r="IZ324" s="97">
        <v>1</v>
      </c>
      <c r="JA324" s="97">
        <v>2</v>
      </c>
      <c r="JB324" s="97">
        <v>0</v>
      </c>
      <c r="JC324" s="97">
        <v>0</v>
      </c>
      <c r="JD324" s="97">
        <v>3</v>
      </c>
      <c r="JE324" s="97">
        <v>11</v>
      </c>
      <c r="JF324" s="97">
        <v>3</v>
      </c>
      <c r="JG324" s="97">
        <v>0</v>
      </c>
      <c r="JH324" s="97">
        <v>0</v>
      </c>
      <c r="JI324" s="97">
        <v>4</v>
      </c>
      <c r="JJ324" s="97">
        <v>3</v>
      </c>
      <c r="JK324" s="97">
        <v>32</v>
      </c>
      <c r="JL324" s="97">
        <v>4</v>
      </c>
      <c r="JM324" s="97">
        <v>1</v>
      </c>
      <c r="JN324" s="97">
        <v>4</v>
      </c>
      <c r="JO324" s="97">
        <v>156</v>
      </c>
      <c r="JP324" s="97">
        <v>168</v>
      </c>
      <c r="JQ324" s="97">
        <v>99</v>
      </c>
      <c r="JR324" s="97">
        <v>109</v>
      </c>
      <c r="JS324" s="97">
        <v>118</v>
      </c>
      <c r="JT324" s="97">
        <v>18</v>
      </c>
      <c r="JU324" s="97">
        <v>37</v>
      </c>
      <c r="JV324" s="97">
        <v>6</v>
      </c>
      <c r="JW324" s="97">
        <v>134</v>
      </c>
      <c r="JX324" s="97">
        <v>10</v>
      </c>
      <c r="JY324" s="97"/>
      <c r="JZ324" s="97">
        <v>21</v>
      </c>
      <c r="KA324" s="97">
        <v>55</v>
      </c>
      <c r="KB324" s="97">
        <v>34</v>
      </c>
      <c r="KC324" s="97">
        <v>11</v>
      </c>
      <c r="KD324" s="97">
        <v>21</v>
      </c>
      <c r="KE324" s="97">
        <v>31</v>
      </c>
      <c r="KF324" s="97">
        <v>37</v>
      </c>
      <c r="KG324" s="97">
        <v>20</v>
      </c>
      <c r="KH324" s="97">
        <v>35</v>
      </c>
      <c r="KI324" s="97">
        <v>560</v>
      </c>
      <c r="KJ324" s="97">
        <v>394</v>
      </c>
      <c r="KK324" s="97">
        <v>0</v>
      </c>
      <c r="KL324" s="97">
        <v>81</v>
      </c>
      <c r="KM324" s="97">
        <v>40</v>
      </c>
      <c r="KN324" s="97">
        <v>9</v>
      </c>
      <c r="KO324" s="97">
        <v>20</v>
      </c>
      <c r="KP324" s="97">
        <v>6</v>
      </c>
      <c r="KQ324" s="97">
        <v>9</v>
      </c>
      <c r="KR324" s="97">
        <v>8</v>
      </c>
      <c r="KS324" s="97">
        <v>9</v>
      </c>
      <c r="KT324" s="97">
        <v>17</v>
      </c>
      <c r="KU324" s="97">
        <v>7</v>
      </c>
      <c r="KV324" s="97">
        <v>14</v>
      </c>
      <c r="KW324" s="97">
        <v>21</v>
      </c>
      <c r="KX324" s="97">
        <v>0</v>
      </c>
      <c r="KY324" s="97">
        <v>0</v>
      </c>
      <c r="KZ324" s="97">
        <v>1</v>
      </c>
      <c r="LA324" s="97">
        <v>22</v>
      </c>
      <c r="LB324" s="97">
        <v>94</v>
      </c>
      <c r="LC324" s="97">
        <v>2</v>
      </c>
      <c r="LD324" s="97">
        <v>35</v>
      </c>
      <c r="LE324" s="97">
        <v>12</v>
      </c>
      <c r="LF324" s="97">
        <v>0</v>
      </c>
      <c r="LG324" s="97">
        <v>8904</v>
      </c>
      <c r="LH324" s="97">
        <v>6257</v>
      </c>
      <c r="LI324" s="97">
        <v>5852</v>
      </c>
      <c r="LJ324" s="97">
        <v>8496</v>
      </c>
      <c r="LK324" s="97">
        <v>25</v>
      </c>
      <c r="LL324" s="97">
        <v>1054</v>
      </c>
      <c r="LM324" s="97">
        <v>55</v>
      </c>
      <c r="LN324" s="97">
        <v>49315</v>
      </c>
      <c r="LO324" s="97"/>
      <c r="LP324" s="97">
        <v>4</v>
      </c>
      <c r="LQ324" s="97">
        <v>1087</v>
      </c>
      <c r="LR324" s="97">
        <v>25</v>
      </c>
      <c r="LS324" s="97">
        <v>11</v>
      </c>
      <c r="LT324" s="97">
        <v>7</v>
      </c>
      <c r="LU324" s="97">
        <v>651</v>
      </c>
      <c r="LV324" s="97">
        <v>140</v>
      </c>
      <c r="LW324" s="97">
        <v>16</v>
      </c>
      <c r="LX324" s="97">
        <v>67</v>
      </c>
      <c r="LY324" s="97">
        <v>26</v>
      </c>
      <c r="LZ324" s="97">
        <v>250</v>
      </c>
      <c r="MA324" s="97">
        <v>107</v>
      </c>
      <c r="MB324" s="97">
        <v>57</v>
      </c>
      <c r="MC324" s="97">
        <v>18</v>
      </c>
      <c r="MD324" s="97">
        <v>167</v>
      </c>
      <c r="ME324" s="97">
        <v>35</v>
      </c>
      <c r="MF324" s="97">
        <v>5</v>
      </c>
      <c r="MG324" s="97">
        <v>2</v>
      </c>
      <c r="MH324" s="97">
        <v>2</v>
      </c>
      <c r="MI324" s="97">
        <v>25</v>
      </c>
      <c r="MJ324" s="97">
        <v>283</v>
      </c>
      <c r="MK324" s="97">
        <v>65</v>
      </c>
      <c r="ML324" s="97">
        <v>23</v>
      </c>
      <c r="MM324" s="97">
        <v>24</v>
      </c>
      <c r="MN324" s="97">
        <v>7</v>
      </c>
      <c r="MO324" s="97">
        <v>22</v>
      </c>
      <c r="MP324" s="97">
        <v>22</v>
      </c>
      <c r="MQ324" s="97">
        <v>15</v>
      </c>
      <c r="MR324" s="97">
        <v>18</v>
      </c>
      <c r="MS324" s="97">
        <v>17</v>
      </c>
      <c r="MT324" s="97">
        <v>6</v>
      </c>
      <c r="MU324" s="97">
        <v>20</v>
      </c>
      <c r="MV324" s="97">
        <v>26</v>
      </c>
      <c r="MW324" s="97">
        <v>219</v>
      </c>
      <c r="MX324" s="97">
        <v>39</v>
      </c>
      <c r="MY324" s="97">
        <v>15</v>
      </c>
      <c r="MZ324" s="97">
        <v>37</v>
      </c>
      <c r="NA324" s="97">
        <v>11</v>
      </c>
      <c r="NB324" s="97">
        <v>60</v>
      </c>
      <c r="NC324" s="97">
        <v>20</v>
      </c>
      <c r="ND324" s="97">
        <v>4202</v>
      </c>
      <c r="NE324" s="97">
        <v>103</v>
      </c>
      <c r="NF324" s="97">
        <v>22</v>
      </c>
      <c r="NG324" s="97">
        <v>296</v>
      </c>
      <c r="NH324" s="97">
        <v>142</v>
      </c>
      <c r="NI324" s="97">
        <v>788</v>
      </c>
      <c r="NJ324" s="97">
        <v>5</v>
      </c>
      <c r="NK324" s="97">
        <v>4</v>
      </c>
      <c r="NL324" s="97">
        <v>0</v>
      </c>
      <c r="NM324" s="97">
        <v>3</v>
      </c>
      <c r="NN324" s="97">
        <v>7</v>
      </c>
      <c r="NO324" s="97">
        <v>1</v>
      </c>
      <c r="NP324" s="97">
        <v>3</v>
      </c>
      <c r="NQ324" s="97">
        <v>20</v>
      </c>
      <c r="NR324" s="97">
        <v>57</v>
      </c>
      <c r="NS324" s="97">
        <v>185</v>
      </c>
      <c r="NT324" s="97">
        <v>96</v>
      </c>
      <c r="NU324" s="97">
        <v>14</v>
      </c>
      <c r="NV324" s="97">
        <v>14</v>
      </c>
      <c r="NW324" s="97">
        <v>4</v>
      </c>
      <c r="NX324" s="97">
        <v>15</v>
      </c>
      <c r="NY324" s="97">
        <v>1</v>
      </c>
      <c r="NZ324" s="97">
        <v>24</v>
      </c>
      <c r="OA324" s="97">
        <v>0</v>
      </c>
      <c r="OB324" s="97">
        <v>12</v>
      </c>
      <c r="OC324" s="97">
        <v>11</v>
      </c>
      <c r="OD324" s="97">
        <v>5551</v>
      </c>
      <c r="OE324" s="97">
        <v>350</v>
      </c>
      <c r="OF324" s="97">
        <v>187</v>
      </c>
      <c r="OG324" s="97"/>
      <c r="OH324" s="97">
        <v>0</v>
      </c>
      <c r="OI324" s="97">
        <v>54</v>
      </c>
      <c r="OJ324" s="97">
        <v>141</v>
      </c>
      <c r="OK324" s="97"/>
      <c r="OL324" s="97"/>
      <c r="OM324" s="97">
        <v>0</v>
      </c>
      <c r="ON324" s="97">
        <v>0</v>
      </c>
      <c r="OO324" s="97">
        <v>20161</v>
      </c>
      <c r="OP324" s="97"/>
      <c r="OQ324" s="97"/>
      <c r="OR324" s="98">
        <v>1095</v>
      </c>
      <c r="OS324" s="99">
        <v>127833</v>
      </c>
      <c r="OT324" s="96">
        <v>174241</v>
      </c>
      <c r="OU324" s="97"/>
      <c r="OV324" s="97"/>
      <c r="OW324" s="97"/>
      <c r="OX324" s="97"/>
      <c r="OY324" s="97"/>
      <c r="OZ324" s="97">
        <v>28588</v>
      </c>
      <c r="PA324" s="97"/>
      <c r="PB324" s="97"/>
      <c r="PC324" s="97"/>
      <c r="PD324" s="97"/>
      <c r="PE324" s="97"/>
      <c r="PF324" s="97"/>
      <c r="PG324" s="97"/>
      <c r="PH324" s="97"/>
      <c r="PI324" s="97"/>
      <c r="PJ324" s="97"/>
      <c r="PK324" s="97"/>
      <c r="PL324" s="98"/>
      <c r="PM324" s="99">
        <v>330662</v>
      </c>
    </row>
    <row r="325" spans="1:429" ht="12.75" customHeight="1" x14ac:dyDescent="0.2">
      <c r="A325" s="93" t="s">
        <v>1637</v>
      </c>
      <c r="B325" s="94" t="s">
        <v>1746</v>
      </c>
      <c r="C325" s="95" t="s">
        <v>1484</v>
      </c>
      <c r="D325" s="96">
        <v>0</v>
      </c>
      <c r="E325" s="97">
        <v>33</v>
      </c>
      <c r="F325" s="97">
        <v>2</v>
      </c>
      <c r="G325" s="97">
        <v>2</v>
      </c>
      <c r="H325" s="97">
        <v>0</v>
      </c>
      <c r="I325" s="97">
        <v>6</v>
      </c>
      <c r="J325" s="97">
        <v>3</v>
      </c>
      <c r="K325" s="97">
        <v>164</v>
      </c>
      <c r="L325" s="97">
        <v>2</v>
      </c>
      <c r="M325" s="97">
        <v>1</v>
      </c>
      <c r="N325" s="97">
        <v>0</v>
      </c>
      <c r="O325" s="97">
        <v>21</v>
      </c>
      <c r="P325" s="97">
        <v>12</v>
      </c>
      <c r="Q325" s="97">
        <v>187</v>
      </c>
      <c r="R325" s="97">
        <v>26</v>
      </c>
      <c r="S325" s="97">
        <v>2</v>
      </c>
      <c r="T325" s="97">
        <v>9</v>
      </c>
      <c r="U325" s="97">
        <v>6</v>
      </c>
      <c r="V325" s="97">
        <v>8</v>
      </c>
      <c r="W325" s="97">
        <v>43</v>
      </c>
      <c r="X325" s="97">
        <v>61</v>
      </c>
      <c r="Y325" s="97">
        <v>322</v>
      </c>
      <c r="Z325" s="97">
        <v>156</v>
      </c>
      <c r="AA325" s="97">
        <v>6</v>
      </c>
      <c r="AB325" s="97">
        <v>53</v>
      </c>
      <c r="AC325" s="97">
        <v>79</v>
      </c>
      <c r="AD325" s="97">
        <v>152</v>
      </c>
      <c r="AE325" s="97">
        <v>100</v>
      </c>
      <c r="AF325" s="97">
        <v>108</v>
      </c>
      <c r="AG325" s="97">
        <v>7</v>
      </c>
      <c r="AH325" s="97">
        <v>218</v>
      </c>
      <c r="AI325" s="97">
        <v>24</v>
      </c>
      <c r="AJ325" s="97">
        <v>123</v>
      </c>
      <c r="AK325" s="97">
        <v>36</v>
      </c>
      <c r="AL325" s="97">
        <v>216</v>
      </c>
      <c r="AM325" s="97">
        <v>103</v>
      </c>
      <c r="AN325" s="97">
        <v>2</v>
      </c>
      <c r="AO325" s="97">
        <v>1</v>
      </c>
      <c r="AP325" s="97">
        <v>1</v>
      </c>
      <c r="AQ325" s="97">
        <v>16</v>
      </c>
      <c r="AR325" s="97">
        <v>1</v>
      </c>
      <c r="AS325" s="97">
        <v>15</v>
      </c>
      <c r="AT325" s="97">
        <v>2</v>
      </c>
      <c r="AU325" s="97">
        <v>16</v>
      </c>
      <c r="AV325" s="97">
        <v>2</v>
      </c>
      <c r="AW325" s="97">
        <v>8</v>
      </c>
      <c r="AX325" s="97">
        <v>0</v>
      </c>
      <c r="AY325" s="97">
        <v>2</v>
      </c>
      <c r="AZ325" s="97">
        <v>2</v>
      </c>
      <c r="BA325" s="97">
        <v>2</v>
      </c>
      <c r="BB325" s="97">
        <v>2</v>
      </c>
      <c r="BC325" s="97">
        <v>1</v>
      </c>
      <c r="BD325" s="97">
        <v>621</v>
      </c>
      <c r="BE325" s="97">
        <v>169</v>
      </c>
      <c r="BF325" s="97">
        <v>59</v>
      </c>
      <c r="BG325" s="97">
        <v>43</v>
      </c>
      <c r="BH325" s="97">
        <v>155</v>
      </c>
      <c r="BI325" s="97">
        <v>42</v>
      </c>
      <c r="BJ325" s="97">
        <v>78</v>
      </c>
      <c r="BK325" s="97">
        <v>109</v>
      </c>
      <c r="BL325" s="97">
        <v>82</v>
      </c>
      <c r="BM325" s="97">
        <v>180</v>
      </c>
      <c r="BN325" s="97">
        <v>23</v>
      </c>
      <c r="BO325" s="97">
        <v>81</v>
      </c>
      <c r="BP325" s="97">
        <v>34</v>
      </c>
      <c r="BQ325" s="97">
        <v>58</v>
      </c>
      <c r="BR325" s="97">
        <v>213</v>
      </c>
      <c r="BS325" s="97">
        <v>277</v>
      </c>
      <c r="BT325" s="97">
        <v>42</v>
      </c>
      <c r="BU325" s="97">
        <v>70</v>
      </c>
      <c r="BV325" s="97">
        <v>51</v>
      </c>
      <c r="BW325" s="97">
        <v>72</v>
      </c>
      <c r="BX325" s="97">
        <v>53</v>
      </c>
      <c r="BY325" s="97">
        <v>259</v>
      </c>
      <c r="BZ325" s="97">
        <v>221</v>
      </c>
      <c r="CA325" s="97">
        <v>123</v>
      </c>
      <c r="CB325" s="97">
        <v>7</v>
      </c>
      <c r="CC325" s="97">
        <v>191</v>
      </c>
      <c r="CD325" s="97">
        <v>36</v>
      </c>
      <c r="CE325" s="97">
        <v>55</v>
      </c>
      <c r="CF325" s="97">
        <v>17</v>
      </c>
      <c r="CG325" s="97">
        <v>104</v>
      </c>
      <c r="CH325" s="97">
        <v>158</v>
      </c>
      <c r="CI325" s="97">
        <v>17</v>
      </c>
      <c r="CJ325" s="97">
        <v>75</v>
      </c>
      <c r="CK325" s="97">
        <v>133</v>
      </c>
      <c r="CL325" s="97">
        <v>26</v>
      </c>
      <c r="CM325" s="97">
        <v>167</v>
      </c>
      <c r="CN325" s="97">
        <v>40</v>
      </c>
      <c r="CO325" s="97"/>
      <c r="CP325" s="97">
        <v>111</v>
      </c>
      <c r="CQ325" s="97">
        <v>38</v>
      </c>
      <c r="CR325" s="97">
        <v>62</v>
      </c>
      <c r="CS325" s="97">
        <v>40</v>
      </c>
      <c r="CT325" s="97">
        <v>41</v>
      </c>
      <c r="CU325" s="97">
        <v>32</v>
      </c>
      <c r="CV325" s="97">
        <v>80</v>
      </c>
      <c r="CW325" s="97">
        <v>43</v>
      </c>
      <c r="CX325" s="97">
        <v>63</v>
      </c>
      <c r="CY325" s="97">
        <v>23</v>
      </c>
      <c r="CZ325" s="97">
        <v>20</v>
      </c>
      <c r="DA325" s="97">
        <v>94</v>
      </c>
      <c r="DB325" s="97">
        <v>38</v>
      </c>
      <c r="DC325" s="97">
        <v>115</v>
      </c>
      <c r="DD325" s="97">
        <v>126</v>
      </c>
      <c r="DE325" s="97"/>
      <c r="DF325" s="97">
        <v>33</v>
      </c>
      <c r="DG325" s="97">
        <v>12</v>
      </c>
      <c r="DH325" s="97">
        <v>141</v>
      </c>
      <c r="DI325" s="97">
        <v>63</v>
      </c>
      <c r="DJ325" s="97"/>
      <c r="DK325" s="97"/>
      <c r="DL325" s="97">
        <v>6</v>
      </c>
      <c r="DM325" s="97">
        <v>1</v>
      </c>
      <c r="DN325" s="97">
        <v>8</v>
      </c>
      <c r="DO325" s="97">
        <v>2</v>
      </c>
      <c r="DP325" s="97">
        <v>15</v>
      </c>
      <c r="DQ325" s="97">
        <v>2</v>
      </c>
      <c r="DR325" s="97">
        <v>33</v>
      </c>
      <c r="DS325" s="97">
        <v>19</v>
      </c>
      <c r="DT325" s="97">
        <v>11</v>
      </c>
      <c r="DU325" s="97"/>
      <c r="DV325" s="97">
        <v>16</v>
      </c>
      <c r="DW325" s="97">
        <v>2</v>
      </c>
      <c r="DX325" s="97">
        <v>18</v>
      </c>
      <c r="DY325" s="97">
        <v>11</v>
      </c>
      <c r="DZ325" s="97">
        <v>12</v>
      </c>
      <c r="EA325" s="97">
        <v>8</v>
      </c>
      <c r="EB325" s="97">
        <v>0</v>
      </c>
      <c r="EC325" s="97">
        <v>1</v>
      </c>
      <c r="ED325" s="97">
        <v>12</v>
      </c>
      <c r="EE325" s="97">
        <v>53</v>
      </c>
      <c r="EF325" s="97">
        <v>12</v>
      </c>
      <c r="EG325" s="97">
        <v>14</v>
      </c>
      <c r="EH325" s="97">
        <v>1</v>
      </c>
      <c r="EI325" s="97">
        <v>2</v>
      </c>
      <c r="EJ325" s="97">
        <v>1</v>
      </c>
      <c r="EK325" s="97">
        <v>13</v>
      </c>
      <c r="EL325" s="97">
        <v>8</v>
      </c>
      <c r="EM325" s="97">
        <v>34</v>
      </c>
      <c r="EN325" s="97">
        <v>4</v>
      </c>
      <c r="EO325" s="97">
        <v>12</v>
      </c>
      <c r="EP325" s="97"/>
      <c r="EQ325" s="97">
        <v>39</v>
      </c>
      <c r="ER325" s="97">
        <v>55</v>
      </c>
      <c r="ES325" s="97">
        <v>12</v>
      </c>
      <c r="ET325" s="97">
        <v>102</v>
      </c>
      <c r="EU325" s="97">
        <v>22</v>
      </c>
      <c r="EV325" s="97">
        <v>14</v>
      </c>
      <c r="EW325" s="97">
        <v>53</v>
      </c>
      <c r="EX325" s="97">
        <v>53</v>
      </c>
      <c r="EY325" s="97">
        <v>97</v>
      </c>
      <c r="EZ325" s="97">
        <v>7</v>
      </c>
      <c r="FA325" s="97">
        <v>61</v>
      </c>
      <c r="FB325" s="97">
        <v>47</v>
      </c>
      <c r="FC325" s="97">
        <v>90</v>
      </c>
      <c r="FD325" s="97">
        <v>117</v>
      </c>
      <c r="FE325" s="97">
        <v>77</v>
      </c>
      <c r="FF325" s="97">
        <v>91</v>
      </c>
      <c r="FG325" s="97">
        <v>323</v>
      </c>
      <c r="FH325" s="97">
        <v>86</v>
      </c>
      <c r="FI325" s="97">
        <v>179</v>
      </c>
      <c r="FJ325" s="97">
        <v>58</v>
      </c>
      <c r="FK325" s="97">
        <v>55</v>
      </c>
      <c r="FL325" s="97">
        <v>2</v>
      </c>
      <c r="FM325" s="97">
        <v>2</v>
      </c>
      <c r="FN325" s="97">
        <v>87</v>
      </c>
      <c r="FO325" s="97">
        <v>224</v>
      </c>
      <c r="FP325" s="97">
        <v>54</v>
      </c>
      <c r="FQ325" s="97">
        <v>28</v>
      </c>
      <c r="FR325" s="97">
        <v>0</v>
      </c>
      <c r="FS325" s="97">
        <v>5</v>
      </c>
      <c r="FT325" s="97">
        <v>69</v>
      </c>
      <c r="FU325" s="97">
        <v>57</v>
      </c>
      <c r="FV325" s="97">
        <v>23</v>
      </c>
      <c r="FW325" s="97">
        <v>71</v>
      </c>
      <c r="FX325" s="97">
        <v>42</v>
      </c>
      <c r="FY325" s="97">
        <v>28</v>
      </c>
      <c r="FZ325" s="97">
        <v>195</v>
      </c>
      <c r="GA325" s="97">
        <v>81</v>
      </c>
      <c r="GB325" s="97">
        <v>217</v>
      </c>
      <c r="GC325" s="97">
        <v>209</v>
      </c>
      <c r="GD325" s="97">
        <v>30</v>
      </c>
      <c r="GE325" s="97">
        <v>39</v>
      </c>
      <c r="GF325" s="97">
        <v>48</v>
      </c>
      <c r="GG325" s="97">
        <v>33</v>
      </c>
      <c r="GH325" s="97">
        <v>85</v>
      </c>
      <c r="GI325" s="97">
        <v>11</v>
      </c>
      <c r="GJ325" s="97">
        <v>18</v>
      </c>
      <c r="GK325" s="97">
        <v>30</v>
      </c>
      <c r="GL325" s="97">
        <v>294</v>
      </c>
      <c r="GM325" s="97">
        <v>2</v>
      </c>
      <c r="GN325" s="97">
        <v>1</v>
      </c>
      <c r="GO325" s="97">
        <v>4</v>
      </c>
      <c r="GP325" s="97">
        <v>2</v>
      </c>
      <c r="GQ325" s="97">
        <v>0</v>
      </c>
      <c r="GR325" s="97">
        <v>0</v>
      </c>
      <c r="GS325" s="97">
        <v>1</v>
      </c>
      <c r="GT325" s="97">
        <v>5</v>
      </c>
      <c r="GU325" s="97">
        <v>2</v>
      </c>
      <c r="GV325" s="97">
        <v>2</v>
      </c>
      <c r="GW325" s="97">
        <v>2</v>
      </c>
      <c r="GX325" s="97">
        <v>5</v>
      </c>
      <c r="GY325" s="97">
        <v>12</v>
      </c>
      <c r="GZ325" s="97">
        <v>1</v>
      </c>
      <c r="HA325" s="97">
        <v>15</v>
      </c>
      <c r="HB325" s="97">
        <v>10</v>
      </c>
      <c r="HC325" s="97">
        <v>3</v>
      </c>
      <c r="HD325" s="97">
        <v>27</v>
      </c>
      <c r="HE325" s="97">
        <v>5</v>
      </c>
      <c r="HF325" s="97">
        <v>0</v>
      </c>
      <c r="HG325" s="97">
        <v>1</v>
      </c>
      <c r="HH325" s="97"/>
      <c r="HI325" s="97">
        <v>1</v>
      </c>
      <c r="HJ325" s="97">
        <v>5</v>
      </c>
      <c r="HK325" s="97">
        <v>10</v>
      </c>
      <c r="HL325" s="97">
        <v>5</v>
      </c>
      <c r="HM325" s="97">
        <v>2</v>
      </c>
      <c r="HN325" s="97"/>
      <c r="HO325" s="97">
        <v>1</v>
      </c>
      <c r="HP325" s="97">
        <v>1</v>
      </c>
      <c r="HQ325" s="97">
        <v>3</v>
      </c>
      <c r="HR325" s="97">
        <v>1</v>
      </c>
      <c r="HS325" s="97">
        <v>0</v>
      </c>
      <c r="HT325" s="97">
        <v>0</v>
      </c>
      <c r="HU325" s="97">
        <v>2</v>
      </c>
      <c r="HV325" s="97">
        <v>1</v>
      </c>
      <c r="HW325" s="97">
        <v>2</v>
      </c>
      <c r="HX325" s="97">
        <v>0</v>
      </c>
      <c r="HY325" s="97">
        <v>1</v>
      </c>
      <c r="HZ325" s="97">
        <v>1</v>
      </c>
      <c r="IA325" s="97">
        <v>3</v>
      </c>
      <c r="IB325" s="97">
        <v>1</v>
      </c>
      <c r="IC325" s="97">
        <v>0</v>
      </c>
      <c r="ID325" s="97">
        <v>1</v>
      </c>
      <c r="IE325" s="97">
        <v>0</v>
      </c>
      <c r="IF325" s="97">
        <v>44</v>
      </c>
      <c r="IG325" s="97">
        <v>0</v>
      </c>
      <c r="IH325" s="97">
        <v>16</v>
      </c>
      <c r="II325" s="97">
        <v>4</v>
      </c>
      <c r="IJ325" s="97">
        <v>6</v>
      </c>
      <c r="IK325" s="97">
        <v>1</v>
      </c>
      <c r="IL325" s="97">
        <v>0</v>
      </c>
      <c r="IM325" s="97">
        <v>0</v>
      </c>
      <c r="IN325" s="97">
        <v>0</v>
      </c>
      <c r="IO325" s="97">
        <v>4</v>
      </c>
      <c r="IP325" s="97">
        <v>1</v>
      </c>
      <c r="IQ325" s="97">
        <v>10</v>
      </c>
      <c r="IR325" s="97">
        <v>0</v>
      </c>
      <c r="IS325" s="97"/>
      <c r="IT325" s="97"/>
      <c r="IU325" s="97">
        <v>2</v>
      </c>
      <c r="IV325" s="97">
        <v>0</v>
      </c>
      <c r="IW325" s="97">
        <v>2</v>
      </c>
      <c r="IX325" s="97">
        <v>0</v>
      </c>
      <c r="IY325" s="97">
        <v>2</v>
      </c>
      <c r="IZ325" s="97">
        <v>2</v>
      </c>
      <c r="JA325" s="97">
        <v>0</v>
      </c>
      <c r="JB325" s="97"/>
      <c r="JC325" s="97">
        <v>0</v>
      </c>
      <c r="JD325" s="97">
        <v>3</v>
      </c>
      <c r="JE325" s="97">
        <v>20</v>
      </c>
      <c r="JF325" s="97">
        <v>3</v>
      </c>
      <c r="JG325" s="97">
        <v>1</v>
      </c>
      <c r="JH325" s="97">
        <v>0</v>
      </c>
      <c r="JI325" s="97">
        <v>7</v>
      </c>
      <c r="JJ325" s="97">
        <v>1</v>
      </c>
      <c r="JK325" s="97">
        <v>31</v>
      </c>
      <c r="JL325" s="97">
        <v>3</v>
      </c>
      <c r="JM325" s="97">
        <v>2</v>
      </c>
      <c r="JN325" s="97">
        <v>4</v>
      </c>
      <c r="JO325" s="97">
        <v>355</v>
      </c>
      <c r="JP325" s="97">
        <v>178</v>
      </c>
      <c r="JQ325" s="97">
        <v>182</v>
      </c>
      <c r="JR325" s="97">
        <v>35</v>
      </c>
      <c r="JS325" s="97">
        <v>193</v>
      </c>
      <c r="JT325" s="97">
        <v>16</v>
      </c>
      <c r="JU325" s="97">
        <v>131</v>
      </c>
      <c r="JV325" s="97">
        <v>3</v>
      </c>
      <c r="JW325" s="97">
        <v>344</v>
      </c>
      <c r="JX325" s="97">
        <v>6</v>
      </c>
      <c r="JY325" s="97"/>
      <c r="JZ325" s="97">
        <v>89</v>
      </c>
      <c r="KA325" s="97">
        <v>184</v>
      </c>
      <c r="KB325" s="97">
        <v>320</v>
      </c>
      <c r="KC325" s="97">
        <v>29</v>
      </c>
      <c r="KD325" s="97">
        <v>86</v>
      </c>
      <c r="KE325" s="97">
        <v>112</v>
      </c>
      <c r="KF325" s="97">
        <v>211</v>
      </c>
      <c r="KG325" s="97">
        <v>38</v>
      </c>
      <c r="KH325" s="97">
        <v>131</v>
      </c>
      <c r="KI325" s="97">
        <v>2067</v>
      </c>
      <c r="KJ325" s="97">
        <v>223</v>
      </c>
      <c r="KK325" s="97">
        <v>4260</v>
      </c>
      <c r="KL325" s="97">
        <v>210</v>
      </c>
      <c r="KM325" s="97">
        <v>354</v>
      </c>
      <c r="KN325" s="97">
        <v>60</v>
      </c>
      <c r="KO325" s="97">
        <v>1085</v>
      </c>
      <c r="KP325" s="97">
        <v>12</v>
      </c>
      <c r="KQ325" s="97">
        <v>36</v>
      </c>
      <c r="KR325" s="97">
        <v>25</v>
      </c>
      <c r="KS325" s="97">
        <v>38</v>
      </c>
      <c r="KT325" s="97">
        <v>195</v>
      </c>
      <c r="KU325" s="97">
        <v>15</v>
      </c>
      <c r="KV325" s="97">
        <v>58</v>
      </c>
      <c r="KW325" s="97">
        <v>50</v>
      </c>
      <c r="KX325" s="97">
        <v>74</v>
      </c>
      <c r="KY325" s="97">
        <v>1</v>
      </c>
      <c r="KZ325" s="97">
        <v>44</v>
      </c>
      <c r="LA325" s="97">
        <v>49</v>
      </c>
      <c r="LB325" s="97">
        <v>126</v>
      </c>
      <c r="LC325" s="97">
        <v>4</v>
      </c>
      <c r="LD325" s="97">
        <v>83</v>
      </c>
      <c r="LE325" s="97">
        <v>18</v>
      </c>
      <c r="LF325" s="97">
        <v>2</v>
      </c>
      <c r="LG325" s="97">
        <v>3363</v>
      </c>
      <c r="LH325" s="97">
        <v>5166</v>
      </c>
      <c r="LI325" s="97">
        <v>13194</v>
      </c>
      <c r="LJ325" s="97">
        <v>7954</v>
      </c>
      <c r="LK325" s="97">
        <v>586</v>
      </c>
      <c r="LL325" s="97">
        <v>21</v>
      </c>
      <c r="LM325" s="97">
        <v>109</v>
      </c>
      <c r="LN325" s="97">
        <v>23439</v>
      </c>
      <c r="LO325" s="97">
        <v>1</v>
      </c>
      <c r="LP325" s="97">
        <v>0</v>
      </c>
      <c r="LQ325" s="97">
        <v>2569</v>
      </c>
      <c r="LR325" s="97">
        <v>79</v>
      </c>
      <c r="LS325" s="97">
        <v>75</v>
      </c>
      <c r="LT325" s="97">
        <v>11</v>
      </c>
      <c r="LU325" s="97">
        <v>46</v>
      </c>
      <c r="LV325" s="97">
        <v>829</v>
      </c>
      <c r="LW325" s="97">
        <v>76</v>
      </c>
      <c r="LX325" s="97">
        <v>48</v>
      </c>
      <c r="LY325" s="97">
        <v>192</v>
      </c>
      <c r="LZ325" s="97">
        <v>483</v>
      </c>
      <c r="MA325" s="97">
        <v>135</v>
      </c>
      <c r="MB325" s="97">
        <v>562</v>
      </c>
      <c r="MC325" s="97">
        <v>104</v>
      </c>
      <c r="MD325" s="97">
        <v>29</v>
      </c>
      <c r="ME325" s="97">
        <v>171</v>
      </c>
      <c r="MF325" s="97">
        <v>4</v>
      </c>
      <c r="MG325" s="97">
        <v>3</v>
      </c>
      <c r="MH325" s="97">
        <v>3</v>
      </c>
      <c r="MI325" s="97">
        <v>211</v>
      </c>
      <c r="MJ325" s="97">
        <v>6470</v>
      </c>
      <c r="MK325" s="97">
        <v>110</v>
      </c>
      <c r="ML325" s="97">
        <v>119</v>
      </c>
      <c r="MM325" s="97">
        <v>394</v>
      </c>
      <c r="MN325" s="97">
        <v>30</v>
      </c>
      <c r="MO325" s="97">
        <v>129</v>
      </c>
      <c r="MP325" s="97">
        <v>255</v>
      </c>
      <c r="MQ325" s="97">
        <v>51</v>
      </c>
      <c r="MR325" s="97">
        <v>135</v>
      </c>
      <c r="MS325" s="97">
        <v>28</v>
      </c>
      <c r="MT325" s="97">
        <v>14</v>
      </c>
      <c r="MU325" s="97">
        <v>509</v>
      </c>
      <c r="MV325" s="97">
        <v>129</v>
      </c>
      <c r="MW325" s="97">
        <v>448</v>
      </c>
      <c r="MX325" s="97">
        <v>156</v>
      </c>
      <c r="MY325" s="97">
        <v>57</v>
      </c>
      <c r="MZ325" s="97">
        <v>131</v>
      </c>
      <c r="NA325" s="97">
        <v>51</v>
      </c>
      <c r="NB325" s="97">
        <v>90</v>
      </c>
      <c r="NC325" s="97">
        <v>43</v>
      </c>
      <c r="ND325" s="97">
        <v>788</v>
      </c>
      <c r="NE325" s="97">
        <v>320</v>
      </c>
      <c r="NF325" s="97">
        <v>42</v>
      </c>
      <c r="NG325" s="97">
        <v>123</v>
      </c>
      <c r="NH325" s="97">
        <v>5</v>
      </c>
      <c r="NI325" s="97">
        <v>21</v>
      </c>
      <c r="NJ325" s="97">
        <v>1</v>
      </c>
      <c r="NK325" s="97">
        <v>16</v>
      </c>
      <c r="NL325" s="97">
        <v>0</v>
      </c>
      <c r="NM325" s="97">
        <v>224</v>
      </c>
      <c r="NN325" s="97">
        <v>0</v>
      </c>
      <c r="NO325" s="97">
        <v>5</v>
      </c>
      <c r="NP325" s="97">
        <v>27</v>
      </c>
      <c r="NQ325" s="97">
        <v>25</v>
      </c>
      <c r="NR325" s="97">
        <v>2082</v>
      </c>
      <c r="NS325" s="97">
        <v>171</v>
      </c>
      <c r="NT325" s="97">
        <v>207</v>
      </c>
      <c r="NU325" s="97">
        <v>1934</v>
      </c>
      <c r="NV325" s="97">
        <v>24</v>
      </c>
      <c r="NW325" s="97">
        <v>4</v>
      </c>
      <c r="NX325" s="97">
        <v>29</v>
      </c>
      <c r="NY325" s="97">
        <v>2</v>
      </c>
      <c r="NZ325" s="97">
        <v>3</v>
      </c>
      <c r="OA325" s="97">
        <v>0</v>
      </c>
      <c r="OB325" s="97">
        <v>21</v>
      </c>
      <c r="OC325" s="97">
        <v>19</v>
      </c>
      <c r="OD325" s="97">
        <v>4995</v>
      </c>
      <c r="OE325" s="97">
        <v>17</v>
      </c>
      <c r="OF325" s="97">
        <v>339</v>
      </c>
      <c r="OG325" s="97"/>
      <c r="OH325" s="97">
        <v>1</v>
      </c>
      <c r="OI325" s="97">
        <v>0</v>
      </c>
      <c r="OJ325" s="97">
        <v>29</v>
      </c>
      <c r="OK325" s="97">
        <v>9</v>
      </c>
      <c r="OL325" s="97">
        <v>4</v>
      </c>
      <c r="OM325" s="97">
        <v>1771</v>
      </c>
      <c r="ON325" s="97"/>
      <c r="OO325" s="97">
        <v>857</v>
      </c>
      <c r="OP325" s="97">
        <v>4</v>
      </c>
      <c r="OQ325" s="97"/>
      <c r="OR325" s="98">
        <v>192</v>
      </c>
      <c r="OS325" s="99">
        <v>106798</v>
      </c>
      <c r="OT325" s="96">
        <v>31727</v>
      </c>
      <c r="OU325" s="97"/>
      <c r="OV325" s="97"/>
      <c r="OW325" s="97"/>
      <c r="OX325" s="97"/>
      <c r="OY325" s="97"/>
      <c r="OZ325" s="97">
        <v>16156</v>
      </c>
      <c r="PA325" s="97"/>
      <c r="PB325" s="97"/>
      <c r="PC325" s="97"/>
      <c r="PD325" s="97"/>
      <c r="PE325" s="97"/>
      <c r="PF325" s="97"/>
      <c r="PG325" s="97"/>
      <c r="PH325" s="97"/>
      <c r="PI325" s="97"/>
      <c r="PJ325" s="97"/>
      <c r="PK325" s="97"/>
      <c r="PL325" s="98"/>
      <c r="PM325" s="99">
        <v>154681</v>
      </c>
    </row>
    <row r="326" spans="1:429" ht="12.75" customHeight="1" x14ac:dyDescent="0.2">
      <c r="A326" s="93">
        <v>524113</v>
      </c>
      <c r="B326" s="94" t="s">
        <v>1746</v>
      </c>
      <c r="C326" s="95" t="s">
        <v>1485</v>
      </c>
      <c r="D326" s="96">
        <v>0</v>
      </c>
      <c r="E326" s="97">
        <v>0</v>
      </c>
      <c r="F326" s="97">
        <v>0</v>
      </c>
      <c r="G326" s="97">
        <v>0</v>
      </c>
      <c r="H326" s="97">
        <v>0</v>
      </c>
      <c r="I326" s="97">
        <v>0</v>
      </c>
      <c r="J326" s="97">
        <v>0</v>
      </c>
      <c r="K326" s="97">
        <v>0</v>
      </c>
      <c r="L326" s="97">
        <v>0</v>
      </c>
      <c r="M326" s="97">
        <v>0</v>
      </c>
      <c r="N326" s="97">
        <v>0</v>
      </c>
      <c r="O326" s="97">
        <v>0</v>
      </c>
      <c r="P326" s="97">
        <v>0</v>
      </c>
      <c r="Q326" s="97">
        <v>0</v>
      </c>
      <c r="R326" s="97">
        <v>0</v>
      </c>
      <c r="S326" s="97">
        <v>0</v>
      </c>
      <c r="T326" s="97">
        <v>0</v>
      </c>
      <c r="U326" s="97">
        <v>0</v>
      </c>
      <c r="V326" s="97">
        <v>0</v>
      </c>
      <c r="W326" s="97">
        <v>0</v>
      </c>
      <c r="X326" s="97">
        <v>0</v>
      </c>
      <c r="Y326" s="97">
        <v>0</v>
      </c>
      <c r="Z326" s="97">
        <v>0</v>
      </c>
      <c r="AA326" s="97">
        <v>0</v>
      </c>
      <c r="AB326" s="97">
        <v>0</v>
      </c>
      <c r="AC326" s="97">
        <v>0</v>
      </c>
      <c r="AD326" s="97">
        <v>0</v>
      </c>
      <c r="AE326" s="97">
        <v>0</v>
      </c>
      <c r="AF326" s="97"/>
      <c r="AG326" s="97">
        <v>0</v>
      </c>
      <c r="AH326" s="97">
        <v>0</v>
      </c>
      <c r="AI326" s="97">
        <v>0</v>
      </c>
      <c r="AJ326" s="97">
        <v>0</v>
      </c>
      <c r="AK326" s="97">
        <v>0</v>
      </c>
      <c r="AL326" s="97">
        <v>0</v>
      </c>
      <c r="AM326" s="97">
        <v>0</v>
      </c>
      <c r="AN326" s="97">
        <v>0</v>
      </c>
      <c r="AO326" s="97">
        <v>0</v>
      </c>
      <c r="AP326" s="97">
        <v>0</v>
      </c>
      <c r="AQ326" s="97">
        <v>0</v>
      </c>
      <c r="AR326" s="97">
        <v>0</v>
      </c>
      <c r="AS326" s="97">
        <v>0</v>
      </c>
      <c r="AT326" s="97">
        <v>0</v>
      </c>
      <c r="AU326" s="97">
        <v>0</v>
      </c>
      <c r="AV326" s="97">
        <v>0</v>
      </c>
      <c r="AW326" s="97">
        <v>0</v>
      </c>
      <c r="AX326" s="97">
        <v>0</v>
      </c>
      <c r="AY326" s="97">
        <v>0</v>
      </c>
      <c r="AZ326" s="97">
        <v>0</v>
      </c>
      <c r="BA326" s="97">
        <v>0</v>
      </c>
      <c r="BB326" s="97">
        <v>0</v>
      </c>
      <c r="BC326" s="97">
        <v>0</v>
      </c>
      <c r="BD326" s="97">
        <v>0</v>
      </c>
      <c r="BE326" s="97">
        <v>0</v>
      </c>
      <c r="BF326" s="97">
        <v>0</v>
      </c>
      <c r="BG326" s="97">
        <v>0</v>
      </c>
      <c r="BH326" s="97">
        <v>0</v>
      </c>
      <c r="BI326" s="97">
        <v>0</v>
      </c>
      <c r="BJ326" s="97">
        <v>0</v>
      </c>
      <c r="BK326" s="97">
        <v>0</v>
      </c>
      <c r="BL326" s="97">
        <v>0</v>
      </c>
      <c r="BM326" s="97">
        <v>0</v>
      </c>
      <c r="BN326" s="97">
        <v>0</v>
      </c>
      <c r="BO326" s="97">
        <v>0</v>
      </c>
      <c r="BP326" s="97">
        <v>0</v>
      </c>
      <c r="BQ326" s="97">
        <v>0</v>
      </c>
      <c r="BR326" s="97">
        <v>0</v>
      </c>
      <c r="BS326" s="97">
        <v>0</v>
      </c>
      <c r="BT326" s="97">
        <v>0</v>
      </c>
      <c r="BU326" s="97">
        <v>0</v>
      </c>
      <c r="BV326" s="97">
        <v>0</v>
      </c>
      <c r="BW326" s="97">
        <v>0</v>
      </c>
      <c r="BX326" s="97">
        <v>0</v>
      </c>
      <c r="BY326" s="97">
        <v>0</v>
      </c>
      <c r="BZ326" s="97">
        <v>0</v>
      </c>
      <c r="CA326" s="97">
        <v>0</v>
      </c>
      <c r="CB326" s="97">
        <v>0</v>
      </c>
      <c r="CC326" s="97">
        <v>0</v>
      </c>
      <c r="CD326" s="97">
        <v>0</v>
      </c>
      <c r="CE326" s="97">
        <v>0</v>
      </c>
      <c r="CF326" s="97">
        <v>0</v>
      </c>
      <c r="CG326" s="97">
        <v>0</v>
      </c>
      <c r="CH326" s="97">
        <v>0</v>
      </c>
      <c r="CI326" s="97">
        <v>0</v>
      </c>
      <c r="CJ326" s="97">
        <v>0</v>
      </c>
      <c r="CK326" s="97">
        <v>0</v>
      </c>
      <c r="CL326" s="97">
        <v>0</v>
      </c>
      <c r="CM326" s="97">
        <v>0</v>
      </c>
      <c r="CN326" s="97">
        <v>0</v>
      </c>
      <c r="CO326" s="97">
        <v>0</v>
      </c>
      <c r="CP326" s="97">
        <v>0</v>
      </c>
      <c r="CQ326" s="97">
        <v>0</v>
      </c>
      <c r="CR326" s="97">
        <v>0</v>
      </c>
      <c r="CS326" s="97">
        <v>0</v>
      </c>
      <c r="CT326" s="97">
        <v>0</v>
      </c>
      <c r="CU326" s="97">
        <v>0</v>
      </c>
      <c r="CV326" s="97">
        <v>0</v>
      </c>
      <c r="CW326" s="97">
        <v>0</v>
      </c>
      <c r="CX326" s="97">
        <v>0</v>
      </c>
      <c r="CY326" s="97">
        <v>0</v>
      </c>
      <c r="CZ326" s="97">
        <v>0</v>
      </c>
      <c r="DA326" s="97">
        <v>0</v>
      </c>
      <c r="DB326" s="97">
        <v>0</v>
      </c>
      <c r="DC326" s="97">
        <v>0</v>
      </c>
      <c r="DD326" s="97">
        <v>0</v>
      </c>
      <c r="DE326" s="97">
        <v>0</v>
      </c>
      <c r="DF326" s="97">
        <v>0</v>
      </c>
      <c r="DG326" s="97">
        <v>0</v>
      </c>
      <c r="DH326" s="97">
        <v>0</v>
      </c>
      <c r="DI326" s="97">
        <v>0</v>
      </c>
      <c r="DJ326" s="97"/>
      <c r="DK326" s="97">
        <v>0</v>
      </c>
      <c r="DL326" s="97">
        <v>0</v>
      </c>
      <c r="DM326" s="97">
        <v>0</v>
      </c>
      <c r="DN326" s="97">
        <v>0</v>
      </c>
      <c r="DO326" s="97">
        <v>0</v>
      </c>
      <c r="DP326" s="97">
        <v>0</v>
      </c>
      <c r="DQ326" s="97">
        <v>0</v>
      </c>
      <c r="DR326" s="97">
        <v>0</v>
      </c>
      <c r="DS326" s="97">
        <v>0</v>
      </c>
      <c r="DT326" s="97">
        <v>0</v>
      </c>
      <c r="DU326" s="97">
        <v>0</v>
      </c>
      <c r="DV326" s="97">
        <v>0</v>
      </c>
      <c r="DW326" s="97">
        <v>0</v>
      </c>
      <c r="DX326" s="97">
        <v>0</v>
      </c>
      <c r="DY326" s="97">
        <v>0</v>
      </c>
      <c r="DZ326" s="97">
        <v>0</v>
      </c>
      <c r="EA326" s="97">
        <v>0</v>
      </c>
      <c r="EB326" s="97">
        <v>0</v>
      </c>
      <c r="EC326" s="97">
        <v>0</v>
      </c>
      <c r="ED326" s="97">
        <v>0</v>
      </c>
      <c r="EE326" s="97">
        <v>0</v>
      </c>
      <c r="EF326" s="97">
        <v>0</v>
      </c>
      <c r="EG326" s="97">
        <v>0</v>
      </c>
      <c r="EH326" s="97">
        <v>0</v>
      </c>
      <c r="EI326" s="97">
        <v>0</v>
      </c>
      <c r="EJ326" s="97">
        <v>0</v>
      </c>
      <c r="EK326" s="97">
        <v>0</v>
      </c>
      <c r="EL326" s="97">
        <v>0</v>
      </c>
      <c r="EM326" s="97">
        <v>0</v>
      </c>
      <c r="EN326" s="97">
        <v>0</v>
      </c>
      <c r="EO326" s="97">
        <v>0</v>
      </c>
      <c r="EP326" s="97">
        <v>0</v>
      </c>
      <c r="EQ326" s="97">
        <v>0</v>
      </c>
      <c r="ER326" s="97">
        <v>0</v>
      </c>
      <c r="ES326" s="97">
        <v>0</v>
      </c>
      <c r="ET326" s="97">
        <v>0</v>
      </c>
      <c r="EU326" s="97">
        <v>0</v>
      </c>
      <c r="EV326" s="97">
        <v>0</v>
      </c>
      <c r="EW326" s="97">
        <v>0</v>
      </c>
      <c r="EX326" s="97">
        <v>0</v>
      </c>
      <c r="EY326" s="97">
        <v>0</v>
      </c>
      <c r="EZ326" s="97">
        <v>0</v>
      </c>
      <c r="FA326" s="97">
        <v>0</v>
      </c>
      <c r="FB326" s="97">
        <v>0</v>
      </c>
      <c r="FC326" s="97">
        <v>0</v>
      </c>
      <c r="FD326" s="97">
        <v>0</v>
      </c>
      <c r="FE326" s="97">
        <v>0</v>
      </c>
      <c r="FF326" s="97">
        <v>0</v>
      </c>
      <c r="FG326" s="97">
        <v>0</v>
      </c>
      <c r="FH326" s="97">
        <v>0</v>
      </c>
      <c r="FI326" s="97">
        <v>0</v>
      </c>
      <c r="FJ326" s="97">
        <v>0</v>
      </c>
      <c r="FK326" s="97">
        <v>0</v>
      </c>
      <c r="FL326" s="97">
        <v>0</v>
      </c>
      <c r="FM326" s="97">
        <v>0</v>
      </c>
      <c r="FN326" s="97">
        <v>0</v>
      </c>
      <c r="FO326" s="97">
        <v>0</v>
      </c>
      <c r="FP326" s="97">
        <v>0</v>
      </c>
      <c r="FQ326" s="97">
        <v>0</v>
      </c>
      <c r="FR326" s="97">
        <v>0</v>
      </c>
      <c r="FS326" s="97">
        <v>0</v>
      </c>
      <c r="FT326" s="97">
        <v>0</v>
      </c>
      <c r="FU326" s="97">
        <v>0</v>
      </c>
      <c r="FV326" s="97">
        <v>0</v>
      </c>
      <c r="FW326" s="97">
        <v>0</v>
      </c>
      <c r="FX326" s="97">
        <v>0</v>
      </c>
      <c r="FY326" s="97">
        <v>0</v>
      </c>
      <c r="FZ326" s="97">
        <v>0</v>
      </c>
      <c r="GA326" s="97">
        <v>0</v>
      </c>
      <c r="GB326" s="97">
        <v>0</v>
      </c>
      <c r="GC326" s="97">
        <v>0</v>
      </c>
      <c r="GD326" s="97">
        <v>0</v>
      </c>
      <c r="GE326" s="97">
        <v>0</v>
      </c>
      <c r="GF326" s="97">
        <v>0</v>
      </c>
      <c r="GG326" s="97">
        <v>0</v>
      </c>
      <c r="GH326" s="97">
        <v>0</v>
      </c>
      <c r="GI326" s="97">
        <v>0</v>
      </c>
      <c r="GJ326" s="97">
        <v>0</v>
      </c>
      <c r="GK326" s="97">
        <v>0</v>
      </c>
      <c r="GL326" s="97">
        <v>0</v>
      </c>
      <c r="GM326" s="97">
        <v>0</v>
      </c>
      <c r="GN326" s="97">
        <v>0</v>
      </c>
      <c r="GO326" s="97">
        <v>0</v>
      </c>
      <c r="GP326" s="97">
        <v>0</v>
      </c>
      <c r="GQ326" s="97">
        <v>0</v>
      </c>
      <c r="GR326" s="97">
        <v>0</v>
      </c>
      <c r="GS326" s="97">
        <v>0</v>
      </c>
      <c r="GT326" s="97">
        <v>0</v>
      </c>
      <c r="GU326" s="97">
        <v>0</v>
      </c>
      <c r="GV326" s="97">
        <v>0</v>
      </c>
      <c r="GW326" s="97">
        <v>0</v>
      </c>
      <c r="GX326" s="97">
        <v>0</v>
      </c>
      <c r="GY326" s="97">
        <v>0</v>
      </c>
      <c r="GZ326" s="97">
        <v>0</v>
      </c>
      <c r="HA326" s="97">
        <v>0</v>
      </c>
      <c r="HB326" s="97">
        <v>0</v>
      </c>
      <c r="HC326" s="97">
        <v>0</v>
      </c>
      <c r="HD326" s="97">
        <v>0</v>
      </c>
      <c r="HE326" s="97">
        <v>0</v>
      </c>
      <c r="HF326" s="97">
        <v>0</v>
      </c>
      <c r="HG326" s="97">
        <v>0</v>
      </c>
      <c r="HH326" s="97">
        <v>0</v>
      </c>
      <c r="HI326" s="97">
        <v>0</v>
      </c>
      <c r="HJ326" s="97">
        <v>0</v>
      </c>
      <c r="HK326" s="97">
        <v>0</v>
      </c>
      <c r="HL326" s="97">
        <v>0</v>
      </c>
      <c r="HM326" s="97">
        <v>0</v>
      </c>
      <c r="HN326" s="97">
        <v>0</v>
      </c>
      <c r="HO326" s="97">
        <v>0</v>
      </c>
      <c r="HP326" s="97">
        <v>0</v>
      </c>
      <c r="HQ326" s="97">
        <v>0</v>
      </c>
      <c r="HR326" s="97">
        <v>0</v>
      </c>
      <c r="HS326" s="97">
        <v>0</v>
      </c>
      <c r="HT326" s="97">
        <v>0</v>
      </c>
      <c r="HU326" s="97">
        <v>0</v>
      </c>
      <c r="HV326" s="97">
        <v>0</v>
      </c>
      <c r="HW326" s="97">
        <v>0</v>
      </c>
      <c r="HX326" s="97">
        <v>0</v>
      </c>
      <c r="HY326" s="97">
        <v>0</v>
      </c>
      <c r="HZ326" s="97">
        <v>0</v>
      </c>
      <c r="IA326" s="97">
        <v>0</v>
      </c>
      <c r="IB326" s="97">
        <v>0</v>
      </c>
      <c r="IC326" s="97">
        <v>0</v>
      </c>
      <c r="ID326" s="97">
        <v>0</v>
      </c>
      <c r="IE326" s="97">
        <v>0</v>
      </c>
      <c r="IF326" s="97">
        <v>0</v>
      </c>
      <c r="IG326" s="97">
        <v>0</v>
      </c>
      <c r="IH326" s="97">
        <v>0</v>
      </c>
      <c r="II326" s="97">
        <v>0</v>
      </c>
      <c r="IJ326" s="97">
        <v>0</v>
      </c>
      <c r="IK326" s="97">
        <v>0</v>
      </c>
      <c r="IL326" s="97">
        <v>0</v>
      </c>
      <c r="IM326" s="97">
        <v>0</v>
      </c>
      <c r="IN326" s="97">
        <v>0</v>
      </c>
      <c r="IO326" s="97">
        <v>0</v>
      </c>
      <c r="IP326" s="97">
        <v>0</v>
      </c>
      <c r="IQ326" s="97">
        <v>0</v>
      </c>
      <c r="IR326" s="97">
        <v>0</v>
      </c>
      <c r="IS326" s="97">
        <v>0</v>
      </c>
      <c r="IT326" s="97">
        <v>0</v>
      </c>
      <c r="IU326" s="97">
        <v>0</v>
      </c>
      <c r="IV326" s="97">
        <v>0</v>
      </c>
      <c r="IW326" s="97">
        <v>0</v>
      </c>
      <c r="IX326" s="97">
        <v>0</v>
      </c>
      <c r="IY326" s="97">
        <v>0</v>
      </c>
      <c r="IZ326" s="97">
        <v>0</v>
      </c>
      <c r="JA326" s="97">
        <v>0</v>
      </c>
      <c r="JB326" s="97">
        <v>0</v>
      </c>
      <c r="JC326" s="97">
        <v>0</v>
      </c>
      <c r="JD326" s="97">
        <v>0</v>
      </c>
      <c r="JE326" s="97">
        <v>0</v>
      </c>
      <c r="JF326" s="97">
        <v>0</v>
      </c>
      <c r="JG326" s="97">
        <v>0</v>
      </c>
      <c r="JH326" s="97">
        <v>0</v>
      </c>
      <c r="JI326" s="97">
        <v>0</v>
      </c>
      <c r="JJ326" s="97">
        <v>0</v>
      </c>
      <c r="JK326" s="97">
        <v>0</v>
      </c>
      <c r="JL326" s="97">
        <v>0</v>
      </c>
      <c r="JM326" s="97">
        <v>0</v>
      </c>
      <c r="JN326" s="97">
        <v>0</v>
      </c>
      <c r="JO326" s="97">
        <v>0</v>
      </c>
      <c r="JP326" s="97">
        <v>0</v>
      </c>
      <c r="JQ326" s="97">
        <v>0</v>
      </c>
      <c r="JR326" s="97">
        <v>0</v>
      </c>
      <c r="JS326" s="97">
        <v>0</v>
      </c>
      <c r="JT326" s="97">
        <v>0</v>
      </c>
      <c r="JU326" s="97">
        <v>0</v>
      </c>
      <c r="JV326" s="97">
        <v>0</v>
      </c>
      <c r="JW326" s="97">
        <v>0</v>
      </c>
      <c r="JX326" s="97">
        <v>0</v>
      </c>
      <c r="JY326" s="97"/>
      <c r="JZ326" s="97">
        <v>0</v>
      </c>
      <c r="KA326" s="97">
        <v>0</v>
      </c>
      <c r="KB326" s="97">
        <v>0</v>
      </c>
      <c r="KC326" s="97">
        <v>0</v>
      </c>
      <c r="KD326" s="97">
        <v>0</v>
      </c>
      <c r="KE326" s="97">
        <v>0</v>
      </c>
      <c r="KF326" s="97">
        <v>0</v>
      </c>
      <c r="KG326" s="97">
        <v>0</v>
      </c>
      <c r="KH326" s="97">
        <v>0</v>
      </c>
      <c r="KI326" s="97">
        <v>0</v>
      </c>
      <c r="KJ326" s="97">
        <v>0</v>
      </c>
      <c r="KK326" s="97">
        <v>0</v>
      </c>
      <c r="KL326" s="97">
        <v>0</v>
      </c>
      <c r="KM326" s="97">
        <v>0</v>
      </c>
      <c r="KN326" s="97">
        <v>0</v>
      </c>
      <c r="KO326" s="97">
        <v>0</v>
      </c>
      <c r="KP326" s="97">
        <v>0</v>
      </c>
      <c r="KQ326" s="97">
        <v>0</v>
      </c>
      <c r="KR326" s="97">
        <v>0</v>
      </c>
      <c r="KS326" s="97">
        <v>0</v>
      </c>
      <c r="KT326" s="97">
        <v>0</v>
      </c>
      <c r="KU326" s="97">
        <v>0</v>
      </c>
      <c r="KV326" s="97">
        <v>0</v>
      </c>
      <c r="KW326" s="97">
        <v>0</v>
      </c>
      <c r="KX326" s="97">
        <v>0</v>
      </c>
      <c r="KY326" s="97">
        <v>0</v>
      </c>
      <c r="KZ326" s="97">
        <v>0</v>
      </c>
      <c r="LA326" s="97">
        <v>0</v>
      </c>
      <c r="LB326" s="97">
        <v>0</v>
      </c>
      <c r="LC326" s="97">
        <v>0</v>
      </c>
      <c r="LD326" s="97">
        <v>0</v>
      </c>
      <c r="LE326" s="97">
        <v>0</v>
      </c>
      <c r="LF326" s="97">
        <v>0</v>
      </c>
      <c r="LG326" s="97">
        <v>0</v>
      </c>
      <c r="LH326" s="97">
        <v>0</v>
      </c>
      <c r="LI326" s="97">
        <v>0</v>
      </c>
      <c r="LJ326" s="97">
        <v>0</v>
      </c>
      <c r="LK326" s="97">
        <v>0</v>
      </c>
      <c r="LL326" s="97">
        <v>0</v>
      </c>
      <c r="LM326" s="97">
        <v>0</v>
      </c>
      <c r="LN326" s="97">
        <v>0</v>
      </c>
      <c r="LO326" s="97">
        <v>0</v>
      </c>
      <c r="LP326" s="97">
        <v>0</v>
      </c>
      <c r="LQ326" s="97">
        <v>0</v>
      </c>
      <c r="LR326" s="97">
        <v>0</v>
      </c>
      <c r="LS326" s="97">
        <v>0</v>
      </c>
      <c r="LT326" s="97">
        <v>0</v>
      </c>
      <c r="LU326" s="97">
        <v>0</v>
      </c>
      <c r="LV326" s="97">
        <v>0</v>
      </c>
      <c r="LW326" s="97">
        <v>0</v>
      </c>
      <c r="LX326" s="97">
        <v>0</v>
      </c>
      <c r="LY326" s="97">
        <v>0</v>
      </c>
      <c r="LZ326" s="97">
        <v>0</v>
      </c>
      <c r="MA326" s="97">
        <v>0</v>
      </c>
      <c r="MB326" s="97">
        <v>0</v>
      </c>
      <c r="MC326" s="97">
        <v>0</v>
      </c>
      <c r="MD326" s="97">
        <v>0</v>
      </c>
      <c r="ME326" s="97">
        <v>0</v>
      </c>
      <c r="MF326" s="97">
        <v>0</v>
      </c>
      <c r="MG326" s="97">
        <v>0</v>
      </c>
      <c r="MH326" s="97">
        <v>0</v>
      </c>
      <c r="MI326" s="97">
        <v>0</v>
      </c>
      <c r="MJ326" s="97">
        <v>0</v>
      </c>
      <c r="MK326" s="97">
        <v>0</v>
      </c>
      <c r="ML326" s="97">
        <v>0</v>
      </c>
      <c r="MM326" s="97">
        <v>0</v>
      </c>
      <c r="MN326" s="97">
        <v>0</v>
      </c>
      <c r="MO326" s="97">
        <v>0</v>
      </c>
      <c r="MP326" s="97">
        <v>0</v>
      </c>
      <c r="MQ326" s="97">
        <v>0</v>
      </c>
      <c r="MR326" s="97">
        <v>0</v>
      </c>
      <c r="MS326" s="97">
        <v>0</v>
      </c>
      <c r="MT326" s="97">
        <v>0</v>
      </c>
      <c r="MU326" s="97">
        <v>0</v>
      </c>
      <c r="MV326" s="97">
        <v>0</v>
      </c>
      <c r="MW326" s="97">
        <v>0</v>
      </c>
      <c r="MX326" s="97">
        <v>0</v>
      </c>
      <c r="MY326" s="97">
        <v>0</v>
      </c>
      <c r="MZ326" s="97">
        <v>0</v>
      </c>
      <c r="NA326" s="97">
        <v>0</v>
      </c>
      <c r="NB326" s="97">
        <v>0</v>
      </c>
      <c r="NC326" s="97">
        <v>0</v>
      </c>
      <c r="ND326" s="97">
        <v>0</v>
      </c>
      <c r="NE326" s="97">
        <v>0</v>
      </c>
      <c r="NF326" s="97">
        <v>0</v>
      </c>
      <c r="NG326" s="97">
        <v>0</v>
      </c>
      <c r="NH326" s="97">
        <v>0</v>
      </c>
      <c r="NI326" s="97">
        <v>0</v>
      </c>
      <c r="NJ326" s="97">
        <v>0</v>
      </c>
      <c r="NK326" s="97">
        <v>0</v>
      </c>
      <c r="NL326" s="97">
        <v>0</v>
      </c>
      <c r="NM326" s="97">
        <v>0</v>
      </c>
      <c r="NN326" s="97">
        <v>0</v>
      </c>
      <c r="NO326" s="97">
        <v>0</v>
      </c>
      <c r="NP326" s="97">
        <v>0</v>
      </c>
      <c r="NQ326" s="97">
        <v>0</v>
      </c>
      <c r="NR326" s="97">
        <v>0</v>
      </c>
      <c r="NS326" s="97">
        <v>0</v>
      </c>
      <c r="NT326" s="97">
        <v>0</v>
      </c>
      <c r="NU326" s="97">
        <v>0</v>
      </c>
      <c r="NV326" s="97">
        <v>0</v>
      </c>
      <c r="NW326" s="97">
        <v>0</v>
      </c>
      <c r="NX326" s="97">
        <v>0</v>
      </c>
      <c r="NY326" s="97">
        <v>0</v>
      </c>
      <c r="NZ326" s="97">
        <v>0</v>
      </c>
      <c r="OA326" s="97">
        <v>0</v>
      </c>
      <c r="OB326" s="97">
        <v>0</v>
      </c>
      <c r="OC326" s="97">
        <v>0</v>
      </c>
      <c r="OD326" s="97">
        <v>0</v>
      </c>
      <c r="OE326" s="97">
        <v>0</v>
      </c>
      <c r="OF326" s="97">
        <v>0</v>
      </c>
      <c r="OG326" s="97"/>
      <c r="OH326" s="97"/>
      <c r="OI326" s="97"/>
      <c r="OJ326" s="97"/>
      <c r="OK326" s="97"/>
      <c r="OL326" s="97"/>
      <c r="OM326" s="97"/>
      <c r="ON326" s="97"/>
      <c r="OO326" s="97"/>
      <c r="OP326" s="97"/>
      <c r="OQ326" s="97"/>
      <c r="OR326" s="98"/>
      <c r="OS326" s="99">
        <v>0</v>
      </c>
      <c r="OT326" s="96">
        <v>79206</v>
      </c>
      <c r="OU326" s="97"/>
      <c r="OV326" s="97"/>
      <c r="OW326" s="97"/>
      <c r="OX326" s="97"/>
      <c r="OY326" s="97"/>
      <c r="OZ326" s="97"/>
      <c r="PA326" s="97"/>
      <c r="PB326" s="97"/>
      <c r="PC326" s="97"/>
      <c r="PD326" s="97"/>
      <c r="PE326" s="97"/>
      <c r="PF326" s="97"/>
      <c r="PG326" s="97"/>
      <c r="PH326" s="97"/>
      <c r="PI326" s="97"/>
      <c r="PJ326" s="97"/>
      <c r="PK326" s="97"/>
      <c r="PL326" s="98"/>
      <c r="PM326" s="99">
        <v>79206</v>
      </c>
    </row>
    <row r="327" spans="1:429" ht="12.75" customHeight="1" x14ac:dyDescent="0.2">
      <c r="A327" s="93" t="s">
        <v>1638</v>
      </c>
      <c r="B327" s="94" t="s">
        <v>1746</v>
      </c>
      <c r="C327" s="95" t="s">
        <v>1486</v>
      </c>
      <c r="D327" s="96">
        <v>156</v>
      </c>
      <c r="E327" s="97">
        <v>248</v>
      </c>
      <c r="F327" s="97">
        <v>154</v>
      </c>
      <c r="G327" s="97">
        <v>310</v>
      </c>
      <c r="H327" s="97">
        <v>196</v>
      </c>
      <c r="I327" s="97">
        <v>549</v>
      </c>
      <c r="J327" s="97">
        <v>240</v>
      </c>
      <c r="K327" s="97">
        <v>67</v>
      </c>
      <c r="L327" s="97">
        <v>130</v>
      </c>
      <c r="M327" s="97">
        <v>119</v>
      </c>
      <c r="N327" s="97">
        <v>4</v>
      </c>
      <c r="O327" s="97">
        <v>340</v>
      </c>
      <c r="P327" s="97">
        <v>37</v>
      </c>
      <c r="Q327" s="97">
        <v>3551</v>
      </c>
      <c r="R327" s="97">
        <v>20</v>
      </c>
      <c r="S327" s="97">
        <v>95</v>
      </c>
      <c r="T327" s="97">
        <v>104</v>
      </c>
      <c r="U327" s="97">
        <v>20</v>
      </c>
      <c r="V327" s="97">
        <v>273</v>
      </c>
      <c r="W327" s="97">
        <v>660</v>
      </c>
      <c r="X327" s="97">
        <v>884</v>
      </c>
      <c r="Y327" s="97">
        <v>168</v>
      </c>
      <c r="Z327" s="97">
        <v>25</v>
      </c>
      <c r="AA327" s="97">
        <v>29</v>
      </c>
      <c r="AB327" s="97">
        <v>5</v>
      </c>
      <c r="AC327" s="97">
        <v>11</v>
      </c>
      <c r="AD327" s="97">
        <v>263</v>
      </c>
      <c r="AE327" s="97">
        <v>7</v>
      </c>
      <c r="AF327" s="97">
        <v>11</v>
      </c>
      <c r="AG327" s="97">
        <v>3</v>
      </c>
      <c r="AH327" s="97">
        <v>24</v>
      </c>
      <c r="AI327" s="97">
        <v>7</v>
      </c>
      <c r="AJ327" s="97">
        <v>7</v>
      </c>
      <c r="AK327" s="97">
        <v>11</v>
      </c>
      <c r="AL327" s="97">
        <v>17</v>
      </c>
      <c r="AM327" s="97">
        <v>17</v>
      </c>
      <c r="AN327" s="97">
        <v>2</v>
      </c>
      <c r="AO327" s="97">
        <v>6</v>
      </c>
      <c r="AP327" s="97">
        <v>2</v>
      </c>
      <c r="AQ327" s="97">
        <v>19</v>
      </c>
      <c r="AR327" s="97">
        <v>59</v>
      </c>
      <c r="AS327" s="97">
        <v>46</v>
      </c>
      <c r="AT327" s="97">
        <v>16</v>
      </c>
      <c r="AU327" s="97">
        <v>43</v>
      </c>
      <c r="AV327" s="97">
        <v>15</v>
      </c>
      <c r="AW327" s="97">
        <v>8</v>
      </c>
      <c r="AX327" s="97">
        <v>11</v>
      </c>
      <c r="AY327" s="97">
        <v>16</v>
      </c>
      <c r="AZ327" s="97">
        <v>6</v>
      </c>
      <c r="BA327" s="97">
        <v>6</v>
      </c>
      <c r="BB327" s="97">
        <v>6</v>
      </c>
      <c r="BC327" s="97">
        <v>7</v>
      </c>
      <c r="BD327" s="97">
        <v>11</v>
      </c>
      <c r="BE327" s="97">
        <v>20</v>
      </c>
      <c r="BF327" s="97">
        <v>10</v>
      </c>
      <c r="BG327" s="97">
        <v>30</v>
      </c>
      <c r="BH327" s="97">
        <v>15</v>
      </c>
      <c r="BI327" s="97">
        <v>20</v>
      </c>
      <c r="BJ327" s="97">
        <v>5</v>
      </c>
      <c r="BK327" s="97">
        <v>11</v>
      </c>
      <c r="BL327" s="97">
        <v>2</v>
      </c>
      <c r="BM327" s="97">
        <v>33</v>
      </c>
      <c r="BN327" s="97">
        <v>8</v>
      </c>
      <c r="BO327" s="97">
        <v>13</v>
      </c>
      <c r="BP327" s="97">
        <v>16</v>
      </c>
      <c r="BQ327" s="97">
        <v>5</v>
      </c>
      <c r="BR327" s="97">
        <v>4</v>
      </c>
      <c r="BS327" s="97">
        <v>7</v>
      </c>
      <c r="BT327" s="97">
        <v>10</v>
      </c>
      <c r="BU327" s="97">
        <v>9</v>
      </c>
      <c r="BV327" s="97">
        <v>26</v>
      </c>
      <c r="BW327" s="97">
        <v>6</v>
      </c>
      <c r="BX327" s="97">
        <v>6</v>
      </c>
      <c r="BY327" s="97">
        <v>8</v>
      </c>
      <c r="BZ327" s="97">
        <v>29</v>
      </c>
      <c r="CA327" s="97">
        <v>6</v>
      </c>
      <c r="CB327" s="97">
        <v>1</v>
      </c>
      <c r="CC327" s="97">
        <v>10</v>
      </c>
      <c r="CD327" s="97">
        <v>7</v>
      </c>
      <c r="CE327" s="97">
        <v>9</v>
      </c>
      <c r="CF327" s="97">
        <v>29</v>
      </c>
      <c r="CG327" s="97">
        <v>24</v>
      </c>
      <c r="CH327" s="97">
        <v>22</v>
      </c>
      <c r="CI327" s="97">
        <v>2</v>
      </c>
      <c r="CJ327" s="97">
        <v>12</v>
      </c>
      <c r="CK327" s="97">
        <v>14</v>
      </c>
      <c r="CL327" s="97">
        <v>2</v>
      </c>
      <c r="CM327" s="97">
        <v>11</v>
      </c>
      <c r="CN327" s="97">
        <v>14</v>
      </c>
      <c r="CO327" s="97">
        <v>5</v>
      </c>
      <c r="CP327" s="97">
        <v>24</v>
      </c>
      <c r="CQ327" s="97">
        <v>3</v>
      </c>
      <c r="CR327" s="97">
        <v>8</v>
      </c>
      <c r="CS327" s="97">
        <v>13</v>
      </c>
      <c r="CT327" s="97">
        <v>3</v>
      </c>
      <c r="CU327" s="97">
        <v>2</v>
      </c>
      <c r="CV327" s="97">
        <v>20</v>
      </c>
      <c r="CW327" s="97">
        <v>17</v>
      </c>
      <c r="CX327" s="97">
        <v>29</v>
      </c>
      <c r="CY327" s="97">
        <v>28</v>
      </c>
      <c r="CZ327" s="97">
        <v>5</v>
      </c>
      <c r="DA327" s="97">
        <v>26</v>
      </c>
      <c r="DB327" s="97">
        <v>24</v>
      </c>
      <c r="DC327" s="97">
        <v>20</v>
      </c>
      <c r="DD327" s="97">
        <v>9</v>
      </c>
      <c r="DE327" s="97">
        <v>11</v>
      </c>
      <c r="DF327" s="97">
        <v>7</v>
      </c>
      <c r="DG327" s="97">
        <v>10</v>
      </c>
      <c r="DH327" s="97">
        <v>18</v>
      </c>
      <c r="DI327" s="97">
        <v>8</v>
      </c>
      <c r="DJ327" s="97">
        <v>-1</v>
      </c>
      <c r="DK327" s="97">
        <v>0</v>
      </c>
      <c r="DL327" s="97">
        <v>82</v>
      </c>
      <c r="DM327" s="97">
        <v>5</v>
      </c>
      <c r="DN327" s="97">
        <v>14</v>
      </c>
      <c r="DO327" s="97">
        <v>1</v>
      </c>
      <c r="DP327" s="97">
        <v>27</v>
      </c>
      <c r="DQ327" s="97">
        <v>22</v>
      </c>
      <c r="DR327" s="97">
        <v>53</v>
      </c>
      <c r="DS327" s="97">
        <v>3</v>
      </c>
      <c r="DT327" s="97">
        <v>1</v>
      </c>
      <c r="DU327" s="97">
        <v>3</v>
      </c>
      <c r="DV327" s="97">
        <v>11</v>
      </c>
      <c r="DW327" s="97">
        <v>5</v>
      </c>
      <c r="DX327" s="97">
        <v>1</v>
      </c>
      <c r="DY327" s="97">
        <v>2</v>
      </c>
      <c r="DZ327" s="97">
        <v>4</v>
      </c>
      <c r="EA327" s="97">
        <v>3</v>
      </c>
      <c r="EB327" s="97">
        <v>11</v>
      </c>
      <c r="EC327" s="97">
        <v>1</v>
      </c>
      <c r="ED327" s="97">
        <v>7</v>
      </c>
      <c r="EE327" s="97">
        <v>10</v>
      </c>
      <c r="EF327" s="97">
        <v>12</v>
      </c>
      <c r="EG327" s="97">
        <v>8</v>
      </c>
      <c r="EH327" s="97">
        <v>0</v>
      </c>
      <c r="EI327" s="97">
        <v>17</v>
      </c>
      <c r="EJ327" s="97">
        <v>11</v>
      </c>
      <c r="EK327" s="97">
        <v>12</v>
      </c>
      <c r="EL327" s="97">
        <v>6</v>
      </c>
      <c r="EM327" s="97">
        <v>44</v>
      </c>
      <c r="EN327" s="97">
        <v>18</v>
      </c>
      <c r="EO327" s="97">
        <v>7</v>
      </c>
      <c r="EP327" s="97">
        <v>6</v>
      </c>
      <c r="EQ327" s="97">
        <v>54</v>
      </c>
      <c r="ER327" s="97">
        <v>14</v>
      </c>
      <c r="ES327" s="97">
        <v>9</v>
      </c>
      <c r="ET327" s="97">
        <v>6</v>
      </c>
      <c r="EU327" s="97">
        <v>55</v>
      </c>
      <c r="EV327" s="97">
        <v>17</v>
      </c>
      <c r="EW327" s="97">
        <v>25</v>
      </c>
      <c r="EX327" s="97">
        <v>11</v>
      </c>
      <c r="EY327" s="97">
        <v>23</v>
      </c>
      <c r="EZ327" s="97">
        <v>1</v>
      </c>
      <c r="FA327" s="97">
        <v>7</v>
      </c>
      <c r="FB327" s="97">
        <v>18</v>
      </c>
      <c r="FC327" s="97">
        <v>5</v>
      </c>
      <c r="FD327" s="97">
        <v>17</v>
      </c>
      <c r="FE327" s="97">
        <v>15</v>
      </c>
      <c r="FF327" s="97">
        <v>19</v>
      </c>
      <c r="FG327" s="97">
        <v>43</v>
      </c>
      <c r="FH327" s="97">
        <v>38</v>
      </c>
      <c r="FI327" s="97">
        <v>13</v>
      </c>
      <c r="FJ327" s="97">
        <v>7</v>
      </c>
      <c r="FK327" s="97">
        <v>16</v>
      </c>
      <c r="FL327" s="97">
        <v>65</v>
      </c>
      <c r="FM327" s="97">
        <v>5</v>
      </c>
      <c r="FN327" s="97">
        <v>8</v>
      </c>
      <c r="FO327" s="97">
        <v>219</v>
      </c>
      <c r="FP327" s="97">
        <v>158</v>
      </c>
      <c r="FQ327" s="97">
        <v>2</v>
      </c>
      <c r="FR327" s="97">
        <v>0</v>
      </c>
      <c r="FS327" s="97">
        <v>5</v>
      </c>
      <c r="FT327" s="97">
        <v>2</v>
      </c>
      <c r="FU327" s="97">
        <v>8</v>
      </c>
      <c r="FV327" s="97">
        <v>8</v>
      </c>
      <c r="FW327" s="97">
        <v>12</v>
      </c>
      <c r="FX327" s="97">
        <v>12</v>
      </c>
      <c r="FY327" s="97">
        <v>1</v>
      </c>
      <c r="FZ327" s="97">
        <v>33</v>
      </c>
      <c r="GA327" s="97">
        <v>24</v>
      </c>
      <c r="GB327" s="97">
        <v>9</v>
      </c>
      <c r="GC327" s="97">
        <v>9</v>
      </c>
      <c r="GD327" s="97">
        <v>3</v>
      </c>
      <c r="GE327" s="97">
        <v>38</v>
      </c>
      <c r="GF327" s="97">
        <v>12</v>
      </c>
      <c r="GG327" s="97">
        <v>12</v>
      </c>
      <c r="GH327" s="97">
        <v>7</v>
      </c>
      <c r="GI327" s="97">
        <v>2</v>
      </c>
      <c r="GJ327" s="97">
        <v>6</v>
      </c>
      <c r="GK327" s="97">
        <v>2</v>
      </c>
      <c r="GL327" s="97">
        <v>49</v>
      </c>
      <c r="GM327" s="97">
        <v>21</v>
      </c>
      <c r="GN327" s="97">
        <v>7</v>
      </c>
      <c r="GO327" s="97">
        <v>21</v>
      </c>
      <c r="GP327" s="97">
        <v>9</v>
      </c>
      <c r="GQ327" s="97">
        <v>14</v>
      </c>
      <c r="GR327" s="97">
        <v>0</v>
      </c>
      <c r="GS327" s="97">
        <v>23</v>
      </c>
      <c r="GT327" s="97">
        <v>130</v>
      </c>
      <c r="GU327" s="97">
        <v>9</v>
      </c>
      <c r="GV327" s="97">
        <v>42</v>
      </c>
      <c r="GW327" s="97">
        <v>5</v>
      </c>
      <c r="GX327" s="97">
        <v>26</v>
      </c>
      <c r="GY327" s="97">
        <v>14</v>
      </c>
      <c r="GZ327" s="97">
        <v>7</v>
      </c>
      <c r="HA327" s="97">
        <v>8</v>
      </c>
      <c r="HB327" s="97">
        <v>5</v>
      </c>
      <c r="HC327" s="97">
        <v>6</v>
      </c>
      <c r="HD327" s="97">
        <v>13</v>
      </c>
      <c r="HE327" s="97">
        <v>24</v>
      </c>
      <c r="HF327" s="97">
        <v>54</v>
      </c>
      <c r="HG327" s="97">
        <v>10</v>
      </c>
      <c r="HH327" s="97">
        <v>61</v>
      </c>
      <c r="HI327" s="97">
        <v>14</v>
      </c>
      <c r="HJ327" s="97">
        <v>27</v>
      </c>
      <c r="HK327" s="97">
        <v>11</v>
      </c>
      <c r="HL327" s="97">
        <v>98</v>
      </c>
      <c r="HM327" s="97">
        <v>54</v>
      </c>
      <c r="HN327" s="97">
        <v>24</v>
      </c>
      <c r="HO327" s="97">
        <v>-254</v>
      </c>
      <c r="HP327" s="97">
        <v>1</v>
      </c>
      <c r="HQ327" s="97">
        <v>23</v>
      </c>
      <c r="HR327" s="97">
        <v>10</v>
      </c>
      <c r="HS327" s="97">
        <v>2</v>
      </c>
      <c r="HT327" s="97">
        <v>7</v>
      </c>
      <c r="HU327" s="97">
        <v>20</v>
      </c>
      <c r="HV327" s="97">
        <v>21</v>
      </c>
      <c r="HW327" s="97">
        <v>21</v>
      </c>
      <c r="HX327" s="97">
        <v>3</v>
      </c>
      <c r="HY327" s="97">
        <v>8</v>
      </c>
      <c r="HZ327" s="97">
        <v>3</v>
      </c>
      <c r="IA327" s="97">
        <v>3</v>
      </c>
      <c r="IB327" s="97">
        <v>12</v>
      </c>
      <c r="IC327" s="97">
        <v>8</v>
      </c>
      <c r="ID327" s="97">
        <v>19</v>
      </c>
      <c r="IE327" s="97">
        <v>7</v>
      </c>
      <c r="IF327" s="97">
        <v>81</v>
      </c>
      <c r="IG327" s="97">
        <v>1</v>
      </c>
      <c r="IH327" s="97">
        <v>4</v>
      </c>
      <c r="II327" s="97">
        <v>5</v>
      </c>
      <c r="IJ327" s="97">
        <v>21</v>
      </c>
      <c r="IK327" s="97">
        <v>25</v>
      </c>
      <c r="IL327" s="97">
        <v>21</v>
      </c>
      <c r="IM327" s="97">
        <v>12</v>
      </c>
      <c r="IN327" s="97">
        <v>9</v>
      </c>
      <c r="IO327" s="97">
        <v>22</v>
      </c>
      <c r="IP327" s="97">
        <v>20</v>
      </c>
      <c r="IQ327" s="97">
        <v>20</v>
      </c>
      <c r="IR327" s="97">
        <v>30</v>
      </c>
      <c r="IS327" s="97">
        <v>43</v>
      </c>
      <c r="IT327" s="97">
        <v>18</v>
      </c>
      <c r="IU327" s="97">
        <v>11</v>
      </c>
      <c r="IV327" s="97">
        <v>14</v>
      </c>
      <c r="IW327" s="97">
        <v>48</v>
      </c>
      <c r="IX327" s="97">
        <v>40</v>
      </c>
      <c r="IY327" s="97">
        <v>12</v>
      </c>
      <c r="IZ327" s="97">
        <v>13</v>
      </c>
      <c r="JA327" s="97">
        <v>33</v>
      </c>
      <c r="JB327" s="97">
        <v>38</v>
      </c>
      <c r="JC327" s="97">
        <v>22</v>
      </c>
      <c r="JD327" s="97">
        <v>53</v>
      </c>
      <c r="JE327" s="97">
        <v>26</v>
      </c>
      <c r="JF327" s="97">
        <v>6</v>
      </c>
      <c r="JG327" s="97">
        <v>1</v>
      </c>
      <c r="JH327" s="97">
        <v>10</v>
      </c>
      <c r="JI327" s="97">
        <v>8</v>
      </c>
      <c r="JJ327" s="97">
        <v>9</v>
      </c>
      <c r="JK327" s="97">
        <v>8</v>
      </c>
      <c r="JL327" s="97">
        <v>31</v>
      </c>
      <c r="JM327" s="97">
        <v>6</v>
      </c>
      <c r="JN327" s="97">
        <v>8</v>
      </c>
      <c r="JO327" s="97">
        <v>3003</v>
      </c>
      <c r="JP327" s="97">
        <v>1901</v>
      </c>
      <c r="JQ327" s="97">
        <v>1293</v>
      </c>
      <c r="JR327" s="97">
        <v>1324</v>
      </c>
      <c r="JS327" s="97">
        <v>1600</v>
      </c>
      <c r="JT327" s="97">
        <v>4045</v>
      </c>
      <c r="JU327" s="97">
        <v>902</v>
      </c>
      <c r="JV327" s="97">
        <v>1407</v>
      </c>
      <c r="JW327" s="97">
        <v>1796</v>
      </c>
      <c r="JX327" s="97">
        <v>807</v>
      </c>
      <c r="JY327" s="97"/>
      <c r="JZ327" s="97">
        <v>913</v>
      </c>
      <c r="KA327" s="97">
        <v>759</v>
      </c>
      <c r="KB327" s="97">
        <v>511</v>
      </c>
      <c r="KC327" s="97">
        <v>304</v>
      </c>
      <c r="KD327" s="97">
        <v>279</v>
      </c>
      <c r="KE327" s="97">
        <v>500</v>
      </c>
      <c r="KF327" s="97">
        <v>366</v>
      </c>
      <c r="KG327" s="97">
        <v>318</v>
      </c>
      <c r="KH327" s="97">
        <v>611</v>
      </c>
      <c r="KI327" s="97">
        <v>393</v>
      </c>
      <c r="KJ327" s="97">
        <v>6</v>
      </c>
      <c r="KK327" s="97">
        <v>342</v>
      </c>
      <c r="KL327" s="97">
        <v>6133</v>
      </c>
      <c r="KM327" s="97">
        <v>305</v>
      </c>
      <c r="KN327" s="97">
        <v>464</v>
      </c>
      <c r="KO327" s="97">
        <v>692</v>
      </c>
      <c r="KP327" s="97">
        <v>246</v>
      </c>
      <c r="KQ327" s="97">
        <v>639</v>
      </c>
      <c r="KR327" s="97">
        <v>88</v>
      </c>
      <c r="KS327" s="97">
        <v>58</v>
      </c>
      <c r="KT327" s="97">
        <v>66</v>
      </c>
      <c r="KU327" s="97">
        <v>25</v>
      </c>
      <c r="KV327" s="97">
        <v>109</v>
      </c>
      <c r="KW327" s="97">
        <v>474</v>
      </c>
      <c r="KX327" s="97">
        <v>9</v>
      </c>
      <c r="KY327" s="97">
        <v>2</v>
      </c>
      <c r="KZ327" s="97">
        <v>0</v>
      </c>
      <c r="LA327" s="97">
        <v>51</v>
      </c>
      <c r="LB327" s="97">
        <v>26</v>
      </c>
      <c r="LC327" s="97">
        <v>360</v>
      </c>
      <c r="LD327" s="97">
        <v>226</v>
      </c>
      <c r="LE327" s="97">
        <v>295</v>
      </c>
      <c r="LF327" s="97">
        <v>-6</v>
      </c>
      <c r="LG327" s="97">
        <v>-498</v>
      </c>
      <c r="LH327" s="97">
        <v>-291</v>
      </c>
      <c r="LI327" s="97">
        <v>3206</v>
      </c>
      <c r="LJ327" s="97">
        <v>1057</v>
      </c>
      <c r="LK327" s="97">
        <v>3714</v>
      </c>
      <c r="LL327" s="97">
        <v>52169</v>
      </c>
      <c r="LM327" s="97">
        <v>1169</v>
      </c>
      <c r="LN327" s="97">
        <v>79</v>
      </c>
      <c r="LO327" s="97">
        <v>2483</v>
      </c>
      <c r="LP327" s="97">
        <v>131</v>
      </c>
      <c r="LQ327" s="97">
        <v>26474</v>
      </c>
      <c r="LR327" s="97">
        <v>1121</v>
      </c>
      <c r="LS327" s="97">
        <v>389</v>
      </c>
      <c r="LT327" s="97">
        <v>348</v>
      </c>
      <c r="LU327" s="97">
        <v>1178</v>
      </c>
      <c r="LV327" s="97">
        <v>2881</v>
      </c>
      <c r="LW327" s="97">
        <v>289</v>
      </c>
      <c r="LX327" s="97">
        <v>209</v>
      </c>
      <c r="LY327" s="97">
        <v>147</v>
      </c>
      <c r="LZ327" s="97">
        <v>674</v>
      </c>
      <c r="MA327" s="97">
        <v>1707</v>
      </c>
      <c r="MB327" s="97">
        <v>771</v>
      </c>
      <c r="MC327" s="97">
        <v>280</v>
      </c>
      <c r="MD327" s="97">
        <v>398</v>
      </c>
      <c r="ME327" s="97">
        <v>232</v>
      </c>
      <c r="MF327" s="97">
        <v>30</v>
      </c>
      <c r="MG327" s="97">
        <v>37</v>
      </c>
      <c r="MH327" s="97">
        <v>0</v>
      </c>
      <c r="MI327" s="97">
        <v>277</v>
      </c>
      <c r="MJ327" s="97">
        <v>56</v>
      </c>
      <c r="MK327" s="97">
        <v>404</v>
      </c>
      <c r="ML327" s="97">
        <v>1159</v>
      </c>
      <c r="MM327" s="97">
        <v>320</v>
      </c>
      <c r="MN327" s="97">
        <v>100</v>
      </c>
      <c r="MO327" s="97">
        <v>242</v>
      </c>
      <c r="MP327" s="97">
        <v>228</v>
      </c>
      <c r="MQ327" s="97">
        <v>422</v>
      </c>
      <c r="MR327" s="97">
        <v>294</v>
      </c>
      <c r="MS327" s="97">
        <v>625</v>
      </c>
      <c r="MT327" s="97">
        <v>11</v>
      </c>
      <c r="MU327" s="97">
        <v>44</v>
      </c>
      <c r="MV327" s="97">
        <v>444</v>
      </c>
      <c r="MW327" s="97">
        <v>4928</v>
      </c>
      <c r="MX327" s="97">
        <v>500</v>
      </c>
      <c r="MY327" s="97">
        <v>311</v>
      </c>
      <c r="MZ327" s="97">
        <v>402</v>
      </c>
      <c r="NA327" s="97">
        <v>224</v>
      </c>
      <c r="NB327" s="97">
        <v>293</v>
      </c>
      <c r="NC327" s="97">
        <v>632</v>
      </c>
      <c r="ND327" s="97">
        <v>32538</v>
      </c>
      <c r="NE327" s="97">
        <v>1272</v>
      </c>
      <c r="NF327" s="97">
        <v>243</v>
      </c>
      <c r="NG327" s="97">
        <v>1265</v>
      </c>
      <c r="NH327" s="97">
        <v>186</v>
      </c>
      <c r="NI327" s="97">
        <v>794</v>
      </c>
      <c r="NJ327" s="97">
        <v>85</v>
      </c>
      <c r="NK327" s="97">
        <v>167</v>
      </c>
      <c r="NL327" s="97">
        <v>26</v>
      </c>
      <c r="NM327" s="97">
        <v>89</v>
      </c>
      <c r="NN327" s="97">
        <v>339</v>
      </c>
      <c r="NO327" s="97">
        <v>48</v>
      </c>
      <c r="NP327" s="97">
        <v>201</v>
      </c>
      <c r="NQ327" s="97">
        <v>477</v>
      </c>
      <c r="NR327" s="97">
        <v>1010</v>
      </c>
      <c r="NS327" s="97">
        <v>1106</v>
      </c>
      <c r="NT327" s="97">
        <v>1173</v>
      </c>
      <c r="NU327" s="97">
        <v>246</v>
      </c>
      <c r="NV327" s="97">
        <v>424</v>
      </c>
      <c r="NW327" s="97">
        <v>28</v>
      </c>
      <c r="NX327" s="97">
        <v>144</v>
      </c>
      <c r="NY327" s="97">
        <v>18</v>
      </c>
      <c r="NZ327" s="97">
        <v>282</v>
      </c>
      <c r="OA327" s="97">
        <v>1</v>
      </c>
      <c r="OB327" s="97">
        <v>88</v>
      </c>
      <c r="OC327" s="97">
        <v>302</v>
      </c>
      <c r="OD327" s="97">
        <v>17</v>
      </c>
      <c r="OE327" s="97">
        <v>129</v>
      </c>
      <c r="OF327" s="97">
        <v>347</v>
      </c>
      <c r="OG327" s="97"/>
      <c r="OH327" s="97">
        <v>0</v>
      </c>
      <c r="OI327" s="97">
        <v>33090</v>
      </c>
      <c r="OJ327" s="97">
        <v>70</v>
      </c>
      <c r="OK327" s="97">
        <v>26</v>
      </c>
      <c r="OL327" s="97">
        <v>61</v>
      </c>
      <c r="OM327" s="97">
        <v>179</v>
      </c>
      <c r="ON327" s="97">
        <v>778</v>
      </c>
      <c r="OO327" s="97">
        <v>439</v>
      </c>
      <c r="OP327" s="97">
        <v>45</v>
      </c>
      <c r="OQ327" s="97">
        <v>50</v>
      </c>
      <c r="OR327" s="98">
        <v>3274</v>
      </c>
      <c r="OS327" s="99">
        <v>239704</v>
      </c>
      <c r="OT327" s="96">
        <v>217464</v>
      </c>
      <c r="OU327" s="97"/>
      <c r="OV327" s="97"/>
      <c r="OW327" s="97">
        <v>5584</v>
      </c>
      <c r="OX327" s="97"/>
      <c r="OY327" s="97"/>
      <c r="OZ327" s="97">
        <v>17362</v>
      </c>
      <c r="PA327" s="97"/>
      <c r="PB327" s="97"/>
      <c r="PC327" s="97"/>
      <c r="PD327" s="97"/>
      <c r="PE327" s="97"/>
      <c r="PF327" s="97"/>
      <c r="PG327" s="97"/>
      <c r="PH327" s="97"/>
      <c r="PI327" s="97"/>
      <c r="PJ327" s="97"/>
      <c r="PK327" s="97"/>
      <c r="PL327" s="98"/>
      <c r="PM327" s="99">
        <v>480114</v>
      </c>
    </row>
    <row r="328" spans="1:429" ht="12.75" customHeight="1" x14ac:dyDescent="0.2">
      <c r="A328" s="93">
        <v>524200</v>
      </c>
      <c r="B328" s="94" t="s">
        <v>1746</v>
      </c>
      <c r="C328" s="95" t="s">
        <v>1487</v>
      </c>
      <c r="D328" s="96">
        <v>38</v>
      </c>
      <c r="E328" s="97">
        <v>26</v>
      </c>
      <c r="F328" s="97">
        <v>11</v>
      </c>
      <c r="G328" s="97">
        <v>26</v>
      </c>
      <c r="H328" s="97">
        <v>7</v>
      </c>
      <c r="I328" s="97">
        <v>45</v>
      </c>
      <c r="J328" s="97">
        <v>12</v>
      </c>
      <c r="K328" s="97">
        <v>14</v>
      </c>
      <c r="L328" s="97">
        <v>20</v>
      </c>
      <c r="M328" s="97">
        <v>41</v>
      </c>
      <c r="N328" s="97">
        <v>22</v>
      </c>
      <c r="O328" s="97">
        <v>14</v>
      </c>
      <c r="P328" s="97">
        <v>19</v>
      </c>
      <c r="Q328" s="97">
        <v>268</v>
      </c>
      <c r="R328" s="97">
        <v>36</v>
      </c>
      <c r="S328" s="97">
        <v>30</v>
      </c>
      <c r="T328" s="97">
        <v>160</v>
      </c>
      <c r="U328" s="97">
        <v>38</v>
      </c>
      <c r="V328" s="97">
        <v>183</v>
      </c>
      <c r="W328" s="97">
        <v>50</v>
      </c>
      <c r="X328" s="97">
        <v>131</v>
      </c>
      <c r="Y328" s="97">
        <v>232</v>
      </c>
      <c r="Z328" s="97">
        <v>45</v>
      </c>
      <c r="AA328" s="97">
        <v>69</v>
      </c>
      <c r="AB328" s="97">
        <v>0</v>
      </c>
      <c r="AC328" s="97">
        <v>0</v>
      </c>
      <c r="AD328" s="97">
        <v>22</v>
      </c>
      <c r="AE328" s="97">
        <v>17</v>
      </c>
      <c r="AF328" s="97"/>
      <c r="AG328" s="97"/>
      <c r="AH328" s="97">
        <v>0</v>
      </c>
      <c r="AI328" s="97">
        <v>0</v>
      </c>
      <c r="AJ328" s="97">
        <v>0</v>
      </c>
      <c r="AK328" s="97">
        <v>0</v>
      </c>
      <c r="AL328" s="97">
        <v>0</v>
      </c>
      <c r="AM328" s="97">
        <v>0</v>
      </c>
      <c r="AN328" s="97">
        <v>13</v>
      </c>
      <c r="AO328" s="97">
        <v>34</v>
      </c>
      <c r="AP328" s="97">
        <v>12</v>
      </c>
      <c r="AQ328" s="97">
        <v>57</v>
      </c>
      <c r="AR328" s="97">
        <v>127</v>
      </c>
      <c r="AS328" s="97">
        <v>103</v>
      </c>
      <c r="AT328" s="97">
        <v>17</v>
      </c>
      <c r="AU328" s="97">
        <v>17</v>
      </c>
      <c r="AV328" s="97">
        <v>17</v>
      </c>
      <c r="AW328" s="97">
        <v>19</v>
      </c>
      <c r="AX328" s="97">
        <v>32</v>
      </c>
      <c r="AY328" s="97">
        <v>31</v>
      </c>
      <c r="AZ328" s="97">
        <v>14</v>
      </c>
      <c r="BA328" s="97">
        <v>16</v>
      </c>
      <c r="BB328" s="97">
        <v>16</v>
      </c>
      <c r="BC328" s="97">
        <v>17</v>
      </c>
      <c r="BD328" s="97">
        <v>25</v>
      </c>
      <c r="BE328" s="97">
        <v>50</v>
      </c>
      <c r="BF328" s="97">
        <v>24</v>
      </c>
      <c r="BG328" s="97">
        <v>59</v>
      </c>
      <c r="BH328" s="97">
        <v>30</v>
      </c>
      <c r="BI328" s="97">
        <v>46</v>
      </c>
      <c r="BJ328" s="97">
        <v>19</v>
      </c>
      <c r="BK328" s="97">
        <v>21</v>
      </c>
      <c r="BL328" s="97">
        <v>12</v>
      </c>
      <c r="BM328" s="97">
        <v>76</v>
      </c>
      <c r="BN328" s="97">
        <v>17</v>
      </c>
      <c r="BO328" s="97">
        <v>38</v>
      </c>
      <c r="BP328" s="97">
        <v>13</v>
      </c>
      <c r="BQ328" s="97">
        <v>15</v>
      </c>
      <c r="BR328" s="97">
        <v>14</v>
      </c>
      <c r="BS328" s="97">
        <v>16</v>
      </c>
      <c r="BT328" s="97">
        <v>27</v>
      </c>
      <c r="BU328" s="97">
        <v>21</v>
      </c>
      <c r="BV328" s="97">
        <v>11</v>
      </c>
      <c r="BW328" s="97">
        <v>17</v>
      </c>
      <c r="BX328" s="97">
        <v>17</v>
      </c>
      <c r="BY328" s="97">
        <v>25</v>
      </c>
      <c r="BZ328" s="97">
        <v>46</v>
      </c>
      <c r="CA328" s="97">
        <v>20</v>
      </c>
      <c r="CB328" s="97">
        <v>9</v>
      </c>
      <c r="CC328" s="97">
        <v>29</v>
      </c>
      <c r="CD328" s="97">
        <v>19</v>
      </c>
      <c r="CE328" s="97">
        <v>22</v>
      </c>
      <c r="CF328" s="97">
        <v>66</v>
      </c>
      <c r="CG328" s="97">
        <v>19</v>
      </c>
      <c r="CH328" s="97">
        <v>27</v>
      </c>
      <c r="CI328" s="97">
        <v>10</v>
      </c>
      <c r="CJ328" s="97">
        <v>45</v>
      </c>
      <c r="CK328" s="97">
        <v>17</v>
      </c>
      <c r="CL328" s="97">
        <v>0</v>
      </c>
      <c r="CM328" s="97">
        <v>38</v>
      </c>
      <c r="CN328" s="97">
        <v>40</v>
      </c>
      <c r="CO328" s="97"/>
      <c r="CP328" s="97">
        <v>33</v>
      </c>
      <c r="CQ328" s="97">
        <v>13</v>
      </c>
      <c r="CR328" s="97">
        <v>8</v>
      </c>
      <c r="CS328" s="97">
        <v>41</v>
      </c>
      <c r="CT328" s="97">
        <v>28</v>
      </c>
      <c r="CU328" s="97">
        <v>16</v>
      </c>
      <c r="CV328" s="97">
        <v>51</v>
      </c>
      <c r="CW328" s="97">
        <v>41</v>
      </c>
      <c r="CX328" s="97">
        <v>57</v>
      </c>
      <c r="CY328" s="97">
        <v>65</v>
      </c>
      <c r="CZ328" s="97">
        <v>14</v>
      </c>
      <c r="DA328" s="97">
        <v>56</v>
      </c>
      <c r="DB328" s="97">
        <v>14</v>
      </c>
      <c r="DC328" s="97">
        <v>48</v>
      </c>
      <c r="DD328" s="97">
        <v>16</v>
      </c>
      <c r="DE328" s="97">
        <v>8</v>
      </c>
      <c r="DF328" s="97">
        <v>24</v>
      </c>
      <c r="DG328" s="97">
        <v>19</v>
      </c>
      <c r="DH328" s="97">
        <v>24</v>
      </c>
      <c r="DI328" s="97">
        <v>20</v>
      </c>
      <c r="DJ328" s="97"/>
      <c r="DK328" s="97">
        <v>0</v>
      </c>
      <c r="DL328" s="97">
        <v>152</v>
      </c>
      <c r="DM328" s="97">
        <v>10</v>
      </c>
      <c r="DN328" s="97">
        <v>7</v>
      </c>
      <c r="DO328" s="97">
        <v>6</v>
      </c>
      <c r="DP328" s="97">
        <v>10</v>
      </c>
      <c r="DQ328" s="97">
        <v>11</v>
      </c>
      <c r="DR328" s="97">
        <v>95</v>
      </c>
      <c r="DS328" s="97">
        <v>9</v>
      </c>
      <c r="DT328" s="97">
        <v>3</v>
      </c>
      <c r="DU328" s="97">
        <v>0</v>
      </c>
      <c r="DV328" s="97">
        <v>10</v>
      </c>
      <c r="DW328" s="97">
        <v>7</v>
      </c>
      <c r="DX328" s="97">
        <v>3</v>
      </c>
      <c r="DY328" s="97">
        <v>7</v>
      </c>
      <c r="DZ328" s="97">
        <v>10</v>
      </c>
      <c r="EA328" s="97">
        <v>8</v>
      </c>
      <c r="EB328" s="97">
        <v>21</v>
      </c>
      <c r="EC328" s="97">
        <v>5</v>
      </c>
      <c r="ED328" s="97">
        <v>13</v>
      </c>
      <c r="EE328" s="97">
        <v>20</v>
      </c>
      <c r="EF328" s="97">
        <v>41</v>
      </c>
      <c r="EG328" s="97">
        <v>26</v>
      </c>
      <c r="EH328" s="97">
        <v>12</v>
      </c>
      <c r="EI328" s="97">
        <v>50</v>
      </c>
      <c r="EJ328" s="97">
        <v>1</v>
      </c>
      <c r="EK328" s="97">
        <v>22</v>
      </c>
      <c r="EL328" s="97">
        <v>19</v>
      </c>
      <c r="EM328" s="97">
        <v>112</v>
      </c>
      <c r="EN328" s="97">
        <v>8</v>
      </c>
      <c r="EO328" s="97">
        <v>12</v>
      </c>
      <c r="EP328" s="97">
        <v>4</v>
      </c>
      <c r="EQ328" s="97">
        <v>19</v>
      </c>
      <c r="ER328" s="97">
        <v>33</v>
      </c>
      <c r="ES328" s="97">
        <v>16</v>
      </c>
      <c r="ET328" s="97">
        <v>27</v>
      </c>
      <c r="EU328" s="97">
        <v>13</v>
      </c>
      <c r="EV328" s="97">
        <v>38</v>
      </c>
      <c r="EW328" s="97">
        <v>56</v>
      </c>
      <c r="EX328" s="97">
        <v>28</v>
      </c>
      <c r="EY328" s="97">
        <v>57</v>
      </c>
      <c r="EZ328" s="97">
        <v>8</v>
      </c>
      <c r="FA328" s="97">
        <v>19</v>
      </c>
      <c r="FB328" s="97">
        <v>35</v>
      </c>
      <c r="FC328" s="97">
        <v>14</v>
      </c>
      <c r="FD328" s="97">
        <v>42</v>
      </c>
      <c r="FE328" s="97">
        <v>36</v>
      </c>
      <c r="FF328" s="97">
        <v>39</v>
      </c>
      <c r="FG328" s="97">
        <v>92</v>
      </c>
      <c r="FH328" s="97">
        <v>44</v>
      </c>
      <c r="FI328" s="97">
        <v>27</v>
      </c>
      <c r="FJ328" s="97">
        <v>14</v>
      </c>
      <c r="FK328" s="97">
        <v>30</v>
      </c>
      <c r="FL328" s="97">
        <v>0</v>
      </c>
      <c r="FM328" s="97">
        <v>3</v>
      </c>
      <c r="FN328" s="97">
        <v>19</v>
      </c>
      <c r="FO328" s="97">
        <v>23</v>
      </c>
      <c r="FP328" s="97">
        <v>16</v>
      </c>
      <c r="FQ328" s="97">
        <v>11</v>
      </c>
      <c r="FR328" s="97">
        <v>0</v>
      </c>
      <c r="FS328" s="97">
        <v>14</v>
      </c>
      <c r="FT328" s="97">
        <v>15</v>
      </c>
      <c r="FU328" s="97">
        <v>22</v>
      </c>
      <c r="FV328" s="97">
        <v>17</v>
      </c>
      <c r="FW328" s="97">
        <v>40</v>
      </c>
      <c r="FX328" s="97">
        <v>23</v>
      </c>
      <c r="FY328" s="97">
        <v>11</v>
      </c>
      <c r="FZ328" s="97">
        <v>54</v>
      </c>
      <c r="GA328" s="97">
        <v>56</v>
      </c>
      <c r="GB328" s="97">
        <v>24</v>
      </c>
      <c r="GC328" s="97">
        <v>19</v>
      </c>
      <c r="GD328" s="97">
        <v>14</v>
      </c>
      <c r="GE328" s="97">
        <v>76</v>
      </c>
      <c r="GF328" s="97">
        <v>30</v>
      </c>
      <c r="GG328" s="97">
        <v>12</v>
      </c>
      <c r="GH328" s="97">
        <v>20</v>
      </c>
      <c r="GI328" s="97">
        <v>5</v>
      </c>
      <c r="GJ328" s="97">
        <v>15</v>
      </c>
      <c r="GK328" s="97">
        <v>3</v>
      </c>
      <c r="GL328" s="97">
        <v>108</v>
      </c>
      <c r="GM328" s="97">
        <v>42</v>
      </c>
      <c r="GN328" s="97">
        <v>19</v>
      </c>
      <c r="GO328" s="97">
        <v>46</v>
      </c>
      <c r="GP328" s="97">
        <v>20</v>
      </c>
      <c r="GQ328" s="97">
        <v>31</v>
      </c>
      <c r="GR328" s="97">
        <v>0</v>
      </c>
      <c r="GS328" s="97">
        <v>31</v>
      </c>
      <c r="GT328" s="97">
        <v>252</v>
      </c>
      <c r="GU328" s="97">
        <v>24</v>
      </c>
      <c r="GV328" s="97">
        <v>15</v>
      </c>
      <c r="GW328" s="97">
        <v>13</v>
      </c>
      <c r="GX328" s="97">
        <v>60</v>
      </c>
      <c r="GY328" s="97">
        <v>33</v>
      </c>
      <c r="GZ328" s="97">
        <v>20</v>
      </c>
      <c r="HA328" s="97">
        <v>20</v>
      </c>
      <c r="HB328" s="97">
        <v>15</v>
      </c>
      <c r="HC328" s="97">
        <v>17</v>
      </c>
      <c r="HD328" s="97">
        <v>35</v>
      </c>
      <c r="HE328" s="97">
        <v>66</v>
      </c>
      <c r="HF328" s="97">
        <v>108</v>
      </c>
      <c r="HG328" s="97">
        <v>25</v>
      </c>
      <c r="HH328" s="97">
        <v>119</v>
      </c>
      <c r="HI328" s="97">
        <v>40</v>
      </c>
      <c r="HJ328" s="97">
        <v>42</v>
      </c>
      <c r="HK328" s="97">
        <v>27</v>
      </c>
      <c r="HL328" s="97">
        <v>229</v>
      </c>
      <c r="HM328" s="97">
        <v>128</v>
      </c>
      <c r="HN328" s="97">
        <v>53</v>
      </c>
      <c r="HO328" s="97">
        <v>206</v>
      </c>
      <c r="HP328" s="97">
        <v>4</v>
      </c>
      <c r="HQ328" s="97">
        <v>76</v>
      </c>
      <c r="HR328" s="97">
        <v>34</v>
      </c>
      <c r="HS328" s="97">
        <v>15</v>
      </c>
      <c r="HT328" s="97">
        <v>16</v>
      </c>
      <c r="HU328" s="97">
        <v>52</v>
      </c>
      <c r="HV328" s="97">
        <v>51</v>
      </c>
      <c r="HW328" s="97">
        <v>53</v>
      </c>
      <c r="HX328" s="97">
        <v>18</v>
      </c>
      <c r="HY328" s="97">
        <v>20</v>
      </c>
      <c r="HZ328" s="97">
        <v>16</v>
      </c>
      <c r="IA328" s="97">
        <v>15</v>
      </c>
      <c r="IB328" s="97">
        <v>32</v>
      </c>
      <c r="IC328" s="97">
        <v>24</v>
      </c>
      <c r="ID328" s="97">
        <v>43</v>
      </c>
      <c r="IE328" s="97">
        <v>19</v>
      </c>
      <c r="IF328" s="97">
        <v>21</v>
      </c>
      <c r="IG328" s="97">
        <v>9</v>
      </c>
      <c r="IH328" s="97">
        <v>25</v>
      </c>
      <c r="II328" s="97">
        <v>14</v>
      </c>
      <c r="IJ328" s="97">
        <v>41</v>
      </c>
      <c r="IK328" s="97">
        <v>63</v>
      </c>
      <c r="IL328" s="97">
        <v>0</v>
      </c>
      <c r="IM328" s="97">
        <v>29</v>
      </c>
      <c r="IN328" s="97">
        <v>21</v>
      </c>
      <c r="IO328" s="97">
        <v>50</v>
      </c>
      <c r="IP328" s="97">
        <v>43</v>
      </c>
      <c r="IQ328" s="97">
        <v>44</v>
      </c>
      <c r="IR328" s="97">
        <v>60</v>
      </c>
      <c r="IS328" s="97">
        <v>87</v>
      </c>
      <c r="IT328" s="97">
        <v>36</v>
      </c>
      <c r="IU328" s="97">
        <v>29</v>
      </c>
      <c r="IV328" s="97">
        <v>31</v>
      </c>
      <c r="IW328" s="97">
        <v>69</v>
      </c>
      <c r="IX328" s="97">
        <v>43</v>
      </c>
      <c r="IY328" s="97">
        <v>32</v>
      </c>
      <c r="IZ328" s="97">
        <v>31</v>
      </c>
      <c r="JA328" s="97">
        <v>58</v>
      </c>
      <c r="JB328" s="97">
        <v>78</v>
      </c>
      <c r="JC328" s="97">
        <v>51</v>
      </c>
      <c r="JD328" s="97">
        <v>135</v>
      </c>
      <c r="JE328" s="97">
        <v>64</v>
      </c>
      <c r="JF328" s="97">
        <v>29</v>
      </c>
      <c r="JG328" s="97">
        <v>11</v>
      </c>
      <c r="JH328" s="97">
        <v>25</v>
      </c>
      <c r="JI328" s="97">
        <v>23</v>
      </c>
      <c r="JJ328" s="97">
        <v>20</v>
      </c>
      <c r="JK328" s="97">
        <v>25</v>
      </c>
      <c r="JL328" s="97">
        <v>23</v>
      </c>
      <c r="JM328" s="97">
        <v>15</v>
      </c>
      <c r="JN328" s="97">
        <v>24</v>
      </c>
      <c r="JO328" s="97">
        <v>47</v>
      </c>
      <c r="JP328" s="97">
        <v>87</v>
      </c>
      <c r="JQ328" s="97">
        <v>58</v>
      </c>
      <c r="JR328" s="97">
        <v>46</v>
      </c>
      <c r="JS328" s="97">
        <v>202</v>
      </c>
      <c r="JT328" s="97">
        <v>52</v>
      </c>
      <c r="JU328" s="97">
        <v>75</v>
      </c>
      <c r="JV328" s="97">
        <v>594</v>
      </c>
      <c r="JW328" s="97">
        <v>271</v>
      </c>
      <c r="JX328" s="97">
        <v>73</v>
      </c>
      <c r="JY328" s="97"/>
      <c r="JZ328" s="97">
        <v>368</v>
      </c>
      <c r="KA328" s="97">
        <v>153</v>
      </c>
      <c r="KB328" s="97">
        <v>245</v>
      </c>
      <c r="KC328" s="97">
        <v>153</v>
      </c>
      <c r="KD328" s="97">
        <v>225</v>
      </c>
      <c r="KE328" s="97">
        <v>39</v>
      </c>
      <c r="KF328" s="97">
        <v>444</v>
      </c>
      <c r="KG328" s="97">
        <v>114</v>
      </c>
      <c r="KH328" s="97">
        <v>619</v>
      </c>
      <c r="KI328" s="97">
        <v>21</v>
      </c>
      <c r="KJ328" s="97">
        <v>17</v>
      </c>
      <c r="KK328" s="97">
        <v>23</v>
      </c>
      <c r="KL328" s="97">
        <v>18</v>
      </c>
      <c r="KM328" s="97">
        <v>905</v>
      </c>
      <c r="KN328" s="97">
        <v>26</v>
      </c>
      <c r="KO328" s="97">
        <v>521</v>
      </c>
      <c r="KP328" s="97">
        <v>14</v>
      </c>
      <c r="KQ328" s="97">
        <v>308</v>
      </c>
      <c r="KR328" s="97">
        <v>9</v>
      </c>
      <c r="KS328" s="97">
        <v>7</v>
      </c>
      <c r="KT328" s="97">
        <v>22</v>
      </c>
      <c r="KU328" s="97">
        <v>21</v>
      </c>
      <c r="KV328" s="97">
        <v>0</v>
      </c>
      <c r="KW328" s="97">
        <v>315</v>
      </c>
      <c r="KX328" s="97">
        <v>20</v>
      </c>
      <c r="KY328" s="97">
        <v>6</v>
      </c>
      <c r="KZ328" s="97">
        <v>0</v>
      </c>
      <c r="LA328" s="97">
        <v>0</v>
      </c>
      <c r="LB328" s="97">
        <v>53</v>
      </c>
      <c r="LC328" s="97">
        <v>599</v>
      </c>
      <c r="LD328" s="97">
        <v>48</v>
      </c>
      <c r="LE328" s="97">
        <v>58</v>
      </c>
      <c r="LF328" s="97">
        <v>6</v>
      </c>
      <c r="LG328" s="97">
        <v>5323</v>
      </c>
      <c r="LH328" s="97">
        <v>28</v>
      </c>
      <c r="LI328" s="97">
        <v>7077</v>
      </c>
      <c r="LJ328" s="97">
        <v>13</v>
      </c>
      <c r="LK328" s="97">
        <v>5996</v>
      </c>
      <c r="LL328" s="97">
        <v>107988</v>
      </c>
      <c r="LM328" s="97">
        <v>139904</v>
      </c>
      <c r="LN328" s="97">
        <v>5888</v>
      </c>
      <c r="LO328" s="97">
        <v>3</v>
      </c>
      <c r="LP328" s="97">
        <v>1</v>
      </c>
      <c r="LQ328" s="97">
        <v>157</v>
      </c>
      <c r="LR328" s="97">
        <v>31</v>
      </c>
      <c r="LS328" s="97">
        <v>48</v>
      </c>
      <c r="LT328" s="97">
        <v>195</v>
      </c>
      <c r="LU328" s="97">
        <v>68</v>
      </c>
      <c r="LV328" s="97">
        <v>139</v>
      </c>
      <c r="LW328" s="97">
        <v>57</v>
      </c>
      <c r="LX328" s="97">
        <v>47</v>
      </c>
      <c r="LY328" s="97">
        <v>46</v>
      </c>
      <c r="LZ328" s="97">
        <v>159</v>
      </c>
      <c r="MA328" s="97">
        <v>66</v>
      </c>
      <c r="MB328" s="97">
        <v>172</v>
      </c>
      <c r="MC328" s="97">
        <v>64</v>
      </c>
      <c r="MD328" s="97">
        <v>130</v>
      </c>
      <c r="ME328" s="97">
        <v>53</v>
      </c>
      <c r="MF328" s="97">
        <v>46</v>
      </c>
      <c r="MG328" s="97">
        <v>35</v>
      </c>
      <c r="MH328" s="97">
        <v>2</v>
      </c>
      <c r="MI328" s="97">
        <v>54</v>
      </c>
      <c r="MJ328" s="97">
        <v>193</v>
      </c>
      <c r="MK328" s="97">
        <v>58</v>
      </c>
      <c r="ML328" s="97">
        <v>81</v>
      </c>
      <c r="MM328" s="97">
        <v>77</v>
      </c>
      <c r="MN328" s="97">
        <v>12</v>
      </c>
      <c r="MO328" s="97">
        <v>228</v>
      </c>
      <c r="MP328" s="97">
        <v>54</v>
      </c>
      <c r="MQ328" s="97">
        <v>74</v>
      </c>
      <c r="MR328" s="97">
        <v>99</v>
      </c>
      <c r="MS328" s="97">
        <v>45</v>
      </c>
      <c r="MT328" s="97">
        <v>16</v>
      </c>
      <c r="MU328" s="97">
        <v>44</v>
      </c>
      <c r="MV328" s="97">
        <v>620</v>
      </c>
      <c r="MW328" s="97">
        <v>33</v>
      </c>
      <c r="MX328" s="97">
        <v>112</v>
      </c>
      <c r="MY328" s="97">
        <v>105</v>
      </c>
      <c r="MZ328" s="97">
        <v>91</v>
      </c>
      <c r="NA328" s="97">
        <v>21</v>
      </c>
      <c r="NB328" s="97">
        <v>20</v>
      </c>
      <c r="NC328" s="97">
        <v>241</v>
      </c>
      <c r="ND328" s="97">
        <v>241</v>
      </c>
      <c r="NE328" s="97">
        <v>19</v>
      </c>
      <c r="NF328" s="97">
        <v>18</v>
      </c>
      <c r="NG328" s="97">
        <v>113</v>
      </c>
      <c r="NH328" s="97">
        <v>19</v>
      </c>
      <c r="NI328" s="97">
        <v>112</v>
      </c>
      <c r="NJ328" s="97">
        <v>30</v>
      </c>
      <c r="NK328" s="97">
        <v>58</v>
      </c>
      <c r="NL328" s="97">
        <v>5</v>
      </c>
      <c r="NM328" s="97">
        <v>313</v>
      </c>
      <c r="NN328" s="97">
        <v>34</v>
      </c>
      <c r="NO328" s="97">
        <v>7</v>
      </c>
      <c r="NP328" s="97">
        <v>51</v>
      </c>
      <c r="NQ328" s="97">
        <v>112</v>
      </c>
      <c r="NR328" s="97">
        <v>75</v>
      </c>
      <c r="NS328" s="97">
        <v>15</v>
      </c>
      <c r="NT328" s="97">
        <v>23</v>
      </c>
      <c r="NU328" s="97">
        <v>3</v>
      </c>
      <c r="NV328" s="97">
        <v>27</v>
      </c>
      <c r="NW328" s="97">
        <v>11</v>
      </c>
      <c r="NX328" s="97">
        <v>24</v>
      </c>
      <c r="NY328" s="97">
        <v>0</v>
      </c>
      <c r="NZ328" s="97">
        <v>31</v>
      </c>
      <c r="OA328" s="97">
        <v>0</v>
      </c>
      <c r="OB328" s="97">
        <v>47</v>
      </c>
      <c r="OC328" s="97">
        <v>51</v>
      </c>
      <c r="OD328" s="97">
        <v>28</v>
      </c>
      <c r="OE328" s="97">
        <v>15</v>
      </c>
      <c r="OF328" s="97">
        <v>76</v>
      </c>
      <c r="OG328" s="97"/>
      <c r="OH328" s="97"/>
      <c r="OI328" s="97"/>
      <c r="OJ328" s="97"/>
      <c r="OK328" s="97">
        <v>0</v>
      </c>
      <c r="OL328" s="97">
        <v>1350</v>
      </c>
      <c r="OM328" s="97">
        <v>0</v>
      </c>
      <c r="ON328" s="97">
        <v>27</v>
      </c>
      <c r="OO328" s="97"/>
      <c r="OP328" s="97"/>
      <c r="OQ328" s="97"/>
      <c r="OR328" s="98">
        <v>2108</v>
      </c>
      <c r="OS328" s="99">
        <v>297292</v>
      </c>
      <c r="OT328" s="96"/>
      <c r="OU328" s="97"/>
      <c r="OV328" s="97"/>
      <c r="OW328" s="97"/>
      <c r="OX328" s="97"/>
      <c r="OY328" s="97"/>
      <c r="OZ328" s="97"/>
      <c r="PA328" s="97"/>
      <c r="PB328" s="97"/>
      <c r="PC328" s="97"/>
      <c r="PD328" s="97"/>
      <c r="PE328" s="97"/>
      <c r="PF328" s="97"/>
      <c r="PG328" s="97"/>
      <c r="PH328" s="97"/>
      <c r="PI328" s="97"/>
      <c r="PJ328" s="97"/>
      <c r="PK328" s="97"/>
      <c r="PL328" s="98"/>
      <c r="PM328" s="99">
        <v>297292</v>
      </c>
    </row>
    <row r="329" spans="1:429" ht="12.75" customHeight="1" x14ac:dyDescent="0.2">
      <c r="A329" s="93">
        <v>525000</v>
      </c>
      <c r="B329" s="94" t="s">
        <v>1746</v>
      </c>
      <c r="C329" s="95" t="s">
        <v>1488</v>
      </c>
      <c r="D329" s="96"/>
      <c r="E329" s="97"/>
      <c r="F329" s="97"/>
      <c r="G329" s="97"/>
      <c r="H329" s="97"/>
      <c r="I329" s="97"/>
      <c r="J329" s="97"/>
      <c r="K329" s="97"/>
      <c r="L329" s="97"/>
      <c r="M329" s="97"/>
      <c r="N329" s="97"/>
      <c r="O329" s="97"/>
      <c r="P329" s="97"/>
      <c r="Q329" s="97"/>
      <c r="R329" s="97"/>
      <c r="S329" s="97"/>
      <c r="T329" s="97"/>
      <c r="U329" s="97"/>
      <c r="V329" s="97"/>
      <c r="W329" s="97"/>
      <c r="X329" s="97"/>
      <c r="Y329" s="97"/>
      <c r="Z329" s="97"/>
      <c r="AA329" s="97"/>
      <c r="AB329" s="97"/>
      <c r="AC329" s="97"/>
      <c r="AD329" s="97"/>
      <c r="AE329" s="97"/>
      <c r="AF329" s="97"/>
      <c r="AG329" s="97"/>
      <c r="AH329" s="97"/>
      <c r="AI329" s="97"/>
      <c r="AJ329" s="97"/>
      <c r="AK329" s="97"/>
      <c r="AL329" s="97"/>
      <c r="AM329" s="97"/>
      <c r="AN329" s="97"/>
      <c r="AO329" s="97"/>
      <c r="AP329" s="97"/>
      <c r="AQ329" s="97"/>
      <c r="AR329" s="97"/>
      <c r="AS329" s="97"/>
      <c r="AT329" s="97"/>
      <c r="AU329" s="97"/>
      <c r="AV329" s="97"/>
      <c r="AW329" s="97"/>
      <c r="AX329" s="97"/>
      <c r="AY329" s="97"/>
      <c r="AZ329" s="97"/>
      <c r="BA329" s="97"/>
      <c r="BB329" s="97"/>
      <c r="BC329" s="97"/>
      <c r="BD329" s="97"/>
      <c r="BE329" s="97"/>
      <c r="BF329" s="97"/>
      <c r="BG329" s="97"/>
      <c r="BH329" s="97"/>
      <c r="BI329" s="97"/>
      <c r="BJ329" s="97"/>
      <c r="BK329" s="97"/>
      <c r="BL329" s="97"/>
      <c r="BM329" s="97"/>
      <c r="BN329" s="97"/>
      <c r="BO329" s="97"/>
      <c r="BP329" s="97"/>
      <c r="BQ329" s="97"/>
      <c r="BR329" s="97"/>
      <c r="BS329" s="97"/>
      <c r="BT329" s="97"/>
      <c r="BU329" s="97"/>
      <c r="BV329" s="97"/>
      <c r="BW329" s="97"/>
      <c r="BX329" s="97"/>
      <c r="BY329" s="97"/>
      <c r="BZ329" s="97"/>
      <c r="CA329" s="97"/>
      <c r="CB329" s="97"/>
      <c r="CC329" s="97"/>
      <c r="CD329" s="97"/>
      <c r="CE329" s="97"/>
      <c r="CF329" s="97"/>
      <c r="CG329" s="97"/>
      <c r="CH329" s="97"/>
      <c r="CI329" s="97"/>
      <c r="CJ329" s="97"/>
      <c r="CK329" s="97"/>
      <c r="CL329" s="97"/>
      <c r="CM329" s="97"/>
      <c r="CN329" s="97"/>
      <c r="CO329" s="97"/>
      <c r="CP329" s="97"/>
      <c r="CQ329" s="97"/>
      <c r="CR329" s="97"/>
      <c r="CS329" s="97"/>
      <c r="CT329" s="97"/>
      <c r="CU329" s="97"/>
      <c r="CV329" s="97"/>
      <c r="CW329" s="97"/>
      <c r="CX329" s="97"/>
      <c r="CY329" s="97"/>
      <c r="CZ329" s="97"/>
      <c r="DA329" s="97"/>
      <c r="DB329" s="97"/>
      <c r="DC329" s="97"/>
      <c r="DD329" s="97"/>
      <c r="DE329" s="97"/>
      <c r="DF329" s="97"/>
      <c r="DG329" s="97"/>
      <c r="DH329" s="97"/>
      <c r="DI329" s="97"/>
      <c r="DJ329" s="97"/>
      <c r="DK329" s="97"/>
      <c r="DL329" s="97"/>
      <c r="DM329" s="97"/>
      <c r="DN329" s="97"/>
      <c r="DO329" s="97"/>
      <c r="DP329" s="97"/>
      <c r="DQ329" s="97"/>
      <c r="DR329" s="97"/>
      <c r="DS329" s="97"/>
      <c r="DT329" s="97"/>
      <c r="DU329" s="97"/>
      <c r="DV329" s="97"/>
      <c r="DW329" s="97"/>
      <c r="DX329" s="97"/>
      <c r="DY329" s="97"/>
      <c r="DZ329" s="97"/>
      <c r="EA329" s="97"/>
      <c r="EB329" s="97"/>
      <c r="EC329" s="97"/>
      <c r="ED329" s="97"/>
      <c r="EE329" s="97"/>
      <c r="EF329" s="97"/>
      <c r="EG329" s="97"/>
      <c r="EH329" s="97"/>
      <c r="EI329" s="97"/>
      <c r="EJ329" s="97"/>
      <c r="EK329" s="97"/>
      <c r="EL329" s="97"/>
      <c r="EM329" s="97"/>
      <c r="EN329" s="97"/>
      <c r="EO329" s="97"/>
      <c r="EP329" s="97"/>
      <c r="EQ329" s="97"/>
      <c r="ER329" s="97"/>
      <c r="ES329" s="97"/>
      <c r="ET329" s="97"/>
      <c r="EU329" s="97"/>
      <c r="EV329" s="97"/>
      <c r="EW329" s="97"/>
      <c r="EX329" s="97"/>
      <c r="EY329" s="97"/>
      <c r="EZ329" s="97"/>
      <c r="FA329" s="97"/>
      <c r="FB329" s="97"/>
      <c r="FC329" s="97"/>
      <c r="FD329" s="97"/>
      <c r="FE329" s="97"/>
      <c r="FF329" s="97"/>
      <c r="FG329" s="97"/>
      <c r="FH329" s="97"/>
      <c r="FI329" s="97"/>
      <c r="FJ329" s="97"/>
      <c r="FK329" s="97"/>
      <c r="FL329" s="97"/>
      <c r="FM329" s="97"/>
      <c r="FN329" s="97"/>
      <c r="FO329" s="97"/>
      <c r="FP329" s="97"/>
      <c r="FQ329" s="97"/>
      <c r="FR329" s="97"/>
      <c r="FS329" s="97"/>
      <c r="FT329" s="97"/>
      <c r="FU329" s="97"/>
      <c r="FV329" s="97"/>
      <c r="FW329" s="97"/>
      <c r="FX329" s="97"/>
      <c r="FY329" s="97"/>
      <c r="FZ329" s="97"/>
      <c r="GA329" s="97"/>
      <c r="GB329" s="97"/>
      <c r="GC329" s="97"/>
      <c r="GD329" s="97"/>
      <c r="GE329" s="97"/>
      <c r="GF329" s="97"/>
      <c r="GG329" s="97"/>
      <c r="GH329" s="97"/>
      <c r="GI329" s="97"/>
      <c r="GJ329" s="97"/>
      <c r="GK329" s="97"/>
      <c r="GL329" s="97"/>
      <c r="GM329" s="97"/>
      <c r="GN329" s="97"/>
      <c r="GO329" s="97"/>
      <c r="GP329" s="97"/>
      <c r="GQ329" s="97"/>
      <c r="GR329" s="97"/>
      <c r="GS329" s="97"/>
      <c r="GT329" s="97"/>
      <c r="GU329" s="97"/>
      <c r="GV329" s="97"/>
      <c r="GW329" s="97"/>
      <c r="GX329" s="97"/>
      <c r="GY329" s="97"/>
      <c r="GZ329" s="97"/>
      <c r="HA329" s="97"/>
      <c r="HB329" s="97"/>
      <c r="HC329" s="97"/>
      <c r="HD329" s="97"/>
      <c r="HE329" s="97"/>
      <c r="HF329" s="97"/>
      <c r="HG329" s="97"/>
      <c r="HH329" s="97"/>
      <c r="HI329" s="97"/>
      <c r="HJ329" s="97"/>
      <c r="HK329" s="97"/>
      <c r="HL329" s="97"/>
      <c r="HM329" s="97"/>
      <c r="HN329" s="97"/>
      <c r="HO329" s="97"/>
      <c r="HP329" s="97"/>
      <c r="HQ329" s="97"/>
      <c r="HR329" s="97"/>
      <c r="HS329" s="97"/>
      <c r="HT329" s="97"/>
      <c r="HU329" s="97"/>
      <c r="HV329" s="97"/>
      <c r="HW329" s="97"/>
      <c r="HX329" s="97"/>
      <c r="HY329" s="97"/>
      <c r="HZ329" s="97"/>
      <c r="IA329" s="97"/>
      <c r="IB329" s="97"/>
      <c r="IC329" s="97"/>
      <c r="ID329" s="97"/>
      <c r="IE329" s="97"/>
      <c r="IF329" s="97"/>
      <c r="IG329" s="97"/>
      <c r="IH329" s="97"/>
      <c r="II329" s="97"/>
      <c r="IJ329" s="97"/>
      <c r="IK329" s="97"/>
      <c r="IL329" s="97"/>
      <c r="IM329" s="97"/>
      <c r="IN329" s="97"/>
      <c r="IO329" s="97"/>
      <c r="IP329" s="97"/>
      <c r="IQ329" s="97"/>
      <c r="IR329" s="97"/>
      <c r="IS329" s="97"/>
      <c r="IT329" s="97"/>
      <c r="IU329" s="97"/>
      <c r="IV329" s="97"/>
      <c r="IW329" s="97"/>
      <c r="IX329" s="97"/>
      <c r="IY329" s="97"/>
      <c r="IZ329" s="97"/>
      <c r="JA329" s="97"/>
      <c r="JB329" s="97"/>
      <c r="JC329" s="97"/>
      <c r="JD329" s="97"/>
      <c r="JE329" s="97"/>
      <c r="JF329" s="97"/>
      <c r="JG329" s="97"/>
      <c r="JH329" s="97"/>
      <c r="JI329" s="97"/>
      <c r="JJ329" s="97"/>
      <c r="JK329" s="97"/>
      <c r="JL329" s="97"/>
      <c r="JM329" s="97"/>
      <c r="JN329" s="97"/>
      <c r="JO329" s="97"/>
      <c r="JP329" s="97"/>
      <c r="JQ329" s="97"/>
      <c r="JR329" s="97"/>
      <c r="JS329" s="97"/>
      <c r="JT329" s="97"/>
      <c r="JU329" s="97"/>
      <c r="JV329" s="97"/>
      <c r="JW329" s="97"/>
      <c r="JX329" s="97"/>
      <c r="JY329" s="97"/>
      <c r="JZ329" s="97"/>
      <c r="KA329" s="97"/>
      <c r="KB329" s="97"/>
      <c r="KC329" s="97"/>
      <c r="KD329" s="97"/>
      <c r="KE329" s="97"/>
      <c r="KF329" s="97"/>
      <c r="KG329" s="97"/>
      <c r="KH329" s="97"/>
      <c r="KI329" s="97"/>
      <c r="KJ329" s="97"/>
      <c r="KK329" s="97"/>
      <c r="KL329" s="97"/>
      <c r="KM329" s="97"/>
      <c r="KN329" s="97"/>
      <c r="KO329" s="97"/>
      <c r="KP329" s="97"/>
      <c r="KQ329" s="97"/>
      <c r="KR329" s="97"/>
      <c r="KS329" s="97"/>
      <c r="KT329" s="97"/>
      <c r="KU329" s="97"/>
      <c r="KV329" s="97"/>
      <c r="KW329" s="97"/>
      <c r="KX329" s="97"/>
      <c r="KY329" s="97"/>
      <c r="KZ329" s="97"/>
      <c r="LA329" s="97"/>
      <c r="LB329" s="97"/>
      <c r="LC329" s="97"/>
      <c r="LD329" s="97"/>
      <c r="LE329" s="97"/>
      <c r="LF329" s="97"/>
      <c r="LG329" s="97"/>
      <c r="LH329" s="97"/>
      <c r="LI329" s="97">
        <v>0</v>
      </c>
      <c r="LJ329" s="97"/>
      <c r="LK329" s="97">
        <v>179</v>
      </c>
      <c r="LL329" s="97">
        <v>0</v>
      </c>
      <c r="LM329" s="97">
        <v>4123</v>
      </c>
      <c r="LN329" s="97">
        <v>6904</v>
      </c>
      <c r="LO329" s="97"/>
      <c r="LP329" s="97"/>
      <c r="LQ329" s="97"/>
      <c r="LR329" s="97"/>
      <c r="LS329" s="97"/>
      <c r="LT329" s="97"/>
      <c r="LU329" s="97"/>
      <c r="LV329" s="97"/>
      <c r="LW329" s="97"/>
      <c r="LX329" s="97"/>
      <c r="LY329" s="97"/>
      <c r="LZ329" s="97"/>
      <c r="MA329" s="97"/>
      <c r="MB329" s="97"/>
      <c r="MC329" s="97"/>
      <c r="MD329" s="97"/>
      <c r="ME329" s="97"/>
      <c r="MF329" s="97"/>
      <c r="MG329" s="97"/>
      <c r="MH329" s="97"/>
      <c r="MI329" s="97"/>
      <c r="MJ329" s="97">
        <v>13</v>
      </c>
      <c r="MK329" s="97"/>
      <c r="ML329" s="97"/>
      <c r="MM329" s="97"/>
      <c r="MN329" s="97"/>
      <c r="MO329" s="97"/>
      <c r="MP329" s="97"/>
      <c r="MQ329" s="97"/>
      <c r="MR329" s="97"/>
      <c r="MS329" s="97"/>
      <c r="MT329" s="97"/>
      <c r="MU329" s="97"/>
      <c r="MV329" s="97"/>
      <c r="MW329" s="97"/>
      <c r="MX329" s="97"/>
      <c r="MY329" s="97"/>
      <c r="MZ329" s="97"/>
      <c r="NA329" s="97"/>
      <c r="NB329" s="97"/>
      <c r="NC329" s="97"/>
      <c r="ND329" s="97"/>
      <c r="NE329" s="97"/>
      <c r="NF329" s="97"/>
      <c r="NG329" s="97"/>
      <c r="NH329" s="97"/>
      <c r="NI329" s="97"/>
      <c r="NJ329" s="97"/>
      <c r="NK329" s="97"/>
      <c r="NL329" s="97"/>
      <c r="NM329" s="97"/>
      <c r="NN329" s="97"/>
      <c r="NO329" s="97"/>
      <c r="NP329" s="97"/>
      <c r="NQ329" s="97"/>
      <c r="NR329" s="97"/>
      <c r="NS329" s="97"/>
      <c r="NT329" s="97"/>
      <c r="NU329" s="97"/>
      <c r="NV329" s="97"/>
      <c r="NW329" s="97"/>
      <c r="NX329" s="97"/>
      <c r="NY329" s="97"/>
      <c r="NZ329" s="97"/>
      <c r="OA329" s="97"/>
      <c r="OB329" s="97"/>
      <c r="OC329" s="97"/>
      <c r="OD329" s="97"/>
      <c r="OE329" s="97"/>
      <c r="OF329" s="97"/>
      <c r="OG329" s="97"/>
      <c r="OH329" s="97"/>
      <c r="OI329" s="97"/>
      <c r="OJ329" s="97"/>
      <c r="OK329" s="97"/>
      <c r="OL329" s="97"/>
      <c r="OM329" s="97"/>
      <c r="ON329" s="97"/>
      <c r="OO329" s="97"/>
      <c r="OP329" s="97"/>
      <c r="OQ329" s="97"/>
      <c r="OR329" s="98"/>
      <c r="OS329" s="99">
        <v>11218</v>
      </c>
      <c r="OT329" s="96">
        <v>128515</v>
      </c>
      <c r="OU329" s="97"/>
      <c r="OV329" s="97"/>
      <c r="OW329" s="97"/>
      <c r="OX329" s="97"/>
      <c r="OY329" s="97"/>
      <c r="OZ329" s="97"/>
      <c r="PA329" s="97"/>
      <c r="PB329" s="97"/>
      <c r="PC329" s="97"/>
      <c r="PD329" s="97"/>
      <c r="PE329" s="97"/>
      <c r="PF329" s="97"/>
      <c r="PG329" s="97"/>
      <c r="PH329" s="97"/>
      <c r="PI329" s="97"/>
      <c r="PJ329" s="97"/>
      <c r="PK329" s="97"/>
      <c r="PL329" s="98"/>
      <c r="PM329" s="99">
        <v>139733</v>
      </c>
    </row>
    <row r="330" spans="1:429" ht="12.75" customHeight="1" x14ac:dyDescent="0.2">
      <c r="A330" s="93" t="s">
        <v>1639</v>
      </c>
      <c r="B330" s="94" t="s">
        <v>1747</v>
      </c>
      <c r="C330" s="95" t="s">
        <v>1489</v>
      </c>
      <c r="D330" s="96"/>
      <c r="E330" s="97"/>
      <c r="F330" s="97"/>
      <c r="G330" s="97"/>
      <c r="H330" s="97"/>
      <c r="I330" s="97"/>
      <c r="J330" s="97"/>
      <c r="K330" s="97"/>
      <c r="L330" s="97"/>
      <c r="M330" s="97"/>
      <c r="N330" s="97"/>
      <c r="O330" s="97"/>
      <c r="P330" s="97"/>
      <c r="Q330" s="97"/>
      <c r="R330" s="97"/>
      <c r="S330" s="97"/>
      <c r="T330" s="97"/>
      <c r="U330" s="97"/>
      <c r="V330" s="97"/>
      <c r="W330" s="97"/>
      <c r="X330" s="97"/>
      <c r="Y330" s="97"/>
      <c r="Z330" s="97"/>
      <c r="AA330" s="97"/>
      <c r="AB330" s="97"/>
      <c r="AC330" s="97"/>
      <c r="AD330" s="97"/>
      <c r="AE330" s="97"/>
      <c r="AF330" s="97"/>
      <c r="AG330" s="97"/>
      <c r="AH330" s="97"/>
      <c r="AI330" s="97"/>
      <c r="AJ330" s="97"/>
      <c r="AK330" s="97"/>
      <c r="AL330" s="97"/>
      <c r="AM330" s="97"/>
      <c r="AN330" s="97"/>
      <c r="AO330" s="97"/>
      <c r="AP330" s="97"/>
      <c r="AQ330" s="97"/>
      <c r="AR330" s="97"/>
      <c r="AS330" s="97"/>
      <c r="AT330" s="97"/>
      <c r="AU330" s="97"/>
      <c r="AV330" s="97"/>
      <c r="AW330" s="97"/>
      <c r="AX330" s="97"/>
      <c r="AY330" s="97"/>
      <c r="AZ330" s="97"/>
      <c r="BA330" s="97"/>
      <c r="BB330" s="97"/>
      <c r="BC330" s="97"/>
      <c r="BD330" s="97"/>
      <c r="BE330" s="97"/>
      <c r="BF330" s="97"/>
      <c r="BG330" s="97"/>
      <c r="BH330" s="97"/>
      <c r="BI330" s="97"/>
      <c r="BJ330" s="97"/>
      <c r="BK330" s="97"/>
      <c r="BL330" s="97"/>
      <c r="BM330" s="97"/>
      <c r="BN330" s="97"/>
      <c r="BO330" s="97"/>
      <c r="BP330" s="97"/>
      <c r="BQ330" s="97"/>
      <c r="BR330" s="97"/>
      <c r="BS330" s="97"/>
      <c r="BT330" s="97"/>
      <c r="BU330" s="97"/>
      <c r="BV330" s="97"/>
      <c r="BW330" s="97"/>
      <c r="BX330" s="97"/>
      <c r="BY330" s="97"/>
      <c r="BZ330" s="97"/>
      <c r="CA330" s="97"/>
      <c r="CB330" s="97"/>
      <c r="CC330" s="97"/>
      <c r="CD330" s="97"/>
      <c r="CE330" s="97"/>
      <c r="CF330" s="97"/>
      <c r="CG330" s="97"/>
      <c r="CH330" s="97"/>
      <c r="CI330" s="97"/>
      <c r="CJ330" s="97"/>
      <c r="CK330" s="97"/>
      <c r="CL330" s="97"/>
      <c r="CM330" s="97"/>
      <c r="CN330" s="97"/>
      <c r="CO330" s="97"/>
      <c r="CP330" s="97"/>
      <c r="CQ330" s="97"/>
      <c r="CR330" s="97"/>
      <c r="CS330" s="97"/>
      <c r="CT330" s="97"/>
      <c r="CU330" s="97"/>
      <c r="CV330" s="97"/>
      <c r="CW330" s="97"/>
      <c r="CX330" s="97"/>
      <c r="CY330" s="97"/>
      <c r="CZ330" s="97"/>
      <c r="DA330" s="97"/>
      <c r="DB330" s="97"/>
      <c r="DC330" s="97"/>
      <c r="DD330" s="97"/>
      <c r="DE330" s="97"/>
      <c r="DF330" s="97"/>
      <c r="DG330" s="97"/>
      <c r="DH330" s="97"/>
      <c r="DI330" s="97"/>
      <c r="DJ330" s="97"/>
      <c r="DK330" s="97"/>
      <c r="DL330" s="97"/>
      <c r="DM330" s="97"/>
      <c r="DN330" s="97"/>
      <c r="DO330" s="97"/>
      <c r="DP330" s="97"/>
      <c r="DQ330" s="97"/>
      <c r="DR330" s="97"/>
      <c r="DS330" s="97"/>
      <c r="DT330" s="97"/>
      <c r="DU330" s="97"/>
      <c r="DV330" s="97"/>
      <c r="DW330" s="97"/>
      <c r="DX330" s="97"/>
      <c r="DY330" s="97"/>
      <c r="DZ330" s="97"/>
      <c r="EA330" s="97"/>
      <c r="EB330" s="97"/>
      <c r="EC330" s="97"/>
      <c r="ED330" s="97"/>
      <c r="EE330" s="97"/>
      <c r="EF330" s="97"/>
      <c r="EG330" s="97"/>
      <c r="EH330" s="97"/>
      <c r="EI330" s="97"/>
      <c r="EJ330" s="97"/>
      <c r="EK330" s="97"/>
      <c r="EL330" s="97"/>
      <c r="EM330" s="97"/>
      <c r="EN330" s="97"/>
      <c r="EO330" s="97"/>
      <c r="EP330" s="97"/>
      <c r="EQ330" s="97"/>
      <c r="ER330" s="97"/>
      <c r="ES330" s="97"/>
      <c r="ET330" s="97"/>
      <c r="EU330" s="97"/>
      <c r="EV330" s="97"/>
      <c r="EW330" s="97"/>
      <c r="EX330" s="97"/>
      <c r="EY330" s="97"/>
      <c r="EZ330" s="97"/>
      <c r="FA330" s="97"/>
      <c r="FB330" s="97"/>
      <c r="FC330" s="97"/>
      <c r="FD330" s="97"/>
      <c r="FE330" s="97"/>
      <c r="FF330" s="97"/>
      <c r="FG330" s="97"/>
      <c r="FH330" s="97"/>
      <c r="FI330" s="97"/>
      <c r="FJ330" s="97"/>
      <c r="FK330" s="97"/>
      <c r="FL330" s="97"/>
      <c r="FM330" s="97"/>
      <c r="FN330" s="97"/>
      <c r="FO330" s="97"/>
      <c r="FP330" s="97"/>
      <c r="FQ330" s="97"/>
      <c r="FR330" s="97"/>
      <c r="FS330" s="97"/>
      <c r="FT330" s="97"/>
      <c r="FU330" s="97"/>
      <c r="FV330" s="97"/>
      <c r="FW330" s="97"/>
      <c r="FX330" s="97"/>
      <c r="FY330" s="97"/>
      <c r="FZ330" s="97"/>
      <c r="GA330" s="97"/>
      <c r="GB330" s="97"/>
      <c r="GC330" s="97"/>
      <c r="GD330" s="97"/>
      <c r="GE330" s="97"/>
      <c r="GF330" s="97"/>
      <c r="GG330" s="97"/>
      <c r="GH330" s="97"/>
      <c r="GI330" s="97"/>
      <c r="GJ330" s="97"/>
      <c r="GK330" s="97"/>
      <c r="GL330" s="97"/>
      <c r="GM330" s="97"/>
      <c r="GN330" s="97"/>
      <c r="GO330" s="97"/>
      <c r="GP330" s="97"/>
      <c r="GQ330" s="97"/>
      <c r="GR330" s="97"/>
      <c r="GS330" s="97"/>
      <c r="GT330" s="97"/>
      <c r="GU330" s="97"/>
      <c r="GV330" s="97"/>
      <c r="GW330" s="97"/>
      <c r="GX330" s="97"/>
      <c r="GY330" s="97"/>
      <c r="GZ330" s="97"/>
      <c r="HA330" s="97"/>
      <c r="HB330" s="97"/>
      <c r="HC330" s="97"/>
      <c r="HD330" s="97"/>
      <c r="HE330" s="97"/>
      <c r="HF330" s="97"/>
      <c r="HG330" s="97"/>
      <c r="HH330" s="97"/>
      <c r="HI330" s="97"/>
      <c r="HJ330" s="97"/>
      <c r="HK330" s="97"/>
      <c r="HL330" s="97"/>
      <c r="HM330" s="97"/>
      <c r="HN330" s="97"/>
      <c r="HO330" s="97"/>
      <c r="HP330" s="97"/>
      <c r="HQ330" s="97"/>
      <c r="HR330" s="97"/>
      <c r="HS330" s="97"/>
      <c r="HT330" s="97"/>
      <c r="HU330" s="97"/>
      <c r="HV330" s="97"/>
      <c r="HW330" s="97"/>
      <c r="HX330" s="97"/>
      <c r="HY330" s="97"/>
      <c r="HZ330" s="97"/>
      <c r="IA330" s="97"/>
      <c r="IB330" s="97"/>
      <c r="IC330" s="97"/>
      <c r="ID330" s="97"/>
      <c r="IE330" s="97"/>
      <c r="IF330" s="97"/>
      <c r="IG330" s="97"/>
      <c r="IH330" s="97"/>
      <c r="II330" s="97"/>
      <c r="IJ330" s="97"/>
      <c r="IK330" s="97"/>
      <c r="IL330" s="97"/>
      <c r="IM330" s="97"/>
      <c r="IN330" s="97"/>
      <c r="IO330" s="97"/>
      <c r="IP330" s="97"/>
      <c r="IQ330" s="97"/>
      <c r="IR330" s="97"/>
      <c r="IS330" s="97"/>
      <c r="IT330" s="97"/>
      <c r="IU330" s="97"/>
      <c r="IV330" s="97"/>
      <c r="IW330" s="97"/>
      <c r="IX330" s="97"/>
      <c r="IY330" s="97"/>
      <c r="IZ330" s="97"/>
      <c r="JA330" s="97"/>
      <c r="JB330" s="97"/>
      <c r="JC330" s="97"/>
      <c r="JD330" s="97"/>
      <c r="JE330" s="97"/>
      <c r="JF330" s="97"/>
      <c r="JG330" s="97"/>
      <c r="JH330" s="97"/>
      <c r="JI330" s="97"/>
      <c r="JJ330" s="97"/>
      <c r="JK330" s="97"/>
      <c r="JL330" s="97"/>
      <c r="JM330" s="97"/>
      <c r="JN330" s="97"/>
      <c r="JO330" s="97"/>
      <c r="JP330" s="97"/>
      <c r="JQ330" s="97"/>
      <c r="JR330" s="97"/>
      <c r="JS330" s="97"/>
      <c r="JT330" s="97"/>
      <c r="JU330" s="97"/>
      <c r="JV330" s="97"/>
      <c r="JW330" s="97"/>
      <c r="JX330" s="97"/>
      <c r="JY330" s="97"/>
      <c r="JZ330" s="97"/>
      <c r="KA330" s="97"/>
      <c r="KB330" s="97"/>
      <c r="KC330" s="97"/>
      <c r="KD330" s="97"/>
      <c r="KE330" s="97"/>
      <c r="KF330" s="97"/>
      <c r="KG330" s="97"/>
      <c r="KH330" s="97"/>
      <c r="KI330" s="97"/>
      <c r="KJ330" s="97"/>
      <c r="KK330" s="97"/>
      <c r="KL330" s="97"/>
      <c r="KM330" s="97"/>
      <c r="KN330" s="97"/>
      <c r="KO330" s="97"/>
      <c r="KP330" s="97"/>
      <c r="KQ330" s="97"/>
      <c r="KR330" s="97"/>
      <c r="KS330" s="97"/>
      <c r="KT330" s="97"/>
      <c r="KU330" s="97"/>
      <c r="KV330" s="97"/>
      <c r="KW330" s="97"/>
      <c r="KX330" s="97"/>
      <c r="KY330" s="97"/>
      <c r="KZ330" s="97"/>
      <c r="LA330" s="97"/>
      <c r="LB330" s="97"/>
      <c r="LC330" s="97"/>
      <c r="LD330" s="97"/>
      <c r="LE330" s="97"/>
      <c r="LF330" s="97"/>
      <c r="LG330" s="97"/>
      <c r="LH330" s="97"/>
      <c r="LI330" s="97"/>
      <c r="LJ330" s="97"/>
      <c r="LK330" s="97"/>
      <c r="LL330" s="97"/>
      <c r="LM330" s="97"/>
      <c r="LN330" s="97"/>
      <c r="LO330" s="97"/>
      <c r="LP330" s="97"/>
      <c r="LQ330" s="97"/>
      <c r="LR330" s="97"/>
      <c r="LS330" s="97"/>
      <c r="LT330" s="97"/>
      <c r="LU330" s="97"/>
      <c r="LV330" s="97"/>
      <c r="LW330" s="97"/>
      <c r="LX330" s="97"/>
      <c r="LY330" s="97"/>
      <c r="LZ330" s="97"/>
      <c r="MA330" s="97"/>
      <c r="MB330" s="97"/>
      <c r="MC330" s="97"/>
      <c r="MD330" s="97"/>
      <c r="ME330" s="97"/>
      <c r="MF330" s="97"/>
      <c r="MG330" s="97"/>
      <c r="MH330" s="97"/>
      <c r="MI330" s="97"/>
      <c r="MJ330" s="97"/>
      <c r="MK330" s="97"/>
      <c r="ML330" s="97"/>
      <c r="MM330" s="97"/>
      <c r="MN330" s="97"/>
      <c r="MO330" s="97"/>
      <c r="MP330" s="97"/>
      <c r="MQ330" s="97"/>
      <c r="MR330" s="97"/>
      <c r="MS330" s="97"/>
      <c r="MT330" s="97"/>
      <c r="MU330" s="97"/>
      <c r="MV330" s="97"/>
      <c r="MW330" s="97"/>
      <c r="MX330" s="97"/>
      <c r="MY330" s="97"/>
      <c r="MZ330" s="97"/>
      <c r="NA330" s="97"/>
      <c r="NB330" s="97"/>
      <c r="NC330" s="97"/>
      <c r="ND330" s="97"/>
      <c r="NE330" s="97"/>
      <c r="NF330" s="97"/>
      <c r="NG330" s="97"/>
      <c r="NH330" s="97"/>
      <c r="NI330" s="97"/>
      <c r="NJ330" s="97"/>
      <c r="NK330" s="97"/>
      <c r="NL330" s="97"/>
      <c r="NM330" s="97"/>
      <c r="NN330" s="97"/>
      <c r="NO330" s="97"/>
      <c r="NP330" s="97"/>
      <c r="NQ330" s="97"/>
      <c r="NR330" s="97"/>
      <c r="NS330" s="97"/>
      <c r="NT330" s="97"/>
      <c r="NU330" s="97"/>
      <c r="NV330" s="97"/>
      <c r="NW330" s="97"/>
      <c r="NX330" s="97"/>
      <c r="NY330" s="97"/>
      <c r="NZ330" s="97"/>
      <c r="OA330" s="97"/>
      <c r="OB330" s="97"/>
      <c r="OC330" s="97"/>
      <c r="OD330" s="97"/>
      <c r="OE330" s="97"/>
      <c r="OF330" s="97"/>
      <c r="OG330" s="97"/>
      <c r="OH330" s="97"/>
      <c r="OI330" s="97"/>
      <c r="OJ330" s="97"/>
      <c r="OK330" s="97"/>
      <c r="OL330" s="97"/>
      <c r="OM330" s="97"/>
      <c r="ON330" s="97"/>
      <c r="OO330" s="97"/>
      <c r="OP330" s="97"/>
      <c r="OQ330" s="97"/>
      <c r="OR330" s="98"/>
      <c r="OS330" s="99"/>
      <c r="OT330" s="96">
        <v>1276281</v>
      </c>
      <c r="OU330" s="97"/>
      <c r="OV330" s="97"/>
      <c r="OW330" s="97"/>
      <c r="OX330" s="97"/>
      <c r="OY330" s="97"/>
      <c r="OZ330" s="97"/>
      <c r="PA330" s="97"/>
      <c r="PB330" s="97"/>
      <c r="PC330" s="97"/>
      <c r="PD330" s="97"/>
      <c r="PE330" s="97"/>
      <c r="PF330" s="97"/>
      <c r="PG330" s="97"/>
      <c r="PH330" s="97"/>
      <c r="PI330" s="97"/>
      <c r="PJ330" s="97"/>
      <c r="PK330" s="97"/>
      <c r="PL330" s="98"/>
      <c r="PM330" s="99">
        <v>1276281</v>
      </c>
    </row>
    <row r="331" spans="1:429" ht="12.75" customHeight="1" x14ac:dyDescent="0.2">
      <c r="A331" s="93" t="s">
        <v>1640</v>
      </c>
      <c r="B331" s="94" t="s">
        <v>1747</v>
      </c>
      <c r="C331" s="95" t="s">
        <v>1490</v>
      </c>
      <c r="D331" s="96"/>
      <c r="E331" s="97"/>
      <c r="F331" s="97"/>
      <c r="G331" s="97"/>
      <c r="H331" s="97"/>
      <c r="I331" s="97"/>
      <c r="J331" s="97"/>
      <c r="K331" s="97"/>
      <c r="L331" s="97"/>
      <c r="M331" s="97"/>
      <c r="N331" s="97"/>
      <c r="O331" s="97"/>
      <c r="P331" s="97"/>
      <c r="Q331" s="97"/>
      <c r="R331" s="97"/>
      <c r="S331" s="97"/>
      <c r="T331" s="97"/>
      <c r="U331" s="97"/>
      <c r="V331" s="97"/>
      <c r="W331" s="97"/>
      <c r="X331" s="97"/>
      <c r="Y331" s="97"/>
      <c r="Z331" s="97"/>
      <c r="AA331" s="97"/>
      <c r="AB331" s="97"/>
      <c r="AC331" s="97"/>
      <c r="AD331" s="97"/>
      <c r="AE331" s="97"/>
      <c r="AF331" s="97"/>
      <c r="AG331" s="97"/>
      <c r="AH331" s="97"/>
      <c r="AI331" s="97"/>
      <c r="AJ331" s="97"/>
      <c r="AK331" s="97"/>
      <c r="AL331" s="97"/>
      <c r="AM331" s="97"/>
      <c r="AN331" s="97"/>
      <c r="AO331" s="97"/>
      <c r="AP331" s="97"/>
      <c r="AQ331" s="97"/>
      <c r="AR331" s="97"/>
      <c r="AS331" s="97"/>
      <c r="AT331" s="97"/>
      <c r="AU331" s="97"/>
      <c r="AV331" s="97"/>
      <c r="AW331" s="97"/>
      <c r="AX331" s="97"/>
      <c r="AY331" s="97"/>
      <c r="AZ331" s="97"/>
      <c r="BA331" s="97"/>
      <c r="BB331" s="97"/>
      <c r="BC331" s="97"/>
      <c r="BD331" s="97"/>
      <c r="BE331" s="97"/>
      <c r="BF331" s="97"/>
      <c r="BG331" s="97"/>
      <c r="BH331" s="97"/>
      <c r="BI331" s="97"/>
      <c r="BJ331" s="97"/>
      <c r="BK331" s="97"/>
      <c r="BL331" s="97"/>
      <c r="BM331" s="97"/>
      <c r="BN331" s="97"/>
      <c r="BO331" s="97"/>
      <c r="BP331" s="97"/>
      <c r="BQ331" s="97"/>
      <c r="BR331" s="97"/>
      <c r="BS331" s="97"/>
      <c r="BT331" s="97"/>
      <c r="BU331" s="97"/>
      <c r="BV331" s="97"/>
      <c r="BW331" s="97"/>
      <c r="BX331" s="97"/>
      <c r="BY331" s="97"/>
      <c r="BZ331" s="97"/>
      <c r="CA331" s="97"/>
      <c r="CB331" s="97"/>
      <c r="CC331" s="97"/>
      <c r="CD331" s="97"/>
      <c r="CE331" s="97"/>
      <c r="CF331" s="97"/>
      <c r="CG331" s="97"/>
      <c r="CH331" s="97"/>
      <c r="CI331" s="97"/>
      <c r="CJ331" s="97"/>
      <c r="CK331" s="97"/>
      <c r="CL331" s="97"/>
      <c r="CM331" s="97"/>
      <c r="CN331" s="97"/>
      <c r="CO331" s="97"/>
      <c r="CP331" s="97"/>
      <c r="CQ331" s="97"/>
      <c r="CR331" s="97"/>
      <c r="CS331" s="97"/>
      <c r="CT331" s="97"/>
      <c r="CU331" s="97"/>
      <c r="CV331" s="97"/>
      <c r="CW331" s="97"/>
      <c r="CX331" s="97"/>
      <c r="CY331" s="97"/>
      <c r="CZ331" s="97"/>
      <c r="DA331" s="97"/>
      <c r="DB331" s="97"/>
      <c r="DC331" s="97"/>
      <c r="DD331" s="97"/>
      <c r="DE331" s="97"/>
      <c r="DF331" s="97"/>
      <c r="DG331" s="97"/>
      <c r="DH331" s="97"/>
      <c r="DI331" s="97"/>
      <c r="DJ331" s="97"/>
      <c r="DK331" s="97"/>
      <c r="DL331" s="97"/>
      <c r="DM331" s="97"/>
      <c r="DN331" s="97"/>
      <c r="DO331" s="97"/>
      <c r="DP331" s="97"/>
      <c r="DQ331" s="97"/>
      <c r="DR331" s="97"/>
      <c r="DS331" s="97"/>
      <c r="DT331" s="97"/>
      <c r="DU331" s="97"/>
      <c r="DV331" s="97"/>
      <c r="DW331" s="97"/>
      <c r="DX331" s="97"/>
      <c r="DY331" s="97"/>
      <c r="DZ331" s="97"/>
      <c r="EA331" s="97"/>
      <c r="EB331" s="97"/>
      <c r="EC331" s="97"/>
      <c r="ED331" s="97"/>
      <c r="EE331" s="97"/>
      <c r="EF331" s="97"/>
      <c r="EG331" s="97"/>
      <c r="EH331" s="97"/>
      <c r="EI331" s="97"/>
      <c r="EJ331" s="97"/>
      <c r="EK331" s="97"/>
      <c r="EL331" s="97"/>
      <c r="EM331" s="97"/>
      <c r="EN331" s="97"/>
      <c r="EO331" s="97"/>
      <c r="EP331" s="97"/>
      <c r="EQ331" s="97"/>
      <c r="ER331" s="97"/>
      <c r="ES331" s="97"/>
      <c r="ET331" s="97"/>
      <c r="EU331" s="97"/>
      <c r="EV331" s="97"/>
      <c r="EW331" s="97"/>
      <c r="EX331" s="97"/>
      <c r="EY331" s="97"/>
      <c r="EZ331" s="97"/>
      <c r="FA331" s="97"/>
      <c r="FB331" s="97"/>
      <c r="FC331" s="97"/>
      <c r="FD331" s="97"/>
      <c r="FE331" s="97"/>
      <c r="FF331" s="97"/>
      <c r="FG331" s="97"/>
      <c r="FH331" s="97"/>
      <c r="FI331" s="97"/>
      <c r="FJ331" s="97"/>
      <c r="FK331" s="97"/>
      <c r="FL331" s="97"/>
      <c r="FM331" s="97"/>
      <c r="FN331" s="97"/>
      <c r="FO331" s="97"/>
      <c r="FP331" s="97"/>
      <c r="FQ331" s="97"/>
      <c r="FR331" s="97"/>
      <c r="FS331" s="97"/>
      <c r="FT331" s="97"/>
      <c r="FU331" s="97"/>
      <c r="FV331" s="97"/>
      <c r="FW331" s="97"/>
      <c r="FX331" s="97"/>
      <c r="FY331" s="97"/>
      <c r="FZ331" s="97"/>
      <c r="GA331" s="97"/>
      <c r="GB331" s="97"/>
      <c r="GC331" s="97"/>
      <c r="GD331" s="97"/>
      <c r="GE331" s="97"/>
      <c r="GF331" s="97"/>
      <c r="GG331" s="97"/>
      <c r="GH331" s="97"/>
      <c r="GI331" s="97"/>
      <c r="GJ331" s="97"/>
      <c r="GK331" s="97"/>
      <c r="GL331" s="97"/>
      <c r="GM331" s="97"/>
      <c r="GN331" s="97"/>
      <c r="GO331" s="97"/>
      <c r="GP331" s="97"/>
      <c r="GQ331" s="97"/>
      <c r="GR331" s="97"/>
      <c r="GS331" s="97"/>
      <c r="GT331" s="97"/>
      <c r="GU331" s="97"/>
      <c r="GV331" s="97"/>
      <c r="GW331" s="97"/>
      <c r="GX331" s="97"/>
      <c r="GY331" s="97"/>
      <c r="GZ331" s="97"/>
      <c r="HA331" s="97"/>
      <c r="HB331" s="97"/>
      <c r="HC331" s="97"/>
      <c r="HD331" s="97"/>
      <c r="HE331" s="97"/>
      <c r="HF331" s="97"/>
      <c r="HG331" s="97"/>
      <c r="HH331" s="97"/>
      <c r="HI331" s="97"/>
      <c r="HJ331" s="97"/>
      <c r="HK331" s="97"/>
      <c r="HL331" s="97"/>
      <c r="HM331" s="97"/>
      <c r="HN331" s="97"/>
      <c r="HO331" s="97"/>
      <c r="HP331" s="97"/>
      <c r="HQ331" s="97"/>
      <c r="HR331" s="97"/>
      <c r="HS331" s="97"/>
      <c r="HT331" s="97"/>
      <c r="HU331" s="97"/>
      <c r="HV331" s="97"/>
      <c r="HW331" s="97"/>
      <c r="HX331" s="97"/>
      <c r="HY331" s="97"/>
      <c r="HZ331" s="97"/>
      <c r="IA331" s="97"/>
      <c r="IB331" s="97"/>
      <c r="IC331" s="97"/>
      <c r="ID331" s="97"/>
      <c r="IE331" s="97"/>
      <c r="IF331" s="97"/>
      <c r="IG331" s="97"/>
      <c r="IH331" s="97"/>
      <c r="II331" s="97"/>
      <c r="IJ331" s="97"/>
      <c r="IK331" s="97"/>
      <c r="IL331" s="97"/>
      <c r="IM331" s="97"/>
      <c r="IN331" s="97"/>
      <c r="IO331" s="97"/>
      <c r="IP331" s="97"/>
      <c r="IQ331" s="97"/>
      <c r="IR331" s="97"/>
      <c r="IS331" s="97"/>
      <c r="IT331" s="97"/>
      <c r="IU331" s="97"/>
      <c r="IV331" s="97"/>
      <c r="IW331" s="97"/>
      <c r="IX331" s="97"/>
      <c r="IY331" s="97"/>
      <c r="IZ331" s="97"/>
      <c r="JA331" s="97"/>
      <c r="JB331" s="97"/>
      <c r="JC331" s="97"/>
      <c r="JD331" s="97"/>
      <c r="JE331" s="97"/>
      <c r="JF331" s="97"/>
      <c r="JG331" s="97"/>
      <c r="JH331" s="97"/>
      <c r="JI331" s="97"/>
      <c r="JJ331" s="97"/>
      <c r="JK331" s="97"/>
      <c r="JL331" s="97"/>
      <c r="JM331" s="97"/>
      <c r="JN331" s="97"/>
      <c r="JO331" s="97"/>
      <c r="JP331" s="97"/>
      <c r="JQ331" s="97"/>
      <c r="JR331" s="97"/>
      <c r="JS331" s="97"/>
      <c r="JT331" s="97"/>
      <c r="JU331" s="97"/>
      <c r="JV331" s="97"/>
      <c r="JW331" s="97"/>
      <c r="JX331" s="97"/>
      <c r="JY331" s="97"/>
      <c r="JZ331" s="97"/>
      <c r="KA331" s="97"/>
      <c r="KB331" s="97"/>
      <c r="KC331" s="97"/>
      <c r="KD331" s="97"/>
      <c r="KE331" s="97"/>
      <c r="KF331" s="97"/>
      <c r="KG331" s="97"/>
      <c r="KH331" s="97"/>
      <c r="KI331" s="97"/>
      <c r="KJ331" s="97"/>
      <c r="KK331" s="97"/>
      <c r="KL331" s="97"/>
      <c r="KM331" s="97"/>
      <c r="KN331" s="97"/>
      <c r="KO331" s="97"/>
      <c r="KP331" s="97"/>
      <c r="KQ331" s="97"/>
      <c r="KR331" s="97"/>
      <c r="KS331" s="97"/>
      <c r="KT331" s="97"/>
      <c r="KU331" s="97"/>
      <c r="KV331" s="97"/>
      <c r="KW331" s="97"/>
      <c r="KX331" s="97"/>
      <c r="KY331" s="97"/>
      <c r="KZ331" s="97"/>
      <c r="LA331" s="97"/>
      <c r="LB331" s="97"/>
      <c r="LC331" s="97"/>
      <c r="LD331" s="97"/>
      <c r="LE331" s="97"/>
      <c r="LF331" s="97"/>
      <c r="LG331" s="97"/>
      <c r="LH331" s="97"/>
      <c r="LI331" s="97"/>
      <c r="LJ331" s="97"/>
      <c r="LK331" s="97"/>
      <c r="LL331" s="97"/>
      <c r="LM331" s="97"/>
      <c r="LN331" s="97"/>
      <c r="LO331" s="97"/>
      <c r="LP331" s="97"/>
      <c r="LQ331" s="97"/>
      <c r="LR331" s="97"/>
      <c r="LS331" s="97"/>
      <c r="LT331" s="97"/>
      <c r="LU331" s="97"/>
      <c r="LV331" s="97"/>
      <c r="LW331" s="97"/>
      <c r="LX331" s="97"/>
      <c r="LY331" s="97"/>
      <c r="LZ331" s="97"/>
      <c r="MA331" s="97"/>
      <c r="MB331" s="97"/>
      <c r="MC331" s="97"/>
      <c r="MD331" s="97"/>
      <c r="ME331" s="97"/>
      <c r="MF331" s="97"/>
      <c r="MG331" s="97"/>
      <c r="MH331" s="97"/>
      <c r="MI331" s="97"/>
      <c r="MJ331" s="97"/>
      <c r="MK331" s="97"/>
      <c r="ML331" s="97"/>
      <c r="MM331" s="97"/>
      <c r="MN331" s="97"/>
      <c r="MO331" s="97"/>
      <c r="MP331" s="97"/>
      <c r="MQ331" s="97"/>
      <c r="MR331" s="97"/>
      <c r="MS331" s="97"/>
      <c r="MT331" s="97"/>
      <c r="MU331" s="97"/>
      <c r="MV331" s="97"/>
      <c r="MW331" s="97"/>
      <c r="MX331" s="97"/>
      <c r="MY331" s="97"/>
      <c r="MZ331" s="97"/>
      <c r="NA331" s="97"/>
      <c r="NB331" s="97"/>
      <c r="NC331" s="97"/>
      <c r="ND331" s="97"/>
      <c r="NE331" s="97"/>
      <c r="NF331" s="97"/>
      <c r="NG331" s="97"/>
      <c r="NH331" s="97"/>
      <c r="NI331" s="97"/>
      <c r="NJ331" s="97"/>
      <c r="NK331" s="97"/>
      <c r="NL331" s="97"/>
      <c r="NM331" s="97"/>
      <c r="NN331" s="97"/>
      <c r="NO331" s="97"/>
      <c r="NP331" s="97"/>
      <c r="NQ331" s="97"/>
      <c r="NR331" s="97"/>
      <c r="NS331" s="97"/>
      <c r="NT331" s="97"/>
      <c r="NU331" s="97"/>
      <c r="NV331" s="97"/>
      <c r="NW331" s="97"/>
      <c r="NX331" s="97"/>
      <c r="NY331" s="97"/>
      <c r="NZ331" s="97"/>
      <c r="OA331" s="97"/>
      <c r="OB331" s="97"/>
      <c r="OC331" s="97"/>
      <c r="OD331" s="97"/>
      <c r="OE331" s="97"/>
      <c r="OF331" s="97"/>
      <c r="OG331" s="97"/>
      <c r="OH331" s="97"/>
      <c r="OI331" s="97"/>
      <c r="OJ331" s="97"/>
      <c r="OK331" s="97"/>
      <c r="OL331" s="97"/>
      <c r="OM331" s="97"/>
      <c r="ON331" s="97"/>
      <c r="OO331" s="97"/>
      <c r="OP331" s="97"/>
      <c r="OQ331" s="97"/>
      <c r="OR331" s="98"/>
      <c r="OS331" s="99"/>
      <c r="OT331" s="96">
        <v>425960</v>
      </c>
      <c r="OU331" s="97"/>
      <c r="OV331" s="97"/>
      <c r="OW331" s="97"/>
      <c r="OX331" s="97"/>
      <c r="OY331" s="97"/>
      <c r="OZ331" s="97"/>
      <c r="PA331" s="97"/>
      <c r="PB331" s="97"/>
      <c r="PC331" s="97"/>
      <c r="PD331" s="97"/>
      <c r="PE331" s="97"/>
      <c r="PF331" s="97"/>
      <c r="PG331" s="97"/>
      <c r="PH331" s="97"/>
      <c r="PI331" s="97"/>
      <c r="PJ331" s="97"/>
      <c r="PK331" s="97"/>
      <c r="PL331" s="98"/>
      <c r="PM331" s="99">
        <v>425960</v>
      </c>
    </row>
    <row r="332" spans="1:429" ht="12.75" customHeight="1" x14ac:dyDescent="0.2">
      <c r="A332" s="93" t="s">
        <v>1641</v>
      </c>
      <c r="B332" s="94" t="s">
        <v>1747</v>
      </c>
      <c r="C332" s="95" t="s">
        <v>1491</v>
      </c>
      <c r="D332" s="96">
        <v>4062</v>
      </c>
      <c r="E332" s="97">
        <v>14825</v>
      </c>
      <c r="F332" s="97">
        <v>1147</v>
      </c>
      <c r="G332" s="97">
        <v>455</v>
      </c>
      <c r="H332" s="97">
        <v>567</v>
      </c>
      <c r="I332" s="97">
        <v>1378</v>
      </c>
      <c r="J332" s="97">
        <v>2184</v>
      </c>
      <c r="K332" s="97">
        <v>3527</v>
      </c>
      <c r="L332" s="97">
        <v>347</v>
      </c>
      <c r="M332" s="97">
        <v>534</v>
      </c>
      <c r="N332" s="97">
        <v>60</v>
      </c>
      <c r="O332" s="97">
        <v>5</v>
      </c>
      <c r="P332" s="97">
        <v>2</v>
      </c>
      <c r="Q332" s="97">
        <v>931</v>
      </c>
      <c r="R332" s="97">
        <v>8</v>
      </c>
      <c r="S332" s="97">
        <v>4</v>
      </c>
      <c r="T332" s="97">
        <v>28</v>
      </c>
      <c r="U332" s="97">
        <v>13</v>
      </c>
      <c r="V332" s="97">
        <v>27</v>
      </c>
      <c r="W332" s="97">
        <v>91</v>
      </c>
      <c r="X332" s="97">
        <v>103</v>
      </c>
      <c r="Y332" s="97">
        <v>1686</v>
      </c>
      <c r="Z332" s="97">
        <v>825</v>
      </c>
      <c r="AA332" s="97">
        <v>92</v>
      </c>
      <c r="AB332" s="97">
        <v>404</v>
      </c>
      <c r="AC332" s="97">
        <v>634</v>
      </c>
      <c r="AD332" s="97">
        <v>1497</v>
      </c>
      <c r="AE332" s="97">
        <v>756</v>
      </c>
      <c r="AF332" s="97">
        <v>773</v>
      </c>
      <c r="AG332" s="97">
        <v>123</v>
      </c>
      <c r="AH332" s="97">
        <v>2304</v>
      </c>
      <c r="AI332" s="97">
        <v>374</v>
      </c>
      <c r="AJ332" s="97">
        <v>903</v>
      </c>
      <c r="AK332" s="97">
        <v>579</v>
      </c>
      <c r="AL332" s="97">
        <v>868</v>
      </c>
      <c r="AM332" s="97">
        <v>674</v>
      </c>
      <c r="AN332" s="97">
        <v>29</v>
      </c>
      <c r="AO332" s="97">
        <v>80</v>
      </c>
      <c r="AP332" s="97">
        <v>156</v>
      </c>
      <c r="AQ332" s="97">
        <v>208</v>
      </c>
      <c r="AR332" s="97">
        <v>58</v>
      </c>
      <c r="AS332" s="97">
        <v>114</v>
      </c>
      <c r="AT332" s="97">
        <v>10</v>
      </c>
      <c r="AU332" s="97">
        <v>90</v>
      </c>
      <c r="AV332" s="97">
        <v>31</v>
      </c>
      <c r="AW332" s="97">
        <v>69</v>
      </c>
      <c r="AX332" s="97">
        <v>10</v>
      </c>
      <c r="AY332" s="97">
        <v>15</v>
      </c>
      <c r="AZ332" s="97">
        <v>44</v>
      </c>
      <c r="BA332" s="97">
        <v>14</v>
      </c>
      <c r="BB332" s="97">
        <v>18</v>
      </c>
      <c r="BC332" s="97">
        <v>27</v>
      </c>
      <c r="BD332" s="97">
        <v>29</v>
      </c>
      <c r="BE332" s="97">
        <v>62</v>
      </c>
      <c r="BF332" s="97">
        <v>10</v>
      </c>
      <c r="BG332" s="97">
        <v>20</v>
      </c>
      <c r="BH332" s="97">
        <v>50</v>
      </c>
      <c r="BI332" s="97">
        <v>22</v>
      </c>
      <c r="BJ332" s="97">
        <v>35</v>
      </c>
      <c r="BK332" s="97">
        <v>35</v>
      </c>
      <c r="BL332" s="97">
        <v>32</v>
      </c>
      <c r="BM332" s="97">
        <v>61</v>
      </c>
      <c r="BN332" s="97">
        <v>63</v>
      </c>
      <c r="BO332" s="97">
        <v>49</v>
      </c>
      <c r="BP332" s="97">
        <v>112</v>
      </c>
      <c r="BQ332" s="97">
        <v>48</v>
      </c>
      <c r="BR332" s="97">
        <v>319</v>
      </c>
      <c r="BS332" s="97">
        <v>448</v>
      </c>
      <c r="BT332" s="97">
        <v>30</v>
      </c>
      <c r="BU332" s="97">
        <v>48</v>
      </c>
      <c r="BV332" s="97">
        <v>57</v>
      </c>
      <c r="BW332" s="97">
        <v>23</v>
      </c>
      <c r="BX332" s="97">
        <v>75</v>
      </c>
      <c r="BY332" s="97">
        <v>569</v>
      </c>
      <c r="BZ332" s="97">
        <v>344</v>
      </c>
      <c r="CA332" s="97">
        <v>307</v>
      </c>
      <c r="CB332" s="97">
        <v>14</v>
      </c>
      <c r="CC332" s="97">
        <v>142</v>
      </c>
      <c r="CD332" s="97">
        <v>18</v>
      </c>
      <c r="CE332" s="97">
        <v>54</v>
      </c>
      <c r="CF332" s="97">
        <v>69</v>
      </c>
      <c r="CG332" s="97">
        <v>180</v>
      </c>
      <c r="CH332" s="97">
        <v>41</v>
      </c>
      <c r="CI332" s="97">
        <v>9</v>
      </c>
      <c r="CJ332" s="97">
        <v>35</v>
      </c>
      <c r="CK332" s="97">
        <v>98</v>
      </c>
      <c r="CL332" s="97">
        <v>40</v>
      </c>
      <c r="CM332" s="97">
        <v>102</v>
      </c>
      <c r="CN332" s="97">
        <v>26</v>
      </c>
      <c r="CO332" s="97">
        <v>41</v>
      </c>
      <c r="CP332" s="97">
        <v>68</v>
      </c>
      <c r="CQ332" s="97">
        <v>17</v>
      </c>
      <c r="CR332" s="97">
        <v>32</v>
      </c>
      <c r="CS332" s="97">
        <v>21</v>
      </c>
      <c r="CT332" s="97">
        <v>68</v>
      </c>
      <c r="CU332" s="97">
        <v>56</v>
      </c>
      <c r="CV332" s="97">
        <v>56</v>
      </c>
      <c r="CW332" s="97">
        <v>63</v>
      </c>
      <c r="CX332" s="97">
        <v>45</v>
      </c>
      <c r="CY332" s="97">
        <v>12</v>
      </c>
      <c r="CZ332" s="97">
        <v>9</v>
      </c>
      <c r="DA332" s="97">
        <v>20</v>
      </c>
      <c r="DB332" s="97">
        <v>20</v>
      </c>
      <c r="DC332" s="97">
        <v>48</v>
      </c>
      <c r="DD332" s="97">
        <v>99</v>
      </c>
      <c r="DE332" s="97">
        <v>3</v>
      </c>
      <c r="DF332" s="97">
        <v>31</v>
      </c>
      <c r="DG332" s="97">
        <v>17</v>
      </c>
      <c r="DH332" s="97">
        <v>93</v>
      </c>
      <c r="DI332" s="97">
        <v>43</v>
      </c>
      <c r="DJ332" s="97">
        <v>144</v>
      </c>
      <c r="DK332" s="97">
        <v>35</v>
      </c>
      <c r="DL332" s="97">
        <v>80</v>
      </c>
      <c r="DM332" s="97">
        <v>116</v>
      </c>
      <c r="DN332" s="97">
        <v>260</v>
      </c>
      <c r="DO332" s="97">
        <v>86</v>
      </c>
      <c r="DP332" s="97">
        <v>442</v>
      </c>
      <c r="DQ332" s="97">
        <v>124</v>
      </c>
      <c r="DR332" s="97">
        <v>330</v>
      </c>
      <c r="DS332" s="97">
        <v>53</v>
      </c>
      <c r="DT332" s="97">
        <v>248</v>
      </c>
      <c r="DU332" s="97">
        <v>16</v>
      </c>
      <c r="DV332" s="97">
        <v>61</v>
      </c>
      <c r="DW332" s="97">
        <v>12</v>
      </c>
      <c r="DX332" s="97">
        <v>49</v>
      </c>
      <c r="DY332" s="97">
        <v>37</v>
      </c>
      <c r="DZ332" s="97">
        <v>13</v>
      </c>
      <c r="EA332" s="97">
        <v>48</v>
      </c>
      <c r="EB332" s="97">
        <v>3</v>
      </c>
      <c r="EC332" s="97">
        <v>7</v>
      </c>
      <c r="ED332" s="97">
        <v>8</v>
      </c>
      <c r="EE332" s="97">
        <v>72</v>
      </c>
      <c r="EF332" s="97">
        <v>10</v>
      </c>
      <c r="EG332" s="97">
        <v>4</v>
      </c>
      <c r="EH332" s="97">
        <v>4</v>
      </c>
      <c r="EI332" s="97">
        <v>14</v>
      </c>
      <c r="EJ332" s="97">
        <v>2</v>
      </c>
      <c r="EK332" s="97">
        <v>11</v>
      </c>
      <c r="EL332" s="97">
        <v>16</v>
      </c>
      <c r="EM332" s="97">
        <v>30</v>
      </c>
      <c r="EN332" s="97">
        <v>22</v>
      </c>
      <c r="EO332" s="97">
        <v>22</v>
      </c>
      <c r="EP332" s="97">
        <v>9</v>
      </c>
      <c r="EQ332" s="97">
        <v>33</v>
      </c>
      <c r="ER332" s="97">
        <v>18</v>
      </c>
      <c r="ES332" s="97">
        <v>9</v>
      </c>
      <c r="ET332" s="97">
        <v>51</v>
      </c>
      <c r="EU332" s="97">
        <v>75</v>
      </c>
      <c r="EV332" s="97">
        <v>30</v>
      </c>
      <c r="EW332" s="97">
        <v>23</v>
      </c>
      <c r="EX332" s="97">
        <v>34</v>
      </c>
      <c r="EY332" s="97">
        <v>14</v>
      </c>
      <c r="EZ332" s="97">
        <v>4</v>
      </c>
      <c r="FA332" s="97">
        <v>12</v>
      </c>
      <c r="FB332" s="97">
        <v>180</v>
      </c>
      <c r="FC332" s="97">
        <v>143</v>
      </c>
      <c r="FD332" s="97">
        <v>53</v>
      </c>
      <c r="FE332" s="97">
        <v>44</v>
      </c>
      <c r="FF332" s="97">
        <v>63</v>
      </c>
      <c r="FG332" s="97">
        <v>373</v>
      </c>
      <c r="FH332" s="97">
        <v>67</v>
      </c>
      <c r="FI332" s="97">
        <v>2594</v>
      </c>
      <c r="FJ332" s="97">
        <v>116</v>
      </c>
      <c r="FK332" s="97">
        <v>172</v>
      </c>
      <c r="FL332" s="97">
        <v>192</v>
      </c>
      <c r="FM332" s="97">
        <v>193</v>
      </c>
      <c r="FN332" s="97">
        <v>19</v>
      </c>
      <c r="FO332" s="97">
        <v>117</v>
      </c>
      <c r="FP332" s="97">
        <v>39</v>
      </c>
      <c r="FQ332" s="97">
        <v>13</v>
      </c>
      <c r="FR332" s="97">
        <v>35</v>
      </c>
      <c r="FS332" s="97">
        <v>14</v>
      </c>
      <c r="FT332" s="97">
        <v>143</v>
      </c>
      <c r="FU332" s="97">
        <v>87</v>
      </c>
      <c r="FV332" s="97">
        <v>60</v>
      </c>
      <c r="FW332" s="97">
        <v>72</v>
      </c>
      <c r="FX332" s="97">
        <v>50</v>
      </c>
      <c r="FY332" s="97">
        <v>82</v>
      </c>
      <c r="FZ332" s="97">
        <v>242</v>
      </c>
      <c r="GA332" s="97">
        <v>79</v>
      </c>
      <c r="GB332" s="97">
        <v>127</v>
      </c>
      <c r="GC332" s="97">
        <v>107</v>
      </c>
      <c r="GD332" s="97">
        <v>20</v>
      </c>
      <c r="GE332" s="97">
        <v>28</v>
      </c>
      <c r="GF332" s="97">
        <v>43</v>
      </c>
      <c r="GG332" s="97">
        <v>52</v>
      </c>
      <c r="GH332" s="97">
        <v>67</v>
      </c>
      <c r="GI332" s="97">
        <v>16</v>
      </c>
      <c r="GJ332" s="97">
        <v>20</v>
      </c>
      <c r="GK332" s="97">
        <v>162</v>
      </c>
      <c r="GL332" s="97">
        <v>254</v>
      </c>
      <c r="GM332" s="97">
        <v>20</v>
      </c>
      <c r="GN332" s="97">
        <v>32</v>
      </c>
      <c r="GO332" s="97">
        <v>35</v>
      </c>
      <c r="GP332" s="97">
        <v>20</v>
      </c>
      <c r="GQ332" s="97">
        <v>15</v>
      </c>
      <c r="GR332" s="97">
        <v>8</v>
      </c>
      <c r="GS332" s="97">
        <v>7</v>
      </c>
      <c r="GT332" s="97">
        <v>150</v>
      </c>
      <c r="GU332" s="97">
        <v>65</v>
      </c>
      <c r="GV332" s="97">
        <v>89</v>
      </c>
      <c r="GW332" s="97">
        <v>32</v>
      </c>
      <c r="GX332" s="97">
        <v>43</v>
      </c>
      <c r="GY332" s="97">
        <v>47</v>
      </c>
      <c r="GZ332" s="97">
        <v>23</v>
      </c>
      <c r="HA332" s="97">
        <v>23</v>
      </c>
      <c r="HB332" s="97">
        <v>95</v>
      </c>
      <c r="HC332" s="97">
        <v>29</v>
      </c>
      <c r="HD332" s="97">
        <v>370</v>
      </c>
      <c r="HE332" s="97">
        <v>130</v>
      </c>
      <c r="HF332" s="97">
        <v>62</v>
      </c>
      <c r="HG332" s="97">
        <v>55</v>
      </c>
      <c r="HH332" s="97">
        <v>33</v>
      </c>
      <c r="HI332" s="97">
        <v>79</v>
      </c>
      <c r="HJ332" s="97">
        <v>97</v>
      </c>
      <c r="HK332" s="97">
        <v>140</v>
      </c>
      <c r="HL332" s="97">
        <v>58</v>
      </c>
      <c r="HM332" s="97">
        <v>107</v>
      </c>
      <c r="HN332" s="97">
        <v>42</v>
      </c>
      <c r="HO332" s="97">
        <v>93</v>
      </c>
      <c r="HP332" s="97">
        <v>20</v>
      </c>
      <c r="HQ332" s="97">
        <v>72</v>
      </c>
      <c r="HR332" s="97">
        <v>49</v>
      </c>
      <c r="HS332" s="97">
        <v>47</v>
      </c>
      <c r="HT332" s="97">
        <v>63</v>
      </c>
      <c r="HU332" s="97">
        <v>129</v>
      </c>
      <c r="HV332" s="97">
        <v>50</v>
      </c>
      <c r="HW332" s="97">
        <v>18</v>
      </c>
      <c r="HX332" s="97">
        <v>6</v>
      </c>
      <c r="HY332" s="97">
        <v>20</v>
      </c>
      <c r="HZ332" s="97">
        <v>9</v>
      </c>
      <c r="IA332" s="97">
        <v>518</v>
      </c>
      <c r="IB332" s="97">
        <v>130</v>
      </c>
      <c r="IC332" s="97">
        <v>62</v>
      </c>
      <c r="ID332" s="97">
        <v>52</v>
      </c>
      <c r="IE332" s="97">
        <v>67</v>
      </c>
      <c r="IF332" s="97">
        <v>1236</v>
      </c>
      <c r="IG332" s="97">
        <v>90</v>
      </c>
      <c r="IH332" s="97">
        <v>20</v>
      </c>
      <c r="II332" s="97">
        <v>22</v>
      </c>
      <c r="IJ332" s="97">
        <v>11</v>
      </c>
      <c r="IK332" s="97">
        <v>21</v>
      </c>
      <c r="IL332" s="97">
        <v>18</v>
      </c>
      <c r="IM332" s="97">
        <v>15</v>
      </c>
      <c r="IN332" s="97">
        <v>38</v>
      </c>
      <c r="IO332" s="97">
        <v>167</v>
      </c>
      <c r="IP332" s="97">
        <v>134</v>
      </c>
      <c r="IQ332" s="97">
        <v>61</v>
      </c>
      <c r="IR332" s="97">
        <v>72</v>
      </c>
      <c r="IS332" s="97">
        <v>187</v>
      </c>
      <c r="IT332" s="97">
        <v>1942</v>
      </c>
      <c r="IU332" s="97">
        <v>183</v>
      </c>
      <c r="IV332" s="97">
        <v>256</v>
      </c>
      <c r="IW332" s="97">
        <v>24</v>
      </c>
      <c r="IX332" s="97">
        <v>9</v>
      </c>
      <c r="IY332" s="97">
        <v>34</v>
      </c>
      <c r="IZ332" s="97">
        <v>23</v>
      </c>
      <c r="JA332" s="97">
        <v>77</v>
      </c>
      <c r="JB332" s="97">
        <v>112</v>
      </c>
      <c r="JC332" s="97">
        <v>13</v>
      </c>
      <c r="JD332" s="97">
        <v>70</v>
      </c>
      <c r="JE332" s="97">
        <v>191</v>
      </c>
      <c r="JF332" s="97">
        <v>68</v>
      </c>
      <c r="JG332" s="97">
        <v>22</v>
      </c>
      <c r="JH332" s="97">
        <v>72</v>
      </c>
      <c r="JI332" s="97">
        <v>73</v>
      </c>
      <c r="JJ332" s="97">
        <v>160</v>
      </c>
      <c r="JK332" s="97">
        <v>804</v>
      </c>
      <c r="JL332" s="97">
        <v>30</v>
      </c>
      <c r="JM332" s="97">
        <v>13</v>
      </c>
      <c r="JN332" s="97">
        <v>79</v>
      </c>
      <c r="JO332" s="97">
        <v>3969</v>
      </c>
      <c r="JP332" s="97">
        <v>4659</v>
      </c>
      <c r="JQ332" s="97">
        <v>5476</v>
      </c>
      <c r="JR332" s="97">
        <v>6129</v>
      </c>
      <c r="JS332" s="97">
        <v>11608</v>
      </c>
      <c r="JT332" s="97">
        <v>4645</v>
      </c>
      <c r="JU332" s="97">
        <v>3570</v>
      </c>
      <c r="JV332" s="97">
        <v>2338</v>
      </c>
      <c r="JW332" s="97">
        <v>11474</v>
      </c>
      <c r="JX332" s="97">
        <v>1014</v>
      </c>
      <c r="JY332" s="97"/>
      <c r="JZ332" s="97">
        <v>8295</v>
      </c>
      <c r="KA332" s="97">
        <v>12762</v>
      </c>
      <c r="KB332" s="97">
        <v>8688</v>
      </c>
      <c r="KC332" s="97">
        <v>4756</v>
      </c>
      <c r="KD332" s="97">
        <v>8962</v>
      </c>
      <c r="KE332" s="97">
        <v>5345</v>
      </c>
      <c r="KF332" s="97">
        <v>16458</v>
      </c>
      <c r="KG332" s="97">
        <v>4102</v>
      </c>
      <c r="KH332" s="97">
        <v>18009</v>
      </c>
      <c r="KI332" s="97">
        <v>424</v>
      </c>
      <c r="KJ332" s="97">
        <v>130</v>
      </c>
      <c r="KK332" s="97">
        <v>219</v>
      </c>
      <c r="KL332" s="97">
        <v>3342</v>
      </c>
      <c r="KM332" s="97">
        <v>432</v>
      </c>
      <c r="KN332" s="97">
        <v>341</v>
      </c>
      <c r="KO332" s="97">
        <v>1589</v>
      </c>
      <c r="KP332" s="97">
        <v>873</v>
      </c>
      <c r="KQ332" s="97">
        <v>14188</v>
      </c>
      <c r="KR332" s="97">
        <v>219</v>
      </c>
      <c r="KS332" s="97">
        <v>556</v>
      </c>
      <c r="KT332" s="97">
        <v>702</v>
      </c>
      <c r="KU332" s="97">
        <v>320</v>
      </c>
      <c r="KV332" s="97">
        <v>3748</v>
      </c>
      <c r="KW332" s="97">
        <v>2896</v>
      </c>
      <c r="KX332" s="97">
        <v>95</v>
      </c>
      <c r="KY332" s="97">
        <v>243</v>
      </c>
      <c r="KZ332" s="97">
        <v>585</v>
      </c>
      <c r="LA332" s="97">
        <v>4856</v>
      </c>
      <c r="LB332" s="97">
        <v>8119</v>
      </c>
      <c r="LC332" s="97">
        <v>1475</v>
      </c>
      <c r="LD332" s="97">
        <v>3676</v>
      </c>
      <c r="LE332" s="97">
        <v>2393</v>
      </c>
      <c r="LF332" s="97">
        <v>134</v>
      </c>
      <c r="LG332" s="97">
        <v>5449</v>
      </c>
      <c r="LH332" s="97">
        <v>13846</v>
      </c>
      <c r="LI332" s="97">
        <v>11916</v>
      </c>
      <c r="LJ332" s="97">
        <v>6527</v>
      </c>
      <c r="LK332" s="97">
        <v>917</v>
      </c>
      <c r="LL332" s="97">
        <v>13892</v>
      </c>
      <c r="LM332" s="97">
        <v>1842</v>
      </c>
      <c r="LN332" s="97">
        <v>593</v>
      </c>
      <c r="LO332" s="97">
        <v>2087</v>
      </c>
      <c r="LP332" s="97">
        <v>275</v>
      </c>
      <c r="LQ332" s="97">
        <v>102953</v>
      </c>
      <c r="LR332" s="97">
        <v>1934</v>
      </c>
      <c r="LS332" s="97">
        <v>1329</v>
      </c>
      <c r="LT332" s="97">
        <v>1189</v>
      </c>
      <c r="LU332" s="97">
        <v>4743</v>
      </c>
      <c r="LV332" s="97">
        <v>20420</v>
      </c>
      <c r="LW332" s="97">
        <v>2229</v>
      </c>
      <c r="LX332" s="97">
        <v>1296</v>
      </c>
      <c r="LY332" s="97">
        <v>1023</v>
      </c>
      <c r="LZ332" s="97">
        <v>4999</v>
      </c>
      <c r="MA332" s="97">
        <v>7001</v>
      </c>
      <c r="MB332" s="97">
        <v>5212</v>
      </c>
      <c r="MC332" s="97">
        <v>667</v>
      </c>
      <c r="MD332" s="97">
        <v>7700</v>
      </c>
      <c r="ME332" s="97">
        <v>5162</v>
      </c>
      <c r="MF332" s="97">
        <v>682</v>
      </c>
      <c r="MG332" s="97">
        <v>639</v>
      </c>
      <c r="MH332" s="97">
        <v>262</v>
      </c>
      <c r="MI332" s="97">
        <v>2302</v>
      </c>
      <c r="MJ332" s="97">
        <v>18577</v>
      </c>
      <c r="MK332" s="97">
        <v>1622</v>
      </c>
      <c r="ML332" s="97">
        <v>2824</v>
      </c>
      <c r="MM332" s="97">
        <v>1108</v>
      </c>
      <c r="MN332" s="97">
        <v>669</v>
      </c>
      <c r="MO332" s="97">
        <v>1914</v>
      </c>
      <c r="MP332" s="97">
        <v>698</v>
      </c>
      <c r="MQ332" s="97">
        <v>1491</v>
      </c>
      <c r="MR332" s="97">
        <v>875</v>
      </c>
      <c r="MS332" s="97">
        <v>1663</v>
      </c>
      <c r="MT332" s="97">
        <v>1812</v>
      </c>
      <c r="MU332" s="97">
        <v>20686</v>
      </c>
      <c r="MV332" s="97">
        <v>6411</v>
      </c>
      <c r="MW332" s="97">
        <v>13514</v>
      </c>
      <c r="MX332" s="97">
        <v>5052</v>
      </c>
      <c r="MY332" s="97">
        <v>5576</v>
      </c>
      <c r="MZ332" s="97">
        <v>12490</v>
      </c>
      <c r="NA332" s="97">
        <v>1129</v>
      </c>
      <c r="NB332" s="97">
        <v>3814</v>
      </c>
      <c r="NC332" s="97">
        <v>2193</v>
      </c>
      <c r="ND332" s="97">
        <v>27443</v>
      </c>
      <c r="NE332" s="97">
        <v>16925</v>
      </c>
      <c r="NF332" s="97">
        <v>3854</v>
      </c>
      <c r="NG332" s="97">
        <v>7025</v>
      </c>
      <c r="NH332" s="97">
        <v>6003</v>
      </c>
      <c r="NI332" s="97">
        <v>2210</v>
      </c>
      <c r="NJ332" s="97">
        <v>1468</v>
      </c>
      <c r="NK332" s="97">
        <v>341</v>
      </c>
      <c r="NL332" s="97">
        <v>115</v>
      </c>
      <c r="NM332" s="97">
        <v>2667</v>
      </c>
      <c r="NN332" s="97">
        <v>1792</v>
      </c>
      <c r="NO332" s="97">
        <v>176</v>
      </c>
      <c r="NP332" s="97">
        <v>232</v>
      </c>
      <c r="NQ332" s="97">
        <v>8657</v>
      </c>
      <c r="NR332" s="97">
        <v>4939</v>
      </c>
      <c r="NS332" s="97">
        <v>16614</v>
      </c>
      <c r="NT332" s="97">
        <v>23353</v>
      </c>
      <c r="NU332" s="97">
        <v>2983</v>
      </c>
      <c r="NV332" s="97">
        <v>3330</v>
      </c>
      <c r="NW332" s="97">
        <v>325</v>
      </c>
      <c r="NX332" s="97">
        <v>432</v>
      </c>
      <c r="NY332" s="97">
        <v>233</v>
      </c>
      <c r="NZ332" s="97">
        <v>5727</v>
      </c>
      <c r="OA332" s="97">
        <v>4</v>
      </c>
      <c r="OB332" s="97">
        <v>941</v>
      </c>
      <c r="OC332" s="97">
        <v>3518</v>
      </c>
      <c r="OD332" s="97">
        <v>19086</v>
      </c>
      <c r="OE332" s="97">
        <v>1213</v>
      </c>
      <c r="OF332" s="97">
        <v>2321</v>
      </c>
      <c r="OG332" s="97"/>
      <c r="OH332" s="97">
        <v>3432</v>
      </c>
      <c r="OI332" s="97">
        <v>9004</v>
      </c>
      <c r="OJ332" s="97">
        <v>1346</v>
      </c>
      <c r="OK332" s="97">
        <v>5</v>
      </c>
      <c r="OL332" s="97">
        <v>51</v>
      </c>
      <c r="OM332" s="97">
        <v>9342</v>
      </c>
      <c r="ON332" s="97">
        <v>2534</v>
      </c>
      <c r="OO332" s="97">
        <v>24919</v>
      </c>
      <c r="OP332" s="97">
        <v>95</v>
      </c>
      <c r="OQ332" s="97">
        <v>1572</v>
      </c>
      <c r="OR332" s="98">
        <v>2611</v>
      </c>
      <c r="OS332" s="99">
        <v>812645</v>
      </c>
      <c r="OT332" s="96">
        <v>4959</v>
      </c>
      <c r="OU332" s="97"/>
      <c r="OV332" s="97"/>
      <c r="OW332" s="97">
        <v>82654</v>
      </c>
      <c r="OX332" s="97">
        <v>14605</v>
      </c>
      <c r="OY332" s="97"/>
      <c r="OZ332" s="97">
        <v>3445</v>
      </c>
      <c r="PA332" s="97"/>
      <c r="PB332" s="97"/>
      <c r="PC332" s="97"/>
      <c r="PD332" s="97"/>
      <c r="PE332" s="97"/>
      <c r="PF332" s="97"/>
      <c r="PG332" s="97"/>
      <c r="PH332" s="97"/>
      <c r="PI332" s="97"/>
      <c r="PJ332" s="97"/>
      <c r="PK332" s="97"/>
      <c r="PL332" s="98"/>
      <c r="PM332" s="99">
        <v>918307</v>
      </c>
    </row>
    <row r="333" spans="1:429" ht="12.75" customHeight="1" x14ac:dyDescent="0.2">
      <c r="A333" s="93">
        <v>532100</v>
      </c>
      <c r="B333" s="94" t="s">
        <v>1747</v>
      </c>
      <c r="C333" s="95" t="s">
        <v>1492</v>
      </c>
      <c r="D333" s="96">
        <v>208</v>
      </c>
      <c r="E333" s="97">
        <v>284</v>
      </c>
      <c r="F333" s="97">
        <v>100</v>
      </c>
      <c r="G333" s="97">
        <v>84</v>
      </c>
      <c r="H333" s="97">
        <v>6</v>
      </c>
      <c r="I333" s="97">
        <v>104</v>
      </c>
      <c r="J333" s="97">
        <v>194</v>
      </c>
      <c r="K333" s="97">
        <v>184</v>
      </c>
      <c r="L333" s="97">
        <v>73</v>
      </c>
      <c r="M333" s="97">
        <v>43</v>
      </c>
      <c r="N333" s="97">
        <v>2</v>
      </c>
      <c r="O333" s="97">
        <v>0</v>
      </c>
      <c r="P333" s="97">
        <v>1</v>
      </c>
      <c r="Q333" s="97">
        <v>72</v>
      </c>
      <c r="R333" s="97">
        <v>13</v>
      </c>
      <c r="S333" s="97">
        <v>0</v>
      </c>
      <c r="T333" s="97">
        <v>2</v>
      </c>
      <c r="U333" s="97">
        <v>3</v>
      </c>
      <c r="V333" s="97">
        <v>6</v>
      </c>
      <c r="W333" s="97">
        <v>26</v>
      </c>
      <c r="X333" s="97">
        <v>112</v>
      </c>
      <c r="Y333" s="97">
        <v>230</v>
      </c>
      <c r="Z333" s="97">
        <v>38</v>
      </c>
      <c r="AA333" s="97">
        <v>11</v>
      </c>
      <c r="AB333" s="97">
        <v>9</v>
      </c>
      <c r="AC333" s="97">
        <v>16</v>
      </c>
      <c r="AD333" s="97">
        <v>107</v>
      </c>
      <c r="AE333" s="97">
        <v>15</v>
      </c>
      <c r="AF333" s="97">
        <v>21</v>
      </c>
      <c r="AG333" s="97">
        <v>5</v>
      </c>
      <c r="AH333" s="97">
        <v>31</v>
      </c>
      <c r="AI333" s="97">
        <v>15</v>
      </c>
      <c r="AJ333" s="97">
        <v>38</v>
      </c>
      <c r="AK333" s="97">
        <v>42</v>
      </c>
      <c r="AL333" s="97">
        <v>19</v>
      </c>
      <c r="AM333" s="97">
        <v>74</v>
      </c>
      <c r="AN333" s="97">
        <v>21</v>
      </c>
      <c r="AO333" s="97">
        <v>11</v>
      </c>
      <c r="AP333" s="97">
        <v>19</v>
      </c>
      <c r="AQ333" s="97">
        <v>24</v>
      </c>
      <c r="AR333" s="97">
        <v>8</v>
      </c>
      <c r="AS333" s="97">
        <v>30</v>
      </c>
      <c r="AT333" s="97">
        <v>23</v>
      </c>
      <c r="AU333" s="97">
        <v>61</v>
      </c>
      <c r="AV333" s="97">
        <v>13</v>
      </c>
      <c r="AW333" s="97">
        <v>26</v>
      </c>
      <c r="AX333" s="97">
        <v>17</v>
      </c>
      <c r="AY333" s="97">
        <v>3</v>
      </c>
      <c r="AZ333" s="97">
        <v>6</v>
      </c>
      <c r="BA333" s="97">
        <v>6</v>
      </c>
      <c r="BB333" s="97">
        <v>6</v>
      </c>
      <c r="BC333" s="97">
        <v>10</v>
      </c>
      <c r="BD333" s="97">
        <v>84</v>
      </c>
      <c r="BE333" s="97">
        <v>17</v>
      </c>
      <c r="BF333" s="97">
        <v>5</v>
      </c>
      <c r="BG333" s="97">
        <v>8</v>
      </c>
      <c r="BH333" s="97">
        <v>23</v>
      </c>
      <c r="BI333" s="97">
        <v>12</v>
      </c>
      <c r="BJ333" s="97">
        <v>11</v>
      </c>
      <c r="BK333" s="97">
        <v>12</v>
      </c>
      <c r="BL333" s="97">
        <v>10</v>
      </c>
      <c r="BM333" s="97">
        <v>15</v>
      </c>
      <c r="BN333" s="97">
        <v>9</v>
      </c>
      <c r="BO333" s="97">
        <v>12</v>
      </c>
      <c r="BP333" s="97">
        <v>10</v>
      </c>
      <c r="BQ333" s="97">
        <v>6</v>
      </c>
      <c r="BR333" s="97">
        <v>65</v>
      </c>
      <c r="BS333" s="97">
        <v>48</v>
      </c>
      <c r="BT333" s="97">
        <v>4</v>
      </c>
      <c r="BU333" s="97">
        <v>11</v>
      </c>
      <c r="BV333" s="97">
        <v>10</v>
      </c>
      <c r="BW333" s="97">
        <v>3</v>
      </c>
      <c r="BX333" s="97">
        <v>6</v>
      </c>
      <c r="BY333" s="97">
        <v>76</v>
      </c>
      <c r="BZ333" s="97">
        <v>40</v>
      </c>
      <c r="CA333" s="97">
        <v>44</v>
      </c>
      <c r="CB333" s="97">
        <v>1</v>
      </c>
      <c r="CC333" s="97">
        <v>20</v>
      </c>
      <c r="CD333" s="97">
        <v>3</v>
      </c>
      <c r="CE333" s="97">
        <v>8</v>
      </c>
      <c r="CF333" s="97">
        <v>8</v>
      </c>
      <c r="CG333" s="97">
        <v>15</v>
      </c>
      <c r="CH333" s="97">
        <v>19</v>
      </c>
      <c r="CI333" s="97">
        <v>3</v>
      </c>
      <c r="CJ333" s="97">
        <v>18</v>
      </c>
      <c r="CK333" s="97">
        <v>43</v>
      </c>
      <c r="CL333" s="97">
        <v>3</v>
      </c>
      <c r="CM333" s="97">
        <v>16</v>
      </c>
      <c r="CN333" s="97">
        <v>2</v>
      </c>
      <c r="CO333" s="97"/>
      <c r="CP333" s="97">
        <v>14</v>
      </c>
      <c r="CQ333" s="97">
        <v>3</v>
      </c>
      <c r="CR333" s="97">
        <v>15</v>
      </c>
      <c r="CS333" s="97">
        <v>3</v>
      </c>
      <c r="CT333" s="97">
        <v>9</v>
      </c>
      <c r="CU333" s="97">
        <v>9</v>
      </c>
      <c r="CV333" s="97">
        <v>10</v>
      </c>
      <c r="CW333" s="97">
        <v>9</v>
      </c>
      <c r="CX333" s="97">
        <v>9</v>
      </c>
      <c r="CY333" s="97">
        <v>4</v>
      </c>
      <c r="CZ333" s="97">
        <v>3</v>
      </c>
      <c r="DA333" s="97">
        <v>14</v>
      </c>
      <c r="DB333" s="97">
        <v>3</v>
      </c>
      <c r="DC333" s="97">
        <v>10</v>
      </c>
      <c r="DD333" s="97">
        <v>22</v>
      </c>
      <c r="DE333" s="97">
        <v>3</v>
      </c>
      <c r="DF333" s="97">
        <v>4</v>
      </c>
      <c r="DG333" s="97">
        <v>2</v>
      </c>
      <c r="DH333" s="97">
        <v>14</v>
      </c>
      <c r="DI333" s="97">
        <v>7</v>
      </c>
      <c r="DJ333" s="97">
        <v>0</v>
      </c>
      <c r="DK333" s="97">
        <v>2</v>
      </c>
      <c r="DL333" s="97">
        <v>3</v>
      </c>
      <c r="DM333" s="97">
        <v>1</v>
      </c>
      <c r="DN333" s="97">
        <v>4</v>
      </c>
      <c r="DO333" s="97">
        <v>1</v>
      </c>
      <c r="DP333" s="97">
        <v>21</v>
      </c>
      <c r="DQ333" s="97">
        <v>5</v>
      </c>
      <c r="DR333" s="97">
        <v>11</v>
      </c>
      <c r="DS333" s="97">
        <v>4</v>
      </c>
      <c r="DT333" s="97">
        <v>6</v>
      </c>
      <c r="DU333" s="97">
        <v>1</v>
      </c>
      <c r="DV333" s="97">
        <v>5</v>
      </c>
      <c r="DW333" s="97">
        <v>1</v>
      </c>
      <c r="DX333" s="97">
        <v>2</v>
      </c>
      <c r="DY333" s="97">
        <v>3</v>
      </c>
      <c r="DZ333" s="97">
        <v>1</v>
      </c>
      <c r="EA333" s="97">
        <v>3</v>
      </c>
      <c r="EB333" s="97">
        <v>0</v>
      </c>
      <c r="EC333" s="97">
        <v>1</v>
      </c>
      <c r="ED333" s="97">
        <v>1</v>
      </c>
      <c r="EE333" s="97">
        <v>7</v>
      </c>
      <c r="EF333" s="97">
        <v>1</v>
      </c>
      <c r="EG333" s="97">
        <v>1</v>
      </c>
      <c r="EH333" s="97">
        <v>1</v>
      </c>
      <c r="EI333" s="97">
        <v>1</v>
      </c>
      <c r="EJ333" s="97">
        <v>0</v>
      </c>
      <c r="EK333" s="97">
        <v>3</v>
      </c>
      <c r="EL333" s="97">
        <v>5</v>
      </c>
      <c r="EM333" s="97">
        <v>6</v>
      </c>
      <c r="EN333" s="97">
        <v>5</v>
      </c>
      <c r="EO333" s="97">
        <v>7</v>
      </c>
      <c r="EP333" s="97">
        <v>1</v>
      </c>
      <c r="EQ333" s="97">
        <v>7</v>
      </c>
      <c r="ER333" s="97">
        <v>6</v>
      </c>
      <c r="ES333" s="97">
        <v>1</v>
      </c>
      <c r="ET333" s="97">
        <v>5</v>
      </c>
      <c r="EU333" s="97">
        <v>3</v>
      </c>
      <c r="EV333" s="97">
        <v>10</v>
      </c>
      <c r="EW333" s="97">
        <v>4</v>
      </c>
      <c r="EX333" s="97">
        <v>7</v>
      </c>
      <c r="EY333" s="97">
        <v>3</v>
      </c>
      <c r="EZ333" s="97">
        <v>0</v>
      </c>
      <c r="FA333" s="97">
        <v>5</v>
      </c>
      <c r="FB333" s="97">
        <v>13</v>
      </c>
      <c r="FC333" s="97">
        <v>9</v>
      </c>
      <c r="FD333" s="97">
        <v>13</v>
      </c>
      <c r="FE333" s="97">
        <v>14</v>
      </c>
      <c r="FF333" s="97">
        <v>24</v>
      </c>
      <c r="FG333" s="97">
        <v>35</v>
      </c>
      <c r="FH333" s="97">
        <v>12</v>
      </c>
      <c r="FI333" s="97">
        <v>27</v>
      </c>
      <c r="FJ333" s="97">
        <v>10</v>
      </c>
      <c r="FK333" s="97">
        <v>17</v>
      </c>
      <c r="FL333" s="97">
        <v>14</v>
      </c>
      <c r="FM333" s="97">
        <v>7</v>
      </c>
      <c r="FN333" s="97">
        <v>3</v>
      </c>
      <c r="FO333" s="97">
        <v>44</v>
      </c>
      <c r="FP333" s="97">
        <v>7</v>
      </c>
      <c r="FQ333" s="97">
        <v>2</v>
      </c>
      <c r="FR333" s="97">
        <v>1</v>
      </c>
      <c r="FS333" s="97">
        <v>3</v>
      </c>
      <c r="FT333" s="97">
        <v>13</v>
      </c>
      <c r="FU333" s="97">
        <v>4</v>
      </c>
      <c r="FV333" s="97">
        <v>4</v>
      </c>
      <c r="FW333" s="97">
        <v>6</v>
      </c>
      <c r="FX333" s="97">
        <v>2</v>
      </c>
      <c r="FY333" s="97">
        <v>6</v>
      </c>
      <c r="FZ333" s="97">
        <v>15</v>
      </c>
      <c r="GA333" s="97">
        <v>20</v>
      </c>
      <c r="GB333" s="97">
        <v>16</v>
      </c>
      <c r="GC333" s="97">
        <v>15</v>
      </c>
      <c r="GD333" s="97">
        <v>2</v>
      </c>
      <c r="GE333" s="97">
        <v>2</v>
      </c>
      <c r="GF333" s="97">
        <v>7</v>
      </c>
      <c r="GG333" s="97">
        <v>3</v>
      </c>
      <c r="GH333" s="97">
        <v>5</v>
      </c>
      <c r="GI333" s="97">
        <v>0</v>
      </c>
      <c r="GJ333" s="97">
        <v>1</v>
      </c>
      <c r="GK333" s="97">
        <v>15</v>
      </c>
      <c r="GL333" s="97">
        <v>19</v>
      </c>
      <c r="GM333" s="97">
        <v>7</v>
      </c>
      <c r="GN333" s="97">
        <v>13</v>
      </c>
      <c r="GO333" s="97">
        <v>19</v>
      </c>
      <c r="GP333" s="97">
        <v>11</v>
      </c>
      <c r="GQ333" s="97">
        <v>9</v>
      </c>
      <c r="GR333" s="97">
        <v>11</v>
      </c>
      <c r="GS333" s="97">
        <v>2</v>
      </c>
      <c r="GT333" s="97">
        <v>27</v>
      </c>
      <c r="GU333" s="97">
        <v>24</v>
      </c>
      <c r="GV333" s="97">
        <v>37</v>
      </c>
      <c r="GW333" s="97">
        <v>11</v>
      </c>
      <c r="GX333" s="97">
        <v>22</v>
      </c>
      <c r="GY333" s="97">
        <v>45</v>
      </c>
      <c r="GZ333" s="97">
        <v>3</v>
      </c>
      <c r="HA333" s="97">
        <v>23</v>
      </c>
      <c r="HB333" s="97">
        <v>36</v>
      </c>
      <c r="HC333" s="97">
        <v>6</v>
      </c>
      <c r="HD333" s="97">
        <v>72</v>
      </c>
      <c r="HE333" s="97">
        <v>26</v>
      </c>
      <c r="HF333" s="97">
        <v>26</v>
      </c>
      <c r="HG333" s="97">
        <v>13</v>
      </c>
      <c r="HH333" s="97">
        <v>7</v>
      </c>
      <c r="HI333" s="97">
        <v>21</v>
      </c>
      <c r="HJ333" s="97">
        <v>36</v>
      </c>
      <c r="HK333" s="97">
        <v>40</v>
      </c>
      <c r="HL333" s="97">
        <v>15</v>
      </c>
      <c r="HM333" s="97">
        <v>18</v>
      </c>
      <c r="HN333" s="97">
        <v>5</v>
      </c>
      <c r="HO333" s="97">
        <v>13</v>
      </c>
      <c r="HP333" s="97">
        <v>4</v>
      </c>
      <c r="HQ333" s="97">
        <v>8</v>
      </c>
      <c r="HR333" s="97">
        <v>3</v>
      </c>
      <c r="HS333" s="97">
        <v>7</v>
      </c>
      <c r="HT333" s="97">
        <v>3</v>
      </c>
      <c r="HU333" s="97">
        <v>6</v>
      </c>
      <c r="HV333" s="97">
        <v>3</v>
      </c>
      <c r="HW333" s="97">
        <v>2</v>
      </c>
      <c r="HX333" s="97">
        <v>4</v>
      </c>
      <c r="HY333" s="97">
        <v>33</v>
      </c>
      <c r="HZ333" s="97">
        <v>34</v>
      </c>
      <c r="IA333" s="97">
        <v>76</v>
      </c>
      <c r="IB333" s="97">
        <v>14</v>
      </c>
      <c r="IC333" s="97">
        <v>6</v>
      </c>
      <c r="ID333" s="97">
        <v>5</v>
      </c>
      <c r="IE333" s="97">
        <v>5</v>
      </c>
      <c r="IF333" s="97">
        <v>175</v>
      </c>
      <c r="IG333" s="97">
        <v>5</v>
      </c>
      <c r="IH333" s="97">
        <v>333</v>
      </c>
      <c r="II333" s="97">
        <v>32</v>
      </c>
      <c r="IJ333" s="97">
        <v>14</v>
      </c>
      <c r="IK333" s="97">
        <v>17</v>
      </c>
      <c r="IL333" s="97">
        <v>44</v>
      </c>
      <c r="IM333" s="97">
        <v>17</v>
      </c>
      <c r="IN333" s="97">
        <v>8</v>
      </c>
      <c r="IO333" s="97">
        <v>50</v>
      </c>
      <c r="IP333" s="97">
        <v>189</v>
      </c>
      <c r="IQ333" s="97">
        <v>81</v>
      </c>
      <c r="IR333" s="97">
        <v>13</v>
      </c>
      <c r="IS333" s="97">
        <v>7</v>
      </c>
      <c r="IT333" s="97">
        <v>37</v>
      </c>
      <c r="IU333" s="97">
        <v>5</v>
      </c>
      <c r="IV333" s="97">
        <v>4</v>
      </c>
      <c r="IW333" s="97">
        <v>20</v>
      </c>
      <c r="IX333" s="97">
        <v>14</v>
      </c>
      <c r="IY333" s="97">
        <v>15</v>
      </c>
      <c r="IZ333" s="97">
        <v>9</v>
      </c>
      <c r="JA333" s="97">
        <v>28</v>
      </c>
      <c r="JB333" s="97">
        <v>25</v>
      </c>
      <c r="JC333" s="97">
        <v>4</v>
      </c>
      <c r="JD333" s="97">
        <v>33</v>
      </c>
      <c r="JE333" s="97">
        <v>31</v>
      </c>
      <c r="JF333" s="97">
        <v>22</v>
      </c>
      <c r="JG333" s="97">
        <v>2</v>
      </c>
      <c r="JH333" s="97">
        <v>10</v>
      </c>
      <c r="JI333" s="97">
        <v>10</v>
      </c>
      <c r="JJ333" s="97">
        <v>10</v>
      </c>
      <c r="JK333" s="97">
        <v>84</v>
      </c>
      <c r="JL333" s="97">
        <v>14</v>
      </c>
      <c r="JM333" s="97">
        <v>3</v>
      </c>
      <c r="JN333" s="97">
        <v>16</v>
      </c>
      <c r="JO333" s="97">
        <v>363</v>
      </c>
      <c r="JP333" s="97">
        <v>442</v>
      </c>
      <c r="JQ333" s="97">
        <v>388</v>
      </c>
      <c r="JR333" s="97">
        <v>524</v>
      </c>
      <c r="JS333" s="97">
        <v>1312</v>
      </c>
      <c r="JT333" s="97">
        <v>315</v>
      </c>
      <c r="JU333" s="97">
        <v>1370</v>
      </c>
      <c r="JV333" s="97">
        <v>1061</v>
      </c>
      <c r="JW333" s="97">
        <v>1795</v>
      </c>
      <c r="JX333" s="97">
        <v>138</v>
      </c>
      <c r="JY333" s="97"/>
      <c r="JZ333" s="97">
        <v>192</v>
      </c>
      <c r="KA333" s="97">
        <v>253</v>
      </c>
      <c r="KB333" s="97">
        <v>130</v>
      </c>
      <c r="KC333" s="97">
        <v>371</v>
      </c>
      <c r="KD333" s="97">
        <v>300</v>
      </c>
      <c r="KE333" s="97">
        <v>178</v>
      </c>
      <c r="KF333" s="97">
        <v>97</v>
      </c>
      <c r="KG333" s="97">
        <v>293</v>
      </c>
      <c r="KH333" s="97">
        <v>220</v>
      </c>
      <c r="KI333" s="97">
        <v>4</v>
      </c>
      <c r="KJ333" s="97">
        <v>11</v>
      </c>
      <c r="KK333" s="97">
        <v>205</v>
      </c>
      <c r="KL333" s="97">
        <v>2375</v>
      </c>
      <c r="KM333" s="97">
        <v>429</v>
      </c>
      <c r="KN333" s="97">
        <v>51</v>
      </c>
      <c r="KO333" s="97">
        <v>185</v>
      </c>
      <c r="KP333" s="97">
        <v>80</v>
      </c>
      <c r="KQ333" s="97">
        <v>396</v>
      </c>
      <c r="KR333" s="97">
        <v>41</v>
      </c>
      <c r="KS333" s="97">
        <v>64</v>
      </c>
      <c r="KT333" s="97">
        <v>62</v>
      </c>
      <c r="KU333" s="97">
        <v>6</v>
      </c>
      <c r="KV333" s="97">
        <v>81</v>
      </c>
      <c r="KW333" s="97">
        <v>503</v>
      </c>
      <c r="KX333" s="97">
        <v>12</v>
      </c>
      <c r="KY333" s="97">
        <v>5</v>
      </c>
      <c r="KZ333" s="97">
        <v>14</v>
      </c>
      <c r="LA333" s="97">
        <v>1157</v>
      </c>
      <c r="LB333" s="97">
        <v>1560</v>
      </c>
      <c r="LC333" s="97">
        <v>172</v>
      </c>
      <c r="LD333" s="97">
        <v>385</v>
      </c>
      <c r="LE333" s="97">
        <v>38</v>
      </c>
      <c r="LF333" s="97">
        <v>1</v>
      </c>
      <c r="LG333" s="97">
        <v>660</v>
      </c>
      <c r="LH333" s="97">
        <v>1476</v>
      </c>
      <c r="LI333" s="97">
        <v>489</v>
      </c>
      <c r="LJ333" s="97">
        <v>401</v>
      </c>
      <c r="LK333" s="97">
        <v>1</v>
      </c>
      <c r="LL333" s="97">
        <v>94</v>
      </c>
      <c r="LM333" s="97">
        <v>138</v>
      </c>
      <c r="LN333" s="97">
        <v>14</v>
      </c>
      <c r="LO333" s="97">
        <v>0</v>
      </c>
      <c r="LP333" s="97">
        <v>1</v>
      </c>
      <c r="LQ333" s="97">
        <v>539</v>
      </c>
      <c r="LR333" s="97">
        <v>200</v>
      </c>
      <c r="LS333" s="97">
        <v>1525</v>
      </c>
      <c r="LT333" s="97">
        <v>166</v>
      </c>
      <c r="LU333" s="97">
        <v>593</v>
      </c>
      <c r="LV333" s="97">
        <v>980</v>
      </c>
      <c r="LW333" s="97">
        <v>107</v>
      </c>
      <c r="LX333" s="97">
        <v>48</v>
      </c>
      <c r="LY333" s="97">
        <v>236</v>
      </c>
      <c r="LZ333" s="97">
        <v>259</v>
      </c>
      <c r="MA333" s="97">
        <v>782</v>
      </c>
      <c r="MB333" s="97">
        <v>482</v>
      </c>
      <c r="MC333" s="97">
        <v>83</v>
      </c>
      <c r="MD333" s="97">
        <v>331</v>
      </c>
      <c r="ME333" s="97">
        <v>85</v>
      </c>
      <c r="MF333" s="97">
        <v>41</v>
      </c>
      <c r="MG333" s="97">
        <v>18</v>
      </c>
      <c r="MH333" s="97">
        <v>16</v>
      </c>
      <c r="MI333" s="97">
        <v>172</v>
      </c>
      <c r="MJ333" s="97">
        <v>2241</v>
      </c>
      <c r="MK333" s="97">
        <v>127</v>
      </c>
      <c r="ML333" s="97">
        <v>258</v>
      </c>
      <c r="MM333" s="97">
        <v>96</v>
      </c>
      <c r="MN333" s="97">
        <v>55</v>
      </c>
      <c r="MO333" s="97">
        <v>156</v>
      </c>
      <c r="MP333" s="97">
        <v>104</v>
      </c>
      <c r="MQ333" s="97">
        <v>161</v>
      </c>
      <c r="MR333" s="97">
        <v>153</v>
      </c>
      <c r="MS333" s="97">
        <v>549</v>
      </c>
      <c r="MT333" s="97">
        <v>10</v>
      </c>
      <c r="MU333" s="97">
        <v>29</v>
      </c>
      <c r="MV333" s="97">
        <v>300</v>
      </c>
      <c r="MW333" s="97">
        <v>814</v>
      </c>
      <c r="MX333" s="97">
        <v>200</v>
      </c>
      <c r="MY333" s="97">
        <v>123</v>
      </c>
      <c r="MZ333" s="97">
        <v>109</v>
      </c>
      <c r="NA333" s="97">
        <v>286</v>
      </c>
      <c r="NB333" s="97">
        <v>82</v>
      </c>
      <c r="NC333" s="97">
        <v>99</v>
      </c>
      <c r="ND333" s="97">
        <v>1971</v>
      </c>
      <c r="NE333" s="97">
        <v>219</v>
      </c>
      <c r="NF333" s="97">
        <v>51</v>
      </c>
      <c r="NG333" s="97">
        <v>57</v>
      </c>
      <c r="NH333" s="97">
        <v>42</v>
      </c>
      <c r="NI333" s="97">
        <v>54</v>
      </c>
      <c r="NJ333" s="97">
        <v>88</v>
      </c>
      <c r="NK333" s="97">
        <v>56</v>
      </c>
      <c r="NL333" s="97">
        <v>27</v>
      </c>
      <c r="NM333" s="97">
        <v>67</v>
      </c>
      <c r="NN333" s="97">
        <v>35</v>
      </c>
      <c r="NO333" s="97">
        <v>16</v>
      </c>
      <c r="NP333" s="97">
        <v>141</v>
      </c>
      <c r="NQ333" s="97">
        <v>328</v>
      </c>
      <c r="NR333" s="97">
        <v>400</v>
      </c>
      <c r="NS333" s="97">
        <v>408</v>
      </c>
      <c r="NT333" s="97">
        <v>371</v>
      </c>
      <c r="NU333" s="97">
        <v>155</v>
      </c>
      <c r="NV333" s="97">
        <v>108</v>
      </c>
      <c r="NW333" s="97">
        <v>47</v>
      </c>
      <c r="NX333" s="97">
        <v>69</v>
      </c>
      <c r="NY333" s="97">
        <v>8</v>
      </c>
      <c r="NZ333" s="97">
        <v>153</v>
      </c>
      <c r="OA333" s="97">
        <v>0</v>
      </c>
      <c r="OB333" s="97">
        <v>106</v>
      </c>
      <c r="OC333" s="97">
        <v>281</v>
      </c>
      <c r="OD333" s="97">
        <v>38</v>
      </c>
      <c r="OE333" s="97">
        <v>46</v>
      </c>
      <c r="OF333" s="97">
        <v>115</v>
      </c>
      <c r="OG333" s="97"/>
      <c r="OH333" s="97">
        <v>187</v>
      </c>
      <c r="OI333" s="97">
        <v>59</v>
      </c>
      <c r="OJ333" s="97">
        <v>3</v>
      </c>
      <c r="OK333" s="97">
        <v>10</v>
      </c>
      <c r="OL333" s="97">
        <v>351</v>
      </c>
      <c r="OM333" s="97">
        <v>78</v>
      </c>
      <c r="ON333" s="97">
        <v>48</v>
      </c>
      <c r="OO333" s="97">
        <v>357</v>
      </c>
      <c r="OP333" s="97"/>
      <c r="OQ333" s="97">
        <v>5</v>
      </c>
      <c r="OR333" s="98">
        <v>80</v>
      </c>
      <c r="OS333" s="99">
        <v>46215</v>
      </c>
      <c r="OT333" s="96">
        <v>50332</v>
      </c>
      <c r="OU333" s="97"/>
      <c r="OV333" s="97"/>
      <c r="OW333" s="97"/>
      <c r="OX333" s="97"/>
      <c r="OY333" s="97"/>
      <c r="OZ333" s="97">
        <v>2537</v>
      </c>
      <c r="PA333" s="97"/>
      <c r="PB333" s="97"/>
      <c r="PC333" s="97"/>
      <c r="PD333" s="97"/>
      <c r="PE333" s="97"/>
      <c r="PF333" s="97"/>
      <c r="PG333" s="97"/>
      <c r="PH333" s="97"/>
      <c r="PI333" s="97"/>
      <c r="PJ333" s="97"/>
      <c r="PK333" s="97"/>
      <c r="PL333" s="98"/>
      <c r="PM333" s="99">
        <v>99084</v>
      </c>
    </row>
    <row r="334" spans="1:429" ht="12.75" customHeight="1" x14ac:dyDescent="0.2">
      <c r="A334" s="93">
        <v>532400</v>
      </c>
      <c r="B334" s="94" t="s">
        <v>1747</v>
      </c>
      <c r="C334" s="95" t="s">
        <v>1493</v>
      </c>
      <c r="D334" s="96">
        <v>228</v>
      </c>
      <c r="E334" s="97">
        <v>531</v>
      </c>
      <c r="F334" s="97">
        <v>108</v>
      </c>
      <c r="G334" s="97">
        <v>92</v>
      </c>
      <c r="H334" s="97">
        <v>190</v>
      </c>
      <c r="I334" s="97">
        <v>134</v>
      </c>
      <c r="J334" s="97">
        <v>206</v>
      </c>
      <c r="K334" s="97">
        <v>192</v>
      </c>
      <c r="L334" s="97">
        <v>76</v>
      </c>
      <c r="M334" s="97">
        <v>45</v>
      </c>
      <c r="N334" s="97">
        <v>100</v>
      </c>
      <c r="O334" s="97">
        <v>0</v>
      </c>
      <c r="P334" s="97">
        <v>38</v>
      </c>
      <c r="Q334" s="97">
        <v>3365</v>
      </c>
      <c r="R334" s="97">
        <v>602</v>
      </c>
      <c r="S334" s="97">
        <v>66</v>
      </c>
      <c r="T334" s="97">
        <v>82</v>
      </c>
      <c r="U334" s="97">
        <v>168</v>
      </c>
      <c r="V334" s="97">
        <v>235</v>
      </c>
      <c r="W334" s="97">
        <v>1158</v>
      </c>
      <c r="X334" s="97">
        <v>1395</v>
      </c>
      <c r="Y334" s="97">
        <v>177</v>
      </c>
      <c r="Z334" s="97">
        <v>89</v>
      </c>
      <c r="AA334" s="97">
        <v>14</v>
      </c>
      <c r="AB334" s="97">
        <v>332</v>
      </c>
      <c r="AC334" s="97">
        <v>534</v>
      </c>
      <c r="AD334" s="97">
        <v>2438</v>
      </c>
      <c r="AE334" s="97">
        <v>523</v>
      </c>
      <c r="AF334" s="97">
        <v>665</v>
      </c>
      <c r="AG334" s="97">
        <v>90</v>
      </c>
      <c r="AH334" s="97">
        <v>1473</v>
      </c>
      <c r="AI334" s="97">
        <v>521</v>
      </c>
      <c r="AJ334" s="97">
        <v>1453</v>
      </c>
      <c r="AK334" s="97">
        <v>1875</v>
      </c>
      <c r="AL334" s="97">
        <v>549</v>
      </c>
      <c r="AM334" s="97">
        <v>2263</v>
      </c>
      <c r="AN334" s="97">
        <v>21</v>
      </c>
      <c r="AO334" s="97">
        <v>13</v>
      </c>
      <c r="AP334" s="97">
        <v>20</v>
      </c>
      <c r="AQ334" s="97">
        <v>25</v>
      </c>
      <c r="AR334" s="97">
        <v>11</v>
      </c>
      <c r="AS334" s="97">
        <v>32</v>
      </c>
      <c r="AT334" s="97">
        <v>23</v>
      </c>
      <c r="AU334" s="97">
        <v>60</v>
      </c>
      <c r="AV334" s="97">
        <v>13</v>
      </c>
      <c r="AW334" s="97">
        <v>26</v>
      </c>
      <c r="AX334" s="97">
        <v>18</v>
      </c>
      <c r="AY334" s="97">
        <v>4</v>
      </c>
      <c r="AZ334" s="97">
        <v>6</v>
      </c>
      <c r="BA334" s="97">
        <v>6</v>
      </c>
      <c r="BB334" s="97">
        <v>6</v>
      </c>
      <c r="BC334" s="97">
        <v>10</v>
      </c>
      <c r="BD334" s="97">
        <v>82</v>
      </c>
      <c r="BE334" s="97">
        <v>18</v>
      </c>
      <c r="BF334" s="97">
        <v>6</v>
      </c>
      <c r="BG334" s="97">
        <v>9</v>
      </c>
      <c r="BH334" s="97">
        <v>24</v>
      </c>
      <c r="BI334" s="97">
        <v>13</v>
      </c>
      <c r="BJ334" s="97">
        <v>12</v>
      </c>
      <c r="BK334" s="97">
        <v>13</v>
      </c>
      <c r="BL334" s="97">
        <v>10</v>
      </c>
      <c r="BM334" s="97">
        <v>16</v>
      </c>
      <c r="BN334" s="97">
        <v>9</v>
      </c>
      <c r="BO334" s="97">
        <v>12</v>
      </c>
      <c r="BP334" s="97">
        <v>10</v>
      </c>
      <c r="BQ334" s="97">
        <v>8</v>
      </c>
      <c r="BR334" s="97">
        <v>64</v>
      </c>
      <c r="BS334" s="97">
        <v>47</v>
      </c>
      <c r="BT334" s="97">
        <v>5</v>
      </c>
      <c r="BU334" s="97">
        <v>12</v>
      </c>
      <c r="BV334" s="97">
        <v>10</v>
      </c>
      <c r="BW334" s="97">
        <v>3</v>
      </c>
      <c r="BX334" s="97">
        <v>7</v>
      </c>
      <c r="BY334" s="97">
        <v>74</v>
      </c>
      <c r="BZ334" s="97">
        <v>40</v>
      </c>
      <c r="CA334" s="97">
        <v>43</v>
      </c>
      <c r="CB334" s="97">
        <v>2</v>
      </c>
      <c r="CC334" s="97">
        <v>20</v>
      </c>
      <c r="CD334" s="97">
        <v>4</v>
      </c>
      <c r="CE334" s="97">
        <v>9</v>
      </c>
      <c r="CF334" s="97">
        <v>9</v>
      </c>
      <c r="CG334" s="97">
        <v>15</v>
      </c>
      <c r="CH334" s="97">
        <v>20</v>
      </c>
      <c r="CI334" s="97">
        <v>4</v>
      </c>
      <c r="CJ334" s="97">
        <v>18</v>
      </c>
      <c r="CK334" s="97">
        <v>43</v>
      </c>
      <c r="CL334" s="97">
        <v>3</v>
      </c>
      <c r="CM334" s="97">
        <v>17</v>
      </c>
      <c r="CN334" s="97">
        <v>3</v>
      </c>
      <c r="CO334" s="97"/>
      <c r="CP334" s="97">
        <v>14</v>
      </c>
      <c r="CQ334" s="97">
        <v>4</v>
      </c>
      <c r="CR334" s="97">
        <v>16</v>
      </c>
      <c r="CS334" s="97">
        <v>4</v>
      </c>
      <c r="CT334" s="97">
        <v>9</v>
      </c>
      <c r="CU334" s="97">
        <v>9</v>
      </c>
      <c r="CV334" s="97">
        <v>12</v>
      </c>
      <c r="CW334" s="97">
        <v>10</v>
      </c>
      <c r="CX334" s="97">
        <v>10</v>
      </c>
      <c r="CY334" s="97">
        <v>5</v>
      </c>
      <c r="CZ334" s="97">
        <v>4</v>
      </c>
      <c r="DA334" s="97">
        <v>15</v>
      </c>
      <c r="DB334" s="97">
        <v>4</v>
      </c>
      <c r="DC334" s="97">
        <v>12</v>
      </c>
      <c r="DD334" s="97">
        <v>22</v>
      </c>
      <c r="DE334" s="97">
        <v>4</v>
      </c>
      <c r="DF334" s="97">
        <v>5</v>
      </c>
      <c r="DG334" s="97">
        <v>3</v>
      </c>
      <c r="DH334" s="97">
        <v>14</v>
      </c>
      <c r="DI334" s="97">
        <v>7</v>
      </c>
      <c r="DJ334" s="97">
        <v>0</v>
      </c>
      <c r="DK334" s="97">
        <v>3</v>
      </c>
      <c r="DL334" s="97">
        <v>5</v>
      </c>
      <c r="DM334" s="97">
        <v>1</v>
      </c>
      <c r="DN334" s="97">
        <v>4</v>
      </c>
      <c r="DO334" s="97">
        <v>2</v>
      </c>
      <c r="DP334" s="97">
        <v>21</v>
      </c>
      <c r="DQ334" s="97">
        <v>5</v>
      </c>
      <c r="DR334" s="97">
        <v>14</v>
      </c>
      <c r="DS334" s="97">
        <v>4</v>
      </c>
      <c r="DT334" s="97">
        <v>6</v>
      </c>
      <c r="DU334" s="97">
        <v>1</v>
      </c>
      <c r="DV334" s="97">
        <v>5</v>
      </c>
      <c r="DW334" s="97">
        <v>1</v>
      </c>
      <c r="DX334" s="97">
        <v>2</v>
      </c>
      <c r="DY334" s="97">
        <v>3</v>
      </c>
      <c r="DZ334" s="97">
        <v>1</v>
      </c>
      <c r="EA334" s="97">
        <v>3</v>
      </c>
      <c r="EB334" s="97">
        <v>0</v>
      </c>
      <c r="EC334" s="97">
        <v>1</v>
      </c>
      <c r="ED334" s="97">
        <v>1</v>
      </c>
      <c r="EE334" s="97">
        <v>6</v>
      </c>
      <c r="EF334" s="97">
        <v>2</v>
      </c>
      <c r="EG334" s="97">
        <v>2</v>
      </c>
      <c r="EH334" s="97">
        <v>1</v>
      </c>
      <c r="EI334" s="97">
        <v>2</v>
      </c>
      <c r="EJ334" s="97">
        <v>0</v>
      </c>
      <c r="EK334" s="97">
        <v>4</v>
      </c>
      <c r="EL334" s="97">
        <v>6</v>
      </c>
      <c r="EM334" s="97">
        <v>7</v>
      </c>
      <c r="EN334" s="97">
        <v>5</v>
      </c>
      <c r="EO334" s="97">
        <v>7</v>
      </c>
      <c r="EP334" s="97">
        <v>2</v>
      </c>
      <c r="EQ334" s="97">
        <v>7</v>
      </c>
      <c r="ER334" s="97">
        <v>7</v>
      </c>
      <c r="ES334" s="97">
        <v>2</v>
      </c>
      <c r="ET334" s="97">
        <v>6</v>
      </c>
      <c r="EU334" s="97">
        <v>3</v>
      </c>
      <c r="EV334" s="97">
        <v>10</v>
      </c>
      <c r="EW334" s="97">
        <v>5</v>
      </c>
      <c r="EX334" s="97">
        <v>7</v>
      </c>
      <c r="EY334" s="97">
        <v>4</v>
      </c>
      <c r="EZ334" s="97"/>
      <c r="FA334" s="97">
        <v>5</v>
      </c>
      <c r="FB334" s="97">
        <v>13</v>
      </c>
      <c r="FC334" s="97">
        <v>9</v>
      </c>
      <c r="FD334" s="97">
        <v>13</v>
      </c>
      <c r="FE334" s="97">
        <v>15</v>
      </c>
      <c r="FF334" s="97">
        <v>24</v>
      </c>
      <c r="FG334" s="97">
        <v>35</v>
      </c>
      <c r="FH334" s="97">
        <v>14</v>
      </c>
      <c r="FI334" s="97">
        <v>26</v>
      </c>
      <c r="FJ334" s="97">
        <v>10</v>
      </c>
      <c r="FK334" s="97">
        <v>17</v>
      </c>
      <c r="FL334" s="97">
        <v>14</v>
      </c>
      <c r="FM334" s="97">
        <v>7</v>
      </c>
      <c r="FN334" s="97">
        <v>4</v>
      </c>
      <c r="FO334" s="97">
        <v>43</v>
      </c>
      <c r="FP334" s="97">
        <v>8</v>
      </c>
      <c r="FQ334" s="97">
        <v>2</v>
      </c>
      <c r="FR334" s="97">
        <v>2</v>
      </c>
      <c r="FS334" s="97">
        <v>3</v>
      </c>
      <c r="FT334" s="97">
        <v>13</v>
      </c>
      <c r="FU334" s="97">
        <v>4</v>
      </c>
      <c r="FV334" s="97">
        <v>4</v>
      </c>
      <c r="FW334" s="97">
        <v>6</v>
      </c>
      <c r="FX334" s="97">
        <v>3</v>
      </c>
      <c r="FY334" s="97">
        <v>6</v>
      </c>
      <c r="FZ334" s="97">
        <v>16</v>
      </c>
      <c r="GA334" s="97">
        <v>21</v>
      </c>
      <c r="GB334" s="97">
        <v>17</v>
      </c>
      <c r="GC334" s="97">
        <v>15</v>
      </c>
      <c r="GD334" s="97">
        <v>3</v>
      </c>
      <c r="GE334" s="97">
        <v>3</v>
      </c>
      <c r="GF334" s="97">
        <v>8</v>
      </c>
      <c r="GG334" s="97">
        <v>3</v>
      </c>
      <c r="GH334" s="97">
        <v>5</v>
      </c>
      <c r="GI334" s="97">
        <v>1</v>
      </c>
      <c r="GJ334" s="97">
        <v>1</v>
      </c>
      <c r="GK334" s="97">
        <v>15</v>
      </c>
      <c r="GL334" s="97">
        <v>20</v>
      </c>
      <c r="GM334" s="97">
        <v>8</v>
      </c>
      <c r="GN334" s="97">
        <v>13</v>
      </c>
      <c r="GO334" s="97">
        <v>20</v>
      </c>
      <c r="GP334" s="97">
        <v>11</v>
      </c>
      <c r="GQ334" s="97">
        <v>9</v>
      </c>
      <c r="GR334" s="97">
        <v>11</v>
      </c>
      <c r="GS334" s="97">
        <v>3</v>
      </c>
      <c r="GT334" s="97">
        <v>35</v>
      </c>
      <c r="GU334" s="97">
        <v>24</v>
      </c>
      <c r="GV334" s="97">
        <v>37</v>
      </c>
      <c r="GW334" s="97">
        <v>11</v>
      </c>
      <c r="GX334" s="97">
        <v>23</v>
      </c>
      <c r="GY334" s="97">
        <v>46</v>
      </c>
      <c r="GZ334" s="97">
        <v>4</v>
      </c>
      <c r="HA334" s="97">
        <v>23</v>
      </c>
      <c r="HB334" s="97">
        <v>36</v>
      </c>
      <c r="HC334" s="97">
        <v>7</v>
      </c>
      <c r="HD334" s="97">
        <v>73</v>
      </c>
      <c r="HE334" s="97">
        <v>28</v>
      </c>
      <c r="HF334" s="97">
        <v>27</v>
      </c>
      <c r="HG334" s="97">
        <v>14</v>
      </c>
      <c r="HH334" s="97">
        <v>10</v>
      </c>
      <c r="HI334" s="97">
        <v>21</v>
      </c>
      <c r="HJ334" s="97">
        <v>23</v>
      </c>
      <c r="HK334" s="97">
        <v>40</v>
      </c>
      <c r="HL334" s="97">
        <v>18</v>
      </c>
      <c r="HM334" s="97">
        <v>20</v>
      </c>
      <c r="HN334" s="97">
        <v>6</v>
      </c>
      <c r="HO334" s="97">
        <v>19</v>
      </c>
      <c r="HP334" s="97">
        <v>4</v>
      </c>
      <c r="HQ334" s="97">
        <v>11</v>
      </c>
      <c r="HR334" s="97">
        <v>4</v>
      </c>
      <c r="HS334" s="97">
        <v>6</v>
      </c>
      <c r="HT334" s="97">
        <v>3</v>
      </c>
      <c r="HU334" s="97">
        <v>8</v>
      </c>
      <c r="HV334" s="97">
        <v>3</v>
      </c>
      <c r="HW334" s="97">
        <v>4</v>
      </c>
      <c r="HX334" s="97">
        <v>5</v>
      </c>
      <c r="HY334" s="97">
        <v>33</v>
      </c>
      <c r="HZ334" s="97">
        <v>33</v>
      </c>
      <c r="IA334" s="97">
        <v>75</v>
      </c>
      <c r="IB334" s="97">
        <v>14</v>
      </c>
      <c r="IC334" s="97">
        <v>7</v>
      </c>
      <c r="ID334" s="97">
        <v>6</v>
      </c>
      <c r="IE334" s="97">
        <v>5</v>
      </c>
      <c r="IF334" s="97">
        <v>170</v>
      </c>
      <c r="IG334" s="97">
        <v>6</v>
      </c>
      <c r="IH334" s="97">
        <v>327</v>
      </c>
      <c r="II334" s="97">
        <v>32</v>
      </c>
      <c r="IJ334" s="97">
        <v>15</v>
      </c>
      <c r="IK334" s="97">
        <v>18</v>
      </c>
      <c r="IL334" s="97">
        <v>44</v>
      </c>
      <c r="IM334" s="97">
        <v>18</v>
      </c>
      <c r="IN334" s="97">
        <v>8</v>
      </c>
      <c r="IO334" s="97">
        <v>51</v>
      </c>
      <c r="IP334" s="97">
        <v>186</v>
      </c>
      <c r="IQ334" s="97">
        <v>80</v>
      </c>
      <c r="IR334" s="97">
        <v>15</v>
      </c>
      <c r="IS334" s="97">
        <v>8</v>
      </c>
      <c r="IT334" s="97">
        <v>37</v>
      </c>
      <c r="IU334" s="97">
        <v>6</v>
      </c>
      <c r="IV334" s="97">
        <v>4</v>
      </c>
      <c r="IW334" s="97">
        <v>22</v>
      </c>
      <c r="IX334" s="97">
        <v>14</v>
      </c>
      <c r="IY334" s="97">
        <v>15</v>
      </c>
      <c r="IZ334" s="97">
        <v>9</v>
      </c>
      <c r="JA334" s="97">
        <v>29</v>
      </c>
      <c r="JB334" s="97">
        <v>26</v>
      </c>
      <c r="JC334" s="97">
        <v>5</v>
      </c>
      <c r="JD334" s="97">
        <v>35</v>
      </c>
      <c r="JE334" s="97">
        <v>32</v>
      </c>
      <c r="JF334" s="97">
        <v>22</v>
      </c>
      <c r="JG334" s="97">
        <v>3</v>
      </c>
      <c r="JH334" s="97">
        <v>9</v>
      </c>
      <c r="JI334" s="97">
        <v>11</v>
      </c>
      <c r="JJ334" s="97">
        <v>11</v>
      </c>
      <c r="JK334" s="97">
        <v>82</v>
      </c>
      <c r="JL334" s="97">
        <v>14</v>
      </c>
      <c r="JM334" s="97">
        <v>4</v>
      </c>
      <c r="JN334" s="97">
        <v>17</v>
      </c>
      <c r="JO334" s="97">
        <v>271</v>
      </c>
      <c r="JP334" s="97">
        <v>319</v>
      </c>
      <c r="JQ334" s="97">
        <v>289</v>
      </c>
      <c r="JR334" s="97">
        <v>344</v>
      </c>
      <c r="JS334" s="97">
        <v>975</v>
      </c>
      <c r="JT334" s="97">
        <v>231</v>
      </c>
      <c r="JU334" s="97">
        <v>1012</v>
      </c>
      <c r="JV334" s="97">
        <v>785</v>
      </c>
      <c r="JW334" s="97">
        <v>1328</v>
      </c>
      <c r="JX334" s="97">
        <v>98</v>
      </c>
      <c r="JY334" s="97"/>
      <c r="JZ334" s="97">
        <v>184</v>
      </c>
      <c r="KA334" s="97">
        <v>201</v>
      </c>
      <c r="KB334" s="97">
        <v>76</v>
      </c>
      <c r="KC334" s="97">
        <v>248</v>
      </c>
      <c r="KD334" s="97">
        <v>220</v>
      </c>
      <c r="KE334" s="97">
        <v>129</v>
      </c>
      <c r="KF334" s="97">
        <v>72</v>
      </c>
      <c r="KG334" s="97">
        <v>221</v>
      </c>
      <c r="KH334" s="97">
        <v>172</v>
      </c>
      <c r="KI334" s="97">
        <v>7766</v>
      </c>
      <c r="KJ334" s="97">
        <v>3502</v>
      </c>
      <c r="KK334" s="97">
        <v>156</v>
      </c>
      <c r="KL334" s="97">
        <v>2705</v>
      </c>
      <c r="KM334" s="97">
        <v>196</v>
      </c>
      <c r="KN334" s="97">
        <v>96</v>
      </c>
      <c r="KO334" s="97">
        <v>275</v>
      </c>
      <c r="KP334" s="97">
        <v>140</v>
      </c>
      <c r="KQ334" s="97">
        <v>294</v>
      </c>
      <c r="KR334" s="97">
        <v>31</v>
      </c>
      <c r="KS334" s="97">
        <v>48</v>
      </c>
      <c r="KT334" s="97">
        <v>48</v>
      </c>
      <c r="KU334" s="97">
        <v>7</v>
      </c>
      <c r="KV334" s="97">
        <v>61</v>
      </c>
      <c r="KW334" s="97">
        <v>1421</v>
      </c>
      <c r="KX334" s="97">
        <v>10</v>
      </c>
      <c r="KY334" s="97">
        <v>278</v>
      </c>
      <c r="KZ334" s="97">
        <v>750</v>
      </c>
      <c r="LA334" s="97">
        <v>1050</v>
      </c>
      <c r="LB334" s="97">
        <v>1461</v>
      </c>
      <c r="LC334" s="97">
        <v>148</v>
      </c>
      <c r="LD334" s="97">
        <v>458</v>
      </c>
      <c r="LE334" s="97">
        <v>1401</v>
      </c>
      <c r="LF334" s="97">
        <v>1</v>
      </c>
      <c r="LG334" s="97">
        <v>503</v>
      </c>
      <c r="LH334" s="97">
        <v>1127</v>
      </c>
      <c r="LI334" s="97">
        <v>372</v>
      </c>
      <c r="LJ334" s="97">
        <v>305</v>
      </c>
      <c r="LK334" s="97">
        <v>0</v>
      </c>
      <c r="LL334" s="97">
        <v>1057</v>
      </c>
      <c r="LM334" s="97">
        <v>105</v>
      </c>
      <c r="LN334" s="97">
        <v>11</v>
      </c>
      <c r="LO334" s="97"/>
      <c r="LP334" s="97"/>
      <c r="LQ334" s="97">
        <v>424</v>
      </c>
      <c r="LR334" s="97">
        <v>153</v>
      </c>
      <c r="LS334" s="97">
        <v>1184</v>
      </c>
      <c r="LT334" s="97">
        <v>132</v>
      </c>
      <c r="LU334" s="97">
        <v>453</v>
      </c>
      <c r="LV334" s="97">
        <v>742</v>
      </c>
      <c r="LW334" s="97">
        <v>80</v>
      </c>
      <c r="LX334" s="97">
        <v>32</v>
      </c>
      <c r="LY334" s="97">
        <v>176</v>
      </c>
      <c r="LZ334" s="97">
        <v>196</v>
      </c>
      <c r="MA334" s="97">
        <v>590</v>
      </c>
      <c r="MB334" s="97">
        <v>365</v>
      </c>
      <c r="MC334" s="97">
        <v>65</v>
      </c>
      <c r="MD334" s="97">
        <v>250</v>
      </c>
      <c r="ME334" s="97">
        <v>1344</v>
      </c>
      <c r="MF334" s="97">
        <v>31</v>
      </c>
      <c r="MG334" s="97">
        <v>14</v>
      </c>
      <c r="MH334" s="97">
        <v>12</v>
      </c>
      <c r="MI334" s="97">
        <v>131</v>
      </c>
      <c r="MJ334" s="97">
        <v>1723</v>
      </c>
      <c r="MK334" s="97">
        <v>82</v>
      </c>
      <c r="ML334" s="97">
        <v>197</v>
      </c>
      <c r="MM334" s="97">
        <v>72</v>
      </c>
      <c r="MN334" s="97">
        <v>41</v>
      </c>
      <c r="MO334" s="97">
        <v>121</v>
      </c>
      <c r="MP334" s="97">
        <v>79</v>
      </c>
      <c r="MQ334" s="97">
        <v>122</v>
      </c>
      <c r="MR334" s="97">
        <v>116</v>
      </c>
      <c r="MS334" s="97">
        <v>418</v>
      </c>
      <c r="MT334" s="97">
        <v>4</v>
      </c>
      <c r="MU334" s="97">
        <v>19</v>
      </c>
      <c r="MV334" s="97">
        <v>259</v>
      </c>
      <c r="MW334" s="97">
        <v>826</v>
      </c>
      <c r="MX334" s="97">
        <v>201</v>
      </c>
      <c r="MY334" s="97">
        <v>125</v>
      </c>
      <c r="MZ334" s="97">
        <v>112</v>
      </c>
      <c r="NA334" s="97">
        <v>291</v>
      </c>
      <c r="NB334" s="97">
        <v>143</v>
      </c>
      <c r="NC334" s="97">
        <v>102</v>
      </c>
      <c r="ND334" s="97">
        <v>2293</v>
      </c>
      <c r="NE334" s="97">
        <v>225</v>
      </c>
      <c r="NF334" s="97">
        <v>58</v>
      </c>
      <c r="NG334" s="97">
        <v>63</v>
      </c>
      <c r="NH334" s="97">
        <v>40</v>
      </c>
      <c r="NI334" s="97">
        <v>48</v>
      </c>
      <c r="NJ334" s="97">
        <v>68</v>
      </c>
      <c r="NK334" s="97">
        <v>43</v>
      </c>
      <c r="NL334" s="97">
        <v>21</v>
      </c>
      <c r="NM334" s="97">
        <v>51</v>
      </c>
      <c r="NN334" s="97">
        <v>28</v>
      </c>
      <c r="NO334" s="97">
        <v>12</v>
      </c>
      <c r="NP334" s="97">
        <v>156</v>
      </c>
      <c r="NQ334" s="97">
        <v>250</v>
      </c>
      <c r="NR334" s="97">
        <v>311</v>
      </c>
      <c r="NS334" s="97">
        <v>307</v>
      </c>
      <c r="NT334" s="97">
        <v>276</v>
      </c>
      <c r="NU334" s="97">
        <v>115</v>
      </c>
      <c r="NV334" s="97">
        <v>84</v>
      </c>
      <c r="NW334" s="97">
        <v>36</v>
      </c>
      <c r="NX334" s="97">
        <v>53</v>
      </c>
      <c r="NY334" s="97">
        <v>7</v>
      </c>
      <c r="NZ334" s="97">
        <v>120</v>
      </c>
      <c r="OA334" s="97">
        <v>0</v>
      </c>
      <c r="OB334" s="97">
        <v>81</v>
      </c>
      <c r="OC334" s="97">
        <v>213</v>
      </c>
      <c r="OD334" s="97">
        <v>4</v>
      </c>
      <c r="OE334" s="97">
        <v>33</v>
      </c>
      <c r="OF334" s="97">
        <v>90</v>
      </c>
      <c r="OG334" s="97"/>
      <c r="OH334" s="97">
        <v>3</v>
      </c>
      <c r="OI334" s="97">
        <v>8</v>
      </c>
      <c r="OJ334" s="97">
        <v>3</v>
      </c>
      <c r="OK334" s="97">
        <v>8</v>
      </c>
      <c r="OL334" s="97">
        <v>326</v>
      </c>
      <c r="OM334" s="97">
        <v>84</v>
      </c>
      <c r="ON334" s="97">
        <v>1765</v>
      </c>
      <c r="OO334" s="97">
        <v>415</v>
      </c>
      <c r="OP334" s="97"/>
      <c r="OQ334" s="97">
        <v>4</v>
      </c>
      <c r="OR334" s="98">
        <v>61</v>
      </c>
      <c r="OS334" s="99">
        <v>78176</v>
      </c>
      <c r="OT334" s="96">
        <v>511</v>
      </c>
      <c r="OU334" s="97"/>
      <c r="OV334" s="97"/>
      <c r="OW334" s="97"/>
      <c r="OX334" s="97"/>
      <c r="OY334" s="97"/>
      <c r="OZ334" s="97">
        <v>4848</v>
      </c>
      <c r="PA334" s="97"/>
      <c r="PB334" s="97"/>
      <c r="PC334" s="97"/>
      <c r="PD334" s="97"/>
      <c r="PE334" s="97"/>
      <c r="PF334" s="97"/>
      <c r="PG334" s="97"/>
      <c r="PH334" s="97"/>
      <c r="PI334" s="97"/>
      <c r="PJ334" s="97"/>
      <c r="PK334" s="97"/>
      <c r="PL334" s="98"/>
      <c r="PM334" s="99">
        <v>83535</v>
      </c>
    </row>
    <row r="335" spans="1:429" ht="12.75" customHeight="1" x14ac:dyDescent="0.2">
      <c r="A335" s="93" t="s">
        <v>1642</v>
      </c>
      <c r="B335" s="94" t="s">
        <v>1747</v>
      </c>
      <c r="C335" s="95" t="s">
        <v>1494</v>
      </c>
      <c r="D335" s="96"/>
      <c r="E335" s="97"/>
      <c r="F335" s="97"/>
      <c r="G335" s="97"/>
      <c r="H335" s="97"/>
      <c r="I335" s="97"/>
      <c r="J335" s="97"/>
      <c r="K335" s="97"/>
      <c r="L335" s="97"/>
      <c r="M335" s="97"/>
      <c r="N335" s="97"/>
      <c r="O335" s="97"/>
      <c r="P335" s="97"/>
      <c r="Q335" s="97"/>
      <c r="R335" s="97"/>
      <c r="S335" s="97"/>
      <c r="T335" s="97"/>
      <c r="U335" s="97"/>
      <c r="V335" s="97"/>
      <c r="W335" s="97"/>
      <c r="X335" s="97"/>
      <c r="Y335" s="97"/>
      <c r="Z335" s="97"/>
      <c r="AA335" s="97"/>
      <c r="AB335" s="97">
        <v>0</v>
      </c>
      <c r="AC335" s="97">
        <v>0</v>
      </c>
      <c r="AD335" s="97">
        <v>5</v>
      </c>
      <c r="AE335" s="97">
        <v>0</v>
      </c>
      <c r="AF335" s="97">
        <v>0</v>
      </c>
      <c r="AG335" s="97">
        <v>0</v>
      </c>
      <c r="AH335" s="97">
        <v>0</v>
      </c>
      <c r="AI335" s="97">
        <v>0</v>
      </c>
      <c r="AJ335" s="97">
        <v>0</v>
      </c>
      <c r="AK335" s="97">
        <v>0</v>
      </c>
      <c r="AL335" s="97"/>
      <c r="AM335" s="97">
        <v>0</v>
      </c>
      <c r="AN335" s="97">
        <v>3</v>
      </c>
      <c r="AO335" s="97">
        <v>2</v>
      </c>
      <c r="AP335" s="97">
        <v>3</v>
      </c>
      <c r="AQ335" s="97">
        <v>3</v>
      </c>
      <c r="AR335" s="97">
        <v>1</v>
      </c>
      <c r="AS335" s="97">
        <v>4</v>
      </c>
      <c r="AT335" s="97">
        <v>3</v>
      </c>
      <c r="AU335" s="97">
        <v>9</v>
      </c>
      <c r="AV335" s="97">
        <v>2</v>
      </c>
      <c r="AW335" s="97">
        <v>4</v>
      </c>
      <c r="AX335" s="97">
        <v>2</v>
      </c>
      <c r="AY335" s="97">
        <v>0</v>
      </c>
      <c r="AZ335" s="97">
        <v>1</v>
      </c>
      <c r="BA335" s="97">
        <v>1</v>
      </c>
      <c r="BB335" s="97">
        <v>1</v>
      </c>
      <c r="BC335" s="97">
        <v>1</v>
      </c>
      <c r="BD335" s="97">
        <v>12</v>
      </c>
      <c r="BE335" s="97">
        <v>2</v>
      </c>
      <c r="BF335" s="97">
        <v>1</v>
      </c>
      <c r="BG335" s="97">
        <v>1</v>
      </c>
      <c r="BH335" s="97">
        <v>3</v>
      </c>
      <c r="BI335" s="97">
        <v>2</v>
      </c>
      <c r="BJ335" s="97">
        <v>1</v>
      </c>
      <c r="BK335" s="97">
        <v>2</v>
      </c>
      <c r="BL335" s="97">
        <v>2</v>
      </c>
      <c r="BM335" s="97">
        <v>2</v>
      </c>
      <c r="BN335" s="97">
        <v>1</v>
      </c>
      <c r="BO335" s="97">
        <v>1</v>
      </c>
      <c r="BP335" s="97">
        <v>1</v>
      </c>
      <c r="BQ335" s="97">
        <v>1</v>
      </c>
      <c r="BR335" s="97">
        <v>9</v>
      </c>
      <c r="BS335" s="97">
        <v>7</v>
      </c>
      <c r="BT335" s="97">
        <v>1</v>
      </c>
      <c r="BU335" s="97">
        <v>2</v>
      </c>
      <c r="BV335" s="97">
        <v>1</v>
      </c>
      <c r="BW335" s="97">
        <v>0</v>
      </c>
      <c r="BX335" s="97">
        <v>1</v>
      </c>
      <c r="BY335" s="97">
        <v>11</v>
      </c>
      <c r="BZ335" s="97">
        <v>6</v>
      </c>
      <c r="CA335" s="97">
        <v>6</v>
      </c>
      <c r="CB335" s="97">
        <v>0</v>
      </c>
      <c r="CC335" s="97">
        <v>3</v>
      </c>
      <c r="CD335" s="97">
        <v>1</v>
      </c>
      <c r="CE335" s="97">
        <v>1</v>
      </c>
      <c r="CF335" s="97">
        <v>1</v>
      </c>
      <c r="CG335" s="97">
        <v>2</v>
      </c>
      <c r="CH335" s="97">
        <v>3</v>
      </c>
      <c r="CI335" s="97">
        <v>1</v>
      </c>
      <c r="CJ335" s="97">
        <v>3</v>
      </c>
      <c r="CK335" s="97">
        <v>6</v>
      </c>
      <c r="CL335" s="97">
        <v>0</v>
      </c>
      <c r="CM335" s="97">
        <v>2</v>
      </c>
      <c r="CN335" s="97">
        <v>0</v>
      </c>
      <c r="CO335" s="97"/>
      <c r="CP335" s="97">
        <v>2</v>
      </c>
      <c r="CQ335" s="97">
        <v>0</v>
      </c>
      <c r="CR335" s="97">
        <v>2</v>
      </c>
      <c r="CS335" s="97">
        <v>0</v>
      </c>
      <c r="CT335" s="97">
        <v>1</v>
      </c>
      <c r="CU335" s="97">
        <v>1</v>
      </c>
      <c r="CV335" s="97">
        <v>1</v>
      </c>
      <c r="CW335" s="97">
        <v>1</v>
      </c>
      <c r="CX335" s="97">
        <v>1</v>
      </c>
      <c r="CY335" s="97">
        <v>1</v>
      </c>
      <c r="CZ335" s="97">
        <v>1</v>
      </c>
      <c r="DA335" s="97">
        <v>2</v>
      </c>
      <c r="DB335" s="97">
        <v>1</v>
      </c>
      <c r="DC335" s="97">
        <v>1</v>
      </c>
      <c r="DD335" s="97">
        <v>3</v>
      </c>
      <c r="DE335" s="97">
        <v>1</v>
      </c>
      <c r="DF335" s="97">
        <v>1</v>
      </c>
      <c r="DG335" s="97">
        <v>0</v>
      </c>
      <c r="DH335" s="97">
        <v>2</v>
      </c>
      <c r="DI335" s="97">
        <v>1</v>
      </c>
      <c r="DJ335" s="97"/>
      <c r="DK335" s="97">
        <v>0</v>
      </c>
      <c r="DL335" s="97">
        <v>0</v>
      </c>
      <c r="DM335" s="97">
        <v>0</v>
      </c>
      <c r="DN335" s="97">
        <v>0</v>
      </c>
      <c r="DO335" s="97"/>
      <c r="DP335" s="97">
        <v>3</v>
      </c>
      <c r="DQ335" s="97">
        <v>1</v>
      </c>
      <c r="DR335" s="97">
        <v>1</v>
      </c>
      <c r="DS335" s="97">
        <v>0</v>
      </c>
      <c r="DT335" s="97">
        <v>1</v>
      </c>
      <c r="DU335" s="97"/>
      <c r="DV335" s="97">
        <v>1</v>
      </c>
      <c r="DW335" s="97">
        <v>0</v>
      </c>
      <c r="DX335" s="97">
        <v>0</v>
      </c>
      <c r="DY335" s="97">
        <v>0</v>
      </c>
      <c r="DZ335" s="97">
        <v>0</v>
      </c>
      <c r="EA335" s="97">
        <v>0</v>
      </c>
      <c r="EB335" s="97">
        <v>0</v>
      </c>
      <c r="EC335" s="97">
        <v>0</v>
      </c>
      <c r="ED335" s="97"/>
      <c r="EE335" s="97">
        <v>1</v>
      </c>
      <c r="EF335" s="97">
        <v>0</v>
      </c>
      <c r="EG335" s="97">
        <v>0</v>
      </c>
      <c r="EH335" s="97">
        <v>0</v>
      </c>
      <c r="EI335" s="97"/>
      <c r="EJ335" s="97"/>
      <c r="EK335" s="97">
        <v>1</v>
      </c>
      <c r="EL335" s="97">
        <v>1</v>
      </c>
      <c r="EM335" s="97">
        <v>1</v>
      </c>
      <c r="EN335" s="97">
        <v>1</v>
      </c>
      <c r="EO335" s="97">
        <v>1</v>
      </c>
      <c r="EP335" s="97">
        <v>0</v>
      </c>
      <c r="EQ335" s="97">
        <v>1</v>
      </c>
      <c r="ER335" s="97">
        <v>1</v>
      </c>
      <c r="ES335" s="97"/>
      <c r="ET335" s="97">
        <v>1</v>
      </c>
      <c r="EU335" s="97">
        <v>0</v>
      </c>
      <c r="EV335" s="97">
        <v>1</v>
      </c>
      <c r="EW335" s="97">
        <v>1</v>
      </c>
      <c r="EX335" s="97">
        <v>1</v>
      </c>
      <c r="EY335" s="97">
        <v>1</v>
      </c>
      <c r="EZ335" s="97"/>
      <c r="FA335" s="97">
        <v>1</v>
      </c>
      <c r="FB335" s="97">
        <v>2</v>
      </c>
      <c r="FC335" s="97">
        <v>1</v>
      </c>
      <c r="FD335" s="97">
        <v>2</v>
      </c>
      <c r="FE335" s="97">
        <v>2</v>
      </c>
      <c r="FF335" s="97">
        <v>3</v>
      </c>
      <c r="FG335" s="97">
        <v>5</v>
      </c>
      <c r="FH335" s="97">
        <v>2</v>
      </c>
      <c r="FI335" s="97">
        <v>4</v>
      </c>
      <c r="FJ335" s="97">
        <v>1</v>
      </c>
      <c r="FK335" s="97">
        <v>2</v>
      </c>
      <c r="FL335" s="97">
        <v>2</v>
      </c>
      <c r="FM335" s="97">
        <v>1</v>
      </c>
      <c r="FN335" s="97">
        <v>1</v>
      </c>
      <c r="FO335" s="97">
        <v>6</v>
      </c>
      <c r="FP335" s="97">
        <v>1</v>
      </c>
      <c r="FQ335" s="97">
        <v>0</v>
      </c>
      <c r="FR335" s="97">
        <v>0</v>
      </c>
      <c r="FS335" s="97">
        <v>0</v>
      </c>
      <c r="FT335" s="97">
        <v>2</v>
      </c>
      <c r="FU335" s="97">
        <v>1</v>
      </c>
      <c r="FV335" s="97">
        <v>1</v>
      </c>
      <c r="FW335" s="97">
        <v>1</v>
      </c>
      <c r="FX335" s="97">
        <v>0</v>
      </c>
      <c r="FY335" s="97">
        <v>1</v>
      </c>
      <c r="FZ335" s="97">
        <v>2</v>
      </c>
      <c r="GA335" s="97">
        <v>3</v>
      </c>
      <c r="GB335" s="97">
        <v>2</v>
      </c>
      <c r="GC335" s="97">
        <v>2</v>
      </c>
      <c r="GD335" s="97">
        <v>0</v>
      </c>
      <c r="GE335" s="97">
        <v>0</v>
      </c>
      <c r="GF335" s="97">
        <v>1</v>
      </c>
      <c r="GG335" s="97">
        <v>0</v>
      </c>
      <c r="GH335" s="97">
        <v>1</v>
      </c>
      <c r="GI335" s="97"/>
      <c r="GJ335" s="97"/>
      <c r="GK335" s="97">
        <v>2</v>
      </c>
      <c r="GL335" s="97">
        <v>2</v>
      </c>
      <c r="GM335" s="97">
        <v>1</v>
      </c>
      <c r="GN335" s="97">
        <v>2</v>
      </c>
      <c r="GO335" s="97">
        <v>3</v>
      </c>
      <c r="GP335" s="97">
        <v>1</v>
      </c>
      <c r="GQ335" s="97">
        <v>1</v>
      </c>
      <c r="GR335" s="97">
        <v>1</v>
      </c>
      <c r="GS335" s="97">
        <v>0</v>
      </c>
      <c r="GT335" s="97">
        <v>4</v>
      </c>
      <c r="GU335" s="97">
        <v>3</v>
      </c>
      <c r="GV335" s="97">
        <v>5</v>
      </c>
      <c r="GW335" s="97">
        <v>2</v>
      </c>
      <c r="GX335" s="97">
        <v>3</v>
      </c>
      <c r="GY335" s="97">
        <v>7</v>
      </c>
      <c r="GZ335" s="97">
        <v>1</v>
      </c>
      <c r="HA335" s="97">
        <v>3</v>
      </c>
      <c r="HB335" s="97">
        <v>5</v>
      </c>
      <c r="HC335" s="97">
        <v>1</v>
      </c>
      <c r="HD335" s="97">
        <v>10</v>
      </c>
      <c r="HE335" s="97">
        <v>4</v>
      </c>
      <c r="HF335" s="97">
        <v>4</v>
      </c>
      <c r="HG335" s="97">
        <v>2</v>
      </c>
      <c r="HH335" s="97">
        <v>1</v>
      </c>
      <c r="HI335" s="97">
        <v>3</v>
      </c>
      <c r="HJ335" s="97">
        <v>3</v>
      </c>
      <c r="HK335" s="97">
        <v>6</v>
      </c>
      <c r="HL335" s="97">
        <v>2</v>
      </c>
      <c r="HM335" s="97">
        <v>3</v>
      </c>
      <c r="HN335" s="97">
        <v>0</v>
      </c>
      <c r="HO335" s="97">
        <v>2</v>
      </c>
      <c r="HP335" s="97">
        <v>0</v>
      </c>
      <c r="HQ335" s="97">
        <v>1</v>
      </c>
      <c r="HR335" s="97">
        <v>0</v>
      </c>
      <c r="HS335" s="97">
        <v>1</v>
      </c>
      <c r="HT335" s="97">
        <v>0</v>
      </c>
      <c r="HU335" s="97">
        <v>1</v>
      </c>
      <c r="HV335" s="97">
        <v>0</v>
      </c>
      <c r="HW335" s="97">
        <v>0</v>
      </c>
      <c r="HX335" s="97">
        <v>1</v>
      </c>
      <c r="HY335" s="97">
        <v>5</v>
      </c>
      <c r="HZ335" s="97">
        <v>5</v>
      </c>
      <c r="IA335" s="97">
        <v>11</v>
      </c>
      <c r="IB335" s="97">
        <v>2</v>
      </c>
      <c r="IC335" s="97">
        <v>1</v>
      </c>
      <c r="ID335" s="97">
        <v>1</v>
      </c>
      <c r="IE335" s="97">
        <v>1</v>
      </c>
      <c r="IF335" s="97">
        <v>24</v>
      </c>
      <c r="IG335" s="97">
        <v>1</v>
      </c>
      <c r="IH335" s="97">
        <v>47</v>
      </c>
      <c r="II335" s="97">
        <v>5</v>
      </c>
      <c r="IJ335" s="97">
        <v>2</v>
      </c>
      <c r="IK335" s="97">
        <v>2</v>
      </c>
      <c r="IL335" s="97">
        <v>6</v>
      </c>
      <c r="IM335" s="97">
        <v>2</v>
      </c>
      <c r="IN335" s="97">
        <v>1</v>
      </c>
      <c r="IO335" s="97">
        <v>7</v>
      </c>
      <c r="IP335" s="97">
        <v>26</v>
      </c>
      <c r="IQ335" s="97">
        <v>12</v>
      </c>
      <c r="IR335" s="97">
        <v>2</v>
      </c>
      <c r="IS335" s="97">
        <v>1</v>
      </c>
      <c r="IT335" s="97">
        <v>5</v>
      </c>
      <c r="IU335" s="97">
        <v>1</v>
      </c>
      <c r="IV335" s="97">
        <v>0</v>
      </c>
      <c r="IW335" s="97">
        <v>3</v>
      </c>
      <c r="IX335" s="97">
        <v>2</v>
      </c>
      <c r="IY335" s="97">
        <v>2</v>
      </c>
      <c r="IZ335" s="97">
        <v>1</v>
      </c>
      <c r="JA335" s="97">
        <v>4</v>
      </c>
      <c r="JB335" s="97">
        <v>3</v>
      </c>
      <c r="JC335" s="97">
        <v>1</v>
      </c>
      <c r="JD335" s="97">
        <v>5</v>
      </c>
      <c r="JE335" s="97">
        <v>5</v>
      </c>
      <c r="JF335" s="97">
        <v>3</v>
      </c>
      <c r="JG335" s="97">
        <v>0</v>
      </c>
      <c r="JH335" s="97">
        <v>1</v>
      </c>
      <c r="JI335" s="97">
        <v>1</v>
      </c>
      <c r="JJ335" s="97">
        <v>2</v>
      </c>
      <c r="JK335" s="97">
        <v>12</v>
      </c>
      <c r="JL335" s="97">
        <v>2</v>
      </c>
      <c r="JM335" s="97">
        <v>1</v>
      </c>
      <c r="JN335" s="97">
        <v>2</v>
      </c>
      <c r="JO335" s="97">
        <v>48</v>
      </c>
      <c r="JP335" s="97">
        <v>60</v>
      </c>
      <c r="JQ335" s="97">
        <v>53</v>
      </c>
      <c r="JR335" s="97">
        <v>63</v>
      </c>
      <c r="JS335" s="97">
        <v>170</v>
      </c>
      <c r="JT335" s="97">
        <v>44</v>
      </c>
      <c r="JU335" s="97">
        <v>177</v>
      </c>
      <c r="JV335" s="97">
        <v>139</v>
      </c>
      <c r="JW335" s="97">
        <v>238</v>
      </c>
      <c r="JX335" s="97">
        <v>18</v>
      </c>
      <c r="JY335" s="97"/>
      <c r="JZ335" s="97">
        <v>33</v>
      </c>
      <c r="KA335" s="97">
        <v>32</v>
      </c>
      <c r="KB335" s="97">
        <v>31</v>
      </c>
      <c r="KC335" s="97">
        <v>44</v>
      </c>
      <c r="KD335" s="97">
        <v>39</v>
      </c>
      <c r="KE335" s="97">
        <v>23</v>
      </c>
      <c r="KF335" s="97">
        <v>13</v>
      </c>
      <c r="KG335" s="97">
        <v>38</v>
      </c>
      <c r="KH335" s="97">
        <v>28</v>
      </c>
      <c r="KI335" s="97">
        <v>1</v>
      </c>
      <c r="KJ335" s="97">
        <v>12</v>
      </c>
      <c r="KK335" s="97"/>
      <c r="KL335" s="97">
        <v>1310</v>
      </c>
      <c r="KM335" s="97">
        <v>0</v>
      </c>
      <c r="KN335" s="97">
        <v>20</v>
      </c>
      <c r="KO335" s="97">
        <v>454</v>
      </c>
      <c r="KP335" s="97">
        <v>637</v>
      </c>
      <c r="KQ335" s="97">
        <v>165</v>
      </c>
      <c r="KR335" s="97">
        <v>5</v>
      </c>
      <c r="KS335" s="97">
        <v>8</v>
      </c>
      <c r="KT335" s="97">
        <v>8</v>
      </c>
      <c r="KU335" s="97">
        <v>1</v>
      </c>
      <c r="KV335" s="97">
        <v>10</v>
      </c>
      <c r="KW335" s="97">
        <v>224</v>
      </c>
      <c r="KX335" s="97">
        <v>1</v>
      </c>
      <c r="KY335" s="97">
        <v>5</v>
      </c>
      <c r="KZ335" s="97">
        <v>11</v>
      </c>
      <c r="LA335" s="97">
        <v>208</v>
      </c>
      <c r="LB335" s="97">
        <v>214</v>
      </c>
      <c r="LC335" s="97">
        <v>21</v>
      </c>
      <c r="LD335" s="97">
        <v>46</v>
      </c>
      <c r="LE335" s="97">
        <v>4</v>
      </c>
      <c r="LF335" s="97">
        <v>0</v>
      </c>
      <c r="LG335" s="97">
        <v>86</v>
      </c>
      <c r="LH335" s="97">
        <v>192</v>
      </c>
      <c r="LI335" s="97">
        <v>64</v>
      </c>
      <c r="LJ335" s="97">
        <v>52</v>
      </c>
      <c r="LK335" s="97"/>
      <c r="LL335" s="97">
        <v>1171</v>
      </c>
      <c r="LM335" s="97">
        <v>18</v>
      </c>
      <c r="LN335" s="97"/>
      <c r="LO335" s="97">
        <v>0</v>
      </c>
      <c r="LP335" s="97">
        <v>0</v>
      </c>
      <c r="LQ335" s="97">
        <v>70</v>
      </c>
      <c r="LR335" s="97">
        <v>26</v>
      </c>
      <c r="LS335" s="97">
        <v>199</v>
      </c>
      <c r="LT335" s="97">
        <v>22</v>
      </c>
      <c r="LU335" s="97">
        <v>40</v>
      </c>
      <c r="LV335" s="97">
        <v>271</v>
      </c>
      <c r="LW335" s="97">
        <v>14</v>
      </c>
      <c r="LX335" s="97">
        <v>6</v>
      </c>
      <c r="LY335" s="97">
        <v>71</v>
      </c>
      <c r="LZ335" s="97">
        <v>123</v>
      </c>
      <c r="MA335" s="97">
        <v>101</v>
      </c>
      <c r="MB335" s="97">
        <v>151</v>
      </c>
      <c r="MC335" s="97">
        <v>30</v>
      </c>
      <c r="MD335" s="97">
        <v>43</v>
      </c>
      <c r="ME335" s="97">
        <v>51</v>
      </c>
      <c r="MF335" s="97">
        <v>5</v>
      </c>
      <c r="MG335" s="97">
        <v>2</v>
      </c>
      <c r="MH335" s="97">
        <v>2</v>
      </c>
      <c r="MI335" s="97">
        <v>61</v>
      </c>
      <c r="MJ335" s="97">
        <v>1295</v>
      </c>
      <c r="MK335" s="97">
        <v>35</v>
      </c>
      <c r="ML335" s="97">
        <v>119</v>
      </c>
      <c r="MM335" s="97">
        <v>108</v>
      </c>
      <c r="MN335" s="97">
        <v>7</v>
      </c>
      <c r="MO335" s="97">
        <v>38</v>
      </c>
      <c r="MP335" s="97">
        <v>82</v>
      </c>
      <c r="MQ335" s="97">
        <v>21</v>
      </c>
      <c r="MR335" s="97">
        <v>87</v>
      </c>
      <c r="MS335" s="97">
        <v>71</v>
      </c>
      <c r="MT335" s="97">
        <v>276</v>
      </c>
      <c r="MU335" s="97">
        <v>417</v>
      </c>
      <c r="MV335" s="97">
        <v>24</v>
      </c>
      <c r="MW335" s="97">
        <v>106</v>
      </c>
      <c r="MX335" s="97">
        <v>26</v>
      </c>
      <c r="MY335" s="97">
        <v>16</v>
      </c>
      <c r="MZ335" s="97">
        <v>14</v>
      </c>
      <c r="NA335" s="97">
        <v>37</v>
      </c>
      <c r="NB335" s="97">
        <v>11</v>
      </c>
      <c r="NC335" s="97">
        <v>12</v>
      </c>
      <c r="ND335" s="97">
        <v>261</v>
      </c>
      <c r="NE335" s="97">
        <v>28</v>
      </c>
      <c r="NF335" s="97">
        <v>7</v>
      </c>
      <c r="NG335" s="97">
        <v>7</v>
      </c>
      <c r="NH335" s="97">
        <v>5</v>
      </c>
      <c r="NI335" s="97">
        <v>5</v>
      </c>
      <c r="NJ335" s="97">
        <v>20</v>
      </c>
      <c r="NK335" s="97">
        <v>7</v>
      </c>
      <c r="NL335" s="97">
        <v>4</v>
      </c>
      <c r="NM335" s="97">
        <v>9</v>
      </c>
      <c r="NN335" s="97">
        <v>5</v>
      </c>
      <c r="NO335" s="97">
        <v>2</v>
      </c>
      <c r="NP335" s="97">
        <v>15</v>
      </c>
      <c r="NQ335" s="97">
        <v>43</v>
      </c>
      <c r="NR335" s="97">
        <v>53</v>
      </c>
      <c r="NS335" s="97">
        <v>53</v>
      </c>
      <c r="NT335" s="97">
        <v>47</v>
      </c>
      <c r="NU335" s="97">
        <v>21</v>
      </c>
      <c r="NV335" s="97">
        <v>14</v>
      </c>
      <c r="NW335" s="97">
        <v>6</v>
      </c>
      <c r="NX335" s="97">
        <v>9</v>
      </c>
      <c r="NY335" s="97">
        <v>1</v>
      </c>
      <c r="NZ335" s="97">
        <v>20</v>
      </c>
      <c r="OA335" s="97">
        <v>0</v>
      </c>
      <c r="OB335" s="97">
        <v>14</v>
      </c>
      <c r="OC335" s="97">
        <v>37</v>
      </c>
      <c r="OD335" s="97"/>
      <c r="OE335" s="97">
        <v>6</v>
      </c>
      <c r="OF335" s="97">
        <v>15</v>
      </c>
      <c r="OG335" s="97"/>
      <c r="OH335" s="97"/>
      <c r="OI335" s="97"/>
      <c r="OJ335" s="97"/>
      <c r="OK335" s="97"/>
      <c r="OL335" s="97">
        <v>0</v>
      </c>
      <c r="OM335" s="97">
        <v>648</v>
      </c>
      <c r="ON335" s="97">
        <v>1193</v>
      </c>
      <c r="OO335" s="97">
        <v>143</v>
      </c>
      <c r="OP335" s="97"/>
      <c r="OQ335" s="97"/>
      <c r="OR335" s="98">
        <v>13</v>
      </c>
      <c r="OS335" s="99">
        <v>13586</v>
      </c>
      <c r="OT335" s="96">
        <v>20037</v>
      </c>
      <c r="OU335" s="97"/>
      <c r="OV335" s="97"/>
      <c r="OW335" s="97"/>
      <c r="OX335" s="97"/>
      <c r="OY335" s="97"/>
      <c r="OZ335" s="97">
        <v>1062</v>
      </c>
      <c r="PA335" s="97"/>
      <c r="PB335" s="97"/>
      <c r="PC335" s="97"/>
      <c r="PD335" s="97"/>
      <c r="PE335" s="97"/>
      <c r="PF335" s="97"/>
      <c r="PG335" s="97"/>
      <c r="PH335" s="97"/>
      <c r="PI335" s="97"/>
      <c r="PJ335" s="97"/>
      <c r="PK335" s="97"/>
      <c r="PL335" s="98"/>
      <c r="PM335" s="99">
        <v>34685</v>
      </c>
    </row>
    <row r="336" spans="1:429" ht="12.75" customHeight="1" x14ac:dyDescent="0.2">
      <c r="A336" s="93">
        <v>533000</v>
      </c>
      <c r="B336" s="94" t="s">
        <v>1747</v>
      </c>
      <c r="C336" s="95" t="s">
        <v>1495</v>
      </c>
      <c r="D336" s="96">
        <v>8</v>
      </c>
      <c r="E336" s="97">
        <v>35</v>
      </c>
      <c r="F336" s="97">
        <v>11</v>
      </c>
      <c r="G336" s="97">
        <v>13</v>
      </c>
      <c r="H336" s="97">
        <v>5</v>
      </c>
      <c r="I336" s="97">
        <v>5</v>
      </c>
      <c r="J336" s="97"/>
      <c r="K336" s="97"/>
      <c r="L336" s="97"/>
      <c r="M336" s="97"/>
      <c r="N336" s="97">
        <v>0</v>
      </c>
      <c r="O336" s="97">
        <v>0</v>
      </c>
      <c r="P336" s="97">
        <v>13</v>
      </c>
      <c r="Q336" s="97">
        <v>1203</v>
      </c>
      <c r="R336" s="97">
        <v>400</v>
      </c>
      <c r="S336" s="97">
        <v>23</v>
      </c>
      <c r="T336" s="97">
        <v>69</v>
      </c>
      <c r="U336" s="97">
        <v>82</v>
      </c>
      <c r="V336" s="97">
        <v>85</v>
      </c>
      <c r="W336" s="97">
        <v>278</v>
      </c>
      <c r="X336" s="97">
        <v>1433</v>
      </c>
      <c r="Y336" s="97">
        <v>411</v>
      </c>
      <c r="Z336" s="97">
        <v>42</v>
      </c>
      <c r="AA336" s="97">
        <v>22</v>
      </c>
      <c r="AB336" s="97">
        <v>16</v>
      </c>
      <c r="AC336" s="97">
        <v>37</v>
      </c>
      <c r="AD336" s="97">
        <v>124</v>
      </c>
      <c r="AE336" s="97">
        <v>62</v>
      </c>
      <c r="AF336" s="97">
        <v>33</v>
      </c>
      <c r="AG336" s="97">
        <v>6</v>
      </c>
      <c r="AH336" s="97">
        <v>199</v>
      </c>
      <c r="AI336" s="97">
        <v>68</v>
      </c>
      <c r="AJ336" s="97">
        <v>44</v>
      </c>
      <c r="AK336" s="97">
        <v>230</v>
      </c>
      <c r="AL336" s="97">
        <v>77</v>
      </c>
      <c r="AM336" s="97">
        <v>101</v>
      </c>
      <c r="AN336" s="97">
        <v>9</v>
      </c>
      <c r="AO336" s="97">
        <v>4</v>
      </c>
      <c r="AP336" s="97">
        <v>44</v>
      </c>
      <c r="AQ336" s="97">
        <v>17</v>
      </c>
      <c r="AR336" s="97">
        <v>20</v>
      </c>
      <c r="AS336" s="97">
        <v>86</v>
      </c>
      <c r="AT336" s="97">
        <v>16</v>
      </c>
      <c r="AU336" s="97">
        <v>96</v>
      </c>
      <c r="AV336" s="97">
        <v>15</v>
      </c>
      <c r="AW336" s="97">
        <v>47</v>
      </c>
      <c r="AX336" s="97">
        <v>11</v>
      </c>
      <c r="AY336" s="97">
        <v>13</v>
      </c>
      <c r="AZ336" s="97">
        <v>11</v>
      </c>
      <c r="BA336" s="97">
        <v>12</v>
      </c>
      <c r="BB336" s="97">
        <v>12</v>
      </c>
      <c r="BC336" s="97">
        <v>10</v>
      </c>
      <c r="BD336" s="97">
        <v>215</v>
      </c>
      <c r="BE336" s="97">
        <v>54</v>
      </c>
      <c r="BF336" s="97">
        <v>21</v>
      </c>
      <c r="BG336" s="97">
        <v>7</v>
      </c>
      <c r="BH336" s="97">
        <v>47</v>
      </c>
      <c r="BI336" s="97">
        <v>13</v>
      </c>
      <c r="BJ336" s="97">
        <v>38</v>
      </c>
      <c r="BK336" s="97">
        <v>32</v>
      </c>
      <c r="BL336" s="97">
        <v>28</v>
      </c>
      <c r="BM336" s="97">
        <v>69</v>
      </c>
      <c r="BN336" s="97">
        <v>20</v>
      </c>
      <c r="BO336" s="97">
        <v>61</v>
      </c>
      <c r="BP336" s="97">
        <v>52</v>
      </c>
      <c r="BQ336" s="97">
        <v>51</v>
      </c>
      <c r="BR336" s="97">
        <v>203</v>
      </c>
      <c r="BS336" s="97">
        <v>232</v>
      </c>
      <c r="BT336" s="97">
        <v>33</v>
      </c>
      <c r="BU336" s="97">
        <v>57</v>
      </c>
      <c r="BV336" s="97">
        <v>44</v>
      </c>
      <c r="BW336" s="97">
        <v>59</v>
      </c>
      <c r="BX336" s="97">
        <v>45</v>
      </c>
      <c r="BY336" s="97">
        <v>211</v>
      </c>
      <c r="BZ336" s="97">
        <v>181</v>
      </c>
      <c r="CA336" s="97">
        <v>107</v>
      </c>
      <c r="CB336" s="97">
        <v>5</v>
      </c>
      <c r="CC336" s="97">
        <v>141</v>
      </c>
      <c r="CD336" s="97">
        <v>26</v>
      </c>
      <c r="CE336" s="97">
        <v>43</v>
      </c>
      <c r="CF336" s="97">
        <v>12</v>
      </c>
      <c r="CG336" s="97">
        <v>87</v>
      </c>
      <c r="CH336" s="97">
        <v>141</v>
      </c>
      <c r="CI336" s="97">
        <v>15</v>
      </c>
      <c r="CJ336" s="97">
        <v>59</v>
      </c>
      <c r="CK336" s="97">
        <v>98</v>
      </c>
      <c r="CL336" s="97">
        <v>22</v>
      </c>
      <c r="CM336" s="97">
        <v>131</v>
      </c>
      <c r="CN336" s="97">
        <v>36</v>
      </c>
      <c r="CO336" s="97"/>
      <c r="CP336" s="97">
        <v>128</v>
      </c>
      <c r="CQ336" s="97">
        <v>36</v>
      </c>
      <c r="CR336" s="97">
        <v>63</v>
      </c>
      <c r="CS336" s="97">
        <v>35</v>
      </c>
      <c r="CT336" s="97">
        <v>38</v>
      </c>
      <c r="CU336" s="97">
        <v>27</v>
      </c>
      <c r="CV336" s="97">
        <v>53</v>
      </c>
      <c r="CW336" s="97">
        <v>36</v>
      </c>
      <c r="CX336" s="97">
        <v>64</v>
      </c>
      <c r="CY336" s="97">
        <v>16</v>
      </c>
      <c r="CZ336" s="97">
        <v>18</v>
      </c>
      <c r="DA336" s="97">
        <v>87</v>
      </c>
      <c r="DB336" s="97">
        <v>33</v>
      </c>
      <c r="DC336" s="97">
        <v>99</v>
      </c>
      <c r="DD336" s="97">
        <v>104</v>
      </c>
      <c r="DE336" s="97">
        <v>0</v>
      </c>
      <c r="DF336" s="97">
        <v>28</v>
      </c>
      <c r="DG336" s="97">
        <v>8</v>
      </c>
      <c r="DH336" s="97">
        <v>127</v>
      </c>
      <c r="DI336" s="97">
        <v>50</v>
      </c>
      <c r="DJ336" s="97"/>
      <c r="DK336" s="97"/>
      <c r="DL336" s="97">
        <v>23</v>
      </c>
      <c r="DM336" s="97">
        <v>5</v>
      </c>
      <c r="DN336" s="97">
        <v>45</v>
      </c>
      <c r="DO336" s="97">
        <v>11</v>
      </c>
      <c r="DP336" s="97">
        <v>69</v>
      </c>
      <c r="DQ336" s="97">
        <v>6</v>
      </c>
      <c r="DR336" s="97">
        <v>125</v>
      </c>
      <c r="DS336" s="97">
        <v>136</v>
      </c>
      <c r="DT336" s="97">
        <v>65</v>
      </c>
      <c r="DU336" s="97">
        <v>0</v>
      </c>
      <c r="DV336" s="97">
        <v>92</v>
      </c>
      <c r="DW336" s="97">
        <v>12</v>
      </c>
      <c r="DX336" s="97">
        <v>84</v>
      </c>
      <c r="DY336" s="97">
        <v>72</v>
      </c>
      <c r="DZ336" s="97">
        <v>15</v>
      </c>
      <c r="EA336" s="97">
        <v>51</v>
      </c>
      <c r="EB336" s="97"/>
      <c r="EC336" s="97">
        <v>9</v>
      </c>
      <c r="ED336" s="97">
        <v>14</v>
      </c>
      <c r="EE336" s="97">
        <v>92</v>
      </c>
      <c r="EF336" s="97">
        <v>9</v>
      </c>
      <c r="EG336" s="97">
        <v>16</v>
      </c>
      <c r="EH336" s="97">
        <v>2</v>
      </c>
      <c r="EI336" s="97"/>
      <c r="EJ336" s="97">
        <v>3</v>
      </c>
      <c r="EK336" s="97">
        <v>17</v>
      </c>
      <c r="EL336" s="97">
        <v>5</v>
      </c>
      <c r="EM336" s="97">
        <v>53</v>
      </c>
      <c r="EN336" s="97">
        <v>0</v>
      </c>
      <c r="EO336" s="97">
        <v>21</v>
      </c>
      <c r="EP336" s="97"/>
      <c r="EQ336" s="97">
        <v>51</v>
      </c>
      <c r="ER336" s="97">
        <v>85</v>
      </c>
      <c r="ES336" s="97">
        <v>10</v>
      </c>
      <c r="ET336" s="97">
        <v>191</v>
      </c>
      <c r="EU336" s="97">
        <v>25</v>
      </c>
      <c r="EV336" s="97">
        <v>20</v>
      </c>
      <c r="EW336" s="97">
        <v>36</v>
      </c>
      <c r="EX336" s="97">
        <v>70</v>
      </c>
      <c r="EY336" s="97">
        <v>91</v>
      </c>
      <c r="EZ336" s="97">
        <v>8</v>
      </c>
      <c r="FA336" s="97">
        <v>94</v>
      </c>
      <c r="FB336" s="97">
        <v>51</v>
      </c>
      <c r="FC336" s="97">
        <v>115</v>
      </c>
      <c r="FD336" s="97">
        <v>164</v>
      </c>
      <c r="FE336" s="97">
        <v>107</v>
      </c>
      <c r="FF336" s="97">
        <v>119</v>
      </c>
      <c r="FG336" s="97">
        <v>419</v>
      </c>
      <c r="FH336" s="97">
        <v>113</v>
      </c>
      <c r="FI336" s="97">
        <v>259</v>
      </c>
      <c r="FJ336" s="97">
        <v>75</v>
      </c>
      <c r="FK336" s="97">
        <v>73</v>
      </c>
      <c r="FL336" s="97">
        <v>3</v>
      </c>
      <c r="FM336" s="97">
        <v>2</v>
      </c>
      <c r="FN336" s="97">
        <v>107</v>
      </c>
      <c r="FO336" s="97">
        <v>473</v>
      </c>
      <c r="FP336" s="97">
        <v>80</v>
      </c>
      <c r="FQ336" s="97">
        <v>46</v>
      </c>
      <c r="FR336" s="97">
        <v>0</v>
      </c>
      <c r="FS336" s="97">
        <v>8</v>
      </c>
      <c r="FT336" s="97">
        <v>21</v>
      </c>
      <c r="FU336" s="97">
        <v>4</v>
      </c>
      <c r="FV336" s="97">
        <v>5</v>
      </c>
      <c r="FW336" s="97">
        <v>21</v>
      </c>
      <c r="FX336" s="97">
        <v>3</v>
      </c>
      <c r="FY336" s="97">
        <v>2</v>
      </c>
      <c r="FZ336" s="97">
        <v>14</v>
      </c>
      <c r="GA336" s="97">
        <v>19</v>
      </c>
      <c r="GB336" s="97">
        <v>293</v>
      </c>
      <c r="GC336" s="97">
        <v>312</v>
      </c>
      <c r="GD336" s="97">
        <v>39</v>
      </c>
      <c r="GE336" s="97">
        <v>40</v>
      </c>
      <c r="GF336" s="97">
        <v>62</v>
      </c>
      <c r="GG336" s="97">
        <v>48</v>
      </c>
      <c r="GH336" s="97">
        <v>116</v>
      </c>
      <c r="GI336" s="97">
        <v>11</v>
      </c>
      <c r="GJ336" s="97">
        <v>19</v>
      </c>
      <c r="GK336" s="97">
        <v>39</v>
      </c>
      <c r="GL336" s="97">
        <v>402</v>
      </c>
      <c r="GM336" s="97">
        <v>44</v>
      </c>
      <c r="GN336" s="97">
        <v>19</v>
      </c>
      <c r="GO336" s="97">
        <v>50</v>
      </c>
      <c r="GP336" s="97">
        <v>14</v>
      </c>
      <c r="GQ336" s="97">
        <v>18</v>
      </c>
      <c r="GR336" s="97">
        <v>5</v>
      </c>
      <c r="GS336" s="97">
        <v>14</v>
      </c>
      <c r="GT336" s="97">
        <v>56</v>
      </c>
      <c r="GU336" s="97">
        <v>26</v>
      </c>
      <c r="GV336" s="97">
        <v>54</v>
      </c>
      <c r="GW336" s="97">
        <v>24</v>
      </c>
      <c r="GX336" s="97">
        <v>40</v>
      </c>
      <c r="GY336" s="97">
        <v>82</v>
      </c>
      <c r="GZ336" s="97">
        <v>7</v>
      </c>
      <c r="HA336" s="97">
        <v>89</v>
      </c>
      <c r="HB336" s="97">
        <v>111</v>
      </c>
      <c r="HC336" s="97">
        <v>30</v>
      </c>
      <c r="HD336" s="97">
        <v>179</v>
      </c>
      <c r="HE336" s="97">
        <v>67</v>
      </c>
      <c r="HF336" s="97">
        <v>35</v>
      </c>
      <c r="HG336" s="97">
        <v>24</v>
      </c>
      <c r="HH336" s="97">
        <v>0</v>
      </c>
      <c r="HI336" s="97">
        <v>51</v>
      </c>
      <c r="HJ336" s="97">
        <v>70</v>
      </c>
      <c r="HK336" s="97">
        <v>720</v>
      </c>
      <c r="HL336" s="97">
        <v>573</v>
      </c>
      <c r="HM336" s="97">
        <v>300</v>
      </c>
      <c r="HN336" s="97"/>
      <c r="HO336" s="97">
        <v>284</v>
      </c>
      <c r="HP336" s="97">
        <v>9</v>
      </c>
      <c r="HQ336" s="97">
        <v>37</v>
      </c>
      <c r="HR336" s="97">
        <v>20</v>
      </c>
      <c r="HS336" s="97"/>
      <c r="HT336" s="97"/>
      <c r="HU336" s="97"/>
      <c r="HV336" s="97">
        <v>65</v>
      </c>
      <c r="HW336" s="97">
        <v>43</v>
      </c>
      <c r="HX336" s="97">
        <v>25</v>
      </c>
      <c r="HY336" s="97">
        <v>110</v>
      </c>
      <c r="HZ336" s="97">
        <v>49</v>
      </c>
      <c r="IA336" s="97">
        <v>233</v>
      </c>
      <c r="IB336" s="97">
        <v>59</v>
      </c>
      <c r="IC336" s="97">
        <v>29</v>
      </c>
      <c r="ID336" s="97">
        <v>88</v>
      </c>
      <c r="IE336" s="97">
        <v>18</v>
      </c>
      <c r="IF336" s="97">
        <v>292</v>
      </c>
      <c r="IG336" s="97">
        <v>4</v>
      </c>
      <c r="IH336" s="97">
        <v>477</v>
      </c>
      <c r="II336" s="97">
        <v>22</v>
      </c>
      <c r="IJ336" s="97">
        <v>31</v>
      </c>
      <c r="IK336" s="97">
        <v>11</v>
      </c>
      <c r="IL336" s="97">
        <v>25</v>
      </c>
      <c r="IM336" s="97">
        <v>31</v>
      </c>
      <c r="IN336" s="97">
        <v>62</v>
      </c>
      <c r="IO336" s="97">
        <v>442</v>
      </c>
      <c r="IP336" s="97">
        <v>800</v>
      </c>
      <c r="IQ336" s="97">
        <v>651</v>
      </c>
      <c r="IR336" s="97">
        <v>165</v>
      </c>
      <c r="IS336" s="97"/>
      <c r="IT336" s="97">
        <v>81</v>
      </c>
      <c r="IU336" s="97">
        <v>283</v>
      </c>
      <c r="IV336" s="97">
        <v>19</v>
      </c>
      <c r="IW336" s="97">
        <v>200</v>
      </c>
      <c r="IX336" s="97">
        <v>31</v>
      </c>
      <c r="IY336" s="97">
        <v>218</v>
      </c>
      <c r="IZ336" s="97">
        <v>132</v>
      </c>
      <c r="JA336" s="97">
        <v>164</v>
      </c>
      <c r="JB336" s="97"/>
      <c r="JC336" s="97">
        <v>53</v>
      </c>
      <c r="JD336" s="97">
        <v>317</v>
      </c>
      <c r="JE336" s="97">
        <v>78</v>
      </c>
      <c r="JF336" s="97">
        <v>23</v>
      </c>
      <c r="JG336" s="97">
        <v>2</v>
      </c>
      <c r="JH336" s="97">
        <v>4</v>
      </c>
      <c r="JI336" s="97">
        <v>26</v>
      </c>
      <c r="JJ336" s="97">
        <v>23</v>
      </c>
      <c r="JK336" s="97">
        <v>329</v>
      </c>
      <c r="JL336" s="97">
        <v>20</v>
      </c>
      <c r="JM336" s="97">
        <v>9</v>
      </c>
      <c r="JN336" s="97">
        <v>26</v>
      </c>
      <c r="JO336" s="97">
        <v>1347</v>
      </c>
      <c r="JP336" s="97">
        <v>871</v>
      </c>
      <c r="JQ336" s="97">
        <v>747</v>
      </c>
      <c r="JR336" s="97">
        <v>558</v>
      </c>
      <c r="JS336" s="97">
        <v>1035</v>
      </c>
      <c r="JT336" s="97">
        <v>955</v>
      </c>
      <c r="JU336" s="97">
        <v>955</v>
      </c>
      <c r="JV336" s="97">
        <v>120</v>
      </c>
      <c r="JW336" s="97">
        <v>3176</v>
      </c>
      <c r="JX336" s="97">
        <v>0</v>
      </c>
      <c r="JY336" s="97"/>
      <c r="JZ336" s="97">
        <v>233</v>
      </c>
      <c r="KA336" s="97">
        <v>963</v>
      </c>
      <c r="KB336" s="97">
        <v>1749</v>
      </c>
      <c r="KC336" s="97">
        <v>1224</v>
      </c>
      <c r="KD336" s="97">
        <v>253</v>
      </c>
      <c r="KE336" s="97">
        <v>225</v>
      </c>
      <c r="KF336" s="97">
        <v>905</v>
      </c>
      <c r="KG336" s="97">
        <v>389</v>
      </c>
      <c r="KH336" s="97">
        <v>636</v>
      </c>
      <c r="KI336" s="97">
        <v>438</v>
      </c>
      <c r="KJ336" s="97">
        <v>44</v>
      </c>
      <c r="KK336" s="97">
        <v>2</v>
      </c>
      <c r="KL336" s="97">
        <v>651</v>
      </c>
      <c r="KM336" s="97">
        <v>2</v>
      </c>
      <c r="KN336" s="97"/>
      <c r="KO336" s="97">
        <v>84</v>
      </c>
      <c r="KP336" s="97"/>
      <c r="KQ336" s="97">
        <v>180</v>
      </c>
      <c r="KR336" s="97">
        <v>159</v>
      </c>
      <c r="KS336" s="97">
        <v>821</v>
      </c>
      <c r="KT336" s="97">
        <v>531</v>
      </c>
      <c r="KU336" s="97">
        <v>180</v>
      </c>
      <c r="KV336" s="97">
        <v>445</v>
      </c>
      <c r="KW336" s="97">
        <v>8</v>
      </c>
      <c r="KX336" s="97">
        <v>29</v>
      </c>
      <c r="KY336" s="97">
        <v>1397</v>
      </c>
      <c r="KZ336" s="97">
        <v>134</v>
      </c>
      <c r="LA336" s="97">
        <v>487</v>
      </c>
      <c r="LB336" s="97">
        <v>1196</v>
      </c>
      <c r="LC336" s="97">
        <v>961</v>
      </c>
      <c r="LD336" s="97">
        <v>3933</v>
      </c>
      <c r="LE336" s="97">
        <v>287</v>
      </c>
      <c r="LF336" s="97">
        <v>1</v>
      </c>
      <c r="LG336" s="97">
        <v>521</v>
      </c>
      <c r="LH336" s="97">
        <v>348</v>
      </c>
      <c r="LI336" s="97">
        <v>3847</v>
      </c>
      <c r="LJ336" s="97">
        <v>166</v>
      </c>
      <c r="LK336" s="97">
        <v>3</v>
      </c>
      <c r="LL336" s="97">
        <v>279</v>
      </c>
      <c r="LM336" s="97">
        <v>268</v>
      </c>
      <c r="LN336" s="97">
        <v>0</v>
      </c>
      <c r="LO336" s="97">
        <v>10</v>
      </c>
      <c r="LP336" s="97">
        <v>0</v>
      </c>
      <c r="LQ336" s="97">
        <v>719</v>
      </c>
      <c r="LR336" s="97">
        <v>79</v>
      </c>
      <c r="LS336" s="97">
        <v>157</v>
      </c>
      <c r="LT336" s="97">
        <v>218</v>
      </c>
      <c r="LU336" s="97">
        <v>1377</v>
      </c>
      <c r="LV336" s="97">
        <v>1286</v>
      </c>
      <c r="LW336" s="97">
        <v>643</v>
      </c>
      <c r="LX336" s="97">
        <v>399</v>
      </c>
      <c r="LY336" s="97">
        <v>687</v>
      </c>
      <c r="LZ336" s="97">
        <v>1293</v>
      </c>
      <c r="MA336" s="97">
        <v>787</v>
      </c>
      <c r="MB336" s="97">
        <v>2171</v>
      </c>
      <c r="MC336" s="97">
        <v>168</v>
      </c>
      <c r="MD336" s="97">
        <v>1226</v>
      </c>
      <c r="ME336" s="97">
        <v>584</v>
      </c>
      <c r="MF336" s="97">
        <v>40</v>
      </c>
      <c r="MG336" s="97">
        <v>18</v>
      </c>
      <c r="MH336" s="97">
        <v>11</v>
      </c>
      <c r="MI336" s="97">
        <v>589</v>
      </c>
      <c r="MJ336" s="97">
        <v>10526</v>
      </c>
      <c r="MK336" s="97">
        <v>544</v>
      </c>
      <c r="ML336" s="97">
        <v>210</v>
      </c>
      <c r="MM336" s="97">
        <v>178</v>
      </c>
      <c r="MN336" s="97">
        <v>178</v>
      </c>
      <c r="MO336" s="97">
        <v>244</v>
      </c>
      <c r="MP336" s="97">
        <v>507</v>
      </c>
      <c r="MQ336" s="97">
        <v>181</v>
      </c>
      <c r="MR336" s="97">
        <v>139</v>
      </c>
      <c r="MS336" s="97">
        <v>339</v>
      </c>
      <c r="MT336" s="97">
        <v>20</v>
      </c>
      <c r="MU336" s="97">
        <v>513</v>
      </c>
      <c r="MV336" s="97">
        <v>132</v>
      </c>
      <c r="MW336" s="97">
        <v>787</v>
      </c>
      <c r="MX336" s="97">
        <v>73</v>
      </c>
      <c r="MY336" s="97">
        <v>93</v>
      </c>
      <c r="MZ336" s="97">
        <v>61</v>
      </c>
      <c r="NA336" s="97">
        <v>24</v>
      </c>
      <c r="NB336" s="97">
        <v>41</v>
      </c>
      <c r="NC336" s="97">
        <v>19</v>
      </c>
      <c r="ND336" s="97">
        <v>314</v>
      </c>
      <c r="NE336" s="97">
        <v>0</v>
      </c>
      <c r="NF336" s="97">
        <v>1</v>
      </c>
      <c r="NG336" s="97">
        <v>65</v>
      </c>
      <c r="NH336" s="97">
        <v>15</v>
      </c>
      <c r="NI336" s="97">
        <v>62</v>
      </c>
      <c r="NJ336" s="97">
        <v>1</v>
      </c>
      <c r="NK336" s="97">
        <v>143</v>
      </c>
      <c r="NL336" s="97">
        <v>0</v>
      </c>
      <c r="NM336" s="97">
        <v>411</v>
      </c>
      <c r="NN336" s="97">
        <v>1</v>
      </c>
      <c r="NO336" s="97">
        <v>5</v>
      </c>
      <c r="NP336" s="97">
        <v>138</v>
      </c>
      <c r="NQ336" s="97">
        <v>105</v>
      </c>
      <c r="NR336" s="97">
        <v>950</v>
      </c>
      <c r="NS336" s="97">
        <v>1926</v>
      </c>
      <c r="NT336" s="97">
        <v>2746</v>
      </c>
      <c r="NU336" s="97">
        <v>272</v>
      </c>
      <c r="NV336" s="97">
        <v>24</v>
      </c>
      <c r="NW336" s="97">
        <v>2</v>
      </c>
      <c r="NX336" s="97">
        <v>5</v>
      </c>
      <c r="NY336" s="97">
        <v>0</v>
      </c>
      <c r="NZ336" s="97">
        <v>95</v>
      </c>
      <c r="OA336" s="97">
        <v>0</v>
      </c>
      <c r="OB336" s="97">
        <v>12</v>
      </c>
      <c r="OC336" s="97">
        <v>15</v>
      </c>
      <c r="OD336" s="97">
        <v>4</v>
      </c>
      <c r="OE336" s="97">
        <v>0</v>
      </c>
      <c r="OF336" s="97">
        <v>17</v>
      </c>
      <c r="OG336" s="97"/>
      <c r="OH336" s="97">
        <v>180</v>
      </c>
      <c r="OI336" s="97">
        <v>114</v>
      </c>
      <c r="OJ336" s="97">
        <v>279</v>
      </c>
      <c r="OK336" s="97"/>
      <c r="OL336" s="97">
        <v>12</v>
      </c>
      <c r="OM336" s="97">
        <v>686</v>
      </c>
      <c r="ON336" s="97">
        <v>5</v>
      </c>
      <c r="OO336" s="97">
        <v>24</v>
      </c>
      <c r="OP336" s="97"/>
      <c r="OQ336" s="97"/>
      <c r="OR336" s="98">
        <v>217</v>
      </c>
      <c r="OS336" s="99">
        <v>93404</v>
      </c>
      <c r="OT336" s="96"/>
      <c r="OU336" s="97"/>
      <c r="OV336" s="97"/>
      <c r="OW336" s="97"/>
      <c r="OX336" s="97"/>
      <c r="OY336" s="97"/>
      <c r="OZ336" s="97">
        <v>62868</v>
      </c>
      <c r="PA336" s="97"/>
      <c r="PB336" s="97"/>
      <c r="PC336" s="97"/>
      <c r="PD336" s="97"/>
      <c r="PE336" s="97"/>
      <c r="PF336" s="97"/>
      <c r="PG336" s="97"/>
      <c r="PH336" s="97"/>
      <c r="PI336" s="97"/>
      <c r="PJ336" s="97"/>
      <c r="PK336" s="97"/>
      <c r="PL336" s="98"/>
      <c r="PM336" s="99">
        <v>156272</v>
      </c>
    </row>
    <row r="337" spans="1:429" ht="12.75" customHeight="1" x14ac:dyDescent="0.2">
      <c r="A337" s="93">
        <v>541100</v>
      </c>
      <c r="B337" s="94" t="s">
        <v>1748</v>
      </c>
      <c r="C337" s="95" t="s">
        <v>1496</v>
      </c>
      <c r="D337" s="96">
        <v>30</v>
      </c>
      <c r="E337" s="97">
        <v>93</v>
      </c>
      <c r="F337" s="97">
        <v>23</v>
      </c>
      <c r="G337" s="97">
        <v>25</v>
      </c>
      <c r="H337" s="97">
        <v>5</v>
      </c>
      <c r="I337" s="97">
        <v>19</v>
      </c>
      <c r="J337" s="97">
        <v>46</v>
      </c>
      <c r="K337" s="97">
        <v>53</v>
      </c>
      <c r="L337" s="97">
        <v>64</v>
      </c>
      <c r="M337" s="97">
        <v>39</v>
      </c>
      <c r="N337" s="97">
        <v>7</v>
      </c>
      <c r="O337" s="97">
        <v>4</v>
      </c>
      <c r="P337" s="97">
        <v>98</v>
      </c>
      <c r="Q337" s="97">
        <v>3618</v>
      </c>
      <c r="R337" s="97">
        <v>349</v>
      </c>
      <c r="S337" s="97">
        <v>73</v>
      </c>
      <c r="T337" s="97">
        <v>336</v>
      </c>
      <c r="U337" s="97">
        <v>91</v>
      </c>
      <c r="V337" s="97">
        <v>150</v>
      </c>
      <c r="W337" s="97">
        <v>1387</v>
      </c>
      <c r="X337" s="97">
        <v>957</v>
      </c>
      <c r="Y337" s="97">
        <v>3719</v>
      </c>
      <c r="Z337" s="97">
        <v>785</v>
      </c>
      <c r="AA337" s="97">
        <v>82</v>
      </c>
      <c r="AB337" s="97">
        <v>222</v>
      </c>
      <c r="AC337" s="97">
        <v>361</v>
      </c>
      <c r="AD337" s="97">
        <v>910</v>
      </c>
      <c r="AE337" s="97">
        <v>247</v>
      </c>
      <c r="AF337" s="97">
        <v>287</v>
      </c>
      <c r="AG337" s="97">
        <v>67</v>
      </c>
      <c r="AH337" s="97">
        <v>775</v>
      </c>
      <c r="AI337" s="97">
        <v>433</v>
      </c>
      <c r="AJ337" s="97">
        <v>590</v>
      </c>
      <c r="AK337" s="97">
        <v>375</v>
      </c>
      <c r="AL337" s="97">
        <v>341</v>
      </c>
      <c r="AM337" s="97">
        <v>681</v>
      </c>
      <c r="AN337" s="97">
        <v>74</v>
      </c>
      <c r="AO337" s="97">
        <v>28</v>
      </c>
      <c r="AP337" s="97">
        <v>72</v>
      </c>
      <c r="AQ337" s="97">
        <v>64</v>
      </c>
      <c r="AR337" s="97">
        <v>60</v>
      </c>
      <c r="AS337" s="97">
        <v>77</v>
      </c>
      <c r="AT337" s="97">
        <v>11</v>
      </c>
      <c r="AU337" s="97">
        <v>74</v>
      </c>
      <c r="AV337" s="97">
        <v>17</v>
      </c>
      <c r="AW337" s="97">
        <v>67</v>
      </c>
      <c r="AX337" s="97">
        <v>5</v>
      </c>
      <c r="AY337" s="97">
        <v>10</v>
      </c>
      <c r="AZ337" s="97">
        <v>11</v>
      </c>
      <c r="BA337" s="97">
        <v>11</v>
      </c>
      <c r="BB337" s="97">
        <v>8</v>
      </c>
      <c r="BC337" s="97">
        <v>10</v>
      </c>
      <c r="BD337" s="97">
        <v>120</v>
      </c>
      <c r="BE337" s="97">
        <v>30</v>
      </c>
      <c r="BF337" s="97">
        <v>10</v>
      </c>
      <c r="BG337" s="97">
        <v>6</v>
      </c>
      <c r="BH337" s="97">
        <v>26</v>
      </c>
      <c r="BI337" s="97">
        <v>21</v>
      </c>
      <c r="BJ337" s="97">
        <v>23</v>
      </c>
      <c r="BK337" s="97">
        <v>18</v>
      </c>
      <c r="BL337" s="97">
        <v>27</v>
      </c>
      <c r="BM337" s="97">
        <v>34</v>
      </c>
      <c r="BN337" s="97">
        <v>17</v>
      </c>
      <c r="BO337" s="97">
        <v>29</v>
      </c>
      <c r="BP337" s="97">
        <v>73</v>
      </c>
      <c r="BQ337" s="97">
        <v>50</v>
      </c>
      <c r="BR337" s="97">
        <v>125</v>
      </c>
      <c r="BS337" s="97">
        <v>139</v>
      </c>
      <c r="BT337" s="97">
        <v>24</v>
      </c>
      <c r="BU337" s="97">
        <v>32</v>
      </c>
      <c r="BV337" s="97">
        <v>29</v>
      </c>
      <c r="BW337" s="97">
        <v>48</v>
      </c>
      <c r="BX337" s="97">
        <v>32</v>
      </c>
      <c r="BY337" s="97">
        <v>238</v>
      </c>
      <c r="BZ337" s="97">
        <v>130</v>
      </c>
      <c r="CA337" s="97">
        <v>98</v>
      </c>
      <c r="CB337" s="97">
        <v>15</v>
      </c>
      <c r="CC337" s="97">
        <v>142</v>
      </c>
      <c r="CD337" s="97">
        <v>21</v>
      </c>
      <c r="CE337" s="97">
        <v>25</v>
      </c>
      <c r="CF337" s="97">
        <v>46</v>
      </c>
      <c r="CG337" s="97">
        <v>66</v>
      </c>
      <c r="CH337" s="97">
        <v>68</v>
      </c>
      <c r="CI337" s="97">
        <v>8</v>
      </c>
      <c r="CJ337" s="97">
        <v>64</v>
      </c>
      <c r="CK337" s="97">
        <v>60</v>
      </c>
      <c r="CL337" s="97">
        <v>120</v>
      </c>
      <c r="CM337" s="97">
        <v>104</v>
      </c>
      <c r="CN337" s="97">
        <v>44</v>
      </c>
      <c r="CO337" s="97">
        <v>39</v>
      </c>
      <c r="CP337" s="97">
        <v>101</v>
      </c>
      <c r="CQ337" s="97">
        <v>18</v>
      </c>
      <c r="CR337" s="97">
        <v>70</v>
      </c>
      <c r="CS337" s="97">
        <v>15</v>
      </c>
      <c r="CT337" s="97">
        <v>31</v>
      </c>
      <c r="CU337" s="97">
        <v>40</v>
      </c>
      <c r="CV337" s="97">
        <v>44</v>
      </c>
      <c r="CW337" s="97">
        <v>47</v>
      </c>
      <c r="CX337" s="97">
        <v>50</v>
      </c>
      <c r="CY337" s="97">
        <v>6</v>
      </c>
      <c r="CZ337" s="97">
        <v>10</v>
      </c>
      <c r="DA337" s="97">
        <v>76</v>
      </c>
      <c r="DB337" s="97">
        <v>19</v>
      </c>
      <c r="DC337" s="97">
        <v>50</v>
      </c>
      <c r="DD337" s="97">
        <v>93</v>
      </c>
      <c r="DE337" s="97">
        <v>2</v>
      </c>
      <c r="DF337" s="97">
        <v>31</v>
      </c>
      <c r="DG337" s="97">
        <v>12</v>
      </c>
      <c r="DH337" s="97">
        <v>95</v>
      </c>
      <c r="DI337" s="97">
        <v>44</v>
      </c>
      <c r="DJ337" s="97">
        <v>156</v>
      </c>
      <c r="DK337" s="97">
        <v>167</v>
      </c>
      <c r="DL337" s="97">
        <v>73</v>
      </c>
      <c r="DM337" s="97">
        <v>200</v>
      </c>
      <c r="DN337" s="97">
        <v>355</v>
      </c>
      <c r="DO337" s="97">
        <v>116</v>
      </c>
      <c r="DP337" s="97">
        <v>691</v>
      </c>
      <c r="DQ337" s="97">
        <v>251</v>
      </c>
      <c r="DR337" s="97">
        <v>443</v>
      </c>
      <c r="DS337" s="97">
        <v>149</v>
      </c>
      <c r="DT337" s="97">
        <v>454</v>
      </c>
      <c r="DU337" s="97">
        <v>15</v>
      </c>
      <c r="DV337" s="97">
        <v>117</v>
      </c>
      <c r="DW337" s="97">
        <v>20</v>
      </c>
      <c r="DX337" s="97">
        <v>641</v>
      </c>
      <c r="DY337" s="97">
        <v>111</v>
      </c>
      <c r="DZ337" s="97">
        <v>62</v>
      </c>
      <c r="EA337" s="97">
        <v>85</v>
      </c>
      <c r="EB337" s="97">
        <v>25</v>
      </c>
      <c r="EC337" s="97">
        <v>25</v>
      </c>
      <c r="ED337" s="97">
        <v>2</v>
      </c>
      <c r="EE337" s="97">
        <v>35</v>
      </c>
      <c r="EF337" s="97">
        <v>11</v>
      </c>
      <c r="EG337" s="97">
        <v>2</v>
      </c>
      <c r="EH337" s="97">
        <v>2</v>
      </c>
      <c r="EI337" s="97">
        <v>1</v>
      </c>
      <c r="EJ337" s="97">
        <v>1</v>
      </c>
      <c r="EK337" s="97">
        <v>11</v>
      </c>
      <c r="EL337" s="97">
        <v>15</v>
      </c>
      <c r="EM337" s="97">
        <v>16</v>
      </c>
      <c r="EN337" s="97">
        <v>18</v>
      </c>
      <c r="EO337" s="97">
        <v>7</v>
      </c>
      <c r="EP337" s="97">
        <v>4</v>
      </c>
      <c r="EQ337" s="97">
        <v>14</v>
      </c>
      <c r="ER337" s="97">
        <v>23</v>
      </c>
      <c r="ES337" s="97">
        <v>3</v>
      </c>
      <c r="ET337" s="97">
        <v>58</v>
      </c>
      <c r="EU337" s="97">
        <v>79</v>
      </c>
      <c r="EV337" s="97">
        <v>92</v>
      </c>
      <c r="EW337" s="97">
        <v>22</v>
      </c>
      <c r="EX337" s="97">
        <v>32</v>
      </c>
      <c r="EY337" s="97">
        <v>23</v>
      </c>
      <c r="EZ337" s="97">
        <v>4</v>
      </c>
      <c r="FA337" s="97">
        <v>17</v>
      </c>
      <c r="FB337" s="97">
        <v>177</v>
      </c>
      <c r="FC337" s="97">
        <v>155</v>
      </c>
      <c r="FD337" s="97">
        <v>82</v>
      </c>
      <c r="FE337" s="97">
        <v>50</v>
      </c>
      <c r="FF337" s="97">
        <v>85</v>
      </c>
      <c r="FG337" s="97">
        <v>403</v>
      </c>
      <c r="FH337" s="97">
        <v>76</v>
      </c>
      <c r="FI337" s="97">
        <v>2468</v>
      </c>
      <c r="FJ337" s="97">
        <v>129</v>
      </c>
      <c r="FK337" s="97">
        <v>136</v>
      </c>
      <c r="FL337" s="97">
        <v>199</v>
      </c>
      <c r="FM337" s="97">
        <v>414</v>
      </c>
      <c r="FN337" s="97">
        <v>42</v>
      </c>
      <c r="FO337" s="97">
        <v>56</v>
      </c>
      <c r="FP337" s="97">
        <v>17</v>
      </c>
      <c r="FQ337" s="97">
        <v>17</v>
      </c>
      <c r="FR337" s="97">
        <v>30</v>
      </c>
      <c r="FS337" s="97">
        <v>13</v>
      </c>
      <c r="FT337" s="97">
        <v>38</v>
      </c>
      <c r="FU337" s="97">
        <v>21</v>
      </c>
      <c r="FV337" s="97">
        <v>24</v>
      </c>
      <c r="FW337" s="97">
        <v>19</v>
      </c>
      <c r="FX337" s="97">
        <v>11</v>
      </c>
      <c r="FY337" s="97">
        <v>17</v>
      </c>
      <c r="FZ337" s="97">
        <v>86</v>
      </c>
      <c r="GA337" s="97">
        <v>24</v>
      </c>
      <c r="GB337" s="97">
        <v>286</v>
      </c>
      <c r="GC337" s="97">
        <v>365</v>
      </c>
      <c r="GD337" s="97">
        <v>38</v>
      </c>
      <c r="GE337" s="97">
        <v>30</v>
      </c>
      <c r="GF337" s="97">
        <v>58</v>
      </c>
      <c r="GG337" s="97">
        <v>50</v>
      </c>
      <c r="GH337" s="97">
        <v>78</v>
      </c>
      <c r="GI337" s="97">
        <v>25</v>
      </c>
      <c r="GJ337" s="97">
        <v>19</v>
      </c>
      <c r="GK337" s="97">
        <v>73</v>
      </c>
      <c r="GL337" s="97">
        <v>200</v>
      </c>
      <c r="GM337" s="97">
        <v>17</v>
      </c>
      <c r="GN337" s="97">
        <v>15</v>
      </c>
      <c r="GO337" s="97">
        <v>25</v>
      </c>
      <c r="GP337" s="97">
        <v>13</v>
      </c>
      <c r="GQ337" s="97">
        <v>11</v>
      </c>
      <c r="GR337" s="97">
        <v>7</v>
      </c>
      <c r="GS337" s="97">
        <v>9</v>
      </c>
      <c r="GT337" s="97">
        <v>194</v>
      </c>
      <c r="GU337" s="97">
        <v>28</v>
      </c>
      <c r="GV337" s="97">
        <v>52</v>
      </c>
      <c r="GW337" s="97">
        <v>19</v>
      </c>
      <c r="GX337" s="97">
        <v>32</v>
      </c>
      <c r="GY337" s="97">
        <v>74</v>
      </c>
      <c r="GZ337" s="97">
        <v>5</v>
      </c>
      <c r="HA337" s="97">
        <v>90</v>
      </c>
      <c r="HB337" s="97">
        <v>71</v>
      </c>
      <c r="HC337" s="97">
        <v>18</v>
      </c>
      <c r="HD337" s="97">
        <v>105</v>
      </c>
      <c r="HE337" s="97">
        <v>52</v>
      </c>
      <c r="HF337" s="97">
        <v>21</v>
      </c>
      <c r="HG337" s="97">
        <v>20</v>
      </c>
      <c r="HH337" s="97">
        <v>7</v>
      </c>
      <c r="HI337" s="97">
        <v>35</v>
      </c>
      <c r="HJ337" s="97">
        <v>43</v>
      </c>
      <c r="HK337" s="97">
        <v>48</v>
      </c>
      <c r="HL337" s="97">
        <v>19</v>
      </c>
      <c r="HM337" s="97">
        <v>28</v>
      </c>
      <c r="HN337" s="97">
        <v>7</v>
      </c>
      <c r="HO337" s="97">
        <v>72</v>
      </c>
      <c r="HP337" s="97">
        <v>5</v>
      </c>
      <c r="HQ337" s="97">
        <v>30</v>
      </c>
      <c r="HR337" s="97">
        <v>42</v>
      </c>
      <c r="HS337" s="97">
        <v>15</v>
      </c>
      <c r="HT337" s="97">
        <v>34</v>
      </c>
      <c r="HU337" s="97">
        <v>23</v>
      </c>
      <c r="HV337" s="97">
        <v>57</v>
      </c>
      <c r="HW337" s="97">
        <v>15</v>
      </c>
      <c r="HX337" s="97">
        <v>11</v>
      </c>
      <c r="HY337" s="97">
        <v>79</v>
      </c>
      <c r="HZ337" s="97">
        <v>87</v>
      </c>
      <c r="IA337" s="97">
        <v>83</v>
      </c>
      <c r="IB337" s="97">
        <v>35</v>
      </c>
      <c r="IC337" s="97">
        <v>22</v>
      </c>
      <c r="ID337" s="97">
        <v>39</v>
      </c>
      <c r="IE337" s="97">
        <v>20</v>
      </c>
      <c r="IF337" s="97">
        <v>253</v>
      </c>
      <c r="IG337" s="97">
        <v>17</v>
      </c>
      <c r="IH337" s="97">
        <v>602</v>
      </c>
      <c r="II337" s="97">
        <v>22</v>
      </c>
      <c r="IJ337" s="97">
        <v>25</v>
      </c>
      <c r="IK337" s="97">
        <v>20</v>
      </c>
      <c r="IL337" s="97">
        <v>23</v>
      </c>
      <c r="IM337" s="97">
        <v>14</v>
      </c>
      <c r="IN337" s="97">
        <v>39</v>
      </c>
      <c r="IO337" s="97">
        <v>191</v>
      </c>
      <c r="IP337" s="97">
        <v>261</v>
      </c>
      <c r="IQ337" s="97">
        <v>153</v>
      </c>
      <c r="IR337" s="97">
        <v>78</v>
      </c>
      <c r="IS337" s="97">
        <v>173</v>
      </c>
      <c r="IT337" s="97">
        <v>2164</v>
      </c>
      <c r="IU337" s="97">
        <v>196</v>
      </c>
      <c r="IV337" s="97">
        <v>243</v>
      </c>
      <c r="IW337" s="97">
        <v>18</v>
      </c>
      <c r="IX337" s="97">
        <v>8</v>
      </c>
      <c r="IY337" s="97">
        <v>47</v>
      </c>
      <c r="IZ337" s="97">
        <v>21</v>
      </c>
      <c r="JA337" s="97">
        <v>50</v>
      </c>
      <c r="JB337" s="97">
        <v>120</v>
      </c>
      <c r="JC337" s="97">
        <v>6</v>
      </c>
      <c r="JD337" s="97">
        <v>77</v>
      </c>
      <c r="JE337" s="97">
        <v>87</v>
      </c>
      <c r="JF337" s="97">
        <v>19</v>
      </c>
      <c r="JG337" s="97">
        <v>4</v>
      </c>
      <c r="JH337" s="97">
        <v>18</v>
      </c>
      <c r="JI337" s="97">
        <v>20</v>
      </c>
      <c r="JJ337" s="97">
        <v>18</v>
      </c>
      <c r="JK337" s="97">
        <v>412</v>
      </c>
      <c r="JL337" s="97">
        <v>36</v>
      </c>
      <c r="JM337" s="97">
        <v>11</v>
      </c>
      <c r="JN337" s="97">
        <v>54</v>
      </c>
      <c r="JO337" s="97">
        <v>716</v>
      </c>
      <c r="JP337" s="97">
        <v>2799</v>
      </c>
      <c r="JQ337" s="97">
        <v>2284</v>
      </c>
      <c r="JR337" s="97">
        <v>1266</v>
      </c>
      <c r="JS337" s="97">
        <v>2548</v>
      </c>
      <c r="JT337" s="97">
        <v>1073</v>
      </c>
      <c r="JU337" s="97">
        <v>1087</v>
      </c>
      <c r="JV337" s="97">
        <v>750</v>
      </c>
      <c r="JW337" s="97">
        <v>3085</v>
      </c>
      <c r="JX337" s="97">
        <v>189</v>
      </c>
      <c r="JY337" s="97"/>
      <c r="JZ337" s="97">
        <v>442</v>
      </c>
      <c r="KA337" s="97">
        <v>358</v>
      </c>
      <c r="KB337" s="97">
        <v>869</v>
      </c>
      <c r="KC337" s="97">
        <v>218</v>
      </c>
      <c r="KD337" s="97">
        <v>424</v>
      </c>
      <c r="KE337" s="97">
        <v>259</v>
      </c>
      <c r="KF337" s="97">
        <v>432</v>
      </c>
      <c r="KG337" s="97">
        <v>802</v>
      </c>
      <c r="KH337" s="97">
        <v>612</v>
      </c>
      <c r="KI337" s="97">
        <v>313</v>
      </c>
      <c r="KJ337" s="97">
        <v>618</v>
      </c>
      <c r="KK337" s="97">
        <v>120</v>
      </c>
      <c r="KL337" s="97">
        <v>157</v>
      </c>
      <c r="KM337" s="97">
        <v>56</v>
      </c>
      <c r="KN337" s="97">
        <v>200</v>
      </c>
      <c r="KO337" s="97">
        <v>279</v>
      </c>
      <c r="KP337" s="97">
        <v>164</v>
      </c>
      <c r="KQ337" s="97">
        <v>284</v>
      </c>
      <c r="KR337" s="97">
        <v>167</v>
      </c>
      <c r="KS337" s="97">
        <v>209</v>
      </c>
      <c r="KT337" s="97">
        <v>242</v>
      </c>
      <c r="KU337" s="97">
        <v>67</v>
      </c>
      <c r="KV337" s="97">
        <v>2588</v>
      </c>
      <c r="KW337" s="97">
        <v>547</v>
      </c>
      <c r="KX337" s="97">
        <v>65</v>
      </c>
      <c r="KY337" s="97">
        <v>129</v>
      </c>
      <c r="KZ337" s="97">
        <v>246</v>
      </c>
      <c r="LA337" s="97">
        <v>1490</v>
      </c>
      <c r="LB337" s="97">
        <v>1481</v>
      </c>
      <c r="LC337" s="97">
        <v>322</v>
      </c>
      <c r="LD337" s="97">
        <v>1617</v>
      </c>
      <c r="LE337" s="97">
        <v>1462</v>
      </c>
      <c r="LF337" s="97">
        <v>87</v>
      </c>
      <c r="LG337" s="97">
        <v>2990</v>
      </c>
      <c r="LH337" s="97">
        <v>2245</v>
      </c>
      <c r="LI337" s="97">
        <v>5009</v>
      </c>
      <c r="LJ337" s="97">
        <v>3489</v>
      </c>
      <c r="LK337" s="97">
        <v>2394</v>
      </c>
      <c r="LL337" s="97">
        <v>8048</v>
      </c>
      <c r="LM337" s="97">
        <v>361</v>
      </c>
      <c r="LN337" s="97">
        <v>1729</v>
      </c>
      <c r="LO337" s="97">
        <v>387</v>
      </c>
      <c r="LP337" s="97">
        <v>24</v>
      </c>
      <c r="LQ337" s="97">
        <v>13371</v>
      </c>
      <c r="LR337" s="97">
        <v>147</v>
      </c>
      <c r="LS337" s="97">
        <v>219</v>
      </c>
      <c r="LT337" s="97">
        <v>54</v>
      </c>
      <c r="LU337" s="97">
        <v>411</v>
      </c>
      <c r="LV337" s="97">
        <v>2935</v>
      </c>
      <c r="LW337" s="97">
        <v>2258</v>
      </c>
      <c r="LX337" s="97">
        <v>1327</v>
      </c>
      <c r="LY337" s="97">
        <v>910</v>
      </c>
      <c r="LZ337" s="97">
        <v>1328</v>
      </c>
      <c r="MA337" s="97">
        <v>2231</v>
      </c>
      <c r="MB337" s="97">
        <v>2033</v>
      </c>
      <c r="MC337" s="97">
        <v>290</v>
      </c>
      <c r="MD337" s="97">
        <v>3792</v>
      </c>
      <c r="ME337" s="97">
        <v>939</v>
      </c>
      <c r="MF337" s="97">
        <v>186</v>
      </c>
      <c r="MG337" s="97">
        <v>30</v>
      </c>
      <c r="MH337" s="97">
        <v>90</v>
      </c>
      <c r="MI337" s="97">
        <v>711</v>
      </c>
      <c r="MJ337" s="97">
        <v>8990</v>
      </c>
      <c r="MK337" s="97">
        <v>1559</v>
      </c>
      <c r="ML337" s="97">
        <v>1141</v>
      </c>
      <c r="MM337" s="97">
        <v>486</v>
      </c>
      <c r="MN337" s="97">
        <v>85</v>
      </c>
      <c r="MO337" s="97">
        <v>1307</v>
      </c>
      <c r="MP337" s="97">
        <v>325</v>
      </c>
      <c r="MQ337" s="97">
        <v>381</v>
      </c>
      <c r="MR337" s="97">
        <v>247</v>
      </c>
      <c r="MS337" s="97">
        <v>374</v>
      </c>
      <c r="MT337" s="97">
        <v>7</v>
      </c>
      <c r="MU337" s="97">
        <v>81</v>
      </c>
      <c r="MV337" s="97">
        <v>326</v>
      </c>
      <c r="MW337" s="97">
        <v>2094</v>
      </c>
      <c r="MX337" s="97">
        <v>893</v>
      </c>
      <c r="MY337" s="97">
        <v>543</v>
      </c>
      <c r="MZ337" s="97">
        <v>371</v>
      </c>
      <c r="NA337" s="97">
        <v>340</v>
      </c>
      <c r="NB337" s="97">
        <v>419</v>
      </c>
      <c r="NC337" s="97">
        <v>733</v>
      </c>
      <c r="ND337" s="97">
        <v>13358</v>
      </c>
      <c r="NE337" s="97">
        <v>1117</v>
      </c>
      <c r="NF337" s="97">
        <v>232</v>
      </c>
      <c r="NG337" s="97">
        <v>541</v>
      </c>
      <c r="NH337" s="97">
        <v>111</v>
      </c>
      <c r="NI337" s="97">
        <v>185</v>
      </c>
      <c r="NJ337" s="97">
        <v>150</v>
      </c>
      <c r="NK337" s="97">
        <v>611</v>
      </c>
      <c r="NL337" s="97">
        <v>237</v>
      </c>
      <c r="NM337" s="97">
        <v>325</v>
      </c>
      <c r="NN337" s="97">
        <v>208</v>
      </c>
      <c r="NO337" s="97">
        <v>78</v>
      </c>
      <c r="NP337" s="97">
        <v>1077</v>
      </c>
      <c r="NQ337" s="97">
        <v>679</v>
      </c>
      <c r="NR337" s="97">
        <v>2092</v>
      </c>
      <c r="NS337" s="97">
        <v>1323</v>
      </c>
      <c r="NT337" s="97">
        <v>1227</v>
      </c>
      <c r="NU337" s="97">
        <v>573</v>
      </c>
      <c r="NV337" s="97">
        <v>231</v>
      </c>
      <c r="NW337" s="97">
        <v>75</v>
      </c>
      <c r="NX337" s="97">
        <v>107</v>
      </c>
      <c r="NY337" s="97">
        <v>16</v>
      </c>
      <c r="NZ337" s="97">
        <v>242</v>
      </c>
      <c r="OA337" s="97">
        <v>0</v>
      </c>
      <c r="OB337" s="97">
        <v>125</v>
      </c>
      <c r="OC337" s="97">
        <v>194</v>
      </c>
      <c r="OD337" s="97">
        <v>1044</v>
      </c>
      <c r="OE337" s="97">
        <v>226</v>
      </c>
      <c r="OF337" s="97">
        <v>845</v>
      </c>
      <c r="OG337" s="97"/>
      <c r="OH337" s="97">
        <v>1808</v>
      </c>
      <c r="OI337" s="97">
        <v>354</v>
      </c>
      <c r="OJ337" s="97">
        <v>1954</v>
      </c>
      <c r="OK337" s="97"/>
      <c r="OL337" s="97"/>
      <c r="OM337" s="97">
        <v>1572</v>
      </c>
      <c r="ON337" s="97">
        <v>1809</v>
      </c>
      <c r="OO337" s="97">
        <v>4762</v>
      </c>
      <c r="OP337" s="97">
        <v>5</v>
      </c>
      <c r="OQ337" s="97"/>
      <c r="OR337" s="98">
        <v>918</v>
      </c>
      <c r="OS337" s="99">
        <v>193064</v>
      </c>
      <c r="OT337" s="96">
        <v>90901</v>
      </c>
      <c r="OU337" s="97"/>
      <c r="OV337" s="97"/>
      <c r="OW337" s="97">
        <v>14388</v>
      </c>
      <c r="OX337" s="97"/>
      <c r="OY337" s="97"/>
      <c r="OZ337" s="97">
        <v>10851</v>
      </c>
      <c r="PA337" s="97"/>
      <c r="PB337" s="97"/>
      <c r="PC337" s="97"/>
      <c r="PD337" s="97"/>
      <c r="PE337" s="97"/>
      <c r="PF337" s="97"/>
      <c r="PG337" s="97"/>
      <c r="PH337" s="97"/>
      <c r="PI337" s="97"/>
      <c r="PJ337" s="97"/>
      <c r="PK337" s="97"/>
      <c r="PL337" s="98"/>
      <c r="PM337" s="99">
        <v>309205</v>
      </c>
    </row>
    <row r="338" spans="1:429" ht="12.75" customHeight="1" x14ac:dyDescent="0.2">
      <c r="A338" s="93">
        <v>541511</v>
      </c>
      <c r="B338" s="94" t="s">
        <v>1745</v>
      </c>
      <c r="C338" s="95" t="s">
        <v>1497</v>
      </c>
      <c r="D338" s="96"/>
      <c r="E338" s="97"/>
      <c r="F338" s="97"/>
      <c r="G338" s="97"/>
      <c r="H338" s="97"/>
      <c r="I338" s="97"/>
      <c r="J338" s="97"/>
      <c r="K338" s="97"/>
      <c r="L338" s="97"/>
      <c r="M338" s="97"/>
      <c r="N338" s="97"/>
      <c r="O338" s="97"/>
      <c r="P338" s="97"/>
      <c r="Q338" s="97">
        <v>1802</v>
      </c>
      <c r="R338" s="97"/>
      <c r="S338" s="97">
        <v>106</v>
      </c>
      <c r="T338" s="97"/>
      <c r="U338" s="97"/>
      <c r="V338" s="97"/>
      <c r="W338" s="97"/>
      <c r="X338" s="97"/>
      <c r="Y338" s="97"/>
      <c r="Z338" s="97"/>
      <c r="AA338" s="97"/>
      <c r="AB338" s="97"/>
      <c r="AC338" s="97"/>
      <c r="AD338" s="97"/>
      <c r="AE338" s="97"/>
      <c r="AF338" s="97"/>
      <c r="AG338" s="97"/>
      <c r="AH338" s="97"/>
      <c r="AI338" s="97"/>
      <c r="AJ338" s="97"/>
      <c r="AK338" s="97"/>
      <c r="AL338" s="97"/>
      <c r="AM338" s="97"/>
      <c r="AN338" s="97"/>
      <c r="AO338" s="97"/>
      <c r="AP338" s="97"/>
      <c r="AQ338" s="97"/>
      <c r="AR338" s="97"/>
      <c r="AS338" s="97"/>
      <c r="AT338" s="97"/>
      <c r="AU338" s="97"/>
      <c r="AV338" s="97"/>
      <c r="AW338" s="97"/>
      <c r="AX338" s="97"/>
      <c r="AY338" s="97"/>
      <c r="AZ338" s="97"/>
      <c r="BA338" s="97"/>
      <c r="BB338" s="97"/>
      <c r="BC338" s="97"/>
      <c r="BD338" s="97"/>
      <c r="BE338" s="97"/>
      <c r="BF338" s="97"/>
      <c r="BG338" s="97"/>
      <c r="BH338" s="97"/>
      <c r="BI338" s="97"/>
      <c r="BJ338" s="97"/>
      <c r="BK338" s="97"/>
      <c r="BL338" s="97"/>
      <c r="BM338" s="97"/>
      <c r="BN338" s="97"/>
      <c r="BO338" s="97"/>
      <c r="BP338" s="97"/>
      <c r="BQ338" s="97">
        <v>5</v>
      </c>
      <c r="BR338" s="97"/>
      <c r="BS338" s="97"/>
      <c r="BT338" s="97"/>
      <c r="BU338" s="97"/>
      <c r="BV338" s="97"/>
      <c r="BW338" s="97"/>
      <c r="BX338" s="97"/>
      <c r="BY338" s="97">
        <v>237</v>
      </c>
      <c r="BZ338" s="97"/>
      <c r="CA338" s="97"/>
      <c r="CB338" s="97"/>
      <c r="CC338" s="97"/>
      <c r="CD338" s="97"/>
      <c r="CE338" s="97"/>
      <c r="CF338" s="97">
        <v>38</v>
      </c>
      <c r="CG338" s="97">
        <v>10</v>
      </c>
      <c r="CH338" s="97"/>
      <c r="CI338" s="97"/>
      <c r="CJ338" s="97"/>
      <c r="CK338" s="97"/>
      <c r="CL338" s="97">
        <v>28</v>
      </c>
      <c r="CM338" s="97">
        <v>174</v>
      </c>
      <c r="CN338" s="97">
        <v>31</v>
      </c>
      <c r="CO338" s="97"/>
      <c r="CP338" s="97">
        <v>7</v>
      </c>
      <c r="CQ338" s="97"/>
      <c r="CR338" s="97"/>
      <c r="CS338" s="97"/>
      <c r="CT338" s="97">
        <v>14</v>
      </c>
      <c r="CU338" s="97">
        <v>26</v>
      </c>
      <c r="CV338" s="97">
        <v>87</v>
      </c>
      <c r="CW338" s="97">
        <v>37</v>
      </c>
      <c r="CX338" s="97"/>
      <c r="CY338" s="97"/>
      <c r="CZ338" s="97"/>
      <c r="DA338" s="97"/>
      <c r="DB338" s="97"/>
      <c r="DC338" s="97"/>
      <c r="DD338" s="97"/>
      <c r="DE338" s="97">
        <v>0</v>
      </c>
      <c r="DF338" s="97"/>
      <c r="DG338" s="97"/>
      <c r="DH338" s="97">
        <v>61</v>
      </c>
      <c r="DI338" s="97">
        <v>52</v>
      </c>
      <c r="DJ338" s="97"/>
      <c r="DK338" s="97"/>
      <c r="DL338" s="97"/>
      <c r="DM338" s="97">
        <v>14</v>
      </c>
      <c r="DN338" s="97">
        <v>29</v>
      </c>
      <c r="DO338" s="97">
        <v>3</v>
      </c>
      <c r="DP338" s="97">
        <v>20</v>
      </c>
      <c r="DQ338" s="97">
        <v>2</v>
      </c>
      <c r="DR338" s="97">
        <v>10</v>
      </c>
      <c r="DS338" s="97"/>
      <c r="DT338" s="97">
        <v>34</v>
      </c>
      <c r="DU338" s="97">
        <v>0</v>
      </c>
      <c r="DV338" s="97">
        <v>24</v>
      </c>
      <c r="DW338" s="97">
        <v>5</v>
      </c>
      <c r="DX338" s="97">
        <v>14</v>
      </c>
      <c r="DY338" s="97">
        <v>16</v>
      </c>
      <c r="DZ338" s="97"/>
      <c r="EA338" s="97">
        <v>11</v>
      </c>
      <c r="EB338" s="97">
        <v>1</v>
      </c>
      <c r="EC338" s="97">
        <v>3</v>
      </c>
      <c r="ED338" s="97"/>
      <c r="EE338" s="97"/>
      <c r="EF338" s="97"/>
      <c r="EG338" s="97"/>
      <c r="EH338" s="97"/>
      <c r="EI338" s="97"/>
      <c r="EJ338" s="97"/>
      <c r="EK338" s="97">
        <v>1</v>
      </c>
      <c r="EL338" s="97"/>
      <c r="EM338" s="97"/>
      <c r="EN338" s="97"/>
      <c r="EO338" s="97"/>
      <c r="EP338" s="97"/>
      <c r="EQ338" s="97"/>
      <c r="ER338" s="97"/>
      <c r="ES338" s="97"/>
      <c r="ET338" s="97"/>
      <c r="EU338" s="97"/>
      <c r="EV338" s="97"/>
      <c r="EW338" s="97"/>
      <c r="EX338" s="97"/>
      <c r="EY338" s="97"/>
      <c r="EZ338" s="97"/>
      <c r="FA338" s="97"/>
      <c r="FB338" s="97">
        <v>33</v>
      </c>
      <c r="FC338" s="97">
        <v>3</v>
      </c>
      <c r="FD338" s="97"/>
      <c r="FE338" s="97"/>
      <c r="FF338" s="97"/>
      <c r="FG338" s="97"/>
      <c r="FH338" s="97"/>
      <c r="FI338" s="97">
        <v>67</v>
      </c>
      <c r="FJ338" s="97">
        <v>40</v>
      </c>
      <c r="FK338" s="97">
        <v>38</v>
      </c>
      <c r="FL338" s="97"/>
      <c r="FM338" s="97"/>
      <c r="FN338" s="97"/>
      <c r="FO338" s="97"/>
      <c r="FP338" s="97"/>
      <c r="FQ338" s="97"/>
      <c r="FR338" s="97"/>
      <c r="FS338" s="97"/>
      <c r="FT338" s="97"/>
      <c r="FU338" s="97"/>
      <c r="FV338" s="97"/>
      <c r="FW338" s="97"/>
      <c r="FX338" s="97"/>
      <c r="FY338" s="97"/>
      <c r="FZ338" s="97"/>
      <c r="GA338" s="97"/>
      <c r="GB338" s="97">
        <v>0</v>
      </c>
      <c r="GC338" s="97">
        <v>6</v>
      </c>
      <c r="GD338" s="97"/>
      <c r="GE338" s="97"/>
      <c r="GF338" s="97"/>
      <c r="GG338" s="97"/>
      <c r="GH338" s="97"/>
      <c r="GI338" s="97"/>
      <c r="GJ338" s="97"/>
      <c r="GK338" s="97"/>
      <c r="GL338" s="97"/>
      <c r="GM338" s="97"/>
      <c r="GN338" s="97"/>
      <c r="GO338" s="97"/>
      <c r="GP338" s="97"/>
      <c r="GQ338" s="97"/>
      <c r="GR338" s="97"/>
      <c r="GS338" s="97"/>
      <c r="GT338" s="97"/>
      <c r="GU338" s="97"/>
      <c r="GV338" s="97"/>
      <c r="GW338" s="97"/>
      <c r="GX338" s="97"/>
      <c r="GY338" s="97"/>
      <c r="GZ338" s="97"/>
      <c r="HA338" s="97"/>
      <c r="HB338" s="97"/>
      <c r="HC338" s="97"/>
      <c r="HD338" s="97"/>
      <c r="HE338" s="97"/>
      <c r="HF338" s="97"/>
      <c r="HG338" s="97"/>
      <c r="HH338" s="97"/>
      <c r="HI338" s="97"/>
      <c r="HJ338" s="97"/>
      <c r="HK338" s="97"/>
      <c r="HL338" s="97"/>
      <c r="HM338" s="97"/>
      <c r="HN338" s="97"/>
      <c r="HO338" s="97">
        <v>73</v>
      </c>
      <c r="HP338" s="97"/>
      <c r="HQ338" s="97"/>
      <c r="HR338" s="97"/>
      <c r="HS338" s="97"/>
      <c r="HT338" s="97"/>
      <c r="HU338" s="97"/>
      <c r="HV338" s="97"/>
      <c r="HW338" s="97"/>
      <c r="HX338" s="97"/>
      <c r="HY338" s="97"/>
      <c r="HZ338" s="97"/>
      <c r="IA338" s="97"/>
      <c r="IB338" s="97"/>
      <c r="IC338" s="97"/>
      <c r="ID338" s="97"/>
      <c r="IE338" s="97"/>
      <c r="IF338" s="97"/>
      <c r="IG338" s="97">
        <v>78</v>
      </c>
      <c r="IH338" s="97"/>
      <c r="II338" s="97"/>
      <c r="IJ338" s="97"/>
      <c r="IK338" s="97">
        <v>158</v>
      </c>
      <c r="IL338" s="97"/>
      <c r="IM338" s="97"/>
      <c r="IN338" s="97"/>
      <c r="IO338" s="97"/>
      <c r="IP338" s="97"/>
      <c r="IQ338" s="97"/>
      <c r="IR338" s="97"/>
      <c r="IS338" s="97"/>
      <c r="IT338" s="97"/>
      <c r="IU338" s="97"/>
      <c r="IV338" s="97"/>
      <c r="IW338" s="97"/>
      <c r="IX338" s="97"/>
      <c r="IY338" s="97"/>
      <c r="IZ338" s="97"/>
      <c r="JA338" s="97"/>
      <c r="JB338" s="97"/>
      <c r="JC338" s="97"/>
      <c r="JD338" s="97">
        <v>84</v>
      </c>
      <c r="JE338" s="97"/>
      <c r="JF338" s="97"/>
      <c r="JG338" s="97"/>
      <c r="JH338" s="97"/>
      <c r="JI338" s="97"/>
      <c r="JJ338" s="97"/>
      <c r="JK338" s="97"/>
      <c r="JL338" s="97"/>
      <c r="JM338" s="97"/>
      <c r="JN338" s="97"/>
      <c r="JO338" s="97"/>
      <c r="JP338" s="97"/>
      <c r="JQ338" s="97"/>
      <c r="JR338" s="97"/>
      <c r="JS338" s="97"/>
      <c r="JT338" s="97"/>
      <c r="JU338" s="97"/>
      <c r="JV338" s="97"/>
      <c r="JW338" s="97"/>
      <c r="JX338" s="97"/>
      <c r="JY338" s="97"/>
      <c r="JZ338" s="97"/>
      <c r="KA338" s="97"/>
      <c r="KB338" s="97"/>
      <c r="KC338" s="97"/>
      <c r="KD338" s="97"/>
      <c r="KE338" s="97"/>
      <c r="KF338" s="97"/>
      <c r="KG338" s="97"/>
      <c r="KH338" s="97"/>
      <c r="KI338" s="97"/>
      <c r="KJ338" s="97"/>
      <c r="KK338" s="97"/>
      <c r="KL338" s="97"/>
      <c r="KM338" s="97"/>
      <c r="KN338" s="97"/>
      <c r="KO338" s="97"/>
      <c r="KP338" s="97"/>
      <c r="KQ338" s="97"/>
      <c r="KR338" s="97">
        <v>170</v>
      </c>
      <c r="KS338" s="97">
        <v>236</v>
      </c>
      <c r="KT338" s="97">
        <v>587</v>
      </c>
      <c r="KU338" s="97">
        <v>1</v>
      </c>
      <c r="KV338" s="97"/>
      <c r="KW338" s="97"/>
      <c r="KX338" s="97">
        <v>2</v>
      </c>
      <c r="KY338" s="97"/>
      <c r="KZ338" s="97"/>
      <c r="LA338" s="97"/>
      <c r="LB338" s="97"/>
      <c r="LC338" s="97"/>
      <c r="LD338" s="97"/>
      <c r="LE338" s="97">
        <v>204</v>
      </c>
      <c r="LF338" s="97"/>
      <c r="LG338" s="97"/>
      <c r="LH338" s="97"/>
      <c r="LI338" s="97"/>
      <c r="LJ338" s="97"/>
      <c r="LK338" s="97"/>
      <c r="LL338" s="97"/>
      <c r="LM338" s="97"/>
      <c r="LN338" s="97"/>
      <c r="LO338" s="97"/>
      <c r="LP338" s="97"/>
      <c r="LQ338" s="97"/>
      <c r="LR338" s="97"/>
      <c r="LS338" s="97"/>
      <c r="LT338" s="97"/>
      <c r="LU338" s="97"/>
      <c r="LV338" s="97"/>
      <c r="LW338" s="97"/>
      <c r="LX338" s="97"/>
      <c r="LY338" s="97"/>
      <c r="LZ338" s="97"/>
      <c r="MA338" s="97"/>
      <c r="MB338" s="97"/>
      <c r="MC338" s="97"/>
      <c r="MD338" s="97"/>
      <c r="ME338" s="97"/>
      <c r="MF338" s="97"/>
      <c r="MG338" s="97"/>
      <c r="MH338" s="97"/>
      <c r="MI338" s="97"/>
      <c r="MJ338" s="97"/>
      <c r="MK338" s="97"/>
      <c r="ML338" s="97"/>
      <c r="MM338" s="97"/>
      <c r="MN338" s="97"/>
      <c r="MO338" s="97"/>
      <c r="MP338" s="97"/>
      <c r="MQ338" s="97"/>
      <c r="MR338" s="97"/>
      <c r="MS338" s="97"/>
      <c r="MT338" s="97"/>
      <c r="MU338" s="97"/>
      <c r="MV338" s="97"/>
      <c r="MW338" s="97"/>
      <c r="MX338" s="97"/>
      <c r="MY338" s="97"/>
      <c r="MZ338" s="97"/>
      <c r="NA338" s="97"/>
      <c r="NB338" s="97"/>
      <c r="NC338" s="97"/>
      <c r="ND338" s="97"/>
      <c r="NE338" s="97"/>
      <c r="NF338" s="97"/>
      <c r="NG338" s="97"/>
      <c r="NH338" s="97"/>
      <c r="NI338" s="97"/>
      <c r="NJ338" s="97"/>
      <c r="NK338" s="97"/>
      <c r="NL338" s="97"/>
      <c r="NM338" s="97"/>
      <c r="NN338" s="97"/>
      <c r="NO338" s="97"/>
      <c r="NP338" s="97"/>
      <c r="NQ338" s="97"/>
      <c r="NR338" s="97"/>
      <c r="NS338" s="97"/>
      <c r="NT338" s="97"/>
      <c r="NU338" s="97"/>
      <c r="NV338" s="97"/>
      <c r="NW338" s="97"/>
      <c r="NX338" s="97"/>
      <c r="NY338" s="97"/>
      <c r="NZ338" s="97"/>
      <c r="OA338" s="97"/>
      <c r="OB338" s="97"/>
      <c r="OC338" s="97"/>
      <c r="OD338" s="97"/>
      <c r="OE338" s="97"/>
      <c r="OF338" s="97"/>
      <c r="OG338" s="97"/>
      <c r="OH338" s="97"/>
      <c r="OI338" s="97"/>
      <c r="OJ338" s="97"/>
      <c r="OK338" s="97"/>
      <c r="OL338" s="97"/>
      <c r="OM338" s="97"/>
      <c r="ON338" s="97"/>
      <c r="OO338" s="97"/>
      <c r="OP338" s="97"/>
      <c r="OQ338" s="97"/>
      <c r="OR338" s="98"/>
      <c r="OS338" s="99">
        <v>4678</v>
      </c>
      <c r="OT338" s="96"/>
      <c r="OU338" s="97"/>
      <c r="OV338" s="97">
        <v>169328</v>
      </c>
      <c r="OW338" s="97"/>
      <c r="OX338" s="97"/>
      <c r="OY338" s="97"/>
      <c r="OZ338" s="97">
        <v>4796</v>
      </c>
      <c r="PA338" s="97"/>
      <c r="PB338" s="97"/>
      <c r="PC338" s="97">
        <v>6816</v>
      </c>
      <c r="PD338" s="97"/>
      <c r="PE338" s="97"/>
      <c r="PF338" s="97"/>
      <c r="PG338" s="97">
        <v>17537</v>
      </c>
      <c r="PH338" s="97"/>
      <c r="PI338" s="97"/>
      <c r="PJ338" s="97"/>
      <c r="PK338" s="97">
        <v>7828</v>
      </c>
      <c r="PL338" s="98"/>
      <c r="PM338" s="99">
        <v>210981</v>
      </c>
    </row>
    <row r="339" spans="1:429" ht="12.75" customHeight="1" x14ac:dyDescent="0.2">
      <c r="A339" s="93">
        <v>541512</v>
      </c>
      <c r="B339" s="94" t="s">
        <v>1745</v>
      </c>
      <c r="C339" s="95" t="s">
        <v>1498</v>
      </c>
      <c r="D339" s="96">
        <v>1</v>
      </c>
      <c r="E339" s="97">
        <v>50</v>
      </c>
      <c r="F339" s="97">
        <v>16</v>
      </c>
      <c r="G339" s="97">
        <v>19</v>
      </c>
      <c r="H339" s="97">
        <v>7</v>
      </c>
      <c r="I339" s="97">
        <v>7</v>
      </c>
      <c r="J339" s="97">
        <v>8</v>
      </c>
      <c r="K339" s="97">
        <v>11</v>
      </c>
      <c r="L339" s="97">
        <v>11</v>
      </c>
      <c r="M339" s="97">
        <v>7</v>
      </c>
      <c r="N339" s="97">
        <v>8</v>
      </c>
      <c r="O339" s="97">
        <v>3</v>
      </c>
      <c r="P339" s="97">
        <v>14</v>
      </c>
      <c r="Q339" s="97">
        <v>337</v>
      </c>
      <c r="R339" s="97">
        <v>4</v>
      </c>
      <c r="S339" s="97">
        <v>13</v>
      </c>
      <c r="T339" s="97">
        <v>7</v>
      </c>
      <c r="U339" s="97">
        <v>3</v>
      </c>
      <c r="V339" s="97">
        <v>7</v>
      </c>
      <c r="W339" s="97">
        <v>10</v>
      </c>
      <c r="X339" s="97">
        <v>29</v>
      </c>
      <c r="Y339" s="97">
        <v>338</v>
      </c>
      <c r="Z339" s="97">
        <v>240</v>
      </c>
      <c r="AA339" s="97">
        <v>36</v>
      </c>
      <c r="AB339" s="97">
        <v>63</v>
      </c>
      <c r="AC339" s="97">
        <v>115</v>
      </c>
      <c r="AD339" s="97">
        <v>261</v>
      </c>
      <c r="AE339" s="97">
        <v>69</v>
      </c>
      <c r="AF339" s="97">
        <v>96</v>
      </c>
      <c r="AG339" s="97">
        <v>17</v>
      </c>
      <c r="AH339" s="97">
        <v>168</v>
      </c>
      <c r="AI339" s="97">
        <v>118</v>
      </c>
      <c r="AJ339" s="97">
        <v>174</v>
      </c>
      <c r="AK339" s="97">
        <v>92</v>
      </c>
      <c r="AL339" s="97">
        <v>104</v>
      </c>
      <c r="AM339" s="97">
        <v>177</v>
      </c>
      <c r="AN339" s="97">
        <v>48</v>
      </c>
      <c r="AO339" s="97">
        <v>23</v>
      </c>
      <c r="AP339" s="97">
        <v>33</v>
      </c>
      <c r="AQ339" s="97">
        <v>33</v>
      </c>
      <c r="AR339" s="97">
        <v>11</v>
      </c>
      <c r="AS339" s="97">
        <v>51</v>
      </c>
      <c r="AT339" s="97">
        <v>9</v>
      </c>
      <c r="AU339" s="97">
        <v>46</v>
      </c>
      <c r="AV339" s="97">
        <v>12</v>
      </c>
      <c r="AW339" s="97">
        <v>23</v>
      </c>
      <c r="AX339" s="97">
        <v>5</v>
      </c>
      <c r="AY339" s="97">
        <v>8</v>
      </c>
      <c r="AZ339" s="97">
        <v>8</v>
      </c>
      <c r="BA339" s="97">
        <v>8</v>
      </c>
      <c r="BB339" s="97">
        <v>11</v>
      </c>
      <c r="BC339" s="97">
        <v>7</v>
      </c>
      <c r="BD339" s="97">
        <v>126</v>
      </c>
      <c r="BE339" s="97">
        <v>26</v>
      </c>
      <c r="BF339" s="97">
        <v>7</v>
      </c>
      <c r="BG339" s="97">
        <v>4</v>
      </c>
      <c r="BH339" s="97">
        <v>22</v>
      </c>
      <c r="BI339" s="97">
        <v>7</v>
      </c>
      <c r="BJ339" s="97">
        <v>18</v>
      </c>
      <c r="BK339" s="97">
        <v>19</v>
      </c>
      <c r="BL339" s="97">
        <v>14</v>
      </c>
      <c r="BM339" s="97">
        <v>33</v>
      </c>
      <c r="BN339" s="97">
        <v>7</v>
      </c>
      <c r="BO339" s="97">
        <v>19</v>
      </c>
      <c r="BP339" s="97">
        <v>9</v>
      </c>
      <c r="BQ339" s="97">
        <v>19</v>
      </c>
      <c r="BR339" s="97">
        <v>52</v>
      </c>
      <c r="BS339" s="97">
        <v>63</v>
      </c>
      <c r="BT339" s="97">
        <v>13</v>
      </c>
      <c r="BU339" s="97">
        <v>13</v>
      </c>
      <c r="BV339" s="97">
        <v>10</v>
      </c>
      <c r="BW339" s="97">
        <v>15</v>
      </c>
      <c r="BX339" s="97">
        <v>13</v>
      </c>
      <c r="BY339" s="97">
        <v>62</v>
      </c>
      <c r="BZ339" s="97">
        <v>54</v>
      </c>
      <c r="CA339" s="97">
        <v>32</v>
      </c>
      <c r="CB339" s="97">
        <v>3</v>
      </c>
      <c r="CC339" s="97">
        <v>56</v>
      </c>
      <c r="CD339" s="97">
        <v>10</v>
      </c>
      <c r="CE339" s="97">
        <v>10</v>
      </c>
      <c r="CF339" s="97">
        <v>180</v>
      </c>
      <c r="CG339" s="97">
        <v>27</v>
      </c>
      <c r="CH339" s="97">
        <v>39</v>
      </c>
      <c r="CI339" s="97">
        <v>3</v>
      </c>
      <c r="CJ339" s="97">
        <v>48</v>
      </c>
      <c r="CK339" s="97">
        <v>32</v>
      </c>
      <c r="CL339" s="97">
        <v>14</v>
      </c>
      <c r="CM339" s="97">
        <v>43</v>
      </c>
      <c r="CN339" s="97">
        <v>15</v>
      </c>
      <c r="CO339" s="97"/>
      <c r="CP339" s="97">
        <v>39</v>
      </c>
      <c r="CQ339" s="97">
        <v>11</v>
      </c>
      <c r="CR339" s="97">
        <v>37</v>
      </c>
      <c r="CS339" s="97">
        <v>11</v>
      </c>
      <c r="CT339" s="97">
        <v>11</v>
      </c>
      <c r="CU339" s="97">
        <v>11</v>
      </c>
      <c r="CV339" s="97">
        <v>21</v>
      </c>
      <c r="CW339" s="97">
        <v>17</v>
      </c>
      <c r="CX339" s="97">
        <v>41</v>
      </c>
      <c r="CY339" s="97">
        <v>5</v>
      </c>
      <c r="CZ339" s="97">
        <v>7</v>
      </c>
      <c r="DA339" s="97">
        <v>26</v>
      </c>
      <c r="DB339" s="97">
        <v>16</v>
      </c>
      <c r="DC339" s="97">
        <v>33</v>
      </c>
      <c r="DD339" s="97">
        <v>31</v>
      </c>
      <c r="DE339" s="97">
        <v>3</v>
      </c>
      <c r="DF339" s="97">
        <v>9</v>
      </c>
      <c r="DG339" s="97">
        <v>4</v>
      </c>
      <c r="DH339" s="97">
        <v>44</v>
      </c>
      <c r="DI339" s="97">
        <v>21</v>
      </c>
      <c r="DJ339" s="97">
        <v>1</v>
      </c>
      <c r="DK339" s="97">
        <v>0</v>
      </c>
      <c r="DL339" s="97">
        <v>5</v>
      </c>
      <c r="DM339" s="97">
        <v>3</v>
      </c>
      <c r="DN339" s="97">
        <v>21</v>
      </c>
      <c r="DO339" s="97">
        <v>3</v>
      </c>
      <c r="DP339" s="97">
        <v>18</v>
      </c>
      <c r="DQ339" s="97">
        <v>8</v>
      </c>
      <c r="DR339" s="97">
        <v>29</v>
      </c>
      <c r="DS339" s="97">
        <v>12</v>
      </c>
      <c r="DT339" s="97">
        <v>45</v>
      </c>
      <c r="DU339" s="97">
        <v>2</v>
      </c>
      <c r="DV339" s="97">
        <v>22</v>
      </c>
      <c r="DW339" s="97">
        <v>1</v>
      </c>
      <c r="DX339" s="97">
        <v>7</v>
      </c>
      <c r="DY339" s="97">
        <v>8</v>
      </c>
      <c r="DZ339" s="97">
        <v>7</v>
      </c>
      <c r="EA339" s="97">
        <v>5</v>
      </c>
      <c r="EB339" s="97">
        <v>1</v>
      </c>
      <c r="EC339" s="97">
        <v>2</v>
      </c>
      <c r="ED339" s="97">
        <v>0</v>
      </c>
      <c r="EE339" s="97">
        <v>13</v>
      </c>
      <c r="EF339" s="97">
        <v>2</v>
      </c>
      <c r="EG339" s="97">
        <v>1</v>
      </c>
      <c r="EH339" s="97">
        <v>0</v>
      </c>
      <c r="EI339" s="97"/>
      <c r="EJ339" s="97">
        <v>2</v>
      </c>
      <c r="EK339" s="97">
        <v>4</v>
      </c>
      <c r="EL339" s="97">
        <v>4</v>
      </c>
      <c r="EM339" s="97">
        <v>8</v>
      </c>
      <c r="EN339" s="97">
        <v>4</v>
      </c>
      <c r="EO339" s="97">
        <v>3</v>
      </c>
      <c r="EP339" s="97">
        <v>0</v>
      </c>
      <c r="EQ339" s="97">
        <v>8</v>
      </c>
      <c r="ER339" s="97">
        <v>10</v>
      </c>
      <c r="ES339" s="97"/>
      <c r="ET339" s="97">
        <v>21</v>
      </c>
      <c r="EU339" s="97">
        <v>8</v>
      </c>
      <c r="EV339" s="97">
        <v>10</v>
      </c>
      <c r="EW339" s="97">
        <v>7</v>
      </c>
      <c r="EX339" s="97">
        <v>15</v>
      </c>
      <c r="EY339" s="97">
        <v>11</v>
      </c>
      <c r="EZ339" s="97">
        <v>1</v>
      </c>
      <c r="FA339" s="97">
        <v>13</v>
      </c>
      <c r="FB339" s="97">
        <v>10</v>
      </c>
      <c r="FC339" s="97">
        <v>23</v>
      </c>
      <c r="FD339" s="97">
        <v>38</v>
      </c>
      <c r="FE339" s="97">
        <v>14</v>
      </c>
      <c r="FF339" s="97">
        <v>20</v>
      </c>
      <c r="FG339" s="97">
        <v>65</v>
      </c>
      <c r="FH339" s="97">
        <v>29</v>
      </c>
      <c r="FI339" s="97">
        <v>783</v>
      </c>
      <c r="FJ339" s="97">
        <v>97</v>
      </c>
      <c r="FK339" s="97">
        <v>265</v>
      </c>
      <c r="FL339" s="97">
        <v>114</v>
      </c>
      <c r="FM339" s="97">
        <v>7</v>
      </c>
      <c r="FN339" s="97">
        <v>34</v>
      </c>
      <c r="FO339" s="97">
        <v>161</v>
      </c>
      <c r="FP339" s="97">
        <v>11</v>
      </c>
      <c r="FQ339" s="97">
        <v>6</v>
      </c>
      <c r="FR339" s="97">
        <v>3</v>
      </c>
      <c r="FS339" s="97">
        <v>3</v>
      </c>
      <c r="FT339" s="97">
        <v>23</v>
      </c>
      <c r="FU339" s="97">
        <v>16</v>
      </c>
      <c r="FV339" s="97">
        <v>7</v>
      </c>
      <c r="FW339" s="97">
        <v>18</v>
      </c>
      <c r="FX339" s="97">
        <v>12</v>
      </c>
      <c r="FY339" s="97">
        <v>10</v>
      </c>
      <c r="FZ339" s="97">
        <v>53</v>
      </c>
      <c r="GA339" s="97">
        <v>24</v>
      </c>
      <c r="GB339" s="97">
        <v>72</v>
      </c>
      <c r="GC339" s="97">
        <v>84</v>
      </c>
      <c r="GD339" s="97">
        <v>11</v>
      </c>
      <c r="GE339" s="97">
        <v>35</v>
      </c>
      <c r="GF339" s="97">
        <v>15</v>
      </c>
      <c r="GG339" s="97">
        <v>13</v>
      </c>
      <c r="GH339" s="97">
        <v>30</v>
      </c>
      <c r="GI339" s="97">
        <v>4</v>
      </c>
      <c r="GJ339" s="97">
        <v>6</v>
      </c>
      <c r="GK339" s="97">
        <v>17</v>
      </c>
      <c r="GL339" s="97">
        <v>99</v>
      </c>
      <c r="GM339" s="97">
        <v>16</v>
      </c>
      <c r="GN339" s="97">
        <v>9</v>
      </c>
      <c r="GO339" s="97">
        <v>17</v>
      </c>
      <c r="GP339" s="97">
        <v>9</v>
      </c>
      <c r="GQ339" s="97">
        <v>9</v>
      </c>
      <c r="GR339" s="97">
        <v>4</v>
      </c>
      <c r="GS339" s="97">
        <v>9</v>
      </c>
      <c r="GT339" s="97">
        <v>27</v>
      </c>
      <c r="GU339" s="97">
        <v>16</v>
      </c>
      <c r="GV339" s="97">
        <v>32</v>
      </c>
      <c r="GW339" s="97">
        <v>11</v>
      </c>
      <c r="GX339" s="97">
        <v>18</v>
      </c>
      <c r="GY339" s="97">
        <v>39</v>
      </c>
      <c r="GZ339" s="97">
        <v>2</v>
      </c>
      <c r="HA339" s="97">
        <v>36</v>
      </c>
      <c r="HB339" s="97">
        <v>45</v>
      </c>
      <c r="HC339" s="97">
        <v>14</v>
      </c>
      <c r="HD339" s="97">
        <v>79</v>
      </c>
      <c r="HE339" s="97">
        <v>29</v>
      </c>
      <c r="HF339" s="97">
        <v>13</v>
      </c>
      <c r="HG339" s="97">
        <v>13</v>
      </c>
      <c r="HH339" s="97">
        <v>3</v>
      </c>
      <c r="HI339" s="97">
        <v>26</v>
      </c>
      <c r="HJ339" s="97">
        <v>29</v>
      </c>
      <c r="HK339" s="97">
        <v>33</v>
      </c>
      <c r="HL339" s="97">
        <v>19</v>
      </c>
      <c r="HM339" s="97">
        <v>16</v>
      </c>
      <c r="HN339" s="97"/>
      <c r="HO339" s="97">
        <v>19</v>
      </c>
      <c r="HP339" s="97">
        <v>7</v>
      </c>
      <c r="HQ339" s="97">
        <v>21</v>
      </c>
      <c r="HR339" s="97">
        <v>14</v>
      </c>
      <c r="HS339" s="97">
        <v>13</v>
      </c>
      <c r="HT339" s="97">
        <v>6</v>
      </c>
      <c r="HU339" s="97">
        <v>24</v>
      </c>
      <c r="HV339" s="97">
        <v>10</v>
      </c>
      <c r="HW339" s="97">
        <v>16</v>
      </c>
      <c r="HX339" s="97">
        <v>8</v>
      </c>
      <c r="HY339" s="97">
        <v>38</v>
      </c>
      <c r="HZ339" s="97">
        <v>15</v>
      </c>
      <c r="IA339" s="97">
        <v>77</v>
      </c>
      <c r="IB339" s="97">
        <v>24</v>
      </c>
      <c r="IC339" s="97">
        <v>8</v>
      </c>
      <c r="ID339" s="97">
        <v>17</v>
      </c>
      <c r="IE339" s="97">
        <v>7</v>
      </c>
      <c r="IF339" s="97">
        <v>245</v>
      </c>
      <c r="IG339" s="97">
        <v>7</v>
      </c>
      <c r="IH339" s="97">
        <v>287</v>
      </c>
      <c r="II339" s="97">
        <v>9</v>
      </c>
      <c r="IJ339" s="97">
        <v>17</v>
      </c>
      <c r="IK339" s="97">
        <v>9</v>
      </c>
      <c r="IL339" s="97">
        <v>4</v>
      </c>
      <c r="IM339" s="97">
        <v>3</v>
      </c>
      <c r="IN339" s="97">
        <v>5</v>
      </c>
      <c r="IO339" s="97">
        <v>26</v>
      </c>
      <c r="IP339" s="97">
        <v>64</v>
      </c>
      <c r="IQ339" s="97">
        <v>39</v>
      </c>
      <c r="IR339" s="97">
        <v>19</v>
      </c>
      <c r="IS339" s="97">
        <v>9</v>
      </c>
      <c r="IT339" s="97">
        <v>248</v>
      </c>
      <c r="IU339" s="97">
        <v>17</v>
      </c>
      <c r="IV339" s="97">
        <v>16</v>
      </c>
      <c r="IW339" s="97">
        <v>10</v>
      </c>
      <c r="IX339" s="97">
        <v>3</v>
      </c>
      <c r="IY339" s="97">
        <v>11</v>
      </c>
      <c r="IZ339" s="97">
        <v>16</v>
      </c>
      <c r="JA339" s="97">
        <v>51</v>
      </c>
      <c r="JB339" s="97">
        <v>34</v>
      </c>
      <c r="JC339" s="97">
        <v>6</v>
      </c>
      <c r="JD339" s="97">
        <v>33</v>
      </c>
      <c r="JE339" s="97">
        <v>56</v>
      </c>
      <c r="JF339" s="97">
        <v>15</v>
      </c>
      <c r="JG339" s="97">
        <v>3</v>
      </c>
      <c r="JH339" s="97">
        <v>3</v>
      </c>
      <c r="JI339" s="97">
        <v>19</v>
      </c>
      <c r="JJ339" s="97">
        <v>16</v>
      </c>
      <c r="JK339" s="97">
        <v>180</v>
      </c>
      <c r="JL339" s="97">
        <v>20</v>
      </c>
      <c r="JM339" s="97">
        <v>13</v>
      </c>
      <c r="JN339" s="97">
        <v>24</v>
      </c>
      <c r="JO339" s="97">
        <v>531</v>
      </c>
      <c r="JP339" s="97">
        <v>890</v>
      </c>
      <c r="JQ339" s="97">
        <v>814</v>
      </c>
      <c r="JR339" s="97">
        <v>635</v>
      </c>
      <c r="JS339" s="97">
        <v>840</v>
      </c>
      <c r="JT339" s="97">
        <v>1193</v>
      </c>
      <c r="JU339" s="97">
        <v>349</v>
      </c>
      <c r="JV339" s="97">
        <v>207</v>
      </c>
      <c r="JW339" s="97">
        <v>1064</v>
      </c>
      <c r="JX339" s="97">
        <v>73</v>
      </c>
      <c r="JY339" s="97"/>
      <c r="JZ339" s="97">
        <v>860</v>
      </c>
      <c r="KA339" s="97">
        <v>421</v>
      </c>
      <c r="KB339" s="97">
        <v>351</v>
      </c>
      <c r="KC339" s="97">
        <v>144</v>
      </c>
      <c r="KD339" s="97">
        <v>305</v>
      </c>
      <c r="KE339" s="97">
        <v>208</v>
      </c>
      <c r="KF339" s="97">
        <v>346</v>
      </c>
      <c r="KG339" s="97">
        <v>388</v>
      </c>
      <c r="KH339" s="97">
        <v>492</v>
      </c>
      <c r="KI339" s="97">
        <v>76</v>
      </c>
      <c r="KJ339" s="97">
        <v>930</v>
      </c>
      <c r="KK339" s="97">
        <v>2</v>
      </c>
      <c r="KL339" s="97">
        <v>171</v>
      </c>
      <c r="KM339" s="97">
        <v>25</v>
      </c>
      <c r="KN339" s="97">
        <v>6</v>
      </c>
      <c r="KO339" s="97">
        <v>102</v>
      </c>
      <c r="KP339" s="97">
        <v>0</v>
      </c>
      <c r="KQ339" s="97">
        <v>212</v>
      </c>
      <c r="KR339" s="97">
        <v>106</v>
      </c>
      <c r="KS339" s="97">
        <v>99</v>
      </c>
      <c r="KT339" s="97">
        <v>182</v>
      </c>
      <c r="KU339" s="97">
        <v>56</v>
      </c>
      <c r="KV339" s="97">
        <v>530</v>
      </c>
      <c r="KW339" s="97">
        <v>178</v>
      </c>
      <c r="KX339" s="97">
        <v>20</v>
      </c>
      <c r="KY339" s="97">
        <v>32</v>
      </c>
      <c r="KZ339" s="97">
        <v>43</v>
      </c>
      <c r="LA339" s="97">
        <v>787</v>
      </c>
      <c r="LB339" s="97">
        <v>1349</v>
      </c>
      <c r="LC339" s="97">
        <v>268</v>
      </c>
      <c r="LD339" s="97">
        <v>2140</v>
      </c>
      <c r="LE339" s="97">
        <v>1066</v>
      </c>
      <c r="LF339" s="97">
        <v>5</v>
      </c>
      <c r="LG339" s="97">
        <v>335</v>
      </c>
      <c r="LH339" s="97">
        <v>795</v>
      </c>
      <c r="LI339" s="97">
        <v>2360</v>
      </c>
      <c r="LJ339" s="97">
        <v>2296</v>
      </c>
      <c r="LK339" s="97">
        <v>76</v>
      </c>
      <c r="LL339" s="97">
        <v>620</v>
      </c>
      <c r="LM339" s="97">
        <v>238</v>
      </c>
      <c r="LN339" s="97">
        <v>341</v>
      </c>
      <c r="LO339" s="97">
        <v>25</v>
      </c>
      <c r="LP339" s="97">
        <v>1</v>
      </c>
      <c r="LQ339" s="97">
        <v>798</v>
      </c>
      <c r="LR339" s="97">
        <v>109</v>
      </c>
      <c r="LS339" s="97">
        <v>49</v>
      </c>
      <c r="LT339" s="97">
        <v>36</v>
      </c>
      <c r="LU339" s="97">
        <v>220</v>
      </c>
      <c r="LV339" s="97">
        <v>1455</v>
      </c>
      <c r="LW339" s="97">
        <v>521</v>
      </c>
      <c r="LX339" s="97">
        <v>860</v>
      </c>
      <c r="LY339" s="97">
        <v>716</v>
      </c>
      <c r="LZ339" s="97">
        <v>738</v>
      </c>
      <c r="MA339" s="97">
        <v>1135</v>
      </c>
      <c r="MB339" s="97">
        <v>1057</v>
      </c>
      <c r="MC339" s="97">
        <v>323</v>
      </c>
      <c r="MD339" s="97">
        <v>677</v>
      </c>
      <c r="ME339" s="97">
        <v>560</v>
      </c>
      <c r="MF339" s="97">
        <v>37</v>
      </c>
      <c r="MG339" s="97">
        <v>20</v>
      </c>
      <c r="MH339" s="97">
        <v>5</v>
      </c>
      <c r="MI339" s="97">
        <v>543</v>
      </c>
      <c r="MJ339" s="97">
        <v>9719</v>
      </c>
      <c r="MK339" s="97">
        <v>646</v>
      </c>
      <c r="ML339" s="97">
        <v>226</v>
      </c>
      <c r="MM339" s="97">
        <v>341</v>
      </c>
      <c r="MN339" s="97">
        <v>438</v>
      </c>
      <c r="MO339" s="97">
        <v>754</v>
      </c>
      <c r="MP339" s="97">
        <v>246</v>
      </c>
      <c r="MQ339" s="97">
        <v>417</v>
      </c>
      <c r="MR339" s="97">
        <v>354</v>
      </c>
      <c r="MS339" s="97">
        <v>123</v>
      </c>
      <c r="MT339" s="97">
        <v>15</v>
      </c>
      <c r="MU339" s="97">
        <v>18</v>
      </c>
      <c r="MV339" s="97">
        <v>213</v>
      </c>
      <c r="MW339" s="97">
        <v>1619</v>
      </c>
      <c r="MX339" s="97">
        <v>176</v>
      </c>
      <c r="MY339" s="97">
        <v>112</v>
      </c>
      <c r="MZ339" s="97">
        <v>88</v>
      </c>
      <c r="NA339" s="97">
        <v>117</v>
      </c>
      <c r="NB339" s="97">
        <v>111</v>
      </c>
      <c r="NC339" s="97">
        <v>47</v>
      </c>
      <c r="ND339" s="97">
        <v>4047</v>
      </c>
      <c r="NE339" s="97">
        <v>539</v>
      </c>
      <c r="NF339" s="97">
        <v>86</v>
      </c>
      <c r="NG339" s="97">
        <v>221</v>
      </c>
      <c r="NH339" s="97">
        <v>50</v>
      </c>
      <c r="NI339" s="97">
        <v>180</v>
      </c>
      <c r="NJ339" s="97">
        <v>16</v>
      </c>
      <c r="NK339" s="97">
        <v>29</v>
      </c>
      <c r="NL339" s="97">
        <v>8</v>
      </c>
      <c r="NM339" s="97">
        <v>30</v>
      </c>
      <c r="NN339" s="97">
        <v>19</v>
      </c>
      <c r="NO339" s="97">
        <v>64</v>
      </c>
      <c r="NP339" s="97">
        <v>195</v>
      </c>
      <c r="NQ339" s="97">
        <v>125</v>
      </c>
      <c r="NR339" s="97">
        <v>403</v>
      </c>
      <c r="NS339" s="97">
        <v>358</v>
      </c>
      <c r="NT339" s="97">
        <v>739</v>
      </c>
      <c r="NU339" s="97">
        <v>86</v>
      </c>
      <c r="NV339" s="97">
        <v>164</v>
      </c>
      <c r="NW339" s="97">
        <v>39</v>
      </c>
      <c r="NX339" s="97">
        <v>100</v>
      </c>
      <c r="NY339" s="97">
        <v>10</v>
      </c>
      <c r="NZ339" s="97">
        <v>65</v>
      </c>
      <c r="OA339" s="97">
        <v>0</v>
      </c>
      <c r="OB339" s="97">
        <v>59</v>
      </c>
      <c r="OC339" s="97">
        <v>116</v>
      </c>
      <c r="OD339" s="97">
        <v>378</v>
      </c>
      <c r="OE339" s="97">
        <v>114</v>
      </c>
      <c r="OF339" s="97">
        <v>241</v>
      </c>
      <c r="OG339" s="97"/>
      <c r="OH339" s="97">
        <v>25955</v>
      </c>
      <c r="OI339" s="97">
        <v>16430</v>
      </c>
      <c r="OJ339" s="97">
        <v>341</v>
      </c>
      <c r="OK339" s="97"/>
      <c r="OL339" s="97"/>
      <c r="OM339" s="97">
        <v>721</v>
      </c>
      <c r="ON339" s="97">
        <v>2740</v>
      </c>
      <c r="OO339" s="97">
        <v>7296</v>
      </c>
      <c r="OP339" s="97">
        <v>24</v>
      </c>
      <c r="OQ339" s="97">
        <v>3</v>
      </c>
      <c r="OR339" s="98">
        <v>1755</v>
      </c>
      <c r="OS339" s="99">
        <v>124487</v>
      </c>
      <c r="OT339" s="96"/>
      <c r="OU339" s="97">
        <v>18701</v>
      </c>
      <c r="OV339" s="97"/>
      <c r="OW339" s="97"/>
      <c r="OX339" s="97"/>
      <c r="OY339" s="97"/>
      <c r="OZ339" s="97">
        <v>4964</v>
      </c>
      <c r="PA339" s="97"/>
      <c r="PB339" s="97">
        <v>2086</v>
      </c>
      <c r="PC339" s="97"/>
      <c r="PD339" s="97"/>
      <c r="PE339" s="97"/>
      <c r="PF339" s="97"/>
      <c r="PG339" s="97"/>
      <c r="PH339" s="97"/>
      <c r="PI339" s="97"/>
      <c r="PJ339" s="97">
        <v>1130</v>
      </c>
      <c r="PK339" s="97"/>
      <c r="PL339" s="98"/>
      <c r="PM339" s="99">
        <v>151369</v>
      </c>
    </row>
    <row r="340" spans="1:429" ht="12.75" customHeight="1" x14ac:dyDescent="0.2">
      <c r="A340" s="93" t="s">
        <v>1643</v>
      </c>
      <c r="B340" s="94" t="s">
        <v>1745</v>
      </c>
      <c r="C340" s="95" t="s">
        <v>1499</v>
      </c>
      <c r="D340" s="96">
        <v>2</v>
      </c>
      <c r="E340" s="97">
        <v>68</v>
      </c>
      <c r="F340" s="97">
        <v>22</v>
      </c>
      <c r="G340" s="97">
        <v>25</v>
      </c>
      <c r="H340" s="97">
        <v>10</v>
      </c>
      <c r="I340" s="97">
        <v>9</v>
      </c>
      <c r="J340" s="97">
        <v>12</v>
      </c>
      <c r="K340" s="97">
        <v>15</v>
      </c>
      <c r="L340" s="97">
        <v>15</v>
      </c>
      <c r="M340" s="97">
        <v>10</v>
      </c>
      <c r="N340" s="97">
        <v>8</v>
      </c>
      <c r="O340" s="97">
        <v>3</v>
      </c>
      <c r="P340" s="97">
        <v>10</v>
      </c>
      <c r="Q340" s="97">
        <v>119</v>
      </c>
      <c r="R340" s="97">
        <v>2</v>
      </c>
      <c r="S340" s="97">
        <v>5</v>
      </c>
      <c r="T340" s="97">
        <v>3</v>
      </c>
      <c r="U340" s="97">
        <v>1</v>
      </c>
      <c r="V340" s="97">
        <v>2</v>
      </c>
      <c r="W340" s="97">
        <v>3</v>
      </c>
      <c r="X340" s="97">
        <v>9</v>
      </c>
      <c r="Y340" s="97">
        <v>448</v>
      </c>
      <c r="Z340" s="97">
        <v>418</v>
      </c>
      <c r="AA340" s="97">
        <v>33</v>
      </c>
      <c r="AB340" s="97">
        <v>88</v>
      </c>
      <c r="AC340" s="97">
        <v>136</v>
      </c>
      <c r="AD340" s="97">
        <v>352</v>
      </c>
      <c r="AE340" s="97">
        <v>95</v>
      </c>
      <c r="AF340" s="97">
        <v>129</v>
      </c>
      <c r="AG340" s="97">
        <v>27</v>
      </c>
      <c r="AH340" s="97">
        <v>222</v>
      </c>
      <c r="AI340" s="97">
        <v>146</v>
      </c>
      <c r="AJ340" s="97">
        <v>206</v>
      </c>
      <c r="AK340" s="97">
        <v>137</v>
      </c>
      <c r="AL340" s="97">
        <v>158</v>
      </c>
      <c r="AM340" s="97">
        <v>245</v>
      </c>
      <c r="AN340" s="97">
        <v>15</v>
      </c>
      <c r="AO340" s="97">
        <v>5</v>
      </c>
      <c r="AP340" s="97">
        <v>9</v>
      </c>
      <c r="AQ340" s="97">
        <v>7</v>
      </c>
      <c r="AR340" s="97">
        <v>2</v>
      </c>
      <c r="AS340" s="97">
        <v>11</v>
      </c>
      <c r="AT340" s="97">
        <v>2</v>
      </c>
      <c r="AU340" s="97">
        <v>14</v>
      </c>
      <c r="AV340" s="97">
        <v>3</v>
      </c>
      <c r="AW340" s="97">
        <v>6</v>
      </c>
      <c r="AX340" s="97">
        <v>1</v>
      </c>
      <c r="AY340" s="97">
        <v>2</v>
      </c>
      <c r="AZ340" s="97">
        <v>1</v>
      </c>
      <c r="BA340" s="97">
        <v>1</v>
      </c>
      <c r="BB340" s="97">
        <v>2</v>
      </c>
      <c r="BC340" s="97">
        <v>1</v>
      </c>
      <c r="BD340" s="97">
        <v>34</v>
      </c>
      <c r="BE340" s="97">
        <v>6</v>
      </c>
      <c r="BF340" s="97">
        <v>2</v>
      </c>
      <c r="BG340" s="97">
        <v>0</v>
      </c>
      <c r="BH340" s="97">
        <v>5</v>
      </c>
      <c r="BI340" s="97">
        <v>1</v>
      </c>
      <c r="BJ340" s="97">
        <v>4</v>
      </c>
      <c r="BK340" s="97">
        <v>4</v>
      </c>
      <c r="BL340" s="97">
        <v>3</v>
      </c>
      <c r="BM340" s="97">
        <v>8</v>
      </c>
      <c r="BN340" s="97">
        <v>1</v>
      </c>
      <c r="BO340" s="97">
        <v>4</v>
      </c>
      <c r="BP340" s="97">
        <v>1</v>
      </c>
      <c r="BQ340" s="97">
        <v>2</v>
      </c>
      <c r="BR340" s="97">
        <v>14</v>
      </c>
      <c r="BS340" s="97">
        <v>17</v>
      </c>
      <c r="BT340" s="97">
        <v>3</v>
      </c>
      <c r="BU340" s="97">
        <v>3</v>
      </c>
      <c r="BV340" s="97">
        <v>2</v>
      </c>
      <c r="BW340" s="97">
        <v>3</v>
      </c>
      <c r="BX340" s="97">
        <v>2</v>
      </c>
      <c r="BY340" s="97">
        <v>17</v>
      </c>
      <c r="BZ340" s="97">
        <v>14</v>
      </c>
      <c r="CA340" s="97">
        <v>8</v>
      </c>
      <c r="CB340" s="97">
        <v>0</v>
      </c>
      <c r="CC340" s="97">
        <v>13</v>
      </c>
      <c r="CD340" s="97">
        <v>1</v>
      </c>
      <c r="CE340" s="97">
        <v>2</v>
      </c>
      <c r="CF340" s="97">
        <v>43</v>
      </c>
      <c r="CG340" s="97">
        <v>7</v>
      </c>
      <c r="CH340" s="97">
        <v>11</v>
      </c>
      <c r="CI340" s="97">
        <v>1</v>
      </c>
      <c r="CJ340" s="97">
        <v>10</v>
      </c>
      <c r="CK340" s="97">
        <v>9</v>
      </c>
      <c r="CL340" s="97">
        <v>3</v>
      </c>
      <c r="CM340" s="97">
        <v>11</v>
      </c>
      <c r="CN340" s="97">
        <v>2</v>
      </c>
      <c r="CO340" s="97"/>
      <c r="CP340" s="97">
        <v>10</v>
      </c>
      <c r="CQ340" s="97">
        <v>3</v>
      </c>
      <c r="CR340" s="97">
        <v>8</v>
      </c>
      <c r="CS340" s="97">
        <v>2</v>
      </c>
      <c r="CT340" s="97">
        <v>3</v>
      </c>
      <c r="CU340" s="97">
        <v>1</v>
      </c>
      <c r="CV340" s="97">
        <v>5</v>
      </c>
      <c r="CW340" s="97">
        <v>1</v>
      </c>
      <c r="CX340" s="97">
        <v>8</v>
      </c>
      <c r="CY340" s="97">
        <v>1</v>
      </c>
      <c r="CZ340" s="97">
        <v>1</v>
      </c>
      <c r="DA340" s="97">
        <v>7</v>
      </c>
      <c r="DB340" s="97">
        <v>3</v>
      </c>
      <c r="DC340" s="97">
        <v>8</v>
      </c>
      <c r="DD340" s="97">
        <v>9</v>
      </c>
      <c r="DE340" s="97"/>
      <c r="DF340" s="97">
        <v>2</v>
      </c>
      <c r="DG340" s="97">
        <v>0</v>
      </c>
      <c r="DH340" s="97">
        <v>12</v>
      </c>
      <c r="DI340" s="97">
        <v>5</v>
      </c>
      <c r="DJ340" s="97">
        <v>0</v>
      </c>
      <c r="DK340" s="97">
        <v>0</v>
      </c>
      <c r="DL340" s="97">
        <v>0</v>
      </c>
      <c r="DM340" s="97">
        <v>0</v>
      </c>
      <c r="DN340" s="97">
        <v>3</v>
      </c>
      <c r="DO340" s="97">
        <v>0</v>
      </c>
      <c r="DP340" s="97">
        <v>3</v>
      </c>
      <c r="DQ340" s="97">
        <v>1</v>
      </c>
      <c r="DR340" s="97">
        <v>2</v>
      </c>
      <c r="DS340" s="97">
        <v>3</v>
      </c>
      <c r="DT340" s="97">
        <v>8</v>
      </c>
      <c r="DU340" s="97">
        <v>0</v>
      </c>
      <c r="DV340" s="97">
        <v>4</v>
      </c>
      <c r="DW340" s="97">
        <v>0</v>
      </c>
      <c r="DX340" s="97">
        <v>2</v>
      </c>
      <c r="DY340" s="97">
        <v>2</v>
      </c>
      <c r="DZ340" s="97">
        <v>2</v>
      </c>
      <c r="EA340" s="97">
        <v>1</v>
      </c>
      <c r="EB340" s="97">
        <v>0</v>
      </c>
      <c r="EC340" s="97">
        <v>0</v>
      </c>
      <c r="ED340" s="97">
        <v>0</v>
      </c>
      <c r="EE340" s="97">
        <v>2</v>
      </c>
      <c r="EF340" s="97">
        <v>0</v>
      </c>
      <c r="EG340" s="97">
        <v>0</v>
      </c>
      <c r="EH340" s="97"/>
      <c r="EI340" s="97"/>
      <c r="EJ340" s="97">
        <v>0</v>
      </c>
      <c r="EK340" s="97">
        <v>0</v>
      </c>
      <c r="EL340" s="97">
        <v>0</v>
      </c>
      <c r="EM340" s="97">
        <v>1</v>
      </c>
      <c r="EN340" s="97">
        <v>1</v>
      </c>
      <c r="EO340" s="97">
        <v>1</v>
      </c>
      <c r="EP340" s="97"/>
      <c r="EQ340" s="97">
        <v>1</v>
      </c>
      <c r="ER340" s="97">
        <v>2</v>
      </c>
      <c r="ES340" s="97">
        <v>0</v>
      </c>
      <c r="ET340" s="97">
        <v>6</v>
      </c>
      <c r="EU340" s="97">
        <v>1</v>
      </c>
      <c r="EV340" s="97">
        <v>1</v>
      </c>
      <c r="EW340" s="97">
        <v>0</v>
      </c>
      <c r="EX340" s="97">
        <v>2</v>
      </c>
      <c r="EY340" s="97">
        <v>3</v>
      </c>
      <c r="EZ340" s="97"/>
      <c r="FA340" s="97">
        <v>4</v>
      </c>
      <c r="FB340" s="97">
        <v>2</v>
      </c>
      <c r="FC340" s="97">
        <v>5</v>
      </c>
      <c r="FD340" s="97">
        <v>9</v>
      </c>
      <c r="FE340" s="97">
        <v>3</v>
      </c>
      <c r="FF340" s="97">
        <v>4</v>
      </c>
      <c r="FG340" s="97">
        <v>19</v>
      </c>
      <c r="FH340" s="97">
        <v>5</v>
      </c>
      <c r="FI340" s="97">
        <v>130</v>
      </c>
      <c r="FJ340" s="97">
        <v>17</v>
      </c>
      <c r="FK340" s="97">
        <v>44</v>
      </c>
      <c r="FL340" s="97">
        <v>18</v>
      </c>
      <c r="FM340" s="97">
        <v>1</v>
      </c>
      <c r="FN340" s="97">
        <v>7</v>
      </c>
      <c r="FO340" s="97">
        <v>32</v>
      </c>
      <c r="FP340" s="97">
        <v>3</v>
      </c>
      <c r="FQ340" s="97">
        <v>2</v>
      </c>
      <c r="FR340" s="97">
        <v>0</v>
      </c>
      <c r="FS340" s="97">
        <v>0</v>
      </c>
      <c r="FT340" s="97">
        <v>6</v>
      </c>
      <c r="FU340" s="97">
        <v>3</v>
      </c>
      <c r="FV340" s="97">
        <v>1</v>
      </c>
      <c r="FW340" s="97">
        <v>5</v>
      </c>
      <c r="FX340" s="97">
        <v>2</v>
      </c>
      <c r="FY340" s="97">
        <v>1</v>
      </c>
      <c r="FZ340" s="97">
        <v>13</v>
      </c>
      <c r="GA340" s="97">
        <v>5</v>
      </c>
      <c r="GB340" s="97">
        <v>19</v>
      </c>
      <c r="GC340" s="97">
        <v>21</v>
      </c>
      <c r="GD340" s="97">
        <v>2</v>
      </c>
      <c r="GE340" s="97">
        <v>6</v>
      </c>
      <c r="GF340" s="97">
        <v>3</v>
      </c>
      <c r="GG340" s="97">
        <v>2</v>
      </c>
      <c r="GH340" s="97">
        <v>7</v>
      </c>
      <c r="GI340" s="97">
        <v>0</v>
      </c>
      <c r="GJ340" s="97">
        <v>1</v>
      </c>
      <c r="GK340" s="97">
        <v>2</v>
      </c>
      <c r="GL340" s="97">
        <v>26</v>
      </c>
      <c r="GM340" s="97">
        <v>4</v>
      </c>
      <c r="GN340" s="97">
        <v>2</v>
      </c>
      <c r="GO340" s="97">
        <v>5</v>
      </c>
      <c r="GP340" s="97">
        <v>2</v>
      </c>
      <c r="GQ340" s="97">
        <v>2</v>
      </c>
      <c r="GR340" s="97">
        <v>0</v>
      </c>
      <c r="GS340" s="97">
        <v>1</v>
      </c>
      <c r="GT340" s="97">
        <v>6</v>
      </c>
      <c r="GU340" s="97">
        <v>4</v>
      </c>
      <c r="GV340" s="97">
        <v>8</v>
      </c>
      <c r="GW340" s="97">
        <v>3</v>
      </c>
      <c r="GX340" s="97">
        <v>4</v>
      </c>
      <c r="GY340" s="97">
        <v>11</v>
      </c>
      <c r="GZ340" s="97">
        <v>1</v>
      </c>
      <c r="HA340" s="97">
        <v>11</v>
      </c>
      <c r="HB340" s="97">
        <v>14</v>
      </c>
      <c r="HC340" s="97">
        <v>4</v>
      </c>
      <c r="HD340" s="97">
        <v>24</v>
      </c>
      <c r="HE340" s="97">
        <v>6</v>
      </c>
      <c r="HF340" s="97">
        <v>2</v>
      </c>
      <c r="HG340" s="97">
        <v>3</v>
      </c>
      <c r="HH340" s="97"/>
      <c r="HI340" s="97">
        <v>6</v>
      </c>
      <c r="HJ340" s="97">
        <v>7</v>
      </c>
      <c r="HK340" s="97">
        <v>10</v>
      </c>
      <c r="HL340" s="97">
        <v>7</v>
      </c>
      <c r="HM340" s="97">
        <v>4</v>
      </c>
      <c r="HN340" s="97"/>
      <c r="HO340" s="97">
        <v>3</v>
      </c>
      <c r="HP340" s="97">
        <v>1</v>
      </c>
      <c r="HQ340" s="97">
        <v>4</v>
      </c>
      <c r="HR340" s="97">
        <v>2</v>
      </c>
      <c r="HS340" s="97">
        <v>3</v>
      </c>
      <c r="HT340" s="97">
        <v>1</v>
      </c>
      <c r="HU340" s="97">
        <v>3</v>
      </c>
      <c r="HV340" s="97">
        <v>1</v>
      </c>
      <c r="HW340" s="97">
        <v>2</v>
      </c>
      <c r="HX340" s="97">
        <v>2</v>
      </c>
      <c r="HY340" s="97">
        <v>11</v>
      </c>
      <c r="HZ340" s="97">
        <v>4</v>
      </c>
      <c r="IA340" s="97">
        <v>23</v>
      </c>
      <c r="IB340" s="97">
        <v>6</v>
      </c>
      <c r="IC340" s="97">
        <v>2</v>
      </c>
      <c r="ID340" s="97">
        <v>6</v>
      </c>
      <c r="IE340" s="97">
        <v>1</v>
      </c>
      <c r="IF340" s="97">
        <v>64</v>
      </c>
      <c r="IG340" s="97">
        <v>0</v>
      </c>
      <c r="IH340" s="97">
        <v>86</v>
      </c>
      <c r="II340" s="97">
        <v>3</v>
      </c>
      <c r="IJ340" s="97">
        <v>5</v>
      </c>
      <c r="IK340" s="97">
        <v>1</v>
      </c>
      <c r="IL340" s="97">
        <v>0</v>
      </c>
      <c r="IM340" s="97">
        <v>0</v>
      </c>
      <c r="IN340" s="97">
        <v>1</v>
      </c>
      <c r="IO340" s="97">
        <v>7</v>
      </c>
      <c r="IP340" s="97">
        <v>15</v>
      </c>
      <c r="IQ340" s="97">
        <v>10</v>
      </c>
      <c r="IR340" s="97">
        <v>2</v>
      </c>
      <c r="IS340" s="97">
        <v>1</v>
      </c>
      <c r="IT340" s="97">
        <v>30</v>
      </c>
      <c r="IU340" s="97">
        <v>4</v>
      </c>
      <c r="IV340" s="97">
        <v>3</v>
      </c>
      <c r="IW340" s="97">
        <v>2</v>
      </c>
      <c r="IX340" s="97">
        <v>0</v>
      </c>
      <c r="IY340" s="97">
        <v>2</v>
      </c>
      <c r="IZ340" s="97">
        <v>3</v>
      </c>
      <c r="JA340" s="97">
        <v>8</v>
      </c>
      <c r="JB340" s="97">
        <v>5</v>
      </c>
      <c r="JC340" s="97">
        <v>1</v>
      </c>
      <c r="JD340" s="97">
        <v>6</v>
      </c>
      <c r="JE340" s="97">
        <v>14</v>
      </c>
      <c r="JF340" s="97">
        <v>4</v>
      </c>
      <c r="JG340" s="97">
        <v>0</v>
      </c>
      <c r="JH340" s="97">
        <v>0</v>
      </c>
      <c r="JI340" s="97">
        <v>5</v>
      </c>
      <c r="JJ340" s="97">
        <v>4</v>
      </c>
      <c r="JK340" s="97">
        <v>51</v>
      </c>
      <c r="JL340" s="97">
        <v>4</v>
      </c>
      <c r="JM340" s="97">
        <v>2</v>
      </c>
      <c r="JN340" s="97">
        <v>6</v>
      </c>
      <c r="JO340" s="97">
        <v>354</v>
      </c>
      <c r="JP340" s="97">
        <v>1013</v>
      </c>
      <c r="JQ340" s="97">
        <v>893</v>
      </c>
      <c r="JR340" s="97">
        <v>744</v>
      </c>
      <c r="JS340" s="97">
        <v>1020</v>
      </c>
      <c r="JT340" s="97">
        <v>755</v>
      </c>
      <c r="JU340" s="97">
        <v>254</v>
      </c>
      <c r="JV340" s="97">
        <v>156</v>
      </c>
      <c r="JW340" s="97">
        <v>793</v>
      </c>
      <c r="JX340" s="97">
        <v>44</v>
      </c>
      <c r="JY340" s="97"/>
      <c r="JZ340" s="97">
        <v>673</v>
      </c>
      <c r="KA340" s="97">
        <v>216</v>
      </c>
      <c r="KB340" s="97">
        <v>442</v>
      </c>
      <c r="KC340" s="97">
        <v>124</v>
      </c>
      <c r="KD340" s="97">
        <v>183</v>
      </c>
      <c r="KE340" s="97">
        <v>107</v>
      </c>
      <c r="KF340" s="97">
        <v>228</v>
      </c>
      <c r="KG340" s="97">
        <v>308</v>
      </c>
      <c r="KH340" s="97">
        <v>472</v>
      </c>
      <c r="KI340" s="97">
        <v>54</v>
      </c>
      <c r="KJ340" s="97">
        <v>254</v>
      </c>
      <c r="KK340" s="97">
        <v>1</v>
      </c>
      <c r="KL340" s="97">
        <v>127</v>
      </c>
      <c r="KM340" s="97">
        <v>15</v>
      </c>
      <c r="KN340" s="97">
        <v>3</v>
      </c>
      <c r="KO340" s="97">
        <v>60</v>
      </c>
      <c r="KP340" s="97">
        <v>0</v>
      </c>
      <c r="KQ340" s="97">
        <v>128</v>
      </c>
      <c r="KR340" s="97">
        <v>153</v>
      </c>
      <c r="KS340" s="97">
        <v>172</v>
      </c>
      <c r="KT340" s="97">
        <v>285</v>
      </c>
      <c r="KU340" s="97">
        <v>109</v>
      </c>
      <c r="KV340" s="97">
        <v>368</v>
      </c>
      <c r="KW340" s="97">
        <v>130</v>
      </c>
      <c r="KX340" s="97">
        <v>13</v>
      </c>
      <c r="KY340" s="97">
        <v>21</v>
      </c>
      <c r="KZ340" s="97">
        <v>35</v>
      </c>
      <c r="LA340" s="97">
        <v>618</v>
      </c>
      <c r="LB340" s="97">
        <v>1201</v>
      </c>
      <c r="LC340" s="97">
        <v>478</v>
      </c>
      <c r="LD340" s="97">
        <v>2929</v>
      </c>
      <c r="LE340" s="97">
        <v>1530</v>
      </c>
      <c r="LF340" s="97">
        <v>8</v>
      </c>
      <c r="LG340" s="97">
        <v>480</v>
      </c>
      <c r="LH340" s="97">
        <v>5653</v>
      </c>
      <c r="LI340" s="97">
        <v>1417</v>
      </c>
      <c r="LJ340" s="97">
        <v>1178</v>
      </c>
      <c r="LK340" s="97">
        <v>121</v>
      </c>
      <c r="LL340" s="97">
        <v>333</v>
      </c>
      <c r="LM340" s="97">
        <v>143</v>
      </c>
      <c r="LN340" s="97">
        <v>257</v>
      </c>
      <c r="LO340" s="97">
        <v>14</v>
      </c>
      <c r="LP340" s="97">
        <v>0</v>
      </c>
      <c r="LQ340" s="97">
        <v>511</v>
      </c>
      <c r="LR340" s="97">
        <v>65</v>
      </c>
      <c r="LS340" s="97">
        <v>49</v>
      </c>
      <c r="LT340" s="97">
        <v>27</v>
      </c>
      <c r="LU340" s="97">
        <v>132</v>
      </c>
      <c r="LV340" s="97">
        <v>2790</v>
      </c>
      <c r="LW340" s="97">
        <v>712</v>
      </c>
      <c r="LX340" s="97">
        <v>1484</v>
      </c>
      <c r="LY340" s="97">
        <v>887</v>
      </c>
      <c r="LZ340" s="97">
        <v>1103</v>
      </c>
      <c r="MA340" s="97">
        <v>2187</v>
      </c>
      <c r="MB340" s="97">
        <v>1549</v>
      </c>
      <c r="MC340" s="97">
        <v>307</v>
      </c>
      <c r="MD340" s="97">
        <v>1050</v>
      </c>
      <c r="ME340" s="97">
        <v>404</v>
      </c>
      <c r="MF340" s="97">
        <v>75</v>
      </c>
      <c r="MG340" s="97">
        <v>41</v>
      </c>
      <c r="MH340" s="97">
        <v>6</v>
      </c>
      <c r="MI340" s="97">
        <v>598</v>
      </c>
      <c r="MJ340" s="97">
        <v>5835</v>
      </c>
      <c r="MK340" s="97">
        <v>1129</v>
      </c>
      <c r="ML340" s="97">
        <v>437</v>
      </c>
      <c r="MM340" s="97">
        <v>311</v>
      </c>
      <c r="MN340" s="97">
        <v>155</v>
      </c>
      <c r="MO340" s="97">
        <v>398</v>
      </c>
      <c r="MP340" s="97">
        <v>259</v>
      </c>
      <c r="MQ340" s="97">
        <v>334</v>
      </c>
      <c r="MR340" s="97">
        <v>255</v>
      </c>
      <c r="MS340" s="97">
        <v>74</v>
      </c>
      <c r="MT340" s="97">
        <v>55</v>
      </c>
      <c r="MU340" s="97">
        <v>252</v>
      </c>
      <c r="MV340" s="97">
        <v>881</v>
      </c>
      <c r="MW340" s="97">
        <v>1564</v>
      </c>
      <c r="MX340" s="97">
        <v>150</v>
      </c>
      <c r="MY340" s="97">
        <v>93</v>
      </c>
      <c r="MZ340" s="97">
        <v>63</v>
      </c>
      <c r="NA340" s="97">
        <v>89</v>
      </c>
      <c r="NB340" s="97">
        <v>92</v>
      </c>
      <c r="NC340" s="97">
        <v>41</v>
      </c>
      <c r="ND340" s="97">
        <v>3161</v>
      </c>
      <c r="NE340" s="97">
        <v>418</v>
      </c>
      <c r="NF340" s="97">
        <v>56</v>
      </c>
      <c r="NG340" s="97">
        <v>351</v>
      </c>
      <c r="NH340" s="97">
        <v>50</v>
      </c>
      <c r="NI340" s="97">
        <v>188</v>
      </c>
      <c r="NJ340" s="97">
        <v>12</v>
      </c>
      <c r="NK340" s="97">
        <v>26</v>
      </c>
      <c r="NL340" s="97">
        <v>4</v>
      </c>
      <c r="NM340" s="97">
        <v>25</v>
      </c>
      <c r="NN340" s="97">
        <v>18</v>
      </c>
      <c r="NO340" s="97">
        <v>37</v>
      </c>
      <c r="NP340" s="97">
        <v>145</v>
      </c>
      <c r="NQ340" s="97">
        <v>75</v>
      </c>
      <c r="NR340" s="97">
        <v>239</v>
      </c>
      <c r="NS340" s="97">
        <v>163</v>
      </c>
      <c r="NT340" s="97">
        <v>384</v>
      </c>
      <c r="NU340" s="97">
        <v>44</v>
      </c>
      <c r="NV340" s="97">
        <v>112</v>
      </c>
      <c r="NW340" s="97">
        <v>27</v>
      </c>
      <c r="NX340" s="97">
        <v>62</v>
      </c>
      <c r="NY340" s="97">
        <v>7</v>
      </c>
      <c r="NZ340" s="97">
        <v>63</v>
      </c>
      <c r="OA340" s="97">
        <v>0</v>
      </c>
      <c r="OB340" s="97">
        <v>38</v>
      </c>
      <c r="OC340" s="97">
        <v>75</v>
      </c>
      <c r="OD340" s="97">
        <v>376</v>
      </c>
      <c r="OE340" s="97">
        <v>98</v>
      </c>
      <c r="OF340" s="97">
        <v>119</v>
      </c>
      <c r="OG340" s="97"/>
      <c r="OH340" s="97">
        <v>4046</v>
      </c>
      <c r="OI340" s="97">
        <v>727</v>
      </c>
      <c r="OJ340" s="97">
        <v>99</v>
      </c>
      <c r="OK340" s="97">
        <v>22</v>
      </c>
      <c r="OL340" s="97">
        <v>319</v>
      </c>
      <c r="OM340" s="97">
        <v>106</v>
      </c>
      <c r="ON340" s="97">
        <v>1148</v>
      </c>
      <c r="OO340" s="97">
        <v>1575</v>
      </c>
      <c r="OP340" s="97">
        <v>14</v>
      </c>
      <c r="OQ340" s="97">
        <v>24</v>
      </c>
      <c r="OR340" s="98">
        <v>304</v>
      </c>
      <c r="OS340" s="99">
        <v>72964</v>
      </c>
      <c r="OT340" s="96"/>
      <c r="OU340" s="97"/>
      <c r="OV340" s="97"/>
      <c r="OW340" s="97"/>
      <c r="OX340" s="97"/>
      <c r="OY340" s="97"/>
      <c r="OZ340" s="97">
        <v>4375</v>
      </c>
      <c r="PA340" s="97"/>
      <c r="PB340" s="97"/>
      <c r="PC340" s="97"/>
      <c r="PD340" s="97"/>
      <c r="PE340" s="97"/>
      <c r="PF340" s="97"/>
      <c r="PG340" s="97"/>
      <c r="PH340" s="97"/>
      <c r="PI340" s="97"/>
      <c r="PJ340" s="97"/>
      <c r="PK340" s="97"/>
      <c r="PL340" s="98"/>
      <c r="PM340" s="99">
        <v>77339</v>
      </c>
    </row>
    <row r="341" spans="1:429" ht="12.75" customHeight="1" x14ac:dyDescent="0.2">
      <c r="A341" s="93">
        <v>541200</v>
      </c>
      <c r="B341" s="94" t="s">
        <v>1748</v>
      </c>
      <c r="C341" s="95" t="s">
        <v>1500</v>
      </c>
      <c r="D341" s="96">
        <v>134</v>
      </c>
      <c r="E341" s="97">
        <v>176</v>
      </c>
      <c r="F341" s="97">
        <v>41</v>
      </c>
      <c r="G341" s="97">
        <v>48</v>
      </c>
      <c r="H341" s="97">
        <v>29</v>
      </c>
      <c r="I341" s="97">
        <v>45</v>
      </c>
      <c r="J341" s="97">
        <v>224</v>
      </c>
      <c r="K341" s="97">
        <v>110</v>
      </c>
      <c r="L341" s="97">
        <v>97</v>
      </c>
      <c r="M341" s="97">
        <v>53</v>
      </c>
      <c r="N341" s="97">
        <v>18</v>
      </c>
      <c r="O341" s="97">
        <v>32</v>
      </c>
      <c r="P341" s="97">
        <v>54</v>
      </c>
      <c r="Q341" s="97">
        <v>909</v>
      </c>
      <c r="R341" s="97">
        <v>137</v>
      </c>
      <c r="S341" s="97">
        <v>13</v>
      </c>
      <c r="T341" s="97">
        <v>98</v>
      </c>
      <c r="U341" s="97">
        <v>81</v>
      </c>
      <c r="V341" s="97">
        <v>92</v>
      </c>
      <c r="W341" s="97">
        <v>122</v>
      </c>
      <c r="X341" s="97">
        <v>666</v>
      </c>
      <c r="Y341" s="97">
        <v>867</v>
      </c>
      <c r="Z341" s="97">
        <v>827</v>
      </c>
      <c r="AA341" s="97">
        <v>198</v>
      </c>
      <c r="AB341" s="97">
        <v>120</v>
      </c>
      <c r="AC341" s="97">
        <v>201</v>
      </c>
      <c r="AD341" s="97">
        <v>541</v>
      </c>
      <c r="AE341" s="97">
        <v>171</v>
      </c>
      <c r="AF341" s="97">
        <v>195</v>
      </c>
      <c r="AG341" s="97">
        <v>33</v>
      </c>
      <c r="AH341" s="97">
        <v>374</v>
      </c>
      <c r="AI341" s="97">
        <v>237</v>
      </c>
      <c r="AJ341" s="97">
        <v>313</v>
      </c>
      <c r="AK341" s="97">
        <v>196</v>
      </c>
      <c r="AL341" s="97">
        <v>218</v>
      </c>
      <c r="AM341" s="97">
        <v>355</v>
      </c>
      <c r="AN341" s="97">
        <v>89</v>
      </c>
      <c r="AO341" s="97">
        <v>36</v>
      </c>
      <c r="AP341" s="97">
        <v>67</v>
      </c>
      <c r="AQ341" s="97">
        <v>75</v>
      </c>
      <c r="AR341" s="97">
        <v>17</v>
      </c>
      <c r="AS341" s="97">
        <v>69</v>
      </c>
      <c r="AT341" s="97">
        <v>9</v>
      </c>
      <c r="AU341" s="97">
        <v>82</v>
      </c>
      <c r="AV341" s="97">
        <v>21</v>
      </c>
      <c r="AW341" s="97">
        <v>61</v>
      </c>
      <c r="AX341" s="97">
        <v>10</v>
      </c>
      <c r="AY341" s="97">
        <v>11</v>
      </c>
      <c r="AZ341" s="97">
        <v>14</v>
      </c>
      <c r="BA341" s="97">
        <v>9</v>
      </c>
      <c r="BB341" s="97">
        <v>9</v>
      </c>
      <c r="BC341" s="97">
        <v>8</v>
      </c>
      <c r="BD341" s="97">
        <v>109</v>
      </c>
      <c r="BE341" s="97">
        <v>31</v>
      </c>
      <c r="BF341" s="97">
        <v>9</v>
      </c>
      <c r="BG341" s="97">
        <v>4</v>
      </c>
      <c r="BH341" s="97">
        <v>22</v>
      </c>
      <c r="BI341" s="97">
        <v>9</v>
      </c>
      <c r="BJ341" s="97">
        <v>20</v>
      </c>
      <c r="BK341" s="97">
        <v>16</v>
      </c>
      <c r="BL341" s="97">
        <v>19</v>
      </c>
      <c r="BM341" s="97">
        <v>32</v>
      </c>
      <c r="BN341" s="97">
        <v>11</v>
      </c>
      <c r="BO341" s="97">
        <v>24</v>
      </c>
      <c r="BP341" s="97">
        <v>53</v>
      </c>
      <c r="BQ341" s="97">
        <v>34</v>
      </c>
      <c r="BR341" s="97">
        <v>96</v>
      </c>
      <c r="BS341" s="97">
        <v>125</v>
      </c>
      <c r="BT341" s="97">
        <v>16</v>
      </c>
      <c r="BU341" s="97">
        <v>22</v>
      </c>
      <c r="BV341" s="97">
        <v>21</v>
      </c>
      <c r="BW341" s="97">
        <v>30</v>
      </c>
      <c r="BX341" s="97">
        <v>23</v>
      </c>
      <c r="BY341" s="97">
        <v>181</v>
      </c>
      <c r="BZ341" s="97">
        <v>109</v>
      </c>
      <c r="CA341" s="97">
        <v>86</v>
      </c>
      <c r="CB341" s="97">
        <v>12</v>
      </c>
      <c r="CC341" s="97">
        <v>61</v>
      </c>
      <c r="CD341" s="97">
        <v>18</v>
      </c>
      <c r="CE341" s="97">
        <v>16</v>
      </c>
      <c r="CF341" s="97">
        <v>26</v>
      </c>
      <c r="CG341" s="97">
        <v>47</v>
      </c>
      <c r="CH341" s="97">
        <v>43</v>
      </c>
      <c r="CI341" s="97">
        <v>4</v>
      </c>
      <c r="CJ341" s="97">
        <v>21</v>
      </c>
      <c r="CK341" s="97">
        <v>22</v>
      </c>
      <c r="CL341" s="97">
        <v>28</v>
      </c>
      <c r="CM341" s="97">
        <v>51</v>
      </c>
      <c r="CN341" s="97">
        <v>19</v>
      </c>
      <c r="CO341" s="97">
        <v>12</v>
      </c>
      <c r="CP341" s="97">
        <v>30</v>
      </c>
      <c r="CQ341" s="97">
        <v>15</v>
      </c>
      <c r="CR341" s="97">
        <v>31</v>
      </c>
      <c r="CS341" s="97">
        <v>11</v>
      </c>
      <c r="CT341" s="97">
        <v>16</v>
      </c>
      <c r="CU341" s="97">
        <v>26</v>
      </c>
      <c r="CV341" s="97">
        <v>16</v>
      </c>
      <c r="CW341" s="97">
        <v>19</v>
      </c>
      <c r="CX341" s="97">
        <v>13</v>
      </c>
      <c r="CY341" s="97">
        <v>4</v>
      </c>
      <c r="CZ341" s="97">
        <v>8</v>
      </c>
      <c r="DA341" s="97">
        <v>28</v>
      </c>
      <c r="DB341" s="97">
        <v>13</v>
      </c>
      <c r="DC341" s="97">
        <v>26</v>
      </c>
      <c r="DD341" s="97">
        <v>45</v>
      </c>
      <c r="DE341" s="97">
        <v>18</v>
      </c>
      <c r="DF341" s="97">
        <v>21</v>
      </c>
      <c r="DG341" s="97">
        <v>8</v>
      </c>
      <c r="DH341" s="97">
        <v>51</v>
      </c>
      <c r="DI341" s="97">
        <v>14</v>
      </c>
      <c r="DJ341" s="97">
        <v>17</v>
      </c>
      <c r="DK341" s="97">
        <v>86</v>
      </c>
      <c r="DL341" s="97">
        <v>4</v>
      </c>
      <c r="DM341" s="97">
        <v>60</v>
      </c>
      <c r="DN341" s="97">
        <v>58</v>
      </c>
      <c r="DO341" s="97">
        <v>24</v>
      </c>
      <c r="DP341" s="97">
        <v>136</v>
      </c>
      <c r="DQ341" s="97">
        <v>82</v>
      </c>
      <c r="DR341" s="97">
        <v>143</v>
      </c>
      <c r="DS341" s="97">
        <v>52</v>
      </c>
      <c r="DT341" s="97">
        <v>115</v>
      </c>
      <c r="DU341" s="97">
        <v>11</v>
      </c>
      <c r="DV341" s="97">
        <v>33</v>
      </c>
      <c r="DW341" s="97">
        <v>5</v>
      </c>
      <c r="DX341" s="97">
        <v>319</v>
      </c>
      <c r="DY341" s="97">
        <v>38</v>
      </c>
      <c r="DZ341" s="97">
        <v>23</v>
      </c>
      <c r="EA341" s="97">
        <v>22</v>
      </c>
      <c r="EB341" s="97">
        <v>18</v>
      </c>
      <c r="EC341" s="97">
        <v>13</v>
      </c>
      <c r="ED341" s="97">
        <v>3</v>
      </c>
      <c r="EE341" s="97">
        <v>17</v>
      </c>
      <c r="EF341" s="97">
        <v>3</v>
      </c>
      <c r="EG341" s="97">
        <v>3</v>
      </c>
      <c r="EH341" s="97">
        <v>8</v>
      </c>
      <c r="EI341" s="97">
        <v>6</v>
      </c>
      <c r="EJ341" s="97">
        <v>11</v>
      </c>
      <c r="EK341" s="97">
        <v>3</v>
      </c>
      <c r="EL341" s="97">
        <v>6</v>
      </c>
      <c r="EM341" s="97">
        <v>9</v>
      </c>
      <c r="EN341" s="97">
        <v>5</v>
      </c>
      <c r="EO341" s="97">
        <v>2</v>
      </c>
      <c r="EP341" s="97">
        <v>0</v>
      </c>
      <c r="EQ341" s="97">
        <v>7</v>
      </c>
      <c r="ER341" s="97">
        <v>9</v>
      </c>
      <c r="ES341" s="97">
        <v>8</v>
      </c>
      <c r="ET341" s="97">
        <v>35</v>
      </c>
      <c r="EU341" s="97">
        <v>6</v>
      </c>
      <c r="EV341" s="97">
        <v>14</v>
      </c>
      <c r="EW341" s="97">
        <v>3</v>
      </c>
      <c r="EX341" s="97">
        <v>16</v>
      </c>
      <c r="EY341" s="97">
        <v>15</v>
      </c>
      <c r="EZ341" s="97">
        <v>2</v>
      </c>
      <c r="FA341" s="97">
        <v>14</v>
      </c>
      <c r="FB341" s="97">
        <v>10</v>
      </c>
      <c r="FC341" s="97">
        <v>21</v>
      </c>
      <c r="FD341" s="97">
        <v>31</v>
      </c>
      <c r="FE341" s="97">
        <v>14</v>
      </c>
      <c r="FF341" s="97">
        <v>30</v>
      </c>
      <c r="FG341" s="97">
        <v>66</v>
      </c>
      <c r="FH341" s="97">
        <v>19</v>
      </c>
      <c r="FI341" s="97">
        <v>42</v>
      </c>
      <c r="FJ341" s="97">
        <v>13</v>
      </c>
      <c r="FK341" s="97">
        <v>19</v>
      </c>
      <c r="FL341" s="97">
        <v>31</v>
      </c>
      <c r="FM341" s="97">
        <v>21</v>
      </c>
      <c r="FN341" s="97">
        <v>29</v>
      </c>
      <c r="FO341" s="97">
        <v>71</v>
      </c>
      <c r="FP341" s="97">
        <v>14</v>
      </c>
      <c r="FQ341" s="97">
        <v>6</v>
      </c>
      <c r="FR341" s="97">
        <v>6</v>
      </c>
      <c r="FS341" s="97">
        <v>6</v>
      </c>
      <c r="FT341" s="97">
        <v>66</v>
      </c>
      <c r="FU341" s="97">
        <v>28</v>
      </c>
      <c r="FV341" s="97">
        <v>21</v>
      </c>
      <c r="FW341" s="97">
        <v>28</v>
      </c>
      <c r="FX341" s="97">
        <v>12</v>
      </c>
      <c r="FY341" s="97">
        <v>18</v>
      </c>
      <c r="FZ341" s="97">
        <v>59</v>
      </c>
      <c r="GA341" s="97">
        <v>27</v>
      </c>
      <c r="GB341" s="97">
        <v>84</v>
      </c>
      <c r="GC341" s="97">
        <v>124</v>
      </c>
      <c r="GD341" s="97">
        <v>21</v>
      </c>
      <c r="GE341" s="97">
        <v>11</v>
      </c>
      <c r="GF341" s="97">
        <v>21</v>
      </c>
      <c r="GG341" s="97">
        <v>15</v>
      </c>
      <c r="GH341" s="97">
        <v>44</v>
      </c>
      <c r="GI341" s="97">
        <v>6</v>
      </c>
      <c r="GJ341" s="97">
        <v>6</v>
      </c>
      <c r="GK341" s="97">
        <v>60</v>
      </c>
      <c r="GL341" s="97">
        <v>106</v>
      </c>
      <c r="GM341" s="97">
        <v>16</v>
      </c>
      <c r="GN341" s="97">
        <v>12</v>
      </c>
      <c r="GO341" s="97">
        <v>24</v>
      </c>
      <c r="GP341" s="97">
        <v>10</v>
      </c>
      <c r="GQ341" s="97">
        <v>10</v>
      </c>
      <c r="GR341" s="97">
        <v>3</v>
      </c>
      <c r="GS341" s="97">
        <v>14</v>
      </c>
      <c r="GT341" s="97">
        <v>116</v>
      </c>
      <c r="GU341" s="97">
        <v>21</v>
      </c>
      <c r="GV341" s="97">
        <v>50</v>
      </c>
      <c r="GW341" s="97">
        <v>13</v>
      </c>
      <c r="GX341" s="97">
        <v>17</v>
      </c>
      <c r="GY341" s="97">
        <v>61</v>
      </c>
      <c r="GZ341" s="97">
        <v>8</v>
      </c>
      <c r="HA341" s="97">
        <v>59</v>
      </c>
      <c r="HB341" s="97">
        <v>62</v>
      </c>
      <c r="HC341" s="97">
        <v>19</v>
      </c>
      <c r="HD341" s="97">
        <v>131</v>
      </c>
      <c r="HE341" s="97">
        <v>45</v>
      </c>
      <c r="HF341" s="97">
        <v>12</v>
      </c>
      <c r="HG341" s="97">
        <v>19</v>
      </c>
      <c r="HH341" s="97">
        <v>6</v>
      </c>
      <c r="HI341" s="97">
        <v>29</v>
      </c>
      <c r="HJ341" s="97">
        <v>51</v>
      </c>
      <c r="HK341" s="97">
        <v>44</v>
      </c>
      <c r="HL341" s="97">
        <v>44</v>
      </c>
      <c r="HM341" s="97">
        <v>32</v>
      </c>
      <c r="HN341" s="97">
        <v>17</v>
      </c>
      <c r="HO341" s="97">
        <v>12</v>
      </c>
      <c r="HP341" s="97">
        <v>13</v>
      </c>
      <c r="HQ341" s="97">
        <v>32</v>
      </c>
      <c r="HR341" s="97">
        <v>25</v>
      </c>
      <c r="HS341" s="97">
        <v>13</v>
      </c>
      <c r="HT341" s="97">
        <v>20</v>
      </c>
      <c r="HU341" s="97">
        <v>26</v>
      </c>
      <c r="HV341" s="97">
        <v>26</v>
      </c>
      <c r="HW341" s="97">
        <v>16</v>
      </c>
      <c r="HX341" s="97">
        <v>11</v>
      </c>
      <c r="HY341" s="97">
        <v>54</v>
      </c>
      <c r="HZ341" s="97">
        <v>35</v>
      </c>
      <c r="IA341" s="97">
        <v>92</v>
      </c>
      <c r="IB341" s="97">
        <v>28</v>
      </c>
      <c r="IC341" s="97">
        <v>22</v>
      </c>
      <c r="ID341" s="97">
        <v>28</v>
      </c>
      <c r="IE341" s="97">
        <v>17</v>
      </c>
      <c r="IF341" s="97">
        <v>209</v>
      </c>
      <c r="IG341" s="97">
        <v>7</v>
      </c>
      <c r="IH341" s="97">
        <v>537</v>
      </c>
      <c r="II341" s="97">
        <v>26</v>
      </c>
      <c r="IJ341" s="97">
        <v>33</v>
      </c>
      <c r="IK341" s="97">
        <v>15</v>
      </c>
      <c r="IL341" s="97">
        <v>4</v>
      </c>
      <c r="IM341" s="97">
        <v>15</v>
      </c>
      <c r="IN341" s="97">
        <v>3</v>
      </c>
      <c r="IO341" s="97">
        <v>30</v>
      </c>
      <c r="IP341" s="97">
        <v>62</v>
      </c>
      <c r="IQ341" s="97">
        <v>49</v>
      </c>
      <c r="IR341" s="97">
        <v>20</v>
      </c>
      <c r="IS341" s="97">
        <v>14</v>
      </c>
      <c r="IT341" s="97">
        <v>76</v>
      </c>
      <c r="IU341" s="97">
        <v>16</v>
      </c>
      <c r="IV341" s="97">
        <v>2</v>
      </c>
      <c r="IW341" s="97">
        <v>18</v>
      </c>
      <c r="IX341" s="97">
        <v>17</v>
      </c>
      <c r="IY341" s="97">
        <v>15</v>
      </c>
      <c r="IZ341" s="97">
        <v>8</v>
      </c>
      <c r="JA341" s="97">
        <v>28</v>
      </c>
      <c r="JB341" s="97">
        <v>18</v>
      </c>
      <c r="JC341" s="97">
        <v>3</v>
      </c>
      <c r="JD341" s="97">
        <v>39</v>
      </c>
      <c r="JE341" s="97">
        <v>77</v>
      </c>
      <c r="JF341" s="97">
        <v>21</v>
      </c>
      <c r="JG341" s="97">
        <v>1</v>
      </c>
      <c r="JH341" s="97">
        <v>24</v>
      </c>
      <c r="JI341" s="97">
        <v>24</v>
      </c>
      <c r="JJ341" s="97">
        <v>19</v>
      </c>
      <c r="JK341" s="97">
        <v>283</v>
      </c>
      <c r="JL341" s="97">
        <v>31</v>
      </c>
      <c r="JM341" s="97">
        <v>8</v>
      </c>
      <c r="JN341" s="97">
        <v>31</v>
      </c>
      <c r="JO341" s="97">
        <v>536</v>
      </c>
      <c r="JP341" s="97">
        <v>1913</v>
      </c>
      <c r="JQ341" s="97">
        <v>1820</v>
      </c>
      <c r="JR341" s="97">
        <v>1811</v>
      </c>
      <c r="JS341" s="97">
        <v>2493</v>
      </c>
      <c r="JT341" s="97">
        <v>591</v>
      </c>
      <c r="JU341" s="97">
        <v>1243</v>
      </c>
      <c r="JV341" s="97">
        <v>542</v>
      </c>
      <c r="JW341" s="97">
        <v>2754</v>
      </c>
      <c r="JX341" s="97">
        <v>228</v>
      </c>
      <c r="JY341" s="97"/>
      <c r="JZ341" s="97">
        <v>1297</v>
      </c>
      <c r="KA341" s="97">
        <v>1135</v>
      </c>
      <c r="KB341" s="97">
        <v>609</v>
      </c>
      <c r="KC341" s="97">
        <v>388</v>
      </c>
      <c r="KD341" s="97">
        <v>545</v>
      </c>
      <c r="KE341" s="97">
        <v>560</v>
      </c>
      <c r="KF341" s="97">
        <v>796</v>
      </c>
      <c r="KG341" s="97">
        <v>421</v>
      </c>
      <c r="KH341" s="97">
        <v>1105</v>
      </c>
      <c r="KI341" s="97">
        <v>107</v>
      </c>
      <c r="KJ341" s="97">
        <v>633</v>
      </c>
      <c r="KK341" s="97">
        <v>69</v>
      </c>
      <c r="KL341" s="97">
        <v>594</v>
      </c>
      <c r="KM341" s="97">
        <v>64</v>
      </c>
      <c r="KN341" s="97">
        <v>43</v>
      </c>
      <c r="KO341" s="97">
        <v>292</v>
      </c>
      <c r="KP341" s="97">
        <v>63</v>
      </c>
      <c r="KQ341" s="97">
        <v>319</v>
      </c>
      <c r="KR341" s="97">
        <v>137</v>
      </c>
      <c r="KS341" s="97">
        <v>253</v>
      </c>
      <c r="KT341" s="97">
        <v>342</v>
      </c>
      <c r="KU341" s="97">
        <v>88</v>
      </c>
      <c r="KV341" s="97">
        <v>873</v>
      </c>
      <c r="KW341" s="97">
        <v>430</v>
      </c>
      <c r="KX341" s="97">
        <v>40</v>
      </c>
      <c r="KY341" s="97">
        <v>106</v>
      </c>
      <c r="KZ341" s="97">
        <v>243</v>
      </c>
      <c r="LA341" s="97">
        <v>1861</v>
      </c>
      <c r="LB341" s="97">
        <v>2829</v>
      </c>
      <c r="LC341" s="97">
        <v>312</v>
      </c>
      <c r="LD341" s="97">
        <v>764</v>
      </c>
      <c r="LE341" s="97">
        <v>729</v>
      </c>
      <c r="LF341" s="97">
        <v>19</v>
      </c>
      <c r="LG341" s="97">
        <v>1255</v>
      </c>
      <c r="LH341" s="97">
        <v>2445</v>
      </c>
      <c r="LI341" s="97">
        <v>3215</v>
      </c>
      <c r="LJ341" s="97">
        <v>1863</v>
      </c>
      <c r="LK341" s="97">
        <v>1614</v>
      </c>
      <c r="LL341" s="97">
        <v>5344</v>
      </c>
      <c r="LM341" s="97">
        <v>517</v>
      </c>
      <c r="LN341" s="97">
        <v>1256</v>
      </c>
      <c r="LO341" s="97">
        <v>16</v>
      </c>
      <c r="LP341" s="97">
        <v>1</v>
      </c>
      <c r="LQ341" s="97">
        <v>4544</v>
      </c>
      <c r="LR341" s="97">
        <v>161</v>
      </c>
      <c r="LS341" s="97">
        <v>253</v>
      </c>
      <c r="LT341" s="97">
        <v>111</v>
      </c>
      <c r="LU341" s="97">
        <v>467</v>
      </c>
      <c r="LV341" s="97">
        <v>2385</v>
      </c>
      <c r="LW341" s="97">
        <v>1256</v>
      </c>
      <c r="LX341" s="97">
        <v>1079</v>
      </c>
      <c r="LY341" s="97">
        <v>534</v>
      </c>
      <c r="LZ341" s="97">
        <v>2117</v>
      </c>
      <c r="MA341" s="97">
        <v>2189</v>
      </c>
      <c r="MB341" s="97">
        <v>3430</v>
      </c>
      <c r="MC341" s="97">
        <v>352</v>
      </c>
      <c r="MD341" s="97">
        <v>1114</v>
      </c>
      <c r="ME341" s="97">
        <v>386</v>
      </c>
      <c r="MF341" s="97">
        <v>321</v>
      </c>
      <c r="MG341" s="97">
        <v>82</v>
      </c>
      <c r="MH341" s="97">
        <v>194</v>
      </c>
      <c r="MI341" s="97">
        <v>772</v>
      </c>
      <c r="MJ341" s="97">
        <v>5810</v>
      </c>
      <c r="MK341" s="97">
        <v>2661</v>
      </c>
      <c r="ML341" s="97">
        <v>772</v>
      </c>
      <c r="MM341" s="97">
        <v>1176</v>
      </c>
      <c r="MN341" s="97">
        <v>132</v>
      </c>
      <c r="MO341" s="97">
        <v>873</v>
      </c>
      <c r="MP341" s="97">
        <v>420</v>
      </c>
      <c r="MQ341" s="97">
        <v>456</v>
      </c>
      <c r="MR341" s="97">
        <v>389</v>
      </c>
      <c r="MS341" s="97">
        <v>368</v>
      </c>
      <c r="MT341" s="97">
        <v>23</v>
      </c>
      <c r="MU341" s="97">
        <v>342</v>
      </c>
      <c r="MV341" s="97">
        <v>381</v>
      </c>
      <c r="MW341" s="97">
        <v>2446</v>
      </c>
      <c r="MX341" s="97">
        <v>1026</v>
      </c>
      <c r="MY341" s="97">
        <v>593</v>
      </c>
      <c r="MZ341" s="97">
        <v>390</v>
      </c>
      <c r="NA341" s="97">
        <v>337</v>
      </c>
      <c r="NB341" s="97">
        <v>543</v>
      </c>
      <c r="NC341" s="97">
        <v>218</v>
      </c>
      <c r="ND341" s="97">
        <v>6934</v>
      </c>
      <c r="NE341" s="97">
        <v>1645</v>
      </c>
      <c r="NF341" s="97">
        <v>413</v>
      </c>
      <c r="NG341" s="97">
        <v>671</v>
      </c>
      <c r="NH341" s="97">
        <v>245</v>
      </c>
      <c r="NI341" s="97">
        <v>318</v>
      </c>
      <c r="NJ341" s="97">
        <v>175</v>
      </c>
      <c r="NK341" s="97">
        <v>198</v>
      </c>
      <c r="NL341" s="97">
        <v>175</v>
      </c>
      <c r="NM341" s="97">
        <v>149</v>
      </c>
      <c r="NN341" s="97">
        <v>78</v>
      </c>
      <c r="NO341" s="97">
        <v>31</v>
      </c>
      <c r="NP341" s="97">
        <v>409</v>
      </c>
      <c r="NQ341" s="97">
        <v>645</v>
      </c>
      <c r="NR341" s="97">
        <v>2025</v>
      </c>
      <c r="NS341" s="97">
        <v>2579</v>
      </c>
      <c r="NT341" s="97">
        <v>2320</v>
      </c>
      <c r="NU341" s="97">
        <v>1118</v>
      </c>
      <c r="NV341" s="97">
        <v>459</v>
      </c>
      <c r="NW341" s="97">
        <v>95</v>
      </c>
      <c r="NX341" s="97">
        <v>418</v>
      </c>
      <c r="NY341" s="97">
        <v>48</v>
      </c>
      <c r="NZ341" s="97">
        <v>840</v>
      </c>
      <c r="OA341" s="97">
        <v>1</v>
      </c>
      <c r="OB341" s="97">
        <v>120</v>
      </c>
      <c r="OC341" s="97">
        <v>242</v>
      </c>
      <c r="OD341" s="97">
        <v>504</v>
      </c>
      <c r="OE341" s="97">
        <v>297</v>
      </c>
      <c r="OF341" s="97">
        <v>473</v>
      </c>
      <c r="OG341" s="97"/>
      <c r="OH341" s="97">
        <v>5555</v>
      </c>
      <c r="OI341" s="97">
        <v>17</v>
      </c>
      <c r="OJ341" s="97">
        <v>670</v>
      </c>
      <c r="OK341" s="97">
        <v>94</v>
      </c>
      <c r="OL341" s="97">
        <v>112</v>
      </c>
      <c r="OM341" s="97">
        <v>2060</v>
      </c>
      <c r="ON341" s="97">
        <v>1782</v>
      </c>
      <c r="OO341" s="97">
        <v>2415</v>
      </c>
      <c r="OP341" s="97">
        <v>73</v>
      </c>
      <c r="OQ341" s="97">
        <v>120</v>
      </c>
      <c r="OR341" s="98">
        <v>1164</v>
      </c>
      <c r="OS341" s="99">
        <v>144676</v>
      </c>
      <c r="OT341" s="96">
        <v>15271</v>
      </c>
      <c r="OU341" s="97"/>
      <c r="OV341" s="97"/>
      <c r="OW341" s="97"/>
      <c r="OX341" s="97"/>
      <c r="OY341" s="97"/>
      <c r="OZ341" s="97">
        <v>1407</v>
      </c>
      <c r="PA341" s="97"/>
      <c r="PB341" s="97"/>
      <c r="PC341" s="97"/>
      <c r="PD341" s="97"/>
      <c r="PE341" s="97"/>
      <c r="PF341" s="97"/>
      <c r="PG341" s="97"/>
      <c r="PH341" s="97"/>
      <c r="PI341" s="97"/>
      <c r="PJ341" s="97"/>
      <c r="PK341" s="97"/>
      <c r="PL341" s="98"/>
      <c r="PM341" s="99">
        <v>161355</v>
      </c>
    </row>
    <row r="342" spans="1:429" ht="12.75" customHeight="1" x14ac:dyDescent="0.2">
      <c r="A342" s="93">
        <v>541300</v>
      </c>
      <c r="B342" s="94" t="s">
        <v>1748</v>
      </c>
      <c r="C342" s="95" t="s">
        <v>1501</v>
      </c>
      <c r="D342" s="96">
        <v>4</v>
      </c>
      <c r="E342" s="97"/>
      <c r="F342" s="97"/>
      <c r="G342" s="97"/>
      <c r="H342" s="97"/>
      <c r="I342" s="97">
        <v>1</v>
      </c>
      <c r="J342" s="97"/>
      <c r="K342" s="97"/>
      <c r="L342" s="97"/>
      <c r="M342" s="97">
        <v>1</v>
      </c>
      <c r="N342" s="97">
        <v>65</v>
      </c>
      <c r="O342" s="97">
        <v>13</v>
      </c>
      <c r="P342" s="97">
        <v>390</v>
      </c>
      <c r="Q342" s="97">
        <v>3035</v>
      </c>
      <c r="R342" s="97">
        <v>585</v>
      </c>
      <c r="S342" s="97">
        <v>167</v>
      </c>
      <c r="T342" s="97">
        <v>179</v>
      </c>
      <c r="U342" s="97">
        <v>694</v>
      </c>
      <c r="V342" s="97">
        <v>465</v>
      </c>
      <c r="W342" s="97">
        <v>499</v>
      </c>
      <c r="X342" s="97">
        <v>7354</v>
      </c>
      <c r="Y342" s="97">
        <v>601</v>
      </c>
      <c r="Z342" s="97">
        <v>783</v>
      </c>
      <c r="AA342" s="97">
        <v>426</v>
      </c>
      <c r="AB342" s="97">
        <v>644</v>
      </c>
      <c r="AC342" s="97">
        <v>1415</v>
      </c>
      <c r="AD342" s="97">
        <v>4057</v>
      </c>
      <c r="AE342" s="97">
        <v>1682</v>
      </c>
      <c r="AF342" s="97">
        <v>2002</v>
      </c>
      <c r="AG342" s="97">
        <v>298</v>
      </c>
      <c r="AH342" s="97">
        <v>4941</v>
      </c>
      <c r="AI342" s="97">
        <v>572</v>
      </c>
      <c r="AJ342" s="97">
        <v>2657</v>
      </c>
      <c r="AK342" s="97">
        <v>3729</v>
      </c>
      <c r="AL342" s="97">
        <v>2617</v>
      </c>
      <c r="AM342" s="97">
        <v>2662</v>
      </c>
      <c r="AN342" s="97">
        <v>86</v>
      </c>
      <c r="AO342" s="97">
        <v>126</v>
      </c>
      <c r="AP342" s="97">
        <v>123</v>
      </c>
      <c r="AQ342" s="97">
        <v>267</v>
      </c>
      <c r="AR342" s="97">
        <v>85</v>
      </c>
      <c r="AS342" s="97">
        <v>109</v>
      </c>
      <c r="AT342" s="97">
        <v>70</v>
      </c>
      <c r="AU342" s="97">
        <v>91</v>
      </c>
      <c r="AV342" s="97">
        <v>16</v>
      </c>
      <c r="AW342" s="97">
        <v>91</v>
      </c>
      <c r="AX342" s="97">
        <v>32</v>
      </c>
      <c r="AY342" s="97">
        <v>16</v>
      </c>
      <c r="AZ342" s="97">
        <v>26</v>
      </c>
      <c r="BA342" s="97">
        <v>53</v>
      </c>
      <c r="BB342" s="97">
        <v>18</v>
      </c>
      <c r="BC342" s="97">
        <v>47</v>
      </c>
      <c r="BD342" s="97">
        <v>871</v>
      </c>
      <c r="BE342" s="97">
        <v>95</v>
      </c>
      <c r="BF342" s="97">
        <v>15</v>
      </c>
      <c r="BG342" s="97">
        <v>10</v>
      </c>
      <c r="BH342" s="97">
        <v>54</v>
      </c>
      <c r="BI342" s="97">
        <v>76</v>
      </c>
      <c r="BJ342" s="97">
        <v>38</v>
      </c>
      <c r="BK342" s="97">
        <v>33</v>
      </c>
      <c r="BL342" s="97">
        <v>51</v>
      </c>
      <c r="BM342" s="97">
        <v>94</v>
      </c>
      <c r="BN342" s="97">
        <v>19</v>
      </c>
      <c r="BO342" s="97">
        <v>83</v>
      </c>
      <c r="BP342" s="97">
        <v>15</v>
      </c>
      <c r="BQ342" s="97">
        <v>63</v>
      </c>
      <c r="BR342" s="97">
        <v>195</v>
      </c>
      <c r="BS342" s="97">
        <v>327</v>
      </c>
      <c r="BT342" s="97">
        <v>23</v>
      </c>
      <c r="BU342" s="97">
        <v>58</v>
      </c>
      <c r="BV342" s="97">
        <v>27</v>
      </c>
      <c r="BW342" s="97">
        <v>39</v>
      </c>
      <c r="BX342" s="97">
        <v>28</v>
      </c>
      <c r="BY342" s="97">
        <v>155</v>
      </c>
      <c r="BZ342" s="97">
        <v>103</v>
      </c>
      <c r="CA342" s="97">
        <v>45</v>
      </c>
      <c r="CB342" s="97">
        <v>6</v>
      </c>
      <c r="CC342" s="97">
        <v>125</v>
      </c>
      <c r="CD342" s="97">
        <v>17</v>
      </c>
      <c r="CE342" s="97">
        <v>24</v>
      </c>
      <c r="CF342" s="97">
        <v>33</v>
      </c>
      <c r="CG342" s="97">
        <v>63</v>
      </c>
      <c r="CH342" s="97">
        <v>229</v>
      </c>
      <c r="CI342" s="97">
        <v>15</v>
      </c>
      <c r="CJ342" s="97">
        <v>46</v>
      </c>
      <c r="CK342" s="97">
        <v>134</v>
      </c>
      <c r="CL342" s="97">
        <v>24</v>
      </c>
      <c r="CM342" s="97">
        <v>87</v>
      </c>
      <c r="CN342" s="97">
        <v>34</v>
      </c>
      <c r="CO342" s="97">
        <v>19</v>
      </c>
      <c r="CP342" s="97">
        <v>75</v>
      </c>
      <c r="CQ342" s="97">
        <v>25</v>
      </c>
      <c r="CR342" s="97">
        <v>22</v>
      </c>
      <c r="CS342" s="97">
        <v>15</v>
      </c>
      <c r="CT342" s="97">
        <v>15</v>
      </c>
      <c r="CU342" s="97">
        <v>10</v>
      </c>
      <c r="CV342" s="97">
        <v>28</v>
      </c>
      <c r="CW342" s="97">
        <v>24</v>
      </c>
      <c r="CX342" s="97">
        <v>64</v>
      </c>
      <c r="CY342" s="97">
        <v>14</v>
      </c>
      <c r="CZ342" s="97">
        <v>26</v>
      </c>
      <c r="DA342" s="97">
        <v>51</v>
      </c>
      <c r="DB342" s="97">
        <v>25</v>
      </c>
      <c r="DC342" s="97">
        <v>37</v>
      </c>
      <c r="DD342" s="97">
        <v>92</v>
      </c>
      <c r="DE342" s="97">
        <v>2</v>
      </c>
      <c r="DF342" s="97">
        <v>18</v>
      </c>
      <c r="DG342" s="97">
        <v>13</v>
      </c>
      <c r="DH342" s="97">
        <v>77</v>
      </c>
      <c r="DI342" s="97">
        <v>48</v>
      </c>
      <c r="DJ342" s="97">
        <v>66</v>
      </c>
      <c r="DK342" s="97">
        <v>16</v>
      </c>
      <c r="DL342" s="97">
        <v>36</v>
      </c>
      <c r="DM342" s="97">
        <v>53</v>
      </c>
      <c r="DN342" s="97">
        <v>124</v>
      </c>
      <c r="DO342" s="97">
        <v>41</v>
      </c>
      <c r="DP342" s="97">
        <v>217</v>
      </c>
      <c r="DQ342" s="97">
        <v>57</v>
      </c>
      <c r="DR342" s="97">
        <v>155</v>
      </c>
      <c r="DS342" s="97">
        <v>53</v>
      </c>
      <c r="DT342" s="97">
        <v>139</v>
      </c>
      <c r="DU342" s="97">
        <v>8</v>
      </c>
      <c r="DV342" s="97">
        <v>50</v>
      </c>
      <c r="DW342" s="97">
        <v>8</v>
      </c>
      <c r="DX342" s="97">
        <v>38</v>
      </c>
      <c r="DY342" s="97">
        <v>35</v>
      </c>
      <c r="DZ342" s="97">
        <v>9</v>
      </c>
      <c r="EA342" s="97">
        <v>35</v>
      </c>
      <c r="EB342" s="97">
        <v>1</v>
      </c>
      <c r="EC342" s="97">
        <v>5</v>
      </c>
      <c r="ED342" s="97">
        <v>3</v>
      </c>
      <c r="EE342" s="97">
        <v>53</v>
      </c>
      <c r="EF342" s="97">
        <v>12</v>
      </c>
      <c r="EG342" s="97">
        <v>8</v>
      </c>
      <c r="EH342" s="97">
        <v>1</v>
      </c>
      <c r="EI342" s="97">
        <v>1</v>
      </c>
      <c r="EJ342" s="97">
        <v>4</v>
      </c>
      <c r="EK342" s="97">
        <v>10</v>
      </c>
      <c r="EL342" s="97">
        <v>5</v>
      </c>
      <c r="EM342" s="97">
        <v>21</v>
      </c>
      <c r="EN342" s="97">
        <v>6</v>
      </c>
      <c r="EO342" s="97">
        <v>16</v>
      </c>
      <c r="EP342" s="97">
        <v>4</v>
      </c>
      <c r="EQ342" s="97">
        <v>35</v>
      </c>
      <c r="ER342" s="97">
        <v>54</v>
      </c>
      <c r="ES342" s="97">
        <v>5</v>
      </c>
      <c r="ET342" s="97">
        <v>123</v>
      </c>
      <c r="EU342" s="97">
        <v>34</v>
      </c>
      <c r="EV342" s="97">
        <v>38</v>
      </c>
      <c r="EW342" s="97">
        <v>31</v>
      </c>
      <c r="EX342" s="97">
        <v>72</v>
      </c>
      <c r="EY342" s="97">
        <v>27</v>
      </c>
      <c r="EZ342" s="97">
        <v>8</v>
      </c>
      <c r="FA342" s="97">
        <v>89</v>
      </c>
      <c r="FB342" s="97">
        <v>100</v>
      </c>
      <c r="FC342" s="97">
        <v>98</v>
      </c>
      <c r="FD342" s="97">
        <v>97</v>
      </c>
      <c r="FE342" s="97">
        <v>28</v>
      </c>
      <c r="FF342" s="97">
        <v>58</v>
      </c>
      <c r="FG342" s="97">
        <v>249</v>
      </c>
      <c r="FH342" s="97">
        <v>94</v>
      </c>
      <c r="FI342" s="97">
        <v>171</v>
      </c>
      <c r="FJ342" s="97">
        <v>107</v>
      </c>
      <c r="FK342" s="97">
        <v>181</v>
      </c>
      <c r="FL342" s="97">
        <v>126</v>
      </c>
      <c r="FM342" s="97">
        <v>86</v>
      </c>
      <c r="FN342" s="97">
        <v>124</v>
      </c>
      <c r="FO342" s="97">
        <v>403</v>
      </c>
      <c r="FP342" s="97">
        <v>16</v>
      </c>
      <c r="FQ342" s="97">
        <v>57</v>
      </c>
      <c r="FR342" s="97">
        <v>16</v>
      </c>
      <c r="FS342" s="97">
        <v>10</v>
      </c>
      <c r="FT342" s="97">
        <v>42</v>
      </c>
      <c r="FU342" s="97">
        <v>15</v>
      </c>
      <c r="FV342" s="97">
        <v>11</v>
      </c>
      <c r="FW342" s="97">
        <v>31</v>
      </c>
      <c r="FX342" s="97">
        <v>37</v>
      </c>
      <c r="FY342" s="97">
        <v>17</v>
      </c>
      <c r="FZ342" s="97">
        <v>66</v>
      </c>
      <c r="GA342" s="97">
        <v>54</v>
      </c>
      <c r="GB342" s="97">
        <v>149</v>
      </c>
      <c r="GC342" s="97">
        <v>132</v>
      </c>
      <c r="GD342" s="97">
        <v>58</v>
      </c>
      <c r="GE342" s="97">
        <v>23</v>
      </c>
      <c r="GF342" s="97">
        <v>33</v>
      </c>
      <c r="GG342" s="97">
        <v>37</v>
      </c>
      <c r="GH342" s="97">
        <v>39</v>
      </c>
      <c r="GI342" s="97">
        <v>10</v>
      </c>
      <c r="GJ342" s="97">
        <v>29</v>
      </c>
      <c r="GK342" s="97">
        <v>37</v>
      </c>
      <c r="GL342" s="97">
        <v>195</v>
      </c>
      <c r="GM342" s="97">
        <v>102</v>
      </c>
      <c r="GN342" s="97">
        <v>76</v>
      </c>
      <c r="GO342" s="97">
        <v>112</v>
      </c>
      <c r="GP342" s="97">
        <v>18</v>
      </c>
      <c r="GQ342" s="97">
        <v>32</v>
      </c>
      <c r="GR342" s="97">
        <v>20</v>
      </c>
      <c r="GS342" s="97">
        <v>35</v>
      </c>
      <c r="GT342" s="97">
        <v>113</v>
      </c>
      <c r="GU342" s="97">
        <v>37</v>
      </c>
      <c r="GV342" s="97">
        <v>82</v>
      </c>
      <c r="GW342" s="97">
        <v>88</v>
      </c>
      <c r="GX342" s="97">
        <v>118</v>
      </c>
      <c r="GY342" s="97">
        <v>65</v>
      </c>
      <c r="GZ342" s="97">
        <v>24</v>
      </c>
      <c r="HA342" s="97">
        <v>41</v>
      </c>
      <c r="HB342" s="97">
        <v>182</v>
      </c>
      <c r="HC342" s="97">
        <v>126</v>
      </c>
      <c r="HD342" s="97">
        <v>158</v>
      </c>
      <c r="HE342" s="97">
        <v>112</v>
      </c>
      <c r="HF342" s="97">
        <v>92</v>
      </c>
      <c r="HG342" s="97">
        <v>102</v>
      </c>
      <c r="HH342" s="97">
        <v>2</v>
      </c>
      <c r="HI342" s="97">
        <v>148</v>
      </c>
      <c r="HJ342" s="97">
        <v>102</v>
      </c>
      <c r="HK342" s="97">
        <v>136</v>
      </c>
      <c r="HL342" s="97">
        <v>20</v>
      </c>
      <c r="HM342" s="97">
        <v>78</v>
      </c>
      <c r="HN342" s="97">
        <v>0</v>
      </c>
      <c r="HO342" s="97">
        <v>88</v>
      </c>
      <c r="HP342" s="97">
        <v>7</v>
      </c>
      <c r="HQ342" s="97">
        <v>90</v>
      </c>
      <c r="HR342" s="97">
        <v>34</v>
      </c>
      <c r="HS342" s="97">
        <v>10</v>
      </c>
      <c r="HT342" s="97">
        <v>14</v>
      </c>
      <c r="HU342" s="97">
        <v>46</v>
      </c>
      <c r="HV342" s="97">
        <v>65</v>
      </c>
      <c r="HW342" s="97">
        <v>78</v>
      </c>
      <c r="HX342" s="97">
        <v>24</v>
      </c>
      <c r="HY342" s="97">
        <v>279</v>
      </c>
      <c r="HZ342" s="97">
        <v>152</v>
      </c>
      <c r="IA342" s="97">
        <v>327</v>
      </c>
      <c r="IB342" s="97">
        <v>68</v>
      </c>
      <c r="IC342" s="97">
        <v>38</v>
      </c>
      <c r="ID342" s="97">
        <v>36</v>
      </c>
      <c r="IE342" s="97">
        <v>21</v>
      </c>
      <c r="IF342" s="97">
        <v>669</v>
      </c>
      <c r="IG342" s="97">
        <v>25</v>
      </c>
      <c r="IH342" s="97">
        <v>520</v>
      </c>
      <c r="II342" s="97">
        <v>29</v>
      </c>
      <c r="IJ342" s="97">
        <v>44</v>
      </c>
      <c r="IK342" s="97">
        <v>24</v>
      </c>
      <c r="IL342" s="97">
        <v>28</v>
      </c>
      <c r="IM342" s="97">
        <v>24</v>
      </c>
      <c r="IN342" s="97">
        <v>47</v>
      </c>
      <c r="IO342" s="97">
        <v>239</v>
      </c>
      <c r="IP342" s="97">
        <v>576</v>
      </c>
      <c r="IQ342" s="97">
        <v>204</v>
      </c>
      <c r="IR342" s="97">
        <v>102</v>
      </c>
      <c r="IS342" s="97">
        <v>84</v>
      </c>
      <c r="IT342" s="97">
        <v>894</v>
      </c>
      <c r="IU342" s="97">
        <v>107</v>
      </c>
      <c r="IV342" s="97">
        <v>118</v>
      </c>
      <c r="IW342" s="97">
        <v>31</v>
      </c>
      <c r="IX342" s="97">
        <v>18</v>
      </c>
      <c r="IY342" s="97">
        <v>33</v>
      </c>
      <c r="IZ342" s="97">
        <v>62</v>
      </c>
      <c r="JA342" s="97">
        <v>44</v>
      </c>
      <c r="JB342" s="97">
        <v>26</v>
      </c>
      <c r="JC342" s="97">
        <v>16</v>
      </c>
      <c r="JD342" s="97">
        <v>102</v>
      </c>
      <c r="JE342" s="97">
        <v>150</v>
      </c>
      <c r="JF342" s="97">
        <v>40</v>
      </c>
      <c r="JG342" s="97">
        <v>8</v>
      </c>
      <c r="JH342" s="97">
        <v>25</v>
      </c>
      <c r="JI342" s="97">
        <v>50</v>
      </c>
      <c r="JJ342" s="97">
        <v>102</v>
      </c>
      <c r="JK342" s="97">
        <v>425</v>
      </c>
      <c r="JL342" s="97">
        <v>39</v>
      </c>
      <c r="JM342" s="97">
        <v>42</v>
      </c>
      <c r="JN342" s="97">
        <v>100</v>
      </c>
      <c r="JO342" s="97">
        <v>0</v>
      </c>
      <c r="JP342" s="97">
        <v>210</v>
      </c>
      <c r="JQ342" s="97">
        <v>190</v>
      </c>
      <c r="JR342" s="97">
        <v>594</v>
      </c>
      <c r="JS342" s="97">
        <v>410</v>
      </c>
      <c r="JT342" s="97">
        <v>2990</v>
      </c>
      <c r="JU342" s="97">
        <v>304</v>
      </c>
      <c r="JV342" s="97">
        <v>158</v>
      </c>
      <c r="JW342" s="97">
        <v>568</v>
      </c>
      <c r="JX342" s="97">
        <v>48</v>
      </c>
      <c r="JY342" s="97"/>
      <c r="JZ342" s="97">
        <v>169</v>
      </c>
      <c r="KA342" s="97">
        <v>166</v>
      </c>
      <c r="KB342" s="97">
        <v>265</v>
      </c>
      <c r="KC342" s="97">
        <v>101</v>
      </c>
      <c r="KD342" s="97">
        <v>118</v>
      </c>
      <c r="KE342" s="97">
        <v>64</v>
      </c>
      <c r="KF342" s="97">
        <v>211</v>
      </c>
      <c r="KG342" s="97">
        <v>182</v>
      </c>
      <c r="KH342" s="97">
        <v>235</v>
      </c>
      <c r="KI342" s="97">
        <v>120</v>
      </c>
      <c r="KJ342" s="97">
        <v>1332</v>
      </c>
      <c r="KK342" s="97">
        <v>2</v>
      </c>
      <c r="KL342" s="97">
        <v>141</v>
      </c>
      <c r="KM342" s="97">
        <v>11</v>
      </c>
      <c r="KN342" s="97">
        <v>720</v>
      </c>
      <c r="KO342" s="97">
        <v>113</v>
      </c>
      <c r="KP342" s="97">
        <v>3</v>
      </c>
      <c r="KQ342" s="97">
        <v>216</v>
      </c>
      <c r="KR342" s="97">
        <v>14</v>
      </c>
      <c r="KS342" s="97">
        <v>52</v>
      </c>
      <c r="KT342" s="97">
        <v>55</v>
      </c>
      <c r="KU342" s="97">
        <v>27</v>
      </c>
      <c r="KV342" s="97">
        <v>563</v>
      </c>
      <c r="KW342" s="97">
        <v>175</v>
      </c>
      <c r="KX342" s="97">
        <v>6</v>
      </c>
      <c r="KY342" s="97">
        <v>20</v>
      </c>
      <c r="KZ342" s="97">
        <v>29</v>
      </c>
      <c r="LA342" s="97">
        <v>2037</v>
      </c>
      <c r="LB342" s="97">
        <v>11276</v>
      </c>
      <c r="LC342" s="97">
        <v>451</v>
      </c>
      <c r="LD342" s="97">
        <v>449</v>
      </c>
      <c r="LE342" s="97">
        <v>146</v>
      </c>
      <c r="LF342" s="97">
        <v>31</v>
      </c>
      <c r="LG342" s="97">
        <v>47</v>
      </c>
      <c r="LH342" s="97">
        <v>16</v>
      </c>
      <c r="LI342" s="97">
        <v>6</v>
      </c>
      <c r="LJ342" s="97">
        <v>1121</v>
      </c>
      <c r="LK342" s="97">
        <v>2</v>
      </c>
      <c r="LL342" s="97">
        <v>146</v>
      </c>
      <c r="LM342" s="97">
        <v>41</v>
      </c>
      <c r="LN342" s="97">
        <v>569</v>
      </c>
      <c r="LO342" s="97">
        <v>115</v>
      </c>
      <c r="LP342" s="97">
        <v>14</v>
      </c>
      <c r="LQ342" s="97">
        <v>30721</v>
      </c>
      <c r="LR342" s="97">
        <v>30</v>
      </c>
      <c r="LS342" s="97">
        <v>149</v>
      </c>
      <c r="LT342" s="97">
        <v>10</v>
      </c>
      <c r="LU342" s="97">
        <v>1615</v>
      </c>
      <c r="LV342" s="97">
        <v>452</v>
      </c>
      <c r="LW342" s="97">
        <v>777</v>
      </c>
      <c r="LX342" s="97">
        <v>4377</v>
      </c>
      <c r="LY342" s="97">
        <v>216</v>
      </c>
      <c r="LZ342" s="97">
        <v>228</v>
      </c>
      <c r="MA342" s="97">
        <v>12126</v>
      </c>
      <c r="MB342" s="97">
        <v>979</v>
      </c>
      <c r="MC342" s="97">
        <v>2016</v>
      </c>
      <c r="MD342" s="97">
        <v>3913</v>
      </c>
      <c r="ME342" s="97">
        <v>39</v>
      </c>
      <c r="MF342" s="97">
        <v>127</v>
      </c>
      <c r="MG342" s="97">
        <v>16</v>
      </c>
      <c r="MH342" s="97">
        <v>43</v>
      </c>
      <c r="MI342" s="97">
        <v>71</v>
      </c>
      <c r="MJ342" s="97">
        <v>1613</v>
      </c>
      <c r="MK342" s="97">
        <v>272</v>
      </c>
      <c r="ML342" s="97">
        <v>780</v>
      </c>
      <c r="MM342" s="97">
        <v>406</v>
      </c>
      <c r="MN342" s="97">
        <v>628</v>
      </c>
      <c r="MO342" s="97">
        <v>197</v>
      </c>
      <c r="MP342" s="97">
        <v>325</v>
      </c>
      <c r="MQ342" s="97">
        <v>565</v>
      </c>
      <c r="MR342" s="97">
        <v>183</v>
      </c>
      <c r="MS342" s="97">
        <v>545</v>
      </c>
      <c r="MT342" s="97">
        <v>56</v>
      </c>
      <c r="MU342" s="97">
        <v>711</v>
      </c>
      <c r="MV342" s="97">
        <v>87</v>
      </c>
      <c r="MW342" s="97">
        <v>768</v>
      </c>
      <c r="MX342" s="97">
        <v>41</v>
      </c>
      <c r="MY342" s="97">
        <v>139</v>
      </c>
      <c r="MZ342" s="97">
        <v>58</v>
      </c>
      <c r="NA342" s="97">
        <v>267</v>
      </c>
      <c r="NB342" s="97">
        <v>49</v>
      </c>
      <c r="NC342" s="97">
        <v>35</v>
      </c>
      <c r="ND342" s="97">
        <v>831</v>
      </c>
      <c r="NE342" s="97">
        <v>385</v>
      </c>
      <c r="NF342" s="97">
        <v>17</v>
      </c>
      <c r="NG342" s="97">
        <v>503</v>
      </c>
      <c r="NH342" s="97">
        <v>38</v>
      </c>
      <c r="NI342" s="97">
        <v>93</v>
      </c>
      <c r="NJ342" s="97">
        <v>24</v>
      </c>
      <c r="NK342" s="97">
        <v>33</v>
      </c>
      <c r="NL342" s="97">
        <v>2</v>
      </c>
      <c r="NM342" s="97">
        <v>28</v>
      </c>
      <c r="NN342" s="97">
        <v>21</v>
      </c>
      <c r="NO342" s="97">
        <v>408</v>
      </c>
      <c r="NP342" s="97">
        <v>96</v>
      </c>
      <c r="NQ342" s="97">
        <v>1474</v>
      </c>
      <c r="NR342" s="97">
        <v>244</v>
      </c>
      <c r="NS342" s="97">
        <v>121</v>
      </c>
      <c r="NT342" s="97">
        <v>356</v>
      </c>
      <c r="NU342" s="97">
        <v>95</v>
      </c>
      <c r="NV342" s="97">
        <v>18</v>
      </c>
      <c r="NW342" s="97">
        <v>2</v>
      </c>
      <c r="NX342" s="97">
        <v>29</v>
      </c>
      <c r="NY342" s="97">
        <v>1</v>
      </c>
      <c r="NZ342" s="97">
        <v>26</v>
      </c>
      <c r="OA342" s="97">
        <v>0</v>
      </c>
      <c r="OB342" s="97">
        <v>17</v>
      </c>
      <c r="OC342" s="97">
        <v>87</v>
      </c>
      <c r="OD342" s="97">
        <v>714</v>
      </c>
      <c r="OE342" s="97">
        <v>66</v>
      </c>
      <c r="OF342" s="97">
        <v>95</v>
      </c>
      <c r="OG342" s="97"/>
      <c r="OH342" s="97">
        <v>30047</v>
      </c>
      <c r="OI342" s="97">
        <v>7997</v>
      </c>
      <c r="OJ342" s="97">
        <v>169</v>
      </c>
      <c r="OK342" s="97">
        <v>316</v>
      </c>
      <c r="OL342" s="97">
        <v>270</v>
      </c>
      <c r="OM342" s="97">
        <v>3193</v>
      </c>
      <c r="ON342" s="97">
        <v>1601</v>
      </c>
      <c r="OO342" s="97">
        <v>11618</v>
      </c>
      <c r="OP342" s="97">
        <v>1274</v>
      </c>
      <c r="OQ342" s="97">
        <v>579</v>
      </c>
      <c r="OR342" s="98">
        <v>6538</v>
      </c>
      <c r="OS342" s="99">
        <v>223431</v>
      </c>
      <c r="OT342" s="96"/>
      <c r="OU342" s="97">
        <v>42239</v>
      </c>
      <c r="OV342" s="97"/>
      <c r="OW342" s="97">
        <v>1210</v>
      </c>
      <c r="OX342" s="97"/>
      <c r="OY342" s="97"/>
      <c r="OZ342" s="97">
        <v>35573</v>
      </c>
      <c r="PA342" s="97"/>
      <c r="PB342" s="97"/>
      <c r="PC342" s="97"/>
      <c r="PD342" s="97"/>
      <c r="PE342" s="97"/>
      <c r="PF342" s="97"/>
      <c r="PG342" s="97"/>
      <c r="PH342" s="97"/>
      <c r="PI342" s="97"/>
      <c r="PJ342" s="97"/>
      <c r="PK342" s="97"/>
      <c r="PL342" s="98"/>
      <c r="PM342" s="99">
        <v>302453</v>
      </c>
    </row>
    <row r="343" spans="1:429" ht="12.75" customHeight="1" x14ac:dyDescent="0.2">
      <c r="A343" s="93">
        <v>541610</v>
      </c>
      <c r="B343" s="94" t="s">
        <v>1748</v>
      </c>
      <c r="C343" s="95" t="s">
        <v>1502</v>
      </c>
      <c r="D343" s="96">
        <v>1</v>
      </c>
      <c r="E343" s="97"/>
      <c r="F343" s="97"/>
      <c r="G343" s="97"/>
      <c r="H343" s="97"/>
      <c r="I343" s="97">
        <v>0</v>
      </c>
      <c r="J343" s="97"/>
      <c r="K343" s="97"/>
      <c r="L343" s="97"/>
      <c r="M343" s="97">
        <v>0</v>
      </c>
      <c r="N343" s="97"/>
      <c r="O343" s="97">
        <v>3</v>
      </c>
      <c r="P343" s="97">
        <v>2</v>
      </c>
      <c r="Q343" s="97">
        <v>369</v>
      </c>
      <c r="R343" s="97">
        <v>27</v>
      </c>
      <c r="S343" s="97">
        <v>4</v>
      </c>
      <c r="T343" s="97">
        <v>15</v>
      </c>
      <c r="U343" s="97">
        <v>14</v>
      </c>
      <c r="V343" s="97">
        <v>7</v>
      </c>
      <c r="W343" s="97">
        <v>89</v>
      </c>
      <c r="X343" s="97">
        <v>157</v>
      </c>
      <c r="Y343" s="97">
        <v>112</v>
      </c>
      <c r="Z343" s="97">
        <v>154</v>
      </c>
      <c r="AA343" s="97">
        <v>54</v>
      </c>
      <c r="AB343" s="97">
        <v>41</v>
      </c>
      <c r="AC343" s="97">
        <v>56</v>
      </c>
      <c r="AD343" s="97">
        <v>103</v>
      </c>
      <c r="AE343" s="97">
        <v>94</v>
      </c>
      <c r="AF343" s="97">
        <v>76</v>
      </c>
      <c r="AG343" s="97">
        <v>37</v>
      </c>
      <c r="AH343" s="97">
        <v>125</v>
      </c>
      <c r="AI343" s="97">
        <v>55</v>
      </c>
      <c r="AJ343" s="97">
        <v>115</v>
      </c>
      <c r="AK343" s="97">
        <v>67</v>
      </c>
      <c r="AL343" s="97">
        <v>61</v>
      </c>
      <c r="AM343" s="97">
        <v>68</v>
      </c>
      <c r="AN343" s="97">
        <v>30</v>
      </c>
      <c r="AO343" s="97">
        <v>15</v>
      </c>
      <c r="AP343" s="97">
        <v>25</v>
      </c>
      <c r="AQ343" s="97">
        <v>13</v>
      </c>
      <c r="AR343" s="97">
        <v>22</v>
      </c>
      <c r="AS343" s="97">
        <v>21</v>
      </c>
      <c r="AT343" s="97">
        <v>8</v>
      </c>
      <c r="AU343" s="97">
        <v>20</v>
      </c>
      <c r="AV343" s="97">
        <v>20</v>
      </c>
      <c r="AW343" s="97">
        <v>24</v>
      </c>
      <c r="AX343" s="97">
        <v>2</v>
      </c>
      <c r="AY343" s="97">
        <v>6</v>
      </c>
      <c r="AZ343" s="97">
        <v>6</v>
      </c>
      <c r="BA343" s="97">
        <v>2</v>
      </c>
      <c r="BB343" s="97">
        <v>3</v>
      </c>
      <c r="BC343" s="97">
        <v>5</v>
      </c>
      <c r="BD343" s="97">
        <v>39</v>
      </c>
      <c r="BE343" s="97">
        <v>11</v>
      </c>
      <c r="BF343" s="97">
        <v>3</v>
      </c>
      <c r="BG343" s="97">
        <v>4</v>
      </c>
      <c r="BH343" s="97">
        <v>18</v>
      </c>
      <c r="BI343" s="97">
        <v>84</v>
      </c>
      <c r="BJ343" s="97">
        <v>8</v>
      </c>
      <c r="BK343" s="97">
        <v>10</v>
      </c>
      <c r="BL343" s="97">
        <v>6</v>
      </c>
      <c r="BM343" s="97">
        <v>8</v>
      </c>
      <c r="BN343" s="97">
        <v>2</v>
      </c>
      <c r="BO343" s="97">
        <v>3</v>
      </c>
      <c r="BP343" s="97">
        <v>16</v>
      </c>
      <c r="BQ343" s="97">
        <v>16</v>
      </c>
      <c r="BR343" s="97">
        <v>23</v>
      </c>
      <c r="BS343" s="97">
        <v>11</v>
      </c>
      <c r="BT343" s="97">
        <v>4</v>
      </c>
      <c r="BU343" s="97">
        <v>3</v>
      </c>
      <c r="BV343" s="97">
        <v>8</v>
      </c>
      <c r="BW343" s="97">
        <v>7</v>
      </c>
      <c r="BX343" s="97">
        <v>3</v>
      </c>
      <c r="BY343" s="97">
        <v>28</v>
      </c>
      <c r="BZ343" s="97">
        <v>21</v>
      </c>
      <c r="CA343" s="97">
        <v>38</v>
      </c>
      <c r="CB343" s="97">
        <v>7</v>
      </c>
      <c r="CC343" s="97">
        <v>69</v>
      </c>
      <c r="CD343" s="97">
        <v>2</v>
      </c>
      <c r="CE343" s="97">
        <v>4</v>
      </c>
      <c r="CF343" s="97">
        <v>35</v>
      </c>
      <c r="CG343" s="97">
        <v>13</v>
      </c>
      <c r="CH343" s="97">
        <v>29</v>
      </c>
      <c r="CI343" s="97">
        <v>5</v>
      </c>
      <c r="CJ343" s="97">
        <v>35</v>
      </c>
      <c r="CK343" s="97">
        <v>37</v>
      </c>
      <c r="CL343" s="97">
        <v>115</v>
      </c>
      <c r="CM343" s="97">
        <v>51</v>
      </c>
      <c r="CN343" s="97">
        <v>23</v>
      </c>
      <c r="CO343" s="97">
        <v>31</v>
      </c>
      <c r="CP343" s="97">
        <v>61</v>
      </c>
      <c r="CQ343" s="97">
        <v>8</v>
      </c>
      <c r="CR343" s="97">
        <v>37</v>
      </c>
      <c r="CS343" s="97">
        <v>6</v>
      </c>
      <c r="CT343" s="97">
        <v>7</v>
      </c>
      <c r="CU343" s="97">
        <v>17</v>
      </c>
      <c r="CV343" s="97">
        <v>28</v>
      </c>
      <c r="CW343" s="97">
        <v>23</v>
      </c>
      <c r="CX343" s="97">
        <v>11</v>
      </c>
      <c r="CY343" s="97">
        <v>3</v>
      </c>
      <c r="CZ343" s="97">
        <v>7</v>
      </c>
      <c r="DA343" s="97">
        <v>44</v>
      </c>
      <c r="DB343" s="97">
        <v>15</v>
      </c>
      <c r="DC343" s="97">
        <v>49</v>
      </c>
      <c r="DD343" s="97">
        <v>36</v>
      </c>
      <c r="DE343" s="97">
        <v>2</v>
      </c>
      <c r="DF343" s="97">
        <v>11</v>
      </c>
      <c r="DG343" s="97">
        <v>7</v>
      </c>
      <c r="DH343" s="97">
        <v>46</v>
      </c>
      <c r="DI343" s="97">
        <v>37</v>
      </c>
      <c r="DJ343" s="97">
        <v>109</v>
      </c>
      <c r="DK343" s="97">
        <v>27</v>
      </c>
      <c r="DL343" s="97">
        <v>57</v>
      </c>
      <c r="DM343" s="97">
        <v>87</v>
      </c>
      <c r="DN343" s="97">
        <v>196</v>
      </c>
      <c r="DO343" s="97">
        <v>65</v>
      </c>
      <c r="DP343" s="97">
        <v>343</v>
      </c>
      <c r="DQ343" s="97">
        <v>93</v>
      </c>
      <c r="DR343" s="97">
        <v>243</v>
      </c>
      <c r="DS343" s="97">
        <v>58</v>
      </c>
      <c r="DT343" s="97">
        <v>189</v>
      </c>
      <c r="DU343" s="97">
        <v>13</v>
      </c>
      <c r="DV343" s="97">
        <v>46</v>
      </c>
      <c r="DW343" s="97">
        <v>9</v>
      </c>
      <c r="DX343" s="97">
        <v>39</v>
      </c>
      <c r="DY343" s="97">
        <v>51</v>
      </c>
      <c r="DZ343" s="97">
        <v>12</v>
      </c>
      <c r="EA343" s="97">
        <v>38</v>
      </c>
      <c r="EB343" s="97">
        <v>1</v>
      </c>
      <c r="EC343" s="97">
        <v>5</v>
      </c>
      <c r="ED343" s="97">
        <v>2</v>
      </c>
      <c r="EE343" s="97">
        <v>11</v>
      </c>
      <c r="EF343" s="97">
        <v>6</v>
      </c>
      <c r="EG343" s="97">
        <v>1</v>
      </c>
      <c r="EH343" s="97">
        <v>2</v>
      </c>
      <c r="EI343" s="97">
        <v>1</v>
      </c>
      <c r="EJ343" s="97">
        <v>2</v>
      </c>
      <c r="EK343" s="97">
        <v>7</v>
      </c>
      <c r="EL343" s="97">
        <v>13</v>
      </c>
      <c r="EM343" s="97">
        <v>22</v>
      </c>
      <c r="EN343" s="97">
        <v>15</v>
      </c>
      <c r="EO343" s="97">
        <v>7</v>
      </c>
      <c r="EP343" s="97">
        <v>3</v>
      </c>
      <c r="EQ343" s="97">
        <v>8</v>
      </c>
      <c r="ER343" s="97">
        <v>14</v>
      </c>
      <c r="ES343" s="97">
        <v>2</v>
      </c>
      <c r="ET343" s="97">
        <v>50</v>
      </c>
      <c r="EU343" s="97">
        <v>65</v>
      </c>
      <c r="EV343" s="97">
        <v>159</v>
      </c>
      <c r="EW343" s="97">
        <v>17</v>
      </c>
      <c r="EX343" s="97">
        <v>17</v>
      </c>
      <c r="EY343" s="97">
        <v>9</v>
      </c>
      <c r="EZ343" s="97">
        <v>3</v>
      </c>
      <c r="FA343" s="97">
        <v>7</v>
      </c>
      <c r="FB343" s="97">
        <v>140</v>
      </c>
      <c r="FC343" s="97">
        <v>128</v>
      </c>
      <c r="FD343" s="97">
        <v>47</v>
      </c>
      <c r="FE343" s="97">
        <v>38</v>
      </c>
      <c r="FF343" s="97">
        <v>62</v>
      </c>
      <c r="FG343" s="97">
        <v>299</v>
      </c>
      <c r="FH343" s="97">
        <v>63</v>
      </c>
      <c r="FI343" s="97">
        <v>1900</v>
      </c>
      <c r="FJ343" s="97">
        <v>93</v>
      </c>
      <c r="FK343" s="97">
        <v>82</v>
      </c>
      <c r="FL343" s="97">
        <v>146</v>
      </c>
      <c r="FM343" s="97">
        <v>135</v>
      </c>
      <c r="FN343" s="97">
        <v>24</v>
      </c>
      <c r="FO343" s="97">
        <v>13</v>
      </c>
      <c r="FP343" s="97">
        <v>5</v>
      </c>
      <c r="FQ343" s="97">
        <v>10</v>
      </c>
      <c r="FR343" s="97">
        <v>24</v>
      </c>
      <c r="FS343" s="97">
        <v>10</v>
      </c>
      <c r="FT343" s="97">
        <v>13</v>
      </c>
      <c r="FU343" s="97">
        <v>14</v>
      </c>
      <c r="FV343" s="97">
        <v>5</v>
      </c>
      <c r="FW343" s="97">
        <v>18</v>
      </c>
      <c r="FX343" s="97">
        <v>8</v>
      </c>
      <c r="FY343" s="97">
        <v>9</v>
      </c>
      <c r="FZ343" s="97">
        <v>58</v>
      </c>
      <c r="GA343" s="97">
        <v>11</v>
      </c>
      <c r="GB343" s="97">
        <v>153</v>
      </c>
      <c r="GC343" s="97">
        <v>277</v>
      </c>
      <c r="GD343" s="97">
        <v>30</v>
      </c>
      <c r="GE343" s="97">
        <v>27</v>
      </c>
      <c r="GF343" s="97">
        <v>30</v>
      </c>
      <c r="GG343" s="97">
        <v>26</v>
      </c>
      <c r="GH343" s="97">
        <v>29</v>
      </c>
      <c r="GI343" s="97">
        <v>11</v>
      </c>
      <c r="GJ343" s="97">
        <v>13</v>
      </c>
      <c r="GK343" s="97">
        <v>22</v>
      </c>
      <c r="GL343" s="97">
        <v>84</v>
      </c>
      <c r="GM343" s="97">
        <v>11</v>
      </c>
      <c r="GN343" s="97">
        <v>6</v>
      </c>
      <c r="GO343" s="97">
        <v>12</v>
      </c>
      <c r="GP343" s="97">
        <v>13</v>
      </c>
      <c r="GQ343" s="97">
        <v>4</v>
      </c>
      <c r="GR343" s="97">
        <v>5</v>
      </c>
      <c r="GS343" s="97">
        <v>5</v>
      </c>
      <c r="GT343" s="97">
        <v>212</v>
      </c>
      <c r="GU343" s="97">
        <v>27</v>
      </c>
      <c r="GV343" s="97">
        <v>26</v>
      </c>
      <c r="GW343" s="97">
        <v>9</v>
      </c>
      <c r="GX343" s="97">
        <v>13</v>
      </c>
      <c r="GY343" s="97">
        <v>36</v>
      </c>
      <c r="GZ343" s="97">
        <v>6</v>
      </c>
      <c r="HA343" s="97">
        <v>31</v>
      </c>
      <c r="HB343" s="97">
        <v>46</v>
      </c>
      <c r="HC343" s="97">
        <v>12</v>
      </c>
      <c r="HD343" s="97">
        <v>24</v>
      </c>
      <c r="HE343" s="97">
        <v>27</v>
      </c>
      <c r="HF343" s="97">
        <v>22</v>
      </c>
      <c r="HG343" s="97">
        <v>6</v>
      </c>
      <c r="HH343" s="97">
        <v>3</v>
      </c>
      <c r="HI343" s="97">
        <v>28</v>
      </c>
      <c r="HJ343" s="97">
        <v>20</v>
      </c>
      <c r="HK343" s="97">
        <v>25</v>
      </c>
      <c r="HL343" s="97">
        <v>5</v>
      </c>
      <c r="HM343" s="97">
        <v>26</v>
      </c>
      <c r="HN343" s="97">
        <v>3</v>
      </c>
      <c r="HO343" s="97">
        <v>190</v>
      </c>
      <c r="HP343" s="97">
        <v>2</v>
      </c>
      <c r="HQ343" s="97">
        <v>18</v>
      </c>
      <c r="HR343" s="97">
        <v>8</v>
      </c>
      <c r="HS343" s="97">
        <v>6</v>
      </c>
      <c r="HT343" s="97">
        <v>4</v>
      </c>
      <c r="HU343" s="97">
        <v>9</v>
      </c>
      <c r="HV343" s="97">
        <v>18</v>
      </c>
      <c r="HW343" s="97">
        <v>8</v>
      </c>
      <c r="HX343" s="97">
        <v>9</v>
      </c>
      <c r="HY343" s="97">
        <v>57</v>
      </c>
      <c r="HZ343" s="97">
        <v>50</v>
      </c>
      <c r="IA343" s="97">
        <v>26</v>
      </c>
      <c r="IB343" s="97">
        <v>15</v>
      </c>
      <c r="IC343" s="97">
        <v>4</v>
      </c>
      <c r="ID343" s="97">
        <v>11</v>
      </c>
      <c r="IE343" s="97">
        <v>4</v>
      </c>
      <c r="IF343" s="97">
        <v>173</v>
      </c>
      <c r="IG343" s="97">
        <v>4</v>
      </c>
      <c r="IH343" s="97">
        <v>780</v>
      </c>
      <c r="II343" s="97">
        <v>11</v>
      </c>
      <c r="IJ343" s="97">
        <v>4</v>
      </c>
      <c r="IK343" s="97">
        <v>9</v>
      </c>
      <c r="IL343" s="97">
        <v>51</v>
      </c>
      <c r="IM343" s="97">
        <v>12</v>
      </c>
      <c r="IN343" s="97">
        <v>31</v>
      </c>
      <c r="IO343" s="97">
        <v>94</v>
      </c>
      <c r="IP343" s="97">
        <v>315</v>
      </c>
      <c r="IQ343" s="97">
        <v>74</v>
      </c>
      <c r="IR343" s="97">
        <v>67</v>
      </c>
      <c r="IS343" s="97">
        <v>138</v>
      </c>
      <c r="IT343" s="97">
        <v>1894</v>
      </c>
      <c r="IU343" s="97">
        <v>164</v>
      </c>
      <c r="IV343" s="97">
        <v>207</v>
      </c>
      <c r="IW343" s="97">
        <v>14</v>
      </c>
      <c r="IX343" s="97">
        <v>6</v>
      </c>
      <c r="IY343" s="97">
        <v>24</v>
      </c>
      <c r="IZ343" s="97">
        <v>15</v>
      </c>
      <c r="JA343" s="97">
        <v>46</v>
      </c>
      <c r="JB343" s="97">
        <v>34</v>
      </c>
      <c r="JC343" s="97">
        <v>7</v>
      </c>
      <c r="JD343" s="97">
        <v>53</v>
      </c>
      <c r="JE343" s="97">
        <v>29</v>
      </c>
      <c r="JF343" s="97">
        <v>10</v>
      </c>
      <c r="JG343" s="97">
        <v>2</v>
      </c>
      <c r="JH343" s="97">
        <v>50</v>
      </c>
      <c r="JI343" s="97">
        <v>9</v>
      </c>
      <c r="JJ343" s="97">
        <v>6</v>
      </c>
      <c r="JK343" s="97">
        <v>209</v>
      </c>
      <c r="JL343" s="97">
        <v>18</v>
      </c>
      <c r="JM343" s="97">
        <v>6</v>
      </c>
      <c r="JN343" s="97">
        <v>19</v>
      </c>
      <c r="JO343" s="97">
        <v>1276</v>
      </c>
      <c r="JP343" s="97">
        <v>2914</v>
      </c>
      <c r="JQ343" s="97">
        <v>1927</v>
      </c>
      <c r="JR343" s="97">
        <v>2369</v>
      </c>
      <c r="JS343" s="97">
        <v>2941</v>
      </c>
      <c r="JT343" s="97">
        <v>930</v>
      </c>
      <c r="JU343" s="97">
        <v>726</v>
      </c>
      <c r="JV343" s="97">
        <v>286</v>
      </c>
      <c r="JW343" s="97">
        <v>4007</v>
      </c>
      <c r="JX343" s="97">
        <v>30</v>
      </c>
      <c r="JY343" s="97"/>
      <c r="JZ343" s="97">
        <v>702</v>
      </c>
      <c r="KA343" s="97">
        <v>435</v>
      </c>
      <c r="KB343" s="97">
        <v>748</v>
      </c>
      <c r="KC343" s="97">
        <v>191</v>
      </c>
      <c r="KD343" s="97">
        <v>536</v>
      </c>
      <c r="KE343" s="97">
        <v>245</v>
      </c>
      <c r="KF343" s="97">
        <v>807</v>
      </c>
      <c r="KG343" s="97">
        <v>1412</v>
      </c>
      <c r="KH343" s="97">
        <v>580</v>
      </c>
      <c r="KI343" s="97">
        <v>10</v>
      </c>
      <c r="KJ343" s="97">
        <v>36</v>
      </c>
      <c r="KK343" s="97">
        <v>109</v>
      </c>
      <c r="KL343" s="97">
        <v>298</v>
      </c>
      <c r="KM343" s="97">
        <v>130</v>
      </c>
      <c r="KN343" s="97">
        <v>51</v>
      </c>
      <c r="KO343" s="97">
        <v>373</v>
      </c>
      <c r="KP343" s="97">
        <v>110</v>
      </c>
      <c r="KQ343" s="97">
        <v>595</v>
      </c>
      <c r="KR343" s="97">
        <v>172</v>
      </c>
      <c r="KS343" s="97">
        <v>320</v>
      </c>
      <c r="KT343" s="97">
        <v>609</v>
      </c>
      <c r="KU343" s="97">
        <v>114</v>
      </c>
      <c r="KV343" s="97">
        <v>2442</v>
      </c>
      <c r="KW343" s="97">
        <v>647</v>
      </c>
      <c r="KX343" s="97">
        <v>33</v>
      </c>
      <c r="KY343" s="97">
        <v>114</v>
      </c>
      <c r="KZ343" s="97">
        <v>145</v>
      </c>
      <c r="LA343" s="97">
        <v>1194</v>
      </c>
      <c r="LB343" s="97">
        <v>1083</v>
      </c>
      <c r="LC343" s="97">
        <v>272</v>
      </c>
      <c r="LD343" s="97">
        <v>4425</v>
      </c>
      <c r="LE343" s="97">
        <v>1744</v>
      </c>
      <c r="LF343" s="97">
        <v>74</v>
      </c>
      <c r="LG343" s="97">
        <v>4857</v>
      </c>
      <c r="LH343" s="97">
        <v>10150</v>
      </c>
      <c r="LI343" s="97">
        <v>9760</v>
      </c>
      <c r="LJ343" s="97">
        <v>3582</v>
      </c>
      <c r="LK343" s="97">
        <v>8</v>
      </c>
      <c r="LL343" s="97">
        <v>113</v>
      </c>
      <c r="LM343" s="97">
        <v>763</v>
      </c>
      <c r="LN343" s="97">
        <v>1147</v>
      </c>
      <c r="LO343" s="97"/>
      <c r="LP343" s="97">
        <v>0</v>
      </c>
      <c r="LQ343" s="97">
        <v>1806</v>
      </c>
      <c r="LR343" s="97">
        <v>145</v>
      </c>
      <c r="LS343" s="97">
        <v>178</v>
      </c>
      <c r="LT343" s="97">
        <v>76</v>
      </c>
      <c r="LU343" s="97">
        <v>859</v>
      </c>
      <c r="LV343" s="97">
        <v>1220</v>
      </c>
      <c r="LW343" s="97">
        <v>2696</v>
      </c>
      <c r="LX343" s="97">
        <v>1053</v>
      </c>
      <c r="LY343" s="97">
        <v>2007</v>
      </c>
      <c r="LZ343" s="97">
        <v>893</v>
      </c>
      <c r="MA343" s="97">
        <v>8172</v>
      </c>
      <c r="MB343" s="97">
        <v>3819</v>
      </c>
      <c r="MC343" s="97">
        <v>529</v>
      </c>
      <c r="MD343" s="97">
        <v>6066</v>
      </c>
      <c r="ME343" s="97">
        <v>632</v>
      </c>
      <c r="MF343" s="97">
        <v>244</v>
      </c>
      <c r="MG343" s="97">
        <v>48</v>
      </c>
      <c r="MH343" s="97">
        <v>37</v>
      </c>
      <c r="MI343" s="97">
        <v>1101</v>
      </c>
      <c r="MJ343" s="97">
        <v>8627</v>
      </c>
      <c r="MK343" s="97">
        <v>1188</v>
      </c>
      <c r="ML343" s="97">
        <v>1028</v>
      </c>
      <c r="MM343" s="97">
        <v>740</v>
      </c>
      <c r="MN343" s="97">
        <v>470</v>
      </c>
      <c r="MO343" s="97">
        <v>1287</v>
      </c>
      <c r="MP343" s="97">
        <v>273</v>
      </c>
      <c r="MQ343" s="97">
        <v>358</v>
      </c>
      <c r="MR343" s="97">
        <v>324</v>
      </c>
      <c r="MS343" s="97">
        <v>756</v>
      </c>
      <c r="MT343" s="97">
        <v>1</v>
      </c>
      <c r="MU343" s="97">
        <v>37</v>
      </c>
      <c r="MV343" s="97">
        <v>618</v>
      </c>
      <c r="MW343" s="97">
        <v>5863</v>
      </c>
      <c r="MX343" s="97">
        <v>520</v>
      </c>
      <c r="MY343" s="97">
        <v>470</v>
      </c>
      <c r="MZ343" s="97">
        <v>1075</v>
      </c>
      <c r="NA343" s="97">
        <v>1479</v>
      </c>
      <c r="NB343" s="97">
        <v>579</v>
      </c>
      <c r="NC343" s="97">
        <v>343</v>
      </c>
      <c r="ND343" s="97">
        <v>14294</v>
      </c>
      <c r="NE343" s="97">
        <v>2989</v>
      </c>
      <c r="NF343" s="97">
        <v>197</v>
      </c>
      <c r="NG343" s="97">
        <v>1319</v>
      </c>
      <c r="NH343" s="97">
        <v>135</v>
      </c>
      <c r="NI343" s="97">
        <v>364</v>
      </c>
      <c r="NJ343" s="97">
        <v>286</v>
      </c>
      <c r="NK343" s="97">
        <v>80</v>
      </c>
      <c r="NL343" s="97">
        <v>225</v>
      </c>
      <c r="NM343" s="97">
        <v>134</v>
      </c>
      <c r="NN343" s="97">
        <v>178</v>
      </c>
      <c r="NO343" s="97">
        <v>42</v>
      </c>
      <c r="NP343" s="97">
        <v>239</v>
      </c>
      <c r="NQ343" s="97">
        <v>327</v>
      </c>
      <c r="NR343" s="97">
        <v>1111</v>
      </c>
      <c r="NS343" s="97">
        <v>862</v>
      </c>
      <c r="NT343" s="97">
        <v>1491</v>
      </c>
      <c r="NU343" s="97">
        <v>113</v>
      </c>
      <c r="NV343" s="97">
        <v>103</v>
      </c>
      <c r="NW343" s="97">
        <v>88</v>
      </c>
      <c r="NX343" s="97">
        <v>67</v>
      </c>
      <c r="NY343" s="97">
        <v>14</v>
      </c>
      <c r="NZ343" s="97">
        <v>140</v>
      </c>
      <c r="OA343" s="97">
        <v>1</v>
      </c>
      <c r="OB343" s="97">
        <v>70</v>
      </c>
      <c r="OC343" s="97">
        <v>244</v>
      </c>
      <c r="OD343" s="97">
        <v>164</v>
      </c>
      <c r="OE343" s="97">
        <v>1287</v>
      </c>
      <c r="OF343" s="97">
        <v>1161</v>
      </c>
      <c r="OG343" s="97"/>
      <c r="OH343" s="97">
        <v>7386</v>
      </c>
      <c r="OI343" s="97">
        <v>92</v>
      </c>
      <c r="OJ343" s="97">
        <v>415</v>
      </c>
      <c r="OK343" s="97"/>
      <c r="OL343" s="97"/>
      <c r="OM343" s="97">
        <v>1830</v>
      </c>
      <c r="ON343" s="97">
        <v>778</v>
      </c>
      <c r="OO343" s="97">
        <v>3475</v>
      </c>
      <c r="OP343" s="97">
        <v>32</v>
      </c>
      <c r="OQ343" s="97"/>
      <c r="OR343" s="98">
        <v>541</v>
      </c>
      <c r="OS343" s="99">
        <v>183715</v>
      </c>
      <c r="OT343" s="96"/>
      <c r="OU343" s="97"/>
      <c r="OV343" s="97"/>
      <c r="OW343" s="97"/>
      <c r="OX343" s="97"/>
      <c r="OY343" s="97"/>
      <c r="OZ343" s="97">
        <v>33359</v>
      </c>
      <c r="PA343" s="97"/>
      <c r="PB343" s="97"/>
      <c r="PC343" s="97"/>
      <c r="PD343" s="97"/>
      <c r="PE343" s="97"/>
      <c r="PF343" s="97"/>
      <c r="PG343" s="97"/>
      <c r="PH343" s="97"/>
      <c r="PI343" s="97"/>
      <c r="PJ343" s="97"/>
      <c r="PK343" s="97"/>
      <c r="PL343" s="98"/>
      <c r="PM343" s="99">
        <v>217074</v>
      </c>
    </row>
    <row r="344" spans="1:429" ht="12.75" customHeight="1" x14ac:dyDescent="0.2">
      <c r="A344" s="93" t="s">
        <v>1644</v>
      </c>
      <c r="B344" s="94" t="s">
        <v>1748</v>
      </c>
      <c r="C344" s="95" t="s">
        <v>1503</v>
      </c>
      <c r="D344" s="96"/>
      <c r="E344" s="97"/>
      <c r="F344" s="97"/>
      <c r="G344" s="97"/>
      <c r="H344" s="97"/>
      <c r="I344" s="97"/>
      <c r="J344" s="97"/>
      <c r="K344" s="97"/>
      <c r="L344" s="97"/>
      <c r="M344" s="97"/>
      <c r="N344" s="97">
        <v>0</v>
      </c>
      <c r="O344" s="97">
        <v>4</v>
      </c>
      <c r="P344" s="97">
        <v>0</v>
      </c>
      <c r="Q344" s="97">
        <v>6</v>
      </c>
      <c r="R344" s="97">
        <v>8</v>
      </c>
      <c r="S344" s="97"/>
      <c r="T344" s="97">
        <v>10</v>
      </c>
      <c r="U344" s="97">
        <v>4</v>
      </c>
      <c r="V344" s="97">
        <v>2</v>
      </c>
      <c r="W344" s="97">
        <v>69</v>
      </c>
      <c r="X344" s="97">
        <v>33</v>
      </c>
      <c r="Y344" s="97">
        <v>16</v>
      </c>
      <c r="Z344" s="97">
        <v>44</v>
      </c>
      <c r="AA344" s="97">
        <v>67</v>
      </c>
      <c r="AB344" s="97">
        <v>6</v>
      </c>
      <c r="AC344" s="97">
        <v>13</v>
      </c>
      <c r="AD344" s="97">
        <v>32</v>
      </c>
      <c r="AE344" s="97">
        <v>2</v>
      </c>
      <c r="AF344" s="97">
        <v>18</v>
      </c>
      <c r="AG344" s="97">
        <v>1</v>
      </c>
      <c r="AH344" s="97">
        <v>60</v>
      </c>
      <c r="AI344" s="97">
        <v>9</v>
      </c>
      <c r="AJ344" s="97">
        <v>24</v>
      </c>
      <c r="AK344" s="97">
        <v>12</v>
      </c>
      <c r="AL344" s="97">
        <v>16</v>
      </c>
      <c r="AM344" s="97">
        <v>22</v>
      </c>
      <c r="AN344" s="97">
        <v>5</v>
      </c>
      <c r="AO344" s="97">
        <v>3</v>
      </c>
      <c r="AP344" s="97">
        <v>5</v>
      </c>
      <c r="AQ344" s="97">
        <v>1</v>
      </c>
      <c r="AR344" s="97">
        <v>0</v>
      </c>
      <c r="AS344" s="97">
        <v>2</v>
      </c>
      <c r="AT344" s="97">
        <v>2</v>
      </c>
      <c r="AU344" s="97">
        <v>4</v>
      </c>
      <c r="AV344" s="97">
        <v>4</v>
      </c>
      <c r="AW344" s="97">
        <v>5</v>
      </c>
      <c r="AX344" s="97">
        <v>0</v>
      </c>
      <c r="AY344" s="97">
        <v>1</v>
      </c>
      <c r="AZ344" s="97">
        <v>0</v>
      </c>
      <c r="BA344" s="97">
        <v>1</v>
      </c>
      <c r="BB344" s="97">
        <v>0</v>
      </c>
      <c r="BC344" s="97">
        <v>0</v>
      </c>
      <c r="BD344" s="97">
        <v>8</v>
      </c>
      <c r="BE344" s="97">
        <v>2</v>
      </c>
      <c r="BF344" s="97">
        <v>0</v>
      </c>
      <c r="BG344" s="97">
        <v>0</v>
      </c>
      <c r="BH344" s="97">
        <v>3</v>
      </c>
      <c r="BI344" s="97">
        <v>19</v>
      </c>
      <c r="BJ344" s="97">
        <v>2</v>
      </c>
      <c r="BK344" s="97">
        <v>2</v>
      </c>
      <c r="BL344" s="97">
        <v>1</v>
      </c>
      <c r="BM344" s="97">
        <v>0</v>
      </c>
      <c r="BN344" s="97">
        <v>0</v>
      </c>
      <c r="BO344" s="97">
        <v>0</v>
      </c>
      <c r="BP344" s="97">
        <v>3</v>
      </c>
      <c r="BQ344" s="97">
        <v>2</v>
      </c>
      <c r="BR344" s="97">
        <v>3</v>
      </c>
      <c r="BS344" s="97">
        <v>1</v>
      </c>
      <c r="BT344" s="97">
        <v>1</v>
      </c>
      <c r="BU344" s="97">
        <v>0</v>
      </c>
      <c r="BV344" s="97">
        <v>2</v>
      </c>
      <c r="BW344" s="97">
        <v>1</v>
      </c>
      <c r="BX344" s="97">
        <v>0</v>
      </c>
      <c r="BY344" s="97">
        <v>3</v>
      </c>
      <c r="BZ344" s="97">
        <v>5</v>
      </c>
      <c r="CA344" s="97">
        <v>8</v>
      </c>
      <c r="CB344" s="97">
        <v>1</v>
      </c>
      <c r="CC344" s="97">
        <v>7</v>
      </c>
      <c r="CD344" s="97">
        <v>0</v>
      </c>
      <c r="CE344" s="97">
        <v>0</v>
      </c>
      <c r="CF344" s="97">
        <v>6</v>
      </c>
      <c r="CG344" s="97">
        <v>2</v>
      </c>
      <c r="CH344" s="97">
        <v>4</v>
      </c>
      <c r="CI344" s="97">
        <v>0</v>
      </c>
      <c r="CJ344" s="97">
        <v>4</v>
      </c>
      <c r="CK344" s="97">
        <v>4</v>
      </c>
      <c r="CL344" s="97">
        <v>22</v>
      </c>
      <c r="CM344" s="97">
        <v>4</v>
      </c>
      <c r="CN344" s="97">
        <v>3</v>
      </c>
      <c r="CO344" s="97"/>
      <c r="CP344" s="97">
        <v>4</v>
      </c>
      <c r="CQ344" s="97">
        <v>2</v>
      </c>
      <c r="CR344" s="97">
        <v>7</v>
      </c>
      <c r="CS344" s="97">
        <v>1</v>
      </c>
      <c r="CT344" s="97">
        <v>0</v>
      </c>
      <c r="CU344" s="97">
        <v>2</v>
      </c>
      <c r="CV344" s="97">
        <v>1</v>
      </c>
      <c r="CW344" s="97">
        <v>1</v>
      </c>
      <c r="CX344" s="97">
        <v>1</v>
      </c>
      <c r="CY344" s="97"/>
      <c r="CZ344" s="97">
        <v>1</v>
      </c>
      <c r="DA344" s="97">
        <v>9</v>
      </c>
      <c r="DB344" s="97">
        <v>3</v>
      </c>
      <c r="DC344" s="97">
        <v>11</v>
      </c>
      <c r="DD344" s="97">
        <v>5</v>
      </c>
      <c r="DE344" s="97"/>
      <c r="DF344" s="97">
        <v>3</v>
      </c>
      <c r="DG344" s="97">
        <v>2</v>
      </c>
      <c r="DH344" s="97">
        <v>8</v>
      </c>
      <c r="DI344" s="97">
        <v>4</v>
      </c>
      <c r="DJ344" s="97"/>
      <c r="DK344" s="97"/>
      <c r="DL344" s="97">
        <v>1</v>
      </c>
      <c r="DM344" s="97"/>
      <c r="DN344" s="97">
        <v>0</v>
      </c>
      <c r="DO344" s="97"/>
      <c r="DP344" s="97">
        <v>1</v>
      </c>
      <c r="DQ344" s="97">
        <v>0</v>
      </c>
      <c r="DR344" s="97">
        <v>0</v>
      </c>
      <c r="DS344" s="97">
        <v>5</v>
      </c>
      <c r="DT344" s="97">
        <v>1</v>
      </c>
      <c r="DU344" s="97"/>
      <c r="DV344" s="97">
        <v>0</v>
      </c>
      <c r="DW344" s="97">
        <v>0</v>
      </c>
      <c r="DX344" s="97">
        <v>1</v>
      </c>
      <c r="DY344" s="97">
        <v>6</v>
      </c>
      <c r="DZ344" s="97">
        <v>1</v>
      </c>
      <c r="EA344" s="97">
        <v>1</v>
      </c>
      <c r="EB344" s="97"/>
      <c r="EC344" s="97"/>
      <c r="ED344" s="97"/>
      <c r="EE344" s="97">
        <v>2</v>
      </c>
      <c r="EF344" s="97">
        <v>0</v>
      </c>
      <c r="EG344" s="97">
        <v>0</v>
      </c>
      <c r="EH344" s="97"/>
      <c r="EI344" s="97"/>
      <c r="EJ344" s="97">
        <v>0</v>
      </c>
      <c r="EK344" s="97">
        <v>0</v>
      </c>
      <c r="EL344" s="97">
        <v>1</v>
      </c>
      <c r="EM344" s="97">
        <v>4</v>
      </c>
      <c r="EN344" s="97">
        <v>1</v>
      </c>
      <c r="EO344" s="97">
        <v>1</v>
      </c>
      <c r="EP344" s="97">
        <v>0</v>
      </c>
      <c r="EQ344" s="97">
        <v>0</v>
      </c>
      <c r="ER344" s="97">
        <v>1</v>
      </c>
      <c r="ES344" s="97"/>
      <c r="ET344" s="97">
        <v>18</v>
      </c>
      <c r="EU344" s="97">
        <v>2</v>
      </c>
      <c r="EV344" s="97">
        <v>33</v>
      </c>
      <c r="EW344" s="97">
        <v>0</v>
      </c>
      <c r="EX344" s="97">
        <v>2</v>
      </c>
      <c r="EY344" s="97">
        <v>0</v>
      </c>
      <c r="EZ344" s="97"/>
      <c r="FA344" s="97">
        <v>0</v>
      </c>
      <c r="FB344" s="97">
        <v>1</v>
      </c>
      <c r="FC344" s="97">
        <v>5</v>
      </c>
      <c r="FD344" s="97">
        <v>2</v>
      </c>
      <c r="FE344" s="97">
        <v>2</v>
      </c>
      <c r="FF344" s="97">
        <v>5</v>
      </c>
      <c r="FG344" s="97">
        <v>6</v>
      </c>
      <c r="FH344" s="97">
        <v>4</v>
      </c>
      <c r="FI344" s="97">
        <v>3</v>
      </c>
      <c r="FJ344" s="97">
        <v>2</v>
      </c>
      <c r="FK344" s="97">
        <v>2</v>
      </c>
      <c r="FL344" s="97">
        <v>0</v>
      </c>
      <c r="FM344" s="97">
        <v>0</v>
      </c>
      <c r="FN344" s="97">
        <v>6</v>
      </c>
      <c r="FO344" s="97">
        <v>2</v>
      </c>
      <c r="FP344" s="97">
        <v>2</v>
      </c>
      <c r="FQ344" s="97">
        <v>0</v>
      </c>
      <c r="FR344" s="97">
        <v>0</v>
      </c>
      <c r="FS344" s="97">
        <v>0</v>
      </c>
      <c r="FT344" s="97">
        <v>3</v>
      </c>
      <c r="FU344" s="97">
        <v>4</v>
      </c>
      <c r="FV344" s="97">
        <v>1</v>
      </c>
      <c r="FW344" s="97">
        <v>4</v>
      </c>
      <c r="FX344" s="97">
        <v>2</v>
      </c>
      <c r="FY344" s="97">
        <v>1</v>
      </c>
      <c r="FZ344" s="97">
        <v>13</v>
      </c>
      <c r="GA344" s="97">
        <v>1</v>
      </c>
      <c r="GB344" s="97">
        <v>18</v>
      </c>
      <c r="GC344" s="97">
        <v>51</v>
      </c>
      <c r="GD344" s="97">
        <v>5</v>
      </c>
      <c r="GE344" s="97">
        <v>2</v>
      </c>
      <c r="GF344" s="97">
        <v>0</v>
      </c>
      <c r="GG344" s="97">
        <v>0</v>
      </c>
      <c r="GH344" s="97">
        <v>4</v>
      </c>
      <c r="GI344" s="97">
        <v>0</v>
      </c>
      <c r="GJ344" s="97">
        <v>0</v>
      </c>
      <c r="GK344" s="97">
        <v>2</v>
      </c>
      <c r="GL344" s="97">
        <v>9</v>
      </c>
      <c r="GM344" s="97">
        <v>2</v>
      </c>
      <c r="GN344" s="97">
        <v>1</v>
      </c>
      <c r="GO344" s="97">
        <v>2</v>
      </c>
      <c r="GP344" s="97">
        <v>2</v>
      </c>
      <c r="GQ344" s="97"/>
      <c r="GR344" s="97">
        <v>0</v>
      </c>
      <c r="GS344" s="97">
        <v>0</v>
      </c>
      <c r="GT344" s="97">
        <v>5</v>
      </c>
      <c r="GU344" s="97">
        <v>5</v>
      </c>
      <c r="GV344" s="97">
        <v>5</v>
      </c>
      <c r="GW344" s="97">
        <v>1</v>
      </c>
      <c r="GX344" s="97">
        <v>3</v>
      </c>
      <c r="GY344" s="97">
        <v>7</v>
      </c>
      <c r="GZ344" s="97">
        <v>1</v>
      </c>
      <c r="HA344" s="97">
        <v>6</v>
      </c>
      <c r="HB344" s="97">
        <v>9</v>
      </c>
      <c r="HC344" s="97">
        <v>2</v>
      </c>
      <c r="HD344" s="97">
        <v>4</v>
      </c>
      <c r="HE344" s="97">
        <v>4</v>
      </c>
      <c r="HF344" s="97">
        <v>4</v>
      </c>
      <c r="HG344" s="97">
        <v>1</v>
      </c>
      <c r="HH344" s="97">
        <v>0</v>
      </c>
      <c r="HI344" s="97">
        <v>5</v>
      </c>
      <c r="HJ344" s="97">
        <v>2</v>
      </c>
      <c r="HK344" s="97">
        <v>4</v>
      </c>
      <c r="HL344" s="97">
        <v>0</v>
      </c>
      <c r="HM344" s="97">
        <v>6</v>
      </c>
      <c r="HN344" s="97">
        <v>2</v>
      </c>
      <c r="HO344" s="97">
        <v>44</v>
      </c>
      <c r="HP344" s="97">
        <v>0</v>
      </c>
      <c r="HQ344" s="97">
        <v>3</v>
      </c>
      <c r="HR344" s="97">
        <v>0</v>
      </c>
      <c r="HS344" s="97">
        <v>1</v>
      </c>
      <c r="HT344" s="97">
        <v>0</v>
      </c>
      <c r="HU344" s="97">
        <v>1</v>
      </c>
      <c r="HV344" s="97">
        <v>0</v>
      </c>
      <c r="HW344" s="97">
        <v>0</v>
      </c>
      <c r="HX344" s="97">
        <v>2</v>
      </c>
      <c r="HY344" s="97">
        <v>13</v>
      </c>
      <c r="HZ344" s="97">
        <v>12</v>
      </c>
      <c r="IA344" s="97">
        <v>4</v>
      </c>
      <c r="IB344" s="97">
        <v>3</v>
      </c>
      <c r="IC344" s="97">
        <v>0</v>
      </c>
      <c r="ID344" s="97">
        <v>3</v>
      </c>
      <c r="IE344" s="97">
        <v>0</v>
      </c>
      <c r="IF344" s="97">
        <v>18</v>
      </c>
      <c r="IG344" s="97">
        <v>0</v>
      </c>
      <c r="IH344" s="97">
        <v>185</v>
      </c>
      <c r="II344" s="97">
        <v>2</v>
      </c>
      <c r="IJ344" s="97">
        <v>0</v>
      </c>
      <c r="IK344" s="97">
        <v>2</v>
      </c>
      <c r="IL344" s="97">
        <v>9</v>
      </c>
      <c r="IM344" s="97">
        <v>0</v>
      </c>
      <c r="IN344" s="97">
        <v>1</v>
      </c>
      <c r="IO344" s="97">
        <v>9</v>
      </c>
      <c r="IP344" s="97">
        <v>53</v>
      </c>
      <c r="IQ344" s="97">
        <v>12</v>
      </c>
      <c r="IR344" s="97">
        <v>4</v>
      </c>
      <c r="IS344" s="97"/>
      <c r="IT344" s="97">
        <v>81</v>
      </c>
      <c r="IU344" s="97">
        <v>7</v>
      </c>
      <c r="IV344" s="97">
        <v>4</v>
      </c>
      <c r="IW344" s="97">
        <v>1</v>
      </c>
      <c r="IX344" s="97"/>
      <c r="IY344" s="97">
        <v>0</v>
      </c>
      <c r="IZ344" s="97">
        <v>1</v>
      </c>
      <c r="JA344" s="97">
        <v>6</v>
      </c>
      <c r="JB344" s="97">
        <v>4</v>
      </c>
      <c r="JC344" s="97">
        <v>1</v>
      </c>
      <c r="JD344" s="97">
        <v>7</v>
      </c>
      <c r="JE344" s="97">
        <v>4</v>
      </c>
      <c r="JF344" s="97">
        <v>0</v>
      </c>
      <c r="JG344" s="97">
        <v>0</v>
      </c>
      <c r="JH344" s="97">
        <v>11</v>
      </c>
      <c r="JI344" s="97">
        <v>2</v>
      </c>
      <c r="JJ344" s="97">
        <v>1</v>
      </c>
      <c r="JK344" s="97">
        <v>21</v>
      </c>
      <c r="JL344" s="97">
        <v>2</v>
      </c>
      <c r="JM344" s="97">
        <v>0</v>
      </c>
      <c r="JN344" s="97">
        <v>2</v>
      </c>
      <c r="JO344" s="97">
        <v>302</v>
      </c>
      <c r="JP344" s="97">
        <v>578</v>
      </c>
      <c r="JQ344" s="97">
        <v>339</v>
      </c>
      <c r="JR344" s="97">
        <v>170</v>
      </c>
      <c r="JS344" s="97">
        <v>476</v>
      </c>
      <c r="JT344" s="97">
        <v>226</v>
      </c>
      <c r="JU344" s="97">
        <v>164</v>
      </c>
      <c r="JV344" s="97">
        <v>72</v>
      </c>
      <c r="JW344" s="97">
        <v>575</v>
      </c>
      <c r="JX344" s="97">
        <v>6</v>
      </c>
      <c r="JY344" s="97"/>
      <c r="JZ344" s="97">
        <v>131</v>
      </c>
      <c r="KA344" s="97">
        <v>107</v>
      </c>
      <c r="KB344" s="97">
        <v>177</v>
      </c>
      <c r="KC344" s="97">
        <v>48</v>
      </c>
      <c r="KD344" s="97">
        <v>129</v>
      </c>
      <c r="KE344" s="97">
        <v>59</v>
      </c>
      <c r="KF344" s="97">
        <v>191</v>
      </c>
      <c r="KG344" s="97">
        <v>340</v>
      </c>
      <c r="KH344" s="97">
        <v>119</v>
      </c>
      <c r="KI344" s="97">
        <v>4</v>
      </c>
      <c r="KJ344" s="97">
        <v>2</v>
      </c>
      <c r="KK344" s="97">
        <v>27</v>
      </c>
      <c r="KL344" s="97">
        <v>95</v>
      </c>
      <c r="KM344" s="97">
        <v>36</v>
      </c>
      <c r="KN344" s="97">
        <v>251</v>
      </c>
      <c r="KO344" s="97">
        <v>115</v>
      </c>
      <c r="KP344" s="97">
        <v>35</v>
      </c>
      <c r="KQ344" s="97">
        <v>146</v>
      </c>
      <c r="KR344" s="97">
        <v>41</v>
      </c>
      <c r="KS344" s="97">
        <v>76</v>
      </c>
      <c r="KT344" s="97">
        <v>147</v>
      </c>
      <c r="KU344" s="97">
        <v>26</v>
      </c>
      <c r="KV344" s="97">
        <v>407</v>
      </c>
      <c r="KW344" s="97">
        <v>145</v>
      </c>
      <c r="KX344" s="97">
        <v>6</v>
      </c>
      <c r="KY344" s="97">
        <v>21</v>
      </c>
      <c r="KZ344" s="97">
        <v>31</v>
      </c>
      <c r="LA344" s="97">
        <v>277</v>
      </c>
      <c r="LB344" s="97">
        <v>265</v>
      </c>
      <c r="LC344" s="97">
        <v>59</v>
      </c>
      <c r="LD344" s="97">
        <v>1021</v>
      </c>
      <c r="LE344" s="97">
        <v>392</v>
      </c>
      <c r="LF344" s="97">
        <v>3</v>
      </c>
      <c r="LG344" s="97">
        <v>1878</v>
      </c>
      <c r="LH344" s="97">
        <v>3084</v>
      </c>
      <c r="LI344" s="97">
        <v>2921</v>
      </c>
      <c r="LJ344" s="97">
        <v>894</v>
      </c>
      <c r="LK344" s="97"/>
      <c r="LL344" s="97">
        <v>31</v>
      </c>
      <c r="LM344" s="97">
        <v>207</v>
      </c>
      <c r="LN344" s="97"/>
      <c r="LO344" s="97"/>
      <c r="LP344" s="97">
        <v>0</v>
      </c>
      <c r="LQ344" s="97">
        <v>342</v>
      </c>
      <c r="LR344" s="97">
        <v>35</v>
      </c>
      <c r="LS344" s="97">
        <v>44</v>
      </c>
      <c r="LT344" s="97">
        <v>21</v>
      </c>
      <c r="LU344" s="97">
        <v>208</v>
      </c>
      <c r="LV344" s="97">
        <v>289</v>
      </c>
      <c r="LW344" s="97">
        <v>626</v>
      </c>
      <c r="LX344" s="97">
        <v>391</v>
      </c>
      <c r="LY344" s="97">
        <v>474</v>
      </c>
      <c r="LZ344" s="97">
        <v>182</v>
      </c>
      <c r="MA344" s="97">
        <v>2636</v>
      </c>
      <c r="MB344" s="97">
        <v>895</v>
      </c>
      <c r="MC344" s="97">
        <v>165</v>
      </c>
      <c r="MD344" s="97">
        <v>1481</v>
      </c>
      <c r="ME344" s="97">
        <v>149</v>
      </c>
      <c r="MF344" s="97">
        <v>58</v>
      </c>
      <c r="MG344" s="97">
        <v>12</v>
      </c>
      <c r="MH344" s="97">
        <v>2</v>
      </c>
      <c r="MI344" s="97">
        <v>263</v>
      </c>
      <c r="MJ344" s="97">
        <v>2273</v>
      </c>
      <c r="MK344" s="97">
        <v>288</v>
      </c>
      <c r="ML344" s="97">
        <v>226</v>
      </c>
      <c r="MM344" s="97">
        <v>170</v>
      </c>
      <c r="MN344" s="97">
        <v>112</v>
      </c>
      <c r="MO344" s="97">
        <v>307</v>
      </c>
      <c r="MP344" s="97">
        <v>59</v>
      </c>
      <c r="MQ344" s="97">
        <v>124</v>
      </c>
      <c r="MR344" s="97">
        <v>73</v>
      </c>
      <c r="MS344" s="97">
        <v>138</v>
      </c>
      <c r="MT344" s="97">
        <v>0</v>
      </c>
      <c r="MU344" s="97">
        <v>2</v>
      </c>
      <c r="MV344" s="97">
        <v>149</v>
      </c>
      <c r="MW344" s="97">
        <v>1433</v>
      </c>
      <c r="MX344" s="97">
        <v>127</v>
      </c>
      <c r="MY344" s="97">
        <v>111</v>
      </c>
      <c r="MZ344" s="97">
        <v>263</v>
      </c>
      <c r="NA344" s="97">
        <v>360</v>
      </c>
      <c r="NB344" s="97">
        <v>145</v>
      </c>
      <c r="NC344" s="97">
        <v>83</v>
      </c>
      <c r="ND344" s="97">
        <v>3343</v>
      </c>
      <c r="NE344" s="97">
        <v>716</v>
      </c>
      <c r="NF344" s="97">
        <v>48</v>
      </c>
      <c r="NG344" s="97">
        <v>316</v>
      </c>
      <c r="NH344" s="97">
        <v>33</v>
      </c>
      <c r="NI344" s="97">
        <v>89</v>
      </c>
      <c r="NJ344" s="97">
        <v>69</v>
      </c>
      <c r="NK344" s="97">
        <v>19</v>
      </c>
      <c r="NL344" s="97">
        <v>55</v>
      </c>
      <c r="NM344" s="97">
        <v>34</v>
      </c>
      <c r="NN344" s="97">
        <v>43</v>
      </c>
      <c r="NO344" s="97">
        <v>10</v>
      </c>
      <c r="NP344" s="97">
        <v>30</v>
      </c>
      <c r="NQ344" s="97">
        <v>81</v>
      </c>
      <c r="NR344" s="97">
        <v>275</v>
      </c>
      <c r="NS344" s="97">
        <v>206</v>
      </c>
      <c r="NT344" s="97">
        <v>354</v>
      </c>
      <c r="NU344" s="97">
        <v>28</v>
      </c>
      <c r="NV344" s="97">
        <v>26</v>
      </c>
      <c r="NW344" s="97">
        <v>22</v>
      </c>
      <c r="NX344" s="97">
        <v>17</v>
      </c>
      <c r="NY344" s="97">
        <v>3</v>
      </c>
      <c r="NZ344" s="97">
        <v>38</v>
      </c>
      <c r="OA344" s="97">
        <v>0</v>
      </c>
      <c r="OB344" s="97">
        <v>17</v>
      </c>
      <c r="OC344" s="97">
        <v>59</v>
      </c>
      <c r="OD344" s="97">
        <v>691</v>
      </c>
      <c r="OE344" s="97">
        <v>314</v>
      </c>
      <c r="OF344" s="97">
        <v>250</v>
      </c>
      <c r="OG344" s="97"/>
      <c r="OH344" s="97">
        <v>47</v>
      </c>
      <c r="OI344" s="97">
        <v>161</v>
      </c>
      <c r="OJ344" s="97"/>
      <c r="OK344" s="97"/>
      <c r="OL344" s="97"/>
      <c r="OM344" s="97">
        <v>592</v>
      </c>
      <c r="ON344" s="97">
        <v>116</v>
      </c>
      <c r="OO344" s="97">
        <v>3004</v>
      </c>
      <c r="OP344" s="97">
        <v>16</v>
      </c>
      <c r="OQ344" s="97">
        <v>12</v>
      </c>
      <c r="OR344" s="98">
        <v>149</v>
      </c>
      <c r="OS344" s="99">
        <v>44415</v>
      </c>
      <c r="OT344" s="96"/>
      <c r="OU344" s="97"/>
      <c r="OV344" s="97"/>
      <c r="OW344" s="97"/>
      <c r="OX344" s="97"/>
      <c r="OY344" s="97"/>
      <c r="OZ344" s="97">
        <v>166</v>
      </c>
      <c r="PA344" s="97"/>
      <c r="PB344" s="97"/>
      <c r="PC344" s="97"/>
      <c r="PD344" s="97"/>
      <c r="PE344" s="97"/>
      <c r="PF344" s="97"/>
      <c r="PG344" s="97"/>
      <c r="PH344" s="97"/>
      <c r="PI344" s="97"/>
      <c r="PJ344" s="97"/>
      <c r="PK344" s="97"/>
      <c r="PL344" s="98"/>
      <c r="PM344" s="99">
        <v>44581</v>
      </c>
    </row>
    <row r="345" spans="1:429" ht="12.75" customHeight="1" x14ac:dyDescent="0.2">
      <c r="A345" s="93">
        <v>541700</v>
      </c>
      <c r="B345" s="94" t="s">
        <v>1748</v>
      </c>
      <c r="C345" s="95" t="s">
        <v>1504</v>
      </c>
      <c r="D345" s="96"/>
      <c r="E345" s="97"/>
      <c r="F345" s="97"/>
      <c r="G345" s="97"/>
      <c r="H345" s="97"/>
      <c r="I345" s="97"/>
      <c r="J345" s="97"/>
      <c r="K345" s="97"/>
      <c r="L345" s="97"/>
      <c r="M345" s="97"/>
      <c r="N345" s="97"/>
      <c r="O345" s="97"/>
      <c r="P345" s="97">
        <v>1</v>
      </c>
      <c r="Q345" s="97"/>
      <c r="R345" s="97"/>
      <c r="S345" s="97"/>
      <c r="T345" s="97"/>
      <c r="U345" s="97"/>
      <c r="V345" s="97"/>
      <c r="W345" s="97"/>
      <c r="X345" s="97"/>
      <c r="Y345" s="97">
        <v>321</v>
      </c>
      <c r="Z345" s="97">
        <v>50</v>
      </c>
      <c r="AA345" s="97">
        <v>7</v>
      </c>
      <c r="AB345" s="97"/>
      <c r="AC345" s="97"/>
      <c r="AD345" s="97">
        <v>6</v>
      </c>
      <c r="AE345" s="97"/>
      <c r="AF345" s="97"/>
      <c r="AG345" s="97"/>
      <c r="AH345" s="97"/>
      <c r="AI345" s="97"/>
      <c r="AJ345" s="97"/>
      <c r="AK345" s="97"/>
      <c r="AL345" s="97"/>
      <c r="AM345" s="97"/>
      <c r="AN345" s="97">
        <v>3</v>
      </c>
      <c r="AO345" s="97">
        <v>2</v>
      </c>
      <c r="AP345" s="97">
        <v>6</v>
      </c>
      <c r="AQ345" s="97">
        <v>2</v>
      </c>
      <c r="AR345" s="97">
        <v>1</v>
      </c>
      <c r="AS345" s="97">
        <v>2</v>
      </c>
      <c r="AT345" s="97">
        <v>0</v>
      </c>
      <c r="AU345" s="97">
        <v>4</v>
      </c>
      <c r="AV345" s="97">
        <v>1</v>
      </c>
      <c r="AW345" s="97">
        <v>2</v>
      </c>
      <c r="AX345" s="97"/>
      <c r="AY345" s="97">
        <v>0</v>
      </c>
      <c r="AZ345" s="97">
        <v>1</v>
      </c>
      <c r="BA345" s="97">
        <v>0</v>
      </c>
      <c r="BB345" s="97">
        <v>0</v>
      </c>
      <c r="BC345" s="97">
        <v>0</v>
      </c>
      <c r="BD345" s="97">
        <v>7</v>
      </c>
      <c r="BE345" s="97">
        <v>2</v>
      </c>
      <c r="BF345" s="97">
        <v>1</v>
      </c>
      <c r="BG345" s="97">
        <v>0</v>
      </c>
      <c r="BH345" s="97">
        <v>2</v>
      </c>
      <c r="BI345" s="97">
        <v>1</v>
      </c>
      <c r="BJ345" s="97">
        <v>1</v>
      </c>
      <c r="BK345" s="97">
        <v>1</v>
      </c>
      <c r="BL345" s="97">
        <v>1</v>
      </c>
      <c r="BM345" s="97">
        <v>2</v>
      </c>
      <c r="BN345" s="97">
        <v>1</v>
      </c>
      <c r="BO345" s="97">
        <v>1</v>
      </c>
      <c r="BP345" s="97">
        <v>7</v>
      </c>
      <c r="BQ345" s="97">
        <v>2</v>
      </c>
      <c r="BR345" s="97">
        <v>4</v>
      </c>
      <c r="BS345" s="97">
        <v>4</v>
      </c>
      <c r="BT345" s="97">
        <v>0</v>
      </c>
      <c r="BU345" s="97">
        <v>2</v>
      </c>
      <c r="BV345" s="97">
        <v>1</v>
      </c>
      <c r="BW345" s="97">
        <v>1</v>
      </c>
      <c r="BX345" s="97">
        <v>1</v>
      </c>
      <c r="BY345" s="97">
        <v>3</v>
      </c>
      <c r="BZ345" s="97">
        <v>3</v>
      </c>
      <c r="CA345" s="97">
        <v>5</v>
      </c>
      <c r="CB345" s="97">
        <v>0</v>
      </c>
      <c r="CC345" s="97">
        <v>3</v>
      </c>
      <c r="CD345" s="97">
        <v>0</v>
      </c>
      <c r="CE345" s="97">
        <v>1</v>
      </c>
      <c r="CF345" s="97">
        <v>0</v>
      </c>
      <c r="CG345" s="97">
        <v>1</v>
      </c>
      <c r="CH345" s="97">
        <v>2</v>
      </c>
      <c r="CI345" s="97">
        <v>0</v>
      </c>
      <c r="CJ345" s="97">
        <v>1</v>
      </c>
      <c r="CK345" s="97">
        <v>0</v>
      </c>
      <c r="CL345" s="97">
        <v>0</v>
      </c>
      <c r="CM345" s="97">
        <v>2</v>
      </c>
      <c r="CN345" s="97">
        <v>0</v>
      </c>
      <c r="CO345" s="97"/>
      <c r="CP345" s="97">
        <v>2</v>
      </c>
      <c r="CQ345" s="97">
        <v>1</v>
      </c>
      <c r="CR345" s="97">
        <v>1</v>
      </c>
      <c r="CS345" s="97">
        <v>0</v>
      </c>
      <c r="CT345" s="97">
        <v>0</v>
      </c>
      <c r="CU345" s="97">
        <v>0</v>
      </c>
      <c r="CV345" s="97">
        <v>1</v>
      </c>
      <c r="CW345" s="97">
        <v>0</v>
      </c>
      <c r="CX345" s="97"/>
      <c r="CY345" s="97">
        <v>0</v>
      </c>
      <c r="CZ345" s="97">
        <v>0</v>
      </c>
      <c r="DA345" s="97">
        <v>1</v>
      </c>
      <c r="DB345" s="97">
        <v>1</v>
      </c>
      <c r="DC345" s="97">
        <v>1</v>
      </c>
      <c r="DD345" s="97">
        <v>1</v>
      </c>
      <c r="DE345" s="97"/>
      <c r="DF345" s="97">
        <v>1</v>
      </c>
      <c r="DG345" s="97"/>
      <c r="DH345" s="97">
        <v>2</v>
      </c>
      <c r="DI345" s="97">
        <v>1</v>
      </c>
      <c r="DJ345" s="97"/>
      <c r="DK345" s="97"/>
      <c r="DL345" s="97"/>
      <c r="DM345" s="97"/>
      <c r="DN345" s="97"/>
      <c r="DO345" s="97"/>
      <c r="DP345" s="97">
        <v>0</v>
      </c>
      <c r="DQ345" s="97"/>
      <c r="DR345" s="97"/>
      <c r="DS345" s="97">
        <v>0</v>
      </c>
      <c r="DT345" s="97">
        <v>0</v>
      </c>
      <c r="DU345" s="97"/>
      <c r="DV345" s="97">
        <v>0</v>
      </c>
      <c r="DW345" s="97"/>
      <c r="DX345" s="97">
        <v>0</v>
      </c>
      <c r="DY345" s="97">
        <v>0</v>
      </c>
      <c r="DZ345" s="97">
        <v>0</v>
      </c>
      <c r="EA345" s="97">
        <v>0</v>
      </c>
      <c r="EB345" s="97"/>
      <c r="EC345" s="97"/>
      <c r="ED345" s="97">
        <v>0</v>
      </c>
      <c r="EE345" s="97">
        <v>1</v>
      </c>
      <c r="EF345" s="97"/>
      <c r="EG345" s="97">
        <v>0</v>
      </c>
      <c r="EH345" s="97"/>
      <c r="EI345" s="97"/>
      <c r="EJ345" s="97"/>
      <c r="EK345" s="97"/>
      <c r="EL345" s="97"/>
      <c r="EM345" s="97">
        <v>0</v>
      </c>
      <c r="EN345" s="97"/>
      <c r="EO345" s="97">
        <v>0</v>
      </c>
      <c r="EP345" s="97"/>
      <c r="EQ345" s="97">
        <v>0</v>
      </c>
      <c r="ER345" s="97">
        <v>1</v>
      </c>
      <c r="ES345" s="97"/>
      <c r="ET345" s="97">
        <v>1</v>
      </c>
      <c r="EU345" s="97"/>
      <c r="EV345" s="97"/>
      <c r="EW345" s="97"/>
      <c r="EX345" s="97">
        <v>1</v>
      </c>
      <c r="EY345" s="97">
        <v>1</v>
      </c>
      <c r="EZ345" s="97"/>
      <c r="FA345" s="97">
        <v>1</v>
      </c>
      <c r="FB345" s="97">
        <v>0</v>
      </c>
      <c r="FC345" s="97">
        <v>1</v>
      </c>
      <c r="FD345" s="97">
        <v>2</v>
      </c>
      <c r="FE345" s="97"/>
      <c r="FF345" s="97">
        <v>1</v>
      </c>
      <c r="FG345" s="97">
        <v>4</v>
      </c>
      <c r="FH345" s="97">
        <v>1</v>
      </c>
      <c r="FI345" s="97"/>
      <c r="FJ345" s="97">
        <v>2</v>
      </c>
      <c r="FK345" s="97">
        <v>1</v>
      </c>
      <c r="FL345" s="97"/>
      <c r="FM345" s="97"/>
      <c r="FN345" s="97">
        <v>1</v>
      </c>
      <c r="FO345" s="97">
        <v>20</v>
      </c>
      <c r="FP345" s="97">
        <v>1</v>
      </c>
      <c r="FQ345" s="97"/>
      <c r="FR345" s="97"/>
      <c r="FS345" s="97"/>
      <c r="FT345" s="97">
        <v>12</v>
      </c>
      <c r="FU345" s="97">
        <v>1</v>
      </c>
      <c r="FV345" s="97"/>
      <c r="FW345" s="97">
        <v>3</v>
      </c>
      <c r="FX345" s="97">
        <v>1</v>
      </c>
      <c r="FY345" s="97">
        <v>1</v>
      </c>
      <c r="FZ345" s="97">
        <v>3</v>
      </c>
      <c r="GA345" s="97">
        <v>1</v>
      </c>
      <c r="GB345" s="97">
        <v>3</v>
      </c>
      <c r="GC345" s="97">
        <v>5</v>
      </c>
      <c r="GD345" s="97">
        <v>0</v>
      </c>
      <c r="GE345" s="97">
        <v>0</v>
      </c>
      <c r="GF345" s="97">
        <v>0</v>
      </c>
      <c r="GG345" s="97">
        <v>1</v>
      </c>
      <c r="GH345" s="97">
        <v>1</v>
      </c>
      <c r="GI345" s="97">
        <v>0</v>
      </c>
      <c r="GJ345" s="97">
        <v>0</v>
      </c>
      <c r="GK345" s="97">
        <v>1</v>
      </c>
      <c r="GL345" s="97">
        <v>4</v>
      </c>
      <c r="GM345" s="97">
        <v>0</v>
      </c>
      <c r="GN345" s="97">
        <v>0</v>
      </c>
      <c r="GO345" s="97">
        <v>1</v>
      </c>
      <c r="GP345" s="97">
        <v>0</v>
      </c>
      <c r="GQ345" s="97"/>
      <c r="GR345" s="97">
        <v>0</v>
      </c>
      <c r="GS345" s="97">
        <v>0</v>
      </c>
      <c r="GT345" s="97">
        <v>1</v>
      </c>
      <c r="GU345" s="97">
        <v>1</v>
      </c>
      <c r="GV345" s="97">
        <v>2</v>
      </c>
      <c r="GW345" s="97">
        <v>0</v>
      </c>
      <c r="GX345" s="97">
        <v>1</v>
      </c>
      <c r="GY345" s="97">
        <v>3</v>
      </c>
      <c r="GZ345" s="97">
        <v>0</v>
      </c>
      <c r="HA345" s="97">
        <v>3</v>
      </c>
      <c r="HB345" s="97">
        <v>4</v>
      </c>
      <c r="HC345" s="97">
        <v>1</v>
      </c>
      <c r="HD345" s="97">
        <v>6</v>
      </c>
      <c r="HE345" s="97">
        <v>6</v>
      </c>
      <c r="HF345" s="97">
        <v>1</v>
      </c>
      <c r="HG345" s="97">
        <v>1</v>
      </c>
      <c r="HH345" s="97"/>
      <c r="HI345" s="97">
        <v>2</v>
      </c>
      <c r="HJ345" s="97">
        <v>9</v>
      </c>
      <c r="HK345" s="97">
        <v>3</v>
      </c>
      <c r="HL345" s="97">
        <v>2</v>
      </c>
      <c r="HM345" s="97">
        <v>0</v>
      </c>
      <c r="HN345" s="97"/>
      <c r="HO345" s="97">
        <v>0</v>
      </c>
      <c r="HP345" s="97">
        <v>0</v>
      </c>
      <c r="HQ345" s="97">
        <v>0</v>
      </c>
      <c r="HR345" s="97">
        <v>0</v>
      </c>
      <c r="HS345" s="97">
        <v>1</v>
      </c>
      <c r="HT345" s="97">
        <v>0</v>
      </c>
      <c r="HU345" s="97">
        <v>1</v>
      </c>
      <c r="HV345" s="97">
        <v>0</v>
      </c>
      <c r="HW345" s="97">
        <v>0</v>
      </c>
      <c r="HX345" s="97">
        <v>0</v>
      </c>
      <c r="HY345" s="97">
        <v>3</v>
      </c>
      <c r="HZ345" s="97">
        <v>1</v>
      </c>
      <c r="IA345" s="97">
        <v>6</v>
      </c>
      <c r="IB345" s="97">
        <v>1</v>
      </c>
      <c r="IC345" s="97">
        <v>1</v>
      </c>
      <c r="ID345" s="97">
        <v>2</v>
      </c>
      <c r="IE345" s="97">
        <v>1</v>
      </c>
      <c r="IF345" s="97">
        <v>15</v>
      </c>
      <c r="IG345" s="97">
        <v>0</v>
      </c>
      <c r="IH345" s="97">
        <v>22</v>
      </c>
      <c r="II345" s="97">
        <v>1</v>
      </c>
      <c r="IJ345" s="97">
        <v>1</v>
      </c>
      <c r="IK345" s="97">
        <v>0</v>
      </c>
      <c r="IL345" s="97">
        <v>0</v>
      </c>
      <c r="IM345" s="97"/>
      <c r="IN345" s="97">
        <v>0</v>
      </c>
      <c r="IO345" s="97">
        <v>1</v>
      </c>
      <c r="IP345" s="97">
        <v>3</v>
      </c>
      <c r="IQ345" s="97">
        <v>2</v>
      </c>
      <c r="IR345" s="97">
        <v>0</v>
      </c>
      <c r="IS345" s="97"/>
      <c r="IT345" s="97"/>
      <c r="IU345" s="97">
        <v>1</v>
      </c>
      <c r="IV345" s="97">
        <v>0</v>
      </c>
      <c r="IW345" s="97">
        <v>0</v>
      </c>
      <c r="IX345" s="97">
        <v>1</v>
      </c>
      <c r="IY345" s="97">
        <v>1</v>
      </c>
      <c r="IZ345" s="97">
        <v>0</v>
      </c>
      <c r="JA345" s="97">
        <v>0</v>
      </c>
      <c r="JB345" s="97">
        <v>0</v>
      </c>
      <c r="JC345" s="97"/>
      <c r="JD345" s="97">
        <v>1</v>
      </c>
      <c r="JE345" s="97">
        <v>4</v>
      </c>
      <c r="JF345" s="97">
        <v>1</v>
      </c>
      <c r="JG345" s="97"/>
      <c r="JH345" s="97">
        <v>2</v>
      </c>
      <c r="JI345" s="97">
        <v>1</v>
      </c>
      <c r="JJ345" s="97"/>
      <c r="JK345" s="97">
        <v>17</v>
      </c>
      <c r="JL345" s="97">
        <v>1</v>
      </c>
      <c r="JM345" s="97">
        <v>0</v>
      </c>
      <c r="JN345" s="97">
        <v>1</v>
      </c>
      <c r="JO345" s="97">
        <v>4</v>
      </c>
      <c r="JP345" s="97">
        <v>0</v>
      </c>
      <c r="JQ345" s="97">
        <v>0</v>
      </c>
      <c r="JR345" s="97"/>
      <c r="JS345" s="97"/>
      <c r="JT345" s="97"/>
      <c r="JU345" s="97"/>
      <c r="JV345" s="97"/>
      <c r="JW345" s="97"/>
      <c r="JX345" s="97"/>
      <c r="JY345" s="97"/>
      <c r="JZ345" s="97"/>
      <c r="KA345" s="97">
        <v>0</v>
      </c>
      <c r="KB345" s="97">
        <v>0</v>
      </c>
      <c r="KC345" s="97"/>
      <c r="KD345" s="97"/>
      <c r="KE345" s="97"/>
      <c r="KF345" s="97"/>
      <c r="KG345" s="97"/>
      <c r="KH345" s="97"/>
      <c r="KI345" s="97"/>
      <c r="KJ345" s="97">
        <v>4</v>
      </c>
      <c r="KK345" s="97"/>
      <c r="KL345" s="97">
        <v>0</v>
      </c>
      <c r="KM345" s="97"/>
      <c r="KN345" s="97"/>
      <c r="KO345" s="97">
        <v>8</v>
      </c>
      <c r="KP345" s="97"/>
      <c r="KQ345" s="97">
        <v>0</v>
      </c>
      <c r="KR345" s="97"/>
      <c r="KS345" s="97"/>
      <c r="KT345" s="97"/>
      <c r="KU345" s="97"/>
      <c r="KV345" s="97">
        <v>4</v>
      </c>
      <c r="KW345" s="97"/>
      <c r="KX345" s="97"/>
      <c r="KY345" s="97">
        <v>0</v>
      </c>
      <c r="KZ345" s="97">
        <v>0</v>
      </c>
      <c r="LA345" s="97">
        <v>23</v>
      </c>
      <c r="LB345" s="97">
        <v>40</v>
      </c>
      <c r="LC345" s="97">
        <v>10</v>
      </c>
      <c r="LD345" s="97">
        <v>11</v>
      </c>
      <c r="LE345" s="97">
        <v>2</v>
      </c>
      <c r="LF345" s="97"/>
      <c r="LG345" s="97">
        <v>65</v>
      </c>
      <c r="LH345" s="97">
        <v>48</v>
      </c>
      <c r="LI345" s="97">
        <v>86</v>
      </c>
      <c r="LJ345" s="97">
        <v>35</v>
      </c>
      <c r="LK345" s="97"/>
      <c r="LL345" s="97"/>
      <c r="LM345" s="97"/>
      <c r="LN345" s="97"/>
      <c r="LO345" s="97"/>
      <c r="LP345" s="97"/>
      <c r="LQ345" s="97"/>
      <c r="LR345" s="97"/>
      <c r="LS345" s="97"/>
      <c r="LT345" s="97"/>
      <c r="LU345" s="97"/>
      <c r="LV345" s="97"/>
      <c r="LW345" s="97">
        <v>8</v>
      </c>
      <c r="LX345" s="97">
        <v>79</v>
      </c>
      <c r="LY345" s="97">
        <v>12</v>
      </c>
      <c r="LZ345" s="97"/>
      <c r="MA345" s="97">
        <v>119</v>
      </c>
      <c r="MB345" s="97">
        <v>0</v>
      </c>
      <c r="MC345" s="97">
        <v>11</v>
      </c>
      <c r="MD345" s="97">
        <v>5630</v>
      </c>
      <c r="ME345" s="97"/>
      <c r="MF345" s="97"/>
      <c r="MG345" s="97"/>
      <c r="MH345" s="97"/>
      <c r="MI345" s="97"/>
      <c r="MJ345" s="97">
        <v>466</v>
      </c>
      <c r="MK345" s="97">
        <v>0</v>
      </c>
      <c r="ML345" s="97"/>
      <c r="MM345" s="97"/>
      <c r="MN345" s="97"/>
      <c r="MO345" s="97"/>
      <c r="MP345" s="97"/>
      <c r="MQ345" s="97"/>
      <c r="MR345" s="97"/>
      <c r="MS345" s="97">
        <v>25</v>
      </c>
      <c r="MT345" s="97">
        <v>0</v>
      </c>
      <c r="MU345" s="97">
        <v>1</v>
      </c>
      <c r="MV345" s="97"/>
      <c r="MW345" s="97"/>
      <c r="MX345" s="97"/>
      <c r="MY345" s="97"/>
      <c r="MZ345" s="97"/>
      <c r="NA345" s="97"/>
      <c r="NB345" s="97"/>
      <c r="NC345" s="97"/>
      <c r="ND345" s="97">
        <v>338</v>
      </c>
      <c r="NE345" s="97"/>
      <c r="NF345" s="97"/>
      <c r="NG345" s="97"/>
      <c r="NH345" s="97"/>
      <c r="NI345" s="97"/>
      <c r="NJ345" s="97"/>
      <c r="NK345" s="97"/>
      <c r="NL345" s="97"/>
      <c r="NM345" s="97"/>
      <c r="NN345" s="97">
        <v>0</v>
      </c>
      <c r="NO345" s="97"/>
      <c r="NP345" s="97"/>
      <c r="NQ345" s="97"/>
      <c r="NR345" s="97"/>
      <c r="NS345" s="97"/>
      <c r="NT345" s="97"/>
      <c r="NU345" s="97"/>
      <c r="NV345" s="97"/>
      <c r="NW345" s="97"/>
      <c r="NX345" s="97"/>
      <c r="NY345" s="97"/>
      <c r="NZ345" s="97"/>
      <c r="OA345" s="97"/>
      <c r="OB345" s="97"/>
      <c r="OC345" s="97"/>
      <c r="OD345" s="97">
        <v>65</v>
      </c>
      <c r="OE345" s="97">
        <v>3</v>
      </c>
      <c r="OF345" s="97">
        <v>3</v>
      </c>
      <c r="OG345" s="97"/>
      <c r="OH345" s="97">
        <v>1284</v>
      </c>
      <c r="OI345" s="97"/>
      <c r="OJ345" s="97"/>
      <c r="OK345" s="97">
        <v>41</v>
      </c>
      <c r="OL345" s="97"/>
      <c r="OM345" s="97"/>
      <c r="ON345" s="97"/>
      <c r="OO345" s="97">
        <v>133</v>
      </c>
      <c r="OP345" s="97"/>
      <c r="OQ345" s="97">
        <v>43</v>
      </c>
      <c r="OR345" s="98"/>
      <c r="OS345" s="99">
        <v>9302</v>
      </c>
      <c r="OT345" s="96">
        <v>6043</v>
      </c>
      <c r="OU345" s="97"/>
      <c r="OV345" s="97">
        <v>313449</v>
      </c>
      <c r="OW345" s="97"/>
      <c r="OX345" s="97"/>
      <c r="OY345" s="97"/>
      <c r="OZ345" s="97">
        <v>24839</v>
      </c>
      <c r="PA345" s="97"/>
      <c r="PB345" s="97"/>
      <c r="PC345" s="97">
        <v>61470</v>
      </c>
      <c r="PD345" s="97"/>
      <c r="PE345" s="97"/>
      <c r="PF345" s="97"/>
      <c r="PG345" s="97">
        <v>69932</v>
      </c>
      <c r="PH345" s="97"/>
      <c r="PI345" s="97"/>
      <c r="PJ345" s="97"/>
      <c r="PK345" s="97">
        <v>15675</v>
      </c>
      <c r="PL345" s="98"/>
      <c r="PM345" s="99">
        <v>500710</v>
      </c>
    </row>
    <row r="346" spans="1:429" ht="12.75" customHeight="1" x14ac:dyDescent="0.2">
      <c r="A346" s="93">
        <v>541800</v>
      </c>
      <c r="B346" s="94" t="s">
        <v>1748</v>
      </c>
      <c r="C346" s="95" t="s">
        <v>1505</v>
      </c>
      <c r="D346" s="96">
        <v>0</v>
      </c>
      <c r="E346" s="97">
        <v>1</v>
      </c>
      <c r="F346" s="97">
        <v>1</v>
      </c>
      <c r="G346" s="97"/>
      <c r="H346" s="97"/>
      <c r="I346" s="97">
        <v>0</v>
      </c>
      <c r="J346" s="97"/>
      <c r="K346" s="97"/>
      <c r="L346" s="97"/>
      <c r="M346" s="97">
        <v>0</v>
      </c>
      <c r="N346" s="97">
        <v>1</v>
      </c>
      <c r="O346" s="97">
        <v>4</v>
      </c>
      <c r="P346" s="97">
        <v>2</v>
      </c>
      <c r="Q346" s="97">
        <v>351</v>
      </c>
      <c r="R346" s="97">
        <v>8</v>
      </c>
      <c r="S346" s="97">
        <v>4</v>
      </c>
      <c r="T346" s="97">
        <v>10</v>
      </c>
      <c r="U346" s="97">
        <v>10</v>
      </c>
      <c r="V346" s="97">
        <v>20</v>
      </c>
      <c r="W346" s="97">
        <v>30</v>
      </c>
      <c r="X346" s="97">
        <v>135</v>
      </c>
      <c r="Y346" s="97">
        <v>1097</v>
      </c>
      <c r="Z346" s="97">
        <v>258</v>
      </c>
      <c r="AA346" s="97">
        <v>7</v>
      </c>
      <c r="AB346" s="97">
        <v>166</v>
      </c>
      <c r="AC346" s="97">
        <v>180</v>
      </c>
      <c r="AD346" s="97">
        <v>628</v>
      </c>
      <c r="AE346" s="97">
        <v>89</v>
      </c>
      <c r="AF346" s="97">
        <v>197</v>
      </c>
      <c r="AG346" s="97">
        <v>16</v>
      </c>
      <c r="AH346" s="97">
        <v>337</v>
      </c>
      <c r="AI346" s="97">
        <v>121</v>
      </c>
      <c r="AJ346" s="97">
        <v>297</v>
      </c>
      <c r="AK346" s="97">
        <v>158</v>
      </c>
      <c r="AL346" s="97">
        <v>206</v>
      </c>
      <c r="AM346" s="97">
        <v>139</v>
      </c>
      <c r="AN346" s="97">
        <v>31</v>
      </c>
      <c r="AO346" s="97">
        <v>27</v>
      </c>
      <c r="AP346" s="97">
        <v>83</v>
      </c>
      <c r="AQ346" s="97">
        <v>98</v>
      </c>
      <c r="AR346" s="97">
        <v>36</v>
      </c>
      <c r="AS346" s="97">
        <v>45</v>
      </c>
      <c r="AT346" s="97">
        <v>8</v>
      </c>
      <c r="AU346" s="97">
        <v>47</v>
      </c>
      <c r="AV346" s="97">
        <v>39</v>
      </c>
      <c r="AW346" s="97">
        <v>29</v>
      </c>
      <c r="AX346" s="97">
        <v>4</v>
      </c>
      <c r="AY346" s="97">
        <v>10</v>
      </c>
      <c r="AZ346" s="97">
        <v>23</v>
      </c>
      <c r="BA346" s="97">
        <v>2</v>
      </c>
      <c r="BB346" s="97">
        <v>6</v>
      </c>
      <c r="BC346" s="97">
        <v>14</v>
      </c>
      <c r="BD346" s="97">
        <v>25</v>
      </c>
      <c r="BE346" s="97">
        <v>22</v>
      </c>
      <c r="BF346" s="97">
        <v>2</v>
      </c>
      <c r="BG346" s="97">
        <v>3</v>
      </c>
      <c r="BH346" s="97">
        <v>12</v>
      </c>
      <c r="BI346" s="97">
        <v>4</v>
      </c>
      <c r="BJ346" s="97">
        <v>12</v>
      </c>
      <c r="BK346" s="97">
        <v>15</v>
      </c>
      <c r="BL346" s="97">
        <v>19</v>
      </c>
      <c r="BM346" s="97">
        <v>14</v>
      </c>
      <c r="BN346" s="97">
        <v>19</v>
      </c>
      <c r="BO346" s="97">
        <v>26</v>
      </c>
      <c r="BP346" s="97">
        <v>74</v>
      </c>
      <c r="BQ346" s="97">
        <v>186</v>
      </c>
      <c r="BR346" s="97">
        <v>117</v>
      </c>
      <c r="BS346" s="97">
        <v>198</v>
      </c>
      <c r="BT346" s="97">
        <v>19</v>
      </c>
      <c r="BU346" s="97">
        <v>31</v>
      </c>
      <c r="BV346" s="97">
        <v>26</v>
      </c>
      <c r="BW346" s="97">
        <v>51</v>
      </c>
      <c r="BX346" s="97">
        <v>39</v>
      </c>
      <c r="BY346" s="97">
        <v>230</v>
      </c>
      <c r="BZ346" s="97">
        <v>120</v>
      </c>
      <c r="CA346" s="97">
        <v>77</v>
      </c>
      <c r="CB346" s="97">
        <v>25</v>
      </c>
      <c r="CC346" s="97">
        <v>96</v>
      </c>
      <c r="CD346" s="97">
        <v>20</v>
      </c>
      <c r="CE346" s="97">
        <v>19</v>
      </c>
      <c r="CF346" s="97">
        <v>106</v>
      </c>
      <c r="CG346" s="97">
        <v>101</v>
      </c>
      <c r="CH346" s="97">
        <v>41</v>
      </c>
      <c r="CI346" s="97">
        <v>12</v>
      </c>
      <c r="CJ346" s="97">
        <v>52</v>
      </c>
      <c r="CK346" s="97">
        <v>48</v>
      </c>
      <c r="CL346" s="97">
        <v>54</v>
      </c>
      <c r="CM346" s="97">
        <v>110</v>
      </c>
      <c r="CN346" s="97">
        <v>71</v>
      </c>
      <c r="CO346" s="97">
        <v>17</v>
      </c>
      <c r="CP346" s="97">
        <v>96</v>
      </c>
      <c r="CQ346" s="97">
        <v>39</v>
      </c>
      <c r="CR346" s="97">
        <v>63</v>
      </c>
      <c r="CS346" s="97">
        <v>15</v>
      </c>
      <c r="CT346" s="97">
        <v>36</v>
      </c>
      <c r="CU346" s="97">
        <v>37</v>
      </c>
      <c r="CV346" s="97">
        <v>41</v>
      </c>
      <c r="CW346" s="97">
        <v>40</v>
      </c>
      <c r="CX346" s="97">
        <v>15</v>
      </c>
      <c r="CY346" s="97">
        <v>9</v>
      </c>
      <c r="CZ346" s="97">
        <v>12</v>
      </c>
      <c r="DA346" s="97">
        <v>28</v>
      </c>
      <c r="DB346" s="97">
        <v>26</v>
      </c>
      <c r="DC346" s="97">
        <v>45</v>
      </c>
      <c r="DD346" s="97">
        <v>86</v>
      </c>
      <c r="DE346" s="97">
        <v>35</v>
      </c>
      <c r="DF346" s="97">
        <v>30</v>
      </c>
      <c r="DG346" s="97">
        <v>13</v>
      </c>
      <c r="DH346" s="97">
        <v>64</v>
      </c>
      <c r="DI346" s="97">
        <v>18</v>
      </c>
      <c r="DJ346" s="97">
        <v>39</v>
      </c>
      <c r="DK346" s="97">
        <v>195</v>
      </c>
      <c r="DL346" s="97">
        <v>32</v>
      </c>
      <c r="DM346" s="97">
        <v>107</v>
      </c>
      <c r="DN346" s="97">
        <v>164</v>
      </c>
      <c r="DO346" s="97">
        <v>53</v>
      </c>
      <c r="DP346" s="97">
        <v>329</v>
      </c>
      <c r="DQ346" s="97">
        <v>176</v>
      </c>
      <c r="DR346" s="97">
        <v>234</v>
      </c>
      <c r="DS346" s="97">
        <v>139</v>
      </c>
      <c r="DT346" s="97">
        <v>273</v>
      </c>
      <c r="DU346" s="97">
        <v>28</v>
      </c>
      <c r="DV346" s="97">
        <v>88</v>
      </c>
      <c r="DW346" s="97">
        <v>12</v>
      </c>
      <c r="DX346" s="97">
        <v>722</v>
      </c>
      <c r="DY346" s="97">
        <v>94</v>
      </c>
      <c r="DZ346" s="97">
        <v>55</v>
      </c>
      <c r="EA346" s="97">
        <v>59</v>
      </c>
      <c r="EB346" s="97">
        <v>35</v>
      </c>
      <c r="EC346" s="97">
        <v>29</v>
      </c>
      <c r="ED346" s="97">
        <v>6</v>
      </c>
      <c r="EE346" s="97">
        <v>71</v>
      </c>
      <c r="EF346" s="97">
        <v>24</v>
      </c>
      <c r="EG346" s="97">
        <v>3</v>
      </c>
      <c r="EH346" s="97">
        <v>3</v>
      </c>
      <c r="EI346" s="97">
        <v>2</v>
      </c>
      <c r="EJ346" s="97">
        <v>6</v>
      </c>
      <c r="EK346" s="97">
        <v>9</v>
      </c>
      <c r="EL346" s="97">
        <v>13</v>
      </c>
      <c r="EM346" s="97">
        <v>33</v>
      </c>
      <c r="EN346" s="97">
        <v>17</v>
      </c>
      <c r="EO346" s="97">
        <v>14</v>
      </c>
      <c r="EP346" s="97">
        <v>2</v>
      </c>
      <c r="EQ346" s="97">
        <v>22</v>
      </c>
      <c r="ER346" s="97">
        <v>36</v>
      </c>
      <c r="ES346" s="97">
        <v>1</v>
      </c>
      <c r="ET346" s="97">
        <v>51</v>
      </c>
      <c r="EU346" s="97">
        <v>7</v>
      </c>
      <c r="EV346" s="97">
        <v>59</v>
      </c>
      <c r="EW346" s="97">
        <v>7</v>
      </c>
      <c r="EX346" s="97">
        <v>28</v>
      </c>
      <c r="EY346" s="97">
        <v>5</v>
      </c>
      <c r="EZ346" s="97">
        <v>9</v>
      </c>
      <c r="FA346" s="97">
        <v>28</v>
      </c>
      <c r="FB346" s="97">
        <v>13</v>
      </c>
      <c r="FC346" s="97">
        <v>16</v>
      </c>
      <c r="FD346" s="97">
        <v>26</v>
      </c>
      <c r="FE346" s="97">
        <v>10</v>
      </c>
      <c r="FF346" s="97">
        <v>17</v>
      </c>
      <c r="FG346" s="97">
        <v>52</v>
      </c>
      <c r="FH346" s="97">
        <v>20</v>
      </c>
      <c r="FI346" s="97">
        <v>119</v>
      </c>
      <c r="FJ346" s="97">
        <v>22</v>
      </c>
      <c r="FK346" s="97">
        <v>35</v>
      </c>
      <c r="FL346" s="97">
        <v>28</v>
      </c>
      <c r="FM346" s="97">
        <v>8</v>
      </c>
      <c r="FN346" s="97">
        <v>6</v>
      </c>
      <c r="FO346" s="97">
        <v>29</v>
      </c>
      <c r="FP346" s="97">
        <v>62</v>
      </c>
      <c r="FQ346" s="97">
        <v>6</v>
      </c>
      <c r="FR346" s="97">
        <v>2</v>
      </c>
      <c r="FS346" s="97">
        <v>20</v>
      </c>
      <c r="FT346" s="97">
        <v>46</v>
      </c>
      <c r="FU346" s="97">
        <v>50</v>
      </c>
      <c r="FV346" s="97">
        <v>34</v>
      </c>
      <c r="FW346" s="97">
        <v>38</v>
      </c>
      <c r="FX346" s="97">
        <v>34</v>
      </c>
      <c r="FY346" s="97">
        <v>29</v>
      </c>
      <c r="FZ346" s="97">
        <v>66</v>
      </c>
      <c r="GA346" s="97">
        <v>257</v>
      </c>
      <c r="GB346" s="97">
        <v>166</v>
      </c>
      <c r="GC346" s="97">
        <v>202</v>
      </c>
      <c r="GD346" s="97">
        <v>49</v>
      </c>
      <c r="GE346" s="97">
        <v>187</v>
      </c>
      <c r="GF346" s="97">
        <v>81</v>
      </c>
      <c r="GG346" s="97">
        <v>65</v>
      </c>
      <c r="GH346" s="97">
        <v>321</v>
      </c>
      <c r="GI346" s="97">
        <v>43</v>
      </c>
      <c r="GJ346" s="97">
        <v>103</v>
      </c>
      <c r="GK346" s="97">
        <v>126</v>
      </c>
      <c r="GL346" s="97">
        <v>362</v>
      </c>
      <c r="GM346" s="97">
        <v>73</v>
      </c>
      <c r="GN346" s="97">
        <v>15</v>
      </c>
      <c r="GO346" s="97">
        <v>33</v>
      </c>
      <c r="GP346" s="97">
        <v>5</v>
      </c>
      <c r="GQ346" s="97">
        <v>6</v>
      </c>
      <c r="GR346" s="97">
        <v>7</v>
      </c>
      <c r="GS346" s="97">
        <v>56</v>
      </c>
      <c r="GT346" s="97">
        <v>442</v>
      </c>
      <c r="GU346" s="97">
        <v>46</v>
      </c>
      <c r="GV346" s="97">
        <v>103</v>
      </c>
      <c r="GW346" s="97">
        <v>45</v>
      </c>
      <c r="GX346" s="97">
        <v>120</v>
      </c>
      <c r="GY346" s="97">
        <v>75</v>
      </c>
      <c r="GZ346" s="97">
        <v>60</v>
      </c>
      <c r="HA346" s="97">
        <v>63</v>
      </c>
      <c r="HB346" s="97">
        <v>138</v>
      </c>
      <c r="HC346" s="97">
        <v>21</v>
      </c>
      <c r="HD346" s="97">
        <v>135</v>
      </c>
      <c r="HE346" s="97">
        <v>140</v>
      </c>
      <c r="HF346" s="97">
        <v>191</v>
      </c>
      <c r="HG346" s="97">
        <v>32</v>
      </c>
      <c r="HH346" s="97">
        <v>24</v>
      </c>
      <c r="HI346" s="97">
        <v>153</v>
      </c>
      <c r="HJ346" s="97">
        <v>66</v>
      </c>
      <c r="HK346" s="97">
        <v>55</v>
      </c>
      <c r="HL346" s="97">
        <v>62</v>
      </c>
      <c r="HM346" s="97">
        <v>83</v>
      </c>
      <c r="HN346" s="97">
        <v>99</v>
      </c>
      <c r="HO346" s="97">
        <v>54</v>
      </c>
      <c r="HP346" s="97">
        <v>8</v>
      </c>
      <c r="HQ346" s="97">
        <v>21</v>
      </c>
      <c r="HR346" s="97">
        <v>43</v>
      </c>
      <c r="HS346" s="97">
        <v>10</v>
      </c>
      <c r="HT346" s="97">
        <v>42</v>
      </c>
      <c r="HU346" s="97">
        <v>57</v>
      </c>
      <c r="HV346" s="97">
        <v>75</v>
      </c>
      <c r="HW346" s="97">
        <v>67</v>
      </c>
      <c r="HX346" s="97">
        <v>6</v>
      </c>
      <c r="HY346" s="97">
        <v>68</v>
      </c>
      <c r="HZ346" s="97">
        <v>42</v>
      </c>
      <c r="IA346" s="97">
        <v>27</v>
      </c>
      <c r="IB346" s="97">
        <v>29</v>
      </c>
      <c r="IC346" s="97">
        <v>33</v>
      </c>
      <c r="ID346" s="97">
        <v>39</v>
      </c>
      <c r="IE346" s="97">
        <v>35</v>
      </c>
      <c r="IF346" s="97">
        <v>350</v>
      </c>
      <c r="IG346" s="97">
        <v>18</v>
      </c>
      <c r="IH346" s="97">
        <v>96</v>
      </c>
      <c r="II346" s="97">
        <v>8</v>
      </c>
      <c r="IJ346" s="97">
        <v>16</v>
      </c>
      <c r="IK346" s="97">
        <v>19</v>
      </c>
      <c r="IL346" s="97">
        <v>6</v>
      </c>
      <c r="IM346" s="97">
        <v>4</v>
      </c>
      <c r="IN346" s="97">
        <v>9</v>
      </c>
      <c r="IO346" s="97">
        <v>22</v>
      </c>
      <c r="IP346" s="97">
        <v>63</v>
      </c>
      <c r="IQ346" s="97">
        <v>72</v>
      </c>
      <c r="IR346" s="97">
        <v>18</v>
      </c>
      <c r="IS346" s="97">
        <v>286</v>
      </c>
      <c r="IT346" s="97">
        <v>2191</v>
      </c>
      <c r="IU346" s="97">
        <v>49</v>
      </c>
      <c r="IV346" s="97">
        <v>30</v>
      </c>
      <c r="IW346" s="97">
        <v>18</v>
      </c>
      <c r="IX346" s="97">
        <v>67</v>
      </c>
      <c r="IY346" s="97">
        <v>31</v>
      </c>
      <c r="IZ346" s="97">
        <v>28</v>
      </c>
      <c r="JA346" s="97">
        <v>71</v>
      </c>
      <c r="JB346" s="97">
        <v>599</v>
      </c>
      <c r="JC346" s="97">
        <v>11</v>
      </c>
      <c r="JD346" s="97">
        <v>77</v>
      </c>
      <c r="JE346" s="97">
        <v>70</v>
      </c>
      <c r="JF346" s="97">
        <v>26</v>
      </c>
      <c r="JG346" s="97">
        <v>6</v>
      </c>
      <c r="JH346" s="97">
        <v>12</v>
      </c>
      <c r="JI346" s="97">
        <v>18</v>
      </c>
      <c r="JJ346" s="97">
        <v>9</v>
      </c>
      <c r="JK346" s="97">
        <v>278</v>
      </c>
      <c r="JL346" s="97">
        <v>29</v>
      </c>
      <c r="JM346" s="97">
        <v>10</v>
      </c>
      <c r="JN346" s="97">
        <v>31</v>
      </c>
      <c r="JO346" s="97">
        <v>11013</v>
      </c>
      <c r="JP346" s="97">
        <v>5779</v>
      </c>
      <c r="JQ346" s="97">
        <v>5485</v>
      </c>
      <c r="JR346" s="97">
        <v>2687</v>
      </c>
      <c r="JS346" s="97">
        <v>6899</v>
      </c>
      <c r="JT346" s="97">
        <v>3067</v>
      </c>
      <c r="JU346" s="97">
        <v>2370</v>
      </c>
      <c r="JV346" s="97">
        <v>631</v>
      </c>
      <c r="JW346" s="97">
        <v>8369</v>
      </c>
      <c r="JX346" s="97">
        <v>858</v>
      </c>
      <c r="JY346" s="97"/>
      <c r="JZ346" s="97">
        <v>7734</v>
      </c>
      <c r="KA346" s="97">
        <v>4363</v>
      </c>
      <c r="KB346" s="97">
        <v>5131</v>
      </c>
      <c r="KC346" s="97">
        <v>2839</v>
      </c>
      <c r="KD346" s="97">
        <v>2329</v>
      </c>
      <c r="KE346" s="97">
        <v>666</v>
      </c>
      <c r="KF346" s="97">
        <v>4174</v>
      </c>
      <c r="KG346" s="97">
        <v>9668</v>
      </c>
      <c r="KH346" s="97">
        <v>6361</v>
      </c>
      <c r="KI346" s="97">
        <v>428</v>
      </c>
      <c r="KJ346" s="97">
        <v>224</v>
      </c>
      <c r="KK346" s="97">
        <v>761</v>
      </c>
      <c r="KL346" s="97">
        <v>533</v>
      </c>
      <c r="KM346" s="97">
        <v>116</v>
      </c>
      <c r="KN346" s="97">
        <v>10</v>
      </c>
      <c r="KO346" s="97">
        <v>481</v>
      </c>
      <c r="KP346" s="97">
        <v>171</v>
      </c>
      <c r="KQ346" s="97">
        <v>370</v>
      </c>
      <c r="KR346" s="97">
        <v>238</v>
      </c>
      <c r="KS346" s="97">
        <v>1074</v>
      </c>
      <c r="KT346" s="97">
        <v>938</v>
      </c>
      <c r="KU346" s="97">
        <v>472</v>
      </c>
      <c r="KV346" s="97">
        <v>7288</v>
      </c>
      <c r="KW346" s="97">
        <v>4798</v>
      </c>
      <c r="KX346" s="97">
        <v>123</v>
      </c>
      <c r="KY346" s="97">
        <v>1841</v>
      </c>
      <c r="KZ346" s="97">
        <v>2895</v>
      </c>
      <c r="LA346" s="97">
        <v>8136</v>
      </c>
      <c r="LB346" s="97">
        <v>7597</v>
      </c>
      <c r="LC346" s="97">
        <v>1085</v>
      </c>
      <c r="LD346" s="97">
        <v>2907</v>
      </c>
      <c r="LE346" s="97">
        <v>8652</v>
      </c>
      <c r="LF346" s="97">
        <v>70</v>
      </c>
      <c r="LG346" s="97">
        <v>14936</v>
      </c>
      <c r="LH346" s="97">
        <v>5324</v>
      </c>
      <c r="LI346" s="97">
        <v>4148</v>
      </c>
      <c r="LJ346" s="97">
        <v>4513</v>
      </c>
      <c r="LK346" s="97">
        <v>552</v>
      </c>
      <c r="LL346" s="97">
        <v>2487</v>
      </c>
      <c r="LM346" s="97">
        <v>629</v>
      </c>
      <c r="LN346" s="97">
        <v>112</v>
      </c>
      <c r="LO346" s="97"/>
      <c r="LP346" s="97">
        <v>8</v>
      </c>
      <c r="LQ346" s="97">
        <v>12326</v>
      </c>
      <c r="LR346" s="97">
        <v>699</v>
      </c>
      <c r="LS346" s="97">
        <v>106</v>
      </c>
      <c r="LT346" s="97">
        <v>429</v>
      </c>
      <c r="LU346" s="97">
        <v>3453</v>
      </c>
      <c r="LV346" s="97">
        <v>4695</v>
      </c>
      <c r="LW346" s="97">
        <v>926</v>
      </c>
      <c r="LX346" s="97">
        <v>1437</v>
      </c>
      <c r="LY346" s="97">
        <v>391</v>
      </c>
      <c r="LZ346" s="97">
        <v>1099</v>
      </c>
      <c r="MA346" s="97">
        <v>1102</v>
      </c>
      <c r="MB346" s="97">
        <v>1545</v>
      </c>
      <c r="MC346" s="97">
        <v>105</v>
      </c>
      <c r="MD346" s="97">
        <v>3890</v>
      </c>
      <c r="ME346" s="97">
        <v>3354</v>
      </c>
      <c r="MF346" s="97">
        <v>130</v>
      </c>
      <c r="MG346" s="97">
        <v>115</v>
      </c>
      <c r="MH346" s="97">
        <v>70</v>
      </c>
      <c r="MI346" s="97">
        <v>907</v>
      </c>
      <c r="MJ346" s="97">
        <v>18277</v>
      </c>
      <c r="MK346" s="97">
        <v>1734</v>
      </c>
      <c r="ML346" s="97">
        <v>1903</v>
      </c>
      <c r="MM346" s="97">
        <v>496</v>
      </c>
      <c r="MN346" s="97">
        <v>75</v>
      </c>
      <c r="MO346" s="97">
        <v>878</v>
      </c>
      <c r="MP346" s="97">
        <v>3299</v>
      </c>
      <c r="MQ346" s="97">
        <v>575</v>
      </c>
      <c r="MR346" s="97">
        <v>563</v>
      </c>
      <c r="MS346" s="97">
        <v>302</v>
      </c>
      <c r="MT346" s="97">
        <v>4</v>
      </c>
      <c r="MU346" s="97">
        <v>343</v>
      </c>
      <c r="MV346" s="97">
        <v>1368</v>
      </c>
      <c r="MW346" s="97">
        <v>1839</v>
      </c>
      <c r="MX346" s="97">
        <v>1399</v>
      </c>
      <c r="MY346" s="97">
        <v>1012</v>
      </c>
      <c r="MZ346" s="97">
        <v>299</v>
      </c>
      <c r="NA346" s="97">
        <v>299</v>
      </c>
      <c r="NB346" s="97">
        <v>387</v>
      </c>
      <c r="NC346" s="97">
        <v>274</v>
      </c>
      <c r="ND346" s="97">
        <v>3643</v>
      </c>
      <c r="NE346" s="97">
        <v>375</v>
      </c>
      <c r="NF346" s="97">
        <v>220</v>
      </c>
      <c r="NG346" s="97">
        <v>492</v>
      </c>
      <c r="NH346" s="97">
        <v>125</v>
      </c>
      <c r="NI346" s="97">
        <v>200</v>
      </c>
      <c r="NJ346" s="97">
        <v>539</v>
      </c>
      <c r="NK346" s="97">
        <v>785</v>
      </c>
      <c r="NL346" s="97">
        <v>168</v>
      </c>
      <c r="NM346" s="97">
        <v>453</v>
      </c>
      <c r="NN346" s="97">
        <v>404</v>
      </c>
      <c r="NO346" s="97">
        <v>424</v>
      </c>
      <c r="NP346" s="97">
        <v>753</v>
      </c>
      <c r="NQ346" s="97">
        <v>1286</v>
      </c>
      <c r="NR346" s="97">
        <v>5461</v>
      </c>
      <c r="NS346" s="97">
        <v>5595</v>
      </c>
      <c r="NT346" s="97">
        <v>10460</v>
      </c>
      <c r="NU346" s="97">
        <v>802</v>
      </c>
      <c r="NV346" s="97">
        <v>717</v>
      </c>
      <c r="NW346" s="97">
        <v>86</v>
      </c>
      <c r="NX346" s="97">
        <v>60</v>
      </c>
      <c r="NY346" s="97">
        <v>101</v>
      </c>
      <c r="NZ346" s="97">
        <v>912</v>
      </c>
      <c r="OA346" s="97">
        <v>2</v>
      </c>
      <c r="OB346" s="97">
        <v>99</v>
      </c>
      <c r="OC346" s="97">
        <v>1339</v>
      </c>
      <c r="OD346" s="97">
        <v>381</v>
      </c>
      <c r="OE346" s="97">
        <v>709</v>
      </c>
      <c r="OF346" s="97">
        <v>1091</v>
      </c>
      <c r="OG346" s="97"/>
      <c r="OH346" s="97">
        <v>3082</v>
      </c>
      <c r="OI346" s="97">
        <v>933</v>
      </c>
      <c r="OJ346" s="97"/>
      <c r="OK346" s="97">
        <v>40</v>
      </c>
      <c r="OL346" s="97">
        <v>104</v>
      </c>
      <c r="OM346" s="97">
        <v>890</v>
      </c>
      <c r="ON346" s="97">
        <v>882</v>
      </c>
      <c r="OO346" s="97">
        <v>2232</v>
      </c>
      <c r="OP346" s="97">
        <v>12</v>
      </c>
      <c r="OQ346" s="97">
        <v>54</v>
      </c>
      <c r="OR346" s="98">
        <v>954</v>
      </c>
      <c r="OS346" s="99">
        <v>314867</v>
      </c>
      <c r="OT346" s="96">
        <v>1524</v>
      </c>
      <c r="OU346" s="97"/>
      <c r="OV346" s="97"/>
      <c r="OW346" s="97"/>
      <c r="OX346" s="97"/>
      <c r="OY346" s="97"/>
      <c r="OZ346" s="97">
        <v>11567</v>
      </c>
      <c r="PA346" s="97"/>
      <c r="PB346" s="97"/>
      <c r="PC346" s="97"/>
      <c r="PD346" s="97"/>
      <c r="PE346" s="97"/>
      <c r="PF346" s="97"/>
      <c r="PG346" s="97"/>
      <c r="PH346" s="97"/>
      <c r="PI346" s="97"/>
      <c r="PJ346" s="97"/>
      <c r="PK346" s="97"/>
      <c r="PL346" s="98"/>
      <c r="PM346" s="99">
        <v>327957</v>
      </c>
    </row>
    <row r="347" spans="1:429" ht="12.75" customHeight="1" x14ac:dyDescent="0.2">
      <c r="A347" s="93">
        <v>541400</v>
      </c>
      <c r="B347" s="94" t="s">
        <v>1748</v>
      </c>
      <c r="C347" s="95" t="s">
        <v>1506</v>
      </c>
      <c r="D347" s="96">
        <v>0</v>
      </c>
      <c r="E347" s="97"/>
      <c r="F347" s="97"/>
      <c r="G347" s="97"/>
      <c r="H347" s="97"/>
      <c r="I347" s="97">
        <v>0</v>
      </c>
      <c r="J347" s="97"/>
      <c r="K347" s="97"/>
      <c r="L347" s="97"/>
      <c r="M347" s="97">
        <v>0</v>
      </c>
      <c r="N347" s="97"/>
      <c r="O347" s="97"/>
      <c r="P347" s="97">
        <v>0</v>
      </c>
      <c r="Q347" s="97">
        <v>45</v>
      </c>
      <c r="R347" s="97">
        <v>4</v>
      </c>
      <c r="S347" s="97"/>
      <c r="T347" s="97">
        <v>1</v>
      </c>
      <c r="U347" s="97">
        <v>4</v>
      </c>
      <c r="V347" s="97">
        <v>2</v>
      </c>
      <c r="W347" s="97">
        <v>3</v>
      </c>
      <c r="X347" s="97">
        <v>46</v>
      </c>
      <c r="Y347" s="97">
        <v>97</v>
      </c>
      <c r="Z347" s="97">
        <v>23</v>
      </c>
      <c r="AA347" s="97">
        <v>1</v>
      </c>
      <c r="AB347" s="97">
        <v>7</v>
      </c>
      <c r="AC347" s="97">
        <v>0</v>
      </c>
      <c r="AD347" s="97">
        <v>6</v>
      </c>
      <c r="AE347" s="97">
        <v>1</v>
      </c>
      <c r="AF347" s="97">
        <v>43</v>
      </c>
      <c r="AG347" s="97">
        <v>9</v>
      </c>
      <c r="AH347" s="97">
        <v>6</v>
      </c>
      <c r="AI347" s="97">
        <v>24</v>
      </c>
      <c r="AJ347" s="97">
        <v>62</v>
      </c>
      <c r="AK347" s="97">
        <v>47</v>
      </c>
      <c r="AL347" s="97">
        <v>0</v>
      </c>
      <c r="AM347" s="97">
        <v>18</v>
      </c>
      <c r="AN347" s="97">
        <v>2</v>
      </c>
      <c r="AO347" s="97">
        <v>4</v>
      </c>
      <c r="AP347" s="97">
        <v>14</v>
      </c>
      <c r="AQ347" s="97">
        <v>21</v>
      </c>
      <c r="AR347" s="97">
        <v>2</v>
      </c>
      <c r="AS347" s="97">
        <v>23</v>
      </c>
      <c r="AT347" s="97">
        <v>16</v>
      </c>
      <c r="AU347" s="97">
        <v>6</v>
      </c>
      <c r="AV347" s="97">
        <v>1</v>
      </c>
      <c r="AW347" s="97">
        <v>48</v>
      </c>
      <c r="AX347" s="97">
        <v>3</v>
      </c>
      <c r="AY347" s="97">
        <v>3</v>
      </c>
      <c r="AZ347" s="97">
        <v>8</v>
      </c>
      <c r="BA347" s="97">
        <v>0</v>
      </c>
      <c r="BB347" s="97">
        <v>4</v>
      </c>
      <c r="BC347" s="97">
        <v>0</v>
      </c>
      <c r="BD347" s="97">
        <v>106</v>
      </c>
      <c r="BE347" s="97">
        <v>29</v>
      </c>
      <c r="BF347" s="97">
        <v>4</v>
      </c>
      <c r="BG347" s="97">
        <v>10</v>
      </c>
      <c r="BH347" s="97">
        <v>5</v>
      </c>
      <c r="BI347" s="97">
        <v>37</v>
      </c>
      <c r="BJ347" s="97">
        <v>14</v>
      </c>
      <c r="BK347" s="97">
        <v>15</v>
      </c>
      <c r="BL347" s="97">
        <v>26</v>
      </c>
      <c r="BM347" s="97">
        <v>28</v>
      </c>
      <c r="BN347" s="97">
        <v>9</v>
      </c>
      <c r="BO347" s="97">
        <v>27</v>
      </c>
      <c r="BP347" s="97">
        <v>2</v>
      </c>
      <c r="BQ347" s="97">
        <v>19</v>
      </c>
      <c r="BR347" s="97">
        <v>101</v>
      </c>
      <c r="BS347" s="97">
        <v>68</v>
      </c>
      <c r="BT347" s="97">
        <v>9</v>
      </c>
      <c r="BU347" s="97">
        <v>18</v>
      </c>
      <c r="BV347" s="97">
        <v>1</v>
      </c>
      <c r="BW347" s="97">
        <v>18</v>
      </c>
      <c r="BX347" s="97">
        <v>11</v>
      </c>
      <c r="BY347" s="97">
        <v>68</v>
      </c>
      <c r="BZ347" s="97">
        <v>35</v>
      </c>
      <c r="CA347" s="97">
        <v>6</v>
      </c>
      <c r="CB347" s="97">
        <v>4</v>
      </c>
      <c r="CC347" s="97">
        <v>48</v>
      </c>
      <c r="CD347" s="97">
        <v>6</v>
      </c>
      <c r="CE347" s="97">
        <v>8</v>
      </c>
      <c r="CF347" s="97">
        <v>24</v>
      </c>
      <c r="CG347" s="97">
        <v>23</v>
      </c>
      <c r="CH347" s="97">
        <v>38</v>
      </c>
      <c r="CI347" s="97">
        <v>2</v>
      </c>
      <c r="CJ347" s="97">
        <v>19</v>
      </c>
      <c r="CK347" s="97">
        <v>66</v>
      </c>
      <c r="CL347" s="97">
        <v>0</v>
      </c>
      <c r="CM347" s="97">
        <v>16</v>
      </c>
      <c r="CN347" s="97">
        <v>12</v>
      </c>
      <c r="CO347" s="97"/>
      <c r="CP347" s="97">
        <v>3</v>
      </c>
      <c r="CQ347" s="97">
        <v>2</v>
      </c>
      <c r="CR347" s="97">
        <v>1</v>
      </c>
      <c r="CS347" s="97">
        <v>0</v>
      </c>
      <c r="CT347" s="97">
        <v>0</v>
      </c>
      <c r="CU347" s="97">
        <v>0</v>
      </c>
      <c r="CV347" s="97">
        <v>3</v>
      </c>
      <c r="CW347" s="97">
        <v>4</v>
      </c>
      <c r="CX347" s="97">
        <v>37</v>
      </c>
      <c r="CY347" s="97">
        <v>5</v>
      </c>
      <c r="CZ347" s="97">
        <v>0</v>
      </c>
      <c r="DA347" s="97">
        <v>17</v>
      </c>
      <c r="DB347" s="97">
        <v>9</v>
      </c>
      <c r="DC347" s="97">
        <v>5</v>
      </c>
      <c r="DD347" s="97">
        <v>43</v>
      </c>
      <c r="DE347" s="97">
        <v>1</v>
      </c>
      <c r="DF347" s="97">
        <v>1</v>
      </c>
      <c r="DG347" s="97">
        <v>0</v>
      </c>
      <c r="DH347" s="97">
        <v>20</v>
      </c>
      <c r="DI347" s="97">
        <v>2</v>
      </c>
      <c r="DJ347" s="97"/>
      <c r="DK347" s="97">
        <v>0</v>
      </c>
      <c r="DL347" s="97">
        <v>1</v>
      </c>
      <c r="DM347" s="97">
        <v>0</v>
      </c>
      <c r="DN347" s="97">
        <v>1</v>
      </c>
      <c r="DO347" s="97">
        <v>0</v>
      </c>
      <c r="DP347" s="97">
        <v>7</v>
      </c>
      <c r="DQ347" s="97">
        <v>0</v>
      </c>
      <c r="DR347" s="97">
        <v>0</v>
      </c>
      <c r="DS347" s="97">
        <v>20</v>
      </c>
      <c r="DT347" s="97">
        <v>15</v>
      </c>
      <c r="DU347" s="97">
        <v>0</v>
      </c>
      <c r="DV347" s="97">
        <v>0</v>
      </c>
      <c r="DW347" s="97">
        <v>0</v>
      </c>
      <c r="DX347" s="97">
        <v>0</v>
      </c>
      <c r="DY347" s="97">
        <v>3</v>
      </c>
      <c r="DZ347" s="97"/>
      <c r="EA347" s="97">
        <v>1</v>
      </c>
      <c r="EB347" s="97"/>
      <c r="EC347" s="97">
        <v>0</v>
      </c>
      <c r="ED347" s="97">
        <v>6</v>
      </c>
      <c r="EE347" s="97">
        <v>50</v>
      </c>
      <c r="EF347" s="97">
        <v>7</v>
      </c>
      <c r="EG347" s="97">
        <v>9</v>
      </c>
      <c r="EH347" s="97">
        <v>1</v>
      </c>
      <c r="EI347" s="97">
        <v>0</v>
      </c>
      <c r="EJ347" s="97">
        <v>4</v>
      </c>
      <c r="EK347" s="97">
        <v>5</v>
      </c>
      <c r="EL347" s="97"/>
      <c r="EM347" s="97">
        <v>0</v>
      </c>
      <c r="EN347" s="97"/>
      <c r="EO347" s="97">
        <v>1</v>
      </c>
      <c r="EP347" s="97">
        <v>3</v>
      </c>
      <c r="EQ347" s="97">
        <v>3</v>
      </c>
      <c r="ER347" s="97">
        <v>10</v>
      </c>
      <c r="ES347" s="97">
        <v>1</v>
      </c>
      <c r="ET347" s="97">
        <v>14</v>
      </c>
      <c r="EU347" s="97">
        <v>1</v>
      </c>
      <c r="EV347" s="97">
        <v>13</v>
      </c>
      <c r="EW347" s="97">
        <v>11</v>
      </c>
      <c r="EX347" s="97">
        <v>40</v>
      </c>
      <c r="EY347" s="97">
        <v>5</v>
      </c>
      <c r="EZ347" s="97">
        <v>5</v>
      </c>
      <c r="FA347" s="97">
        <v>6</v>
      </c>
      <c r="FB347" s="97">
        <v>3</v>
      </c>
      <c r="FC347" s="97">
        <v>21</v>
      </c>
      <c r="FD347" s="97">
        <v>6</v>
      </c>
      <c r="FE347" s="97">
        <v>10</v>
      </c>
      <c r="FF347" s="97">
        <v>20</v>
      </c>
      <c r="FG347" s="97">
        <v>31</v>
      </c>
      <c r="FH347" s="97">
        <v>16</v>
      </c>
      <c r="FI347" s="97">
        <v>198</v>
      </c>
      <c r="FJ347" s="97">
        <v>45</v>
      </c>
      <c r="FK347" s="97">
        <v>67</v>
      </c>
      <c r="FL347" s="97">
        <v>43</v>
      </c>
      <c r="FM347" s="97">
        <v>6</v>
      </c>
      <c r="FN347" s="97">
        <v>1</v>
      </c>
      <c r="FO347" s="97">
        <v>58</v>
      </c>
      <c r="FP347" s="97">
        <v>2</v>
      </c>
      <c r="FQ347" s="97">
        <v>2</v>
      </c>
      <c r="FR347" s="97">
        <v>3</v>
      </c>
      <c r="FS347" s="97">
        <v>0</v>
      </c>
      <c r="FT347" s="97">
        <v>2</v>
      </c>
      <c r="FU347" s="97">
        <v>45</v>
      </c>
      <c r="FV347" s="97">
        <v>18</v>
      </c>
      <c r="FW347" s="97">
        <v>2</v>
      </c>
      <c r="FX347" s="97">
        <v>35</v>
      </c>
      <c r="FY347" s="97">
        <v>0</v>
      </c>
      <c r="FZ347" s="97">
        <v>96</v>
      </c>
      <c r="GA347" s="97">
        <v>1</v>
      </c>
      <c r="GB347" s="97">
        <v>192</v>
      </c>
      <c r="GC347" s="97">
        <v>7</v>
      </c>
      <c r="GD347" s="97">
        <v>1</v>
      </c>
      <c r="GE347" s="97"/>
      <c r="GF347" s="97">
        <v>6</v>
      </c>
      <c r="GG347" s="97">
        <v>10</v>
      </c>
      <c r="GH347" s="97">
        <v>63</v>
      </c>
      <c r="GI347" s="97">
        <v>8</v>
      </c>
      <c r="GJ347" s="97">
        <v>2</v>
      </c>
      <c r="GK347" s="97">
        <v>1</v>
      </c>
      <c r="GL347" s="97">
        <v>25</v>
      </c>
      <c r="GM347" s="97">
        <v>18</v>
      </c>
      <c r="GN347" s="97">
        <v>5</v>
      </c>
      <c r="GO347" s="97">
        <v>2</v>
      </c>
      <c r="GP347" s="97">
        <v>7</v>
      </c>
      <c r="GQ347" s="97">
        <v>7</v>
      </c>
      <c r="GR347" s="97">
        <v>4</v>
      </c>
      <c r="GS347" s="97">
        <v>3</v>
      </c>
      <c r="GT347" s="97">
        <v>12</v>
      </c>
      <c r="GU347" s="97">
        <v>15</v>
      </c>
      <c r="GV347" s="97">
        <v>1</v>
      </c>
      <c r="GW347" s="97">
        <v>7</v>
      </c>
      <c r="GX347" s="97">
        <v>11</v>
      </c>
      <c r="GY347" s="97">
        <v>15</v>
      </c>
      <c r="GZ347" s="97">
        <v>0</v>
      </c>
      <c r="HA347" s="97">
        <v>2</v>
      </c>
      <c r="HB347" s="97">
        <v>11</v>
      </c>
      <c r="HC347" s="97">
        <v>0</v>
      </c>
      <c r="HD347" s="97">
        <v>33</v>
      </c>
      <c r="HE347" s="97">
        <v>23</v>
      </c>
      <c r="HF347" s="97">
        <v>22</v>
      </c>
      <c r="HG347" s="97">
        <v>5</v>
      </c>
      <c r="HH347" s="97">
        <v>1</v>
      </c>
      <c r="HI347" s="97">
        <v>10</v>
      </c>
      <c r="HJ347" s="97">
        <v>13</v>
      </c>
      <c r="HK347" s="97">
        <v>18</v>
      </c>
      <c r="HL347" s="97">
        <v>1</v>
      </c>
      <c r="HM347" s="97">
        <v>3</v>
      </c>
      <c r="HN347" s="97"/>
      <c r="HO347" s="97">
        <v>2</v>
      </c>
      <c r="HP347" s="97">
        <v>1</v>
      </c>
      <c r="HQ347" s="97">
        <v>5</v>
      </c>
      <c r="HR347" s="97">
        <v>6</v>
      </c>
      <c r="HS347" s="97"/>
      <c r="HT347" s="97">
        <v>3</v>
      </c>
      <c r="HU347" s="97">
        <v>5</v>
      </c>
      <c r="HV347" s="97">
        <v>16</v>
      </c>
      <c r="HW347" s="97">
        <v>10</v>
      </c>
      <c r="HX347" s="97">
        <v>14</v>
      </c>
      <c r="HY347" s="97">
        <v>55</v>
      </c>
      <c r="HZ347" s="97">
        <v>57</v>
      </c>
      <c r="IA347" s="97">
        <v>34</v>
      </c>
      <c r="IB347" s="97">
        <v>16</v>
      </c>
      <c r="IC347" s="97">
        <v>8</v>
      </c>
      <c r="ID347" s="97">
        <v>11</v>
      </c>
      <c r="IE347" s="97">
        <v>5</v>
      </c>
      <c r="IF347" s="97">
        <v>148</v>
      </c>
      <c r="IG347" s="97">
        <v>8</v>
      </c>
      <c r="IH347" s="97">
        <v>462</v>
      </c>
      <c r="II347" s="97">
        <v>0</v>
      </c>
      <c r="IJ347" s="97">
        <v>1</v>
      </c>
      <c r="IK347" s="97">
        <v>13</v>
      </c>
      <c r="IL347" s="97">
        <v>8</v>
      </c>
      <c r="IM347" s="97">
        <v>0</v>
      </c>
      <c r="IN347" s="97">
        <v>9</v>
      </c>
      <c r="IO347" s="97">
        <v>31</v>
      </c>
      <c r="IP347" s="97">
        <v>40</v>
      </c>
      <c r="IQ347" s="97">
        <v>40</v>
      </c>
      <c r="IR347" s="97">
        <v>25</v>
      </c>
      <c r="IS347" s="97">
        <v>0</v>
      </c>
      <c r="IT347" s="97">
        <v>5</v>
      </c>
      <c r="IU347" s="97">
        <v>2</v>
      </c>
      <c r="IV347" s="97">
        <v>1</v>
      </c>
      <c r="IW347" s="97">
        <v>8</v>
      </c>
      <c r="IX347" s="97">
        <v>1</v>
      </c>
      <c r="IY347" s="97">
        <v>0</v>
      </c>
      <c r="IZ347" s="97">
        <v>7</v>
      </c>
      <c r="JA347" s="97">
        <v>6</v>
      </c>
      <c r="JB347" s="97">
        <v>16</v>
      </c>
      <c r="JC347" s="97">
        <v>2</v>
      </c>
      <c r="JD347" s="97">
        <v>4</v>
      </c>
      <c r="JE347" s="97">
        <v>35</v>
      </c>
      <c r="JF347" s="97">
        <v>12</v>
      </c>
      <c r="JG347" s="97">
        <v>2</v>
      </c>
      <c r="JH347" s="97">
        <v>4</v>
      </c>
      <c r="JI347" s="97">
        <v>6</v>
      </c>
      <c r="JJ347" s="97">
        <v>1</v>
      </c>
      <c r="JK347" s="97">
        <v>88</v>
      </c>
      <c r="JL347" s="97">
        <v>5</v>
      </c>
      <c r="JM347" s="97">
        <v>4</v>
      </c>
      <c r="JN347" s="97">
        <v>13</v>
      </c>
      <c r="JO347" s="97">
        <v>0</v>
      </c>
      <c r="JP347" s="97">
        <v>275</v>
      </c>
      <c r="JQ347" s="97">
        <v>187</v>
      </c>
      <c r="JR347" s="97">
        <v>219</v>
      </c>
      <c r="JS347" s="97">
        <v>267</v>
      </c>
      <c r="JT347" s="97">
        <v>472</v>
      </c>
      <c r="JU347" s="97">
        <v>215</v>
      </c>
      <c r="JV347" s="97">
        <v>425</v>
      </c>
      <c r="JW347" s="97">
        <v>469</v>
      </c>
      <c r="JX347" s="97">
        <v>71</v>
      </c>
      <c r="JY347" s="97"/>
      <c r="JZ347" s="97">
        <v>74</v>
      </c>
      <c r="KA347" s="97">
        <v>329</v>
      </c>
      <c r="KB347" s="97">
        <v>223</v>
      </c>
      <c r="KC347" s="97">
        <v>94</v>
      </c>
      <c r="KD347" s="97">
        <v>66</v>
      </c>
      <c r="KE347" s="97">
        <v>92</v>
      </c>
      <c r="KF347" s="97">
        <v>40</v>
      </c>
      <c r="KG347" s="97">
        <v>113</v>
      </c>
      <c r="KH347" s="97">
        <v>57</v>
      </c>
      <c r="KI347" s="97">
        <v>3</v>
      </c>
      <c r="KJ347" s="97">
        <v>32</v>
      </c>
      <c r="KK347" s="97">
        <v>0</v>
      </c>
      <c r="KL347" s="97">
        <v>37</v>
      </c>
      <c r="KM347" s="97">
        <v>1</v>
      </c>
      <c r="KN347" s="97">
        <v>1</v>
      </c>
      <c r="KO347" s="97">
        <v>83</v>
      </c>
      <c r="KP347" s="97">
        <v>1</v>
      </c>
      <c r="KQ347" s="97">
        <v>14</v>
      </c>
      <c r="KR347" s="97">
        <v>5</v>
      </c>
      <c r="KS347" s="97">
        <v>13</v>
      </c>
      <c r="KT347" s="97">
        <v>12</v>
      </c>
      <c r="KU347" s="97">
        <v>26</v>
      </c>
      <c r="KV347" s="97">
        <v>8</v>
      </c>
      <c r="KW347" s="97">
        <v>12</v>
      </c>
      <c r="KX347" s="97">
        <v>1</v>
      </c>
      <c r="KY347" s="97">
        <v>7</v>
      </c>
      <c r="KZ347" s="97">
        <v>17</v>
      </c>
      <c r="LA347" s="97">
        <v>150</v>
      </c>
      <c r="LB347" s="97">
        <v>872</v>
      </c>
      <c r="LC347" s="97">
        <v>37</v>
      </c>
      <c r="LD347" s="97">
        <v>73</v>
      </c>
      <c r="LE347" s="97">
        <v>27</v>
      </c>
      <c r="LF347" s="97">
        <v>1</v>
      </c>
      <c r="LG347" s="97">
        <v>484</v>
      </c>
      <c r="LH347" s="97">
        <v>965</v>
      </c>
      <c r="LI347" s="97">
        <v>397</v>
      </c>
      <c r="LJ347" s="97">
        <v>280</v>
      </c>
      <c r="LK347" s="97">
        <v>132</v>
      </c>
      <c r="LL347" s="97">
        <v>393</v>
      </c>
      <c r="LM347" s="97"/>
      <c r="LN347" s="97">
        <v>40</v>
      </c>
      <c r="LO347" s="97">
        <v>0</v>
      </c>
      <c r="LP347" s="97">
        <v>0</v>
      </c>
      <c r="LQ347" s="97">
        <v>839</v>
      </c>
      <c r="LR347" s="97">
        <v>8</v>
      </c>
      <c r="LS347" s="97">
        <v>107</v>
      </c>
      <c r="LT347" s="97">
        <v>4</v>
      </c>
      <c r="LU347" s="97">
        <v>98</v>
      </c>
      <c r="LV347" s="97">
        <v>62</v>
      </c>
      <c r="LW347" s="97">
        <v>14</v>
      </c>
      <c r="LX347" s="97">
        <v>992</v>
      </c>
      <c r="LY347" s="97">
        <v>17</v>
      </c>
      <c r="LZ347" s="97">
        <v>133</v>
      </c>
      <c r="MA347" s="97">
        <v>1197</v>
      </c>
      <c r="MB347" s="97">
        <v>1004</v>
      </c>
      <c r="MC347" s="97">
        <v>29</v>
      </c>
      <c r="MD347" s="97">
        <v>59</v>
      </c>
      <c r="ME347" s="97">
        <v>1078</v>
      </c>
      <c r="MF347" s="97">
        <v>91</v>
      </c>
      <c r="MG347" s="97">
        <v>26</v>
      </c>
      <c r="MH347" s="97">
        <v>2</v>
      </c>
      <c r="MI347" s="97">
        <v>141</v>
      </c>
      <c r="MJ347" s="97">
        <v>3</v>
      </c>
      <c r="MK347" s="97">
        <v>131</v>
      </c>
      <c r="ML347" s="97">
        <v>18</v>
      </c>
      <c r="MM347" s="97">
        <v>11</v>
      </c>
      <c r="MN347" s="97">
        <v>5</v>
      </c>
      <c r="MO347" s="97">
        <v>19</v>
      </c>
      <c r="MP347" s="97">
        <v>9</v>
      </c>
      <c r="MQ347" s="97">
        <v>14</v>
      </c>
      <c r="MR347" s="97">
        <v>14</v>
      </c>
      <c r="MS347" s="97">
        <v>17</v>
      </c>
      <c r="MT347" s="97">
        <v>38</v>
      </c>
      <c r="MU347" s="97">
        <v>24</v>
      </c>
      <c r="MV347" s="97">
        <v>4</v>
      </c>
      <c r="MW347" s="97">
        <v>522</v>
      </c>
      <c r="MX347" s="97">
        <v>17</v>
      </c>
      <c r="MY347" s="97">
        <v>6</v>
      </c>
      <c r="MZ347" s="97">
        <v>12</v>
      </c>
      <c r="NA347" s="97">
        <v>10</v>
      </c>
      <c r="NB347" s="97">
        <v>18</v>
      </c>
      <c r="NC347" s="97">
        <v>8</v>
      </c>
      <c r="ND347" s="97">
        <v>21</v>
      </c>
      <c r="NE347" s="97">
        <v>26</v>
      </c>
      <c r="NF347" s="97">
        <v>4</v>
      </c>
      <c r="NG347" s="97">
        <v>16</v>
      </c>
      <c r="NH347" s="97">
        <v>2</v>
      </c>
      <c r="NI347" s="97">
        <v>7</v>
      </c>
      <c r="NJ347" s="97">
        <v>0</v>
      </c>
      <c r="NK347" s="97">
        <v>5</v>
      </c>
      <c r="NL347" s="97">
        <v>0</v>
      </c>
      <c r="NM347" s="97">
        <v>4</v>
      </c>
      <c r="NN347" s="97">
        <v>0</v>
      </c>
      <c r="NO347" s="97">
        <v>1</v>
      </c>
      <c r="NP347" s="97">
        <v>12</v>
      </c>
      <c r="NQ347" s="97">
        <v>31</v>
      </c>
      <c r="NR347" s="97">
        <v>18</v>
      </c>
      <c r="NS347" s="97">
        <v>38</v>
      </c>
      <c r="NT347" s="97">
        <v>54</v>
      </c>
      <c r="NU347" s="97">
        <v>11</v>
      </c>
      <c r="NV347" s="97">
        <v>2</v>
      </c>
      <c r="NW347" s="97">
        <v>0</v>
      </c>
      <c r="NX347" s="97">
        <v>2</v>
      </c>
      <c r="NY347" s="97">
        <v>0</v>
      </c>
      <c r="NZ347" s="97">
        <v>2</v>
      </c>
      <c r="OA347" s="97">
        <v>0</v>
      </c>
      <c r="OB347" s="97">
        <v>5</v>
      </c>
      <c r="OC347" s="97">
        <v>2</v>
      </c>
      <c r="OD347" s="97">
        <v>71</v>
      </c>
      <c r="OE347" s="97">
        <v>2</v>
      </c>
      <c r="OF347" s="97">
        <v>32</v>
      </c>
      <c r="OG347" s="97"/>
      <c r="OH347" s="97">
        <v>198</v>
      </c>
      <c r="OI347" s="97">
        <v>0</v>
      </c>
      <c r="OJ347" s="97">
        <v>20</v>
      </c>
      <c r="OK347" s="97">
        <v>11</v>
      </c>
      <c r="OL347" s="97">
        <v>80</v>
      </c>
      <c r="OM347" s="97">
        <v>88</v>
      </c>
      <c r="ON347" s="97">
        <v>127</v>
      </c>
      <c r="OO347" s="97">
        <v>1631</v>
      </c>
      <c r="OP347" s="97">
        <v>72</v>
      </c>
      <c r="OQ347" s="97">
        <v>2</v>
      </c>
      <c r="OR347" s="98">
        <v>1123</v>
      </c>
      <c r="OS347" s="99">
        <v>22820</v>
      </c>
      <c r="OT347" s="96">
        <v>3797</v>
      </c>
      <c r="OU347" s="97"/>
      <c r="OV347" s="97"/>
      <c r="OW347" s="97"/>
      <c r="OX347" s="97"/>
      <c r="OY347" s="97"/>
      <c r="OZ347" s="97">
        <v>56</v>
      </c>
      <c r="PA347" s="97"/>
      <c r="PB347" s="97"/>
      <c r="PC347" s="97"/>
      <c r="PD347" s="97"/>
      <c r="PE347" s="97"/>
      <c r="PF347" s="97"/>
      <c r="PG347" s="97"/>
      <c r="PH347" s="97"/>
      <c r="PI347" s="97"/>
      <c r="PJ347" s="97"/>
      <c r="PK347" s="97"/>
      <c r="PL347" s="98"/>
      <c r="PM347" s="99">
        <v>26673</v>
      </c>
    </row>
    <row r="348" spans="1:429" ht="12.75" customHeight="1" x14ac:dyDescent="0.2">
      <c r="A348" s="93">
        <v>541920</v>
      </c>
      <c r="B348" s="94" t="s">
        <v>1748</v>
      </c>
      <c r="C348" s="95" t="s">
        <v>1507</v>
      </c>
      <c r="D348" s="96"/>
      <c r="E348" s="97"/>
      <c r="F348" s="97"/>
      <c r="G348" s="97"/>
      <c r="H348" s="97"/>
      <c r="I348" s="97"/>
      <c r="J348" s="97"/>
      <c r="K348" s="97"/>
      <c r="L348" s="97"/>
      <c r="M348" s="97"/>
      <c r="N348" s="97"/>
      <c r="O348" s="97"/>
      <c r="P348" s="97"/>
      <c r="Q348" s="97"/>
      <c r="R348" s="97"/>
      <c r="S348" s="97"/>
      <c r="T348" s="97"/>
      <c r="U348" s="97"/>
      <c r="V348" s="97"/>
      <c r="W348" s="97"/>
      <c r="X348" s="97"/>
      <c r="Y348" s="97"/>
      <c r="Z348" s="97"/>
      <c r="AA348" s="97"/>
      <c r="AB348" s="97"/>
      <c r="AC348" s="97"/>
      <c r="AD348" s="97"/>
      <c r="AE348" s="97"/>
      <c r="AF348" s="97"/>
      <c r="AG348" s="97"/>
      <c r="AH348" s="97"/>
      <c r="AI348" s="97"/>
      <c r="AJ348" s="97"/>
      <c r="AK348" s="97"/>
      <c r="AL348" s="97"/>
      <c r="AM348" s="97"/>
      <c r="AN348" s="97"/>
      <c r="AO348" s="97"/>
      <c r="AP348" s="97"/>
      <c r="AQ348" s="97"/>
      <c r="AR348" s="97"/>
      <c r="AS348" s="97"/>
      <c r="AT348" s="97"/>
      <c r="AU348" s="97"/>
      <c r="AV348" s="97"/>
      <c r="AW348" s="97"/>
      <c r="AX348" s="97"/>
      <c r="AY348" s="97"/>
      <c r="AZ348" s="97"/>
      <c r="BA348" s="97"/>
      <c r="BB348" s="97"/>
      <c r="BC348" s="97"/>
      <c r="BD348" s="97"/>
      <c r="BE348" s="97"/>
      <c r="BF348" s="97"/>
      <c r="BG348" s="97"/>
      <c r="BH348" s="97"/>
      <c r="BI348" s="97"/>
      <c r="BJ348" s="97"/>
      <c r="BK348" s="97"/>
      <c r="BL348" s="97"/>
      <c r="BM348" s="97"/>
      <c r="BN348" s="97"/>
      <c r="BO348" s="97"/>
      <c r="BP348" s="97"/>
      <c r="BQ348" s="97"/>
      <c r="BR348" s="97"/>
      <c r="BS348" s="97"/>
      <c r="BT348" s="97"/>
      <c r="BU348" s="97"/>
      <c r="BV348" s="97"/>
      <c r="BW348" s="97"/>
      <c r="BX348" s="97"/>
      <c r="BY348" s="97"/>
      <c r="BZ348" s="97"/>
      <c r="CA348" s="97"/>
      <c r="CB348" s="97"/>
      <c r="CC348" s="97"/>
      <c r="CD348" s="97"/>
      <c r="CE348" s="97"/>
      <c r="CF348" s="97"/>
      <c r="CG348" s="97"/>
      <c r="CH348" s="97"/>
      <c r="CI348" s="97"/>
      <c r="CJ348" s="97"/>
      <c r="CK348" s="97"/>
      <c r="CL348" s="97"/>
      <c r="CM348" s="97"/>
      <c r="CN348" s="97"/>
      <c r="CO348" s="97"/>
      <c r="CP348" s="97"/>
      <c r="CQ348" s="97"/>
      <c r="CR348" s="97"/>
      <c r="CS348" s="97"/>
      <c r="CT348" s="97"/>
      <c r="CU348" s="97"/>
      <c r="CV348" s="97"/>
      <c r="CW348" s="97"/>
      <c r="CX348" s="97"/>
      <c r="CY348" s="97"/>
      <c r="CZ348" s="97"/>
      <c r="DA348" s="97"/>
      <c r="DB348" s="97"/>
      <c r="DC348" s="97"/>
      <c r="DD348" s="97"/>
      <c r="DE348" s="97"/>
      <c r="DF348" s="97"/>
      <c r="DG348" s="97"/>
      <c r="DH348" s="97"/>
      <c r="DI348" s="97"/>
      <c r="DJ348" s="97"/>
      <c r="DK348" s="97"/>
      <c r="DL348" s="97"/>
      <c r="DM348" s="97"/>
      <c r="DN348" s="97"/>
      <c r="DO348" s="97"/>
      <c r="DP348" s="97"/>
      <c r="DQ348" s="97"/>
      <c r="DR348" s="97"/>
      <c r="DS348" s="97"/>
      <c r="DT348" s="97"/>
      <c r="DU348" s="97"/>
      <c r="DV348" s="97"/>
      <c r="DW348" s="97"/>
      <c r="DX348" s="97"/>
      <c r="DY348" s="97"/>
      <c r="DZ348" s="97"/>
      <c r="EA348" s="97"/>
      <c r="EB348" s="97"/>
      <c r="EC348" s="97"/>
      <c r="ED348" s="97"/>
      <c r="EE348" s="97"/>
      <c r="EF348" s="97"/>
      <c r="EG348" s="97"/>
      <c r="EH348" s="97"/>
      <c r="EI348" s="97"/>
      <c r="EJ348" s="97"/>
      <c r="EK348" s="97"/>
      <c r="EL348" s="97"/>
      <c r="EM348" s="97"/>
      <c r="EN348" s="97"/>
      <c r="EO348" s="97"/>
      <c r="EP348" s="97"/>
      <c r="EQ348" s="97"/>
      <c r="ER348" s="97"/>
      <c r="ES348" s="97"/>
      <c r="ET348" s="97"/>
      <c r="EU348" s="97"/>
      <c r="EV348" s="97"/>
      <c r="EW348" s="97"/>
      <c r="EX348" s="97"/>
      <c r="EY348" s="97"/>
      <c r="EZ348" s="97"/>
      <c r="FA348" s="97"/>
      <c r="FB348" s="97"/>
      <c r="FC348" s="97"/>
      <c r="FD348" s="97"/>
      <c r="FE348" s="97"/>
      <c r="FF348" s="97"/>
      <c r="FG348" s="97"/>
      <c r="FH348" s="97"/>
      <c r="FI348" s="97"/>
      <c r="FJ348" s="97"/>
      <c r="FK348" s="97"/>
      <c r="FL348" s="97"/>
      <c r="FM348" s="97"/>
      <c r="FN348" s="97"/>
      <c r="FO348" s="97"/>
      <c r="FP348" s="97"/>
      <c r="FQ348" s="97"/>
      <c r="FR348" s="97"/>
      <c r="FS348" s="97"/>
      <c r="FT348" s="97"/>
      <c r="FU348" s="97"/>
      <c r="FV348" s="97"/>
      <c r="FW348" s="97"/>
      <c r="FX348" s="97"/>
      <c r="FY348" s="97"/>
      <c r="FZ348" s="97"/>
      <c r="GA348" s="97"/>
      <c r="GB348" s="97"/>
      <c r="GC348" s="97"/>
      <c r="GD348" s="97"/>
      <c r="GE348" s="97"/>
      <c r="GF348" s="97"/>
      <c r="GG348" s="97"/>
      <c r="GH348" s="97"/>
      <c r="GI348" s="97"/>
      <c r="GJ348" s="97"/>
      <c r="GK348" s="97"/>
      <c r="GL348" s="97"/>
      <c r="GM348" s="97"/>
      <c r="GN348" s="97"/>
      <c r="GO348" s="97"/>
      <c r="GP348" s="97"/>
      <c r="GQ348" s="97"/>
      <c r="GR348" s="97"/>
      <c r="GS348" s="97"/>
      <c r="GT348" s="97"/>
      <c r="GU348" s="97"/>
      <c r="GV348" s="97"/>
      <c r="GW348" s="97"/>
      <c r="GX348" s="97"/>
      <c r="GY348" s="97"/>
      <c r="GZ348" s="97"/>
      <c r="HA348" s="97"/>
      <c r="HB348" s="97"/>
      <c r="HC348" s="97"/>
      <c r="HD348" s="97"/>
      <c r="HE348" s="97"/>
      <c r="HF348" s="97"/>
      <c r="HG348" s="97"/>
      <c r="HH348" s="97"/>
      <c r="HI348" s="97"/>
      <c r="HJ348" s="97"/>
      <c r="HK348" s="97"/>
      <c r="HL348" s="97"/>
      <c r="HM348" s="97"/>
      <c r="HN348" s="97"/>
      <c r="HO348" s="97"/>
      <c r="HP348" s="97"/>
      <c r="HQ348" s="97"/>
      <c r="HR348" s="97"/>
      <c r="HS348" s="97"/>
      <c r="HT348" s="97"/>
      <c r="HU348" s="97"/>
      <c r="HV348" s="97"/>
      <c r="HW348" s="97"/>
      <c r="HX348" s="97"/>
      <c r="HY348" s="97"/>
      <c r="HZ348" s="97"/>
      <c r="IA348" s="97"/>
      <c r="IB348" s="97"/>
      <c r="IC348" s="97"/>
      <c r="ID348" s="97"/>
      <c r="IE348" s="97"/>
      <c r="IF348" s="97"/>
      <c r="IG348" s="97"/>
      <c r="IH348" s="97"/>
      <c r="II348" s="97"/>
      <c r="IJ348" s="97"/>
      <c r="IK348" s="97"/>
      <c r="IL348" s="97"/>
      <c r="IM348" s="97"/>
      <c r="IN348" s="97"/>
      <c r="IO348" s="97"/>
      <c r="IP348" s="97"/>
      <c r="IQ348" s="97"/>
      <c r="IR348" s="97"/>
      <c r="IS348" s="97"/>
      <c r="IT348" s="97"/>
      <c r="IU348" s="97"/>
      <c r="IV348" s="97"/>
      <c r="IW348" s="97"/>
      <c r="IX348" s="97"/>
      <c r="IY348" s="97"/>
      <c r="IZ348" s="97"/>
      <c r="JA348" s="97"/>
      <c r="JB348" s="97"/>
      <c r="JC348" s="97"/>
      <c r="JD348" s="97"/>
      <c r="JE348" s="97"/>
      <c r="JF348" s="97"/>
      <c r="JG348" s="97"/>
      <c r="JH348" s="97"/>
      <c r="JI348" s="97"/>
      <c r="JJ348" s="97"/>
      <c r="JK348" s="97"/>
      <c r="JL348" s="97"/>
      <c r="JM348" s="97"/>
      <c r="JN348" s="97"/>
      <c r="JO348" s="97">
        <v>36</v>
      </c>
      <c r="JP348" s="97">
        <v>40</v>
      </c>
      <c r="JQ348" s="97">
        <v>23</v>
      </c>
      <c r="JR348" s="97">
        <v>22</v>
      </c>
      <c r="JS348" s="97">
        <v>48</v>
      </c>
      <c r="JT348" s="97">
        <v>3</v>
      </c>
      <c r="JU348" s="97">
        <v>80</v>
      </c>
      <c r="JV348" s="97"/>
      <c r="JW348" s="97">
        <v>45</v>
      </c>
      <c r="JX348" s="97"/>
      <c r="JY348" s="97"/>
      <c r="JZ348" s="97">
        <v>6</v>
      </c>
      <c r="KA348" s="97">
        <v>8</v>
      </c>
      <c r="KB348" s="97"/>
      <c r="KC348" s="97">
        <v>7</v>
      </c>
      <c r="KD348" s="97">
        <v>32</v>
      </c>
      <c r="KE348" s="97"/>
      <c r="KF348" s="97"/>
      <c r="KG348" s="97"/>
      <c r="KH348" s="97">
        <v>6</v>
      </c>
      <c r="KI348" s="97"/>
      <c r="KJ348" s="97">
        <v>1</v>
      </c>
      <c r="KK348" s="97"/>
      <c r="KL348" s="97"/>
      <c r="KM348" s="97"/>
      <c r="KN348" s="97"/>
      <c r="KO348" s="97"/>
      <c r="KP348" s="97"/>
      <c r="KQ348" s="97"/>
      <c r="KR348" s="97"/>
      <c r="KS348" s="97"/>
      <c r="KT348" s="97"/>
      <c r="KU348" s="97">
        <v>3</v>
      </c>
      <c r="KV348" s="97"/>
      <c r="KW348" s="97"/>
      <c r="KX348" s="97"/>
      <c r="KY348" s="97"/>
      <c r="KZ348" s="97"/>
      <c r="LA348" s="97"/>
      <c r="LB348" s="97"/>
      <c r="LC348" s="97">
        <v>0</v>
      </c>
      <c r="LD348" s="97"/>
      <c r="LE348" s="97"/>
      <c r="LF348" s="97">
        <v>0</v>
      </c>
      <c r="LG348" s="97"/>
      <c r="LH348" s="97"/>
      <c r="LI348" s="97"/>
      <c r="LJ348" s="97"/>
      <c r="LK348" s="97"/>
      <c r="LL348" s="97">
        <v>0</v>
      </c>
      <c r="LM348" s="97"/>
      <c r="LN348" s="97"/>
      <c r="LO348" s="97"/>
      <c r="LP348" s="97">
        <v>0</v>
      </c>
      <c r="LQ348" s="97">
        <v>118</v>
      </c>
      <c r="LR348" s="97"/>
      <c r="LS348" s="97">
        <v>65</v>
      </c>
      <c r="LT348" s="97"/>
      <c r="LU348" s="97"/>
      <c r="LV348" s="97">
        <v>177</v>
      </c>
      <c r="LW348" s="97">
        <v>52</v>
      </c>
      <c r="LX348" s="97">
        <v>30</v>
      </c>
      <c r="LY348" s="97">
        <v>12</v>
      </c>
      <c r="LZ348" s="97">
        <v>77</v>
      </c>
      <c r="MA348" s="97">
        <v>114</v>
      </c>
      <c r="MB348" s="97">
        <v>205</v>
      </c>
      <c r="MC348" s="97">
        <v>58</v>
      </c>
      <c r="MD348" s="97">
        <v>47</v>
      </c>
      <c r="ME348" s="97">
        <v>1093</v>
      </c>
      <c r="MF348" s="97">
        <v>13</v>
      </c>
      <c r="MG348" s="97">
        <v>4</v>
      </c>
      <c r="MH348" s="97">
        <v>1</v>
      </c>
      <c r="MI348" s="97">
        <v>82</v>
      </c>
      <c r="MJ348" s="97">
        <v>3</v>
      </c>
      <c r="MK348" s="97">
        <v>29</v>
      </c>
      <c r="ML348" s="97">
        <v>42</v>
      </c>
      <c r="MM348" s="97">
        <v>22</v>
      </c>
      <c r="MN348" s="97">
        <v>7</v>
      </c>
      <c r="MO348" s="97">
        <v>29</v>
      </c>
      <c r="MP348" s="97">
        <v>189</v>
      </c>
      <c r="MQ348" s="97">
        <v>15</v>
      </c>
      <c r="MR348" s="97">
        <v>294</v>
      </c>
      <c r="MS348" s="97">
        <v>6</v>
      </c>
      <c r="MT348" s="97"/>
      <c r="MU348" s="97">
        <v>1</v>
      </c>
      <c r="MV348" s="97"/>
      <c r="MW348" s="97"/>
      <c r="MX348" s="97"/>
      <c r="MY348" s="97"/>
      <c r="MZ348" s="97"/>
      <c r="NA348" s="97">
        <v>6</v>
      </c>
      <c r="NB348" s="97"/>
      <c r="NC348" s="97">
        <v>3</v>
      </c>
      <c r="ND348" s="97"/>
      <c r="NE348" s="97"/>
      <c r="NF348" s="97"/>
      <c r="NG348" s="97"/>
      <c r="NH348" s="97"/>
      <c r="NI348" s="97"/>
      <c r="NJ348" s="97"/>
      <c r="NK348" s="97">
        <v>3</v>
      </c>
      <c r="NL348" s="97">
        <v>2</v>
      </c>
      <c r="NM348" s="97">
        <v>3</v>
      </c>
      <c r="NN348" s="97"/>
      <c r="NO348" s="97"/>
      <c r="NP348" s="97"/>
      <c r="NQ348" s="97"/>
      <c r="NR348" s="97">
        <v>1</v>
      </c>
      <c r="NS348" s="97">
        <v>1</v>
      </c>
      <c r="NT348" s="97">
        <v>4</v>
      </c>
      <c r="NU348" s="97">
        <v>0</v>
      </c>
      <c r="NV348" s="97"/>
      <c r="NW348" s="97"/>
      <c r="NX348" s="97"/>
      <c r="NY348" s="97"/>
      <c r="NZ348" s="97"/>
      <c r="OA348" s="97"/>
      <c r="OB348" s="97">
        <v>3</v>
      </c>
      <c r="OC348" s="97">
        <v>434</v>
      </c>
      <c r="OD348" s="97"/>
      <c r="OE348" s="97"/>
      <c r="OF348" s="97"/>
      <c r="OG348" s="97"/>
      <c r="OH348" s="97"/>
      <c r="OI348" s="97"/>
      <c r="OJ348" s="97"/>
      <c r="OK348" s="97"/>
      <c r="OL348" s="97"/>
      <c r="OM348" s="97"/>
      <c r="ON348" s="97"/>
      <c r="OO348" s="97">
        <v>55</v>
      </c>
      <c r="OP348" s="97"/>
      <c r="OQ348" s="97"/>
      <c r="OR348" s="98"/>
      <c r="OS348" s="99">
        <v>3661</v>
      </c>
      <c r="OT348" s="96">
        <v>6485</v>
      </c>
      <c r="OU348" s="97"/>
      <c r="OV348" s="97">
        <v>1133</v>
      </c>
      <c r="OW348" s="97"/>
      <c r="OX348" s="97"/>
      <c r="OY348" s="97"/>
      <c r="OZ348" s="97">
        <v>16</v>
      </c>
      <c r="PA348" s="97"/>
      <c r="PB348" s="97"/>
      <c r="PC348" s="97"/>
      <c r="PD348" s="97"/>
      <c r="PE348" s="97"/>
      <c r="PF348" s="97"/>
      <c r="PG348" s="97"/>
      <c r="PH348" s="97"/>
      <c r="PI348" s="97"/>
      <c r="PJ348" s="97"/>
      <c r="PK348" s="97"/>
      <c r="PL348" s="98"/>
      <c r="PM348" s="99">
        <v>11294</v>
      </c>
    </row>
    <row r="349" spans="1:429" ht="12.75" customHeight="1" x14ac:dyDescent="0.2">
      <c r="A349" s="93">
        <v>541940</v>
      </c>
      <c r="B349" s="94" t="s">
        <v>1748</v>
      </c>
      <c r="C349" s="95" t="s">
        <v>1508</v>
      </c>
      <c r="D349" s="96"/>
      <c r="E349" s="97"/>
      <c r="F349" s="97"/>
      <c r="G349" s="97"/>
      <c r="H349" s="97"/>
      <c r="I349" s="97"/>
      <c r="J349" s="97">
        <v>39</v>
      </c>
      <c r="K349" s="97">
        <v>18</v>
      </c>
      <c r="L349" s="97">
        <v>333</v>
      </c>
      <c r="M349" s="97">
        <v>75</v>
      </c>
      <c r="N349" s="97"/>
      <c r="O349" s="97">
        <v>79</v>
      </c>
      <c r="P349" s="97"/>
      <c r="Q349" s="97"/>
      <c r="R349" s="97"/>
      <c r="S349" s="97"/>
      <c r="T349" s="97"/>
      <c r="U349" s="97"/>
      <c r="V349" s="97"/>
      <c r="W349" s="97"/>
      <c r="X349" s="97"/>
      <c r="Y349" s="97"/>
      <c r="Z349" s="97"/>
      <c r="AA349" s="97"/>
      <c r="AB349" s="97"/>
      <c r="AC349" s="97"/>
      <c r="AD349" s="97"/>
      <c r="AE349" s="97"/>
      <c r="AF349" s="97"/>
      <c r="AG349" s="97"/>
      <c r="AH349" s="97"/>
      <c r="AI349" s="97"/>
      <c r="AJ349" s="97"/>
      <c r="AK349" s="97"/>
      <c r="AL349" s="97"/>
      <c r="AM349" s="97"/>
      <c r="AN349" s="97"/>
      <c r="AO349" s="97"/>
      <c r="AP349" s="97"/>
      <c r="AQ349" s="97"/>
      <c r="AR349" s="97"/>
      <c r="AS349" s="97"/>
      <c r="AT349" s="97"/>
      <c r="AU349" s="97"/>
      <c r="AV349" s="97"/>
      <c r="AW349" s="97"/>
      <c r="AX349" s="97"/>
      <c r="AY349" s="97"/>
      <c r="AZ349" s="97"/>
      <c r="BA349" s="97"/>
      <c r="BB349" s="97"/>
      <c r="BC349" s="97"/>
      <c r="BD349" s="97"/>
      <c r="BE349" s="97"/>
      <c r="BF349" s="97"/>
      <c r="BG349" s="97"/>
      <c r="BH349" s="97"/>
      <c r="BI349" s="97"/>
      <c r="BJ349" s="97"/>
      <c r="BK349" s="97"/>
      <c r="BL349" s="97"/>
      <c r="BM349" s="97"/>
      <c r="BN349" s="97"/>
      <c r="BO349" s="97"/>
      <c r="BP349" s="97"/>
      <c r="BQ349" s="97"/>
      <c r="BR349" s="97"/>
      <c r="BS349" s="97"/>
      <c r="BT349" s="97"/>
      <c r="BU349" s="97"/>
      <c r="BV349" s="97"/>
      <c r="BW349" s="97"/>
      <c r="BX349" s="97"/>
      <c r="BY349" s="97"/>
      <c r="BZ349" s="97"/>
      <c r="CA349" s="97"/>
      <c r="CB349" s="97"/>
      <c r="CC349" s="97"/>
      <c r="CD349" s="97"/>
      <c r="CE349" s="97"/>
      <c r="CF349" s="97"/>
      <c r="CG349" s="97"/>
      <c r="CH349" s="97"/>
      <c r="CI349" s="97"/>
      <c r="CJ349" s="97"/>
      <c r="CK349" s="97"/>
      <c r="CL349" s="97"/>
      <c r="CM349" s="97"/>
      <c r="CN349" s="97"/>
      <c r="CO349" s="97"/>
      <c r="CP349" s="97"/>
      <c r="CQ349" s="97"/>
      <c r="CR349" s="97"/>
      <c r="CS349" s="97"/>
      <c r="CT349" s="97"/>
      <c r="CU349" s="97"/>
      <c r="CV349" s="97"/>
      <c r="CW349" s="97"/>
      <c r="CX349" s="97"/>
      <c r="CY349" s="97"/>
      <c r="CZ349" s="97"/>
      <c r="DA349" s="97"/>
      <c r="DB349" s="97"/>
      <c r="DC349" s="97"/>
      <c r="DD349" s="97"/>
      <c r="DE349" s="97"/>
      <c r="DF349" s="97"/>
      <c r="DG349" s="97"/>
      <c r="DH349" s="97"/>
      <c r="DI349" s="97"/>
      <c r="DJ349" s="97"/>
      <c r="DK349" s="97"/>
      <c r="DL349" s="97"/>
      <c r="DM349" s="97"/>
      <c r="DN349" s="97"/>
      <c r="DO349" s="97"/>
      <c r="DP349" s="97"/>
      <c r="DQ349" s="97"/>
      <c r="DR349" s="97"/>
      <c r="DS349" s="97"/>
      <c r="DT349" s="97"/>
      <c r="DU349" s="97"/>
      <c r="DV349" s="97"/>
      <c r="DW349" s="97"/>
      <c r="DX349" s="97"/>
      <c r="DY349" s="97"/>
      <c r="DZ349" s="97"/>
      <c r="EA349" s="97"/>
      <c r="EB349" s="97"/>
      <c r="EC349" s="97"/>
      <c r="ED349" s="97"/>
      <c r="EE349" s="97"/>
      <c r="EF349" s="97"/>
      <c r="EG349" s="97"/>
      <c r="EH349" s="97"/>
      <c r="EI349" s="97"/>
      <c r="EJ349" s="97"/>
      <c r="EK349" s="97"/>
      <c r="EL349" s="97"/>
      <c r="EM349" s="97"/>
      <c r="EN349" s="97"/>
      <c r="EO349" s="97"/>
      <c r="EP349" s="97"/>
      <c r="EQ349" s="97"/>
      <c r="ER349" s="97"/>
      <c r="ES349" s="97"/>
      <c r="ET349" s="97"/>
      <c r="EU349" s="97"/>
      <c r="EV349" s="97"/>
      <c r="EW349" s="97"/>
      <c r="EX349" s="97"/>
      <c r="EY349" s="97"/>
      <c r="EZ349" s="97"/>
      <c r="FA349" s="97"/>
      <c r="FB349" s="97"/>
      <c r="FC349" s="97"/>
      <c r="FD349" s="97"/>
      <c r="FE349" s="97"/>
      <c r="FF349" s="97"/>
      <c r="FG349" s="97"/>
      <c r="FH349" s="97"/>
      <c r="FI349" s="97"/>
      <c r="FJ349" s="97"/>
      <c r="FK349" s="97"/>
      <c r="FL349" s="97"/>
      <c r="FM349" s="97"/>
      <c r="FN349" s="97"/>
      <c r="FO349" s="97"/>
      <c r="FP349" s="97"/>
      <c r="FQ349" s="97"/>
      <c r="FR349" s="97"/>
      <c r="FS349" s="97"/>
      <c r="FT349" s="97"/>
      <c r="FU349" s="97"/>
      <c r="FV349" s="97"/>
      <c r="FW349" s="97"/>
      <c r="FX349" s="97"/>
      <c r="FY349" s="97"/>
      <c r="FZ349" s="97"/>
      <c r="GA349" s="97"/>
      <c r="GB349" s="97"/>
      <c r="GC349" s="97"/>
      <c r="GD349" s="97"/>
      <c r="GE349" s="97"/>
      <c r="GF349" s="97"/>
      <c r="GG349" s="97"/>
      <c r="GH349" s="97"/>
      <c r="GI349" s="97"/>
      <c r="GJ349" s="97"/>
      <c r="GK349" s="97"/>
      <c r="GL349" s="97"/>
      <c r="GM349" s="97"/>
      <c r="GN349" s="97"/>
      <c r="GO349" s="97"/>
      <c r="GP349" s="97"/>
      <c r="GQ349" s="97"/>
      <c r="GR349" s="97"/>
      <c r="GS349" s="97"/>
      <c r="GT349" s="97"/>
      <c r="GU349" s="97"/>
      <c r="GV349" s="97"/>
      <c r="GW349" s="97"/>
      <c r="GX349" s="97"/>
      <c r="GY349" s="97"/>
      <c r="GZ349" s="97"/>
      <c r="HA349" s="97"/>
      <c r="HB349" s="97"/>
      <c r="HC349" s="97"/>
      <c r="HD349" s="97"/>
      <c r="HE349" s="97"/>
      <c r="HF349" s="97"/>
      <c r="HG349" s="97"/>
      <c r="HH349" s="97"/>
      <c r="HI349" s="97"/>
      <c r="HJ349" s="97"/>
      <c r="HK349" s="97"/>
      <c r="HL349" s="97"/>
      <c r="HM349" s="97"/>
      <c r="HN349" s="97"/>
      <c r="HO349" s="97"/>
      <c r="HP349" s="97"/>
      <c r="HQ349" s="97"/>
      <c r="HR349" s="97"/>
      <c r="HS349" s="97"/>
      <c r="HT349" s="97"/>
      <c r="HU349" s="97"/>
      <c r="HV349" s="97"/>
      <c r="HW349" s="97"/>
      <c r="HX349" s="97"/>
      <c r="HY349" s="97"/>
      <c r="HZ349" s="97"/>
      <c r="IA349" s="97"/>
      <c r="IB349" s="97"/>
      <c r="IC349" s="97"/>
      <c r="ID349" s="97"/>
      <c r="IE349" s="97"/>
      <c r="IF349" s="97"/>
      <c r="IG349" s="97"/>
      <c r="IH349" s="97"/>
      <c r="II349" s="97"/>
      <c r="IJ349" s="97"/>
      <c r="IK349" s="97"/>
      <c r="IL349" s="97"/>
      <c r="IM349" s="97"/>
      <c r="IN349" s="97"/>
      <c r="IO349" s="97"/>
      <c r="IP349" s="97"/>
      <c r="IQ349" s="97"/>
      <c r="IR349" s="97"/>
      <c r="IS349" s="97"/>
      <c r="IT349" s="97"/>
      <c r="IU349" s="97"/>
      <c r="IV349" s="97"/>
      <c r="IW349" s="97"/>
      <c r="IX349" s="97"/>
      <c r="IY349" s="97"/>
      <c r="IZ349" s="97"/>
      <c r="JA349" s="97"/>
      <c r="JB349" s="97"/>
      <c r="JC349" s="97"/>
      <c r="JD349" s="97"/>
      <c r="JE349" s="97"/>
      <c r="JF349" s="97"/>
      <c r="JG349" s="97"/>
      <c r="JH349" s="97"/>
      <c r="JI349" s="97"/>
      <c r="JJ349" s="97"/>
      <c r="JK349" s="97"/>
      <c r="JL349" s="97"/>
      <c r="JM349" s="97"/>
      <c r="JN349" s="97"/>
      <c r="JO349" s="97"/>
      <c r="JP349" s="97"/>
      <c r="JQ349" s="97"/>
      <c r="JR349" s="97"/>
      <c r="JS349" s="97"/>
      <c r="JT349" s="97"/>
      <c r="JU349" s="97"/>
      <c r="JV349" s="97"/>
      <c r="JW349" s="97"/>
      <c r="JX349" s="97"/>
      <c r="JY349" s="97"/>
      <c r="JZ349" s="97"/>
      <c r="KA349" s="97"/>
      <c r="KB349" s="97"/>
      <c r="KC349" s="97"/>
      <c r="KD349" s="97"/>
      <c r="KE349" s="97"/>
      <c r="KF349" s="97"/>
      <c r="KG349" s="97"/>
      <c r="KH349" s="97"/>
      <c r="KI349" s="97"/>
      <c r="KJ349" s="97"/>
      <c r="KK349" s="97"/>
      <c r="KL349" s="97"/>
      <c r="KM349" s="97"/>
      <c r="KN349" s="97"/>
      <c r="KO349" s="97"/>
      <c r="KP349" s="97"/>
      <c r="KQ349" s="97"/>
      <c r="KR349" s="97"/>
      <c r="KS349" s="97"/>
      <c r="KT349" s="97"/>
      <c r="KU349" s="97"/>
      <c r="KV349" s="97"/>
      <c r="KW349" s="97"/>
      <c r="KX349" s="97"/>
      <c r="KY349" s="97"/>
      <c r="KZ349" s="97"/>
      <c r="LA349" s="97"/>
      <c r="LB349" s="97"/>
      <c r="LC349" s="97"/>
      <c r="LD349" s="97"/>
      <c r="LE349" s="97"/>
      <c r="LF349" s="97"/>
      <c r="LG349" s="97"/>
      <c r="LH349" s="97"/>
      <c r="LI349" s="97"/>
      <c r="LJ349" s="97"/>
      <c r="LK349" s="97"/>
      <c r="LL349" s="97"/>
      <c r="LM349" s="97"/>
      <c r="LN349" s="97"/>
      <c r="LO349" s="97"/>
      <c r="LP349" s="97"/>
      <c r="LQ349" s="97"/>
      <c r="LR349" s="97"/>
      <c r="LS349" s="97"/>
      <c r="LT349" s="97"/>
      <c r="LU349" s="97"/>
      <c r="LV349" s="97"/>
      <c r="LW349" s="97"/>
      <c r="LX349" s="97"/>
      <c r="LY349" s="97"/>
      <c r="LZ349" s="97"/>
      <c r="MA349" s="97"/>
      <c r="MB349" s="97"/>
      <c r="MC349" s="97"/>
      <c r="MD349" s="97">
        <v>59</v>
      </c>
      <c r="ME349" s="97"/>
      <c r="MF349" s="97"/>
      <c r="MG349" s="97"/>
      <c r="MH349" s="97"/>
      <c r="MI349" s="97"/>
      <c r="MJ349" s="97">
        <v>4</v>
      </c>
      <c r="MK349" s="97"/>
      <c r="ML349" s="97"/>
      <c r="MM349" s="97"/>
      <c r="MN349" s="97"/>
      <c r="MO349" s="97"/>
      <c r="MP349" s="97"/>
      <c r="MQ349" s="97">
        <v>12</v>
      </c>
      <c r="MR349" s="97"/>
      <c r="MS349" s="97"/>
      <c r="MT349" s="97"/>
      <c r="MU349" s="97"/>
      <c r="MV349" s="97"/>
      <c r="MW349" s="97"/>
      <c r="MX349" s="97"/>
      <c r="MY349" s="97"/>
      <c r="MZ349" s="97"/>
      <c r="NA349" s="97"/>
      <c r="NB349" s="97"/>
      <c r="NC349" s="97"/>
      <c r="ND349" s="97">
        <v>1343</v>
      </c>
      <c r="NE349" s="97"/>
      <c r="NF349" s="97"/>
      <c r="NG349" s="97"/>
      <c r="NH349" s="97"/>
      <c r="NI349" s="97"/>
      <c r="NJ349" s="97"/>
      <c r="NK349" s="97"/>
      <c r="NL349" s="97"/>
      <c r="NM349" s="97"/>
      <c r="NN349" s="97"/>
      <c r="NO349" s="97"/>
      <c r="NP349" s="97"/>
      <c r="NQ349" s="97"/>
      <c r="NR349" s="97"/>
      <c r="NS349" s="97"/>
      <c r="NT349" s="97"/>
      <c r="NU349" s="97"/>
      <c r="NV349" s="97"/>
      <c r="NW349" s="97"/>
      <c r="NX349" s="97"/>
      <c r="NY349" s="97"/>
      <c r="NZ349" s="97"/>
      <c r="OA349" s="97"/>
      <c r="OB349" s="97"/>
      <c r="OC349" s="97"/>
      <c r="OD349" s="97"/>
      <c r="OE349" s="97"/>
      <c r="OF349" s="97"/>
      <c r="OG349" s="97"/>
      <c r="OH349" s="97">
        <v>167</v>
      </c>
      <c r="OI349" s="97"/>
      <c r="OJ349" s="97"/>
      <c r="OK349" s="97"/>
      <c r="OL349" s="97"/>
      <c r="OM349" s="97"/>
      <c r="ON349" s="97"/>
      <c r="OO349" s="97">
        <v>909</v>
      </c>
      <c r="OP349" s="97"/>
      <c r="OQ349" s="97"/>
      <c r="OR349" s="98"/>
      <c r="OS349" s="99">
        <v>3037</v>
      </c>
      <c r="OT349" s="96">
        <v>22482</v>
      </c>
      <c r="OU349" s="97"/>
      <c r="OV349" s="97"/>
      <c r="OW349" s="97"/>
      <c r="OX349" s="97"/>
      <c r="OY349" s="97"/>
      <c r="OZ349" s="97"/>
      <c r="PA349" s="97"/>
      <c r="PB349" s="97"/>
      <c r="PC349" s="97"/>
      <c r="PD349" s="97"/>
      <c r="PE349" s="97"/>
      <c r="PF349" s="97"/>
      <c r="PG349" s="97"/>
      <c r="PH349" s="97"/>
      <c r="PI349" s="97"/>
      <c r="PJ349" s="97"/>
      <c r="PK349" s="97"/>
      <c r="PL349" s="98"/>
      <c r="PM349" s="99">
        <v>25519</v>
      </c>
    </row>
    <row r="350" spans="1:429" ht="12.75" customHeight="1" x14ac:dyDescent="0.2">
      <c r="A350" s="93" t="s">
        <v>1645</v>
      </c>
      <c r="B350" s="94" t="s">
        <v>1748</v>
      </c>
      <c r="C350" s="95" t="s">
        <v>1509</v>
      </c>
      <c r="D350" s="96">
        <v>0</v>
      </c>
      <c r="E350" s="97">
        <v>118</v>
      </c>
      <c r="F350" s="97"/>
      <c r="G350" s="97"/>
      <c r="H350" s="97"/>
      <c r="I350" s="97">
        <v>10</v>
      </c>
      <c r="J350" s="97"/>
      <c r="K350" s="97"/>
      <c r="L350" s="97"/>
      <c r="M350" s="97"/>
      <c r="N350" s="97">
        <v>1</v>
      </c>
      <c r="O350" s="97">
        <v>5</v>
      </c>
      <c r="P350" s="97">
        <v>4</v>
      </c>
      <c r="Q350" s="97">
        <v>1000</v>
      </c>
      <c r="R350" s="97">
        <v>31</v>
      </c>
      <c r="S350" s="97">
        <v>4</v>
      </c>
      <c r="T350" s="97">
        <v>13</v>
      </c>
      <c r="U350" s="97">
        <v>17</v>
      </c>
      <c r="V350" s="97">
        <v>11</v>
      </c>
      <c r="W350" s="97">
        <v>62</v>
      </c>
      <c r="X350" s="97">
        <v>192</v>
      </c>
      <c r="Y350" s="97">
        <v>4237</v>
      </c>
      <c r="Z350" s="97">
        <v>360</v>
      </c>
      <c r="AA350" s="97">
        <v>30</v>
      </c>
      <c r="AB350" s="97">
        <v>37</v>
      </c>
      <c r="AC350" s="97">
        <v>37</v>
      </c>
      <c r="AD350" s="97">
        <v>44</v>
      </c>
      <c r="AE350" s="97">
        <v>6</v>
      </c>
      <c r="AF350" s="97">
        <v>27</v>
      </c>
      <c r="AG350" s="97">
        <v>9</v>
      </c>
      <c r="AH350" s="97">
        <v>172</v>
      </c>
      <c r="AI350" s="97">
        <v>40</v>
      </c>
      <c r="AJ350" s="97">
        <v>63</v>
      </c>
      <c r="AK350" s="97">
        <v>67</v>
      </c>
      <c r="AL350" s="97">
        <v>114</v>
      </c>
      <c r="AM350" s="97">
        <v>74</v>
      </c>
      <c r="AN350" s="97">
        <v>26</v>
      </c>
      <c r="AO350" s="97">
        <v>11</v>
      </c>
      <c r="AP350" s="97">
        <v>26</v>
      </c>
      <c r="AQ350" s="97">
        <v>41</v>
      </c>
      <c r="AR350" s="97">
        <v>28</v>
      </c>
      <c r="AS350" s="97">
        <v>185</v>
      </c>
      <c r="AT350" s="97">
        <v>27</v>
      </c>
      <c r="AU350" s="97">
        <v>187</v>
      </c>
      <c r="AV350" s="97">
        <v>30</v>
      </c>
      <c r="AW350" s="97">
        <v>97</v>
      </c>
      <c r="AX350" s="97">
        <v>5</v>
      </c>
      <c r="AY350" s="97">
        <v>27</v>
      </c>
      <c r="AZ350" s="97">
        <v>24</v>
      </c>
      <c r="BA350" s="97">
        <v>24</v>
      </c>
      <c r="BB350" s="97">
        <v>26</v>
      </c>
      <c r="BC350" s="97">
        <v>22</v>
      </c>
      <c r="BD350" s="97">
        <v>406</v>
      </c>
      <c r="BE350" s="97">
        <v>98</v>
      </c>
      <c r="BF350" s="97">
        <v>39</v>
      </c>
      <c r="BG350" s="97">
        <v>4</v>
      </c>
      <c r="BH350" s="97">
        <v>95</v>
      </c>
      <c r="BI350" s="97">
        <v>4</v>
      </c>
      <c r="BJ350" s="97">
        <v>65</v>
      </c>
      <c r="BK350" s="97">
        <v>58</v>
      </c>
      <c r="BL350" s="97">
        <v>51</v>
      </c>
      <c r="BM350" s="97">
        <v>132</v>
      </c>
      <c r="BN350" s="97">
        <v>18</v>
      </c>
      <c r="BO350" s="97">
        <v>54</v>
      </c>
      <c r="BP350" s="97">
        <v>44</v>
      </c>
      <c r="BQ350" s="97">
        <v>41</v>
      </c>
      <c r="BR350" s="97">
        <v>173</v>
      </c>
      <c r="BS350" s="97">
        <v>202</v>
      </c>
      <c r="BT350" s="97">
        <v>28</v>
      </c>
      <c r="BU350" s="97">
        <v>52</v>
      </c>
      <c r="BV350" s="97">
        <v>38</v>
      </c>
      <c r="BW350" s="97">
        <v>53</v>
      </c>
      <c r="BX350" s="97">
        <v>40</v>
      </c>
      <c r="BY350" s="97">
        <v>273</v>
      </c>
      <c r="BZ350" s="97">
        <v>162</v>
      </c>
      <c r="CA350" s="97">
        <v>116</v>
      </c>
      <c r="CB350" s="97">
        <v>5</v>
      </c>
      <c r="CC350" s="97">
        <v>134</v>
      </c>
      <c r="CD350" s="97">
        <v>23</v>
      </c>
      <c r="CE350" s="97">
        <v>39</v>
      </c>
      <c r="CF350" s="97">
        <v>11</v>
      </c>
      <c r="CG350" s="97">
        <v>78</v>
      </c>
      <c r="CH350" s="97">
        <v>116</v>
      </c>
      <c r="CI350" s="97">
        <v>12</v>
      </c>
      <c r="CJ350" s="97">
        <v>12</v>
      </c>
      <c r="CK350" s="97">
        <v>37</v>
      </c>
      <c r="CL350" s="97">
        <v>27</v>
      </c>
      <c r="CM350" s="97">
        <v>107</v>
      </c>
      <c r="CN350" s="97">
        <v>33</v>
      </c>
      <c r="CO350" s="97">
        <v>12</v>
      </c>
      <c r="CP350" s="97">
        <v>108</v>
      </c>
      <c r="CQ350" s="97">
        <v>29</v>
      </c>
      <c r="CR350" s="97">
        <v>51</v>
      </c>
      <c r="CS350" s="97">
        <v>26</v>
      </c>
      <c r="CT350" s="97">
        <v>29</v>
      </c>
      <c r="CU350" s="97">
        <v>23</v>
      </c>
      <c r="CV350" s="97">
        <v>48</v>
      </c>
      <c r="CW350" s="97">
        <v>30</v>
      </c>
      <c r="CX350" s="97">
        <v>8</v>
      </c>
      <c r="CY350" s="97">
        <v>11</v>
      </c>
      <c r="CZ350" s="97">
        <v>14</v>
      </c>
      <c r="DA350" s="97">
        <v>67</v>
      </c>
      <c r="DB350" s="97">
        <v>26</v>
      </c>
      <c r="DC350" s="97">
        <v>71</v>
      </c>
      <c r="DD350" s="97">
        <v>78</v>
      </c>
      <c r="DE350" s="97">
        <v>1</v>
      </c>
      <c r="DF350" s="97">
        <v>23</v>
      </c>
      <c r="DG350" s="97">
        <v>7</v>
      </c>
      <c r="DH350" s="97">
        <v>97</v>
      </c>
      <c r="DI350" s="97">
        <v>45</v>
      </c>
      <c r="DJ350" s="97">
        <v>42</v>
      </c>
      <c r="DK350" s="97">
        <v>10</v>
      </c>
      <c r="DL350" s="97">
        <v>23</v>
      </c>
      <c r="DM350" s="97">
        <v>33</v>
      </c>
      <c r="DN350" s="97">
        <v>78</v>
      </c>
      <c r="DO350" s="97">
        <v>26</v>
      </c>
      <c r="DP350" s="97">
        <v>135</v>
      </c>
      <c r="DQ350" s="97">
        <v>36</v>
      </c>
      <c r="DR350" s="97">
        <v>104</v>
      </c>
      <c r="DS350" s="97">
        <v>31</v>
      </c>
      <c r="DT350" s="97">
        <v>80</v>
      </c>
      <c r="DU350" s="97">
        <v>5</v>
      </c>
      <c r="DV350" s="97">
        <v>28</v>
      </c>
      <c r="DW350" s="97">
        <v>5</v>
      </c>
      <c r="DX350" s="97">
        <v>24</v>
      </c>
      <c r="DY350" s="97">
        <v>18</v>
      </c>
      <c r="DZ350" s="97">
        <v>7</v>
      </c>
      <c r="EA350" s="97">
        <v>20</v>
      </c>
      <c r="EB350" s="97">
        <v>1</v>
      </c>
      <c r="EC350" s="97">
        <v>3</v>
      </c>
      <c r="ED350" s="97">
        <v>4</v>
      </c>
      <c r="EE350" s="97">
        <v>34</v>
      </c>
      <c r="EF350" s="97">
        <v>2</v>
      </c>
      <c r="EG350" s="97">
        <v>3</v>
      </c>
      <c r="EH350" s="97">
        <v>1</v>
      </c>
      <c r="EI350" s="97">
        <v>0</v>
      </c>
      <c r="EJ350" s="97">
        <v>0</v>
      </c>
      <c r="EK350" s="97">
        <v>7</v>
      </c>
      <c r="EL350" s="97">
        <v>3</v>
      </c>
      <c r="EM350" s="97">
        <v>19</v>
      </c>
      <c r="EN350" s="97">
        <v>6</v>
      </c>
      <c r="EO350" s="97">
        <v>9</v>
      </c>
      <c r="EP350" s="97">
        <v>1</v>
      </c>
      <c r="EQ350" s="97">
        <v>21</v>
      </c>
      <c r="ER350" s="97">
        <v>31</v>
      </c>
      <c r="ES350" s="97">
        <v>2</v>
      </c>
      <c r="ET350" s="97">
        <v>72</v>
      </c>
      <c r="EU350" s="97">
        <v>23</v>
      </c>
      <c r="EV350" s="97">
        <v>9</v>
      </c>
      <c r="EW350" s="97">
        <v>6</v>
      </c>
      <c r="EX350" s="97">
        <v>42</v>
      </c>
      <c r="EY350" s="97">
        <v>25</v>
      </c>
      <c r="EZ350" s="97">
        <v>1</v>
      </c>
      <c r="FA350" s="97">
        <v>53</v>
      </c>
      <c r="FB350" s="97">
        <v>71</v>
      </c>
      <c r="FC350" s="97">
        <v>93</v>
      </c>
      <c r="FD350" s="97">
        <v>46</v>
      </c>
      <c r="FE350" s="97">
        <v>66</v>
      </c>
      <c r="FF350" s="97">
        <v>23</v>
      </c>
      <c r="FG350" s="97">
        <v>310</v>
      </c>
      <c r="FH350" s="97">
        <v>81</v>
      </c>
      <c r="FI350" s="97">
        <v>102</v>
      </c>
      <c r="FJ350" s="97">
        <v>73</v>
      </c>
      <c r="FK350" s="97">
        <v>70</v>
      </c>
      <c r="FL350" s="97">
        <v>56</v>
      </c>
      <c r="FM350" s="97">
        <v>51</v>
      </c>
      <c r="FN350" s="97">
        <v>8</v>
      </c>
      <c r="FO350" s="97">
        <v>173</v>
      </c>
      <c r="FP350" s="97">
        <v>43</v>
      </c>
      <c r="FQ350" s="97">
        <v>7</v>
      </c>
      <c r="FR350" s="97">
        <v>9</v>
      </c>
      <c r="FS350" s="97">
        <v>8</v>
      </c>
      <c r="FT350" s="97">
        <v>134</v>
      </c>
      <c r="FU350" s="97">
        <v>40</v>
      </c>
      <c r="FV350" s="97">
        <v>18</v>
      </c>
      <c r="FW350" s="97">
        <v>78</v>
      </c>
      <c r="FX350" s="97">
        <v>28</v>
      </c>
      <c r="FY350" s="97">
        <v>22</v>
      </c>
      <c r="FZ350" s="97">
        <v>139</v>
      </c>
      <c r="GA350" s="97">
        <v>64</v>
      </c>
      <c r="GB350" s="97">
        <v>196</v>
      </c>
      <c r="GC350" s="97">
        <v>202</v>
      </c>
      <c r="GD350" s="97">
        <v>26</v>
      </c>
      <c r="GE350" s="97">
        <v>24</v>
      </c>
      <c r="GF350" s="97">
        <v>48</v>
      </c>
      <c r="GG350" s="97">
        <v>32</v>
      </c>
      <c r="GH350" s="97">
        <v>99</v>
      </c>
      <c r="GI350" s="97">
        <v>10</v>
      </c>
      <c r="GJ350" s="97">
        <v>14</v>
      </c>
      <c r="GK350" s="97">
        <v>29</v>
      </c>
      <c r="GL350" s="97">
        <v>242</v>
      </c>
      <c r="GM350" s="97">
        <v>23</v>
      </c>
      <c r="GN350" s="97">
        <v>19</v>
      </c>
      <c r="GO350" s="97">
        <v>66</v>
      </c>
      <c r="GP350" s="97">
        <v>28</v>
      </c>
      <c r="GQ350" s="97">
        <v>15</v>
      </c>
      <c r="GR350" s="97">
        <v>6</v>
      </c>
      <c r="GS350" s="97">
        <v>15</v>
      </c>
      <c r="GT350" s="97">
        <v>92</v>
      </c>
      <c r="GU350" s="97">
        <v>43</v>
      </c>
      <c r="GV350" s="97">
        <v>88</v>
      </c>
      <c r="GW350" s="97">
        <v>26</v>
      </c>
      <c r="GX350" s="97">
        <v>70</v>
      </c>
      <c r="GY350" s="97">
        <v>136</v>
      </c>
      <c r="GZ350" s="97">
        <v>14</v>
      </c>
      <c r="HA350" s="97">
        <v>44</v>
      </c>
      <c r="HB350" s="97">
        <v>162</v>
      </c>
      <c r="HC350" s="97">
        <v>58</v>
      </c>
      <c r="HD350" s="97">
        <v>315</v>
      </c>
      <c r="HE350" s="97">
        <v>143</v>
      </c>
      <c r="HF350" s="97">
        <v>46</v>
      </c>
      <c r="HG350" s="97">
        <v>48</v>
      </c>
      <c r="HH350" s="97">
        <v>0</v>
      </c>
      <c r="HI350" s="97">
        <v>101</v>
      </c>
      <c r="HJ350" s="97">
        <v>134</v>
      </c>
      <c r="HK350" s="97">
        <v>142</v>
      </c>
      <c r="HL350" s="97">
        <v>79</v>
      </c>
      <c r="HM350" s="97">
        <v>24</v>
      </c>
      <c r="HN350" s="97">
        <v>0</v>
      </c>
      <c r="HO350" s="97">
        <v>54</v>
      </c>
      <c r="HP350" s="97">
        <v>17</v>
      </c>
      <c r="HQ350" s="97">
        <v>71</v>
      </c>
      <c r="HR350" s="97">
        <v>39</v>
      </c>
      <c r="HS350" s="97">
        <v>5</v>
      </c>
      <c r="HT350" s="97">
        <v>12</v>
      </c>
      <c r="HU350" s="97">
        <v>58</v>
      </c>
      <c r="HV350" s="97">
        <v>28</v>
      </c>
      <c r="HW350" s="97">
        <v>30</v>
      </c>
      <c r="HX350" s="97">
        <v>4</v>
      </c>
      <c r="HY350" s="97">
        <v>18</v>
      </c>
      <c r="HZ350" s="97">
        <v>8</v>
      </c>
      <c r="IA350" s="97">
        <v>41</v>
      </c>
      <c r="IB350" s="97">
        <v>10</v>
      </c>
      <c r="IC350" s="97">
        <v>12</v>
      </c>
      <c r="ID350" s="97">
        <v>12</v>
      </c>
      <c r="IE350" s="97">
        <v>3</v>
      </c>
      <c r="IF350" s="97">
        <v>123</v>
      </c>
      <c r="IG350" s="97">
        <v>1</v>
      </c>
      <c r="IH350" s="97">
        <v>181</v>
      </c>
      <c r="II350" s="97">
        <v>22</v>
      </c>
      <c r="IJ350" s="97">
        <v>39</v>
      </c>
      <c r="IK350" s="97">
        <v>17</v>
      </c>
      <c r="IL350" s="97">
        <v>9</v>
      </c>
      <c r="IM350" s="97">
        <v>9</v>
      </c>
      <c r="IN350" s="97">
        <v>20</v>
      </c>
      <c r="IO350" s="97">
        <v>100</v>
      </c>
      <c r="IP350" s="97">
        <v>148</v>
      </c>
      <c r="IQ350" s="97">
        <v>123</v>
      </c>
      <c r="IR350" s="97">
        <v>44</v>
      </c>
      <c r="IS350" s="97">
        <v>53</v>
      </c>
      <c r="IT350" s="97">
        <v>563</v>
      </c>
      <c r="IU350" s="97">
        <v>134</v>
      </c>
      <c r="IV350" s="97">
        <v>78</v>
      </c>
      <c r="IW350" s="97">
        <v>33</v>
      </c>
      <c r="IX350" s="97">
        <v>7</v>
      </c>
      <c r="IY350" s="97">
        <v>44</v>
      </c>
      <c r="IZ350" s="97">
        <v>27</v>
      </c>
      <c r="JA350" s="97">
        <v>33</v>
      </c>
      <c r="JB350" s="97">
        <v>7</v>
      </c>
      <c r="JC350" s="97">
        <v>1</v>
      </c>
      <c r="JD350" s="97">
        <v>81</v>
      </c>
      <c r="JE350" s="97">
        <v>229</v>
      </c>
      <c r="JF350" s="97">
        <v>56</v>
      </c>
      <c r="JG350" s="97">
        <v>7</v>
      </c>
      <c r="JH350" s="97">
        <v>12</v>
      </c>
      <c r="JI350" s="97">
        <v>77</v>
      </c>
      <c r="JJ350" s="97">
        <v>9</v>
      </c>
      <c r="JK350" s="97">
        <v>677</v>
      </c>
      <c r="JL350" s="97">
        <v>62</v>
      </c>
      <c r="JM350" s="97">
        <v>27</v>
      </c>
      <c r="JN350" s="97">
        <v>79</v>
      </c>
      <c r="JO350" s="97">
        <v>112</v>
      </c>
      <c r="JP350" s="97">
        <v>277</v>
      </c>
      <c r="JQ350" s="97">
        <v>257</v>
      </c>
      <c r="JR350" s="97">
        <v>263</v>
      </c>
      <c r="JS350" s="97">
        <v>481</v>
      </c>
      <c r="JT350" s="97">
        <v>93</v>
      </c>
      <c r="JU350" s="97">
        <v>278</v>
      </c>
      <c r="JV350" s="97">
        <v>62</v>
      </c>
      <c r="JW350" s="97">
        <v>774</v>
      </c>
      <c r="JX350" s="97">
        <v>34</v>
      </c>
      <c r="JY350" s="97"/>
      <c r="JZ350" s="97">
        <v>111</v>
      </c>
      <c r="KA350" s="97">
        <v>357</v>
      </c>
      <c r="KB350" s="97">
        <v>167</v>
      </c>
      <c r="KC350" s="97">
        <v>258</v>
      </c>
      <c r="KD350" s="97">
        <v>333</v>
      </c>
      <c r="KE350" s="97">
        <v>337</v>
      </c>
      <c r="KF350" s="97">
        <v>145</v>
      </c>
      <c r="KG350" s="97">
        <v>388</v>
      </c>
      <c r="KH350" s="97">
        <v>196</v>
      </c>
      <c r="KI350" s="97">
        <v>232</v>
      </c>
      <c r="KJ350" s="97">
        <v>109</v>
      </c>
      <c r="KK350" s="97">
        <v>0</v>
      </c>
      <c r="KL350" s="97">
        <v>259</v>
      </c>
      <c r="KM350" s="97">
        <v>76</v>
      </c>
      <c r="KN350" s="97">
        <v>755</v>
      </c>
      <c r="KO350" s="97">
        <v>68</v>
      </c>
      <c r="KP350" s="97">
        <v>13</v>
      </c>
      <c r="KQ350" s="97">
        <v>101</v>
      </c>
      <c r="KR350" s="97">
        <v>449</v>
      </c>
      <c r="KS350" s="97">
        <v>705</v>
      </c>
      <c r="KT350" s="97">
        <v>1249</v>
      </c>
      <c r="KU350" s="97">
        <v>321</v>
      </c>
      <c r="KV350" s="97">
        <v>386</v>
      </c>
      <c r="KW350" s="97">
        <v>1679</v>
      </c>
      <c r="KX350" s="97">
        <v>44</v>
      </c>
      <c r="KY350" s="97">
        <v>62</v>
      </c>
      <c r="KZ350" s="97">
        <v>144</v>
      </c>
      <c r="LA350" s="97">
        <v>972</v>
      </c>
      <c r="LB350" s="97">
        <v>2532</v>
      </c>
      <c r="LC350" s="97">
        <v>264</v>
      </c>
      <c r="LD350" s="97">
        <v>112</v>
      </c>
      <c r="LE350" s="97">
        <v>939</v>
      </c>
      <c r="LF350" s="97">
        <v>35</v>
      </c>
      <c r="LG350" s="97">
        <v>2606</v>
      </c>
      <c r="LH350" s="97">
        <v>1443</v>
      </c>
      <c r="LI350" s="97">
        <v>2742</v>
      </c>
      <c r="LJ350" s="97">
        <v>1450</v>
      </c>
      <c r="LK350" s="97">
        <v>0</v>
      </c>
      <c r="LL350" s="97">
        <v>202</v>
      </c>
      <c r="LM350" s="97">
        <v>0</v>
      </c>
      <c r="LN350" s="97">
        <v>0</v>
      </c>
      <c r="LO350" s="97">
        <v>0</v>
      </c>
      <c r="LP350" s="97">
        <v>2</v>
      </c>
      <c r="LQ350" s="97">
        <v>3123</v>
      </c>
      <c r="LR350" s="97">
        <v>56</v>
      </c>
      <c r="LS350" s="97">
        <v>341</v>
      </c>
      <c r="LT350" s="97">
        <v>26</v>
      </c>
      <c r="LU350" s="97"/>
      <c r="LV350" s="97">
        <v>590</v>
      </c>
      <c r="LW350" s="97">
        <v>184</v>
      </c>
      <c r="LX350" s="97">
        <v>513</v>
      </c>
      <c r="LY350" s="97">
        <v>105</v>
      </c>
      <c r="LZ350" s="97">
        <v>938</v>
      </c>
      <c r="MA350" s="97">
        <v>3203</v>
      </c>
      <c r="MB350" s="97">
        <v>1104</v>
      </c>
      <c r="MC350" s="97">
        <v>54</v>
      </c>
      <c r="MD350" s="97">
        <v>2412</v>
      </c>
      <c r="ME350" s="97">
        <v>1792</v>
      </c>
      <c r="MF350" s="97">
        <v>10</v>
      </c>
      <c r="MG350" s="97">
        <v>39</v>
      </c>
      <c r="MH350" s="97">
        <v>5</v>
      </c>
      <c r="MI350" s="97">
        <v>699</v>
      </c>
      <c r="MJ350" s="97">
        <v>2511</v>
      </c>
      <c r="MK350" s="97">
        <v>268</v>
      </c>
      <c r="ML350" s="97">
        <v>146</v>
      </c>
      <c r="MM350" s="97">
        <v>140</v>
      </c>
      <c r="MN350" s="97">
        <v>55</v>
      </c>
      <c r="MO350" s="97">
        <v>253</v>
      </c>
      <c r="MP350" s="97">
        <v>175</v>
      </c>
      <c r="MQ350" s="97">
        <v>195</v>
      </c>
      <c r="MR350" s="97">
        <v>116</v>
      </c>
      <c r="MS350" s="97">
        <v>82</v>
      </c>
      <c r="MT350" s="97">
        <v>62</v>
      </c>
      <c r="MU350" s="97">
        <v>595</v>
      </c>
      <c r="MV350" s="97">
        <v>113</v>
      </c>
      <c r="MW350" s="97">
        <v>831</v>
      </c>
      <c r="MX350" s="97">
        <v>148</v>
      </c>
      <c r="MY350" s="97">
        <v>46</v>
      </c>
      <c r="MZ350" s="97">
        <v>160</v>
      </c>
      <c r="NA350" s="97">
        <v>190</v>
      </c>
      <c r="NB350" s="97">
        <v>85</v>
      </c>
      <c r="NC350" s="97">
        <v>33</v>
      </c>
      <c r="ND350" s="97">
        <v>1584</v>
      </c>
      <c r="NE350" s="97">
        <v>417</v>
      </c>
      <c r="NF350" s="97">
        <v>37</v>
      </c>
      <c r="NG350" s="97">
        <v>373</v>
      </c>
      <c r="NH350" s="97">
        <v>80</v>
      </c>
      <c r="NI350" s="97">
        <v>289</v>
      </c>
      <c r="NJ350" s="97">
        <v>4</v>
      </c>
      <c r="NK350" s="97">
        <v>92</v>
      </c>
      <c r="NL350" s="97">
        <v>4</v>
      </c>
      <c r="NM350" s="97">
        <v>90</v>
      </c>
      <c r="NN350" s="97">
        <v>2</v>
      </c>
      <c r="NO350" s="97">
        <v>4</v>
      </c>
      <c r="NP350" s="97">
        <v>138</v>
      </c>
      <c r="NQ350" s="97">
        <v>78</v>
      </c>
      <c r="NR350" s="97">
        <v>72</v>
      </c>
      <c r="NS350" s="97">
        <v>87</v>
      </c>
      <c r="NT350" s="97">
        <v>366</v>
      </c>
      <c r="NU350" s="97">
        <v>66</v>
      </c>
      <c r="NV350" s="97">
        <v>63</v>
      </c>
      <c r="NW350" s="97">
        <v>18</v>
      </c>
      <c r="NX350" s="97">
        <v>57</v>
      </c>
      <c r="NY350" s="97">
        <v>3</v>
      </c>
      <c r="NZ350" s="97">
        <v>25</v>
      </c>
      <c r="OA350" s="97">
        <v>0</v>
      </c>
      <c r="OB350" s="97">
        <v>32</v>
      </c>
      <c r="OC350" s="97">
        <v>41</v>
      </c>
      <c r="OD350" s="97">
        <v>2504</v>
      </c>
      <c r="OE350" s="97">
        <v>27</v>
      </c>
      <c r="OF350" s="97">
        <v>24</v>
      </c>
      <c r="OG350" s="97"/>
      <c r="OH350" s="97">
        <v>2590</v>
      </c>
      <c r="OI350" s="97">
        <v>256</v>
      </c>
      <c r="OJ350" s="97">
        <v>324</v>
      </c>
      <c r="OK350" s="97">
        <v>116</v>
      </c>
      <c r="OL350" s="97"/>
      <c r="OM350" s="97">
        <v>1221</v>
      </c>
      <c r="ON350" s="97">
        <v>207</v>
      </c>
      <c r="OO350" s="97">
        <v>711</v>
      </c>
      <c r="OP350" s="97">
        <v>5</v>
      </c>
      <c r="OQ350" s="97">
        <v>83</v>
      </c>
      <c r="OR350" s="98">
        <v>299</v>
      </c>
      <c r="OS350" s="99">
        <v>79226</v>
      </c>
      <c r="OT350" s="96"/>
      <c r="OU350" s="97"/>
      <c r="OV350" s="97"/>
      <c r="OW350" s="97"/>
      <c r="OX350" s="97"/>
      <c r="OY350" s="97"/>
      <c r="OZ350" s="97">
        <v>3075</v>
      </c>
      <c r="PA350" s="97"/>
      <c r="PB350" s="97"/>
      <c r="PC350" s="97"/>
      <c r="PD350" s="97"/>
      <c r="PE350" s="97"/>
      <c r="PF350" s="97"/>
      <c r="PG350" s="97"/>
      <c r="PH350" s="97"/>
      <c r="PI350" s="97"/>
      <c r="PJ350" s="97"/>
      <c r="PK350" s="97"/>
      <c r="PL350" s="98"/>
      <c r="PM350" s="99">
        <v>82301</v>
      </c>
    </row>
    <row r="351" spans="1:429" ht="12.75" customHeight="1" x14ac:dyDescent="0.2">
      <c r="A351" s="93">
        <v>550000</v>
      </c>
      <c r="B351" s="94" t="s">
        <v>1748</v>
      </c>
      <c r="C351" s="95" t="s">
        <v>1510</v>
      </c>
      <c r="D351" s="96"/>
      <c r="E351" s="97"/>
      <c r="F351" s="97"/>
      <c r="G351" s="97"/>
      <c r="H351" s="97"/>
      <c r="I351" s="97"/>
      <c r="J351" s="97"/>
      <c r="K351" s="97"/>
      <c r="L351" s="97"/>
      <c r="M351" s="97"/>
      <c r="N351" s="97"/>
      <c r="O351" s="97"/>
      <c r="P351" s="97"/>
      <c r="Q351" s="97">
        <v>13984</v>
      </c>
      <c r="R351" s="97">
        <v>1405</v>
      </c>
      <c r="S351" s="97">
        <v>196</v>
      </c>
      <c r="T351" s="97">
        <v>379</v>
      </c>
      <c r="U351" s="97">
        <v>652</v>
      </c>
      <c r="V351" s="97">
        <v>716</v>
      </c>
      <c r="W351" s="97">
        <v>585</v>
      </c>
      <c r="X351" s="97">
        <v>1217</v>
      </c>
      <c r="Y351" s="97">
        <v>16</v>
      </c>
      <c r="Z351" s="97">
        <v>3</v>
      </c>
      <c r="AA351" s="97"/>
      <c r="AB351" s="97">
        <v>108</v>
      </c>
      <c r="AC351" s="97">
        <v>277</v>
      </c>
      <c r="AD351" s="97">
        <v>8</v>
      </c>
      <c r="AE351" s="97"/>
      <c r="AF351" s="97">
        <v>204</v>
      </c>
      <c r="AG351" s="97">
        <v>63</v>
      </c>
      <c r="AH351" s="97">
        <v>1341</v>
      </c>
      <c r="AI351" s="97">
        <v>61</v>
      </c>
      <c r="AJ351" s="97">
        <v>411</v>
      </c>
      <c r="AK351" s="97">
        <v>411</v>
      </c>
      <c r="AL351" s="97">
        <v>676</v>
      </c>
      <c r="AM351" s="97">
        <v>467</v>
      </c>
      <c r="AN351" s="97">
        <v>206</v>
      </c>
      <c r="AO351" s="97">
        <v>183</v>
      </c>
      <c r="AP351" s="97">
        <v>168</v>
      </c>
      <c r="AQ351" s="97">
        <v>223</v>
      </c>
      <c r="AR351" s="97">
        <v>151</v>
      </c>
      <c r="AS351" s="97">
        <v>431</v>
      </c>
      <c r="AT351" s="97">
        <v>77</v>
      </c>
      <c r="AU351" s="97">
        <v>363</v>
      </c>
      <c r="AV351" s="97">
        <v>72</v>
      </c>
      <c r="AW351" s="97">
        <v>192</v>
      </c>
      <c r="AX351" s="97">
        <v>59</v>
      </c>
      <c r="AY351" s="97">
        <v>54</v>
      </c>
      <c r="AZ351" s="97">
        <v>65</v>
      </c>
      <c r="BA351" s="97">
        <v>26</v>
      </c>
      <c r="BB351" s="97">
        <v>74</v>
      </c>
      <c r="BC351" s="97">
        <v>30</v>
      </c>
      <c r="BD351" s="97">
        <v>238</v>
      </c>
      <c r="BE351" s="97">
        <v>113</v>
      </c>
      <c r="BF351" s="97">
        <v>22</v>
      </c>
      <c r="BG351" s="97">
        <v>33</v>
      </c>
      <c r="BH351" s="97">
        <v>106</v>
      </c>
      <c r="BI351" s="97">
        <v>26</v>
      </c>
      <c r="BJ351" s="97">
        <v>73</v>
      </c>
      <c r="BK351" s="97">
        <v>55</v>
      </c>
      <c r="BL351" s="97">
        <v>149</v>
      </c>
      <c r="BM351" s="97">
        <v>113</v>
      </c>
      <c r="BN351" s="97">
        <v>97</v>
      </c>
      <c r="BO351" s="97">
        <v>159</v>
      </c>
      <c r="BP351" s="97">
        <v>140</v>
      </c>
      <c r="BQ351" s="97">
        <v>234</v>
      </c>
      <c r="BR351" s="97">
        <v>510</v>
      </c>
      <c r="BS351" s="97">
        <v>696</v>
      </c>
      <c r="BT351" s="97">
        <v>101</v>
      </c>
      <c r="BU351" s="97">
        <v>146</v>
      </c>
      <c r="BV351" s="97">
        <v>142</v>
      </c>
      <c r="BW351" s="97">
        <v>266</v>
      </c>
      <c r="BX351" s="97">
        <v>179</v>
      </c>
      <c r="BY351" s="97">
        <v>1326</v>
      </c>
      <c r="BZ351" s="97">
        <v>635</v>
      </c>
      <c r="CA351" s="97">
        <v>431</v>
      </c>
      <c r="CB351" s="97">
        <v>83</v>
      </c>
      <c r="CC351" s="97">
        <v>402</v>
      </c>
      <c r="CD351" s="97">
        <v>143</v>
      </c>
      <c r="CE351" s="97">
        <v>112</v>
      </c>
      <c r="CF351" s="97">
        <v>126</v>
      </c>
      <c r="CG351" s="97">
        <v>295</v>
      </c>
      <c r="CH351" s="97">
        <v>516</v>
      </c>
      <c r="CI351" s="97">
        <v>152</v>
      </c>
      <c r="CJ351" s="97">
        <v>979</v>
      </c>
      <c r="CK351" s="97">
        <v>338</v>
      </c>
      <c r="CL351" s="97">
        <v>485</v>
      </c>
      <c r="CM351" s="97">
        <v>1163</v>
      </c>
      <c r="CN351" s="97">
        <v>295</v>
      </c>
      <c r="CO351" s="97">
        <v>352</v>
      </c>
      <c r="CP351" s="97">
        <v>685</v>
      </c>
      <c r="CQ351" s="97">
        <v>213</v>
      </c>
      <c r="CR351" s="97">
        <v>1017</v>
      </c>
      <c r="CS351" s="97">
        <v>180</v>
      </c>
      <c r="CT351" s="97">
        <v>422</v>
      </c>
      <c r="CU351" s="97">
        <v>528</v>
      </c>
      <c r="CV351" s="97">
        <v>263</v>
      </c>
      <c r="CW351" s="97">
        <v>643</v>
      </c>
      <c r="CX351" s="97">
        <v>281</v>
      </c>
      <c r="CY351" s="97">
        <v>142</v>
      </c>
      <c r="CZ351" s="97">
        <v>182</v>
      </c>
      <c r="DA351" s="97">
        <v>542</v>
      </c>
      <c r="DB351" s="97">
        <v>236</v>
      </c>
      <c r="DC351" s="97">
        <v>452</v>
      </c>
      <c r="DD351" s="97">
        <v>554</v>
      </c>
      <c r="DE351" s="97">
        <v>151</v>
      </c>
      <c r="DF351" s="97">
        <v>391</v>
      </c>
      <c r="DG351" s="97">
        <v>152</v>
      </c>
      <c r="DH351" s="97">
        <v>644</v>
      </c>
      <c r="DI351" s="97">
        <v>282</v>
      </c>
      <c r="DJ351" s="97">
        <v>594</v>
      </c>
      <c r="DK351" s="97">
        <v>1472</v>
      </c>
      <c r="DL351" s="97">
        <v>127</v>
      </c>
      <c r="DM351" s="97">
        <v>1234</v>
      </c>
      <c r="DN351" s="97">
        <v>1475</v>
      </c>
      <c r="DO351" s="97">
        <v>574</v>
      </c>
      <c r="DP351" s="97">
        <v>3887</v>
      </c>
      <c r="DQ351" s="97">
        <v>1876</v>
      </c>
      <c r="DR351" s="97">
        <v>2312</v>
      </c>
      <c r="DS351" s="97">
        <v>1146</v>
      </c>
      <c r="DT351" s="97">
        <v>3126</v>
      </c>
      <c r="DU351" s="97">
        <v>221</v>
      </c>
      <c r="DV351" s="97">
        <v>870</v>
      </c>
      <c r="DW351" s="97">
        <v>147</v>
      </c>
      <c r="DX351" s="97">
        <v>314</v>
      </c>
      <c r="DY351" s="97">
        <v>751</v>
      </c>
      <c r="DZ351" s="97">
        <v>438</v>
      </c>
      <c r="EA351" s="97">
        <v>526</v>
      </c>
      <c r="EB351" s="97">
        <v>313</v>
      </c>
      <c r="EC351" s="97">
        <v>283</v>
      </c>
      <c r="ED351" s="97">
        <v>26</v>
      </c>
      <c r="EE351" s="97">
        <v>87</v>
      </c>
      <c r="EF351" s="97">
        <v>33</v>
      </c>
      <c r="EG351" s="97">
        <v>29</v>
      </c>
      <c r="EH351" s="97">
        <v>44</v>
      </c>
      <c r="EI351" s="97">
        <v>36</v>
      </c>
      <c r="EJ351" s="97">
        <v>26</v>
      </c>
      <c r="EK351" s="97">
        <v>54</v>
      </c>
      <c r="EL351" s="97">
        <v>116</v>
      </c>
      <c r="EM351" s="97">
        <v>115</v>
      </c>
      <c r="EN351" s="97">
        <v>106</v>
      </c>
      <c r="EO351" s="97">
        <v>50</v>
      </c>
      <c r="EP351" s="97">
        <v>26</v>
      </c>
      <c r="EQ351" s="97">
        <v>95</v>
      </c>
      <c r="ER351" s="97">
        <v>87</v>
      </c>
      <c r="ES351" s="97">
        <v>17</v>
      </c>
      <c r="ET351" s="97">
        <v>142</v>
      </c>
      <c r="EU351" s="97">
        <v>472</v>
      </c>
      <c r="EV351" s="97">
        <v>2103</v>
      </c>
      <c r="EW351" s="97">
        <v>178</v>
      </c>
      <c r="EX351" s="97">
        <v>231</v>
      </c>
      <c r="EY351" s="97">
        <v>125</v>
      </c>
      <c r="EZ351" s="97">
        <v>75</v>
      </c>
      <c r="FA351" s="97">
        <v>105</v>
      </c>
      <c r="FB351" s="97">
        <v>637</v>
      </c>
      <c r="FC351" s="97">
        <v>547</v>
      </c>
      <c r="FD351" s="97">
        <v>915</v>
      </c>
      <c r="FE351" s="97">
        <v>338</v>
      </c>
      <c r="FF351" s="97">
        <v>904</v>
      </c>
      <c r="FG351" s="97">
        <v>923</v>
      </c>
      <c r="FH351" s="97">
        <v>671</v>
      </c>
      <c r="FI351" s="97">
        <v>3085</v>
      </c>
      <c r="FJ351" s="97">
        <v>491</v>
      </c>
      <c r="FK351" s="97">
        <v>804</v>
      </c>
      <c r="FL351" s="97">
        <v>772</v>
      </c>
      <c r="FM351" s="97">
        <v>228</v>
      </c>
      <c r="FN351" s="97">
        <v>155</v>
      </c>
      <c r="FO351" s="97">
        <v>238</v>
      </c>
      <c r="FP351" s="97">
        <v>223</v>
      </c>
      <c r="FQ351" s="97">
        <v>95</v>
      </c>
      <c r="FR351" s="97">
        <v>68</v>
      </c>
      <c r="FS351" s="97">
        <v>96</v>
      </c>
      <c r="FT351" s="97">
        <v>90</v>
      </c>
      <c r="FU351" s="97">
        <v>51</v>
      </c>
      <c r="FV351" s="97">
        <v>92</v>
      </c>
      <c r="FW351" s="97">
        <v>36</v>
      </c>
      <c r="FX351" s="97">
        <v>34</v>
      </c>
      <c r="FY351" s="97">
        <v>49</v>
      </c>
      <c r="FZ351" s="97">
        <v>73</v>
      </c>
      <c r="GA351" s="97">
        <v>34</v>
      </c>
      <c r="GB351" s="97">
        <v>446</v>
      </c>
      <c r="GC351" s="97">
        <v>453</v>
      </c>
      <c r="GD351" s="97">
        <v>76</v>
      </c>
      <c r="GE351" s="97">
        <v>81</v>
      </c>
      <c r="GF351" s="97">
        <v>162</v>
      </c>
      <c r="GG351" s="97">
        <v>129</v>
      </c>
      <c r="GH351" s="97">
        <v>228</v>
      </c>
      <c r="GI351" s="97">
        <v>91</v>
      </c>
      <c r="GJ351" s="97">
        <v>67</v>
      </c>
      <c r="GK351" s="97">
        <v>424</v>
      </c>
      <c r="GL351" s="97">
        <v>672</v>
      </c>
      <c r="GM351" s="97">
        <v>273</v>
      </c>
      <c r="GN351" s="97">
        <v>340</v>
      </c>
      <c r="GO351" s="97">
        <v>79</v>
      </c>
      <c r="GP351" s="97">
        <v>57</v>
      </c>
      <c r="GQ351" s="97">
        <v>47</v>
      </c>
      <c r="GR351" s="97">
        <v>39</v>
      </c>
      <c r="GS351" s="97">
        <v>245</v>
      </c>
      <c r="GT351" s="97">
        <v>977</v>
      </c>
      <c r="GU351" s="97">
        <v>592</v>
      </c>
      <c r="GV351" s="97">
        <v>834</v>
      </c>
      <c r="GW351" s="97">
        <v>431</v>
      </c>
      <c r="GX351" s="97">
        <v>264</v>
      </c>
      <c r="GY351" s="97">
        <v>614</v>
      </c>
      <c r="GZ351" s="97">
        <v>268</v>
      </c>
      <c r="HA351" s="97">
        <v>1675</v>
      </c>
      <c r="HB351" s="97">
        <v>1379</v>
      </c>
      <c r="HC351" s="97">
        <v>454</v>
      </c>
      <c r="HD351" s="97">
        <v>2305</v>
      </c>
      <c r="HE351" s="97">
        <v>1018</v>
      </c>
      <c r="HF351" s="97">
        <v>565</v>
      </c>
      <c r="HG351" s="97">
        <v>237</v>
      </c>
      <c r="HH351" s="97">
        <v>56</v>
      </c>
      <c r="HI351" s="97">
        <v>438</v>
      </c>
      <c r="HJ351" s="97">
        <v>605</v>
      </c>
      <c r="HK351" s="97">
        <v>258</v>
      </c>
      <c r="HL351" s="97">
        <v>241</v>
      </c>
      <c r="HM351" s="97">
        <v>113</v>
      </c>
      <c r="HN351" s="97">
        <v>107</v>
      </c>
      <c r="HO351" s="97">
        <v>82</v>
      </c>
      <c r="HP351" s="97">
        <v>69</v>
      </c>
      <c r="HQ351" s="97">
        <v>262</v>
      </c>
      <c r="HR351" s="97">
        <v>342</v>
      </c>
      <c r="HS351" s="97">
        <v>10</v>
      </c>
      <c r="HT351" s="97">
        <v>125</v>
      </c>
      <c r="HU351" s="97">
        <v>57</v>
      </c>
      <c r="HV351" s="97">
        <v>457</v>
      </c>
      <c r="HW351" s="97">
        <v>126</v>
      </c>
      <c r="HX351" s="97">
        <v>98</v>
      </c>
      <c r="HY351" s="97">
        <v>787</v>
      </c>
      <c r="HZ351" s="97">
        <v>549</v>
      </c>
      <c r="IA351" s="97">
        <v>134</v>
      </c>
      <c r="IB351" s="97">
        <v>228</v>
      </c>
      <c r="IC351" s="97">
        <v>174</v>
      </c>
      <c r="ID351" s="97">
        <v>165</v>
      </c>
      <c r="IE351" s="97">
        <v>152</v>
      </c>
      <c r="IF351" s="97">
        <v>554</v>
      </c>
      <c r="IG351" s="97">
        <v>93</v>
      </c>
      <c r="IH351" s="97">
        <v>2738</v>
      </c>
      <c r="II351" s="97">
        <v>278</v>
      </c>
      <c r="IJ351" s="97">
        <v>183</v>
      </c>
      <c r="IK351" s="97">
        <v>308</v>
      </c>
      <c r="IL351" s="97">
        <v>295</v>
      </c>
      <c r="IM351" s="97">
        <v>212</v>
      </c>
      <c r="IN351" s="97">
        <v>229</v>
      </c>
      <c r="IO351" s="97">
        <v>346</v>
      </c>
      <c r="IP351" s="97">
        <v>901</v>
      </c>
      <c r="IQ351" s="97">
        <v>1619</v>
      </c>
      <c r="IR351" s="97">
        <v>509</v>
      </c>
      <c r="IS351" s="97">
        <v>436</v>
      </c>
      <c r="IT351" s="97">
        <v>5782</v>
      </c>
      <c r="IU351" s="97">
        <v>573</v>
      </c>
      <c r="IV351" s="97">
        <v>375</v>
      </c>
      <c r="IW351" s="97">
        <v>167</v>
      </c>
      <c r="IX351" s="97">
        <v>394</v>
      </c>
      <c r="IY351" s="97">
        <v>751</v>
      </c>
      <c r="IZ351" s="97">
        <v>340</v>
      </c>
      <c r="JA351" s="97">
        <v>665</v>
      </c>
      <c r="JB351" s="97">
        <v>1558</v>
      </c>
      <c r="JC351" s="97">
        <v>212</v>
      </c>
      <c r="JD351" s="97">
        <v>1239</v>
      </c>
      <c r="JE351" s="97">
        <v>307</v>
      </c>
      <c r="JF351" s="97">
        <v>136</v>
      </c>
      <c r="JG351" s="97">
        <v>33</v>
      </c>
      <c r="JH351" s="97">
        <v>78</v>
      </c>
      <c r="JI351" s="97">
        <v>79</v>
      </c>
      <c r="JJ351" s="97">
        <v>79</v>
      </c>
      <c r="JK351" s="97">
        <v>863</v>
      </c>
      <c r="JL351" s="97">
        <v>153</v>
      </c>
      <c r="JM351" s="97">
        <v>56</v>
      </c>
      <c r="JN351" s="97">
        <v>146</v>
      </c>
      <c r="JO351" s="97">
        <v>3244</v>
      </c>
      <c r="JP351" s="97">
        <v>11184</v>
      </c>
      <c r="JQ351" s="97">
        <v>8089</v>
      </c>
      <c r="JR351" s="97">
        <v>6992</v>
      </c>
      <c r="JS351" s="97">
        <v>9234</v>
      </c>
      <c r="JT351" s="97">
        <v>7626</v>
      </c>
      <c r="JU351" s="97">
        <v>9649</v>
      </c>
      <c r="JV351" s="97">
        <v>3323</v>
      </c>
      <c r="JW351" s="97">
        <v>15580</v>
      </c>
      <c r="JX351" s="97">
        <v>171</v>
      </c>
      <c r="JY351" s="97"/>
      <c r="JZ351" s="97">
        <v>912</v>
      </c>
      <c r="KA351" s="97">
        <v>3470</v>
      </c>
      <c r="KB351" s="97">
        <v>19086</v>
      </c>
      <c r="KC351" s="97">
        <v>1344</v>
      </c>
      <c r="KD351" s="97">
        <v>1583</v>
      </c>
      <c r="KE351" s="97">
        <v>85</v>
      </c>
      <c r="KF351" s="97">
        <v>11321</v>
      </c>
      <c r="KG351" s="97">
        <v>478</v>
      </c>
      <c r="KH351" s="97">
        <v>5882</v>
      </c>
      <c r="KI351" s="97">
        <v>497</v>
      </c>
      <c r="KJ351" s="97">
        <v>2</v>
      </c>
      <c r="KK351" s="97">
        <v>635</v>
      </c>
      <c r="KL351" s="97">
        <v>5334</v>
      </c>
      <c r="KM351" s="97">
        <v>256</v>
      </c>
      <c r="KN351" s="97">
        <v>1</v>
      </c>
      <c r="KO351" s="97">
        <v>1995</v>
      </c>
      <c r="KP351" s="97">
        <v>815</v>
      </c>
      <c r="KQ351" s="97">
        <v>550</v>
      </c>
      <c r="KR351" s="97">
        <v>626</v>
      </c>
      <c r="KS351" s="97">
        <v>435</v>
      </c>
      <c r="KT351" s="97">
        <v>1001</v>
      </c>
      <c r="KU351" s="97">
        <v>241</v>
      </c>
      <c r="KV351" s="97">
        <v>4324</v>
      </c>
      <c r="KW351" s="97">
        <v>487</v>
      </c>
      <c r="KX351" s="97">
        <v>39</v>
      </c>
      <c r="KY351" s="97">
        <v>305</v>
      </c>
      <c r="KZ351" s="97">
        <v>270</v>
      </c>
      <c r="LA351" s="97">
        <v>1834</v>
      </c>
      <c r="LB351" s="97">
        <v>300</v>
      </c>
      <c r="LC351" s="97">
        <v>102</v>
      </c>
      <c r="LD351" s="97">
        <v>1224</v>
      </c>
      <c r="LE351" s="97"/>
      <c r="LF351" s="97">
        <v>160</v>
      </c>
      <c r="LG351" s="97">
        <v>1881</v>
      </c>
      <c r="LH351" s="97">
        <v>2832</v>
      </c>
      <c r="LI351" s="97">
        <v>10505</v>
      </c>
      <c r="LJ351" s="97">
        <v>379</v>
      </c>
      <c r="LK351" s="97">
        <v>217</v>
      </c>
      <c r="LL351" s="97">
        <v>993</v>
      </c>
      <c r="LM351" s="97">
        <v>181</v>
      </c>
      <c r="LN351" s="97">
        <v>500</v>
      </c>
      <c r="LO351" s="97"/>
      <c r="LP351" s="97">
        <v>8</v>
      </c>
      <c r="LQ351" s="97">
        <v>1565</v>
      </c>
      <c r="LR351" s="97">
        <v>1430</v>
      </c>
      <c r="LS351" s="97">
        <v>1811</v>
      </c>
      <c r="LT351" s="97">
        <v>1246</v>
      </c>
      <c r="LU351" s="97">
        <v>269</v>
      </c>
      <c r="LV351" s="97">
        <v>7288</v>
      </c>
      <c r="LW351" s="97">
        <v>2111</v>
      </c>
      <c r="LX351" s="97">
        <v>1315</v>
      </c>
      <c r="LY351" s="97">
        <v>1845</v>
      </c>
      <c r="LZ351" s="97">
        <v>2318</v>
      </c>
      <c r="MA351" s="97">
        <v>4398</v>
      </c>
      <c r="MB351" s="97">
        <v>4104</v>
      </c>
      <c r="MC351" s="97">
        <v>922</v>
      </c>
      <c r="MD351" s="97">
        <v>2792</v>
      </c>
      <c r="ME351" s="97">
        <v>1164</v>
      </c>
      <c r="MF351" s="97">
        <v>315</v>
      </c>
      <c r="MG351" s="97">
        <v>79</v>
      </c>
      <c r="MH351" s="97">
        <v>177</v>
      </c>
      <c r="MI351" s="97">
        <v>1510</v>
      </c>
      <c r="MJ351" s="97">
        <v>62</v>
      </c>
      <c r="MK351" s="97">
        <v>13307</v>
      </c>
      <c r="ML351" s="97">
        <v>3078</v>
      </c>
      <c r="MM351" s="97">
        <v>3164</v>
      </c>
      <c r="MN351" s="97">
        <v>367</v>
      </c>
      <c r="MO351" s="97">
        <v>1769</v>
      </c>
      <c r="MP351" s="97">
        <v>2070</v>
      </c>
      <c r="MQ351" s="97">
        <v>1385</v>
      </c>
      <c r="MR351" s="97">
        <v>1244</v>
      </c>
      <c r="MS351" s="97">
        <v>2370</v>
      </c>
      <c r="MT351" s="97">
        <v>88</v>
      </c>
      <c r="MU351" s="97">
        <v>3639</v>
      </c>
      <c r="MV351" s="97">
        <v>1005</v>
      </c>
      <c r="MW351" s="97">
        <v>13774</v>
      </c>
      <c r="MX351" s="97">
        <v>2946</v>
      </c>
      <c r="MY351" s="97">
        <v>1485</v>
      </c>
      <c r="MZ351" s="97">
        <v>1714</v>
      </c>
      <c r="NA351" s="97">
        <v>996</v>
      </c>
      <c r="NB351" s="97">
        <v>1108</v>
      </c>
      <c r="NC351" s="97">
        <v>731</v>
      </c>
      <c r="ND351" s="97">
        <v>7402</v>
      </c>
      <c r="NE351" s="97">
        <v>2963</v>
      </c>
      <c r="NF351" s="97">
        <v>664</v>
      </c>
      <c r="NG351" s="97">
        <v>1226</v>
      </c>
      <c r="NH351" s="97">
        <v>265</v>
      </c>
      <c r="NI351" s="97">
        <v>577</v>
      </c>
      <c r="NJ351" s="97">
        <v>218</v>
      </c>
      <c r="NK351" s="97">
        <v>1127</v>
      </c>
      <c r="NL351" s="97">
        <v>242</v>
      </c>
      <c r="NM351" s="97">
        <v>198</v>
      </c>
      <c r="NN351" s="97">
        <v>9</v>
      </c>
      <c r="NO351" s="97">
        <v>91</v>
      </c>
      <c r="NP351" s="97">
        <v>344</v>
      </c>
      <c r="NQ351" s="97">
        <v>1010</v>
      </c>
      <c r="NR351" s="97">
        <v>15528</v>
      </c>
      <c r="NS351" s="97">
        <v>20923</v>
      </c>
      <c r="NT351" s="97">
        <v>15816</v>
      </c>
      <c r="NU351" s="97">
        <v>8222</v>
      </c>
      <c r="NV351" s="97">
        <v>1803</v>
      </c>
      <c r="NW351" s="97">
        <v>465</v>
      </c>
      <c r="NX351" s="97">
        <v>527</v>
      </c>
      <c r="NY351" s="97">
        <v>240</v>
      </c>
      <c r="NZ351" s="97">
        <v>1570</v>
      </c>
      <c r="OA351" s="97">
        <v>4</v>
      </c>
      <c r="OB351" s="97">
        <v>582</v>
      </c>
      <c r="OC351" s="97">
        <v>862</v>
      </c>
      <c r="OD351" s="97"/>
      <c r="OE351" s="97"/>
      <c r="OF351" s="97"/>
      <c r="OG351" s="97"/>
      <c r="OH351" s="97"/>
      <c r="OI351" s="97"/>
      <c r="OJ351" s="97"/>
      <c r="OK351" s="97"/>
      <c r="OL351" s="97">
        <v>1874</v>
      </c>
      <c r="OM351" s="97"/>
      <c r="ON351" s="97"/>
      <c r="OO351" s="97"/>
      <c r="OP351" s="97"/>
      <c r="OQ351" s="97"/>
      <c r="OR351" s="98"/>
      <c r="OS351" s="99">
        <v>462399</v>
      </c>
      <c r="OT351" s="96"/>
      <c r="OU351" s="97"/>
      <c r="OV351" s="97"/>
      <c r="OW351" s="97"/>
      <c r="OX351" s="97"/>
      <c r="OY351" s="97"/>
      <c r="OZ351" s="97">
        <v>3224</v>
      </c>
      <c r="PA351" s="97"/>
      <c r="PB351" s="97"/>
      <c r="PC351" s="97"/>
      <c r="PD351" s="97"/>
      <c r="PE351" s="97"/>
      <c r="PF351" s="97"/>
      <c r="PG351" s="97"/>
      <c r="PH351" s="97"/>
      <c r="PI351" s="97"/>
      <c r="PJ351" s="97"/>
      <c r="PK351" s="97"/>
      <c r="PL351" s="98"/>
      <c r="PM351" s="99">
        <v>465623</v>
      </c>
    </row>
    <row r="352" spans="1:429" ht="12.75" customHeight="1" x14ac:dyDescent="0.2">
      <c r="A352" s="93">
        <v>561300</v>
      </c>
      <c r="B352" s="94" t="s">
        <v>1748</v>
      </c>
      <c r="C352" s="95" t="s">
        <v>1511</v>
      </c>
      <c r="D352" s="96">
        <v>1</v>
      </c>
      <c r="E352" s="97"/>
      <c r="F352" s="97"/>
      <c r="G352" s="97"/>
      <c r="H352" s="97"/>
      <c r="I352" s="97">
        <v>0</v>
      </c>
      <c r="J352" s="97">
        <v>2</v>
      </c>
      <c r="K352" s="97"/>
      <c r="L352" s="97"/>
      <c r="M352" s="97">
        <v>5</v>
      </c>
      <c r="N352" s="97"/>
      <c r="O352" s="97"/>
      <c r="P352" s="97">
        <v>2</v>
      </c>
      <c r="Q352" s="97">
        <v>53</v>
      </c>
      <c r="R352" s="97">
        <v>5</v>
      </c>
      <c r="S352" s="97">
        <v>2</v>
      </c>
      <c r="T352" s="97">
        <v>2</v>
      </c>
      <c r="U352" s="97">
        <v>2</v>
      </c>
      <c r="V352" s="97">
        <v>0</v>
      </c>
      <c r="W352" s="97">
        <v>11</v>
      </c>
      <c r="X352" s="97">
        <v>226</v>
      </c>
      <c r="Y352" s="97">
        <v>8517</v>
      </c>
      <c r="Z352" s="97">
        <v>851</v>
      </c>
      <c r="AA352" s="97">
        <v>46</v>
      </c>
      <c r="AB352" s="97">
        <v>128</v>
      </c>
      <c r="AC352" s="97">
        <v>95</v>
      </c>
      <c r="AD352" s="97">
        <v>166</v>
      </c>
      <c r="AE352" s="97">
        <v>47</v>
      </c>
      <c r="AF352" s="97">
        <v>28</v>
      </c>
      <c r="AG352" s="97">
        <v>36</v>
      </c>
      <c r="AH352" s="97">
        <v>377</v>
      </c>
      <c r="AI352" s="97">
        <v>107</v>
      </c>
      <c r="AJ352" s="97">
        <v>213</v>
      </c>
      <c r="AK352" s="97">
        <v>249</v>
      </c>
      <c r="AL352" s="97">
        <v>142</v>
      </c>
      <c r="AM352" s="97">
        <v>142</v>
      </c>
      <c r="AN352" s="97">
        <v>6</v>
      </c>
      <c r="AO352" s="97">
        <v>1</v>
      </c>
      <c r="AP352" s="97">
        <v>10</v>
      </c>
      <c r="AQ352" s="97">
        <v>32</v>
      </c>
      <c r="AR352" s="97">
        <v>28</v>
      </c>
      <c r="AS352" s="97">
        <v>40</v>
      </c>
      <c r="AT352" s="97">
        <v>58</v>
      </c>
      <c r="AU352" s="97">
        <v>5</v>
      </c>
      <c r="AV352" s="97">
        <v>2</v>
      </c>
      <c r="AW352" s="97">
        <v>45</v>
      </c>
      <c r="AX352" s="97">
        <v>30</v>
      </c>
      <c r="AY352" s="97">
        <v>2</v>
      </c>
      <c r="AZ352" s="97">
        <v>29</v>
      </c>
      <c r="BA352" s="97">
        <v>1</v>
      </c>
      <c r="BB352" s="97">
        <v>4</v>
      </c>
      <c r="BC352" s="97">
        <v>1</v>
      </c>
      <c r="BD352" s="97">
        <v>89</v>
      </c>
      <c r="BE352" s="97">
        <v>98</v>
      </c>
      <c r="BF352" s="97">
        <v>9</v>
      </c>
      <c r="BG352" s="97">
        <v>2</v>
      </c>
      <c r="BH352" s="97">
        <v>33</v>
      </c>
      <c r="BI352" s="97">
        <v>28</v>
      </c>
      <c r="BJ352" s="97">
        <v>77</v>
      </c>
      <c r="BK352" s="97">
        <v>28</v>
      </c>
      <c r="BL352" s="97">
        <v>110</v>
      </c>
      <c r="BM352" s="97">
        <v>145</v>
      </c>
      <c r="BN352" s="97">
        <v>23</v>
      </c>
      <c r="BO352" s="97">
        <v>150</v>
      </c>
      <c r="BP352" s="97">
        <v>3</v>
      </c>
      <c r="BQ352" s="97">
        <v>40</v>
      </c>
      <c r="BR352" s="97">
        <v>469</v>
      </c>
      <c r="BS352" s="97">
        <v>229</v>
      </c>
      <c r="BT352" s="97">
        <v>3</v>
      </c>
      <c r="BU352" s="97">
        <v>78</v>
      </c>
      <c r="BV352" s="97">
        <v>41</v>
      </c>
      <c r="BW352" s="97">
        <v>33</v>
      </c>
      <c r="BX352" s="97">
        <v>39</v>
      </c>
      <c r="BY352" s="97">
        <v>226</v>
      </c>
      <c r="BZ352" s="97">
        <v>29</v>
      </c>
      <c r="CA352" s="97">
        <v>8</v>
      </c>
      <c r="CB352" s="97">
        <v>6</v>
      </c>
      <c r="CC352" s="97">
        <v>177</v>
      </c>
      <c r="CD352" s="97">
        <v>39</v>
      </c>
      <c r="CE352" s="97">
        <v>13</v>
      </c>
      <c r="CF352" s="97">
        <v>55</v>
      </c>
      <c r="CG352" s="97">
        <v>89</v>
      </c>
      <c r="CH352" s="97">
        <v>56</v>
      </c>
      <c r="CI352" s="97">
        <v>15</v>
      </c>
      <c r="CJ352" s="97">
        <v>85</v>
      </c>
      <c r="CK352" s="97">
        <v>230</v>
      </c>
      <c r="CL352" s="97">
        <v>26</v>
      </c>
      <c r="CM352" s="97">
        <v>47</v>
      </c>
      <c r="CN352" s="97">
        <v>19</v>
      </c>
      <c r="CO352" s="97">
        <v>21</v>
      </c>
      <c r="CP352" s="97">
        <v>37</v>
      </c>
      <c r="CQ352" s="97">
        <v>3</v>
      </c>
      <c r="CR352" s="97">
        <v>10</v>
      </c>
      <c r="CS352" s="97">
        <v>2</v>
      </c>
      <c r="CT352" s="97">
        <v>4</v>
      </c>
      <c r="CU352" s="97">
        <v>7</v>
      </c>
      <c r="CV352" s="97">
        <v>26</v>
      </c>
      <c r="CW352" s="97">
        <v>9</v>
      </c>
      <c r="CX352" s="97">
        <v>34</v>
      </c>
      <c r="CY352" s="97">
        <v>23</v>
      </c>
      <c r="CZ352" s="97">
        <v>15</v>
      </c>
      <c r="DA352" s="97">
        <v>21</v>
      </c>
      <c r="DB352" s="97">
        <v>24</v>
      </c>
      <c r="DC352" s="97">
        <v>7</v>
      </c>
      <c r="DD352" s="97">
        <v>52</v>
      </c>
      <c r="DE352" s="97">
        <v>14</v>
      </c>
      <c r="DF352" s="97">
        <v>3</v>
      </c>
      <c r="DG352" s="97">
        <v>1</v>
      </c>
      <c r="DH352" s="97">
        <v>15</v>
      </c>
      <c r="DI352" s="97">
        <v>31</v>
      </c>
      <c r="DJ352" s="97">
        <v>75</v>
      </c>
      <c r="DK352" s="97">
        <v>23</v>
      </c>
      <c r="DL352" s="97">
        <v>40</v>
      </c>
      <c r="DM352" s="97">
        <v>70</v>
      </c>
      <c r="DN352" s="97">
        <v>178</v>
      </c>
      <c r="DO352" s="97">
        <v>50</v>
      </c>
      <c r="DP352" s="97">
        <v>351</v>
      </c>
      <c r="DQ352" s="97">
        <v>68</v>
      </c>
      <c r="DR352" s="97">
        <v>280</v>
      </c>
      <c r="DS352" s="97">
        <v>35</v>
      </c>
      <c r="DT352" s="97">
        <v>222</v>
      </c>
      <c r="DU352" s="97">
        <v>8</v>
      </c>
      <c r="DV352" s="97">
        <v>33</v>
      </c>
      <c r="DW352" s="97">
        <v>10</v>
      </c>
      <c r="DX352" s="97">
        <v>37</v>
      </c>
      <c r="DY352" s="97">
        <v>25</v>
      </c>
      <c r="DZ352" s="97">
        <v>7</v>
      </c>
      <c r="EA352" s="97">
        <v>32</v>
      </c>
      <c r="EB352" s="97">
        <v>1</v>
      </c>
      <c r="EC352" s="97">
        <v>15</v>
      </c>
      <c r="ED352" s="97">
        <v>1</v>
      </c>
      <c r="EE352" s="97">
        <v>47</v>
      </c>
      <c r="EF352" s="97">
        <v>6</v>
      </c>
      <c r="EG352" s="97">
        <v>1</v>
      </c>
      <c r="EH352" s="97">
        <v>1</v>
      </c>
      <c r="EI352" s="97">
        <v>6</v>
      </c>
      <c r="EJ352" s="97">
        <v>2</v>
      </c>
      <c r="EK352" s="97">
        <v>5</v>
      </c>
      <c r="EL352" s="97">
        <v>6</v>
      </c>
      <c r="EM352" s="97">
        <v>6</v>
      </c>
      <c r="EN352" s="97">
        <v>7</v>
      </c>
      <c r="EO352" s="97">
        <v>2</v>
      </c>
      <c r="EP352" s="97">
        <v>3</v>
      </c>
      <c r="EQ352" s="97">
        <v>11</v>
      </c>
      <c r="ER352" s="97">
        <v>36</v>
      </c>
      <c r="ES352" s="97">
        <v>11</v>
      </c>
      <c r="ET352" s="97">
        <v>9</v>
      </c>
      <c r="EU352" s="97">
        <v>39</v>
      </c>
      <c r="EV352" s="97">
        <v>32</v>
      </c>
      <c r="EW352" s="97">
        <v>110</v>
      </c>
      <c r="EX352" s="97">
        <v>8</v>
      </c>
      <c r="EY352" s="97">
        <v>7</v>
      </c>
      <c r="EZ352" s="97">
        <v>4</v>
      </c>
      <c r="FA352" s="97">
        <v>21</v>
      </c>
      <c r="FB352" s="97">
        <v>109</v>
      </c>
      <c r="FC352" s="97">
        <v>130</v>
      </c>
      <c r="FD352" s="97">
        <v>41</v>
      </c>
      <c r="FE352" s="97">
        <v>45</v>
      </c>
      <c r="FF352" s="97">
        <v>32</v>
      </c>
      <c r="FG352" s="97">
        <v>490</v>
      </c>
      <c r="FH352" s="97">
        <v>61</v>
      </c>
      <c r="FI352" s="97">
        <v>79</v>
      </c>
      <c r="FJ352" s="97">
        <v>216</v>
      </c>
      <c r="FK352" s="97">
        <v>234</v>
      </c>
      <c r="FL352" s="97">
        <v>242</v>
      </c>
      <c r="FM352" s="97">
        <v>20</v>
      </c>
      <c r="FN352" s="97">
        <v>2</v>
      </c>
      <c r="FO352" s="97">
        <v>298</v>
      </c>
      <c r="FP352" s="97">
        <v>4</v>
      </c>
      <c r="FQ352" s="97">
        <v>14</v>
      </c>
      <c r="FR352" s="97">
        <v>21</v>
      </c>
      <c r="FS352" s="97">
        <v>17</v>
      </c>
      <c r="FT352" s="97">
        <v>2</v>
      </c>
      <c r="FU352" s="97">
        <v>1</v>
      </c>
      <c r="FV352" s="97">
        <v>0</v>
      </c>
      <c r="FW352" s="97">
        <v>7</v>
      </c>
      <c r="FX352" s="97">
        <v>8</v>
      </c>
      <c r="FY352" s="97">
        <v>2</v>
      </c>
      <c r="FZ352" s="97">
        <v>13</v>
      </c>
      <c r="GA352" s="97">
        <v>4</v>
      </c>
      <c r="GB352" s="97">
        <v>131</v>
      </c>
      <c r="GC352" s="97">
        <v>64</v>
      </c>
      <c r="GD352" s="97">
        <v>9</v>
      </c>
      <c r="GE352" s="97">
        <v>42</v>
      </c>
      <c r="GF352" s="97">
        <v>81</v>
      </c>
      <c r="GG352" s="97">
        <v>47</v>
      </c>
      <c r="GH352" s="97">
        <v>28</v>
      </c>
      <c r="GI352" s="97">
        <v>10</v>
      </c>
      <c r="GJ352" s="97">
        <v>8</v>
      </c>
      <c r="GK352" s="97">
        <v>12</v>
      </c>
      <c r="GL352" s="97">
        <v>58</v>
      </c>
      <c r="GM352" s="97">
        <v>22</v>
      </c>
      <c r="GN352" s="97">
        <v>19</v>
      </c>
      <c r="GO352" s="97">
        <v>8</v>
      </c>
      <c r="GP352" s="97">
        <v>23</v>
      </c>
      <c r="GQ352" s="97">
        <v>2</v>
      </c>
      <c r="GR352" s="97">
        <v>9</v>
      </c>
      <c r="GS352" s="97">
        <v>5</v>
      </c>
      <c r="GT352" s="97">
        <v>35</v>
      </c>
      <c r="GU352" s="97">
        <v>12</v>
      </c>
      <c r="GV352" s="97">
        <v>11</v>
      </c>
      <c r="GW352" s="97">
        <v>17</v>
      </c>
      <c r="GX352" s="97">
        <v>6</v>
      </c>
      <c r="GY352" s="97">
        <v>14</v>
      </c>
      <c r="GZ352" s="97">
        <v>2</v>
      </c>
      <c r="HA352" s="97">
        <v>11</v>
      </c>
      <c r="HB352" s="97">
        <v>10</v>
      </c>
      <c r="HC352" s="97">
        <v>3</v>
      </c>
      <c r="HD352" s="97">
        <v>27</v>
      </c>
      <c r="HE352" s="97">
        <v>12</v>
      </c>
      <c r="HF352" s="97">
        <v>13</v>
      </c>
      <c r="HG352" s="97">
        <v>1</v>
      </c>
      <c r="HH352" s="97">
        <v>1</v>
      </c>
      <c r="HI352" s="97">
        <v>9</v>
      </c>
      <c r="HJ352" s="97">
        <v>43</v>
      </c>
      <c r="HK352" s="97">
        <v>12</v>
      </c>
      <c r="HL352" s="97">
        <v>2</v>
      </c>
      <c r="HM352" s="97">
        <v>5</v>
      </c>
      <c r="HN352" s="97">
        <v>0</v>
      </c>
      <c r="HO352" s="97">
        <v>343</v>
      </c>
      <c r="HP352" s="97">
        <v>1</v>
      </c>
      <c r="HQ352" s="97">
        <v>31</v>
      </c>
      <c r="HR352" s="97">
        <v>20</v>
      </c>
      <c r="HS352" s="97">
        <v>1</v>
      </c>
      <c r="HT352" s="97">
        <v>3</v>
      </c>
      <c r="HU352" s="97">
        <v>12</v>
      </c>
      <c r="HV352" s="97">
        <v>97</v>
      </c>
      <c r="HW352" s="97">
        <v>11</v>
      </c>
      <c r="HX352" s="97">
        <v>5</v>
      </c>
      <c r="HY352" s="97">
        <v>45</v>
      </c>
      <c r="HZ352" s="97">
        <v>49</v>
      </c>
      <c r="IA352" s="97">
        <v>31</v>
      </c>
      <c r="IB352" s="97">
        <v>6</v>
      </c>
      <c r="IC352" s="97">
        <v>34</v>
      </c>
      <c r="ID352" s="97">
        <v>4</v>
      </c>
      <c r="IE352" s="97">
        <v>4</v>
      </c>
      <c r="IF352" s="97">
        <v>831</v>
      </c>
      <c r="IG352" s="97">
        <v>82</v>
      </c>
      <c r="IH352" s="97">
        <v>381</v>
      </c>
      <c r="II352" s="97">
        <v>9</v>
      </c>
      <c r="IJ352" s="97">
        <v>1</v>
      </c>
      <c r="IK352" s="97">
        <v>28</v>
      </c>
      <c r="IL352" s="97">
        <v>13</v>
      </c>
      <c r="IM352" s="97">
        <v>17</v>
      </c>
      <c r="IN352" s="97">
        <v>20</v>
      </c>
      <c r="IO352" s="97">
        <v>62</v>
      </c>
      <c r="IP352" s="97">
        <v>89</v>
      </c>
      <c r="IQ352" s="97">
        <v>40</v>
      </c>
      <c r="IR352" s="97">
        <v>42</v>
      </c>
      <c r="IS352" s="97">
        <v>99</v>
      </c>
      <c r="IT352" s="97">
        <v>1048</v>
      </c>
      <c r="IU352" s="97">
        <v>102</v>
      </c>
      <c r="IV352" s="97">
        <v>135</v>
      </c>
      <c r="IW352" s="97">
        <v>93</v>
      </c>
      <c r="IX352" s="97">
        <v>3</v>
      </c>
      <c r="IY352" s="97">
        <v>17</v>
      </c>
      <c r="IZ352" s="97">
        <v>28</v>
      </c>
      <c r="JA352" s="97">
        <v>25</v>
      </c>
      <c r="JB352" s="97">
        <v>61</v>
      </c>
      <c r="JC352" s="97">
        <v>2</v>
      </c>
      <c r="JD352" s="97">
        <v>38</v>
      </c>
      <c r="JE352" s="97">
        <v>59</v>
      </c>
      <c r="JF352" s="97">
        <v>19</v>
      </c>
      <c r="JG352" s="97">
        <v>8</v>
      </c>
      <c r="JH352" s="97">
        <v>63</v>
      </c>
      <c r="JI352" s="97">
        <v>12</v>
      </c>
      <c r="JJ352" s="97">
        <v>2</v>
      </c>
      <c r="JK352" s="97">
        <v>162</v>
      </c>
      <c r="JL352" s="97">
        <v>12</v>
      </c>
      <c r="JM352" s="97">
        <v>5</v>
      </c>
      <c r="JN352" s="97">
        <v>36</v>
      </c>
      <c r="JO352" s="97">
        <v>1317</v>
      </c>
      <c r="JP352" s="97">
        <v>2598</v>
      </c>
      <c r="JQ352" s="97">
        <v>3262</v>
      </c>
      <c r="JR352" s="97">
        <v>1340</v>
      </c>
      <c r="JS352" s="97">
        <v>2927</v>
      </c>
      <c r="JT352" s="97">
        <v>958</v>
      </c>
      <c r="JU352" s="97">
        <v>1088</v>
      </c>
      <c r="JV352" s="97">
        <v>272</v>
      </c>
      <c r="JW352" s="97">
        <v>1937</v>
      </c>
      <c r="JX352" s="97">
        <v>87</v>
      </c>
      <c r="JY352" s="97"/>
      <c r="JZ352" s="97">
        <v>863</v>
      </c>
      <c r="KA352" s="97">
        <v>535</v>
      </c>
      <c r="KB352" s="97">
        <v>272</v>
      </c>
      <c r="KC352" s="97">
        <v>483</v>
      </c>
      <c r="KD352" s="97">
        <v>728</v>
      </c>
      <c r="KE352" s="97">
        <v>214</v>
      </c>
      <c r="KF352" s="97">
        <v>632</v>
      </c>
      <c r="KG352" s="97">
        <v>2101</v>
      </c>
      <c r="KH352" s="97">
        <v>1204</v>
      </c>
      <c r="KI352" s="97">
        <v>113</v>
      </c>
      <c r="KJ352" s="97">
        <v>18</v>
      </c>
      <c r="KK352" s="97">
        <v>166</v>
      </c>
      <c r="KL352" s="97">
        <v>7378</v>
      </c>
      <c r="KM352" s="97">
        <v>302</v>
      </c>
      <c r="KN352" s="97">
        <v>759</v>
      </c>
      <c r="KO352" s="97">
        <v>1521</v>
      </c>
      <c r="KP352" s="97">
        <v>1268</v>
      </c>
      <c r="KQ352" s="97">
        <v>1706</v>
      </c>
      <c r="KR352" s="97">
        <v>191</v>
      </c>
      <c r="KS352" s="97">
        <v>339</v>
      </c>
      <c r="KT352" s="97">
        <v>617</v>
      </c>
      <c r="KU352" s="97">
        <v>268</v>
      </c>
      <c r="KV352" s="97">
        <v>5759</v>
      </c>
      <c r="KW352" s="97">
        <v>922</v>
      </c>
      <c r="KX352" s="97">
        <v>30</v>
      </c>
      <c r="KY352" s="97">
        <v>191</v>
      </c>
      <c r="KZ352" s="97">
        <v>370</v>
      </c>
      <c r="LA352" s="97">
        <v>8019</v>
      </c>
      <c r="LB352" s="97">
        <v>11608</v>
      </c>
      <c r="LC352" s="97">
        <v>729</v>
      </c>
      <c r="LD352" s="97">
        <v>4772</v>
      </c>
      <c r="LE352" s="97">
        <v>2266</v>
      </c>
      <c r="LF352" s="97">
        <v>1057</v>
      </c>
      <c r="LG352" s="97">
        <v>6148</v>
      </c>
      <c r="LH352" s="97">
        <v>4159</v>
      </c>
      <c r="LI352" s="97">
        <v>2035</v>
      </c>
      <c r="LJ352" s="97">
        <v>3568</v>
      </c>
      <c r="LK352" s="97">
        <v>50</v>
      </c>
      <c r="LL352" s="97">
        <v>54</v>
      </c>
      <c r="LM352" s="97">
        <v>810</v>
      </c>
      <c r="LN352" s="97">
        <v>3</v>
      </c>
      <c r="LO352" s="97">
        <v>238</v>
      </c>
      <c r="LP352" s="97">
        <v>0</v>
      </c>
      <c r="LQ352" s="97">
        <v>8040</v>
      </c>
      <c r="LR352" s="97">
        <v>291</v>
      </c>
      <c r="LS352" s="97">
        <v>1028</v>
      </c>
      <c r="LT352" s="97">
        <v>172</v>
      </c>
      <c r="LU352" s="97">
        <v>673</v>
      </c>
      <c r="LV352" s="97">
        <v>2678</v>
      </c>
      <c r="LW352" s="97">
        <v>11291</v>
      </c>
      <c r="LX352" s="97">
        <v>2902</v>
      </c>
      <c r="LY352" s="97">
        <v>1727</v>
      </c>
      <c r="LZ352" s="97">
        <v>1513</v>
      </c>
      <c r="MA352" s="97">
        <v>10057</v>
      </c>
      <c r="MB352" s="97">
        <v>4777</v>
      </c>
      <c r="MC352" s="97">
        <v>1317</v>
      </c>
      <c r="MD352" s="97">
        <v>3701</v>
      </c>
      <c r="ME352" s="97">
        <v>1484</v>
      </c>
      <c r="MF352" s="97">
        <v>274</v>
      </c>
      <c r="MG352" s="97">
        <v>223</v>
      </c>
      <c r="MH352" s="97">
        <v>4</v>
      </c>
      <c r="MI352" s="97">
        <v>2423</v>
      </c>
      <c r="MJ352" s="97">
        <v>1135</v>
      </c>
      <c r="MK352" s="97">
        <v>9607</v>
      </c>
      <c r="ML352" s="97">
        <v>2698</v>
      </c>
      <c r="MM352" s="97">
        <v>929</v>
      </c>
      <c r="MN352" s="97">
        <v>1714</v>
      </c>
      <c r="MO352" s="97">
        <v>2250</v>
      </c>
      <c r="MP352" s="97">
        <v>428</v>
      </c>
      <c r="MQ352" s="97">
        <v>676</v>
      </c>
      <c r="MR352" s="97">
        <v>917</v>
      </c>
      <c r="MS352" s="97">
        <v>1089</v>
      </c>
      <c r="MT352" s="97">
        <v>8</v>
      </c>
      <c r="MU352" s="97">
        <v>316</v>
      </c>
      <c r="MV352" s="97">
        <v>856</v>
      </c>
      <c r="MW352" s="97">
        <v>6323</v>
      </c>
      <c r="MX352" s="97">
        <v>1130</v>
      </c>
      <c r="MY352" s="97">
        <v>1426</v>
      </c>
      <c r="MZ352" s="97">
        <v>1598</v>
      </c>
      <c r="NA352" s="97">
        <v>723</v>
      </c>
      <c r="NB352" s="97">
        <v>2558</v>
      </c>
      <c r="NC352" s="97">
        <v>316</v>
      </c>
      <c r="ND352" s="97">
        <v>18616</v>
      </c>
      <c r="NE352" s="97">
        <v>3040</v>
      </c>
      <c r="NF352" s="97">
        <v>538</v>
      </c>
      <c r="NG352" s="97">
        <v>1583</v>
      </c>
      <c r="NH352" s="97">
        <v>115</v>
      </c>
      <c r="NI352" s="97">
        <v>319</v>
      </c>
      <c r="NJ352" s="97">
        <v>244</v>
      </c>
      <c r="NK352" s="97">
        <v>88</v>
      </c>
      <c r="NL352" s="97">
        <v>102</v>
      </c>
      <c r="NM352" s="97">
        <v>421</v>
      </c>
      <c r="NN352" s="97">
        <v>109</v>
      </c>
      <c r="NO352" s="97">
        <v>102</v>
      </c>
      <c r="NP352" s="97">
        <v>44</v>
      </c>
      <c r="NQ352" s="97">
        <v>371</v>
      </c>
      <c r="NR352" s="97">
        <v>1974</v>
      </c>
      <c r="NS352" s="97">
        <v>1389</v>
      </c>
      <c r="NT352" s="97">
        <v>1164</v>
      </c>
      <c r="NU352" s="97">
        <v>984</v>
      </c>
      <c r="NV352" s="97">
        <v>289</v>
      </c>
      <c r="NW352" s="97">
        <v>311</v>
      </c>
      <c r="NX352" s="97">
        <v>361</v>
      </c>
      <c r="NY352" s="97">
        <v>62</v>
      </c>
      <c r="NZ352" s="97">
        <v>341</v>
      </c>
      <c r="OA352" s="97">
        <v>1</v>
      </c>
      <c r="OB352" s="97">
        <v>65</v>
      </c>
      <c r="OC352" s="97">
        <v>394</v>
      </c>
      <c r="OD352" s="97">
        <v>30</v>
      </c>
      <c r="OE352" s="97">
        <v>456</v>
      </c>
      <c r="OF352" s="97">
        <v>324</v>
      </c>
      <c r="OG352" s="97"/>
      <c r="OH352" s="97">
        <v>1648</v>
      </c>
      <c r="OI352" s="97">
        <v>23</v>
      </c>
      <c r="OJ352" s="97">
        <v>410</v>
      </c>
      <c r="OK352" s="97">
        <v>4</v>
      </c>
      <c r="OL352" s="97">
        <v>3</v>
      </c>
      <c r="OM352" s="97">
        <v>1463</v>
      </c>
      <c r="ON352" s="97">
        <v>199</v>
      </c>
      <c r="OO352" s="97">
        <v>2026</v>
      </c>
      <c r="OP352" s="97">
        <v>17</v>
      </c>
      <c r="OQ352" s="97">
        <v>6</v>
      </c>
      <c r="OR352" s="98">
        <v>699</v>
      </c>
      <c r="OS352" s="99">
        <v>246017</v>
      </c>
      <c r="OT352" s="96">
        <v>1058</v>
      </c>
      <c r="OU352" s="97"/>
      <c r="OV352" s="97"/>
      <c r="OW352" s="97"/>
      <c r="OX352" s="97"/>
      <c r="OY352" s="97"/>
      <c r="OZ352" s="97">
        <v>414</v>
      </c>
      <c r="PA352" s="97"/>
      <c r="PB352" s="97"/>
      <c r="PC352" s="97"/>
      <c r="PD352" s="97"/>
      <c r="PE352" s="97"/>
      <c r="PF352" s="97"/>
      <c r="PG352" s="97"/>
      <c r="PH352" s="97"/>
      <c r="PI352" s="97"/>
      <c r="PJ352" s="97"/>
      <c r="PK352" s="97"/>
      <c r="PL352" s="98"/>
      <c r="PM352" s="99">
        <v>247489</v>
      </c>
    </row>
    <row r="353" spans="1:429" ht="12.75" customHeight="1" x14ac:dyDescent="0.2">
      <c r="A353" s="93">
        <v>561700</v>
      </c>
      <c r="B353" s="94" t="s">
        <v>1748</v>
      </c>
      <c r="C353" s="95" t="s">
        <v>1512</v>
      </c>
      <c r="D353" s="96">
        <v>24</v>
      </c>
      <c r="E353" s="97">
        <v>174</v>
      </c>
      <c r="F353" s="97">
        <v>44</v>
      </c>
      <c r="G353" s="97">
        <v>46</v>
      </c>
      <c r="H353" s="97">
        <v>27</v>
      </c>
      <c r="I353" s="97">
        <v>27</v>
      </c>
      <c r="J353" s="97">
        <v>50</v>
      </c>
      <c r="K353" s="97">
        <v>89</v>
      </c>
      <c r="L353" s="97">
        <v>53</v>
      </c>
      <c r="M353" s="97">
        <v>24</v>
      </c>
      <c r="N353" s="97">
        <v>7</v>
      </c>
      <c r="O353" s="97">
        <v>10</v>
      </c>
      <c r="P353" s="97">
        <v>32</v>
      </c>
      <c r="Q353" s="97">
        <v>806</v>
      </c>
      <c r="R353" s="97">
        <v>157</v>
      </c>
      <c r="S353" s="97">
        <v>58</v>
      </c>
      <c r="T353" s="97">
        <v>134</v>
      </c>
      <c r="U353" s="97">
        <v>91</v>
      </c>
      <c r="V353" s="97">
        <v>130</v>
      </c>
      <c r="W353" s="97">
        <v>389</v>
      </c>
      <c r="X353" s="97">
        <v>670</v>
      </c>
      <c r="Y353" s="97">
        <v>188</v>
      </c>
      <c r="Z353" s="97">
        <v>441</v>
      </c>
      <c r="AA353" s="97">
        <v>12</v>
      </c>
      <c r="AB353" s="97">
        <v>90</v>
      </c>
      <c r="AC353" s="97">
        <v>109</v>
      </c>
      <c r="AD353" s="97">
        <v>269</v>
      </c>
      <c r="AE353" s="97">
        <v>71</v>
      </c>
      <c r="AF353" s="97">
        <v>95</v>
      </c>
      <c r="AG353" s="97">
        <v>30</v>
      </c>
      <c r="AH353" s="97">
        <v>684</v>
      </c>
      <c r="AI353" s="97">
        <v>118</v>
      </c>
      <c r="AJ353" s="97">
        <v>262</v>
      </c>
      <c r="AK353" s="97">
        <v>224</v>
      </c>
      <c r="AL353" s="97">
        <v>164</v>
      </c>
      <c r="AM353" s="97">
        <v>203</v>
      </c>
      <c r="AN353" s="97">
        <v>115</v>
      </c>
      <c r="AO353" s="97">
        <v>64</v>
      </c>
      <c r="AP353" s="97">
        <v>61</v>
      </c>
      <c r="AQ353" s="97">
        <v>62</v>
      </c>
      <c r="AR353" s="97">
        <v>42</v>
      </c>
      <c r="AS353" s="97">
        <v>156</v>
      </c>
      <c r="AT353" s="97">
        <v>60</v>
      </c>
      <c r="AU353" s="97">
        <v>138</v>
      </c>
      <c r="AV353" s="97">
        <v>32</v>
      </c>
      <c r="AW353" s="97">
        <v>48</v>
      </c>
      <c r="AX353" s="97">
        <v>24</v>
      </c>
      <c r="AY353" s="97">
        <v>18</v>
      </c>
      <c r="AZ353" s="97">
        <v>16</v>
      </c>
      <c r="BA353" s="97">
        <v>22</v>
      </c>
      <c r="BB353" s="97">
        <v>22</v>
      </c>
      <c r="BC353" s="97">
        <v>12</v>
      </c>
      <c r="BD353" s="97">
        <v>574</v>
      </c>
      <c r="BE353" s="97">
        <v>77</v>
      </c>
      <c r="BF353" s="97">
        <v>18</v>
      </c>
      <c r="BG353" s="97">
        <v>24</v>
      </c>
      <c r="BH353" s="97">
        <v>90</v>
      </c>
      <c r="BI353" s="97">
        <v>50</v>
      </c>
      <c r="BJ353" s="97">
        <v>45</v>
      </c>
      <c r="BK353" s="97">
        <v>52</v>
      </c>
      <c r="BL353" s="97">
        <v>73</v>
      </c>
      <c r="BM353" s="97">
        <v>88</v>
      </c>
      <c r="BN353" s="97">
        <v>24</v>
      </c>
      <c r="BO353" s="97">
        <v>71</v>
      </c>
      <c r="BP353" s="97">
        <v>33</v>
      </c>
      <c r="BQ353" s="97">
        <v>33</v>
      </c>
      <c r="BR353" s="97">
        <v>95</v>
      </c>
      <c r="BS353" s="97">
        <v>92</v>
      </c>
      <c r="BT353" s="97">
        <v>17</v>
      </c>
      <c r="BU353" s="97">
        <v>21</v>
      </c>
      <c r="BV353" s="97">
        <v>28</v>
      </c>
      <c r="BW353" s="97">
        <v>21</v>
      </c>
      <c r="BX353" s="97">
        <v>33</v>
      </c>
      <c r="BY353" s="97">
        <v>178</v>
      </c>
      <c r="BZ353" s="97">
        <v>124</v>
      </c>
      <c r="CA353" s="97">
        <v>109</v>
      </c>
      <c r="CB353" s="97">
        <v>6</v>
      </c>
      <c r="CC353" s="97">
        <v>85</v>
      </c>
      <c r="CD353" s="97">
        <v>29</v>
      </c>
      <c r="CE353" s="97">
        <v>26</v>
      </c>
      <c r="CF353" s="97">
        <v>28</v>
      </c>
      <c r="CG353" s="97">
        <v>44</v>
      </c>
      <c r="CH353" s="97">
        <v>55</v>
      </c>
      <c r="CI353" s="97">
        <v>7</v>
      </c>
      <c r="CJ353" s="97">
        <v>80</v>
      </c>
      <c r="CK353" s="97">
        <v>80</v>
      </c>
      <c r="CL353" s="97">
        <v>12</v>
      </c>
      <c r="CM353" s="97">
        <v>51</v>
      </c>
      <c r="CN353" s="97">
        <v>15</v>
      </c>
      <c r="CO353" s="97">
        <v>3</v>
      </c>
      <c r="CP353" s="97">
        <v>39</v>
      </c>
      <c r="CQ353" s="97">
        <v>11</v>
      </c>
      <c r="CR353" s="97">
        <v>41</v>
      </c>
      <c r="CS353" s="97">
        <v>13</v>
      </c>
      <c r="CT353" s="97">
        <v>27</v>
      </c>
      <c r="CU353" s="97">
        <v>23</v>
      </c>
      <c r="CV353" s="97">
        <v>16</v>
      </c>
      <c r="CW353" s="97">
        <v>30</v>
      </c>
      <c r="CX353" s="97">
        <v>21</v>
      </c>
      <c r="CY353" s="97">
        <v>28</v>
      </c>
      <c r="CZ353" s="97">
        <v>15</v>
      </c>
      <c r="DA353" s="97">
        <v>49</v>
      </c>
      <c r="DB353" s="97">
        <v>14</v>
      </c>
      <c r="DC353" s="97">
        <v>35</v>
      </c>
      <c r="DD353" s="97">
        <v>47</v>
      </c>
      <c r="DE353" s="97">
        <v>8</v>
      </c>
      <c r="DF353" s="97">
        <v>10</v>
      </c>
      <c r="DG353" s="97">
        <v>4</v>
      </c>
      <c r="DH353" s="97">
        <v>51</v>
      </c>
      <c r="DI353" s="97">
        <v>26</v>
      </c>
      <c r="DJ353" s="97">
        <v>0</v>
      </c>
      <c r="DK353" s="97">
        <v>20</v>
      </c>
      <c r="DL353" s="97">
        <v>4</v>
      </c>
      <c r="DM353" s="97">
        <v>5</v>
      </c>
      <c r="DN353" s="97">
        <v>10</v>
      </c>
      <c r="DO353" s="97">
        <v>3</v>
      </c>
      <c r="DP353" s="97">
        <v>110</v>
      </c>
      <c r="DQ353" s="97">
        <v>13</v>
      </c>
      <c r="DR353" s="97">
        <v>70</v>
      </c>
      <c r="DS353" s="97">
        <v>13</v>
      </c>
      <c r="DT353" s="97">
        <v>17</v>
      </c>
      <c r="DU353" s="97">
        <v>1</v>
      </c>
      <c r="DV353" s="97">
        <v>12</v>
      </c>
      <c r="DW353" s="97">
        <v>2</v>
      </c>
      <c r="DX353" s="97">
        <v>15</v>
      </c>
      <c r="DY353" s="97">
        <v>8</v>
      </c>
      <c r="DZ353" s="97">
        <v>4</v>
      </c>
      <c r="EA353" s="97">
        <v>7</v>
      </c>
      <c r="EB353" s="97">
        <v>1</v>
      </c>
      <c r="EC353" s="97">
        <v>6</v>
      </c>
      <c r="ED353" s="97">
        <v>2</v>
      </c>
      <c r="EE353" s="97">
        <v>18</v>
      </c>
      <c r="EF353" s="97">
        <v>2</v>
      </c>
      <c r="EG353" s="97">
        <v>5</v>
      </c>
      <c r="EH353" s="97">
        <v>4</v>
      </c>
      <c r="EI353" s="97">
        <v>2</v>
      </c>
      <c r="EJ353" s="97">
        <v>3</v>
      </c>
      <c r="EK353" s="97">
        <v>13</v>
      </c>
      <c r="EL353" s="97">
        <v>10</v>
      </c>
      <c r="EM353" s="97">
        <v>24</v>
      </c>
      <c r="EN353" s="97">
        <v>9</v>
      </c>
      <c r="EO353" s="97">
        <v>30</v>
      </c>
      <c r="EP353" s="97">
        <v>16</v>
      </c>
      <c r="EQ353" s="97">
        <v>28</v>
      </c>
      <c r="ER353" s="97">
        <v>25</v>
      </c>
      <c r="ES353" s="97">
        <v>8</v>
      </c>
      <c r="ET353" s="97">
        <v>21</v>
      </c>
      <c r="EU353" s="97">
        <v>33</v>
      </c>
      <c r="EV353" s="97">
        <v>85</v>
      </c>
      <c r="EW353" s="97">
        <v>17</v>
      </c>
      <c r="EX353" s="97">
        <v>21</v>
      </c>
      <c r="EY353" s="97">
        <v>15</v>
      </c>
      <c r="EZ353" s="97">
        <v>1</v>
      </c>
      <c r="FA353" s="97">
        <v>13</v>
      </c>
      <c r="FB353" s="97">
        <v>48</v>
      </c>
      <c r="FC353" s="97">
        <v>25</v>
      </c>
      <c r="FD353" s="97">
        <v>111</v>
      </c>
      <c r="FE353" s="97">
        <v>44</v>
      </c>
      <c r="FF353" s="97">
        <v>92</v>
      </c>
      <c r="FG353" s="97">
        <v>113</v>
      </c>
      <c r="FH353" s="97">
        <v>53</v>
      </c>
      <c r="FI353" s="97">
        <v>33</v>
      </c>
      <c r="FJ353" s="97">
        <v>57</v>
      </c>
      <c r="FK353" s="97">
        <v>48</v>
      </c>
      <c r="FL353" s="97">
        <v>16</v>
      </c>
      <c r="FM353" s="97">
        <v>9</v>
      </c>
      <c r="FN353" s="97">
        <v>34</v>
      </c>
      <c r="FO353" s="97">
        <v>119</v>
      </c>
      <c r="FP353" s="97">
        <v>12</v>
      </c>
      <c r="FQ353" s="97">
        <v>9</v>
      </c>
      <c r="FR353" s="97">
        <v>3</v>
      </c>
      <c r="FS353" s="97">
        <v>5</v>
      </c>
      <c r="FT353" s="97">
        <v>34</v>
      </c>
      <c r="FU353" s="97">
        <v>20</v>
      </c>
      <c r="FV353" s="97">
        <v>12</v>
      </c>
      <c r="FW353" s="97">
        <v>18</v>
      </c>
      <c r="FX353" s="97">
        <v>10</v>
      </c>
      <c r="FY353" s="97">
        <v>19</v>
      </c>
      <c r="FZ353" s="97">
        <v>54</v>
      </c>
      <c r="GA353" s="97">
        <v>17</v>
      </c>
      <c r="GB353" s="97">
        <v>94</v>
      </c>
      <c r="GC353" s="97">
        <v>67</v>
      </c>
      <c r="GD353" s="97">
        <v>9</v>
      </c>
      <c r="GE353" s="97">
        <v>15</v>
      </c>
      <c r="GF353" s="97">
        <v>19</v>
      </c>
      <c r="GG353" s="97">
        <v>8</v>
      </c>
      <c r="GH353" s="97">
        <v>21</v>
      </c>
      <c r="GI353" s="97">
        <v>3</v>
      </c>
      <c r="GJ353" s="97">
        <v>7</v>
      </c>
      <c r="GK353" s="97">
        <v>27</v>
      </c>
      <c r="GL353" s="97">
        <v>79</v>
      </c>
      <c r="GM353" s="97">
        <v>46</v>
      </c>
      <c r="GN353" s="97">
        <v>38</v>
      </c>
      <c r="GO353" s="97">
        <v>60</v>
      </c>
      <c r="GP353" s="97">
        <v>51</v>
      </c>
      <c r="GQ353" s="97">
        <v>28</v>
      </c>
      <c r="GR353" s="97">
        <v>42</v>
      </c>
      <c r="GS353" s="97">
        <v>20</v>
      </c>
      <c r="GT353" s="97">
        <v>97</v>
      </c>
      <c r="GU353" s="97">
        <v>74</v>
      </c>
      <c r="GV353" s="97">
        <v>74</v>
      </c>
      <c r="GW353" s="97">
        <v>44</v>
      </c>
      <c r="GX353" s="97">
        <v>57</v>
      </c>
      <c r="GY353" s="97">
        <v>126</v>
      </c>
      <c r="GZ353" s="97">
        <v>29</v>
      </c>
      <c r="HA353" s="97">
        <v>100</v>
      </c>
      <c r="HB353" s="97">
        <v>205</v>
      </c>
      <c r="HC353" s="97">
        <v>30</v>
      </c>
      <c r="HD353" s="97">
        <v>143</v>
      </c>
      <c r="HE353" s="97">
        <v>67</v>
      </c>
      <c r="HF353" s="97">
        <v>82</v>
      </c>
      <c r="HG353" s="97">
        <v>24</v>
      </c>
      <c r="HH353" s="97">
        <v>18</v>
      </c>
      <c r="HI353" s="97">
        <v>57</v>
      </c>
      <c r="HJ353" s="97">
        <v>77</v>
      </c>
      <c r="HK353" s="97">
        <v>136</v>
      </c>
      <c r="HL353" s="97">
        <v>32</v>
      </c>
      <c r="HM353" s="97">
        <v>31</v>
      </c>
      <c r="HN353" s="97">
        <v>9</v>
      </c>
      <c r="HO353" s="97">
        <v>60</v>
      </c>
      <c r="HP353" s="97">
        <v>13</v>
      </c>
      <c r="HQ353" s="97">
        <v>45</v>
      </c>
      <c r="HR353" s="97">
        <v>26</v>
      </c>
      <c r="HS353" s="97">
        <v>21</v>
      </c>
      <c r="HT353" s="97">
        <v>5</v>
      </c>
      <c r="HU353" s="97">
        <v>25</v>
      </c>
      <c r="HV353" s="97">
        <v>10</v>
      </c>
      <c r="HW353" s="97">
        <v>12</v>
      </c>
      <c r="HX353" s="97">
        <v>65</v>
      </c>
      <c r="HY353" s="97">
        <v>225</v>
      </c>
      <c r="HZ353" s="97">
        <v>249</v>
      </c>
      <c r="IA353" s="97">
        <v>301</v>
      </c>
      <c r="IB353" s="97">
        <v>73</v>
      </c>
      <c r="IC353" s="97">
        <v>14</v>
      </c>
      <c r="ID353" s="97">
        <v>36</v>
      </c>
      <c r="IE353" s="97">
        <v>14</v>
      </c>
      <c r="IF353" s="97">
        <v>422</v>
      </c>
      <c r="IG353" s="97">
        <v>14</v>
      </c>
      <c r="IH353" s="97">
        <v>812</v>
      </c>
      <c r="II353" s="97">
        <v>50</v>
      </c>
      <c r="IJ353" s="97">
        <v>30</v>
      </c>
      <c r="IK353" s="97">
        <v>97</v>
      </c>
      <c r="IL353" s="97">
        <v>299</v>
      </c>
      <c r="IM353" s="97">
        <v>52</v>
      </c>
      <c r="IN353" s="97">
        <v>55</v>
      </c>
      <c r="IO353" s="97">
        <v>266</v>
      </c>
      <c r="IP353" s="97">
        <v>634</v>
      </c>
      <c r="IQ353" s="97">
        <v>406</v>
      </c>
      <c r="IR353" s="97">
        <v>69</v>
      </c>
      <c r="IS353" s="97">
        <v>28</v>
      </c>
      <c r="IT353" s="97">
        <v>165</v>
      </c>
      <c r="IU353" s="97">
        <v>20</v>
      </c>
      <c r="IV353" s="97">
        <v>26</v>
      </c>
      <c r="IW353" s="97">
        <v>81</v>
      </c>
      <c r="IX353" s="97">
        <v>35</v>
      </c>
      <c r="IY353" s="97">
        <v>41</v>
      </c>
      <c r="IZ353" s="97">
        <v>33</v>
      </c>
      <c r="JA353" s="97">
        <v>96</v>
      </c>
      <c r="JB353" s="97">
        <v>51</v>
      </c>
      <c r="JC353" s="97">
        <v>14</v>
      </c>
      <c r="JD353" s="97">
        <v>155</v>
      </c>
      <c r="JE353" s="97">
        <v>158</v>
      </c>
      <c r="JF353" s="97">
        <v>48</v>
      </c>
      <c r="JG353" s="97">
        <v>8</v>
      </c>
      <c r="JH353" s="97">
        <v>41</v>
      </c>
      <c r="JI353" s="97">
        <v>30</v>
      </c>
      <c r="JJ353" s="97">
        <v>63</v>
      </c>
      <c r="JK353" s="97">
        <v>391</v>
      </c>
      <c r="JL353" s="97">
        <v>52</v>
      </c>
      <c r="JM353" s="97">
        <v>20</v>
      </c>
      <c r="JN353" s="97">
        <v>51</v>
      </c>
      <c r="JO353" s="97">
        <v>344</v>
      </c>
      <c r="JP353" s="97">
        <v>769</v>
      </c>
      <c r="JQ353" s="97">
        <v>646</v>
      </c>
      <c r="JR353" s="97">
        <v>969</v>
      </c>
      <c r="JS353" s="97">
        <v>967</v>
      </c>
      <c r="JT353" s="97">
        <v>298</v>
      </c>
      <c r="JU353" s="97">
        <v>606</v>
      </c>
      <c r="JV353" s="97">
        <v>302</v>
      </c>
      <c r="JW353" s="97">
        <v>1518</v>
      </c>
      <c r="JX353" s="97">
        <v>90</v>
      </c>
      <c r="JY353" s="97"/>
      <c r="JZ353" s="97">
        <v>626</v>
      </c>
      <c r="KA353" s="97">
        <v>885</v>
      </c>
      <c r="KB353" s="97">
        <v>1148</v>
      </c>
      <c r="KC353" s="97">
        <v>462</v>
      </c>
      <c r="KD353" s="97">
        <v>293</v>
      </c>
      <c r="KE353" s="97">
        <v>724</v>
      </c>
      <c r="KF353" s="97">
        <v>632</v>
      </c>
      <c r="KG353" s="97">
        <v>317</v>
      </c>
      <c r="KH353" s="97">
        <v>791</v>
      </c>
      <c r="KI353" s="97">
        <v>1099</v>
      </c>
      <c r="KJ353" s="97">
        <v>658</v>
      </c>
      <c r="KK353" s="97">
        <v>7</v>
      </c>
      <c r="KL353" s="97">
        <v>213</v>
      </c>
      <c r="KM353" s="97">
        <v>416</v>
      </c>
      <c r="KN353" s="97">
        <v>144</v>
      </c>
      <c r="KO353" s="97">
        <v>875</v>
      </c>
      <c r="KP353" s="97">
        <v>35</v>
      </c>
      <c r="KQ353" s="97">
        <v>574</v>
      </c>
      <c r="KR353" s="97">
        <v>70</v>
      </c>
      <c r="KS353" s="97">
        <v>87</v>
      </c>
      <c r="KT353" s="97">
        <v>116</v>
      </c>
      <c r="KU353" s="97">
        <v>33</v>
      </c>
      <c r="KV353" s="97">
        <v>317</v>
      </c>
      <c r="KW353" s="97">
        <v>149</v>
      </c>
      <c r="KX353" s="97">
        <v>15</v>
      </c>
      <c r="KY353" s="97">
        <v>27</v>
      </c>
      <c r="KZ353" s="97">
        <v>25</v>
      </c>
      <c r="LA353" s="97">
        <v>1010</v>
      </c>
      <c r="LB353" s="97">
        <v>625</v>
      </c>
      <c r="LC353" s="97">
        <v>122</v>
      </c>
      <c r="LD353" s="97">
        <v>486</v>
      </c>
      <c r="LE353" s="97">
        <v>375</v>
      </c>
      <c r="LF353" s="97">
        <v>1</v>
      </c>
      <c r="LG353" s="97">
        <v>530</v>
      </c>
      <c r="LH353" s="97">
        <v>452</v>
      </c>
      <c r="LI353" s="97">
        <v>1443</v>
      </c>
      <c r="LJ353" s="97">
        <v>314</v>
      </c>
      <c r="LK353" s="97">
        <v>162</v>
      </c>
      <c r="LL353" s="97">
        <v>424</v>
      </c>
      <c r="LM353" s="97">
        <v>227</v>
      </c>
      <c r="LN353" s="97">
        <v>296</v>
      </c>
      <c r="LO353" s="97">
        <v>100</v>
      </c>
      <c r="LP353" s="97">
        <v>18</v>
      </c>
      <c r="LQ353" s="97">
        <v>41196</v>
      </c>
      <c r="LR353" s="97">
        <v>127</v>
      </c>
      <c r="LS353" s="97">
        <v>468</v>
      </c>
      <c r="LT353" s="97">
        <v>62</v>
      </c>
      <c r="LU353" s="97">
        <v>825</v>
      </c>
      <c r="LV353" s="97">
        <v>711</v>
      </c>
      <c r="LW353" s="97">
        <v>301</v>
      </c>
      <c r="LX353" s="97">
        <v>235</v>
      </c>
      <c r="LY353" s="97">
        <v>104</v>
      </c>
      <c r="LZ353" s="97">
        <v>264</v>
      </c>
      <c r="MA353" s="97">
        <v>543</v>
      </c>
      <c r="MB353" s="97">
        <v>540</v>
      </c>
      <c r="MC353" s="97">
        <v>91</v>
      </c>
      <c r="MD353" s="97">
        <v>624</v>
      </c>
      <c r="ME353" s="97">
        <v>503</v>
      </c>
      <c r="MF353" s="97">
        <v>34</v>
      </c>
      <c r="MG353" s="97">
        <v>25</v>
      </c>
      <c r="MH353" s="97">
        <v>19</v>
      </c>
      <c r="MI353" s="97">
        <v>229</v>
      </c>
      <c r="MJ353" s="97">
        <v>1141</v>
      </c>
      <c r="MK353" s="97">
        <v>509</v>
      </c>
      <c r="ML353" s="97">
        <v>835</v>
      </c>
      <c r="MM353" s="97">
        <v>131</v>
      </c>
      <c r="MN353" s="97">
        <v>226</v>
      </c>
      <c r="MO353" s="97">
        <v>212</v>
      </c>
      <c r="MP353" s="97">
        <v>92</v>
      </c>
      <c r="MQ353" s="97">
        <v>121</v>
      </c>
      <c r="MR353" s="97">
        <v>130</v>
      </c>
      <c r="MS353" s="97">
        <v>246</v>
      </c>
      <c r="MT353" s="97">
        <v>110</v>
      </c>
      <c r="MU353" s="97">
        <v>311</v>
      </c>
      <c r="MV353" s="97">
        <v>403</v>
      </c>
      <c r="MW353" s="97">
        <v>585</v>
      </c>
      <c r="MX353" s="97">
        <v>245</v>
      </c>
      <c r="MY353" s="97">
        <v>132</v>
      </c>
      <c r="MZ353" s="97">
        <v>249</v>
      </c>
      <c r="NA353" s="97">
        <v>103</v>
      </c>
      <c r="NB353" s="97">
        <v>78</v>
      </c>
      <c r="NC353" s="97">
        <v>87</v>
      </c>
      <c r="ND353" s="97">
        <v>3682</v>
      </c>
      <c r="NE353" s="97">
        <v>605</v>
      </c>
      <c r="NF353" s="97">
        <v>235</v>
      </c>
      <c r="NG353" s="97">
        <v>361</v>
      </c>
      <c r="NH353" s="97">
        <v>162</v>
      </c>
      <c r="NI353" s="97">
        <v>283</v>
      </c>
      <c r="NJ353" s="97">
        <v>46</v>
      </c>
      <c r="NK353" s="97">
        <v>120</v>
      </c>
      <c r="NL353" s="97">
        <v>14</v>
      </c>
      <c r="NM353" s="97">
        <v>107</v>
      </c>
      <c r="NN353" s="97">
        <v>113</v>
      </c>
      <c r="NO353" s="97">
        <v>55</v>
      </c>
      <c r="NP353" s="97">
        <v>470</v>
      </c>
      <c r="NQ353" s="97">
        <v>592</v>
      </c>
      <c r="NR353" s="97">
        <v>2275</v>
      </c>
      <c r="NS353" s="97">
        <v>1371</v>
      </c>
      <c r="NT353" s="97">
        <v>1796</v>
      </c>
      <c r="NU353" s="97">
        <v>223</v>
      </c>
      <c r="NV353" s="97">
        <v>253</v>
      </c>
      <c r="NW353" s="97">
        <v>60</v>
      </c>
      <c r="NX353" s="97">
        <v>143</v>
      </c>
      <c r="NY353" s="97">
        <v>20</v>
      </c>
      <c r="NZ353" s="97">
        <v>240</v>
      </c>
      <c r="OA353" s="97">
        <v>1</v>
      </c>
      <c r="OB353" s="97">
        <v>103</v>
      </c>
      <c r="OC353" s="97">
        <v>188</v>
      </c>
      <c r="OD353" s="97">
        <v>2294</v>
      </c>
      <c r="OE353" s="97">
        <v>205</v>
      </c>
      <c r="OF353" s="97">
        <v>596</v>
      </c>
      <c r="OG353" s="97"/>
      <c r="OH353" s="97">
        <v>79</v>
      </c>
      <c r="OI353" s="97">
        <v>140</v>
      </c>
      <c r="OJ353" s="97">
        <v>1220</v>
      </c>
      <c r="OK353" s="97">
        <v>88</v>
      </c>
      <c r="OL353" s="97">
        <v>605</v>
      </c>
      <c r="OM353" s="97">
        <v>1052</v>
      </c>
      <c r="ON353" s="97">
        <v>709</v>
      </c>
      <c r="OO353" s="97">
        <v>8951</v>
      </c>
      <c r="OP353" s="97">
        <v>59</v>
      </c>
      <c r="OQ353" s="97">
        <v>152</v>
      </c>
      <c r="OR353" s="98">
        <v>850</v>
      </c>
      <c r="OS353" s="99">
        <v>126992</v>
      </c>
      <c r="OT353" s="96">
        <v>14733</v>
      </c>
      <c r="OU353" s="97"/>
      <c r="OV353" s="97"/>
      <c r="OW353" s="97"/>
      <c r="OX353" s="97"/>
      <c r="OY353" s="97"/>
      <c r="OZ353" s="97">
        <v>60</v>
      </c>
      <c r="PA353" s="97"/>
      <c r="PB353" s="97"/>
      <c r="PC353" s="97"/>
      <c r="PD353" s="97"/>
      <c r="PE353" s="97"/>
      <c r="PF353" s="97"/>
      <c r="PG353" s="97"/>
      <c r="PH353" s="97"/>
      <c r="PI353" s="97"/>
      <c r="PJ353" s="97"/>
      <c r="PK353" s="97"/>
      <c r="PL353" s="98"/>
      <c r="PM353" s="99">
        <v>141785</v>
      </c>
    </row>
    <row r="354" spans="1:429" ht="12.75" customHeight="1" x14ac:dyDescent="0.2">
      <c r="A354" s="93">
        <v>561100</v>
      </c>
      <c r="B354" s="94" t="s">
        <v>1748</v>
      </c>
      <c r="C354" s="95" t="s">
        <v>1513</v>
      </c>
      <c r="D354" s="96">
        <v>1</v>
      </c>
      <c r="E354" s="97"/>
      <c r="F354" s="97"/>
      <c r="G354" s="97"/>
      <c r="H354" s="97"/>
      <c r="I354" s="97">
        <v>0</v>
      </c>
      <c r="J354" s="97"/>
      <c r="K354" s="97"/>
      <c r="L354" s="97"/>
      <c r="M354" s="97">
        <v>0</v>
      </c>
      <c r="N354" s="97"/>
      <c r="O354" s="97"/>
      <c r="P354" s="97">
        <v>2</v>
      </c>
      <c r="Q354" s="97">
        <v>18</v>
      </c>
      <c r="R354" s="97">
        <v>6</v>
      </c>
      <c r="S354" s="97"/>
      <c r="T354" s="97"/>
      <c r="U354" s="97">
        <v>3</v>
      </c>
      <c r="V354" s="97">
        <v>1</v>
      </c>
      <c r="W354" s="97"/>
      <c r="X354" s="97">
        <v>24</v>
      </c>
      <c r="Y354" s="97">
        <v>20</v>
      </c>
      <c r="Z354" s="97"/>
      <c r="AA354" s="97">
        <v>1</v>
      </c>
      <c r="AB354" s="97">
        <v>25</v>
      </c>
      <c r="AC354" s="97">
        <v>27</v>
      </c>
      <c r="AD354" s="97">
        <v>35</v>
      </c>
      <c r="AE354" s="97">
        <v>14</v>
      </c>
      <c r="AF354" s="97">
        <v>45</v>
      </c>
      <c r="AG354" s="97">
        <v>8</v>
      </c>
      <c r="AH354" s="97">
        <v>91</v>
      </c>
      <c r="AI354" s="97">
        <v>31</v>
      </c>
      <c r="AJ354" s="97">
        <v>45</v>
      </c>
      <c r="AK354" s="97">
        <v>59</v>
      </c>
      <c r="AL354" s="97">
        <v>38</v>
      </c>
      <c r="AM354" s="97">
        <v>45</v>
      </c>
      <c r="AN354" s="97">
        <v>6</v>
      </c>
      <c r="AO354" s="97">
        <v>1</v>
      </c>
      <c r="AP354" s="97">
        <v>3</v>
      </c>
      <c r="AQ354" s="97">
        <v>0</v>
      </c>
      <c r="AR354" s="97">
        <v>0</v>
      </c>
      <c r="AS354" s="97">
        <v>1</v>
      </c>
      <c r="AT354" s="97">
        <v>1</v>
      </c>
      <c r="AU354" s="97">
        <v>2</v>
      </c>
      <c r="AV354" s="97">
        <v>2</v>
      </c>
      <c r="AW354" s="97">
        <v>2</v>
      </c>
      <c r="AX354" s="97">
        <v>0</v>
      </c>
      <c r="AY354" s="97">
        <v>1</v>
      </c>
      <c r="AZ354" s="97">
        <v>1</v>
      </c>
      <c r="BA354" s="97">
        <v>0</v>
      </c>
      <c r="BB354" s="97">
        <v>0</v>
      </c>
      <c r="BC354" s="97">
        <v>0</v>
      </c>
      <c r="BD354" s="97">
        <v>3</v>
      </c>
      <c r="BE354" s="97">
        <v>1</v>
      </c>
      <c r="BF354" s="97">
        <v>0</v>
      </c>
      <c r="BG354" s="97">
        <v>0</v>
      </c>
      <c r="BH354" s="97">
        <v>1</v>
      </c>
      <c r="BI354" s="97">
        <v>8</v>
      </c>
      <c r="BJ354" s="97">
        <v>1</v>
      </c>
      <c r="BK354" s="97">
        <v>1</v>
      </c>
      <c r="BL354" s="97">
        <v>1</v>
      </c>
      <c r="BM354" s="97">
        <v>0</v>
      </c>
      <c r="BN354" s="97">
        <v>0</v>
      </c>
      <c r="BO354" s="97">
        <v>0</v>
      </c>
      <c r="BP354" s="97">
        <v>2</v>
      </c>
      <c r="BQ354" s="97">
        <v>2</v>
      </c>
      <c r="BR354" s="97">
        <v>5</v>
      </c>
      <c r="BS354" s="97">
        <v>0</v>
      </c>
      <c r="BT354" s="97">
        <v>0</v>
      </c>
      <c r="BU354" s="97">
        <v>0</v>
      </c>
      <c r="BV354" s="97">
        <v>1</v>
      </c>
      <c r="BW354" s="97">
        <v>1</v>
      </c>
      <c r="BX354" s="97">
        <v>0</v>
      </c>
      <c r="BY354" s="97">
        <v>6</v>
      </c>
      <c r="BZ354" s="97">
        <v>2</v>
      </c>
      <c r="CA354" s="97">
        <v>4</v>
      </c>
      <c r="CB354" s="97">
        <v>1</v>
      </c>
      <c r="CC354" s="97">
        <v>3</v>
      </c>
      <c r="CD354" s="97">
        <v>0</v>
      </c>
      <c r="CE354" s="97">
        <v>0</v>
      </c>
      <c r="CF354" s="97">
        <v>2</v>
      </c>
      <c r="CG354" s="97">
        <v>1</v>
      </c>
      <c r="CH354" s="97">
        <v>1</v>
      </c>
      <c r="CI354" s="97">
        <v>0</v>
      </c>
      <c r="CJ354" s="97">
        <v>2</v>
      </c>
      <c r="CK354" s="97">
        <v>1</v>
      </c>
      <c r="CL354" s="97">
        <v>8</v>
      </c>
      <c r="CM354" s="97">
        <v>1</v>
      </c>
      <c r="CN354" s="97">
        <v>1</v>
      </c>
      <c r="CO354" s="97"/>
      <c r="CP354" s="97">
        <v>0</v>
      </c>
      <c r="CQ354" s="97">
        <v>1</v>
      </c>
      <c r="CR354" s="97">
        <v>2</v>
      </c>
      <c r="CS354" s="97">
        <v>0</v>
      </c>
      <c r="CT354" s="97">
        <v>0</v>
      </c>
      <c r="CU354" s="97">
        <v>1</v>
      </c>
      <c r="CV354" s="97">
        <v>0</v>
      </c>
      <c r="CW354" s="97">
        <v>0</v>
      </c>
      <c r="CX354" s="97">
        <v>0</v>
      </c>
      <c r="CY354" s="97"/>
      <c r="CZ354" s="97">
        <v>0</v>
      </c>
      <c r="DA354" s="97">
        <v>3</v>
      </c>
      <c r="DB354" s="97">
        <v>1</v>
      </c>
      <c r="DC354" s="97">
        <v>4</v>
      </c>
      <c r="DD354" s="97">
        <v>2</v>
      </c>
      <c r="DE354" s="97"/>
      <c r="DF354" s="97">
        <v>1</v>
      </c>
      <c r="DG354" s="97">
        <v>1</v>
      </c>
      <c r="DH354" s="97">
        <v>3</v>
      </c>
      <c r="DI354" s="97">
        <v>1</v>
      </c>
      <c r="DJ354" s="97"/>
      <c r="DK354" s="97"/>
      <c r="DL354" s="97">
        <v>0</v>
      </c>
      <c r="DM354" s="97"/>
      <c r="DN354" s="97">
        <v>0</v>
      </c>
      <c r="DO354" s="97"/>
      <c r="DP354" s="97">
        <v>0</v>
      </c>
      <c r="DQ354" s="97">
        <v>0</v>
      </c>
      <c r="DR354" s="97">
        <v>0</v>
      </c>
      <c r="DS354" s="97">
        <v>2</v>
      </c>
      <c r="DT354" s="97">
        <v>0</v>
      </c>
      <c r="DU354" s="97"/>
      <c r="DV354" s="97">
        <v>0</v>
      </c>
      <c r="DW354" s="97">
        <v>0</v>
      </c>
      <c r="DX354" s="97">
        <v>0</v>
      </c>
      <c r="DY354" s="97">
        <v>2</v>
      </c>
      <c r="DZ354" s="97">
        <v>0</v>
      </c>
      <c r="EA354" s="97">
        <v>0</v>
      </c>
      <c r="EB354" s="97"/>
      <c r="EC354" s="97"/>
      <c r="ED354" s="97"/>
      <c r="EE354" s="97">
        <v>1</v>
      </c>
      <c r="EF354" s="97">
        <v>0</v>
      </c>
      <c r="EG354" s="97"/>
      <c r="EH354" s="97"/>
      <c r="EI354" s="97"/>
      <c r="EJ354" s="97">
        <v>0</v>
      </c>
      <c r="EK354" s="97">
        <v>0</v>
      </c>
      <c r="EL354" s="97">
        <v>1</v>
      </c>
      <c r="EM354" s="97">
        <v>2</v>
      </c>
      <c r="EN354" s="97">
        <v>1</v>
      </c>
      <c r="EO354" s="97">
        <v>0</v>
      </c>
      <c r="EP354" s="97">
        <v>0</v>
      </c>
      <c r="EQ354" s="97">
        <v>0</v>
      </c>
      <c r="ER354" s="97">
        <v>0</v>
      </c>
      <c r="ES354" s="97"/>
      <c r="ET354" s="97">
        <v>4</v>
      </c>
      <c r="EU354" s="97">
        <v>1</v>
      </c>
      <c r="EV354" s="97">
        <v>13</v>
      </c>
      <c r="EW354" s="97">
        <v>0</v>
      </c>
      <c r="EX354" s="97">
        <v>1</v>
      </c>
      <c r="EY354" s="97">
        <v>0</v>
      </c>
      <c r="EZ354" s="97"/>
      <c r="FA354" s="97">
        <v>0</v>
      </c>
      <c r="FB354" s="97">
        <v>1</v>
      </c>
      <c r="FC354" s="97">
        <v>2</v>
      </c>
      <c r="FD354" s="97">
        <v>1</v>
      </c>
      <c r="FE354" s="97">
        <v>1</v>
      </c>
      <c r="FF354" s="97">
        <v>2</v>
      </c>
      <c r="FG354" s="97">
        <v>2</v>
      </c>
      <c r="FH354" s="97">
        <v>1</v>
      </c>
      <c r="FI354" s="97">
        <v>1</v>
      </c>
      <c r="FJ354" s="97">
        <v>1</v>
      </c>
      <c r="FK354" s="97">
        <v>1</v>
      </c>
      <c r="FL354" s="97">
        <v>0</v>
      </c>
      <c r="FM354" s="97">
        <v>0</v>
      </c>
      <c r="FN354" s="97">
        <v>2</v>
      </c>
      <c r="FO354" s="97">
        <v>5</v>
      </c>
      <c r="FP354" s="97">
        <v>1</v>
      </c>
      <c r="FQ354" s="97">
        <v>0</v>
      </c>
      <c r="FR354" s="97">
        <v>0</v>
      </c>
      <c r="FS354" s="97">
        <v>0</v>
      </c>
      <c r="FT354" s="97">
        <v>3</v>
      </c>
      <c r="FU354" s="97">
        <v>1</v>
      </c>
      <c r="FV354" s="97">
        <v>1</v>
      </c>
      <c r="FW354" s="97">
        <v>2</v>
      </c>
      <c r="FX354" s="97">
        <v>1</v>
      </c>
      <c r="FY354" s="97">
        <v>1</v>
      </c>
      <c r="FZ354" s="97">
        <v>5</v>
      </c>
      <c r="GA354" s="97">
        <v>1</v>
      </c>
      <c r="GB354" s="97">
        <v>7</v>
      </c>
      <c r="GC354" s="97">
        <v>20</v>
      </c>
      <c r="GD354" s="97">
        <v>2</v>
      </c>
      <c r="GE354" s="97">
        <v>1</v>
      </c>
      <c r="GF354" s="97">
        <v>0</v>
      </c>
      <c r="GG354" s="97">
        <v>0</v>
      </c>
      <c r="GH354" s="97">
        <v>3</v>
      </c>
      <c r="GI354" s="97">
        <v>0</v>
      </c>
      <c r="GJ354" s="97">
        <v>0</v>
      </c>
      <c r="GK354" s="97">
        <v>1</v>
      </c>
      <c r="GL354" s="97">
        <v>4</v>
      </c>
      <c r="GM354" s="97">
        <v>1</v>
      </c>
      <c r="GN354" s="97">
        <v>0</v>
      </c>
      <c r="GO354" s="97">
        <v>1</v>
      </c>
      <c r="GP354" s="97">
        <v>2</v>
      </c>
      <c r="GQ354" s="97"/>
      <c r="GR354" s="97">
        <v>0</v>
      </c>
      <c r="GS354" s="97">
        <v>0</v>
      </c>
      <c r="GT354" s="97">
        <v>32</v>
      </c>
      <c r="GU354" s="97">
        <v>2</v>
      </c>
      <c r="GV354" s="97">
        <v>2</v>
      </c>
      <c r="GW354" s="97">
        <v>0</v>
      </c>
      <c r="GX354" s="97">
        <v>1</v>
      </c>
      <c r="GY354" s="97">
        <v>3</v>
      </c>
      <c r="GZ354" s="97">
        <v>0</v>
      </c>
      <c r="HA354" s="97">
        <v>2</v>
      </c>
      <c r="HB354" s="97">
        <v>4</v>
      </c>
      <c r="HC354" s="97">
        <v>1</v>
      </c>
      <c r="HD354" s="97">
        <v>2</v>
      </c>
      <c r="HE354" s="97">
        <v>3</v>
      </c>
      <c r="HF354" s="97">
        <v>2</v>
      </c>
      <c r="HG354" s="97">
        <v>0</v>
      </c>
      <c r="HH354" s="97">
        <v>0</v>
      </c>
      <c r="HI354" s="97">
        <v>2</v>
      </c>
      <c r="HJ354" s="97">
        <v>3</v>
      </c>
      <c r="HK354" s="97">
        <v>2</v>
      </c>
      <c r="HL354" s="97">
        <v>0</v>
      </c>
      <c r="HM354" s="97">
        <v>2</v>
      </c>
      <c r="HN354" s="97"/>
      <c r="HO354" s="97">
        <v>17</v>
      </c>
      <c r="HP354" s="97">
        <v>0</v>
      </c>
      <c r="HQ354" s="97">
        <v>1</v>
      </c>
      <c r="HR354" s="97">
        <v>0</v>
      </c>
      <c r="HS354" s="97">
        <v>1</v>
      </c>
      <c r="HT354" s="97">
        <v>0</v>
      </c>
      <c r="HU354" s="97">
        <v>0</v>
      </c>
      <c r="HV354" s="97">
        <v>0</v>
      </c>
      <c r="HW354" s="97">
        <v>0</v>
      </c>
      <c r="HX354" s="97">
        <v>1</v>
      </c>
      <c r="HY354" s="97">
        <v>5</v>
      </c>
      <c r="HZ354" s="97">
        <v>5</v>
      </c>
      <c r="IA354" s="97">
        <v>2</v>
      </c>
      <c r="IB354" s="97">
        <v>1</v>
      </c>
      <c r="IC354" s="97">
        <v>0</v>
      </c>
      <c r="ID354" s="97">
        <v>1</v>
      </c>
      <c r="IE354" s="97">
        <v>0</v>
      </c>
      <c r="IF354" s="97">
        <v>23</v>
      </c>
      <c r="IG354" s="97">
        <v>0</v>
      </c>
      <c r="IH354" s="97">
        <v>72</v>
      </c>
      <c r="II354" s="97">
        <v>1</v>
      </c>
      <c r="IJ354" s="97">
        <v>0</v>
      </c>
      <c r="IK354" s="97">
        <v>0</v>
      </c>
      <c r="IL354" s="97">
        <v>4</v>
      </c>
      <c r="IM354" s="97">
        <v>0</v>
      </c>
      <c r="IN354" s="97">
        <v>1</v>
      </c>
      <c r="IO354" s="97">
        <v>4</v>
      </c>
      <c r="IP354" s="97">
        <v>21</v>
      </c>
      <c r="IQ354" s="97">
        <v>5</v>
      </c>
      <c r="IR354" s="97">
        <v>2</v>
      </c>
      <c r="IS354" s="97"/>
      <c r="IT354" s="97">
        <v>33</v>
      </c>
      <c r="IU354" s="97">
        <v>3</v>
      </c>
      <c r="IV354" s="97">
        <v>2</v>
      </c>
      <c r="IW354" s="97">
        <v>0</v>
      </c>
      <c r="IX354" s="97"/>
      <c r="IY354" s="97">
        <v>0</v>
      </c>
      <c r="IZ354" s="97">
        <v>0</v>
      </c>
      <c r="JA354" s="97">
        <v>2</v>
      </c>
      <c r="JB354" s="97">
        <v>1</v>
      </c>
      <c r="JC354" s="97">
        <v>0</v>
      </c>
      <c r="JD354" s="97">
        <v>3</v>
      </c>
      <c r="JE354" s="97">
        <v>2</v>
      </c>
      <c r="JF354" s="97">
        <v>0</v>
      </c>
      <c r="JG354" s="97">
        <v>0</v>
      </c>
      <c r="JH354" s="97">
        <v>7</v>
      </c>
      <c r="JI354" s="97">
        <v>1</v>
      </c>
      <c r="JJ354" s="97">
        <v>0</v>
      </c>
      <c r="JK354" s="97">
        <v>18</v>
      </c>
      <c r="JL354" s="97">
        <v>1</v>
      </c>
      <c r="JM354" s="97">
        <v>0</v>
      </c>
      <c r="JN354" s="97">
        <v>1</v>
      </c>
      <c r="JO354" s="97">
        <v>210</v>
      </c>
      <c r="JP354" s="97">
        <v>508</v>
      </c>
      <c r="JQ354" s="97">
        <v>609</v>
      </c>
      <c r="JR354" s="97">
        <v>208</v>
      </c>
      <c r="JS354" s="97">
        <v>501</v>
      </c>
      <c r="JT354" s="97">
        <v>219</v>
      </c>
      <c r="JU354" s="97">
        <v>171</v>
      </c>
      <c r="JV354" s="97">
        <v>45</v>
      </c>
      <c r="JW354" s="97">
        <v>243</v>
      </c>
      <c r="JX354" s="97">
        <v>12</v>
      </c>
      <c r="JY354" s="97"/>
      <c r="JZ354" s="97">
        <v>175</v>
      </c>
      <c r="KA354" s="97">
        <v>94</v>
      </c>
      <c r="KB354" s="97">
        <v>24</v>
      </c>
      <c r="KC354" s="97">
        <v>79</v>
      </c>
      <c r="KD354" s="97">
        <v>152</v>
      </c>
      <c r="KE354" s="97">
        <v>32</v>
      </c>
      <c r="KF354" s="97">
        <v>135</v>
      </c>
      <c r="KG354" s="97">
        <v>172</v>
      </c>
      <c r="KH354" s="97">
        <v>177</v>
      </c>
      <c r="KI354" s="97">
        <v>1</v>
      </c>
      <c r="KJ354" s="97">
        <v>19</v>
      </c>
      <c r="KK354" s="97"/>
      <c r="KL354" s="97">
        <v>492</v>
      </c>
      <c r="KM354" s="97">
        <v>9</v>
      </c>
      <c r="KN354" s="97">
        <v>0</v>
      </c>
      <c r="KO354" s="97">
        <v>47</v>
      </c>
      <c r="KP354" s="97">
        <v>14</v>
      </c>
      <c r="KQ354" s="97">
        <v>299</v>
      </c>
      <c r="KR354" s="97">
        <v>35</v>
      </c>
      <c r="KS354" s="97">
        <v>79</v>
      </c>
      <c r="KT354" s="97">
        <v>162</v>
      </c>
      <c r="KU354" s="97">
        <v>23</v>
      </c>
      <c r="KV354" s="97">
        <v>987</v>
      </c>
      <c r="KW354" s="97">
        <v>197</v>
      </c>
      <c r="KX354" s="97">
        <v>7</v>
      </c>
      <c r="KY354" s="97">
        <v>26</v>
      </c>
      <c r="KZ354" s="97">
        <v>56</v>
      </c>
      <c r="LA354" s="97">
        <v>1572</v>
      </c>
      <c r="LB354" s="97">
        <v>1756</v>
      </c>
      <c r="LC354" s="97">
        <v>116</v>
      </c>
      <c r="LD354" s="97">
        <v>900</v>
      </c>
      <c r="LE354" s="97">
        <v>530</v>
      </c>
      <c r="LF354" s="97">
        <v>194</v>
      </c>
      <c r="LG354" s="97">
        <v>38</v>
      </c>
      <c r="LH354" s="97">
        <v>447</v>
      </c>
      <c r="LI354" s="97">
        <v>179</v>
      </c>
      <c r="LJ354" s="97">
        <v>324</v>
      </c>
      <c r="LK354" s="97">
        <v>4</v>
      </c>
      <c r="LL354" s="97">
        <v>3</v>
      </c>
      <c r="LM354" s="97">
        <v>145</v>
      </c>
      <c r="LN354" s="97"/>
      <c r="LO354" s="97"/>
      <c r="LP354" s="97">
        <v>0</v>
      </c>
      <c r="LQ354" s="97">
        <v>1492</v>
      </c>
      <c r="LR354" s="97">
        <v>46</v>
      </c>
      <c r="LS354" s="97">
        <v>274</v>
      </c>
      <c r="LT354" s="97">
        <v>35</v>
      </c>
      <c r="LU354" s="97">
        <v>1471</v>
      </c>
      <c r="LV354" s="97">
        <v>550</v>
      </c>
      <c r="LW354" s="97">
        <v>1923</v>
      </c>
      <c r="LX354" s="97">
        <v>521</v>
      </c>
      <c r="LY354" s="97">
        <v>358</v>
      </c>
      <c r="LZ354" s="97">
        <v>382</v>
      </c>
      <c r="MA354" s="97">
        <v>2155</v>
      </c>
      <c r="MB354" s="97">
        <v>854</v>
      </c>
      <c r="MC354" s="97">
        <v>283</v>
      </c>
      <c r="MD354" s="97">
        <v>892</v>
      </c>
      <c r="ME354" s="97">
        <v>366</v>
      </c>
      <c r="MF354" s="97">
        <v>43</v>
      </c>
      <c r="MG354" s="97">
        <v>36</v>
      </c>
      <c r="MH354" s="97">
        <v>1</v>
      </c>
      <c r="MI354" s="97">
        <v>418</v>
      </c>
      <c r="MJ354" s="97">
        <v>639</v>
      </c>
      <c r="MK354" s="97">
        <v>1590</v>
      </c>
      <c r="ML354" s="97">
        <v>473</v>
      </c>
      <c r="MM354" s="97">
        <v>208</v>
      </c>
      <c r="MN354" s="97">
        <v>72</v>
      </c>
      <c r="MO354" s="97">
        <v>411</v>
      </c>
      <c r="MP354" s="97">
        <v>96</v>
      </c>
      <c r="MQ354" s="97">
        <v>114</v>
      </c>
      <c r="MR354" s="97">
        <v>155</v>
      </c>
      <c r="MS354" s="97">
        <v>205</v>
      </c>
      <c r="MT354" s="97">
        <v>0</v>
      </c>
      <c r="MU354" s="97">
        <v>2</v>
      </c>
      <c r="MV354" s="97">
        <v>172</v>
      </c>
      <c r="MW354" s="97">
        <v>1465</v>
      </c>
      <c r="MX354" s="97">
        <v>257</v>
      </c>
      <c r="MY354" s="97">
        <v>253</v>
      </c>
      <c r="MZ354" s="97">
        <v>343</v>
      </c>
      <c r="NA354" s="97">
        <v>206</v>
      </c>
      <c r="NB354" s="97">
        <v>474</v>
      </c>
      <c r="NC354" s="97">
        <v>50</v>
      </c>
      <c r="ND354" s="97">
        <v>4359</v>
      </c>
      <c r="NE354" s="97">
        <v>754</v>
      </c>
      <c r="NF354" s="97">
        <v>90</v>
      </c>
      <c r="NG354" s="97">
        <v>245</v>
      </c>
      <c r="NH354" s="97">
        <v>21</v>
      </c>
      <c r="NI354" s="97">
        <v>52</v>
      </c>
      <c r="NJ354" s="97">
        <v>63</v>
      </c>
      <c r="NK354" s="97">
        <v>21</v>
      </c>
      <c r="NL354" s="97">
        <v>31</v>
      </c>
      <c r="NM354" s="97">
        <v>78</v>
      </c>
      <c r="NN354" s="97">
        <v>24</v>
      </c>
      <c r="NO354" s="97">
        <v>7</v>
      </c>
      <c r="NP354" s="97">
        <v>6</v>
      </c>
      <c r="NQ354" s="97">
        <v>65</v>
      </c>
      <c r="NR354" s="97">
        <v>159</v>
      </c>
      <c r="NS354" s="97">
        <v>176</v>
      </c>
      <c r="NT354" s="97">
        <v>171</v>
      </c>
      <c r="NU354" s="97">
        <v>39</v>
      </c>
      <c r="NV354" s="97">
        <v>41</v>
      </c>
      <c r="NW354" s="97">
        <v>52</v>
      </c>
      <c r="NX354" s="97">
        <v>71</v>
      </c>
      <c r="NY354" s="97">
        <v>9</v>
      </c>
      <c r="NZ354" s="97">
        <v>58</v>
      </c>
      <c r="OA354" s="97">
        <v>0</v>
      </c>
      <c r="OB354" s="97">
        <v>9</v>
      </c>
      <c r="OC354" s="97">
        <v>69</v>
      </c>
      <c r="OD354" s="97"/>
      <c r="OE354" s="97">
        <v>156</v>
      </c>
      <c r="OF354" s="97">
        <v>153</v>
      </c>
      <c r="OG354" s="97"/>
      <c r="OH354" s="97">
        <v>4297</v>
      </c>
      <c r="OI354" s="97">
        <v>37</v>
      </c>
      <c r="OJ354" s="97">
        <v>128</v>
      </c>
      <c r="OK354" s="97"/>
      <c r="OL354" s="97"/>
      <c r="OM354" s="97">
        <v>376</v>
      </c>
      <c r="ON354" s="97">
        <v>212</v>
      </c>
      <c r="OO354" s="97">
        <v>590</v>
      </c>
      <c r="OP354" s="97">
        <v>4</v>
      </c>
      <c r="OQ354" s="97"/>
      <c r="OR354" s="98">
        <v>350</v>
      </c>
      <c r="OS354" s="99">
        <v>45737</v>
      </c>
      <c r="OT354" s="96"/>
      <c r="OU354" s="97"/>
      <c r="OV354" s="97"/>
      <c r="OW354" s="97"/>
      <c r="OX354" s="97"/>
      <c r="OY354" s="97"/>
      <c r="OZ354" s="97"/>
      <c r="PA354" s="97"/>
      <c r="PB354" s="97"/>
      <c r="PC354" s="97"/>
      <c r="PD354" s="97"/>
      <c r="PE354" s="97"/>
      <c r="PF354" s="97"/>
      <c r="PG354" s="97"/>
      <c r="PH354" s="97"/>
      <c r="PI354" s="97"/>
      <c r="PJ354" s="97"/>
      <c r="PK354" s="97"/>
      <c r="PL354" s="98"/>
      <c r="PM354" s="99">
        <v>45737</v>
      </c>
    </row>
    <row r="355" spans="1:429" ht="12.75" customHeight="1" x14ac:dyDescent="0.2">
      <c r="A355" s="93">
        <v>561200</v>
      </c>
      <c r="B355" s="94" t="s">
        <v>1748</v>
      </c>
      <c r="C355" s="95" t="s">
        <v>1514</v>
      </c>
      <c r="D355" s="96"/>
      <c r="E355" s="97"/>
      <c r="F355" s="97"/>
      <c r="G355" s="97"/>
      <c r="H355" s="97"/>
      <c r="I355" s="97"/>
      <c r="J355" s="97"/>
      <c r="K355" s="97"/>
      <c r="L355" s="97"/>
      <c r="M355" s="97"/>
      <c r="N355" s="97"/>
      <c r="O355" s="97"/>
      <c r="P355" s="97"/>
      <c r="Q355" s="97">
        <v>4</v>
      </c>
      <c r="R355" s="97"/>
      <c r="S355" s="97"/>
      <c r="T355" s="97"/>
      <c r="U355" s="97"/>
      <c r="V355" s="97"/>
      <c r="W355" s="97"/>
      <c r="X355" s="97"/>
      <c r="Y355" s="97">
        <v>1</v>
      </c>
      <c r="Z355" s="97"/>
      <c r="AA355" s="97"/>
      <c r="AB355" s="97">
        <v>9</v>
      </c>
      <c r="AC355" s="97">
        <v>6</v>
      </c>
      <c r="AD355" s="97">
        <v>10</v>
      </c>
      <c r="AE355" s="97">
        <v>2</v>
      </c>
      <c r="AF355" s="97">
        <v>0</v>
      </c>
      <c r="AG355" s="97">
        <v>0</v>
      </c>
      <c r="AH355" s="97">
        <v>1</v>
      </c>
      <c r="AI355" s="97">
        <v>0</v>
      </c>
      <c r="AJ355" s="97">
        <v>16</v>
      </c>
      <c r="AK355" s="97">
        <v>0</v>
      </c>
      <c r="AL355" s="97">
        <v>0</v>
      </c>
      <c r="AM355" s="97">
        <v>1</v>
      </c>
      <c r="AN355" s="97"/>
      <c r="AO355" s="97">
        <v>0</v>
      </c>
      <c r="AP355" s="97">
        <v>2</v>
      </c>
      <c r="AQ355" s="97">
        <v>7</v>
      </c>
      <c r="AR355" s="97">
        <v>0</v>
      </c>
      <c r="AS355" s="97">
        <v>11</v>
      </c>
      <c r="AT355" s="97">
        <v>18</v>
      </c>
      <c r="AU355" s="97">
        <v>0</v>
      </c>
      <c r="AV355" s="97"/>
      <c r="AW355" s="97">
        <v>13</v>
      </c>
      <c r="AX355" s="97">
        <v>9</v>
      </c>
      <c r="AY355" s="97">
        <v>0</v>
      </c>
      <c r="AZ355" s="97">
        <v>9</v>
      </c>
      <c r="BA355" s="97"/>
      <c r="BB355" s="97">
        <v>1</v>
      </c>
      <c r="BC355" s="97"/>
      <c r="BD355" s="97">
        <v>28</v>
      </c>
      <c r="BE355" s="97">
        <v>30</v>
      </c>
      <c r="BF355" s="97">
        <v>3</v>
      </c>
      <c r="BG355" s="97">
        <v>0</v>
      </c>
      <c r="BH355" s="97">
        <v>8</v>
      </c>
      <c r="BI355" s="97">
        <v>13</v>
      </c>
      <c r="BJ355" s="97">
        <v>22</v>
      </c>
      <c r="BK355" s="97">
        <v>8</v>
      </c>
      <c r="BL355" s="97">
        <v>34</v>
      </c>
      <c r="BM355" s="97">
        <v>44</v>
      </c>
      <c r="BN355" s="97">
        <v>7</v>
      </c>
      <c r="BO355" s="97">
        <v>47</v>
      </c>
      <c r="BP355" s="97">
        <v>0</v>
      </c>
      <c r="BQ355" s="97">
        <v>11</v>
      </c>
      <c r="BR355" s="97">
        <v>150</v>
      </c>
      <c r="BS355" s="97">
        <v>70</v>
      </c>
      <c r="BT355" s="97">
        <v>1</v>
      </c>
      <c r="BU355" s="97">
        <v>24</v>
      </c>
      <c r="BV355" s="97"/>
      <c r="BW355" s="97">
        <v>10</v>
      </c>
      <c r="BX355" s="97">
        <v>12</v>
      </c>
      <c r="BY355" s="97">
        <v>65</v>
      </c>
      <c r="BZ355" s="97">
        <v>8</v>
      </c>
      <c r="CA355" s="97">
        <v>1</v>
      </c>
      <c r="CB355" s="97">
        <v>2</v>
      </c>
      <c r="CC355" s="97">
        <v>46</v>
      </c>
      <c r="CD355" s="97">
        <v>12</v>
      </c>
      <c r="CE355" s="97">
        <v>3</v>
      </c>
      <c r="CF355" s="97">
        <v>14</v>
      </c>
      <c r="CG355" s="97">
        <v>13</v>
      </c>
      <c r="CH355" s="97">
        <v>14</v>
      </c>
      <c r="CI355" s="97">
        <v>4</v>
      </c>
      <c r="CJ355" s="97">
        <v>20</v>
      </c>
      <c r="CK355" s="97">
        <v>66</v>
      </c>
      <c r="CL355" s="97"/>
      <c r="CM355" s="97">
        <v>5</v>
      </c>
      <c r="CN355" s="97">
        <v>2</v>
      </c>
      <c r="CO355" s="97"/>
      <c r="CP355" s="97">
        <v>0</v>
      </c>
      <c r="CQ355" s="97">
        <v>0</v>
      </c>
      <c r="CR355" s="97"/>
      <c r="CS355" s="97"/>
      <c r="CT355" s="97"/>
      <c r="CU355" s="97"/>
      <c r="CV355" s="97">
        <v>3</v>
      </c>
      <c r="CW355" s="97">
        <v>1</v>
      </c>
      <c r="CX355" s="97">
        <v>10</v>
      </c>
      <c r="CY355" s="97">
        <v>7</v>
      </c>
      <c r="CZ355" s="97"/>
      <c r="DA355" s="97">
        <v>3</v>
      </c>
      <c r="DB355" s="97">
        <v>6</v>
      </c>
      <c r="DC355" s="97"/>
      <c r="DD355" s="97">
        <v>10</v>
      </c>
      <c r="DE355" s="97">
        <v>4</v>
      </c>
      <c r="DF355" s="97"/>
      <c r="DG355" s="97"/>
      <c r="DH355" s="97">
        <v>1</v>
      </c>
      <c r="DI355" s="97">
        <v>4</v>
      </c>
      <c r="DJ355" s="97"/>
      <c r="DK355" s="97">
        <v>1</v>
      </c>
      <c r="DL355" s="97">
        <v>1</v>
      </c>
      <c r="DM355" s="97">
        <v>3</v>
      </c>
      <c r="DN355" s="97">
        <v>13</v>
      </c>
      <c r="DO355" s="97">
        <v>1</v>
      </c>
      <c r="DP355" s="97">
        <v>38</v>
      </c>
      <c r="DQ355" s="97">
        <v>0</v>
      </c>
      <c r="DR355" s="97">
        <v>9</v>
      </c>
      <c r="DS355" s="97">
        <v>2</v>
      </c>
      <c r="DT355" s="97">
        <v>30</v>
      </c>
      <c r="DU355" s="97">
        <v>0</v>
      </c>
      <c r="DV355" s="97">
        <v>0</v>
      </c>
      <c r="DW355" s="97">
        <v>1</v>
      </c>
      <c r="DX355" s="97"/>
      <c r="DY355" s="97">
        <v>1</v>
      </c>
      <c r="DZ355" s="97"/>
      <c r="EA355" s="97">
        <v>2</v>
      </c>
      <c r="EB355" s="97"/>
      <c r="EC355" s="97">
        <v>1</v>
      </c>
      <c r="ED355" s="97"/>
      <c r="EE355" s="97">
        <v>7</v>
      </c>
      <c r="EF355" s="97">
        <v>0</v>
      </c>
      <c r="EG355" s="97">
        <v>0</v>
      </c>
      <c r="EH355" s="97"/>
      <c r="EI355" s="97">
        <v>2</v>
      </c>
      <c r="EJ355" s="97">
        <v>0</v>
      </c>
      <c r="EK355" s="97">
        <v>0</v>
      </c>
      <c r="EL355" s="97"/>
      <c r="EM355" s="97"/>
      <c r="EN355" s="97"/>
      <c r="EO355" s="97">
        <v>0</v>
      </c>
      <c r="EP355" s="97">
        <v>1</v>
      </c>
      <c r="EQ355" s="97">
        <v>3</v>
      </c>
      <c r="ER355" s="97">
        <v>9</v>
      </c>
      <c r="ES355" s="97">
        <v>3</v>
      </c>
      <c r="ET355" s="97">
        <v>0</v>
      </c>
      <c r="EU355" s="97"/>
      <c r="EV355" s="97">
        <v>2</v>
      </c>
      <c r="EW355" s="97">
        <v>32</v>
      </c>
      <c r="EX355" s="97"/>
      <c r="EY355" s="97">
        <v>1</v>
      </c>
      <c r="EZ355" s="97">
        <v>2</v>
      </c>
      <c r="FA355" s="97">
        <v>5</v>
      </c>
      <c r="FB355" s="97">
        <v>5</v>
      </c>
      <c r="FC355" s="97">
        <v>17</v>
      </c>
      <c r="FD355" s="97">
        <v>4</v>
      </c>
      <c r="FE355" s="97">
        <v>8</v>
      </c>
      <c r="FF355" s="97">
        <v>1</v>
      </c>
      <c r="FG355" s="97">
        <v>34</v>
      </c>
      <c r="FH355" s="97">
        <v>9</v>
      </c>
      <c r="FI355" s="97">
        <v>25</v>
      </c>
      <c r="FJ355" s="97">
        <v>55</v>
      </c>
      <c r="FK355" s="97">
        <v>58</v>
      </c>
      <c r="FL355" s="97">
        <v>46</v>
      </c>
      <c r="FM355" s="97">
        <v>6</v>
      </c>
      <c r="FN355" s="97"/>
      <c r="FO355" s="97">
        <v>92</v>
      </c>
      <c r="FP355" s="97">
        <v>1</v>
      </c>
      <c r="FQ355" s="97">
        <v>3</v>
      </c>
      <c r="FR355" s="97">
        <v>2</v>
      </c>
      <c r="FS355" s="97">
        <v>3</v>
      </c>
      <c r="FT355" s="97"/>
      <c r="FU355" s="97"/>
      <c r="FV355" s="97"/>
      <c r="FW355" s="97"/>
      <c r="FX355" s="97">
        <v>2</v>
      </c>
      <c r="FY355" s="97"/>
      <c r="FZ355" s="97"/>
      <c r="GA355" s="97"/>
      <c r="GB355" s="97">
        <v>23</v>
      </c>
      <c r="GC355" s="97"/>
      <c r="GD355" s="97">
        <v>0</v>
      </c>
      <c r="GE355" s="97"/>
      <c r="GF355" s="97">
        <v>19</v>
      </c>
      <c r="GG355" s="97">
        <v>9</v>
      </c>
      <c r="GH355" s="97"/>
      <c r="GI355" s="97">
        <v>1</v>
      </c>
      <c r="GJ355" s="97">
        <v>0</v>
      </c>
      <c r="GK355" s="97"/>
      <c r="GL355" s="97">
        <v>13</v>
      </c>
      <c r="GM355" s="97">
        <v>6</v>
      </c>
      <c r="GN355" s="97">
        <v>5</v>
      </c>
      <c r="GO355" s="97"/>
      <c r="GP355" s="97">
        <v>6</v>
      </c>
      <c r="GQ355" s="97">
        <v>0</v>
      </c>
      <c r="GR355" s="97">
        <v>1</v>
      </c>
      <c r="GS355" s="97">
        <v>1</v>
      </c>
      <c r="GT355" s="97">
        <v>3</v>
      </c>
      <c r="GU355" s="97">
        <v>1</v>
      </c>
      <c r="GV355" s="97"/>
      <c r="GW355" s="97">
        <v>4</v>
      </c>
      <c r="GX355" s="97">
        <v>1</v>
      </c>
      <c r="GY355" s="97">
        <v>2</v>
      </c>
      <c r="GZ355" s="97"/>
      <c r="HA355" s="97"/>
      <c r="HB355" s="97">
        <v>0</v>
      </c>
      <c r="HC355" s="97"/>
      <c r="HD355" s="97">
        <v>9</v>
      </c>
      <c r="HE355" s="97">
        <v>1</v>
      </c>
      <c r="HF355" s="97">
        <v>2</v>
      </c>
      <c r="HG355" s="97"/>
      <c r="HH355" s="97"/>
      <c r="HI355" s="97">
        <v>1</v>
      </c>
      <c r="HJ355" s="97">
        <v>11</v>
      </c>
      <c r="HK355" s="97">
        <v>1</v>
      </c>
      <c r="HL355" s="97"/>
      <c r="HM355" s="97">
        <v>0</v>
      </c>
      <c r="HN355" s="97"/>
      <c r="HO355" s="97"/>
      <c r="HP355" s="97">
        <v>0</v>
      </c>
      <c r="HQ355" s="97">
        <v>9</v>
      </c>
      <c r="HR355" s="97">
        <v>5</v>
      </c>
      <c r="HS355" s="97"/>
      <c r="HT355" s="97">
        <v>0</v>
      </c>
      <c r="HU355" s="97">
        <v>1</v>
      </c>
      <c r="HV355" s="97">
        <v>41</v>
      </c>
      <c r="HW355" s="97">
        <v>1</v>
      </c>
      <c r="HX355" s="97">
        <v>1</v>
      </c>
      <c r="HY355" s="97">
        <v>12</v>
      </c>
      <c r="HZ355" s="97">
        <v>14</v>
      </c>
      <c r="IA355" s="97">
        <v>5</v>
      </c>
      <c r="IB355" s="97">
        <v>0</v>
      </c>
      <c r="IC355" s="97">
        <v>2</v>
      </c>
      <c r="ID355" s="97">
        <v>1</v>
      </c>
      <c r="IE355" s="97">
        <v>1</v>
      </c>
      <c r="IF355" s="97">
        <v>237</v>
      </c>
      <c r="IG355" s="97">
        <v>25</v>
      </c>
      <c r="IH355" s="97">
        <v>105</v>
      </c>
      <c r="II355" s="97"/>
      <c r="IJ355" s="97"/>
      <c r="IK355" s="97">
        <v>8</v>
      </c>
      <c r="IL355" s="97">
        <v>0</v>
      </c>
      <c r="IM355" s="97">
        <v>4</v>
      </c>
      <c r="IN355" s="97">
        <v>0</v>
      </c>
      <c r="IO355" s="97">
        <v>6</v>
      </c>
      <c r="IP355" s="97">
        <v>2</v>
      </c>
      <c r="IQ355" s="97">
        <v>5</v>
      </c>
      <c r="IR355" s="97">
        <v>1</v>
      </c>
      <c r="IS355" s="97">
        <v>1</v>
      </c>
      <c r="IT355" s="97">
        <v>2</v>
      </c>
      <c r="IU355" s="97">
        <v>1</v>
      </c>
      <c r="IV355" s="97">
        <v>0</v>
      </c>
      <c r="IW355" s="97">
        <v>25</v>
      </c>
      <c r="IX355" s="97">
        <v>0</v>
      </c>
      <c r="IY355" s="97">
        <v>1</v>
      </c>
      <c r="IZ355" s="97">
        <v>6</v>
      </c>
      <c r="JA355" s="97">
        <v>3</v>
      </c>
      <c r="JB355" s="97">
        <v>14</v>
      </c>
      <c r="JC355" s="97"/>
      <c r="JD355" s="97">
        <v>0</v>
      </c>
      <c r="JE355" s="97">
        <v>17</v>
      </c>
      <c r="JF355" s="97">
        <v>5</v>
      </c>
      <c r="JG355" s="97">
        <v>2</v>
      </c>
      <c r="JH355" s="97">
        <v>1</v>
      </c>
      <c r="JI355" s="97">
        <v>2</v>
      </c>
      <c r="JJ355" s="97">
        <v>0</v>
      </c>
      <c r="JK355" s="97">
        <v>20</v>
      </c>
      <c r="JL355" s="97">
        <v>1</v>
      </c>
      <c r="JM355" s="97">
        <v>1</v>
      </c>
      <c r="JN355" s="97">
        <v>9</v>
      </c>
      <c r="JO355" s="97">
        <v>100</v>
      </c>
      <c r="JP355" s="97">
        <v>174</v>
      </c>
      <c r="JQ355" s="97">
        <v>251</v>
      </c>
      <c r="JR355" s="97">
        <v>88</v>
      </c>
      <c r="JS355" s="97">
        <v>201</v>
      </c>
      <c r="JT355" s="97">
        <v>72</v>
      </c>
      <c r="JU355" s="97">
        <v>74</v>
      </c>
      <c r="JV355" s="97">
        <v>20</v>
      </c>
      <c r="JW355" s="97">
        <v>84</v>
      </c>
      <c r="JX355" s="97">
        <v>7</v>
      </c>
      <c r="JY355" s="97"/>
      <c r="JZ355" s="97">
        <v>67</v>
      </c>
      <c r="KA355" s="97">
        <v>71</v>
      </c>
      <c r="KB355" s="97">
        <v>41</v>
      </c>
      <c r="KC355" s="97">
        <v>38</v>
      </c>
      <c r="KD355" s="97">
        <v>58</v>
      </c>
      <c r="KE355" s="97">
        <v>14</v>
      </c>
      <c r="KF355" s="97">
        <v>40</v>
      </c>
      <c r="KG355" s="97">
        <v>162</v>
      </c>
      <c r="KH355" s="97">
        <v>84</v>
      </c>
      <c r="KI355" s="97">
        <v>21</v>
      </c>
      <c r="KJ355" s="97">
        <v>13</v>
      </c>
      <c r="KK355" s="97">
        <v>14</v>
      </c>
      <c r="KL355" s="97">
        <v>622</v>
      </c>
      <c r="KM355" s="97">
        <v>25</v>
      </c>
      <c r="KN355" s="97">
        <v>46</v>
      </c>
      <c r="KO355" s="97">
        <v>123</v>
      </c>
      <c r="KP355" s="97">
        <v>107</v>
      </c>
      <c r="KQ355" s="97">
        <v>135</v>
      </c>
      <c r="KR355" s="97">
        <v>14</v>
      </c>
      <c r="KS355" s="97">
        <v>25</v>
      </c>
      <c r="KT355" s="97">
        <v>45</v>
      </c>
      <c r="KU355" s="97">
        <v>20</v>
      </c>
      <c r="KV355" s="97">
        <v>397</v>
      </c>
      <c r="KW355" s="97">
        <v>70</v>
      </c>
      <c r="KX355" s="97">
        <v>2</v>
      </c>
      <c r="KY355" s="97">
        <v>14</v>
      </c>
      <c r="KZ355" s="97">
        <v>29</v>
      </c>
      <c r="LA355" s="97">
        <v>666</v>
      </c>
      <c r="LB355" s="97">
        <v>976</v>
      </c>
      <c r="LC355" s="97">
        <v>58</v>
      </c>
      <c r="LD355" s="97">
        <v>344</v>
      </c>
      <c r="LE355" s="97">
        <v>168</v>
      </c>
      <c r="LF355" s="97">
        <v>78</v>
      </c>
      <c r="LG355" s="97">
        <v>475</v>
      </c>
      <c r="LH355" s="97">
        <v>321</v>
      </c>
      <c r="LI355" s="97">
        <v>142</v>
      </c>
      <c r="LJ355" s="97">
        <v>275</v>
      </c>
      <c r="LK355" s="97">
        <v>165</v>
      </c>
      <c r="LL355" s="97">
        <v>357</v>
      </c>
      <c r="LM355" s="97">
        <v>63</v>
      </c>
      <c r="LN355" s="97"/>
      <c r="LO355" s="97">
        <v>98</v>
      </c>
      <c r="LP355" s="97">
        <v>0</v>
      </c>
      <c r="LQ355" s="97">
        <v>295</v>
      </c>
      <c r="LR355" s="97">
        <v>23</v>
      </c>
      <c r="LS355" s="97">
        <v>78</v>
      </c>
      <c r="LT355" s="97">
        <v>14</v>
      </c>
      <c r="LU355" s="97">
        <v>26</v>
      </c>
      <c r="LV355" s="97">
        <v>209</v>
      </c>
      <c r="LW355" s="97">
        <v>913</v>
      </c>
      <c r="LX355" s="97">
        <v>241</v>
      </c>
      <c r="LY355" s="97">
        <v>134</v>
      </c>
      <c r="LZ355" s="97">
        <v>117</v>
      </c>
      <c r="MA355" s="97">
        <v>793</v>
      </c>
      <c r="MB355" s="97">
        <v>821</v>
      </c>
      <c r="MC355" s="97">
        <v>106</v>
      </c>
      <c r="MD355" s="97">
        <v>304</v>
      </c>
      <c r="ME355" s="97">
        <v>116</v>
      </c>
      <c r="MF355" s="97">
        <v>20</v>
      </c>
      <c r="MG355" s="97">
        <v>19</v>
      </c>
      <c r="MH355" s="97">
        <v>0</v>
      </c>
      <c r="MI355" s="97">
        <v>194</v>
      </c>
      <c r="MJ355" s="97">
        <v>3</v>
      </c>
      <c r="MK355" s="97">
        <v>796</v>
      </c>
      <c r="ML355" s="97">
        <v>215</v>
      </c>
      <c r="MM355" s="97">
        <v>68</v>
      </c>
      <c r="MN355" s="97">
        <v>140</v>
      </c>
      <c r="MO355" s="97">
        <v>177</v>
      </c>
      <c r="MP355" s="97">
        <v>32</v>
      </c>
      <c r="MQ355" s="97">
        <v>48</v>
      </c>
      <c r="MR355" s="97">
        <v>72</v>
      </c>
      <c r="MS355" s="97">
        <v>80</v>
      </c>
      <c r="MT355" s="97">
        <v>67</v>
      </c>
      <c r="MU355" s="97">
        <v>1</v>
      </c>
      <c r="MV355" s="97">
        <v>67</v>
      </c>
      <c r="MW355" s="97">
        <v>481</v>
      </c>
      <c r="MX355" s="97">
        <v>91</v>
      </c>
      <c r="MY355" s="97">
        <v>105</v>
      </c>
      <c r="MZ355" s="97">
        <v>126</v>
      </c>
      <c r="NA355" s="97">
        <v>47</v>
      </c>
      <c r="NB355" s="97">
        <v>211</v>
      </c>
      <c r="NC355" s="97">
        <v>24</v>
      </c>
      <c r="ND355" s="97">
        <v>1429</v>
      </c>
      <c r="NE355" s="97">
        <v>229</v>
      </c>
      <c r="NF355" s="97">
        <v>44</v>
      </c>
      <c r="NG355" s="97">
        <v>120</v>
      </c>
      <c r="NH355" s="97">
        <v>8</v>
      </c>
      <c r="NI355" s="97">
        <v>22</v>
      </c>
      <c r="NJ355" s="97">
        <v>18</v>
      </c>
      <c r="NK355" s="97">
        <v>6</v>
      </c>
      <c r="NL355" s="97">
        <v>6</v>
      </c>
      <c r="NM355" s="97">
        <v>35</v>
      </c>
      <c r="NN355" s="97">
        <v>8</v>
      </c>
      <c r="NO355" s="97">
        <v>8</v>
      </c>
      <c r="NP355" s="97">
        <v>8</v>
      </c>
      <c r="NQ355" s="97">
        <v>29</v>
      </c>
      <c r="NR355" s="97">
        <v>54</v>
      </c>
      <c r="NS355" s="97">
        <v>90</v>
      </c>
      <c r="NT355" s="97">
        <v>71</v>
      </c>
      <c r="NU355" s="97">
        <v>67</v>
      </c>
      <c r="NV355" s="97">
        <v>20</v>
      </c>
      <c r="NW355" s="97">
        <v>25</v>
      </c>
      <c r="NX355" s="97">
        <v>29</v>
      </c>
      <c r="NY355" s="97">
        <v>5</v>
      </c>
      <c r="NZ355" s="97">
        <v>24</v>
      </c>
      <c r="OA355" s="97">
        <v>0</v>
      </c>
      <c r="OB355" s="97">
        <v>4</v>
      </c>
      <c r="OC355" s="97">
        <v>30</v>
      </c>
      <c r="OD355" s="97"/>
      <c r="OE355" s="97">
        <v>27</v>
      </c>
      <c r="OF355" s="97">
        <v>15</v>
      </c>
      <c r="OG355" s="97"/>
      <c r="OH355" s="97">
        <v>2901</v>
      </c>
      <c r="OI355" s="97">
        <v>989</v>
      </c>
      <c r="OJ355" s="97"/>
      <c r="OK355" s="97"/>
      <c r="OL355" s="97"/>
      <c r="OM355" s="97">
        <v>314</v>
      </c>
      <c r="ON355" s="97">
        <v>606</v>
      </c>
      <c r="OO355" s="97">
        <v>1753</v>
      </c>
      <c r="OP355" s="97">
        <v>17</v>
      </c>
      <c r="OQ355" s="97"/>
      <c r="OR355" s="98">
        <v>207</v>
      </c>
      <c r="OS355" s="99">
        <v>26273</v>
      </c>
      <c r="OT355" s="96"/>
      <c r="OU355" s="97"/>
      <c r="OV355" s="97"/>
      <c r="OW355" s="97"/>
      <c r="OX355" s="97"/>
      <c r="OY355" s="97"/>
      <c r="OZ355" s="97"/>
      <c r="PA355" s="97"/>
      <c r="PB355" s="97"/>
      <c r="PC355" s="97"/>
      <c r="PD355" s="97"/>
      <c r="PE355" s="97"/>
      <c r="PF355" s="97"/>
      <c r="PG355" s="97"/>
      <c r="PH355" s="97"/>
      <c r="PI355" s="97"/>
      <c r="PJ355" s="97"/>
      <c r="PK355" s="97"/>
      <c r="PL355" s="98"/>
      <c r="PM355" s="99">
        <v>26273</v>
      </c>
    </row>
    <row r="356" spans="1:429" ht="12.75" customHeight="1" x14ac:dyDescent="0.2">
      <c r="A356" s="93">
        <v>561400</v>
      </c>
      <c r="B356" s="94" t="s">
        <v>1748</v>
      </c>
      <c r="C356" s="95" t="s">
        <v>1515</v>
      </c>
      <c r="D356" s="96">
        <v>2</v>
      </c>
      <c r="E356" s="97">
        <v>4</v>
      </c>
      <c r="F356" s="97">
        <v>0</v>
      </c>
      <c r="G356" s="97">
        <v>0</v>
      </c>
      <c r="H356" s="97">
        <v>0</v>
      </c>
      <c r="I356" s="97">
        <v>0</v>
      </c>
      <c r="J356" s="97">
        <v>4</v>
      </c>
      <c r="K356" s="97">
        <v>0</v>
      </c>
      <c r="L356" s="97">
        <v>2</v>
      </c>
      <c r="M356" s="97">
        <v>1</v>
      </c>
      <c r="N356" s="97">
        <v>0</v>
      </c>
      <c r="O356" s="97">
        <v>0</v>
      </c>
      <c r="P356" s="97">
        <v>2</v>
      </c>
      <c r="Q356" s="97">
        <v>33</v>
      </c>
      <c r="R356" s="97">
        <v>26</v>
      </c>
      <c r="S356" s="97">
        <v>0</v>
      </c>
      <c r="T356" s="97">
        <v>4</v>
      </c>
      <c r="U356" s="97">
        <v>21</v>
      </c>
      <c r="V356" s="97">
        <v>6</v>
      </c>
      <c r="W356" s="97">
        <v>21</v>
      </c>
      <c r="X356" s="97">
        <v>230</v>
      </c>
      <c r="Y356" s="97">
        <v>473</v>
      </c>
      <c r="Z356" s="97">
        <v>108</v>
      </c>
      <c r="AA356" s="97">
        <v>7</v>
      </c>
      <c r="AB356" s="97">
        <v>62</v>
      </c>
      <c r="AC356" s="97">
        <v>37</v>
      </c>
      <c r="AD356" s="97">
        <v>41</v>
      </c>
      <c r="AE356" s="97">
        <v>25</v>
      </c>
      <c r="AF356" s="97">
        <v>75</v>
      </c>
      <c r="AG356" s="97">
        <v>3</v>
      </c>
      <c r="AH356" s="97">
        <v>103</v>
      </c>
      <c r="AI356" s="97">
        <v>18</v>
      </c>
      <c r="AJ356" s="97">
        <v>75</v>
      </c>
      <c r="AK356" s="97">
        <v>13</v>
      </c>
      <c r="AL356" s="97">
        <v>70</v>
      </c>
      <c r="AM356" s="97">
        <v>88</v>
      </c>
      <c r="AN356" s="97">
        <v>11</v>
      </c>
      <c r="AO356" s="97">
        <v>2</v>
      </c>
      <c r="AP356" s="97">
        <v>15</v>
      </c>
      <c r="AQ356" s="97">
        <v>22</v>
      </c>
      <c r="AR356" s="97">
        <v>0</v>
      </c>
      <c r="AS356" s="97">
        <v>28</v>
      </c>
      <c r="AT356" s="97">
        <v>36</v>
      </c>
      <c r="AU356" s="97">
        <v>19</v>
      </c>
      <c r="AV356" s="97">
        <v>4</v>
      </c>
      <c r="AW356" s="97">
        <v>33</v>
      </c>
      <c r="AX356" s="97">
        <v>17</v>
      </c>
      <c r="AY356" s="97">
        <v>2</v>
      </c>
      <c r="AZ356" s="97">
        <v>19</v>
      </c>
      <c r="BA356" s="97">
        <v>2</v>
      </c>
      <c r="BB356" s="97">
        <v>3</v>
      </c>
      <c r="BC356" s="97">
        <v>1</v>
      </c>
      <c r="BD356" s="97">
        <v>98</v>
      </c>
      <c r="BE356" s="97">
        <v>64</v>
      </c>
      <c r="BF356" s="97">
        <v>9</v>
      </c>
      <c r="BG356" s="97">
        <v>1</v>
      </c>
      <c r="BH356" s="97">
        <v>22</v>
      </c>
      <c r="BI356" s="97">
        <v>21</v>
      </c>
      <c r="BJ356" s="97">
        <v>44</v>
      </c>
      <c r="BK356" s="97">
        <v>18</v>
      </c>
      <c r="BL356" s="97">
        <v>70</v>
      </c>
      <c r="BM356" s="97">
        <v>92</v>
      </c>
      <c r="BN356" s="97">
        <v>15</v>
      </c>
      <c r="BO356" s="97">
        <v>96</v>
      </c>
      <c r="BP356" s="97">
        <v>6</v>
      </c>
      <c r="BQ356" s="97">
        <v>24</v>
      </c>
      <c r="BR356" s="97">
        <v>317</v>
      </c>
      <c r="BS356" s="97">
        <v>156</v>
      </c>
      <c r="BT356" s="97">
        <v>2</v>
      </c>
      <c r="BU356" s="97">
        <v>49</v>
      </c>
      <c r="BV356" s="97">
        <v>3</v>
      </c>
      <c r="BW356" s="97">
        <v>24</v>
      </c>
      <c r="BX356" s="97">
        <v>25</v>
      </c>
      <c r="BY356" s="97">
        <v>159</v>
      </c>
      <c r="BZ356" s="97">
        <v>33</v>
      </c>
      <c r="CA356" s="97">
        <v>17</v>
      </c>
      <c r="CB356" s="97">
        <v>4</v>
      </c>
      <c r="CC356" s="97">
        <v>97</v>
      </c>
      <c r="CD356" s="97">
        <v>23</v>
      </c>
      <c r="CE356" s="97">
        <v>10</v>
      </c>
      <c r="CF356" s="97">
        <v>30</v>
      </c>
      <c r="CG356" s="97">
        <v>30</v>
      </c>
      <c r="CH356" s="97">
        <v>38</v>
      </c>
      <c r="CI356" s="97">
        <v>7</v>
      </c>
      <c r="CJ356" s="97">
        <v>46</v>
      </c>
      <c r="CK356" s="97">
        <v>134</v>
      </c>
      <c r="CL356" s="97">
        <v>7</v>
      </c>
      <c r="CM356" s="97">
        <v>16</v>
      </c>
      <c r="CN356" s="97">
        <v>8</v>
      </c>
      <c r="CO356" s="97"/>
      <c r="CP356" s="97">
        <v>6</v>
      </c>
      <c r="CQ356" s="97">
        <v>3</v>
      </c>
      <c r="CR356" s="97">
        <v>4</v>
      </c>
      <c r="CS356" s="97">
        <v>1</v>
      </c>
      <c r="CT356" s="97">
        <v>1</v>
      </c>
      <c r="CU356" s="97">
        <v>1</v>
      </c>
      <c r="CV356" s="97">
        <v>9</v>
      </c>
      <c r="CW356" s="97">
        <v>1</v>
      </c>
      <c r="CX356" s="97">
        <v>21</v>
      </c>
      <c r="CY356" s="97">
        <v>12</v>
      </c>
      <c r="CZ356" s="97">
        <v>0</v>
      </c>
      <c r="DA356" s="97">
        <v>15</v>
      </c>
      <c r="DB356" s="97">
        <v>14</v>
      </c>
      <c r="DC356" s="97">
        <v>5</v>
      </c>
      <c r="DD356" s="97">
        <v>26</v>
      </c>
      <c r="DE356" s="97">
        <v>8</v>
      </c>
      <c r="DF356" s="97">
        <v>2</v>
      </c>
      <c r="DG356" s="97">
        <v>0</v>
      </c>
      <c r="DH356" s="97">
        <v>10</v>
      </c>
      <c r="DI356" s="97">
        <v>8</v>
      </c>
      <c r="DJ356" s="97">
        <v>0</v>
      </c>
      <c r="DK356" s="97">
        <v>1</v>
      </c>
      <c r="DL356" s="97">
        <v>2</v>
      </c>
      <c r="DM356" s="97">
        <v>5</v>
      </c>
      <c r="DN356" s="97">
        <v>25</v>
      </c>
      <c r="DO356" s="97">
        <v>3</v>
      </c>
      <c r="DP356" s="97">
        <v>75</v>
      </c>
      <c r="DQ356" s="97">
        <v>1</v>
      </c>
      <c r="DR356" s="97">
        <v>18</v>
      </c>
      <c r="DS356" s="97">
        <v>4</v>
      </c>
      <c r="DT356" s="97">
        <v>59</v>
      </c>
      <c r="DU356" s="97">
        <v>0</v>
      </c>
      <c r="DV356" s="97">
        <v>0</v>
      </c>
      <c r="DW356" s="97">
        <v>2</v>
      </c>
      <c r="DX356" s="97">
        <v>2</v>
      </c>
      <c r="DY356" s="97">
        <v>3</v>
      </c>
      <c r="DZ356" s="97">
        <v>0</v>
      </c>
      <c r="EA356" s="97">
        <v>4</v>
      </c>
      <c r="EB356" s="97"/>
      <c r="EC356" s="97">
        <v>3</v>
      </c>
      <c r="ED356" s="97">
        <v>0</v>
      </c>
      <c r="EE356" s="97">
        <v>14</v>
      </c>
      <c r="EF356" s="97">
        <v>0</v>
      </c>
      <c r="EG356" s="97">
        <v>0</v>
      </c>
      <c r="EH356" s="97"/>
      <c r="EI356" s="97">
        <v>3</v>
      </c>
      <c r="EJ356" s="97">
        <v>1</v>
      </c>
      <c r="EK356" s="97">
        <v>0</v>
      </c>
      <c r="EL356" s="97">
        <v>0</v>
      </c>
      <c r="EM356" s="97">
        <v>1</v>
      </c>
      <c r="EN356" s="97">
        <v>0</v>
      </c>
      <c r="EO356" s="97">
        <v>0</v>
      </c>
      <c r="EP356" s="97">
        <v>1</v>
      </c>
      <c r="EQ356" s="97">
        <v>6</v>
      </c>
      <c r="ER356" s="97">
        <v>19</v>
      </c>
      <c r="ES356" s="97">
        <v>6</v>
      </c>
      <c r="ET356" s="97">
        <v>5</v>
      </c>
      <c r="EU356" s="97">
        <v>5</v>
      </c>
      <c r="EV356" s="97">
        <v>14</v>
      </c>
      <c r="EW356" s="97">
        <v>62</v>
      </c>
      <c r="EX356" s="97">
        <v>3</v>
      </c>
      <c r="EY356" s="97">
        <v>2</v>
      </c>
      <c r="EZ356" s="97">
        <v>2</v>
      </c>
      <c r="FA356" s="97">
        <v>12</v>
      </c>
      <c r="FB356" s="97">
        <v>11</v>
      </c>
      <c r="FC356" s="97">
        <v>36</v>
      </c>
      <c r="FD356" s="97">
        <v>11</v>
      </c>
      <c r="FE356" s="97">
        <v>16</v>
      </c>
      <c r="FF356" s="97">
        <v>7</v>
      </c>
      <c r="FG356" s="97">
        <v>85</v>
      </c>
      <c r="FH356" s="97">
        <v>19</v>
      </c>
      <c r="FI356" s="97">
        <v>56</v>
      </c>
      <c r="FJ356" s="97">
        <v>111</v>
      </c>
      <c r="FK356" s="97">
        <v>127</v>
      </c>
      <c r="FL356" s="97">
        <v>89</v>
      </c>
      <c r="FM356" s="97">
        <v>12</v>
      </c>
      <c r="FN356" s="97">
        <v>7</v>
      </c>
      <c r="FO356" s="97">
        <v>206</v>
      </c>
      <c r="FP356" s="97">
        <v>4</v>
      </c>
      <c r="FQ356" s="97">
        <v>5</v>
      </c>
      <c r="FR356" s="97">
        <v>3</v>
      </c>
      <c r="FS356" s="97">
        <v>6</v>
      </c>
      <c r="FT356" s="97">
        <v>11</v>
      </c>
      <c r="FU356" s="97">
        <v>2</v>
      </c>
      <c r="FV356" s="97">
        <v>1</v>
      </c>
      <c r="FW356" s="97">
        <v>10</v>
      </c>
      <c r="FX356" s="97">
        <v>8</v>
      </c>
      <c r="FY356" s="97">
        <v>2</v>
      </c>
      <c r="FZ356" s="97">
        <v>11</v>
      </c>
      <c r="GA356" s="97">
        <v>7</v>
      </c>
      <c r="GB356" s="97">
        <v>56</v>
      </c>
      <c r="GC356" s="97">
        <v>47</v>
      </c>
      <c r="GD356" s="97">
        <v>1</v>
      </c>
      <c r="GE356" s="97">
        <v>1</v>
      </c>
      <c r="GF356" s="97">
        <v>39</v>
      </c>
      <c r="GG356" s="97">
        <v>20</v>
      </c>
      <c r="GH356" s="97">
        <v>5</v>
      </c>
      <c r="GI356" s="97">
        <v>1</v>
      </c>
      <c r="GJ356" s="97">
        <v>0</v>
      </c>
      <c r="GK356" s="97">
        <v>2</v>
      </c>
      <c r="GL356" s="97">
        <v>36</v>
      </c>
      <c r="GM356" s="97">
        <v>13</v>
      </c>
      <c r="GN356" s="97">
        <v>14</v>
      </c>
      <c r="GO356" s="97">
        <v>3</v>
      </c>
      <c r="GP356" s="97">
        <v>14</v>
      </c>
      <c r="GQ356" s="97">
        <v>1</v>
      </c>
      <c r="GR356" s="97">
        <v>1</v>
      </c>
      <c r="GS356" s="97">
        <v>2</v>
      </c>
      <c r="GT356" s="97">
        <v>28</v>
      </c>
      <c r="GU356" s="97">
        <v>5</v>
      </c>
      <c r="GV356" s="97">
        <v>5</v>
      </c>
      <c r="GW356" s="97">
        <v>10</v>
      </c>
      <c r="GX356" s="97">
        <v>3</v>
      </c>
      <c r="GY356" s="97">
        <v>13</v>
      </c>
      <c r="GZ356" s="97">
        <v>0</v>
      </c>
      <c r="HA356" s="97">
        <v>12</v>
      </c>
      <c r="HB356" s="97">
        <v>21</v>
      </c>
      <c r="HC356" s="97">
        <v>2</v>
      </c>
      <c r="HD356" s="97">
        <v>39</v>
      </c>
      <c r="HE356" s="97">
        <v>13</v>
      </c>
      <c r="HF356" s="97">
        <v>7</v>
      </c>
      <c r="HG356" s="97">
        <v>1</v>
      </c>
      <c r="HH356" s="97">
        <v>8</v>
      </c>
      <c r="HI356" s="97">
        <v>9</v>
      </c>
      <c r="HJ356" s="97">
        <v>29</v>
      </c>
      <c r="HK356" s="97">
        <v>19</v>
      </c>
      <c r="HL356" s="97">
        <v>3</v>
      </c>
      <c r="HM356" s="97">
        <v>4</v>
      </c>
      <c r="HN356" s="97">
        <v>0</v>
      </c>
      <c r="HO356" s="97">
        <v>15</v>
      </c>
      <c r="HP356" s="97">
        <v>0</v>
      </c>
      <c r="HQ356" s="97">
        <v>18</v>
      </c>
      <c r="HR356" s="97">
        <v>10</v>
      </c>
      <c r="HS356" s="97">
        <v>0</v>
      </c>
      <c r="HT356" s="97">
        <v>0</v>
      </c>
      <c r="HU356" s="97">
        <v>5</v>
      </c>
      <c r="HV356" s="97">
        <v>82</v>
      </c>
      <c r="HW356" s="97">
        <v>3</v>
      </c>
      <c r="HX356" s="97">
        <v>5</v>
      </c>
      <c r="HY356" s="97">
        <v>35</v>
      </c>
      <c r="HZ356" s="97">
        <v>32</v>
      </c>
      <c r="IA356" s="97">
        <v>38</v>
      </c>
      <c r="IB356" s="97">
        <v>3</v>
      </c>
      <c r="IC356" s="97">
        <v>7</v>
      </c>
      <c r="ID356" s="97">
        <v>3</v>
      </c>
      <c r="IE356" s="97">
        <v>3</v>
      </c>
      <c r="IF356" s="97">
        <v>526</v>
      </c>
      <c r="IG356" s="97">
        <v>48</v>
      </c>
      <c r="IH356" s="97">
        <v>308</v>
      </c>
      <c r="II356" s="97">
        <v>2</v>
      </c>
      <c r="IJ356" s="97">
        <v>4</v>
      </c>
      <c r="IK356" s="97">
        <v>17</v>
      </c>
      <c r="IL356" s="97">
        <v>3</v>
      </c>
      <c r="IM356" s="97">
        <v>8</v>
      </c>
      <c r="IN356" s="97">
        <v>0</v>
      </c>
      <c r="IO356" s="97">
        <v>20</v>
      </c>
      <c r="IP356" s="97">
        <v>32</v>
      </c>
      <c r="IQ356" s="97">
        <v>27</v>
      </c>
      <c r="IR356" s="97">
        <v>4</v>
      </c>
      <c r="IS356" s="97">
        <v>2</v>
      </c>
      <c r="IT356" s="97">
        <v>28</v>
      </c>
      <c r="IU356" s="97">
        <v>6</v>
      </c>
      <c r="IV356" s="97">
        <v>2</v>
      </c>
      <c r="IW356" s="97">
        <v>50</v>
      </c>
      <c r="IX356" s="97">
        <v>0</v>
      </c>
      <c r="IY356" s="97">
        <v>1</v>
      </c>
      <c r="IZ356" s="97">
        <v>13</v>
      </c>
      <c r="JA356" s="97">
        <v>11</v>
      </c>
      <c r="JB356" s="97">
        <v>29</v>
      </c>
      <c r="JC356" s="97">
        <v>0</v>
      </c>
      <c r="JD356" s="97">
        <v>6</v>
      </c>
      <c r="JE356" s="97">
        <v>51</v>
      </c>
      <c r="JF356" s="97">
        <v>9</v>
      </c>
      <c r="JG356" s="97">
        <v>4</v>
      </c>
      <c r="JH356" s="97">
        <v>60</v>
      </c>
      <c r="JI356" s="97">
        <v>10</v>
      </c>
      <c r="JJ356" s="97">
        <v>1</v>
      </c>
      <c r="JK356" s="97">
        <v>96</v>
      </c>
      <c r="JL356" s="97">
        <v>7</v>
      </c>
      <c r="JM356" s="97">
        <v>2</v>
      </c>
      <c r="JN356" s="97">
        <v>21</v>
      </c>
      <c r="JO356" s="97">
        <v>1001</v>
      </c>
      <c r="JP356" s="97">
        <v>1474</v>
      </c>
      <c r="JQ356" s="97">
        <v>980</v>
      </c>
      <c r="JR356" s="97">
        <v>1031</v>
      </c>
      <c r="JS356" s="97">
        <v>1445</v>
      </c>
      <c r="JT356" s="97">
        <v>2326</v>
      </c>
      <c r="JU356" s="97">
        <v>1005</v>
      </c>
      <c r="JV356" s="97">
        <v>2264</v>
      </c>
      <c r="JW356" s="97">
        <v>2458</v>
      </c>
      <c r="JX356" s="97">
        <v>619</v>
      </c>
      <c r="JY356" s="97"/>
      <c r="JZ356" s="97">
        <v>443</v>
      </c>
      <c r="KA356" s="97">
        <v>986</v>
      </c>
      <c r="KB356" s="97">
        <v>954</v>
      </c>
      <c r="KC356" s="97">
        <v>319</v>
      </c>
      <c r="KD356" s="97">
        <v>247</v>
      </c>
      <c r="KE356" s="97">
        <v>439</v>
      </c>
      <c r="KF356" s="97">
        <v>261</v>
      </c>
      <c r="KG356" s="97">
        <v>624</v>
      </c>
      <c r="KH356" s="97">
        <v>308</v>
      </c>
      <c r="KI356" s="97">
        <v>439</v>
      </c>
      <c r="KJ356" s="97">
        <v>51</v>
      </c>
      <c r="KK356" s="97">
        <v>93</v>
      </c>
      <c r="KL356" s="97">
        <v>172</v>
      </c>
      <c r="KM356" s="97">
        <v>36</v>
      </c>
      <c r="KN356" s="97">
        <v>50</v>
      </c>
      <c r="KO356" s="97">
        <v>487</v>
      </c>
      <c r="KP356" s="97">
        <v>27</v>
      </c>
      <c r="KQ356" s="97">
        <v>166</v>
      </c>
      <c r="KR356" s="97">
        <v>39</v>
      </c>
      <c r="KS356" s="97">
        <v>95</v>
      </c>
      <c r="KT356" s="97">
        <v>117</v>
      </c>
      <c r="KU356" s="97">
        <v>60</v>
      </c>
      <c r="KV356" s="97">
        <v>180</v>
      </c>
      <c r="KW356" s="97">
        <v>112</v>
      </c>
      <c r="KX356" s="97">
        <v>8</v>
      </c>
      <c r="KY356" s="97">
        <v>11</v>
      </c>
      <c r="KZ356" s="97">
        <v>17</v>
      </c>
      <c r="LA356" s="97">
        <v>204</v>
      </c>
      <c r="LB356" s="97">
        <v>565</v>
      </c>
      <c r="LC356" s="97">
        <v>66</v>
      </c>
      <c r="LD356" s="97">
        <v>616</v>
      </c>
      <c r="LE356" s="97">
        <v>264</v>
      </c>
      <c r="LF356" s="97">
        <v>1</v>
      </c>
      <c r="LG356" s="97">
        <v>1199</v>
      </c>
      <c r="LH356" s="97">
        <v>257</v>
      </c>
      <c r="LI356" s="97">
        <v>371</v>
      </c>
      <c r="LJ356" s="97">
        <v>326</v>
      </c>
      <c r="LK356" s="97"/>
      <c r="LL356" s="97">
        <v>8</v>
      </c>
      <c r="LM356" s="97">
        <v>40</v>
      </c>
      <c r="LN356" s="97"/>
      <c r="LO356" s="97">
        <v>13</v>
      </c>
      <c r="LP356" s="97">
        <v>18</v>
      </c>
      <c r="LQ356" s="97">
        <v>2724</v>
      </c>
      <c r="LR356" s="97">
        <v>71</v>
      </c>
      <c r="LS356" s="97">
        <v>365</v>
      </c>
      <c r="LT356" s="97">
        <v>31</v>
      </c>
      <c r="LU356" s="97">
        <v>6966</v>
      </c>
      <c r="LV356" s="97">
        <v>3923</v>
      </c>
      <c r="LW356" s="97">
        <v>282</v>
      </c>
      <c r="LX356" s="97">
        <v>258</v>
      </c>
      <c r="LY356" s="97">
        <v>292</v>
      </c>
      <c r="LZ356" s="97">
        <v>276</v>
      </c>
      <c r="MA356" s="97">
        <v>1001</v>
      </c>
      <c r="MB356" s="97">
        <v>1077</v>
      </c>
      <c r="MC356" s="97">
        <v>91</v>
      </c>
      <c r="MD356" s="97">
        <v>688</v>
      </c>
      <c r="ME356" s="97">
        <v>150</v>
      </c>
      <c r="MF356" s="97">
        <v>23</v>
      </c>
      <c r="MG356" s="97">
        <v>8</v>
      </c>
      <c r="MH356" s="97">
        <v>12</v>
      </c>
      <c r="MI356" s="97">
        <v>152</v>
      </c>
      <c r="MJ356" s="97">
        <v>829</v>
      </c>
      <c r="MK356" s="97">
        <v>836</v>
      </c>
      <c r="ML356" s="97">
        <v>356</v>
      </c>
      <c r="MM356" s="97">
        <v>214</v>
      </c>
      <c r="MN356" s="97">
        <v>72</v>
      </c>
      <c r="MO356" s="97">
        <v>345</v>
      </c>
      <c r="MP356" s="97">
        <v>123</v>
      </c>
      <c r="MQ356" s="97">
        <v>335</v>
      </c>
      <c r="MR356" s="97">
        <v>124</v>
      </c>
      <c r="MS356" s="97">
        <v>507</v>
      </c>
      <c r="MT356" s="97">
        <v>72</v>
      </c>
      <c r="MU356" s="97">
        <v>55</v>
      </c>
      <c r="MV356" s="97">
        <v>73</v>
      </c>
      <c r="MW356" s="97">
        <v>2308</v>
      </c>
      <c r="MX356" s="97">
        <v>124</v>
      </c>
      <c r="MY356" s="97">
        <v>72</v>
      </c>
      <c r="MZ356" s="97">
        <v>154</v>
      </c>
      <c r="NA356" s="97">
        <v>134</v>
      </c>
      <c r="NB356" s="97">
        <v>105</v>
      </c>
      <c r="NC356" s="97">
        <v>42</v>
      </c>
      <c r="ND356" s="97">
        <v>1691</v>
      </c>
      <c r="NE356" s="97">
        <v>423</v>
      </c>
      <c r="NF356" s="97">
        <v>32</v>
      </c>
      <c r="NG356" s="97">
        <v>204</v>
      </c>
      <c r="NH356" s="97">
        <v>18</v>
      </c>
      <c r="NI356" s="97">
        <v>64</v>
      </c>
      <c r="NJ356" s="97">
        <v>27</v>
      </c>
      <c r="NK356" s="97">
        <v>27</v>
      </c>
      <c r="NL356" s="97">
        <v>20</v>
      </c>
      <c r="NM356" s="97">
        <v>32</v>
      </c>
      <c r="NN356" s="97">
        <v>14</v>
      </c>
      <c r="NO356" s="97">
        <v>7</v>
      </c>
      <c r="NP356" s="97">
        <v>14</v>
      </c>
      <c r="NQ356" s="97">
        <v>82</v>
      </c>
      <c r="NR356" s="97">
        <v>175</v>
      </c>
      <c r="NS356" s="97">
        <v>267</v>
      </c>
      <c r="NT356" s="97">
        <v>394</v>
      </c>
      <c r="NU356" s="97">
        <v>56</v>
      </c>
      <c r="NV356" s="97">
        <v>19</v>
      </c>
      <c r="NW356" s="97">
        <v>7</v>
      </c>
      <c r="NX356" s="97">
        <v>18</v>
      </c>
      <c r="NY356" s="97">
        <v>1</v>
      </c>
      <c r="NZ356" s="97">
        <v>35</v>
      </c>
      <c r="OA356" s="97">
        <v>0</v>
      </c>
      <c r="OB356" s="97">
        <v>16</v>
      </c>
      <c r="OC356" s="97">
        <v>26</v>
      </c>
      <c r="OD356" s="97">
        <v>251</v>
      </c>
      <c r="OE356" s="97">
        <v>113</v>
      </c>
      <c r="OF356" s="97">
        <v>141</v>
      </c>
      <c r="OG356" s="97"/>
      <c r="OH356" s="97">
        <v>2460</v>
      </c>
      <c r="OI356" s="97">
        <v>64</v>
      </c>
      <c r="OJ356" s="97">
        <v>90</v>
      </c>
      <c r="OK356" s="97">
        <v>52</v>
      </c>
      <c r="OL356" s="97">
        <v>537</v>
      </c>
      <c r="OM356" s="97">
        <v>82</v>
      </c>
      <c r="ON356" s="97">
        <v>323</v>
      </c>
      <c r="OO356" s="97">
        <v>1035</v>
      </c>
      <c r="OP356" s="97">
        <v>3</v>
      </c>
      <c r="OQ356" s="97">
        <v>11</v>
      </c>
      <c r="OR356" s="98">
        <v>1404</v>
      </c>
      <c r="OS356" s="99">
        <v>67909</v>
      </c>
      <c r="OT356" s="96">
        <v>4034</v>
      </c>
      <c r="OU356" s="97"/>
      <c r="OV356" s="97"/>
      <c r="OW356" s="97"/>
      <c r="OX356" s="97"/>
      <c r="OY356" s="97"/>
      <c r="OZ356" s="97">
        <v>250</v>
      </c>
      <c r="PA356" s="97"/>
      <c r="PB356" s="97"/>
      <c r="PC356" s="97"/>
      <c r="PD356" s="97"/>
      <c r="PE356" s="97"/>
      <c r="PF356" s="97"/>
      <c r="PG356" s="97"/>
      <c r="PH356" s="97"/>
      <c r="PI356" s="97"/>
      <c r="PJ356" s="97"/>
      <c r="PK356" s="97"/>
      <c r="PL356" s="98"/>
      <c r="PM356" s="99">
        <v>72193</v>
      </c>
    </row>
    <row r="357" spans="1:429" ht="12.75" customHeight="1" x14ac:dyDescent="0.2">
      <c r="A357" s="93">
        <v>561500</v>
      </c>
      <c r="B357" s="94" t="s">
        <v>1748</v>
      </c>
      <c r="C357" s="95" t="s">
        <v>1516</v>
      </c>
      <c r="D357" s="96"/>
      <c r="E357" s="97">
        <v>3</v>
      </c>
      <c r="F357" s="97">
        <v>4</v>
      </c>
      <c r="G357" s="97"/>
      <c r="H357" s="97"/>
      <c r="I357" s="97">
        <v>1</v>
      </c>
      <c r="J357" s="97"/>
      <c r="K357" s="97"/>
      <c r="L357" s="97"/>
      <c r="M357" s="97"/>
      <c r="N357" s="97">
        <v>1</v>
      </c>
      <c r="O357" s="97">
        <v>1</v>
      </c>
      <c r="P357" s="97">
        <v>4</v>
      </c>
      <c r="Q357" s="97"/>
      <c r="R357" s="97">
        <v>19</v>
      </c>
      <c r="S357" s="97"/>
      <c r="T357" s="97"/>
      <c r="U357" s="97">
        <v>28</v>
      </c>
      <c r="V357" s="97">
        <v>10</v>
      </c>
      <c r="W357" s="97"/>
      <c r="X357" s="97">
        <v>195</v>
      </c>
      <c r="Y357" s="97">
        <v>112</v>
      </c>
      <c r="Z357" s="97">
        <v>53</v>
      </c>
      <c r="AA357" s="97">
        <v>9</v>
      </c>
      <c r="AB357" s="97"/>
      <c r="AC357" s="97"/>
      <c r="AD357" s="97">
        <v>15</v>
      </c>
      <c r="AE357" s="97">
        <v>18</v>
      </c>
      <c r="AF357" s="97"/>
      <c r="AG357" s="97"/>
      <c r="AH357" s="97">
        <v>0</v>
      </c>
      <c r="AI357" s="97">
        <v>0</v>
      </c>
      <c r="AJ357" s="97">
        <v>0</v>
      </c>
      <c r="AK357" s="97">
        <v>0</v>
      </c>
      <c r="AL357" s="97">
        <v>0</v>
      </c>
      <c r="AM357" s="97">
        <v>0</v>
      </c>
      <c r="AN357" s="97"/>
      <c r="AO357" s="97"/>
      <c r="AP357" s="97">
        <v>8</v>
      </c>
      <c r="AQ357" s="97">
        <v>1</v>
      </c>
      <c r="AR357" s="97"/>
      <c r="AS357" s="97"/>
      <c r="AT357" s="97"/>
      <c r="AU357" s="97"/>
      <c r="AV357" s="97"/>
      <c r="AW357" s="97"/>
      <c r="AX357" s="97"/>
      <c r="AY357" s="97"/>
      <c r="AZ357" s="97">
        <v>1</v>
      </c>
      <c r="BA357" s="97"/>
      <c r="BB357" s="97"/>
      <c r="BC357" s="97"/>
      <c r="BD357" s="97">
        <v>0</v>
      </c>
      <c r="BE357" s="97"/>
      <c r="BF357" s="97"/>
      <c r="BG357" s="97"/>
      <c r="BH357" s="97"/>
      <c r="BI357" s="97"/>
      <c r="BJ357" s="97"/>
      <c r="BK357" s="97"/>
      <c r="BL357" s="97"/>
      <c r="BM357" s="97"/>
      <c r="BN357" s="97"/>
      <c r="BO357" s="97"/>
      <c r="BP357" s="97">
        <v>10</v>
      </c>
      <c r="BQ357" s="97">
        <v>1</v>
      </c>
      <c r="BR357" s="97">
        <v>1</v>
      </c>
      <c r="BS357" s="97">
        <v>0</v>
      </c>
      <c r="BT357" s="97"/>
      <c r="BU357" s="97"/>
      <c r="BV357" s="97"/>
      <c r="BW357" s="97"/>
      <c r="BX357" s="97"/>
      <c r="BY357" s="97">
        <v>8</v>
      </c>
      <c r="BZ357" s="97"/>
      <c r="CA357" s="97">
        <v>7</v>
      </c>
      <c r="CB357" s="97"/>
      <c r="CC357" s="97"/>
      <c r="CD357" s="97"/>
      <c r="CE357" s="97"/>
      <c r="CF357" s="97"/>
      <c r="CG357" s="97"/>
      <c r="CH357" s="97"/>
      <c r="CI357" s="97"/>
      <c r="CJ357" s="97"/>
      <c r="CK357" s="97"/>
      <c r="CL357" s="97"/>
      <c r="CM357" s="97"/>
      <c r="CN357" s="97">
        <v>1</v>
      </c>
      <c r="CO357" s="97"/>
      <c r="CP357" s="97">
        <v>2</v>
      </c>
      <c r="CQ357" s="97"/>
      <c r="CR357" s="97"/>
      <c r="CS357" s="97"/>
      <c r="CT357" s="97"/>
      <c r="CU357" s="97"/>
      <c r="CV357" s="97"/>
      <c r="CW357" s="97"/>
      <c r="CX357" s="97"/>
      <c r="CY357" s="97"/>
      <c r="CZ357" s="97"/>
      <c r="DA357" s="97"/>
      <c r="DB357" s="97"/>
      <c r="DC357" s="97"/>
      <c r="DD357" s="97"/>
      <c r="DE357" s="97"/>
      <c r="DF357" s="97"/>
      <c r="DG357" s="97"/>
      <c r="DH357" s="97"/>
      <c r="DI357" s="97"/>
      <c r="DJ357" s="97"/>
      <c r="DK357" s="97"/>
      <c r="DL357" s="97"/>
      <c r="DM357" s="97"/>
      <c r="DN357" s="97"/>
      <c r="DO357" s="97"/>
      <c r="DP357" s="97"/>
      <c r="DQ357" s="97"/>
      <c r="DR357" s="97"/>
      <c r="DS357" s="97"/>
      <c r="DT357" s="97"/>
      <c r="DU357" s="97"/>
      <c r="DV357" s="97"/>
      <c r="DW357" s="97"/>
      <c r="DX357" s="97"/>
      <c r="DY357" s="97"/>
      <c r="DZ357" s="97"/>
      <c r="EA357" s="97"/>
      <c r="EB357" s="97"/>
      <c r="EC357" s="97"/>
      <c r="ED357" s="97"/>
      <c r="EE357" s="97"/>
      <c r="EF357" s="97"/>
      <c r="EG357" s="97"/>
      <c r="EH357" s="97"/>
      <c r="EI357" s="97"/>
      <c r="EJ357" s="97"/>
      <c r="EK357" s="97"/>
      <c r="EL357" s="97"/>
      <c r="EM357" s="97"/>
      <c r="EN357" s="97"/>
      <c r="EO357" s="97"/>
      <c r="EP357" s="97"/>
      <c r="EQ357" s="97"/>
      <c r="ER357" s="97"/>
      <c r="ES357" s="97"/>
      <c r="ET357" s="97"/>
      <c r="EU357" s="97"/>
      <c r="EV357" s="97"/>
      <c r="EW357" s="97"/>
      <c r="EX357" s="97"/>
      <c r="EY357" s="97"/>
      <c r="EZ357" s="97"/>
      <c r="FA357" s="97"/>
      <c r="FB357" s="97"/>
      <c r="FC357" s="97"/>
      <c r="FD357" s="97">
        <v>0</v>
      </c>
      <c r="FE357" s="97"/>
      <c r="FF357" s="97"/>
      <c r="FG357" s="97"/>
      <c r="FH357" s="97">
        <v>0</v>
      </c>
      <c r="FI357" s="97"/>
      <c r="FJ357" s="97"/>
      <c r="FK357" s="97"/>
      <c r="FL357" s="97"/>
      <c r="FM357" s="97"/>
      <c r="FN357" s="97"/>
      <c r="FO357" s="97">
        <v>26</v>
      </c>
      <c r="FP357" s="97"/>
      <c r="FQ357" s="97"/>
      <c r="FR357" s="97"/>
      <c r="FS357" s="97"/>
      <c r="FT357" s="97">
        <v>16</v>
      </c>
      <c r="FU357" s="97"/>
      <c r="FV357" s="97">
        <v>1</v>
      </c>
      <c r="FW357" s="97">
        <v>2</v>
      </c>
      <c r="FX357" s="97"/>
      <c r="FY357" s="97"/>
      <c r="FZ357" s="97"/>
      <c r="GA357" s="97">
        <v>2</v>
      </c>
      <c r="GB357" s="97">
        <v>0</v>
      </c>
      <c r="GC357" s="97">
        <v>2</v>
      </c>
      <c r="GD357" s="97"/>
      <c r="GE357" s="97"/>
      <c r="GF357" s="97"/>
      <c r="GG357" s="97"/>
      <c r="GH357" s="97">
        <v>3</v>
      </c>
      <c r="GI357" s="97"/>
      <c r="GJ357" s="97"/>
      <c r="GK357" s="97"/>
      <c r="GL357" s="97">
        <v>0</v>
      </c>
      <c r="GM357" s="97"/>
      <c r="GN357" s="97"/>
      <c r="GO357" s="97"/>
      <c r="GP357" s="97"/>
      <c r="GQ357" s="97"/>
      <c r="GR357" s="97"/>
      <c r="GS357" s="97"/>
      <c r="GT357" s="97"/>
      <c r="GU357" s="97"/>
      <c r="GV357" s="97">
        <v>1</v>
      </c>
      <c r="GW357" s="97"/>
      <c r="GX357" s="97"/>
      <c r="GY357" s="97"/>
      <c r="GZ357" s="97"/>
      <c r="HA357" s="97"/>
      <c r="HB357" s="97">
        <v>0</v>
      </c>
      <c r="HC357" s="97"/>
      <c r="HD357" s="97">
        <v>0</v>
      </c>
      <c r="HE357" s="97">
        <v>9</v>
      </c>
      <c r="HF357" s="97"/>
      <c r="HG357" s="97"/>
      <c r="HH357" s="97"/>
      <c r="HI357" s="97"/>
      <c r="HJ357" s="97">
        <v>11</v>
      </c>
      <c r="HK357" s="97">
        <v>0</v>
      </c>
      <c r="HL357" s="97"/>
      <c r="HM357" s="97"/>
      <c r="HN357" s="97"/>
      <c r="HO357" s="97"/>
      <c r="HP357" s="97"/>
      <c r="HQ357" s="97"/>
      <c r="HR357" s="97"/>
      <c r="HS357" s="97"/>
      <c r="HT357" s="97"/>
      <c r="HU357" s="97"/>
      <c r="HV357" s="97"/>
      <c r="HW357" s="97"/>
      <c r="HX357" s="97"/>
      <c r="HY357" s="97"/>
      <c r="HZ357" s="97"/>
      <c r="IA357" s="97"/>
      <c r="IB357" s="97"/>
      <c r="IC357" s="97">
        <v>1</v>
      </c>
      <c r="ID357" s="97"/>
      <c r="IE357" s="97">
        <v>1</v>
      </c>
      <c r="IF357" s="97">
        <v>6</v>
      </c>
      <c r="IG357" s="97"/>
      <c r="IH357" s="97"/>
      <c r="II357" s="97"/>
      <c r="IJ357" s="97"/>
      <c r="IK357" s="97"/>
      <c r="IL357" s="97"/>
      <c r="IM357" s="97"/>
      <c r="IN357" s="97"/>
      <c r="IO357" s="97"/>
      <c r="IP357" s="97"/>
      <c r="IQ357" s="97"/>
      <c r="IR357" s="97"/>
      <c r="IS357" s="97"/>
      <c r="IT357" s="97"/>
      <c r="IU357" s="97"/>
      <c r="IV357" s="97"/>
      <c r="IW357" s="97"/>
      <c r="IX357" s="97"/>
      <c r="IY357" s="97"/>
      <c r="IZ357" s="97"/>
      <c r="JA357" s="97"/>
      <c r="JB357" s="97"/>
      <c r="JC357" s="97"/>
      <c r="JD357" s="97"/>
      <c r="JE357" s="97"/>
      <c r="JF357" s="97"/>
      <c r="JG357" s="97"/>
      <c r="JH357" s="97">
        <v>7</v>
      </c>
      <c r="JI357" s="97"/>
      <c r="JJ357" s="97"/>
      <c r="JK357" s="97">
        <v>9</v>
      </c>
      <c r="JL357" s="97"/>
      <c r="JM357" s="97"/>
      <c r="JN357" s="97"/>
      <c r="JO357" s="97">
        <v>0</v>
      </c>
      <c r="JP357" s="97">
        <v>20</v>
      </c>
      <c r="JQ357" s="97">
        <v>0</v>
      </c>
      <c r="JR357" s="97">
        <v>6</v>
      </c>
      <c r="JS357" s="97">
        <v>172</v>
      </c>
      <c r="JT357" s="97"/>
      <c r="JU357" s="97">
        <v>1</v>
      </c>
      <c r="JV357" s="97"/>
      <c r="JW357" s="97">
        <v>92</v>
      </c>
      <c r="JX357" s="97"/>
      <c r="JY357" s="97"/>
      <c r="JZ357" s="97">
        <v>78</v>
      </c>
      <c r="KA357" s="97">
        <v>24</v>
      </c>
      <c r="KB357" s="97">
        <v>6</v>
      </c>
      <c r="KC357" s="97">
        <v>18</v>
      </c>
      <c r="KD357" s="97">
        <v>52</v>
      </c>
      <c r="KE357" s="97">
        <v>7</v>
      </c>
      <c r="KF357" s="97">
        <v>39</v>
      </c>
      <c r="KG357" s="97">
        <v>35</v>
      </c>
      <c r="KH357" s="97">
        <v>67</v>
      </c>
      <c r="KI357" s="97">
        <v>1825</v>
      </c>
      <c r="KJ357" s="97">
        <v>303</v>
      </c>
      <c r="KK357" s="97">
        <v>1971</v>
      </c>
      <c r="KL357" s="97">
        <v>1</v>
      </c>
      <c r="KM357" s="97">
        <v>271</v>
      </c>
      <c r="KN357" s="97">
        <v>31</v>
      </c>
      <c r="KO357" s="97">
        <v>72</v>
      </c>
      <c r="KP357" s="97"/>
      <c r="KQ357" s="97">
        <v>31</v>
      </c>
      <c r="KR357" s="97"/>
      <c r="KS357" s="97">
        <v>26</v>
      </c>
      <c r="KT357" s="97">
        <v>54</v>
      </c>
      <c r="KU357" s="97">
        <v>34</v>
      </c>
      <c r="KV357" s="97">
        <v>6</v>
      </c>
      <c r="KW357" s="97">
        <v>0</v>
      </c>
      <c r="KX357" s="97">
        <v>1</v>
      </c>
      <c r="KY357" s="97"/>
      <c r="KZ357" s="97">
        <v>9</v>
      </c>
      <c r="LA357" s="97">
        <v>32</v>
      </c>
      <c r="LB357" s="97">
        <v>0</v>
      </c>
      <c r="LC357" s="97">
        <v>26</v>
      </c>
      <c r="LD357" s="97">
        <v>8</v>
      </c>
      <c r="LE357" s="97">
        <v>6</v>
      </c>
      <c r="LF357" s="97"/>
      <c r="LG357" s="97">
        <v>4</v>
      </c>
      <c r="LH357" s="97">
        <v>4</v>
      </c>
      <c r="LI357" s="97">
        <v>1</v>
      </c>
      <c r="LJ357" s="97">
        <v>6</v>
      </c>
      <c r="LK357" s="97">
        <v>143</v>
      </c>
      <c r="LL357" s="97">
        <v>1139</v>
      </c>
      <c r="LM357" s="97">
        <v>2</v>
      </c>
      <c r="LN357" s="97">
        <v>1</v>
      </c>
      <c r="LO357" s="97">
        <v>0</v>
      </c>
      <c r="LP357" s="97">
        <v>0</v>
      </c>
      <c r="LQ357" s="97">
        <v>452</v>
      </c>
      <c r="LR357" s="97">
        <v>12</v>
      </c>
      <c r="LS357" s="97">
        <v>61</v>
      </c>
      <c r="LT357" s="97">
        <v>7</v>
      </c>
      <c r="LU357" s="97">
        <v>683</v>
      </c>
      <c r="LV357" s="97">
        <v>60</v>
      </c>
      <c r="LW357" s="97">
        <v>0</v>
      </c>
      <c r="LX357" s="97">
        <v>54</v>
      </c>
      <c r="LY357" s="97">
        <v>0</v>
      </c>
      <c r="LZ357" s="97">
        <v>99</v>
      </c>
      <c r="MA357" s="97">
        <v>94</v>
      </c>
      <c r="MB357" s="97">
        <v>643</v>
      </c>
      <c r="MC357" s="97">
        <v>103</v>
      </c>
      <c r="MD357" s="97">
        <v>482</v>
      </c>
      <c r="ME357" s="97">
        <v>274</v>
      </c>
      <c r="MF357" s="97">
        <v>0</v>
      </c>
      <c r="MG357" s="97">
        <v>0</v>
      </c>
      <c r="MH357" s="97">
        <v>0</v>
      </c>
      <c r="MI357" s="97">
        <v>43</v>
      </c>
      <c r="MJ357" s="97">
        <v>2404</v>
      </c>
      <c r="MK357" s="97">
        <v>62</v>
      </c>
      <c r="ML357" s="97">
        <v>0</v>
      </c>
      <c r="MM357" s="97">
        <v>95</v>
      </c>
      <c r="MN357" s="97">
        <v>42</v>
      </c>
      <c r="MO357" s="97">
        <v>15</v>
      </c>
      <c r="MP357" s="97">
        <v>242</v>
      </c>
      <c r="MQ357" s="97"/>
      <c r="MR357" s="97">
        <v>591</v>
      </c>
      <c r="MS357" s="97">
        <v>85</v>
      </c>
      <c r="MT357" s="97"/>
      <c r="MU357" s="97">
        <v>53</v>
      </c>
      <c r="MV357" s="97">
        <v>20</v>
      </c>
      <c r="MW357" s="97">
        <v>516</v>
      </c>
      <c r="MX357" s="97">
        <v>46</v>
      </c>
      <c r="MY357" s="97">
        <v>23</v>
      </c>
      <c r="MZ357" s="97">
        <v>40</v>
      </c>
      <c r="NA357" s="97">
        <v>0</v>
      </c>
      <c r="NB357" s="97">
        <v>0</v>
      </c>
      <c r="NC357" s="97">
        <v>29</v>
      </c>
      <c r="ND357" s="97">
        <v>523</v>
      </c>
      <c r="NE357" s="97">
        <v>77</v>
      </c>
      <c r="NF357" s="97"/>
      <c r="NG357" s="97">
        <v>0</v>
      </c>
      <c r="NH357" s="97"/>
      <c r="NI357" s="97"/>
      <c r="NJ357" s="97"/>
      <c r="NK357" s="97">
        <v>201</v>
      </c>
      <c r="NL357" s="97">
        <v>0</v>
      </c>
      <c r="NM357" s="97">
        <v>191</v>
      </c>
      <c r="NN357" s="97">
        <v>2</v>
      </c>
      <c r="NO357" s="97">
        <v>12</v>
      </c>
      <c r="NP357" s="97">
        <v>13</v>
      </c>
      <c r="NQ357" s="97">
        <v>32</v>
      </c>
      <c r="NR357" s="97">
        <v>273</v>
      </c>
      <c r="NS357" s="97">
        <v>0</v>
      </c>
      <c r="NT357" s="97">
        <v>0</v>
      </c>
      <c r="NU357" s="97">
        <v>19</v>
      </c>
      <c r="NV357" s="97">
        <v>7</v>
      </c>
      <c r="NW357" s="97">
        <v>0</v>
      </c>
      <c r="NX357" s="97">
        <v>0</v>
      </c>
      <c r="NY357" s="97"/>
      <c r="NZ357" s="97">
        <v>49</v>
      </c>
      <c r="OA357" s="97"/>
      <c r="OB357" s="97">
        <v>0</v>
      </c>
      <c r="OC357" s="97">
        <v>3</v>
      </c>
      <c r="OD357" s="97">
        <v>373</v>
      </c>
      <c r="OE357" s="97">
        <v>133</v>
      </c>
      <c r="OF357" s="97">
        <v>159</v>
      </c>
      <c r="OG357" s="97"/>
      <c r="OH357" s="97">
        <v>2929</v>
      </c>
      <c r="OI357" s="97">
        <v>355</v>
      </c>
      <c r="OJ357" s="97">
        <v>444</v>
      </c>
      <c r="OK357" s="97">
        <v>47</v>
      </c>
      <c r="OL357" s="97"/>
      <c r="OM357" s="97">
        <v>68</v>
      </c>
      <c r="ON357" s="97">
        <v>3</v>
      </c>
      <c r="OO357" s="97">
        <v>525</v>
      </c>
      <c r="OP357" s="97"/>
      <c r="OQ357" s="97">
        <v>68</v>
      </c>
      <c r="OR357" s="98">
        <v>313</v>
      </c>
      <c r="OS357" s="99">
        <v>21389</v>
      </c>
      <c r="OT357" s="96">
        <v>15863</v>
      </c>
      <c r="OU357" s="97"/>
      <c r="OV357" s="97"/>
      <c r="OW357" s="97"/>
      <c r="OX357" s="97"/>
      <c r="OY357" s="97"/>
      <c r="OZ357" s="97">
        <v>479</v>
      </c>
      <c r="PA357" s="97"/>
      <c r="PB357" s="97"/>
      <c r="PC357" s="97"/>
      <c r="PD357" s="97"/>
      <c r="PE357" s="97"/>
      <c r="PF357" s="97"/>
      <c r="PG357" s="97"/>
      <c r="PH357" s="97"/>
      <c r="PI357" s="97"/>
      <c r="PJ357" s="97"/>
      <c r="PK357" s="97"/>
      <c r="PL357" s="98"/>
      <c r="PM357" s="99">
        <v>37732</v>
      </c>
    </row>
    <row r="358" spans="1:429" ht="12.75" customHeight="1" x14ac:dyDescent="0.2">
      <c r="A358" s="93">
        <v>561600</v>
      </c>
      <c r="B358" s="94" t="s">
        <v>1748</v>
      </c>
      <c r="C358" s="95" t="s">
        <v>1517</v>
      </c>
      <c r="D358" s="96"/>
      <c r="E358" s="97"/>
      <c r="F358" s="97"/>
      <c r="G358" s="97"/>
      <c r="H358" s="97"/>
      <c r="I358" s="97"/>
      <c r="J358" s="97"/>
      <c r="K358" s="97"/>
      <c r="L358" s="97"/>
      <c r="M358" s="97"/>
      <c r="N358" s="97"/>
      <c r="O358" s="97"/>
      <c r="P358" s="97"/>
      <c r="Q358" s="97">
        <v>201</v>
      </c>
      <c r="R358" s="97">
        <v>10</v>
      </c>
      <c r="S358" s="97">
        <v>0</v>
      </c>
      <c r="T358" s="97">
        <v>9</v>
      </c>
      <c r="U358" s="97">
        <v>6</v>
      </c>
      <c r="V358" s="97">
        <v>2</v>
      </c>
      <c r="W358" s="97">
        <v>52</v>
      </c>
      <c r="X358" s="97">
        <v>68</v>
      </c>
      <c r="Y358" s="97">
        <v>137</v>
      </c>
      <c r="Z358" s="97">
        <v>37</v>
      </c>
      <c r="AA358" s="97">
        <v>2</v>
      </c>
      <c r="AB358" s="97">
        <v>23</v>
      </c>
      <c r="AC358" s="97">
        <v>25</v>
      </c>
      <c r="AD358" s="97">
        <v>58</v>
      </c>
      <c r="AE358" s="97">
        <v>67</v>
      </c>
      <c r="AF358" s="97">
        <v>50</v>
      </c>
      <c r="AG358" s="97">
        <v>4</v>
      </c>
      <c r="AH358" s="97">
        <v>51</v>
      </c>
      <c r="AI358" s="97">
        <v>14</v>
      </c>
      <c r="AJ358" s="97">
        <v>51</v>
      </c>
      <c r="AK358" s="97">
        <v>24</v>
      </c>
      <c r="AL358" s="97">
        <v>37</v>
      </c>
      <c r="AM358" s="97">
        <v>38</v>
      </c>
      <c r="AN358" s="97">
        <v>2</v>
      </c>
      <c r="AO358" s="97">
        <v>0</v>
      </c>
      <c r="AP358" s="97">
        <v>5</v>
      </c>
      <c r="AQ358" s="97">
        <v>13</v>
      </c>
      <c r="AR358" s="97">
        <v>0</v>
      </c>
      <c r="AS358" s="97">
        <v>20</v>
      </c>
      <c r="AT358" s="97">
        <v>34</v>
      </c>
      <c r="AU358" s="97">
        <v>7</v>
      </c>
      <c r="AV358" s="97">
        <v>1</v>
      </c>
      <c r="AW358" s="97">
        <v>28</v>
      </c>
      <c r="AX358" s="97">
        <v>15</v>
      </c>
      <c r="AY358" s="97">
        <v>1</v>
      </c>
      <c r="AZ358" s="97">
        <v>17</v>
      </c>
      <c r="BA358" s="97">
        <v>0</v>
      </c>
      <c r="BB358" s="97">
        <v>2</v>
      </c>
      <c r="BC358" s="97">
        <v>0</v>
      </c>
      <c r="BD358" s="97">
        <v>63</v>
      </c>
      <c r="BE358" s="97">
        <v>57</v>
      </c>
      <c r="BF358" s="97">
        <v>6</v>
      </c>
      <c r="BG358" s="97">
        <v>0</v>
      </c>
      <c r="BH358" s="97">
        <v>19</v>
      </c>
      <c r="BI358" s="97">
        <v>23</v>
      </c>
      <c r="BJ358" s="97">
        <v>39</v>
      </c>
      <c r="BK358" s="97">
        <v>17</v>
      </c>
      <c r="BL358" s="97">
        <v>66</v>
      </c>
      <c r="BM358" s="97">
        <v>83</v>
      </c>
      <c r="BN358" s="97">
        <v>13</v>
      </c>
      <c r="BO358" s="97">
        <v>89</v>
      </c>
      <c r="BP358" s="97">
        <v>2</v>
      </c>
      <c r="BQ358" s="97">
        <v>21</v>
      </c>
      <c r="BR358" s="97">
        <v>288</v>
      </c>
      <c r="BS358" s="97">
        <v>138</v>
      </c>
      <c r="BT358" s="97">
        <v>1</v>
      </c>
      <c r="BU358" s="97">
        <v>45</v>
      </c>
      <c r="BV358" s="97">
        <v>1</v>
      </c>
      <c r="BW358" s="97">
        <v>19</v>
      </c>
      <c r="BX358" s="97">
        <v>22</v>
      </c>
      <c r="BY358" s="97">
        <v>134</v>
      </c>
      <c r="BZ358" s="97">
        <v>20</v>
      </c>
      <c r="CA358" s="97">
        <v>6</v>
      </c>
      <c r="CB358" s="97">
        <v>2</v>
      </c>
      <c r="CC358" s="97">
        <v>88</v>
      </c>
      <c r="CD358" s="97">
        <v>21</v>
      </c>
      <c r="CE358" s="97">
        <v>7</v>
      </c>
      <c r="CF358" s="97">
        <v>26</v>
      </c>
      <c r="CG358" s="97">
        <v>25</v>
      </c>
      <c r="CH358" s="97">
        <v>30</v>
      </c>
      <c r="CI358" s="97">
        <v>7</v>
      </c>
      <c r="CJ358" s="97">
        <v>41</v>
      </c>
      <c r="CK358" s="97">
        <v>127</v>
      </c>
      <c r="CL358" s="97">
        <v>0</v>
      </c>
      <c r="CM358" s="97">
        <v>11</v>
      </c>
      <c r="CN358" s="97">
        <v>3</v>
      </c>
      <c r="CO358" s="97"/>
      <c r="CP358" s="97">
        <v>1</v>
      </c>
      <c r="CQ358" s="97">
        <v>1</v>
      </c>
      <c r="CR358" s="97">
        <v>1</v>
      </c>
      <c r="CS358" s="97">
        <v>0</v>
      </c>
      <c r="CT358" s="97">
        <v>0</v>
      </c>
      <c r="CU358" s="97">
        <v>0</v>
      </c>
      <c r="CV358" s="97">
        <v>7</v>
      </c>
      <c r="CW358" s="97">
        <v>1</v>
      </c>
      <c r="CX358" s="97">
        <v>19</v>
      </c>
      <c r="CY358" s="97">
        <v>12</v>
      </c>
      <c r="CZ358" s="97">
        <v>0</v>
      </c>
      <c r="DA358" s="97">
        <v>9</v>
      </c>
      <c r="DB358" s="97">
        <v>12</v>
      </c>
      <c r="DC358" s="97">
        <v>2</v>
      </c>
      <c r="DD358" s="97">
        <v>20</v>
      </c>
      <c r="DE358" s="97">
        <v>7</v>
      </c>
      <c r="DF358" s="97">
        <v>0</v>
      </c>
      <c r="DG358" s="97">
        <v>0</v>
      </c>
      <c r="DH358" s="97">
        <v>4</v>
      </c>
      <c r="DI358" s="97">
        <v>7</v>
      </c>
      <c r="DJ358" s="97"/>
      <c r="DK358" s="97">
        <v>2</v>
      </c>
      <c r="DL358" s="97">
        <v>1</v>
      </c>
      <c r="DM358" s="97">
        <v>6</v>
      </c>
      <c r="DN358" s="97">
        <v>26</v>
      </c>
      <c r="DO358" s="97">
        <v>3</v>
      </c>
      <c r="DP358" s="97">
        <v>74</v>
      </c>
      <c r="DQ358" s="97">
        <v>2</v>
      </c>
      <c r="DR358" s="97">
        <v>16</v>
      </c>
      <c r="DS358" s="97">
        <v>4</v>
      </c>
      <c r="DT358" s="97">
        <v>58</v>
      </c>
      <c r="DU358" s="97">
        <v>0</v>
      </c>
      <c r="DV358" s="97">
        <v>1</v>
      </c>
      <c r="DW358" s="97">
        <v>2</v>
      </c>
      <c r="DX358" s="97">
        <v>7</v>
      </c>
      <c r="DY358" s="97">
        <v>2</v>
      </c>
      <c r="DZ358" s="97">
        <v>0</v>
      </c>
      <c r="EA358" s="97">
        <v>4</v>
      </c>
      <c r="EB358" s="97"/>
      <c r="EC358" s="97">
        <v>2</v>
      </c>
      <c r="ED358" s="97"/>
      <c r="EE358" s="97">
        <v>12</v>
      </c>
      <c r="EF358" s="97">
        <v>0</v>
      </c>
      <c r="EG358" s="97">
        <v>0</v>
      </c>
      <c r="EH358" s="97"/>
      <c r="EI358" s="97">
        <v>3</v>
      </c>
      <c r="EJ358" s="97">
        <v>0</v>
      </c>
      <c r="EK358" s="97">
        <v>0</v>
      </c>
      <c r="EL358" s="97">
        <v>0</v>
      </c>
      <c r="EM358" s="97">
        <v>0</v>
      </c>
      <c r="EN358" s="97">
        <v>0</v>
      </c>
      <c r="EO358" s="97">
        <v>0</v>
      </c>
      <c r="EP358" s="97">
        <v>1</v>
      </c>
      <c r="EQ358" s="97">
        <v>5</v>
      </c>
      <c r="ER358" s="97">
        <v>17</v>
      </c>
      <c r="ES358" s="97">
        <v>6</v>
      </c>
      <c r="ET358" s="97">
        <v>5</v>
      </c>
      <c r="EU358" s="97">
        <v>1</v>
      </c>
      <c r="EV358" s="97">
        <v>4</v>
      </c>
      <c r="EW358" s="97">
        <v>58</v>
      </c>
      <c r="EX358" s="97">
        <v>0</v>
      </c>
      <c r="EY358" s="97">
        <v>1</v>
      </c>
      <c r="EZ358" s="97">
        <v>3</v>
      </c>
      <c r="FA358" s="97">
        <v>11</v>
      </c>
      <c r="FB358" s="97">
        <v>10</v>
      </c>
      <c r="FC358" s="97">
        <v>32</v>
      </c>
      <c r="FD358" s="97">
        <v>8</v>
      </c>
      <c r="FE358" s="97">
        <v>14</v>
      </c>
      <c r="FF358" s="97">
        <v>3</v>
      </c>
      <c r="FG358" s="97">
        <v>69</v>
      </c>
      <c r="FH358" s="97">
        <v>16</v>
      </c>
      <c r="FI358" s="97">
        <v>48</v>
      </c>
      <c r="FJ358" s="97">
        <v>104</v>
      </c>
      <c r="FK358" s="97">
        <v>120</v>
      </c>
      <c r="FL358" s="97">
        <v>86</v>
      </c>
      <c r="FM358" s="97">
        <v>12</v>
      </c>
      <c r="FN358" s="97">
        <v>2</v>
      </c>
      <c r="FO358" s="97">
        <v>182</v>
      </c>
      <c r="FP358" s="97">
        <v>3</v>
      </c>
      <c r="FQ358" s="97">
        <v>5</v>
      </c>
      <c r="FR358" s="97">
        <v>2</v>
      </c>
      <c r="FS358" s="97">
        <v>6</v>
      </c>
      <c r="FT358" s="97">
        <v>3</v>
      </c>
      <c r="FU358" s="97">
        <v>0</v>
      </c>
      <c r="FV358" s="97">
        <v>0</v>
      </c>
      <c r="FW358" s="97">
        <v>13</v>
      </c>
      <c r="FX358" s="97">
        <v>5</v>
      </c>
      <c r="FY358" s="97">
        <v>0</v>
      </c>
      <c r="FZ358" s="97">
        <v>4</v>
      </c>
      <c r="GA358" s="97">
        <v>2</v>
      </c>
      <c r="GB358" s="97">
        <v>46</v>
      </c>
      <c r="GC358" s="97">
        <v>10</v>
      </c>
      <c r="GD358" s="97">
        <v>0</v>
      </c>
      <c r="GE358" s="97">
        <v>0</v>
      </c>
      <c r="GF358" s="97">
        <v>35</v>
      </c>
      <c r="GG358" s="97">
        <v>18</v>
      </c>
      <c r="GH358" s="97">
        <v>1</v>
      </c>
      <c r="GI358" s="97">
        <v>1</v>
      </c>
      <c r="GJ358" s="97">
        <v>0</v>
      </c>
      <c r="GK358" s="97">
        <v>0</v>
      </c>
      <c r="GL358" s="97">
        <v>27</v>
      </c>
      <c r="GM358" s="97">
        <v>12</v>
      </c>
      <c r="GN358" s="97">
        <v>12</v>
      </c>
      <c r="GO358" s="97">
        <v>1</v>
      </c>
      <c r="GP358" s="97">
        <v>12</v>
      </c>
      <c r="GQ358" s="97">
        <v>0</v>
      </c>
      <c r="GR358" s="97">
        <v>1</v>
      </c>
      <c r="GS358" s="97">
        <v>1</v>
      </c>
      <c r="GT358" s="97">
        <v>6</v>
      </c>
      <c r="GU358" s="97">
        <v>2</v>
      </c>
      <c r="GV358" s="97">
        <v>1</v>
      </c>
      <c r="GW358" s="97">
        <v>8</v>
      </c>
      <c r="GX358" s="97">
        <v>2</v>
      </c>
      <c r="GY358" s="97">
        <v>6</v>
      </c>
      <c r="GZ358" s="97">
        <v>0</v>
      </c>
      <c r="HA358" s="97">
        <v>4</v>
      </c>
      <c r="HB358" s="97">
        <v>6</v>
      </c>
      <c r="HC358" s="97">
        <v>1</v>
      </c>
      <c r="HD358" s="97">
        <v>23</v>
      </c>
      <c r="HE358" s="97">
        <v>5</v>
      </c>
      <c r="HF358" s="97">
        <v>4</v>
      </c>
      <c r="HG358" s="97">
        <v>1</v>
      </c>
      <c r="HH358" s="97">
        <v>2</v>
      </c>
      <c r="HI358" s="97">
        <v>2</v>
      </c>
      <c r="HJ358" s="97">
        <v>24</v>
      </c>
      <c r="HK358" s="97">
        <v>7</v>
      </c>
      <c r="HL358" s="97">
        <v>2</v>
      </c>
      <c r="HM358" s="97">
        <v>1</v>
      </c>
      <c r="HN358" s="97">
        <v>0</v>
      </c>
      <c r="HO358" s="97">
        <v>2</v>
      </c>
      <c r="HP358" s="97">
        <v>0</v>
      </c>
      <c r="HQ358" s="97">
        <v>16</v>
      </c>
      <c r="HR358" s="97">
        <v>9</v>
      </c>
      <c r="HS358" s="97">
        <v>0</v>
      </c>
      <c r="HT358" s="97">
        <v>0</v>
      </c>
      <c r="HU358" s="97">
        <v>2</v>
      </c>
      <c r="HV358" s="97">
        <v>77</v>
      </c>
      <c r="HW358" s="97">
        <v>1</v>
      </c>
      <c r="HX358" s="97">
        <v>2</v>
      </c>
      <c r="HY358" s="97">
        <v>25</v>
      </c>
      <c r="HZ358" s="97">
        <v>26</v>
      </c>
      <c r="IA358" s="97">
        <v>16</v>
      </c>
      <c r="IB358" s="97">
        <v>1</v>
      </c>
      <c r="IC358" s="97">
        <v>5</v>
      </c>
      <c r="ID358" s="97">
        <v>1</v>
      </c>
      <c r="IE358" s="97">
        <v>2</v>
      </c>
      <c r="IF358" s="97">
        <v>463</v>
      </c>
      <c r="IG358" s="97">
        <v>47</v>
      </c>
      <c r="IH358" s="97">
        <v>213</v>
      </c>
      <c r="II358" s="97">
        <v>0</v>
      </c>
      <c r="IJ358" s="97">
        <v>1</v>
      </c>
      <c r="IK358" s="97">
        <v>15</v>
      </c>
      <c r="IL358" s="97">
        <v>0</v>
      </c>
      <c r="IM358" s="97">
        <v>4</v>
      </c>
      <c r="IN358" s="97">
        <v>0</v>
      </c>
      <c r="IO358" s="97">
        <v>13</v>
      </c>
      <c r="IP358" s="97">
        <v>6</v>
      </c>
      <c r="IQ358" s="97">
        <v>15</v>
      </c>
      <c r="IR358" s="97">
        <v>1</v>
      </c>
      <c r="IS358" s="97">
        <v>1</v>
      </c>
      <c r="IT358" s="97">
        <v>3</v>
      </c>
      <c r="IU358" s="97">
        <v>2</v>
      </c>
      <c r="IV358" s="97">
        <v>0</v>
      </c>
      <c r="IW358" s="97">
        <v>45</v>
      </c>
      <c r="IX358" s="97">
        <v>0</v>
      </c>
      <c r="IY358" s="97">
        <v>1</v>
      </c>
      <c r="IZ358" s="97">
        <v>12</v>
      </c>
      <c r="JA358" s="97">
        <v>6</v>
      </c>
      <c r="JB358" s="97">
        <v>26</v>
      </c>
      <c r="JC358" s="97">
        <v>0</v>
      </c>
      <c r="JD358" s="97">
        <v>1</v>
      </c>
      <c r="JE358" s="97">
        <v>38</v>
      </c>
      <c r="JF358" s="97">
        <v>9</v>
      </c>
      <c r="JG358" s="97">
        <v>2</v>
      </c>
      <c r="JH358" s="97">
        <v>17</v>
      </c>
      <c r="JI358" s="97">
        <v>5</v>
      </c>
      <c r="JJ358" s="97">
        <v>1</v>
      </c>
      <c r="JK358" s="97">
        <v>56</v>
      </c>
      <c r="JL358" s="97">
        <v>2</v>
      </c>
      <c r="JM358" s="97">
        <v>1</v>
      </c>
      <c r="JN358" s="97">
        <v>17</v>
      </c>
      <c r="JO358" s="97">
        <v>325</v>
      </c>
      <c r="JP358" s="97">
        <v>565</v>
      </c>
      <c r="JQ358" s="97">
        <v>529</v>
      </c>
      <c r="JR358" s="97">
        <v>381</v>
      </c>
      <c r="JS358" s="97">
        <v>576</v>
      </c>
      <c r="JT358" s="97">
        <v>673</v>
      </c>
      <c r="JU358" s="97">
        <v>360</v>
      </c>
      <c r="JV358" s="97">
        <v>613</v>
      </c>
      <c r="JW358" s="97">
        <v>728</v>
      </c>
      <c r="JX358" s="97">
        <v>81</v>
      </c>
      <c r="JY358" s="97"/>
      <c r="JZ358" s="97">
        <v>190</v>
      </c>
      <c r="KA358" s="97">
        <v>304</v>
      </c>
      <c r="KB358" s="97">
        <v>346</v>
      </c>
      <c r="KC358" s="97">
        <v>125</v>
      </c>
      <c r="KD358" s="97">
        <v>125</v>
      </c>
      <c r="KE358" s="97">
        <v>167</v>
      </c>
      <c r="KF358" s="97">
        <v>168</v>
      </c>
      <c r="KG358" s="97">
        <v>309</v>
      </c>
      <c r="KH358" s="97">
        <v>172</v>
      </c>
      <c r="KI358" s="97">
        <v>44</v>
      </c>
      <c r="KJ358" s="97">
        <v>63</v>
      </c>
      <c r="KK358" s="97">
        <v>42</v>
      </c>
      <c r="KL358" s="97">
        <v>354</v>
      </c>
      <c r="KM358" s="97">
        <v>46</v>
      </c>
      <c r="KN358" s="97">
        <v>567</v>
      </c>
      <c r="KO358" s="97">
        <v>697</v>
      </c>
      <c r="KP358" s="97">
        <v>9</v>
      </c>
      <c r="KQ358" s="97">
        <v>162</v>
      </c>
      <c r="KR358" s="97">
        <v>26</v>
      </c>
      <c r="KS358" s="97">
        <v>45</v>
      </c>
      <c r="KT358" s="97">
        <v>68</v>
      </c>
      <c r="KU358" s="97">
        <v>35</v>
      </c>
      <c r="KV358" s="97">
        <v>474</v>
      </c>
      <c r="KW358" s="97">
        <v>99</v>
      </c>
      <c r="KX358" s="97">
        <v>4</v>
      </c>
      <c r="KY358" s="97">
        <v>16</v>
      </c>
      <c r="KZ358" s="97">
        <v>32</v>
      </c>
      <c r="LA358" s="97">
        <v>730</v>
      </c>
      <c r="LB358" s="97">
        <v>1117</v>
      </c>
      <c r="LC358" s="97">
        <v>70</v>
      </c>
      <c r="LD358" s="97">
        <v>465</v>
      </c>
      <c r="LE358" s="97">
        <v>209</v>
      </c>
      <c r="LF358" s="97">
        <v>89</v>
      </c>
      <c r="LG358" s="97">
        <v>1103</v>
      </c>
      <c r="LH358" s="97">
        <v>1016</v>
      </c>
      <c r="LI358" s="97">
        <v>608</v>
      </c>
      <c r="LJ358" s="97">
        <v>466</v>
      </c>
      <c r="LK358" s="97">
        <v>78</v>
      </c>
      <c r="LL358" s="97">
        <v>167</v>
      </c>
      <c r="LM358" s="97">
        <v>66</v>
      </c>
      <c r="LN358" s="97">
        <v>4</v>
      </c>
      <c r="LO358" s="97">
        <v>46</v>
      </c>
      <c r="LP358" s="97">
        <v>5</v>
      </c>
      <c r="LQ358" s="97">
        <v>4667</v>
      </c>
      <c r="LR358" s="97">
        <v>58</v>
      </c>
      <c r="LS358" s="97">
        <v>150</v>
      </c>
      <c r="LT358" s="97">
        <v>19</v>
      </c>
      <c r="LU358" s="97">
        <v>311</v>
      </c>
      <c r="LV358" s="97">
        <v>345</v>
      </c>
      <c r="LW358" s="97">
        <v>975</v>
      </c>
      <c r="LX358" s="97">
        <v>283</v>
      </c>
      <c r="LY358" s="97">
        <v>178</v>
      </c>
      <c r="LZ358" s="97">
        <v>236</v>
      </c>
      <c r="MA358" s="97">
        <v>907</v>
      </c>
      <c r="MB358" s="97">
        <v>567</v>
      </c>
      <c r="MC358" s="97">
        <v>137</v>
      </c>
      <c r="MD358" s="97">
        <v>306</v>
      </c>
      <c r="ME358" s="97">
        <v>149</v>
      </c>
      <c r="MF358" s="97">
        <v>21</v>
      </c>
      <c r="MG358" s="97">
        <v>21</v>
      </c>
      <c r="MH358" s="97">
        <v>3</v>
      </c>
      <c r="MI358" s="97">
        <v>223</v>
      </c>
      <c r="MJ358" s="97">
        <v>2</v>
      </c>
      <c r="MK358" s="97">
        <v>1129</v>
      </c>
      <c r="ML358" s="97">
        <v>282</v>
      </c>
      <c r="MM358" s="97">
        <v>120</v>
      </c>
      <c r="MN358" s="97">
        <v>231</v>
      </c>
      <c r="MO358" s="97">
        <v>220</v>
      </c>
      <c r="MP358" s="97">
        <v>68</v>
      </c>
      <c r="MQ358" s="97">
        <v>176</v>
      </c>
      <c r="MR358" s="97">
        <v>99</v>
      </c>
      <c r="MS358" s="97">
        <v>111</v>
      </c>
      <c r="MT358" s="97">
        <v>21</v>
      </c>
      <c r="MU358" s="97">
        <v>16</v>
      </c>
      <c r="MV358" s="97">
        <v>255</v>
      </c>
      <c r="MW358" s="97">
        <v>1024</v>
      </c>
      <c r="MX358" s="97">
        <v>128</v>
      </c>
      <c r="MY358" s="97">
        <v>120</v>
      </c>
      <c r="MZ358" s="97">
        <v>160</v>
      </c>
      <c r="NA358" s="97">
        <v>52</v>
      </c>
      <c r="NB358" s="97">
        <v>241</v>
      </c>
      <c r="NC358" s="97">
        <v>32</v>
      </c>
      <c r="ND358" s="97">
        <v>1807</v>
      </c>
      <c r="NE358" s="97">
        <v>277</v>
      </c>
      <c r="NF358" s="97">
        <v>67</v>
      </c>
      <c r="NG358" s="97">
        <v>156</v>
      </c>
      <c r="NH358" s="97">
        <v>12</v>
      </c>
      <c r="NI358" s="97">
        <v>32</v>
      </c>
      <c r="NJ358" s="97">
        <v>22</v>
      </c>
      <c r="NK358" s="97">
        <v>25</v>
      </c>
      <c r="NL358" s="97">
        <v>9</v>
      </c>
      <c r="NM358" s="97">
        <v>42</v>
      </c>
      <c r="NN358" s="97">
        <v>14</v>
      </c>
      <c r="NO358" s="97">
        <v>13</v>
      </c>
      <c r="NP358" s="97">
        <v>19</v>
      </c>
      <c r="NQ358" s="97">
        <v>66</v>
      </c>
      <c r="NR358" s="97">
        <v>136</v>
      </c>
      <c r="NS358" s="97">
        <v>171</v>
      </c>
      <c r="NT358" s="97">
        <v>210</v>
      </c>
      <c r="NU358" s="97">
        <v>120</v>
      </c>
      <c r="NV358" s="97">
        <v>28</v>
      </c>
      <c r="NW358" s="97">
        <v>26</v>
      </c>
      <c r="NX358" s="97">
        <v>35</v>
      </c>
      <c r="NY358" s="97">
        <v>5</v>
      </c>
      <c r="NZ358" s="97">
        <v>32</v>
      </c>
      <c r="OA358" s="97">
        <v>0</v>
      </c>
      <c r="OB358" s="97">
        <v>13</v>
      </c>
      <c r="OC358" s="97">
        <v>41</v>
      </c>
      <c r="OD358" s="97">
        <v>94</v>
      </c>
      <c r="OE358" s="97">
        <v>35</v>
      </c>
      <c r="OF358" s="97">
        <v>41</v>
      </c>
      <c r="OG358" s="97"/>
      <c r="OH358" s="97">
        <v>705</v>
      </c>
      <c r="OI358" s="97">
        <v>202</v>
      </c>
      <c r="OJ358" s="97">
        <v>100</v>
      </c>
      <c r="OK358" s="97">
        <v>17</v>
      </c>
      <c r="OL358" s="97">
        <v>3</v>
      </c>
      <c r="OM358" s="97">
        <v>332</v>
      </c>
      <c r="ON358" s="97">
        <v>345</v>
      </c>
      <c r="OO358" s="97">
        <v>2703</v>
      </c>
      <c r="OP358" s="97">
        <v>14</v>
      </c>
      <c r="OQ358" s="97">
        <v>48</v>
      </c>
      <c r="OR358" s="98">
        <v>402</v>
      </c>
      <c r="OS358" s="99">
        <v>43573</v>
      </c>
      <c r="OT358" s="96">
        <v>9167</v>
      </c>
      <c r="OU358" s="97"/>
      <c r="OV358" s="97"/>
      <c r="OW358" s="97"/>
      <c r="OX358" s="97"/>
      <c r="OY358" s="97"/>
      <c r="OZ358" s="97">
        <v>95</v>
      </c>
      <c r="PA358" s="97"/>
      <c r="PB358" s="97"/>
      <c r="PC358" s="97"/>
      <c r="PD358" s="97"/>
      <c r="PE358" s="97"/>
      <c r="PF358" s="97"/>
      <c r="PG358" s="97"/>
      <c r="PH358" s="97"/>
      <c r="PI358" s="97"/>
      <c r="PJ358" s="97"/>
      <c r="PK358" s="97"/>
      <c r="PL358" s="98"/>
      <c r="PM358" s="99">
        <v>52834</v>
      </c>
    </row>
    <row r="359" spans="1:429" ht="12.75" customHeight="1" x14ac:dyDescent="0.2">
      <c r="A359" s="93">
        <v>561900</v>
      </c>
      <c r="B359" s="94" t="s">
        <v>1748</v>
      </c>
      <c r="C359" s="95" t="s">
        <v>1518</v>
      </c>
      <c r="D359" s="96"/>
      <c r="E359" s="97">
        <v>1</v>
      </c>
      <c r="F359" s="97">
        <v>2</v>
      </c>
      <c r="G359" s="97"/>
      <c r="H359" s="97"/>
      <c r="I359" s="97">
        <v>1</v>
      </c>
      <c r="J359" s="97"/>
      <c r="K359" s="97"/>
      <c r="L359" s="97"/>
      <c r="M359" s="97"/>
      <c r="N359" s="97">
        <v>0</v>
      </c>
      <c r="O359" s="97">
        <v>0</v>
      </c>
      <c r="P359" s="97">
        <v>3</v>
      </c>
      <c r="Q359" s="97">
        <v>9</v>
      </c>
      <c r="R359" s="97">
        <v>3</v>
      </c>
      <c r="S359" s="97">
        <v>0</v>
      </c>
      <c r="T359" s="97">
        <v>1</v>
      </c>
      <c r="U359" s="97">
        <v>7</v>
      </c>
      <c r="V359" s="97">
        <v>2</v>
      </c>
      <c r="W359" s="97">
        <v>39</v>
      </c>
      <c r="X359" s="97">
        <v>33</v>
      </c>
      <c r="Y359" s="97">
        <v>182</v>
      </c>
      <c r="Z359" s="97">
        <v>45</v>
      </c>
      <c r="AA359" s="97">
        <v>4</v>
      </c>
      <c r="AB359" s="97">
        <v>8</v>
      </c>
      <c r="AC359" s="97">
        <v>13</v>
      </c>
      <c r="AD359" s="97">
        <v>14</v>
      </c>
      <c r="AE359" s="97">
        <v>14</v>
      </c>
      <c r="AF359" s="97">
        <v>19</v>
      </c>
      <c r="AG359" s="97">
        <v>5</v>
      </c>
      <c r="AH359" s="97">
        <v>28</v>
      </c>
      <c r="AI359" s="97">
        <v>7</v>
      </c>
      <c r="AJ359" s="97">
        <v>23</v>
      </c>
      <c r="AK359" s="97">
        <v>11</v>
      </c>
      <c r="AL359" s="97">
        <v>13</v>
      </c>
      <c r="AM359" s="97">
        <v>33</v>
      </c>
      <c r="AN359" s="97"/>
      <c r="AO359" s="97">
        <v>0</v>
      </c>
      <c r="AP359" s="97">
        <v>119</v>
      </c>
      <c r="AQ359" s="97">
        <v>13</v>
      </c>
      <c r="AR359" s="97">
        <v>1</v>
      </c>
      <c r="AS359" s="97">
        <v>24</v>
      </c>
      <c r="AT359" s="97">
        <v>36</v>
      </c>
      <c r="AU359" s="97">
        <v>4</v>
      </c>
      <c r="AV359" s="97">
        <v>1</v>
      </c>
      <c r="AW359" s="97">
        <v>28</v>
      </c>
      <c r="AX359" s="97">
        <v>18</v>
      </c>
      <c r="AY359" s="97">
        <v>1</v>
      </c>
      <c r="AZ359" s="97">
        <v>17</v>
      </c>
      <c r="BA359" s="97">
        <v>1</v>
      </c>
      <c r="BB359" s="97">
        <v>2</v>
      </c>
      <c r="BC359" s="97">
        <v>1</v>
      </c>
      <c r="BD359" s="97">
        <v>55</v>
      </c>
      <c r="BE359" s="97">
        <v>59</v>
      </c>
      <c r="BF359" s="97">
        <v>6</v>
      </c>
      <c r="BG359" s="97">
        <v>1</v>
      </c>
      <c r="BH359" s="97">
        <v>17</v>
      </c>
      <c r="BI359" s="97">
        <v>10</v>
      </c>
      <c r="BJ359" s="97">
        <v>42</v>
      </c>
      <c r="BK359" s="97">
        <v>18</v>
      </c>
      <c r="BL359" s="97">
        <v>68</v>
      </c>
      <c r="BM359" s="97">
        <v>90</v>
      </c>
      <c r="BN359" s="97">
        <v>14</v>
      </c>
      <c r="BO359" s="97">
        <v>94</v>
      </c>
      <c r="BP359" s="97">
        <v>0</v>
      </c>
      <c r="BQ359" s="97">
        <v>25</v>
      </c>
      <c r="BR359" s="97">
        <v>297</v>
      </c>
      <c r="BS359" s="97">
        <v>140</v>
      </c>
      <c r="BT359" s="97">
        <v>2</v>
      </c>
      <c r="BU359" s="97">
        <v>49</v>
      </c>
      <c r="BV359" s="97">
        <v>0</v>
      </c>
      <c r="BW359" s="97">
        <v>20</v>
      </c>
      <c r="BX359" s="97">
        <v>23</v>
      </c>
      <c r="BY359" s="97">
        <v>138</v>
      </c>
      <c r="BZ359" s="97">
        <v>23</v>
      </c>
      <c r="CA359" s="97">
        <v>4</v>
      </c>
      <c r="CB359" s="97">
        <v>4</v>
      </c>
      <c r="CC359" s="97">
        <v>93</v>
      </c>
      <c r="CD359" s="97">
        <v>23</v>
      </c>
      <c r="CE359" s="97">
        <v>9</v>
      </c>
      <c r="CF359" s="97">
        <v>30</v>
      </c>
      <c r="CG359" s="97">
        <v>28</v>
      </c>
      <c r="CH359" s="97">
        <v>31</v>
      </c>
      <c r="CI359" s="97">
        <v>7</v>
      </c>
      <c r="CJ359" s="97">
        <v>41</v>
      </c>
      <c r="CK359" s="97">
        <v>129</v>
      </c>
      <c r="CL359" s="97">
        <v>0</v>
      </c>
      <c r="CM359" s="97">
        <v>12</v>
      </c>
      <c r="CN359" s="97">
        <v>6</v>
      </c>
      <c r="CO359" s="97"/>
      <c r="CP359" s="97">
        <v>11</v>
      </c>
      <c r="CQ359" s="97">
        <v>2</v>
      </c>
      <c r="CR359" s="97">
        <v>1</v>
      </c>
      <c r="CS359" s="97">
        <v>1</v>
      </c>
      <c r="CT359" s="97">
        <v>0</v>
      </c>
      <c r="CU359" s="97">
        <v>0</v>
      </c>
      <c r="CV359" s="97">
        <v>8</v>
      </c>
      <c r="CW359" s="97">
        <v>2</v>
      </c>
      <c r="CX359" s="97">
        <v>19</v>
      </c>
      <c r="CY359" s="97">
        <v>12</v>
      </c>
      <c r="CZ359" s="97"/>
      <c r="DA359" s="97">
        <v>7</v>
      </c>
      <c r="DB359" s="97">
        <v>13</v>
      </c>
      <c r="DC359" s="97">
        <v>1</v>
      </c>
      <c r="DD359" s="97">
        <v>23</v>
      </c>
      <c r="DE359" s="97">
        <v>7</v>
      </c>
      <c r="DF359" s="97">
        <v>1</v>
      </c>
      <c r="DG359" s="97">
        <v>0</v>
      </c>
      <c r="DH359" s="97">
        <v>5</v>
      </c>
      <c r="DI359" s="97">
        <v>8</v>
      </c>
      <c r="DJ359" s="97">
        <v>0</v>
      </c>
      <c r="DK359" s="97">
        <v>1</v>
      </c>
      <c r="DL359" s="97">
        <v>1</v>
      </c>
      <c r="DM359" s="97">
        <v>5</v>
      </c>
      <c r="DN359" s="97">
        <v>25</v>
      </c>
      <c r="DO359" s="97">
        <v>3</v>
      </c>
      <c r="DP359" s="97">
        <v>73</v>
      </c>
      <c r="DQ359" s="97">
        <v>1</v>
      </c>
      <c r="DR359" s="97">
        <v>18</v>
      </c>
      <c r="DS359" s="97">
        <v>3</v>
      </c>
      <c r="DT359" s="97">
        <v>58</v>
      </c>
      <c r="DU359" s="97">
        <v>0</v>
      </c>
      <c r="DV359" s="97">
        <v>1</v>
      </c>
      <c r="DW359" s="97">
        <v>2</v>
      </c>
      <c r="DX359" s="97">
        <v>0</v>
      </c>
      <c r="DY359" s="97">
        <v>2</v>
      </c>
      <c r="DZ359" s="97">
        <v>0</v>
      </c>
      <c r="EA359" s="97">
        <v>4</v>
      </c>
      <c r="EB359" s="97"/>
      <c r="EC359" s="97">
        <v>3</v>
      </c>
      <c r="ED359" s="97"/>
      <c r="EE359" s="97">
        <v>14</v>
      </c>
      <c r="EF359" s="97">
        <v>1</v>
      </c>
      <c r="EG359" s="97">
        <v>0</v>
      </c>
      <c r="EH359" s="97"/>
      <c r="EI359" s="97">
        <v>3</v>
      </c>
      <c r="EJ359" s="97">
        <v>1</v>
      </c>
      <c r="EK359" s="97">
        <v>1</v>
      </c>
      <c r="EL359" s="97"/>
      <c r="EM359" s="97">
        <v>0</v>
      </c>
      <c r="EN359" s="97"/>
      <c r="EO359" s="97">
        <v>0</v>
      </c>
      <c r="EP359" s="97">
        <v>1</v>
      </c>
      <c r="EQ359" s="97">
        <v>5</v>
      </c>
      <c r="ER359" s="97">
        <v>18</v>
      </c>
      <c r="ES359" s="97">
        <v>6</v>
      </c>
      <c r="ET359" s="97">
        <v>6</v>
      </c>
      <c r="EU359" s="97">
        <v>0</v>
      </c>
      <c r="EV359" s="97">
        <v>4</v>
      </c>
      <c r="EW359" s="97">
        <v>60</v>
      </c>
      <c r="EX359" s="97"/>
      <c r="EY359" s="97">
        <v>2</v>
      </c>
      <c r="EZ359" s="97">
        <v>1</v>
      </c>
      <c r="FA359" s="97">
        <v>11</v>
      </c>
      <c r="FB359" s="97">
        <v>11</v>
      </c>
      <c r="FC359" s="97">
        <v>33</v>
      </c>
      <c r="FD359" s="97">
        <v>9</v>
      </c>
      <c r="FE359" s="97">
        <v>15</v>
      </c>
      <c r="FF359" s="97">
        <v>2</v>
      </c>
      <c r="FG359" s="97">
        <v>68</v>
      </c>
      <c r="FH359" s="97">
        <v>17</v>
      </c>
      <c r="FI359" s="97">
        <v>48</v>
      </c>
      <c r="FJ359" s="97">
        <v>107</v>
      </c>
      <c r="FK359" s="97">
        <v>123</v>
      </c>
      <c r="FL359" s="97">
        <v>89</v>
      </c>
      <c r="FM359" s="97">
        <v>12</v>
      </c>
      <c r="FN359" s="97">
        <v>1</v>
      </c>
      <c r="FO359" s="97">
        <v>187</v>
      </c>
      <c r="FP359" s="97">
        <v>4</v>
      </c>
      <c r="FQ359" s="97">
        <v>5</v>
      </c>
      <c r="FR359" s="97">
        <v>3</v>
      </c>
      <c r="FS359" s="97">
        <v>6</v>
      </c>
      <c r="FT359" s="97">
        <v>28</v>
      </c>
      <c r="FU359" s="97">
        <v>2</v>
      </c>
      <c r="FV359" s="97">
        <v>2</v>
      </c>
      <c r="FW359" s="97">
        <v>4</v>
      </c>
      <c r="FX359" s="97">
        <v>6</v>
      </c>
      <c r="FY359" s="97">
        <v>1</v>
      </c>
      <c r="FZ359" s="97">
        <v>9</v>
      </c>
      <c r="GA359" s="97">
        <v>3</v>
      </c>
      <c r="GB359" s="97">
        <v>47</v>
      </c>
      <c r="GC359" s="97">
        <v>7</v>
      </c>
      <c r="GD359" s="97">
        <v>1</v>
      </c>
      <c r="GE359" s="97">
        <v>0</v>
      </c>
      <c r="GF359" s="97">
        <v>36</v>
      </c>
      <c r="GG359" s="97">
        <v>20</v>
      </c>
      <c r="GH359" s="97">
        <v>3</v>
      </c>
      <c r="GI359" s="97">
        <v>1</v>
      </c>
      <c r="GJ359" s="97">
        <v>0</v>
      </c>
      <c r="GK359" s="97">
        <v>1</v>
      </c>
      <c r="GL359" s="97">
        <v>38</v>
      </c>
      <c r="GM359" s="97">
        <v>11</v>
      </c>
      <c r="GN359" s="97">
        <v>9</v>
      </c>
      <c r="GO359" s="97">
        <v>1</v>
      </c>
      <c r="GP359" s="97">
        <v>12</v>
      </c>
      <c r="GQ359" s="97">
        <v>1</v>
      </c>
      <c r="GR359" s="97">
        <v>1</v>
      </c>
      <c r="GS359" s="97">
        <v>2</v>
      </c>
      <c r="GT359" s="97">
        <v>7</v>
      </c>
      <c r="GU359" s="97">
        <v>3</v>
      </c>
      <c r="GV359" s="97">
        <v>2</v>
      </c>
      <c r="GW359" s="97">
        <v>8</v>
      </c>
      <c r="GX359" s="97">
        <v>2</v>
      </c>
      <c r="GY359" s="97">
        <v>4</v>
      </c>
      <c r="GZ359" s="97">
        <v>0</v>
      </c>
      <c r="HA359" s="97">
        <v>1</v>
      </c>
      <c r="HB359" s="97">
        <v>2</v>
      </c>
      <c r="HC359" s="97">
        <v>0</v>
      </c>
      <c r="HD359" s="97">
        <v>27</v>
      </c>
      <c r="HE359" s="97">
        <v>59</v>
      </c>
      <c r="HF359" s="97">
        <v>4</v>
      </c>
      <c r="HG359" s="97"/>
      <c r="HH359" s="97"/>
      <c r="HI359" s="97">
        <v>3</v>
      </c>
      <c r="HJ359" s="97">
        <v>103</v>
      </c>
      <c r="HK359" s="97">
        <v>3</v>
      </c>
      <c r="HL359" s="97">
        <v>1</v>
      </c>
      <c r="HM359" s="97">
        <v>0</v>
      </c>
      <c r="HN359" s="97"/>
      <c r="HO359" s="97">
        <v>0</v>
      </c>
      <c r="HP359" s="97">
        <v>0</v>
      </c>
      <c r="HQ359" s="97">
        <v>18</v>
      </c>
      <c r="HR359" s="97">
        <v>10</v>
      </c>
      <c r="HS359" s="97">
        <v>1</v>
      </c>
      <c r="HT359" s="97">
        <v>1</v>
      </c>
      <c r="HU359" s="97">
        <v>3</v>
      </c>
      <c r="HV359" s="97">
        <v>149</v>
      </c>
      <c r="HW359" s="97">
        <v>3</v>
      </c>
      <c r="HX359" s="97">
        <v>3</v>
      </c>
      <c r="HY359" s="97">
        <v>24</v>
      </c>
      <c r="HZ359" s="97">
        <v>27</v>
      </c>
      <c r="IA359" s="97">
        <v>10</v>
      </c>
      <c r="IB359" s="97">
        <v>1</v>
      </c>
      <c r="IC359" s="97">
        <v>6</v>
      </c>
      <c r="ID359" s="97">
        <v>2</v>
      </c>
      <c r="IE359" s="97">
        <v>2</v>
      </c>
      <c r="IF359" s="97">
        <v>488</v>
      </c>
      <c r="IG359" s="97">
        <v>48</v>
      </c>
      <c r="IH359" s="97">
        <v>208</v>
      </c>
      <c r="II359" s="97">
        <v>1</v>
      </c>
      <c r="IJ359" s="97">
        <v>1</v>
      </c>
      <c r="IK359" s="97">
        <v>16</v>
      </c>
      <c r="IL359" s="97">
        <v>0</v>
      </c>
      <c r="IM359" s="97">
        <v>8</v>
      </c>
      <c r="IN359" s="97">
        <v>1</v>
      </c>
      <c r="IO359" s="97">
        <v>12</v>
      </c>
      <c r="IP359" s="97">
        <v>3</v>
      </c>
      <c r="IQ359" s="97">
        <v>12</v>
      </c>
      <c r="IR359" s="97">
        <v>3</v>
      </c>
      <c r="IS359" s="97">
        <v>2</v>
      </c>
      <c r="IT359" s="97">
        <v>3</v>
      </c>
      <c r="IU359" s="97">
        <v>3</v>
      </c>
      <c r="IV359" s="97">
        <v>1</v>
      </c>
      <c r="IW359" s="97">
        <v>49</v>
      </c>
      <c r="IX359" s="97">
        <v>0</v>
      </c>
      <c r="IY359" s="97">
        <v>1</v>
      </c>
      <c r="IZ359" s="97">
        <v>12</v>
      </c>
      <c r="JA359" s="97">
        <v>6</v>
      </c>
      <c r="JB359" s="97">
        <v>28</v>
      </c>
      <c r="JC359" s="97"/>
      <c r="JD359" s="97">
        <v>1</v>
      </c>
      <c r="JE359" s="97">
        <v>37</v>
      </c>
      <c r="JF359" s="97">
        <v>10</v>
      </c>
      <c r="JG359" s="97">
        <v>4</v>
      </c>
      <c r="JH359" s="97">
        <v>0</v>
      </c>
      <c r="JI359" s="97">
        <v>8</v>
      </c>
      <c r="JJ359" s="97">
        <v>0</v>
      </c>
      <c r="JK359" s="97">
        <v>67</v>
      </c>
      <c r="JL359" s="97">
        <v>2</v>
      </c>
      <c r="JM359" s="97">
        <v>2</v>
      </c>
      <c r="JN359" s="97">
        <v>19</v>
      </c>
      <c r="JO359" s="97">
        <v>35</v>
      </c>
      <c r="JP359" s="97">
        <v>199</v>
      </c>
      <c r="JQ359" s="97">
        <v>130</v>
      </c>
      <c r="JR359" s="97">
        <v>149</v>
      </c>
      <c r="JS359" s="97">
        <v>617</v>
      </c>
      <c r="JT359" s="97">
        <v>405</v>
      </c>
      <c r="JU359" s="97">
        <v>1058</v>
      </c>
      <c r="JV359" s="97">
        <v>188</v>
      </c>
      <c r="JW359" s="97">
        <v>2575</v>
      </c>
      <c r="JX359" s="97">
        <v>31</v>
      </c>
      <c r="JY359" s="97"/>
      <c r="JZ359" s="97">
        <v>310</v>
      </c>
      <c r="KA359" s="97">
        <v>142</v>
      </c>
      <c r="KB359" s="97">
        <v>236</v>
      </c>
      <c r="KC359" s="97">
        <v>360</v>
      </c>
      <c r="KD359" s="97">
        <v>169</v>
      </c>
      <c r="KE359" s="97">
        <v>367</v>
      </c>
      <c r="KF359" s="97">
        <v>286</v>
      </c>
      <c r="KG359" s="97">
        <v>135</v>
      </c>
      <c r="KH359" s="97">
        <v>434</v>
      </c>
      <c r="KI359" s="97">
        <v>416</v>
      </c>
      <c r="KJ359" s="97">
        <v>66</v>
      </c>
      <c r="KK359" s="97">
        <v>513</v>
      </c>
      <c r="KL359" s="97">
        <v>121</v>
      </c>
      <c r="KM359" s="97"/>
      <c r="KN359" s="97">
        <v>1</v>
      </c>
      <c r="KO359" s="97">
        <v>32</v>
      </c>
      <c r="KP359" s="97">
        <v>11</v>
      </c>
      <c r="KQ359" s="97">
        <v>198</v>
      </c>
      <c r="KR359" s="97">
        <v>28</v>
      </c>
      <c r="KS359" s="97">
        <v>114</v>
      </c>
      <c r="KT359" s="97">
        <v>316</v>
      </c>
      <c r="KU359" s="97">
        <v>48</v>
      </c>
      <c r="KV359" s="97">
        <v>429</v>
      </c>
      <c r="KW359" s="97">
        <v>2</v>
      </c>
      <c r="KX359" s="97">
        <v>0</v>
      </c>
      <c r="KY359" s="97"/>
      <c r="KZ359" s="97">
        <v>0</v>
      </c>
      <c r="LA359" s="97">
        <v>5</v>
      </c>
      <c r="LB359" s="97">
        <v>2</v>
      </c>
      <c r="LC359" s="97">
        <v>4</v>
      </c>
      <c r="LD359" s="97">
        <v>20</v>
      </c>
      <c r="LE359" s="97">
        <v>12</v>
      </c>
      <c r="LF359" s="97">
        <v>1</v>
      </c>
      <c r="LG359" s="97">
        <v>52</v>
      </c>
      <c r="LH359" s="97">
        <v>19</v>
      </c>
      <c r="LI359" s="97">
        <v>26</v>
      </c>
      <c r="LJ359" s="97">
        <v>18</v>
      </c>
      <c r="LK359" s="97">
        <v>8</v>
      </c>
      <c r="LL359" s="97">
        <v>6</v>
      </c>
      <c r="LM359" s="97">
        <v>251</v>
      </c>
      <c r="LN359" s="97"/>
      <c r="LO359" s="97">
        <v>0</v>
      </c>
      <c r="LP359" s="97"/>
      <c r="LQ359" s="97">
        <v>1545</v>
      </c>
      <c r="LR359" s="97">
        <v>1</v>
      </c>
      <c r="LS359" s="97">
        <v>9</v>
      </c>
      <c r="LT359" s="97">
        <v>1</v>
      </c>
      <c r="LU359" s="97">
        <v>587</v>
      </c>
      <c r="LV359" s="97">
        <v>933</v>
      </c>
      <c r="LW359" s="97">
        <v>2</v>
      </c>
      <c r="LX359" s="97">
        <v>246</v>
      </c>
      <c r="LY359" s="97">
        <v>11</v>
      </c>
      <c r="LZ359" s="97">
        <v>32</v>
      </c>
      <c r="MA359" s="97">
        <v>585</v>
      </c>
      <c r="MB359" s="97">
        <v>141</v>
      </c>
      <c r="MC359" s="97">
        <v>177</v>
      </c>
      <c r="MD359" s="97">
        <v>173</v>
      </c>
      <c r="ME359" s="97">
        <v>166</v>
      </c>
      <c r="MF359" s="97">
        <v>8</v>
      </c>
      <c r="MG359" s="97">
        <v>0</v>
      </c>
      <c r="MH359" s="97">
        <v>3</v>
      </c>
      <c r="MI359" s="97">
        <v>8</v>
      </c>
      <c r="MJ359" s="97">
        <v>198</v>
      </c>
      <c r="MK359" s="97">
        <v>11</v>
      </c>
      <c r="ML359" s="97">
        <v>170</v>
      </c>
      <c r="MM359" s="97">
        <v>408</v>
      </c>
      <c r="MN359" s="97">
        <v>107</v>
      </c>
      <c r="MO359" s="97">
        <v>190</v>
      </c>
      <c r="MP359" s="97">
        <v>135</v>
      </c>
      <c r="MQ359" s="97">
        <v>11</v>
      </c>
      <c r="MR359" s="97">
        <v>114</v>
      </c>
      <c r="MS359" s="97">
        <v>67</v>
      </c>
      <c r="MT359" s="97">
        <v>17</v>
      </c>
      <c r="MU359" s="97">
        <v>247</v>
      </c>
      <c r="MV359" s="97">
        <v>93</v>
      </c>
      <c r="MW359" s="97">
        <v>498</v>
      </c>
      <c r="MX359" s="97">
        <v>91</v>
      </c>
      <c r="MY359" s="97">
        <v>16</v>
      </c>
      <c r="MZ359" s="97">
        <v>22</v>
      </c>
      <c r="NA359" s="97">
        <v>26</v>
      </c>
      <c r="NB359" s="97">
        <v>34</v>
      </c>
      <c r="NC359" s="97">
        <v>22</v>
      </c>
      <c r="ND359" s="97">
        <v>851</v>
      </c>
      <c r="NE359" s="97">
        <v>21</v>
      </c>
      <c r="NF359" s="97"/>
      <c r="NG359" s="97">
        <v>252</v>
      </c>
      <c r="NH359" s="97">
        <v>2</v>
      </c>
      <c r="NI359" s="97">
        <v>3</v>
      </c>
      <c r="NJ359" s="97">
        <v>0</v>
      </c>
      <c r="NK359" s="97">
        <v>70</v>
      </c>
      <c r="NL359" s="97">
        <v>1</v>
      </c>
      <c r="NM359" s="97">
        <v>135</v>
      </c>
      <c r="NN359" s="97">
        <v>2</v>
      </c>
      <c r="NO359" s="97">
        <v>5</v>
      </c>
      <c r="NP359" s="97">
        <v>14</v>
      </c>
      <c r="NQ359" s="97">
        <v>25</v>
      </c>
      <c r="NR359" s="97">
        <v>88</v>
      </c>
      <c r="NS359" s="97">
        <v>6</v>
      </c>
      <c r="NT359" s="97">
        <v>21</v>
      </c>
      <c r="NU359" s="97">
        <v>15</v>
      </c>
      <c r="NV359" s="97">
        <v>4</v>
      </c>
      <c r="NW359" s="97">
        <v>0</v>
      </c>
      <c r="NX359" s="97">
        <v>0</v>
      </c>
      <c r="NY359" s="97">
        <v>0</v>
      </c>
      <c r="NZ359" s="97">
        <v>18</v>
      </c>
      <c r="OA359" s="97"/>
      <c r="OB359" s="97">
        <v>20</v>
      </c>
      <c r="OC359" s="97">
        <v>273</v>
      </c>
      <c r="OD359" s="97">
        <v>107</v>
      </c>
      <c r="OE359" s="97">
        <v>219</v>
      </c>
      <c r="OF359" s="97">
        <v>58</v>
      </c>
      <c r="OG359" s="97"/>
      <c r="OH359" s="97">
        <v>2449</v>
      </c>
      <c r="OI359" s="97">
        <v>70</v>
      </c>
      <c r="OJ359" s="97">
        <v>119</v>
      </c>
      <c r="OK359" s="97">
        <v>13</v>
      </c>
      <c r="OL359" s="97">
        <v>184</v>
      </c>
      <c r="OM359" s="97">
        <v>117</v>
      </c>
      <c r="ON359" s="97">
        <v>114</v>
      </c>
      <c r="OO359" s="97">
        <v>1363</v>
      </c>
      <c r="OP359" s="97">
        <v>8</v>
      </c>
      <c r="OQ359" s="97">
        <v>99</v>
      </c>
      <c r="OR359" s="98">
        <v>502</v>
      </c>
      <c r="OS359" s="99">
        <v>30267</v>
      </c>
      <c r="OT359" s="96">
        <v>3146</v>
      </c>
      <c r="OU359" s="97"/>
      <c r="OV359" s="97"/>
      <c r="OW359" s="97"/>
      <c r="OX359" s="97"/>
      <c r="OY359" s="97"/>
      <c r="OZ359" s="97">
        <v>540</v>
      </c>
      <c r="PA359" s="97"/>
      <c r="PB359" s="97"/>
      <c r="PC359" s="97"/>
      <c r="PD359" s="97"/>
      <c r="PE359" s="97"/>
      <c r="PF359" s="97"/>
      <c r="PG359" s="97"/>
      <c r="PH359" s="97"/>
      <c r="PI359" s="97"/>
      <c r="PJ359" s="97"/>
      <c r="PK359" s="97"/>
      <c r="PL359" s="98"/>
      <c r="PM359" s="99">
        <v>33954</v>
      </c>
    </row>
    <row r="360" spans="1:429" ht="12.75" customHeight="1" x14ac:dyDescent="0.2">
      <c r="A360" s="93">
        <v>562000</v>
      </c>
      <c r="B360" s="94" t="s">
        <v>1720</v>
      </c>
      <c r="C360" s="95" t="s">
        <v>1519</v>
      </c>
      <c r="D360" s="96">
        <v>32</v>
      </c>
      <c r="E360" s="97">
        <v>60</v>
      </c>
      <c r="F360" s="97">
        <v>6</v>
      </c>
      <c r="G360" s="97">
        <v>9</v>
      </c>
      <c r="H360" s="97">
        <v>9</v>
      </c>
      <c r="I360" s="97">
        <v>9</v>
      </c>
      <c r="J360" s="97">
        <v>29</v>
      </c>
      <c r="K360" s="97">
        <v>46</v>
      </c>
      <c r="L360" s="97">
        <v>30</v>
      </c>
      <c r="M360" s="97">
        <v>10</v>
      </c>
      <c r="N360" s="97">
        <v>3</v>
      </c>
      <c r="O360" s="97">
        <v>5</v>
      </c>
      <c r="P360" s="97">
        <v>5</v>
      </c>
      <c r="Q360" s="97">
        <v>1343</v>
      </c>
      <c r="R360" s="97">
        <v>146</v>
      </c>
      <c r="S360" s="97">
        <v>23</v>
      </c>
      <c r="T360" s="97">
        <v>44</v>
      </c>
      <c r="U360" s="97">
        <v>77</v>
      </c>
      <c r="V360" s="97">
        <v>54</v>
      </c>
      <c r="W360" s="97">
        <v>83</v>
      </c>
      <c r="X360" s="97">
        <v>407</v>
      </c>
      <c r="Y360" s="97">
        <v>464</v>
      </c>
      <c r="Z360" s="97">
        <v>166</v>
      </c>
      <c r="AA360" s="97">
        <v>64</v>
      </c>
      <c r="AB360" s="97">
        <v>81</v>
      </c>
      <c r="AC360" s="97">
        <v>126</v>
      </c>
      <c r="AD360" s="97">
        <v>459</v>
      </c>
      <c r="AE360" s="97">
        <v>224</v>
      </c>
      <c r="AF360" s="97">
        <v>141</v>
      </c>
      <c r="AG360" s="97">
        <v>24</v>
      </c>
      <c r="AH360" s="97">
        <v>265</v>
      </c>
      <c r="AI360" s="97">
        <v>70</v>
      </c>
      <c r="AJ360" s="97">
        <v>220</v>
      </c>
      <c r="AK360" s="97">
        <v>71</v>
      </c>
      <c r="AL360" s="97">
        <v>268</v>
      </c>
      <c r="AM360" s="97">
        <v>185</v>
      </c>
      <c r="AN360" s="97">
        <v>36</v>
      </c>
      <c r="AO360" s="97">
        <v>23</v>
      </c>
      <c r="AP360" s="97">
        <v>44</v>
      </c>
      <c r="AQ360" s="97">
        <v>28</v>
      </c>
      <c r="AR360" s="97">
        <v>19</v>
      </c>
      <c r="AS360" s="97">
        <v>87</v>
      </c>
      <c r="AT360" s="97">
        <v>11</v>
      </c>
      <c r="AU360" s="97">
        <v>48</v>
      </c>
      <c r="AV360" s="97">
        <v>12</v>
      </c>
      <c r="AW360" s="97">
        <v>35</v>
      </c>
      <c r="AX360" s="97">
        <v>11</v>
      </c>
      <c r="AY360" s="97">
        <v>8</v>
      </c>
      <c r="AZ360" s="97">
        <v>6</v>
      </c>
      <c r="BA360" s="97">
        <v>20</v>
      </c>
      <c r="BB360" s="97">
        <v>22</v>
      </c>
      <c r="BC360" s="97">
        <v>7</v>
      </c>
      <c r="BD360" s="97">
        <v>207</v>
      </c>
      <c r="BE360" s="97">
        <v>40</v>
      </c>
      <c r="BF360" s="97">
        <v>10</v>
      </c>
      <c r="BG360" s="97">
        <v>9</v>
      </c>
      <c r="BH360" s="97">
        <v>34</v>
      </c>
      <c r="BI360" s="97">
        <v>12</v>
      </c>
      <c r="BJ360" s="97">
        <v>26</v>
      </c>
      <c r="BK360" s="97">
        <v>25</v>
      </c>
      <c r="BL360" s="97">
        <v>41</v>
      </c>
      <c r="BM360" s="97">
        <v>36</v>
      </c>
      <c r="BN360" s="97">
        <v>12</v>
      </c>
      <c r="BO360" s="97">
        <v>23</v>
      </c>
      <c r="BP360" s="97">
        <v>17</v>
      </c>
      <c r="BQ360" s="97">
        <v>20</v>
      </c>
      <c r="BR360" s="97">
        <v>33</v>
      </c>
      <c r="BS360" s="97">
        <v>48</v>
      </c>
      <c r="BT360" s="97">
        <v>6</v>
      </c>
      <c r="BU360" s="97">
        <v>13</v>
      </c>
      <c r="BV360" s="97">
        <v>20</v>
      </c>
      <c r="BW360" s="97">
        <v>11</v>
      </c>
      <c r="BX360" s="97">
        <v>9</v>
      </c>
      <c r="BY360" s="97">
        <v>52</v>
      </c>
      <c r="BZ360" s="97">
        <v>34</v>
      </c>
      <c r="CA360" s="97">
        <v>92</v>
      </c>
      <c r="CB360" s="97">
        <v>3</v>
      </c>
      <c r="CC360" s="97">
        <v>44</v>
      </c>
      <c r="CD360" s="97">
        <v>6</v>
      </c>
      <c r="CE360" s="97">
        <v>6</v>
      </c>
      <c r="CF360" s="97">
        <v>29</v>
      </c>
      <c r="CG360" s="97">
        <v>20</v>
      </c>
      <c r="CH360" s="97">
        <v>21</v>
      </c>
      <c r="CI360" s="97">
        <v>2</v>
      </c>
      <c r="CJ360" s="97">
        <v>16</v>
      </c>
      <c r="CK360" s="97">
        <v>24</v>
      </c>
      <c r="CL360" s="97">
        <v>20</v>
      </c>
      <c r="CM360" s="97">
        <v>24</v>
      </c>
      <c r="CN360" s="97">
        <v>5</v>
      </c>
      <c r="CO360" s="97">
        <v>1</v>
      </c>
      <c r="CP360" s="97">
        <v>19</v>
      </c>
      <c r="CQ360" s="97">
        <v>5</v>
      </c>
      <c r="CR360" s="97">
        <v>15</v>
      </c>
      <c r="CS360" s="97">
        <v>6</v>
      </c>
      <c r="CT360" s="97">
        <v>6</v>
      </c>
      <c r="CU360" s="97">
        <v>5</v>
      </c>
      <c r="CV360" s="97">
        <v>6</v>
      </c>
      <c r="CW360" s="97">
        <v>7</v>
      </c>
      <c r="CX360" s="97">
        <v>11</v>
      </c>
      <c r="CY360" s="97">
        <v>2</v>
      </c>
      <c r="CZ360" s="97">
        <v>4</v>
      </c>
      <c r="DA360" s="97">
        <v>17</v>
      </c>
      <c r="DB360" s="97">
        <v>6</v>
      </c>
      <c r="DC360" s="97">
        <v>13</v>
      </c>
      <c r="DD360" s="97">
        <v>21</v>
      </c>
      <c r="DE360" s="97">
        <v>1</v>
      </c>
      <c r="DF360" s="97">
        <v>4</v>
      </c>
      <c r="DG360" s="97">
        <v>3</v>
      </c>
      <c r="DH360" s="97">
        <v>29</v>
      </c>
      <c r="DI360" s="97">
        <v>7</v>
      </c>
      <c r="DJ360" s="97">
        <v>0</v>
      </c>
      <c r="DK360" s="97">
        <v>3</v>
      </c>
      <c r="DL360" s="97">
        <v>3</v>
      </c>
      <c r="DM360" s="97">
        <v>1</v>
      </c>
      <c r="DN360" s="97">
        <v>5</v>
      </c>
      <c r="DO360" s="97">
        <v>1</v>
      </c>
      <c r="DP360" s="97">
        <v>48</v>
      </c>
      <c r="DQ360" s="97">
        <v>4</v>
      </c>
      <c r="DR360" s="97">
        <v>33</v>
      </c>
      <c r="DS360" s="97">
        <v>5</v>
      </c>
      <c r="DT360" s="97">
        <v>31</v>
      </c>
      <c r="DU360" s="97">
        <v>1</v>
      </c>
      <c r="DV360" s="97">
        <v>5</v>
      </c>
      <c r="DW360" s="97">
        <v>1</v>
      </c>
      <c r="DX360" s="97">
        <v>3</v>
      </c>
      <c r="DY360" s="97">
        <v>3</v>
      </c>
      <c r="DZ360" s="97">
        <v>1</v>
      </c>
      <c r="EA360" s="97">
        <v>2</v>
      </c>
      <c r="EB360" s="97">
        <v>0</v>
      </c>
      <c r="EC360" s="97">
        <v>1</v>
      </c>
      <c r="ED360" s="97">
        <v>2</v>
      </c>
      <c r="EE360" s="97">
        <v>20</v>
      </c>
      <c r="EF360" s="97">
        <v>1</v>
      </c>
      <c r="EG360" s="97">
        <v>2</v>
      </c>
      <c r="EH360" s="97">
        <v>0</v>
      </c>
      <c r="EI360" s="97">
        <v>3</v>
      </c>
      <c r="EJ360" s="97">
        <v>0</v>
      </c>
      <c r="EK360" s="97">
        <v>3</v>
      </c>
      <c r="EL360" s="97">
        <v>4</v>
      </c>
      <c r="EM360" s="97">
        <v>6</v>
      </c>
      <c r="EN360" s="97">
        <v>2</v>
      </c>
      <c r="EO360" s="97">
        <v>10</v>
      </c>
      <c r="EP360" s="97">
        <v>3</v>
      </c>
      <c r="EQ360" s="97">
        <v>12</v>
      </c>
      <c r="ER360" s="97">
        <v>10</v>
      </c>
      <c r="ES360" s="97">
        <v>3</v>
      </c>
      <c r="ET360" s="97">
        <v>19</v>
      </c>
      <c r="EU360" s="97">
        <v>9</v>
      </c>
      <c r="EV360" s="97">
        <v>21</v>
      </c>
      <c r="EW360" s="97">
        <v>6</v>
      </c>
      <c r="EX360" s="97">
        <v>7</v>
      </c>
      <c r="EY360" s="97">
        <v>5</v>
      </c>
      <c r="EZ360" s="97">
        <v>1</v>
      </c>
      <c r="FA360" s="97">
        <v>11</v>
      </c>
      <c r="FB360" s="97">
        <v>12</v>
      </c>
      <c r="FC360" s="97">
        <v>10</v>
      </c>
      <c r="FD360" s="97">
        <v>25</v>
      </c>
      <c r="FE360" s="97">
        <v>11</v>
      </c>
      <c r="FF360" s="97">
        <v>19</v>
      </c>
      <c r="FG360" s="97">
        <v>38</v>
      </c>
      <c r="FH360" s="97">
        <v>29</v>
      </c>
      <c r="FI360" s="97">
        <v>9</v>
      </c>
      <c r="FJ360" s="97">
        <v>24</v>
      </c>
      <c r="FK360" s="97">
        <v>41</v>
      </c>
      <c r="FL360" s="97">
        <v>9</v>
      </c>
      <c r="FM360" s="97">
        <v>3</v>
      </c>
      <c r="FN360" s="97">
        <v>10</v>
      </c>
      <c r="FO360" s="97">
        <v>80</v>
      </c>
      <c r="FP360" s="97">
        <v>8</v>
      </c>
      <c r="FQ360" s="97">
        <v>1</v>
      </c>
      <c r="FR360" s="97">
        <v>1</v>
      </c>
      <c r="FS360" s="97">
        <v>1</v>
      </c>
      <c r="FT360" s="97">
        <v>55</v>
      </c>
      <c r="FU360" s="97">
        <v>9</v>
      </c>
      <c r="FV360" s="97">
        <v>5</v>
      </c>
      <c r="FW360" s="97">
        <v>5</v>
      </c>
      <c r="FX360" s="97">
        <v>3</v>
      </c>
      <c r="FY360" s="97">
        <v>8</v>
      </c>
      <c r="FZ360" s="97">
        <v>33</v>
      </c>
      <c r="GA360" s="97">
        <v>8</v>
      </c>
      <c r="GB360" s="97">
        <v>53</v>
      </c>
      <c r="GC360" s="97">
        <v>43</v>
      </c>
      <c r="GD360" s="97">
        <v>4</v>
      </c>
      <c r="GE360" s="97">
        <v>11</v>
      </c>
      <c r="GF360" s="97">
        <v>5</v>
      </c>
      <c r="GG360" s="97">
        <v>5</v>
      </c>
      <c r="GH360" s="97">
        <v>14</v>
      </c>
      <c r="GI360" s="97">
        <v>1</v>
      </c>
      <c r="GJ360" s="97">
        <v>2</v>
      </c>
      <c r="GK360" s="97">
        <v>14</v>
      </c>
      <c r="GL360" s="97">
        <v>43</v>
      </c>
      <c r="GM360" s="97">
        <v>16</v>
      </c>
      <c r="GN360" s="97">
        <v>11</v>
      </c>
      <c r="GO360" s="97">
        <v>24</v>
      </c>
      <c r="GP360" s="97">
        <v>60</v>
      </c>
      <c r="GQ360" s="97">
        <v>17</v>
      </c>
      <c r="GR360" s="97">
        <v>26</v>
      </c>
      <c r="GS360" s="97">
        <v>8</v>
      </c>
      <c r="GT360" s="97">
        <v>73</v>
      </c>
      <c r="GU360" s="97">
        <v>62</v>
      </c>
      <c r="GV360" s="97">
        <v>81</v>
      </c>
      <c r="GW360" s="97">
        <v>37</v>
      </c>
      <c r="GX360" s="97">
        <v>51</v>
      </c>
      <c r="GY360" s="97">
        <v>107</v>
      </c>
      <c r="GZ360" s="97">
        <v>21</v>
      </c>
      <c r="HA360" s="97">
        <v>143</v>
      </c>
      <c r="HB360" s="97">
        <v>127</v>
      </c>
      <c r="HC360" s="97">
        <v>16</v>
      </c>
      <c r="HD360" s="97">
        <v>90</v>
      </c>
      <c r="HE360" s="97">
        <v>48</v>
      </c>
      <c r="HF360" s="97">
        <v>55</v>
      </c>
      <c r="HG360" s="97">
        <v>12</v>
      </c>
      <c r="HH360" s="97">
        <v>22</v>
      </c>
      <c r="HI360" s="97">
        <v>42</v>
      </c>
      <c r="HJ360" s="97">
        <v>96</v>
      </c>
      <c r="HK360" s="97">
        <v>145</v>
      </c>
      <c r="HL360" s="97">
        <v>104</v>
      </c>
      <c r="HM360" s="97">
        <v>26</v>
      </c>
      <c r="HN360" s="97">
        <v>7</v>
      </c>
      <c r="HO360" s="97">
        <v>33</v>
      </c>
      <c r="HP360" s="97">
        <v>15</v>
      </c>
      <c r="HQ360" s="97">
        <v>34</v>
      </c>
      <c r="HR360" s="97">
        <v>25</v>
      </c>
      <c r="HS360" s="97">
        <v>25</v>
      </c>
      <c r="HT360" s="97">
        <v>2</v>
      </c>
      <c r="HU360" s="97">
        <v>11</v>
      </c>
      <c r="HV360" s="97">
        <v>6</v>
      </c>
      <c r="HW360" s="97">
        <v>6</v>
      </c>
      <c r="HX360" s="97">
        <v>19</v>
      </c>
      <c r="HY360" s="97">
        <v>108</v>
      </c>
      <c r="HZ360" s="97">
        <v>117</v>
      </c>
      <c r="IA360" s="97">
        <v>78</v>
      </c>
      <c r="IB360" s="97">
        <v>25</v>
      </c>
      <c r="IC360" s="97">
        <v>8</v>
      </c>
      <c r="ID360" s="97">
        <v>15</v>
      </c>
      <c r="IE360" s="97">
        <v>12</v>
      </c>
      <c r="IF360" s="97">
        <v>122</v>
      </c>
      <c r="IG360" s="97">
        <v>5</v>
      </c>
      <c r="IH360" s="97">
        <v>684</v>
      </c>
      <c r="II360" s="97">
        <v>15</v>
      </c>
      <c r="IJ360" s="97">
        <v>21</v>
      </c>
      <c r="IK360" s="97">
        <v>44</v>
      </c>
      <c r="IL360" s="97">
        <v>61</v>
      </c>
      <c r="IM360" s="97">
        <v>77</v>
      </c>
      <c r="IN360" s="97">
        <v>24</v>
      </c>
      <c r="IO360" s="97">
        <v>113</v>
      </c>
      <c r="IP360" s="97">
        <v>1352</v>
      </c>
      <c r="IQ360" s="97">
        <v>186</v>
      </c>
      <c r="IR360" s="97">
        <v>33</v>
      </c>
      <c r="IS360" s="97">
        <v>20</v>
      </c>
      <c r="IT360" s="97">
        <v>158</v>
      </c>
      <c r="IU360" s="97">
        <v>10</v>
      </c>
      <c r="IV360" s="97">
        <v>13</v>
      </c>
      <c r="IW360" s="97">
        <v>13</v>
      </c>
      <c r="IX360" s="97">
        <v>42</v>
      </c>
      <c r="IY360" s="97">
        <v>35</v>
      </c>
      <c r="IZ360" s="97">
        <v>28</v>
      </c>
      <c r="JA360" s="97">
        <v>72</v>
      </c>
      <c r="JB360" s="97">
        <v>36</v>
      </c>
      <c r="JC360" s="97">
        <v>6</v>
      </c>
      <c r="JD360" s="97">
        <v>137</v>
      </c>
      <c r="JE360" s="97">
        <v>65</v>
      </c>
      <c r="JF360" s="97">
        <v>20</v>
      </c>
      <c r="JG360" s="97">
        <v>4</v>
      </c>
      <c r="JH360" s="97">
        <v>12</v>
      </c>
      <c r="JI360" s="97">
        <v>18</v>
      </c>
      <c r="JJ360" s="97">
        <v>8</v>
      </c>
      <c r="JK360" s="97">
        <v>177</v>
      </c>
      <c r="JL360" s="97">
        <v>21</v>
      </c>
      <c r="JM360" s="97">
        <v>10</v>
      </c>
      <c r="JN360" s="97">
        <v>24</v>
      </c>
      <c r="JO360" s="97">
        <v>214</v>
      </c>
      <c r="JP360" s="97">
        <v>102</v>
      </c>
      <c r="JQ360" s="97">
        <v>125</v>
      </c>
      <c r="JR360" s="97">
        <v>217</v>
      </c>
      <c r="JS360" s="97">
        <v>846</v>
      </c>
      <c r="JT360" s="97">
        <v>163</v>
      </c>
      <c r="JU360" s="97">
        <v>192</v>
      </c>
      <c r="JV360" s="97">
        <v>162</v>
      </c>
      <c r="JW360" s="97">
        <v>509</v>
      </c>
      <c r="JX360" s="97">
        <v>33</v>
      </c>
      <c r="JY360" s="97"/>
      <c r="JZ360" s="97">
        <v>613</v>
      </c>
      <c r="KA360" s="97">
        <v>496</v>
      </c>
      <c r="KB360" s="97">
        <v>265</v>
      </c>
      <c r="KC360" s="97">
        <v>167</v>
      </c>
      <c r="KD360" s="97">
        <v>138</v>
      </c>
      <c r="KE360" s="97">
        <v>558</v>
      </c>
      <c r="KF360" s="97">
        <v>205</v>
      </c>
      <c r="KG360" s="97">
        <v>88</v>
      </c>
      <c r="KH360" s="97">
        <v>296</v>
      </c>
      <c r="KI360" s="97">
        <v>23</v>
      </c>
      <c r="KJ360" s="97">
        <v>87</v>
      </c>
      <c r="KK360" s="97">
        <v>30</v>
      </c>
      <c r="KL360" s="97">
        <v>324</v>
      </c>
      <c r="KM360" s="97">
        <v>27</v>
      </c>
      <c r="KN360" s="97">
        <v>18</v>
      </c>
      <c r="KO360" s="97">
        <v>124</v>
      </c>
      <c r="KP360" s="97">
        <v>112</v>
      </c>
      <c r="KQ360" s="97">
        <v>919</v>
      </c>
      <c r="KR360" s="97">
        <v>15</v>
      </c>
      <c r="KS360" s="97">
        <v>15</v>
      </c>
      <c r="KT360" s="97">
        <v>39</v>
      </c>
      <c r="KU360" s="97">
        <v>3</v>
      </c>
      <c r="KV360" s="97">
        <v>50</v>
      </c>
      <c r="KW360" s="97">
        <v>24</v>
      </c>
      <c r="KX360" s="97">
        <v>1</v>
      </c>
      <c r="KY360" s="97">
        <v>7</v>
      </c>
      <c r="KZ360" s="97">
        <v>10</v>
      </c>
      <c r="LA360" s="97">
        <v>51</v>
      </c>
      <c r="LB360" s="97">
        <v>38</v>
      </c>
      <c r="LC360" s="97">
        <v>68</v>
      </c>
      <c r="LD360" s="97">
        <v>62</v>
      </c>
      <c r="LE360" s="97">
        <v>14</v>
      </c>
      <c r="LF360" s="97">
        <v>3</v>
      </c>
      <c r="LG360" s="97">
        <v>93</v>
      </c>
      <c r="LH360" s="97">
        <v>447</v>
      </c>
      <c r="LI360" s="97">
        <v>55</v>
      </c>
      <c r="LJ360" s="97">
        <v>52</v>
      </c>
      <c r="LK360" s="97">
        <v>379</v>
      </c>
      <c r="LL360" s="97">
        <v>368</v>
      </c>
      <c r="LM360" s="97">
        <v>19</v>
      </c>
      <c r="LN360" s="97">
        <v>501</v>
      </c>
      <c r="LO360" s="97">
        <v>3</v>
      </c>
      <c r="LP360" s="97">
        <v>1</v>
      </c>
      <c r="LQ360" s="97">
        <v>7504</v>
      </c>
      <c r="LR360" s="97">
        <v>41</v>
      </c>
      <c r="LS360" s="97">
        <v>86</v>
      </c>
      <c r="LT360" s="97">
        <v>17</v>
      </c>
      <c r="LU360" s="97">
        <v>344</v>
      </c>
      <c r="LV360" s="97">
        <v>125</v>
      </c>
      <c r="LW360" s="97">
        <v>21</v>
      </c>
      <c r="LX360" s="97">
        <v>62</v>
      </c>
      <c r="LY360" s="97">
        <v>34</v>
      </c>
      <c r="LZ360" s="97">
        <v>159</v>
      </c>
      <c r="MA360" s="97">
        <v>109</v>
      </c>
      <c r="MB360" s="97">
        <v>326</v>
      </c>
      <c r="MC360" s="97">
        <v>38</v>
      </c>
      <c r="MD360" s="97">
        <v>603</v>
      </c>
      <c r="ME360" s="97">
        <v>46</v>
      </c>
      <c r="MF360" s="97">
        <v>5</v>
      </c>
      <c r="MG360" s="97">
        <v>1</v>
      </c>
      <c r="MH360" s="97">
        <v>13</v>
      </c>
      <c r="MI360" s="97">
        <v>40</v>
      </c>
      <c r="MJ360" s="97">
        <v>577</v>
      </c>
      <c r="MK360" s="97">
        <v>29</v>
      </c>
      <c r="ML360" s="97">
        <v>602</v>
      </c>
      <c r="MM360" s="97">
        <v>61</v>
      </c>
      <c r="MN360" s="97">
        <v>183</v>
      </c>
      <c r="MO360" s="97">
        <v>121</v>
      </c>
      <c r="MP360" s="97">
        <v>43</v>
      </c>
      <c r="MQ360" s="97">
        <v>15</v>
      </c>
      <c r="MR360" s="97">
        <v>159</v>
      </c>
      <c r="MS360" s="97">
        <v>7821</v>
      </c>
      <c r="MT360" s="97">
        <v>36</v>
      </c>
      <c r="MU360" s="97">
        <v>142</v>
      </c>
      <c r="MV360" s="97">
        <v>340</v>
      </c>
      <c r="MW360" s="97">
        <v>919</v>
      </c>
      <c r="MX360" s="97">
        <v>217</v>
      </c>
      <c r="MY360" s="97">
        <v>217</v>
      </c>
      <c r="MZ360" s="97">
        <v>205</v>
      </c>
      <c r="NA360" s="97">
        <v>59</v>
      </c>
      <c r="NB360" s="97">
        <v>91</v>
      </c>
      <c r="NC360" s="97">
        <v>56</v>
      </c>
      <c r="ND360" s="97">
        <v>2068</v>
      </c>
      <c r="NE360" s="97">
        <v>679</v>
      </c>
      <c r="NF360" s="97">
        <v>121</v>
      </c>
      <c r="NG360" s="97">
        <v>517</v>
      </c>
      <c r="NH360" s="97">
        <v>56</v>
      </c>
      <c r="NI360" s="97">
        <v>107</v>
      </c>
      <c r="NJ360" s="97">
        <v>8</v>
      </c>
      <c r="NK360" s="97">
        <v>44</v>
      </c>
      <c r="NL360" s="97">
        <v>1</v>
      </c>
      <c r="NM360" s="97">
        <v>17</v>
      </c>
      <c r="NN360" s="97">
        <v>25</v>
      </c>
      <c r="NO360" s="97">
        <v>30</v>
      </c>
      <c r="NP360" s="97">
        <v>204</v>
      </c>
      <c r="NQ360" s="97">
        <v>386</v>
      </c>
      <c r="NR360" s="97">
        <v>1147</v>
      </c>
      <c r="NS360" s="97">
        <v>1341</v>
      </c>
      <c r="NT360" s="97">
        <v>1098</v>
      </c>
      <c r="NU360" s="97">
        <v>116</v>
      </c>
      <c r="NV360" s="97">
        <v>238</v>
      </c>
      <c r="NW360" s="97">
        <v>17</v>
      </c>
      <c r="NX360" s="97">
        <v>17</v>
      </c>
      <c r="NY360" s="97">
        <v>11</v>
      </c>
      <c r="NZ360" s="97">
        <v>165</v>
      </c>
      <c r="OA360" s="97">
        <v>0</v>
      </c>
      <c r="OB360" s="97">
        <v>236</v>
      </c>
      <c r="OC360" s="97">
        <v>94</v>
      </c>
      <c r="OD360" s="97">
        <v>205</v>
      </c>
      <c r="OE360" s="97">
        <v>20</v>
      </c>
      <c r="OF360" s="97">
        <v>330</v>
      </c>
      <c r="OG360" s="97"/>
      <c r="OH360" s="97">
        <v>754</v>
      </c>
      <c r="OI360" s="97">
        <v>358</v>
      </c>
      <c r="OJ360" s="97">
        <v>130</v>
      </c>
      <c r="OK360" s="97">
        <v>115</v>
      </c>
      <c r="OL360" s="97">
        <v>21</v>
      </c>
      <c r="OM360" s="97">
        <v>1833</v>
      </c>
      <c r="ON360" s="97">
        <v>598</v>
      </c>
      <c r="OO360" s="97">
        <v>12866</v>
      </c>
      <c r="OP360" s="97">
        <v>45</v>
      </c>
      <c r="OQ360" s="97">
        <v>805</v>
      </c>
      <c r="OR360" s="98">
        <v>2122</v>
      </c>
      <c r="OS360" s="99">
        <v>73383</v>
      </c>
      <c r="OT360" s="96">
        <v>23330</v>
      </c>
      <c r="OU360" s="97"/>
      <c r="OV360" s="97"/>
      <c r="OW360" s="97"/>
      <c r="OX360" s="97"/>
      <c r="OY360" s="97"/>
      <c r="OZ360" s="97">
        <v>73</v>
      </c>
      <c r="PA360" s="97"/>
      <c r="PB360" s="97"/>
      <c r="PC360" s="97"/>
      <c r="PD360" s="97"/>
      <c r="PE360" s="97"/>
      <c r="PF360" s="97"/>
      <c r="PG360" s="97"/>
      <c r="PH360" s="97"/>
      <c r="PI360" s="97"/>
      <c r="PJ360" s="97"/>
      <c r="PK360" s="97"/>
      <c r="PL360" s="98"/>
      <c r="PM360" s="99">
        <v>96785</v>
      </c>
    </row>
    <row r="361" spans="1:429" ht="12.75" customHeight="1" x14ac:dyDescent="0.2">
      <c r="A361" s="93">
        <v>611100</v>
      </c>
      <c r="B361" s="94" t="s">
        <v>1749</v>
      </c>
      <c r="C361" s="95" t="s">
        <v>1520</v>
      </c>
      <c r="D361" s="96"/>
      <c r="E361" s="97"/>
      <c r="F361" s="97"/>
      <c r="G361" s="97"/>
      <c r="H361" s="97"/>
      <c r="I361" s="97"/>
      <c r="J361" s="97"/>
      <c r="K361" s="97"/>
      <c r="L361" s="97"/>
      <c r="M361" s="97"/>
      <c r="N361" s="97"/>
      <c r="O361" s="97"/>
      <c r="P361" s="97"/>
      <c r="Q361" s="97"/>
      <c r="R361" s="97"/>
      <c r="S361" s="97"/>
      <c r="T361" s="97"/>
      <c r="U361" s="97"/>
      <c r="V361" s="97"/>
      <c r="W361" s="97"/>
      <c r="X361" s="97"/>
      <c r="Y361" s="97"/>
      <c r="Z361" s="97"/>
      <c r="AA361" s="97"/>
      <c r="AB361" s="97"/>
      <c r="AC361" s="97"/>
      <c r="AD361" s="97"/>
      <c r="AE361" s="97"/>
      <c r="AF361" s="97"/>
      <c r="AG361" s="97"/>
      <c r="AH361" s="97"/>
      <c r="AI361" s="97"/>
      <c r="AJ361" s="97"/>
      <c r="AK361" s="97"/>
      <c r="AL361" s="97"/>
      <c r="AM361" s="97"/>
      <c r="AN361" s="97"/>
      <c r="AO361" s="97"/>
      <c r="AP361" s="97"/>
      <c r="AQ361" s="97"/>
      <c r="AR361" s="97"/>
      <c r="AS361" s="97"/>
      <c r="AT361" s="97"/>
      <c r="AU361" s="97"/>
      <c r="AV361" s="97"/>
      <c r="AW361" s="97"/>
      <c r="AX361" s="97"/>
      <c r="AY361" s="97"/>
      <c r="AZ361" s="97"/>
      <c r="BA361" s="97"/>
      <c r="BB361" s="97"/>
      <c r="BC361" s="97"/>
      <c r="BD361" s="97"/>
      <c r="BE361" s="97"/>
      <c r="BF361" s="97"/>
      <c r="BG361" s="97"/>
      <c r="BH361" s="97"/>
      <c r="BI361" s="97"/>
      <c r="BJ361" s="97"/>
      <c r="BK361" s="97"/>
      <c r="BL361" s="97"/>
      <c r="BM361" s="97"/>
      <c r="BN361" s="97"/>
      <c r="BO361" s="97"/>
      <c r="BP361" s="97"/>
      <c r="BQ361" s="97"/>
      <c r="BR361" s="97"/>
      <c r="BS361" s="97"/>
      <c r="BT361" s="97"/>
      <c r="BU361" s="97"/>
      <c r="BV361" s="97"/>
      <c r="BW361" s="97"/>
      <c r="BX361" s="97"/>
      <c r="BY361" s="97"/>
      <c r="BZ361" s="97"/>
      <c r="CA361" s="97"/>
      <c r="CB361" s="97"/>
      <c r="CC361" s="97"/>
      <c r="CD361" s="97"/>
      <c r="CE361" s="97"/>
      <c r="CF361" s="97"/>
      <c r="CG361" s="97"/>
      <c r="CH361" s="97"/>
      <c r="CI361" s="97"/>
      <c r="CJ361" s="97"/>
      <c r="CK361" s="97"/>
      <c r="CL361" s="97"/>
      <c r="CM361" s="97"/>
      <c r="CN361" s="97"/>
      <c r="CO361" s="97"/>
      <c r="CP361" s="97"/>
      <c r="CQ361" s="97"/>
      <c r="CR361" s="97"/>
      <c r="CS361" s="97"/>
      <c r="CT361" s="97"/>
      <c r="CU361" s="97"/>
      <c r="CV361" s="97"/>
      <c r="CW361" s="97"/>
      <c r="CX361" s="97"/>
      <c r="CY361" s="97"/>
      <c r="CZ361" s="97"/>
      <c r="DA361" s="97"/>
      <c r="DB361" s="97"/>
      <c r="DC361" s="97"/>
      <c r="DD361" s="97"/>
      <c r="DE361" s="97"/>
      <c r="DF361" s="97"/>
      <c r="DG361" s="97"/>
      <c r="DH361" s="97"/>
      <c r="DI361" s="97"/>
      <c r="DJ361" s="97"/>
      <c r="DK361" s="97"/>
      <c r="DL361" s="97"/>
      <c r="DM361" s="97"/>
      <c r="DN361" s="97"/>
      <c r="DO361" s="97"/>
      <c r="DP361" s="97"/>
      <c r="DQ361" s="97"/>
      <c r="DR361" s="97"/>
      <c r="DS361" s="97"/>
      <c r="DT361" s="97"/>
      <c r="DU361" s="97"/>
      <c r="DV361" s="97"/>
      <c r="DW361" s="97"/>
      <c r="DX361" s="97"/>
      <c r="DY361" s="97"/>
      <c r="DZ361" s="97"/>
      <c r="EA361" s="97"/>
      <c r="EB361" s="97"/>
      <c r="EC361" s="97"/>
      <c r="ED361" s="97"/>
      <c r="EE361" s="97"/>
      <c r="EF361" s="97"/>
      <c r="EG361" s="97"/>
      <c r="EH361" s="97"/>
      <c r="EI361" s="97"/>
      <c r="EJ361" s="97"/>
      <c r="EK361" s="97"/>
      <c r="EL361" s="97"/>
      <c r="EM361" s="97"/>
      <c r="EN361" s="97"/>
      <c r="EO361" s="97"/>
      <c r="EP361" s="97"/>
      <c r="EQ361" s="97"/>
      <c r="ER361" s="97"/>
      <c r="ES361" s="97"/>
      <c r="ET361" s="97"/>
      <c r="EU361" s="97"/>
      <c r="EV361" s="97"/>
      <c r="EW361" s="97"/>
      <c r="EX361" s="97"/>
      <c r="EY361" s="97"/>
      <c r="EZ361" s="97"/>
      <c r="FA361" s="97"/>
      <c r="FB361" s="97"/>
      <c r="FC361" s="97"/>
      <c r="FD361" s="97"/>
      <c r="FE361" s="97"/>
      <c r="FF361" s="97"/>
      <c r="FG361" s="97"/>
      <c r="FH361" s="97"/>
      <c r="FI361" s="97"/>
      <c r="FJ361" s="97"/>
      <c r="FK361" s="97"/>
      <c r="FL361" s="97"/>
      <c r="FM361" s="97"/>
      <c r="FN361" s="97"/>
      <c r="FO361" s="97"/>
      <c r="FP361" s="97"/>
      <c r="FQ361" s="97"/>
      <c r="FR361" s="97"/>
      <c r="FS361" s="97"/>
      <c r="FT361" s="97"/>
      <c r="FU361" s="97"/>
      <c r="FV361" s="97"/>
      <c r="FW361" s="97"/>
      <c r="FX361" s="97"/>
      <c r="FY361" s="97"/>
      <c r="FZ361" s="97"/>
      <c r="GA361" s="97"/>
      <c r="GB361" s="97"/>
      <c r="GC361" s="97"/>
      <c r="GD361" s="97"/>
      <c r="GE361" s="97"/>
      <c r="GF361" s="97"/>
      <c r="GG361" s="97"/>
      <c r="GH361" s="97"/>
      <c r="GI361" s="97"/>
      <c r="GJ361" s="97"/>
      <c r="GK361" s="97"/>
      <c r="GL361" s="97"/>
      <c r="GM361" s="97"/>
      <c r="GN361" s="97"/>
      <c r="GO361" s="97"/>
      <c r="GP361" s="97"/>
      <c r="GQ361" s="97"/>
      <c r="GR361" s="97"/>
      <c r="GS361" s="97"/>
      <c r="GT361" s="97"/>
      <c r="GU361" s="97"/>
      <c r="GV361" s="97"/>
      <c r="GW361" s="97"/>
      <c r="GX361" s="97"/>
      <c r="GY361" s="97"/>
      <c r="GZ361" s="97"/>
      <c r="HA361" s="97"/>
      <c r="HB361" s="97"/>
      <c r="HC361" s="97"/>
      <c r="HD361" s="97"/>
      <c r="HE361" s="97"/>
      <c r="HF361" s="97"/>
      <c r="HG361" s="97"/>
      <c r="HH361" s="97"/>
      <c r="HI361" s="97"/>
      <c r="HJ361" s="97"/>
      <c r="HK361" s="97"/>
      <c r="HL361" s="97"/>
      <c r="HM361" s="97"/>
      <c r="HN361" s="97"/>
      <c r="HO361" s="97"/>
      <c r="HP361" s="97"/>
      <c r="HQ361" s="97"/>
      <c r="HR361" s="97"/>
      <c r="HS361" s="97"/>
      <c r="HT361" s="97"/>
      <c r="HU361" s="97"/>
      <c r="HV361" s="97"/>
      <c r="HW361" s="97"/>
      <c r="HX361" s="97"/>
      <c r="HY361" s="97"/>
      <c r="HZ361" s="97"/>
      <c r="IA361" s="97"/>
      <c r="IB361" s="97"/>
      <c r="IC361" s="97"/>
      <c r="ID361" s="97"/>
      <c r="IE361" s="97"/>
      <c r="IF361" s="97"/>
      <c r="IG361" s="97"/>
      <c r="IH361" s="97"/>
      <c r="II361" s="97"/>
      <c r="IJ361" s="97"/>
      <c r="IK361" s="97"/>
      <c r="IL361" s="97"/>
      <c r="IM361" s="97"/>
      <c r="IN361" s="97"/>
      <c r="IO361" s="97"/>
      <c r="IP361" s="97"/>
      <c r="IQ361" s="97"/>
      <c r="IR361" s="97"/>
      <c r="IS361" s="97"/>
      <c r="IT361" s="97"/>
      <c r="IU361" s="97"/>
      <c r="IV361" s="97"/>
      <c r="IW361" s="97"/>
      <c r="IX361" s="97"/>
      <c r="IY361" s="97"/>
      <c r="IZ361" s="97"/>
      <c r="JA361" s="97"/>
      <c r="JB361" s="97"/>
      <c r="JC361" s="97"/>
      <c r="JD361" s="97"/>
      <c r="JE361" s="97"/>
      <c r="JF361" s="97"/>
      <c r="JG361" s="97"/>
      <c r="JH361" s="97"/>
      <c r="JI361" s="97"/>
      <c r="JJ361" s="97"/>
      <c r="JK361" s="97"/>
      <c r="JL361" s="97"/>
      <c r="JM361" s="97"/>
      <c r="JN361" s="97"/>
      <c r="JO361" s="97"/>
      <c r="JP361" s="97"/>
      <c r="JQ361" s="97"/>
      <c r="JR361" s="97"/>
      <c r="JS361" s="97"/>
      <c r="JT361" s="97"/>
      <c r="JU361" s="97"/>
      <c r="JV361" s="97"/>
      <c r="JW361" s="97"/>
      <c r="JX361" s="97"/>
      <c r="JY361" s="97"/>
      <c r="JZ361" s="97"/>
      <c r="KA361" s="97"/>
      <c r="KB361" s="97"/>
      <c r="KC361" s="97"/>
      <c r="KD361" s="97"/>
      <c r="KE361" s="97"/>
      <c r="KF361" s="97"/>
      <c r="KG361" s="97"/>
      <c r="KH361" s="97"/>
      <c r="KI361" s="97"/>
      <c r="KJ361" s="97"/>
      <c r="KK361" s="97"/>
      <c r="KL361" s="97"/>
      <c r="KM361" s="97"/>
      <c r="KN361" s="97"/>
      <c r="KO361" s="97"/>
      <c r="KP361" s="97"/>
      <c r="KQ361" s="97"/>
      <c r="KR361" s="97"/>
      <c r="KS361" s="97"/>
      <c r="KT361" s="97"/>
      <c r="KU361" s="97"/>
      <c r="KV361" s="97"/>
      <c r="KW361" s="97"/>
      <c r="KX361" s="97"/>
      <c r="KY361" s="97"/>
      <c r="KZ361" s="97"/>
      <c r="LA361" s="97"/>
      <c r="LB361" s="97"/>
      <c r="LC361" s="97"/>
      <c r="LD361" s="97"/>
      <c r="LE361" s="97"/>
      <c r="LF361" s="97"/>
      <c r="LG361" s="97"/>
      <c r="LH361" s="97"/>
      <c r="LI361" s="97"/>
      <c r="LJ361" s="97"/>
      <c r="LK361" s="97"/>
      <c r="LL361" s="97"/>
      <c r="LM361" s="97"/>
      <c r="LN361" s="97"/>
      <c r="LO361" s="97"/>
      <c r="LP361" s="97"/>
      <c r="LQ361" s="97"/>
      <c r="LR361" s="97"/>
      <c r="LS361" s="97"/>
      <c r="LT361" s="97"/>
      <c r="LU361" s="97"/>
      <c r="LV361" s="97"/>
      <c r="LW361" s="97"/>
      <c r="LX361" s="97"/>
      <c r="LY361" s="97"/>
      <c r="LZ361" s="97"/>
      <c r="MA361" s="97"/>
      <c r="MB361" s="97"/>
      <c r="MC361" s="97"/>
      <c r="MD361" s="97"/>
      <c r="ME361" s="97"/>
      <c r="MF361" s="97"/>
      <c r="MG361" s="97"/>
      <c r="MH361" s="97"/>
      <c r="MI361" s="97"/>
      <c r="MJ361" s="97"/>
      <c r="MK361" s="97"/>
      <c r="ML361" s="97"/>
      <c r="MM361" s="97"/>
      <c r="MN361" s="97"/>
      <c r="MO361" s="97"/>
      <c r="MP361" s="97"/>
      <c r="MQ361" s="97"/>
      <c r="MR361" s="97"/>
      <c r="MS361" s="97"/>
      <c r="MT361" s="97"/>
      <c r="MU361" s="97"/>
      <c r="MV361" s="97"/>
      <c r="MW361" s="97"/>
      <c r="MX361" s="97"/>
      <c r="MY361" s="97"/>
      <c r="MZ361" s="97"/>
      <c r="NA361" s="97"/>
      <c r="NB361" s="97"/>
      <c r="NC361" s="97"/>
      <c r="ND361" s="97"/>
      <c r="NE361" s="97"/>
      <c r="NF361" s="97"/>
      <c r="NG361" s="97"/>
      <c r="NH361" s="97"/>
      <c r="NI361" s="97"/>
      <c r="NJ361" s="97"/>
      <c r="NK361" s="97"/>
      <c r="NL361" s="97"/>
      <c r="NM361" s="97"/>
      <c r="NN361" s="97"/>
      <c r="NO361" s="97"/>
      <c r="NP361" s="97"/>
      <c r="NQ361" s="97"/>
      <c r="NR361" s="97"/>
      <c r="NS361" s="97"/>
      <c r="NT361" s="97"/>
      <c r="NU361" s="97"/>
      <c r="NV361" s="97"/>
      <c r="NW361" s="97"/>
      <c r="NX361" s="97"/>
      <c r="NY361" s="97"/>
      <c r="NZ361" s="97"/>
      <c r="OA361" s="97"/>
      <c r="OB361" s="97"/>
      <c r="OC361" s="97"/>
      <c r="OD361" s="97"/>
      <c r="OE361" s="97"/>
      <c r="OF361" s="97"/>
      <c r="OG361" s="97"/>
      <c r="OH361" s="97"/>
      <c r="OI361" s="97"/>
      <c r="OJ361" s="97"/>
      <c r="OK361" s="97"/>
      <c r="OL361" s="97"/>
      <c r="OM361" s="97"/>
      <c r="ON361" s="97"/>
      <c r="OO361" s="97"/>
      <c r="OP361" s="97"/>
      <c r="OQ361" s="97"/>
      <c r="OR361" s="98"/>
      <c r="OS361" s="99"/>
      <c r="OT361" s="96">
        <v>41383</v>
      </c>
      <c r="OU361" s="97"/>
      <c r="OV361" s="97"/>
      <c r="OW361" s="97"/>
      <c r="OX361" s="97"/>
      <c r="OY361" s="97"/>
      <c r="OZ361" s="97"/>
      <c r="PA361" s="97"/>
      <c r="PB361" s="97"/>
      <c r="PC361" s="97"/>
      <c r="PD361" s="97"/>
      <c r="PE361" s="97"/>
      <c r="PF361" s="97"/>
      <c r="PG361" s="97"/>
      <c r="PH361" s="97"/>
      <c r="PI361" s="97"/>
      <c r="PJ361" s="97"/>
      <c r="PK361" s="97"/>
      <c r="PL361" s="98"/>
      <c r="PM361" s="99">
        <v>41383</v>
      </c>
    </row>
    <row r="362" spans="1:429" ht="12.75" customHeight="1" x14ac:dyDescent="0.2">
      <c r="A362" s="93" t="s">
        <v>1646</v>
      </c>
      <c r="B362" s="94" t="s">
        <v>1749</v>
      </c>
      <c r="C362" s="95" t="s">
        <v>1521</v>
      </c>
      <c r="D362" s="96">
        <v>1</v>
      </c>
      <c r="E362" s="97">
        <v>6</v>
      </c>
      <c r="F362" s="97">
        <v>1</v>
      </c>
      <c r="G362" s="97">
        <v>1</v>
      </c>
      <c r="H362" s="97">
        <v>0</v>
      </c>
      <c r="I362" s="97">
        <v>1</v>
      </c>
      <c r="J362" s="97">
        <v>0</v>
      </c>
      <c r="K362" s="97">
        <v>2</v>
      </c>
      <c r="L362" s="97">
        <v>1</v>
      </c>
      <c r="M362" s="97">
        <v>1</v>
      </c>
      <c r="N362" s="97">
        <v>0</v>
      </c>
      <c r="O362" s="97">
        <v>2</v>
      </c>
      <c r="P362" s="97">
        <v>3</v>
      </c>
      <c r="Q362" s="97">
        <v>0</v>
      </c>
      <c r="R362" s="97"/>
      <c r="S362" s="97"/>
      <c r="T362" s="97"/>
      <c r="U362" s="97"/>
      <c r="V362" s="97"/>
      <c r="W362" s="97"/>
      <c r="X362" s="97"/>
      <c r="Y362" s="97">
        <v>140</v>
      </c>
      <c r="Z362" s="97">
        <v>97</v>
      </c>
      <c r="AA362" s="97"/>
      <c r="AB362" s="97">
        <v>0</v>
      </c>
      <c r="AC362" s="97">
        <v>0</v>
      </c>
      <c r="AD362" s="97">
        <v>10</v>
      </c>
      <c r="AE362" s="97"/>
      <c r="AF362" s="97"/>
      <c r="AG362" s="97">
        <v>0</v>
      </c>
      <c r="AH362" s="97">
        <v>0</v>
      </c>
      <c r="AI362" s="97">
        <v>0</v>
      </c>
      <c r="AJ362" s="97">
        <v>0</v>
      </c>
      <c r="AK362" s="97">
        <v>0</v>
      </c>
      <c r="AL362" s="97">
        <v>0</v>
      </c>
      <c r="AM362" s="97">
        <v>0</v>
      </c>
      <c r="AN362" s="97"/>
      <c r="AO362" s="97"/>
      <c r="AP362" s="97"/>
      <c r="AQ362" s="97"/>
      <c r="AR362" s="97"/>
      <c r="AS362" s="97"/>
      <c r="AT362" s="97"/>
      <c r="AU362" s="97"/>
      <c r="AV362" s="97"/>
      <c r="AW362" s="97"/>
      <c r="AX362" s="97"/>
      <c r="AY362" s="97"/>
      <c r="AZ362" s="97"/>
      <c r="BA362" s="97"/>
      <c r="BB362" s="97"/>
      <c r="BC362" s="97"/>
      <c r="BD362" s="97"/>
      <c r="BE362" s="97"/>
      <c r="BF362" s="97"/>
      <c r="BG362" s="97"/>
      <c r="BH362" s="97"/>
      <c r="BI362" s="97"/>
      <c r="BJ362" s="97"/>
      <c r="BK362" s="97"/>
      <c r="BL362" s="97"/>
      <c r="BM362" s="97"/>
      <c r="BN362" s="97"/>
      <c r="BO362" s="97"/>
      <c r="BP362" s="97"/>
      <c r="BQ362" s="97"/>
      <c r="BR362" s="97"/>
      <c r="BS362" s="97"/>
      <c r="BT362" s="97"/>
      <c r="BU362" s="97"/>
      <c r="BV362" s="97"/>
      <c r="BW362" s="97"/>
      <c r="BX362" s="97"/>
      <c r="BY362" s="97"/>
      <c r="BZ362" s="97"/>
      <c r="CA362" s="97"/>
      <c r="CB362" s="97"/>
      <c r="CC362" s="97"/>
      <c r="CD362" s="97"/>
      <c r="CE362" s="97"/>
      <c r="CF362" s="97"/>
      <c r="CG362" s="97"/>
      <c r="CH362" s="97"/>
      <c r="CI362" s="97"/>
      <c r="CJ362" s="97"/>
      <c r="CK362" s="97"/>
      <c r="CL362" s="97"/>
      <c r="CM362" s="97"/>
      <c r="CN362" s="97"/>
      <c r="CO362" s="97"/>
      <c r="CP362" s="97"/>
      <c r="CQ362" s="97"/>
      <c r="CR362" s="97"/>
      <c r="CS362" s="97"/>
      <c r="CT362" s="97"/>
      <c r="CU362" s="97"/>
      <c r="CV362" s="97"/>
      <c r="CW362" s="97"/>
      <c r="CX362" s="97"/>
      <c r="CY362" s="97"/>
      <c r="CZ362" s="97"/>
      <c r="DA362" s="97"/>
      <c r="DB362" s="97"/>
      <c r="DC362" s="97"/>
      <c r="DD362" s="97"/>
      <c r="DE362" s="97"/>
      <c r="DF362" s="97"/>
      <c r="DG362" s="97"/>
      <c r="DH362" s="97"/>
      <c r="DI362" s="97"/>
      <c r="DJ362" s="97"/>
      <c r="DK362" s="97"/>
      <c r="DL362" s="97"/>
      <c r="DM362" s="97"/>
      <c r="DN362" s="97"/>
      <c r="DO362" s="97"/>
      <c r="DP362" s="97"/>
      <c r="DQ362" s="97"/>
      <c r="DR362" s="97"/>
      <c r="DS362" s="97"/>
      <c r="DT362" s="97"/>
      <c r="DU362" s="97"/>
      <c r="DV362" s="97"/>
      <c r="DW362" s="97"/>
      <c r="DX362" s="97"/>
      <c r="DY362" s="97"/>
      <c r="DZ362" s="97"/>
      <c r="EA362" s="97"/>
      <c r="EB362" s="97"/>
      <c r="EC362" s="97"/>
      <c r="ED362" s="97"/>
      <c r="EE362" s="97"/>
      <c r="EF362" s="97"/>
      <c r="EG362" s="97"/>
      <c r="EH362" s="97"/>
      <c r="EI362" s="97"/>
      <c r="EJ362" s="97"/>
      <c r="EK362" s="97"/>
      <c r="EL362" s="97"/>
      <c r="EM362" s="97"/>
      <c r="EN362" s="97"/>
      <c r="EO362" s="97"/>
      <c r="EP362" s="97"/>
      <c r="EQ362" s="97"/>
      <c r="ER362" s="97"/>
      <c r="ES362" s="97"/>
      <c r="ET362" s="97"/>
      <c r="EU362" s="97"/>
      <c r="EV362" s="97"/>
      <c r="EW362" s="97"/>
      <c r="EX362" s="97"/>
      <c r="EY362" s="97"/>
      <c r="EZ362" s="97"/>
      <c r="FA362" s="97"/>
      <c r="FB362" s="97"/>
      <c r="FC362" s="97"/>
      <c r="FD362" s="97"/>
      <c r="FE362" s="97"/>
      <c r="FF362" s="97"/>
      <c r="FG362" s="97"/>
      <c r="FH362" s="97"/>
      <c r="FI362" s="97"/>
      <c r="FJ362" s="97"/>
      <c r="FK362" s="97"/>
      <c r="FL362" s="97"/>
      <c r="FM362" s="97"/>
      <c r="FN362" s="97"/>
      <c r="FO362" s="97"/>
      <c r="FP362" s="97"/>
      <c r="FQ362" s="97"/>
      <c r="FR362" s="97"/>
      <c r="FS362" s="97"/>
      <c r="FT362" s="97"/>
      <c r="FU362" s="97"/>
      <c r="FV362" s="97"/>
      <c r="FW362" s="97"/>
      <c r="FX362" s="97"/>
      <c r="FY362" s="97"/>
      <c r="FZ362" s="97"/>
      <c r="GA362" s="97"/>
      <c r="GB362" s="97"/>
      <c r="GC362" s="97"/>
      <c r="GD362" s="97"/>
      <c r="GE362" s="97"/>
      <c r="GF362" s="97"/>
      <c r="GG362" s="97"/>
      <c r="GH362" s="97"/>
      <c r="GI362" s="97"/>
      <c r="GJ362" s="97"/>
      <c r="GK362" s="97"/>
      <c r="GL362" s="97"/>
      <c r="GM362" s="97"/>
      <c r="GN362" s="97"/>
      <c r="GO362" s="97"/>
      <c r="GP362" s="97"/>
      <c r="GQ362" s="97"/>
      <c r="GR362" s="97"/>
      <c r="GS362" s="97"/>
      <c r="GT362" s="97"/>
      <c r="GU362" s="97"/>
      <c r="GV362" s="97"/>
      <c r="GW362" s="97"/>
      <c r="GX362" s="97"/>
      <c r="GY362" s="97"/>
      <c r="GZ362" s="97"/>
      <c r="HA362" s="97"/>
      <c r="HB362" s="97"/>
      <c r="HC362" s="97"/>
      <c r="HD362" s="97"/>
      <c r="HE362" s="97"/>
      <c r="HF362" s="97"/>
      <c r="HG362" s="97"/>
      <c r="HH362" s="97"/>
      <c r="HI362" s="97"/>
      <c r="HJ362" s="97"/>
      <c r="HK362" s="97"/>
      <c r="HL362" s="97"/>
      <c r="HM362" s="97"/>
      <c r="HN362" s="97"/>
      <c r="HO362" s="97"/>
      <c r="HP362" s="97"/>
      <c r="HQ362" s="97"/>
      <c r="HR362" s="97"/>
      <c r="HS362" s="97"/>
      <c r="HT362" s="97"/>
      <c r="HU362" s="97"/>
      <c r="HV362" s="97"/>
      <c r="HW362" s="97"/>
      <c r="HX362" s="97"/>
      <c r="HY362" s="97"/>
      <c r="HZ362" s="97"/>
      <c r="IA362" s="97"/>
      <c r="IB362" s="97"/>
      <c r="IC362" s="97"/>
      <c r="ID362" s="97"/>
      <c r="IE362" s="97"/>
      <c r="IF362" s="97">
        <v>104</v>
      </c>
      <c r="IG362" s="97"/>
      <c r="IH362" s="97">
        <v>29</v>
      </c>
      <c r="II362" s="97"/>
      <c r="IJ362" s="97"/>
      <c r="IK362" s="97"/>
      <c r="IL362" s="97"/>
      <c r="IM362" s="97"/>
      <c r="IN362" s="97"/>
      <c r="IO362" s="97"/>
      <c r="IP362" s="97"/>
      <c r="IQ362" s="97"/>
      <c r="IR362" s="97"/>
      <c r="IS362" s="97"/>
      <c r="IT362" s="97"/>
      <c r="IU362" s="97"/>
      <c r="IV362" s="97"/>
      <c r="IW362" s="97"/>
      <c r="IX362" s="97"/>
      <c r="IY362" s="97"/>
      <c r="IZ362" s="97"/>
      <c r="JA362" s="97"/>
      <c r="JB362" s="97"/>
      <c r="JC362" s="97"/>
      <c r="JD362" s="97"/>
      <c r="JE362" s="97"/>
      <c r="JF362" s="97"/>
      <c r="JG362" s="97"/>
      <c r="JH362" s="97">
        <v>3</v>
      </c>
      <c r="JI362" s="97"/>
      <c r="JJ362" s="97"/>
      <c r="JK362" s="97"/>
      <c r="JL362" s="97"/>
      <c r="JM362" s="97"/>
      <c r="JN362" s="97"/>
      <c r="JO362" s="97">
        <v>388</v>
      </c>
      <c r="JP362" s="97">
        <v>155</v>
      </c>
      <c r="JQ362" s="97">
        <v>146</v>
      </c>
      <c r="JR362" s="97">
        <v>317</v>
      </c>
      <c r="JS362" s="97">
        <v>301</v>
      </c>
      <c r="JT362" s="97"/>
      <c r="JU362" s="97">
        <v>45</v>
      </c>
      <c r="JV362" s="97">
        <v>0</v>
      </c>
      <c r="JW362" s="97">
        <v>755</v>
      </c>
      <c r="JX362" s="97"/>
      <c r="JY362" s="97"/>
      <c r="JZ362" s="97">
        <v>0</v>
      </c>
      <c r="KA362" s="97">
        <v>910</v>
      </c>
      <c r="KB362" s="97"/>
      <c r="KC362" s="97">
        <v>658</v>
      </c>
      <c r="KD362" s="97"/>
      <c r="KE362" s="97">
        <v>897</v>
      </c>
      <c r="KF362" s="97"/>
      <c r="KG362" s="97">
        <v>928</v>
      </c>
      <c r="KH362" s="97">
        <v>373</v>
      </c>
      <c r="KI362" s="97"/>
      <c r="KJ362" s="97">
        <v>44</v>
      </c>
      <c r="KK362" s="97"/>
      <c r="KL362" s="97"/>
      <c r="KM362" s="97"/>
      <c r="KN362" s="97">
        <v>16</v>
      </c>
      <c r="KO362" s="97">
        <v>22</v>
      </c>
      <c r="KP362" s="97"/>
      <c r="KQ362" s="97"/>
      <c r="KR362" s="97"/>
      <c r="KS362" s="97"/>
      <c r="KT362" s="97"/>
      <c r="KU362" s="97"/>
      <c r="KV362" s="97"/>
      <c r="KW362" s="97"/>
      <c r="KX362" s="97"/>
      <c r="KY362" s="97"/>
      <c r="KZ362" s="97"/>
      <c r="LA362" s="97">
        <v>54</v>
      </c>
      <c r="LB362" s="97">
        <v>41</v>
      </c>
      <c r="LC362" s="97">
        <v>0</v>
      </c>
      <c r="LD362" s="97">
        <v>238</v>
      </c>
      <c r="LE362" s="97"/>
      <c r="LF362" s="97"/>
      <c r="LG362" s="97"/>
      <c r="LH362" s="97"/>
      <c r="LI362" s="97"/>
      <c r="LJ362" s="97"/>
      <c r="LK362" s="97"/>
      <c r="LL362" s="97"/>
      <c r="LM362" s="97"/>
      <c r="LN362" s="97"/>
      <c r="LO362" s="97"/>
      <c r="LP362" s="97"/>
      <c r="LQ362" s="97"/>
      <c r="LR362" s="97"/>
      <c r="LS362" s="97"/>
      <c r="LT362" s="97"/>
      <c r="LU362" s="97"/>
      <c r="LV362" s="97"/>
      <c r="LW362" s="97">
        <v>0</v>
      </c>
      <c r="LX362" s="97">
        <v>66</v>
      </c>
      <c r="LY362" s="97">
        <v>0</v>
      </c>
      <c r="LZ362" s="97"/>
      <c r="MA362" s="97">
        <v>82</v>
      </c>
      <c r="MB362" s="97"/>
      <c r="MC362" s="97"/>
      <c r="MD362" s="97"/>
      <c r="ME362" s="97"/>
      <c r="MF362" s="97"/>
      <c r="MG362" s="97"/>
      <c r="MH362" s="97"/>
      <c r="MI362" s="97"/>
      <c r="MJ362" s="97"/>
      <c r="MK362" s="97"/>
      <c r="ML362" s="97">
        <v>15</v>
      </c>
      <c r="MM362" s="97"/>
      <c r="MN362" s="97"/>
      <c r="MO362" s="97"/>
      <c r="MP362" s="97"/>
      <c r="MQ362" s="97"/>
      <c r="MR362" s="97"/>
      <c r="MS362" s="97"/>
      <c r="MT362" s="97"/>
      <c r="MU362" s="97">
        <v>1968</v>
      </c>
      <c r="MV362" s="97"/>
      <c r="MW362" s="97"/>
      <c r="MX362" s="97"/>
      <c r="MY362" s="97"/>
      <c r="MZ362" s="97"/>
      <c r="NA362" s="97">
        <v>1</v>
      </c>
      <c r="NB362" s="97"/>
      <c r="NC362" s="97"/>
      <c r="ND362" s="97">
        <v>16</v>
      </c>
      <c r="NE362" s="97"/>
      <c r="NF362" s="97"/>
      <c r="NG362" s="97"/>
      <c r="NH362" s="97"/>
      <c r="NI362" s="97"/>
      <c r="NJ362" s="97"/>
      <c r="NK362" s="97"/>
      <c r="NL362" s="97"/>
      <c r="NM362" s="97"/>
      <c r="NN362" s="97"/>
      <c r="NO362" s="97"/>
      <c r="NP362" s="97"/>
      <c r="NQ362" s="97"/>
      <c r="NR362" s="97"/>
      <c r="NS362" s="97"/>
      <c r="NT362" s="97"/>
      <c r="NU362" s="97"/>
      <c r="NV362" s="97"/>
      <c r="NW362" s="97"/>
      <c r="NX362" s="97"/>
      <c r="NY362" s="97"/>
      <c r="NZ362" s="97"/>
      <c r="OA362" s="97"/>
      <c r="OB362" s="97"/>
      <c r="OC362" s="97"/>
      <c r="OD362" s="97"/>
      <c r="OE362" s="97"/>
      <c r="OF362" s="97">
        <v>0</v>
      </c>
      <c r="OG362" s="97"/>
      <c r="OH362" s="97"/>
      <c r="OI362" s="97"/>
      <c r="OJ362" s="97"/>
      <c r="OK362" s="97"/>
      <c r="OL362" s="97"/>
      <c r="OM362" s="97">
        <v>5567</v>
      </c>
      <c r="ON362" s="97">
        <v>994</v>
      </c>
      <c r="OO362" s="97">
        <v>957</v>
      </c>
      <c r="OP362" s="97">
        <v>5</v>
      </c>
      <c r="OQ362" s="97"/>
      <c r="OR362" s="98">
        <v>2</v>
      </c>
      <c r="OS362" s="99">
        <v>16362</v>
      </c>
      <c r="OT362" s="96">
        <v>203771</v>
      </c>
      <c r="OU362" s="97"/>
      <c r="OV362" s="97"/>
      <c r="OW362" s="97"/>
      <c r="OX362" s="97"/>
      <c r="OY362" s="97"/>
      <c r="OZ362" s="97">
        <v>1696</v>
      </c>
      <c r="PA362" s="97"/>
      <c r="PB362" s="97"/>
      <c r="PC362" s="97"/>
      <c r="PD362" s="97"/>
      <c r="PE362" s="97"/>
      <c r="PF362" s="97"/>
      <c r="PG362" s="97"/>
      <c r="PH362" s="97"/>
      <c r="PI362" s="97"/>
      <c r="PJ362" s="97"/>
      <c r="PK362" s="97"/>
      <c r="PL362" s="98"/>
      <c r="PM362" s="99">
        <v>221829</v>
      </c>
    </row>
    <row r="363" spans="1:429" ht="12.75" customHeight="1" x14ac:dyDescent="0.2">
      <c r="A363" s="93" t="s">
        <v>1647</v>
      </c>
      <c r="B363" s="94" t="s">
        <v>1749</v>
      </c>
      <c r="C363" s="95" t="s">
        <v>1522</v>
      </c>
      <c r="D363" s="96"/>
      <c r="E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7"/>
      <c r="AC363" s="97"/>
      <c r="AD363" s="97"/>
      <c r="AE363" s="97"/>
      <c r="AF363" s="97"/>
      <c r="AG363" s="97"/>
      <c r="AH363" s="97"/>
      <c r="AI363" s="97"/>
      <c r="AJ363" s="97"/>
      <c r="AK363" s="97"/>
      <c r="AL363" s="97"/>
      <c r="AM363" s="97"/>
      <c r="AN363" s="97"/>
      <c r="AO363" s="97"/>
      <c r="AP363" s="97"/>
      <c r="AQ363" s="97"/>
      <c r="AR363" s="97"/>
      <c r="AS363" s="97"/>
      <c r="AT363" s="97"/>
      <c r="AU363" s="97"/>
      <c r="AV363" s="97"/>
      <c r="AW363" s="97"/>
      <c r="AX363" s="97"/>
      <c r="AY363" s="97"/>
      <c r="AZ363" s="97"/>
      <c r="BA363" s="97"/>
      <c r="BB363" s="97"/>
      <c r="BC363" s="97"/>
      <c r="BD363" s="97"/>
      <c r="BE363" s="97"/>
      <c r="BF363" s="97"/>
      <c r="BG363" s="97"/>
      <c r="BH363" s="97"/>
      <c r="BI363" s="97"/>
      <c r="BJ363" s="97"/>
      <c r="BK363" s="97"/>
      <c r="BL363" s="97"/>
      <c r="BM363" s="97"/>
      <c r="BN363" s="97"/>
      <c r="BO363" s="97"/>
      <c r="BP363" s="97"/>
      <c r="BQ363" s="97"/>
      <c r="BR363" s="97"/>
      <c r="BS363" s="97"/>
      <c r="BT363" s="97"/>
      <c r="BU363" s="97"/>
      <c r="BV363" s="97"/>
      <c r="BW363" s="97"/>
      <c r="BX363" s="97"/>
      <c r="BY363" s="97"/>
      <c r="BZ363" s="97"/>
      <c r="CA363" s="97"/>
      <c r="CB363" s="97"/>
      <c r="CC363" s="97"/>
      <c r="CD363" s="97"/>
      <c r="CE363" s="97"/>
      <c r="CF363" s="97"/>
      <c r="CG363" s="97"/>
      <c r="CH363" s="97"/>
      <c r="CI363" s="97"/>
      <c r="CJ363" s="97"/>
      <c r="CK363" s="97"/>
      <c r="CL363" s="97"/>
      <c r="CM363" s="97"/>
      <c r="CN363" s="97"/>
      <c r="CO363" s="97"/>
      <c r="CP363" s="97"/>
      <c r="CQ363" s="97"/>
      <c r="CR363" s="97"/>
      <c r="CS363" s="97"/>
      <c r="CT363" s="97"/>
      <c r="CU363" s="97"/>
      <c r="CV363" s="97"/>
      <c r="CW363" s="97"/>
      <c r="CX363" s="97"/>
      <c r="CY363" s="97"/>
      <c r="CZ363" s="97"/>
      <c r="DA363" s="97"/>
      <c r="DB363" s="97"/>
      <c r="DC363" s="97"/>
      <c r="DD363" s="97"/>
      <c r="DE363" s="97"/>
      <c r="DF363" s="97"/>
      <c r="DG363" s="97"/>
      <c r="DH363" s="97"/>
      <c r="DI363" s="97"/>
      <c r="DJ363" s="97"/>
      <c r="DK363" s="97"/>
      <c r="DL363" s="97"/>
      <c r="DM363" s="97"/>
      <c r="DN363" s="97"/>
      <c r="DO363" s="97"/>
      <c r="DP363" s="97"/>
      <c r="DQ363" s="97"/>
      <c r="DR363" s="97"/>
      <c r="DS363" s="97"/>
      <c r="DT363" s="97"/>
      <c r="DU363" s="97"/>
      <c r="DV363" s="97"/>
      <c r="DW363" s="97"/>
      <c r="DX363" s="97"/>
      <c r="DY363" s="97"/>
      <c r="DZ363" s="97"/>
      <c r="EA363" s="97"/>
      <c r="EB363" s="97"/>
      <c r="EC363" s="97"/>
      <c r="ED363" s="97"/>
      <c r="EE363" s="97"/>
      <c r="EF363" s="97"/>
      <c r="EG363" s="97"/>
      <c r="EH363" s="97"/>
      <c r="EI363" s="97"/>
      <c r="EJ363" s="97"/>
      <c r="EK363" s="97"/>
      <c r="EL363" s="97"/>
      <c r="EM363" s="97"/>
      <c r="EN363" s="97"/>
      <c r="EO363" s="97"/>
      <c r="EP363" s="97"/>
      <c r="EQ363" s="97"/>
      <c r="ER363" s="97"/>
      <c r="ES363" s="97"/>
      <c r="ET363" s="97"/>
      <c r="EU363" s="97"/>
      <c r="EV363" s="97"/>
      <c r="EW363" s="97"/>
      <c r="EX363" s="97"/>
      <c r="EY363" s="97"/>
      <c r="EZ363" s="97"/>
      <c r="FA363" s="97"/>
      <c r="FB363" s="97"/>
      <c r="FC363" s="97"/>
      <c r="FD363" s="97"/>
      <c r="FE363" s="97"/>
      <c r="FF363" s="97"/>
      <c r="FG363" s="97"/>
      <c r="FH363" s="97"/>
      <c r="FI363" s="97"/>
      <c r="FJ363" s="97"/>
      <c r="FK363" s="97"/>
      <c r="FL363" s="97"/>
      <c r="FM363" s="97"/>
      <c r="FN363" s="97"/>
      <c r="FO363" s="97"/>
      <c r="FP363" s="97"/>
      <c r="FQ363" s="97"/>
      <c r="FR363" s="97"/>
      <c r="FS363" s="97"/>
      <c r="FT363" s="97"/>
      <c r="FU363" s="97"/>
      <c r="FV363" s="97"/>
      <c r="FW363" s="97"/>
      <c r="FX363" s="97"/>
      <c r="FY363" s="97"/>
      <c r="FZ363" s="97"/>
      <c r="GA363" s="97"/>
      <c r="GB363" s="97"/>
      <c r="GC363" s="97"/>
      <c r="GD363" s="97"/>
      <c r="GE363" s="97"/>
      <c r="GF363" s="97"/>
      <c r="GG363" s="97"/>
      <c r="GH363" s="97"/>
      <c r="GI363" s="97"/>
      <c r="GJ363" s="97"/>
      <c r="GK363" s="97"/>
      <c r="GL363" s="97"/>
      <c r="GM363" s="97"/>
      <c r="GN363" s="97"/>
      <c r="GO363" s="97"/>
      <c r="GP363" s="97"/>
      <c r="GQ363" s="97"/>
      <c r="GR363" s="97"/>
      <c r="GS363" s="97"/>
      <c r="GT363" s="97"/>
      <c r="GU363" s="97"/>
      <c r="GV363" s="97"/>
      <c r="GW363" s="97"/>
      <c r="GX363" s="97"/>
      <c r="GY363" s="97"/>
      <c r="GZ363" s="97"/>
      <c r="HA363" s="97"/>
      <c r="HB363" s="97"/>
      <c r="HC363" s="97"/>
      <c r="HD363" s="97"/>
      <c r="HE363" s="97"/>
      <c r="HF363" s="97"/>
      <c r="HG363" s="97"/>
      <c r="HH363" s="97"/>
      <c r="HI363" s="97"/>
      <c r="HJ363" s="97"/>
      <c r="HK363" s="97"/>
      <c r="HL363" s="97"/>
      <c r="HM363" s="97"/>
      <c r="HN363" s="97"/>
      <c r="HO363" s="97"/>
      <c r="HP363" s="97"/>
      <c r="HQ363" s="97"/>
      <c r="HR363" s="97"/>
      <c r="HS363" s="97"/>
      <c r="HT363" s="97"/>
      <c r="HU363" s="97"/>
      <c r="HV363" s="97"/>
      <c r="HW363" s="97"/>
      <c r="HX363" s="97"/>
      <c r="HY363" s="97"/>
      <c r="HZ363" s="97"/>
      <c r="IA363" s="97"/>
      <c r="IB363" s="97"/>
      <c r="IC363" s="97"/>
      <c r="ID363" s="97"/>
      <c r="IE363" s="97"/>
      <c r="IF363" s="97">
        <v>2</v>
      </c>
      <c r="IG363" s="97"/>
      <c r="IH363" s="97"/>
      <c r="II363" s="97"/>
      <c r="IJ363" s="97"/>
      <c r="IK363" s="97"/>
      <c r="IL363" s="97"/>
      <c r="IM363" s="97"/>
      <c r="IN363" s="97"/>
      <c r="IO363" s="97"/>
      <c r="IP363" s="97"/>
      <c r="IQ363" s="97"/>
      <c r="IR363" s="97"/>
      <c r="IS363" s="97"/>
      <c r="IT363" s="97"/>
      <c r="IU363" s="97"/>
      <c r="IV363" s="97"/>
      <c r="IW363" s="97"/>
      <c r="IX363" s="97"/>
      <c r="IY363" s="97"/>
      <c r="IZ363" s="97"/>
      <c r="JA363" s="97"/>
      <c r="JB363" s="97"/>
      <c r="JC363" s="97"/>
      <c r="JD363" s="97"/>
      <c r="JE363" s="97"/>
      <c r="JF363" s="97"/>
      <c r="JG363" s="97"/>
      <c r="JH363" s="97"/>
      <c r="JI363" s="97"/>
      <c r="JJ363" s="97"/>
      <c r="JK363" s="97"/>
      <c r="JL363" s="97"/>
      <c r="JM363" s="97"/>
      <c r="JN363" s="97"/>
      <c r="JO363" s="97">
        <v>32</v>
      </c>
      <c r="JP363" s="97">
        <v>15</v>
      </c>
      <c r="JQ363" s="97">
        <v>14</v>
      </c>
      <c r="JR363" s="97">
        <v>44</v>
      </c>
      <c r="JS363" s="97">
        <v>16</v>
      </c>
      <c r="JT363" s="97"/>
      <c r="JU363" s="97">
        <v>5</v>
      </c>
      <c r="JV363" s="97"/>
      <c r="JW363" s="97">
        <v>98</v>
      </c>
      <c r="JX363" s="97"/>
      <c r="JY363" s="97"/>
      <c r="JZ363" s="97">
        <v>22</v>
      </c>
      <c r="KA363" s="97">
        <v>187</v>
      </c>
      <c r="KB363" s="97"/>
      <c r="KC363" s="97">
        <v>134</v>
      </c>
      <c r="KD363" s="97"/>
      <c r="KE363" s="97">
        <v>183</v>
      </c>
      <c r="KF363" s="97"/>
      <c r="KG363" s="97">
        <v>184</v>
      </c>
      <c r="KH363" s="97">
        <v>84</v>
      </c>
      <c r="KI363" s="97">
        <v>199</v>
      </c>
      <c r="KJ363" s="97">
        <v>1</v>
      </c>
      <c r="KK363" s="97"/>
      <c r="KL363" s="97"/>
      <c r="KM363" s="97"/>
      <c r="KN363" s="97"/>
      <c r="KO363" s="97"/>
      <c r="KP363" s="97"/>
      <c r="KQ363" s="97"/>
      <c r="KR363" s="97"/>
      <c r="KS363" s="97"/>
      <c r="KT363" s="97"/>
      <c r="KU363" s="97"/>
      <c r="KV363" s="97"/>
      <c r="KW363" s="97"/>
      <c r="KX363" s="97"/>
      <c r="KY363" s="97"/>
      <c r="KZ363" s="97"/>
      <c r="LA363" s="97"/>
      <c r="LB363" s="97"/>
      <c r="LC363" s="97"/>
      <c r="LD363" s="97"/>
      <c r="LE363" s="97"/>
      <c r="LF363" s="97"/>
      <c r="LG363" s="97">
        <v>18</v>
      </c>
      <c r="LH363" s="97">
        <v>6</v>
      </c>
      <c r="LI363" s="97">
        <v>7</v>
      </c>
      <c r="LJ363" s="97">
        <v>4</v>
      </c>
      <c r="LK363" s="97"/>
      <c r="LL363" s="97"/>
      <c r="LM363" s="97"/>
      <c r="LN363" s="97"/>
      <c r="LO363" s="97"/>
      <c r="LP363" s="97"/>
      <c r="LQ363" s="97"/>
      <c r="LR363" s="97"/>
      <c r="LS363" s="97"/>
      <c r="LT363" s="97"/>
      <c r="LU363" s="97"/>
      <c r="LV363" s="97"/>
      <c r="LW363" s="97"/>
      <c r="LX363" s="97"/>
      <c r="LY363" s="97"/>
      <c r="LZ363" s="97"/>
      <c r="MA363" s="97"/>
      <c r="MB363" s="97"/>
      <c r="MC363" s="97"/>
      <c r="MD363" s="97"/>
      <c r="ME363" s="97"/>
      <c r="MF363" s="97"/>
      <c r="MG363" s="97"/>
      <c r="MH363" s="97"/>
      <c r="MI363" s="97"/>
      <c r="MJ363" s="97"/>
      <c r="MK363" s="97">
        <v>99</v>
      </c>
      <c r="ML363" s="97">
        <v>433</v>
      </c>
      <c r="MM363" s="97"/>
      <c r="MN363" s="97"/>
      <c r="MO363" s="97">
        <v>139</v>
      </c>
      <c r="MP363" s="97"/>
      <c r="MQ363" s="97"/>
      <c r="MR363" s="97">
        <v>158</v>
      </c>
      <c r="MS363" s="97"/>
      <c r="MT363" s="97">
        <v>171</v>
      </c>
      <c r="MU363" s="97">
        <v>493</v>
      </c>
      <c r="MV363" s="97">
        <v>1489</v>
      </c>
      <c r="MW363" s="97"/>
      <c r="MX363" s="97"/>
      <c r="MY363" s="97"/>
      <c r="MZ363" s="97"/>
      <c r="NA363" s="97"/>
      <c r="NB363" s="97"/>
      <c r="NC363" s="97"/>
      <c r="ND363" s="97"/>
      <c r="NE363" s="97"/>
      <c r="NF363" s="97"/>
      <c r="NG363" s="97"/>
      <c r="NH363" s="97"/>
      <c r="NI363" s="97"/>
      <c r="NJ363" s="97">
        <v>183</v>
      </c>
      <c r="NK363" s="97"/>
      <c r="NL363" s="97"/>
      <c r="NM363" s="97">
        <v>1156</v>
      </c>
      <c r="NN363" s="97">
        <v>53</v>
      </c>
      <c r="NO363" s="97"/>
      <c r="NP363" s="97"/>
      <c r="NQ363" s="97">
        <v>232</v>
      </c>
      <c r="NR363" s="97"/>
      <c r="NS363" s="97"/>
      <c r="NT363" s="97"/>
      <c r="NU363" s="97"/>
      <c r="NV363" s="97"/>
      <c r="NW363" s="97"/>
      <c r="NX363" s="97"/>
      <c r="NY363" s="97"/>
      <c r="NZ363" s="97">
        <v>35</v>
      </c>
      <c r="OA363" s="97"/>
      <c r="OB363" s="97"/>
      <c r="OC363" s="97"/>
      <c r="OD363" s="97">
        <v>610</v>
      </c>
      <c r="OE363" s="97">
        <v>969</v>
      </c>
      <c r="OF363" s="97">
        <v>1325</v>
      </c>
      <c r="OG363" s="97"/>
      <c r="OH363" s="97">
        <v>2026</v>
      </c>
      <c r="OI363" s="97">
        <v>62</v>
      </c>
      <c r="OJ363" s="97"/>
      <c r="OK363" s="97">
        <v>127</v>
      </c>
      <c r="OL363" s="97"/>
      <c r="OM363" s="97">
        <v>2694</v>
      </c>
      <c r="ON363" s="97">
        <v>656</v>
      </c>
      <c r="OO363" s="97">
        <v>3290</v>
      </c>
      <c r="OP363" s="97"/>
      <c r="OQ363" s="97"/>
      <c r="OR363" s="98">
        <v>6</v>
      </c>
      <c r="OS363" s="99">
        <v>17660</v>
      </c>
      <c r="OT363" s="96">
        <v>55103</v>
      </c>
      <c r="OU363" s="97"/>
      <c r="OV363" s="97"/>
      <c r="OW363" s="97"/>
      <c r="OX363" s="97"/>
      <c r="OY363" s="97"/>
      <c r="OZ363" s="97">
        <v>678</v>
      </c>
      <c r="PA363" s="97"/>
      <c r="PB363" s="97"/>
      <c r="PC363" s="97"/>
      <c r="PD363" s="97"/>
      <c r="PE363" s="97"/>
      <c r="PF363" s="97"/>
      <c r="PG363" s="97"/>
      <c r="PH363" s="97"/>
      <c r="PI363" s="97"/>
      <c r="PJ363" s="97"/>
      <c r="PK363" s="97"/>
      <c r="PL363" s="98"/>
      <c r="PM363" s="99">
        <v>73442</v>
      </c>
    </row>
    <row r="364" spans="1:429" ht="12.75" customHeight="1" x14ac:dyDescent="0.2">
      <c r="A364" s="93">
        <v>621100</v>
      </c>
      <c r="B364" s="94" t="s">
        <v>1750</v>
      </c>
      <c r="C364" s="95" t="s">
        <v>1523</v>
      </c>
      <c r="D364" s="96"/>
      <c r="E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7"/>
      <c r="AC364" s="97"/>
      <c r="AD364" s="97"/>
      <c r="AE364" s="97"/>
      <c r="AF364" s="97"/>
      <c r="AG364" s="97"/>
      <c r="AH364" s="97"/>
      <c r="AI364" s="97"/>
      <c r="AJ364" s="97"/>
      <c r="AK364" s="97"/>
      <c r="AL364" s="97"/>
      <c r="AM364" s="97"/>
      <c r="AN364" s="97"/>
      <c r="AO364" s="97"/>
      <c r="AP364" s="97"/>
      <c r="AQ364" s="97"/>
      <c r="AR364" s="97"/>
      <c r="AS364" s="97"/>
      <c r="AT364" s="97"/>
      <c r="AU364" s="97"/>
      <c r="AV364" s="97"/>
      <c r="AW364" s="97"/>
      <c r="AX364" s="97"/>
      <c r="AY364" s="97"/>
      <c r="AZ364" s="97"/>
      <c r="BA364" s="97"/>
      <c r="BB364" s="97"/>
      <c r="BC364" s="97"/>
      <c r="BD364" s="97"/>
      <c r="BE364" s="97"/>
      <c r="BF364" s="97"/>
      <c r="BG364" s="97"/>
      <c r="BH364" s="97"/>
      <c r="BI364" s="97"/>
      <c r="BJ364" s="97"/>
      <c r="BK364" s="97"/>
      <c r="BL364" s="97"/>
      <c r="BM364" s="97"/>
      <c r="BN364" s="97"/>
      <c r="BO364" s="97"/>
      <c r="BP364" s="97"/>
      <c r="BQ364" s="97"/>
      <c r="BR364" s="97"/>
      <c r="BS364" s="97"/>
      <c r="BT364" s="97"/>
      <c r="BU364" s="97"/>
      <c r="BV364" s="97"/>
      <c r="BW364" s="97"/>
      <c r="BX364" s="97"/>
      <c r="BY364" s="97"/>
      <c r="BZ364" s="97"/>
      <c r="CA364" s="97"/>
      <c r="CB364" s="97"/>
      <c r="CC364" s="97"/>
      <c r="CD364" s="97"/>
      <c r="CE364" s="97"/>
      <c r="CF364" s="97"/>
      <c r="CG364" s="97"/>
      <c r="CH364" s="97"/>
      <c r="CI364" s="97"/>
      <c r="CJ364" s="97"/>
      <c r="CK364" s="97"/>
      <c r="CL364" s="97"/>
      <c r="CM364" s="97"/>
      <c r="CN364" s="97"/>
      <c r="CO364" s="97"/>
      <c r="CP364" s="97"/>
      <c r="CQ364" s="97"/>
      <c r="CR364" s="97"/>
      <c r="CS364" s="97"/>
      <c r="CT364" s="97"/>
      <c r="CU364" s="97"/>
      <c r="CV364" s="97"/>
      <c r="CW364" s="97"/>
      <c r="CX364" s="97"/>
      <c r="CY364" s="97"/>
      <c r="CZ364" s="97"/>
      <c r="DA364" s="97"/>
      <c r="DB364" s="97"/>
      <c r="DC364" s="97"/>
      <c r="DD364" s="97"/>
      <c r="DE364" s="97"/>
      <c r="DF364" s="97"/>
      <c r="DG364" s="97"/>
      <c r="DH364" s="97"/>
      <c r="DI364" s="97"/>
      <c r="DJ364" s="97"/>
      <c r="DK364" s="97"/>
      <c r="DL364" s="97"/>
      <c r="DM364" s="97"/>
      <c r="DN364" s="97"/>
      <c r="DO364" s="97"/>
      <c r="DP364" s="97"/>
      <c r="DQ364" s="97"/>
      <c r="DR364" s="97"/>
      <c r="DS364" s="97"/>
      <c r="DT364" s="97"/>
      <c r="DU364" s="97"/>
      <c r="DV364" s="97"/>
      <c r="DW364" s="97"/>
      <c r="DX364" s="97"/>
      <c r="DY364" s="97"/>
      <c r="DZ364" s="97"/>
      <c r="EA364" s="97"/>
      <c r="EB364" s="97"/>
      <c r="EC364" s="97"/>
      <c r="ED364" s="97"/>
      <c r="EE364" s="97"/>
      <c r="EF364" s="97"/>
      <c r="EG364" s="97"/>
      <c r="EH364" s="97"/>
      <c r="EI364" s="97"/>
      <c r="EJ364" s="97"/>
      <c r="EK364" s="97"/>
      <c r="EL364" s="97"/>
      <c r="EM364" s="97"/>
      <c r="EN364" s="97"/>
      <c r="EO364" s="97"/>
      <c r="EP364" s="97"/>
      <c r="EQ364" s="97"/>
      <c r="ER364" s="97"/>
      <c r="ES364" s="97"/>
      <c r="ET364" s="97"/>
      <c r="EU364" s="97"/>
      <c r="EV364" s="97"/>
      <c r="EW364" s="97"/>
      <c r="EX364" s="97"/>
      <c r="EY364" s="97"/>
      <c r="EZ364" s="97"/>
      <c r="FA364" s="97"/>
      <c r="FB364" s="97"/>
      <c r="FC364" s="97"/>
      <c r="FD364" s="97"/>
      <c r="FE364" s="97"/>
      <c r="FF364" s="97"/>
      <c r="FG364" s="97"/>
      <c r="FH364" s="97"/>
      <c r="FI364" s="97"/>
      <c r="FJ364" s="97"/>
      <c r="FK364" s="97"/>
      <c r="FL364" s="97"/>
      <c r="FM364" s="97"/>
      <c r="FN364" s="97"/>
      <c r="FO364" s="97"/>
      <c r="FP364" s="97"/>
      <c r="FQ364" s="97"/>
      <c r="FR364" s="97"/>
      <c r="FS364" s="97"/>
      <c r="FT364" s="97"/>
      <c r="FU364" s="97"/>
      <c r="FV364" s="97"/>
      <c r="FW364" s="97"/>
      <c r="FX364" s="97"/>
      <c r="FY364" s="97"/>
      <c r="FZ364" s="97"/>
      <c r="GA364" s="97"/>
      <c r="GB364" s="97"/>
      <c r="GC364" s="97"/>
      <c r="GD364" s="97"/>
      <c r="GE364" s="97"/>
      <c r="GF364" s="97"/>
      <c r="GG364" s="97"/>
      <c r="GH364" s="97"/>
      <c r="GI364" s="97"/>
      <c r="GJ364" s="97"/>
      <c r="GK364" s="97"/>
      <c r="GL364" s="97"/>
      <c r="GM364" s="97"/>
      <c r="GN364" s="97"/>
      <c r="GO364" s="97"/>
      <c r="GP364" s="97"/>
      <c r="GQ364" s="97"/>
      <c r="GR364" s="97"/>
      <c r="GS364" s="97"/>
      <c r="GT364" s="97"/>
      <c r="GU364" s="97"/>
      <c r="GV364" s="97"/>
      <c r="GW364" s="97"/>
      <c r="GX364" s="97"/>
      <c r="GY364" s="97"/>
      <c r="GZ364" s="97"/>
      <c r="HA364" s="97"/>
      <c r="HB364" s="97"/>
      <c r="HC364" s="97"/>
      <c r="HD364" s="97"/>
      <c r="HE364" s="97"/>
      <c r="HF364" s="97"/>
      <c r="HG364" s="97"/>
      <c r="HH364" s="97"/>
      <c r="HI364" s="97"/>
      <c r="HJ364" s="97"/>
      <c r="HK364" s="97"/>
      <c r="HL364" s="97"/>
      <c r="HM364" s="97"/>
      <c r="HN364" s="97"/>
      <c r="HO364" s="97"/>
      <c r="HP364" s="97"/>
      <c r="HQ364" s="97"/>
      <c r="HR364" s="97"/>
      <c r="HS364" s="97"/>
      <c r="HT364" s="97"/>
      <c r="HU364" s="97"/>
      <c r="HV364" s="97"/>
      <c r="HW364" s="97"/>
      <c r="HX364" s="97"/>
      <c r="HY364" s="97"/>
      <c r="HZ364" s="97"/>
      <c r="IA364" s="97"/>
      <c r="IB364" s="97"/>
      <c r="IC364" s="97"/>
      <c r="ID364" s="97"/>
      <c r="IE364" s="97"/>
      <c r="IF364" s="97"/>
      <c r="IG364" s="97"/>
      <c r="IH364" s="97"/>
      <c r="II364" s="97"/>
      <c r="IJ364" s="97"/>
      <c r="IK364" s="97"/>
      <c r="IL364" s="97"/>
      <c r="IM364" s="97"/>
      <c r="IN364" s="97"/>
      <c r="IO364" s="97"/>
      <c r="IP364" s="97"/>
      <c r="IQ364" s="97"/>
      <c r="IR364" s="97"/>
      <c r="IS364" s="97"/>
      <c r="IT364" s="97"/>
      <c r="IU364" s="97"/>
      <c r="IV364" s="97"/>
      <c r="IW364" s="97"/>
      <c r="IX364" s="97"/>
      <c r="IY364" s="97"/>
      <c r="IZ364" s="97"/>
      <c r="JA364" s="97"/>
      <c r="JB364" s="97"/>
      <c r="JC364" s="97"/>
      <c r="JD364" s="97"/>
      <c r="JE364" s="97"/>
      <c r="JF364" s="97"/>
      <c r="JG364" s="97"/>
      <c r="JH364" s="97"/>
      <c r="JI364" s="97"/>
      <c r="JJ364" s="97"/>
      <c r="JK364" s="97"/>
      <c r="JL364" s="97"/>
      <c r="JM364" s="97"/>
      <c r="JN364" s="97"/>
      <c r="JO364" s="97"/>
      <c r="JP364" s="97"/>
      <c r="JQ364" s="97"/>
      <c r="JR364" s="97"/>
      <c r="JS364" s="97"/>
      <c r="JT364" s="97"/>
      <c r="JU364" s="97"/>
      <c r="JV364" s="97"/>
      <c r="JW364" s="97"/>
      <c r="JX364" s="97"/>
      <c r="JY364" s="97"/>
      <c r="JZ364" s="97"/>
      <c r="KA364" s="97"/>
      <c r="KB364" s="97"/>
      <c r="KC364" s="97"/>
      <c r="KD364" s="97"/>
      <c r="KE364" s="97"/>
      <c r="KF364" s="97"/>
      <c r="KG364" s="97"/>
      <c r="KH364" s="97"/>
      <c r="KI364" s="97"/>
      <c r="KJ364" s="97"/>
      <c r="KK364" s="97"/>
      <c r="KL364" s="97"/>
      <c r="KM364" s="97"/>
      <c r="KN364" s="97"/>
      <c r="KO364" s="97"/>
      <c r="KP364" s="97"/>
      <c r="KQ364" s="97"/>
      <c r="KR364" s="97"/>
      <c r="KS364" s="97"/>
      <c r="KT364" s="97"/>
      <c r="KU364" s="97"/>
      <c r="KV364" s="97"/>
      <c r="KW364" s="97"/>
      <c r="KX364" s="97"/>
      <c r="KY364" s="97"/>
      <c r="KZ364" s="97"/>
      <c r="LA364" s="97"/>
      <c r="LB364" s="97"/>
      <c r="LC364" s="97"/>
      <c r="LD364" s="97"/>
      <c r="LE364" s="97"/>
      <c r="LF364" s="97"/>
      <c r="LG364" s="97"/>
      <c r="LH364" s="97"/>
      <c r="LI364" s="97"/>
      <c r="LJ364" s="97"/>
      <c r="LK364" s="97"/>
      <c r="LL364" s="97"/>
      <c r="LM364" s="97"/>
      <c r="LN364" s="97"/>
      <c r="LO364" s="97"/>
      <c r="LP364" s="97"/>
      <c r="LQ364" s="97"/>
      <c r="LR364" s="97"/>
      <c r="LS364" s="97"/>
      <c r="LT364" s="97"/>
      <c r="LU364" s="97"/>
      <c r="LV364" s="97"/>
      <c r="LW364" s="97"/>
      <c r="LX364" s="97"/>
      <c r="LY364" s="97"/>
      <c r="LZ364" s="97"/>
      <c r="MA364" s="97"/>
      <c r="MB364" s="97"/>
      <c r="MC364" s="97"/>
      <c r="MD364" s="97"/>
      <c r="ME364" s="97"/>
      <c r="MF364" s="97"/>
      <c r="MG364" s="97"/>
      <c r="MH364" s="97"/>
      <c r="MI364" s="97"/>
      <c r="MJ364" s="97"/>
      <c r="MK364" s="97"/>
      <c r="ML364" s="97"/>
      <c r="MM364" s="97"/>
      <c r="MN364" s="97"/>
      <c r="MO364" s="97"/>
      <c r="MP364" s="97"/>
      <c r="MQ364" s="97"/>
      <c r="MR364" s="97"/>
      <c r="MS364" s="97"/>
      <c r="MT364" s="97"/>
      <c r="MU364" s="97"/>
      <c r="MV364" s="97"/>
      <c r="MW364" s="97"/>
      <c r="MX364" s="97"/>
      <c r="MY364" s="97"/>
      <c r="MZ364" s="97"/>
      <c r="NA364" s="97"/>
      <c r="NB364" s="97"/>
      <c r="NC364" s="97"/>
      <c r="ND364" s="97"/>
      <c r="NE364" s="97"/>
      <c r="NF364" s="97"/>
      <c r="NG364" s="97"/>
      <c r="NH364" s="97"/>
      <c r="NI364" s="97"/>
      <c r="NJ364" s="97"/>
      <c r="NK364" s="97"/>
      <c r="NL364" s="97"/>
      <c r="NM364" s="97"/>
      <c r="NN364" s="97"/>
      <c r="NO364" s="97"/>
      <c r="NP364" s="97"/>
      <c r="NQ364" s="97"/>
      <c r="NR364" s="97"/>
      <c r="NS364" s="97"/>
      <c r="NT364" s="97"/>
      <c r="NU364" s="97"/>
      <c r="NV364" s="97"/>
      <c r="NW364" s="97"/>
      <c r="NX364" s="97"/>
      <c r="NY364" s="97"/>
      <c r="NZ364" s="97"/>
      <c r="OA364" s="97"/>
      <c r="OB364" s="97"/>
      <c r="OC364" s="97"/>
      <c r="OD364" s="97"/>
      <c r="OE364" s="97"/>
      <c r="OF364" s="97"/>
      <c r="OG364" s="97"/>
      <c r="OH364" s="97"/>
      <c r="OI364" s="97">
        <v>143</v>
      </c>
      <c r="OJ364" s="97"/>
      <c r="OK364" s="97"/>
      <c r="OL364" s="97"/>
      <c r="OM364" s="97"/>
      <c r="ON364" s="97">
        <v>389</v>
      </c>
      <c r="OO364" s="97"/>
      <c r="OP364" s="97"/>
      <c r="OQ364" s="97"/>
      <c r="OR364" s="98"/>
      <c r="OS364" s="99">
        <v>533</v>
      </c>
      <c r="OT364" s="96">
        <v>414465</v>
      </c>
      <c r="OU364" s="97"/>
      <c r="OV364" s="97"/>
      <c r="OW364" s="97"/>
      <c r="OX364" s="97"/>
      <c r="OY364" s="97"/>
      <c r="OZ364" s="97">
        <v>73</v>
      </c>
      <c r="PA364" s="97"/>
      <c r="PB364" s="97"/>
      <c r="PC364" s="97"/>
      <c r="PD364" s="97"/>
      <c r="PE364" s="97"/>
      <c r="PF364" s="97"/>
      <c r="PG364" s="97"/>
      <c r="PH364" s="97"/>
      <c r="PI364" s="97"/>
      <c r="PJ364" s="97"/>
      <c r="PK364" s="97"/>
      <c r="PL364" s="98"/>
      <c r="PM364" s="99">
        <v>415071</v>
      </c>
    </row>
    <row r="365" spans="1:429" ht="12.75" customHeight="1" x14ac:dyDescent="0.2">
      <c r="A365" s="93">
        <v>621200</v>
      </c>
      <c r="B365" s="94" t="s">
        <v>1750</v>
      </c>
      <c r="C365" s="95" t="s">
        <v>1524</v>
      </c>
      <c r="D365" s="96"/>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c r="AE365" s="97"/>
      <c r="AF365" s="97"/>
      <c r="AG365" s="97"/>
      <c r="AH365" s="97"/>
      <c r="AI365" s="97"/>
      <c r="AJ365" s="97"/>
      <c r="AK365" s="97"/>
      <c r="AL365" s="97"/>
      <c r="AM365" s="97"/>
      <c r="AN365" s="97"/>
      <c r="AO365" s="97"/>
      <c r="AP365" s="97"/>
      <c r="AQ365" s="97"/>
      <c r="AR365" s="97"/>
      <c r="AS365" s="97"/>
      <c r="AT365" s="97"/>
      <c r="AU365" s="97"/>
      <c r="AV365" s="97"/>
      <c r="AW365" s="97"/>
      <c r="AX365" s="97"/>
      <c r="AY365" s="97"/>
      <c r="AZ365" s="97"/>
      <c r="BA365" s="97"/>
      <c r="BB365" s="97"/>
      <c r="BC365" s="97"/>
      <c r="BD365" s="97"/>
      <c r="BE365" s="97"/>
      <c r="BF365" s="97"/>
      <c r="BG365" s="97"/>
      <c r="BH365" s="97"/>
      <c r="BI365" s="97"/>
      <c r="BJ365" s="97"/>
      <c r="BK365" s="97"/>
      <c r="BL365" s="97"/>
      <c r="BM365" s="97"/>
      <c r="BN365" s="97"/>
      <c r="BO365" s="97"/>
      <c r="BP365" s="97"/>
      <c r="BQ365" s="97"/>
      <c r="BR365" s="97"/>
      <c r="BS365" s="97"/>
      <c r="BT365" s="97"/>
      <c r="BU365" s="97"/>
      <c r="BV365" s="97"/>
      <c r="BW365" s="97"/>
      <c r="BX365" s="97"/>
      <c r="BY365" s="97"/>
      <c r="BZ365" s="97"/>
      <c r="CA365" s="97"/>
      <c r="CB365" s="97"/>
      <c r="CC365" s="97"/>
      <c r="CD365" s="97"/>
      <c r="CE365" s="97"/>
      <c r="CF365" s="97"/>
      <c r="CG365" s="97"/>
      <c r="CH365" s="97"/>
      <c r="CI365" s="97"/>
      <c r="CJ365" s="97"/>
      <c r="CK365" s="97"/>
      <c r="CL365" s="97"/>
      <c r="CM365" s="97"/>
      <c r="CN365" s="97"/>
      <c r="CO365" s="97"/>
      <c r="CP365" s="97"/>
      <c r="CQ365" s="97"/>
      <c r="CR365" s="97"/>
      <c r="CS365" s="97"/>
      <c r="CT365" s="97"/>
      <c r="CU365" s="97"/>
      <c r="CV365" s="97"/>
      <c r="CW365" s="97"/>
      <c r="CX365" s="97"/>
      <c r="CY365" s="97"/>
      <c r="CZ365" s="97"/>
      <c r="DA365" s="97"/>
      <c r="DB365" s="97"/>
      <c r="DC365" s="97"/>
      <c r="DD365" s="97"/>
      <c r="DE365" s="97"/>
      <c r="DF365" s="97"/>
      <c r="DG365" s="97"/>
      <c r="DH365" s="97"/>
      <c r="DI365" s="97"/>
      <c r="DJ365" s="97"/>
      <c r="DK365" s="97"/>
      <c r="DL365" s="97"/>
      <c r="DM365" s="97"/>
      <c r="DN365" s="97"/>
      <c r="DO365" s="97"/>
      <c r="DP365" s="97"/>
      <c r="DQ365" s="97"/>
      <c r="DR365" s="97"/>
      <c r="DS365" s="97"/>
      <c r="DT365" s="97"/>
      <c r="DU365" s="97"/>
      <c r="DV365" s="97"/>
      <c r="DW365" s="97"/>
      <c r="DX365" s="97"/>
      <c r="DY365" s="97"/>
      <c r="DZ365" s="97"/>
      <c r="EA365" s="97"/>
      <c r="EB365" s="97"/>
      <c r="EC365" s="97"/>
      <c r="ED365" s="97"/>
      <c r="EE365" s="97"/>
      <c r="EF365" s="97"/>
      <c r="EG365" s="97"/>
      <c r="EH365" s="97"/>
      <c r="EI365" s="97"/>
      <c r="EJ365" s="97"/>
      <c r="EK365" s="97"/>
      <c r="EL365" s="97"/>
      <c r="EM365" s="97"/>
      <c r="EN365" s="97"/>
      <c r="EO365" s="97"/>
      <c r="EP365" s="97"/>
      <c r="EQ365" s="97"/>
      <c r="ER365" s="97"/>
      <c r="ES365" s="97"/>
      <c r="ET365" s="97"/>
      <c r="EU365" s="97"/>
      <c r="EV365" s="97"/>
      <c r="EW365" s="97"/>
      <c r="EX365" s="97"/>
      <c r="EY365" s="97"/>
      <c r="EZ365" s="97"/>
      <c r="FA365" s="97"/>
      <c r="FB365" s="97"/>
      <c r="FC365" s="97"/>
      <c r="FD365" s="97"/>
      <c r="FE365" s="97"/>
      <c r="FF365" s="97"/>
      <c r="FG365" s="97"/>
      <c r="FH365" s="97"/>
      <c r="FI365" s="97"/>
      <c r="FJ365" s="97"/>
      <c r="FK365" s="97"/>
      <c r="FL365" s="97"/>
      <c r="FM365" s="97"/>
      <c r="FN365" s="97"/>
      <c r="FO365" s="97"/>
      <c r="FP365" s="97"/>
      <c r="FQ365" s="97"/>
      <c r="FR365" s="97"/>
      <c r="FS365" s="97"/>
      <c r="FT365" s="97"/>
      <c r="FU365" s="97"/>
      <c r="FV365" s="97"/>
      <c r="FW365" s="97"/>
      <c r="FX365" s="97"/>
      <c r="FY365" s="97"/>
      <c r="FZ365" s="97"/>
      <c r="GA365" s="97"/>
      <c r="GB365" s="97"/>
      <c r="GC365" s="97"/>
      <c r="GD365" s="97"/>
      <c r="GE365" s="97"/>
      <c r="GF365" s="97"/>
      <c r="GG365" s="97"/>
      <c r="GH365" s="97"/>
      <c r="GI365" s="97"/>
      <c r="GJ365" s="97"/>
      <c r="GK365" s="97"/>
      <c r="GL365" s="97"/>
      <c r="GM365" s="97"/>
      <c r="GN365" s="97"/>
      <c r="GO365" s="97"/>
      <c r="GP365" s="97"/>
      <c r="GQ365" s="97"/>
      <c r="GR365" s="97"/>
      <c r="GS365" s="97"/>
      <c r="GT365" s="97"/>
      <c r="GU365" s="97"/>
      <c r="GV365" s="97"/>
      <c r="GW365" s="97"/>
      <c r="GX365" s="97"/>
      <c r="GY365" s="97"/>
      <c r="GZ365" s="97"/>
      <c r="HA365" s="97"/>
      <c r="HB365" s="97"/>
      <c r="HC365" s="97"/>
      <c r="HD365" s="97"/>
      <c r="HE365" s="97"/>
      <c r="HF365" s="97"/>
      <c r="HG365" s="97"/>
      <c r="HH365" s="97"/>
      <c r="HI365" s="97"/>
      <c r="HJ365" s="97"/>
      <c r="HK365" s="97"/>
      <c r="HL365" s="97"/>
      <c r="HM365" s="97"/>
      <c r="HN365" s="97"/>
      <c r="HO365" s="97"/>
      <c r="HP365" s="97"/>
      <c r="HQ365" s="97"/>
      <c r="HR365" s="97"/>
      <c r="HS365" s="97"/>
      <c r="HT365" s="97"/>
      <c r="HU365" s="97"/>
      <c r="HV365" s="97"/>
      <c r="HW365" s="97"/>
      <c r="HX365" s="97"/>
      <c r="HY365" s="97"/>
      <c r="HZ365" s="97"/>
      <c r="IA365" s="97"/>
      <c r="IB365" s="97"/>
      <c r="IC365" s="97"/>
      <c r="ID365" s="97"/>
      <c r="IE365" s="97"/>
      <c r="IF365" s="97"/>
      <c r="IG365" s="97"/>
      <c r="IH365" s="97"/>
      <c r="II365" s="97"/>
      <c r="IJ365" s="97"/>
      <c r="IK365" s="97"/>
      <c r="IL365" s="97"/>
      <c r="IM365" s="97"/>
      <c r="IN365" s="97"/>
      <c r="IO365" s="97"/>
      <c r="IP365" s="97"/>
      <c r="IQ365" s="97"/>
      <c r="IR365" s="97"/>
      <c r="IS365" s="97"/>
      <c r="IT365" s="97"/>
      <c r="IU365" s="97"/>
      <c r="IV365" s="97"/>
      <c r="IW365" s="97"/>
      <c r="IX365" s="97"/>
      <c r="IY365" s="97"/>
      <c r="IZ365" s="97"/>
      <c r="JA365" s="97"/>
      <c r="JB365" s="97"/>
      <c r="JC365" s="97"/>
      <c r="JD365" s="97"/>
      <c r="JE365" s="97"/>
      <c r="JF365" s="97"/>
      <c r="JG365" s="97"/>
      <c r="JH365" s="97"/>
      <c r="JI365" s="97"/>
      <c r="JJ365" s="97"/>
      <c r="JK365" s="97"/>
      <c r="JL365" s="97"/>
      <c r="JM365" s="97"/>
      <c r="JN365" s="97"/>
      <c r="JO365" s="97"/>
      <c r="JP365" s="97"/>
      <c r="JQ365" s="97"/>
      <c r="JR365" s="97"/>
      <c r="JS365" s="97"/>
      <c r="JT365" s="97"/>
      <c r="JU365" s="97"/>
      <c r="JV365" s="97"/>
      <c r="JW365" s="97"/>
      <c r="JX365" s="97"/>
      <c r="JY365" s="97"/>
      <c r="JZ365" s="97"/>
      <c r="KA365" s="97"/>
      <c r="KB365" s="97"/>
      <c r="KC365" s="97"/>
      <c r="KD365" s="97"/>
      <c r="KE365" s="97"/>
      <c r="KF365" s="97"/>
      <c r="KG365" s="97"/>
      <c r="KH365" s="97"/>
      <c r="KI365" s="97"/>
      <c r="KJ365" s="97"/>
      <c r="KK365" s="97"/>
      <c r="KL365" s="97"/>
      <c r="KM365" s="97"/>
      <c r="KN365" s="97"/>
      <c r="KO365" s="97"/>
      <c r="KP365" s="97"/>
      <c r="KQ365" s="97"/>
      <c r="KR365" s="97"/>
      <c r="KS365" s="97"/>
      <c r="KT365" s="97"/>
      <c r="KU365" s="97"/>
      <c r="KV365" s="97"/>
      <c r="KW365" s="97"/>
      <c r="KX365" s="97"/>
      <c r="KY365" s="97"/>
      <c r="KZ365" s="97"/>
      <c r="LA365" s="97"/>
      <c r="LB365" s="97"/>
      <c r="LC365" s="97"/>
      <c r="LD365" s="97"/>
      <c r="LE365" s="97"/>
      <c r="LF365" s="97"/>
      <c r="LG365" s="97"/>
      <c r="LH365" s="97"/>
      <c r="LI365" s="97"/>
      <c r="LJ365" s="97"/>
      <c r="LK365" s="97"/>
      <c r="LL365" s="97"/>
      <c r="LM365" s="97"/>
      <c r="LN365" s="97"/>
      <c r="LO365" s="97"/>
      <c r="LP365" s="97"/>
      <c r="LQ365" s="97"/>
      <c r="LR365" s="97"/>
      <c r="LS365" s="97"/>
      <c r="LT365" s="97"/>
      <c r="LU365" s="97"/>
      <c r="LV365" s="97"/>
      <c r="LW365" s="97"/>
      <c r="LX365" s="97"/>
      <c r="LY365" s="97"/>
      <c r="LZ365" s="97"/>
      <c r="MA365" s="97"/>
      <c r="MB365" s="97"/>
      <c r="MC365" s="97"/>
      <c r="MD365" s="97"/>
      <c r="ME365" s="97"/>
      <c r="MF365" s="97"/>
      <c r="MG365" s="97"/>
      <c r="MH365" s="97"/>
      <c r="MI365" s="97"/>
      <c r="MJ365" s="97"/>
      <c r="MK365" s="97"/>
      <c r="ML365" s="97"/>
      <c r="MM365" s="97"/>
      <c r="MN365" s="97"/>
      <c r="MO365" s="97"/>
      <c r="MP365" s="97"/>
      <c r="MQ365" s="97"/>
      <c r="MR365" s="97"/>
      <c r="MS365" s="97"/>
      <c r="MT365" s="97"/>
      <c r="MU365" s="97"/>
      <c r="MV365" s="97"/>
      <c r="MW365" s="97"/>
      <c r="MX365" s="97"/>
      <c r="MY365" s="97"/>
      <c r="MZ365" s="97"/>
      <c r="NA365" s="97"/>
      <c r="NB365" s="97"/>
      <c r="NC365" s="97"/>
      <c r="ND365" s="97"/>
      <c r="NE365" s="97"/>
      <c r="NF365" s="97"/>
      <c r="NG365" s="97"/>
      <c r="NH365" s="97"/>
      <c r="NI365" s="97"/>
      <c r="NJ365" s="97"/>
      <c r="NK365" s="97"/>
      <c r="NL365" s="97"/>
      <c r="NM365" s="97"/>
      <c r="NN365" s="97"/>
      <c r="NO365" s="97"/>
      <c r="NP365" s="97"/>
      <c r="NQ365" s="97"/>
      <c r="NR365" s="97"/>
      <c r="NS365" s="97"/>
      <c r="NT365" s="97"/>
      <c r="NU365" s="97"/>
      <c r="NV365" s="97"/>
      <c r="NW365" s="97"/>
      <c r="NX365" s="97"/>
      <c r="NY365" s="97"/>
      <c r="NZ365" s="97"/>
      <c r="OA365" s="97"/>
      <c r="OB365" s="97"/>
      <c r="OC365" s="97"/>
      <c r="OD365" s="97"/>
      <c r="OE365" s="97"/>
      <c r="OF365" s="97"/>
      <c r="OG365" s="97"/>
      <c r="OH365" s="97"/>
      <c r="OI365" s="97">
        <v>0</v>
      </c>
      <c r="OJ365" s="97"/>
      <c r="OK365" s="97"/>
      <c r="OL365" s="97"/>
      <c r="OM365" s="97"/>
      <c r="ON365" s="97">
        <v>0</v>
      </c>
      <c r="OO365" s="97"/>
      <c r="OP365" s="97"/>
      <c r="OQ365" s="97"/>
      <c r="OR365" s="98"/>
      <c r="OS365" s="99">
        <v>0</v>
      </c>
      <c r="OT365" s="96">
        <v>107155</v>
      </c>
      <c r="OU365" s="97"/>
      <c r="OV365" s="97"/>
      <c r="OW365" s="97"/>
      <c r="OX365" s="97"/>
      <c r="OY365" s="97"/>
      <c r="OZ365" s="97"/>
      <c r="PA365" s="97"/>
      <c r="PB365" s="97"/>
      <c r="PC365" s="97"/>
      <c r="PD365" s="97"/>
      <c r="PE365" s="97"/>
      <c r="PF365" s="97"/>
      <c r="PG365" s="97"/>
      <c r="PH365" s="97"/>
      <c r="PI365" s="97"/>
      <c r="PJ365" s="97"/>
      <c r="PK365" s="97"/>
      <c r="PL365" s="98"/>
      <c r="PM365" s="99">
        <v>107155</v>
      </c>
    </row>
    <row r="366" spans="1:429" ht="12.75" customHeight="1" x14ac:dyDescent="0.2">
      <c r="A366" s="93">
        <v>621300</v>
      </c>
      <c r="B366" s="94" t="s">
        <v>1750</v>
      </c>
      <c r="C366" s="95" t="s">
        <v>1525</v>
      </c>
      <c r="D366" s="96"/>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c r="AE366" s="97"/>
      <c r="AF366" s="97"/>
      <c r="AG366" s="97"/>
      <c r="AH366" s="97"/>
      <c r="AI366" s="97"/>
      <c r="AJ366" s="97"/>
      <c r="AK366" s="97"/>
      <c r="AL366" s="97"/>
      <c r="AM366" s="97"/>
      <c r="AN366" s="97"/>
      <c r="AO366" s="97"/>
      <c r="AP366" s="97"/>
      <c r="AQ366" s="97"/>
      <c r="AR366" s="97"/>
      <c r="AS366" s="97"/>
      <c r="AT366" s="97"/>
      <c r="AU366" s="97"/>
      <c r="AV366" s="97"/>
      <c r="AW366" s="97"/>
      <c r="AX366" s="97"/>
      <c r="AY366" s="97"/>
      <c r="AZ366" s="97"/>
      <c r="BA366" s="97"/>
      <c r="BB366" s="97"/>
      <c r="BC366" s="97"/>
      <c r="BD366" s="97"/>
      <c r="BE366" s="97"/>
      <c r="BF366" s="97"/>
      <c r="BG366" s="97"/>
      <c r="BH366" s="97"/>
      <c r="BI366" s="97"/>
      <c r="BJ366" s="97"/>
      <c r="BK366" s="97"/>
      <c r="BL366" s="97"/>
      <c r="BM366" s="97"/>
      <c r="BN366" s="97"/>
      <c r="BO366" s="97"/>
      <c r="BP366" s="97"/>
      <c r="BQ366" s="97"/>
      <c r="BR366" s="97"/>
      <c r="BS366" s="97"/>
      <c r="BT366" s="97"/>
      <c r="BU366" s="97"/>
      <c r="BV366" s="97"/>
      <c r="BW366" s="97"/>
      <c r="BX366" s="97"/>
      <c r="BY366" s="97"/>
      <c r="BZ366" s="97"/>
      <c r="CA366" s="97"/>
      <c r="CB366" s="97"/>
      <c r="CC366" s="97"/>
      <c r="CD366" s="97"/>
      <c r="CE366" s="97"/>
      <c r="CF366" s="97"/>
      <c r="CG366" s="97"/>
      <c r="CH366" s="97"/>
      <c r="CI366" s="97"/>
      <c r="CJ366" s="97"/>
      <c r="CK366" s="97"/>
      <c r="CL366" s="97"/>
      <c r="CM366" s="97"/>
      <c r="CN366" s="97"/>
      <c r="CO366" s="97"/>
      <c r="CP366" s="97"/>
      <c r="CQ366" s="97"/>
      <c r="CR366" s="97"/>
      <c r="CS366" s="97"/>
      <c r="CT366" s="97"/>
      <c r="CU366" s="97"/>
      <c r="CV366" s="97"/>
      <c r="CW366" s="97"/>
      <c r="CX366" s="97"/>
      <c r="CY366" s="97"/>
      <c r="CZ366" s="97"/>
      <c r="DA366" s="97"/>
      <c r="DB366" s="97"/>
      <c r="DC366" s="97"/>
      <c r="DD366" s="97"/>
      <c r="DE366" s="97"/>
      <c r="DF366" s="97"/>
      <c r="DG366" s="97"/>
      <c r="DH366" s="97"/>
      <c r="DI366" s="97"/>
      <c r="DJ366" s="97"/>
      <c r="DK366" s="97"/>
      <c r="DL366" s="97"/>
      <c r="DM366" s="97"/>
      <c r="DN366" s="97"/>
      <c r="DO366" s="97"/>
      <c r="DP366" s="97"/>
      <c r="DQ366" s="97"/>
      <c r="DR366" s="97"/>
      <c r="DS366" s="97"/>
      <c r="DT366" s="97"/>
      <c r="DU366" s="97"/>
      <c r="DV366" s="97"/>
      <c r="DW366" s="97"/>
      <c r="DX366" s="97"/>
      <c r="DY366" s="97"/>
      <c r="DZ366" s="97"/>
      <c r="EA366" s="97"/>
      <c r="EB366" s="97"/>
      <c r="EC366" s="97"/>
      <c r="ED366" s="97"/>
      <c r="EE366" s="97"/>
      <c r="EF366" s="97"/>
      <c r="EG366" s="97"/>
      <c r="EH366" s="97"/>
      <c r="EI366" s="97"/>
      <c r="EJ366" s="97"/>
      <c r="EK366" s="97"/>
      <c r="EL366" s="97"/>
      <c r="EM366" s="97"/>
      <c r="EN366" s="97"/>
      <c r="EO366" s="97"/>
      <c r="EP366" s="97"/>
      <c r="EQ366" s="97"/>
      <c r="ER366" s="97"/>
      <c r="ES366" s="97"/>
      <c r="ET366" s="97"/>
      <c r="EU366" s="97"/>
      <c r="EV366" s="97"/>
      <c r="EW366" s="97"/>
      <c r="EX366" s="97"/>
      <c r="EY366" s="97"/>
      <c r="EZ366" s="97"/>
      <c r="FA366" s="97"/>
      <c r="FB366" s="97"/>
      <c r="FC366" s="97"/>
      <c r="FD366" s="97"/>
      <c r="FE366" s="97"/>
      <c r="FF366" s="97"/>
      <c r="FG366" s="97"/>
      <c r="FH366" s="97"/>
      <c r="FI366" s="97"/>
      <c r="FJ366" s="97"/>
      <c r="FK366" s="97"/>
      <c r="FL366" s="97"/>
      <c r="FM366" s="97"/>
      <c r="FN366" s="97"/>
      <c r="FO366" s="97"/>
      <c r="FP366" s="97"/>
      <c r="FQ366" s="97"/>
      <c r="FR366" s="97"/>
      <c r="FS366" s="97"/>
      <c r="FT366" s="97"/>
      <c r="FU366" s="97"/>
      <c r="FV366" s="97"/>
      <c r="FW366" s="97"/>
      <c r="FX366" s="97"/>
      <c r="FY366" s="97"/>
      <c r="FZ366" s="97"/>
      <c r="GA366" s="97"/>
      <c r="GB366" s="97"/>
      <c r="GC366" s="97"/>
      <c r="GD366" s="97"/>
      <c r="GE366" s="97"/>
      <c r="GF366" s="97"/>
      <c r="GG366" s="97"/>
      <c r="GH366" s="97"/>
      <c r="GI366" s="97"/>
      <c r="GJ366" s="97"/>
      <c r="GK366" s="97"/>
      <c r="GL366" s="97"/>
      <c r="GM366" s="97"/>
      <c r="GN366" s="97"/>
      <c r="GO366" s="97"/>
      <c r="GP366" s="97"/>
      <c r="GQ366" s="97"/>
      <c r="GR366" s="97"/>
      <c r="GS366" s="97"/>
      <c r="GT366" s="97"/>
      <c r="GU366" s="97"/>
      <c r="GV366" s="97"/>
      <c r="GW366" s="97"/>
      <c r="GX366" s="97"/>
      <c r="GY366" s="97"/>
      <c r="GZ366" s="97"/>
      <c r="HA366" s="97"/>
      <c r="HB366" s="97"/>
      <c r="HC366" s="97"/>
      <c r="HD366" s="97"/>
      <c r="HE366" s="97"/>
      <c r="HF366" s="97"/>
      <c r="HG366" s="97"/>
      <c r="HH366" s="97"/>
      <c r="HI366" s="97"/>
      <c r="HJ366" s="97"/>
      <c r="HK366" s="97"/>
      <c r="HL366" s="97"/>
      <c r="HM366" s="97"/>
      <c r="HN366" s="97"/>
      <c r="HO366" s="97"/>
      <c r="HP366" s="97"/>
      <c r="HQ366" s="97"/>
      <c r="HR366" s="97"/>
      <c r="HS366" s="97"/>
      <c r="HT366" s="97"/>
      <c r="HU366" s="97"/>
      <c r="HV366" s="97"/>
      <c r="HW366" s="97"/>
      <c r="HX366" s="97"/>
      <c r="HY366" s="97"/>
      <c r="HZ366" s="97"/>
      <c r="IA366" s="97"/>
      <c r="IB366" s="97"/>
      <c r="IC366" s="97"/>
      <c r="ID366" s="97"/>
      <c r="IE366" s="97"/>
      <c r="IF366" s="97"/>
      <c r="IG366" s="97"/>
      <c r="IH366" s="97"/>
      <c r="II366" s="97"/>
      <c r="IJ366" s="97"/>
      <c r="IK366" s="97"/>
      <c r="IL366" s="97"/>
      <c r="IM366" s="97"/>
      <c r="IN366" s="97"/>
      <c r="IO366" s="97"/>
      <c r="IP366" s="97"/>
      <c r="IQ366" s="97"/>
      <c r="IR366" s="97"/>
      <c r="IS366" s="97"/>
      <c r="IT366" s="97"/>
      <c r="IU366" s="97"/>
      <c r="IV366" s="97"/>
      <c r="IW366" s="97"/>
      <c r="IX366" s="97"/>
      <c r="IY366" s="97"/>
      <c r="IZ366" s="97"/>
      <c r="JA366" s="97"/>
      <c r="JB366" s="97"/>
      <c r="JC366" s="97"/>
      <c r="JD366" s="97"/>
      <c r="JE366" s="97"/>
      <c r="JF366" s="97"/>
      <c r="JG366" s="97"/>
      <c r="JH366" s="97"/>
      <c r="JI366" s="97"/>
      <c r="JJ366" s="97"/>
      <c r="JK366" s="97"/>
      <c r="JL366" s="97"/>
      <c r="JM366" s="97"/>
      <c r="JN366" s="97"/>
      <c r="JO366" s="97"/>
      <c r="JP366" s="97"/>
      <c r="JQ366" s="97"/>
      <c r="JR366" s="97"/>
      <c r="JS366" s="97"/>
      <c r="JT366" s="97"/>
      <c r="JU366" s="97"/>
      <c r="JV366" s="97"/>
      <c r="JW366" s="97"/>
      <c r="JX366" s="97"/>
      <c r="JY366" s="97"/>
      <c r="JZ366" s="97"/>
      <c r="KA366" s="97"/>
      <c r="KB366" s="97"/>
      <c r="KC366" s="97"/>
      <c r="KD366" s="97"/>
      <c r="KE366" s="97"/>
      <c r="KF366" s="97"/>
      <c r="KG366" s="97"/>
      <c r="KH366" s="97"/>
      <c r="KI366" s="97"/>
      <c r="KJ366" s="97"/>
      <c r="KK366" s="97"/>
      <c r="KL366" s="97"/>
      <c r="KM366" s="97"/>
      <c r="KN366" s="97"/>
      <c r="KO366" s="97"/>
      <c r="KP366" s="97"/>
      <c r="KQ366" s="97"/>
      <c r="KR366" s="97"/>
      <c r="KS366" s="97"/>
      <c r="KT366" s="97"/>
      <c r="KU366" s="97"/>
      <c r="KV366" s="97"/>
      <c r="KW366" s="97"/>
      <c r="KX366" s="97"/>
      <c r="KY366" s="97"/>
      <c r="KZ366" s="97"/>
      <c r="LA366" s="97"/>
      <c r="LB366" s="97"/>
      <c r="LC366" s="97"/>
      <c r="LD366" s="97"/>
      <c r="LE366" s="97"/>
      <c r="LF366" s="97"/>
      <c r="LG366" s="97"/>
      <c r="LH366" s="97"/>
      <c r="LI366" s="97"/>
      <c r="LJ366" s="97"/>
      <c r="LK366" s="97"/>
      <c r="LL366" s="97"/>
      <c r="LM366" s="97"/>
      <c r="LN366" s="97"/>
      <c r="LO366" s="97"/>
      <c r="LP366" s="97"/>
      <c r="LQ366" s="97"/>
      <c r="LR366" s="97"/>
      <c r="LS366" s="97"/>
      <c r="LT366" s="97"/>
      <c r="LU366" s="97"/>
      <c r="LV366" s="97"/>
      <c r="LW366" s="97"/>
      <c r="LX366" s="97"/>
      <c r="LY366" s="97"/>
      <c r="LZ366" s="97"/>
      <c r="MA366" s="97"/>
      <c r="MB366" s="97"/>
      <c r="MC366" s="97"/>
      <c r="MD366" s="97"/>
      <c r="ME366" s="97"/>
      <c r="MF366" s="97"/>
      <c r="MG366" s="97"/>
      <c r="MH366" s="97"/>
      <c r="MI366" s="97"/>
      <c r="MJ366" s="97"/>
      <c r="MK366" s="97"/>
      <c r="ML366" s="97"/>
      <c r="MM366" s="97"/>
      <c r="MN366" s="97"/>
      <c r="MO366" s="97"/>
      <c r="MP366" s="97"/>
      <c r="MQ366" s="97"/>
      <c r="MR366" s="97"/>
      <c r="MS366" s="97"/>
      <c r="MT366" s="97"/>
      <c r="MU366" s="97"/>
      <c r="MV366" s="97"/>
      <c r="MW366" s="97"/>
      <c r="MX366" s="97"/>
      <c r="MY366" s="97"/>
      <c r="MZ366" s="97"/>
      <c r="NA366" s="97"/>
      <c r="NB366" s="97"/>
      <c r="NC366" s="97"/>
      <c r="ND366" s="97"/>
      <c r="NE366" s="97"/>
      <c r="NF366" s="97"/>
      <c r="NG366" s="97"/>
      <c r="NH366" s="97"/>
      <c r="NI366" s="97"/>
      <c r="NJ366" s="97"/>
      <c r="NK366" s="97"/>
      <c r="NL366" s="97"/>
      <c r="NM366" s="97"/>
      <c r="NN366" s="97"/>
      <c r="NO366" s="97"/>
      <c r="NP366" s="97"/>
      <c r="NQ366" s="97"/>
      <c r="NR366" s="97"/>
      <c r="NS366" s="97"/>
      <c r="NT366" s="97"/>
      <c r="NU366" s="97"/>
      <c r="NV366" s="97"/>
      <c r="NW366" s="97"/>
      <c r="NX366" s="97"/>
      <c r="NY366" s="97"/>
      <c r="NZ366" s="97"/>
      <c r="OA366" s="97"/>
      <c r="OB366" s="97"/>
      <c r="OC366" s="97"/>
      <c r="OD366" s="97"/>
      <c r="OE366" s="97"/>
      <c r="OF366" s="97"/>
      <c r="OG366" s="97"/>
      <c r="OH366" s="97"/>
      <c r="OI366" s="97">
        <v>4</v>
      </c>
      <c r="OJ366" s="97"/>
      <c r="OK366" s="97"/>
      <c r="OL366" s="97"/>
      <c r="OM366" s="97"/>
      <c r="ON366" s="97">
        <v>2144</v>
      </c>
      <c r="OO366" s="97"/>
      <c r="OP366" s="97"/>
      <c r="OQ366" s="97"/>
      <c r="OR366" s="98"/>
      <c r="OS366" s="99">
        <v>2148</v>
      </c>
      <c r="OT366" s="96">
        <v>80036</v>
      </c>
      <c r="OU366" s="97"/>
      <c r="OV366" s="97"/>
      <c r="OW366" s="97"/>
      <c r="OX366" s="97"/>
      <c r="OY366" s="97"/>
      <c r="OZ366" s="97"/>
      <c r="PA366" s="97"/>
      <c r="PB366" s="97"/>
      <c r="PC366" s="97"/>
      <c r="PD366" s="97"/>
      <c r="PE366" s="97"/>
      <c r="PF366" s="97"/>
      <c r="PG366" s="97"/>
      <c r="PH366" s="97"/>
      <c r="PI366" s="97"/>
      <c r="PJ366" s="97"/>
      <c r="PK366" s="97"/>
      <c r="PL366" s="98"/>
      <c r="PM366" s="99">
        <v>82184</v>
      </c>
    </row>
    <row r="367" spans="1:429" ht="12.75" customHeight="1" x14ac:dyDescent="0.2">
      <c r="A367" s="93">
        <v>621400</v>
      </c>
      <c r="B367" s="94" t="s">
        <v>1750</v>
      </c>
      <c r="C367" s="95" t="s">
        <v>1526</v>
      </c>
      <c r="D367" s="96"/>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c r="AF367" s="97"/>
      <c r="AG367" s="97"/>
      <c r="AH367" s="97"/>
      <c r="AI367" s="97"/>
      <c r="AJ367" s="97"/>
      <c r="AK367" s="97"/>
      <c r="AL367" s="97"/>
      <c r="AM367" s="97"/>
      <c r="AN367" s="97"/>
      <c r="AO367" s="97"/>
      <c r="AP367" s="97"/>
      <c r="AQ367" s="97"/>
      <c r="AR367" s="97"/>
      <c r="AS367" s="97"/>
      <c r="AT367" s="97"/>
      <c r="AU367" s="97"/>
      <c r="AV367" s="97"/>
      <c r="AW367" s="97"/>
      <c r="AX367" s="97"/>
      <c r="AY367" s="97"/>
      <c r="AZ367" s="97"/>
      <c r="BA367" s="97"/>
      <c r="BB367" s="97"/>
      <c r="BC367" s="97"/>
      <c r="BD367" s="97"/>
      <c r="BE367" s="97"/>
      <c r="BF367" s="97"/>
      <c r="BG367" s="97"/>
      <c r="BH367" s="97"/>
      <c r="BI367" s="97"/>
      <c r="BJ367" s="97"/>
      <c r="BK367" s="97"/>
      <c r="BL367" s="97"/>
      <c r="BM367" s="97"/>
      <c r="BN367" s="97"/>
      <c r="BO367" s="97"/>
      <c r="BP367" s="97"/>
      <c r="BQ367" s="97"/>
      <c r="BR367" s="97"/>
      <c r="BS367" s="97"/>
      <c r="BT367" s="97"/>
      <c r="BU367" s="97"/>
      <c r="BV367" s="97"/>
      <c r="BW367" s="97"/>
      <c r="BX367" s="97"/>
      <c r="BY367" s="97"/>
      <c r="BZ367" s="97"/>
      <c r="CA367" s="97"/>
      <c r="CB367" s="97"/>
      <c r="CC367" s="97"/>
      <c r="CD367" s="97"/>
      <c r="CE367" s="97"/>
      <c r="CF367" s="97"/>
      <c r="CG367" s="97"/>
      <c r="CH367" s="97"/>
      <c r="CI367" s="97"/>
      <c r="CJ367" s="97"/>
      <c r="CK367" s="97"/>
      <c r="CL367" s="97"/>
      <c r="CM367" s="97"/>
      <c r="CN367" s="97"/>
      <c r="CO367" s="97"/>
      <c r="CP367" s="97"/>
      <c r="CQ367" s="97"/>
      <c r="CR367" s="97"/>
      <c r="CS367" s="97"/>
      <c r="CT367" s="97"/>
      <c r="CU367" s="97"/>
      <c r="CV367" s="97"/>
      <c r="CW367" s="97"/>
      <c r="CX367" s="97"/>
      <c r="CY367" s="97"/>
      <c r="CZ367" s="97"/>
      <c r="DA367" s="97"/>
      <c r="DB367" s="97"/>
      <c r="DC367" s="97"/>
      <c r="DD367" s="97"/>
      <c r="DE367" s="97"/>
      <c r="DF367" s="97"/>
      <c r="DG367" s="97"/>
      <c r="DH367" s="97"/>
      <c r="DI367" s="97"/>
      <c r="DJ367" s="97"/>
      <c r="DK367" s="97"/>
      <c r="DL367" s="97"/>
      <c r="DM367" s="97"/>
      <c r="DN367" s="97"/>
      <c r="DO367" s="97"/>
      <c r="DP367" s="97"/>
      <c r="DQ367" s="97"/>
      <c r="DR367" s="97"/>
      <c r="DS367" s="97"/>
      <c r="DT367" s="97"/>
      <c r="DU367" s="97"/>
      <c r="DV367" s="97"/>
      <c r="DW367" s="97"/>
      <c r="DX367" s="97"/>
      <c r="DY367" s="97"/>
      <c r="DZ367" s="97"/>
      <c r="EA367" s="97"/>
      <c r="EB367" s="97"/>
      <c r="EC367" s="97"/>
      <c r="ED367" s="97"/>
      <c r="EE367" s="97"/>
      <c r="EF367" s="97"/>
      <c r="EG367" s="97"/>
      <c r="EH367" s="97"/>
      <c r="EI367" s="97"/>
      <c r="EJ367" s="97"/>
      <c r="EK367" s="97"/>
      <c r="EL367" s="97"/>
      <c r="EM367" s="97"/>
      <c r="EN367" s="97"/>
      <c r="EO367" s="97"/>
      <c r="EP367" s="97"/>
      <c r="EQ367" s="97"/>
      <c r="ER367" s="97"/>
      <c r="ES367" s="97"/>
      <c r="ET367" s="97"/>
      <c r="EU367" s="97"/>
      <c r="EV367" s="97"/>
      <c r="EW367" s="97"/>
      <c r="EX367" s="97"/>
      <c r="EY367" s="97"/>
      <c r="EZ367" s="97"/>
      <c r="FA367" s="97"/>
      <c r="FB367" s="97"/>
      <c r="FC367" s="97"/>
      <c r="FD367" s="97"/>
      <c r="FE367" s="97"/>
      <c r="FF367" s="97"/>
      <c r="FG367" s="97"/>
      <c r="FH367" s="97"/>
      <c r="FI367" s="97"/>
      <c r="FJ367" s="97"/>
      <c r="FK367" s="97"/>
      <c r="FL367" s="97"/>
      <c r="FM367" s="97"/>
      <c r="FN367" s="97"/>
      <c r="FO367" s="97"/>
      <c r="FP367" s="97"/>
      <c r="FQ367" s="97"/>
      <c r="FR367" s="97"/>
      <c r="FS367" s="97"/>
      <c r="FT367" s="97"/>
      <c r="FU367" s="97"/>
      <c r="FV367" s="97"/>
      <c r="FW367" s="97"/>
      <c r="FX367" s="97"/>
      <c r="FY367" s="97"/>
      <c r="FZ367" s="97"/>
      <c r="GA367" s="97"/>
      <c r="GB367" s="97"/>
      <c r="GC367" s="97"/>
      <c r="GD367" s="97"/>
      <c r="GE367" s="97"/>
      <c r="GF367" s="97"/>
      <c r="GG367" s="97"/>
      <c r="GH367" s="97"/>
      <c r="GI367" s="97"/>
      <c r="GJ367" s="97"/>
      <c r="GK367" s="97"/>
      <c r="GL367" s="97"/>
      <c r="GM367" s="97"/>
      <c r="GN367" s="97"/>
      <c r="GO367" s="97"/>
      <c r="GP367" s="97"/>
      <c r="GQ367" s="97"/>
      <c r="GR367" s="97"/>
      <c r="GS367" s="97"/>
      <c r="GT367" s="97"/>
      <c r="GU367" s="97"/>
      <c r="GV367" s="97"/>
      <c r="GW367" s="97"/>
      <c r="GX367" s="97"/>
      <c r="GY367" s="97"/>
      <c r="GZ367" s="97"/>
      <c r="HA367" s="97"/>
      <c r="HB367" s="97"/>
      <c r="HC367" s="97"/>
      <c r="HD367" s="97"/>
      <c r="HE367" s="97"/>
      <c r="HF367" s="97"/>
      <c r="HG367" s="97"/>
      <c r="HH367" s="97"/>
      <c r="HI367" s="97"/>
      <c r="HJ367" s="97"/>
      <c r="HK367" s="97"/>
      <c r="HL367" s="97"/>
      <c r="HM367" s="97"/>
      <c r="HN367" s="97"/>
      <c r="HO367" s="97"/>
      <c r="HP367" s="97"/>
      <c r="HQ367" s="97"/>
      <c r="HR367" s="97"/>
      <c r="HS367" s="97"/>
      <c r="HT367" s="97"/>
      <c r="HU367" s="97"/>
      <c r="HV367" s="97"/>
      <c r="HW367" s="97"/>
      <c r="HX367" s="97"/>
      <c r="HY367" s="97"/>
      <c r="HZ367" s="97"/>
      <c r="IA367" s="97"/>
      <c r="IB367" s="97"/>
      <c r="IC367" s="97"/>
      <c r="ID367" s="97"/>
      <c r="IE367" s="97"/>
      <c r="IF367" s="97"/>
      <c r="IG367" s="97"/>
      <c r="IH367" s="97"/>
      <c r="II367" s="97"/>
      <c r="IJ367" s="97"/>
      <c r="IK367" s="97"/>
      <c r="IL367" s="97"/>
      <c r="IM367" s="97"/>
      <c r="IN367" s="97"/>
      <c r="IO367" s="97"/>
      <c r="IP367" s="97"/>
      <c r="IQ367" s="97"/>
      <c r="IR367" s="97"/>
      <c r="IS367" s="97"/>
      <c r="IT367" s="97"/>
      <c r="IU367" s="97"/>
      <c r="IV367" s="97"/>
      <c r="IW367" s="97"/>
      <c r="IX367" s="97"/>
      <c r="IY367" s="97"/>
      <c r="IZ367" s="97"/>
      <c r="JA367" s="97"/>
      <c r="JB367" s="97"/>
      <c r="JC367" s="97"/>
      <c r="JD367" s="97"/>
      <c r="JE367" s="97"/>
      <c r="JF367" s="97"/>
      <c r="JG367" s="97"/>
      <c r="JH367" s="97"/>
      <c r="JI367" s="97"/>
      <c r="JJ367" s="97"/>
      <c r="JK367" s="97"/>
      <c r="JL367" s="97"/>
      <c r="JM367" s="97"/>
      <c r="JN367" s="97"/>
      <c r="JO367" s="97"/>
      <c r="JP367" s="97"/>
      <c r="JQ367" s="97"/>
      <c r="JR367" s="97"/>
      <c r="JS367" s="97"/>
      <c r="JT367" s="97"/>
      <c r="JU367" s="97"/>
      <c r="JV367" s="97"/>
      <c r="JW367" s="97"/>
      <c r="JX367" s="97"/>
      <c r="JY367" s="97"/>
      <c r="JZ367" s="97"/>
      <c r="KA367" s="97"/>
      <c r="KB367" s="97"/>
      <c r="KC367" s="97"/>
      <c r="KD367" s="97"/>
      <c r="KE367" s="97"/>
      <c r="KF367" s="97"/>
      <c r="KG367" s="97"/>
      <c r="KH367" s="97"/>
      <c r="KI367" s="97"/>
      <c r="KJ367" s="97"/>
      <c r="KK367" s="97"/>
      <c r="KL367" s="97"/>
      <c r="KM367" s="97"/>
      <c r="KN367" s="97"/>
      <c r="KO367" s="97"/>
      <c r="KP367" s="97"/>
      <c r="KQ367" s="97"/>
      <c r="KR367" s="97"/>
      <c r="KS367" s="97"/>
      <c r="KT367" s="97"/>
      <c r="KU367" s="97"/>
      <c r="KV367" s="97"/>
      <c r="KW367" s="97"/>
      <c r="KX367" s="97"/>
      <c r="KY367" s="97"/>
      <c r="KZ367" s="97"/>
      <c r="LA367" s="97"/>
      <c r="LB367" s="97"/>
      <c r="LC367" s="97"/>
      <c r="LD367" s="97"/>
      <c r="LE367" s="97"/>
      <c r="LF367" s="97"/>
      <c r="LG367" s="97"/>
      <c r="LH367" s="97"/>
      <c r="LI367" s="97"/>
      <c r="LJ367" s="97"/>
      <c r="LK367" s="97"/>
      <c r="LL367" s="97"/>
      <c r="LM367" s="97"/>
      <c r="LN367" s="97"/>
      <c r="LO367" s="97"/>
      <c r="LP367" s="97"/>
      <c r="LQ367" s="97"/>
      <c r="LR367" s="97"/>
      <c r="LS367" s="97"/>
      <c r="LT367" s="97"/>
      <c r="LU367" s="97"/>
      <c r="LV367" s="97"/>
      <c r="LW367" s="97"/>
      <c r="LX367" s="97"/>
      <c r="LY367" s="97"/>
      <c r="LZ367" s="97"/>
      <c r="MA367" s="97"/>
      <c r="MB367" s="97"/>
      <c r="MC367" s="97"/>
      <c r="MD367" s="97"/>
      <c r="ME367" s="97"/>
      <c r="MF367" s="97"/>
      <c r="MG367" s="97"/>
      <c r="MH367" s="97"/>
      <c r="MI367" s="97"/>
      <c r="MJ367" s="97"/>
      <c r="MK367" s="97"/>
      <c r="ML367" s="97"/>
      <c r="MM367" s="97"/>
      <c r="MN367" s="97"/>
      <c r="MO367" s="97"/>
      <c r="MP367" s="97"/>
      <c r="MQ367" s="97"/>
      <c r="MR367" s="97"/>
      <c r="MS367" s="97"/>
      <c r="MT367" s="97"/>
      <c r="MU367" s="97"/>
      <c r="MV367" s="97"/>
      <c r="MW367" s="97"/>
      <c r="MX367" s="97"/>
      <c r="MY367" s="97"/>
      <c r="MZ367" s="97"/>
      <c r="NA367" s="97"/>
      <c r="NB367" s="97"/>
      <c r="NC367" s="97"/>
      <c r="ND367" s="97"/>
      <c r="NE367" s="97"/>
      <c r="NF367" s="97"/>
      <c r="NG367" s="97"/>
      <c r="NH367" s="97"/>
      <c r="NI367" s="97"/>
      <c r="NJ367" s="97"/>
      <c r="NK367" s="97"/>
      <c r="NL367" s="97"/>
      <c r="NM367" s="97"/>
      <c r="NN367" s="97"/>
      <c r="NO367" s="97"/>
      <c r="NP367" s="97"/>
      <c r="NQ367" s="97"/>
      <c r="NR367" s="97"/>
      <c r="NS367" s="97"/>
      <c r="NT367" s="97"/>
      <c r="NU367" s="97"/>
      <c r="NV367" s="97"/>
      <c r="NW367" s="97"/>
      <c r="NX367" s="97"/>
      <c r="NY367" s="97"/>
      <c r="NZ367" s="97"/>
      <c r="OA367" s="97"/>
      <c r="OB367" s="97"/>
      <c r="OC367" s="97"/>
      <c r="OD367" s="97"/>
      <c r="OE367" s="97"/>
      <c r="OF367" s="97"/>
      <c r="OG367" s="97"/>
      <c r="OH367" s="97"/>
      <c r="OI367" s="97">
        <v>268</v>
      </c>
      <c r="OJ367" s="97"/>
      <c r="OK367" s="97"/>
      <c r="OL367" s="97"/>
      <c r="OM367" s="97"/>
      <c r="ON367" s="97">
        <v>697</v>
      </c>
      <c r="OO367" s="97"/>
      <c r="OP367" s="97"/>
      <c r="OQ367" s="97"/>
      <c r="OR367" s="98"/>
      <c r="OS367" s="99">
        <v>965</v>
      </c>
      <c r="OT367" s="96">
        <v>101753</v>
      </c>
      <c r="OU367" s="97"/>
      <c r="OV367" s="97"/>
      <c r="OW367" s="97"/>
      <c r="OX367" s="97"/>
      <c r="OY367" s="97"/>
      <c r="OZ367" s="97">
        <v>5</v>
      </c>
      <c r="PA367" s="97"/>
      <c r="PB367" s="97"/>
      <c r="PC367" s="97"/>
      <c r="PD367" s="97"/>
      <c r="PE367" s="97"/>
      <c r="PF367" s="97"/>
      <c r="PG367" s="97"/>
      <c r="PH367" s="97"/>
      <c r="PI367" s="97"/>
      <c r="PJ367" s="97"/>
      <c r="PK367" s="97"/>
      <c r="PL367" s="98"/>
      <c r="PM367" s="99">
        <v>102724</v>
      </c>
    </row>
    <row r="368" spans="1:429" ht="12.75" customHeight="1" x14ac:dyDescent="0.2">
      <c r="A368" s="93">
        <v>621500</v>
      </c>
      <c r="B368" s="94" t="s">
        <v>1750</v>
      </c>
      <c r="C368" s="95" t="s">
        <v>1527</v>
      </c>
      <c r="D368" s="96"/>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c r="AE368" s="97"/>
      <c r="AF368" s="97"/>
      <c r="AG368" s="97"/>
      <c r="AH368" s="97"/>
      <c r="AI368" s="97"/>
      <c r="AJ368" s="97"/>
      <c r="AK368" s="97"/>
      <c r="AL368" s="97"/>
      <c r="AM368" s="97"/>
      <c r="AN368" s="97"/>
      <c r="AO368" s="97"/>
      <c r="AP368" s="97"/>
      <c r="AQ368" s="97"/>
      <c r="AR368" s="97"/>
      <c r="AS368" s="97"/>
      <c r="AT368" s="97"/>
      <c r="AU368" s="97"/>
      <c r="AV368" s="97"/>
      <c r="AW368" s="97"/>
      <c r="AX368" s="97"/>
      <c r="AY368" s="97"/>
      <c r="AZ368" s="97"/>
      <c r="BA368" s="97"/>
      <c r="BB368" s="97"/>
      <c r="BC368" s="97"/>
      <c r="BD368" s="97"/>
      <c r="BE368" s="97"/>
      <c r="BF368" s="97"/>
      <c r="BG368" s="97"/>
      <c r="BH368" s="97"/>
      <c r="BI368" s="97"/>
      <c r="BJ368" s="97"/>
      <c r="BK368" s="97"/>
      <c r="BL368" s="97"/>
      <c r="BM368" s="97"/>
      <c r="BN368" s="97"/>
      <c r="BO368" s="97"/>
      <c r="BP368" s="97"/>
      <c r="BQ368" s="97"/>
      <c r="BR368" s="97"/>
      <c r="BS368" s="97"/>
      <c r="BT368" s="97"/>
      <c r="BU368" s="97"/>
      <c r="BV368" s="97"/>
      <c r="BW368" s="97"/>
      <c r="BX368" s="97"/>
      <c r="BY368" s="97"/>
      <c r="BZ368" s="97"/>
      <c r="CA368" s="97"/>
      <c r="CB368" s="97"/>
      <c r="CC368" s="97"/>
      <c r="CD368" s="97"/>
      <c r="CE368" s="97"/>
      <c r="CF368" s="97"/>
      <c r="CG368" s="97"/>
      <c r="CH368" s="97"/>
      <c r="CI368" s="97"/>
      <c r="CJ368" s="97"/>
      <c r="CK368" s="97"/>
      <c r="CL368" s="97"/>
      <c r="CM368" s="97"/>
      <c r="CN368" s="97"/>
      <c r="CO368" s="97"/>
      <c r="CP368" s="97"/>
      <c r="CQ368" s="97"/>
      <c r="CR368" s="97"/>
      <c r="CS368" s="97"/>
      <c r="CT368" s="97"/>
      <c r="CU368" s="97"/>
      <c r="CV368" s="97"/>
      <c r="CW368" s="97"/>
      <c r="CX368" s="97"/>
      <c r="CY368" s="97"/>
      <c r="CZ368" s="97"/>
      <c r="DA368" s="97"/>
      <c r="DB368" s="97"/>
      <c r="DC368" s="97"/>
      <c r="DD368" s="97"/>
      <c r="DE368" s="97"/>
      <c r="DF368" s="97"/>
      <c r="DG368" s="97"/>
      <c r="DH368" s="97"/>
      <c r="DI368" s="97"/>
      <c r="DJ368" s="97"/>
      <c r="DK368" s="97"/>
      <c r="DL368" s="97"/>
      <c r="DM368" s="97"/>
      <c r="DN368" s="97"/>
      <c r="DO368" s="97"/>
      <c r="DP368" s="97"/>
      <c r="DQ368" s="97"/>
      <c r="DR368" s="97"/>
      <c r="DS368" s="97"/>
      <c r="DT368" s="97"/>
      <c r="DU368" s="97"/>
      <c r="DV368" s="97"/>
      <c r="DW368" s="97"/>
      <c r="DX368" s="97"/>
      <c r="DY368" s="97"/>
      <c r="DZ368" s="97"/>
      <c r="EA368" s="97"/>
      <c r="EB368" s="97"/>
      <c r="EC368" s="97"/>
      <c r="ED368" s="97"/>
      <c r="EE368" s="97"/>
      <c r="EF368" s="97"/>
      <c r="EG368" s="97"/>
      <c r="EH368" s="97"/>
      <c r="EI368" s="97"/>
      <c r="EJ368" s="97"/>
      <c r="EK368" s="97"/>
      <c r="EL368" s="97"/>
      <c r="EM368" s="97"/>
      <c r="EN368" s="97"/>
      <c r="EO368" s="97"/>
      <c r="EP368" s="97"/>
      <c r="EQ368" s="97"/>
      <c r="ER368" s="97"/>
      <c r="ES368" s="97"/>
      <c r="ET368" s="97"/>
      <c r="EU368" s="97"/>
      <c r="EV368" s="97"/>
      <c r="EW368" s="97"/>
      <c r="EX368" s="97"/>
      <c r="EY368" s="97"/>
      <c r="EZ368" s="97"/>
      <c r="FA368" s="97"/>
      <c r="FB368" s="97"/>
      <c r="FC368" s="97"/>
      <c r="FD368" s="97"/>
      <c r="FE368" s="97"/>
      <c r="FF368" s="97"/>
      <c r="FG368" s="97"/>
      <c r="FH368" s="97"/>
      <c r="FI368" s="97"/>
      <c r="FJ368" s="97"/>
      <c r="FK368" s="97"/>
      <c r="FL368" s="97"/>
      <c r="FM368" s="97"/>
      <c r="FN368" s="97"/>
      <c r="FO368" s="97"/>
      <c r="FP368" s="97"/>
      <c r="FQ368" s="97"/>
      <c r="FR368" s="97"/>
      <c r="FS368" s="97"/>
      <c r="FT368" s="97"/>
      <c r="FU368" s="97"/>
      <c r="FV368" s="97"/>
      <c r="FW368" s="97"/>
      <c r="FX368" s="97"/>
      <c r="FY368" s="97"/>
      <c r="FZ368" s="97"/>
      <c r="GA368" s="97"/>
      <c r="GB368" s="97"/>
      <c r="GC368" s="97"/>
      <c r="GD368" s="97"/>
      <c r="GE368" s="97"/>
      <c r="GF368" s="97"/>
      <c r="GG368" s="97"/>
      <c r="GH368" s="97"/>
      <c r="GI368" s="97"/>
      <c r="GJ368" s="97"/>
      <c r="GK368" s="97"/>
      <c r="GL368" s="97"/>
      <c r="GM368" s="97"/>
      <c r="GN368" s="97"/>
      <c r="GO368" s="97"/>
      <c r="GP368" s="97"/>
      <c r="GQ368" s="97"/>
      <c r="GR368" s="97"/>
      <c r="GS368" s="97"/>
      <c r="GT368" s="97"/>
      <c r="GU368" s="97"/>
      <c r="GV368" s="97"/>
      <c r="GW368" s="97"/>
      <c r="GX368" s="97"/>
      <c r="GY368" s="97"/>
      <c r="GZ368" s="97"/>
      <c r="HA368" s="97"/>
      <c r="HB368" s="97"/>
      <c r="HC368" s="97"/>
      <c r="HD368" s="97"/>
      <c r="HE368" s="97"/>
      <c r="HF368" s="97"/>
      <c r="HG368" s="97"/>
      <c r="HH368" s="97"/>
      <c r="HI368" s="97"/>
      <c r="HJ368" s="97"/>
      <c r="HK368" s="97"/>
      <c r="HL368" s="97"/>
      <c r="HM368" s="97"/>
      <c r="HN368" s="97"/>
      <c r="HO368" s="97"/>
      <c r="HP368" s="97"/>
      <c r="HQ368" s="97"/>
      <c r="HR368" s="97"/>
      <c r="HS368" s="97"/>
      <c r="HT368" s="97"/>
      <c r="HU368" s="97"/>
      <c r="HV368" s="97"/>
      <c r="HW368" s="97"/>
      <c r="HX368" s="97"/>
      <c r="HY368" s="97"/>
      <c r="HZ368" s="97"/>
      <c r="IA368" s="97"/>
      <c r="IB368" s="97"/>
      <c r="IC368" s="97"/>
      <c r="ID368" s="97"/>
      <c r="IE368" s="97"/>
      <c r="IF368" s="97"/>
      <c r="IG368" s="97"/>
      <c r="IH368" s="97"/>
      <c r="II368" s="97"/>
      <c r="IJ368" s="97"/>
      <c r="IK368" s="97"/>
      <c r="IL368" s="97"/>
      <c r="IM368" s="97"/>
      <c r="IN368" s="97"/>
      <c r="IO368" s="97"/>
      <c r="IP368" s="97"/>
      <c r="IQ368" s="97"/>
      <c r="IR368" s="97"/>
      <c r="IS368" s="97"/>
      <c r="IT368" s="97"/>
      <c r="IU368" s="97"/>
      <c r="IV368" s="97"/>
      <c r="IW368" s="97"/>
      <c r="IX368" s="97"/>
      <c r="IY368" s="97"/>
      <c r="IZ368" s="97"/>
      <c r="JA368" s="97"/>
      <c r="JB368" s="97"/>
      <c r="JC368" s="97"/>
      <c r="JD368" s="97"/>
      <c r="JE368" s="97"/>
      <c r="JF368" s="97"/>
      <c r="JG368" s="97"/>
      <c r="JH368" s="97"/>
      <c r="JI368" s="97"/>
      <c r="JJ368" s="97"/>
      <c r="JK368" s="97"/>
      <c r="JL368" s="97"/>
      <c r="JM368" s="97"/>
      <c r="JN368" s="97"/>
      <c r="JO368" s="97"/>
      <c r="JP368" s="97"/>
      <c r="JQ368" s="97"/>
      <c r="JR368" s="97"/>
      <c r="JS368" s="97"/>
      <c r="JT368" s="97"/>
      <c r="JU368" s="97"/>
      <c r="JV368" s="97"/>
      <c r="JW368" s="97"/>
      <c r="JX368" s="97"/>
      <c r="JY368" s="97"/>
      <c r="JZ368" s="97"/>
      <c r="KA368" s="97"/>
      <c r="KB368" s="97"/>
      <c r="KC368" s="97"/>
      <c r="KD368" s="97"/>
      <c r="KE368" s="97"/>
      <c r="KF368" s="97"/>
      <c r="KG368" s="97"/>
      <c r="KH368" s="97"/>
      <c r="KI368" s="97"/>
      <c r="KJ368" s="97"/>
      <c r="KK368" s="97"/>
      <c r="KL368" s="97"/>
      <c r="KM368" s="97"/>
      <c r="KN368" s="97"/>
      <c r="KO368" s="97"/>
      <c r="KP368" s="97"/>
      <c r="KQ368" s="97"/>
      <c r="KR368" s="97"/>
      <c r="KS368" s="97"/>
      <c r="KT368" s="97"/>
      <c r="KU368" s="97"/>
      <c r="KV368" s="97"/>
      <c r="KW368" s="97"/>
      <c r="KX368" s="97"/>
      <c r="KY368" s="97"/>
      <c r="KZ368" s="97"/>
      <c r="LA368" s="97"/>
      <c r="LB368" s="97"/>
      <c r="LC368" s="97"/>
      <c r="LD368" s="97"/>
      <c r="LE368" s="97"/>
      <c r="LF368" s="97"/>
      <c r="LG368" s="97"/>
      <c r="LH368" s="97"/>
      <c r="LI368" s="97"/>
      <c r="LJ368" s="97"/>
      <c r="LK368" s="97"/>
      <c r="LL368" s="97"/>
      <c r="LM368" s="97"/>
      <c r="LN368" s="97"/>
      <c r="LO368" s="97"/>
      <c r="LP368" s="97"/>
      <c r="LQ368" s="97"/>
      <c r="LR368" s="97"/>
      <c r="LS368" s="97"/>
      <c r="LT368" s="97"/>
      <c r="LU368" s="97"/>
      <c r="LV368" s="97"/>
      <c r="LW368" s="97"/>
      <c r="LX368" s="97"/>
      <c r="LY368" s="97"/>
      <c r="LZ368" s="97"/>
      <c r="MA368" s="97"/>
      <c r="MB368" s="97"/>
      <c r="MC368" s="97"/>
      <c r="MD368" s="97"/>
      <c r="ME368" s="97"/>
      <c r="MF368" s="97">
        <v>5</v>
      </c>
      <c r="MG368" s="97"/>
      <c r="MH368" s="97">
        <v>31</v>
      </c>
      <c r="MI368" s="97"/>
      <c r="MJ368" s="97"/>
      <c r="MK368" s="97"/>
      <c r="ML368" s="97"/>
      <c r="MM368" s="97"/>
      <c r="MN368" s="97"/>
      <c r="MO368" s="97"/>
      <c r="MP368" s="97"/>
      <c r="MQ368" s="97"/>
      <c r="MR368" s="97"/>
      <c r="MS368" s="97"/>
      <c r="MT368" s="97"/>
      <c r="MU368" s="97"/>
      <c r="MV368" s="97"/>
      <c r="MW368" s="97">
        <v>10470</v>
      </c>
      <c r="MX368" s="97"/>
      <c r="MY368" s="97"/>
      <c r="MZ368" s="97">
        <v>3638</v>
      </c>
      <c r="NA368" s="97"/>
      <c r="NB368" s="97">
        <v>4</v>
      </c>
      <c r="NC368" s="97">
        <v>211</v>
      </c>
      <c r="ND368" s="97">
        <v>2668</v>
      </c>
      <c r="NE368" s="97"/>
      <c r="NF368" s="97">
        <v>6</v>
      </c>
      <c r="NG368" s="97">
        <v>6</v>
      </c>
      <c r="NH368" s="97"/>
      <c r="NI368" s="97"/>
      <c r="NJ368" s="97"/>
      <c r="NK368" s="97"/>
      <c r="NL368" s="97"/>
      <c r="NM368" s="97"/>
      <c r="NN368" s="97"/>
      <c r="NO368" s="97"/>
      <c r="NP368" s="97"/>
      <c r="NQ368" s="97"/>
      <c r="NR368" s="97"/>
      <c r="NS368" s="97"/>
      <c r="NT368" s="97"/>
      <c r="NU368" s="97"/>
      <c r="NV368" s="97"/>
      <c r="NW368" s="97"/>
      <c r="NX368" s="97"/>
      <c r="NY368" s="97"/>
      <c r="NZ368" s="97"/>
      <c r="OA368" s="97"/>
      <c r="OB368" s="97"/>
      <c r="OC368" s="97"/>
      <c r="OD368" s="97"/>
      <c r="OE368" s="97"/>
      <c r="OF368" s="97"/>
      <c r="OG368" s="97"/>
      <c r="OH368" s="97"/>
      <c r="OI368" s="97">
        <v>0</v>
      </c>
      <c r="OJ368" s="97"/>
      <c r="OK368" s="97"/>
      <c r="OL368" s="97"/>
      <c r="OM368" s="97"/>
      <c r="ON368" s="97">
        <v>73</v>
      </c>
      <c r="OO368" s="97"/>
      <c r="OP368" s="97"/>
      <c r="OQ368" s="97"/>
      <c r="OR368" s="98"/>
      <c r="OS368" s="99">
        <v>17111</v>
      </c>
      <c r="OT368" s="96">
        <v>34977</v>
      </c>
      <c r="OU368" s="97"/>
      <c r="OV368" s="97"/>
      <c r="OW368" s="97"/>
      <c r="OX368" s="97"/>
      <c r="OY368" s="97"/>
      <c r="OZ368" s="97"/>
      <c r="PA368" s="97"/>
      <c r="PB368" s="97"/>
      <c r="PC368" s="97"/>
      <c r="PD368" s="97"/>
      <c r="PE368" s="97"/>
      <c r="PF368" s="97"/>
      <c r="PG368" s="97"/>
      <c r="PH368" s="97"/>
      <c r="PI368" s="97"/>
      <c r="PJ368" s="97"/>
      <c r="PK368" s="97"/>
      <c r="PL368" s="98"/>
      <c r="PM368" s="99">
        <v>52088</v>
      </c>
    </row>
    <row r="369" spans="1:429" ht="12.75" customHeight="1" x14ac:dyDescent="0.2">
      <c r="A369" s="93">
        <v>621600</v>
      </c>
      <c r="B369" s="94" t="s">
        <v>1750</v>
      </c>
      <c r="C369" s="95" t="s">
        <v>1528</v>
      </c>
      <c r="D369" s="96"/>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c r="AE369" s="97"/>
      <c r="AF369" s="97"/>
      <c r="AG369" s="97"/>
      <c r="AH369" s="97"/>
      <c r="AI369" s="97"/>
      <c r="AJ369" s="97"/>
      <c r="AK369" s="97"/>
      <c r="AL369" s="97"/>
      <c r="AM369" s="97"/>
      <c r="AN369" s="97"/>
      <c r="AO369" s="97"/>
      <c r="AP369" s="97"/>
      <c r="AQ369" s="97"/>
      <c r="AR369" s="97"/>
      <c r="AS369" s="97"/>
      <c r="AT369" s="97"/>
      <c r="AU369" s="97"/>
      <c r="AV369" s="97"/>
      <c r="AW369" s="97"/>
      <c r="AX369" s="97"/>
      <c r="AY369" s="97"/>
      <c r="AZ369" s="97"/>
      <c r="BA369" s="97"/>
      <c r="BB369" s="97"/>
      <c r="BC369" s="97"/>
      <c r="BD369" s="97"/>
      <c r="BE369" s="97"/>
      <c r="BF369" s="97"/>
      <c r="BG369" s="97"/>
      <c r="BH369" s="97"/>
      <c r="BI369" s="97"/>
      <c r="BJ369" s="97"/>
      <c r="BK369" s="97"/>
      <c r="BL369" s="97"/>
      <c r="BM369" s="97"/>
      <c r="BN369" s="97"/>
      <c r="BO369" s="97"/>
      <c r="BP369" s="97"/>
      <c r="BQ369" s="97"/>
      <c r="BR369" s="97"/>
      <c r="BS369" s="97"/>
      <c r="BT369" s="97"/>
      <c r="BU369" s="97"/>
      <c r="BV369" s="97"/>
      <c r="BW369" s="97"/>
      <c r="BX369" s="97"/>
      <c r="BY369" s="97"/>
      <c r="BZ369" s="97"/>
      <c r="CA369" s="97"/>
      <c r="CB369" s="97"/>
      <c r="CC369" s="97"/>
      <c r="CD369" s="97"/>
      <c r="CE369" s="97"/>
      <c r="CF369" s="97"/>
      <c r="CG369" s="97"/>
      <c r="CH369" s="97"/>
      <c r="CI369" s="97"/>
      <c r="CJ369" s="97"/>
      <c r="CK369" s="97"/>
      <c r="CL369" s="97"/>
      <c r="CM369" s="97"/>
      <c r="CN369" s="97"/>
      <c r="CO369" s="97"/>
      <c r="CP369" s="97"/>
      <c r="CQ369" s="97"/>
      <c r="CR369" s="97"/>
      <c r="CS369" s="97"/>
      <c r="CT369" s="97"/>
      <c r="CU369" s="97"/>
      <c r="CV369" s="97"/>
      <c r="CW369" s="97"/>
      <c r="CX369" s="97"/>
      <c r="CY369" s="97"/>
      <c r="CZ369" s="97"/>
      <c r="DA369" s="97"/>
      <c r="DB369" s="97"/>
      <c r="DC369" s="97"/>
      <c r="DD369" s="97"/>
      <c r="DE369" s="97"/>
      <c r="DF369" s="97"/>
      <c r="DG369" s="97"/>
      <c r="DH369" s="97"/>
      <c r="DI369" s="97"/>
      <c r="DJ369" s="97"/>
      <c r="DK369" s="97"/>
      <c r="DL369" s="97"/>
      <c r="DM369" s="97"/>
      <c r="DN369" s="97"/>
      <c r="DO369" s="97"/>
      <c r="DP369" s="97"/>
      <c r="DQ369" s="97"/>
      <c r="DR369" s="97"/>
      <c r="DS369" s="97"/>
      <c r="DT369" s="97"/>
      <c r="DU369" s="97"/>
      <c r="DV369" s="97"/>
      <c r="DW369" s="97"/>
      <c r="DX369" s="97"/>
      <c r="DY369" s="97"/>
      <c r="DZ369" s="97"/>
      <c r="EA369" s="97"/>
      <c r="EB369" s="97"/>
      <c r="EC369" s="97"/>
      <c r="ED369" s="97"/>
      <c r="EE369" s="97"/>
      <c r="EF369" s="97"/>
      <c r="EG369" s="97"/>
      <c r="EH369" s="97"/>
      <c r="EI369" s="97"/>
      <c r="EJ369" s="97"/>
      <c r="EK369" s="97"/>
      <c r="EL369" s="97"/>
      <c r="EM369" s="97"/>
      <c r="EN369" s="97"/>
      <c r="EO369" s="97"/>
      <c r="EP369" s="97"/>
      <c r="EQ369" s="97"/>
      <c r="ER369" s="97"/>
      <c r="ES369" s="97"/>
      <c r="ET369" s="97"/>
      <c r="EU369" s="97"/>
      <c r="EV369" s="97"/>
      <c r="EW369" s="97"/>
      <c r="EX369" s="97"/>
      <c r="EY369" s="97"/>
      <c r="EZ369" s="97"/>
      <c r="FA369" s="97"/>
      <c r="FB369" s="97"/>
      <c r="FC369" s="97"/>
      <c r="FD369" s="97"/>
      <c r="FE369" s="97"/>
      <c r="FF369" s="97"/>
      <c r="FG369" s="97"/>
      <c r="FH369" s="97"/>
      <c r="FI369" s="97"/>
      <c r="FJ369" s="97"/>
      <c r="FK369" s="97"/>
      <c r="FL369" s="97"/>
      <c r="FM369" s="97"/>
      <c r="FN369" s="97"/>
      <c r="FO369" s="97"/>
      <c r="FP369" s="97"/>
      <c r="FQ369" s="97"/>
      <c r="FR369" s="97"/>
      <c r="FS369" s="97"/>
      <c r="FT369" s="97"/>
      <c r="FU369" s="97"/>
      <c r="FV369" s="97"/>
      <c r="FW369" s="97"/>
      <c r="FX369" s="97"/>
      <c r="FY369" s="97"/>
      <c r="FZ369" s="97"/>
      <c r="GA369" s="97"/>
      <c r="GB369" s="97"/>
      <c r="GC369" s="97"/>
      <c r="GD369" s="97"/>
      <c r="GE369" s="97"/>
      <c r="GF369" s="97"/>
      <c r="GG369" s="97"/>
      <c r="GH369" s="97"/>
      <c r="GI369" s="97"/>
      <c r="GJ369" s="97"/>
      <c r="GK369" s="97"/>
      <c r="GL369" s="97"/>
      <c r="GM369" s="97"/>
      <c r="GN369" s="97"/>
      <c r="GO369" s="97"/>
      <c r="GP369" s="97"/>
      <c r="GQ369" s="97"/>
      <c r="GR369" s="97"/>
      <c r="GS369" s="97"/>
      <c r="GT369" s="97"/>
      <c r="GU369" s="97"/>
      <c r="GV369" s="97"/>
      <c r="GW369" s="97"/>
      <c r="GX369" s="97"/>
      <c r="GY369" s="97"/>
      <c r="GZ369" s="97"/>
      <c r="HA369" s="97"/>
      <c r="HB369" s="97"/>
      <c r="HC369" s="97"/>
      <c r="HD369" s="97"/>
      <c r="HE369" s="97"/>
      <c r="HF369" s="97"/>
      <c r="HG369" s="97"/>
      <c r="HH369" s="97"/>
      <c r="HI369" s="97"/>
      <c r="HJ369" s="97"/>
      <c r="HK369" s="97"/>
      <c r="HL369" s="97"/>
      <c r="HM369" s="97"/>
      <c r="HN369" s="97"/>
      <c r="HO369" s="97"/>
      <c r="HP369" s="97"/>
      <c r="HQ369" s="97"/>
      <c r="HR369" s="97"/>
      <c r="HS369" s="97"/>
      <c r="HT369" s="97"/>
      <c r="HU369" s="97"/>
      <c r="HV369" s="97"/>
      <c r="HW369" s="97"/>
      <c r="HX369" s="97"/>
      <c r="HY369" s="97"/>
      <c r="HZ369" s="97"/>
      <c r="IA369" s="97"/>
      <c r="IB369" s="97"/>
      <c r="IC369" s="97"/>
      <c r="ID369" s="97"/>
      <c r="IE369" s="97"/>
      <c r="IF369" s="97"/>
      <c r="IG369" s="97"/>
      <c r="IH369" s="97"/>
      <c r="II369" s="97"/>
      <c r="IJ369" s="97"/>
      <c r="IK369" s="97"/>
      <c r="IL369" s="97"/>
      <c r="IM369" s="97"/>
      <c r="IN369" s="97"/>
      <c r="IO369" s="97"/>
      <c r="IP369" s="97"/>
      <c r="IQ369" s="97"/>
      <c r="IR369" s="97"/>
      <c r="IS369" s="97"/>
      <c r="IT369" s="97"/>
      <c r="IU369" s="97"/>
      <c r="IV369" s="97"/>
      <c r="IW369" s="97"/>
      <c r="IX369" s="97"/>
      <c r="IY369" s="97"/>
      <c r="IZ369" s="97"/>
      <c r="JA369" s="97"/>
      <c r="JB369" s="97"/>
      <c r="JC369" s="97"/>
      <c r="JD369" s="97"/>
      <c r="JE369" s="97"/>
      <c r="JF369" s="97"/>
      <c r="JG369" s="97"/>
      <c r="JH369" s="97"/>
      <c r="JI369" s="97"/>
      <c r="JJ369" s="97"/>
      <c r="JK369" s="97"/>
      <c r="JL369" s="97"/>
      <c r="JM369" s="97"/>
      <c r="JN369" s="97"/>
      <c r="JO369" s="97"/>
      <c r="JP369" s="97"/>
      <c r="JQ369" s="97"/>
      <c r="JR369" s="97"/>
      <c r="JS369" s="97"/>
      <c r="JT369" s="97"/>
      <c r="JU369" s="97"/>
      <c r="JV369" s="97"/>
      <c r="JW369" s="97"/>
      <c r="JX369" s="97"/>
      <c r="JY369" s="97"/>
      <c r="JZ369" s="97"/>
      <c r="KA369" s="97"/>
      <c r="KB369" s="97"/>
      <c r="KC369" s="97"/>
      <c r="KD369" s="97"/>
      <c r="KE369" s="97"/>
      <c r="KF369" s="97"/>
      <c r="KG369" s="97"/>
      <c r="KH369" s="97"/>
      <c r="KI369" s="97"/>
      <c r="KJ369" s="97"/>
      <c r="KK369" s="97"/>
      <c r="KL369" s="97"/>
      <c r="KM369" s="97"/>
      <c r="KN369" s="97"/>
      <c r="KO369" s="97"/>
      <c r="KP369" s="97"/>
      <c r="KQ369" s="97"/>
      <c r="KR369" s="97"/>
      <c r="KS369" s="97"/>
      <c r="KT369" s="97"/>
      <c r="KU369" s="97"/>
      <c r="KV369" s="97"/>
      <c r="KW369" s="97"/>
      <c r="KX369" s="97"/>
      <c r="KY369" s="97"/>
      <c r="KZ369" s="97"/>
      <c r="LA369" s="97"/>
      <c r="LB369" s="97"/>
      <c r="LC369" s="97"/>
      <c r="LD369" s="97"/>
      <c r="LE369" s="97"/>
      <c r="LF369" s="97"/>
      <c r="LG369" s="97"/>
      <c r="LH369" s="97"/>
      <c r="LI369" s="97"/>
      <c r="LJ369" s="97"/>
      <c r="LK369" s="97"/>
      <c r="LL369" s="97"/>
      <c r="LM369" s="97"/>
      <c r="LN369" s="97"/>
      <c r="LO369" s="97"/>
      <c r="LP369" s="97"/>
      <c r="LQ369" s="97"/>
      <c r="LR369" s="97"/>
      <c r="LS369" s="97"/>
      <c r="LT369" s="97"/>
      <c r="LU369" s="97"/>
      <c r="LV369" s="97"/>
      <c r="LW369" s="97"/>
      <c r="LX369" s="97"/>
      <c r="LY369" s="97"/>
      <c r="LZ369" s="97"/>
      <c r="MA369" s="97"/>
      <c r="MB369" s="97"/>
      <c r="MC369" s="97"/>
      <c r="MD369" s="97"/>
      <c r="ME369" s="97"/>
      <c r="MF369" s="97"/>
      <c r="MG369" s="97"/>
      <c r="MH369" s="97"/>
      <c r="MI369" s="97"/>
      <c r="MJ369" s="97"/>
      <c r="MK369" s="97"/>
      <c r="ML369" s="97"/>
      <c r="MM369" s="97"/>
      <c r="MN369" s="97"/>
      <c r="MO369" s="97"/>
      <c r="MP369" s="97"/>
      <c r="MQ369" s="97"/>
      <c r="MR369" s="97"/>
      <c r="MS369" s="97"/>
      <c r="MT369" s="97"/>
      <c r="MU369" s="97"/>
      <c r="MV369" s="97"/>
      <c r="MW369" s="97"/>
      <c r="MX369" s="97"/>
      <c r="MY369" s="97"/>
      <c r="MZ369" s="97"/>
      <c r="NA369" s="97"/>
      <c r="NB369" s="97"/>
      <c r="NC369" s="97"/>
      <c r="ND369" s="97"/>
      <c r="NE369" s="97"/>
      <c r="NF369" s="97"/>
      <c r="NG369" s="97"/>
      <c r="NH369" s="97"/>
      <c r="NI369" s="97"/>
      <c r="NJ369" s="97"/>
      <c r="NK369" s="97"/>
      <c r="NL369" s="97"/>
      <c r="NM369" s="97"/>
      <c r="NN369" s="97"/>
      <c r="NO369" s="97"/>
      <c r="NP369" s="97"/>
      <c r="NQ369" s="97"/>
      <c r="NR369" s="97"/>
      <c r="NS369" s="97"/>
      <c r="NT369" s="97"/>
      <c r="NU369" s="97"/>
      <c r="NV369" s="97"/>
      <c r="NW369" s="97"/>
      <c r="NX369" s="97"/>
      <c r="NY369" s="97"/>
      <c r="NZ369" s="97"/>
      <c r="OA369" s="97"/>
      <c r="OB369" s="97"/>
      <c r="OC369" s="97"/>
      <c r="OD369" s="97"/>
      <c r="OE369" s="97"/>
      <c r="OF369" s="97"/>
      <c r="OG369" s="97"/>
      <c r="OH369" s="97"/>
      <c r="OI369" s="97"/>
      <c r="OJ369" s="97"/>
      <c r="OK369" s="97"/>
      <c r="OL369" s="97"/>
      <c r="OM369" s="97"/>
      <c r="ON369" s="97"/>
      <c r="OO369" s="97"/>
      <c r="OP369" s="97"/>
      <c r="OQ369" s="97"/>
      <c r="OR369" s="98"/>
      <c r="OS369" s="99"/>
      <c r="OT369" s="96">
        <v>87311</v>
      </c>
      <c r="OU369" s="97"/>
      <c r="OV369" s="97"/>
      <c r="OW369" s="97"/>
      <c r="OX369" s="97"/>
      <c r="OY369" s="97"/>
      <c r="OZ369" s="97"/>
      <c r="PA369" s="97"/>
      <c r="PB369" s="97"/>
      <c r="PC369" s="97"/>
      <c r="PD369" s="97"/>
      <c r="PE369" s="97"/>
      <c r="PF369" s="97"/>
      <c r="PG369" s="97"/>
      <c r="PH369" s="97"/>
      <c r="PI369" s="97"/>
      <c r="PJ369" s="97"/>
      <c r="PK369" s="97"/>
      <c r="PL369" s="98"/>
      <c r="PM369" s="99">
        <v>87311</v>
      </c>
    </row>
    <row r="370" spans="1:429" ht="12.75" customHeight="1" x14ac:dyDescent="0.2">
      <c r="A370" s="93">
        <v>621900</v>
      </c>
      <c r="B370" s="94" t="s">
        <v>1750</v>
      </c>
      <c r="C370" s="95" t="s">
        <v>1529</v>
      </c>
      <c r="D370" s="96"/>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c r="AE370" s="97"/>
      <c r="AF370" s="97"/>
      <c r="AG370" s="97"/>
      <c r="AH370" s="97"/>
      <c r="AI370" s="97"/>
      <c r="AJ370" s="97"/>
      <c r="AK370" s="97"/>
      <c r="AL370" s="97"/>
      <c r="AM370" s="97"/>
      <c r="AN370" s="97"/>
      <c r="AO370" s="97"/>
      <c r="AP370" s="97"/>
      <c r="AQ370" s="97"/>
      <c r="AR370" s="97"/>
      <c r="AS370" s="97"/>
      <c r="AT370" s="97"/>
      <c r="AU370" s="97"/>
      <c r="AV370" s="97"/>
      <c r="AW370" s="97"/>
      <c r="AX370" s="97"/>
      <c r="AY370" s="97"/>
      <c r="AZ370" s="97"/>
      <c r="BA370" s="97"/>
      <c r="BB370" s="97"/>
      <c r="BC370" s="97"/>
      <c r="BD370" s="97"/>
      <c r="BE370" s="97"/>
      <c r="BF370" s="97"/>
      <c r="BG370" s="97"/>
      <c r="BH370" s="97"/>
      <c r="BI370" s="97"/>
      <c r="BJ370" s="97"/>
      <c r="BK370" s="97"/>
      <c r="BL370" s="97"/>
      <c r="BM370" s="97"/>
      <c r="BN370" s="97"/>
      <c r="BO370" s="97"/>
      <c r="BP370" s="97"/>
      <c r="BQ370" s="97"/>
      <c r="BR370" s="97"/>
      <c r="BS370" s="97"/>
      <c r="BT370" s="97"/>
      <c r="BU370" s="97"/>
      <c r="BV370" s="97"/>
      <c r="BW370" s="97"/>
      <c r="BX370" s="97"/>
      <c r="BY370" s="97"/>
      <c r="BZ370" s="97"/>
      <c r="CA370" s="97"/>
      <c r="CB370" s="97"/>
      <c r="CC370" s="97"/>
      <c r="CD370" s="97"/>
      <c r="CE370" s="97"/>
      <c r="CF370" s="97"/>
      <c r="CG370" s="97"/>
      <c r="CH370" s="97"/>
      <c r="CI370" s="97"/>
      <c r="CJ370" s="97"/>
      <c r="CK370" s="97"/>
      <c r="CL370" s="97"/>
      <c r="CM370" s="97"/>
      <c r="CN370" s="97"/>
      <c r="CO370" s="97"/>
      <c r="CP370" s="97"/>
      <c r="CQ370" s="97"/>
      <c r="CR370" s="97"/>
      <c r="CS370" s="97"/>
      <c r="CT370" s="97"/>
      <c r="CU370" s="97"/>
      <c r="CV370" s="97"/>
      <c r="CW370" s="97"/>
      <c r="CX370" s="97"/>
      <c r="CY370" s="97"/>
      <c r="CZ370" s="97"/>
      <c r="DA370" s="97"/>
      <c r="DB370" s="97"/>
      <c r="DC370" s="97"/>
      <c r="DD370" s="97"/>
      <c r="DE370" s="97"/>
      <c r="DF370" s="97"/>
      <c r="DG370" s="97"/>
      <c r="DH370" s="97"/>
      <c r="DI370" s="97"/>
      <c r="DJ370" s="97"/>
      <c r="DK370" s="97"/>
      <c r="DL370" s="97"/>
      <c r="DM370" s="97"/>
      <c r="DN370" s="97"/>
      <c r="DO370" s="97"/>
      <c r="DP370" s="97"/>
      <c r="DQ370" s="97"/>
      <c r="DR370" s="97"/>
      <c r="DS370" s="97"/>
      <c r="DT370" s="97"/>
      <c r="DU370" s="97"/>
      <c r="DV370" s="97"/>
      <c r="DW370" s="97"/>
      <c r="DX370" s="97"/>
      <c r="DY370" s="97"/>
      <c r="DZ370" s="97"/>
      <c r="EA370" s="97"/>
      <c r="EB370" s="97"/>
      <c r="EC370" s="97"/>
      <c r="ED370" s="97"/>
      <c r="EE370" s="97"/>
      <c r="EF370" s="97"/>
      <c r="EG370" s="97"/>
      <c r="EH370" s="97"/>
      <c r="EI370" s="97"/>
      <c r="EJ370" s="97"/>
      <c r="EK370" s="97"/>
      <c r="EL370" s="97"/>
      <c r="EM370" s="97"/>
      <c r="EN370" s="97"/>
      <c r="EO370" s="97"/>
      <c r="EP370" s="97"/>
      <c r="EQ370" s="97"/>
      <c r="ER370" s="97"/>
      <c r="ES370" s="97"/>
      <c r="ET370" s="97"/>
      <c r="EU370" s="97"/>
      <c r="EV370" s="97"/>
      <c r="EW370" s="97"/>
      <c r="EX370" s="97"/>
      <c r="EY370" s="97"/>
      <c r="EZ370" s="97"/>
      <c r="FA370" s="97"/>
      <c r="FB370" s="97"/>
      <c r="FC370" s="97"/>
      <c r="FD370" s="97"/>
      <c r="FE370" s="97"/>
      <c r="FF370" s="97"/>
      <c r="FG370" s="97"/>
      <c r="FH370" s="97"/>
      <c r="FI370" s="97"/>
      <c r="FJ370" s="97"/>
      <c r="FK370" s="97"/>
      <c r="FL370" s="97"/>
      <c r="FM370" s="97"/>
      <c r="FN370" s="97"/>
      <c r="FO370" s="97"/>
      <c r="FP370" s="97"/>
      <c r="FQ370" s="97"/>
      <c r="FR370" s="97"/>
      <c r="FS370" s="97"/>
      <c r="FT370" s="97"/>
      <c r="FU370" s="97"/>
      <c r="FV370" s="97"/>
      <c r="FW370" s="97"/>
      <c r="FX370" s="97"/>
      <c r="FY370" s="97"/>
      <c r="FZ370" s="97"/>
      <c r="GA370" s="97"/>
      <c r="GB370" s="97"/>
      <c r="GC370" s="97"/>
      <c r="GD370" s="97"/>
      <c r="GE370" s="97"/>
      <c r="GF370" s="97"/>
      <c r="GG370" s="97"/>
      <c r="GH370" s="97"/>
      <c r="GI370" s="97"/>
      <c r="GJ370" s="97"/>
      <c r="GK370" s="97"/>
      <c r="GL370" s="97"/>
      <c r="GM370" s="97"/>
      <c r="GN370" s="97"/>
      <c r="GO370" s="97"/>
      <c r="GP370" s="97"/>
      <c r="GQ370" s="97"/>
      <c r="GR370" s="97"/>
      <c r="GS370" s="97"/>
      <c r="GT370" s="97"/>
      <c r="GU370" s="97"/>
      <c r="GV370" s="97"/>
      <c r="GW370" s="97"/>
      <c r="GX370" s="97"/>
      <c r="GY370" s="97"/>
      <c r="GZ370" s="97"/>
      <c r="HA370" s="97"/>
      <c r="HB370" s="97"/>
      <c r="HC370" s="97"/>
      <c r="HD370" s="97"/>
      <c r="HE370" s="97"/>
      <c r="HF370" s="97"/>
      <c r="HG370" s="97"/>
      <c r="HH370" s="97"/>
      <c r="HI370" s="97"/>
      <c r="HJ370" s="97"/>
      <c r="HK370" s="97"/>
      <c r="HL370" s="97"/>
      <c r="HM370" s="97"/>
      <c r="HN370" s="97"/>
      <c r="HO370" s="97"/>
      <c r="HP370" s="97"/>
      <c r="HQ370" s="97"/>
      <c r="HR370" s="97"/>
      <c r="HS370" s="97"/>
      <c r="HT370" s="97"/>
      <c r="HU370" s="97"/>
      <c r="HV370" s="97"/>
      <c r="HW370" s="97"/>
      <c r="HX370" s="97"/>
      <c r="HY370" s="97"/>
      <c r="HZ370" s="97"/>
      <c r="IA370" s="97"/>
      <c r="IB370" s="97"/>
      <c r="IC370" s="97"/>
      <c r="ID370" s="97"/>
      <c r="IE370" s="97"/>
      <c r="IF370" s="97"/>
      <c r="IG370" s="97"/>
      <c r="IH370" s="97"/>
      <c r="II370" s="97"/>
      <c r="IJ370" s="97"/>
      <c r="IK370" s="97"/>
      <c r="IL370" s="97"/>
      <c r="IM370" s="97"/>
      <c r="IN370" s="97"/>
      <c r="IO370" s="97"/>
      <c r="IP370" s="97"/>
      <c r="IQ370" s="97"/>
      <c r="IR370" s="97"/>
      <c r="IS370" s="97"/>
      <c r="IT370" s="97"/>
      <c r="IU370" s="97"/>
      <c r="IV370" s="97"/>
      <c r="IW370" s="97"/>
      <c r="IX370" s="97"/>
      <c r="IY370" s="97"/>
      <c r="IZ370" s="97"/>
      <c r="JA370" s="97"/>
      <c r="JB370" s="97"/>
      <c r="JC370" s="97"/>
      <c r="JD370" s="97"/>
      <c r="JE370" s="97"/>
      <c r="JF370" s="97"/>
      <c r="JG370" s="97"/>
      <c r="JH370" s="97"/>
      <c r="JI370" s="97"/>
      <c r="JJ370" s="97"/>
      <c r="JK370" s="97"/>
      <c r="JL370" s="97"/>
      <c r="JM370" s="97"/>
      <c r="JN370" s="97"/>
      <c r="JO370" s="97"/>
      <c r="JP370" s="97"/>
      <c r="JQ370" s="97"/>
      <c r="JR370" s="97"/>
      <c r="JS370" s="97"/>
      <c r="JT370" s="97"/>
      <c r="JU370" s="97"/>
      <c r="JV370" s="97"/>
      <c r="JW370" s="97"/>
      <c r="JX370" s="97"/>
      <c r="JY370" s="97"/>
      <c r="JZ370" s="97"/>
      <c r="KA370" s="97"/>
      <c r="KB370" s="97"/>
      <c r="KC370" s="97"/>
      <c r="KD370" s="97"/>
      <c r="KE370" s="97"/>
      <c r="KF370" s="97"/>
      <c r="KG370" s="97"/>
      <c r="KH370" s="97"/>
      <c r="KI370" s="97"/>
      <c r="KJ370" s="97"/>
      <c r="KK370" s="97"/>
      <c r="KL370" s="97"/>
      <c r="KM370" s="97"/>
      <c r="KN370" s="97"/>
      <c r="KO370" s="97"/>
      <c r="KP370" s="97"/>
      <c r="KQ370" s="97"/>
      <c r="KR370" s="97"/>
      <c r="KS370" s="97"/>
      <c r="KT370" s="97"/>
      <c r="KU370" s="97"/>
      <c r="KV370" s="97"/>
      <c r="KW370" s="97"/>
      <c r="KX370" s="97"/>
      <c r="KY370" s="97"/>
      <c r="KZ370" s="97"/>
      <c r="LA370" s="97"/>
      <c r="LB370" s="97"/>
      <c r="LC370" s="97"/>
      <c r="LD370" s="97"/>
      <c r="LE370" s="97"/>
      <c r="LF370" s="97"/>
      <c r="LG370" s="97"/>
      <c r="LH370" s="97"/>
      <c r="LI370" s="97"/>
      <c r="LJ370" s="97"/>
      <c r="LK370" s="97"/>
      <c r="LL370" s="97"/>
      <c r="LM370" s="97"/>
      <c r="LN370" s="97"/>
      <c r="LO370" s="97"/>
      <c r="LP370" s="97"/>
      <c r="LQ370" s="97"/>
      <c r="LR370" s="97"/>
      <c r="LS370" s="97"/>
      <c r="LT370" s="97"/>
      <c r="LU370" s="97"/>
      <c r="LV370" s="97"/>
      <c r="LW370" s="97"/>
      <c r="LX370" s="97"/>
      <c r="LY370" s="97"/>
      <c r="LZ370" s="97"/>
      <c r="MA370" s="97"/>
      <c r="MB370" s="97"/>
      <c r="MC370" s="97"/>
      <c r="MD370" s="97"/>
      <c r="ME370" s="97"/>
      <c r="MF370" s="97"/>
      <c r="MG370" s="97"/>
      <c r="MH370" s="97"/>
      <c r="MI370" s="97"/>
      <c r="MJ370" s="97"/>
      <c r="MK370" s="97"/>
      <c r="ML370" s="97"/>
      <c r="MM370" s="97"/>
      <c r="MN370" s="97"/>
      <c r="MO370" s="97"/>
      <c r="MP370" s="97"/>
      <c r="MQ370" s="97"/>
      <c r="MR370" s="97">
        <v>50</v>
      </c>
      <c r="MS370" s="97"/>
      <c r="MT370" s="97"/>
      <c r="MU370" s="97"/>
      <c r="MV370" s="97"/>
      <c r="MW370" s="97">
        <v>0</v>
      </c>
      <c r="MX370" s="97"/>
      <c r="MY370" s="97"/>
      <c r="MZ370" s="97">
        <v>211</v>
      </c>
      <c r="NA370" s="97"/>
      <c r="NB370" s="97">
        <v>0</v>
      </c>
      <c r="NC370" s="97"/>
      <c r="ND370" s="97">
        <v>10068</v>
      </c>
      <c r="NE370" s="97">
        <v>54</v>
      </c>
      <c r="NF370" s="97"/>
      <c r="NG370" s="97"/>
      <c r="NH370" s="97"/>
      <c r="NI370" s="97"/>
      <c r="NJ370" s="97"/>
      <c r="NK370" s="97">
        <v>35</v>
      </c>
      <c r="NL370" s="97"/>
      <c r="NM370" s="97">
        <v>25</v>
      </c>
      <c r="NN370" s="97"/>
      <c r="NO370" s="97">
        <v>1</v>
      </c>
      <c r="NP370" s="97"/>
      <c r="NQ370" s="97">
        <v>0</v>
      </c>
      <c r="NR370" s="97"/>
      <c r="NS370" s="97"/>
      <c r="NT370" s="97"/>
      <c r="NU370" s="97"/>
      <c r="NV370" s="97"/>
      <c r="NW370" s="97"/>
      <c r="NX370" s="97"/>
      <c r="NY370" s="97"/>
      <c r="NZ370" s="97"/>
      <c r="OA370" s="97"/>
      <c r="OB370" s="97"/>
      <c r="OC370" s="97"/>
      <c r="OD370" s="97">
        <v>26</v>
      </c>
      <c r="OE370" s="97">
        <v>17</v>
      </c>
      <c r="OF370" s="97">
        <v>15</v>
      </c>
      <c r="OG370" s="97"/>
      <c r="OH370" s="97"/>
      <c r="OI370" s="97">
        <v>0</v>
      </c>
      <c r="OJ370" s="97"/>
      <c r="OK370" s="97"/>
      <c r="OL370" s="97"/>
      <c r="OM370" s="97"/>
      <c r="ON370" s="97">
        <v>878</v>
      </c>
      <c r="OO370" s="97">
        <v>10</v>
      </c>
      <c r="OP370" s="97"/>
      <c r="OQ370" s="97"/>
      <c r="OR370" s="98"/>
      <c r="OS370" s="99">
        <v>11390</v>
      </c>
      <c r="OT370" s="96">
        <v>22480</v>
      </c>
      <c r="OU370" s="97"/>
      <c r="OV370" s="97"/>
      <c r="OW370" s="97"/>
      <c r="OX370" s="97"/>
      <c r="OY370" s="97"/>
      <c r="OZ370" s="97"/>
      <c r="PA370" s="97"/>
      <c r="PB370" s="97"/>
      <c r="PC370" s="97"/>
      <c r="PD370" s="97"/>
      <c r="PE370" s="97"/>
      <c r="PF370" s="97"/>
      <c r="PG370" s="97"/>
      <c r="PH370" s="97"/>
      <c r="PI370" s="97"/>
      <c r="PJ370" s="97"/>
      <c r="PK370" s="97"/>
      <c r="PL370" s="98"/>
      <c r="PM370" s="99">
        <v>33870</v>
      </c>
    </row>
    <row r="371" spans="1:429" ht="12.75" customHeight="1" x14ac:dyDescent="0.2">
      <c r="A371" s="93">
        <v>622000</v>
      </c>
      <c r="B371" s="94" t="s">
        <v>1750</v>
      </c>
      <c r="C371" s="95" t="s">
        <v>1530</v>
      </c>
      <c r="D371" s="96"/>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c r="AE371" s="97"/>
      <c r="AF371" s="97"/>
      <c r="AG371" s="97"/>
      <c r="AH371" s="97"/>
      <c r="AI371" s="97"/>
      <c r="AJ371" s="97"/>
      <c r="AK371" s="97"/>
      <c r="AL371" s="97"/>
      <c r="AM371" s="97"/>
      <c r="AN371" s="97"/>
      <c r="AO371" s="97"/>
      <c r="AP371" s="97"/>
      <c r="AQ371" s="97"/>
      <c r="AR371" s="97"/>
      <c r="AS371" s="97"/>
      <c r="AT371" s="97"/>
      <c r="AU371" s="97"/>
      <c r="AV371" s="97"/>
      <c r="AW371" s="97"/>
      <c r="AX371" s="97"/>
      <c r="AY371" s="97"/>
      <c r="AZ371" s="97"/>
      <c r="BA371" s="97"/>
      <c r="BB371" s="97"/>
      <c r="BC371" s="97"/>
      <c r="BD371" s="97"/>
      <c r="BE371" s="97"/>
      <c r="BF371" s="97"/>
      <c r="BG371" s="97"/>
      <c r="BH371" s="97"/>
      <c r="BI371" s="97"/>
      <c r="BJ371" s="97"/>
      <c r="BK371" s="97"/>
      <c r="BL371" s="97"/>
      <c r="BM371" s="97"/>
      <c r="BN371" s="97"/>
      <c r="BO371" s="97"/>
      <c r="BP371" s="97"/>
      <c r="BQ371" s="97"/>
      <c r="BR371" s="97"/>
      <c r="BS371" s="97"/>
      <c r="BT371" s="97"/>
      <c r="BU371" s="97"/>
      <c r="BV371" s="97"/>
      <c r="BW371" s="97"/>
      <c r="BX371" s="97"/>
      <c r="BY371" s="97"/>
      <c r="BZ371" s="97"/>
      <c r="CA371" s="97"/>
      <c r="CB371" s="97"/>
      <c r="CC371" s="97"/>
      <c r="CD371" s="97"/>
      <c r="CE371" s="97"/>
      <c r="CF371" s="97"/>
      <c r="CG371" s="97"/>
      <c r="CH371" s="97"/>
      <c r="CI371" s="97"/>
      <c r="CJ371" s="97"/>
      <c r="CK371" s="97"/>
      <c r="CL371" s="97"/>
      <c r="CM371" s="97"/>
      <c r="CN371" s="97"/>
      <c r="CO371" s="97"/>
      <c r="CP371" s="97"/>
      <c r="CQ371" s="97"/>
      <c r="CR371" s="97"/>
      <c r="CS371" s="97"/>
      <c r="CT371" s="97"/>
      <c r="CU371" s="97"/>
      <c r="CV371" s="97"/>
      <c r="CW371" s="97"/>
      <c r="CX371" s="97"/>
      <c r="CY371" s="97"/>
      <c r="CZ371" s="97"/>
      <c r="DA371" s="97"/>
      <c r="DB371" s="97"/>
      <c r="DC371" s="97"/>
      <c r="DD371" s="97"/>
      <c r="DE371" s="97"/>
      <c r="DF371" s="97"/>
      <c r="DG371" s="97"/>
      <c r="DH371" s="97"/>
      <c r="DI371" s="97"/>
      <c r="DJ371" s="97"/>
      <c r="DK371" s="97"/>
      <c r="DL371" s="97"/>
      <c r="DM371" s="97"/>
      <c r="DN371" s="97"/>
      <c r="DO371" s="97"/>
      <c r="DP371" s="97"/>
      <c r="DQ371" s="97"/>
      <c r="DR371" s="97"/>
      <c r="DS371" s="97"/>
      <c r="DT371" s="97"/>
      <c r="DU371" s="97"/>
      <c r="DV371" s="97"/>
      <c r="DW371" s="97"/>
      <c r="DX371" s="97"/>
      <c r="DY371" s="97"/>
      <c r="DZ371" s="97"/>
      <c r="EA371" s="97"/>
      <c r="EB371" s="97"/>
      <c r="EC371" s="97"/>
      <c r="ED371" s="97"/>
      <c r="EE371" s="97"/>
      <c r="EF371" s="97"/>
      <c r="EG371" s="97"/>
      <c r="EH371" s="97"/>
      <c r="EI371" s="97"/>
      <c r="EJ371" s="97"/>
      <c r="EK371" s="97"/>
      <c r="EL371" s="97"/>
      <c r="EM371" s="97"/>
      <c r="EN371" s="97"/>
      <c r="EO371" s="97"/>
      <c r="EP371" s="97"/>
      <c r="EQ371" s="97"/>
      <c r="ER371" s="97"/>
      <c r="ES371" s="97"/>
      <c r="ET371" s="97"/>
      <c r="EU371" s="97"/>
      <c r="EV371" s="97"/>
      <c r="EW371" s="97"/>
      <c r="EX371" s="97"/>
      <c r="EY371" s="97"/>
      <c r="EZ371" s="97"/>
      <c r="FA371" s="97"/>
      <c r="FB371" s="97"/>
      <c r="FC371" s="97"/>
      <c r="FD371" s="97"/>
      <c r="FE371" s="97"/>
      <c r="FF371" s="97"/>
      <c r="FG371" s="97"/>
      <c r="FH371" s="97"/>
      <c r="FI371" s="97"/>
      <c r="FJ371" s="97"/>
      <c r="FK371" s="97"/>
      <c r="FL371" s="97"/>
      <c r="FM371" s="97"/>
      <c r="FN371" s="97"/>
      <c r="FO371" s="97"/>
      <c r="FP371" s="97"/>
      <c r="FQ371" s="97"/>
      <c r="FR371" s="97"/>
      <c r="FS371" s="97"/>
      <c r="FT371" s="97"/>
      <c r="FU371" s="97"/>
      <c r="FV371" s="97"/>
      <c r="FW371" s="97"/>
      <c r="FX371" s="97"/>
      <c r="FY371" s="97"/>
      <c r="FZ371" s="97"/>
      <c r="GA371" s="97"/>
      <c r="GB371" s="97"/>
      <c r="GC371" s="97"/>
      <c r="GD371" s="97"/>
      <c r="GE371" s="97"/>
      <c r="GF371" s="97"/>
      <c r="GG371" s="97"/>
      <c r="GH371" s="97"/>
      <c r="GI371" s="97"/>
      <c r="GJ371" s="97"/>
      <c r="GK371" s="97"/>
      <c r="GL371" s="97"/>
      <c r="GM371" s="97"/>
      <c r="GN371" s="97"/>
      <c r="GO371" s="97"/>
      <c r="GP371" s="97"/>
      <c r="GQ371" s="97"/>
      <c r="GR371" s="97"/>
      <c r="GS371" s="97"/>
      <c r="GT371" s="97"/>
      <c r="GU371" s="97"/>
      <c r="GV371" s="97"/>
      <c r="GW371" s="97"/>
      <c r="GX371" s="97"/>
      <c r="GY371" s="97"/>
      <c r="GZ371" s="97"/>
      <c r="HA371" s="97"/>
      <c r="HB371" s="97"/>
      <c r="HC371" s="97"/>
      <c r="HD371" s="97"/>
      <c r="HE371" s="97"/>
      <c r="HF371" s="97"/>
      <c r="HG371" s="97"/>
      <c r="HH371" s="97"/>
      <c r="HI371" s="97"/>
      <c r="HJ371" s="97"/>
      <c r="HK371" s="97"/>
      <c r="HL371" s="97"/>
      <c r="HM371" s="97"/>
      <c r="HN371" s="97"/>
      <c r="HO371" s="97"/>
      <c r="HP371" s="97"/>
      <c r="HQ371" s="97"/>
      <c r="HR371" s="97"/>
      <c r="HS371" s="97"/>
      <c r="HT371" s="97"/>
      <c r="HU371" s="97"/>
      <c r="HV371" s="97"/>
      <c r="HW371" s="97"/>
      <c r="HX371" s="97"/>
      <c r="HY371" s="97"/>
      <c r="HZ371" s="97"/>
      <c r="IA371" s="97"/>
      <c r="IB371" s="97"/>
      <c r="IC371" s="97"/>
      <c r="ID371" s="97"/>
      <c r="IE371" s="97"/>
      <c r="IF371" s="97"/>
      <c r="IG371" s="97"/>
      <c r="IH371" s="97"/>
      <c r="II371" s="97"/>
      <c r="IJ371" s="97"/>
      <c r="IK371" s="97"/>
      <c r="IL371" s="97"/>
      <c r="IM371" s="97"/>
      <c r="IN371" s="97"/>
      <c r="IO371" s="97"/>
      <c r="IP371" s="97"/>
      <c r="IQ371" s="97"/>
      <c r="IR371" s="97"/>
      <c r="IS371" s="97"/>
      <c r="IT371" s="97"/>
      <c r="IU371" s="97"/>
      <c r="IV371" s="97"/>
      <c r="IW371" s="97"/>
      <c r="IX371" s="97"/>
      <c r="IY371" s="97"/>
      <c r="IZ371" s="97"/>
      <c r="JA371" s="97"/>
      <c r="JB371" s="97"/>
      <c r="JC371" s="97"/>
      <c r="JD371" s="97"/>
      <c r="JE371" s="97"/>
      <c r="JF371" s="97"/>
      <c r="JG371" s="97"/>
      <c r="JH371" s="97"/>
      <c r="JI371" s="97"/>
      <c r="JJ371" s="97"/>
      <c r="JK371" s="97"/>
      <c r="JL371" s="97"/>
      <c r="JM371" s="97"/>
      <c r="JN371" s="97"/>
      <c r="JO371" s="97"/>
      <c r="JP371" s="97"/>
      <c r="JQ371" s="97"/>
      <c r="JR371" s="97"/>
      <c r="JS371" s="97"/>
      <c r="JT371" s="97"/>
      <c r="JU371" s="97"/>
      <c r="JV371" s="97"/>
      <c r="JW371" s="97"/>
      <c r="JX371" s="97"/>
      <c r="JY371" s="97"/>
      <c r="JZ371" s="97"/>
      <c r="KA371" s="97"/>
      <c r="KB371" s="97"/>
      <c r="KC371" s="97"/>
      <c r="KD371" s="97"/>
      <c r="KE371" s="97"/>
      <c r="KF371" s="97"/>
      <c r="KG371" s="97"/>
      <c r="KH371" s="97"/>
      <c r="KI371" s="97"/>
      <c r="KJ371" s="97"/>
      <c r="KK371" s="97"/>
      <c r="KL371" s="97"/>
      <c r="KM371" s="97"/>
      <c r="KN371" s="97"/>
      <c r="KO371" s="97"/>
      <c r="KP371" s="97"/>
      <c r="KQ371" s="97"/>
      <c r="KR371" s="97"/>
      <c r="KS371" s="97"/>
      <c r="KT371" s="97"/>
      <c r="KU371" s="97"/>
      <c r="KV371" s="97"/>
      <c r="KW371" s="97"/>
      <c r="KX371" s="97"/>
      <c r="KY371" s="97"/>
      <c r="KZ371" s="97"/>
      <c r="LA371" s="97"/>
      <c r="LB371" s="97"/>
      <c r="LC371" s="97"/>
      <c r="LD371" s="97"/>
      <c r="LE371" s="97"/>
      <c r="LF371" s="97"/>
      <c r="LG371" s="97"/>
      <c r="LH371" s="97"/>
      <c r="LI371" s="97"/>
      <c r="LJ371" s="97"/>
      <c r="LK371" s="97"/>
      <c r="LL371" s="97"/>
      <c r="LM371" s="97"/>
      <c r="LN371" s="97"/>
      <c r="LO371" s="97"/>
      <c r="LP371" s="97"/>
      <c r="LQ371" s="97"/>
      <c r="LR371" s="97"/>
      <c r="LS371" s="97"/>
      <c r="LT371" s="97"/>
      <c r="LU371" s="97"/>
      <c r="LV371" s="97"/>
      <c r="LW371" s="97"/>
      <c r="LX371" s="97"/>
      <c r="LY371" s="97"/>
      <c r="LZ371" s="97"/>
      <c r="MA371" s="97"/>
      <c r="MB371" s="97"/>
      <c r="MC371" s="97"/>
      <c r="MD371" s="97"/>
      <c r="ME371" s="97"/>
      <c r="MF371" s="97"/>
      <c r="MG371" s="97"/>
      <c r="MH371" s="97"/>
      <c r="MI371" s="97"/>
      <c r="MJ371" s="97"/>
      <c r="MK371" s="97"/>
      <c r="ML371" s="97"/>
      <c r="MM371" s="97"/>
      <c r="MN371" s="97"/>
      <c r="MO371" s="97"/>
      <c r="MP371" s="97"/>
      <c r="MQ371" s="97"/>
      <c r="MR371" s="97"/>
      <c r="MS371" s="97"/>
      <c r="MT371" s="97"/>
      <c r="MU371" s="97"/>
      <c r="MV371" s="97"/>
      <c r="MW371" s="97"/>
      <c r="MX371" s="97"/>
      <c r="MY371" s="97"/>
      <c r="MZ371" s="97"/>
      <c r="NA371" s="97"/>
      <c r="NB371" s="97"/>
      <c r="NC371" s="97"/>
      <c r="ND371" s="97">
        <v>195</v>
      </c>
      <c r="NE371" s="97"/>
      <c r="NF371" s="97"/>
      <c r="NG371" s="97"/>
      <c r="NH371" s="97"/>
      <c r="NI371" s="97"/>
      <c r="NJ371" s="97"/>
      <c r="NK371" s="97"/>
      <c r="NL371" s="97"/>
      <c r="NM371" s="97"/>
      <c r="NN371" s="97"/>
      <c r="NO371" s="97"/>
      <c r="NP371" s="97"/>
      <c r="NQ371" s="97"/>
      <c r="NR371" s="97"/>
      <c r="NS371" s="97"/>
      <c r="NT371" s="97"/>
      <c r="NU371" s="97"/>
      <c r="NV371" s="97"/>
      <c r="NW371" s="97"/>
      <c r="NX371" s="97"/>
      <c r="NY371" s="97"/>
      <c r="NZ371" s="97"/>
      <c r="OA371" s="97"/>
      <c r="OB371" s="97"/>
      <c r="OC371" s="97"/>
      <c r="OD371" s="97"/>
      <c r="OE371" s="97"/>
      <c r="OF371" s="97"/>
      <c r="OG371" s="97"/>
      <c r="OH371" s="97"/>
      <c r="OI371" s="97"/>
      <c r="OJ371" s="97"/>
      <c r="OK371" s="97"/>
      <c r="OL371" s="97"/>
      <c r="OM371" s="97"/>
      <c r="ON371" s="97"/>
      <c r="OO371" s="97"/>
      <c r="OP371" s="97"/>
      <c r="OQ371" s="97"/>
      <c r="OR371" s="98"/>
      <c r="OS371" s="99">
        <v>195</v>
      </c>
      <c r="OT371" s="96">
        <v>853565</v>
      </c>
      <c r="OU371" s="97"/>
      <c r="OV371" s="97"/>
      <c r="OW371" s="97"/>
      <c r="OX371" s="97"/>
      <c r="OY371" s="97"/>
      <c r="OZ371" s="97">
        <v>1153</v>
      </c>
      <c r="PA371" s="97"/>
      <c r="PB371" s="97"/>
      <c r="PC371" s="97"/>
      <c r="PD371" s="97"/>
      <c r="PE371" s="97"/>
      <c r="PF371" s="97"/>
      <c r="PG371" s="97"/>
      <c r="PH371" s="97"/>
      <c r="PI371" s="97"/>
      <c r="PJ371" s="97"/>
      <c r="PK371" s="97"/>
      <c r="PL371" s="98"/>
      <c r="PM371" s="99">
        <v>854913</v>
      </c>
    </row>
    <row r="372" spans="1:429" ht="12.75" customHeight="1" x14ac:dyDescent="0.2">
      <c r="A372" s="93" t="s">
        <v>1648</v>
      </c>
      <c r="B372" s="94" t="s">
        <v>1750</v>
      </c>
      <c r="C372" s="95" t="s">
        <v>1531</v>
      </c>
      <c r="D372" s="96"/>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c r="AE372" s="97"/>
      <c r="AF372" s="97"/>
      <c r="AG372" s="97"/>
      <c r="AH372" s="97"/>
      <c r="AI372" s="97"/>
      <c r="AJ372" s="97"/>
      <c r="AK372" s="97"/>
      <c r="AL372" s="97"/>
      <c r="AM372" s="97"/>
      <c r="AN372" s="97"/>
      <c r="AO372" s="97"/>
      <c r="AP372" s="97"/>
      <c r="AQ372" s="97"/>
      <c r="AR372" s="97"/>
      <c r="AS372" s="97"/>
      <c r="AT372" s="97"/>
      <c r="AU372" s="97"/>
      <c r="AV372" s="97"/>
      <c r="AW372" s="97"/>
      <c r="AX372" s="97"/>
      <c r="AY372" s="97"/>
      <c r="AZ372" s="97"/>
      <c r="BA372" s="97"/>
      <c r="BB372" s="97"/>
      <c r="BC372" s="97"/>
      <c r="BD372" s="97"/>
      <c r="BE372" s="97"/>
      <c r="BF372" s="97"/>
      <c r="BG372" s="97"/>
      <c r="BH372" s="97"/>
      <c r="BI372" s="97"/>
      <c r="BJ372" s="97"/>
      <c r="BK372" s="97"/>
      <c r="BL372" s="97"/>
      <c r="BM372" s="97"/>
      <c r="BN372" s="97"/>
      <c r="BO372" s="97"/>
      <c r="BP372" s="97"/>
      <c r="BQ372" s="97"/>
      <c r="BR372" s="97"/>
      <c r="BS372" s="97"/>
      <c r="BT372" s="97"/>
      <c r="BU372" s="97"/>
      <c r="BV372" s="97"/>
      <c r="BW372" s="97"/>
      <c r="BX372" s="97"/>
      <c r="BY372" s="97"/>
      <c r="BZ372" s="97"/>
      <c r="CA372" s="97"/>
      <c r="CB372" s="97"/>
      <c r="CC372" s="97"/>
      <c r="CD372" s="97"/>
      <c r="CE372" s="97"/>
      <c r="CF372" s="97"/>
      <c r="CG372" s="97"/>
      <c r="CH372" s="97"/>
      <c r="CI372" s="97"/>
      <c r="CJ372" s="97"/>
      <c r="CK372" s="97"/>
      <c r="CL372" s="97"/>
      <c r="CM372" s="97"/>
      <c r="CN372" s="97"/>
      <c r="CO372" s="97"/>
      <c r="CP372" s="97"/>
      <c r="CQ372" s="97"/>
      <c r="CR372" s="97"/>
      <c r="CS372" s="97"/>
      <c r="CT372" s="97"/>
      <c r="CU372" s="97"/>
      <c r="CV372" s="97"/>
      <c r="CW372" s="97"/>
      <c r="CX372" s="97"/>
      <c r="CY372" s="97"/>
      <c r="CZ372" s="97"/>
      <c r="DA372" s="97"/>
      <c r="DB372" s="97"/>
      <c r="DC372" s="97"/>
      <c r="DD372" s="97"/>
      <c r="DE372" s="97"/>
      <c r="DF372" s="97"/>
      <c r="DG372" s="97"/>
      <c r="DH372" s="97"/>
      <c r="DI372" s="97"/>
      <c r="DJ372" s="97"/>
      <c r="DK372" s="97"/>
      <c r="DL372" s="97"/>
      <c r="DM372" s="97"/>
      <c r="DN372" s="97"/>
      <c r="DO372" s="97"/>
      <c r="DP372" s="97"/>
      <c r="DQ372" s="97"/>
      <c r="DR372" s="97"/>
      <c r="DS372" s="97"/>
      <c r="DT372" s="97"/>
      <c r="DU372" s="97"/>
      <c r="DV372" s="97"/>
      <c r="DW372" s="97"/>
      <c r="DX372" s="97"/>
      <c r="DY372" s="97"/>
      <c r="DZ372" s="97"/>
      <c r="EA372" s="97"/>
      <c r="EB372" s="97"/>
      <c r="EC372" s="97"/>
      <c r="ED372" s="97"/>
      <c r="EE372" s="97"/>
      <c r="EF372" s="97"/>
      <c r="EG372" s="97"/>
      <c r="EH372" s="97"/>
      <c r="EI372" s="97"/>
      <c r="EJ372" s="97"/>
      <c r="EK372" s="97"/>
      <c r="EL372" s="97"/>
      <c r="EM372" s="97"/>
      <c r="EN372" s="97"/>
      <c r="EO372" s="97"/>
      <c r="EP372" s="97"/>
      <c r="EQ372" s="97"/>
      <c r="ER372" s="97"/>
      <c r="ES372" s="97"/>
      <c r="ET372" s="97"/>
      <c r="EU372" s="97"/>
      <c r="EV372" s="97"/>
      <c r="EW372" s="97"/>
      <c r="EX372" s="97"/>
      <c r="EY372" s="97"/>
      <c r="EZ372" s="97"/>
      <c r="FA372" s="97"/>
      <c r="FB372" s="97"/>
      <c r="FC372" s="97"/>
      <c r="FD372" s="97"/>
      <c r="FE372" s="97"/>
      <c r="FF372" s="97"/>
      <c r="FG372" s="97"/>
      <c r="FH372" s="97"/>
      <c r="FI372" s="97"/>
      <c r="FJ372" s="97"/>
      <c r="FK372" s="97"/>
      <c r="FL372" s="97"/>
      <c r="FM372" s="97"/>
      <c r="FN372" s="97"/>
      <c r="FO372" s="97"/>
      <c r="FP372" s="97"/>
      <c r="FQ372" s="97"/>
      <c r="FR372" s="97"/>
      <c r="FS372" s="97"/>
      <c r="FT372" s="97"/>
      <c r="FU372" s="97"/>
      <c r="FV372" s="97"/>
      <c r="FW372" s="97"/>
      <c r="FX372" s="97"/>
      <c r="FY372" s="97"/>
      <c r="FZ372" s="97"/>
      <c r="GA372" s="97"/>
      <c r="GB372" s="97"/>
      <c r="GC372" s="97"/>
      <c r="GD372" s="97"/>
      <c r="GE372" s="97"/>
      <c r="GF372" s="97"/>
      <c r="GG372" s="97"/>
      <c r="GH372" s="97"/>
      <c r="GI372" s="97"/>
      <c r="GJ372" s="97"/>
      <c r="GK372" s="97"/>
      <c r="GL372" s="97"/>
      <c r="GM372" s="97"/>
      <c r="GN372" s="97"/>
      <c r="GO372" s="97"/>
      <c r="GP372" s="97"/>
      <c r="GQ372" s="97"/>
      <c r="GR372" s="97"/>
      <c r="GS372" s="97"/>
      <c r="GT372" s="97"/>
      <c r="GU372" s="97"/>
      <c r="GV372" s="97"/>
      <c r="GW372" s="97"/>
      <c r="GX372" s="97"/>
      <c r="GY372" s="97"/>
      <c r="GZ372" s="97"/>
      <c r="HA372" s="97"/>
      <c r="HB372" s="97"/>
      <c r="HC372" s="97"/>
      <c r="HD372" s="97"/>
      <c r="HE372" s="97"/>
      <c r="HF372" s="97"/>
      <c r="HG372" s="97"/>
      <c r="HH372" s="97"/>
      <c r="HI372" s="97"/>
      <c r="HJ372" s="97"/>
      <c r="HK372" s="97"/>
      <c r="HL372" s="97"/>
      <c r="HM372" s="97"/>
      <c r="HN372" s="97"/>
      <c r="HO372" s="97"/>
      <c r="HP372" s="97"/>
      <c r="HQ372" s="97"/>
      <c r="HR372" s="97"/>
      <c r="HS372" s="97"/>
      <c r="HT372" s="97"/>
      <c r="HU372" s="97"/>
      <c r="HV372" s="97"/>
      <c r="HW372" s="97"/>
      <c r="HX372" s="97"/>
      <c r="HY372" s="97"/>
      <c r="HZ372" s="97"/>
      <c r="IA372" s="97"/>
      <c r="IB372" s="97"/>
      <c r="IC372" s="97"/>
      <c r="ID372" s="97"/>
      <c r="IE372" s="97"/>
      <c r="IF372" s="97"/>
      <c r="IG372" s="97"/>
      <c r="IH372" s="97"/>
      <c r="II372" s="97"/>
      <c r="IJ372" s="97"/>
      <c r="IK372" s="97"/>
      <c r="IL372" s="97"/>
      <c r="IM372" s="97"/>
      <c r="IN372" s="97"/>
      <c r="IO372" s="97"/>
      <c r="IP372" s="97"/>
      <c r="IQ372" s="97"/>
      <c r="IR372" s="97"/>
      <c r="IS372" s="97"/>
      <c r="IT372" s="97"/>
      <c r="IU372" s="97"/>
      <c r="IV372" s="97"/>
      <c r="IW372" s="97"/>
      <c r="IX372" s="97"/>
      <c r="IY372" s="97"/>
      <c r="IZ372" s="97"/>
      <c r="JA372" s="97"/>
      <c r="JB372" s="97"/>
      <c r="JC372" s="97"/>
      <c r="JD372" s="97"/>
      <c r="JE372" s="97"/>
      <c r="JF372" s="97"/>
      <c r="JG372" s="97"/>
      <c r="JH372" s="97"/>
      <c r="JI372" s="97"/>
      <c r="JJ372" s="97"/>
      <c r="JK372" s="97"/>
      <c r="JL372" s="97"/>
      <c r="JM372" s="97"/>
      <c r="JN372" s="97"/>
      <c r="JO372" s="97"/>
      <c r="JP372" s="97"/>
      <c r="JQ372" s="97"/>
      <c r="JR372" s="97"/>
      <c r="JS372" s="97"/>
      <c r="JT372" s="97"/>
      <c r="JU372" s="97"/>
      <c r="JV372" s="97"/>
      <c r="JW372" s="97"/>
      <c r="JX372" s="97"/>
      <c r="JY372" s="97"/>
      <c r="JZ372" s="97"/>
      <c r="KA372" s="97"/>
      <c r="KB372" s="97"/>
      <c r="KC372" s="97"/>
      <c r="KD372" s="97"/>
      <c r="KE372" s="97"/>
      <c r="KF372" s="97"/>
      <c r="KG372" s="97"/>
      <c r="KH372" s="97"/>
      <c r="KI372" s="97"/>
      <c r="KJ372" s="97"/>
      <c r="KK372" s="97"/>
      <c r="KL372" s="97"/>
      <c r="KM372" s="97"/>
      <c r="KN372" s="97"/>
      <c r="KO372" s="97"/>
      <c r="KP372" s="97"/>
      <c r="KQ372" s="97"/>
      <c r="KR372" s="97"/>
      <c r="KS372" s="97"/>
      <c r="KT372" s="97"/>
      <c r="KU372" s="97"/>
      <c r="KV372" s="97"/>
      <c r="KW372" s="97"/>
      <c r="KX372" s="97"/>
      <c r="KY372" s="97"/>
      <c r="KZ372" s="97"/>
      <c r="LA372" s="97"/>
      <c r="LB372" s="97"/>
      <c r="LC372" s="97"/>
      <c r="LD372" s="97"/>
      <c r="LE372" s="97"/>
      <c r="LF372" s="97"/>
      <c r="LG372" s="97"/>
      <c r="LH372" s="97"/>
      <c r="LI372" s="97"/>
      <c r="LJ372" s="97"/>
      <c r="LK372" s="97"/>
      <c r="LL372" s="97"/>
      <c r="LM372" s="97"/>
      <c r="LN372" s="97"/>
      <c r="LO372" s="97"/>
      <c r="LP372" s="97"/>
      <c r="LQ372" s="97"/>
      <c r="LR372" s="97"/>
      <c r="LS372" s="97"/>
      <c r="LT372" s="97"/>
      <c r="LU372" s="97"/>
      <c r="LV372" s="97"/>
      <c r="LW372" s="97"/>
      <c r="LX372" s="97"/>
      <c r="LY372" s="97"/>
      <c r="LZ372" s="97"/>
      <c r="MA372" s="97"/>
      <c r="MB372" s="97"/>
      <c r="MC372" s="97"/>
      <c r="MD372" s="97"/>
      <c r="ME372" s="97"/>
      <c r="MF372" s="97"/>
      <c r="MG372" s="97"/>
      <c r="MH372" s="97"/>
      <c r="MI372" s="97"/>
      <c r="MJ372" s="97"/>
      <c r="MK372" s="97"/>
      <c r="ML372" s="97"/>
      <c r="MM372" s="97"/>
      <c r="MN372" s="97"/>
      <c r="MO372" s="97"/>
      <c r="MP372" s="97"/>
      <c r="MQ372" s="97"/>
      <c r="MR372" s="97"/>
      <c r="MS372" s="97"/>
      <c r="MT372" s="97"/>
      <c r="MU372" s="97"/>
      <c r="MV372" s="97"/>
      <c r="MW372" s="97"/>
      <c r="MX372" s="97"/>
      <c r="MY372" s="97"/>
      <c r="MZ372" s="97"/>
      <c r="NA372" s="97"/>
      <c r="NB372" s="97"/>
      <c r="NC372" s="97"/>
      <c r="ND372" s="97"/>
      <c r="NE372" s="97"/>
      <c r="NF372" s="97"/>
      <c r="NG372" s="97"/>
      <c r="NH372" s="97"/>
      <c r="NI372" s="97"/>
      <c r="NJ372" s="97"/>
      <c r="NK372" s="97"/>
      <c r="NL372" s="97"/>
      <c r="NM372" s="97"/>
      <c r="NN372" s="97"/>
      <c r="NO372" s="97"/>
      <c r="NP372" s="97"/>
      <c r="NQ372" s="97"/>
      <c r="NR372" s="97"/>
      <c r="NS372" s="97"/>
      <c r="NT372" s="97"/>
      <c r="NU372" s="97"/>
      <c r="NV372" s="97"/>
      <c r="NW372" s="97"/>
      <c r="NX372" s="97"/>
      <c r="NY372" s="97"/>
      <c r="NZ372" s="97"/>
      <c r="OA372" s="97"/>
      <c r="OB372" s="97"/>
      <c r="OC372" s="97"/>
      <c r="OD372" s="97"/>
      <c r="OE372" s="97"/>
      <c r="OF372" s="97"/>
      <c r="OG372" s="97"/>
      <c r="OH372" s="97"/>
      <c r="OI372" s="97">
        <v>1760</v>
      </c>
      <c r="OJ372" s="97"/>
      <c r="OK372" s="97"/>
      <c r="OL372" s="97"/>
      <c r="OM372" s="97"/>
      <c r="ON372" s="97">
        <v>249</v>
      </c>
      <c r="OO372" s="97"/>
      <c r="OP372" s="97"/>
      <c r="OQ372" s="97"/>
      <c r="OR372" s="98"/>
      <c r="OS372" s="99">
        <v>2009</v>
      </c>
      <c r="OT372" s="96">
        <v>166284</v>
      </c>
      <c r="OU372" s="97"/>
      <c r="OV372" s="97"/>
      <c r="OW372" s="97"/>
      <c r="OX372" s="97"/>
      <c r="OY372" s="97"/>
      <c r="OZ372" s="97"/>
      <c r="PA372" s="97"/>
      <c r="PB372" s="97"/>
      <c r="PC372" s="97"/>
      <c r="PD372" s="97"/>
      <c r="PE372" s="97"/>
      <c r="PF372" s="97"/>
      <c r="PG372" s="97"/>
      <c r="PH372" s="97"/>
      <c r="PI372" s="97"/>
      <c r="PJ372" s="97"/>
      <c r="PK372" s="97"/>
      <c r="PL372" s="98"/>
      <c r="PM372" s="99">
        <v>168293</v>
      </c>
    </row>
    <row r="373" spans="1:429" ht="12.75" customHeight="1" x14ac:dyDescent="0.2">
      <c r="A373" s="93" t="s">
        <v>1649</v>
      </c>
      <c r="B373" s="94" t="s">
        <v>1750</v>
      </c>
      <c r="C373" s="95" t="s">
        <v>1532</v>
      </c>
      <c r="D373" s="96"/>
      <c r="E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7"/>
      <c r="AC373" s="97"/>
      <c r="AD373" s="97"/>
      <c r="AE373" s="97"/>
      <c r="AF373" s="97"/>
      <c r="AG373" s="97"/>
      <c r="AH373" s="97"/>
      <c r="AI373" s="97"/>
      <c r="AJ373" s="97"/>
      <c r="AK373" s="97"/>
      <c r="AL373" s="97"/>
      <c r="AM373" s="97"/>
      <c r="AN373" s="97"/>
      <c r="AO373" s="97"/>
      <c r="AP373" s="97"/>
      <c r="AQ373" s="97"/>
      <c r="AR373" s="97"/>
      <c r="AS373" s="97"/>
      <c r="AT373" s="97"/>
      <c r="AU373" s="97"/>
      <c r="AV373" s="97"/>
      <c r="AW373" s="97"/>
      <c r="AX373" s="97"/>
      <c r="AY373" s="97"/>
      <c r="AZ373" s="97"/>
      <c r="BA373" s="97"/>
      <c r="BB373" s="97"/>
      <c r="BC373" s="97"/>
      <c r="BD373" s="97"/>
      <c r="BE373" s="97"/>
      <c r="BF373" s="97"/>
      <c r="BG373" s="97"/>
      <c r="BH373" s="97"/>
      <c r="BI373" s="97"/>
      <c r="BJ373" s="97"/>
      <c r="BK373" s="97"/>
      <c r="BL373" s="97"/>
      <c r="BM373" s="97"/>
      <c r="BN373" s="97"/>
      <c r="BO373" s="97"/>
      <c r="BP373" s="97"/>
      <c r="BQ373" s="97"/>
      <c r="BR373" s="97"/>
      <c r="BS373" s="97"/>
      <c r="BT373" s="97"/>
      <c r="BU373" s="97"/>
      <c r="BV373" s="97"/>
      <c r="BW373" s="97"/>
      <c r="BX373" s="97"/>
      <c r="BY373" s="97"/>
      <c r="BZ373" s="97"/>
      <c r="CA373" s="97"/>
      <c r="CB373" s="97"/>
      <c r="CC373" s="97"/>
      <c r="CD373" s="97"/>
      <c r="CE373" s="97"/>
      <c r="CF373" s="97"/>
      <c r="CG373" s="97"/>
      <c r="CH373" s="97"/>
      <c r="CI373" s="97"/>
      <c r="CJ373" s="97"/>
      <c r="CK373" s="97"/>
      <c r="CL373" s="97"/>
      <c r="CM373" s="97"/>
      <c r="CN373" s="97"/>
      <c r="CO373" s="97"/>
      <c r="CP373" s="97"/>
      <c r="CQ373" s="97"/>
      <c r="CR373" s="97"/>
      <c r="CS373" s="97"/>
      <c r="CT373" s="97"/>
      <c r="CU373" s="97"/>
      <c r="CV373" s="97"/>
      <c r="CW373" s="97"/>
      <c r="CX373" s="97"/>
      <c r="CY373" s="97"/>
      <c r="CZ373" s="97"/>
      <c r="DA373" s="97"/>
      <c r="DB373" s="97"/>
      <c r="DC373" s="97"/>
      <c r="DD373" s="97"/>
      <c r="DE373" s="97"/>
      <c r="DF373" s="97"/>
      <c r="DG373" s="97"/>
      <c r="DH373" s="97"/>
      <c r="DI373" s="97"/>
      <c r="DJ373" s="97"/>
      <c r="DK373" s="97"/>
      <c r="DL373" s="97"/>
      <c r="DM373" s="97"/>
      <c r="DN373" s="97"/>
      <c r="DO373" s="97"/>
      <c r="DP373" s="97"/>
      <c r="DQ373" s="97"/>
      <c r="DR373" s="97"/>
      <c r="DS373" s="97"/>
      <c r="DT373" s="97"/>
      <c r="DU373" s="97"/>
      <c r="DV373" s="97"/>
      <c r="DW373" s="97"/>
      <c r="DX373" s="97"/>
      <c r="DY373" s="97"/>
      <c r="DZ373" s="97"/>
      <c r="EA373" s="97"/>
      <c r="EB373" s="97"/>
      <c r="EC373" s="97"/>
      <c r="ED373" s="97"/>
      <c r="EE373" s="97"/>
      <c r="EF373" s="97"/>
      <c r="EG373" s="97"/>
      <c r="EH373" s="97"/>
      <c r="EI373" s="97"/>
      <c r="EJ373" s="97"/>
      <c r="EK373" s="97"/>
      <c r="EL373" s="97"/>
      <c r="EM373" s="97"/>
      <c r="EN373" s="97"/>
      <c r="EO373" s="97"/>
      <c r="EP373" s="97"/>
      <c r="EQ373" s="97"/>
      <c r="ER373" s="97"/>
      <c r="ES373" s="97"/>
      <c r="ET373" s="97"/>
      <c r="EU373" s="97"/>
      <c r="EV373" s="97"/>
      <c r="EW373" s="97"/>
      <c r="EX373" s="97"/>
      <c r="EY373" s="97"/>
      <c r="EZ373" s="97"/>
      <c r="FA373" s="97"/>
      <c r="FB373" s="97"/>
      <c r="FC373" s="97"/>
      <c r="FD373" s="97"/>
      <c r="FE373" s="97"/>
      <c r="FF373" s="97"/>
      <c r="FG373" s="97"/>
      <c r="FH373" s="97"/>
      <c r="FI373" s="97"/>
      <c r="FJ373" s="97"/>
      <c r="FK373" s="97"/>
      <c r="FL373" s="97"/>
      <c r="FM373" s="97"/>
      <c r="FN373" s="97"/>
      <c r="FO373" s="97"/>
      <c r="FP373" s="97"/>
      <c r="FQ373" s="97"/>
      <c r="FR373" s="97"/>
      <c r="FS373" s="97"/>
      <c r="FT373" s="97"/>
      <c r="FU373" s="97"/>
      <c r="FV373" s="97"/>
      <c r="FW373" s="97"/>
      <c r="FX373" s="97"/>
      <c r="FY373" s="97"/>
      <c r="FZ373" s="97"/>
      <c r="GA373" s="97"/>
      <c r="GB373" s="97"/>
      <c r="GC373" s="97"/>
      <c r="GD373" s="97"/>
      <c r="GE373" s="97"/>
      <c r="GF373" s="97"/>
      <c r="GG373" s="97"/>
      <c r="GH373" s="97"/>
      <c r="GI373" s="97"/>
      <c r="GJ373" s="97"/>
      <c r="GK373" s="97"/>
      <c r="GL373" s="97"/>
      <c r="GM373" s="97"/>
      <c r="GN373" s="97"/>
      <c r="GO373" s="97"/>
      <c r="GP373" s="97"/>
      <c r="GQ373" s="97"/>
      <c r="GR373" s="97"/>
      <c r="GS373" s="97"/>
      <c r="GT373" s="97"/>
      <c r="GU373" s="97"/>
      <c r="GV373" s="97"/>
      <c r="GW373" s="97"/>
      <c r="GX373" s="97"/>
      <c r="GY373" s="97"/>
      <c r="GZ373" s="97"/>
      <c r="HA373" s="97"/>
      <c r="HB373" s="97"/>
      <c r="HC373" s="97"/>
      <c r="HD373" s="97"/>
      <c r="HE373" s="97"/>
      <c r="HF373" s="97"/>
      <c r="HG373" s="97"/>
      <c r="HH373" s="97"/>
      <c r="HI373" s="97"/>
      <c r="HJ373" s="97"/>
      <c r="HK373" s="97"/>
      <c r="HL373" s="97"/>
      <c r="HM373" s="97"/>
      <c r="HN373" s="97"/>
      <c r="HO373" s="97"/>
      <c r="HP373" s="97"/>
      <c r="HQ373" s="97"/>
      <c r="HR373" s="97"/>
      <c r="HS373" s="97"/>
      <c r="HT373" s="97"/>
      <c r="HU373" s="97"/>
      <c r="HV373" s="97"/>
      <c r="HW373" s="97"/>
      <c r="HX373" s="97"/>
      <c r="HY373" s="97"/>
      <c r="HZ373" s="97"/>
      <c r="IA373" s="97"/>
      <c r="IB373" s="97"/>
      <c r="IC373" s="97"/>
      <c r="ID373" s="97"/>
      <c r="IE373" s="97"/>
      <c r="IF373" s="97"/>
      <c r="IG373" s="97"/>
      <c r="IH373" s="97"/>
      <c r="II373" s="97"/>
      <c r="IJ373" s="97"/>
      <c r="IK373" s="97"/>
      <c r="IL373" s="97"/>
      <c r="IM373" s="97"/>
      <c r="IN373" s="97"/>
      <c r="IO373" s="97"/>
      <c r="IP373" s="97"/>
      <c r="IQ373" s="97"/>
      <c r="IR373" s="97"/>
      <c r="IS373" s="97"/>
      <c r="IT373" s="97"/>
      <c r="IU373" s="97"/>
      <c r="IV373" s="97"/>
      <c r="IW373" s="97"/>
      <c r="IX373" s="97"/>
      <c r="IY373" s="97"/>
      <c r="IZ373" s="97"/>
      <c r="JA373" s="97"/>
      <c r="JB373" s="97"/>
      <c r="JC373" s="97"/>
      <c r="JD373" s="97"/>
      <c r="JE373" s="97"/>
      <c r="JF373" s="97"/>
      <c r="JG373" s="97"/>
      <c r="JH373" s="97"/>
      <c r="JI373" s="97"/>
      <c r="JJ373" s="97"/>
      <c r="JK373" s="97"/>
      <c r="JL373" s="97"/>
      <c r="JM373" s="97"/>
      <c r="JN373" s="97"/>
      <c r="JO373" s="97"/>
      <c r="JP373" s="97"/>
      <c r="JQ373" s="97"/>
      <c r="JR373" s="97"/>
      <c r="JS373" s="97"/>
      <c r="JT373" s="97"/>
      <c r="JU373" s="97"/>
      <c r="JV373" s="97"/>
      <c r="JW373" s="97"/>
      <c r="JX373" s="97"/>
      <c r="JY373" s="97"/>
      <c r="JZ373" s="97"/>
      <c r="KA373" s="97"/>
      <c r="KB373" s="97"/>
      <c r="KC373" s="97"/>
      <c r="KD373" s="97"/>
      <c r="KE373" s="97"/>
      <c r="KF373" s="97"/>
      <c r="KG373" s="97"/>
      <c r="KH373" s="97"/>
      <c r="KI373" s="97"/>
      <c r="KJ373" s="97"/>
      <c r="KK373" s="97"/>
      <c r="KL373" s="97"/>
      <c r="KM373" s="97"/>
      <c r="KN373" s="97"/>
      <c r="KO373" s="97"/>
      <c r="KP373" s="97"/>
      <c r="KQ373" s="97"/>
      <c r="KR373" s="97"/>
      <c r="KS373" s="97"/>
      <c r="KT373" s="97"/>
      <c r="KU373" s="97"/>
      <c r="KV373" s="97"/>
      <c r="KW373" s="97"/>
      <c r="KX373" s="97"/>
      <c r="KY373" s="97"/>
      <c r="KZ373" s="97"/>
      <c r="LA373" s="97"/>
      <c r="LB373" s="97"/>
      <c r="LC373" s="97"/>
      <c r="LD373" s="97"/>
      <c r="LE373" s="97"/>
      <c r="LF373" s="97"/>
      <c r="LG373" s="97"/>
      <c r="LH373" s="97"/>
      <c r="LI373" s="97"/>
      <c r="LJ373" s="97"/>
      <c r="LK373" s="97"/>
      <c r="LL373" s="97"/>
      <c r="LM373" s="97"/>
      <c r="LN373" s="97"/>
      <c r="LO373" s="97"/>
      <c r="LP373" s="97"/>
      <c r="LQ373" s="97"/>
      <c r="LR373" s="97"/>
      <c r="LS373" s="97"/>
      <c r="LT373" s="97"/>
      <c r="LU373" s="97"/>
      <c r="LV373" s="97"/>
      <c r="LW373" s="97"/>
      <c r="LX373" s="97"/>
      <c r="LY373" s="97"/>
      <c r="LZ373" s="97"/>
      <c r="MA373" s="97"/>
      <c r="MB373" s="97"/>
      <c r="MC373" s="97"/>
      <c r="MD373" s="97"/>
      <c r="ME373" s="97"/>
      <c r="MF373" s="97"/>
      <c r="MG373" s="97"/>
      <c r="MH373" s="97"/>
      <c r="MI373" s="97"/>
      <c r="MJ373" s="97"/>
      <c r="MK373" s="97"/>
      <c r="ML373" s="97"/>
      <c r="MM373" s="97"/>
      <c r="MN373" s="97"/>
      <c r="MO373" s="97"/>
      <c r="MP373" s="97"/>
      <c r="MQ373" s="97"/>
      <c r="MR373" s="97"/>
      <c r="MS373" s="97"/>
      <c r="MT373" s="97"/>
      <c r="MU373" s="97"/>
      <c r="MV373" s="97"/>
      <c r="MW373" s="97"/>
      <c r="MX373" s="97"/>
      <c r="MY373" s="97"/>
      <c r="MZ373" s="97"/>
      <c r="NA373" s="97"/>
      <c r="NB373" s="97"/>
      <c r="NC373" s="97"/>
      <c r="ND373" s="97"/>
      <c r="NE373" s="97"/>
      <c r="NF373" s="97"/>
      <c r="NG373" s="97"/>
      <c r="NH373" s="97"/>
      <c r="NI373" s="97"/>
      <c r="NJ373" s="97"/>
      <c r="NK373" s="97"/>
      <c r="NL373" s="97"/>
      <c r="NM373" s="97"/>
      <c r="NN373" s="97"/>
      <c r="NO373" s="97"/>
      <c r="NP373" s="97"/>
      <c r="NQ373" s="97"/>
      <c r="NR373" s="97"/>
      <c r="NS373" s="97"/>
      <c r="NT373" s="97"/>
      <c r="NU373" s="97"/>
      <c r="NV373" s="97"/>
      <c r="NW373" s="97"/>
      <c r="NX373" s="97"/>
      <c r="NY373" s="97"/>
      <c r="NZ373" s="97"/>
      <c r="OA373" s="97"/>
      <c r="OB373" s="97"/>
      <c r="OC373" s="97"/>
      <c r="OD373" s="97"/>
      <c r="OE373" s="97"/>
      <c r="OF373" s="97"/>
      <c r="OG373" s="97"/>
      <c r="OH373" s="97"/>
      <c r="OI373" s="97"/>
      <c r="OJ373" s="97"/>
      <c r="OK373" s="97"/>
      <c r="OL373" s="97"/>
      <c r="OM373" s="97"/>
      <c r="ON373" s="97">
        <v>536</v>
      </c>
      <c r="OO373" s="97"/>
      <c r="OP373" s="97"/>
      <c r="OQ373" s="97"/>
      <c r="OR373" s="98"/>
      <c r="OS373" s="99">
        <v>536</v>
      </c>
      <c r="OT373" s="96">
        <v>40587</v>
      </c>
      <c r="OU373" s="97"/>
      <c r="OV373" s="97"/>
      <c r="OW373" s="97"/>
      <c r="OX373" s="97"/>
      <c r="OY373" s="97"/>
      <c r="OZ373" s="97"/>
      <c r="PA373" s="97"/>
      <c r="PB373" s="97"/>
      <c r="PC373" s="97"/>
      <c r="PD373" s="97"/>
      <c r="PE373" s="97"/>
      <c r="PF373" s="97"/>
      <c r="PG373" s="97"/>
      <c r="PH373" s="97"/>
      <c r="PI373" s="97"/>
      <c r="PJ373" s="97"/>
      <c r="PK373" s="97"/>
      <c r="PL373" s="98"/>
      <c r="PM373" s="99">
        <v>41123</v>
      </c>
    </row>
    <row r="374" spans="1:429" ht="12.75" customHeight="1" x14ac:dyDescent="0.2">
      <c r="A374" s="93">
        <v>624100</v>
      </c>
      <c r="B374" s="94" t="s">
        <v>1750</v>
      </c>
      <c r="C374" s="95" t="s">
        <v>1533</v>
      </c>
      <c r="D374" s="96"/>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c r="AE374" s="97"/>
      <c r="AF374" s="97"/>
      <c r="AG374" s="97"/>
      <c r="AH374" s="97"/>
      <c r="AI374" s="97"/>
      <c r="AJ374" s="97"/>
      <c r="AK374" s="97"/>
      <c r="AL374" s="97"/>
      <c r="AM374" s="97"/>
      <c r="AN374" s="97"/>
      <c r="AO374" s="97"/>
      <c r="AP374" s="97"/>
      <c r="AQ374" s="97"/>
      <c r="AR374" s="97"/>
      <c r="AS374" s="97"/>
      <c r="AT374" s="97"/>
      <c r="AU374" s="97"/>
      <c r="AV374" s="97"/>
      <c r="AW374" s="97"/>
      <c r="AX374" s="97"/>
      <c r="AY374" s="97"/>
      <c r="AZ374" s="97"/>
      <c r="BA374" s="97"/>
      <c r="BB374" s="97"/>
      <c r="BC374" s="97"/>
      <c r="BD374" s="97"/>
      <c r="BE374" s="97"/>
      <c r="BF374" s="97"/>
      <c r="BG374" s="97"/>
      <c r="BH374" s="97"/>
      <c r="BI374" s="97"/>
      <c r="BJ374" s="97"/>
      <c r="BK374" s="97"/>
      <c r="BL374" s="97"/>
      <c r="BM374" s="97"/>
      <c r="BN374" s="97"/>
      <c r="BO374" s="97"/>
      <c r="BP374" s="97"/>
      <c r="BQ374" s="97"/>
      <c r="BR374" s="97"/>
      <c r="BS374" s="97"/>
      <c r="BT374" s="97"/>
      <c r="BU374" s="97"/>
      <c r="BV374" s="97"/>
      <c r="BW374" s="97"/>
      <c r="BX374" s="97"/>
      <c r="BY374" s="97"/>
      <c r="BZ374" s="97"/>
      <c r="CA374" s="97"/>
      <c r="CB374" s="97"/>
      <c r="CC374" s="97"/>
      <c r="CD374" s="97"/>
      <c r="CE374" s="97"/>
      <c r="CF374" s="97"/>
      <c r="CG374" s="97"/>
      <c r="CH374" s="97"/>
      <c r="CI374" s="97"/>
      <c r="CJ374" s="97"/>
      <c r="CK374" s="97"/>
      <c r="CL374" s="97"/>
      <c r="CM374" s="97"/>
      <c r="CN374" s="97"/>
      <c r="CO374" s="97"/>
      <c r="CP374" s="97"/>
      <c r="CQ374" s="97"/>
      <c r="CR374" s="97"/>
      <c r="CS374" s="97"/>
      <c r="CT374" s="97"/>
      <c r="CU374" s="97"/>
      <c r="CV374" s="97"/>
      <c r="CW374" s="97"/>
      <c r="CX374" s="97"/>
      <c r="CY374" s="97"/>
      <c r="CZ374" s="97"/>
      <c r="DA374" s="97"/>
      <c r="DB374" s="97"/>
      <c r="DC374" s="97"/>
      <c r="DD374" s="97"/>
      <c r="DE374" s="97"/>
      <c r="DF374" s="97"/>
      <c r="DG374" s="97"/>
      <c r="DH374" s="97"/>
      <c r="DI374" s="97"/>
      <c r="DJ374" s="97"/>
      <c r="DK374" s="97"/>
      <c r="DL374" s="97"/>
      <c r="DM374" s="97"/>
      <c r="DN374" s="97"/>
      <c r="DO374" s="97"/>
      <c r="DP374" s="97"/>
      <c r="DQ374" s="97"/>
      <c r="DR374" s="97"/>
      <c r="DS374" s="97"/>
      <c r="DT374" s="97"/>
      <c r="DU374" s="97"/>
      <c r="DV374" s="97"/>
      <c r="DW374" s="97"/>
      <c r="DX374" s="97"/>
      <c r="DY374" s="97"/>
      <c r="DZ374" s="97"/>
      <c r="EA374" s="97"/>
      <c r="EB374" s="97"/>
      <c r="EC374" s="97"/>
      <c r="ED374" s="97"/>
      <c r="EE374" s="97"/>
      <c r="EF374" s="97"/>
      <c r="EG374" s="97"/>
      <c r="EH374" s="97"/>
      <c r="EI374" s="97"/>
      <c r="EJ374" s="97"/>
      <c r="EK374" s="97"/>
      <c r="EL374" s="97"/>
      <c r="EM374" s="97"/>
      <c r="EN374" s="97"/>
      <c r="EO374" s="97"/>
      <c r="EP374" s="97"/>
      <c r="EQ374" s="97"/>
      <c r="ER374" s="97"/>
      <c r="ES374" s="97"/>
      <c r="ET374" s="97"/>
      <c r="EU374" s="97"/>
      <c r="EV374" s="97"/>
      <c r="EW374" s="97"/>
      <c r="EX374" s="97"/>
      <c r="EY374" s="97"/>
      <c r="EZ374" s="97"/>
      <c r="FA374" s="97"/>
      <c r="FB374" s="97"/>
      <c r="FC374" s="97"/>
      <c r="FD374" s="97"/>
      <c r="FE374" s="97"/>
      <c r="FF374" s="97"/>
      <c r="FG374" s="97"/>
      <c r="FH374" s="97"/>
      <c r="FI374" s="97"/>
      <c r="FJ374" s="97"/>
      <c r="FK374" s="97"/>
      <c r="FL374" s="97"/>
      <c r="FM374" s="97"/>
      <c r="FN374" s="97"/>
      <c r="FO374" s="97"/>
      <c r="FP374" s="97"/>
      <c r="FQ374" s="97"/>
      <c r="FR374" s="97"/>
      <c r="FS374" s="97"/>
      <c r="FT374" s="97"/>
      <c r="FU374" s="97"/>
      <c r="FV374" s="97"/>
      <c r="FW374" s="97"/>
      <c r="FX374" s="97"/>
      <c r="FY374" s="97"/>
      <c r="FZ374" s="97"/>
      <c r="GA374" s="97"/>
      <c r="GB374" s="97"/>
      <c r="GC374" s="97"/>
      <c r="GD374" s="97"/>
      <c r="GE374" s="97"/>
      <c r="GF374" s="97"/>
      <c r="GG374" s="97"/>
      <c r="GH374" s="97"/>
      <c r="GI374" s="97"/>
      <c r="GJ374" s="97"/>
      <c r="GK374" s="97"/>
      <c r="GL374" s="97"/>
      <c r="GM374" s="97"/>
      <c r="GN374" s="97"/>
      <c r="GO374" s="97"/>
      <c r="GP374" s="97"/>
      <c r="GQ374" s="97"/>
      <c r="GR374" s="97"/>
      <c r="GS374" s="97"/>
      <c r="GT374" s="97"/>
      <c r="GU374" s="97"/>
      <c r="GV374" s="97"/>
      <c r="GW374" s="97"/>
      <c r="GX374" s="97"/>
      <c r="GY374" s="97"/>
      <c r="GZ374" s="97"/>
      <c r="HA374" s="97"/>
      <c r="HB374" s="97"/>
      <c r="HC374" s="97"/>
      <c r="HD374" s="97"/>
      <c r="HE374" s="97"/>
      <c r="HF374" s="97"/>
      <c r="HG374" s="97"/>
      <c r="HH374" s="97"/>
      <c r="HI374" s="97"/>
      <c r="HJ374" s="97"/>
      <c r="HK374" s="97"/>
      <c r="HL374" s="97"/>
      <c r="HM374" s="97"/>
      <c r="HN374" s="97"/>
      <c r="HO374" s="97"/>
      <c r="HP374" s="97"/>
      <c r="HQ374" s="97"/>
      <c r="HR374" s="97"/>
      <c r="HS374" s="97"/>
      <c r="HT374" s="97"/>
      <c r="HU374" s="97"/>
      <c r="HV374" s="97"/>
      <c r="HW374" s="97"/>
      <c r="HX374" s="97"/>
      <c r="HY374" s="97"/>
      <c r="HZ374" s="97"/>
      <c r="IA374" s="97"/>
      <c r="IB374" s="97"/>
      <c r="IC374" s="97"/>
      <c r="ID374" s="97"/>
      <c r="IE374" s="97"/>
      <c r="IF374" s="97"/>
      <c r="IG374" s="97"/>
      <c r="IH374" s="97"/>
      <c r="II374" s="97"/>
      <c r="IJ374" s="97"/>
      <c r="IK374" s="97"/>
      <c r="IL374" s="97"/>
      <c r="IM374" s="97"/>
      <c r="IN374" s="97"/>
      <c r="IO374" s="97"/>
      <c r="IP374" s="97"/>
      <c r="IQ374" s="97"/>
      <c r="IR374" s="97"/>
      <c r="IS374" s="97"/>
      <c r="IT374" s="97"/>
      <c r="IU374" s="97"/>
      <c r="IV374" s="97"/>
      <c r="IW374" s="97"/>
      <c r="IX374" s="97"/>
      <c r="IY374" s="97"/>
      <c r="IZ374" s="97"/>
      <c r="JA374" s="97"/>
      <c r="JB374" s="97"/>
      <c r="JC374" s="97"/>
      <c r="JD374" s="97"/>
      <c r="JE374" s="97"/>
      <c r="JF374" s="97"/>
      <c r="JG374" s="97"/>
      <c r="JH374" s="97"/>
      <c r="JI374" s="97"/>
      <c r="JJ374" s="97"/>
      <c r="JK374" s="97"/>
      <c r="JL374" s="97"/>
      <c r="JM374" s="97"/>
      <c r="JN374" s="97"/>
      <c r="JO374" s="97"/>
      <c r="JP374" s="97"/>
      <c r="JQ374" s="97"/>
      <c r="JR374" s="97"/>
      <c r="JS374" s="97"/>
      <c r="JT374" s="97"/>
      <c r="JU374" s="97"/>
      <c r="JV374" s="97"/>
      <c r="JW374" s="97"/>
      <c r="JX374" s="97"/>
      <c r="JY374" s="97"/>
      <c r="JZ374" s="97"/>
      <c r="KA374" s="97"/>
      <c r="KB374" s="97"/>
      <c r="KC374" s="97"/>
      <c r="KD374" s="97"/>
      <c r="KE374" s="97"/>
      <c r="KF374" s="97"/>
      <c r="KG374" s="97"/>
      <c r="KH374" s="97"/>
      <c r="KI374" s="97"/>
      <c r="KJ374" s="97"/>
      <c r="KK374" s="97"/>
      <c r="KL374" s="97"/>
      <c r="KM374" s="97"/>
      <c r="KN374" s="97"/>
      <c r="KO374" s="97"/>
      <c r="KP374" s="97"/>
      <c r="KQ374" s="97"/>
      <c r="KR374" s="97"/>
      <c r="KS374" s="97"/>
      <c r="KT374" s="97"/>
      <c r="KU374" s="97"/>
      <c r="KV374" s="97"/>
      <c r="KW374" s="97"/>
      <c r="KX374" s="97"/>
      <c r="KY374" s="97"/>
      <c r="KZ374" s="97"/>
      <c r="LA374" s="97"/>
      <c r="LB374" s="97"/>
      <c r="LC374" s="97"/>
      <c r="LD374" s="97"/>
      <c r="LE374" s="97"/>
      <c r="LF374" s="97"/>
      <c r="LG374" s="97"/>
      <c r="LH374" s="97"/>
      <c r="LI374" s="97"/>
      <c r="LJ374" s="97"/>
      <c r="LK374" s="97"/>
      <c r="LL374" s="97"/>
      <c r="LM374" s="97"/>
      <c r="LN374" s="97"/>
      <c r="LO374" s="97"/>
      <c r="LP374" s="97"/>
      <c r="LQ374" s="97"/>
      <c r="LR374" s="97"/>
      <c r="LS374" s="97"/>
      <c r="LT374" s="97"/>
      <c r="LU374" s="97"/>
      <c r="LV374" s="97"/>
      <c r="LW374" s="97"/>
      <c r="LX374" s="97"/>
      <c r="LY374" s="97"/>
      <c r="LZ374" s="97"/>
      <c r="MA374" s="97"/>
      <c r="MB374" s="97"/>
      <c r="MC374" s="97"/>
      <c r="MD374" s="97"/>
      <c r="ME374" s="97"/>
      <c r="MF374" s="97"/>
      <c r="MG374" s="97"/>
      <c r="MH374" s="97"/>
      <c r="MI374" s="97"/>
      <c r="MJ374" s="97"/>
      <c r="MK374" s="97"/>
      <c r="ML374" s="97"/>
      <c r="MM374" s="97"/>
      <c r="MN374" s="97"/>
      <c r="MO374" s="97"/>
      <c r="MP374" s="97"/>
      <c r="MQ374" s="97"/>
      <c r="MR374" s="97"/>
      <c r="MS374" s="97"/>
      <c r="MT374" s="97"/>
      <c r="MU374" s="97"/>
      <c r="MV374" s="97"/>
      <c r="MW374" s="97"/>
      <c r="MX374" s="97"/>
      <c r="MY374" s="97"/>
      <c r="MZ374" s="97"/>
      <c r="NA374" s="97"/>
      <c r="NB374" s="97"/>
      <c r="NC374" s="97"/>
      <c r="ND374" s="97"/>
      <c r="NE374" s="97"/>
      <c r="NF374" s="97"/>
      <c r="NG374" s="97"/>
      <c r="NH374" s="97"/>
      <c r="NI374" s="97"/>
      <c r="NJ374" s="97"/>
      <c r="NK374" s="97"/>
      <c r="NL374" s="97"/>
      <c r="NM374" s="97"/>
      <c r="NN374" s="97"/>
      <c r="NO374" s="97"/>
      <c r="NP374" s="97"/>
      <c r="NQ374" s="97"/>
      <c r="NR374" s="97"/>
      <c r="NS374" s="97"/>
      <c r="NT374" s="97"/>
      <c r="NU374" s="97"/>
      <c r="NV374" s="97"/>
      <c r="NW374" s="97"/>
      <c r="NX374" s="97"/>
      <c r="NY374" s="97"/>
      <c r="NZ374" s="97"/>
      <c r="OA374" s="97"/>
      <c r="OB374" s="97"/>
      <c r="OC374" s="97"/>
      <c r="OD374" s="97"/>
      <c r="OE374" s="97"/>
      <c r="OF374" s="97"/>
      <c r="OG374" s="97"/>
      <c r="OH374" s="97"/>
      <c r="OI374" s="97"/>
      <c r="OJ374" s="97"/>
      <c r="OK374" s="97"/>
      <c r="OL374" s="97"/>
      <c r="OM374" s="97"/>
      <c r="ON374" s="97"/>
      <c r="OO374" s="97">
        <v>0</v>
      </c>
      <c r="OP374" s="97"/>
      <c r="OQ374" s="97"/>
      <c r="OR374" s="98"/>
      <c r="OS374" s="99">
        <v>0</v>
      </c>
      <c r="OT374" s="96">
        <v>80482</v>
      </c>
      <c r="OU374" s="97"/>
      <c r="OV374" s="97"/>
      <c r="OW374" s="97"/>
      <c r="OX374" s="97"/>
      <c r="OY374" s="97"/>
      <c r="OZ374" s="97"/>
      <c r="PA374" s="97"/>
      <c r="PB374" s="97"/>
      <c r="PC374" s="97"/>
      <c r="PD374" s="97"/>
      <c r="PE374" s="97"/>
      <c r="PF374" s="97"/>
      <c r="PG374" s="97"/>
      <c r="PH374" s="97"/>
      <c r="PI374" s="97"/>
      <c r="PJ374" s="97"/>
      <c r="PK374" s="97"/>
      <c r="PL374" s="98"/>
      <c r="PM374" s="99">
        <v>80482</v>
      </c>
    </row>
    <row r="375" spans="1:429" ht="12.75" customHeight="1" x14ac:dyDescent="0.2">
      <c r="A375" s="93">
        <v>624400</v>
      </c>
      <c r="B375" s="94" t="s">
        <v>1750</v>
      </c>
      <c r="C375" s="95" t="s">
        <v>1534</v>
      </c>
      <c r="D375" s="96"/>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c r="AE375" s="97"/>
      <c r="AF375" s="97"/>
      <c r="AG375" s="97"/>
      <c r="AH375" s="97"/>
      <c r="AI375" s="97"/>
      <c r="AJ375" s="97"/>
      <c r="AK375" s="97"/>
      <c r="AL375" s="97"/>
      <c r="AM375" s="97"/>
      <c r="AN375" s="97"/>
      <c r="AO375" s="97"/>
      <c r="AP375" s="97"/>
      <c r="AQ375" s="97"/>
      <c r="AR375" s="97"/>
      <c r="AS375" s="97"/>
      <c r="AT375" s="97"/>
      <c r="AU375" s="97"/>
      <c r="AV375" s="97"/>
      <c r="AW375" s="97"/>
      <c r="AX375" s="97"/>
      <c r="AY375" s="97"/>
      <c r="AZ375" s="97"/>
      <c r="BA375" s="97"/>
      <c r="BB375" s="97"/>
      <c r="BC375" s="97"/>
      <c r="BD375" s="97"/>
      <c r="BE375" s="97"/>
      <c r="BF375" s="97"/>
      <c r="BG375" s="97"/>
      <c r="BH375" s="97"/>
      <c r="BI375" s="97"/>
      <c r="BJ375" s="97"/>
      <c r="BK375" s="97"/>
      <c r="BL375" s="97"/>
      <c r="BM375" s="97"/>
      <c r="BN375" s="97"/>
      <c r="BO375" s="97"/>
      <c r="BP375" s="97"/>
      <c r="BQ375" s="97"/>
      <c r="BR375" s="97"/>
      <c r="BS375" s="97"/>
      <c r="BT375" s="97"/>
      <c r="BU375" s="97"/>
      <c r="BV375" s="97"/>
      <c r="BW375" s="97"/>
      <c r="BX375" s="97"/>
      <c r="BY375" s="97"/>
      <c r="BZ375" s="97"/>
      <c r="CA375" s="97"/>
      <c r="CB375" s="97"/>
      <c r="CC375" s="97"/>
      <c r="CD375" s="97"/>
      <c r="CE375" s="97"/>
      <c r="CF375" s="97"/>
      <c r="CG375" s="97"/>
      <c r="CH375" s="97"/>
      <c r="CI375" s="97"/>
      <c r="CJ375" s="97"/>
      <c r="CK375" s="97"/>
      <c r="CL375" s="97"/>
      <c r="CM375" s="97"/>
      <c r="CN375" s="97"/>
      <c r="CO375" s="97"/>
      <c r="CP375" s="97"/>
      <c r="CQ375" s="97"/>
      <c r="CR375" s="97"/>
      <c r="CS375" s="97"/>
      <c r="CT375" s="97"/>
      <c r="CU375" s="97"/>
      <c r="CV375" s="97"/>
      <c r="CW375" s="97"/>
      <c r="CX375" s="97"/>
      <c r="CY375" s="97"/>
      <c r="CZ375" s="97"/>
      <c r="DA375" s="97"/>
      <c r="DB375" s="97"/>
      <c r="DC375" s="97"/>
      <c r="DD375" s="97"/>
      <c r="DE375" s="97"/>
      <c r="DF375" s="97"/>
      <c r="DG375" s="97"/>
      <c r="DH375" s="97"/>
      <c r="DI375" s="97"/>
      <c r="DJ375" s="97"/>
      <c r="DK375" s="97"/>
      <c r="DL375" s="97"/>
      <c r="DM375" s="97"/>
      <c r="DN375" s="97"/>
      <c r="DO375" s="97"/>
      <c r="DP375" s="97"/>
      <c r="DQ375" s="97"/>
      <c r="DR375" s="97"/>
      <c r="DS375" s="97"/>
      <c r="DT375" s="97"/>
      <c r="DU375" s="97"/>
      <c r="DV375" s="97"/>
      <c r="DW375" s="97"/>
      <c r="DX375" s="97"/>
      <c r="DY375" s="97"/>
      <c r="DZ375" s="97"/>
      <c r="EA375" s="97"/>
      <c r="EB375" s="97"/>
      <c r="EC375" s="97"/>
      <c r="ED375" s="97"/>
      <c r="EE375" s="97"/>
      <c r="EF375" s="97"/>
      <c r="EG375" s="97"/>
      <c r="EH375" s="97"/>
      <c r="EI375" s="97"/>
      <c r="EJ375" s="97"/>
      <c r="EK375" s="97"/>
      <c r="EL375" s="97"/>
      <c r="EM375" s="97"/>
      <c r="EN375" s="97"/>
      <c r="EO375" s="97"/>
      <c r="EP375" s="97"/>
      <c r="EQ375" s="97"/>
      <c r="ER375" s="97"/>
      <c r="ES375" s="97"/>
      <c r="ET375" s="97"/>
      <c r="EU375" s="97"/>
      <c r="EV375" s="97"/>
      <c r="EW375" s="97"/>
      <c r="EX375" s="97"/>
      <c r="EY375" s="97"/>
      <c r="EZ375" s="97"/>
      <c r="FA375" s="97"/>
      <c r="FB375" s="97"/>
      <c r="FC375" s="97"/>
      <c r="FD375" s="97"/>
      <c r="FE375" s="97"/>
      <c r="FF375" s="97"/>
      <c r="FG375" s="97"/>
      <c r="FH375" s="97"/>
      <c r="FI375" s="97"/>
      <c r="FJ375" s="97"/>
      <c r="FK375" s="97"/>
      <c r="FL375" s="97"/>
      <c r="FM375" s="97"/>
      <c r="FN375" s="97"/>
      <c r="FO375" s="97"/>
      <c r="FP375" s="97"/>
      <c r="FQ375" s="97"/>
      <c r="FR375" s="97"/>
      <c r="FS375" s="97"/>
      <c r="FT375" s="97"/>
      <c r="FU375" s="97"/>
      <c r="FV375" s="97"/>
      <c r="FW375" s="97"/>
      <c r="FX375" s="97"/>
      <c r="FY375" s="97"/>
      <c r="FZ375" s="97"/>
      <c r="GA375" s="97"/>
      <c r="GB375" s="97"/>
      <c r="GC375" s="97"/>
      <c r="GD375" s="97"/>
      <c r="GE375" s="97"/>
      <c r="GF375" s="97"/>
      <c r="GG375" s="97"/>
      <c r="GH375" s="97"/>
      <c r="GI375" s="97"/>
      <c r="GJ375" s="97"/>
      <c r="GK375" s="97"/>
      <c r="GL375" s="97"/>
      <c r="GM375" s="97"/>
      <c r="GN375" s="97"/>
      <c r="GO375" s="97"/>
      <c r="GP375" s="97"/>
      <c r="GQ375" s="97"/>
      <c r="GR375" s="97"/>
      <c r="GS375" s="97"/>
      <c r="GT375" s="97"/>
      <c r="GU375" s="97"/>
      <c r="GV375" s="97"/>
      <c r="GW375" s="97"/>
      <c r="GX375" s="97"/>
      <c r="GY375" s="97"/>
      <c r="GZ375" s="97"/>
      <c r="HA375" s="97"/>
      <c r="HB375" s="97"/>
      <c r="HC375" s="97"/>
      <c r="HD375" s="97"/>
      <c r="HE375" s="97"/>
      <c r="HF375" s="97"/>
      <c r="HG375" s="97"/>
      <c r="HH375" s="97"/>
      <c r="HI375" s="97"/>
      <c r="HJ375" s="97"/>
      <c r="HK375" s="97"/>
      <c r="HL375" s="97"/>
      <c r="HM375" s="97"/>
      <c r="HN375" s="97"/>
      <c r="HO375" s="97"/>
      <c r="HP375" s="97"/>
      <c r="HQ375" s="97"/>
      <c r="HR375" s="97"/>
      <c r="HS375" s="97"/>
      <c r="HT375" s="97"/>
      <c r="HU375" s="97"/>
      <c r="HV375" s="97"/>
      <c r="HW375" s="97"/>
      <c r="HX375" s="97"/>
      <c r="HY375" s="97"/>
      <c r="HZ375" s="97"/>
      <c r="IA375" s="97"/>
      <c r="IB375" s="97"/>
      <c r="IC375" s="97"/>
      <c r="ID375" s="97"/>
      <c r="IE375" s="97"/>
      <c r="IF375" s="97"/>
      <c r="IG375" s="97"/>
      <c r="IH375" s="97"/>
      <c r="II375" s="97"/>
      <c r="IJ375" s="97"/>
      <c r="IK375" s="97"/>
      <c r="IL375" s="97"/>
      <c r="IM375" s="97"/>
      <c r="IN375" s="97"/>
      <c r="IO375" s="97"/>
      <c r="IP375" s="97"/>
      <c r="IQ375" s="97"/>
      <c r="IR375" s="97"/>
      <c r="IS375" s="97"/>
      <c r="IT375" s="97"/>
      <c r="IU375" s="97"/>
      <c r="IV375" s="97"/>
      <c r="IW375" s="97"/>
      <c r="IX375" s="97"/>
      <c r="IY375" s="97"/>
      <c r="IZ375" s="97"/>
      <c r="JA375" s="97"/>
      <c r="JB375" s="97"/>
      <c r="JC375" s="97"/>
      <c r="JD375" s="97"/>
      <c r="JE375" s="97"/>
      <c r="JF375" s="97"/>
      <c r="JG375" s="97"/>
      <c r="JH375" s="97"/>
      <c r="JI375" s="97"/>
      <c r="JJ375" s="97"/>
      <c r="JK375" s="97"/>
      <c r="JL375" s="97"/>
      <c r="JM375" s="97"/>
      <c r="JN375" s="97"/>
      <c r="JO375" s="97"/>
      <c r="JP375" s="97"/>
      <c r="JQ375" s="97"/>
      <c r="JR375" s="97"/>
      <c r="JS375" s="97"/>
      <c r="JT375" s="97"/>
      <c r="JU375" s="97"/>
      <c r="JV375" s="97"/>
      <c r="JW375" s="97"/>
      <c r="JX375" s="97"/>
      <c r="JY375" s="97"/>
      <c r="JZ375" s="97"/>
      <c r="KA375" s="97"/>
      <c r="KB375" s="97"/>
      <c r="KC375" s="97"/>
      <c r="KD375" s="97"/>
      <c r="KE375" s="97"/>
      <c r="KF375" s="97"/>
      <c r="KG375" s="97"/>
      <c r="KH375" s="97"/>
      <c r="KI375" s="97"/>
      <c r="KJ375" s="97"/>
      <c r="KK375" s="97"/>
      <c r="KL375" s="97"/>
      <c r="KM375" s="97"/>
      <c r="KN375" s="97"/>
      <c r="KO375" s="97"/>
      <c r="KP375" s="97"/>
      <c r="KQ375" s="97"/>
      <c r="KR375" s="97"/>
      <c r="KS375" s="97"/>
      <c r="KT375" s="97"/>
      <c r="KU375" s="97"/>
      <c r="KV375" s="97"/>
      <c r="KW375" s="97"/>
      <c r="KX375" s="97"/>
      <c r="KY375" s="97"/>
      <c r="KZ375" s="97"/>
      <c r="LA375" s="97"/>
      <c r="LB375" s="97"/>
      <c r="LC375" s="97"/>
      <c r="LD375" s="97"/>
      <c r="LE375" s="97"/>
      <c r="LF375" s="97"/>
      <c r="LG375" s="97"/>
      <c r="LH375" s="97"/>
      <c r="LI375" s="97"/>
      <c r="LJ375" s="97"/>
      <c r="LK375" s="97"/>
      <c r="LL375" s="97"/>
      <c r="LM375" s="97"/>
      <c r="LN375" s="97"/>
      <c r="LO375" s="97"/>
      <c r="LP375" s="97"/>
      <c r="LQ375" s="97"/>
      <c r="LR375" s="97"/>
      <c r="LS375" s="97"/>
      <c r="LT375" s="97"/>
      <c r="LU375" s="97"/>
      <c r="LV375" s="97"/>
      <c r="LW375" s="97"/>
      <c r="LX375" s="97"/>
      <c r="LY375" s="97"/>
      <c r="LZ375" s="97"/>
      <c r="MA375" s="97"/>
      <c r="MB375" s="97"/>
      <c r="MC375" s="97"/>
      <c r="MD375" s="97"/>
      <c r="ME375" s="97"/>
      <c r="MF375" s="97"/>
      <c r="MG375" s="97"/>
      <c r="MH375" s="97"/>
      <c r="MI375" s="97"/>
      <c r="MJ375" s="97"/>
      <c r="MK375" s="97"/>
      <c r="ML375" s="97"/>
      <c r="MM375" s="97"/>
      <c r="MN375" s="97"/>
      <c r="MO375" s="97"/>
      <c r="MP375" s="97"/>
      <c r="MQ375" s="97"/>
      <c r="MR375" s="97"/>
      <c r="MS375" s="97"/>
      <c r="MT375" s="97"/>
      <c r="MU375" s="97"/>
      <c r="MV375" s="97"/>
      <c r="MW375" s="97"/>
      <c r="MX375" s="97"/>
      <c r="MY375" s="97"/>
      <c r="MZ375" s="97"/>
      <c r="NA375" s="97"/>
      <c r="NB375" s="97"/>
      <c r="NC375" s="97"/>
      <c r="ND375" s="97"/>
      <c r="NE375" s="97"/>
      <c r="NF375" s="97"/>
      <c r="NG375" s="97"/>
      <c r="NH375" s="97"/>
      <c r="NI375" s="97"/>
      <c r="NJ375" s="97"/>
      <c r="NK375" s="97"/>
      <c r="NL375" s="97"/>
      <c r="NM375" s="97"/>
      <c r="NN375" s="97"/>
      <c r="NO375" s="97"/>
      <c r="NP375" s="97"/>
      <c r="NQ375" s="97"/>
      <c r="NR375" s="97"/>
      <c r="NS375" s="97"/>
      <c r="NT375" s="97"/>
      <c r="NU375" s="97"/>
      <c r="NV375" s="97"/>
      <c r="NW375" s="97"/>
      <c r="NX375" s="97"/>
      <c r="NY375" s="97"/>
      <c r="NZ375" s="97"/>
      <c r="OA375" s="97"/>
      <c r="OB375" s="97"/>
      <c r="OC375" s="97"/>
      <c r="OD375" s="97"/>
      <c r="OE375" s="97"/>
      <c r="OF375" s="97"/>
      <c r="OG375" s="97"/>
      <c r="OH375" s="97"/>
      <c r="OI375" s="97"/>
      <c r="OJ375" s="97"/>
      <c r="OK375" s="97"/>
      <c r="OL375" s="97"/>
      <c r="OM375" s="97"/>
      <c r="ON375" s="97"/>
      <c r="OO375" s="97">
        <v>156</v>
      </c>
      <c r="OP375" s="97"/>
      <c r="OQ375" s="97"/>
      <c r="OR375" s="98"/>
      <c r="OS375" s="99">
        <v>156</v>
      </c>
      <c r="OT375" s="96">
        <v>46979</v>
      </c>
      <c r="OU375" s="97"/>
      <c r="OV375" s="97"/>
      <c r="OW375" s="97"/>
      <c r="OX375" s="97"/>
      <c r="OY375" s="97"/>
      <c r="OZ375" s="97"/>
      <c r="PA375" s="97"/>
      <c r="PB375" s="97"/>
      <c r="PC375" s="97"/>
      <c r="PD375" s="97"/>
      <c r="PE375" s="97"/>
      <c r="PF375" s="97"/>
      <c r="PG375" s="97"/>
      <c r="PH375" s="97"/>
      <c r="PI375" s="97"/>
      <c r="PJ375" s="97"/>
      <c r="PK375" s="97"/>
      <c r="PL375" s="98"/>
      <c r="PM375" s="99">
        <v>47135</v>
      </c>
    </row>
    <row r="376" spans="1:429" ht="12.75" customHeight="1" x14ac:dyDescent="0.2">
      <c r="A376" s="93" t="s">
        <v>1650</v>
      </c>
      <c r="B376" s="94" t="s">
        <v>1750</v>
      </c>
      <c r="C376" s="95" t="s">
        <v>1535</v>
      </c>
      <c r="D376" s="96"/>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c r="AF376" s="97"/>
      <c r="AG376" s="97"/>
      <c r="AH376" s="97"/>
      <c r="AI376" s="97"/>
      <c r="AJ376" s="97"/>
      <c r="AK376" s="97"/>
      <c r="AL376" s="97"/>
      <c r="AM376" s="97"/>
      <c r="AN376" s="97"/>
      <c r="AO376" s="97"/>
      <c r="AP376" s="97"/>
      <c r="AQ376" s="97"/>
      <c r="AR376" s="97"/>
      <c r="AS376" s="97"/>
      <c r="AT376" s="97"/>
      <c r="AU376" s="97"/>
      <c r="AV376" s="97"/>
      <c r="AW376" s="97"/>
      <c r="AX376" s="97"/>
      <c r="AY376" s="97"/>
      <c r="AZ376" s="97"/>
      <c r="BA376" s="97"/>
      <c r="BB376" s="97"/>
      <c r="BC376" s="97"/>
      <c r="BD376" s="97"/>
      <c r="BE376" s="97"/>
      <c r="BF376" s="97"/>
      <c r="BG376" s="97"/>
      <c r="BH376" s="97"/>
      <c r="BI376" s="97"/>
      <c r="BJ376" s="97"/>
      <c r="BK376" s="97"/>
      <c r="BL376" s="97"/>
      <c r="BM376" s="97"/>
      <c r="BN376" s="97"/>
      <c r="BO376" s="97"/>
      <c r="BP376" s="97"/>
      <c r="BQ376" s="97"/>
      <c r="BR376" s="97"/>
      <c r="BS376" s="97"/>
      <c r="BT376" s="97"/>
      <c r="BU376" s="97"/>
      <c r="BV376" s="97"/>
      <c r="BW376" s="97"/>
      <c r="BX376" s="97"/>
      <c r="BY376" s="97"/>
      <c r="BZ376" s="97"/>
      <c r="CA376" s="97"/>
      <c r="CB376" s="97"/>
      <c r="CC376" s="97"/>
      <c r="CD376" s="97"/>
      <c r="CE376" s="97"/>
      <c r="CF376" s="97"/>
      <c r="CG376" s="97"/>
      <c r="CH376" s="97"/>
      <c r="CI376" s="97"/>
      <c r="CJ376" s="97"/>
      <c r="CK376" s="97"/>
      <c r="CL376" s="97"/>
      <c r="CM376" s="97"/>
      <c r="CN376" s="97"/>
      <c r="CO376" s="97"/>
      <c r="CP376" s="97"/>
      <c r="CQ376" s="97"/>
      <c r="CR376" s="97"/>
      <c r="CS376" s="97"/>
      <c r="CT376" s="97"/>
      <c r="CU376" s="97"/>
      <c r="CV376" s="97"/>
      <c r="CW376" s="97"/>
      <c r="CX376" s="97"/>
      <c r="CY376" s="97"/>
      <c r="CZ376" s="97"/>
      <c r="DA376" s="97"/>
      <c r="DB376" s="97"/>
      <c r="DC376" s="97"/>
      <c r="DD376" s="97"/>
      <c r="DE376" s="97"/>
      <c r="DF376" s="97"/>
      <c r="DG376" s="97"/>
      <c r="DH376" s="97"/>
      <c r="DI376" s="97"/>
      <c r="DJ376" s="97"/>
      <c r="DK376" s="97"/>
      <c r="DL376" s="97"/>
      <c r="DM376" s="97"/>
      <c r="DN376" s="97"/>
      <c r="DO376" s="97"/>
      <c r="DP376" s="97"/>
      <c r="DQ376" s="97"/>
      <c r="DR376" s="97"/>
      <c r="DS376" s="97"/>
      <c r="DT376" s="97"/>
      <c r="DU376" s="97"/>
      <c r="DV376" s="97"/>
      <c r="DW376" s="97"/>
      <c r="DX376" s="97"/>
      <c r="DY376" s="97"/>
      <c r="DZ376" s="97"/>
      <c r="EA376" s="97"/>
      <c r="EB376" s="97"/>
      <c r="EC376" s="97"/>
      <c r="ED376" s="97"/>
      <c r="EE376" s="97"/>
      <c r="EF376" s="97"/>
      <c r="EG376" s="97"/>
      <c r="EH376" s="97"/>
      <c r="EI376" s="97"/>
      <c r="EJ376" s="97"/>
      <c r="EK376" s="97"/>
      <c r="EL376" s="97"/>
      <c r="EM376" s="97"/>
      <c r="EN376" s="97"/>
      <c r="EO376" s="97"/>
      <c r="EP376" s="97"/>
      <c r="EQ376" s="97"/>
      <c r="ER376" s="97"/>
      <c r="ES376" s="97"/>
      <c r="ET376" s="97"/>
      <c r="EU376" s="97"/>
      <c r="EV376" s="97"/>
      <c r="EW376" s="97"/>
      <c r="EX376" s="97"/>
      <c r="EY376" s="97"/>
      <c r="EZ376" s="97"/>
      <c r="FA376" s="97"/>
      <c r="FB376" s="97"/>
      <c r="FC376" s="97"/>
      <c r="FD376" s="97"/>
      <c r="FE376" s="97"/>
      <c r="FF376" s="97"/>
      <c r="FG376" s="97"/>
      <c r="FH376" s="97"/>
      <c r="FI376" s="97"/>
      <c r="FJ376" s="97"/>
      <c r="FK376" s="97"/>
      <c r="FL376" s="97"/>
      <c r="FM376" s="97"/>
      <c r="FN376" s="97"/>
      <c r="FO376" s="97"/>
      <c r="FP376" s="97"/>
      <c r="FQ376" s="97"/>
      <c r="FR376" s="97"/>
      <c r="FS376" s="97"/>
      <c r="FT376" s="97"/>
      <c r="FU376" s="97"/>
      <c r="FV376" s="97"/>
      <c r="FW376" s="97"/>
      <c r="FX376" s="97"/>
      <c r="FY376" s="97"/>
      <c r="FZ376" s="97"/>
      <c r="GA376" s="97"/>
      <c r="GB376" s="97"/>
      <c r="GC376" s="97"/>
      <c r="GD376" s="97"/>
      <c r="GE376" s="97"/>
      <c r="GF376" s="97"/>
      <c r="GG376" s="97"/>
      <c r="GH376" s="97"/>
      <c r="GI376" s="97"/>
      <c r="GJ376" s="97"/>
      <c r="GK376" s="97"/>
      <c r="GL376" s="97"/>
      <c r="GM376" s="97"/>
      <c r="GN376" s="97"/>
      <c r="GO376" s="97"/>
      <c r="GP376" s="97"/>
      <c r="GQ376" s="97"/>
      <c r="GR376" s="97"/>
      <c r="GS376" s="97"/>
      <c r="GT376" s="97"/>
      <c r="GU376" s="97"/>
      <c r="GV376" s="97"/>
      <c r="GW376" s="97"/>
      <c r="GX376" s="97"/>
      <c r="GY376" s="97"/>
      <c r="GZ376" s="97"/>
      <c r="HA376" s="97"/>
      <c r="HB376" s="97"/>
      <c r="HC376" s="97"/>
      <c r="HD376" s="97"/>
      <c r="HE376" s="97"/>
      <c r="HF376" s="97"/>
      <c r="HG376" s="97"/>
      <c r="HH376" s="97"/>
      <c r="HI376" s="97"/>
      <c r="HJ376" s="97"/>
      <c r="HK376" s="97"/>
      <c r="HL376" s="97"/>
      <c r="HM376" s="97"/>
      <c r="HN376" s="97"/>
      <c r="HO376" s="97"/>
      <c r="HP376" s="97"/>
      <c r="HQ376" s="97"/>
      <c r="HR376" s="97"/>
      <c r="HS376" s="97"/>
      <c r="HT376" s="97"/>
      <c r="HU376" s="97"/>
      <c r="HV376" s="97"/>
      <c r="HW376" s="97"/>
      <c r="HX376" s="97"/>
      <c r="HY376" s="97"/>
      <c r="HZ376" s="97"/>
      <c r="IA376" s="97"/>
      <c r="IB376" s="97"/>
      <c r="IC376" s="97"/>
      <c r="ID376" s="97"/>
      <c r="IE376" s="97"/>
      <c r="IF376" s="97"/>
      <c r="IG376" s="97"/>
      <c r="IH376" s="97"/>
      <c r="II376" s="97"/>
      <c r="IJ376" s="97"/>
      <c r="IK376" s="97"/>
      <c r="IL376" s="97"/>
      <c r="IM376" s="97"/>
      <c r="IN376" s="97"/>
      <c r="IO376" s="97"/>
      <c r="IP376" s="97"/>
      <c r="IQ376" s="97"/>
      <c r="IR376" s="97"/>
      <c r="IS376" s="97"/>
      <c r="IT376" s="97"/>
      <c r="IU376" s="97"/>
      <c r="IV376" s="97"/>
      <c r="IW376" s="97"/>
      <c r="IX376" s="97"/>
      <c r="IY376" s="97"/>
      <c r="IZ376" s="97"/>
      <c r="JA376" s="97"/>
      <c r="JB376" s="97"/>
      <c r="JC376" s="97"/>
      <c r="JD376" s="97"/>
      <c r="JE376" s="97"/>
      <c r="JF376" s="97"/>
      <c r="JG376" s="97"/>
      <c r="JH376" s="97"/>
      <c r="JI376" s="97"/>
      <c r="JJ376" s="97"/>
      <c r="JK376" s="97"/>
      <c r="JL376" s="97"/>
      <c r="JM376" s="97"/>
      <c r="JN376" s="97"/>
      <c r="JO376" s="97"/>
      <c r="JP376" s="97"/>
      <c r="JQ376" s="97"/>
      <c r="JR376" s="97"/>
      <c r="JS376" s="97"/>
      <c r="JT376" s="97"/>
      <c r="JU376" s="97"/>
      <c r="JV376" s="97"/>
      <c r="JW376" s="97"/>
      <c r="JX376" s="97"/>
      <c r="JY376" s="97"/>
      <c r="JZ376" s="97"/>
      <c r="KA376" s="97"/>
      <c r="KB376" s="97"/>
      <c r="KC376" s="97"/>
      <c r="KD376" s="97"/>
      <c r="KE376" s="97"/>
      <c r="KF376" s="97">
        <v>0</v>
      </c>
      <c r="KG376" s="97"/>
      <c r="KH376" s="97"/>
      <c r="KI376" s="97"/>
      <c r="KJ376" s="97"/>
      <c r="KK376" s="97"/>
      <c r="KL376" s="97"/>
      <c r="KM376" s="97"/>
      <c r="KN376" s="97"/>
      <c r="KO376" s="97"/>
      <c r="KP376" s="97"/>
      <c r="KQ376" s="97"/>
      <c r="KR376" s="97"/>
      <c r="KS376" s="97"/>
      <c r="KT376" s="97"/>
      <c r="KU376" s="97"/>
      <c r="KV376" s="97"/>
      <c r="KW376" s="97"/>
      <c r="KX376" s="97"/>
      <c r="KY376" s="97"/>
      <c r="KZ376" s="97"/>
      <c r="LA376" s="97"/>
      <c r="LB376" s="97"/>
      <c r="LC376" s="97"/>
      <c r="LD376" s="97"/>
      <c r="LE376" s="97"/>
      <c r="LF376" s="97"/>
      <c r="LG376" s="97"/>
      <c r="LH376" s="97"/>
      <c r="LI376" s="97"/>
      <c r="LJ376" s="97"/>
      <c r="LK376" s="97"/>
      <c r="LL376" s="97"/>
      <c r="LM376" s="97"/>
      <c r="LN376" s="97"/>
      <c r="LO376" s="97"/>
      <c r="LP376" s="97"/>
      <c r="LQ376" s="97"/>
      <c r="LR376" s="97"/>
      <c r="LS376" s="97"/>
      <c r="LT376" s="97"/>
      <c r="LU376" s="97"/>
      <c r="LV376" s="97"/>
      <c r="LW376" s="97"/>
      <c r="LX376" s="97"/>
      <c r="LY376" s="97"/>
      <c r="LZ376" s="97"/>
      <c r="MA376" s="97"/>
      <c r="MB376" s="97"/>
      <c r="MC376" s="97"/>
      <c r="MD376" s="97"/>
      <c r="ME376" s="97"/>
      <c r="MF376" s="97"/>
      <c r="MG376" s="97"/>
      <c r="MH376" s="97"/>
      <c r="MI376" s="97"/>
      <c r="MJ376" s="97"/>
      <c r="MK376" s="97"/>
      <c r="ML376" s="97"/>
      <c r="MM376" s="97"/>
      <c r="MN376" s="97"/>
      <c r="MO376" s="97"/>
      <c r="MP376" s="97"/>
      <c r="MQ376" s="97"/>
      <c r="MR376" s="97"/>
      <c r="MS376" s="97"/>
      <c r="MT376" s="97"/>
      <c r="MU376" s="97"/>
      <c r="MV376" s="97"/>
      <c r="MW376" s="97"/>
      <c r="MX376" s="97"/>
      <c r="MY376" s="97"/>
      <c r="MZ376" s="97"/>
      <c r="NA376" s="97"/>
      <c r="NB376" s="97"/>
      <c r="NC376" s="97"/>
      <c r="ND376" s="97"/>
      <c r="NE376" s="97"/>
      <c r="NF376" s="97"/>
      <c r="NG376" s="97"/>
      <c r="NH376" s="97"/>
      <c r="NI376" s="97"/>
      <c r="NJ376" s="97"/>
      <c r="NK376" s="97"/>
      <c r="NL376" s="97"/>
      <c r="NM376" s="97"/>
      <c r="NN376" s="97"/>
      <c r="NO376" s="97"/>
      <c r="NP376" s="97"/>
      <c r="NQ376" s="97"/>
      <c r="NR376" s="97"/>
      <c r="NS376" s="97"/>
      <c r="NT376" s="97"/>
      <c r="NU376" s="97"/>
      <c r="NV376" s="97"/>
      <c r="NW376" s="97"/>
      <c r="NX376" s="97"/>
      <c r="NY376" s="97"/>
      <c r="NZ376" s="97"/>
      <c r="OA376" s="97"/>
      <c r="OB376" s="97"/>
      <c r="OC376" s="97"/>
      <c r="OD376" s="97"/>
      <c r="OE376" s="97"/>
      <c r="OF376" s="97"/>
      <c r="OG376" s="97"/>
      <c r="OH376" s="97"/>
      <c r="OI376" s="97">
        <v>0</v>
      </c>
      <c r="OJ376" s="97"/>
      <c r="OK376" s="97"/>
      <c r="OL376" s="97"/>
      <c r="OM376" s="97"/>
      <c r="ON376" s="97"/>
      <c r="OO376" s="97">
        <v>0</v>
      </c>
      <c r="OP376" s="97"/>
      <c r="OQ376" s="97"/>
      <c r="OR376" s="98"/>
      <c r="OS376" s="99">
        <v>0</v>
      </c>
      <c r="OT376" s="96">
        <v>43641</v>
      </c>
      <c r="OU376" s="97"/>
      <c r="OV376" s="97"/>
      <c r="OW376" s="97"/>
      <c r="OX376" s="97"/>
      <c r="OY376" s="97"/>
      <c r="OZ376" s="97"/>
      <c r="PA376" s="97"/>
      <c r="PB376" s="97"/>
      <c r="PC376" s="97"/>
      <c r="PD376" s="97"/>
      <c r="PE376" s="97"/>
      <c r="PF376" s="97"/>
      <c r="PG376" s="97"/>
      <c r="PH376" s="97"/>
      <c r="PI376" s="97"/>
      <c r="PJ376" s="97"/>
      <c r="PK376" s="97"/>
      <c r="PL376" s="98"/>
      <c r="PM376" s="99">
        <v>43641</v>
      </c>
    </row>
    <row r="377" spans="1:429" ht="12.75" customHeight="1" x14ac:dyDescent="0.2">
      <c r="A377" s="93">
        <v>711100</v>
      </c>
      <c r="B377" s="94" t="s">
        <v>1751</v>
      </c>
      <c r="C377" s="95" t="s">
        <v>1536</v>
      </c>
      <c r="D377" s="96">
        <v>4</v>
      </c>
      <c r="E377" s="97">
        <v>3</v>
      </c>
      <c r="F377" s="97">
        <v>0</v>
      </c>
      <c r="G377" s="97">
        <v>1</v>
      </c>
      <c r="H377" s="97">
        <v>1</v>
      </c>
      <c r="I377" s="97">
        <v>1</v>
      </c>
      <c r="J377" s="97">
        <v>5</v>
      </c>
      <c r="K377" s="97">
        <v>0</v>
      </c>
      <c r="L377" s="97">
        <v>1</v>
      </c>
      <c r="M377" s="97">
        <v>1</v>
      </c>
      <c r="N377" s="97"/>
      <c r="O377" s="97"/>
      <c r="P377" s="97"/>
      <c r="Q377" s="97"/>
      <c r="R377" s="97"/>
      <c r="S377" s="97"/>
      <c r="T377" s="97"/>
      <c r="U377" s="97"/>
      <c r="V377" s="97"/>
      <c r="W377" s="97"/>
      <c r="X377" s="97">
        <v>6</v>
      </c>
      <c r="Y377" s="97">
        <v>29</v>
      </c>
      <c r="Z377" s="97">
        <v>5</v>
      </c>
      <c r="AA377" s="97"/>
      <c r="AB377" s="97">
        <v>0</v>
      </c>
      <c r="AC377" s="97">
        <v>0</v>
      </c>
      <c r="AD377" s="97">
        <v>7</v>
      </c>
      <c r="AE377" s="97">
        <v>0</v>
      </c>
      <c r="AF377" s="97">
        <v>0</v>
      </c>
      <c r="AG377" s="97">
        <v>0</v>
      </c>
      <c r="AH377" s="97">
        <v>0</v>
      </c>
      <c r="AI377" s="97">
        <v>0</v>
      </c>
      <c r="AJ377" s="97">
        <v>0</v>
      </c>
      <c r="AK377" s="97">
        <v>0</v>
      </c>
      <c r="AL377" s="97">
        <v>0</v>
      </c>
      <c r="AM377" s="97">
        <v>0</v>
      </c>
      <c r="AN377" s="97">
        <v>0</v>
      </c>
      <c r="AO377" s="97">
        <v>0</v>
      </c>
      <c r="AP377" s="97">
        <v>1</v>
      </c>
      <c r="AQ377" s="97">
        <v>0</v>
      </c>
      <c r="AR377" s="97"/>
      <c r="AS377" s="97">
        <v>0</v>
      </c>
      <c r="AT377" s="97">
        <v>0</v>
      </c>
      <c r="AU377" s="97">
        <v>1</v>
      </c>
      <c r="AV377" s="97">
        <v>0</v>
      </c>
      <c r="AW377" s="97">
        <v>1</v>
      </c>
      <c r="AX377" s="97"/>
      <c r="AY377" s="97">
        <v>0</v>
      </c>
      <c r="AZ377" s="97">
        <v>0</v>
      </c>
      <c r="BA377" s="97"/>
      <c r="BB377" s="97">
        <v>0</v>
      </c>
      <c r="BC377" s="97">
        <v>0</v>
      </c>
      <c r="BD377" s="97">
        <v>3</v>
      </c>
      <c r="BE377" s="97">
        <v>0</v>
      </c>
      <c r="BF377" s="97"/>
      <c r="BG377" s="97"/>
      <c r="BH377" s="97">
        <v>0</v>
      </c>
      <c r="BI377" s="97"/>
      <c r="BJ377" s="97">
        <v>0</v>
      </c>
      <c r="BK377" s="97"/>
      <c r="BL377" s="97">
        <v>0</v>
      </c>
      <c r="BM377" s="97">
        <v>1</v>
      </c>
      <c r="BN377" s="97"/>
      <c r="BO377" s="97">
        <v>0</v>
      </c>
      <c r="BP377" s="97">
        <v>1</v>
      </c>
      <c r="BQ377" s="97">
        <v>0</v>
      </c>
      <c r="BR377" s="97">
        <v>1</v>
      </c>
      <c r="BS377" s="97">
        <v>1</v>
      </c>
      <c r="BT377" s="97">
        <v>0</v>
      </c>
      <c r="BU377" s="97">
        <v>0</v>
      </c>
      <c r="BV377" s="97">
        <v>0</v>
      </c>
      <c r="BW377" s="97">
        <v>1</v>
      </c>
      <c r="BX377" s="97">
        <v>0</v>
      </c>
      <c r="BY377" s="97">
        <v>3</v>
      </c>
      <c r="BZ377" s="97">
        <v>1</v>
      </c>
      <c r="CA377" s="97">
        <v>1</v>
      </c>
      <c r="CB377" s="97"/>
      <c r="CC377" s="97">
        <v>0</v>
      </c>
      <c r="CD377" s="97">
        <v>0</v>
      </c>
      <c r="CE377" s="97">
        <v>0</v>
      </c>
      <c r="CF377" s="97"/>
      <c r="CG377" s="97">
        <v>0</v>
      </c>
      <c r="CH377" s="97">
        <v>0</v>
      </c>
      <c r="CI377" s="97">
        <v>0</v>
      </c>
      <c r="CJ377" s="97">
        <v>1</v>
      </c>
      <c r="CK377" s="97">
        <v>2</v>
      </c>
      <c r="CL377" s="97">
        <v>0</v>
      </c>
      <c r="CM377" s="97">
        <v>1</v>
      </c>
      <c r="CN377" s="97">
        <v>0</v>
      </c>
      <c r="CO377" s="97"/>
      <c r="CP377" s="97">
        <v>0</v>
      </c>
      <c r="CQ377" s="97">
        <v>0</v>
      </c>
      <c r="CR377" s="97">
        <v>0</v>
      </c>
      <c r="CS377" s="97"/>
      <c r="CT377" s="97">
        <v>0</v>
      </c>
      <c r="CU377" s="97">
        <v>0</v>
      </c>
      <c r="CV377" s="97">
        <v>0</v>
      </c>
      <c r="CW377" s="97">
        <v>0</v>
      </c>
      <c r="CX377" s="97"/>
      <c r="CY377" s="97"/>
      <c r="CZ377" s="97">
        <v>0</v>
      </c>
      <c r="DA377" s="97">
        <v>1</v>
      </c>
      <c r="DB377" s="97">
        <v>0</v>
      </c>
      <c r="DC377" s="97">
        <v>1</v>
      </c>
      <c r="DD377" s="97">
        <v>0</v>
      </c>
      <c r="DE377" s="97"/>
      <c r="DF377" s="97">
        <v>0</v>
      </c>
      <c r="DG377" s="97"/>
      <c r="DH377" s="97">
        <v>1</v>
      </c>
      <c r="DI377" s="97"/>
      <c r="DJ377" s="97"/>
      <c r="DK377" s="97"/>
      <c r="DL377" s="97"/>
      <c r="DM377" s="97"/>
      <c r="DN377" s="97">
        <v>0</v>
      </c>
      <c r="DO377" s="97"/>
      <c r="DP377" s="97">
        <v>0</v>
      </c>
      <c r="DQ377" s="97"/>
      <c r="DR377" s="97"/>
      <c r="DS377" s="97">
        <v>0</v>
      </c>
      <c r="DT377" s="97">
        <v>0</v>
      </c>
      <c r="DU377" s="97"/>
      <c r="DV377" s="97">
        <v>0</v>
      </c>
      <c r="DW377" s="97"/>
      <c r="DX377" s="97">
        <v>0</v>
      </c>
      <c r="DY377" s="97">
        <v>0</v>
      </c>
      <c r="DZ377" s="97"/>
      <c r="EA377" s="97">
        <v>0</v>
      </c>
      <c r="EB377" s="97"/>
      <c r="EC377" s="97"/>
      <c r="ED377" s="97"/>
      <c r="EE377" s="97">
        <v>0</v>
      </c>
      <c r="EF377" s="97"/>
      <c r="EG377" s="97"/>
      <c r="EH377" s="97"/>
      <c r="EI377" s="97"/>
      <c r="EJ377" s="97"/>
      <c r="EK377" s="97"/>
      <c r="EL377" s="97"/>
      <c r="EM377" s="97"/>
      <c r="EN377" s="97"/>
      <c r="EO377" s="97"/>
      <c r="EP377" s="97"/>
      <c r="EQ377" s="97"/>
      <c r="ER377" s="97"/>
      <c r="ES377" s="97"/>
      <c r="ET377" s="97">
        <v>0</v>
      </c>
      <c r="EU377" s="97">
        <v>0</v>
      </c>
      <c r="EV377" s="97">
        <v>0</v>
      </c>
      <c r="EW377" s="97"/>
      <c r="EX377" s="97">
        <v>0</v>
      </c>
      <c r="EY377" s="97"/>
      <c r="EZ377" s="97"/>
      <c r="FA377" s="97">
        <v>0</v>
      </c>
      <c r="FB377" s="97">
        <v>0</v>
      </c>
      <c r="FC377" s="97"/>
      <c r="FD377" s="97">
        <v>0</v>
      </c>
      <c r="FE377" s="97"/>
      <c r="FF377" s="97">
        <v>2</v>
      </c>
      <c r="FG377" s="97">
        <v>2</v>
      </c>
      <c r="FH377" s="97">
        <v>0</v>
      </c>
      <c r="FI377" s="97">
        <v>1</v>
      </c>
      <c r="FJ377" s="97">
        <v>0</v>
      </c>
      <c r="FK377" s="97">
        <v>0</v>
      </c>
      <c r="FL377" s="97"/>
      <c r="FM377" s="97"/>
      <c r="FN377" s="97">
        <v>1</v>
      </c>
      <c r="FO377" s="97">
        <v>2</v>
      </c>
      <c r="FP377" s="97">
        <v>0</v>
      </c>
      <c r="FQ377" s="97"/>
      <c r="FR377" s="97"/>
      <c r="FS377" s="97"/>
      <c r="FT377" s="97">
        <v>1</v>
      </c>
      <c r="FU377" s="97">
        <v>0</v>
      </c>
      <c r="FV377" s="97"/>
      <c r="FW377" s="97">
        <v>0</v>
      </c>
      <c r="FX377" s="97"/>
      <c r="FY377" s="97">
        <v>0</v>
      </c>
      <c r="FZ377" s="97">
        <v>0</v>
      </c>
      <c r="GA377" s="97">
        <v>1</v>
      </c>
      <c r="GB377" s="97">
        <v>1</v>
      </c>
      <c r="GC377" s="97">
        <v>4</v>
      </c>
      <c r="GD377" s="97">
        <v>0</v>
      </c>
      <c r="GE377" s="97"/>
      <c r="GF377" s="97">
        <v>0</v>
      </c>
      <c r="GG377" s="97"/>
      <c r="GH377" s="97">
        <v>1</v>
      </c>
      <c r="GI377" s="97"/>
      <c r="GJ377" s="97"/>
      <c r="GK377" s="97">
        <v>0</v>
      </c>
      <c r="GL377" s="97">
        <v>1</v>
      </c>
      <c r="GM377" s="97"/>
      <c r="GN377" s="97">
        <v>1</v>
      </c>
      <c r="GO377" s="97"/>
      <c r="GP377" s="97">
        <v>0</v>
      </c>
      <c r="GQ377" s="97"/>
      <c r="GR377" s="97"/>
      <c r="GS377" s="97"/>
      <c r="GT377" s="97"/>
      <c r="GU377" s="97"/>
      <c r="GV377" s="97">
        <v>0</v>
      </c>
      <c r="GW377" s="97">
        <v>0</v>
      </c>
      <c r="GX377" s="97"/>
      <c r="GY377" s="97">
        <v>1</v>
      </c>
      <c r="GZ377" s="97">
        <v>0</v>
      </c>
      <c r="HA377" s="97">
        <v>1</v>
      </c>
      <c r="HB377" s="97">
        <v>2</v>
      </c>
      <c r="HC377" s="97">
        <v>0</v>
      </c>
      <c r="HD377" s="97">
        <v>2</v>
      </c>
      <c r="HE377" s="97">
        <v>0</v>
      </c>
      <c r="HF377" s="97"/>
      <c r="HG377" s="97">
        <v>0</v>
      </c>
      <c r="HH377" s="97"/>
      <c r="HI377" s="97">
        <v>0</v>
      </c>
      <c r="HJ377" s="97">
        <v>0</v>
      </c>
      <c r="HK377" s="97">
        <v>1</v>
      </c>
      <c r="HL377" s="97"/>
      <c r="HM377" s="97"/>
      <c r="HN377" s="97"/>
      <c r="HO377" s="97"/>
      <c r="HP377" s="97">
        <v>0</v>
      </c>
      <c r="HQ377" s="97">
        <v>0</v>
      </c>
      <c r="HR377" s="97">
        <v>0</v>
      </c>
      <c r="HS377" s="97">
        <v>0</v>
      </c>
      <c r="HT377" s="97"/>
      <c r="HU377" s="97">
        <v>0</v>
      </c>
      <c r="HV377" s="97">
        <v>0</v>
      </c>
      <c r="HW377" s="97"/>
      <c r="HX377" s="97"/>
      <c r="HY377" s="97">
        <v>1</v>
      </c>
      <c r="HZ377" s="97">
        <v>0</v>
      </c>
      <c r="IA377" s="97">
        <v>2</v>
      </c>
      <c r="IB377" s="97">
        <v>0</v>
      </c>
      <c r="IC377" s="97">
        <v>0</v>
      </c>
      <c r="ID377" s="97"/>
      <c r="IE377" s="97">
        <v>0</v>
      </c>
      <c r="IF377" s="97">
        <v>7</v>
      </c>
      <c r="IG377" s="97">
        <v>0</v>
      </c>
      <c r="IH377" s="97">
        <v>3</v>
      </c>
      <c r="II377" s="97">
        <v>0</v>
      </c>
      <c r="IJ377" s="97"/>
      <c r="IK377" s="97"/>
      <c r="IL377" s="97"/>
      <c r="IM377" s="97"/>
      <c r="IN377" s="97"/>
      <c r="IO377" s="97">
        <v>1</v>
      </c>
      <c r="IP377" s="97">
        <v>3</v>
      </c>
      <c r="IQ377" s="97">
        <v>1</v>
      </c>
      <c r="IR377" s="97">
        <v>0</v>
      </c>
      <c r="IS377" s="97"/>
      <c r="IT377" s="97">
        <v>0</v>
      </c>
      <c r="IU377" s="97">
        <v>0</v>
      </c>
      <c r="IV377" s="97"/>
      <c r="IW377" s="97">
        <v>0</v>
      </c>
      <c r="IX377" s="97"/>
      <c r="IY377" s="97">
        <v>0</v>
      </c>
      <c r="IZ377" s="97">
        <v>0</v>
      </c>
      <c r="JA377" s="97">
        <v>0</v>
      </c>
      <c r="JB377" s="97"/>
      <c r="JC377" s="97"/>
      <c r="JD377" s="97">
        <v>0</v>
      </c>
      <c r="JE377" s="97">
        <v>0</v>
      </c>
      <c r="JF377" s="97"/>
      <c r="JG377" s="97"/>
      <c r="JH377" s="97">
        <v>12</v>
      </c>
      <c r="JI377" s="97">
        <v>0</v>
      </c>
      <c r="JJ377" s="97">
        <v>0</v>
      </c>
      <c r="JK377" s="97">
        <v>4</v>
      </c>
      <c r="JL377" s="97">
        <v>0</v>
      </c>
      <c r="JM377" s="97">
        <v>0</v>
      </c>
      <c r="JN377" s="97">
        <v>0</v>
      </c>
      <c r="JO377" s="97">
        <v>19</v>
      </c>
      <c r="JP377" s="97">
        <v>12</v>
      </c>
      <c r="JQ377" s="97">
        <v>6</v>
      </c>
      <c r="JR377" s="97">
        <v>12</v>
      </c>
      <c r="JS377" s="97">
        <v>24</v>
      </c>
      <c r="JT377" s="97"/>
      <c r="JU377" s="97">
        <v>23</v>
      </c>
      <c r="JV377" s="97"/>
      <c r="JW377" s="97">
        <v>49</v>
      </c>
      <c r="JX377" s="97"/>
      <c r="JY377" s="97"/>
      <c r="JZ377" s="97"/>
      <c r="KA377" s="97"/>
      <c r="KB377" s="97"/>
      <c r="KC377" s="97"/>
      <c r="KD377" s="97"/>
      <c r="KE377" s="97"/>
      <c r="KF377" s="97"/>
      <c r="KG377" s="97"/>
      <c r="KH377" s="97"/>
      <c r="KI377" s="97">
        <v>1</v>
      </c>
      <c r="KJ377" s="97">
        <v>234</v>
      </c>
      <c r="KK377" s="97"/>
      <c r="KL377" s="97">
        <v>0</v>
      </c>
      <c r="KM377" s="97"/>
      <c r="KN377" s="97"/>
      <c r="KO377" s="97">
        <v>0</v>
      </c>
      <c r="KP377" s="97"/>
      <c r="KQ377" s="97"/>
      <c r="KR377" s="97">
        <v>7</v>
      </c>
      <c r="KS377" s="97">
        <v>10</v>
      </c>
      <c r="KT377" s="97">
        <v>9</v>
      </c>
      <c r="KU377" s="97">
        <v>5</v>
      </c>
      <c r="KV377" s="97">
        <v>12</v>
      </c>
      <c r="KW377" s="97">
        <v>73</v>
      </c>
      <c r="KX377" s="97">
        <v>5</v>
      </c>
      <c r="KY377" s="97">
        <v>0</v>
      </c>
      <c r="KZ377" s="97">
        <v>0</v>
      </c>
      <c r="LA377" s="97">
        <v>5</v>
      </c>
      <c r="LB377" s="97">
        <v>23</v>
      </c>
      <c r="LC377" s="97">
        <v>8</v>
      </c>
      <c r="LD377" s="97">
        <v>52</v>
      </c>
      <c r="LE377" s="97">
        <v>8</v>
      </c>
      <c r="LF377" s="97">
        <v>0</v>
      </c>
      <c r="LG377" s="97">
        <v>53</v>
      </c>
      <c r="LH377" s="97">
        <v>63</v>
      </c>
      <c r="LI377" s="97">
        <v>61</v>
      </c>
      <c r="LJ377" s="97">
        <v>20</v>
      </c>
      <c r="LK377" s="97">
        <v>0</v>
      </c>
      <c r="LL377" s="97">
        <v>9</v>
      </c>
      <c r="LM377" s="97">
        <v>35</v>
      </c>
      <c r="LN377" s="97">
        <v>10</v>
      </c>
      <c r="LO377" s="97"/>
      <c r="LP377" s="97">
        <v>0</v>
      </c>
      <c r="LQ377" s="97">
        <v>152</v>
      </c>
      <c r="LR377" s="97">
        <v>10</v>
      </c>
      <c r="LS377" s="97">
        <v>6</v>
      </c>
      <c r="LT377" s="97">
        <v>2</v>
      </c>
      <c r="LU377" s="97"/>
      <c r="LV377" s="97">
        <v>167</v>
      </c>
      <c r="LW377" s="97">
        <v>9</v>
      </c>
      <c r="LX377" s="97">
        <v>28</v>
      </c>
      <c r="LY377" s="97">
        <v>77</v>
      </c>
      <c r="LZ377" s="97">
        <v>132</v>
      </c>
      <c r="MA377" s="97">
        <v>37</v>
      </c>
      <c r="MB377" s="97">
        <v>122</v>
      </c>
      <c r="MC377" s="97">
        <v>29</v>
      </c>
      <c r="MD377" s="97">
        <v>10</v>
      </c>
      <c r="ME377" s="97">
        <v>408</v>
      </c>
      <c r="MF377" s="97">
        <v>0</v>
      </c>
      <c r="MG377" s="97">
        <v>0</v>
      </c>
      <c r="MH377" s="97">
        <v>1</v>
      </c>
      <c r="MI377" s="97">
        <v>51</v>
      </c>
      <c r="MJ377" s="97">
        <v>841</v>
      </c>
      <c r="MK377" s="97">
        <v>77</v>
      </c>
      <c r="ML377" s="97">
        <v>16</v>
      </c>
      <c r="MM377" s="97">
        <v>127</v>
      </c>
      <c r="MN377" s="97">
        <v>2</v>
      </c>
      <c r="MO377" s="97">
        <v>29</v>
      </c>
      <c r="MP377" s="97">
        <v>95</v>
      </c>
      <c r="MQ377" s="97">
        <v>7</v>
      </c>
      <c r="MR377" s="97">
        <v>99</v>
      </c>
      <c r="MS377" s="97">
        <v>8</v>
      </c>
      <c r="MT377" s="97">
        <v>101</v>
      </c>
      <c r="MU377" s="97">
        <v>18</v>
      </c>
      <c r="MV377" s="97">
        <v>5</v>
      </c>
      <c r="MW377" s="97">
        <v>65</v>
      </c>
      <c r="MX377" s="97">
        <v>8</v>
      </c>
      <c r="MY377" s="97">
        <v>2</v>
      </c>
      <c r="MZ377" s="97">
        <v>26</v>
      </c>
      <c r="NA377" s="97">
        <v>1</v>
      </c>
      <c r="NB377" s="97">
        <v>4</v>
      </c>
      <c r="NC377" s="97">
        <v>1</v>
      </c>
      <c r="ND377" s="97">
        <v>22</v>
      </c>
      <c r="NE377" s="97">
        <v>11</v>
      </c>
      <c r="NF377" s="97">
        <v>3</v>
      </c>
      <c r="NG377" s="97">
        <v>4</v>
      </c>
      <c r="NH377" s="97">
        <v>1</v>
      </c>
      <c r="NI377" s="97">
        <v>3</v>
      </c>
      <c r="NJ377" s="97">
        <v>4</v>
      </c>
      <c r="NK377" s="97">
        <v>5</v>
      </c>
      <c r="NL377" s="97">
        <v>0</v>
      </c>
      <c r="NM377" s="97">
        <v>4</v>
      </c>
      <c r="NN377" s="97"/>
      <c r="NO377" s="97">
        <v>11</v>
      </c>
      <c r="NP377" s="97">
        <v>95</v>
      </c>
      <c r="NQ377" s="97">
        <v>87</v>
      </c>
      <c r="NR377" s="97">
        <v>98</v>
      </c>
      <c r="NS377" s="97">
        <v>189</v>
      </c>
      <c r="NT377" s="97">
        <v>849</v>
      </c>
      <c r="NU377" s="97">
        <v>47</v>
      </c>
      <c r="NV377" s="97">
        <v>1</v>
      </c>
      <c r="NW377" s="97">
        <v>0</v>
      </c>
      <c r="NX377" s="97">
        <v>1</v>
      </c>
      <c r="NY377" s="97">
        <v>0</v>
      </c>
      <c r="NZ377" s="97">
        <v>1</v>
      </c>
      <c r="OA377" s="97">
        <v>0</v>
      </c>
      <c r="OB377" s="97">
        <v>0</v>
      </c>
      <c r="OC377" s="97">
        <v>0</v>
      </c>
      <c r="OD377" s="97">
        <v>14</v>
      </c>
      <c r="OE377" s="97">
        <v>6</v>
      </c>
      <c r="OF377" s="97">
        <v>50</v>
      </c>
      <c r="OG377" s="97"/>
      <c r="OH377" s="97"/>
      <c r="OI377" s="97"/>
      <c r="OJ377" s="97"/>
      <c r="OK377" s="97"/>
      <c r="OL377" s="97">
        <v>0</v>
      </c>
      <c r="OM377" s="97">
        <v>58</v>
      </c>
      <c r="ON377" s="97">
        <v>30</v>
      </c>
      <c r="OO377" s="97"/>
      <c r="OP377" s="97"/>
      <c r="OQ377" s="97"/>
      <c r="OR377" s="98">
        <v>5</v>
      </c>
      <c r="OS377" s="99">
        <v>5363</v>
      </c>
      <c r="OT377" s="96">
        <v>19997</v>
      </c>
      <c r="OU377" s="97"/>
      <c r="OV377" s="97">
        <v>3706</v>
      </c>
      <c r="OW377" s="97"/>
      <c r="OX377" s="97"/>
      <c r="OY377" s="97"/>
      <c r="OZ377" s="97">
        <v>396</v>
      </c>
      <c r="PA377" s="97"/>
      <c r="PB377" s="97"/>
      <c r="PC377" s="97"/>
      <c r="PD377" s="97"/>
      <c r="PE377" s="97"/>
      <c r="PF377" s="97"/>
      <c r="PG377" s="97"/>
      <c r="PH377" s="97"/>
      <c r="PI377" s="97"/>
      <c r="PJ377" s="97"/>
      <c r="PK377" s="97"/>
      <c r="PL377" s="98"/>
      <c r="PM377" s="99">
        <v>29462</v>
      </c>
    </row>
    <row r="378" spans="1:429" ht="12.75" customHeight="1" x14ac:dyDescent="0.2">
      <c r="A378" s="93">
        <v>711200</v>
      </c>
      <c r="B378" s="94" t="s">
        <v>1751</v>
      </c>
      <c r="C378" s="95" t="s">
        <v>1537</v>
      </c>
      <c r="D378" s="96">
        <v>6</v>
      </c>
      <c r="E378" s="97">
        <v>8</v>
      </c>
      <c r="F378" s="97">
        <v>1</v>
      </c>
      <c r="G378" s="97">
        <v>2</v>
      </c>
      <c r="H378" s="97">
        <v>2</v>
      </c>
      <c r="I378" s="97">
        <v>1</v>
      </c>
      <c r="J378" s="97">
        <v>9</v>
      </c>
      <c r="K378" s="97">
        <v>1</v>
      </c>
      <c r="L378" s="97">
        <v>3</v>
      </c>
      <c r="M378" s="97">
        <v>3</v>
      </c>
      <c r="N378" s="97"/>
      <c r="O378" s="97"/>
      <c r="P378" s="97"/>
      <c r="Q378" s="97"/>
      <c r="R378" s="97">
        <v>0</v>
      </c>
      <c r="S378" s="97"/>
      <c r="T378" s="97"/>
      <c r="U378" s="97">
        <v>0</v>
      </c>
      <c r="V378" s="97">
        <v>0</v>
      </c>
      <c r="W378" s="97">
        <v>1</v>
      </c>
      <c r="X378" s="97">
        <v>20</v>
      </c>
      <c r="Y378" s="97">
        <v>42</v>
      </c>
      <c r="Z378" s="97">
        <v>2</v>
      </c>
      <c r="AA378" s="97">
        <v>3</v>
      </c>
      <c r="AB378" s="97">
        <v>2</v>
      </c>
      <c r="AC378" s="97">
        <v>4</v>
      </c>
      <c r="AD378" s="97">
        <v>14</v>
      </c>
      <c r="AE378" s="97">
        <v>1</v>
      </c>
      <c r="AF378" s="97">
        <v>6</v>
      </c>
      <c r="AG378" s="97">
        <v>0</v>
      </c>
      <c r="AH378" s="97">
        <v>15</v>
      </c>
      <c r="AI378" s="97">
        <v>1</v>
      </c>
      <c r="AJ378" s="97">
        <v>3</v>
      </c>
      <c r="AK378" s="97">
        <v>1</v>
      </c>
      <c r="AL378" s="97">
        <v>6</v>
      </c>
      <c r="AM378" s="97">
        <v>5</v>
      </c>
      <c r="AN378" s="97">
        <v>1</v>
      </c>
      <c r="AO378" s="97">
        <v>0</v>
      </c>
      <c r="AP378" s="97">
        <v>2</v>
      </c>
      <c r="AQ378" s="97">
        <v>2</v>
      </c>
      <c r="AR378" s="97">
        <v>0</v>
      </c>
      <c r="AS378" s="97">
        <v>1</v>
      </c>
      <c r="AT378" s="97">
        <v>0</v>
      </c>
      <c r="AU378" s="97">
        <v>4</v>
      </c>
      <c r="AV378" s="97">
        <v>1</v>
      </c>
      <c r="AW378" s="97">
        <v>2</v>
      </c>
      <c r="AX378" s="97">
        <v>0</v>
      </c>
      <c r="AY378" s="97">
        <v>0</v>
      </c>
      <c r="AZ378" s="97">
        <v>0</v>
      </c>
      <c r="BA378" s="97">
        <v>0</v>
      </c>
      <c r="BB378" s="97">
        <v>0</v>
      </c>
      <c r="BC378" s="97">
        <v>0</v>
      </c>
      <c r="BD378" s="97">
        <v>8</v>
      </c>
      <c r="BE378" s="97">
        <v>1</v>
      </c>
      <c r="BF378" s="97">
        <v>0</v>
      </c>
      <c r="BG378" s="97"/>
      <c r="BH378" s="97">
        <v>1</v>
      </c>
      <c r="BI378" s="97">
        <v>0</v>
      </c>
      <c r="BJ378" s="97">
        <v>1</v>
      </c>
      <c r="BK378" s="97">
        <v>1</v>
      </c>
      <c r="BL378" s="97">
        <v>1</v>
      </c>
      <c r="BM378" s="97">
        <v>2</v>
      </c>
      <c r="BN378" s="97">
        <v>0</v>
      </c>
      <c r="BO378" s="97">
        <v>1</v>
      </c>
      <c r="BP378" s="97">
        <v>1</v>
      </c>
      <c r="BQ378" s="97">
        <v>1</v>
      </c>
      <c r="BR378" s="97">
        <v>4</v>
      </c>
      <c r="BS378" s="97">
        <v>4</v>
      </c>
      <c r="BT378" s="97">
        <v>0</v>
      </c>
      <c r="BU378" s="97">
        <v>1</v>
      </c>
      <c r="BV378" s="97">
        <v>1</v>
      </c>
      <c r="BW378" s="97">
        <v>1</v>
      </c>
      <c r="BX378" s="97">
        <v>1</v>
      </c>
      <c r="BY378" s="97">
        <v>6</v>
      </c>
      <c r="BZ378" s="97">
        <v>3</v>
      </c>
      <c r="CA378" s="97">
        <v>3</v>
      </c>
      <c r="CB378" s="97"/>
      <c r="CC378" s="97">
        <v>2</v>
      </c>
      <c r="CD378" s="97">
        <v>0</v>
      </c>
      <c r="CE378" s="97">
        <v>1</v>
      </c>
      <c r="CF378" s="97"/>
      <c r="CG378" s="97">
        <v>1</v>
      </c>
      <c r="CH378" s="97">
        <v>2</v>
      </c>
      <c r="CI378" s="97">
        <v>0</v>
      </c>
      <c r="CJ378" s="97">
        <v>1</v>
      </c>
      <c r="CK378" s="97">
        <v>6</v>
      </c>
      <c r="CL378" s="97">
        <v>0</v>
      </c>
      <c r="CM378" s="97">
        <v>2</v>
      </c>
      <c r="CN378" s="97">
        <v>1</v>
      </c>
      <c r="CO378" s="97"/>
      <c r="CP378" s="97">
        <v>1</v>
      </c>
      <c r="CQ378" s="97">
        <v>0</v>
      </c>
      <c r="CR378" s="97">
        <v>1</v>
      </c>
      <c r="CS378" s="97">
        <v>0</v>
      </c>
      <c r="CT378" s="97">
        <v>0</v>
      </c>
      <c r="CU378" s="97">
        <v>1</v>
      </c>
      <c r="CV378" s="97">
        <v>1</v>
      </c>
      <c r="CW378" s="97">
        <v>0</v>
      </c>
      <c r="CX378" s="97"/>
      <c r="CY378" s="97">
        <v>0</v>
      </c>
      <c r="CZ378" s="97">
        <v>0</v>
      </c>
      <c r="DA378" s="97">
        <v>2</v>
      </c>
      <c r="DB378" s="97">
        <v>0</v>
      </c>
      <c r="DC378" s="97">
        <v>1</v>
      </c>
      <c r="DD378" s="97">
        <v>1</v>
      </c>
      <c r="DE378" s="97"/>
      <c r="DF378" s="97">
        <v>1</v>
      </c>
      <c r="DG378" s="97">
        <v>0</v>
      </c>
      <c r="DH378" s="97">
        <v>2</v>
      </c>
      <c r="DI378" s="97">
        <v>0</v>
      </c>
      <c r="DJ378" s="97"/>
      <c r="DK378" s="97"/>
      <c r="DL378" s="97"/>
      <c r="DM378" s="97">
        <v>0</v>
      </c>
      <c r="DN378" s="97">
        <v>0</v>
      </c>
      <c r="DO378" s="97"/>
      <c r="DP378" s="97">
        <v>0</v>
      </c>
      <c r="DQ378" s="97"/>
      <c r="DR378" s="97"/>
      <c r="DS378" s="97">
        <v>1</v>
      </c>
      <c r="DT378" s="97">
        <v>0</v>
      </c>
      <c r="DU378" s="97"/>
      <c r="DV378" s="97">
        <v>1</v>
      </c>
      <c r="DW378" s="97">
        <v>0</v>
      </c>
      <c r="DX378" s="97">
        <v>0</v>
      </c>
      <c r="DY378" s="97">
        <v>0</v>
      </c>
      <c r="DZ378" s="97">
        <v>0</v>
      </c>
      <c r="EA378" s="97">
        <v>0</v>
      </c>
      <c r="EB378" s="97"/>
      <c r="EC378" s="97"/>
      <c r="ED378" s="97"/>
      <c r="EE378" s="97">
        <v>0</v>
      </c>
      <c r="EF378" s="97">
        <v>0</v>
      </c>
      <c r="EG378" s="97">
        <v>0</v>
      </c>
      <c r="EH378" s="97"/>
      <c r="EI378" s="97"/>
      <c r="EJ378" s="97"/>
      <c r="EK378" s="97"/>
      <c r="EL378" s="97">
        <v>0</v>
      </c>
      <c r="EM378" s="97">
        <v>0</v>
      </c>
      <c r="EN378" s="97"/>
      <c r="EO378" s="97"/>
      <c r="EP378" s="97"/>
      <c r="EQ378" s="97">
        <v>0</v>
      </c>
      <c r="ER378" s="97">
        <v>0</v>
      </c>
      <c r="ES378" s="97"/>
      <c r="ET378" s="97">
        <v>1</v>
      </c>
      <c r="EU378" s="97">
        <v>1</v>
      </c>
      <c r="EV378" s="97">
        <v>0</v>
      </c>
      <c r="EW378" s="97"/>
      <c r="EX378" s="97">
        <v>0</v>
      </c>
      <c r="EY378" s="97">
        <v>0</v>
      </c>
      <c r="EZ378" s="97"/>
      <c r="FA378" s="97">
        <v>1</v>
      </c>
      <c r="FB378" s="97">
        <v>1</v>
      </c>
      <c r="FC378" s="97">
        <v>1</v>
      </c>
      <c r="FD378" s="97">
        <v>1</v>
      </c>
      <c r="FE378" s="97">
        <v>0</v>
      </c>
      <c r="FF378" s="97">
        <v>4</v>
      </c>
      <c r="FG378" s="97">
        <v>4</v>
      </c>
      <c r="FH378" s="97">
        <v>0</v>
      </c>
      <c r="FI378" s="97">
        <v>1</v>
      </c>
      <c r="FJ378" s="97">
        <v>1</v>
      </c>
      <c r="FK378" s="97">
        <v>1</v>
      </c>
      <c r="FL378" s="97"/>
      <c r="FM378" s="97"/>
      <c r="FN378" s="97">
        <v>1</v>
      </c>
      <c r="FO378" s="97">
        <v>4</v>
      </c>
      <c r="FP378" s="97">
        <v>0</v>
      </c>
      <c r="FQ378" s="97">
        <v>0</v>
      </c>
      <c r="FR378" s="97"/>
      <c r="FS378" s="97"/>
      <c r="FT378" s="97">
        <v>2</v>
      </c>
      <c r="FU378" s="97">
        <v>0</v>
      </c>
      <c r="FV378" s="97"/>
      <c r="FW378" s="97">
        <v>1</v>
      </c>
      <c r="FX378" s="97">
        <v>0</v>
      </c>
      <c r="FY378" s="97">
        <v>0</v>
      </c>
      <c r="FZ378" s="97">
        <v>2</v>
      </c>
      <c r="GA378" s="97">
        <v>1</v>
      </c>
      <c r="GB378" s="97">
        <v>2</v>
      </c>
      <c r="GC378" s="97">
        <v>9</v>
      </c>
      <c r="GD378" s="97">
        <v>0</v>
      </c>
      <c r="GE378" s="97">
        <v>0</v>
      </c>
      <c r="GF378" s="97">
        <v>0</v>
      </c>
      <c r="GG378" s="97">
        <v>0</v>
      </c>
      <c r="GH378" s="97">
        <v>2</v>
      </c>
      <c r="GI378" s="97">
        <v>0</v>
      </c>
      <c r="GJ378" s="97">
        <v>0</v>
      </c>
      <c r="GK378" s="97">
        <v>1</v>
      </c>
      <c r="GL378" s="97">
        <v>3</v>
      </c>
      <c r="GM378" s="97">
        <v>1</v>
      </c>
      <c r="GN378" s="97">
        <v>1</v>
      </c>
      <c r="GO378" s="97">
        <v>1</v>
      </c>
      <c r="GP378" s="97">
        <v>0</v>
      </c>
      <c r="GQ378" s="97"/>
      <c r="GR378" s="97">
        <v>0</v>
      </c>
      <c r="GS378" s="97">
        <v>0</v>
      </c>
      <c r="GT378" s="97">
        <v>0</v>
      </c>
      <c r="GU378" s="97">
        <v>0</v>
      </c>
      <c r="GV378" s="97">
        <v>1</v>
      </c>
      <c r="GW378" s="97">
        <v>1</v>
      </c>
      <c r="GX378" s="97">
        <v>0</v>
      </c>
      <c r="GY378" s="97">
        <v>2</v>
      </c>
      <c r="GZ378" s="97">
        <v>0</v>
      </c>
      <c r="HA378" s="97">
        <v>2</v>
      </c>
      <c r="HB378" s="97">
        <v>4</v>
      </c>
      <c r="HC378" s="97">
        <v>0</v>
      </c>
      <c r="HD378" s="97">
        <v>6</v>
      </c>
      <c r="HE378" s="97">
        <v>2</v>
      </c>
      <c r="HF378" s="97">
        <v>1</v>
      </c>
      <c r="HG378" s="97">
        <v>1</v>
      </c>
      <c r="HH378" s="97">
        <v>1</v>
      </c>
      <c r="HI378" s="97">
        <v>1</v>
      </c>
      <c r="HJ378" s="97">
        <v>1</v>
      </c>
      <c r="HK378" s="97">
        <v>3</v>
      </c>
      <c r="HL378" s="97">
        <v>1</v>
      </c>
      <c r="HM378" s="97">
        <v>1</v>
      </c>
      <c r="HN378" s="97"/>
      <c r="HO378" s="97">
        <v>0</v>
      </c>
      <c r="HP378" s="97">
        <v>0</v>
      </c>
      <c r="HQ378" s="97">
        <v>0</v>
      </c>
      <c r="HR378" s="97">
        <v>0</v>
      </c>
      <c r="HS378" s="97">
        <v>0</v>
      </c>
      <c r="HT378" s="97">
        <v>0</v>
      </c>
      <c r="HU378" s="97">
        <v>0</v>
      </c>
      <c r="HV378" s="97">
        <v>0</v>
      </c>
      <c r="HW378" s="97">
        <v>0</v>
      </c>
      <c r="HX378" s="97">
        <v>0</v>
      </c>
      <c r="HY378" s="97">
        <v>2</v>
      </c>
      <c r="HZ378" s="97">
        <v>1</v>
      </c>
      <c r="IA378" s="97">
        <v>5</v>
      </c>
      <c r="IB378" s="97">
        <v>1</v>
      </c>
      <c r="IC378" s="97">
        <v>0</v>
      </c>
      <c r="ID378" s="97">
        <v>0</v>
      </c>
      <c r="IE378" s="97">
        <v>0</v>
      </c>
      <c r="IF378" s="97">
        <v>14</v>
      </c>
      <c r="IG378" s="97">
        <v>0</v>
      </c>
      <c r="IH378" s="97">
        <v>8</v>
      </c>
      <c r="II378" s="97">
        <v>0</v>
      </c>
      <c r="IJ378" s="97">
        <v>0</v>
      </c>
      <c r="IK378" s="97">
        <v>0</v>
      </c>
      <c r="IL378" s="97">
        <v>0</v>
      </c>
      <c r="IM378" s="97"/>
      <c r="IN378" s="97">
        <v>0</v>
      </c>
      <c r="IO378" s="97">
        <v>2</v>
      </c>
      <c r="IP378" s="97">
        <v>7</v>
      </c>
      <c r="IQ378" s="97">
        <v>3</v>
      </c>
      <c r="IR378" s="97">
        <v>0</v>
      </c>
      <c r="IS378" s="97"/>
      <c r="IT378" s="97">
        <v>1</v>
      </c>
      <c r="IU378" s="97">
        <v>0</v>
      </c>
      <c r="IV378" s="97">
        <v>0</v>
      </c>
      <c r="IW378" s="97">
        <v>0</v>
      </c>
      <c r="IX378" s="97">
        <v>0</v>
      </c>
      <c r="IY378" s="97">
        <v>1</v>
      </c>
      <c r="IZ378" s="97">
        <v>0</v>
      </c>
      <c r="JA378" s="97">
        <v>1</v>
      </c>
      <c r="JB378" s="97">
        <v>0</v>
      </c>
      <c r="JC378" s="97"/>
      <c r="JD378" s="97">
        <v>1</v>
      </c>
      <c r="JE378" s="97">
        <v>4</v>
      </c>
      <c r="JF378" s="97">
        <v>0</v>
      </c>
      <c r="JG378" s="97"/>
      <c r="JH378" s="97">
        <v>3</v>
      </c>
      <c r="JI378" s="97">
        <v>1</v>
      </c>
      <c r="JJ378" s="97">
        <v>0</v>
      </c>
      <c r="JK378" s="97">
        <v>9</v>
      </c>
      <c r="JL378" s="97">
        <v>1</v>
      </c>
      <c r="JM378" s="97">
        <v>0</v>
      </c>
      <c r="JN378" s="97">
        <v>1</v>
      </c>
      <c r="JO378" s="97">
        <v>31</v>
      </c>
      <c r="JP378" s="97">
        <v>6</v>
      </c>
      <c r="JQ378" s="97">
        <v>16</v>
      </c>
      <c r="JR378" s="97">
        <v>4</v>
      </c>
      <c r="JS378" s="97">
        <v>21</v>
      </c>
      <c r="JT378" s="97"/>
      <c r="JU378" s="97">
        <v>48</v>
      </c>
      <c r="JV378" s="97"/>
      <c r="JW378" s="97">
        <v>89</v>
      </c>
      <c r="JX378" s="97"/>
      <c r="JY378" s="97"/>
      <c r="JZ378" s="97">
        <v>3</v>
      </c>
      <c r="KA378" s="97">
        <v>1</v>
      </c>
      <c r="KB378" s="97">
        <v>1</v>
      </c>
      <c r="KC378" s="97">
        <v>0</v>
      </c>
      <c r="KD378" s="97"/>
      <c r="KE378" s="97">
        <v>0</v>
      </c>
      <c r="KF378" s="97">
        <v>0</v>
      </c>
      <c r="KG378" s="97">
        <v>0</v>
      </c>
      <c r="KH378" s="97">
        <v>0</v>
      </c>
      <c r="KI378" s="97">
        <v>0</v>
      </c>
      <c r="KJ378" s="97"/>
      <c r="KK378" s="97"/>
      <c r="KL378" s="97">
        <v>0</v>
      </c>
      <c r="KM378" s="97"/>
      <c r="KN378" s="97"/>
      <c r="KO378" s="97">
        <v>1</v>
      </c>
      <c r="KP378" s="97"/>
      <c r="KQ378" s="97">
        <v>1</v>
      </c>
      <c r="KR378" s="97">
        <v>3</v>
      </c>
      <c r="KS378" s="97">
        <v>6</v>
      </c>
      <c r="KT378" s="97">
        <v>6</v>
      </c>
      <c r="KU378" s="97">
        <v>3</v>
      </c>
      <c r="KV378" s="97">
        <v>15</v>
      </c>
      <c r="KW378" s="97">
        <v>9</v>
      </c>
      <c r="KX378" s="97">
        <v>1</v>
      </c>
      <c r="KY378" s="97">
        <v>5759</v>
      </c>
      <c r="KZ378" s="97">
        <v>2916</v>
      </c>
      <c r="LA378" s="97">
        <v>13</v>
      </c>
      <c r="LB378" s="97">
        <v>40</v>
      </c>
      <c r="LC378" s="97">
        <v>12</v>
      </c>
      <c r="LD378" s="97">
        <v>107</v>
      </c>
      <c r="LE378" s="97">
        <v>23</v>
      </c>
      <c r="LF378" s="97">
        <v>0</v>
      </c>
      <c r="LG378" s="97">
        <v>104</v>
      </c>
      <c r="LH378" s="97">
        <v>120</v>
      </c>
      <c r="LI378" s="97">
        <v>127</v>
      </c>
      <c r="LJ378" s="97">
        <v>38</v>
      </c>
      <c r="LK378" s="97">
        <v>0</v>
      </c>
      <c r="LL378" s="97">
        <v>10</v>
      </c>
      <c r="LM378" s="97">
        <v>36</v>
      </c>
      <c r="LN378" s="97">
        <v>18</v>
      </c>
      <c r="LO378" s="97"/>
      <c r="LP378" s="97">
        <v>0</v>
      </c>
      <c r="LQ378" s="97">
        <v>294</v>
      </c>
      <c r="LR378" s="97">
        <v>19</v>
      </c>
      <c r="LS378" s="97">
        <v>17</v>
      </c>
      <c r="LT378" s="97">
        <v>8</v>
      </c>
      <c r="LU378" s="97"/>
      <c r="LV378" s="97">
        <v>109</v>
      </c>
      <c r="LW378" s="97">
        <v>18</v>
      </c>
      <c r="LX378" s="97">
        <v>53</v>
      </c>
      <c r="LY378" s="97">
        <v>61</v>
      </c>
      <c r="LZ378" s="97">
        <v>54</v>
      </c>
      <c r="MA378" s="97">
        <v>74</v>
      </c>
      <c r="MB378" s="97">
        <v>75</v>
      </c>
      <c r="MC378" s="97">
        <v>13</v>
      </c>
      <c r="MD378" s="97">
        <v>17</v>
      </c>
      <c r="ME378" s="97">
        <v>29</v>
      </c>
      <c r="MF378" s="97">
        <v>2</v>
      </c>
      <c r="MG378" s="97">
        <v>2</v>
      </c>
      <c r="MH378" s="97">
        <v>2</v>
      </c>
      <c r="MI378" s="97">
        <v>17</v>
      </c>
      <c r="MJ378" s="97">
        <v>19</v>
      </c>
      <c r="MK378" s="97">
        <v>98</v>
      </c>
      <c r="ML378" s="97">
        <v>16</v>
      </c>
      <c r="MM378" s="97">
        <v>35</v>
      </c>
      <c r="MN378" s="97">
        <v>6</v>
      </c>
      <c r="MO378" s="97">
        <v>27</v>
      </c>
      <c r="MP378" s="97">
        <v>33</v>
      </c>
      <c r="MQ378" s="97">
        <v>20</v>
      </c>
      <c r="MR378" s="97">
        <v>26</v>
      </c>
      <c r="MS378" s="97">
        <v>19</v>
      </c>
      <c r="MT378" s="97">
        <v>1</v>
      </c>
      <c r="MU378" s="97">
        <v>872</v>
      </c>
      <c r="MV378" s="97">
        <v>5</v>
      </c>
      <c r="MW378" s="97">
        <v>110</v>
      </c>
      <c r="MX378" s="97">
        <v>14</v>
      </c>
      <c r="MY378" s="97">
        <v>5</v>
      </c>
      <c r="MZ378" s="97">
        <v>7</v>
      </c>
      <c r="NA378" s="97">
        <v>4</v>
      </c>
      <c r="NB378" s="97">
        <v>8</v>
      </c>
      <c r="NC378" s="97">
        <v>3</v>
      </c>
      <c r="ND378" s="97">
        <v>11</v>
      </c>
      <c r="NE378" s="97">
        <v>16</v>
      </c>
      <c r="NF378" s="97">
        <v>2</v>
      </c>
      <c r="NG378" s="97">
        <v>12</v>
      </c>
      <c r="NH378" s="97">
        <v>3</v>
      </c>
      <c r="NI378" s="97">
        <v>6</v>
      </c>
      <c r="NJ378" s="97">
        <v>1</v>
      </c>
      <c r="NK378" s="97">
        <v>4184</v>
      </c>
      <c r="NL378" s="97">
        <v>229</v>
      </c>
      <c r="NM378" s="97">
        <v>2</v>
      </c>
      <c r="NN378" s="97">
        <v>0</v>
      </c>
      <c r="NO378" s="97">
        <v>1</v>
      </c>
      <c r="NP378" s="97">
        <v>3</v>
      </c>
      <c r="NQ378" s="97">
        <v>59</v>
      </c>
      <c r="NR378" s="97">
        <v>11</v>
      </c>
      <c r="NS378" s="97">
        <v>25</v>
      </c>
      <c r="NT378" s="97">
        <v>34</v>
      </c>
      <c r="NU378" s="97">
        <v>6</v>
      </c>
      <c r="NV378" s="97">
        <v>3</v>
      </c>
      <c r="NW378" s="97">
        <v>1</v>
      </c>
      <c r="NX378" s="97">
        <v>3</v>
      </c>
      <c r="NY378" s="97">
        <v>0</v>
      </c>
      <c r="NZ378" s="97">
        <v>4</v>
      </c>
      <c r="OA378" s="97">
        <v>0</v>
      </c>
      <c r="OB378" s="97">
        <v>2</v>
      </c>
      <c r="OC378" s="97">
        <v>3</v>
      </c>
      <c r="OD378" s="97"/>
      <c r="OE378" s="97">
        <v>15</v>
      </c>
      <c r="OF378" s="97">
        <v>8</v>
      </c>
      <c r="OG378" s="97"/>
      <c r="OH378" s="97"/>
      <c r="OI378" s="97"/>
      <c r="OJ378" s="97"/>
      <c r="OK378" s="97">
        <v>23</v>
      </c>
      <c r="OL378" s="97">
        <v>3</v>
      </c>
      <c r="OM378" s="97">
        <v>250</v>
      </c>
      <c r="ON378" s="97"/>
      <c r="OO378" s="97"/>
      <c r="OP378" s="97">
        <v>0</v>
      </c>
      <c r="OQ378" s="97"/>
      <c r="OR378" s="98">
        <v>2</v>
      </c>
      <c r="OS378" s="99">
        <v>17088</v>
      </c>
      <c r="OT378" s="96">
        <v>15853</v>
      </c>
      <c r="OU378" s="97"/>
      <c r="OV378" s="97"/>
      <c r="OW378" s="97"/>
      <c r="OX378" s="97"/>
      <c r="OY378" s="97"/>
      <c r="OZ378" s="97">
        <v>367</v>
      </c>
      <c r="PA378" s="97"/>
      <c r="PB378" s="97"/>
      <c r="PC378" s="97"/>
      <c r="PD378" s="97"/>
      <c r="PE378" s="97"/>
      <c r="PF378" s="97"/>
      <c r="PG378" s="97"/>
      <c r="PH378" s="97"/>
      <c r="PI378" s="97"/>
      <c r="PJ378" s="97"/>
      <c r="PK378" s="97"/>
      <c r="PL378" s="98"/>
      <c r="PM378" s="99">
        <v>33308</v>
      </c>
    </row>
    <row r="379" spans="1:429" ht="12.75" customHeight="1" x14ac:dyDescent="0.2">
      <c r="A379" s="93">
        <v>711500</v>
      </c>
      <c r="B379" s="94" t="s">
        <v>1751</v>
      </c>
      <c r="C379" s="95" t="s">
        <v>1538</v>
      </c>
      <c r="D379" s="96"/>
      <c r="E379" s="97"/>
      <c r="F379" s="97"/>
      <c r="G379" s="97"/>
      <c r="H379" s="97"/>
      <c r="I379" s="97"/>
      <c r="J379" s="97"/>
      <c r="K379" s="97"/>
      <c r="L379" s="97"/>
      <c r="M379" s="97"/>
      <c r="N379" s="97">
        <v>1</v>
      </c>
      <c r="O379" s="97"/>
      <c r="P379" s="97"/>
      <c r="Q379" s="97">
        <v>1</v>
      </c>
      <c r="R379" s="97">
        <v>0</v>
      </c>
      <c r="S379" s="97"/>
      <c r="T379" s="97"/>
      <c r="U379" s="97"/>
      <c r="V379" s="97"/>
      <c r="W379" s="97"/>
      <c r="X379" s="97">
        <v>1</v>
      </c>
      <c r="Y379" s="97">
        <v>33</v>
      </c>
      <c r="Z379" s="97">
        <v>6</v>
      </c>
      <c r="AA379" s="97">
        <v>15</v>
      </c>
      <c r="AB379" s="97">
        <v>0</v>
      </c>
      <c r="AC379" s="97">
        <v>1</v>
      </c>
      <c r="AD379" s="97">
        <v>17</v>
      </c>
      <c r="AE379" s="97">
        <v>2</v>
      </c>
      <c r="AF379" s="97">
        <v>1</v>
      </c>
      <c r="AG379" s="97">
        <v>0</v>
      </c>
      <c r="AH379" s="97">
        <v>2</v>
      </c>
      <c r="AI379" s="97">
        <v>1</v>
      </c>
      <c r="AJ379" s="97">
        <v>1</v>
      </c>
      <c r="AK379" s="97">
        <v>0</v>
      </c>
      <c r="AL379" s="97">
        <v>1</v>
      </c>
      <c r="AM379" s="97">
        <v>2</v>
      </c>
      <c r="AN379" s="97">
        <v>9</v>
      </c>
      <c r="AO379" s="97">
        <v>3</v>
      </c>
      <c r="AP379" s="97">
        <v>5</v>
      </c>
      <c r="AQ379" s="97">
        <v>4</v>
      </c>
      <c r="AR379" s="97">
        <v>1</v>
      </c>
      <c r="AS379" s="97">
        <v>7</v>
      </c>
      <c r="AT379" s="97">
        <v>1</v>
      </c>
      <c r="AU379" s="97">
        <v>7</v>
      </c>
      <c r="AV379" s="97">
        <v>1</v>
      </c>
      <c r="AW379" s="97">
        <v>3</v>
      </c>
      <c r="AX379" s="97">
        <v>1</v>
      </c>
      <c r="AY379" s="97">
        <v>1</v>
      </c>
      <c r="AZ379" s="97">
        <v>0</v>
      </c>
      <c r="BA379" s="97">
        <v>1</v>
      </c>
      <c r="BB379" s="97">
        <v>1</v>
      </c>
      <c r="BC379" s="97">
        <v>1</v>
      </c>
      <c r="BD379" s="97">
        <v>22</v>
      </c>
      <c r="BE379" s="97">
        <v>5</v>
      </c>
      <c r="BF379" s="97">
        <v>2</v>
      </c>
      <c r="BG379" s="97">
        <v>0</v>
      </c>
      <c r="BH379" s="97">
        <v>3</v>
      </c>
      <c r="BI379" s="97">
        <v>1</v>
      </c>
      <c r="BJ379" s="97">
        <v>2</v>
      </c>
      <c r="BK379" s="97">
        <v>3</v>
      </c>
      <c r="BL379" s="97">
        <v>2</v>
      </c>
      <c r="BM379" s="97">
        <v>5</v>
      </c>
      <c r="BN379" s="97">
        <v>0</v>
      </c>
      <c r="BO379" s="97">
        <v>2</v>
      </c>
      <c r="BP379" s="97">
        <v>1</v>
      </c>
      <c r="BQ379" s="97">
        <v>2</v>
      </c>
      <c r="BR379" s="97">
        <v>5</v>
      </c>
      <c r="BS379" s="97">
        <v>8</v>
      </c>
      <c r="BT379" s="97">
        <v>1</v>
      </c>
      <c r="BU379" s="97">
        <v>2</v>
      </c>
      <c r="BV379" s="97">
        <v>1</v>
      </c>
      <c r="BW379" s="97">
        <v>2</v>
      </c>
      <c r="BX379" s="97">
        <v>2</v>
      </c>
      <c r="BY379" s="97">
        <v>7</v>
      </c>
      <c r="BZ379" s="97">
        <v>6</v>
      </c>
      <c r="CA379" s="97">
        <v>3</v>
      </c>
      <c r="CB379" s="97">
        <v>0</v>
      </c>
      <c r="CC379" s="97">
        <v>5</v>
      </c>
      <c r="CD379" s="97">
        <v>1</v>
      </c>
      <c r="CE379" s="97">
        <v>2</v>
      </c>
      <c r="CF379" s="97">
        <v>0</v>
      </c>
      <c r="CG379" s="97">
        <v>3</v>
      </c>
      <c r="CH379" s="97">
        <v>5</v>
      </c>
      <c r="CI379" s="97">
        <v>0</v>
      </c>
      <c r="CJ379" s="97">
        <v>1</v>
      </c>
      <c r="CK379" s="97">
        <v>4</v>
      </c>
      <c r="CL379" s="97">
        <v>1</v>
      </c>
      <c r="CM379" s="97">
        <v>5</v>
      </c>
      <c r="CN379" s="97">
        <v>1</v>
      </c>
      <c r="CO379" s="97"/>
      <c r="CP379" s="97">
        <v>3</v>
      </c>
      <c r="CQ379" s="97">
        <v>1</v>
      </c>
      <c r="CR379" s="97">
        <v>2</v>
      </c>
      <c r="CS379" s="97">
        <v>1</v>
      </c>
      <c r="CT379" s="97">
        <v>1</v>
      </c>
      <c r="CU379" s="97">
        <v>1</v>
      </c>
      <c r="CV379" s="97">
        <v>3</v>
      </c>
      <c r="CW379" s="97">
        <v>1</v>
      </c>
      <c r="CX379" s="97">
        <v>1</v>
      </c>
      <c r="CY379" s="97">
        <v>1</v>
      </c>
      <c r="CZ379" s="97">
        <v>1</v>
      </c>
      <c r="DA379" s="97">
        <v>3</v>
      </c>
      <c r="DB379" s="97">
        <v>1</v>
      </c>
      <c r="DC379" s="97">
        <v>3</v>
      </c>
      <c r="DD379" s="97">
        <v>3</v>
      </c>
      <c r="DE379" s="97"/>
      <c r="DF379" s="97">
        <v>1</v>
      </c>
      <c r="DG379" s="97">
        <v>0</v>
      </c>
      <c r="DH379" s="97">
        <v>4</v>
      </c>
      <c r="DI379" s="97">
        <v>2</v>
      </c>
      <c r="DJ379" s="97"/>
      <c r="DK379" s="97"/>
      <c r="DL379" s="97">
        <v>0</v>
      </c>
      <c r="DM379" s="97"/>
      <c r="DN379" s="97">
        <v>0</v>
      </c>
      <c r="DO379" s="97"/>
      <c r="DP379" s="97">
        <v>0</v>
      </c>
      <c r="DQ379" s="97"/>
      <c r="DR379" s="97">
        <v>0</v>
      </c>
      <c r="DS379" s="97">
        <v>0</v>
      </c>
      <c r="DT379" s="97">
        <v>0</v>
      </c>
      <c r="DU379" s="97"/>
      <c r="DV379" s="97">
        <v>1</v>
      </c>
      <c r="DW379" s="97">
        <v>0</v>
      </c>
      <c r="DX379" s="97">
        <v>1</v>
      </c>
      <c r="DY379" s="97">
        <v>0</v>
      </c>
      <c r="DZ379" s="97">
        <v>0</v>
      </c>
      <c r="EA379" s="97">
        <v>0</v>
      </c>
      <c r="EB379" s="97"/>
      <c r="EC379" s="97"/>
      <c r="ED379" s="97">
        <v>0</v>
      </c>
      <c r="EE379" s="97">
        <v>1</v>
      </c>
      <c r="EF379" s="97">
        <v>0</v>
      </c>
      <c r="EG379" s="97">
        <v>0</v>
      </c>
      <c r="EH379" s="97"/>
      <c r="EI379" s="97"/>
      <c r="EJ379" s="97"/>
      <c r="EK379" s="97"/>
      <c r="EL379" s="97"/>
      <c r="EM379" s="97">
        <v>1</v>
      </c>
      <c r="EN379" s="97"/>
      <c r="EO379" s="97">
        <v>0</v>
      </c>
      <c r="EP379" s="97"/>
      <c r="EQ379" s="97">
        <v>1</v>
      </c>
      <c r="ER379" s="97">
        <v>1</v>
      </c>
      <c r="ES379" s="97">
        <v>0</v>
      </c>
      <c r="ET379" s="97">
        <v>3</v>
      </c>
      <c r="EU379" s="97">
        <v>0</v>
      </c>
      <c r="EV379" s="97">
        <v>0</v>
      </c>
      <c r="EW379" s="97">
        <v>0</v>
      </c>
      <c r="EX379" s="97">
        <v>2</v>
      </c>
      <c r="EY379" s="97">
        <v>2</v>
      </c>
      <c r="EZ379" s="97"/>
      <c r="FA379" s="97">
        <v>1</v>
      </c>
      <c r="FB379" s="97">
        <v>2</v>
      </c>
      <c r="FC379" s="97">
        <v>2</v>
      </c>
      <c r="FD379" s="97">
        <v>2</v>
      </c>
      <c r="FE379" s="97">
        <v>2</v>
      </c>
      <c r="FF379" s="97">
        <v>2</v>
      </c>
      <c r="FG379" s="97">
        <v>10</v>
      </c>
      <c r="FH379" s="97">
        <v>2</v>
      </c>
      <c r="FI379" s="97">
        <v>3</v>
      </c>
      <c r="FJ379" s="97">
        <v>2</v>
      </c>
      <c r="FK379" s="97">
        <v>1</v>
      </c>
      <c r="FL379" s="97">
        <v>0</v>
      </c>
      <c r="FM379" s="97"/>
      <c r="FN379" s="97">
        <v>3</v>
      </c>
      <c r="FO379" s="97">
        <v>6</v>
      </c>
      <c r="FP379" s="97">
        <v>1</v>
      </c>
      <c r="FQ379" s="97">
        <v>1</v>
      </c>
      <c r="FR379" s="97"/>
      <c r="FS379" s="97"/>
      <c r="FT379" s="97">
        <v>2</v>
      </c>
      <c r="FU379" s="97">
        <v>1</v>
      </c>
      <c r="FV379" s="97">
        <v>1</v>
      </c>
      <c r="FW379" s="97"/>
      <c r="FX379" s="97">
        <v>1</v>
      </c>
      <c r="FY379" s="97">
        <v>1</v>
      </c>
      <c r="FZ379" s="97">
        <v>5</v>
      </c>
      <c r="GA379" s="97">
        <v>1</v>
      </c>
      <c r="GB379" s="97">
        <v>6</v>
      </c>
      <c r="GC379" s="97">
        <v>4</v>
      </c>
      <c r="GD379" s="97">
        <v>1</v>
      </c>
      <c r="GE379" s="97">
        <v>1</v>
      </c>
      <c r="GF379" s="97">
        <v>1</v>
      </c>
      <c r="GG379" s="97">
        <v>1</v>
      </c>
      <c r="GH379" s="97">
        <v>2</v>
      </c>
      <c r="GI379" s="97">
        <v>0</v>
      </c>
      <c r="GJ379" s="97">
        <v>0</v>
      </c>
      <c r="GK379" s="97">
        <v>1</v>
      </c>
      <c r="GL379" s="97">
        <v>6</v>
      </c>
      <c r="GM379" s="97">
        <v>3</v>
      </c>
      <c r="GN379" s="97">
        <v>2</v>
      </c>
      <c r="GO379" s="97">
        <v>5</v>
      </c>
      <c r="GP379" s="97">
        <v>1</v>
      </c>
      <c r="GQ379" s="97">
        <v>1</v>
      </c>
      <c r="GR379" s="97">
        <v>0</v>
      </c>
      <c r="GS379" s="97">
        <v>1</v>
      </c>
      <c r="GT379" s="97">
        <v>4</v>
      </c>
      <c r="GU379" s="97">
        <v>2</v>
      </c>
      <c r="GV379" s="97">
        <v>4</v>
      </c>
      <c r="GW379" s="97">
        <v>2</v>
      </c>
      <c r="GX379" s="97">
        <v>3</v>
      </c>
      <c r="GY379" s="97">
        <v>6</v>
      </c>
      <c r="GZ379" s="97">
        <v>0</v>
      </c>
      <c r="HA379" s="97">
        <v>7</v>
      </c>
      <c r="HB379" s="97">
        <v>8</v>
      </c>
      <c r="HC379" s="97">
        <v>2</v>
      </c>
      <c r="HD379" s="97">
        <v>16</v>
      </c>
      <c r="HE379" s="97">
        <v>2</v>
      </c>
      <c r="HF379" s="97">
        <v>2</v>
      </c>
      <c r="HG379" s="97">
        <v>3</v>
      </c>
      <c r="HH379" s="97"/>
      <c r="HI379" s="97">
        <v>3</v>
      </c>
      <c r="HJ379" s="97">
        <v>3</v>
      </c>
      <c r="HK379" s="97">
        <v>5</v>
      </c>
      <c r="HL379" s="97">
        <v>4</v>
      </c>
      <c r="HM379" s="97">
        <v>2</v>
      </c>
      <c r="HN379" s="97"/>
      <c r="HO379" s="97">
        <v>2</v>
      </c>
      <c r="HP379" s="97">
        <v>1</v>
      </c>
      <c r="HQ379" s="97">
        <v>3</v>
      </c>
      <c r="HR379" s="97">
        <v>2</v>
      </c>
      <c r="HS379" s="97">
        <v>2</v>
      </c>
      <c r="HT379" s="97">
        <v>1</v>
      </c>
      <c r="HU379" s="97">
        <v>3</v>
      </c>
      <c r="HV379" s="97">
        <v>1</v>
      </c>
      <c r="HW379" s="97">
        <v>2</v>
      </c>
      <c r="HX379" s="97">
        <v>1</v>
      </c>
      <c r="HY379" s="97">
        <v>6</v>
      </c>
      <c r="HZ379" s="97">
        <v>2</v>
      </c>
      <c r="IA379" s="97">
        <v>12</v>
      </c>
      <c r="IB379" s="97">
        <v>3</v>
      </c>
      <c r="IC379" s="97">
        <v>1</v>
      </c>
      <c r="ID379" s="97">
        <v>3</v>
      </c>
      <c r="IE379" s="97">
        <v>1</v>
      </c>
      <c r="IF379" s="97">
        <v>22</v>
      </c>
      <c r="IG379" s="97">
        <v>0</v>
      </c>
      <c r="IH379" s="97">
        <v>43</v>
      </c>
      <c r="II379" s="97">
        <v>2</v>
      </c>
      <c r="IJ379" s="97">
        <v>3</v>
      </c>
      <c r="IK379" s="97">
        <v>1</v>
      </c>
      <c r="IL379" s="97">
        <v>0</v>
      </c>
      <c r="IM379" s="97"/>
      <c r="IN379" s="97">
        <v>0</v>
      </c>
      <c r="IO379" s="97">
        <v>4</v>
      </c>
      <c r="IP379" s="97">
        <v>5</v>
      </c>
      <c r="IQ379" s="97">
        <v>4</v>
      </c>
      <c r="IR379" s="97">
        <v>1</v>
      </c>
      <c r="IS379" s="97"/>
      <c r="IT379" s="97"/>
      <c r="IU379" s="97">
        <v>2</v>
      </c>
      <c r="IV379" s="97">
        <v>0</v>
      </c>
      <c r="IW379" s="97">
        <v>1</v>
      </c>
      <c r="IX379" s="97">
        <v>0</v>
      </c>
      <c r="IY379" s="97">
        <v>1</v>
      </c>
      <c r="IZ379" s="97">
        <v>1</v>
      </c>
      <c r="JA379" s="97">
        <v>1</v>
      </c>
      <c r="JB379" s="97">
        <v>0</v>
      </c>
      <c r="JC379" s="97">
        <v>0</v>
      </c>
      <c r="JD379" s="97">
        <v>2</v>
      </c>
      <c r="JE379" s="97">
        <v>8</v>
      </c>
      <c r="JF379" s="97">
        <v>2</v>
      </c>
      <c r="JG379" s="97">
        <v>0</v>
      </c>
      <c r="JH379" s="97">
        <v>0</v>
      </c>
      <c r="JI379" s="97">
        <v>3</v>
      </c>
      <c r="JJ379" s="97">
        <v>2</v>
      </c>
      <c r="JK379" s="97">
        <v>23</v>
      </c>
      <c r="JL379" s="97">
        <v>2</v>
      </c>
      <c r="JM379" s="97">
        <v>1</v>
      </c>
      <c r="JN379" s="97">
        <v>3</v>
      </c>
      <c r="JO379" s="97">
        <v>0</v>
      </c>
      <c r="JP379" s="97">
        <v>149</v>
      </c>
      <c r="JQ379" s="97">
        <v>114</v>
      </c>
      <c r="JR379" s="97">
        <v>211</v>
      </c>
      <c r="JS379" s="97">
        <v>429</v>
      </c>
      <c r="JT379" s="97">
        <v>21</v>
      </c>
      <c r="JU379" s="97">
        <v>60</v>
      </c>
      <c r="JV379" s="97">
        <v>5</v>
      </c>
      <c r="JW379" s="97">
        <v>175</v>
      </c>
      <c r="JX379" s="97">
        <v>1</v>
      </c>
      <c r="JY379" s="97"/>
      <c r="JZ379" s="97">
        <v>40</v>
      </c>
      <c r="KA379" s="97">
        <v>75</v>
      </c>
      <c r="KB379" s="97">
        <v>37</v>
      </c>
      <c r="KC379" s="97">
        <v>23</v>
      </c>
      <c r="KD379" s="97">
        <v>22</v>
      </c>
      <c r="KE379" s="97">
        <v>38</v>
      </c>
      <c r="KF379" s="97">
        <v>41</v>
      </c>
      <c r="KG379" s="97">
        <v>60</v>
      </c>
      <c r="KH379" s="97">
        <v>47</v>
      </c>
      <c r="KI379" s="97">
        <v>29</v>
      </c>
      <c r="KJ379" s="97">
        <v>1</v>
      </c>
      <c r="KK379" s="97"/>
      <c r="KL379" s="97">
        <v>25</v>
      </c>
      <c r="KM379" s="97">
        <v>5</v>
      </c>
      <c r="KN379" s="97"/>
      <c r="KO379" s="97">
        <v>11</v>
      </c>
      <c r="KP379" s="97">
        <v>2</v>
      </c>
      <c r="KQ379" s="97">
        <v>3</v>
      </c>
      <c r="KR379" s="97">
        <v>29</v>
      </c>
      <c r="KS379" s="97">
        <v>48</v>
      </c>
      <c r="KT379" s="97">
        <v>0</v>
      </c>
      <c r="KU379" s="97"/>
      <c r="KV379" s="97">
        <v>31</v>
      </c>
      <c r="KW379" s="97">
        <v>3878</v>
      </c>
      <c r="KX379" s="97">
        <v>1</v>
      </c>
      <c r="KY379" s="97">
        <v>5</v>
      </c>
      <c r="KZ379" s="97">
        <v>3069</v>
      </c>
      <c r="LA379" s="97">
        <v>9075</v>
      </c>
      <c r="LB379" s="97">
        <v>44</v>
      </c>
      <c r="LC379" s="97">
        <v>0</v>
      </c>
      <c r="LD379" s="97">
        <v>56</v>
      </c>
      <c r="LE379" s="97">
        <v>14</v>
      </c>
      <c r="LF379" s="97">
        <v>0</v>
      </c>
      <c r="LG379" s="97">
        <v>116</v>
      </c>
      <c r="LH379" s="97">
        <v>492</v>
      </c>
      <c r="LI379" s="97">
        <v>81</v>
      </c>
      <c r="LJ379" s="97">
        <v>216</v>
      </c>
      <c r="LK379" s="97">
        <v>1</v>
      </c>
      <c r="LL379" s="97">
        <v>27</v>
      </c>
      <c r="LM379" s="97">
        <v>9</v>
      </c>
      <c r="LN379" s="97">
        <v>111</v>
      </c>
      <c r="LO379" s="97"/>
      <c r="LP379" s="97"/>
      <c r="LQ379" s="97">
        <v>2313</v>
      </c>
      <c r="LR379" s="97">
        <v>55</v>
      </c>
      <c r="LS379" s="97">
        <v>32</v>
      </c>
      <c r="LT379" s="97">
        <v>106</v>
      </c>
      <c r="LU379" s="97"/>
      <c r="LV379" s="97">
        <v>237</v>
      </c>
      <c r="LW379" s="97">
        <v>39</v>
      </c>
      <c r="LX379" s="97">
        <v>16</v>
      </c>
      <c r="LY379" s="97">
        <v>39</v>
      </c>
      <c r="LZ379" s="97">
        <v>101</v>
      </c>
      <c r="MA379" s="97">
        <v>132</v>
      </c>
      <c r="MB379" s="97">
        <v>85</v>
      </c>
      <c r="MC379" s="97">
        <v>27</v>
      </c>
      <c r="MD379" s="97">
        <v>34</v>
      </c>
      <c r="ME379" s="97">
        <v>1477</v>
      </c>
      <c r="MF379" s="97">
        <v>7</v>
      </c>
      <c r="MG379" s="97">
        <v>6</v>
      </c>
      <c r="MH379" s="97">
        <v>0</v>
      </c>
      <c r="MI379" s="97">
        <v>12</v>
      </c>
      <c r="MJ379" s="97">
        <v>480</v>
      </c>
      <c r="MK379" s="97">
        <v>106</v>
      </c>
      <c r="ML379" s="97">
        <v>51</v>
      </c>
      <c r="MM379" s="97">
        <v>20</v>
      </c>
      <c r="MN379" s="97">
        <v>11</v>
      </c>
      <c r="MO379" s="97">
        <v>29</v>
      </c>
      <c r="MP379" s="97">
        <v>30</v>
      </c>
      <c r="MQ379" s="97">
        <v>25</v>
      </c>
      <c r="MR379" s="97">
        <v>27</v>
      </c>
      <c r="MS379" s="97">
        <v>27</v>
      </c>
      <c r="MT379" s="97">
        <v>39</v>
      </c>
      <c r="MU379" s="97">
        <v>3</v>
      </c>
      <c r="MV379" s="97">
        <v>19</v>
      </c>
      <c r="MW379" s="97">
        <v>160</v>
      </c>
      <c r="MX379" s="97">
        <v>29</v>
      </c>
      <c r="MY379" s="97">
        <v>10</v>
      </c>
      <c r="MZ379" s="97">
        <v>29</v>
      </c>
      <c r="NA379" s="97">
        <v>7</v>
      </c>
      <c r="NB379" s="97">
        <v>28</v>
      </c>
      <c r="NC379" s="97">
        <v>4</v>
      </c>
      <c r="ND379" s="97">
        <v>475</v>
      </c>
      <c r="NE379" s="97">
        <v>75</v>
      </c>
      <c r="NF379" s="97">
        <v>55</v>
      </c>
      <c r="NG379" s="97">
        <v>24</v>
      </c>
      <c r="NH379" s="97">
        <v>119</v>
      </c>
      <c r="NI379" s="97">
        <v>16</v>
      </c>
      <c r="NJ379" s="97">
        <v>1533</v>
      </c>
      <c r="NK379" s="97">
        <v>6</v>
      </c>
      <c r="NL379" s="97">
        <v>0</v>
      </c>
      <c r="NM379" s="97">
        <v>1212</v>
      </c>
      <c r="NN379" s="97">
        <v>3</v>
      </c>
      <c r="NO379" s="97">
        <v>32</v>
      </c>
      <c r="NP379" s="97">
        <v>263</v>
      </c>
      <c r="NQ379" s="97">
        <v>11</v>
      </c>
      <c r="NR379" s="97">
        <v>165</v>
      </c>
      <c r="NS379" s="97">
        <v>90</v>
      </c>
      <c r="NT379" s="97">
        <v>112</v>
      </c>
      <c r="NU379" s="97">
        <v>7</v>
      </c>
      <c r="NV379" s="97">
        <v>17</v>
      </c>
      <c r="NW379" s="97">
        <v>1</v>
      </c>
      <c r="NX379" s="97">
        <v>10</v>
      </c>
      <c r="NY379" s="97">
        <v>1</v>
      </c>
      <c r="NZ379" s="97">
        <v>2</v>
      </c>
      <c r="OA379" s="97">
        <v>0</v>
      </c>
      <c r="OB379" s="97">
        <v>10</v>
      </c>
      <c r="OC379" s="97">
        <v>659</v>
      </c>
      <c r="OD379" s="97">
        <v>40</v>
      </c>
      <c r="OE379" s="97">
        <v>3</v>
      </c>
      <c r="OF379" s="97">
        <v>8</v>
      </c>
      <c r="OG379" s="97"/>
      <c r="OH379" s="97">
        <v>1495</v>
      </c>
      <c r="OI379" s="97">
        <v>41</v>
      </c>
      <c r="OJ379" s="97">
        <v>52</v>
      </c>
      <c r="OK379" s="97"/>
      <c r="OL379" s="97">
        <v>0</v>
      </c>
      <c r="OM379" s="97">
        <v>31</v>
      </c>
      <c r="ON379" s="97">
        <v>18</v>
      </c>
      <c r="OO379" s="97">
        <v>537</v>
      </c>
      <c r="OP379" s="97">
        <v>5</v>
      </c>
      <c r="OQ379" s="97"/>
      <c r="OR379" s="98"/>
      <c r="OS379" s="99">
        <v>32539</v>
      </c>
      <c r="OT379" s="96">
        <v>135</v>
      </c>
      <c r="OU379" s="97"/>
      <c r="OV379" s="97">
        <v>493</v>
      </c>
      <c r="OW379" s="97"/>
      <c r="OX379" s="97"/>
      <c r="OY379" s="97"/>
      <c r="OZ379" s="97">
        <v>341</v>
      </c>
      <c r="PA379" s="97"/>
      <c r="PB379" s="97"/>
      <c r="PC379" s="97"/>
      <c r="PD379" s="97"/>
      <c r="PE379" s="97"/>
      <c r="PF379" s="97"/>
      <c r="PG379" s="97"/>
      <c r="PH379" s="97"/>
      <c r="PI379" s="97"/>
      <c r="PJ379" s="97"/>
      <c r="PK379" s="97"/>
      <c r="PL379" s="98"/>
      <c r="PM379" s="99">
        <v>33508</v>
      </c>
    </row>
    <row r="380" spans="1:429" ht="12.75" customHeight="1" x14ac:dyDescent="0.2">
      <c r="A380" s="93" t="s">
        <v>1651</v>
      </c>
      <c r="B380" s="94" t="s">
        <v>1751</v>
      </c>
      <c r="C380" s="95" t="s">
        <v>1539</v>
      </c>
      <c r="D380" s="96"/>
      <c r="E380" s="97">
        <v>0</v>
      </c>
      <c r="F380" s="97"/>
      <c r="G380" s="97">
        <v>0</v>
      </c>
      <c r="H380" s="97"/>
      <c r="I380" s="97"/>
      <c r="J380" s="97">
        <v>0</v>
      </c>
      <c r="K380" s="97"/>
      <c r="L380" s="97"/>
      <c r="M380" s="97"/>
      <c r="N380" s="97"/>
      <c r="O380" s="97"/>
      <c r="P380" s="97"/>
      <c r="Q380" s="97"/>
      <c r="R380" s="97"/>
      <c r="S380" s="97"/>
      <c r="T380" s="97"/>
      <c r="U380" s="97"/>
      <c r="V380" s="97"/>
      <c r="W380" s="97"/>
      <c r="X380" s="97"/>
      <c r="Y380" s="97">
        <v>5</v>
      </c>
      <c r="Z380" s="97">
        <v>2</v>
      </c>
      <c r="AA380" s="97">
        <v>0</v>
      </c>
      <c r="AB380" s="97">
        <v>0</v>
      </c>
      <c r="AC380" s="97">
        <v>0</v>
      </c>
      <c r="AD380" s="97">
        <v>1</v>
      </c>
      <c r="AE380" s="97"/>
      <c r="AF380" s="97">
        <v>0</v>
      </c>
      <c r="AG380" s="97"/>
      <c r="AH380" s="97">
        <v>0</v>
      </c>
      <c r="AI380" s="97">
        <v>0</v>
      </c>
      <c r="AJ380" s="97">
        <v>0</v>
      </c>
      <c r="AK380" s="97"/>
      <c r="AL380" s="97">
        <v>0</v>
      </c>
      <c r="AM380" s="97">
        <v>1</v>
      </c>
      <c r="AN380" s="97">
        <v>1</v>
      </c>
      <c r="AO380" s="97">
        <v>0</v>
      </c>
      <c r="AP380" s="97">
        <v>0</v>
      </c>
      <c r="AQ380" s="97">
        <v>0</v>
      </c>
      <c r="AR380" s="97"/>
      <c r="AS380" s="97">
        <v>0</v>
      </c>
      <c r="AT380" s="97"/>
      <c r="AU380" s="97">
        <v>0</v>
      </c>
      <c r="AV380" s="97"/>
      <c r="AW380" s="97">
        <v>0</v>
      </c>
      <c r="AX380" s="97">
        <v>0</v>
      </c>
      <c r="AY380" s="97"/>
      <c r="AZ380" s="97"/>
      <c r="BA380" s="97">
        <v>0</v>
      </c>
      <c r="BB380" s="97"/>
      <c r="BC380" s="97"/>
      <c r="BD380" s="97">
        <v>1</v>
      </c>
      <c r="BE380" s="97">
        <v>0</v>
      </c>
      <c r="BF380" s="97">
        <v>0</v>
      </c>
      <c r="BG380" s="97"/>
      <c r="BH380" s="97">
        <v>0</v>
      </c>
      <c r="BI380" s="97">
        <v>0</v>
      </c>
      <c r="BJ380" s="97">
        <v>0</v>
      </c>
      <c r="BK380" s="97">
        <v>0</v>
      </c>
      <c r="BL380" s="97">
        <v>0</v>
      </c>
      <c r="BM380" s="97">
        <v>0</v>
      </c>
      <c r="BN380" s="97"/>
      <c r="BO380" s="97">
        <v>0</v>
      </c>
      <c r="BP380" s="97">
        <v>0</v>
      </c>
      <c r="BQ380" s="97">
        <v>0</v>
      </c>
      <c r="BR380" s="97">
        <v>0</v>
      </c>
      <c r="BS380" s="97">
        <v>0</v>
      </c>
      <c r="BT380" s="97"/>
      <c r="BU380" s="97">
        <v>0</v>
      </c>
      <c r="BV380" s="97">
        <v>0</v>
      </c>
      <c r="BW380" s="97">
        <v>0</v>
      </c>
      <c r="BX380" s="97">
        <v>0</v>
      </c>
      <c r="BY380" s="97">
        <v>0</v>
      </c>
      <c r="BZ380" s="97">
        <v>0</v>
      </c>
      <c r="CA380" s="97">
        <v>0</v>
      </c>
      <c r="CB380" s="97"/>
      <c r="CC380" s="97">
        <v>0</v>
      </c>
      <c r="CD380" s="97"/>
      <c r="CE380" s="97">
        <v>0</v>
      </c>
      <c r="CF380" s="97"/>
      <c r="CG380" s="97">
        <v>0</v>
      </c>
      <c r="CH380" s="97">
        <v>0</v>
      </c>
      <c r="CI380" s="97">
        <v>0</v>
      </c>
      <c r="CJ380" s="97">
        <v>0</v>
      </c>
      <c r="CK380" s="97">
        <v>0</v>
      </c>
      <c r="CL380" s="97">
        <v>0</v>
      </c>
      <c r="CM380" s="97">
        <v>0</v>
      </c>
      <c r="CN380" s="97"/>
      <c r="CO380" s="97"/>
      <c r="CP380" s="97">
        <v>0</v>
      </c>
      <c r="CQ380" s="97">
        <v>0</v>
      </c>
      <c r="CR380" s="97">
        <v>0</v>
      </c>
      <c r="CS380" s="97"/>
      <c r="CT380" s="97">
        <v>0</v>
      </c>
      <c r="CU380" s="97">
        <v>0</v>
      </c>
      <c r="CV380" s="97">
        <v>0</v>
      </c>
      <c r="CW380" s="97">
        <v>0</v>
      </c>
      <c r="CX380" s="97"/>
      <c r="CY380" s="97"/>
      <c r="CZ380" s="97"/>
      <c r="DA380" s="97">
        <v>0</v>
      </c>
      <c r="DB380" s="97">
        <v>0</v>
      </c>
      <c r="DC380" s="97">
        <v>0</v>
      </c>
      <c r="DD380" s="97">
        <v>0</v>
      </c>
      <c r="DE380" s="97"/>
      <c r="DF380" s="97">
        <v>0</v>
      </c>
      <c r="DG380" s="97"/>
      <c r="DH380" s="97">
        <v>0</v>
      </c>
      <c r="DI380" s="97">
        <v>0</v>
      </c>
      <c r="DJ380" s="97"/>
      <c r="DK380" s="97"/>
      <c r="DL380" s="97"/>
      <c r="DM380" s="97"/>
      <c r="DN380" s="97"/>
      <c r="DO380" s="97"/>
      <c r="DP380" s="97"/>
      <c r="DQ380" s="97"/>
      <c r="DR380" s="97"/>
      <c r="DS380" s="97"/>
      <c r="DT380" s="97"/>
      <c r="DU380" s="97"/>
      <c r="DV380" s="97"/>
      <c r="DW380" s="97"/>
      <c r="DX380" s="97">
        <v>0</v>
      </c>
      <c r="DY380" s="97"/>
      <c r="DZ380" s="97">
        <v>0</v>
      </c>
      <c r="EA380" s="97"/>
      <c r="EB380" s="97"/>
      <c r="EC380" s="97"/>
      <c r="ED380" s="97"/>
      <c r="EE380" s="97">
        <v>0</v>
      </c>
      <c r="EF380" s="97"/>
      <c r="EG380" s="97"/>
      <c r="EH380" s="97"/>
      <c r="EI380" s="97"/>
      <c r="EJ380" s="97"/>
      <c r="EK380" s="97"/>
      <c r="EL380" s="97"/>
      <c r="EM380" s="97"/>
      <c r="EN380" s="97"/>
      <c r="EO380" s="97"/>
      <c r="EP380" s="97"/>
      <c r="EQ380" s="97">
        <v>0</v>
      </c>
      <c r="ER380" s="97"/>
      <c r="ES380" s="97"/>
      <c r="ET380" s="97">
        <v>0</v>
      </c>
      <c r="EU380" s="97"/>
      <c r="EV380" s="97"/>
      <c r="EW380" s="97"/>
      <c r="EX380" s="97">
        <v>0</v>
      </c>
      <c r="EY380" s="97">
        <v>0</v>
      </c>
      <c r="EZ380" s="97"/>
      <c r="FA380" s="97">
        <v>0</v>
      </c>
      <c r="FB380" s="97">
        <v>0</v>
      </c>
      <c r="FC380" s="97">
        <v>0</v>
      </c>
      <c r="FD380" s="97">
        <v>0</v>
      </c>
      <c r="FE380" s="97">
        <v>0</v>
      </c>
      <c r="FF380" s="97">
        <v>0</v>
      </c>
      <c r="FG380" s="97">
        <v>1</v>
      </c>
      <c r="FH380" s="97">
        <v>0</v>
      </c>
      <c r="FI380" s="97">
        <v>0</v>
      </c>
      <c r="FJ380" s="97">
        <v>0</v>
      </c>
      <c r="FK380" s="97">
        <v>0</v>
      </c>
      <c r="FL380" s="97"/>
      <c r="FM380" s="97"/>
      <c r="FN380" s="97">
        <v>0</v>
      </c>
      <c r="FO380" s="97">
        <v>0</v>
      </c>
      <c r="FP380" s="97"/>
      <c r="FQ380" s="97"/>
      <c r="FR380" s="97"/>
      <c r="FS380" s="97"/>
      <c r="FT380" s="97">
        <v>0</v>
      </c>
      <c r="FU380" s="97">
        <v>0</v>
      </c>
      <c r="FV380" s="97"/>
      <c r="FW380" s="97"/>
      <c r="FX380" s="97"/>
      <c r="FY380" s="97">
        <v>0</v>
      </c>
      <c r="FZ380" s="97">
        <v>0</v>
      </c>
      <c r="GA380" s="97">
        <v>0</v>
      </c>
      <c r="GB380" s="97">
        <v>0</v>
      </c>
      <c r="GC380" s="97">
        <v>0</v>
      </c>
      <c r="GD380" s="97"/>
      <c r="GE380" s="97"/>
      <c r="GF380" s="97"/>
      <c r="GG380" s="97"/>
      <c r="GH380" s="97">
        <v>0</v>
      </c>
      <c r="GI380" s="97"/>
      <c r="GJ380" s="97"/>
      <c r="GK380" s="97"/>
      <c r="GL380" s="97">
        <v>0</v>
      </c>
      <c r="GM380" s="97">
        <v>0</v>
      </c>
      <c r="GN380" s="97">
        <v>0</v>
      </c>
      <c r="GO380" s="97">
        <v>0</v>
      </c>
      <c r="GP380" s="97">
        <v>0</v>
      </c>
      <c r="GQ380" s="97"/>
      <c r="GR380" s="97"/>
      <c r="GS380" s="97">
        <v>0</v>
      </c>
      <c r="GT380" s="97">
        <v>0</v>
      </c>
      <c r="GU380" s="97">
        <v>0</v>
      </c>
      <c r="GV380" s="97">
        <v>0</v>
      </c>
      <c r="GW380" s="97">
        <v>0</v>
      </c>
      <c r="GX380" s="97"/>
      <c r="GY380" s="97">
        <v>0</v>
      </c>
      <c r="GZ380" s="97"/>
      <c r="HA380" s="97">
        <v>0</v>
      </c>
      <c r="HB380" s="97">
        <v>1</v>
      </c>
      <c r="HC380" s="97">
        <v>0</v>
      </c>
      <c r="HD380" s="97">
        <v>1</v>
      </c>
      <c r="HE380" s="97">
        <v>0</v>
      </c>
      <c r="HF380" s="97"/>
      <c r="HG380" s="97">
        <v>0</v>
      </c>
      <c r="HH380" s="97"/>
      <c r="HI380" s="97">
        <v>0</v>
      </c>
      <c r="HJ380" s="97">
        <v>0</v>
      </c>
      <c r="HK380" s="97">
        <v>0</v>
      </c>
      <c r="HL380" s="97">
        <v>0</v>
      </c>
      <c r="HM380" s="97">
        <v>0</v>
      </c>
      <c r="HN380" s="97"/>
      <c r="HO380" s="97"/>
      <c r="HP380" s="97">
        <v>0</v>
      </c>
      <c r="HQ380" s="97">
        <v>0</v>
      </c>
      <c r="HR380" s="97">
        <v>0</v>
      </c>
      <c r="HS380" s="97">
        <v>0</v>
      </c>
      <c r="HT380" s="97">
        <v>0</v>
      </c>
      <c r="HU380" s="97">
        <v>0</v>
      </c>
      <c r="HV380" s="97">
        <v>0</v>
      </c>
      <c r="HW380" s="97">
        <v>0</v>
      </c>
      <c r="HX380" s="97">
        <v>0</v>
      </c>
      <c r="HY380" s="97">
        <v>0</v>
      </c>
      <c r="HZ380" s="97">
        <v>0</v>
      </c>
      <c r="IA380" s="97">
        <v>1</v>
      </c>
      <c r="IB380" s="97">
        <v>0</v>
      </c>
      <c r="IC380" s="97"/>
      <c r="ID380" s="97">
        <v>0</v>
      </c>
      <c r="IE380" s="97">
        <v>0</v>
      </c>
      <c r="IF380" s="97">
        <v>1</v>
      </c>
      <c r="IG380" s="97"/>
      <c r="IH380" s="97">
        <v>3</v>
      </c>
      <c r="II380" s="97">
        <v>0</v>
      </c>
      <c r="IJ380" s="97">
        <v>0</v>
      </c>
      <c r="IK380" s="97">
        <v>0</v>
      </c>
      <c r="IL380" s="97"/>
      <c r="IM380" s="97"/>
      <c r="IN380" s="97"/>
      <c r="IO380" s="97">
        <v>0</v>
      </c>
      <c r="IP380" s="97">
        <v>0</v>
      </c>
      <c r="IQ380" s="97">
        <v>0</v>
      </c>
      <c r="IR380" s="97"/>
      <c r="IS380" s="97"/>
      <c r="IT380" s="97"/>
      <c r="IU380" s="97">
        <v>0</v>
      </c>
      <c r="IV380" s="97"/>
      <c r="IW380" s="97">
        <v>0</v>
      </c>
      <c r="IX380" s="97"/>
      <c r="IY380" s="97">
        <v>0</v>
      </c>
      <c r="IZ380" s="97">
        <v>0</v>
      </c>
      <c r="JA380" s="97">
        <v>0</v>
      </c>
      <c r="JB380" s="97"/>
      <c r="JC380" s="97"/>
      <c r="JD380" s="97">
        <v>0</v>
      </c>
      <c r="JE380" s="97">
        <v>0</v>
      </c>
      <c r="JF380" s="97">
        <v>0</v>
      </c>
      <c r="JG380" s="97"/>
      <c r="JH380" s="97"/>
      <c r="JI380" s="97">
        <v>0</v>
      </c>
      <c r="JJ380" s="97">
        <v>0</v>
      </c>
      <c r="JK380" s="97">
        <v>1</v>
      </c>
      <c r="JL380" s="97">
        <v>0</v>
      </c>
      <c r="JM380" s="97">
        <v>0</v>
      </c>
      <c r="JN380" s="97">
        <v>0</v>
      </c>
      <c r="JO380" s="97">
        <v>38</v>
      </c>
      <c r="JP380" s="97">
        <v>22</v>
      </c>
      <c r="JQ380" s="97">
        <v>17</v>
      </c>
      <c r="JR380" s="97">
        <v>18</v>
      </c>
      <c r="JS380" s="97">
        <v>12</v>
      </c>
      <c r="JT380" s="97">
        <v>1</v>
      </c>
      <c r="JU380" s="97">
        <v>9</v>
      </c>
      <c r="JV380" s="97">
        <v>0</v>
      </c>
      <c r="JW380" s="97">
        <v>21</v>
      </c>
      <c r="JX380" s="97">
        <v>3</v>
      </c>
      <c r="JY380" s="97"/>
      <c r="JZ380" s="97">
        <v>288</v>
      </c>
      <c r="KA380" s="97">
        <v>394</v>
      </c>
      <c r="KB380" s="97">
        <v>2</v>
      </c>
      <c r="KC380" s="97">
        <v>21</v>
      </c>
      <c r="KD380" s="97">
        <v>1</v>
      </c>
      <c r="KE380" s="97">
        <v>30</v>
      </c>
      <c r="KF380" s="97">
        <v>3</v>
      </c>
      <c r="KG380" s="97">
        <v>37</v>
      </c>
      <c r="KH380" s="97">
        <v>15</v>
      </c>
      <c r="KI380" s="97">
        <v>5</v>
      </c>
      <c r="KJ380" s="97">
        <v>0</v>
      </c>
      <c r="KK380" s="97"/>
      <c r="KL380" s="97">
        <v>4</v>
      </c>
      <c r="KM380" s="97"/>
      <c r="KN380" s="97"/>
      <c r="KO380" s="97">
        <v>196</v>
      </c>
      <c r="KP380" s="97">
        <v>0</v>
      </c>
      <c r="KQ380" s="97">
        <v>54</v>
      </c>
      <c r="KR380" s="97">
        <v>0</v>
      </c>
      <c r="KS380" s="97">
        <v>0</v>
      </c>
      <c r="KT380" s="97">
        <v>0</v>
      </c>
      <c r="KU380" s="97"/>
      <c r="KV380" s="97">
        <v>9</v>
      </c>
      <c r="KW380" s="97">
        <v>1325</v>
      </c>
      <c r="KX380" s="97">
        <v>69</v>
      </c>
      <c r="KY380" s="97">
        <v>7</v>
      </c>
      <c r="KZ380" s="97">
        <v>30</v>
      </c>
      <c r="LA380" s="97">
        <v>159</v>
      </c>
      <c r="LB380" s="97">
        <v>4</v>
      </c>
      <c r="LC380" s="97"/>
      <c r="LD380" s="97">
        <v>10</v>
      </c>
      <c r="LE380" s="97"/>
      <c r="LF380" s="97">
        <v>6</v>
      </c>
      <c r="LG380" s="97">
        <v>0</v>
      </c>
      <c r="LH380" s="97"/>
      <c r="LI380" s="97">
        <v>0</v>
      </c>
      <c r="LJ380" s="97">
        <v>0</v>
      </c>
      <c r="LK380" s="97">
        <v>0</v>
      </c>
      <c r="LL380" s="97">
        <v>33</v>
      </c>
      <c r="LM380" s="97">
        <v>2</v>
      </c>
      <c r="LN380" s="97">
        <v>16</v>
      </c>
      <c r="LO380" s="97"/>
      <c r="LP380" s="97"/>
      <c r="LQ380" s="97">
        <v>339</v>
      </c>
      <c r="LR380" s="97">
        <v>8</v>
      </c>
      <c r="LS380" s="97">
        <v>3</v>
      </c>
      <c r="LT380" s="97">
        <v>0</v>
      </c>
      <c r="LU380" s="97"/>
      <c r="LV380" s="97">
        <v>76</v>
      </c>
      <c r="LW380" s="97">
        <v>6</v>
      </c>
      <c r="LX380" s="97">
        <v>2</v>
      </c>
      <c r="LY380" s="97">
        <v>17</v>
      </c>
      <c r="LZ380" s="97">
        <v>56</v>
      </c>
      <c r="MA380" s="97">
        <v>19</v>
      </c>
      <c r="MB380" s="97">
        <v>44</v>
      </c>
      <c r="MC380" s="97">
        <v>12</v>
      </c>
      <c r="MD380" s="97">
        <v>4</v>
      </c>
      <c r="ME380" s="97">
        <v>27</v>
      </c>
      <c r="MF380" s="97">
        <v>0</v>
      </c>
      <c r="MG380" s="97">
        <v>0</v>
      </c>
      <c r="MH380" s="97">
        <v>1</v>
      </c>
      <c r="MI380" s="97">
        <v>19</v>
      </c>
      <c r="MJ380" s="97">
        <v>991</v>
      </c>
      <c r="MK380" s="97">
        <v>27</v>
      </c>
      <c r="ML380" s="97">
        <v>4</v>
      </c>
      <c r="MM380" s="97">
        <v>46</v>
      </c>
      <c r="MN380" s="97">
        <v>1</v>
      </c>
      <c r="MO380" s="97">
        <v>8</v>
      </c>
      <c r="MP380" s="97">
        <v>35</v>
      </c>
      <c r="MQ380" s="97">
        <v>1</v>
      </c>
      <c r="MR380" s="97">
        <v>52</v>
      </c>
      <c r="MS380" s="97">
        <v>1</v>
      </c>
      <c r="MT380" s="97">
        <v>0</v>
      </c>
      <c r="MU380" s="97">
        <v>3</v>
      </c>
      <c r="MV380" s="97">
        <v>0</v>
      </c>
      <c r="MW380" s="97">
        <v>24</v>
      </c>
      <c r="MX380" s="97">
        <v>4</v>
      </c>
      <c r="MY380" s="97">
        <v>0</v>
      </c>
      <c r="MZ380" s="97">
        <v>4</v>
      </c>
      <c r="NA380" s="97">
        <v>0</v>
      </c>
      <c r="NB380" s="97">
        <v>4</v>
      </c>
      <c r="NC380" s="97">
        <v>0</v>
      </c>
      <c r="ND380" s="97">
        <v>30</v>
      </c>
      <c r="NE380" s="97">
        <v>9</v>
      </c>
      <c r="NF380" s="97">
        <v>0</v>
      </c>
      <c r="NG380" s="97">
        <v>1</v>
      </c>
      <c r="NH380" s="97">
        <v>0</v>
      </c>
      <c r="NI380" s="97"/>
      <c r="NJ380" s="97">
        <v>876</v>
      </c>
      <c r="NK380" s="97">
        <v>1627</v>
      </c>
      <c r="NL380" s="97">
        <v>2141</v>
      </c>
      <c r="NM380" s="97">
        <v>1926</v>
      </c>
      <c r="NN380" s="97">
        <v>4</v>
      </c>
      <c r="NO380" s="97">
        <v>0</v>
      </c>
      <c r="NP380" s="97"/>
      <c r="NQ380" s="97">
        <v>66</v>
      </c>
      <c r="NR380" s="97">
        <v>17</v>
      </c>
      <c r="NS380" s="97">
        <v>33</v>
      </c>
      <c r="NT380" s="97">
        <v>48</v>
      </c>
      <c r="NU380" s="97">
        <v>4</v>
      </c>
      <c r="NV380" s="97">
        <v>2</v>
      </c>
      <c r="NW380" s="97">
        <v>0</v>
      </c>
      <c r="NX380" s="97">
        <v>2</v>
      </c>
      <c r="NY380" s="97">
        <v>0</v>
      </c>
      <c r="NZ380" s="97">
        <v>0</v>
      </c>
      <c r="OA380" s="97"/>
      <c r="OB380" s="97">
        <v>1</v>
      </c>
      <c r="OC380" s="97">
        <v>0</v>
      </c>
      <c r="OD380" s="97">
        <v>592</v>
      </c>
      <c r="OE380" s="97">
        <v>0</v>
      </c>
      <c r="OF380" s="97">
        <v>517</v>
      </c>
      <c r="OG380" s="97"/>
      <c r="OH380" s="97">
        <v>2</v>
      </c>
      <c r="OI380" s="97"/>
      <c r="OJ380" s="97">
        <v>1</v>
      </c>
      <c r="OK380" s="97"/>
      <c r="OL380" s="97"/>
      <c r="OM380" s="97">
        <v>0</v>
      </c>
      <c r="ON380" s="97"/>
      <c r="OO380" s="97"/>
      <c r="OP380" s="97"/>
      <c r="OQ380" s="97"/>
      <c r="OR380" s="98"/>
      <c r="OS380" s="99">
        <v>12614</v>
      </c>
      <c r="OT380" s="96">
        <v>11322</v>
      </c>
      <c r="OU380" s="97"/>
      <c r="OV380" s="97"/>
      <c r="OW380" s="97"/>
      <c r="OX380" s="97"/>
      <c r="OY380" s="97"/>
      <c r="OZ380" s="97">
        <v>553</v>
      </c>
      <c r="PA380" s="97"/>
      <c r="PB380" s="97"/>
      <c r="PC380" s="97"/>
      <c r="PD380" s="97"/>
      <c r="PE380" s="97"/>
      <c r="PF380" s="97"/>
      <c r="PG380" s="97"/>
      <c r="PH380" s="97"/>
      <c r="PI380" s="97"/>
      <c r="PJ380" s="97"/>
      <c r="PK380" s="97"/>
      <c r="PL380" s="98"/>
      <c r="PM380" s="99">
        <v>24489</v>
      </c>
    </row>
    <row r="381" spans="1:429" ht="12.75" customHeight="1" x14ac:dyDescent="0.2">
      <c r="A381" s="93">
        <v>712000</v>
      </c>
      <c r="B381" s="94" t="s">
        <v>1751</v>
      </c>
      <c r="C381" s="95" t="s">
        <v>1540</v>
      </c>
      <c r="D381" s="96"/>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c r="AE381" s="97"/>
      <c r="AF381" s="97"/>
      <c r="AG381" s="97"/>
      <c r="AH381" s="97"/>
      <c r="AI381" s="97"/>
      <c r="AJ381" s="97"/>
      <c r="AK381" s="97"/>
      <c r="AL381" s="97"/>
      <c r="AM381" s="97"/>
      <c r="AN381" s="97"/>
      <c r="AO381" s="97"/>
      <c r="AP381" s="97"/>
      <c r="AQ381" s="97"/>
      <c r="AR381" s="97"/>
      <c r="AS381" s="97"/>
      <c r="AT381" s="97"/>
      <c r="AU381" s="97"/>
      <c r="AV381" s="97"/>
      <c r="AW381" s="97"/>
      <c r="AX381" s="97"/>
      <c r="AY381" s="97"/>
      <c r="AZ381" s="97"/>
      <c r="BA381" s="97"/>
      <c r="BB381" s="97"/>
      <c r="BC381" s="97"/>
      <c r="BD381" s="97"/>
      <c r="BE381" s="97"/>
      <c r="BF381" s="97"/>
      <c r="BG381" s="97"/>
      <c r="BH381" s="97"/>
      <c r="BI381" s="97"/>
      <c r="BJ381" s="97"/>
      <c r="BK381" s="97"/>
      <c r="BL381" s="97"/>
      <c r="BM381" s="97"/>
      <c r="BN381" s="97"/>
      <c r="BO381" s="97"/>
      <c r="BP381" s="97"/>
      <c r="BQ381" s="97"/>
      <c r="BR381" s="97"/>
      <c r="BS381" s="97"/>
      <c r="BT381" s="97"/>
      <c r="BU381" s="97"/>
      <c r="BV381" s="97"/>
      <c r="BW381" s="97"/>
      <c r="BX381" s="97"/>
      <c r="BY381" s="97"/>
      <c r="BZ381" s="97"/>
      <c r="CA381" s="97"/>
      <c r="CB381" s="97"/>
      <c r="CC381" s="97"/>
      <c r="CD381" s="97"/>
      <c r="CE381" s="97"/>
      <c r="CF381" s="97"/>
      <c r="CG381" s="97"/>
      <c r="CH381" s="97"/>
      <c r="CI381" s="97"/>
      <c r="CJ381" s="97"/>
      <c r="CK381" s="97"/>
      <c r="CL381" s="97"/>
      <c r="CM381" s="97"/>
      <c r="CN381" s="97"/>
      <c r="CO381" s="97"/>
      <c r="CP381" s="97"/>
      <c r="CQ381" s="97"/>
      <c r="CR381" s="97"/>
      <c r="CS381" s="97"/>
      <c r="CT381" s="97"/>
      <c r="CU381" s="97"/>
      <c r="CV381" s="97"/>
      <c r="CW381" s="97"/>
      <c r="CX381" s="97"/>
      <c r="CY381" s="97"/>
      <c r="CZ381" s="97"/>
      <c r="DA381" s="97"/>
      <c r="DB381" s="97"/>
      <c r="DC381" s="97"/>
      <c r="DD381" s="97"/>
      <c r="DE381" s="97"/>
      <c r="DF381" s="97"/>
      <c r="DG381" s="97"/>
      <c r="DH381" s="97"/>
      <c r="DI381" s="97"/>
      <c r="DJ381" s="97"/>
      <c r="DK381" s="97"/>
      <c r="DL381" s="97"/>
      <c r="DM381" s="97"/>
      <c r="DN381" s="97"/>
      <c r="DO381" s="97"/>
      <c r="DP381" s="97"/>
      <c r="DQ381" s="97"/>
      <c r="DR381" s="97"/>
      <c r="DS381" s="97"/>
      <c r="DT381" s="97"/>
      <c r="DU381" s="97"/>
      <c r="DV381" s="97"/>
      <c r="DW381" s="97"/>
      <c r="DX381" s="97"/>
      <c r="DY381" s="97"/>
      <c r="DZ381" s="97"/>
      <c r="EA381" s="97"/>
      <c r="EB381" s="97"/>
      <c r="EC381" s="97"/>
      <c r="ED381" s="97"/>
      <c r="EE381" s="97"/>
      <c r="EF381" s="97"/>
      <c r="EG381" s="97"/>
      <c r="EH381" s="97"/>
      <c r="EI381" s="97"/>
      <c r="EJ381" s="97"/>
      <c r="EK381" s="97"/>
      <c r="EL381" s="97"/>
      <c r="EM381" s="97"/>
      <c r="EN381" s="97"/>
      <c r="EO381" s="97"/>
      <c r="EP381" s="97"/>
      <c r="EQ381" s="97"/>
      <c r="ER381" s="97"/>
      <c r="ES381" s="97"/>
      <c r="ET381" s="97"/>
      <c r="EU381" s="97"/>
      <c r="EV381" s="97"/>
      <c r="EW381" s="97"/>
      <c r="EX381" s="97"/>
      <c r="EY381" s="97"/>
      <c r="EZ381" s="97"/>
      <c r="FA381" s="97"/>
      <c r="FB381" s="97"/>
      <c r="FC381" s="97"/>
      <c r="FD381" s="97"/>
      <c r="FE381" s="97"/>
      <c r="FF381" s="97"/>
      <c r="FG381" s="97"/>
      <c r="FH381" s="97"/>
      <c r="FI381" s="97"/>
      <c r="FJ381" s="97"/>
      <c r="FK381" s="97"/>
      <c r="FL381" s="97"/>
      <c r="FM381" s="97"/>
      <c r="FN381" s="97"/>
      <c r="FO381" s="97"/>
      <c r="FP381" s="97"/>
      <c r="FQ381" s="97"/>
      <c r="FR381" s="97"/>
      <c r="FS381" s="97"/>
      <c r="FT381" s="97"/>
      <c r="FU381" s="97"/>
      <c r="FV381" s="97"/>
      <c r="FW381" s="97"/>
      <c r="FX381" s="97"/>
      <c r="FY381" s="97"/>
      <c r="FZ381" s="97"/>
      <c r="GA381" s="97"/>
      <c r="GB381" s="97"/>
      <c r="GC381" s="97"/>
      <c r="GD381" s="97"/>
      <c r="GE381" s="97"/>
      <c r="GF381" s="97"/>
      <c r="GG381" s="97"/>
      <c r="GH381" s="97"/>
      <c r="GI381" s="97"/>
      <c r="GJ381" s="97"/>
      <c r="GK381" s="97"/>
      <c r="GL381" s="97"/>
      <c r="GM381" s="97"/>
      <c r="GN381" s="97"/>
      <c r="GO381" s="97"/>
      <c r="GP381" s="97"/>
      <c r="GQ381" s="97"/>
      <c r="GR381" s="97"/>
      <c r="GS381" s="97"/>
      <c r="GT381" s="97"/>
      <c r="GU381" s="97"/>
      <c r="GV381" s="97"/>
      <c r="GW381" s="97"/>
      <c r="GX381" s="97"/>
      <c r="GY381" s="97"/>
      <c r="GZ381" s="97"/>
      <c r="HA381" s="97"/>
      <c r="HB381" s="97"/>
      <c r="HC381" s="97"/>
      <c r="HD381" s="97"/>
      <c r="HE381" s="97"/>
      <c r="HF381" s="97"/>
      <c r="HG381" s="97"/>
      <c r="HH381" s="97"/>
      <c r="HI381" s="97"/>
      <c r="HJ381" s="97"/>
      <c r="HK381" s="97"/>
      <c r="HL381" s="97"/>
      <c r="HM381" s="97"/>
      <c r="HN381" s="97"/>
      <c r="HO381" s="97"/>
      <c r="HP381" s="97"/>
      <c r="HQ381" s="97"/>
      <c r="HR381" s="97"/>
      <c r="HS381" s="97"/>
      <c r="HT381" s="97"/>
      <c r="HU381" s="97"/>
      <c r="HV381" s="97"/>
      <c r="HW381" s="97"/>
      <c r="HX381" s="97"/>
      <c r="HY381" s="97"/>
      <c r="HZ381" s="97"/>
      <c r="IA381" s="97"/>
      <c r="IB381" s="97"/>
      <c r="IC381" s="97"/>
      <c r="ID381" s="97"/>
      <c r="IE381" s="97"/>
      <c r="IF381" s="97"/>
      <c r="IG381" s="97"/>
      <c r="IH381" s="97"/>
      <c r="II381" s="97"/>
      <c r="IJ381" s="97"/>
      <c r="IK381" s="97"/>
      <c r="IL381" s="97"/>
      <c r="IM381" s="97"/>
      <c r="IN381" s="97"/>
      <c r="IO381" s="97"/>
      <c r="IP381" s="97"/>
      <c r="IQ381" s="97"/>
      <c r="IR381" s="97"/>
      <c r="IS381" s="97"/>
      <c r="IT381" s="97"/>
      <c r="IU381" s="97"/>
      <c r="IV381" s="97"/>
      <c r="IW381" s="97"/>
      <c r="IX381" s="97"/>
      <c r="IY381" s="97"/>
      <c r="IZ381" s="97"/>
      <c r="JA381" s="97"/>
      <c r="JB381" s="97"/>
      <c r="JC381" s="97"/>
      <c r="JD381" s="97"/>
      <c r="JE381" s="97"/>
      <c r="JF381" s="97"/>
      <c r="JG381" s="97"/>
      <c r="JH381" s="97"/>
      <c r="JI381" s="97"/>
      <c r="JJ381" s="97"/>
      <c r="JK381" s="97"/>
      <c r="JL381" s="97"/>
      <c r="JM381" s="97"/>
      <c r="JN381" s="97"/>
      <c r="JO381" s="97"/>
      <c r="JP381" s="97"/>
      <c r="JQ381" s="97"/>
      <c r="JR381" s="97"/>
      <c r="JS381" s="97"/>
      <c r="JT381" s="97"/>
      <c r="JU381" s="97"/>
      <c r="JV381" s="97"/>
      <c r="JW381" s="97"/>
      <c r="JX381" s="97"/>
      <c r="JY381" s="97"/>
      <c r="JZ381" s="97"/>
      <c r="KA381" s="97"/>
      <c r="KB381" s="97"/>
      <c r="KC381" s="97"/>
      <c r="KD381" s="97"/>
      <c r="KE381" s="97"/>
      <c r="KF381" s="97"/>
      <c r="KG381" s="97"/>
      <c r="KH381" s="97"/>
      <c r="KI381" s="97"/>
      <c r="KJ381" s="97"/>
      <c r="KK381" s="97"/>
      <c r="KL381" s="97"/>
      <c r="KM381" s="97"/>
      <c r="KN381" s="97"/>
      <c r="KO381" s="97"/>
      <c r="KP381" s="97"/>
      <c r="KQ381" s="97"/>
      <c r="KR381" s="97"/>
      <c r="KS381" s="97"/>
      <c r="KT381" s="97"/>
      <c r="KU381" s="97"/>
      <c r="KV381" s="97"/>
      <c r="KW381" s="97"/>
      <c r="KX381" s="97"/>
      <c r="KY381" s="97"/>
      <c r="KZ381" s="97"/>
      <c r="LA381" s="97"/>
      <c r="LB381" s="97"/>
      <c r="LC381" s="97"/>
      <c r="LD381" s="97"/>
      <c r="LE381" s="97"/>
      <c r="LF381" s="97"/>
      <c r="LG381" s="97"/>
      <c r="LH381" s="97"/>
      <c r="LI381" s="97"/>
      <c r="LJ381" s="97"/>
      <c r="LK381" s="97"/>
      <c r="LL381" s="97"/>
      <c r="LM381" s="97"/>
      <c r="LN381" s="97"/>
      <c r="LO381" s="97"/>
      <c r="LP381" s="97"/>
      <c r="LQ381" s="97"/>
      <c r="LR381" s="97"/>
      <c r="LS381" s="97"/>
      <c r="LT381" s="97"/>
      <c r="LU381" s="97"/>
      <c r="LV381" s="97"/>
      <c r="LW381" s="97"/>
      <c r="LX381" s="97"/>
      <c r="LY381" s="97"/>
      <c r="LZ381" s="97"/>
      <c r="MA381" s="97"/>
      <c r="MB381" s="97"/>
      <c r="MC381" s="97"/>
      <c r="MD381" s="97"/>
      <c r="ME381" s="97"/>
      <c r="MF381" s="97"/>
      <c r="MG381" s="97"/>
      <c r="MH381" s="97"/>
      <c r="MI381" s="97"/>
      <c r="MJ381" s="97"/>
      <c r="MK381" s="97"/>
      <c r="ML381" s="97"/>
      <c r="MM381" s="97"/>
      <c r="MN381" s="97"/>
      <c r="MO381" s="97"/>
      <c r="MP381" s="97"/>
      <c r="MQ381" s="97"/>
      <c r="MR381" s="97"/>
      <c r="MS381" s="97"/>
      <c r="MT381" s="97"/>
      <c r="MU381" s="97"/>
      <c r="MV381" s="97"/>
      <c r="MW381" s="97"/>
      <c r="MX381" s="97"/>
      <c r="MY381" s="97"/>
      <c r="MZ381" s="97"/>
      <c r="NA381" s="97"/>
      <c r="NB381" s="97"/>
      <c r="NC381" s="97"/>
      <c r="ND381" s="97"/>
      <c r="NE381" s="97"/>
      <c r="NF381" s="97"/>
      <c r="NG381" s="97"/>
      <c r="NH381" s="97"/>
      <c r="NI381" s="97"/>
      <c r="NJ381" s="97"/>
      <c r="NK381" s="97"/>
      <c r="NL381" s="97"/>
      <c r="NM381" s="97"/>
      <c r="NN381" s="97"/>
      <c r="NO381" s="97"/>
      <c r="NP381" s="97"/>
      <c r="NQ381" s="97"/>
      <c r="NR381" s="97"/>
      <c r="NS381" s="97"/>
      <c r="NT381" s="97"/>
      <c r="NU381" s="97"/>
      <c r="NV381" s="97"/>
      <c r="NW381" s="97"/>
      <c r="NX381" s="97"/>
      <c r="NY381" s="97"/>
      <c r="NZ381" s="97"/>
      <c r="OA381" s="97"/>
      <c r="OB381" s="97"/>
      <c r="OC381" s="97"/>
      <c r="OD381" s="97"/>
      <c r="OE381" s="97"/>
      <c r="OF381" s="97"/>
      <c r="OG381" s="97"/>
      <c r="OH381" s="97"/>
      <c r="OI381" s="97"/>
      <c r="OJ381" s="97"/>
      <c r="OK381" s="97"/>
      <c r="OL381" s="97"/>
      <c r="OM381" s="97"/>
      <c r="ON381" s="97"/>
      <c r="OO381" s="97"/>
      <c r="OP381" s="97"/>
      <c r="OQ381" s="97"/>
      <c r="OR381" s="98"/>
      <c r="OS381" s="99"/>
      <c r="OT381" s="96">
        <v>14429</v>
      </c>
      <c r="OU381" s="97"/>
      <c r="OV381" s="97"/>
      <c r="OW381" s="97"/>
      <c r="OX381" s="97"/>
      <c r="OY381" s="97"/>
      <c r="OZ381" s="97"/>
      <c r="PA381" s="97"/>
      <c r="PB381" s="97"/>
      <c r="PC381" s="97"/>
      <c r="PD381" s="97"/>
      <c r="PE381" s="97"/>
      <c r="PF381" s="97"/>
      <c r="PG381" s="97"/>
      <c r="PH381" s="97"/>
      <c r="PI381" s="97"/>
      <c r="PJ381" s="97"/>
      <c r="PK381" s="97"/>
      <c r="PL381" s="98"/>
      <c r="PM381" s="99">
        <v>14429</v>
      </c>
    </row>
    <row r="382" spans="1:429" ht="12.75" customHeight="1" x14ac:dyDescent="0.2">
      <c r="A382" s="93">
        <v>713100</v>
      </c>
      <c r="B382" s="94" t="s">
        <v>1751</v>
      </c>
      <c r="C382" s="95" t="s">
        <v>1541</v>
      </c>
      <c r="D382" s="96"/>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c r="AE382" s="97"/>
      <c r="AF382" s="97"/>
      <c r="AG382" s="97"/>
      <c r="AH382" s="97"/>
      <c r="AI382" s="97"/>
      <c r="AJ382" s="97"/>
      <c r="AK382" s="97"/>
      <c r="AL382" s="97"/>
      <c r="AM382" s="97"/>
      <c r="AN382" s="97"/>
      <c r="AO382" s="97"/>
      <c r="AP382" s="97"/>
      <c r="AQ382" s="97"/>
      <c r="AR382" s="97"/>
      <c r="AS382" s="97"/>
      <c r="AT382" s="97"/>
      <c r="AU382" s="97"/>
      <c r="AV382" s="97"/>
      <c r="AW382" s="97"/>
      <c r="AX382" s="97"/>
      <c r="AY382" s="97"/>
      <c r="AZ382" s="97"/>
      <c r="BA382" s="97"/>
      <c r="BB382" s="97"/>
      <c r="BC382" s="97"/>
      <c r="BD382" s="97"/>
      <c r="BE382" s="97"/>
      <c r="BF382" s="97"/>
      <c r="BG382" s="97"/>
      <c r="BH382" s="97"/>
      <c r="BI382" s="97"/>
      <c r="BJ382" s="97"/>
      <c r="BK382" s="97"/>
      <c r="BL382" s="97"/>
      <c r="BM382" s="97"/>
      <c r="BN382" s="97"/>
      <c r="BO382" s="97"/>
      <c r="BP382" s="97"/>
      <c r="BQ382" s="97"/>
      <c r="BR382" s="97"/>
      <c r="BS382" s="97"/>
      <c r="BT382" s="97"/>
      <c r="BU382" s="97"/>
      <c r="BV382" s="97"/>
      <c r="BW382" s="97"/>
      <c r="BX382" s="97"/>
      <c r="BY382" s="97"/>
      <c r="BZ382" s="97"/>
      <c r="CA382" s="97"/>
      <c r="CB382" s="97"/>
      <c r="CC382" s="97"/>
      <c r="CD382" s="97"/>
      <c r="CE382" s="97"/>
      <c r="CF382" s="97"/>
      <c r="CG382" s="97"/>
      <c r="CH382" s="97"/>
      <c r="CI382" s="97"/>
      <c r="CJ382" s="97"/>
      <c r="CK382" s="97"/>
      <c r="CL382" s="97"/>
      <c r="CM382" s="97"/>
      <c r="CN382" s="97"/>
      <c r="CO382" s="97"/>
      <c r="CP382" s="97"/>
      <c r="CQ382" s="97"/>
      <c r="CR382" s="97"/>
      <c r="CS382" s="97"/>
      <c r="CT382" s="97"/>
      <c r="CU382" s="97"/>
      <c r="CV382" s="97"/>
      <c r="CW382" s="97"/>
      <c r="CX382" s="97"/>
      <c r="CY382" s="97"/>
      <c r="CZ382" s="97"/>
      <c r="DA382" s="97"/>
      <c r="DB382" s="97"/>
      <c r="DC382" s="97"/>
      <c r="DD382" s="97"/>
      <c r="DE382" s="97"/>
      <c r="DF382" s="97"/>
      <c r="DG382" s="97"/>
      <c r="DH382" s="97"/>
      <c r="DI382" s="97"/>
      <c r="DJ382" s="97"/>
      <c r="DK382" s="97"/>
      <c r="DL382" s="97"/>
      <c r="DM382" s="97"/>
      <c r="DN382" s="97"/>
      <c r="DO382" s="97"/>
      <c r="DP382" s="97"/>
      <c r="DQ382" s="97"/>
      <c r="DR382" s="97"/>
      <c r="DS382" s="97"/>
      <c r="DT382" s="97"/>
      <c r="DU382" s="97"/>
      <c r="DV382" s="97"/>
      <c r="DW382" s="97"/>
      <c r="DX382" s="97"/>
      <c r="DY382" s="97"/>
      <c r="DZ382" s="97"/>
      <c r="EA382" s="97"/>
      <c r="EB382" s="97"/>
      <c r="EC382" s="97"/>
      <c r="ED382" s="97"/>
      <c r="EE382" s="97"/>
      <c r="EF382" s="97"/>
      <c r="EG382" s="97"/>
      <c r="EH382" s="97"/>
      <c r="EI382" s="97"/>
      <c r="EJ382" s="97"/>
      <c r="EK382" s="97"/>
      <c r="EL382" s="97"/>
      <c r="EM382" s="97"/>
      <c r="EN382" s="97"/>
      <c r="EO382" s="97"/>
      <c r="EP382" s="97"/>
      <c r="EQ382" s="97"/>
      <c r="ER382" s="97"/>
      <c r="ES382" s="97"/>
      <c r="ET382" s="97"/>
      <c r="EU382" s="97"/>
      <c r="EV382" s="97"/>
      <c r="EW382" s="97"/>
      <c r="EX382" s="97"/>
      <c r="EY382" s="97"/>
      <c r="EZ382" s="97"/>
      <c r="FA382" s="97"/>
      <c r="FB382" s="97"/>
      <c r="FC382" s="97"/>
      <c r="FD382" s="97"/>
      <c r="FE382" s="97"/>
      <c r="FF382" s="97"/>
      <c r="FG382" s="97"/>
      <c r="FH382" s="97"/>
      <c r="FI382" s="97"/>
      <c r="FJ382" s="97"/>
      <c r="FK382" s="97"/>
      <c r="FL382" s="97"/>
      <c r="FM382" s="97"/>
      <c r="FN382" s="97"/>
      <c r="FO382" s="97"/>
      <c r="FP382" s="97"/>
      <c r="FQ382" s="97"/>
      <c r="FR382" s="97"/>
      <c r="FS382" s="97"/>
      <c r="FT382" s="97"/>
      <c r="FU382" s="97"/>
      <c r="FV382" s="97"/>
      <c r="FW382" s="97"/>
      <c r="FX382" s="97"/>
      <c r="FY382" s="97"/>
      <c r="FZ382" s="97"/>
      <c r="GA382" s="97"/>
      <c r="GB382" s="97"/>
      <c r="GC382" s="97"/>
      <c r="GD382" s="97"/>
      <c r="GE382" s="97"/>
      <c r="GF382" s="97"/>
      <c r="GG382" s="97"/>
      <c r="GH382" s="97"/>
      <c r="GI382" s="97"/>
      <c r="GJ382" s="97"/>
      <c r="GK382" s="97"/>
      <c r="GL382" s="97"/>
      <c r="GM382" s="97"/>
      <c r="GN382" s="97"/>
      <c r="GO382" s="97"/>
      <c r="GP382" s="97"/>
      <c r="GQ382" s="97"/>
      <c r="GR382" s="97"/>
      <c r="GS382" s="97"/>
      <c r="GT382" s="97"/>
      <c r="GU382" s="97"/>
      <c r="GV382" s="97"/>
      <c r="GW382" s="97"/>
      <c r="GX382" s="97"/>
      <c r="GY382" s="97"/>
      <c r="GZ382" s="97"/>
      <c r="HA382" s="97"/>
      <c r="HB382" s="97"/>
      <c r="HC382" s="97"/>
      <c r="HD382" s="97"/>
      <c r="HE382" s="97"/>
      <c r="HF382" s="97"/>
      <c r="HG382" s="97"/>
      <c r="HH382" s="97"/>
      <c r="HI382" s="97"/>
      <c r="HJ382" s="97"/>
      <c r="HK382" s="97"/>
      <c r="HL382" s="97"/>
      <c r="HM382" s="97"/>
      <c r="HN382" s="97"/>
      <c r="HO382" s="97"/>
      <c r="HP382" s="97"/>
      <c r="HQ382" s="97"/>
      <c r="HR382" s="97"/>
      <c r="HS382" s="97"/>
      <c r="HT382" s="97"/>
      <c r="HU382" s="97"/>
      <c r="HV382" s="97"/>
      <c r="HW382" s="97"/>
      <c r="HX382" s="97"/>
      <c r="HY382" s="97"/>
      <c r="HZ382" s="97"/>
      <c r="IA382" s="97"/>
      <c r="IB382" s="97"/>
      <c r="IC382" s="97"/>
      <c r="ID382" s="97"/>
      <c r="IE382" s="97"/>
      <c r="IF382" s="97"/>
      <c r="IG382" s="97"/>
      <c r="IH382" s="97"/>
      <c r="II382" s="97"/>
      <c r="IJ382" s="97"/>
      <c r="IK382" s="97"/>
      <c r="IL382" s="97"/>
      <c r="IM382" s="97"/>
      <c r="IN382" s="97"/>
      <c r="IO382" s="97"/>
      <c r="IP382" s="97"/>
      <c r="IQ382" s="97"/>
      <c r="IR382" s="97"/>
      <c r="IS382" s="97"/>
      <c r="IT382" s="97"/>
      <c r="IU382" s="97"/>
      <c r="IV382" s="97"/>
      <c r="IW382" s="97"/>
      <c r="IX382" s="97"/>
      <c r="IY382" s="97"/>
      <c r="IZ382" s="97"/>
      <c r="JA382" s="97"/>
      <c r="JB382" s="97"/>
      <c r="JC382" s="97"/>
      <c r="JD382" s="97"/>
      <c r="JE382" s="97"/>
      <c r="JF382" s="97"/>
      <c r="JG382" s="97"/>
      <c r="JH382" s="97"/>
      <c r="JI382" s="97"/>
      <c r="JJ382" s="97"/>
      <c r="JK382" s="97"/>
      <c r="JL382" s="97"/>
      <c r="JM382" s="97"/>
      <c r="JN382" s="97"/>
      <c r="JO382" s="97"/>
      <c r="JP382" s="97"/>
      <c r="JQ382" s="97"/>
      <c r="JR382" s="97"/>
      <c r="JS382" s="97"/>
      <c r="JT382" s="97"/>
      <c r="JU382" s="97"/>
      <c r="JV382" s="97"/>
      <c r="JW382" s="97"/>
      <c r="JX382" s="97"/>
      <c r="JY382" s="97"/>
      <c r="JZ382" s="97"/>
      <c r="KA382" s="97"/>
      <c r="KB382" s="97"/>
      <c r="KC382" s="97"/>
      <c r="KD382" s="97"/>
      <c r="KE382" s="97"/>
      <c r="KF382" s="97"/>
      <c r="KG382" s="97"/>
      <c r="KH382" s="97"/>
      <c r="KI382" s="97"/>
      <c r="KJ382" s="97"/>
      <c r="KK382" s="97"/>
      <c r="KL382" s="97"/>
      <c r="KM382" s="97"/>
      <c r="KN382" s="97"/>
      <c r="KO382" s="97"/>
      <c r="KP382" s="97"/>
      <c r="KQ382" s="97"/>
      <c r="KR382" s="97"/>
      <c r="KS382" s="97"/>
      <c r="KT382" s="97"/>
      <c r="KU382" s="97"/>
      <c r="KV382" s="97"/>
      <c r="KW382" s="97"/>
      <c r="KX382" s="97"/>
      <c r="KY382" s="97"/>
      <c r="KZ382" s="97"/>
      <c r="LA382" s="97"/>
      <c r="LB382" s="97"/>
      <c r="LC382" s="97"/>
      <c r="LD382" s="97"/>
      <c r="LE382" s="97"/>
      <c r="LF382" s="97"/>
      <c r="LG382" s="97"/>
      <c r="LH382" s="97"/>
      <c r="LI382" s="97"/>
      <c r="LJ382" s="97"/>
      <c r="LK382" s="97"/>
      <c r="LL382" s="97"/>
      <c r="LM382" s="97"/>
      <c r="LN382" s="97"/>
      <c r="LO382" s="97"/>
      <c r="LP382" s="97"/>
      <c r="LQ382" s="97"/>
      <c r="LR382" s="97"/>
      <c r="LS382" s="97"/>
      <c r="LT382" s="97"/>
      <c r="LU382" s="97"/>
      <c r="LV382" s="97"/>
      <c r="LW382" s="97"/>
      <c r="LX382" s="97"/>
      <c r="LY382" s="97"/>
      <c r="LZ382" s="97"/>
      <c r="MA382" s="97"/>
      <c r="MB382" s="97"/>
      <c r="MC382" s="97"/>
      <c r="MD382" s="97"/>
      <c r="ME382" s="97"/>
      <c r="MF382" s="97"/>
      <c r="MG382" s="97"/>
      <c r="MH382" s="97"/>
      <c r="MI382" s="97"/>
      <c r="MJ382" s="97">
        <v>90</v>
      </c>
      <c r="MK382" s="97"/>
      <c r="ML382" s="97"/>
      <c r="MM382" s="97"/>
      <c r="MN382" s="97"/>
      <c r="MO382" s="97"/>
      <c r="MP382" s="97"/>
      <c r="MQ382" s="97"/>
      <c r="MR382" s="97">
        <v>49</v>
      </c>
      <c r="MS382" s="97"/>
      <c r="MT382" s="97">
        <v>0</v>
      </c>
      <c r="MU382" s="97">
        <v>6</v>
      </c>
      <c r="MV382" s="97"/>
      <c r="MW382" s="97"/>
      <c r="MX382" s="97"/>
      <c r="MY382" s="97"/>
      <c r="MZ382" s="97"/>
      <c r="NA382" s="97"/>
      <c r="NB382" s="97"/>
      <c r="NC382" s="97"/>
      <c r="ND382" s="97"/>
      <c r="NE382" s="97"/>
      <c r="NF382" s="97"/>
      <c r="NG382" s="97"/>
      <c r="NH382" s="97"/>
      <c r="NI382" s="97"/>
      <c r="NJ382" s="97"/>
      <c r="NK382" s="97"/>
      <c r="NL382" s="97"/>
      <c r="NM382" s="97">
        <v>6</v>
      </c>
      <c r="NN382" s="97"/>
      <c r="NO382" s="97"/>
      <c r="NP382" s="97"/>
      <c r="NQ382" s="97"/>
      <c r="NR382" s="97">
        <v>122</v>
      </c>
      <c r="NS382" s="97"/>
      <c r="NT382" s="97"/>
      <c r="NU382" s="97">
        <v>40</v>
      </c>
      <c r="NV382" s="97"/>
      <c r="NW382" s="97"/>
      <c r="NX382" s="97"/>
      <c r="NY382" s="97"/>
      <c r="NZ382" s="97"/>
      <c r="OA382" s="97"/>
      <c r="OB382" s="97"/>
      <c r="OC382" s="97"/>
      <c r="OD382" s="97"/>
      <c r="OE382" s="97"/>
      <c r="OF382" s="97"/>
      <c r="OG382" s="97"/>
      <c r="OH382" s="97"/>
      <c r="OI382" s="97"/>
      <c r="OJ382" s="97"/>
      <c r="OK382" s="97"/>
      <c r="OL382" s="97"/>
      <c r="OM382" s="97"/>
      <c r="ON382" s="97"/>
      <c r="OO382" s="97">
        <v>0</v>
      </c>
      <c r="OP382" s="97"/>
      <c r="OQ382" s="97"/>
      <c r="OR382" s="98"/>
      <c r="OS382" s="99">
        <v>314</v>
      </c>
      <c r="OT382" s="96">
        <v>11847</v>
      </c>
      <c r="OU382" s="97"/>
      <c r="OV382" s="97"/>
      <c r="OW382" s="97"/>
      <c r="OX382" s="97"/>
      <c r="OY382" s="97"/>
      <c r="OZ382" s="97"/>
      <c r="PA382" s="97"/>
      <c r="PB382" s="97"/>
      <c r="PC382" s="97"/>
      <c r="PD382" s="97"/>
      <c r="PE382" s="97"/>
      <c r="PF382" s="97"/>
      <c r="PG382" s="97"/>
      <c r="PH382" s="97"/>
      <c r="PI382" s="97"/>
      <c r="PJ382" s="97"/>
      <c r="PK382" s="97"/>
      <c r="PL382" s="98"/>
      <c r="PM382" s="99">
        <v>12161</v>
      </c>
    </row>
    <row r="383" spans="1:429" ht="12.75" customHeight="1" x14ac:dyDescent="0.2">
      <c r="A383" s="93">
        <v>713200</v>
      </c>
      <c r="B383" s="94" t="s">
        <v>1751</v>
      </c>
      <c r="C383" s="95" t="s">
        <v>1542</v>
      </c>
      <c r="D383" s="96"/>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c r="AE383" s="97"/>
      <c r="AF383" s="97"/>
      <c r="AG383" s="97"/>
      <c r="AH383" s="97"/>
      <c r="AI383" s="97"/>
      <c r="AJ383" s="97"/>
      <c r="AK383" s="97"/>
      <c r="AL383" s="97"/>
      <c r="AM383" s="97"/>
      <c r="AN383" s="97"/>
      <c r="AO383" s="97"/>
      <c r="AP383" s="97"/>
      <c r="AQ383" s="97"/>
      <c r="AR383" s="97"/>
      <c r="AS383" s="97"/>
      <c r="AT383" s="97"/>
      <c r="AU383" s="97"/>
      <c r="AV383" s="97"/>
      <c r="AW383" s="97"/>
      <c r="AX383" s="97"/>
      <c r="AY383" s="97"/>
      <c r="AZ383" s="97"/>
      <c r="BA383" s="97"/>
      <c r="BB383" s="97"/>
      <c r="BC383" s="97"/>
      <c r="BD383" s="97"/>
      <c r="BE383" s="97"/>
      <c r="BF383" s="97"/>
      <c r="BG383" s="97"/>
      <c r="BH383" s="97"/>
      <c r="BI383" s="97"/>
      <c r="BJ383" s="97"/>
      <c r="BK383" s="97"/>
      <c r="BL383" s="97"/>
      <c r="BM383" s="97"/>
      <c r="BN383" s="97"/>
      <c r="BO383" s="97"/>
      <c r="BP383" s="97"/>
      <c r="BQ383" s="97"/>
      <c r="BR383" s="97"/>
      <c r="BS383" s="97"/>
      <c r="BT383" s="97"/>
      <c r="BU383" s="97"/>
      <c r="BV383" s="97"/>
      <c r="BW383" s="97"/>
      <c r="BX383" s="97"/>
      <c r="BY383" s="97"/>
      <c r="BZ383" s="97"/>
      <c r="CA383" s="97"/>
      <c r="CB383" s="97"/>
      <c r="CC383" s="97"/>
      <c r="CD383" s="97"/>
      <c r="CE383" s="97"/>
      <c r="CF383" s="97"/>
      <c r="CG383" s="97"/>
      <c r="CH383" s="97"/>
      <c r="CI383" s="97"/>
      <c r="CJ383" s="97"/>
      <c r="CK383" s="97"/>
      <c r="CL383" s="97"/>
      <c r="CM383" s="97"/>
      <c r="CN383" s="97"/>
      <c r="CO383" s="97"/>
      <c r="CP383" s="97"/>
      <c r="CQ383" s="97"/>
      <c r="CR383" s="97"/>
      <c r="CS383" s="97"/>
      <c r="CT383" s="97"/>
      <c r="CU383" s="97"/>
      <c r="CV383" s="97"/>
      <c r="CW383" s="97"/>
      <c r="CX383" s="97"/>
      <c r="CY383" s="97"/>
      <c r="CZ383" s="97"/>
      <c r="DA383" s="97"/>
      <c r="DB383" s="97"/>
      <c r="DC383" s="97"/>
      <c r="DD383" s="97"/>
      <c r="DE383" s="97"/>
      <c r="DF383" s="97"/>
      <c r="DG383" s="97"/>
      <c r="DH383" s="97"/>
      <c r="DI383" s="97"/>
      <c r="DJ383" s="97"/>
      <c r="DK383" s="97"/>
      <c r="DL383" s="97"/>
      <c r="DM383" s="97"/>
      <c r="DN383" s="97"/>
      <c r="DO383" s="97"/>
      <c r="DP383" s="97"/>
      <c r="DQ383" s="97"/>
      <c r="DR383" s="97"/>
      <c r="DS383" s="97"/>
      <c r="DT383" s="97"/>
      <c r="DU383" s="97"/>
      <c r="DV383" s="97"/>
      <c r="DW383" s="97"/>
      <c r="DX383" s="97"/>
      <c r="DY383" s="97"/>
      <c r="DZ383" s="97"/>
      <c r="EA383" s="97"/>
      <c r="EB383" s="97"/>
      <c r="EC383" s="97"/>
      <c r="ED383" s="97"/>
      <c r="EE383" s="97"/>
      <c r="EF383" s="97"/>
      <c r="EG383" s="97"/>
      <c r="EH383" s="97"/>
      <c r="EI383" s="97"/>
      <c r="EJ383" s="97"/>
      <c r="EK383" s="97"/>
      <c r="EL383" s="97"/>
      <c r="EM383" s="97"/>
      <c r="EN383" s="97"/>
      <c r="EO383" s="97"/>
      <c r="EP383" s="97"/>
      <c r="EQ383" s="97"/>
      <c r="ER383" s="97"/>
      <c r="ES383" s="97"/>
      <c r="ET383" s="97"/>
      <c r="EU383" s="97"/>
      <c r="EV383" s="97"/>
      <c r="EW383" s="97"/>
      <c r="EX383" s="97"/>
      <c r="EY383" s="97"/>
      <c r="EZ383" s="97"/>
      <c r="FA383" s="97"/>
      <c r="FB383" s="97"/>
      <c r="FC383" s="97"/>
      <c r="FD383" s="97"/>
      <c r="FE383" s="97"/>
      <c r="FF383" s="97"/>
      <c r="FG383" s="97"/>
      <c r="FH383" s="97"/>
      <c r="FI383" s="97"/>
      <c r="FJ383" s="97"/>
      <c r="FK383" s="97"/>
      <c r="FL383" s="97"/>
      <c r="FM383" s="97"/>
      <c r="FN383" s="97"/>
      <c r="FO383" s="97"/>
      <c r="FP383" s="97"/>
      <c r="FQ383" s="97"/>
      <c r="FR383" s="97"/>
      <c r="FS383" s="97"/>
      <c r="FT383" s="97"/>
      <c r="FU383" s="97"/>
      <c r="FV383" s="97"/>
      <c r="FW383" s="97"/>
      <c r="FX383" s="97"/>
      <c r="FY383" s="97"/>
      <c r="FZ383" s="97"/>
      <c r="GA383" s="97"/>
      <c r="GB383" s="97"/>
      <c r="GC383" s="97"/>
      <c r="GD383" s="97"/>
      <c r="GE383" s="97"/>
      <c r="GF383" s="97"/>
      <c r="GG383" s="97"/>
      <c r="GH383" s="97"/>
      <c r="GI383" s="97"/>
      <c r="GJ383" s="97"/>
      <c r="GK383" s="97"/>
      <c r="GL383" s="97"/>
      <c r="GM383" s="97"/>
      <c r="GN383" s="97"/>
      <c r="GO383" s="97"/>
      <c r="GP383" s="97"/>
      <c r="GQ383" s="97"/>
      <c r="GR383" s="97"/>
      <c r="GS383" s="97"/>
      <c r="GT383" s="97"/>
      <c r="GU383" s="97"/>
      <c r="GV383" s="97"/>
      <c r="GW383" s="97"/>
      <c r="GX383" s="97"/>
      <c r="GY383" s="97"/>
      <c r="GZ383" s="97"/>
      <c r="HA383" s="97"/>
      <c r="HB383" s="97"/>
      <c r="HC383" s="97"/>
      <c r="HD383" s="97"/>
      <c r="HE383" s="97"/>
      <c r="HF383" s="97"/>
      <c r="HG383" s="97"/>
      <c r="HH383" s="97"/>
      <c r="HI383" s="97"/>
      <c r="HJ383" s="97"/>
      <c r="HK383" s="97"/>
      <c r="HL383" s="97"/>
      <c r="HM383" s="97"/>
      <c r="HN383" s="97"/>
      <c r="HO383" s="97"/>
      <c r="HP383" s="97"/>
      <c r="HQ383" s="97"/>
      <c r="HR383" s="97"/>
      <c r="HS383" s="97"/>
      <c r="HT383" s="97"/>
      <c r="HU383" s="97"/>
      <c r="HV383" s="97"/>
      <c r="HW383" s="97"/>
      <c r="HX383" s="97"/>
      <c r="HY383" s="97"/>
      <c r="HZ383" s="97"/>
      <c r="IA383" s="97"/>
      <c r="IB383" s="97"/>
      <c r="IC383" s="97"/>
      <c r="ID383" s="97"/>
      <c r="IE383" s="97"/>
      <c r="IF383" s="97"/>
      <c r="IG383" s="97"/>
      <c r="IH383" s="97"/>
      <c r="II383" s="97"/>
      <c r="IJ383" s="97"/>
      <c r="IK383" s="97"/>
      <c r="IL383" s="97"/>
      <c r="IM383" s="97"/>
      <c r="IN383" s="97"/>
      <c r="IO383" s="97"/>
      <c r="IP383" s="97"/>
      <c r="IQ383" s="97"/>
      <c r="IR383" s="97"/>
      <c r="IS383" s="97"/>
      <c r="IT383" s="97"/>
      <c r="IU383" s="97"/>
      <c r="IV383" s="97"/>
      <c r="IW383" s="97"/>
      <c r="IX383" s="97"/>
      <c r="IY383" s="97"/>
      <c r="IZ383" s="97"/>
      <c r="JA383" s="97"/>
      <c r="JB383" s="97"/>
      <c r="JC383" s="97"/>
      <c r="JD383" s="97"/>
      <c r="JE383" s="97"/>
      <c r="JF383" s="97"/>
      <c r="JG383" s="97"/>
      <c r="JH383" s="97"/>
      <c r="JI383" s="97"/>
      <c r="JJ383" s="97"/>
      <c r="JK383" s="97"/>
      <c r="JL383" s="97"/>
      <c r="JM383" s="97"/>
      <c r="JN383" s="97"/>
      <c r="JO383" s="97"/>
      <c r="JP383" s="97"/>
      <c r="JQ383" s="97"/>
      <c r="JR383" s="97"/>
      <c r="JS383" s="97"/>
      <c r="JT383" s="97"/>
      <c r="JU383" s="97"/>
      <c r="JV383" s="97"/>
      <c r="JW383" s="97"/>
      <c r="JX383" s="97"/>
      <c r="JY383" s="97"/>
      <c r="JZ383" s="97"/>
      <c r="KA383" s="97"/>
      <c r="KB383" s="97"/>
      <c r="KC383" s="97"/>
      <c r="KD383" s="97"/>
      <c r="KE383" s="97"/>
      <c r="KF383" s="97"/>
      <c r="KG383" s="97"/>
      <c r="KH383" s="97"/>
      <c r="KI383" s="97"/>
      <c r="KJ383" s="97"/>
      <c r="KK383" s="97"/>
      <c r="KL383" s="97"/>
      <c r="KM383" s="97"/>
      <c r="KN383" s="97"/>
      <c r="KO383" s="97"/>
      <c r="KP383" s="97"/>
      <c r="KQ383" s="97"/>
      <c r="KR383" s="97"/>
      <c r="KS383" s="97"/>
      <c r="KT383" s="97"/>
      <c r="KU383" s="97"/>
      <c r="KV383" s="97"/>
      <c r="KW383" s="97"/>
      <c r="KX383" s="97"/>
      <c r="KY383" s="97"/>
      <c r="KZ383" s="97"/>
      <c r="LA383" s="97"/>
      <c r="LB383" s="97"/>
      <c r="LC383" s="97"/>
      <c r="LD383" s="97"/>
      <c r="LE383" s="97"/>
      <c r="LF383" s="97"/>
      <c r="LG383" s="97"/>
      <c r="LH383" s="97"/>
      <c r="LI383" s="97"/>
      <c r="LJ383" s="97"/>
      <c r="LK383" s="97"/>
      <c r="LL383" s="97"/>
      <c r="LM383" s="97"/>
      <c r="LN383" s="97"/>
      <c r="LO383" s="97"/>
      <c r="LP383" s="97"/>
      <c r="LQ383" s="97"/>
      <c r="LR383" s="97"/>
      <c r="LS383" s="97"/>
      <c r="LT383" s="97"/>
      <c r="LU383" s="97"/>
      <c r="LV383" s="97"/>
      <c r="LW383" s="97"/>
      <c r="LX383" s="97"/>
      <c r="LY383" s="97"/>
      <c r="LZ383" s="97"/>
      <c r="MA383" s="97"/>
      <c r="MB383" s="97"/>
      <c r="MC383" s="97"/>
      <c r="MD383" s="97"/>
      <c r="ME383" s="97"/>
      <c r="MF383" s="97"/>
      <c r="MG383" s="97"/>
      <c r="MH383" s="97"/>
      <c r="MI383" s="97"/>
      <c r="MJ383" s="97"/>
      <c r="MK383" s="97"/>
      <c r="ML383" s="97"/>
      <c r="MM383" s="97"/>
      <c r="MN383" s="97"/>
      <c r="MO383" s="97"/>
      <c r="MP383" s="97"/>
      <c r="MQ383" s="97"/>
      <c r="MR383" s="97"/>
      <c r="MS383" s="97"/>
      <c r="MT383" s="97"/>
      <c r="MU383" s="97"/>
      <c r="MV383" s="97"/>
      <c r="MW383" s="97"/>
      <c r="MX383" s="97"/>
      <c r="MY383" s="97"/>
      <c r="MZ383" s="97"/>
      <c r="NA383" s="97"/>
      <c r="NB383" s="97"/>
      <c r="NC383" s="97"/>
      <c r="ND383" s="97"/>
      <c r="NE383" s="97"/>
      <c r="NF383" s="97"/>
      <c r="NG383" s="97"/>
      <c r="NH383" s="97"/>
      <c r="NI383" s="97"/>
      <c r="NJ383" s="97"/>
      <c r="NK383" s="97"/>
      <c r="NL383" s="97"/>
      <c r="NM383" s="97"/>
      <c r="NN383" s="97"/>
      <c r="NO383" s="97"/>
      <c r="NP383" s="97"/>
      <c r="NQ383" s="97"/>
      <c r="NR383" s="97"/>
      <c r="NS383" s="97"/>
      <c r="NT383" s="97"/>
      <c r="NU383" s="97"/>
      <c r="NV383" s="97"/>
      <c r="NW383" s="97"/>
      <c r="NX383" s="97"/>
      <c r="NY383" s="97"/>
      <c r="NZ383" s="97"/>
      <c r="OA383" s="97"/>
      <c r="OB383" s="97"/>
      <c r="OC383" s="97"/>
      <c r="OD383" s="97"/>
      <c r="OE383" s="97"/>
      <c r="OF383" s="97"/>
      <c r="OG383" s="97"/>
      <c r="OH383" s="97"/>
      <c r="OI383" s="97"/>
      <c r="OJ383" s="97"/>
      <c r="OK383" s="97"/>
      <c r="OL383" s="97"/>
      <c r="OM383" s="97"/>
      <c r="ON383" s="97"/>
      <c r="OO383" s="97"/>
      <c r="OP383" s="97"/>
      <c r="OQ383" s="97"/>
      <c r="OR383" s="98">
        <v>202</v>
      </c>
      <c r="OS383" s="99">
        <v>202</v>
      </c>
      <c r="OT383" s="96">
        <v>89840</v>
      </c>
      <c r="OU383" s="97"/>
      <c r="OV383" s="97"/>
      <c r="OW383" s="97"/>
      <c r="OX383" s="97"/>
      <c r="OY383" s="97"/>
      <c r="OZ383" s="97"/>
      <c r="PA383" s="97"/>
      <c r="PB383" s="97"/>
      <c r="PC383" s="97"/>
      <c r="PD383" s="97"/>
      <c r="PE383" s="97"/>
      <c r="PF383" s="97"/>
      <c r="PG383" s="97"/>
      <c r="PH383" s="97"/>
      <c r="PI383" s="97"/>
      <c r="PJ383" s="97"/>
      <c r="PK383" s="97"/>
      <c r="PL383" s="98"/>
      <c r="PM383" s="99">
        <v>90042</v>
      </c>
    </row>
    <row r="384" spans="1:429" ht="12.75" customHeight="1" x14ac:dyDescent="0.2">
      <c r="A384" s="93">
        <v>713900</v>
      </c>
      <c r="B384" s="94" t="s">
        <v>1751</v>
      </c>
      <c r="C384" s="95" t="s">
        <v>1543</v>
      </c>
      <c r="D384" s="96">
        <v>3</v>
      </c>
      <c r="E384" s="97">
        <v>4</v>
      </c>
      <c r="F384" s="97">
        <v>1</v>
      </c>
      <c r="G384" s="97">
        <v>1</v>
      </c>
      <c r="H384" s="97">
        <v>1</v>
      </c>
      <c r="I384" s="97">
        <v>0</v>
      </c>
      <c r="J384" s="97">
        <v>5</v>
      </c>
      <c r="K384" s="97">
        <v>0</v>
      </c>
      <c r="L384" s="97">
        <v>5</v>
      </c>
      <c r="M384" s="97">
        <v>3</v>
      </c>
      <c r="N384" s="97"/>
      <c r="O384" s="97"/>
      <c r="P384" s="97">
        <v>0</v>
      </c>
      <c r="Q384" s="97">
        <v>0</v>
      </c>
      <c r="R384" s="97">
        <v>0</v>
      </c>
      <c r="S384" s="97"/>
      <c r="T384" s="97"/>
      <c r="U384" s="97">
        <v>1</v>
      </c>
      <c r="V384" s="97">
        <v>0</v>
      </c>
      <c r="W384" s="97">
        <v>1</v>
      </c>
      <c r="X384" s="97">
        <v>25</v>
      </c>
      <c r="Y384" s="97">
        <v>29</v>
      </c>
      <c r="Z384" s="97">
        <v>9</v>
      </c>
      <c r="AA384" s="97">
        <v>0</v>
      </c>
      <c r="AB384" s="97">
        <v>2</v>
      </c>
      <c r="AC384" s="97">
        <v>4</v>
      </c>
      <c r="AD384" s="97">
        <v>15</v>
      </c>
      <c r="AE384" s="97">
        <v>2</v>
      </c>
      <c r="AF384" s="97">
        <v>7</v>
      </c>
      <c r="AG384" s="97">
        <v>1</v>
      </c>
      <c r="AH384" s="97">
        <v>17</v>
      </c>
      <c r="AI384" s="97">
        <v>1</v>
      </c>
      <c r="AJ384" s="97">
        <v>5</v>
      </c>
      <c r="AK384" s="97">
        <v>1</v>
      </c>
      <c r="AL384" s="97">
        <v>7</v>
      </c>
      <c r="AM384" s="97">
        <v>5</v>
      </c>
      <c r="AN384" s="97">
        <v>2</v>
      </c>
      <c r="AO384" s="97">
        <v>1</v>
      </c>
      <c r="AP384" s="97">
        <v>3</v>
      </c>
      <c r="AQ384" s="97">
        <v>3</v>
      </c>
      <c r="AR384" s="97">
        <v>0</v>
      </c>
      <c r="AS384" s="97">
        <v>3</v>
      </c>
      <c r="AT384" s="97">
        <v>0</v>
      </c>
      <c r="AU384" s="97">
        <v>5</v>
      </c>
      <c r="AV384" s="97">
        <v>1</v>
      </c>
      <c r="AW384" s="97">
        <v>2</v>
      </c>
      <c r="AX384" s="97">
        <v>0</v>
      </c>
      <c r="AY384" s="97">
        <v>0</v>
      </c>
      <c r="AZ384" s="97">
        <v>1</v>
      </c>
      <c r="BA384" s="97">
        <v>1</v>
      </c>
      <c r="BB384" s="97">
        <v>1</v>
      </c>
      <c r="BC384" s="97">
        <v>1</v>
      </c>
      <c r="BD384" s="97">
        <v>9</v>
      </c>
      <c r="BE384" s="97">
        <v>2</v>
      </c>
      <c r="BF384" s="97">
        <v>0</v>
      </c>
      <c r="BG384" s="97"/>
      <c r="BH384" s="97">
        <v>1</v>
      </c>
      <c r="BI384" s="97">
        <v>0</v>
      </c>
      <c r="BJ384" s="97">
        <v>1</v>
      </c>
      <c r="BK384" s="97">
        <v>1</v>
      </c>
      <c r="BL384" s="97">
        <v>1</v>
      </c>
      <c r="BM384" s="97">
        <v>2</v>
      </c>
      <c r="BN384" s="97">
        <v>1</v>
      </c>
      <c r="BO384" s="97">
        <v>1</v>
      </c>
      <c r="BP384" s="97">
        <v>1</v>
      </c>
      <c r="BQ384" s="97">
        <v>1</v>
      </c>
      <c r="BR384" s="97">
        <v>4</v>
      </c>
      <c r="BS384" s="97">
        <v>5</v>
      </c>
      <c r="BT384" s="97">
        <v>0</v>
      </c>
      <c r="BU384" s="97">
        <v>1</v>
      </c>
      <c r="BV384" s="97">
        <v>1</v>
      </c>
      <c r="BW384" s="97">
        <v>1</v>
      </c>
      <c r="BX384" s="97">
        <v>1</v>
      </c>
      <c r="BY384" s="97">
        <v>8</v>
      </c>
      <c r="BZ384" s="97">
        <v>4</v>
      </c>
      <c r="CA384" s="97">
        <v>3</v>
      </c>
      <c r="CB384" s="97">
        <v>0</v>
      </c>
      <c r="CC384" s="97">
        <v>2</v>
      </c>
      <c r="CD384" s="97">
        <v>0</v>
      </c>
      <c r="CE384" s="97">
        <v>1</v>
      </c>
      <c r="CF384" s="97">
        <v>0</v>
      </c>
      <c r="CG384" s="97">
        <v>1</v>
      </c>
      <c r="CH384" s="97">
        <v>2</v>
      </c>
      <c r="CI384" s="97">
        <v>0</v>
      </c>
      <c r="CJ384" s="97">
        <v>1</v>
      </c>
      <c r="CK384" s="97">
        <v>6</v>
      </c>
      <c r="CL384" s="97">
        <v>0</v>
      </c>
      <c r="CM384" s="97">
        <v>2</v>
      </c>
      <c r="CN384" s="97">
        <v>1</v>
      </c>
      <c r="CO384" s="97"/>
      <c r="CP384" s="97">
        <v>1</v>
      </c>
      <c r="CQ384" s="97">
        <v>1</v>
      </c>
      <c r="CR384" s="97">
        <v>1</v>
      </c>
      <c r="CS384" s="97">
        <v>0</v>
      </c>
      <c r="CT384" s="97">
        <v>0</v>
      </c>
      <c r="CU384" s="97">
        <v>1</v>
      </c>
      <c r="CV384" s="97">
        <v>1</v>
      </c>
      <c r="CW384" s="97">
        <v>0</v>
      </c>
      <c r="CX384" s="97"/>
      <c r="CY384" s="97">
        <v>0</v>
      </c>
      <c r="CZ384" s="97">
        <v>0</v>
      </c>
      <c r="DA384" s="97">
        <v>2</v>
      </c>
      <c r="DB384" s="97">
        <v>0</v>
      </c>
      <c r="DC384" s="97">
        <v>1</v>
      </c>
      <c r="DD384" s="97">
        <v>1</v>
      </c>
      <c r="DE384" s="97"/>
      <c r="DF384" s="97">
        <v>1</v>
      </c>
      <c r="DG384" s="97">
        <v>0</v>
      </c>
      <c r="DH384" s="97">
        <v>2</v>
      </c>
      <c r="DI384" s="97">
        <v>0</v>
      </c>
      <c r="DJ384" s="97"/>
      <c r="DK384" s="97"/>
      <c r="DL384" s="97"/>
      <c r="DM384" s="97">
        <v>0</v>
      </c>
      <c r="DN384" s="97">
        <v>1</v>
      </c>
      <c r="DO384" s="97">
        <v>0</v>
      </c>
      <c r="DP384" s="97">
        <v>0</v>
      </c>
      <c r="DQ384" s="97"/>
      <c r="DR384" s="97">
        <v>0</v>
      </c>
      <c r="DS384" s="97">
        <v>1</v>
      </c>
      <c r="DT384" s="97">
        <v>0</v>
      </c>
      <c r="DU384" s="97"/>
      <c r="DV384" s="97">
        <v>1</v>
      </c>
      <c r="DW384" s="97">
        <v>0</v>
      </c>
      <c r="DX384" s="97">
        <v>0</v>
      </c>
      <c r="DY384" s="97">
        <v>0</v>
      </c>
      <c r="DZ384" s="97">
        <v>0</v>
      </c>
      <c r="EA384" s="97">
        <v>0</v>
      </c>
      <c r="EB384" s="97"/>
      <c r="EC384" s="97">
        <v>0</v>
      </c>
      <c r="ED384" s="97"/>
      <c r="EE384" s="97">
        <v>0</v>
      </c>
      <c r="EF384" s="97"/>
      <c r="EG384" s="97"/>
      <c r="EH384" s="97"/>
      <c r="EI384" s="97"/>
      <c r="EJ384" s="97"/>
      <c r="EK384" s="97"/>
      <c r="EL384" s="97"/>
      <c r="EM384" s="97">
        <v>0</v>
      </c>
      <c r="EN384" s="97"/>
      <c r="EO384" s="97">
        <v>0</v>
      </c>
      <c r="EP384" s="97"/>
      <c r="EQ384" s="97">
        <v>0</v>
      </c>
      <c r="ER384" s="97">
        <v>0</v>
      </c>
      <c r="ES384" s="97"/>
      <c r="ET384" s="97">
        <v>1</v>
      </c>
      <c r="EU384" s="97">
        <v>1</v>
      </c>
      <c r="EV384" s="97">
        <v>0</v>
      </c>
      <c r="EW384" s="97"/>
      <c r="EX384" s="97">
        <v>1</v>
      </c>
      <c r="EY384" s="97">
        <v>0</v>
      </c>
      <c r="EZ384" s="97"/>
      <c r="FA384" s="97">
        <v>1</v>
      </c>
      <c r="FB384" s="97">
        <v>1</v>
      </c>
      <c r="FC384" s="97">
        <v>0</v>
      </c>
      <c r="FD384" s="97">
        <v>1</v>
      </c>
      <c r="FE384" s="97">
        <v>0</v>
      </c>
      <c r="FF384" s="97">
        <v>5</v>
      </c>
      <c r="FG384" s="97">
        <v>4</v>
      </c>
      <c r="FH384" s="97">
        <v>1</v>
      </c>
      <c r="FI384" s="97">
        <v>2</v>
      </c>
      <c r="FJ384" s="97">
        <v>1</v>
      </c>
      <c r="FK384" s="97">
        <v>1</v>
      </c>
      <c r="FL384" s="97">
        <v>0</v>
      </c>
      <c r="FM384" s="97"/>
      <c r="FN384" s="97">
        <v>1</v>
      </c>
      <c r="FO384" s="97">
        <v>5</v>
      </c>
      <c r="FP384" s="97">
        <v>0</v>
      </c>
      <c r="FQ384" s="97">
        <v>0</v>
      </c>
      <c r="FR384" s="97"/>
      <c r="FS384" s="97"/>
      <c r="FT384" s="97">
        <v>3</v>
      </c>
      <c r="FU384" s="97">
        <v>0</v>
      </c>
      <c r="FV384" s="97">
        <v>0</v>
      </c>
      <c r="FW384" s="97">
        <v>1</v>
      </c>
      <c r="FX384" s="97">
        <v>0</v>
      </c>
      <c r="FY384" s="97">
        <v>1</v>
      </c>
      <c r="FZ384" s="97">
        <v>2</v>
      </c>
      <c r="GA384" s="97">
        <v>2</v>
      </c>
      <c r="GB384" s="97">
        <v>3</v>
      </c>
      <c r="GC384" s="97">
        <v>8</v>
      </c>
      <c r="GD384" s="97">
        <v>0</v>
      </c>
      <c r="GE384" s="97"/>
      <c r="GF384" s="97">
        <v>1</v>
      </c>
      <c r="GG384" s="97">
        <v>1</v>
      </c>
      <c r="GH384" s="97">
        <v>2</v>
      </c>
      <c r="GI384" s="97">
        <v>0</v>
      </c>
      <c r="GJ384" s="97">
        <v>0</v>
      </c>
      <c r="GK384" s="97">
        <v>1</v>
      </c>
      <c r="GL384" s="97">
        <v>3</v>
      </c>
      <c r="GM384" s="97">
        <v>0</v>
      </c>
      <c r="GN384" s="97">
        <v>1</v>
      </c>
      <c r="GO384" s="97">
        <v>1</v>
      </c>
      <c r="GP384" s="97">
        <v>0</v>
      </c>
      <c r="GQ384" s="97"/>
      <c r="GR384" s="97">
        <v>0</v>
      </c>
      <c r="GS384" s="97">
        <v>0</v>
      </c>
      <c r="GT384" s="97">
        <v>1</v>
      </c>
      <c r="GU384" s="97">
        <v>0</v>
      </c>
      <c r="GV384" s="97">
        <v>1</v>
      </c>
      <c r="GW384" s="97">
        <v>0</v>
      </c>
      <c r="GX384" s="97">
        <v>0</v>
      </c>
      <c r="GY384" s="97">
        <v>2</v>
      </c>
      <c r="GZ384" s="97">
        <v>0</v>
      </c>
      <c r="HA384" s="97">
        <v>2</v>
      </c>
      <c r="HB384" s="97">
        <v>4</v>
      </c>
      <c r="HC384" s="97">
        <v>0</v>
      </c>
      <c r="HD384" s="97">
        <v>7</v>
      </c>
      <c r="HE384" s="97">
        <v>2</v>
      </c>
      <c r="HF384" s="97">
        <v>0</v>
      </c>
      <c r="HG384" s="97">
        <v>0</v>
      </c>
      <c r="HH384" s="97">
        <v>1</v>
      </c>
      <c r="HI384" s="97">
        <v>1</v>
      </c>
      <c r="HJ384" s="97">
        <v>1</v>
      </c>
      <c r="HK384" s="97">
        <v>3</v>
      </c>
      <c r="HL384" s="97">
        <v>1</v>
      </c>
      <c r="HM384" s="97">
        <v>1</v>
      </c>
      <c r="HN384" s="97"/>
      <c r="HO384" s="97">
        <v>1</v>
      </c>
      <c r="HP384" s="97">
        <v>0</v>
      </c>
      <c r="HQ384" s="97">
        <v>0</v>
      </c>
      <c r="HR384" s="97">
        <v>0</v>
      </c>
      <c r="HS384" s="97">
        <v>0</v>
      </c>
      <c r="HT384" s="97">
        <v>0</v>
      </c>
      <c r="HU384" s="97">
        <v>1</v>
      </c>
      <c r="HV384" s="97">
        <v>0</v>
      </c>
      <c r="HW384" s="97">
        <v>0</v>
      </c>
      <c r="HX384" s="97">
        <v>0</v>
      </c>
      <c r="HY384" s="97">
        <v>2</v>
      </c>
      <c r="HZ384" s="97">
        <v>1</v>
      </c>
      <c r="IA384" s="97">
        <v>6</v>
      </c>
      <c r="IB384" s="97">
        <v>1</v>
      </c>
      <c r="IC384" s="97">
        <v>1</v>
      </c>
      <c r="ID384" s="97">
        <v>0</v>
      </c>
      <c r="IE384" s="97">
        <v>0</v>
      </c>
      <c r="IF384" s="97">
        <v>18</v>
      </c>
      <c r="IG384" s="97">
        <v>0</v>
      </c>
      <c r="IH384" s="97">
        <v>10</v>
      </c>
      <c r="II384" s="97">
        <v>1</v>
      </c>
      <c r="IJ384" s="97">
        <v>0</v>
      </c>
      <c r="IK384" s="97">
        <v>0</v>
      </c>
      <c r="IL384" s="97">
        <v>0</v>
      </c>
      <c r="IM384" s="97"/>
      <c r="IN384" s="97">
        <v>0</v>
      </c>
      <c r="IO384" s="97">
        <v>2</v>
      </c>
      <c r="IP384" s="97">
        <v>8</v>
      </c>
      <c r="IQ384" s="97">
        <v>3</v>
      </c>
      <c r="IR384" s="97">
        <v>0</v>
      </c>
      <c r="IS384" s="97"/>
      <c r="IT384" s="97">
        <v>0</v>
      </c>
      <c r="IU384" s="97">
        <v>0</v>
      </c>
      <c r="IV384" s="97">
        <v>0</v>
      </c>
      <c r="IW384" s="97">
        <v>0</v>
      </c>
      <c r="IX384" s="97">
        <v>0</v>
      </c>
      <c r="IY384" s="97">
        <v>1</v>
      </c>
      <c r="IZ384" s="97">
        <v>0</v>
      </c>
      <c r="JA384" s="97">
        <v>1</v>
      </c>
      <c r="JB384" s="97">
        <v>0</v>
      </c>
      <c r="JC384" s="97"/>
      <c r="JD384" s="97">
        <v>1</v>
      </c>
      <c r="JE384" s="97">
        <v>5</v>
      </c>
      <c r="JF384" s="97">
        <v>0</v>
      </c>
      <c r="JG384" s="97"/>
      <c r="JH384" s="97">
        <v>4</v>
      </c>
      <c r="JI384" s="97">
        <v>1</v>
      </c>
      <c r="JJ384" s="97">
        <v>0</v>
      </c>
      <c r="JK384" s="97">
        <v>10</v>
      </c>
      <c r="JL384" s="97">
        <v>1</v>
      </c>
      <c r="JM384" s="97">
        <v>0</v>
      </c>
      <c r="JN384" s="97">
        <v>1</v>
      </c>
      <c r="JO384" s="97">
        <v>37</v>
      </c>
      <c r="JP384" s="97">
        <v>19</v>
      </c>
      <c r="JQ384" s="97">
        <v>19</v>
      </c>
      <c r="JR384" s="97">
        <v>31</v>
      </c>
      <c r="JS384" s="97">
        <v>39</v>
      </c>
      <c r="JT384" s="97"/>
      <c r="JU384" s="97">
        <v>58</v>
      </c>
      <c r="JV384" s="97"/>
      <c r="JW384" s="97">
        <v>104</v>
      </c>
      <c r="JX384" s="97"/>
      <c r="JY384" s="97"/>
      <c r="JZ384" s="97">
        <v>3</v>
      </c>
      <c r="KA384" s="97">
        <v>42</v>
      </c>
      <c r="KB384" s="97">
        <v>1</v>
      </c>
      <c r="KC384" s="97">
        <v>30</v>
      </c>
      <c r="KD384" s="97">
        <v>0</v>
      </c>
      <c r="KE384" s="97">
        <v>41</v>
      </c>
      <c r="KF384" s="97">
        <v>0</v>
      </c>
      <c r="KG384" s="97">
        <v>43</v>
      </c>
      <c r="KH384" s="97">
        <v>147</v>
      </c>
      <c r="KI384" s="97">
        <v>0</v>
      </c>
      <c r="KJ384" s="97">
        <v>0</v>
      </c>
      <c r="KK384" s="97"/>
      <c r="KL384" s="97">
        <v>0</v>
      </c>
      <c r="KM384" s="97"/>
      <c r="KN384" s="97"/>
      <c r="KO384" s="97">
        <v>2</v>
      </c>
      <c r="KP384" s="97"/>
      <c r="KQ384" s="97">
        <v>2</v>
      </c>
      <c r="KR384" s="97">
        <v>3</v>
      </c>
      <c r="KS384" s="97">
        <v>6</v>
      </c>
      <c r="KT384" s="97">
        <v>6</v>
      </c>
      <c r="KU384" s="97">
        <v>3</v>
      </c>
      <c r="KV384" s="97">
        <v>16</v>
      </c>
      <c r="KW384" s="97">
        <v>10</v>
      </c>
      <c r="KX384" s="97">
        <v>1</v>
      </c>
      <c r="KY384" s="97">
        <v>1</v>
      </c>
      <c r="KZ384" s="97">
        <v>1</v>
      </c>
      <c r="LA384" s="97">
        <v>14</v>
      </c>
      <c r="LB384" s="97">
        <v>43</v>
      </c>
      <c r="LC384" s="97">
        <v>14</v>
      </c>
      <c r="LD384" s="97">
        <v>111</v>
      </c>
      <c r="LE384" s="97">
        <v>24</v>
      </c>
      <c r="LF384" s="97">
        <v>0</v>
      </c>
      <c r="LG384" s="97">
        <v>111</v>
      </c>
      <c r="LH384" s="97">
        <v>128</v>
      </c>
      <c r="LI384" s="97">
        <v>133</v>
      </c>
      <c r="LJ384" s="97">
        <v>40</v>
      </c>
      <c r="LK384" s="97">
        <v>0</v>
      </c>
      <c r="LL384" s="97">
        <v>11</v>
      </c>
      <c r="LM384" s="97">
        <v>39</v>
      </c>
      <c r="LN384" s="97">
        <v>19</v>
      </c>
      <c r="LO384" s="97"/>
      <c r="LP384" s="97">
        <v>1</v>
      </c>
      <c r="LQ384" s="97">
        <v>299</v>
      </c>
      <c r="LR384" s="97">
        <v>20</v>
      </c>
      <c r="LS384" s="97">
        <v>17</v>
      </c>
      <c r="LT384" s="97">
        <v>7</v>
      </c>
      <c r="LU384" s="97"/>
      <c r="LV384" s="97">
        <v>125</v>
      </c>
      <c r="LW384" s="97">
        <v>19</v>
      </c>
      <c r="LX384" s="97">
        <v>56</v>
      </c>
      <c r="LY384" s="97">
        <v>70</v>
      </c>
      <c r="LZ384" s="97">
        <v>65</v>
      </c>
      <c r="MA384" s="97">
        <v>79</v>
      </c>
      <c r="MB384" s="97">
        <v>100</v>
      </c>
      <c r="MC384" s="97">
        <v>16</v>
      </c>
      <c r="MD384" s="97">
        <v>24</v>
      </c>
      <c r="ME384" s="97">
        <v>34</v>
      </c>
      <c r="MF384" s="97">
        <v>2</v>
      </c>
      <c r="MG384" s="97">
        <v>2</v>
      </c>
      <c r="MH384" s="97">
        <v>2</v>
      </c>
      <c r="MI384" s="97">
        <v>22</v>
      </c>
      <c r="MJ384" s="97">
        <v>384</v>
      </c>
      <c r="MK384" s="97">
        <v>106</v>
      </c>
      <c r="ML384" s="97">
        <v>21</v>
      </c>
      <c r="MM384" s="97">
        <v>46</v>
      </c>
      <c r="MN384" s="97">
        <v>6</v>
      </c>
      <c r="MO384" s="97">
        <v>30</v>
      </c>
      <c r="MP384" s="97">
        <v>41</v>
      </c>
      <c r="MQ384" s="97">
        <v>21</v>
      </c>
      <c r="MR384" s="97">
        <v>43</v>
      </c>
      <c r="MS384" s="97">
        <v>21</v>
      </c>
      <c r="MT384" s="97">
        <v>1</v>
      </c>
      <c r="MU384" s="97">
        <v>32</v>
      </c>
      <c r="MV384" s="97">
        <v>18</v>
      </c>
      <c r="MW384" s="97">
        <v>199</v>
      </c>
      <c r="MX384" s="97">
        <v>14</v>
      </c>
      <c r="MY384" s="97">
        <v>6</v>
      </c>
      <c r="MZ384" s="97">
        <v>7</v>
      </c>
      <c r="NA384" s="97">
        <v>4</v>
      </c>
      <c r="NB384" s="97">
        <v>9</v>
      </c>
      <c r="NC384" s="97">
        <v>3</v>
      </c>
      <c r="ND384" s="97">
        <v>11</v>
      </c>
      <c r="NE384" s="97">
        <v>29</v>
      </c>
      <c r="NF384" s="97">
        <v>4</v>
      </c>
      <c r="NG384" s="97">
        <v>12</v>
      </c>
      <c r="NH384" s="97">
        <v>4</v>
      </c>
      <c r="NI384" s="97">
        <v>31</v>
      </c>
      <c r="NJ384" s="97">
        <v>1</v>
      </c>
      <c r="NK384" s="97">
        <v>74</v>
      </c>
      <c r="NL384" s="97">
        <v>0</v>
      </c>
      <c r="NM384" s="97">
        <v>16</v>
      </c>
      <c r="NN384" s="97">
        <v>0</v>
      </c>
      <c r="NO384" s="97">
        <v>1</v>
      </c>
      <c r="NP384" s="97">
        <v>3</v>
      </c>
      <c r="NQ384" s="97">
        <v>4</v>
      </c>
      <c r="NR384" s="97">
        <v>133</v>
      </c>
      <c r="NS384" s="97">
        <v>27</v>
      </c>
      <c r="NT384" s="97">
        <v>38</v>
      </c>
      <c r="NU384" s="97">
        <v>185</v>
      </c>
      <c r="NV384" s="97">
        <v>3</v>
      </c>
      <c r="NW384" s="97">
        <v>1</v>
      </c>
      <c r="NX384" s="97">
        <v>3</v>
      </c>
      <c r="NY384" s="97">
        <v>0</v>
      </c>
      <c r="NZ384" s="97">
        <v>7</v>
      </c>
      <c r="OA384" s="97">
        <v>0</v>
      </c>
      <c r="OB384" s="97">
        <v>2</v>
      </c>
      <c r="OC384" s="97">
        <v>3</v>
      </c>
      <c r="OD384" s="97"/>
      <c r="OE384" s="97">
        <v>15</v>
      </c>
      <c r="OF384" s="97">
        <v>11</v>
      </c>
      <c r="OG384" s="97"/>
      <c r="OH384" s="97">
        <v>289</v>
      </c>
      <c r="OI384" s="97">
        <v>2</v>
      </c>
      <c r="OJ384" s="97"/>
      <c r="OK384" s="97">
        <v>1</v>
      </c>
      <c r="OL384" s="97">
        <v>0</v>
      </c>
      <c r="OM384" s="97">
        <v>46</v>
      </c>
      <c r="ON384" s="97"/>
      <c r="OO384" s="97">
        <v>501</v>
      </c>
      <c r="OP384" s="97">
        <v>1</v>
      </c>
      <c r="OQ384" s="97">
        <v>0</v>
      </c>
      <c r="OR384" s="98">
        <v>3</v>
      </c>
      <c r="OS384" s="99">
        <v>5211</v>
      </c>
      <c r="OT384" s="96">
        <v>61115</v>
      </c>
      <c r="OU384" s="97"/>
      <c r="OV384" s="97"/>
      <c r="OW384" s="97"/>
      <c r="OX384" s="97"/>
      <c r="OY384" s="97"/>
      <c r="OZ384" s="97"/>
      <c r="PA384" s="97"/>
      <c r="PB384" s="97"/>
      <c r="PC384" s="97"/>
      <c r="PD384" s="97"/>
      <c r="PE384" s="97"/>
      <c r="PF384" s="97"/>
      <c r="PG384" s="97"/>
      <c r="PH384" s="97"/>
      <c r="PI384" s="97"/>
      <c r="PJ384" s="97"/>
      <c r="PK384" s="97"/>
      <c r="PL384" s="98"/>
      <c r="PM384" s="99">
        <v>66326</v>
      </c>
    </row>
    <row r="385" spans="1:429" ht="12.75" customHeight="1" x14ac:dyDescent="0.2">
      <c r="A385" s="93">
        <v>721000</v>
      </c>
      <c r="B385" s="94" t="s">
        <v>1752</v>
      </c>
      <c r="C385" s="95" t="s">
        <v>1544</v>
      </c>
      <c r="D385" s="96">
        <v>0</v>
      </c>
      <c r="E385" s="97">
        <v>0</v>
      </c>
      <c r="F385" s="97">
        <v>0</v>
      </c>
      <c r="G385" s="97">
        <v>0</v>
      </c>
      <c r="H385" s="97">
        <v>0</v>
      </c>
      <c r="I385" s="97">
        <v>0</v>
      </c>
      <c r="J385" s="97">
        <v>1</v>
      </c>
      <c r="K385" s="97">
        <v>0</v>
      </c>
      <c r="L385" s="97">
        <v>0</v>
      </c>
      <c r="M385" s="97">
        <v>0</v>
      </c>
      <c r="N385" s="97"/>
      <c r="O385" s="97"/>
      <c r="P385" s="97">
        <v>0</v>
      </c>
      <c r="Q385" s="97">
        <v>6</v>
      </c>
      <c r="R385" s="97">
        <v>5</v>
      </c>
      <c r="S385" s="97">
        <v>0</v>
      </c>
      <c r="T385" s="97">
        <v>2</v>
      </c>
      <c r="U385" s="97">
        <v>9</v>
      </c>
      <c r="V385" s="97">
        <v>4</v>
      </c>
      <c r="W385" s="97">
        <v>18</v>
      </c>
      <c r="X385" s="97">
        <v>341</v>
      </c>
      <c r="Y385" s="97">
        <v>689</v>
      </c>
      <c r="Z385" s="97">
        <v>157</v>
      </c>
      <c r="AA385" s="97">
        <v>7</v>
      </c>
      <c r="AB385" s="97">
        <v>5</v>
      </c>
      <c r="AC385" s="97">
        <v>15</v>
      </c>
      <c r="AD385" s="97">
        <v>287</v>
      </c>
      <c r="AE385" s="97">
        <v>39</v>
      </c>
      <c r="AF385" s="97">
        <v>12</v>
      </c>
      <c r="AG385" s="97">
        <v>0</v>
      </c>
      <c r="AH385" s="97">
        <v>8</v>
      </c>
      <c r="AI385" s="97">
        <v>2</v>
      </c>
      <c r="AJ385" s="97">
        <v>10</v>
      </c>
      <c r="AK385" s="97">
        <v>3</v>
      </c>
      <c r="AL385" s="97">
        <v>4</v>
      </c>
      <c r="AM385" s="97">
        <v>5</v>
      </c>
      <c r="AN385" s="97">
        <v>22</v>
      </c>
      <c r="AO385" s="97">
        <v>17</v>
      </c>
      <c r="AP385" s="97">
        <v>37</v>
      </c>
      <c r="AQ385" s="97">
        <v>42</v>
      </c>
      <c r="AR385" s="97">
        <v>8</v>
      </c>
      <c r="AS385" s="97">
        <v>36</v>
      </c>
      <c r="AT385" s="97">
        <v>6</v>
      </c>
      <c r="AU385" s="97">
        <v>67</v>
      </c>
      <c r="AV385" s="97">
        <v>15</v>
      </c>
      <c r="AW385" s="97">
        <v>28</v>
      </c>
      <c r="AX385" s="97">
        <v>2</v>
      </c>
      <c r="AY385" s="97">
        <v>6</v>
      </c>
      <c r="AZ385" s="97">
        <v>9</v>
      </c>
      <c r="BA385" s="97">
        <v>8</v>
      </c>
      <c r="BB385" s="97">
        <v>7</v>
      </c>
      <c r="BC385" s="97">
        <v>8</v>
      </c>
      <c r="BD385" s="97">
        <v>124</v>
      </c>
      <c r="BE385" s="97">
        <v>23</v>
      </c>
      <c r="BF385" s="97">
        <v>6</v>
      </c>
      <c r="BG385" s="97">
        <v>2</v>
      </c>
      <c r="BH385" s="97">
        <v>16</v>
      </c>
      <c r="BI385" s="97">
        <v>4</v>
      </c>
      <c r="BJ385" s="97">
        <v>11</v>
      </c>
      <c r="BK385" s="97">
        <v>8</v>
      </c>
      <c r="BL385" s="97">
        <v>11</v>
      </c>
      <c r="BM385" s="97">
        <v>27</v>
      </c>
      <c r="BN385" s="97">
        <v>9</v>
      </c>
      <c r="BO385" s="97">
        <v>20</v>
      </c>
      <c r="BP385" s="97">
        <v>18</v>
      </c>
      <c r="BQ385" s="97">
        <v>10</v>
      </c>
      <c r="BR385" s="97">
        <v>65</v>
      </c>
      <c r="BS385" s="97">
        <v>68</v>
      </c>
      <c r="BT385" s="97">
        <v>6</v>
      </c>
      <c r="BU385" s="97">
        <v>14</v>
      </c>
      <c r="BV385" s="97">
        <v>10</v>
      </c>
      <c r="BW385" s="97">
        <v>19</v>
      </c>
      <c r="BX385" s="97">
        <v>12</v>
      </c>
      <c r="BY385" s="97">
        <v>107</v>
      </c>
      <c r="BZ385" s="97">
        <v>53</v>
      </c>
      <c r="CA385" s="97">
        <v>49</v>
      </c>
      <c r="CB385" s="97">
        <v>1</v>
      </c>
      <c r="CC385" s="97">
        <v>26</v>
      </c>
      <c r="CD385" s="97">
        <v>4</v>
      </c>
      <c r="CE385" s="97">
        <v>11</v>
      </c>
      <c r="CF385" s="97">
        <v>2</v>
      </c>
      <c r="CG385" s="97">
        <v>17</v>
      </c>
      <c r="CH385" s="97">
        <v>31</v>
      </c>
      <c r="CI385" s="97">
        <v>2</v>
      </c>
      <c r="CJ385" s="97">
        <v>20</v>
      </c>
      <c r="CK385" s="97">
        <v>98</v>
      </c>
      <c r="CL385" s="97">
        <v>7</v>
      </c>
      <c r="CM385" s="97">
        <v>31</v>
      </c>
      <c r="CN385" s="97">
        <v>17</v>
      </c>
      <c r="CO385" s="97"/>
      <c r="CP385" s="97">
        <v>22</v>
      </c>
      <c r="CQ385" s="97">
        <v>9</v>
      </c>
      <c r="CR385" s="97">
        <v>17</v>
      </c>
      <c r="CS385" s="97">
        <v>6</v>
      </c>
      <c r="CT385" s="97">
        <v>6</v>
      </c>
      <c r="CU385" s="97">
        <v>11</v>
      </c>
      <c r="CV385" s="97">
        <v>15</v>
      </c>
      <c r="CW385" s="97">
        <v>7</v>
      </c>
      <c r="CX385" s="97"/>
      <c r="CY385" s="97">
        <v>3</v>
      </c>
      <c r="CZ385" s="97">
        <v>5</v>
      </c>
      <c r="DA385" s="97">
        <v>28</v>
      </c>
      <c r="DB385" s="97">
        <v>7</v>
      </c>
      <c r="DC385" s="97">
        <v>11</v>
      </c>
      <c r="DD385" s="97">
        <v>15</v>
      </c>
      <c r="DE385" s="97"/>
      <c r="DF385" s="97">
        <v>10</v>
      </c>
      <c r="DG385" s="97">
        <v>3</v>
      </c>
      <c r="DH385" s="97">
        <v>29</v>
      </c>
      <c r="DI385" s="97">
        <v>7</v>
      </c>
      <c r="DJ385" s="97"/>
      <c r="DK385" s="97"/>
      <c r="DL385" s="97">
        <v>1</v>
      </c>
      <c r="DM385" s="97">
        <v>1</v>
      </c>
      <c r="DN385" s="97">
        <v>8</v>
      </c>
      <c r="DO385" s="97">
        <v>1</v>
      </c>
      <c r="DP385" s="97">
        <v>7</v>
      </c>
      <c r="DQ385" s="97">
        <v>1</v>
      </c>
      <c r="DR385" s="97">
        <v>5</v>
      </c>
      <c r="DS385" s="97">
        <v>10</v>
      </c>
      <c r="DT385" s="97">
        <v>4</v>
      </c>
      <c r="DU385" s="97"/>
      <c r="DV385" s="97">
        <v>10</v>
      </c>
      <c r="DW385" s="97">
        <v>1</v>
      </c>
      <c r="DX385" s="97">
        <v>6</v>
      </c>
      <c r="DY385" s="97">
        <v>7</v>
      </c>
      <c r="DZ385" s="97">
        <v>1</v>
      </c>
      <c r="EA385" s="97">
        <v>5</v>
      </c>
      <c r="EB385" s="97"/>
      <c r="EC385" s="97">
        <v>0</v>
      </c>
      <c r="ED385" s="97">
        <v>1</v>
      </c>
      <c r="EE385" s="97">
        <v>8</v>
      </c>
      <c r="EF385" s="97">
        <v>2</v>
      </c>
      <c r="EG385" s="97">
        <v>0</v>
      </c>
      <c r="EH385" s="97">
        <v>0</v>
      </c>
      <c r="EI385" s="97"/>
      <c r="EJ385" s="97"/>
      <c r="EK385" s="97">
        <v>1</v>
      </c>
      <c r="EL385" s="97">
        <v>1</v>
      </c>
      <c r="EM385" s="97">
        <v>5</v>
      </c>
      <c r="EN385" s="97"/>
      <c r="EO385" s="97">
        <v>2</v>
      </c>
      <c r="EP385" s="97"/>
      <c r="EQ385" s="97">
        <v>7</v>
      </c>
      <c r="ER385" s="97">
        <v>5</v>
      </c>
      <c r="ES385" s="97">
        <v>0</v>
      </c>
      <c r="ET385" s="97">
        <v>16</v>
      </c>
      <c r="EU385" s="97">
        <v>13</v>
      </c>
      <c r="EV385" s="97">
        <v>3</v>
      </c>
      <c r="EW385" s="97">
        <v>2</v>
      </c>
      <c r="EX385" s="97">
        <v>8</v>
      </c>
      <c r="EY385" s="97">
        <v>5</v>
      </c>
      <c r="EZ385" s="97"/>
      <c r="FA385" s="97">
        <v>9</v>
      </c>
      <c r="FB385" s="97">
        <v>12</v>
      </c>
      <c r="FC385" s="97">
        <v>8</v>
      </c>
      <c r="FD385" s="97">
        <v>12</v>
      </c>
      <c r="FE385" s="97">
        <v>7</v>
      </c>
      <c r="FF385" s="97">
        <v>67</v>
      </c>
      <c r="FG385" s="97">
        <v>63</v>
      </c>
      <c r="FH385" s="97">
        <v>13</v>
      </c>
      <c r="FI385" s="97">
        <v>24</v>
      </c>
      <c r="FJ385" s="97">
        <v>15</v>
      </c>
      <c r="FK385" s="97">
        <v>15</v>
      </c>
      <c r="FL385" s="97">
        <v>0</v>
      </c>
      <c r="FM385" s="97">
        <v>0</v>
      </c>
      <c r="FN385" s="97">
        <v>19</v>
      </c>
      <c r="FO385" s="97">
        <v>65</v>
      </c>
      <c r="FP385" s="97">
        <v>6</v>
      </c>
      <c r="FQ385" s="97">
        <v>4</v>
      </c>
      <c r="FR385" s="97">
        <v>0</v>
      </c>
      <c r="FS385" s="97">
        <v>1</v>
      </c>
      <c r="FT385" s="97">
        <v>39</v>
      </c>
      <c r="FU385" s="97">
        <v>6</v>
      </c>
      <c r="FV385" s="97">
        <v>5</v>
      </c>
      <c r="FW385" s="97">
        <v>19</v>
      </c>
      <c r="FX385" s="97">
        <v>8</v>
      </c>
      <c r="FY385" s="97">
        <v>8</v>
      </c>
      <c r="FZ385" s="97">
        <v>33</v>
      </c>
      <c r="GA385" s="97">
        <v>26</v>
      </c>
      <c r="GB385" s="97">
        <v>37</v>
      </c>
      <c r="GC385" s="97">
        <v>134</v>
      </c>
      <c r="GD385" s="97">
        <v>6</v>
      </c>
      <c r="GE385" s="97">
        <v>1</v>
      </c>
      <c r="GF385" s="97">
        <v>9</v>
      </c>
      <c r="GG385" s="97">
        <v>8</v>
      </c>
      <c r="GH385" s="97">
        <v>31</v>
      </c>
      <c r="GI385" s="97">
        <v>1</v>
      </c>
      <c r="GJ385" s="97">
        <v>3</v>
      </c>
      <c r="GK385" s="97">
        <v>12</v>
      </c>
      <c r="GL385" s="97">
        <v>40</v>
      </c>
      <c r="GM385" s="97">
        <v>7</v>
      </c>
      <c r="GN385" s="97">
        <v>20</v>
      </c>
      <c r="GO385" s="97">
        <v>10</v>
      </c>
      <c r="GP385" s="97">
        <v>6</v>
      </c>
      <c r="GQ385" s="97">
        <v>1</v>
      </c>
      <c r="GR385" s="97">
        <v>1</v>
      </c>
      <c r="GS385" s="97">
        <v>1</v>
      </c>
      <c r="GT385" s="97">
        <v>12</v>
      </c>
      <c r="GU385" s="97">
        <v>3</v>
      </c>
      <c r="GV385" s="97">
        <v>11</v>
      </c>
      <c r="GW385" s="97">
        <v>8</v>
      </c>
      <c r="GX385" s="97">
        <v>5</v>
      </c>
      <c r="GY385" s="97">
        <v>30</v>
      </c>
      <c r="GZ385" s="97">
        <v>1</v>
      </c>
      <c r="HA385" s="97">
        <v>34</v>
      </c>
      <c r="HB385" s="97">
        <v>64</v>
      </c>
      <c r="HC385" s="97">
        <v>7</v>
      </c>
      <c r="HD385" s="97">
        <v>98</v>
      </c>
      <c r="HE385" s="97">
        <v>32</v>
      </c>
      <c r="HF385" s="97">
        <v>8</v>
      </c>
      <c r="HG385" s="97">
        <v>7</v>
      </c>
      <c r="HH385" s="97">
        <v>13</v>
      </c>
      <c r="HI385" s="97">
        <v>18</v>
      </c>
      <c r="HJ385" s="97">
        <v>17</v>
      </c>
      <c r="HK385" s="97">
        <v>45</v>
      </c>
      <c r="HL385" s="97">
        <v>18</v>
      </c>
      <c r="HM385" s="97">
        <v>14</v>
      </c>
      <c r="HN385" s="97"/>
      <c r="HO385" s="97">
        <v>16</v>
      </c>
      <c r="HP385" s="97">
        <v>2</v>
      </c>
      <c r="HQ385" s="97">
        <v>9</v>
      </c>
      <c r="HR385" s="97">
        <v>7</v>
      </c>
      <c r="HS385" s="97">
        <v>2</v>
      </c>
      <c r="HT385" s="97">
        <v>1</v>
      </c>
      <c r="HU385" s="97">
        <v>13</v>
      </c>
      <c r="HV385" s="97">
        <v>4</v>
      </c>
      <c r="HW385" s="97">
        <v>9</v>
      </c>
      <c r="HX385" s="97">
        <v>5</v>
      </c>
      <c r="HY385" s="97">
        <v>27</v>
      </c>
      <c r="HZ385" s="97">
        <v>9</v>
      </c>
      <c r="IA385" s="97">
        <v>85</v>
      </c>
      <c r="IB385" s="97">
        <v>11</v>
      </c>
      <c r="IC385" s="97">
        <v>9</v>
      </c>
      <c r="ID385" s="97">
        <v>7</v>
      </c>
      <c r="IE385" s="97">
        <v>5</v>
      </c>
      <c r="IF385" s="97">
        <v>347</v>
      </c>
      <c r="IG385" s="97">
        <v>6</v>
      </c>
      <c r="IH385" s="97">
        <v>134</v>
      </c>
      <c r="II385" s="97">
        <v>8</v>
      </c>
      <c r="IJ385" s="97">
        <v>7</v>
      </c>
      <c r="IK385" s="97">
        <v>4</v>
      </c>
      <c r="IL385" s="97">
        <v>0</v>
      </c>
      <c r="IM385" s="97">
        <v>1</v>
      </c>
      <c r="IN385" s="97">
        <v>2</v>
      </c>
      <c r="IO385" s="97">
        <v>27</v>
      </c>
      <c r="IP385" s="97">
        <v>115</v>
      </c>
      <c r="IQ385" s="97">
        <v>42</v>
      </c>
      <c r="IR385" s="97">
        <v>6</v>
      </c>
      <c r="IS385" s="97"/>
      <c r="IT385" s="97">
        <v>10</v>
      </c>
      <c r="IU385" s="97">
        <v>7</v>
      </c>
      <c r="IV385" s="97">
        <v>1</v>
      </c>
      <c r="IW385" s="97">
        <v>6</v>
      </c>
      <c r="IX385" s="97">
        <v>3</v>
      </c>
      <c r="IY385" s="97">
        <v>13</v>
      </c>
      <c r="IZ385" s="97">
        <v>5</v>
      </c>
      <c r="JA385" s="97">
        <v>12</v>
      </c>
      <c r="JB385" s="97">
        <v>3</v>
      </c>
      <c r="JC385" s="97">
        <v>1</v>
      </c>
      <c r="JD385" s="97">
        <v>18</v>
      </c>
      <c r="JE385" s="97">
        <v>68</v>
      </c>
      <c r="JF385" s="97">
        <v>5</v>
      </c>
      <c r="JG385" s="97">
        <v>0</v>
      </c>
      <c r="JH385" s="97">
        <v>103</v>
      </c>
      <c r="JI385" s="97">
        <v>16</v>
      </c>
      <c r="JJ385" s="97">
        <v>7</v>
      </c>
      <c r="JK385" s="97">
        <v>145</v>
      </c>
      <c r="JL385" s="97">
        <v>16</v>
      </c>
      <c r="JM385" s="97">
        <v>6</v>
      </c>
      <c r="JN385" s="97">
        <v>14</v>
      </c>
      <c r="JO385" s="97">
        <v>629</v>
      </c>
      <c r="JP385" s="97">
        <v>109</v>
      </c>
      <c r="JQ385" s="97">
        <v>275</v>
      </c>
      <c r="JR385" s="97">
        <v>126</v>
      </c>
      <c r="JS385" s="97">
        <v>319</v>
      </c>
      <c r="JT385" s="97"/>
      <c r="JU385" s="97">
        <v>107</v>
      </c>
      <c r="JV385" s="97">
        <v>0</v>
      </c>
      <c r="JW385" s="97">
        <v>248</v>
      </c>
      <c r="JX385" s="97"/>
      <c r="JY385" s="97"/>
      <c r="JZ385" s="97">
        <v>14</v>
      </c>
      <c r="KA385" s="97">
        <v>70</v>
      </c>
      <c r="KB385" s="97">
        <v>31</v>
      </c>
      <c r="KC385" s="97">
        <v>43</v>
      </c>
      <c r="KD385" s="97">
        <v>2</v>
      </c>
      <c r="KE385" s="97">
        <v>52</v>
      </c>
      <c r="KF385" s="97">
        <v>3</v>
      </c>
      <c r="KG385" s="97">
        <v>44</v>
      </c>
      <c r="KH385" s="97">
        <v>18</v>
      </c>
      <c r="KI385" s="97">
        <v>0</v>
      </c>
      <c r="KJ385" s="97">
        <v>18</v>
      </c>
      <c r="KK385" s="97"/>
      <c r="KL385" s="97">
        <v>0</v>
      </c>
      <c r="KM385" s="97">
        <v>0</v>
      </c>
      <c r="KN385" s="97">
        <v>7</v>
      </c>
      <c r="KO385" s="97">
        <v>464</v>
      </c>
      <c r="KP385" s="97">
        <v>1</v>
      </c>
      <c r="KQ385" s="97">
        <v>134</v>
      </c>
      <c r="KR385" s="97">
        <v>44</v>
      </c>
      <c r="KS385" s="97">
        <v>101</v>
      </c>
      <c r="KT385" s="97">
        <v>103</v>
      </c>
      <c r="KU385" s="97">
        <v>52</v>
      </c>
      <c r="KV385" s="97">
        <v>256</v>
      </c>
      <c r="KW385" s="97">
        <v>160</v>
      </c>
      <c r="KX385" s="97">
        <v>29</v>
      </c>
      <c r="KY385" s="97">
        <v>13</v>
      </c>
      <c r="KZ385" s="97">
        <v>19</v>
      </c>
      <c r="LA385" s="97">
        <v>222</v>
      </c>
      <c r="LB385" s="97">
        <v>702</v>
      </c>
      <c r="LC385" s="97">
        <v>234</v>
      </c>
      <c r="LD385" s="97">
        <v>1829</v>
      </c>
      <c r="LE385" s="97">
        <v>386</v>
      </c>
      <c r="LF385" s="97">
        <v>4</v>
      </c>
      <c r="LG385" s="97">
        <v>1820</v>
      </c>
      <c r="LH385" s="97">
        <v>2082</v>
      </c>
      <c r="LI385" s="97">
        <v>2191</v>
      </c>
      <c r="LJ385" s="97">
        <v>665</v>
      </c>
      <c r="LK385" s="97">
        <v>0</v>
      </c>
      <c r="LL385" s="97">
        <v>171</v>
      </c>
      <c r="LM385" s="97">
        <v>603</v>
      </c>
      <c r="LN385" s="97">
        <v>315</v>
      </c>
      <c r="LO385" s="97"/>
      <c r="LP385" s="97">
        <v>13</v>
      </c>
      <c r="LQ385" s="97">
        <v>4907</v>
      </c>
      <c r="LR385" s="97">
        <v>322</v>
      </c>
      <c r="LS385" s="97">
        <v>329</v>
      </c>
      <c r="LT385" s="97">
        <v>136</v>
      </c>
      <c r="LU385" s="97">
        <v>262</v>
      </c>
      <c r="LV385" s="97">
        <v>1617</v>
      </c>
      <c r="LW385" s="97">
        <v>308</v>
      </c>
      <c r="LX385" s="97">
        <v>991</v>
      </c>
      <c r="LY385" s="97">
        <v>952</v>
      </c>
      <c r="LZ385" s="97">
        <v>645</v>
      </c>
      <c r="MA385" s="97">
        <v>1409</v>
      </c>
      <c r="MB385" s="97">
        <v>1338</v>
      </c>
      <c r="MC385" s="97">
        <v>163</v>
      </c>
      <c r="MD385" s="97">
        <v>352</v>
      </c>
      <c r="ME385" s="97">
        <v>368</v>
      </c>
      <c r="MF385" s="97">
        <v>50</v>
      </c>
      <c r="MG385" s="97">
        <v>45</v>
      </c>
      <c r="MH385" s="97">
        <v>34</v>
      </c>
      <c r="MI385" s="97">
        <v>177</v>
      </c>
      <c r="MJ385" s="97">
        <v>605</v>
      </c>
      <c r="MK385" s="97">
        <v>1615</v>
      </c>
      <c r="ML385" s="97">
        <v>308</v>
      </c>
      <c r="MM385" s="97">
        <v>305</v>
      </c>
      <c r="MN385" s="97">
        <v>98</v>
      </c>
      <c r="MO385" s="97">
        <v>420</v>
      </c>
      <c r="MP385" s="97">
        <v>357</v>
      </c>
      <c r="MQ385" s="97">
        <v>349</v>
      </c>
      <c r="MR385" s="97">
        <v>234</v>
      </c>
      <c r="MS385" s="97">
        <v>441</v>
      </c>
      <c r="MT385" s="97">
        <v>14</v>
      </c>
      <c r="MU385" s="97">
        <v>468</v>
      </c>
      <c r="MV385" s="97">
        <v>103</v>
      </c>
      <c r="MW385" s="97">
        <v>1920</v>
      </c>
      <c r="MX385" s="97">
        <v>237</v>
      </c>
      <c r="MY385" s="97">
        <v>103</v>
      </c>
      <c r="MZ385" s="97">
        <v>120</v>
      </c>
      <c r="NA385" s="97">
        <v>60</v>
      </c>
      <c r="NB385" s="97">
        <v>146</v>
      </c>
      <c r="NC385" s="97">
        <v>51</v>
      </c>
      <c r="ND385" s="97">
        <v>195</v>
      </c>
      <c r="NE385" s="97">
        <v>276</v>
      </c>
      <c r="NF385" s="97">
        <v>37</v>
      </c>
      <c r="NG385" s="97">
        <v>188</v>
      </c>
      <c r="NH385" s="97">
        <v>66</v>
      </c>
      <c r="NI385" s="97">
        <v>98</v>
      </c>
      <c r="NJ385" s="97">
        <v>11</v>
      </c>
      <c r="NK385" s="97">
        <v>47</v>
      </c>
      <c r="NL385" s="97">
        <v>3</v>
      </c>
      <c r="NM385" s="97">
        <v>38</v>
      </c>
      <c r="NN385" s="97">
        <v>1</v>
      </c>
      <c r="NO385" s="97">
        <v>9</v>
      </c>
      <c r="NP385" s="97">
        <v>40</v>
      </c>
      <c r="NQ385" s="97">
        <v>63</v>
      </c>
      <c r="NR385" s="97">
        <v>364</v>
      </c>
      <c r="NS385" s="97">
        <v>452</v>
      </c>
      <c r="NT385" s="97">
        <v>625</v>
      </c>
      <c r="NU385" s="97">
        <v>108</v>
      </c>
      <c r="NV385" s="97">
        <v>48</v>
      </c>
      <c r="NW385" s="97">
        <v>11</v>
      </c>
      <c r="NX385" s="97">
        <v>49</v>
      </c>
      <c r="NY385" s="97">
        <v>4</v>
      </c>
      <c r="NZ385" s="97">
        <v>60</v>
      </c>
      <c r="OA385" s="97">
        <v>0</v>
      </c>
      <c r="OB385" s="97">
        <v>27</v>
      </c>
      <c r="OC385" s="97">
        <v>58</v>
      </c>
      <c r="OD385" s="97">
        <v>5</v>
      </c>
      <c r="OE385" s="97">
        <v>237</v>
      </c>
      <c r="OF385" s="97">
        <v>129</v>
      </c>
      <c r="OG385" s="97"/>
      <c r="OH385" s="97">
        <v>1489</v>
      </c>
      <c r="OI385" s="97">
        <v>613</v>
      </c>
      <c r="OJ385" s="97"/>
      <c r="OK385" s="97">
        <v>6</v>
      </c>
      <c r="OL385" s="97">
        <v>87</v>
      </c>
      <c r="OM385" s="97">
        <v>647</v>
      </c>
      <c r="ON385" s="97">
        <v>256</v>
      </c>
      <c r="OO385" s="97">
        <v>1482</v>
      </c>
      <c r="OP385" s="97">
        <v>15</v>
      </c>
      <c r="OQ385" s="97">
        <v>4</v>
      </c>
      <c r="OR385" s="98">
        <v>135</v>
      </c>
      <c r="OS385" s="99">
        <v>50971</v>
      </c>
      <c r="OT385" s="96">
        <v>123944</v>
      </c>
      <c r="OU385" s="97"/>
      <c r="OV385" s="97"/>
      <c r="OW385" s="97"/>
      <c r="OX385" s="97"/>
      <c r="OY385" s="97"/>
      <c r="OZ385" s="97"/>
      <c r="PA385" s="97"/>
      <c r="PB385" s="97"/>
      <c r="PC385" s="97"/>
      <c r="PD385" s="97"/>
      <c r="PE385" s="97"/>
      <c r="PF385" s="97"/>
      <c r="PG385" s="97"/>
      <c r="PH385" s="97"/>
      <c r="PI385" s="97"/>
      <c r="PJ385" s="97"/>
      <c r="PK385" s="97"/>
      <c r="PL385" s="98"/>
      <c r="PM385" s="99">
        <v>174915</v>
      </c>
    </row>
    <row r="386" spans="1:429" ht="12.75" customHeight="1" x14ac:dyDescent="0.2">
      <c r="A386" s="93">
        <v>722110</v>
      </c>
      <c r="B386" s="94" t="s">
        <v>1752</v>
      </c>
      <c r="C386" s="95" t="s">
        <v>1545</v>
      </c>
      <c r="D386" s="96">
        <v>32</v>
      </c>
      <c r="E386" s="97">
        <v>111</v>
      </c>
      <c r="F386" s="97">
        <v>10</v>
      </c>
      <c r="G386" s="97">
        <v>16</v>
      </c>
      <c r="H386" s="97">
        <v>16</v>
      </c>
      <c r="I386" s="97">
        <v>15</v>
      </c>
      <c r="J386" s="97">
        <v>50</v>
      </c>
      <c r="K386" s="97">
        <v>91</v>
      </c>
      <c r="L386" s="97">
        <v>47</v>
      </c>
      <c r="M386" s="97">
        <v>16</v>
      </c>
      <c r="N386" s="97">
        <v>21</v>
      </c>
      <c r="O386" s="97">
        <v>4</v>
      </c>
      <c r="P386" s="97">
        <v>1</v>
      </c>
      <c r="Q386" s="97">
        <v>39</v>
      </c>
      <c r="R386" s="97">
        <v>2</v>
      </c>
      <c r="S386" s="97">
        <v>21</v>
      </c>
      <c r="T386" s="97">
        <v>11</v>
      </c>
      <c r="U386" s="97">
        <v>4</v>
      </c>
      <c r="V386" s="97">
        <v>6</v>
      </c>
      <c r="W386" s="97">
        <v>7</v>
      </c>
      <c r="X386" s="97">
        <v>142</v>
      </c>
      <c r="Y386" s="97">
        <v>1447</v>
      </c>
      <c r="Z386" s="97">
        <v>148</v>
      </c>
      <c r="AA386" s="97">
        <v>5</v>
      </c>
      <c r="AB386" s="97">
        <v>1</v>
      </c>
      <c r="AC386" s="97">
        <v>0</v>
      </c>
      <c r="AD386" s="97">
        <v>231</v>
      </c>
      <c r="AE386" s="97">
        <v>22</v>
      </c>
      <c r="AF386" s="97">
        <v>2</v>
      </c>
      <c r="AG386" s="97">
        <v>0</v>
      </c>
      <c r="AH386" s="97">
        <v>1</v>
      </c>
      <c r="AI386" s="97">
        <v>0</v>
      </c>
      <c r="AJ386" s="97">
        <v>6</v>
      </c>
      <c r="AK386" s="97">
        <v>5</v>
      </c>
      <c r="AL386" s="97">
        <v>0</v>
      </c>
      <c r="AM386" s="97">
        <v>6</v>
      </c>
      <c r="AN386" s="97">
        <v>28</v>
      </c>
      <c r="AO386" s="97">
        <v>14</v>
      </c>
      <c r="AP386" s="97">
        <v>25</v>
      </c>
      <c r="AQ386" s="97">
        <v>27</v>
      </c>
      <c r="AR386" s="97">
        <v>6</v>
      </c>
      <c r="AS386" s="97">
        <v>30</v>
      </c>
      <c r="AT386" s="97">
        <v>5</v>
      </c>
      <c r="AU386" s="97">
        <v>43</v>
      </c>
      <c r="AV386" s="97">
        <v>9</v>
      </c>
      <c r="AW386" s="97">
        <v>18</v>
      </c>
      <c r="AX386" s="97">
        <v>2</v>
      </c>
      <c r="AY386" s="97">
        <v>6</v>
      </c>
      <c r="AZ386" s="97">
        <v>4</v>
      </c>
      <c r="BA386" s="97">
        <v>6</v>
      </c>
      <c r="BB386" s="97">
        <v>5</v>
      </c>
      <c r="BC386" s="97">
        <v>6</v>
      </c>
      <c r="BD386" s="97">
        <v>98</v>
      </c>
      <c r="BE386" s="97">
        <v>21</v>
      </c>
      <c r="BF386" s="97">
        <v>5</v>
      </c>
      <c r="BG386" s="97">
        <v>2</v>
      </c>
      <c r="BH386" s="97">
        <v>17</v>
      </c>
      <c r="BI386" s="97">
        <v>5</v>
      </c>
      <c r="BJ386" s="97">
        <v>9</v>
      </c>
      <c r="BK386" s="97">
        <v>11</v>
      </c>
      <c r="BL386" s="97">
        <v>10</v>
      </c>
      <c r="BM386" s="97">
        <v>22</v>
      </c>
      <c r="BN386" s="97">
        <v>4</v>
      </c>
      <c r="BO386" s="97">
        <v>14</v>
      </c>
      <c r="BP386" s="97">
        <v>10</v>
      </c>
      <c r="BQ386" s="97">
        <v>8</v>
      </c>
      <c r="BR386" s="97">
        <v>40</v>
      </c>
      <c r="BS386" s="97">
        <v>46</v>
      </c>
      <c r="BT386" s="97">
        <v>5</v>
      </c>
      <c r="BU386" s="97">
        <v>11</v>
      </c>
      <c r="BV386" s="97">
        <v>7</v>
      </c>
      <c r="BW386" s="97">
        <v>13</v>
      </c>
      <c r="BX386" s="97">
        <v>8</v>
      </c>
      <c r="BY386" s="97">
        <v>62</v>
      </c>
      <c r="BZ386" s="97">
        <v>37</v>
      </c>
      <c r="CA386" s="97">
        <v>28</v>
      </c>
      <c r="CB386" s="97">
        <v>1</v>
      </c>
      <c r="CC386" s="97">
        <v>23</v>
      </c>
      <c r="CD386" s="97">
        <v>4</v>
      </c>
      <c r="CE386" s="97">
        <v>8</v>
      </c>
      <c r="CF386" s="97">
        <v>4</v>
      </c>
      <c r="CG386" s="97">
        <v>14</v>
      </c>
      <c r="CH386" s="97">
        <v>24</v>
      </c>
      <c r="CI386" s="97">
        <v>1</v>
      </c>
      <c r="CJ386" s="97">
        <v>14</v>
      </c>
      <c r="CK386" s="97">
        <v>53</v>
      </c>
      <c r="CL386" s="97">
        <v>5</v>
      </c>
      <c r="CM386" s="97">
        <v>27</v>
      </c>
      <c r="CN386" s="97">
        <v>10</v>
      </c>
      <c r="CO386" s="97">
        <v>3</v>
      </c>
      <c r="CP386" s="97">
        <v>15</v>
      </c>
      <c r="CQ386" s="97">
        <v>6</v>
      </c>
      <c r="CR386" s="97">
        <v>11</v>
      </c>
      <c r="CS386" s="97">
        <v>5</v>
      </c>
      <c r="CT386" s="97">
        <v>5</v>
      </c>
      <c r="CU386" s="97">
        <v>7</v>
      </c>
      <c r="CV386" s="97">
        <v>13</v>
      </c>
      <c r="CW386" s="97">
        <v>5</v>
      </c>
      <c r="CX386" s="97">
        <v>1</v>
      </c>
      <c r="CY386" s="97">
        <v>2</v>
      </c>
      <c r="CZ386" s="97">
        <v>3</v>
      </c>
      <c r="DA386" s="97">
        <v>18</v>
      </c>
      <c r="DB386" s="97">
        <v>6</v>
      </c>
      <c r="DC386" s="97">
        <v>11</v>
      </c>
      <c r="DD386" s="97">
        <v>14</v>
      </c>
      <c r="DE386" s="97">
        <v>7</v>
      </c>
      <c r="DF386" s="97">
        <v>6</v>
      </c>
      <c r="DG386" s="97">
        <v>1</v>
      </c>
      <c r="DH386" s="97">
        <v>21</v>
      </c>
      <c r="DI386" s="97">
        <v>6</v>
      </c>
      <c r="DJ386" s="97">
        <v>4</v>
      </c>
      <c r="DK386" s="97">
        <v>8</v>
      </c>
      <c r="DL386" s="97">
        <v>2</v>
      </c>
      <c r="DM386" s="97">
        <v>1</v>
      </c>
      <c r="DN386" s="97">
        <v>4</v>
      </c>
      <c r="DO386" s="97">
        <v>1</v>
      </c>
      <c r="DP386" s="97">
        <v>4</v>
      </c>
      <c r="DQ386" s="97">
        <v>2</v>
      </c>
      <c r="DR386" s="97">
        <v>26</v>
      </c>
      <c r="DS386" s="97">
        <v>5</v>
      </c>
      <c r="DT386" s="97">
        <v>3</v>
      </c>
      <c r="DU386" s="97">
        <v>2</v>
      </c>
      <c r="DV386" s="97">
        <v>6</v>
      </c>
      <c r="DW386" s="97">
        <v>0</v>
      </c>
      <c r="DX386" s="97">
        <v>4</v>
      </c>
      <c r="DY386" s="97">
        <v>4</v>
      </c>
      <c r="DZ386" s="97">
        <v>1</v>
      </c>
      <c r="EA386" s="97">
        <v>2</v>
      </c>
      <c r="EB386" s="97">
        <v>3</v>
      </c>
      <c r="EC386" s="97">
        <v>1</v>
      </c>
      <c r="ED386" s="97">
        <v>1</v>
      </c>
      <c r="EE386" s="97">
        <v>6</v>
      </c>
      <c r="EF386" s="97">
        <v>1</v>
      </c>
      <c r="EG386" s="97">
        <v>1</v>
      </c>
      <c r="EH386" s="97">
        <v>1</v>
      </c>
      <c r="EI386" s="97">
        <v>1</v>
      </c>
      <c r="EJ386" s="97">
        <v>6</v>
      </c>
      <c r="EK386" s="97">
        <v>2</v>
      </c>
      <c r="EL386" s="97">
        <v>2</v>
      </c>
      <c r="EM386" s="97">
        <v>4</v>
      </c>
      <c r="EN386" s="97">
        <v>1</v>
      </c>
      <c r="EO386" s="97">
        <v>1</v>
      </c>
      <c r="EP386" s="97">
        <v>4</v>
      </c>
      <c r="EQ386" s="97">
        <v>6</v>
      </c>
      <c r="ER386" s="97">
        <v>5</v>
      </c>
      <c r="ES386" s="97">
        <v>1</v>
      </c>
      <c r="ET386" s="97">
        <v>13</v>
      </c>
      <c r="EU386" s="97">
        <v>7</v>
      </c>
      <c r="EV386" s="97">
        <v>2</v>
      </c>
      <c r="EW386" s="97">
        <v>1</v>
      </c>
      <c r="EX386" s="97">
        <v>7</v>
      </c>
      <c r="EY386" s="97">
        <v>8</v>
      </c>
      <c r="EZ386" s="97">
        <v>0</v>
      </c>
      <c r="FA386" s="97">
        <v>7</v>
      </c>
      <c r="FB386" s="97">
        <v>9</v>
      </c>
      <c r="FC386" s="97">
        <v>9</v>
      </c>
      <c r="FD386" s="97">
        <v>9</v>
      </c>
      <c r="FE386" s="97">
        <v>7</v>
      </c>
      <c r="FF386" s="97">
        <v>35</v>
      </c>
      <c r="FG386" s="97">
        <v>48</v>
      </c>
      <c r="FH386" s="97">
        <v>11</v>
      </c>
      <c r="FI386" s="97">
        <v>18</v>
      </c>
      <c r="FJ386" s="97">
        <v>10</v>
      </c>
      <c r="FK386" s="97">
        <v>10</v>
      </c>
      <c r="FL386" s="97">
        <v>4</v>
      </c>
      <c r="FM386" s="97">
        <v>4</v>
      </c>
      <c r="FN386" s="97">
        <v>14</v>
      </c>
      <c r="FO386" s="97">
        <v>39</v>
      </c>
      <c r="FP386" s="97">
        <v>5</v>
      </c>
      <c r="FQ386" s="97">
        <v>3</v>
      </c>
      <c r="FR386" s="97">
        <v>1</v>
      </c>
      <c r="FS386" s="97">
        <v>1</v>
      </c>
      <c r="FT386" s="97">
        <v>20</v>
      </c>
      <c r="FU386" s="97">
        <v>6</v>
      </c>
      <c r="FV386" s="97">
        <v>4</v>
      </c>
      <c r="FW386" s="97">
        <v>12</v>
      </c>
      <c r="FX386" s="97">
        <v>6</v>
      </c>
      <c r="FY386" s="97">
        <v>5</v>
      </c>
      <c r="FZ386" s="97">
        <v>26</v>
      </c>
      <c r="GA386" s="97">
        <v>15</v>
      </c>
      <c r="GB386" s="97">
        <v>29</v>
      </c>
      <c r="GC386" s="97">
        <v>71</v>
      </c>
      <c r="GD386" s="97">
        <v>4</v>
      </c>
      <c r="GE386" s="97">
        <v>2</v>
      </c>
      <c r="GF386" s="97">
        <v>6</v>
      </c>
      <c r="GG386" s="97">
        <v>6</v>
      </c>
      <c r="GH386" s="97">
        <v>19</v>
      </c>
      <c r="GI386" s="97">
        <v>1</v>
      </c>
      <c r="GJ386" s="97">
        <v>2</v>
      </c>
      <c r="GK386" s="97">
        <v>7</v>
      </c>
      <c r="GL386" s="97">
        <v>32</v>
      </c>
      <c r="GM386" s="97">
        <v>9</v>
      </c>
      <c r="GN386" s="97">
        <v>13</v>
      </c>
      <c r="GO386" s="97">
        <v>13</v>
      </c>
      <c r="GP386" s="97">
        <v>5</v>
      </c>
      <c r="GQ386" s="97">
        <v>3</v>
      </c>
      <c r="GR386" s="97">
        <v>1</v>
      </c>
      <c r="GS386" s="97">
        <v>2</v>
      </c>
      <c r="GT386" s="97">
        <v>32</v>
      </c>
      <c r="GU386" s="97">
        <v>6</v>
      </c>
      <c r="GV386" s="97">
        <v>13</v>
      </c>
      <c r="GW386" s="97">
        <v>7</v>
      </c>
      <c r="GX386" s="97">
        <v>9</v>
      </c>
      <c r="GY386" s="97">
        <v>25</v>
      </c>
      <c r="GZ386" s="97">
        <v>1</v>
      </c>
      <c r="HA386" s="97">
        <v>28</v>
      </c>
      <c r="HB386" s="97">
        <v>45</v>
      </c>
      <c r="HC386" s="97">
        <v>7</v>
      </c>
      <c r="HD386" s="97">
        <v>72</v>
      </c>
      <c r="HE386" s="97">
        <v>19</v>
      </c>
      <c r="HF386" s="97">
        <v>8</v>
      </c>
      <c r="HG386" s="97">
        <v>10</v>
      </c>
      <c r="HH386" s="97">
        <v>5</v>
      </c>
      <c r="HI386" s="97">
        <v>15</v>
      </c>
      <c r="HJ386" s="97">
        <v>14</v>
      </c>
      <c r="HK386" s="97">
        <v>29</v>
      </c>
      <c r="HL386" s="97">
        <v>18</v>
      </c>
      <c r="HM386" s="97">
        <v>10</v>
      </c>
      <c r="HN386" s="97">
        <v>11</v>
      </c>
      <c r="HO386" s="97">
        <v>9</v>
      </c>
      <c r="HP386" s="97">
        <v>2</v>
      </c>
      <c r="HQ386" s="97">
        <v>10</v>
      </c>
      <c r="HR386" s="97">
        <v>7</v>
      </c>
      <c r="HS386" s="97">
        <v>5</v>
      </c>
      <c r="HT386" s="97">
        <v>2</v>
      </c>
      <c r="HU386" s="97">
        <v>12</v>
      </c>
      <c r="HV386" s="97">
        <v>5</v>
      </c>
      <c r="HW386" s="97">
        <v>6</v>
      </c>
      <c r="HX386" s="97">
        <v>4</v>
      </c>
      <c r="HY386" s="97">
        <v>25</v>
      </c>
      <c r="HZ386" s="97">
        <v>9</v>
      </c>
      <c r="IA386" s="97">
        <v>61</v>
      </c>
      <c r="IB386" s="97">
        <v>12</v>
      </c>
      <c r="IC386" s="97">
        <v>6</v>
      </c>
      <c r="ID386" s="97">
        <v>12</v>
      </c>
      <c r="IE386" s="97">
        <v>4</v>
      </c>
      <c r="IF386" s="97">
        <v>148</v>
      </c>
      <c r="IG386" s="97">
        <v>3</v>
      </c>
      <c r="IH386" s="97">
        <v>145</v>
      </c>
      <c r="II386" s="97">
        <v>7</v>
      </c>
      <c r="IJ386" s="97">
        <v>10</v>
      </c>
      <c r="IK386" s="97">
        <v>3</v>
      </c>
      <c r="IL386" s="97">
        <v>0</v>
      </c>
      <c r="IM386" s="97">
        <v>4</v>
      </c>
      <c r="IN386" s="97">
        <v>1</v>
      </c>
      <c r="IO386" s="97">
        <v>21</v>
      </c>
      <c r="IP386" s="97">
        <v>60</v>
      </c>
      <c r="IQ386" s="97">
        <v>28</v>
      </c>
      <c r="IR386" s="97">
        <v>5</v>
      </c>
      <c r="IS386" s="97">
        <v>18</v>
      </c>
      <c r="IT386" s="97">
        <v>6</v>
      </c>
      <c r="IU386" s="97">
        <v>8</v>
      </c>
      <c r="IV386" s="97">
        <v>1</v>
      </c>
      <c r="IW386" s="97">
        <v>5</v>
      </c>
      <c r="IX386" s="97">
        <v>1</v>
      </c>
      <c r="IY386" s="97">
        <v>9</v>
      </c>
      <c r="IZ386" s="97">
        <v>4</v>
      </c>
      <c r="JA386" s="97">
        <v>9</v>
      </c>
      <c r="JB386" s="97">
        <v>2</v>
      </c>
      <c r="JC386" s="97">
        <v>1</v>
      </c>
      <c r="JD386" s="97">
        <v>14</v>
      </c>
      <c r="JE386" s="97">
        <v>46</v>
      </c>
      <c r="JF386" s="97">
        <v>7</v>
      </c>
      <c r="JG386" s="97">
        <v>1</v>
      </c>
      <c r="JH386" s="97">
        <v>9</v>
      </c>
      <c r="JI386" s="97">
        <v>13</v>
      </c>
      <c r="JJ386" s="97">
        <v>8</v>
      </c>
      <c r="JK386" s="97">
        <v>110</v>
      </c>
      <c r="JL386" s="97">
        <v>12</v>
      </c>
      <c r="JM386" s="97">
        <v>4</v>
      </c>
      <c r="JN386" s="97">
        <v>13</v>
      </c>
      <c r="JO386" s="97">
        <v>273</v>
      </c>
      <c r="JP386" s="97">
        <v>316</v>
      </c>
      <c r="JQ386" s="97">
        <v>380</v>
      </c>
      <c r="JR386" s="97">
        <v>331</v>
      </c>
      <c r="JS386" s="97">
        <v>365</v>
      </c>
      <c r="JT386" s="97">
        <v>70</v>
      </c>
      <c r="JU386" s="97">
        <v>201</v>
      </c>
      <c r="JV386" s="97">
        <v>16</v>
      </c>
      <c r="JW386" s="97">
        <v>586</v>
      </c>
      <c r="JX386" s="97">
        <v>29</v>
      </c>
      <c r="JY386" s="97"/>
      <c r="JZ386" s="97">
        <v>187</v>
      </c>
      <c r="KA386" s="97">
        <v>207</v>
      </c>
      <c r="KB386" s="97">
        <v>100</v>
      </c>
      <c r="KC386" s="97">
        <v>68</v>
      </c>
      <c r="KD386" s="97">
        <v>74</v>
      </c>
      <c r="KE386" s="97">
        <v>83</v>
      </c>
      <c r="KF386" s="97">
        <v>143</v>
      </c>
      <c r="KG386" s="97">
        <v>93</v>
      </c>
      <c r="KH386" s="97">
        <v>145</v>
      </c>
      <c r="KI386" s="97">
        <v>95</v>
      </c>
      <c r="KJ386" s="97">
        <v>3</v>
      </c>
      <c r="KK386" s="97">
        <v>15</v>
      </c>
      <c r="KL386" s="97">
        <v>85</v>
      </c>
      <c r="KM386" s="97">
        <v>33</v>
      </c>
      <c r="KN386" s="97">
        <v>17</v>
      </c>
      <c r="KO386" s="97">
        <v>181</v>
      </c>
      <c r="KP386" s="97">
        <v>7</v>
      </c>
      <c r="KQ386" s="97">
        <v>27</v>
      </c>
      <c r="KR386" s="97">
        <v>38</v>
      </c>
      <c r="KS386" s="97">
        <v>75</v>
      </c>
      <c r="KT386" s="97">
        <v>86</v>
      </c>
      <c r="KU386" s="97">
        <v>40</v>
      </c>
      <c r="KV386" s="97">
        <v>191</v>
      </c>
      <c r="KW386" s="97">
        <v>160</v>
      </c>
      <c r="KX386" s="97">
        <v>16</v>
      </c>
      <c r="KY386" s="97">
        <v>10</v>
      </c>
      <c r="KZ386" s="97">
        <v>16</v>
      </c>
      <c r="LA386" s="97">
        <v>178</v>
      </c>
      <c r="LB386" s="97">
        <v>556</v>
      </c>
      <c r="LC386" s="97">
        <v>160</v>
      </c>
      <c r="LD386" s="97">
        <v>1535</v>
      </c>
      <c r="LE386" s="97">
        <v>269</v>
      </c>
      <c r="LF386" s="97">
        <v>5</v>
      </c>
      <c r="LG386" s="97">
        <v>1527</v>
      </c>
      <c r="LH386" s="97">
        <v>3043</v>
      </c>
      <c r="LI386" s="97">
        <v>1756</v>
      </c>
      <c r="LJ386" s="97">
        <v>446</v>
      </c>
      <c r="LK386" s="97">
        <v>1</v>
      </c>
      <c r="LL386" s="97">
        <v>880</v>
      </c>
      <c r="LM386" s="97">
        <v>405</v>
      </c>
      <c r="LN386" s="97">
        <v>590</v>
      </c>
      <c r="LO386" s="97">
        <v>374</v>
      </c>
      <c r="LP386" s="97">
        <v>9</v>
      </c>
      <c r="LQ386" s="97">
        <v>11239</v>
      </c>
      <c r="LR386" s="97">
        <v>404</v>
      </c>
      <c r="LS386" s="97">
        <v>322</v>
      </c>
      <c r="LT386" s="97">
        <v>157</v>
      </c>
      <c r="LU386" s="97">
        <v>223</v>
      </c>
      <c r="LV386" s="97">
        <v>1869</v>
      </c>
      <c r="LW386" s="97">
        <v>339</v>
      </c>
      <c r="LX386" s="97">
        <v>880</v>
      </c>
      <c r="LY386" s="97">
        <v>743</v>
      </c>
      <c r="LZ386" s="97">
        <v>762</v>
      </c>
      <c r="MA386" s="97">
        <v>2240</v>
      </c>
      <c r="MB386" s="97">
        <v>1236</v>
      </c>
      <c r="MC386" s="97">
        <v>196</v>
      </c>
      <c r="MD386" s="97">
        <v>376</v>
      </c>
      <c r="ME386" s="97">
        <v>298</v>
      </c>
      <c r="MF386" s="97">
        <v>62</v>
      </c>
      <c r="MG386" s="97">
        <v>50</v>
      </c>
      <c r="MH386" s="97">
        <v>39</v>
      </c>
      <c r="MI386" s="97">
        <v>149</v>
      </c>
      <c r="MJ386" s="97">
        <v>1088</v>
      </c>
      <c r="MK386" s="97">
        <v>1436</v>
      </c>
      <c r="ML386" s="97">
        <v>278</v>
      </c>
      <c r="MM386" s="97">
        <v>248</v>
      </c>
      <c r="MN386" s="97">
        <v>104</v>
      </c>
      <c r="MO386" s="97">
        <v>386</v>
      </c>
      <c r="MP386" s="97">
        <v>327</v>
      </c>
      <c r="MQ386" s="97">
        <v>325</v>
      </c>
      <c r="MR386" s="97">
        <v>238</v>
      </c>
      <c r="MS386" s="97">
        <v>355</v>
      </c>
      <c r="MT386" s="97">
        <v>11</v>
      </c>
      <c r="MU386" s="97">
        <v>290</v>
      </c>
      <c r="MV386" s="97">
        <v>119</v>
      </c>
      <c r="MW386" s="97">
        <v>3761</v>
      </c>
      <c r="MX386" s="97">
        <v>257</v>
      </c>
      <c r="MY386" s="97">
        <v>102</v>
      </c>
      <c r="MZ386" s="97">
        <v>188</v>
      </c>
      <c r="NA386" s="97">
        <v>73</v>
      </c>
      <c r="NB386" s="97">
        <v>182</v>
      </c>
      <c r="NC386" s="97">
        <v>47</v>
      </c>
      <c r="ND386" s="97">
        <v>6681</v>
      </c>
      <c r="NE386" s="97">
        <v>412</v>
      </c>
      <c r="NF386" s="97">
        <v>51</v>
      </c>
      <c r="NG386" s="97">
        <v>340</v>
      </c>
      <c r="NH386" s="97">
        <v>315</v>
      </c>
      <c r="NI386" s="97">
        <v>1047</v>
      </c>
      <c r="NJ386" s="97">
        <v>13</v>
      </c>
      <c r="NK386" s="97">
        <v>43</v>
      </c>
      <c r="NL386" s="97">
        <v>3</v>
      </c>
      <c r="NM386" s="97">
        <v>41</v>
      </c>
      <c r="NN386" s="97">
        <v>28</v>
      </c>
      <c r="NO386" s="97">
        <v>9</v>
      </c>
      <c r="NP386" s="97">
        <v>24</v>
      </c>
      <c r="NQ386" s="97">
        <v>60</v>
      </c>
      <c r="NR386" s="97">
        <v>195</v>
      </c>
      <c r="NS386" s="97">
        <v>619</v>
      </c>
      <c r="NT386" s="97">
        <v>563</v>
      </c>
      <c r="NU386" s="97">
        <v>112</v>
      </c>
      <c r="NV386" s="97">
        <v>91</v>
      </c>
      <c r="NW386" s="97">
        <v>11</v>
      </c>
      <c r="NX386" s="97">
        <v>81</v>
      </c>
      <c r="NY386" s="97">
        <v>7</v>
      </c>
      <c r="NZ386" s="97">
        <v>102</v>
      </c>
      <c r="OA386" s="97">
        <v>0</v>
      </c>
      <c r="OB386" s="97">
        <v>51</v>
      </c>
      <c r="OC386" s="97">
        <v>69</v>
      </c>
      <c r="OD386" s="97">
        <v>136</v>
      </c>
      <c r="OE386" s="97">
        <v>180</v>
      </c>
      <c r="OF386" s="97">
        <v>84</v>
      </c>
      <c r="OG386" s="97"/>
      <c r="OH386" s="97">
        <v>268</v>
      </c>
      <c r="OI386" s="97">
        <v>75</v>
      </c>
      <c r="OJ386" s="97">
        <v>419</v>
      </c>
      <c r="OK386" s="97">
        <v>45</v>
      </c>
      <c r="OL386" s="97">
        <v>18</v>
      </c>
      <c r="OM386" s="97">
        <v>98</v>
      </c>
      <c r="ON386" s="97">
        <v>128</v>
      </c>
      <c r="OO386" s="97">
        <v>649</v>
      </c>
      <c r="OP386" s="97">
        <v>10</v>
      </c>
      <c r="OQ386" s="97">
        <v>7</v>
      </c>
      <c r="OR386" s="98">
        <v>220</v>
      </c>
      <c r="OS386" s="99">
        <v>66858</v>
      </c>
      <c r="OT386" s="96">
        <v>213581</v>
      </c>
      <c r="OU386" s="97"/>
      <c r="OV386" s="97"/>
      <c r="OW386" s="97"/>
      <c r="OX386" s="97"/>
      <c r="OY386" s="97"/>
      <c r="OZ386" s="97">
        <v>888</v>
      </c>
      <c r="PA386" s="97"/>
      <c r="PB386" s="97"/>
      <c r="PC386" s="97"/>
      <c r="PD386" s="97"/>
      <c r="PE386" s="97"/>
      <c r="PF386" s="97"/>
      <c r="PG386" s="97"/>
      <c r="PH386" s="97"/>
      <c r="PI386" s="97"/>
      <c r="PJ386" s="97"/>
      <c r="PK386" s="97"/>
      <c r="PL386" s="98"/>
      <c r="PM386" s="99">
        <v>281327</v>
      </c>
    </row>
    <row r="387" spans="1:429" ht="12.75" customHeight="1" x14ac:dyDescent="0.2">
      <c r="A387" s="93">
        <v>722211</v>
      </c>
      <c r="B387" s="94" t="s">
        <v>1752</v>
      </c>
      <c r="C387" s="95" t="s">
        <v>1546</v>
      </c>
      <c r="D387" s="96">
        <v>6</v>
      </c>
      <c r="E387" s="97">
        <v>8</v>
      </c>
      <c r="F387" s="97">
        <v>2</v>
      </c>
      <c r="G387" s="97">
        <v>5</v>
      </c>
      <c r="H387" s="97">
        <v>2</v>
      </c>
      <c r="I387" s="97">
        <v>2</v>
      </c>
      <c r="J387" s="97">
        <v>10</v>
      </c>
      <c r="K387" s="97">
        <v>2</v>
      </c>
      <c r="L387" s="97">
        <v>4</v>
      </c>
      <c r="M387" s="97">
        <v>4</v>
      </c>
      <c r="N387" s="97">
        <v>9</v>
      </c>
      <c r="O387" s="97">
        <v>2</v>
      </c>
      <c r="P387" s="97">
        <v>3</v>
      </c>
      <c r="Q387" s="97">
        <v>4</v>
      </c>
      <c r="R387" s="97">
        <v>2</v>
      </c>
      <c r="S387" s="97">
        <v>8</v>
      </c>
      <c r="T387" s="97">
        <v>5</v>
      </c>
      <c r="U387" s="97">
        <v>3</v>
      </c>
      <c r="V387" s="97">
        <v>3</v>
      </c>
      <c r="W387" s="97">
        <v>6</v>
      </c>
      <c r="X387" s="97">
        <v>501</v>
      </c>
      <c r="Y387" s="97">
        <v>75</v>
      </c>
      <c r="Z387" s="97">
        <v>42</v>
      </c>
      <c r="AA387" s="97">
        <v>3</v>
      </c>
      <c r="AB387" s="97">
        <v>0</v>
      </c>
      <c r="AC387" s="97">
        <v>0</v>
      </c>
      <c r="AD387" s="97">
        <v>56</v>
      </c>
      <c r="AE387" s="97">
        <v>5</v>
      </c>
      <c r="AF387" s="97">
        <v>0</v>
      </c>
      <c r="AG387" s="97">
        <v>0</v>
      </c>
      <c r="AH387" s="97">
        <v>0</v>
      </c>
      <c r="AI387" s="97">
        <v>0</v>
      </c>
      <c r="AJ387" s="97">
        <v>0</v>
      </c>
      <c r="AK387" s="97">
        <v>0</v>
      </c>
      <c r="AL387" s="97">
        <v>0</v>
      </c>
      <c r="AM387" s="97">
        <v>11</v>
      </c>
      <c r="AN387" s="97">
        <v>23</v>
      </c>
      <c r="AO387" s="97">
        <v>12</v>
      </c>
      <c r="AP387" s="97">
        <v>20</v>
      </c>
      <c r="AQ387" s="97">
        <v>22</v>
      </c>
      <c r="AR387" s="97">
        <v>5</v>
      </c>
      <c r="AS387" s="97">
        <v>25</v>
      </c>
      <c r="AT387" s="97">
        <v>4</v>
      </c>
      <c r="AU387" s="97">
        <v>34</v>
      </c>
      <c r="AV387" s="97">
        <v>7</v>
      </c>
      <c r="AW387" s="97">
        <v>14</v>
      </c>
      <c r="AX387" s="97">
        <v>3</v>
      </c>
      <c r="AY387" s="97">
        <v>5</v>
      </c>
      <c r="AZ387" s="97">
        <v>4</v>
      </c>
      <c r="BA387" s="97">
        <v>5</v>
      </c>
      <c r="BB387" s="97">
        <v>4</v>
      </c>
      <c r="BC387" s="97">
        <v>4</v>
      </c>
      <c r="BD387" s="97">
        <v>78</v>
      </c>
      <c r="BE387" s="97">
        <v>16</v>
      </c>
      <c r="BF387" s="97">
        <v>4</v>
      </c>
      <c r="BG387" s="97">
        <v>2</v>
      </c>
      <c r="BH387" s="97">
        <v>12</v>
      </c>
      <c r="BI387" s="97">
        <v>4</v>
      </c>
      <c r="BJ387" s="97">
        <v>8</v>
      </c>
      <c r="BK387" s="97">
        <v>8</v>
      </c>
      <c r="BL387" s="97">
        <v>8</v>
      </c>
      <c r="BM387" s="97">
        <v>19</v>
      </c>
      <c r="BN387" s="97">
        <v>4</v>
      </c>
      <c r="BO387" s="97">
        <v>11</v>
      </c>
      <c r="BP387" s="97">
        <v>9</v>
      </c>
      <c r="BQ387" s="97">
        <v>6</v>
      </c>
      <c r="BR387" s="97">
        <v>32</v>
      </c>
      <c r="BS387" s="97">
        <v>37</v>
      </c>
      <c r="BT387" s="97">
        <v>4</v>
      </c>
      <c r="BU387" s="97">
        <v>8</v>
      </c>
      <c r="BV387" s="97">
        <v>6</v>
      </c>
      <c r="BW387" s="97">
        <v>10</v>
      </c>
      <c r="BX387" s="97">
        <v>7</v>
      </c>
      <c r="BY387" s="97">
        <v>51</v>
      </c>
      <c r="BZ387" s="97">
        <v>29</v>
      </c>
      <c r="CA387" s="97">
        <v>22</v>
      </c>
      <c r="CB387" s="97">
        <v>1</v>
      </c>
      <c r="CC387" s="97">
        <v>18</v>
      </c>
      <c r="CD387" s="97">
        <v>3</v>
      </c>
      <c r="CE387" s="97">
        <v>7</v>
      </c>
      <c r="CF387" s="97">
        <v>1</v>
      </c>
      <c r="CG387" s="97">
        <v>11</v>
      </c>
      <c r="CH387" s="97">
        <v>19</v>
      </c>
      <c r="CI387" s="97">
        <v>1</v>
      </c>
      <c r="CJ387" s="97">
        <v>11</v>
      </c>
      <c r="CK387" s="97">
        <v>44</v>
      </c>
      <c r="CL387" s="97">
        <v>4</v>
      </c>
      <c r="CM387" s="97">
        <v>18</v>
      </c>
      <c r="CN387" s="97">
        <v>8</v>
      </c>
      <c r="CO387" s="97">
        <v>1</v>
      </c>
      <c r="CP387" s="97">
        <v>12</v>
      </c>
      <c r="CQ387" s="97">
        <v>5</v>
      </c>
      <c r="CR387" s="97">
        <v>9</v>
      </c>
      <c r="CS387" s="97">
        <v>4</v>
      </c>
      <c r="CT387" s="97">
        <v>4</v>
      </c>
      <c r="CU387" s="97">
        <v>5</v>
      </c>
      <c r="CV387" s="97">
        <v>10</v>
      </c>
      <c r="CW387" s="97">
        <v>4</v>
      </c>
      <c r="CX387" s="97">
        <v>1</v>
      </c>
      <c r="CY387" s="97">
        <v>2</v>
      </c>
      <c r="CZ387" s="97">
        <v>3</v>
      </c>
      <c r="DA387" s="97">
        <v>14</v>
      </c>
      <c r="DB387" s="97">
        <v>5</v>
      </c>
      <c r="DC387" s="97">
        <v>9</v>
      </c>
      <c r="DD387" s="97">
        <v>11</v>
      </c>
      <c r="DE387" s="97">
        <v>3</v>
      </c>
      <c r="DF387" s="97">
        <v>5</v>
      </c>
      <c r="DG387" s="97">
        <v>2</v>
      </c>
      <c r="DH387" s="97">
        <v>17</v>
      </c>
      <c r="DI387" s="97">
        <v>5</v>
      </c>
      <c r="DJ387" s="97">
        <v>2</v>
      </c>
      <c r="DK387" s="97">
        <v>3</v>
      </c>
      <c r="DL387" s="97">
        <v>1</v>
      </c>
      <c r="DM387" s="97">
        <v>1</v>
      </c>
      <c r="DN387" s="97">
        <v>3</v>
      </c>
      <c r="DO387" s="97">
        <v>0</v>
      </c>
      <c r="DP387" s="97">
        <v>4</v>
      </c>
      <c r="DQ387" s="97">
        <v>0</v>
      </c>
      <c r="DR387" s="97">
        <v>3</v>
      </c>
      <c r="DS387" s="97">
        <v>4</v>
      </c>
      <c r="DT387" s="97">
        <v>2</v>
      </c>
      <c r="DU387" s="97">
        <v>1</v>
      </c>
      <c r="DV387" s="97">
        <v>4</v>
      </c>
      <c r="DW387" s="97">
        <v>0</v>
      </c>
      <c r="DX387" s="97">
        <v>3</v>
      </c>
      <c r="DY387" s="97">
        <v>3</v>
      </c>
      <c r="DZ387" s="97">
        <v>1</v>
      </c>
      <c r="EA387" s="97">
        <v>2</v>
      </c>
      <c r="EB387" s="97">
        <v>1</v>
      </c>
      <c r="EC387" s="97">
        <v>1</v>
      </c>
      <c r="ED387" s="97">
        <v>1</v>
      </c>
      <c r="EE387" s="97">
        <v>5</v>
      </c>
      <c r="EF387" s="97">
        <v>1</v>
      </c>
      <c r="EG387" s="97">
        <v>0</v>
      </c>
      <c r="EH387" s="97">
        <v>0</v>
      </c>
      <c r="EI387" s="97">
        <v>5</v>
      </c>
      <c r="EJ387" s="97">
        <v>0</v>
      </c>
      <c r="EK387" s="97">
        <v>1</v>
      </c>
      <c r="EL387" s="97">
        <v>1</v>
      </c>
      <c r="EM387" s="97">
        <v>3</v>
      </c>
      <c r="EN387" s="97">
        <v>0</v>
      </c>
      <c r="EO387" s="97">
        <v>1</v>
      </c>
      <c r="EP387" s="97">
        <v>2</v>
      </c>
      <c r="EQ387" s="97">
        <v>5</v>
      </c>
      <c r="ER387" s="97">
        <v>4</v>
      </c>
      <c r="ES387" s="97">
        <v>1</v>
      </c>
      <c r="ET387" s="97">
        <v>11</v>
      </c>
      <c r="EU387" s="97">
        <v>5</v>
      </c>
      <c r="EV387" s="97">
        <v>2</v>
      </c>
      <c r="EW387" s="97">
        <v>1</v>
      </c>
      <c r="EX387" s="97">
        <v>6</v>
      </c>
      <c r="EY387" s="97">
        <v>6</v>
      </c>
      <c r="EZ387" s="97">
        <v>0</v>
      </c>
      <c r="FA387" s="97">
        <v>6</v>
      </c>
      <c r="FB387" s="97">
        <v>7</v>
      </c>
      <c r="FC387" s="97">
        <v>7</v>
      </c>
      <c r="FD387" s="97">
        <v>7</v>
      </c>
      <c r="FE387" s="97">
        <v>5</v>
      </c>
      <c r="FF387" s="97">
        <v>29</v>
      </c>
      <c r="FG387" s="97">
        <v>38</v>
      </c>
      <c r="FH387" s="97">
        <v>9</v>
      </c>
      <c r="FI387" s="97">
        <v>14</v>
      </c>
      <c r="FJ387" s="97">
        <v>8</v>
      </c>
      <c r="FK387" s="97">
        <v>8</v>
      </c>
      <c r="FL387" s="97">
        <v>0</v>
      </c>
      <c r="FM387" s="97">
        <v>0</v>
      </c>
      <c r="FN387" s="97">
        <v>11</v>
      </c>
      <c r="FO387" s="97">
        <v>32</v>
      </c>
      <c r="FP387" s="97">
        <v>4</v>
      </c>
      <c r="FQ387" s="97">
        <v>3</v>
      </c>
      <c r="FR387" s="97">
        <v>0</v>
      </c>
      <c r="FS387" s="97">
        <v>0</v>
      </c>
      <c r="FT387" s="97">
        <v>17</v>
      </c>
      <c r="FU387" s="97">
        <v>4</v>
      </c>
      <c r="FV387" s="97">
        <v>3</v>
      </c>
      <c r="FW387" s="97">
        <v>10</v>
      </c>
      <c r="FX387" s="97">
        <v>4</v>
      </c>
      <c r="FY387" s="97">
        <v>4</v>
      </c>
      <c r="FZ387" s="97">
        <v>20</v>
      </c>
      <c r="GA387" s="97">
        <v>13</v>
      </c>
      <c r="GB387" s="97">
        <v>23</v>
      </c>
      <c r="GC387" s="97">
        <v>59</v>
      </c>
      <c r="GD387" s="97">
        <v>3</v>
      </c>
      <c r="GE387" s="97">
        <v>2</v>
      </c>
      <c r="GF387" s="97">
        <v>5</v>
      </c>
      <c r="GG387" s="97">
        <v>5</v>
      </c>
      <c r="GH387" s="97">
        <v>15</v>
      </c>
      <c r="GI387" s="97">
        <v>1</v>
      </c>
      <c r="GJ387" s="97">
        <v>2</v>
      </c>
      <c r="GK387" s="97">
        <v>6</v>
      </c>
      <c r="GL387" s="97">
        <v>27</v>
      </c>
      <c r="GM387" s="97">
        <v>7</v>
      </c>
      <c r="GN387" s="97">
        <v>10</v>
      </c>
      <c r="GO387" s="97">
        <v>10</v>
      </c>
      <c r="GP387" s="97">
        <v>4</v>
      </c>
      <c r="GQ387" s="97">
        <v>2</v>
      </c>
      <c r="GR387" s="97">
        <v>1</v>
      </c>
      <c r="GS387" s="97">
        <v>2</v>
      </c>
      <c r="GT387" s="97">
        <v>18</v>
      </c>
      <c r="GU387" s="97">
        <v>5</v>
      </c>
      <c r="GV387" s="97">
        <v>10</v>
      </c>
      <c r="GW387" s="97">
        <v>6</v>
      </c>
      <c r="GX387" s="97">
        <v>6</v>
      </c>
      <c r="GY387" s="97">
        <v>20</v>
      </c>
      <c r="GZ387" s="97">
        <v>1</v>
      </c>
      <c r="HA387" s="97">
        <v>22</v>
      </c>
      <c r="HB387" s="97">
        <v>37</v>
      </c>
      <c r="HC387" s="97">
        <v>6</v>
      </c>
      <c r="HD387" s="97">
        <v>59</v>
      </c>
      <c r="HE387" s="97">
        <v>16</v>
      </c>
      <c r="HF387" s="97">
        <v>6</v>
      </c>
      <c r="HG387" s="97">
        <v>7</v>
      </c>
      <c r="HH387" s="97">
        <v>5</v>
      </c>
      <c r="HI387" s="97">
        <v>12</v>
      </c>
      <c r="HJ387" s="97">
        <v>12</v>
      </c>
      <c r="HK387" s="97">
        <v>24</v>
      </c>
      <c r="HL387" s="97">
        <v>13</v>
      </c>
      <c r="HM387" s="97">
        <v>8</v>
      </c>
      <c r="HN387" s="97">
        <v>5</v>
      </c>
      <c r="HO387" s="97">
        <v>7</v>
      </c>
      <c r="HP387" s="97">
        <v>2</v>
      </c>
      <c r="HQ387" s="97">
        <v>9</v>
      </c>
      <c r="HR387" s="97">
        <v>6</v>
      </c>
      <c r="HS387" s="97">
        <v>3</v>
      </c>
      <c r="HT387" s="97">
        <v>2</v>
      </c>
      <c r="HU387" s="97">
        <v>9</v>
      </c>
      <c r="HV387" s="97">
        <v>5</v>
      </c>
      <c r="HW387" s="97">
        <v>6</v>
      </c>
      <c r="HX387" s="97">
        <v>4</v>
      </c>
      <c r="HY387" s="97">
        <v>20</v>
      </c>
      <c r="HZ387" s="97">
        <v>7</v>
      </c>
      <c r="IA387" s="97">
        <v>49</v>
      </c>
      <c r="IB387" s="97">
        <v>9</v>
      </c>
      <c r="IC387" s="97">
        <v>5</v>
      </c>
      <c r="ID387" s="97">
        <v>8</v>
      </c>
      <c r="IE387" s="97">
        <v>3</v>
      </c>
      <c r="IF387" s="97">
        <v>123</v>
      </c>
      <c r="IG387" s="97">
        <v>2</v>
      </c>
      <c r="IH387" s="97">
        <v>122</v>
      </c>
      <c r="II387" s="97">
        <v>6</v>
      </c>
      <c r="IJ387" s="97">
        <v>7</v>
      </c>
      <c r="IK387" s="97">
        <v>3</v>
      </c>
      <c r="IL387" s="97">
        <v>1</v>
      </c>
      <c r="IM387" s="97">
        <v>1</v>
      </c>
      <c r="IN387" s="97">
        <v>1</v>
      </c>
      <c r="IO387" s="97">
        <v>16</v>
      </c>
      <c r="IP387" s="97">
        <v>48</v>
      </c>
      <c r="IQ387" s="97">
        <v>22</v>
      </c>
      <c r="IR387" s="97">
        <v>5</v>
      </c>
      <c r="IS387" s="97">
        <v>8</v>
      </c>
      <c r="IT387" s="97">
        <v>5</v>
      </c>
      <c r="IU387" s="97">
        <v>7</v>
      </c>
      <c r="IV387" s="97">
        <v>1</v>
      </c>
      <c r="IW387" s="97">
        <v>5</v>
      </c>
      <c r="IX387" s="97">
        <v>1</v>
      </c>
      <c r="IY387" s="97">
        <v>7</v>
      </c>
      <c r="IZ387" s="97">
        <v>3</v>
      </c>
      <c r="JA387" s="97">
        <v>6</v>
      </c>
      <c r="JB387" s="97">
        <v>2</v>
      </c>
      <c r="JC387" s="97">
        <v>1</v>
      </c>
      <c r="JD387" s="97">
        <v>12</v>
      </c>
      <c r="JE387" s="97">
        <v>37</v>
      </c>
      <c r="JF387" s="97">
        <v>5</v>
      </c>
      <c r="JG387" s="97">
        <v>1</v>
      </c>
      <c r="JH387" s="97">
        <v>7</v>
      </c>
      <c r="JI387" s="97">
        <v>11</v>
      </c>
      <c r="JJ387" s="97">
        <v>6</v>
      </c>
      <c r="JK387" s="97">
        <v>92</v>
      </c>
      <c r="JL387" s="97">
        <v>10</v>
      </c>
      <c r="JM387" s="97">
        <v>4</v>
      </c>
      <c r="JN387" s="97">
        <v>10</v>
      </c>
      <c r="JO387" s="97">
        <v>0</v>
      </c>
      <c r="JP387" s="97">
        <v>234</v>
      </c>
      <c r="JQ387" s="97">
        <v>204</v>
      </c>
      <c r="JR387" s="97">
        <v>202</v>
      </c>
      <c r="JS387" s="97">
        <v>194</v>
      </c>
      <c r="JT387" s="97">
        <v>37</v>
      </c>
      <c r="JU387" s="97">
        <v>108</v>
      </c>
      <c r="JV387" s="97">
        <v>10</v>
      </c>
      <c r="JW387" s="97">
        <v>313</v>
      </c>
      <c r="JX387" s="97">
        <v>5</v>
      </c>
      <c r="JY387" s="97"/>
      <c r="JZ387" s="97">
        <v>79</v>
      </c>
      <c r="KA387" s="97">
        <v>103</v>
      </c>
      <c r="KB387" s="97">
        <v>49</v>
      </c>
      <c r="KC387" s="97">
        <v>26</v>
      </c>
      <c r="KD387" s="97">
        <v>41</v>
      </c>
      <c r="KE387" s="97">
        <v>31</v>
      </c>
      <c r="KF387" s="97">
        <v>77</v>
      </c>
      <c r="KG387" s="97">
        <v>42</v>
      </c>
      <c r="KH387" s="97">
        <v>74</v>
      </c>
      <c r="KI387" s="97">
        <v>49</v>
      </c>
      <c r="KJ387" s="97">
        <v>2</v>
      </c>
      <c r="KK387" s="97">
        <v>0</v>
      </c>
      <c r="KL387" s="97">
        <v>43</v>
      </c>
      <c r="KM387" s="97">
        <v>13</v>
      </c>
      <c r="KN387" s="97">
        <v>17</v>
      </c>
      <c r="KO387" s="97">
        <v>16</v>
      </c>
      <c r="KP387" s="97">
        <v>3</v>
      </c>
      <c r="KQ387" s="97">
        <v>8</v>
      </c>
      <c r="KR387" s="97">
        <v>8</v>
      </c>
      <c r="KS387" s="97">
        <v>12</v>
      </c>
      <c r="KT387" s="97">
        <v>15</v>
      </c>
      <c r="KU387" s="97">
        <v>7</v>
      </c>
      <c r="KV387" s="97">
        <v>56</v>
      </c>
      <c r="KW387" s="97">
        <v>38</v>
      </c>
      <c r="KX387" s="97">
        <v>3</v>
      </c>
      <c r="KY387" s="97">
        <v>1</v>
      </c>
      <c r="KZ387" s="97">
        <v>3</v>
      </c>
      <c r="LA387" s="97">
        <v>31</v>
      </c>
      <c r="LB387" s="97">
        <v>96</v>
      </c>
      <c r="LC387" s="97">
        <v>17</v>
      </c>
      <c r="LD387" s="97">
        <v>213</v>
      </c>
      <c r="LE387" s="97">
        <v>23</v>
      </c>
      <c r="LF387" s="97">
        <v>6</v>
      </c>
      <c r="LG387" s="97">
        <v>309</v>
      </c>
      <c r="LH387" s="97">
        <v>1025</v>
      </c>
      <c r="LI387" s="97">
        <v>548</v>
      </c>
      <c r="LJ387" s="97">
        <v>102</v>
      </c>
      <c r="LK387" s="97">
        <v>0</v>
      </c>
      <c r="LL387" s="97">
        <v>466</v>
      </c>
      <c r="LM387" s="97">
        <v>42</v>
      </c>
      <c r="LN387" s="97">
        <v>219</v>
      </c>
      <c r="LO387" s="97">
        <v>157</v>
      </c>
      <c r="LP387" s="97">
        <v>1</v>
      </c>
      <c r="LQ387" s="97">
        <v>4337</v>
      </c>
      <c r="LR387" s="97">
        <v>121</v>
      </c>
      <c r="LS387" s="97">
        <v>85</v>
      </c>
      <c r="LT387" s="97">
        <v>37</v>
      </c>
      <c r="LU387" s="97">
        <v>151</v>
      </c>
      <c r="LV387" s="97">
        <v>542</v>
      </c>
      <c r="LW387" s="97">
        <v>90</v>
      </c>
      <c r="LX387" s="97">
        <v>346</v>
      </c>
      <c r="LY387" s="97">
        <v>138</v>
      </c>
      <c r="LZ387" s="97">
        <v>229</v>
      </c>
      <c r="MA387" s="97">
        <v>665</v>
      </c>
      <c r="MB387" s="97">
        <v>377</v>
      </c>
      <c r="MC387" s="97">
        <v>59</v>
      </c>
      <c r="MD387" s="97">
        <v>109</v>
      </c>
      <c r="ME387" s="97">
        <v>126</v>
      </c>
      <c r="MF387" s="97">
        <v>59</v>
      </c>
      <c r="MG387" s="97">
        <v>42</v>
      </c>
      <c r="MH387" s="97">
        <v>12</v>
      </c>
      <c r="MI387" s="97">
        <v>34</v>
      </c>
      <c r="MJ387" s="97">
        <v>397</v>
      </c>
      <c r="MK387" s="97">
        <v>304</v>
      </c>
      <c r="ML387" s="97">
        <v>152</v>
      </c>
      <c r="MM387" s="97">
        <v>61</v>
      </c>
      <c r="MN387" s="97">
        <v>25</v>
      </c>
      <c r="MO387" s="97">
        <v>85</v>
      </c>
      <c r="MP387" s="97">
        <v>81</v>
      </c>
      <c r="MQ387" s="97">
        <v>66</v>
      </c>
      <c r="MR387" s="97">
        <v>146</v>
      </c>
      <c r="MS387" s="97">
        <v>73</v>
      </c>
      <c r="MT387" s="97">
        <v>15</v>
      </c>
      <c r="MU387" s="97">
        <v>40</v>
      </c>
      <c r="MV387" s="97">
        <v>32</v>
      </c>
      <c r="MW387" s="97">
        <v>1308</v>
      </c>
      <c r="MX387" s="97">
        <v>68</v>
      </c>
      <c r="MY387" s="97">
        <v>27</v>
      </c>
      <c r="MZ387" s="97">
        <v>52</v>
      </c>
      <c r="NA387" s="97">
        <v>18</v>
      </c>
      <c r="NB387" s="97">
        <v>57</v>
      </c>
      <c r="NC387" s="97">
        <v>11</v>
      </c>
      <c r="ND387" s="97">
        <v>1048</v>
      </c>
      <c r="NE387" s="97">
        <v>138</v>
      </c>
      <c r="NF387" s="97">
        <v>14</v>
      </c>
      <c r="NG387" s="97">
        <v>51</v>
      </c>
      <c r="NH387" s="97">
        <v>12</v>
      </c>
      <c r="NI387" s="97">
        <v>44</v>
      </c>
      <c r="NJ387" s="97">
        <v>4</v>
      </c>
      <c r="NK387" s="97">
        <v>7</v>
      </c>
      <c r="NL387" s="97">
        <v>1</v>
      </c>
      <c r="NM387" s="97">
        <v>7</v>
      </c>
      <c r="NN387" s="97">
        <v>1</v>
      </c>
      <c r="NO387" s="97">
        <v>3</v>
      </c>
      <c r="NP387" s="97">
        <v>3</v>
      </c>
      <c r="NQ387" s="97">
        <v>27</v>
      </c>
      <c r="NR387" s="97">
        <v>137</v>
      </c>
      <c r="NS387" s="97">
        <v>150</v>
      </c>
      <c r="NT387" s="97">
        <v>499</v>
      </c>
      <c r="NU387" s="97">
        <v>49</v>
      </c>
      <c r="NV387" s="97">
        <v>35</v>
      </c>
      <c r="NW387" s="97">
        <v>4</v>
      </c>
      <c r="NX387" s="97">
        <v>29</v>
      </c>
      <c r="NY387" s="97">
        <v>2</v>
      </c>
      <c r="NZ387" s="97">
        <v>36</v>
      </c>
      <c r="OA387" s="97">
        <v>0</v>
      </c>
      <c r="OB387" s="97">
        <v>19</v>
      </c>
      <c r="OC387" s="97">
        <v>21</v>
      </c>
      <c r="OD387" s="97">
        <v>95</v>
      </c>
      <c r="OE387" s="97">
        <v>30</v>
      </c>
      <c r="OF387" s="97">
        <v>34</v>
      </c>
      <c r="OG387" s="97"/>
      <c r="OH387" s="97">
        <v>264</v>
      </c>
      <c r="OI387" s="97">
        <v>77</v>
      </c>
      <c r="OJ387" s="97">
        <v>617</v>
      </c>
      <c r="OK387" s="97">
        <v>62</v>
      </c>
      <c r="OL387" s="97">
        <v>12</v>
      </c>
      <c r="OM387" s="97">
        <v>1195</v>
      </c>
      <c r="ON387" s="97">
        <v>1225</v>
      </c>
      <c r="OO387" s="97">
        <v>1206</v>
      </c>
      <c r="OP387" s="97">
        <v>5</v>
      </c>
      <c r="OQ387" s="97">
        <v>1</v>
      </c>
      <c r="OR387" s="98">
        <v>119</v>
      </c>
      <c r="OS387" s="99">
        <v>26480</v>
      </c>
      <c r="OT387" s="96">
        <v>272236</v>
      </c>
      <c r="OU387" s="97"/>
      <c r="OV387" s="97"/>
      <c r="OW387" s="97"/>
      <c r="OX387" s="97"/>
      <c r="OY387" s="97"/>
      <c r="OZ387" s="97">
        <v>854</v>
      </c>
      <c r="PA387" s="97"/>
      <c r="PB387" s="97"/>
      <c r="PC387" s="97"/>
      <c r="PD387" s="97"/>
      <c r="PE387" s="97"/>
      <c r="PF387" s="97"/>
      <c r="PG387" s="97"/>
      <c r="PH387" s="97"/>
      <c r="PI387" s="97"/>
      <c r="PJ387" s="97"/>
      <c r="PK387" s="97"/>
      <c r="PL387" s="98"/>
      <c r="PM387" s="99">
        <v>299570</v>
      </c>
    </row>
    <row r="388" spans="1:429" ht="12.75" customHeight="1" x14ac:dyDescent="0.2">
      <c r="A388" s="93" t="s">
        <v>1652</v>
      </c>
      <c r="B388" s="94" t="s">
        <v>1752</v>
      </c>
      <c r="C388" s="95" t="s">
        <v>1547</v>
      </c>
      <c r="D388" s="96">
        <v>8</v>
      </c>
      <c r="E388" s="97">
        <v>11</v>
      </c>
      <c r="F388" s="97">
        <v>1</v>
      </c>
      <c r="G388" s="97">
        <v>2</v>
      </c>
      <c r="H388" s="97">
        <v>2</v>
      </c>
      <c r="I388" s="97">
        <v>1</v>
      </c>
      <c r="J388" s="97">
        <v>14</v>
      </c>
      <c r="K388" s="97">
        <v>1</v>
      </c>
      <c r="L388" s="97">
        <v>4</v>
      </c>
      <c r="M388" s="97">
        <v>4</v>
      </c>
      <c r="N388" s="97"/>
      <c r="O388" s="97"/>
      <c r="P388" s="97"/>
      <c r="Q388" s="97">
        <v>0</v>
      </c>
      <c r="R388" s="97">
        <v>0</v>
      </c>
      <c r="S388" s="97"/>
      <c r="T388" s="97"/>
      <c r="U388" s="97">
        <v>0</v>
      </c>
      <c r="V388" s="97"/>
      <c r="W388" s="97">
        <v>1</v>
      </c>
      <c r="X388" s="97">
        <v>39</v>
      </c>
      <c r="Y388" s="97">
        <v>59</v>
      </c>
      <c r="Z388" s="97">
        <v>30</v>
      </c>
      <c r="AA388" s="97"/>
      <c r="AB388" s="97">
        <v>2</v>
      </c>
      <c r="AC388" s="97">
        <v>7</v>
      </c>
      <c r="AD388" s="97">
        <v>24</v>
      </c>
      <c r="AE388" s="97">
        <v>3</v>
      </c>
      <c r="AF388" s="97">
        <v>6</v>
      </c>
      <c r="AG388" s="97">
        <v>0</v>
      </c>
      <c r="AH388" s="97">
        <v>19</v>
      </c>
      <c r="AI388" s="97">
        <v>3</v>
      </c>
      <c r="AJ388" s="97">
        <v>4</v>
      </c>
      <c r="AK388" s="97">
        <v>0</v>
      </c>
      <c r="AL388" s="97">
        <v>14</v>
      </c>
      <c r="AM388" s="97">
        <v>11</v>
      </c>
      <c r="AN388" s="97">
        <v>4</v>
      </c>
      <c r="AO388" s="97">
        <v>0</v>
      </c>
      <c r="AP388" s="97">
        <v>4</v>
      </c>
      <c r="AQ388" s="97">
        <v>1</v>
      </c>
      <c r="AR388" s="97"/>
      <c r="AS388" s="97">
        <v>4</v>
      </c>
      <c r="AT388" s="97">
        <v>0</v>
      </c>
      <c r="AU388" s="97">
        <v>9</v>
      </c>
      <c r="AV388" s="97">
        <v>1</v>
      </c>
      <c r="AW388" s="97">
        <v>4</v>
      </c>
      <c r="AX388" s="97">
        <v>0</v>
      </c>
      <c r="AY388" s="97">
        <v>0</v>
      </c>
      <c r="AZ388" s="97">
        <v>0</v>
      </c>
      <c r="BA388" s="97">
        <v>0</v>
      </c>
      <c r="BB388" s="97">
        <v>0</v>
      </c>
      <c r="BC388" s="97">
        <v>0</v>
      </c>
      <c r="BD388" s="97">
        <v>19</v>
      </c>
      <c r="BE388" s="97">
        <v>1</v>
      </c>
      <c r="BF388" s="97">
        <v>0</v>
      </c>
      <c r="BG388" s="97"/>
      <c r="BH388" s="97">
        <v>2</v>
      </c>
      <c r="BI388" s="97">
        <v>0</v>
      </c>
      <c r="BJ388" s="97">
        <v>1</v>
      </c>
      <c r="BK388" s="97">
        <v>1</v>
      </c>
      <c r="BL388" s="97">
        <v>1</v>
      </c>
      <c r="BM388" s="97">
        <v>4</v>
      </c>
      <c r="BN388" s="97">
        <v>0</v>
      </c>
      <c r="BO388" s="97">
        <v>1</v>
      </c>
      <c r="BP388" s="97">
        <v>1</v>
      </c>
      <c r="BQ388" s="97">
        <v>1</v>
      </c>
      <c r="BR388" s="97">
        <v>9</v>
      </c>
      <c r="BS388" s="97">
        <v>9</v>
      </c>
      <c r="BT388" s="97">
        <v>0</v>
      </c>
      <c r="BU388" s="97">
        <v>1</v>
      </c>
      <c r="BV388" s="97">
        <v>0</v>
      </c>
      <c r="BW388" s="97">
        <v>1</v>
      </c>
      <c r="BX388" s="97">
        <v>1</v>
      </c>
      <c r="BY388" s="97">
        <v>14</v>
      </c>
      <c r="BZ388" s="97">
        <v>8</v>
      </c>
      <c r="CA388" s="97">
        <v>6</v>
      </c>
      <c r="CB388" s="97">
        <v>0</v>
      </c>
      <c r="CC388" s="97">
        <v>4</v>
      </c>
      <c r="CD388" s="97">
        <v>0</v>
      </c>
      <c r="CE388" s="97">
        <v>1</v>
      </c>
      <c r="CF388" s="97">
        <v>0</v>
      </c>
      <c r="CG388" s="97">
        <v>2</v>
      </c>
      <c r="CH388" s="97">
        <v>5</v>
      </c>
      <c r="CI388" s="97">
        <v>0</v>
      </c>
      <c r="CJ388" s="97">
        <v>1</v>
      </c>
      <c r="CK388" s="97">
        <v>12</v>
      </c>
      <c r="CL388" s="97">
        <v>0</v>
      </c>
      <c r="CM388" s="97">
        <v>3</v>
      </c>
      <c r="CN388" s="97">
        <v>0</v>
      </c>
      <c r="CO388" s="97"/>
      <c r="CP388" s="97">
        <v>4</v>
      </c>
      <c r="CQ388" s="97">
        <v>0</v>
      </c>
      <c r="CR388" s="97">
        <v>1</v>
      </c>
      <c r="CS388" s="97">
        <v>0</v>
      </c>
      <c r="CT388" s="97">
        <v>1</v>
      </c>
      <c r="CU388" s="97">
        <v>1</v>
      </c>
      <c r="CV388" s="97">
        <v>2</v>
      </c>
      <c r="CW388" s="97">
        <v>0</v>
      </c>
      <c r="CX388" s="97"/>
      <c r="CY388" s="97"/>
      <c r="CZ388" s="97">
        <v>0</v>
      </c>
      <c r="DA388" s="97">
        <v>3</v>
      </c>
      <c r="DB388" s="97">
        <v>1</v>
      </c>
      <c r="DC388" s="97">
        <v>2</v>
      </c>
      <c r="DD388" s="97">
        <v>1</v>
      </c>
      <c r="DE388" s="97"/>
      <c r="DF388" s="97">
        <v>0</v>
      </c>
      <c r="DG388" s="97">
        <v>0</v>
      </c>
      <c r="DH388" s="97">
        <v>4</v>
      </c>
      <c r="DI388" s="97">
        <v>1</v>
      </c>
      <c r="DJ388" s="97"/>
      <c r="DK388" s="97"/>
      <c r="DL388" s="97"/>
      <c r="DM388" s="97"/>
      <c r="DN388" s="97">
        <v>0</v>
      </c>
      <c r="DO388" s="97"/>
      <c r="DP388" s="97">
        <v>0</v>
      </c>
      <c r="DQ388" s="97"/>
      <c r="DR388" s="97"/>
      <c r="DS388" s="97">
        <v>1</v>
      </c>
      <c r="DT388" s="97">
        <v>0</v>
      </c>
      <c r="DU388" s="97"/>
      <c r="DV388" s="97">
        <v>1</v>
      </c>
      <c r="DW388" s="97"/>
      <c r="DX388" s="97">
        <v>0</v>
      </c>
      <c r="DY388" s="97">
        <v>0</v>
      </c>
      <c r="DZ388" s="97">
        <v>0</v>
      </c>
      <c r="EA388" s="97">
        <v>0</v>
      </c>
      <c r="EB388" s="97"/>
      <c r="EC388" s="97"/>
      <c r="ED388" s="97"/>
      <c r="EE388" s="97">
        <v>0</v>
      </c>
      <c r="EF388" s="97"/>
      <c r="EG388" s="97"/>
      <c r="EH388" s="97"/>
      <c r="EI388" s="97"/>
      <c r="EJ388" s="97"/>
      <c r="EK388" s="97"/>
      <c r="EL388" s="97"/>
      <c r="EM388" s="97">
        <v>0</v>
      </c>
      <c r="EN388" s="97"/>
      <c r="EO388" s="97"/>
      <c r="EP388" s="97"/>
      <c r="EQ388" s="97">
        <v>0</v>
      </c>
      <c r="ER388" s="97">
        <v>0</v>
      </c>
      <c r="ES388" s="97"/>
      <c r="ET388" s="97">
        <v>2</v>
      </c>
      <c r="EU388" s="97">
        <v>1</v>
      </c>
      <c r="EV388" s="97">
        <v>0</v>
      </c>
      <c r="EW388" s="97"/>
      <c r="EX388" s="97">
        <v>0</v>
      </c>
      <c r="EY388" s="97">
        <v>0</v>
      </c>
      <c r="EZ388" s="97"/>
      <c r="FA388" s="97">
        <v>0</v>
      </c>
      <c r="FB388" s="97">
        <v>1</v>
      </c>
      <c r="FC388" s="97">
        <v>0</v>
      </c>
      <c r="FD388" s="97">
        <v>1</v>
      </c>
      <c r="FE388" s="97">
        <v>0</v>
      </c>
      <c r="FF388" s="97">
        <v>8</v>
      </c>
      <c r="FG388" s="97">
        <v>9</v>
      </c>
      <c r="FH388" s="97">
        <v>0</v>
      </c>
      <c r="FI388" s="97">
        <v>3</v>
      </c>
      <c r="FJ388" s="97">
        <v>2</v>
      </c>
      <c r="FK388" s="97">
        <v>1</v>
      </c>
      <c r="FL388" s="97"/>
      <c r="FM388" s="97"/>
      <c r="FN388" s="97">
        <v>2</v>
      </c>
      <c r="FO388" s="97">
        <v>9</v>
      </c>
      <c r="FP388" s="97">
        <v>0</v>
      </c>
      <c r="FQ388" s="97">
        <v>0</v>
      </c>
      <c r="FR388" s="97"/>
      <c r="FS388" s="97"/>
      <c r="FT388" s="97">
        <v>4</v>
      </c>
      <c r="FU388" s="97">
        <v>0</v>
      </c>
      <c r="FV388" s="97"/>
      <c r="FW388" s="97">
        <v>2</v>
      </c>
      <c r="FX388" s="97">
        <v>0</v>
      </c>
      <c r="FY388" s="97">
        <v>0</v>
      </c>
      <c r="FZ388" s="97">
        <v>3</v>
      </c>
      <c r="GA388" s="97">
        <v>3</v>
      </c>
      <c r="GB388" s="97">
        <v>6</v>
      </c>
      <c r="GC388" s="97">
        <v>16</v>
      </c>
      <c r="GD388" s="97">
        <v>0</v>
      </c>
      <c r="GE388" s="97"/>
      <c r="GF388" s="97">
        <v>0</v>
      </c>
      <c r="GG388" s="97">
        <v>1</v>
      </c>
      <c r="GH388" s="97">
        <v>4</v>
      </c>
      <c r="GI388" s="97">
        <v>0</v>
      </c>
      <c r="GJ388" s="97">
        <v>0</v>
      </c>
      <c r="GK388" s="97">
        <v>1</v>
      </c>
      <c r="GL388" s="97">
        <v>9</v>
      </c>
      <c r="GM388" s="97">
        <v>0</v>
      </c>
      <c r="GN388" s="97">
        <v>2</v>
      </c>
      <c r="GO388" s="97">
        <v>0</v>
      </c>
      <c r="GP388" s="97">
        <v>0</v>
      </c>
      <c r="GQ388" s="97"/>
      <c r="GR388" s="97">
        <v>0</v>
      </c>
      <c r="GS388" s="97">
        <v>0</v>
      </c>
      <c r="GT388" s="97">
        <v>0</v>
      </c>
      <c r="GU388" s="97">
        <v>0</v>
      </c>
      <c r="GV388" s="97">
        <v>0</v>
      </c>
      <c r="GW388" s="97">
        <v>0</v>
      </c>
      <c r="GX388" s="97"/>
      <c r="GY388" s="97">
        <v>4</v>
      </c>
      <c r="GZ388" s="97"/>
      <c r="HA388" s="97">
        <v>5</v>
      </c>
      <c r="HB388" s="97">
        <v>9</v>
      </c>
      <c r="HC388" s="97">
        <v>0</v>
      </c>
      <c r="HD388" s="97">
        <v>14</v>
      </c>
      <c r="HE388" s="97">
        <v>1</v>
      </c>
      <c r="HF388" s="97">
        <v>0</v>
      </c>
      <c r="HG388" s="97">
        <v>0</v>
      </c>
      <c r="HH388" s="97">
        <v>0</v>
      </c>
      <c r="HI388" s="97">
        <v>1</v>
      </c>
      <c r="HJ388" s="97">
        <v>1</v>
      </c>
      <c r="HK388" s="97">
        <v>5</v>
      </c>
      <c r="HL388" s="97">
        <v>0</v>
      </c>
      <c r="HM388" s="97">
        <v>1</v>
      </c>
      <c r="HN388" s="97"/>
      <c r="HO388" s="97">
        <v>0</v>
      </c>
      <c r="HP388" s="97">
        <v>0</v>
      </c>
      <c r="HQ388" s="97">
        <v>0</v>
      </c>
      <c r="HR388" s="97">
        <v>0</v>
      </c>
      <c r="HS388" s="97">
        <v>0</v>
      </c>
      <c r="HT388" s="97">
        <v>0</v>
      </c>
      <c r="HU388" s="97">
        <v>1</v>
      </c>
      <c r="HV388" s="97">
        <v>0</v>
      </c>
      <c r="HW388" s="97">
        <v>0</v>
      </c>
      <c r="HX388" s="97">
        <v>0</v>
      </c>
      <c r="HY388" s="97">
        <v>4</v>
      </c>
      <c r="HZ388" s="97">
        <v>0</v>
      </c>
      <c r="IA388" s="97">
        <v>11</v>
      </c>
      <c r="IB388" s="97">
        <v>0</v>
      </c>
      <c r="IC388" s="97">
        <v>0</v>
      </c>
      <c r="ID388" s="97">
        <v>0</v>
      </c>
      <c r="IE388" s="97">
        <v>0</v>
      </c>
      <c r="IF388" s="97">
        <v>49</v>
      </c>
      <c r="IG388" s="97">
        <v>0</v>
      </c>
      <c r="IH388" s="97">
        <v>71</v>
      </c>
      <c r="II388" s="97">
        <v>2</v>
      </c>
      <c r="IJ388" s="97">
        <v>0</v>
      </c>
      <c r="IK388" s="97">
        <v>0</v>
      </c>
      <c r="IL388" s="97">
        <v>0</v>
      </c>
      <c r="IM388" s="97"/>
      <c r="IN388" s="97">
        <v>0</v>
      </c>
      <c r="IO388" s="97">
        <v>3</v>
      </c>
      <c r="IP388" s="97">
        <v>14</v>
      </c>
      <c r="IQ388" s="97">
        <v>5</v>
      </c>
      <c r="IR388" s="97">
        <v>0</v>
      </c>
      <c r="IS388" s="97"/>
      <c r="IT388" s="97">
        <v>0</v>
      </c>
      <c r="IU388" s="97">
        <v>0</v>
      </c>
      <c r="IV388" s="97"/>
      <c r="IW388" s="97">
        <v>0</v>
      </c>
      <c r="IX388" s="97"/>
      <c r="IY388" s="97">
        <v>0</v>
      </c>
      <c r="IZ388" s="97">
        <v>0</v>
      </c>
      <c r="JA388" s="97">
        <v>0</v>
      </c>
      <c r="JB388" s="97"/>
      <c r="JC388" s="97"/>
      <c r="JD388" s="97">
        <v>0</v>
      </c>
      <c r="JE388" s="97">
        <v>7</v>
      </c>
      <c r="JF388" s="97">
        <v>0</v>
      </c>
      <c r="JG388" s="97"/>
      <c r="JH388" s="97">
        <v>24</v>
      </c>
      <c r="JI388" s="97">
        <v>1</v>
      </c>
      <c r="JJ388" s="97">
        <v>0</v>
      </c>
      <c r="JK388" s="97">
        <v>23</v>
      </c>
      <c r="JL388" s="97">
        <v>1</v>
      </c>
      <c r="JM388" s="97">
        <v>0</v>
      </c>
      <c r="JN388" s="97">
        <v>1</v>
      </c>
      <c r="JO388" s="97">
        <v>116</v>
      </c>
      <c r="JP388" s="97">
        <v>36</v>
      </c>
      <c r="JQ388" s="97">
        <v>60</v>
      </c>
      <c r="JR388" s="97">
        <v>112</v>
      </c>
      <c r="JS388" s="97">
        <v>155</v>
      </c>
      <c r="JT388" s="97"/>
      <c r="JU388" s="97">
        <v>178</v>
      </c>
      <c r="JV388" s="97"/>
      <c r="JW388" s="97">
        <v>401</v>
      </c>
      <c r="JX388" s="97"/>
      <c r="JY388" s="97"/>
      <c r="JZ388" s="97">
        <v>307</v>
      </c>
      <c r="KA388" s="97">
        <v>549</v>
      </c>
      <c r="KB388" s="97">
        <v>500</v>
      </c>
      <c r="KC388" s="97">
        <v>236</v>
      </c>
      <c r="KD388" s="97">
        <v>161</v>
      </c>
      <c r="KE388" s="97">
        <v>398</v>
      </c>
      <c r="KF388" s="97">
        <v>161</v>
      </c>
      <c r="KG388" s="97">
        <v>319</v>
      </c>
      <c r="KH388" s="97">
        <v>302</v>
      </c>
      <c r="KI388" s="97">
        <v>8103</v>
      </c>
      <c r="KJ388" s="97">
        <v>1</v>
      </c>
      <c r="KK388" s="97"/>
      <c r="KL388" s="97">
        <v>210</v>
      </c>
      <c r="KM388" s="97">
        <v>4</v>
      </c>
      <c r="KN388" s="97">
        <v>1</v>
      </c>
      <c r="KO388" s="97">
        <v>87</v>
      </c>
      <c r="KP388" s="97">
        <v>751</v>
      </c>
      <c r="KQ388" s="97">
        <v>145</v>
      </c>
      <c r="KR388" s="97">
        <v>3</v>
      </c>
      <c r="KS388" s="97">
        <v>8</v>
      </c>
      <c r="KT388" s="97">
        <v>7</v>
      </c>
      <c r="KU388" s="97">
        <v>3</v>
      </c>
      <c r="KV388" s="97">
        <v>19</v>
      </c>
      <c r="KW388" s="97">
        <v>134</v>
      </c>
      <c r="KX388" s="97">
        <v>2</v>
      </c>
      <c r="KY388" s="97">
        <v>1</v>
      </c>
      <c r="KZ388" s="97">
        <v>0</v>
      </c>
      <c r="LA388" s="97">
        <v>25</v>
      </c>
      <c r="LB388" s="97">
        <v>180</v>
      </c>
      <c r="LC388" s="97">
        <v>31</v>
      </c>
      <c r="LD388" s="97">
        <v>179</v>
      </c>
      <c r="LE388" s="97">
        <v>37</v>
      </c>
      <c r="LF388" s="97">
        <v>2</v>
      </c>
      <c r="LG388" s="97">
        <v>232</v>
      </c>
      <c r="LH388" s="97">
        <v>248</v>
      </c>
      <c r="LI388" s="97">
        <v>293</v>
      </c>
      <c r="LJ388" s="97">
        <v>143</v>
      </c>
      <c r="LK388" s="97">
        <v>0</v>
      </c>
      <c r="LL388" s="97">
        <v>14</v>
      </c>
      <c r="LM388" s="97">
        <v>69</v>
      </c>
      <c r="LN388" s="97">
        <v>24</v>
      </c>
      <c r="LO388" s="97"/>
      <c r="LP388" s="97">
        <v>3</v>
      </c>
      <c r="LQ388" s="97">
        <v>649</v>
      </c>
      <c r="LR388" s="97">
        <v>30</v>
      </c>
      <c r="LS388" s="97">
        <v>36</v>
      </c>
      <c r="LT388" s="97">
        <v>21</v>
      </c>
      <c r="LU388" s="97">
        <v>225</v>
      </c>
      <c r="LV388" s="97">
        <v>735</v>
      </c>
      <c r="LW388" s="97">
        <v>27</v>
      </c>
      <c r="LX388" s="97">
        <v>272</v>
      </c>
      <c r="LY388" s="97">
        <v>376</v>
      </c>
      <c r="LZ388" s="97">
        <v>851</v>
      </c>
      <c r="MA388" s="97">
        <v>590</v>
      </c>
      <c r="MB388" s="97">
        <v>1905</v>
      </c>
      <c r="MC388" s="97">
        <v>137</v>
      </c>
      <c r="MD388" s="97">
        <v>937</v>
      </c>
      <c r="ME388" s="97">
        <v>367</v>
      </c>
      <c r="MF388" s="97">
        <v>105</v>
      </c>
      <c r="MG388" s="97">
        <v>22</v>
      </c>
      <c r="MH388" s="97">
        <v>3</v>
      </c>
      <c r="MI388" s="97">
        <v>478</v>
      </c>
      <c r="MJ388" s="97">
        <v>1222</v>
      </c>
      <c r="MK388" s="97">
        <v>472</v>
      </c>
      <c r="ML388" s="97">
        <v>81</v>
      </c>
      <c r="MM388" s="97">
        <v>740</v>
      </c>
      <c r="MN388" s="97">
        <v>117</v>
      </c>
      <c r="MO388" s="97">
        <v>622</v>
      </c>
      <c r="MP388" s="97">
        <v>749</v>
      </c>
      <c r="MQ388" s="97">
        <v>249</v>
      </c>
      <c r="MR388" s="97">
        <v>1484</v>
      </c>
      <c r="MS388" s="97">
        <v>25</v>
      </c>
      <c r="MT388" s="97">
        <v>291</v>
      </c>
      <c r="MU388" s="97">
        <v>1038</v>
      </c>
      <c r="MV388" s="97">
        <v>12</v>
      </c>
      <c r="MW388" s="97">
        <v>3081</v>
      </c>
      <c r="MX388" s="97">
        <v>20</v>
      </c>
      <c r="MY388" s="97">
        <v>727</v>
      </c>
      <c r="MZ388" s="97">
        <v>5999</v>
      </c>
      <c r="NA388" s="97">
        <v>3</v>
      </c>
      <c r="NB388" s="97">
        <v>19</v>
      </c>
      <c r="NC388" s="97">
        <v>4</v>
      </c>
      <c r="ND388" s="97">
        <v>1886</v>
      </c>
      <c r="NE388" s="97">
        <v>6807</v>
      </c>
      <c r="NF388" s="97">
        <v>590</v>
      </c>
      <c r="NG388" s="97">
        <v>18</v>
      </c>
      <c r="NH388" s="97">
        <v>149</v>
      </c>
      <c r="NI388" s="97">
        <v>13</v>
      </c>
      <c r="NJ388" s="97">
        <v>0</v>
      </c>
      <c r="NK388" s="97">
        <v>213</v>
      </c>
      <c r="NL388" s="97">
        <v>0</v>
      </c>
      <c r="NM388" s="97">
        <v>107</v>
      </c>
      <c r="NN388" s="97"/>
      <c r="NO388" s="97">
        <v>76</v>
      </c>
      <c r="NP388" s="97">
        <v>758</v>
      </c>
      <c r="NQ388" s="97">
        <v>144</v>
      </c>
      <c r="NR388" s="97">
        <v>5297</v>
      </c>
      <c r="NS388" s="97">
        <v>425</v>
      </c>
      <c r="NT388" s="97">
        <v>700</v>
      </c>
      <c r="NU388" s="97">
        <v>186</v>
      </c>
      <c r="NV388" s="97">
        <v>54</v>
      </c>
      <c r="NW388" s="97">
        <v>0</v>
      </c>
      <c r="NX388" s="97">
        <v>82</v>
      </c>
      <c r="NY388" s="97">
        <v>0</v>
      </c>
      <c r="NZ388" s="97">
        <v>303</v>
      </c>
      <c r="OA388" s="97">
        <v>0</v>
      </c>
      <c r="OB388" s="97">
        <v>1</v>
      </c>
      <c r="OC388" s="97">
        <v>164</v>
      </c>
      <c r="OD388" s="97">
        <v>619</v>
      </c>
      <c r="OE388" s="97">
        <v>27</v>
      </c>
      <c r="OF388" s="97">
        <v>127</v>
      </c>
      <c r="OG388" s="97"/>
      <c r="OH388" s="97">
        <v>75</v>
      </c>
      <c r="OI388" s="97">
        <v>53</v>
      </c>
      <c r="OJ388" s="97">
        <v>81</v>
      </c>
      <c r="OK388" s="97">
        <v>69</v>
      </c>
      <c r="OL388" s="97">
        <v>18</v>
      </c>
      <c r="OM388" s="97">
        <v>2191</v>
      </c>
      <c r="ON388" s="97">
        <v>1664</v>
      </c>
      <c r="OO388" s="97">
        <v>1273</v>
      </c>
      <c r="OP388" s="97">
        <v>1</v>
      </c>
      <c r="OQ388" s="97"/>
      <c r="OR388" s="98">
        <v>99</v>
      </c>
      <c r="OS388" s="99">
        <v>64728</v>
      </c>
      <c r="OT388" s="96">
        <v>84785</v>
      </c>
      <c r="OU388" s="97"/>
      <c r="OV388" s="97"/>
      <c r="OW388" s="97"/>
      <c r="OX388" s="97"/>
      <c r="OY388" s="97"/>
      <c r="OZ388" s="97">
        <v>310</v>
      </c>
      <c r="PA388" s="97"/>
      <c r="PB388" s="97"/>
      <c r="PC388" s="97"/>
      <c r="PD388" s="97"/>
      <c r="PE388" s="97"/>
      <c r="PF388" s="97"/>
      <c r="PG388" s="97"/>
      <c r="PH388" s="97"/>
      <c r="PI388" s="97"/>
      <c r="PJ388" s="97"/>
      <c r="PK388" s="97"/>
      <c r="PL388" s="98"/>
      <c r="PM388" s="99">
        <v>149822</v>
      </c>
    </row>
    <row r="389" spans="1:429" ht="12.75" customHeight="1" x14ac:dyDescent="0.2">
      <c r="A389" s="93">
        <v>811100</v>
      </c>
      <c r="B389" s="94" t="s">
        <v>1741</v>
      </c>
      <c r="C389" s="95" t="s">
        <v>1548</v>
      </c>
      <c r="D389" s="96">
        <v>26</v>
      </c>
      <c r="E389" s="97">
        <v>49</v>
      </c>
      <c r="F389" s="97">
        <v>4</v>
      </c>
      <c r="G389" s="97">
        <v>4</v>
      </c>
      <c r="H389" s="97"/>
      <c r="I389" s="97">
        <v>8</v>
      </c>
      <c r="J389" s="97">
        <v>28</v>
      </c>
      <c r="K389" s="97"/>
      <c r="L389" s="97">
        <v>4</v>
      </c>
      <c r="M389" s="97">
        <v>14</v>
      </c>
      <c r="N389" s="97">
        <v>82</v>
      </c>
      <c r="O389" s="97"/>
      <c r="P389" s="97"/>
      <c r="Q389" s="97">
        <v>12</v>
      </c>
      <c r="R389" s="97">
        <v>13</v>
      </c>
      <c r="S389" s="97">
        <v>8</v>
      </c>
      <c r="T389" s="97">
        <v>5</v>
      </c>
      <c r="U389" s="97">
        <v>6</v>
      </c>
      <c r="V389" s="97">
        <v>11</v>
      </c>
      <c r="W389" s="97">
        <v>68</v>
      </c>
      <c r="X389" s="97">
        <v>81</v>
      </c>
      <c r="Y389" s="97">
        <v>31</v>
      </c>
      <c r="Z389" s="97">
        <v>6</v>
      </c>
      <c r="AA389" s="97">
        <v>1</v>
      </c>
      <c r="AB389" s="97">
        <v>37</v>
      </c>
      <c r="AC389" s="97">
        <v>58</v>
      </c>
      <c r="AD389" s="97">
        <v>285</v>
      </c>
      <c r="AE389" s="97">
        <v>68</v>
      </c>
      <c r="AF389" s="97">
        <v>71</v>
      </c>
      <c r="AG389" s="97">
        <v>9</v>
      </c>
      <c r="AH389" s="97">
        <v>137</v>
      </c>
      <c r="AI389" s="97">
        <v>47</v>
      </c>
      <c r="AJ389" s="97">
        <v>178</v>
      </c>
      <c r="AK389" s="97">
        <v>211</v>
      </c>
      <c r="AL389" s="97">
        <v>74</v>
      </c>
      <c r="AM389" s="97">
        <v>292</v>
      </c>
      <c r="AN389" s="97">
        <v>34</v>
      </c>
      <c r="AO389" s="97">
        <v>21</v>
      </c>
      <c r="AP389" s="97">
        <v>17</v>
      </c>
      <c r="AQ389" s="97">
        <v>17</v>
      </c>
      <c r="AR389" s="97">
        <v>14</v>
      </c>
      <c r="AS389" s="97">
        <v>51</v>
      </c>
      <c r="AT389" s="97">
        <v>21</v>
      </c>
      <c r="AU389" s="97">
        <v>43</v>
      </c>
      <c r="AV389" s="97">
        <v>11</v>
      </c>
      <c r="AW389" s="97">
        <v>14</v>
      </c>
      <c r="AX389" s="97">
        <v>8</v>
      </c>
      <c r="AY389" s="97">
        <v>6</v>
      </c>
      <c r="AZ389" s="97">
        <v>5</v>
      </c>
      <c r="BA389" s="97">
        <v>7</v>
      </c>
      <c r="BB389" s="97">
        <v>7</v>
      </c>
      <c r="BC389" s="97">
        <v>3</v>
      </c>
      <c r="BD389" s="97">
        <v>198</v>
      </c>
      <c r="BE389" s="97">
        <v>25</v>
      </c>
      <c r="BF389" s="97">
        <v>5</v>
      </c>
      <c r="BG389" s="97">
        <v>9</v>
      </c>
      <c r="BH389" s="97">
        <v>30</v>
      </c>
      <c r="BI389" s="97">
        <v>18</v>
      </c>
      <c r="BJ389" s="97">
        <v>14</v>
      </c>
      <c r="BK389" s="97">
        <v>17</v>
      </c>
      <c r="BL389" s="97">
        <v>25</v>
      </c>
      <c r="BM389" s="97">
        <v>27</v>
      </c>
      <c r="BN389" s="97">
        <v>8</v>
      </c>
      <c r="BO389" s="97">
        <v>25</v>
      </c>
      <c r="BP389" s="97">
        <v>11</v>
      </c>
      <c r="BQ389" s="97">
        <v>10</v>
      </c>
      <c r="BR389" s="97">
        <v>29</v>
      </c>
      <c r="BS389" s="97">
        <v>26</v>
      </c>
      <c r="BT389" s="97">
        <v>6</v>
      </c>
      <c r="BU389" s="97">
        <v>6</v>
      </c>
      <c r="BV389" s="97">
        <v>9</v>
      </c>
      <c r="BW389" s="97">
        <v>5</v>
      </c>
      <c r="BX389" s="97">
        <v>11</v>
      </c>
      <c r="BY389" s="97">
        <v>57</v>
      </c>
      <c r="BZ389" s="97">
        <v>39</v>
      </c>
      <c r="CA389" s="97">
        <v>38</v>
      </c>
      <c r="CB389" s="97">
        <v>2</v>
      </c>
      <c r="CC389" s="97">
        <v>27</v>
      </c>
      <c r="CD389" s="97">
        <v>10</v>
      </c>
      <c r="CE389" s="97">
        <v>8</v>
      </c>
      <c r="CF389" s="97">
        <v>9</v>
      </c>
      <c r="CG389" s="97">
        <v>13</v>
      </c>
      <c r="CH389" s="97">
        <v>16</v>
      </c>
      <c r="CI389" s="97">
        <v>2</v>
      </c>
      <c r="CJ389" s="97">
        <v>29</v>
      </c>
      <c r="CK389" s="97">
        <v>26</v>
      </c>
      <c r="CL389" s="97">
        <v>4</v>
      </c>
      <c r="CM389" s="97">
        <v>13</v>
      </c>
      <c r="CN389" s="97">
        <v>4</v>
      </c>
      <c r="CO389" s="97"/>
      <c r="CP389" s="97">
        <v>11</v>
      </c>
      <c r="CQ389" s="97">
        <v>3</v>
      </c>
      <c r="CR389" s="97">
        <v>13</v>
      </c>
      <c r="CS389" s="97">
        <v>3</v>
      </c>
      <c r="CT389" s="97">
        <v>10</v>
      </c>
      <c r="CU389" s="97">
        <v>8</v>
      </c>
      <c r="CV389" s="97">
        <v>4</v>
      </c>
      <c r="CW389" s="97">
        <v>10</v>
      </c>
      <c r="CX389" s="97">
        <v>7</v>
      </c>
      <c r="CY389" s="97">
        <v>10</v>
      </c>
      <c r="CZ389" s="97">
        <v>4</v>
      </c>
      <c r="DA389" s="97">
        <v>16</v>
      </c>
      <c r="DB389" s="97">
        <v>4</v>
      </c>
      <c r="DC389" s="97">
        <v>10</v>
      </c>
      <c r="DD389" s="97">
        <v>14</v>
      </c>
      <c r="DE389" s="97">
        <v>3</v>
      </c>
      <c r="DF389" s="97">
        <v>2</v>
      </c>
      <c r="DG389" s="97">
        <v>1</v>
      </c>
      <c r="DH389" s="97">
        <v>15</v>
      </c>
      <c r="DI389" s="97">
        <v>8</v>
      </c>
      <c r="DJ389" s="97">
        <v>0</v>
      </c>
      <c r="DK389" s="97">
        <v>7</v>
      </c>
      <c r="DL389" s="97">
        <v>1</v>
      </c>
      <c r="DM389" s="97">
        <v>1</v>
      </c>
      <c r="DN389" s="97">
        <v>3</v>
      </c>
      <c r="DO389" s="97">
        <v>1</v>
      </c>
      <c r="DP389" s="97">
        <v>40</v>
      </c>
      <c r="DQ389" s="97">
        <v>4</v>
      </c>
      <c r="DR389" s="97">
        <v>26</v>
      </c>
      <c r="DS389" s="97">
        <v>4</v>
      </c>
      <c r="DT389" s="97">
        <v>5</v>
      </c>
      <c r="DU389" s="97">
        <v>1</v>
      </c>
      <c r="DV389" s="97">
        <v>3</v>
      </c>
      <c r="DW389" s="97">
        <v>1</v>
      </c>
      <c r="DX389" s="97">
        <v>1</v>
      </c>
      <c r="DY389" s="97">
        <v>2</v>
      </c>
      <c r="DZ389" s="97">
        <v>1</v>
      </c>
      <c r="EA389" s="97">
        <v>2</v>
      </c>
      <c r="EB389" s="97">
        <v>0</v>
      </c>
      <c r="EC389" s="97">
        <v>1</v>
      </c>
      <c r="ED389" s="97">
        <v>1</v>
      </c>
      <c r="EE389" s="97">
        <v>5</v>
      </c>
      <c r="EF389" s="97">
        <v>1</v>
      </c>
      <c r="EG389" s="97">
        <v>2</v>
      </c>
      <c r="EH389" s="97">
        <v>1</v>
      </c>
      <c r="EI389" s="97">
        <v>1</v>
      </c>
      <c r="EJ389" s="97">
        <v>1</v>
      </c>
      <c r="EK389" s="97">
        <v>5</v>
      </c>
      <c r="EL389" s="97">
        <v>4</v>
      </c>
      <c r="EM389" s="97">
        <v>9</v>
      </c>
      <c r="EN389" s="97">
        <v>4</v>
      </c>
      <c r="EO389" s="97">
        <v>11</v>
      </c>
      <c r="EP389" s="97">
        <v>7</v>
      </c>
      <c r="EQ389" s="97">
        <v>10</v>
      </c>
      <c r="ER389" s="97">
        <v>8</v>
      </c>
      <c r="ES389" s="97">
        <v>3</v>
      </c>
      <c r="ET389" s="97">
        <v>4</v>
      </c>
      <c r="EU389" s="97">
        <v>12</v>
      </c>
      <c r="EV389" s="97">
        <v>32</v>
      </c>
      <c r="EW389" s="97">
        <v>6</v>
      </c>
      <c r="EX389" s="97">
        <v>6</v>
      </c>
      <c r="EY389" s="97">
        <v>4</v>
      </c>
      <c r="EZ389" s="97">
        <v>0</v>
      </c>
      <c r="FA389" s="97">
        <v>3</v>
      </c>
      <c r="FB389" s="97">
        <v>17</v>
      </c>
      <c r="FC389" s="97">
        <v>7</v>
      </c>
      <c r="FD389" s="97">
        <v>38</v>
      </c>
      <c r="FE389" s="97">
        <v>14</v>
      </c>
      <c r="FF389" s="97">
        <v>32</v>
      </c>
      <c r="FG389" s="97">
        <v>32</v>
      </c>
      <c r="FH389" s="97">
        <v>18</v>
      </c>
      <c r="FI389" s="97">
        <v>7</v>
      </c>
      <c r="FJ389" s="97">
        <v>20</v>
      </c>
      <c r="FK389" s="97">
        <v>16</v>
      </c>
      <c r="FL389" s="97">
        <v>5</v>
      </c>
      <c r="FM389" s="97">
        <v>3</v>
      </c>
      <c r="FN389" s="97">
        <v>10</v>
      </c>
      <c r="FO389" s="97">
        <v>37</v>
      </c>
      <c r="FP389" s="97">
        <v>2</v>
      </c>
      <c r="FQ389" s="97">
        <v>2</v>
      </c>
      <c r="FR389" s="97">
        <v>1</v>
      </c>
      <c r="FS389" s="97">
        <v>2</v>
      </c>
      <c r="FT389" s="97">
        <v>10</v>
      </c>
      <c r="FU389" s="97">
        <v>5</v>
      </c>
      <c r="FV389" s="97">
        <v>3</v>
      </c>
      <c r="FW389" s="97">
        <v>4</v>
      </c>
      <c r="FX389" s="97">
        <v>2</v>
      </c>
      <c r="FY389" s="97">
        <v>6</v>
      </c>
      <c r="FZ389" s="97">
        <v>15</v>
      </c>
      <c r="GA389" s="97">
        <v>4</v>
      </c>
      <c r="GB389" s="97">
        <v>27</v>
      </c>
      <c r="GC389" s="97">
        <v>17</v>
      </c>
      <c r="GD389" s="97">
        <v>2</v>
      </c>
      <c r="GE389" s="97">
        <v>4</v>
      </c>
      <c r="GF389" s="97">
        <v>5</v>
      </c>
      <c r="GG389" s="97">
        <v>2</v>
      </c>
      <c r="GH389" s="97">
        <v>4</v>
      </c>
      <c r="GI389" s="97">
        <v>1</v>
      </c>
      <c r="GJ389" s="97">
        <v>2</v>
      </c>
      <c r="GK389" s="97">
        <v>10</v>
      </c>
      <c r="GL389" s="97">
        <v>19</v>
      </c>
      <c r="GM389" s="97">
        <v>14</v>
      </c>
      <c r="GN389" s="97">
        <v>13</v>
      </c>
      <c r="GO389" s="97">
        <v>20</v>
      </c>
      <c r="GP389" s="97">
        <v>18</v>
      </c>
      <c r="GQ389" s="97">
        <v>10</v>
      </c>
      <c r="GR389" s="97">
        <v>16</v>
      </c>
      <c r="GS389" s="97">
        <v>7</v>
      </c>
      <c r="GT389" s="97">
        <v>31</v>
      </c>
      <c r="GU389" s="97">
        <v>26</v>
      </c>
      <c r="GV389" s="97">
        <v>25</v>
      </c>
      <c r="GW389" s="97">
        <v>15</v>
      </c>
      <c r="GX389" s="97">
        <v>19</v>
      </c>
      <c r="GY389" s="97">
        <v>42</v>
      </c>
      <c r="GZ389" s="97">
        <v>11</v>
      </c>
      <c r="HA389" s="97">
        <v>31</v>
      </c>
      <c r="HB389" s="97">
        <v>69</v>
      </c>
      <c r="HC389" s="97">
        <v>9</v>
      </c>
      <c r="HD389" s="97">
        <v>40</v>
      </c>
      <c r="HE389" s="97">
        <v>22</v>
      </c>
      <c r="HF389" s="97">
        <v>30</v>
      </c>
      <c r="HG389" s="97">
        <v>6</v>
      </c>
      <c r="HH389" s="97">
        <v>6</v>
      </c>
      <c r="HI389" s="97">
        <v>17</v>
      </c>
      <c r="HJ389" s="97">
        <v>25</v>
      </c>
      <c r="HK389" s="97">
        <v>45</v>
      </c>
      <c r="HL389" s="97">
        <v>7</v>
      </c>
      <c r="HM389" s="97">
        <v>10</v>
      </c>
      <c r="HN389" s="97">
        <v>3</v>
      </c>
      <c r="HO389" s="97">
        <v>20</v>
      </c>
      <c r="HP389" s="97">
        <v>4</v>
      </c>
      <c r="HQ389" s="97">
        <v>14</v>
      </c>
      <c r="HR389" s="97">
        <v>8</v>
      </c>
      <c r="HS389" s="97">
        <v>6</v>
      </c>
      <c r="HT389" s="97">
        <v>1</v>
      </c>
      <c r="HU389" s="97">
        <v>6</v>
      </c>
      <c r="HV389" s="97">
        <v>2</v>
      </c>
      <c r="HW389" s="97">
        <v>1</v>
      </c>
      <c r="HX389" s="97">
        <v>23</v>
      </c>
      <c r="HY389" s="97">
        <v>79</v>
      </c>
      <c r="HZ389" s="97">
        <v>92</v>
      </c>
      <c r="IA389" s="97">
        <v>99</v>
      </c>
      <c r="IB389" s="97">
        <v>24</v>
      </c>
      <c r="IC389" s="97">
        <v>4</v>
      </c>
      <c r="ID389" s="97">
        <v>9</v>
      </c>
      <c r="IE389" s="97">
        <v>4</v>
      </c>
      <c r="IF389" s="97">
        <v>130</v>
      </c>
      <c r="IG389" s="97">
        <v>5</v>
      </c>
      <c r="IH389" s="97">
        <v>250</v>
      </c>
      <c r="II389" s="97">
        <v>16</v>
      </c>
      <c r="IJ389" s="97">
        <v>8</v>
      </c>
      <c r="IK389" s="97">
        <v>36</v>
      </c>
      <c r="IL389" s="97">
        <v>56</v>
      </c>
      <c r="IM389" s="97">
        <v>20</v>
      </c>
      <c r="IN389" s="97">
        <v>21</v>
      </c>
      <c r="IO389" s="97">
        <v>98</v>
      </c>
      <c r="IP389" s="97">
        <v>233</v>
      </c>
      <c r="IQ389" s="97">
        <v>149</v>
      </c>
      <c r="IR389" s="97">
        <v>25</v>
      </c>
      <c r="IS389" s="97">
        <v>11</v>
      </c>
      <c r="IT389" s="97">
        <v>62</v>
      </c>
      <c r="IU389" s="97">
        <v>6</v>
      </c>
      <c r="IV389" s="97">
        <v>10</v>
      </c>
      <c r="IW389" s="97">
        <v>30</v>
      </c>
      <c r="IX389" s="97">
        <v>13</v>
      </c>
      <c r="IY389" s="97">
        <v>14</v>
      </c>
      <c r="IZ389" s="97">
        <v>11</v>
      </c>
      <c r="JA389" s="97">
        <v>36</v>
      </c>
      <c r="JB389" s="97">
        <v>20</v>
      </c>
      <c r="JC389" s="97">
        <v>4</v>
      </c>
      <c r="JD389" s="97">
        <v>56</v>
      </c>
      <c r="JE389" s="97">
        <v>49</v>
      </c>
      <c r="JF389" s="97">
        <v>16</v>
      </c>
      <c r="JG389" s="97">
        <v>2</v>
      </c>
      <c r="JH389" s="97">
        <v>14</v>
      </c>
      <c r="JI389" s="97">
        <v>8</v>
      </c>
      <c r="JJ389" s="97">
        <v>22</v>
      </c>
      <c r="JK389" s="97">
        <v>118</v>
      </c>
      <c r="JL389" s="97">
        <v>18</v>
      </c>
      <c r="JM389" s="97">
        <v>6</v>
      </c>
      <c r="JN389" s="97">
        <v>16</v>
      </c>
      <c r="JO389" s="97">
        <v>322</v>
      </c>
      <c r="JP389" s="97">
        <v>89</v>
      </c>
      <c r="JQ389" s="97">
        <v>297</v>
      </c>
      <c r="JR389" s="97">
        <v>480</v>
      </c>
      <c r="JS389" s="97">
        <v>994</v>
      </c>
      <c r="JT389" s="97">
        <v>244</v>
      </c>
      <c r="JU389" s="97">
        <v>754</v>
      </c>
      <c r="JV389" s="97">
        <v>669</v>
      </c>
      <c r="JW389" s="97">
        <v>1434</v>
      </c>
      <c r="JX389" s="97">
        <v>90</v>
      </c>
      <c r="JY389" s="97"/>
      <c r="JZ389" s="97">
        <v>237</v>
      </c>
      <c r="KA389" s="97">
        <v>644</v>
      </c>
      <c r="KB389" s="97">
        <v>372</v>
      </c>
      <c r="KC389" s="97">
        <v>299</v>
      </c>
      <c r="KD389" s="97">
        <v>126</v>
      </c>
      <c r="KE389" s="97">
        <v>418</v>
      </c>
      <c r="KF389" s="97">
        <v>105</v>
      </c>
      <c r="KG389" s="97">
        <v>225</v>
      </c>
      <c r="KH389" s="97">
        <v>196</v>
      </c>
      <c r="KI389" s="97">
        <v>0</v>
      </c>
      <c r="KJ389" s="97">
        <v>20</v>
      </c>
      <c r="KK389" s="97"/>
      <c r="KL389" s="97">
        <v>9610</v>
      </c>
      <c r="KM389" s="97">
        <v>282</v>
      </c>
      <c r="KN389" s="97">
        <v>471</v>
      </c>
      <c r="KO389" s="97">
        <v>441</v>
      </c>
      <c r="KP389" s="97">
        <v>2</v>
      </c>
      <c r="KQ389" s="97">
        <v>247</v>
      </c>
      <c r="KR389" s="97">
        <v>30</v>
      </c>
      <c r="KS389" s="97">
        <v>31</v>
      </c>
      <c r="KT389" s="97">
        <v>24</v>
      </c>
      <c r="KU389" s="97">
        <v>8</v>
      </c>
      <c r="KV389" s="97">
        <v>181</v>
      </c>
      <c r="KW389" s="97">
        <v>46</v>
      </c>
      <c r="KX389" s="97">
        <v>3</v>
      </c>
      <c r="KY389" s="97">
        <v>17</v>
      </c>
      <c r="KZ389" s="97">
        <v>39</v>
      </c>
      <c r="LA389" s="97">
        <v>674</v>
      </c>
      <c r="LB389" s="97">
        <v>137</v>
      </c>
      <c r="LC389" s="97">
        <v>33</v>
      </c>
      <c r="LD389" s="97">
        <v>333</v>
      </c>
      <c r="LE389" s="97">
        <v>180</v>
      </c>
      <c r="LF389" s="97">
        <v>4</v>
      </c>
      <c r="LG389" s="97">
        <v>122</v>
      </c>
      <c r="LH389" s="97">
        <v>1212</v>
      </c>
      <c r="LI389" s="97">
        <v>182</v>
      </c>
      <c r="LJ389" s="97">
        <v>253</v>
      </c>
      <c r="LK389" s="97">
        <v>1</v>
      </c>
      <c r="LL389" s="97">
        <v>214</v>
      </c>
      <c r="LM389" s="97">
        <v>37</v>
      </c>
      <c r="LN389" s="97">
        <v>161</v>
      </c>
      <c r="LO389" s="97">
        <v>0</v>
      </c>
      <c r="LP389" s="97">
        <v>0</v>
      </c>
      <c r="LQ389" s="97">
        <v>1677</v>
      </c>
      <c r="LR389" s="97">
        <v>1232</v>
      </c>
      <c r="LS389" s="97">
        <v>766</v>
      </c>
      <c r="LT389" s="97">
        <v>59</v>
      </c>
      <c r="LU389" s="97">
        <v>74</v>
      </c>
      <c r="LV389" s="97">
        <v>292</v>
      </c>
      <c r="LW389" s="97">
        <v>58</v>
      </c>
      <c r="LX389" s="97">
        <v>52</v>
      </c>
      <c r="LY389" s="97">
        <v>31</v>
      </c>
      <c r="LZ389" s="97">
        <v>113</v>
      </c>
      <c r="MA389" s="97">
        <v>285</v>
      </c>
      <c r="MB389" s="97">
        <v>119</v>
      </c>
      <c r="MC389" s="97">
        <v>93</v>
      </c>
      <c r="MD389" s="97">
        <v>229</v>
      </c>
      <c r="ME389" s="97">
        <v>120</v>
      </c>
      <c r="MF389" s="97">
        <v>11</v>
      </c>
      <c r="MG389" s="97">
        <v>6</v>
      </c>
      <c r="MH389" s="97">
        <v>10</v>
      </c>
      <c r="MI389" s="97">
        <v>71</v>
      </c>
      <c r="MJ389" s="97">
        <v>1005</v>
      </c>
      <c r="MK389" s="97">
        <v>73</v>
      </c>
      <c r="ML389" s="97">
        <v>897</v>
      </c>
      <c r="MM389" s="97">
        <v>131</v>
      </c>
      <c r="MN389" s="97">
        <v>66</v>
      </c>
      <c r="MO389" s="97">
        <v>119</v>
      </c>
      <c r="MP389" s="97">
        <v>73</v>
      </c>
      <c r="MQ389" s="97">
        <v>73</v>
      </c>
      <c r="MR389" s="97">
        <v>62</v>
      </c>
      <c r="MS389" s="97">
        <v>565</v>
      </c>
      <c r="MT389" s="97">
        <v>1</v>
      </c>
      <c r="MU389" s="97">
        <v>87</v>
      </c>
      <c r="MV389" s="97">
        <v>65</v>
      </c>
      <c r="MW389" s="97">
        <v>451</v>
      </c>
      <c r="MX389" s="97">
        <v>69</v>
      </c>
      <c r="MY389" s="97">
        <v>50</v>
      </c>
      <c r="MZ389" s="97">
        <v>111</v>
      </c>
      <c r="NA389" s="97">
        <v>291</v>
      </c>
      <c r="NB389" s="97">
        <v>39</v>
      </c>
      <c r="NC389" s="97">
        <v>110</v>
      </c>
      <c r="ND389" s="97">
        <v>3052</v>
      </c>
      <c r="NE389" s="97">
        <v>113</v>
      </c>
      <c r="NF389" s="97">
        <v>46</v>
      </c>
      <c r="NG389" s="97">
        <v>76</v>
      </c>
      <c r="NH389" s="97">
        <v>25</v>
      </c>
      <c r="NI389" s="97">
        <v>35</v>
      </c>
      <c r="NJ389" s="97">
        <v>5</v>
      </c>
      <c r="NK389" s="97">
        <v>18</v>
      </c>
      <c r="NL389" s="97">
        <v>2</v>
      </c>
      <c r="NM389" s="97">
        <v>14</v>
      </c>
      <c r="NN389" s="97">
        <v>15</v>
      </c>
      <c r="NO389" s="97">
        <v>18</v>
      </c>
      <c r="NP389" s="97">
        <v>14</v>
      </c>
      <c r="NQ389" s="97">
        <v>159</v>
      </c>
      <c r="NR389" s="97">
        <v>414</v>
      </c>
      <c r="NS389" s="97">
        <v>796</v>
      </c>
      <c r="NT389" s="97">
        <v>1009</v>
      </c>
      <c r="NU389" s="97">
        <v>131</v>
      </c>
      <c r="NV389" s="97">
        <v>111</v>
      </c>
      <c r="NW389" s="97">
        <v>86</v>
      </c>
      <c r="NX389" s="97">
        <v>46</v>
      </c>
      <c r="NY389" s="97">
        <v>12</v>
      </c>
      <c r="NZ389" s="97">
        <v>38</v>
      </c>
      <c r="OA389" s="97">
        <v>0</v>
      </c>
      <c r="OB389" s="97">
        <v>33</v>
      </c>
      <c r="OC389" s="97">
        <v>62</v>
      </c>
      <c r="OD389" s="97"/>
      <c r="OE389" s="97">
        <v>28</v>
      </c>
      <c r="OF389" s="97">
        <v>58</v>
      </c>
      <c r="OG389" s="97"/>
      <c r="OH389" s="97">
        <v>54</v>
      </c>
      <c r="OI389" s="97">
        <v>83</v>
      </c>
      <c r="OJ389" s="97">
        <v>217</v>
      </c>
      <c r="OK389" s="97"/>
      <c r="OL389" s="97">
        <v>0</v>
      </c>
      <c r="OM389" s="97">
        <v>1264</v>
      </c>
      <c r="ON389" s="97">
        <v>37</v>
      </c>
      <c r="OO389" s="97">
        <v>543</v>
      </c>
      <c r="OP389" s="97">
        <v>16</v>
      </c>
      <c r="OQ389" s="97"/>
      <c r="OR389" s="98">
        <v>21</v>
      </c>
      <c r="OS389" s="99">
        <v>47668</v>
      </c>
      <c r="OT389" s="96">
        <v>138057</v>
      </c>
      <c r="OU389" s="97"/>
      <c r="OV389" s="97"/>
      <c r="OW389" s="97"/>
      <c r="OX389" s="97"/>
      <c r="OY389" s="97"/>
      <c r="OZ389" s="97">
        <v>44</v>
      </c>
      <c r="PA389" s="97"/>
      <c r="PB389" s="97"/>
      <c r="PC389" s="97"/>
      <c r="PD389" s="97"/>
      <c r="PE389" s="97"/>
      <c r="PF389" s="97"/>
      <c r="PG389" s="97"/>
      <c r="PH389" s="97"/>
      <c r="PI389" s="97"/>
      <c r="PJ389" s="97"/>
      <c r="PK389" s="97"/>
      <c r="PL389" s="98"/>
      <c r="PM389" s="99">
        <v>185769</v>
      </c>
    </row>
    <row r="390" spans="1:429" ht="12.75" customHeight="1" x14ac:dyDescent="0.2">
      <c r="A390" s="93">
        <v>811200</v>
      </c>
      <c r="B390" s="94" t="s">
        <v>1733</v>
      </c>
      <c r="C390" s="95" t="s">
        <v>1549</v>
      </c>
      <c r="D390" s="96">
        <v>12</v>
      </c>
      <c r="E390" s="97">
        <v>23</v>
      </c>
      <c r="F390" s="97">
        <v>2</v>
      </c>
      <c r="G390" s="97">
        <v>2</v>
      </c>
      <c r="H390" s="97">
        <v>1</v>
      </c>
      <c r="I390" s="97">
        <v>4</v>
      </c>
      <c r="J390" s="97">
        <v>14</v>
      </c>
      <c r="K390" s="97"/>
      <c r="L390" s="97">
        <v>2</v>
      </c>
      <c r="M390" s="97">
        <v>7</v>
      </c>
      <c r="N390" s="97">
        <v>57</v>
      </c>
      <c r="O390" s="97"/>
      <c r="P390" s="97"/>
      <c r="Q390" s="97">
        <v>53</v>
      </c>
      <c r="R390" s="97">
        <v>10</v>
      </c>
      <c r="S390" s="97">
        <v>3</v>
      </c>
      <c r="T390" s="97">
        <v>7</v>
      </c>
      <c r="U390" s="97">
        <v>11</v>
      </c>
      <c r="V390" s="97">
        <v>18</v>
      </c>
      <c r="W390" s="97">
        <v>180</v>
      </c>
      <c r="X390" s="97">
        <v>371</v>
      </c>
      <c r="Y390" s="97">
        <v>29</v>
      </c>
      <c r="Z390" s="97">
        <v>48</v>
      </c>
      <c r="AA390" s="97">
        <v>107</v>
      </c>
      <c r="AB390" s="97">
        <v>22</v>
      </c>
      <c r="AC390" s="97">
        <v>39</v>
      </c>
      <c r="AD390" s="97">
        <v>185</v>
      </c>
      <c r="AE390" s="97">
        <v>41</v>
      </c>
      <c r="AF390" s="97">
        <v>42</v>
      </c>
      <c r="AG390" s="97">
        <v>6</v>
      </c>
      <c r="AH390" s="97">
        <v>104</v>
      </c>
      <c r="AI390" s="97">
        <v>28</v>
      </c>
      <c r="AJ390" s="97">
        <v>124</v>
      </c>
      <c r="AK390" s="97">
        <v>134</v>
      </c>
      <c r="AL390" s="97">
        <v>53</v>
      </c>
      <c r="AM390" s="97">
        <v>198</v>
      </c>
      <c r="AN390" s="97">
        <v>15</v>
      </c>
      <c r="AO390" s="97">
        <v>8</v>
      </c>
      <c r="AP390" s="97">
        <v>8</v>
      </c>
      <c r="AQ390" s="97">
        <v>8</v>
      </c>
      <c r="AR390" s="97">
        <v>5</v>
      </c>
      <c r="AS390" s="97">
        <v>20</v>
      </c>
      <c r="AT390" s="97">
        <v>8</v>
      </c>
      <c r="AU390" s="97">
        <v>21</v>
      </c>
      <c r="AV390" s="97">
        <v>4</v>
      </c>
      <c r="AW390" s="97">
        <v>6</v>
      </c>
      <c r="AX390" s="97">
        <v>2</v>
      </c>
      <c r="AY390" s="97">
        <v>2</v>
      </c>
      <c r="AZ390" s="97">
        <v>2</v>
      </c>
      <c r="BA390" s="97">
        <v>3</v>
      </c>
      <c r="BB390" s="97">
        <v>3</v>
      </c>
      <c r="BC390" s="97">
        <v>1</v>
      </c>
      <c r="BD390" s="97">
        <v>77</v>
      </c>
      <c r="BE390" s="97">
        <v>9</v>
      </c>
      <c r="BF390" s="97">
        <v>1</v>
      </c>
      <c r="BG390" s="97">
        <v>3</v>
      </c>
      <c r="BH390" s="97">
        <v>12</v>
      </c>
      <c r="BI390" s="97">
        <v>7</v>
      </c>
      <c r="BJ390" s="97">
        <v>5</v>
      </c>
      <c r="BK390" s="97">
        <v>6</v>
      </c>
      <c r="BL390" s="97">
        <v>11</v>
      </c>
      <c r="BM390" s="97">
        <v>10</v>
      </c>
      <c r="BN390" s="97">
        <v>3</v>
      </c>
      <c r="BO390" s="97">
        <v>11</v>
      </c>
      <c r="BP390" s="97">
        <v>10</v>
      </c>
      <c r="BQ390" s="97">
        <v>5</v>
      </c>
      <c r="BR390" s="97">
        <v>17</v>
      </c>
      <c r="BS390" s="97">
        <v>19</v>
      </c>
      <c r="BT390" s="97">
        <v>3</v>
      </c>
      <c r="BU390" s="97">
        <v>4</v>
      </c>
      <c r="BV390" s="97">
        <v>5</v>
      </c>
      <c r="BW390" s="97">
        <v>5</v>
      </c>
      <c r="BX390" s="97">
        <v>7</v>
      </c>
      <c r="BY390" s="97">
        <v>39</v>
      </c>
      <c r="BZ390" s="97">
        <v>23</v>
      </c>
      <c r="CA390" s="97">
        <v>20</v>
      </c>
      <c r="CB390" s="97">
        <v>1</v>
      </c>
      <c r="CC390" s="97">
        <v>15</v>
      </c>
      <c r="CD390" s="97">
        <v>5</v>
      </c>
      <c r="CE390" s="97">
        <v>4</v>
      </c>
      <c r="CF390" s="97">
        <v>4</v>
      </c>
      <c r="CG390" s="97">
        <v>9</v>
      </c>
      <c r="CH390" s="97">
        <v>7</v>
      </c>
      <c r="CI390" s="97">
        <v>1</v>
      </c>
      <c r="CJ390" s="97">
        <v>12</v>
      </c>
      <c r="CK390" s="97">
        <v>12</v>
      </c>
      <c r="CL390" s="97">
        <v>3</v>
      </c>
      <c r="CM390" s="97">
        <v>7</v>
      </c>
      <c r="CN390" s="97">
        <v>3</v>
      </c>
      <c r="CO390" s="97"/>
      <c r="CP390" s="97">
        <v>5</v>
      </c>
      <c r="CQ390" s="97">
        <v>1</v>
      </c>
      <c r="CR390" s="97">
        <v>8</v>
      </c>
      <c r="CS390" s="97">
        <v>2</v>
      </c>
      <c r="CT390" s="97">
        <v>5</v>
      </c>
      <c r="CU390" s="97">
        <v>5</v>
      </c>
      <c r="CV390" s="97">
        <v>2</v>
      </c>
      <c r="CW390" s="97">
        <v>4</v>
      </c>
      <c r="CX390" s="97">
        <v>3</v>
      </c>
      <c r="CY390" s="97">
        <v>4</v>
      </c>
      <c r="CZ390" s="97">
        <v>1</v>
      </c>
      <c r="DA390" s="97">
        <v>7</v>
      </c>
      <c r="DB390" s="97">
        <v>2</v>
      </c>
      <c r="DC390" s="97">
        <v>5</v>
      </c>
      <c r="DD390" s="97">
        <v>7</v>
      </c>
      <c r="DE390" s="97">
        <v>1</v>
      </c>
      <c r="DF390" s="97">
        <v>1</v>
      </c>
      <c r="DG390" s="97">
        <v>0</v>
      </c>
      <c r="DH390" s="97">
        <v>7</v>
      </c>
      <c r="DI390" s="97">
        <v>3</v>
      </c>
      <c r="DJ390" s="97">
        <v>2</v>
      </c>
      <c r="DK390" s="97">
        <v>16</v>
      </c>
      <c r="DL390" s="97">
        <v>1</v>
      </c>
      <c r="DM390" s="97">
        <v>9</v>
      </c>
      <c r="DN390" s="97">
        <v>12</v>
      </c>
      <c r="DO390" s="97">
        <v>3</v>
      </c>
      <c r="DP390" s="97">
        <v>41</v>
      </c>
      <c r="DQ390" s="97">
        <v>15</v>
      </c>
      <c r="DR390" s="97">
        <v>21</v>
      </c>
      <c r="DS390" s="97">
        <v>10</v>
      </c>
      <c r="DT390" s="97">
        <v>24</v>
      </c>
      <c r="DU390" s="97"/>
      <c r="DV390" s="97">
        <v>8</v>
      </c>
      <c r="DW390" s="97">
        <v>1</v>
      </c>
      <c r="DX390" s="97">
        <v>64</v>
      </c>
      <c r="DY390" s="97">
        <v>7</v>
      </c>
      <c r="DZ390" s="97">
        <v>4</v>
      </c>
      <c r="EA390" s="97">
        <v>4</v>
      </c>
      <c r="EB390" s="97">
        <v>2</v>
      </c>
      <c r="EC390" s="97">
        <v>2</v>
      </c>
      <c r="ED390" s="97">
        <v>0</v>
      </c>
      <c r="EE390" s="97">
        <v>2</v>
      </c>
      <c r="EF390" s="97">
        <v>0</v>
      </c>
      <c r="EG390" s="97">
        <v>0</v>
      </c>
      <c r="EH390" s="97">
        <v>0</v>
      </c>
      <c r="EI390" s="97">
        <v>0</v>
      </c>
      <c r="EJ390" s="97">
        <v>0</v>
      </c>
      <c r="EK390" s="97">
        <v>1</v>
      </c>
      <c r="EL390" s="97">
        <v>1</v>
      </c>
      <c r="EM390" s="97">
        <v>3</v>
      </c>
      <c r="EN390" s="97">
        <v>1</v>
      </c>
      <c r="EO390" s="97">
        <v>4</v>
      </c>
      <c r="EP390" s="97">
        <v>2</v>
      </c>
      <c r="EQ390" s="97">
        <v>4</v>
      </c>
      <c r="ER390" s="97">
        <v>3</v>
      </c>
      <c r="ES390" s="97">
        <v>1</v>
      </c>
      <c r="ET390" s="97">
        <v>1</v>
      </c>
      <c r="EU390" s="97">
        <v>5</v>
      </c>
      <c r="EV390" s="97">
        <v>14</v>
      </c>
      <c r="EW390" s="97">
        <v>2</v>
      </c>
      <c r="EX390" s="97">
        <v>2</v>
      </c>
      <c r="EY390" s="97">
        <v>1</v>
      </c>
      <c r="EZ390" s="97">
        <v>0</v>
      </c>
      <c r="FA390" s="97">
        <v>1</v>
      </c>
      <c r="FB390" s="97">
        <v>7</v>
      </c>
      <c r="FC390" s="97">
        <v>3</v>
      </c>
      <c r="FD390" s="97">
        <v>17</v>
      </c>
      <c r="FE390" s="97">
        <v>5</v>
      </c>
      <c r="FF390" s="97">
        <v>14</v>
      </c>
      <c r="FG390" s="97">
        <v>13</v>
      </c>
      <c r="FH390" s="97">
        <v>7</v>
      </c>
      <c r="FI390" s="97">
        <v>4</v>
      </c>
      <c r="FJ390" s="97">
        <v>8</v>
      </c>
      <c r="FK390" s="97">
        <v>8</v>
      </c>
      <c r="FL390" s="97">
        <v>5</v>
      </c>
      <c r="FM390" s="97">
        <v>1</v>
      </c>
      <c r="FN390" s="97">
        <v>5</v>
      </c>
      <c r="FO390" s="97">
        <v>15</v>
      </c>
      <c r="FP390" s="97">
        <v>0</v>
      </c>
      <c r="FQ390" s="97">
        <v>1</v>
      </c>
      <c r="FR390" s="97">
        <v>0</v>
      </c>
      <c r="FS390" s="97">
        <v>0</v>
      </c>
      <c r="FT390" s="97">
        <v>5</v>
      </c>
      <c r="FU390" s="97">
        <v>2</v>
      </c>
      <c r="FV390" s="97">
        <v>3</v>
      </c>
      <c r="FW390" s="97">
        <v>2</v>
      </c>
      <c r="FX390" s="97">
        <v>0</v>
      </c>
      <c r="FY390" s="97">
        <v>2</v>
      </c>
      <c r="FZ390" s="97">
        <v>5</v>
      </c>
      <c r="GA390" s="97">
        <v>1</v>
      </c>
      <c r="GB390" s="97">
        <v>15</v>
      </c>
      <c r="GC390" s="97">
        <v>11</v>
      </c>
      <c r="GD390" s="97">
        <v>1</v>
      </c>
      <c r="GE390" s="97">
        <v>2</v>
      </c>
      <c r="GF390" s="97">
        <v>3</v>
      </c>
      <c r="GG390" s="97">
        <v>1</v>
      </c>
      <c r="GH390" s="97">
        <v>4</v>
      </c>
      <c r="GI390" s="97">
        <v>1</v>
      </c>
      <c r="GJ390" s="97">
        <v>0</v>
      </c>
      <c r="GK390" s="97">
        <v>8</v>
      </c>
      <c r="GL390" s="97">
        <v>10</v>
      </c>
      <c r="GM390" s="97">
        <v>5</v>
      </c>
      <c r="GN390" s="97">
        <v>5</v>
      </c>
      <c r="GO390" s="97">
        <v>8</v>
      </c>
      <c r="GP390" s="97">
        <v>7</v>
      </c>
      <c r="GQ390" s="97">
        <v>4</v>
      </c>
      <c r="GR390" s="97">
        <v>6</v>
      </c>
      <c r="GS390" s="97">
        <v>3</v>
      </c>
      <c r="GT390" s="97">
        <v>11</v>
      </c>
      <c r="GU390" s="97">
        <v>10</v>
      </c>
      <c r="GV390" s="97">
        <v>11</v>
      </c>
      <c r="GW390" s="97">
        <v>6</v>
      </c>
      <c r="GX390" s="97">
        <v>7</v>
      </c>
      <c r="GY390" s="97">
        <v>16</v>
      </c>
      <c r="GZ390" s="97">
        <v>4</v>
      </c>
      <c r="HA390" s="97">
        <v>13</v>
      </c>
      <c r="HB390" s="97">
        <v>27</v>
      </c>
      <c r="HC390" s="97">
        <v>4</v>
      </c>
      <c r="HD390" s="97">
        <v>18</v>
      </c>
      <c r="HE390" s="97">
        <v>8</v>
      </c>
      <c r="HF390" s="97">
        <v>12</v>
      </c>
      <c r="HG390" s="97">
        <v>2</v>
      </c>
      <c r="HH390" s="97">
        <v>2</v>
      </c>
      <c r="HI390" s="97">
        <v>6</v>
      </c>
      <c r="HJ390" s="97">
        <v>9</v>
      </c>
      <c r="HK390" s="97">
        <v>17</v>
      </c>
      <c r="HL390" s="97">
        <v>4</v>
      </c>
      <c r="HM390" s="97">
        <v>4</v>
      </c>
      <c r="HN390" s="97">
        <v>0</v>
      </c>
      <c r="HO390" s="97">
        <v>6</v>
      </c>
      <c r="HP390" s="97">
        <v>1</v>
      </c>
      <c r="HQ390" s="97">
        <v>4</v>
      </c>
      <c r="HR390" s="97">
        <v>3</v>
      </c>
      <c r="HS390" s="97">
        <v>3</v>
      </c>
      <c r="HT390" s="97">
        <v>3</v>
      </c>
      <c r="HU390" s="97">
        <v>1</v>
      </c>
      <c r="HV390" s="97">
        <v>3</v>
      </c>
      <c r="HW390" s="97">
        <v>0</v>
      </c>
      <c r="HX390" s="97">
        <v>8</v>
      </c>
      <c r="HY390" s="97">
        <v>34</v>
      </c>
      <c r="HZ390" s="97">
        <v>38</v>
      </c>
      <c r="IA390" s="97">
        <v>38</v>
      </c>
      <c r="IB390" s="97">
        <v>11</v>
      </c>
      <c r="IC390" s="97">
        <v>2</v>
      </c>
      <c r="ID390" s="97">
        <v>5</v>
      </c>
      <c r="IE390" s="97">
        <v>2</v>
      </c>
      <c r="IF390" s="97">
        <v>55</v>
      </c>
      <c r="IG390" s="97">
        <v>2</v>
      </c>
      <c r="IH390" s="97">
        <v>96</v>
      </c>
      <c r="II390" s="97">
        <v>8</v>
      </c>
      <c r="IJ390" s="97">
        <v>4</v>
      </c>
      <c r="IK390" s="97">
        <v>15</v>
      </c>
      <c r="IL390" s="97">
        <v>43</v>
      </c>
      <c r="IM390" s="97">
        <v>7</v>
      </c>
      <c r="IN390" s="97">
        <v>8</v>
      </c>
      <c r="IO390" s="97">
        <v>39</v>
      </c>
      <c r="IP390" s="97">
        <v>92</v>
      </c>
      <c r="IQ390" s="97">
        <v>59</v>
      </c>
      <c r="IR390" s="97">
        <v>9</v>
      </c>
      <c r="IS390" s="97">
        <v>4</v>
      </c>
      <c r="IT390" s="97">
        <v>29</v>
      </c>
      <c r="IU390" s="97">
        <v>3</v>
      </c>
      <c r="IV390" s="97">
        <v>3</v>
      </c>
      <c r="IW390" s="97">
        <v>11</v>
      </c>
      <c r="IX390" s="97">
        <v>5</v>
      </c>
      <c r="IY390" s="97">
        <v>6</v>
      </c>
      <c r="IZ390" s="97">
        <v>4</v>
      </c>
      <c r="JA390" s="97">
        <v>14</v>
      </c>
      <c r="JB390" s="97">
        <v>9</v>
      </c>
      <c r="JC390" s="97">
        <v>1</v>
      </c>
      <c r="JD390" s="97">
        <v>21</v>
      </c>
      <c r="JE390" s="97">
        <v>20</v>
      </c>
      <c r="JF390" s="97">
        <v>5</v>
      </c>
      <c r="JG390" s="97">
        <v>0</v>
      </c>
      <c r="JH390" s="97">
        <v>5</v>
      </c>
      <c r="JI390" s="97">
        <v>3</v>
      </c>
      <c r="JJ390" s="97">
        <v>8</v>
      </c>
      <c r="JK390" s="97">
        <v>51</v>
      </c>
      <c r="JL390" s="97">
        <v>8</v>
      </c>
      <c r="JM390" s="97">
        <v>2</v>
      </c>
      <c r="JN390" s="97">
        <v>7</v>
      </c>
      <c r="JO390" s="97">
        <v>220</v>
      </c>
      <c r="JP390" s="97">
        <v>1047</v>
      </c>
      <c r="JQ390" s="97">
        <v>281</v>
      </c>
      <c r="JR390" s="97">
        <v>317</v>
      </c>
      <c r="JS390" s="97">
        <v>1092</v>
      </c>
      <c r="JT390" s="97">
        <v>204</v>
      </c>
      <c r="JU390" s="97">
        <v>507</v>
      </c>
      <c r="JV390" s="97">
        <v>475</v>
      </c>
      <c r="JW390" s="97">
        <v>893</v>
      </c>
      <c r="JX390" s="97">
        <v>75</v>
      </c>
      <c r="JY390" s="97"/>
      <c r="JZ390" s="97">
        <v>375</v>
      </c>
      <c r="KA390" s="97">
        <v>557</v>
      </c>
      <c r="KB390" s="97">
        <v>422</v>
      </c>
      <c r="KC390" s="97">
        <v>242</v>
      </c>
      <c r="KD390" s="97">
        <v>109</v>
      </c>
      <c r="KE390" s="97">
        <v>298</v>
      </c>
      <c r="KF390" s="97">
        <v>136</v>
      </c>
      <c r="KG390" s="97">
        <v>223</v>
      </c>
      <c r="KH390" s="97">
        <v>223</v>
      </c>
      <c r="KI390" s="97">
        <v>293</v>
      </c>
      <c r="KJ390" s="97">
        <v>37</v>
      </c>
      <c r="KK390" s="97">
        <v>14</v>
      </c>
      <c r="KL390" s="97">
        <v>436</v>
      </c>
      <c r="KM390" s="97">
        <v>87</v>
      </c>
      <c r="KN390" s="97">
        <v>22</v>
      </c>
      <c r="KO390" s="97">
        <v>313</v>
      </c>
      <c r="KP390" s="97">
        <v>69</v>
      </c>
      <c r="KQ390" s="97">
        <v>222</v>
      </c>
      <c r="KR390" s="97">
        <v>20</v>
      </c>
      <c r="KS390" s="97">
        <v>19</v>
      </c>
      <c r="KT390" s="97">
        <v>16</v>
      </c>
      <c r="KU390" s="97">
        <v>6</v>
      </c>
      <c r="KV390" s="97">
        <v>127</v>
      </c>
      <c r="KW390" s="97">
        <v>32</v>
      </c>
      <c r="KX390" s="97">
        <v>1</v>
      </c>
      <c r="KY390" s="97">
        <v>10</v>
      </c>
      <c r="KZ390" s="97">
        <v>31</v>
      </c>
      <c r="LA390" s="97">
        <v>476</v>
      </c>
      <c r="LB390" s="97">
        <v>277</v>
      </c>
      <c r="LC390" s="97">
        <v>27</v>
      </c>
      <c r="LD390" s="97">
        <v>215</v>
      </c>
      <c r="LE390" s="97">
        <v>108</v>
      </c>
      <c r="LF390" s="97">
        <v>6</v>
      </c>
      <c r="LG390" s="97">
        <v>117</v>
      </c>
      <c r="LH390" s="97">
        <v>601</v>
      </c>
      <c r="LI390" s="97">
        <v>114</v>
      </c>
      <c r="LJ390" s="97">
        <v>159</v>
      </c>
      <c r="LK390" s="97"/>
      <c r="LL390" s="97">
        <v>133</v>
      </c>
      <c r="LM390" s="97">
        <v>22</v>
      </c>
      <c r="LN390" s="97">
        <v>91</v>
      </c>
      <c r="LO390" s="97"/>
      <c r="LP390" s="97">
        <v>0</v>
      </c>
      <c r="LQ390" s="97">
        <v>176</v>
      </c>
      <c r="LR390" s="97">
        <v>837</v>
      </c>
      <c r="LS390" s="97">
        <v>564</v>
      </c>
      <c r="LT390" s="97">
        <v>63</v>
      </c>
      <c r="LU390" s="97">
        <v>54</v>
      </c>
      <c r="LV390" s="97">
        <v>223</v>
      </c>
      <c r="LW390" s="97">
        <v>47</v>
      </c>
      <c r="LX390" s="97">
        <v>46</v>
      </c>
      <c r="LY390" s="97">
        <v>44</v>
      </c>
      <c r="LZ390" s="97">
        <v>82</v>
      </c>
      <c r="MA390" s="97">
        <v>489</v>
      </c>
      <c r="MB390" s="97">
        <v>91</v>
      </c>
      <c r="MC390" s="97">
        <v>289</v>
      </c>
      <c r="MD390" s="97">
        <v>316</v>
      </c>
      <c r="ME390" s="97">
        <v>87</v>
      </c>
      <c r="MF390" s="97">
        <v>11</v>
      </c>
      <c r="MG390" s="97">
        <v>3</v>
      </c>
      <c r="MH390" s="97">
        <v>7</v>
      </c>
      <c r="MI390" s="97">
        <v>50</v>
      </c>
      <c r="MJ390" s="97">
        <v>526</v>
      </c>
      <c r="MK390" s="97">
        <v>62</v>
      </c>
      <c r="ML390" s="97">
        <v>536</v>
      </c>
      <c r="MM390" s="97">
        <v>101</v>
      </c>
      <c r="MN390" s="97">
        <v>55</v>
      </c>
      <c r="MO390" s="97">
        <v>91</v>
      </c>
      <c r="MP390" s="97">
        <v>53</v>
      </c>
      <c r="MQ390" s="97">
        <v>268</v>
      </c>
      <c r="MR390" s="97">
        <v>45</v>
      </c>
      <c r="MS390" s="97">
        <v>456</v>
      </c>
      <c r="MT390" s="97">
        <v>74</v>
      </c>
      <c r="MU390" s="97">
        <v>435</v>
      </c>
      <c r="MV390" s="97">
        <v>40</v>
      </c>
      <c r="MW390" s="97">
        <v>398</v>
      </c>
      <c r="MX390" s="97">
        <v>256</v>
      </c>
      <c r="MY390" s="97">
        <v>46</v>
      </c>
      <c r="MZ390" s="97">
        <v>118</v>
      </c>
      <c r="NA390" s="97">
        <v>245</v>
      </c>
      <c r="NB390" s="97">
        <v>58</v>
      </c>
      <c r="NC390" s="97">
        <v>111</v>
      </c>
      <c r="ND390" s="97">
        <v>2975</v>
      </c>
      <c r="NE390" s="97">
        <v>146</v>
      </c>
      <c r="NF390" s="97">
        <v>53</v>
      </c>
      <c r="NG390" s="97">
        <v>82</v>
      </c>
      <c r="NH390" s="97">
        <v>36</v>
      </c>
      <c r="NI390" s="97">
        <v>32</v>
      </c>
      <c r="NJ390" s="97">
        <v>16</v>
      </c>
      <c r="NK390" s="97">
        <v>79</v>
      </c>
      <c r="NL390" s="97">
        <v>20</v>
      </c>
      <c r="NM390" s="97">
        <v>34</v>
      </c>
      <c r="NN390" s="97">
        <v>41</v>
      </c>
      <c r="NO390" s="97">
        <v>33</v>
      </c>
      <c r="NP390" s="97">
        <v>91</v>
      </c>
      <c r="NQ390" s="97">
        <v>322</v>
      </c>
      <c r="NR390" s="97">
        <v>260</v>
      </c>
      <c r="NS390" s="97">
        <v>938</v>
      </c>
      <c r="NT390" s="97">
        <v>1050</v>
      </c>
      <c r="NU390" s="97">
        <v>178</v>
      </c>
      <c r="NV390" s="97">
        <v>230</v>
      </c>
      <c r="NW390" s="97">
        <v>91</v>
      </c>
      <c r="NX390" s="97">
        <v>97</v>
      </c>
      <c r="NY390" s="97">
        <v>24</v>
      </c>
      <c r="NZ390" s="97">
        <v>123</v>
      </c>
      <c r="OA390" s="97">
        <v>1</v>
      </c>
      <c r="OB390" s="97">
        <v>288</v>
      </c>
      <c r="OC390" s="97">
        <v>100</v>
      </c>
      <c r="OD390" s="97">
        <v>13</v>
      </c>
      <c r="OE390" s="97">
        <v>30</v>
      </c>
      <c r="OF390" s="97">
        <v>91</v>
      </c>
      <c r="OG390" s="97"/>
      <c r="OH390" s="97">
        <v>3404</v>
      </c>
      <c r="OI390" s="97">
        <v>261</v>
      </c>
      <c r="OJ390" s="97">
        <v>90</v>
      </c>
      <c r="OK390" s="97">
        <v>17</v>
      </c>
      <c r="OL390" s="97">
        <v>130</v>
      </c>
      <c r="OM390" s="97">
        <v>3589</v>
      </c>
      <c r="ON390" s="97">
        <v>1127</v>
      </c>
      <c r="OO390" s="97">
        <v>2931</v>
      </c>
      <c r="OP390" s="97">
        <v>3</v>
      </c>
      <c r="OQ390" s="97"/>
      <c r="OR390" s="98">
        <v>37</v>
      </c>
      <c r="OS390" s="99">
        <v>42373</v>
      </c>
      <c r="OT390" s="96">
        <v>4928</v>
      </c>
      <c r="OU390" s="97"/>
      <c r="OV390" s="97"/>
      <c r="OW390" s="97"/>
      <c r="OX390" s="97"/>
      <c r="OY390" s="97"/>
      <c r="OZ390" s="97">
        <v>4</v>
      </c>
      <c r="PA390" s="97"/>
      <c r="PB390" s="97"/>
      <c r="PC390" s="97"/>
      <c r="PD390" s="97"/>
      <c r="PE390" s="97"/>
      <c r="PF390" s="97"/>
      <c r="PG390" s="97"/>
      <c r="PH390" s="97"/>
      <c r="PI390" s="97"/>
      <c r="PJ390" s="97"/>
      <c r="PK390" s="97"/>
      <c r="PL390" s="98"/>
      <c r="PM390" s="99">
        <v>47305</v>
      </c>
    </row>
    <row r="391" spans="1:429" ht="12.75" customHeight="1" x14ac:dyDescent="0.2">
      <c r="A391" s="93">
        <v>811300</v>
      </c>
      <c r="B391" s="94" t="s">
        <v>1733</v>
      </c>
      <c r="C391" s="95" t="s">
        <v>1550</v>
      </c>
      <c r="D391" s="96">
        <v>3</v>
      </c>
      <c r="E391" s="97">
        <v>7</v>
      </c>
      <c r="F391" s="97">
        <v>1</v>
      </c>
      <c r="G391" s="97">
        <v>0</v>
      </c>
      <c r="H391" s="97">
        <v>5</v>
      </c>
      <c r="I391" s="97">
        <v>1</v>
      </c>
      <c r="J391" s="97">
        <v>4</v>
      </c>
      <c r="K391" s="97"/>
      <c r="L391" s="97">
        <v>1</v>
      </c>
      <c r="M391" s="97">
        <v>2</v>
      </c>
      <c r="N391" s="97">
        <v>146</v>
      </c>
      <c r="O391" s="97"/>
      <c r="P391" s="97"/>
      <c r="Q391" s="97">
        <v>6</v>
      </c>
      <c r="R391" s="97">
        <v>0</v>
      </c>
      <c r="S391" s="97"/>
      <c r="T391" s="97"/>
      <c r="U391" s="97">
        <v>0</v>
      </c>
      <c r="V391" s="97">
        <v>1</v>
      </c>
      <c r="W391" s="97">
        <v>15</v>
      </c>
      <c r="X391" s="97">
        <v>21</v>
      </c>
      <c r="Y391" s="97">
        <v>60</v>
      </c>
      <c r="Z391" s="97"/>
      <c r="AA391" s="97">
        <v>49</v>
      </c>
      <c r="AB391" s="97">
        <v>50</v>
      </c>
      <c r="AC391" s="97">
        <v>93</v>
      </c>
      <c r="AD391" s="97">
        <v>458</v>
      </c>
      <c r="AE391" s="97">
        <v>116</v>
      </c>
      <c r="AF391" s="97">
        <v>119</v>
      </c>
      <c r="AG391" s="97">
        <v>16</v>
      </c>
      <c r="AH391" s="97">
        <v>280</v>
      </c>
      <c r="AI391" s="97">
        <v>80</v>
      </c>
      <c r="AJ391" s="97">
        <v>308</v>
      </c>
      <c r="AK391" s="97">
        <v>333</v>
      </c>
      <c r="AL391" s="97">
        <v>140</v>
      </c>
      <c r="AM391" s="97">
        <v>490</v>
      </c>
      <c r="AN391" s="97">
        <v>58</v>
      </c>
      <c r="AO391" s="97">
        <v>35</v>
      </c>
      <c r="AP391" s="97">
        <v>28</v>
      </c>
      <c r="AQ391" s="97">
        <v>30</v>
      </c>
      <c r="AR391" s="97">
        <v>24</v>
      </c>
      <c r="AS391" s="97">
        <v>87</v>
      </c>
      <c r="AT391" s="97">
        <v>36</v>
      </c>
      <c r="AU391" s="97">
        <v>72</v>
      </c>
      <c r="AV391" s="97">
        <v>18</v>
      </c>
      <c r="AW391" s="97">
        <v>23</v>
      </c>
      <c r="AX391" s="97">
        <v>14</v>
      </c>
      <c r="AY391" s="97">
        <v>10</v>
      </c>
      <c r="AZ391" s="97">
        <v>9</v>
      </c>
      <c r="BA391" s="97">
        <v>13</v>
      </c>
      <c r="BB391" s="97">
        <v>12</v>
      </c>
      <c r="BC391" s="97">
        <v>6</v>
      </c>
      <c r="BD391" s="97">
        <v>331</v>
      </c>
      <c r="BE391" s="97">
        <v>42</v>
      </c>
      <c r="BF391" s="97">
        <v>9</v>
      </c>
      <c r="BG391" s="97">
        <v>16</v>
      </c>
      <c r="BH391" s="97">
        <v>51</v>
      </c>
      <c r="BI391" s="97">
        <v>30</v>
      </c>
      <c r="BJ391" s="97">
        <v>23</v>
      </c>
      <c r="BK391" s="97">
        <v>29</v>
      </c>
      <c r="BL391" s="97">
        <v>43</v>
      </c>
      <c r="BM391" s="97">
        <v>46</v>
      </c>
      <c r="BN391" s="97">
        <v>14</v>
      </c>
      <c r="BO391" s="97">
        <v>43</v>
      </c>
      <c r="BP391" s="97">
        <v>19</v>
      </c>
      <c r="BQ391" s="97">
        <v>18</v>
      </c>
      <c r="BR391" s="97">
        <v>48</v>
      </c>
      <c r="BS391" s="97">
        <v>43</v>
      </c>
      <c r="BT391" s="97">
        <v>9</v>
      </c>
      <c r="BU391" s="97">
        <v>10</v>
      </c>
      <c r="BV391" s="97">
        <v>15</v>
      </c>
      <c r="BW391" s="97">
        <v>9</v>
      </c>
      <c r="BX391" s="97">
        <v>18</v>
      </c>
      <c r="BY391" s="97">
        <v>96</v>
      </c>
      <c r="BZ391" s="97">
        <v>66</v>
      </c>
      <c r="CA391" s="97">
        <v>63</v>
      </c>
      <c r="CB391" s="97">
        <v>3</v>
      </c>
      <c r="CC391" s="97">
        <v>46</v>
      </c>
      <c r="CD391" s="97">
        <v>17</v>
      </c>
      <c r="CE391" s="97">
        <v>14</v>
      </c>
      <c r="CF391" s="97">
        <v>17</v>
      </c>
      <c r="CG391" s="97">
        <v>22</v>
      </c>
      <c r="CH391" s="97">
        <v>26</v>
      </c>
      <c r="CI391" s="97">
        <v>4</v>
      </c>
      <c r="CJ391" s="97">
        <v>48</v>
      </c>
      <c r="CK391" s="97">
        <v>46</v>
      </c>
      <c r="CL391" s="97">
        <v>7</v>
      </c>
      <c r="CM391" s="97">
        <v>24</v>
      </c>
      <c r="CN391" s="97">
        <v>8</v>
      </c>
      <c r="CO391" s="97">
        <v>0</v>
      </c>
      <c r="CP391" s="97">
        <v>19</v>
      </c>
      <c r="CQ391" s="97">
        <v>5</v>
      </c>
      <c r="CR391" s="97">
        <v>23</v>
      </c>
      <c r="CS391" s="97">
        <v>6</v>
      </c>
      <c r="CT391" s="97">
        <v>16</v>
      </c>
      <c r="CU391" s="97">
        <v>14</v>
      </c>
      <c r="CV391" s="97">
        <v>7</v>
      </c>
      <c r="CW391" s="97">
        <v>18</v>
      </c>
      <c r="CX391" s="97">
        <v>11</v>
      </c>
      <c r="CY391" s="97">
        <v>18</v>
      </c>
      <c r="CZ391" s="97">
        <v>8</v>
      </c>
      <c r="DA391" s="97">
        <v>26</v>
      </c>
      <c r="DB391" s="97">
        <v>7</v>
      </c>
      <c r="DC391" s="97">
        <v>17</v>
      </c>
      <c r="DD391" s="97">
        <v>24</v>
      </c>
      <c r="DE391" s="97">
        <v>5</v>
      </c>
      <c r="DF391" s="97">
        <v>5</v>
      </c>
      <c r="DG391" s="97">
        <v>2</v>
      </c>
      <c r="DH391" s="97">
        <v>25</v>
      </c>
      <c r="DI391" s="97">
        <v>14</v>
      </c>
      <c r="DJ391" s="97">
        <v>0</v>
      </c>
      <c r="DK391" s="97">
        <v>12</v>
      </c>
      <c r="DL391" s="97">
        <v>3</v>
      </c>
      <c r="DM391" s="97">
        <v>2</v>
      </c>
      <c r="DN391" s="97">
        <v>5</v>
      </c>
      <c r="DO391" s="97">
        <v>2</v>
      </c>
      <c r="DP391" s="97">
        <v>67</v>
      </c>
      <c r="DQ391" s="97">
        <v>7</v>
      </c>
      <c r="DR391" s="97">
        <v>45</v>
      </c>
      <c r="DS391" s="97">
        <v>6</v>
      </c>
      <c r="DT391" s="97">
        <v>8</v>
      </c>
      <c r="DU391" s="97">
        <v>1</v>
      </c>
      <c r="DV391" s="97">
        <v>6</v>
      </c>
      <c r="DW391" s="97">
        <v>1</v>
      </c>
      <c r="DX391" s="97">
        <v>2</v>
      </c>
      <c r="DY391" s="97">
        <v>4</v>
      </c>
      <c r="DZ391" s="97">
        <v>1</v>
      </c>
      <c r="EA391" s="97">
        <v>4</v>
      </c>
      <c r="EB391" s="97">
        <v>1</v>
      </c>
      <c r="EC391" s="97">
        <v>2</v>
      </c>
      <c r="ED391" s="97">
        <v>1</v>
      </c>
      <c r="EE391" s="97">
        <v>9</v>
      </c>
      <c r="EF391" s="97">
        <v>1</v>
      </c>
      <c r="EG391" s="97">
        <v>3</v>
      </c>
      <c r="EH391" s="97">
        <v>3</v>
      </c>
      <c r="EI391" s="97">
        <v>2</v>
      </c>
      <c r="EJ391" s="97">
        <v>2</v>
      </c>
      <c r="EK391" s="97">
        <v>8</v>
      </c>
      <c r="EL391" s="97">
        <v>7</v>
      </c>
      <c r="EM391" s="97">
        <v>15</v>
      </c>
      <c r="EN391" s="97">
        <v>6</v>
      </c>
      <c r="EO391" s="97">
        <v>19</v>
      </c>
      <c r="EP391" s="97">
        <v>11</v>
      </c>
      <c r="EQ391" s="97">
        <v>17</v>
      </c>
      <c r="ER391" s="97">
        <v>14</v>
      </c>
      <c r="ES391" s="97">
        <v>5</v>
      </c>
      <c r="ET391" s="97">
        <v>8</v>
      </c>
      <c r="EU391" s="97">
        <v>20</v>
      </c>
      <c r="EV391" s="97">
        <v>54</v>
      </c>
      <c r="EW391" s="97">
        <v>10</v>
      </c>
      <c r="EX391" s="97">
        <v>10</v>
      </c>
      <c r="EY391" s="97">
        <v>7</v>
      </c>
      <c r="EZ391" s="97">
        <v>1</v>
      </c>
      <c r="FA391" s="97">
        <v>5</v>
      </c>
      <c r="FB391" s="97">
        <v>29</v>
      </c>
      <c r="FC391" s="97">
        <v>11</v>
      </c>
      <c r="FD391" s="97">
        <v>64</v>
      </c>
      <c r="FE391" s="97">
        <v>24</v>
      </c>
      <c r="FF391" s="97">
        <v>54</v>
      </c>
      <c r="FG391" s="97">
        <v>54</v>
      </c>
      <c r="FH391" s="97">
        <v>29</v>
      </c>
      <c r="FI391" s="97">
        <v>12</v>
      </c>
      <c r="FJ391" s="97">
        <v>34</v>
      </c>
      <c r="FK391" s="97">
        <v>27</v>
      </c>
      <c r="FL391" s="97">
        <v>9</v>
      </c>
      <c r="FM391" s="97">
        <v>6</v>
      </c>
      <c r="FN391" s="97">
        <v>17</v>
      </c>
      <c r="FO391" s="97">
        <v>55</v>
      </c>
      <c r="FP391" s="97">
        <v>4</v>
      </c>
      <c r="FQ391" s="97">
        <v>3</v>
      </c>
      <c r="FR391" s="97">
        <v>2</v>
      </c>
      <c r="FS391" s="97">
        <v>3</v>
      </c>
      <c r="FT391" s="97">
        <v>17</v>
      </c>
      <c r="FU391" s="97">
        <v>10</v>
      </c>
      <c r="FV391" s="97">
        <v>6</v>
      </c>
      <c r="FW391" s="97">
        <v>7</v>
      </c>
      <c r="FX391" s="97">
        <v>4</v>
      </c>
      <c r="FY391" s="97">
        <v>11</v>
      </c>
      <c r="FZ391" s="97">
        <v>26</v>
      </c>
      <c r="GA391" s="97">
        <v>7</v>
      </c>
      <c r="GB391" s="97">
        <v>46</v>
      </c>
      <c r="GC391" s="97">
        <v>28</v>
      </c>
      <c r="GD391" s="97">
        <v>4</v>
      </c>
      <c r="GE391" s="97">
        <v>8</v>
      </c>
      <c r="GF391" s="97">
        <v>10</v>
      </c>
      <c r="GG391" s="97">
        <v>3</v>
      </c>
      <c r="GH391" s="97">
        <v>8</v>
      </c>
      <c r="GI391" s="97">
        <v>1</v>
      </c>
      <c r="GJ391" s="97">
        <v>3</v>
      </c>
      <c r="GK391" s="97">
        <v>16</v>
      </c>
      <c r="GL391" s="97">
        <v>33</v>
      </c>
      <c r="GM391" s="97">
        <v>24</v>
      </c>
      <c r="GN391" s="97">
        <v>23</v>
      </c>
      <c r="GO391" s="97">
        <v>34</v>
      </c>
      <c r="GP391" s="97">
        <v>30</v>
      </c>
      <c r="GQ391" s="97">
        <v>17</v>
      </c>
      <c r="GR391" s="97">
        <v>28</v>
      </c>
      <c r="GS391" s="97">
        <v>12</v>
      </c>
      <c r="GT391" s="97">
        <v>56</v>
      </c>
      <c r="GU391" s="97">
        <v>44</v>
      </c>
      <c r="GV391" s="97">
        <v>42</v>
      </c>
      <c r="GW391" s="97">
        <v>25</v>
      </c>
      <c r="GX391" s="97">
        <v>32</v>
      </c>
      <c r="GY391" s="97">
        <v>71</v>
      </c>
      <c r="GZ391" s="97">
        <v>18</v>
      </c>
      <c r="HA391" s="97">
        <v>52</v>
      </c>
      <c r="HB391" s="97">
        <v>115</v>
      </c>
      <c r="HC391" s="97">
        <v>16</v>
      </c>
      <c r="HD391" s="97">
        <v>68</v>
      </c>
      <c r="HE391" s="97">
        <v>39</v>
      </c>
      <c r="HF391" s="97">
        <v>50</v>
      </c>
      <c r="HG391" s="97">
        <v>12</v>
      </c>
      <c r="HH391" s="97">
        <v>12</v>
      </c>
      <c r="HI391" s="97">
        <v>28</v>
      </c>
      <c r="HJ391" s="97">
        <v>42</v>
      </c>
      <c r="HK391" s="97">
        <v>76</v>
      </c>
      <c r="HL391" s="97">
        <v>13</v>
      </c>
      <c r="HM391" s="97">
        <v>16</v>
      </c>
      <c r="HN391" s="97">
        <v>6</v>
      </c>
      <c r="HO391" s="97">
        <v>34</v>
      </c>
      <c r="HP391" s="97">
        <v>7</v>
      </c>
      <c r="HQ391" s="97">
        <v>24</v>
      </c>
      <c r="HR391" s="97">
        <v>14</v>
      </c>
      <c r="HS391" s="97">
        <v>10</v>
      </c>
      <c r="HT391" s="97">
        <v>2</v>
      </c>
      <c r="HU391" s="97">
        <v>13</v>
      </c>
      <c r="HV391" s="97">
        <v>4</v>
      </c>
      <c r="HW391" s="97">
        <v>5</v>
      </c>
      <c r="HX391" s="97">
        <v>39</v>
      </c>
      <c r="HY391" s="97">
        <v>133</v>
      </c>
      <c r="HZ391" s="97">
        <v>154</v>
      </c>
      <c r="IA391" s="97">
        <v>166</v>
      </c>
      <c r="IB391" s="97">
        <v>41</v>
      </c>
      <c r="IC391" s="97">
        <v>7</v>
      </c>
      <c r="ID391" s="97">
        <v>15</v>
      </c>
      <c r="IE391" s="97">
        <v>8</v>
      </c>
      <c r="IF391" s="97">
        <v>218</v>
      </c>
      <c r="IG391" s="97">
        <v>8</v>
      </c>
      <c r="IH391" s="97">
        <v>429</v>
      </c>
      <c r="II391" s="97">
        <v>27</v>
      </c>
      <c r="IJ391" s="97">
        <v>13</v>
      </c>
      <c r="IK391" s="97">
        <v>61</v>
      </c>
      <c r="IL391" s="97">
        <v>192</v>
      </c>
      <c r="IM391" s="97">
        <v>33</v>
      </c>
      <c r="IN391" s="97">
        <v>35</v>
      </c>
      <c r="IO391" s="97">
        <v>164</v>
      </c>
      <c r="IP391" s="97">
        <v>392</v>
      </c>
      <c r="IQ391" s="97">
        <v>249</v>
      </c>
      <c r="IR391" s="97">
        <v>42</v>
      </c>
      <c r="IS391" s="97">
        <v>18</v>
      </c>
      <c r="IT391" s="97">
        <v>104</v>
      </c>
      <c r="IU391" s="97">
        <v>10</v>
      </c>
      <c r="IV391" s="97">
        <v>17</v>
      </c>
      <c r="IW391" s="97">
        <v>51</v>
      </c>
      <c r="IX391" s="97">
        <v>23</v>
      </c>
      <c r="IY391" s="97">
        <v>23</v>
      </c>
      <c r="IZ391" s="97">
        <v>19</v>
      </c>
      <c r="JA391" s="97">
        <v>60</v>
      </c>
      <c r="JB391" s="97">
        <v>33</v>
      </c>
      <c r="JC391" s="97">
        <v>9</v>
      </c>
      <c r="JD391" s="97">
        <v>94</v>
      </c>
      <c r="JE391" s="97">
        <v>83</v>
      </c>
      <c r="JF391" s="97">
        <v>28</v>
      </c>
      <c r="JG391" s="97">
        <v>4</v>
      </c>
      <c r="JH391" s="97">
        <v>23</v>
      </c>
      <c r="JI391" s="97">
        <v>13</v>
      </c>
      <c r="JJ391" s="97">
        <v>36</v>
      </c>
      <c r="JK391" s="97">
        <v>198</v>
      </c>
      <c r="JL391" s="97">
        <v>29</v>
      </c>
      <c r="JM391" s="97">
        <v>11</v>
      </c>
      <c r="JN391" s="97">
        <v>26</v>
      </c>
      <c r="JO391" s="97">
        <v>573</v>
      </c>
      <c r="JP391" s="97">
        <v>147</v>
      </c>
      <c r="JQ391" s="97">
        <v>493</v>
      </c>
      <c r="JR391" s="97">
        <v>805</v>
      </c>
      <c r="JS391" s="97">
        <v>1723</v>
      </c>
      <c r="JT391" s="97">
        <v>412</v>
      </c>
      <c r="JU391" s="97">
        <v>1176</v>
      </c>
      <c r="JV391" s="97">
        <v>1128</v>
      </c>
      <c r="JW391" s="97">
        <v>1954</v>
      </c>
      <c r="JX391" s="97">
        <v>151</v>
      </c>
      <c r="JY391" s="97"/>
      <c r="JZ391" s="97">
        <v>443</v>
      </c>
      <c r="KA391" s="97">
        <v>1089</v>
      </c>
      <c r="KB391" s="97">
        <v>651</v>
      </c>
      <c r="KC391" s="97">
        <v>503</v>
      </c>
      <c r="KD391" s="97">
        <v>213</v>
      </c>
      <c r="KE391" s="97">
        <v>710</v>
      </c>
      <c r="KF391" s="97">
        <v>177</v>
      </c>
      <c r="KG391" s="97">
        <v>369</v>
      </c>
      <c r="KH391" s="97">
        <v>340</v>
      </c>
      <c r="KI391" s="97">
        <v>17</v>
      </c>
      <c r="KJ391" s="97">
        <v>2</v>
      </c>
      <c r="KK391" s="97"/>
      <c r="KL391" s="97">
        <v>782</v>
      </c>
      <c r="KM391" s="97">
        <v>27</v>
      </c>
      <c r="KN391" s="97">
        <v>222</v>
      </c>
      <c r="KO391" s="97">
        <v>92</v>
      </c>
      <c r="KP391" s="97">
        <v>19</v>
      </c>
      <c r="KQ391" s="97">
        <v>414</v>
      </c>
      <c r="KR391" s="97">
        <v>50</v>
      </c>
      <c r="KS391" s="97">
        <v>52</v>
      </c>
      <c r="KT391" s="97">
        <v>41</v>
      </c>
      <c r="KU391" s="97">
        <v>15</v>
      </c>
      <c r="KV391" s="97">
        <v>303</v>
      </c>
      <c r="KW391" s="97">
        <v>78</v>
      </c>
      <c r="KX391" s="97">
        <v>5</v>
      </c>
      <c r="KY391" s="97">
        <v>29</v>
      </c>
      <c r="KZ391" s="97">
        <v>66</v>
      </c>
      <c r="LA391" s="97">
        <v>1128</v>
      </c>
      <c r="LB391" s="97">
        <v>230</v>
      </c>
      <c r="LC391" s="97">
        <v>59</v>
      </c>
      <c r="LD391" s="97">
        <v>560</v>
      </c>
      <c r="LE391" s="97">
        <v>297</v>
      </c>
      <c r="LF391" s="97">
        <v>6</v>
      </c>
      <c r="LG391" s="97">
        <v>202</v>
      </c>
      <c r="LH391" s="97">
        <v>2011</v>
      </c>
      <c r="LI391" s="97">
        <v>324</v>
      </c>
      <c r="LJ391" s="97">
        <v>450</v>
      </c>
      <c r="LK391" s="97"/>
      <c r="LL391" s="97">
        <v>357</v>
      </c>
      <c r="LM391" s="97">
        <v>63</v>
      </c>
      <c r="LN391" s="97">
        <v>259</v>
      </c>
      <c r="LO391" s="97"/>
      <c r="LP391" s="97">
        <v>0</v>
      </c>
      <c r="LQ391" s="97">
        <v>396</v>
      </c>
      <c r="LR391" s="97">
        <v>2064</v>
      </c>
      <c r="LS391" s="97">
        <v>1282</v>
      </c>
      <c r="LT391" s="97">
        <v>105</v>
      </c>
      <c r="LU391" s="97">
        <v>123</v>
      </c>
      <c r="LV391" s="97">
        <v>489</v>
      </c>
      <c r="LW391" s="97">
        <v>98</v>
      </c>
      <c r="LX391" s="97">
        <v>114</v>
      </c>
      <c r="LY391" s="97">
        <v>45</v>
      </c>
      <c r="LZ391" s="97">
        <v>178</v>
      </c>
      <c r="MA391" s="97">
        <v>503</v>
      </c>
      <c r="MB391" s="97">
        <v>194</v>
      </c>
      <c r="MC391" s="97">
        <v>154</v>
      </c>
      <c r="MD391" s="97">
        <v>384</v>
      </c>
      <c r="ME391" s="97">
        <v>195</v>
      </c>
      <c r="MF391" s="97">
        <v>21</v>
      </c>
      <c r="MG391" s="97">
        <v>10</v>
      </c>
      <c r="MH391" s="97">
        <v>17</v>
      </c>
      <c r="MI391" s="97">
        <v>116</v>
      </c>
      <c r="MJ391" s="97">
        <v>1645</v>
      </c>
      <c r="MK391" s="97">
        <v>121</v>
      </c>
      <c r="ML391" s="97">
        <v>1478</v>
      </c>
      <c r="MM391" s="97">
        <v>203</v>
      </c>
      <c r="MN391" s="97">
        <v>111</v>
      </c>
      <c r="MO391" s="97">
        <v>200</v>
      </c>
      <c r="MP391" s="97">
        <v>110</v>
      </c>
      <c r="MQ391" s="97">
        <v>125</v>
      </c>
      <c r="MR391" s="97">
        <v>99</v>
      </c>
      <c r="MS391" s="97">
        <v>868</v>
      </c>
      <c r="MT391" s="97">
        <v>2</v>
      </c>
      <c r="MU391" s="97">
        <v>251</v>
      </c>
      <c r="MV391" s="97">
        <v>104</v>
      </c>
      <c r="MW391" s="97">
        <v>756</v>
      </c>
      <c r="MX391" s="97">
        <v>115</v>
      </c>
      <c r="MY391" s="97">
        <v>85</v>
      </c>
      <c r="MZ391" s="97">
        <v>187</v>
      </c>
      <c r="NA391" s="97">
        <v>487</v>
      </c>
      <c r="NB391" s="97">
        <v>66</v>
      </c>
      <c r="NC391" s="97">
        <v>185</v>
      </c>
      <c r="ND391" s="97">
        <v>5117</v>
      </c>
      <c r="NE391" s="97">
        <v>191</v>
      </c>
      <c r="NF391" s="97">
        <v>78</v>
      </c>
      <c r="NG391" s="97">
        <v>128</v>
      </c>
      <c r="NH391" s="97">
        <v>41</v>
      </c>
      <c r="NI391" s="97">
        <v>58</v>
      </c>
      <c r="NJ391" s="97">
        <v>10</v>
      </c>
      <c r="NK391" s="97">
        <v>31</v>
      </c>
      <c r="NL391" s="97">
        <v>4</v>
      </c>
      <c r="NM391" s="97">
        <v>24</v>
      </c>
      <c r="NN391" s="97">
        <v>25</v>
      </c>
      <c r="NO391" s="97">
        <v>33</v>
      </c>
      <c r="NP391" s="97">
        <v>45</v>
      </c>
      <c r="NQ391" s="97">
        <v>269</v>
      </c>
      <c r="NR391" s="97">
        <v>718</v>
      </c>
      <c r="NS391" s="97">
        <v>1336</v>
      </c>
      <c r="NT391" s="97">
        <v>1693</v>
      </c>
      <c r="NU391" s="97">
        <v>220</v>
      </c>
      <c r="NV391" s="97">
        <v>186</v>
      </c>
      <c r="NW391" s="97">
        <v>144</v>
      </c>
      <c r="NX391" s="97">
        <v>78</v>
      </c>
      <c r="NY391" s="97">
        <v>19</v>
      </c>
      <c r="NZ391" s="97">
        <v>64</v>
      </c>
      <c r="OA391" s="97">
        <v>1</v>
      </c>
      <c r="OB391" s="97">
        <v>56</v>
      </c>
      <c r="OC391" s="97">
        <v>106</v>
      </c>
      <c r="OD391" s="97">
        <v>53</v>
      </c>
      <c r="OE391" s="97">
        <v>46</v>
      </c>
      <c r="OF391" s="97">
        <v>96</v>
      </c>
      <c r="OG391" s="97"/>
      <c r="OH391" s="97">
        <v>717</v>
      </c>
      <c r="OI391" s="97">
        <v>33</v>
      </c>
      <c r="OJ391" s="97">
        <v>14</v>
      </c>
      <c r="OK391" s="97"/>
      <c r="OL391" s="97"/>
      <c r="OM391" s="97">
        <v>663</v>
      </c>
      <c r="ON391" s="97">
        <v>467</v>
      </c>
      <c r="OO391" s="97">
        <v>1431</v>
      </c>
      <c r="OP391" s="97">
        <v>11</v>
      </c>
      <c r="OQ391" s="97"/>
      <c r="OR391" s="98">
        <v>89</v>
      </c>
      <c r="OS391" s="99">
        <v>59666</v>
      </c>
      <c r="OT391" s="96"/>
      <c r="OU391" s="97"/>
      <c r="OV391" s="97"/>
      <c r="OW391" s="97"/>
      <c r="OX391" s="97"/>
      <c r="OY391" s="97"/>
      <c r="OZ391" s="97">
        <v>15</v>
      </c>
      <c r="PA391" s="97"/>
      <c r="PB391" s="97"/>
      <c r="PC391" s="97"/>
      <c r="PD391" s="97"/>
      <c r="PE391" s="97"/>
      <c r="PF391" s="97"/>
      <c r="PG391" s="97"/>
      <c r="PH391" s="97"/>
      <c r="PI391" s="97"/>
      <c r="PJ391" s="97"/>
      <c r="PK391" s="97"/>
      <c r="PL391" s="98"/>
      <c r="PM391" s="99">
        <v>59680</v>
      </c>
    </row>
    <row r="392" spans="1:429" ht="12.75" customHeight="1" x14ac:dyDescent="0.2">
      <c r="A392" s="93">
        <v>811400</v>
      </c>
      <c r="B392" s="94" t="s">
        <v>1733</v>
      </c>
      <c r="C392" s="95" t="s">
        <v>1551</v>
      </c>
      <c r="D392" s="96"/>
      <c r="E392" s="97"/>
      <c r="F392" s="97"/>
      <c r="G392" s="97"/>
      <c r="H392" s="97"/>
      <c r="I392" s="97"/>
      <c r="J392" s="97"/>
      <c r="K392" s="97"/>
      <c r="L392" s="97"/>
      <c r="M392" s="97"/>
      <c r="N392" s="97">
        <v>25</v>
      </c>
      <c r="O392" s="97">
        <v>2</v>
      </c>
      <c r="P392" s="97"/>
      <c r="Q392" s="97">
        <v>27</v>
      </c>
      <c r="R392" s="97">
        <v>18</v>
      </c>
      <c r="S392" s="97"/>
      <c r="T392" s="97"/>
      <c r="U392" s="97">
        <v>2</v>
      </c>
      <c r="V392" s="97">
        <v>1</v>
      </c>
      <c r="W392" s="97">
        <v>76</v>
      </c>
      <c r="X392" s="97">
        <v>6</v>
      </c>
      <c r="Y392" s="97">
        <v>16</v>
      </c>
      <c r="Z392" s="97">
        <v>99</v>
      </c>
      <c r="AA392" s="97">
        <v>2</v>
      </c>
      <c r="AB392" s="97">
        <v>7</v>
      </c>
      <c r="AC392" s="97">
        <v>14</v>
      </c>
      <c r="AD392" s="97">
        <v>81</v>
      </c>
      <c r="AE392" s="97">
        <v>19</v>
      </c>
      <c r="AF392" s="97">
        <v>16</v>
      </c>
      <c r="AG392" s="97">
        <v>2</v>
      </c>
      <c r="AH392" s="97">
        <v>38</v>
      </c>
      <c r="AI392" s="97">
        <v>12</v>
      </c>
      <c r="AJ392" s="97">
        <v>41</v>
      </c>
      <c r="AK392" s="97">
        <v>50</v>
      </c>
      <c r="AL392" s="97">
        <v>20</v>
      </c>
      <c r="AM392" s="97">
        <v>69</v>
      </c>
      <c r="AN392" s="97">
        <v>5</v>
      </c>
      <c r="AO392" s="97">
        <v>2</v>
      </c>
      <c r="AP392" s="97">
        <v>2</v>
      </c>
      <c r="AQ392" s="97">
        <v>2</v>
      </c>
      <c r="AR392" s="97">
        <v>1</v>
      </c>
      <c r="AS392" s="97">
        <v>6</v>
      </c>
      <c r="AT392" s="97">
        <v>3</v>
      </c>
      <c r="AU392" s="97">
        <v>6</v>
      </c>
      <c r="AV392" s="97">
        <v>1</v>
      </c>
      <c r="AW392" s="97">
        <v>2</v>
      </c>
      <c r="AX392" s="97">
        <v>0</v>
      </c>
      <c r="AY392" s="97">
        <v>0</v>
      </c>
      <c r="AZ392" s="97">
        <v>0</v>
      </c>
      <c r="BA392" s="97">
        <v>1</v>
      </c>
      <c r="BB392" s="97">
        <v>0</v>
      </c>
      <c r="BC392" s="97">
        <v>0</v>
      </c>
      <c r="BD392" s="97">
        <v>30</v>
      </c>
      <c r="BE392" s="97">
        <v>3</v>
      </c>
      <c r="BF392" s="97">
        <v>0</v>
      </c>
      <c r="BG392" s="97">
        <v>1</v>
      </c>
      <c r="BH392" s="97">
        <v>4</v>
      </c>
      <c r="BI392" s="97">
        <v>2</v>
      </c>
      <c r="BJ392" s="97">
        <v>2</v>
      </c>
      <c r="BK392" s="97">
        <v>2</v>
      </c>
      <c r="BL392" s="97">
        <v>3</v>
      </c>
      <c r="BM392" s="97">
        <v>3</v>
      </c>
      <c r="BN392" s="97">
        <v>0</v>
      </c>
      <c r="BO392" s="97">
        <v>3</v>
      </c>
      <c r="BP392" s="97">
        <v>1</v>
      </c>
      <c r="BQ392" s="97">
        <v>1</v>
      </c>
      <c r="BR392" s="97">
        <v>4</v>
      </c>
      <c r="BS392" s="97">
        <v>3</v>
      </c>
      <c r="BT392" s="97">
        <v>0</v>
      </c>
      <c r="BU392" s="97">
        <v>0</v>
      </c>
      <c r="BV392" s="97">
        <v>1</v>
      </c>
      <c r="BW392" s="97">
        <v>0</v>
      </c>
      <c r="BX392" s="97">
        <v>1</v>
      </c>
      <c r="BY392" s="97">
        <v>9</v>
      </c>
      <c r="BZ392" s="97">
        <v>5</v>
      </c>
      <c r="CA392" s="97">
        <v>6</v>
      </c>
      <c r="CB392" s="97">
        <v>0</v>
      </c>
      <c r="CC392" s="97">
        <v>4</v>
      </c>
      <c r="CD392" s="97">
        <v>1</v>
      </c>
      <c r="CE392" s="97">
        <v>1</v>
      </c>
      <c r="CF392" s="97">
        <v>0</v>
      </c>
      <c r="CG392" s="97">
        <v>2</v>
      </c>
      <c r="CH392" s="97">
        <v>2</v>
      </c>
      <c r="CI392" s="97">
        <v>0</v>
      </c>
      <c r="CJ392" s="97">
        <v>4</v>
      </c>
      <c r="CK392" s="97">
        <v>4</v>
      </c>
      <c r="CL392" s="97">
        <v>0</v>
      </c>
      <c r="CM392" s="97">
        <v>2</v>
      </c>
      <c r="CN392" s="97">
        <v>0</v>
      </c>
      <c r="CO392" s="97"/>
      <c r="CP392" s="97">
        <v>1</v>
      </c>
      <c r="CQ392" s="97">
        <v>0</v>
      </c>
      <c r="CR392" s="97">
        <v>2</v>
      </c>
      <c r="CS392" s="97">
        <v>0</v>
      </c>
      <c r="CT392" s="97">
        <v>1</v>
      </c>
      <c r="CU392" s="97">
        <v>1</v>
      </c>
      <c r="CV392" s="97">
        <v>0</v>
      </c>
      <c r="CW392" s="97">
        <v>1</v>
      </c>
      <c r="CX392" s="97">
        <v>1</v>
      </c>
      <c r="CY392" s="97">
        <v>2</v>
      </c>
      <c r="CZ392" s="97">
        <v>0</v>
      </c>
      <c r="DA392" s="97">
        <v>2</v>
      </c>
      <c r="DB392" s="97">
        <v>0</v>
      </c>
      <c r="DC392" s="97">
        <v>1</v>
      </c>
      <c r="DD392" s="97">
        <v>2</v>
      </c>
      <c r="DE392" s="97">
        <v>0</v>
      </c>
      <c r="DF392" s="97">
        <v>0</v>
      </c>
      <c r="DG392" s="97">
        <v>0</v>
      </c>
      <c r="DH392" s="97">
        <v>2</v>
      </c>
      <c r="DI392" s="97">
        <v>1</v>
      </c>
      <c r="DJ392" s="97">
        <v>0</v>
      </c>
      <c r="DK392" s="97">
        <v>1</v>
      </c>
      <c r="DL392" s="97">
        <v>0</v>
      </c>
      <c r="DM392" s="97">
        <v>0</v>
      </c>
      <c r="DN392" s="97">
        <v>0</v>
      </c>
      <c r="DO392" s="97">
        <v>0</v>
      </c>
      <c r="DP392" s="97">
        <v>6</v>
      </c>
      <c r="DQ392" s="97">
        <v>0</v>
      </c>
      <c r="DR392" s="97">
        <v>1</v>
      </c>
      <c r="DS392" s="97">
        <v>0</v>
      </c>
      <c r="DT392" s="97">
        <v>1</v>
      </c>
      <c r="DU392" s="97"/>
      <c r="DV392" s="97">
        <v>0</v>
      </c>
      <c r="DW392" s="97">
        <v>0</v>
      </c>
      <c r="DX392" s="97">
        <v>0</v>
      </c>
      <c r="DY392" s="97">
        <v>0</v>
      </c>
      <c r="DZ392" s="97">
        <v>0</v>
      </c>
      <c r="EA392" s="97">
        <v>0</v>
      </c>
      <c r="EB392" s="97">
        <v>0</v>
      </c>
      <c r="EC392" s="97"/>
      <c r="ED392" s="97">
        <v>0</v>
      </c>
      <c r="EE392" s="97">
        <v>0</v>
      </c>
      <c r="EF392" s="97"/>
      <c r="EG392" s="97">
        <v>0</v>
      </c>
      <c r="EH392" s="97">
        <v>0</v>
      </c>
      <c r="EI392" s="97">
        <v>0</v>
      </c>
      <c r="EJ392" s="97">
        <v>0</v>
      </c>
      <c r="EK392" s="97">
        <v>0</v>
      </c>
      <c r="EL392" s="97">
        <v>0</v>
      </c>
      <c r="EM392" s="97">
        <v>1</v>
      </c>
      <c r="EN392" s="97">
        <v>0</v>
      </c>
      <c r="EO392" s="97">
        <v>1</v>
      </c>
      <c r="EP392" s="97">
        <v>0</v>
      </c>
      <c r="EQ392" s="97">
        <v>0</v>
      </c>
      <c r="ER392" s="97">
        <v>1</v>
      </c>
      <c r="ES392" s="97">
        <v>0</v>
      </c>
      <c r="ET392" s="97">
        <v>0</v>
      </c>
      <c r="EU392" s="97">
        <v>2</v>
      </c>
      <c r="EV392" s="97">
        <v>4</v>
      </c>
      <c r="EW392" s="97">
        <v>1</v>
      </c>
      <c r="EX392" s="97">
        <v>0</v>
      </c>
      <c r="EY392" s="97">
        <v>0</v>
      </c>
      <c r="EZ392" s="97"/>
      <c r="FA392" s="97">
        <v>0</v>
      </c>
      <c r="FB392" s="97">
        <v>2</v>
      </c>
      <c r="FC392" s="97">
        <v>1</v>
      </c>
      <c r="FD392" s="97">
        <v>6</v>
      </c>
      <c r="FE392" s="97">
        <v>2</v>
      </c>
      <c r="FF392" s="97">
        <v>5</v>
      </c>
      <c r="FG392" s="97">
        <v>4</v>
      </c>
      <c r="FH392" s="97">
        <v>2</v>
      </c>
      <c r="FI392" s="97">
        <v>1</v>
      </c>
      <c r="FJ392" s="97">
        <v>3</v>
      </c>
      <c r="FK392" s="97">
        <v>2</v>
      </c>
      <c r="FL392" s="97">
        <v>0</v>
      </c>
      <c r="FM392" s="97">
        <v>0</v>
      </c>
      <c r="FN392" s="97">
        <v>1</v>
      </c>
      <c r="FO392" s="97">
        <v>5</v>
      </c>
      <c r="FP392" s="97">
        <v>0</v>
      </c>
      <c r="FQ392" s="97">
        <v>0</v>
      </c>
      <c r="FR392" s="97">
        <v>0</v>
      </c>
      <c r="FS392" s="97">
        <v>0</v>
      </c>
      <c r="FT392" s="97">
        <v>1</v>
      </c>
      <c r="FU392" s="97">
        <v>0</v>
      </c>
      <c r="FV392" s="97">
        <v>0</v>
      </c>
      <c r="FW392" s="97">
        <v>0</v>
      </c>
      <c r="FX392" s="97">
        <v>0</v>
      </c>
      <c r="FY392" s="97">
        <v>0</v>
      </c>
      <c r="FZ392" s="97">
        <v>1</v>
      </c>
      <c r="GA392" s="97">
        <v>0</v>
      </c>
      <c r="GB392" s="97">
        <v>4</v>
      </c>
      <c r="GC392" s="97">
        <v>3</v>
      </c>
      <c r="GD392" s="97">
        <v>0</v>
      </c>
      <c r="GE392" s="97">
        <v>0</v>
      </c>
      <c r="GF392" s="97">
        <v>0</v>
      </c>
      <c r="GG392" s="97">
        <v>0</v>
      </c>
      <c r="GH392" s="97">
        <v>0</v>
      </c>
      <c r="GI392" s="97"/>
      <c r="GJ392" s="97">
        <v>0</v>
      </c>
      <c r="GK392" s="97">
        <v>1</v>
      </c>
      <c r="GL392" s="97">
        <v>1</v>
      </c>
      <c r="GM392" s="97">
        <v>2</v>
      </c>
      <c r="GN392" s="97">
        <v>2</v>
      </c>
      <c r="GO392" s="97">
        <v>3</v>
      </c>
      <c r="GP392" s="97">
        <v>2</v>
      </c>
      <c r="GQ392" s="97">
        <v>1</v>
      </c>
      <c r="GR392" s="97">
        <v>2</v>
      </c>
      <c r="GS392" s="97">
        <v>1</v>
      </c>
      <c r="GT392" s="97">
        <v>2</v>
      </c>
      <c r="GU392" s="97">
        <v>3</v>
      </c>
      <c r="GV392" s="97">
        <v>3</v>
      </c>
      <c r="GW392" s="97">
        <v>2</v>
      </c>
      <c r="GX392" s="97">
        <v>3</v>
      </c>
      <c r="GY392" s="97">
        <v>6</v>
      </c>
      <c r="GZ392" s="97">
        <v>2</v>
      </c>
      <c r="HA392" s="97">
        <v>5</v>
      </c>
      <c r="HB392" s="97">
        <v>10</v>
      </c>
      <c r="HC392" s="97">
        <v>1</v>
      </c>
      <c r="HD392" s="97">
        <v>5</v>
      </c>
      <c r="HE392" s="97">
        <v>3</v>
      </c>
      <c r="HF392" s="97">
        <v>4</v>
      </c>
      <c r="HG392" s="97">
        <v>0</v>
      </c>
      <c r="HH392" s="97">
        <v>0</v>
      </c>
      <c r="HI392" s="97">
        <v>2</v>
      </c>
      <c r="HJ392" s="97">
        <v>3</v>
      </c>
      <c r="HK392" s="97">
        <v>7</v>
      </c>
      <c r="HL392" s="97">
        <v>0</v>
      </c>
      <c r="HM392" s="97">
        <v>1</v>
      </c>
      <c r="HN392" s="97">
        <v>0</v>
      </c>
      <c r="HO392" s="97">
        <v>1</v>
      </c>
      <c r="HP392" s="97">
        <v>0</v>
      </c>
      <c r="HQ392" s="97">
        <v>0</v>
      </c>
      <c r="HR392" s="97">
        <v>0</v>
      </c>
      <c r="HS392" s="97">
        <v>0</v>
      </c>
      <c r="HT392" s="97">
        <v>0</v>
      </c>
      <c r="HU392" s="97">
        <v>0</v>
      </c>
      <c r="HV392" s="97">
        <v>0</v>
      </c>
      <c r="HW392" s="97">
        <v>0</v>
      </c>
      <c r="HX392" s="97">
        <v>3</v>
      </c>
      <c r="HY392" s="97">
        <v>12</v>
      </c>
      <c r="HZ392" s="97">
        <v>14</v>
      </c>
      <c r="IA392" s="97">
        <v>15</v>
      </c>
      <c r="IB392" s="97">
        <v>3</v>
      </c>
      <c r="IC392" s="97">
        <v>0</v>
      </c>
      <c r="ID392" s="97">
        <v>1</v>
      </c>
      <c r="IE392" s="97">
        <v>0</v>
      </c>
      <c r="IF392" s="97">
        <v>19</v>
      </c>
      <c r="IG392" s="97">
        <v>0</v>
      </c>
      <c r="IH392" s="97">
        <v>39</v>
      </c>
      <c r="II392" s="97">
        <v>2</v>
      </c>
      <c r="IJ392" s="97">
        <v>1</v>
      </c>
      <c r="IK392" s="97">
        <v>5</v>
      </c>
      <c r="IL392" s="97">
        <v>17</v>
      </c>
      <c r="IM392" s="97">
        <v>3</v>
      </c>
      <c r="IN392" s="97">
        <v>3</v>
      </c>
      <c r="IO392" s="97">
        <v>14</v>
      </c>
      <c r="IP392" s="97">
        <v>35</v>
      </c>
      <c r="IQ392" s="97">
        <v>23</v>
      </c>
      <c r="IR392" s="97">
        <v>3</v>
      </c>
      <c r="IS392" s="97">
        <v>1</v>
      </c>
      <c r="IT392" s="97">
        <v>9</v>
      </c>
      <c r="IU392" s="97">
        <v>0</v>
      </c>
      <c r="IV392" s="97">
        <v>1</v>
      </c>
      <c r="IW392" s="97">
        <v>4</v>
      </c>
      <c r="IX392" s="97">
        <v>2</v>
      </c>
      <c r="IY392" s="97">
        <v>2</v>
      </c>
      <c r="IZ392" s="97">
        <v>2</v>
      </c>
      <c r="JA392" s="97">
        <v>5</v>
      </c>
      <c r="JB392" s="97">
        <v>2</v>
      </c>
      <c r="JC392" s="97">
        <v>0</v>
      </c>
      <c r="JD392" s="97">
        <v>8</v>
      </c>
      <c r="JE392" s="97">
        <v>6</v>
      </c>
      <c r="JF392" s="97">
        <v>2</v>
      </c>
      <c r="JG392" s="97">
        <v>0</v>
      </c>
      <c r="JH392" s="97">
        <v>2</v>
      </c>
      <c r="JI392" s="97">
        <v>0</v>
      </c>
      <c r="JJ392" s="97">
        <v>3</v>
      </c>
      <c r="JK392" s="97">
        <v>18</v>
      </c>
      <c r="JL392" s="97">
        <v>2</v>
      </c>
      <c r="JM392" s="97">
        <v>0</v>
      </c>
      <c r="JN392" s="97">
        <v>2</v>
      </c>
      <c r="JO392" s="97">
        <v>99</v>
      </c>
      <c r="JP392" s="97">
        <v>26</v>
      </c>
      <c r="JQ392" s="97">
        <v>96</v>
      </c>
      <c r="JR392" s="97">
        <v>235</v>
      </c>
      <c r="JS392" s="97">
        <v>306</v>
      </c>
      <c r="JT392" s="97">
        <v>74</v>
      </c>
      <c r="JU392" s="97">
        <v>212</v>
      </c>
      <c r="JV392" s="97">
        <v>203</v>
      </c>
      <c r="JW392" s="97">
        <v>356</v>
      </c>
      <c r="JX392" s="97">
        <v>29</v>
      </c>
      <c r="JY392" s="97"/>
      <c r="JZ392" s="97">
        <v>89</v>
      </c>
      <c r="KA392" s="97">
        <v>201</v>
      </c>
      <c r="KB392" s="97">
        <v>136</v>
      </c>
      <c r="KC392" s="97">
        <v>91</v>
      </c>
      <c r="KD392" s="97">
        <v>48</v>
      </c>
      <c r="KE392" s="97">
        <v>130</v>
      </c>
      <c r="KF392" s="97">
        <v>41</v>
      </c>
      <c r="KG392" s="97">
        <v>67</v>
      </c>
      <c r="KH392" s="97">
        <v>65</v>
      </c>
      <c r="KI392" s="97">
        <v>0</v>
      </c>
      <c r="KJ392" s="97">
        <v>9</v>
      </c>
      <c r="KK392" s="97">
        <v>38</v>
      </c>
      <c r="KL392" s="97">
        <v>234</v>
      </c>
      <c r="KM392" s="97">
        <v>145</v>
      </c>
      <c r="KN392" s="97">
        <v>3</v>
      </c>
      <c r="KO392" s="97">
        <v>573</v>
      </c>
      <c r="KP392" s="97">
        <v>4</v>
      </c>
      <c r="KQ392" s="97">
        <v>76</v>
      </c>
      <c r="KR392" s="97">
        <v>9</v>
      </c>
      <c r="KS392" s="97">
        <v>9</v>
      </c>
      <c r="KT392" s="97">
        <v>7</v>
      </c>
      <c r="KU392" s="97">
        <v>1</v>
      </c>
      <c r="KV392" s="97">
        <v>56</v>
      </c>
      <c r="KW392" s="97">
        <v>14</v>
      </c>
      <c r="KX392" s="97">
        <v>0</v>
      </c>
      <c r="KY392" s="97">
        <v>6</v>
      </c>
      <c r="KZ392" s="97">
        <v>12</v>
      </c>
      <c r="LA392" s="97">
        <v>321</v>
      </c>
      <c r="LB392" s="97">
        <v>147</v>
      </c>
      <c r="LC392" s="97">
        <v>11</v>
      </c>
      <c r="LD392" s="97">
        <v>97</v>
      </c>
      <c r="LE392" s="97">
        <v>54</v>
      </c>
      <c r="LF392" s="97">
        <v>1</v>
      </c>
      <c r="LG392" s="97">
        <v>33</v>
      </c>
      <c r="LH392" s="97">
        <v>196</v>
      </c>
      <c r="LI392" s="97">
        <v>59</v>
      </c>
      <c r="LJ392" s="97">
        <v>83</v>
      </c>
      <c r="LK392" s="97"/>
      <c r="LL392" s="97">
        <v>62</v>
      </c>
      <c r="LM392" s="97">
        <v>11</v>
      </c>
      <c r="LN392" s="97">
        <v>24</v>
      </c>
      <c r="LO392" s="97"/>
      <c r="LP392" s="97">
        <v>0</v>
      </c>
      <c r="LQ392" s="97">
        <v>2010</v>
      </c>
      <c r="LR392" s="97">
        <v>369</v>
      </c>
      <c r="LS392" s="97">
        <v>282</v>
      </c>
      <c r="LT392" s="97">
        <v>16</v>
      </c>
      <c r="LU392" s="97">
        <v>21</v>
      </c>
      <c r="LV392" s="97">
        <v>162</v>
      </c>
      <c r="LW392" s="97">
        <v>19</v>
      </c>
      <c r="LX392" s="97">
        <v>34</v>
      </c>
      <c r="LY392" s="97">
        <v>55</v>
      </c>
      <c r="LZ392" s="97">
        <v>128</v>
      </c>
      <c r="MA392" s="97">
        <v>99</v>
      </c>
      <c r="MB392" s="97">
        <v>115</v>
      </c>
      <c r="MC392" s="97">
        <v>48</v>
      </c>
      <c r="MD392" s="97">
        <v>133</v>
      </c>
      <c r="ME392" s="97">
        <v>79</v>
      </c>
      <c r="MF392" s="97">
        <v>2</v>
      </c>
      <c r="MG392" s="97">
        <v>1</v>
      </c>
      <c r="MH392" s="97">
        <v>3</v>
      </c>
      <c r="MI392" s="97">
        <v>59</v>
      </c>
      <c r="MJ392" s="97">
        <v>356</v>
      </c>
      <c r="MK392" s="97">
        <v>49</v>
      </c>
      <c r="ML392" s="97">
        <v>507</v>
      </c>
      <c r="MM392" s="97">
        <v>142</v>
      </c>
      <c r="MN392" s="97">
        <v>457</v>
      </c>
      <c r="MO392" s="97">
        <v>49</v>
      </c>
      <c r="MP392" s="97">
        <v>95</v>
      </c>
      <c r="MQ392" s="97">
        <v>236</v>
      </c>
      <c r="MR392" s="97">
        <v>50</v>
      </c>
      <c r="MS392" s="97">
        <v>265</v>
      </c>
      <c r="MT392" s="97">
        <v>59</v>
      </c>
      <c r="MU392" s="97">
        <v>52</v>
      </c>
      <c r="MV392" s="97">
        <v>6</v>
      </c>
      <c r="MW392" s="97">
        <v>137</v>
      </c>
      <c r="MX392" s="97">
        <v>22</v>
      </c>
      <c r="MY392" s="97">
        <v>15</v>
      </c>
      <c r="MZ392" s="97">
        <v>35</v>
      </c>
      <c r="NA392" s="97">
        <v>89</v>
      </c>
      <c r="NB392" s="97">
        <v>12</v>
      </c>
      <c r="NC392" s="97">
        <v>31</v>
      </c>
      <c r="ND392" s="97">
        <v>884</v>
      </c>
      <c r="NE392" s="97">
        <v>42</v>
      </c>
      <c r="NF392" s="97">
        <v>17</v>
      </c>
      <c r="NG392" s="97">
        <v>25</v>
      </c>
      <c r="NH392" s="97">
        <v>12</v>
      </c>
      <c r="NI392" s="97">
        <v>11</v>
      </c>
      <c r="NJ392" s="97">
        <v>1</v>
      </c>
      <c r="NK392" s="97">
        <v>164</v>
      </c>
      <c r="NL392" s="97">
        <v>1</v>
      </c>
      <c r="NM392" s="97">
        <v>6</v>
      </c>
      <c r="NN392" s="97">
        <v>5</v>
      </c>
      <c r="NO392" s="97">
        <v>6</v>
      </c>
      <c r="NP392" s="97">
        <v>13</v>
      </c>
      <c r="NQ392" s="97">
        <v>61</v>
      </c>
      <c r="NR392" s="97">
        <v>99</v>
      </c>
      <c r="NS392" s="97">
        <v>260</v>
      </c>
      <c r="NT392" s="97">
        <v>452</v>
      </c>
      <c r="NU392" s="97">
        <v>42</v>
      </c>
      <c r="NV392" s="97">
        <v>36</v>
      </c>
      <c r="NW392" s="97">
        <v>25</v>
      </c>
      <c r="NX392" s="97">
        <v>15</v>
      </c>
      <c r="NY392" s="97">
        <v>14</v>
      </c>
      <c r="NZ392" s="97">
        <v>16</v>
      </c>
      <c r="OA392" s="97">
        <v>0</v>
      </c>
      <c r="OB392" s="97">
        <v>21</v>
      </c>
      <c r="OC392" s="97">
        <v>31</v>
      </c>
      <c r="OD392" s="97">
        <v>25</v>
      </c>
      <c r="OE392" s="97">
        <v>9</v>
      </c>
      <c r="OF392" s="97">
        <v>30</v>
      </c>
      <c r="OG392" s="97"/>
      <c r="OH392" s="97">
        <v>139</v>
      </c>
      <c r="OI392" s="97">
        <v>6</v>
      </c>
      <c r="OJ392" s="97">
        <v>264</v>
      </c>
      <c r="OK392" s="97">
        <v>9</v>
      </c>
      <c r="OL392" s="97"/>
      <c r="OM392" s="97">
        <v>197</v>
      </c>
      <c r="ON392" s="97">
        <v>140</v>
      </c>
      <c r="OO392" s="97">
        <v>1210</v>
      </c>
      <c r="OP392" s="97">
        <v>18</v>
      </c>
      <c r="OQ392" s="97">
        <v>313</v>
      </c>
      <c r="OR392" s="98">
        <v>1060</v>
      </c>
      <c r="OS392" s="99">
        <v>18003</v>
      </c>
      <c r="OT392" s="96">
        <v>17545</v>
      </c>
      <c r="OU392" s="97"/>
      <c r="OV392" s="97"/>
      <c r="OW392" s="97"/>
      <c r="OX392" s="97"/>
      <c r="OY392" s="97"/>
      <c r="OZ392" s="97">
        <v>4</v>
      </c>
      <c r="PA392" s="97"/>
      <c r="PB392" s="97"/>
      <c r="PC392" s="97"/>
      <c r="PD392" s="97"/>
      <c r="PE392" s="97"/>
      <c r="PF392" s="97"/>
      <c r="PG392" s="97"/>
      <c r="PH392" s="97"/>
      <c r="PI392" s="97"/>
      <c r="PJ392" s="97"/>
      <c r="PK392" s="97"/>
      <c r="PL392" s="98"/>
      <c r="PM392" s="99">
        <v>35553</v>
      </c>
    </row>
    <row r="393" spans="1:429" ht="12.75" customHeight="1" x14ac:dyDescent="0.2">
      <c r="A393" s="93">
        <v>812100</v>
      </c>
      <c r="B393" s="94" t="s">
        <v>1750</v>
      </c>
      <c r="C393" s="95" t="s">
        <v>1552</v>
      </c>
      <c r="D393" s="96"/>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c r="AE393" s="97"/>
      <c r="AF393" s="97"/>
      <c r="AG393" s="97"/>
      <c r="AH393" s="97"/>
      <c r="AI393" s="97"/>
      <c r="AJ393" s="97"/>
      <c r="AK393" s="97"/>
      <c r="AL393" s="97"/>
      <c r="AM393" s="97"/>
      <c r="AN393" s="97"/>
      <c r="AO393" s="97"/>
      <c r="AP393" s="97"/>
      <c r="AQ393" s="97"/>
      <c r="AR393" s="97"/>
      <c r="AS393" s="97"/>
      <c r="AT393" s="97"/>
      <c r="AU393" s="97"/>
      <c r="AV393" s="97"/>
      <c r="AW393" s="97"/>
      <c r="AX393" s="97"/>
      <c r="AY393" s="97"/>
      <c r="AZ393" s="97"/>
      <c r="BA393" s="97"/>
      <c r="BB393" s="97"/>
      <c r="BC393" s="97"/>
      <c r="BD393" s="97"/>
      <c r="BE393" s="97"/>
      <c r="BF393" s="97"/>
      <c r="BG393" s="97"/>
      <c r="BH393" s="97"/>
      <c r="BI393" s="97"/>
      <c r="BJ393" s="97"/>
      <c r="BK393" s="97"/>
      <c r="BL393" s="97"/>
      <c r="BM393" s="97"/>
      <c r="BN393" s="97"/>
      <c r="BO393" s="97"/>
      <c r="BP393" s="97"/>
      <c r="BQ393" s="97"/>
      <c r="BR393" s="97"/>
      <c r="BS393" s="97"/>
      <c r="BT393" s="97"/>
      <c r="BU393" s="97"/>
      <c r="BV393" s="97"/>
      <c r="BW393" s="97"/>
      <c r="BX393" s="97"/>
      <c r="BY393" s="97"/>
      <c r="BZ393" s="97"/>
      <c r="CA393" s="97"/>
      <c r="CB393" s="97"/>
      <c r="CC393" s="97"/>
      <c r="CD393" s="97"/>
      <c r="CE393" s="97"/>
      <c r="CF393" s="97"/>
      <c r="CG393" s="97"/>
      <c r="CH393" s="97"/>
      <c r="CI393" s="97"/>
      <c r="CJ393" s="97"/>
      <c r="CK393" s="97"/>
      <c r="CL393" s="97"/>
      <c r="CM393" s="97"/>
      <c r="CN393" s="97"/>
      <c r="CO393" s="97"/>
      <c r="CP393" s="97"/>
      <c r="CQ393" s="97"/>
      <c r="CR393" s="97"/>
      <c r="CS393" s="97"/>
      <c r="CT393" s="97"/>
      <c r="CU393" s="97"/>
      <c r="CV393" s="97"/>
      <c r="CW393" s="97"/>
      <c r="CX393" s="97"/>
      <c r="CY393" s="97"/>
      <c r="CZ393" s="97"/>
      <c r="DA393" s="97"/>
      <c r="DB393" s="97"/>
      <c r="DC393" s="97"/>
      <c r="DD393" s="97"/>
      <c r="DE393" s="97"/>
      <c r="DF393" s="97"/>
      <c r="DG393" s="97"/>
      <c r="DH393" s="97"/>
      <c r="DI393" s="97"/>
      <c r="DJ393" s="97"/>
      <c r="DK393" s="97"/>
      <c r="DL393" s="97"/>
      <c r="DM393" s="97"/>
      <c r="DN393" s="97"/>
      <c r="DO393" s="97"/>
      <c r="DP393" s="97"/>
      <c r="DQ393" s="97"/>
      <c r="DR393" s="97"/>
      <c r="DS393" s="97"/>
      <c r="DT393" s="97"/>
      <c r="DU393" s="97"/>
      <c r="DV393" s="97"/>
      <c r="DW393" s="97"/>
      <c r="DX393" s="97"/>
      <c r="DY393" s="97"/>
      <c r="DZ393" s="97"/>
      <c r="EA393" s="97"/>
      <c r="EB393" s="97"/>
      <c r="EC393" s="97"/>
      <c r="ED393" s="97"/>
      <c r="EE393" s="97"/>
      <c r="EF393" s="97"/>
      <c r="EG393" s="97"/>
      <c r="EH393" s="97"/>
      <c r="EI393" s="97"/>
      <c r="EJ393" s="97"/>
      <c r="EK393" s="97"/>
      <c r="EL393" s="97"/>
      <c r="EM393" s="97"/>
      <c r="EN393" s="97"/>
      <c r="EO393" s="97"/>
      <c r="EP393" s="97"/>
      <c r="EQ393" s="97"/>
      <c r="ER393" s="97"/>
      <c r="ES393" s="97"/>
      <c r="ET393" s="97"/>
      <c r="EU393" s="97"/>
      <c r="EV393" s="97"/>
      <c r="EW393" s="97"/>
      <c r="EX393" s="97"/>
      <c r="EY393" s="97"/>
      <c r="EZ393" s="97"/>
      <c r="FA393" s="97"/>
      <c r="FB393" s="97"/>
      <c r="FC393" s="97"/>
      <c r="FD393" s="97"/>
      <c r="FE393" s="97"/>
      <c r="FF393" s="97"/>
      <c r="FG393" s="97"/>
      <c r="FH393" s="97"/>
      <c r="FI393" s="97"/>
      <c r="FJ393" s="97"/>
      <c r="FK393" s="97"/>
      <c r="FL393" s="97"/>
      <c r="FM393" s="97"/>
      <c r="FN393" s="97"/>
      <c r="FO393" s="97"/>
      <c r="FP393" s="97"/>
      <c r="FQ393" s="97"/>
      <c r="FR393" s="97"/>
      <c r="FS393" s="97"/>
      <c r="FT393" s="97"/>
      <c r="FU393" s="97"/>
      <c r="FV393" s="97"/>
      <c r="FW393" s="97"/>
      <c r="FX393" s="97"/>
      <c r="FY393" s="97"/>
      <c r="FZ393" s="97"/>
      <c r="GA393" s="97"/>
      <c r="GB393" s="97"/>
      <c r="GC393" s="97"/>
      <c r="GD393" s="97"/>
      <c r="GE393" s="97"/>
      <c r="GF393" s="97"/>
      <c r="GG393" s="97"/>
      <c r="GH393" s="97"/>
      <c r="GI393" s="97"/>
      <c r="GJ393" s="97"/>
      <c r="GK393" s="97"/>
      <c r="GL393" s="97"/>
      <c r="GM393" s="97"/>
      <c r="GN393" s="97"/>
      <c r="GO393" s="97"/>
      <c r="GP393" s="97"/>
      <c r="GQ393" s="97"/>
      <c r="GR393" s="97"/>
      <c r="GS393" s="97"/>
      <c r="GT393" s="97"/>
      <c r="GU393" s="97"/>
      <c r="GV393" s="97"/>
      <c r="GW393" s="97"/>
      <c r="GX393" s="97"/>
      <c r="GY393" s="97"/>
      <c r="GZ393" s="97"/>
      <c r="HA393" s="97"/>
      <c r="HB393" s="97"/>
      <c r="HC393" s="97"/>
      <c r="HD393" s="97"/>
      <c r="HE393" s="97"/>
      <c r="HF393" s="97"/>
      <c r="HG393" s="97"/>
      <c r="HH393" s="97"/>
      <c r="HI393" s="97"/>
      <c r="HJ393" s="97"/>
      <c r="HK393" s="97"/>
      <c r="HL393" s="97"/>
      <c r="HM393" s="97"/>
      <c r="HN393" s="97"/>
      <c r="HO393" s="97"/>
      <c r="HP393" s="97"/>
      <c r="HQ393" s="97"/>
      <c r="HR393" s="97"/>
      <c r="HS393" s="97"/>
      <c r="HT393" s="97"/>
      <c r="HU393" s="97"/>
      <c r="HV393" s="97"/>
      <c r="HW393" s="97"/>
      <c r="HX393" s="97"/>
      <c r="HY393" s="97"/>
      <c r="HZ393" s="97"/>
      <c r="IA393" s="97"/>
      <c r="IB393" s="97"/>
      <c r="IC393" s="97"/>
      <c r="ID393" s="97"/>
      <c r="IE393" s="97"/>
      <c r="IF393" s="97"/>
      <c r="IG393" s="97"/>
      <c r="IH393" s="97"/>
      <c r="II393" s="97"/>
      <c r="IJ393" s="97"/>
      <c r="IK393" s="97"/>
      <c r="IL393" s="97"/>
      <c r="IM393" s="97"/>
      <c r="IN393" s="97"/>
      <c r="IO393" s="97"/>
      <c r="IP393" s="97"/>
      <c r="IQ393" s="97"/>
      <c r="IR393" s="97"/>
      <c r="IS393" s="97"/>
      <c r="IT393" s="97"/>
      <c r="IU393" s="97"/>
      <c r="IV393" s="97"/>
      <c r="IW393" s="97"/>
      <c r="IX393" s="97"/>
      <c r="IY393" s="97"/>
      <c r="IZ393" s="97"/>
      <c r="JA393" s="97"/>
      <c r="JB393" s="97"/>
      <c r="JC393" s="97"/>
      <c r="JD393" s="97"/>
      <c r="JE393" s="97"/>
      <c r="JF393" s="97"/>
      <c r="JG393" s="97"/>
      <c r="JH393" s="97"/>
      <c r="JI393" s="97"/>
      <c r="JJ393" s="97"/>
      <c r="JK393" s="97"/>
      <c r="JL393" s="97"/>
      <c r="JM393" s="97"/>
      <c r="JN393" s="97"/>
      <c r="JO393" s="97"/>
      <c r="JP393" s="97"/>
      <c r="JQ393" s="97"/>
      <c r="JR393" s="97"/>
      <c r="JS393" s="97"/>
      <c r="JT393" s="97"/>
      <c r="JU393" s="97"/>
      <c r="JV393" s="97"/>
      <c r="JW393" s="97"/>
      <c r="JX393" s="97"/>
      <c r="JY393" s="97"/>
      <c r="JZ393" s="97"/>
      <c r="KA393" s="97"/>
      <c r="KB393" s="97">
        <v>0</v>
      </c>
      <c r="KC393" s="97"/>
      <c r="KD393" s="97">
        <v>0</v>
      </c>
      <c r="KE393" s="97"/>
      <c r="KF393" s="97"/>
      <c r="KG393" s="97"/>
      <c r="KH393" s="97"/>
      <c r="KI393" s="97"/>
      <c r="KJ393" s="97"/>
      <c r="KK393" s="97"/>
      <c r="KL393" s="97"/>
      <c r="KM393" s="97"/>
      <c r="KN393" s="97"/>
      <c r="KO393" s="97"/>
      <c r="KP393" s="97"/>
      <c r="KQ393" s="97"/>
      <c r="KR393" s="97"/>
      <c r="KS393" s="97"/>
      <c r="KT393" s="97"/>
      <c r="KU393" s="97"/>
      <c r="KV393" s="97"/>
      <c r="KW393" s="97"/>
      <c r="KX393" s="97"/>
      <c r="KY393" s="97"/>
      <c r="KZ393" s="97"/>
      <c r="LA393" s="97"/>
      <c r="LB393" s="97"/>
      <c r="LC393" s="97"/>
      <c r="LD393" s="97"/>
      <c r="LE393" s="97"/>
      <c r="LF393" s="97"/>
      <c r="LG393" s="97"/>
      <c r="LH393" s="97"/>
      <c r="LI393" s="97"/>
      <c r="LJ393" s="97"/>
      <c r="LK393" s="97"/>
      <c r="LL393" s="97"/>
      <c r="LM393" s="97"/>
      <c r="LN393" s="97"/>
      <c r="LO393" s="97"/>
      <c r="LP393" s="97"/>
      <c r="LQ393" s="97"/>
      <c r="LR393" s="97"/>
      <c r="LS393" s="97"/>
      <c r="LT393" s="97"/>
      <c r="LU393" s="97"/>
      <c r="LV393" s="97"/>
      <c r="LW393" s="97"/>
      <c r="LX393" s="97"/>
      <c r="LY393" s="97"/>
      <c r="LZ393" s="97"/>
      <c r="MA393" s="97"/>
      <c r="MB393" s="97"/>
      <c r="MC393" s="97"/>
      <c r="MD393" s="97"/>
      <c r="ME393" s="97"/>
      <c r="MF393" s="97"/>
      <c r="MG393" s="97"/>
      <c r="MH393" s="97"/>
      <c r="MI393" s="97"/>
      <c r="MJ393" s="97"/>
      <c r="MK393" s="97"/>
      <c r="ML393" s="97"/>
      <c r="MM393" s="97"/>
      <c r="MN393" s="97"/>
      <c r="MO393" s="97"/>
      <c r="MP393" s="97"/>
      <c r="MQ393" s="97"/>
      <c r="MR393" s="97"/>
      <c r="MS393" s="97"/>
      <c r="MT393" s="97"/>
      <c r="MU393" s="97"/>
      <c r="MV393" s="97"/>
      <c r="MW393" s="97"/>
      <c r="MX393" s="97"/>
      <c r="MY393" s="97"/>
      <c r="MZ393" s="97"/>
      <c r="NA393" s="97"/>
      <c r="NB393" s="97"/>
      <c r="NC393" s="97"/>
      <c r="ND393" s="97"/>
      <c r="NE393" s="97"/>
      <c r="NF393" s="97"/>
      <c r="NG393" s="97"/>
      <c r="NH393" s="97"/>
      <c r="NI393" s="97"/>
      <c r="NJ393" s="97"/>
      <c r="NK393" s="97"/>
      <c r="NL393" s="97"/>
      <c r="NM393" s="97"/>
      <c r="NN393" s="97"/>
      <c r="NO393" s="97"/>
      <c r="NP393" s="97"/>
      <c r="NQ393" s="97"/>
      <c r="NR393" s="97"/>
      <c r="NS393" s="97"/>
      <c r="NT393" s="97"/>
      <c r="NU393" s="97"/>
      <c r="NV393" s="97"/>
      <c r="NW393" s="97"/>
      <c r="NX393" s="97"/>
      <c r="NY393" s="97"/>
      <c r="NZ393" s="97">
        <v>337</v>
      </c>
      <c r="OA393" s="97"/>
      <c r="OB393" s="97"/>
      <c r="OC393" s="97"/>
      <c r="OD393" s="97"/>
      <c r="OE393" s="97"/>
      <c r="OF393" s="97"/>
      <c r="OG393" s="97"/>
      <c r="OH393" s="97"/>
      <c r="OI393" s="97"/>
      <c r="OJ393" s="97"/>
      <c r="OK393" s="97"/>
      <c r="OL393" s="97"/>
      <c r="OM393" s="97"/>
      <c r="ON393" s="97"/>
      <c r="OO393" s="97">
        <v>21</v>
      </c>
      <c r="OP393" s="97"/>
      <c r="OQ393" s="97"/>
      <c r="OR393" s="98"/>
      <c r="OS393" s="99">
        <v>359</v>
      </c>
      <c r="OT393" s="96">
        <v>67356</v>
      </c>
      <c r="OU393" s="97"/>
      <c r="OV393" s="97"/>
      <c r="OW393" s="97"/>
      <c r="OX393" s="97"/>
      <c r="OY393" s="97"/>
      <c r="OZ393" s="97"/>
      <c r="PA393" s="97"/>
      <c r="PB393" s="97"/>
      <c r="PC393" s="97"/>
      <c r="PD393" s="97"/>
      <c r="PE393" s="97"/>
      <c r="PF393" s="97"/>
      <c r="PG393" s="97"/>
      <c r="PH393" s="97"/>
      <c r="PI393" s="97"/>
      <c r="PJ393" s="97"/>
      <c r="PK393" s="97"/>
      <c r="PL393" s="98"/>
      <c r="PM393" s="99">
        <v>67714</v>
      </c>
    </row>
    <row r="394" spans="1:429" ht="12.75" customHeight="1" x14ac:dyDescent="0.2">
      <c r="A394" s="93">
        <v>812200</v>
      </c>
      <c r="B394" s="94" t="s">
        <v>1750</v>
      </c>
      <c r="C394" s="95" t="s">
        <v>1553</v>
      </c>
      <c r="D394" s="96"/>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c r="AE394" s="97"/>
      <c r="AF394" s="97"/>
      <c r="AG394" s="97"/>
      <c r="AH394" s="97"/>
      <c r="AI394" s="97"/>
      <c r="AJ394" s="97"/>
      <c r="AK394" s="97"/>
      <c r="AL394" s="97"/>
      <c r="AM394" s="97"/>
      <c r="AN394" s="97"/>
      <c r="AO394" s="97"/>
      <c r="AP394" s="97"/>
      <c r="AQ394" s="97"/>
      <c r="AR394" s="97"/>
      <c r="AS394" s="97"/>
      <c r="AT394" s="97"/>
      <c r="AU394" s="97"/>
      <c r="AV394" s="97"/>
      <c r="AW394" s="97"/>
      <c r="AX394" s="97"/>
      <c r="AY394" s="97"/>
      <c r="AZ394" s="97"/>
      <c r="BA394" s="97"/>
      <c r="BB394" s="97"/>
      <c r="BC394" s="97"/>
      <c r="BD394" s="97"/>
      <c r="BE394" s="97"/>
      <c r="BF394" s="97"/>
      <c r="BG394" s="97"/>
      <c r="BH394" s="97"/>
      <c r="BI394" s="97"/>
      <c r="BJ394" s="97"/>
      <c r="BK394" s="97"/>
      <c r="BL394" s="97"/>
      <c r="BM394" s="97"/>
      <c r="BN394" s="97"/>
      <c r="BO394" s="97"/>
      <c r="BP394" s="97"/>
      <c r="BQ394" s="97"/>
      <c r="BR394" s="97"/>
      <c r="BS394" s="97"/>
      <c r="BT394" s="97"/>
      <c r="BU394" s="97"/>
      <c r="BV394" s="97"/>
      <c r="BW394" s="97"/>
      <c r="BX394" s="97"/>
      <c r="BY394" s="97"/>
      <c r="BZ394" s="97"/>
      <c r="CA394" s="97"/>
      <c r="CB394" s="97"/>
      <c r="CC394" s="97"/>
      <c r="CD394" s="97"/>
      <c r="CE394" s="97"/>
      <c r="CF394" s="97"/>
      <c r="CG394" s="97"/>
      <c r="CH394" s="97"/>
      <c r="CI394" s="97"/>
      <c r="CJ394" s="97"/>
      <c r="CK394" s="97"/>
      <c r="CL394" s="97"/>
      <c r="CM394" s="97"/>
      <c r="CN394" s="97"/>
      <c r="CO394" s="97"/>
      <c r="CP394" s="97"/>
      <c r="CQ394" s="97"/>
      <c r="CR394" s="97"/>
      <c r="CS394" s="97"/>
      <c r="CT394" s="97"/>
      <c r="CU394" s="97"/>
      <c r="CV394" s="97"/>
      <c r="CW394" s="97"/>
      <c r="CX394" s="97"/>
      <c r="CY394" s="97"/>
      <c r="CZ394" s="97"/>
      <c r="DA394" s="97"/>
      <c r="DB394" s="97"/>
      <c r="DC394" s="97"/>
      <c r="DD394" s="97"/>
      <c r="DE394" s="97"/>
      <c r="DF394" s="97"/>
      <c r="DG394" s="97"/>
      <c r="DH394" s="97"/>
      <c r="DI394" s="97"/>
      <c r="DJ394" s="97"/>
      <c r="DK394" s="97"/>
      <c r="DL394" s="97"/>
      <c r="DM394" s="97"/>
      <c r="DN394" s="97"/>
      <c r="DO394" s="97"/>
      <c r="DP394" s="97"/>
      <c r="DQ394" s="97"/>
      <c r="DR394" s="97"/>
      <c r="DS394" s="97"/>
      <c r="DT394" s="97"/>
      <c r="DU394" s="97"/>
      <c r="DV394" s="97"/>
      <c r="DW394" s="97"/>
      <c r="DX394" s="97"/>
      <c r="DY394" s="97"/>
      <c r="DZ394" s="97"/>
      <c r="EA394" s="97"/>
      <c r="EB394" s="97"/>
      <c r="EC394" s="97"/>
      <c r="ED394" s="97"/>
      <c r="EE394" s="97"/>
      <c r="EF394" s="97"/>
      <c r="EG394" s="97"/>
      <c r="EH394" s="97"/>
      <c r="EI394" s="97"/>
      <c r="EJ394" s="97"/>
      <c r="EK394" s="97"/>
      <c r="EL394" s="97"/>
      <c r="EM394" s="97"/>
      <c r="EN394" s="97"/>
      <c r="EO394" s="97"/>
      <c r="EP394" s="97"/>
      <c r="EQ394" s="97"/>
      <c r="ER394" s="97"/>
      <c r="ES394" s="97"/>
      <c r="ET394" s="97"/>
      <c r="EU394" s="97"/>
      <c r="EV394" s="97"/>
      <c r="EW394" s="97"/>
      <c r="EX394" s="97"/>
      <c r="EY394" s="97"/>
      <c r="EZ394" s="97"/>
      <c r="FA394" s="97"/>
      <c r="FB394" s="97"/>
      <c r="FC394" s="97"/>
      <c r="FD394" s="97"/>
      <c r="FE394" s="97"/>
      <c r="FF394" s="97"/>
      <c r="FG394" s="97"/>
      <c r="FH394" s="97"/>
      <c r="FI394" s="97"/>
      <c r="FJ394" s="97"/>
      <c r="FK394" s="97"/>
      <c r="FL394" s="97"/>
      <c r="FM394" s="97"/>
      <c r="FN394" s="97"/>
      <c r="FO394" s="97"/>
      <c r="FP394" s="97"/>
      <c r="FQ394" s="97"/>
      <c r="FR394" s="97"/>
      <c r="FS394" s="97"/>
      <c r="FT394" s="97"/>
      <c r="FU394" s="97"/>
      <c r="FV394" s="97"/>
      <c r="FW394" s="97"/>
      <c r="FX394" s="97"/>
      <c r="FY394" s="97"/>
      <c r="FZ394" s="97"/>
      <c r="GA394" s="97"/>
      <c r="GB394" s="97"/>
      <c r="GC394" s="97"/>
      <c r="GD394" s="97"/>
      <c r="GE394" s="97"/>
      <c r="GF394" s="97"/>
      <c r="GG394" s="97"/>
      <c r="GH394" s="97"/>
      <c r="GI394" s="97"/>
      <c r="GJ394" s="97"/>
      <c r="GK394" s="97"/>
      <c r="GL394" s="97"/>
      <c r="GM394" s="97"/>
      <c r="GN394" s="97"/>
      <c r="GO394" s="97"/>
      <c r="GP394" s="97"/>
      <c r="GQ394" s="97"/>
      <c r="GR394" s="97"/>
      <c r="GS394" s="97"/>
      <c r="GT394" s="97"/>
      <c r="GU394" s="97"/>
      <c r="GV394" s="97"/>
      <c r="GW394" s="97"/>
      <c r="GX394" s="97"/>
      <c r="GY394" s="97"/>
      <c r="GZ394" s="97"/>
      <c r="HA394" s="97"/>
      <c r="HB394" s="97"/>
      <c r="HC394" s="97"/>
      <c r="HD394" s="97"/>
      <c r="HE394" s="97"/>
      <c r="HF394" s="97"/>
      <c r="HG394" s="97"/>
      <c r="HH394" s="97"/>
      <c r="HI394" s="97"/>
      <c r="HJ394" s="97"/>
      <c r="HK394" s="97"/>
      <c r="HL394" s="97"/>
      <c r="HM394" s="97"/>
      <c r="HN394" s="97"/>
      <c r="HO394" s="97"/>
      <c r="HP394" s="97"/>
      <c r="HQ394" s="97"/>
      <c r="HR394" s="97"/>
      <c r="HS394" s="97"/>
      <c r="HT394" s="97"/>
      <c r="HU394" s="97"/>
      <c r="HV394" s="97"/>
      <c r="HW394" s="97"/>
      <c r="HX394" s="97"/>
      <c r="HY394" s="97"/>
      <c r="HZ394" s="97"/>
      <c r="IA394" s="97"/>
      <c r="IB394" s="97"/>
      <c r="IC394" s="97"/>
      <c r="ID394" s="97"/>
      <c r="IE394" s="97"/>
      <c r="IF394" s="97"/>
      <c r="IG394" s="97"/>
      <c r="IH394" s="97"/>
      <c r="II394" s="97"/>
      <c r="IJ394" s="97"/>
      <c r="IK394" s="97"/>
      <c r="IL394" s="97"/>
      <c r="IM394" s="97"/>
      <c r="IN394" s="97"/>
      <c r="IO394" s="97"/>
      <c r="IP394" s="97"/>
      <c r="IQ394" s="97"/>
      <c r="IR394" s="97"/>
      <c r="IS394" s="97"/>
      <c r="IT394" s="97"/>
      <c r="IU394" s="97"/>
      <c r="IV394" s="97"/>
      <c r="IW394" s="97"/>
      <c r="IX394" s="97"/>
      <c r="IY394" s="97"/>
      <c r="IZ394" s="97"/>
      <c r="JA394" s="97"/>
      <c r="JB394" s="97"/>
      <c r="JC394" s="97"/>
      <c r="JD394" s="97"/>
      <c r="JE394" s="97"/>
      <c r="JF394" s="97"/>
      <c r="JG394" s="97"/>
      <c r="JH394" s="97"/>
      <c r="JI394" s="97"/>
      <c r="JJ394" s="97"/>
      <c r="JK394" s="97"/>
      <c r="JL394" s="97"/>
      <c r="JM394" s="97"/>
      <c r="JN394" s="97"/>
      <c r="JO394" s="97"/>
      <c r="JP394" s="97"/>
      <c r="JQ394" s="97"/>
      <c r="JR394" s="97"/>
      <c r="JS394" s="97"/>
      <c r="JT394" s="97"/>
      <c r="JU394" s="97"/>
      <c r="JV394" s="97"/>
      <c r="JW394" s="97"/>
      <c r="JX394" s="97"/>
      <c r="JY394" s="97"/>
      <c r="JZ394" s="97"/>
      <c r="KA394" s="97"/>
      <c r="KB394" s="97"/>
      <c r="KC394" s="97"/>
      <c r="KD394" s="97"/>
      <c r="KE394" s="97"/>
      <c r="KF394" s="97"/>
      <c r="KG394" s="97"/>
      <c r="KH394" s="97"/>
      <c r="KI394" s="97"/>
      <c r="KJ394" s="97"/>
      <c r="KK394" s="97"/>
      <c r="KL394" s="97"/>
      <c r="KM394" s="97"/>
      <c r="KN394" s="97"/>
      <c r="KO394" s="97"/>
      <c r="KP394" s="97"/>
      <c r="KQ394" s="97"/>
      <c r="KR394" s="97"/>
      <c r="KS394" s="97"/>
      <c r="KT394" s="97"/>
      <c r="KU394" s="97"/>
      <c r="KV394" s="97"/>
      <c r="KW394" s="97"/>
      <c r="KX394" s="97"/>
      <c r="KY394" s="97"/>
      <c r="KZ394" s="97"/>
      <c r="LA394" s="97"/>
      <c r="LB394" s="97"/>
      <c r="LC394" s="97"/>
      <c r="LD394" s="97"/>
      <c r="LE394" s="97"/>
      <c r="LF394" s="97"/>
      <c r="LG394" s="97"/>
      <c r="LH394" s="97"/>
      <c r="LI394" s="97"/>
      <c r="LJ394" s="97"/>
      <c r="LK394" s="97"/>
      <c r="LL394" s="97"/>
      <c r="LM394" s="97"/>
      <c r="LN394" s="97"/>
      <c r="LO394" s="97"/>
      <c r="LP394" s="97"/>
      <c r="LQ394" s="97"/>
      <c r="LR394" s="97"/>
      <c r="LS394" s="97"/>
      <c r="LT394" s="97"/>
      <c r="LU394" s="97"/>
      <c r="LV394" s="97"/>
      <c r="LW394" s="97"/>
      <c r="LX394" s="97"/>
      <c r="LY394" s="97"/>
      <c r="LZ394" s="97"/>
      <c r="MA394" s="97"/>
      <c r="MB394" s="97"/>
      <c r="MC394" s="97"/>
      <c r="MD394" s="97"/>
      <c r="ME394" s="97"/>
      <c r="MF394" s="97"/>
      <c r="MG394" s="97"/>
      <c r="MH394" s="97"/>
      <c r="MI394" s="97"/>
      <c r="MJ394" s="97"/>
      <c r="MK394" s="97"/>
      <c r="ML394" s="97"/>
      <c r="MM394" s="97"/>
      <c r="MN394" s="97"/>
      <c r="MO394" s="97"/>
      <c r="MP394" s="97"/>
      <c r="MQ394" s="97"/>
      <c r="MR394" s="97"/>
      <c r="MS394" s="97"/>
      <c r="MT394" s="97"/>
      <c r="MU394" s="97"/>
      <c r="MV394" s="97"/>
      <c r="MW394" s="97"/>
      <c r="MX394" s="97"/>
      <c r="MY394" s="97"/>
      <c r="MZ394" s="97"/>
      <c r="NA394" s="97"/>
      <c r="NB394" s="97"/>
      <c r="NC394" s="97"/>
      <c r="ND394" s="97"/>
      <c r="NE394" s="97"/>
      <c r="NF394" s="97"/>
      <c r="NG394" s="97"/>
      <c r="NH394" s="97"/>
      <c r="NI394" s="97"/>
      <c r="NJ394" s="97"/>
      <c r="NK394" s="97"/>
      <c r="NL394" s="97"/>
      <c r="NM394" s="97"/>
      <c r="NN394" s="97"/>
      <c r="NO394" s="97"/>
      <c r="NP394" s="97"/>
      <c r="NQ394" s="97"/>
      <c r="NR394" s="97"/>
      <c r="NS394" s="97"/>
      <c r="NT394" s="97"/>
      <c r="NU394" s="97"/>
      <c r="NV394" s="97"/>
      <c r="NW394" s="97"/>
      <c r="NX394" s="97"/>
      <c r="NY394" s="97"/>
      <c r="NZ394" s="97"/>
      <c r="OA394" s="97"/>
      <c r="OB394" s="97"/>
      <c r="OC394" s="97"/>
      <c r="OD394" s="97"/>
      <c r="OE394" s="97"/>
      <c r="OF394" s="97"/>
      <c r="OG394" s="97"/>
      <c r="OH394" s="97"/>
      <c r="OI394" s="97"/>
      <c r="OJ394" s="97"/>
      <c r="OK394" s="97"/>
      <c r="OL394" s="97"/>
      <c r="OM394" s="97"/>
      <c r="ON394" s="97"/>
      <c r="OO394" s="97"/>
      <c r="OP394" s="97"/>
      <c r="OQ394" s="97"/>
      <c r="OR394" s="98"/>
      <c r="OS394" s="99"/>
      <c r="OT394" s="96">
        <v>19219</v>
      </c>
      <c r="OU394" s="97"/>
      <c r="OV394" s="97"/>
      <c r="OW394" s="97"/>
      <c r="OX394" s="97"/>
      <c r="OY394" s="97"/>
      <c r="OZ394" s="97"/>
      <c r="PA394" s="97"/>
      <c r="PB394" s="97"/>
      <c r="PC394" s="97"/>
      <c r="PD394" s="97"/>
      <c r="PE394" s="97"/>
      <c r="PF394" s="97"/>
      <c r="PG394" s="97"/>
      <c r="PH394" s="97"/>
      <c r="PI394" s="97"/>
      <c r="PJ394" s="97"/>
      <c r="PK394" s="97"/>
      <c r="PL394" s="98"/>
      <c r="PM394" s="99">
        <v>19219</v>
      </c>
    </row>
    <row r="395" spans="1:429" ht="12.75" customHeight="1" x14ac:dyDescent="0.2">
      <c r="A395" s="93">
        <v>812300</v>
      </c>
      <c r="B395" s="94" t="s">
        <v>1750</v>
      </c>
      <c r="C395" s="95" t="s">
        <v>1554</v>
      </c>
      <c r="D395" s="96"/>
      <c r="E395" s="97"/>
      <c r="F395" s="97"/>
      <c r="G395" s="97"/>
      <c r="H395" s="97"/>
      <c r="I395" s="97"/>
      <c r="J395" s="97"/>
      <c r="K395" s="97"/>
      <c r="L395" s="97"/>
      <c r="M395" s="97"/>
      <c r="N395" s="97"/>
      <c r="O395" s="97"/>
      <c r="P395" s="97">
        <v>19</v>
      </c>
      <c r="Q395" s="97">
        <v>1</v>
      </c>
      <c r="R395" s="97">
        <v>0</v>
      </c>
      <c r="S395" s="97"/>
      <c r="T395" s="97"/>
      <c r="U395" s="97"/>
      <c r="V395" s="97"/>
      <c r="W395" s="97"/>
      <c r="X395" s="97"/>
      <c r="Y395" s="97"/>
      <c r="Z395" s="97">
        <v>3</v>
      </c>
      <c r="AA395" s="97"/>
      <c r="AB395" s="97"/>
      <c r="AC395" s="97"/>
      <c r="AD395" s="97"/>
      <c r="AE395" s="97"/>
      <c r="AF395" s="97"/>
      <c r="AG395" s="97"/>
      <c r="AH395" s="97"/>
      <c r="AI395" s="97"/>
      <c r="AJ395" s="97"/>
      <c r="AK395" s="97"/>
      <c r="AL395" s="97"/>
      <c r="AM395" s="97"/>
      <c r="AN395" s="97">
        <v>1</v>
      </c>
      <c r="AO395" s="97">
        <v>0</v>
      </c>
      <c r="AP395" s="97">
        <v>1</v>
      </c>
      <c r="AQ395" s="97"/>
      <c r="AR395" s="97">
        <v>1</v>
      </c>
      <c r="AS395" s="97">
        <v>42</v>
      </c>
      <c r="AT395" s="97"/>
      <c r="AU395" s="97">
        <v>3</v>
      </c>
      <c r="AV395" s="97">
        <v>0</v>
      </c>
      <c r="AW395" s="97">
        <v>3</v>
      </c>
      <c r="AX395" s="97"/>
      <c r="AY395" s="97"/>
      <c r="AZ395" s="97"/>
      <c r="BA395" s="97"/>
      <c r="BB395" s="97"/>
      <c r="BC395" s="97">
        <v>0</v>
      </c>
      <c r="BD395" s="97">
        <v>29</v>
      </c>
      <c r="BE395" s="97">
        <v>0</v>
      </c>
      <c r="BF395" s="97">
        <v>1</v>
      </c>
      <c r="BG395" s="97"/>
      <c r="BH395" s="97">
        <v>0</v>
      </c>
      <c r="BI395" s="97"/>
      <c r="BJ395" s="97">
        <v>21</v>
      </c>
      <c r="BK395" s="97">
        <v>1</v>
      </c>
      <c r="BL395" s="97">
        <v>0</v>
      </c>
      <c r="BM395" s="97">
        <v>5</v>
      </c>
      <c r="BN395" s="97"/>
      <c r="BO395" s="97"/>
      <c r="BP395" s="97"/>
      <c r="BQ395" s="97"/>
      <c r="BR395" s="97"/>
      <c r="BS395" s="97"/>
      <c r="BT395" s="97"/>
      <c r="BU395" s="97"/>
      <c r="BV395" s="97"/>
      <c r="BW395" s="97"/>
      <c r="BX395" s="97">
        <v>0</v>
      </c>
      <c r="BY395" s="97">
        <v>1</v>
      </c>
      <c r="BZ395" s="97"/>
      <c r="CA395" s="97">
        <v>80</v>
      </c>
      <c r="CB395" s="97"/>
      <c r="CC395" s="97"/>
      <c r="CD395" s="97"/>
      <c r="CE395" s="97"/>
      <c r="CF395" s="97"/>
      <c r="CG395" s="97"/>
      <c r="CH395" s="97"/>
      <c r="CI395" s="97"/>
      <c r="CJ395" s="97"/>
      <c r="CK395" s="97"/>
      <c r="CL395" s="97">
        <v>2</v>
      </c>
      <c r="CM395" s="97"/>
      <c r="CN395" s="97">
        <v>27</v>
      </c>
      <c r="CO395" s="97"/>
      <c r="CP395" s="97"/>
      <c r="CQ395" s="97"/>
      <c r="CR395" s="97">
        <v>0</v>
      </c>
      <c r="CS395" s="97"/>
      <c r="CT395" s="97"/>
      <c r="CU395" s="97"/>
      <c r="CV395" s="97"/>
      <c r="CW395" s="97"/>
      <c r="CX395" s="97"/>
      <c r="CY395" s="97"/>
      <c r="CZ395" s="97"/>
      <c r="DA395" s="97">
        <v>0</v>
      </c>
      <c r="DB395" s="97"/>
      <c r="DC395" s="97"/>
      <c r="DD395" s="97"/>
      <c r="DE395" s="97"/>
      <c r="DF395" s="97"/>
      <c r="DG395" s="97"/>
      <c r="DH395" s="97"/>
      <c r="DI395" s="97"/>
      <c r="DJ395" s="97"/>
      <c r="DK395" s="97"/>
      <c r="DL395" s="97"/>
      <c r="DM395" s="97"/>
      <c r="DN395" s="97"/>
      <c r="DO395" s="97"/>
      <c r="DP395" s="97"/>
      <c r="DQ395" s="97"/>
      <c r="DR395" s="97"/>
      <c r="DS395" s="97"/>
      <c r="DT395" s="97"/>
      <c r="DU395" s="97"/>
      <c r="DV395" s="97"/>
      <c r="DW395" s="97"/>
      <c r="DX395" s="97"/>
      <c r="DY395" s="97"/>
      <c r="DZ395" s="97"/>
      <c r="EA395" s="97"/>
      <c r="EB395" s="97"/>
      <c r="EC395" s="97"/>
      <c r="ED395" s="97"/>
      <c r="EE395" s="97"/>
      <c r="EF395" s="97"/>
      <c r="EG395" s="97"/>
      <c r="EH395" s="97"/>
      <c r="EI395" s="97"/>
      <c r="EJ395" s="97"/>
      <c r="EK395" s="97"/>
      <c r="EL395" s="97"/>
      <c r="EM395" s="97"/>
      <c r="EN395" s="97"/>
      <c r="EO395" s="97"/>
      <c r="EP395" s="97"/>
      <c r="EQ395" s="97">
        <v>0</v>
      </c>
      <c r="ER395" s="97"/>
      <c r="ES395" s="97"/>
      <c r="ET395" s="97"/>
      <c r="EU395" s="97">
        <v>0</v>
      </c>
      <c r="EV395" s="97">
        <v>0</v>
      </c>
      <c r="EW395" s="97"/>
      <c r="EX395" s="97">
        <v>6</v>
      </c>
      <c r="EY395" s="97">
        <v>0</v>
      </c>
      <c r="EZ395" s="97"/>
      <c r="FA395" s="97"/>
      <c r="FB395" s="97">
        <v>0</v>
      </c>
      <c r="FC395" s="97"/>
      <c r="FD395" s="97">
        <v>1</v>
      </c>
      <c r="FE395" s="97"/>
      <c r="FF395" s="97"/>
      <c r="FG395" s="97">
        <v>1</v>
      </c>
      <c r="FH395" s="97">
        <v>0</v>
      </c>
      <c r="FI395" s="97">
        <v>28</v>
      </c>
      <c r="FJ395" s="97"/>
      <c r="FK395" s="97"/>
      <c r="FL395" s="97"/>
      <c r="FM395" s="97"/>
      <c r="FN395" s="97"/>
      <c r="FO395" s="97">
        <v>26</v>
      </c>
      <c r="FP395" s="97"/>
      <c r="FQ395" s="97"/>
      <c r="FR395" s="97"/>
      <c r="FS395" s="97"/>
      <c r="FT395" s="97"/>
      <c r="FU395" s="97">
        <v>0</v>
      </c>
      <c r="FV395" s="97"/>
      <c r="FW395" s="97"/>
      <c r="FX395" s="97"/>
      <c r="FY395" s="97"/>
      <c r="FZ395" s="97"/>
      <c r="GA395" s="97"/>
      <c r="GB395" s="97"/>
      <c r="GC395" s="97">
        <v>1</v>
      </c>
      <c r="GD395" s="97">
        <v>13</v>
      </c>
      <c r="GE395" s="97"/>
      <c r="GF395" s="97">
        <v>1</v>
      </c>
      <c r="GG395" s="97"/>
      <c r="GH395" s="97"/>
      <c r="GI395" s="97"/>
      <c r="GJ395" s="97"/>
      <c r="GK395" s="97"/>
      <c r="GL395" s="97">
        <v>1</v>
      </c>
      <c r="GM395" s="97"/>
      <c r="GN395" s="97"/>
      <c r="GO395" s="97"/>
      <c r="GP395" s="97"/>
      <c r="GQ395" s="97"/>
      <c r="GR395" s="97"/>
      <c r="GS395" s="97"/>
      <c r="GT395" s="97"/>
      <c r="GU395" s="97"/>
      <c r="GV395" s="97"/>
      <c r="GW395" s="97"/>
      <c r="GX395" s="97"/>
      <c r="GY395" s="97"/>
      <c r="GZ395" s="97"/>
      <c r="HA395" s="97"/>
      <c r="HB395" s="97"/>
      <c r="HC395" s="97"/>
      <c r="HD395" s="97">
        <v>1</v>
      </c>
      <c r="HE395" s="97"/>
      <c r="HF395" s="97"/>
      <c r="HG395" s="97"/>
      <c r="HH395" s="97"/>
      <c r="HI395" s="97"/>
      <c r="HJ395" s="97"/>
      <c r="HK395" s="97"/>
      <c r="HL395" s="97"/>
      <c r="HM395" s="97"/>
      <c r="HN395" s="97"/>
      <c r="HO395" s="97"/>
      <c r="HP395" s="97">
        <v>3</v>
      </c>
      <c r="HQ395" s="97">
        <v>3</v>
      </c>
      <c r="HR395" s="97">
        <v>3</v>
      </c>
      <c r="HS395" s="97">
        <v>4</v>
      </c>
      <c r="HT395" s="97">
        <v>0</v>
      </c>
      <c r="HU395" s="97">
        <v>2</v>
      </c>
      <c r="HV395" s="97">
        <v>0</v>
      </c>
      <c r="HW395" s="97"/>
      <c r="HX395" s="97"/>
      <c r="HY395" s="97">
        <v>1</v>
      </c>
      <c r="HZ395" s="97">
        <v>0</v>
      </c>
      <c r="IA395" s="97"/>
      <c r="IB395" s="97"/>
      <c r="IC395" s="97"/>
      <c r="ID395" s="97"/>
      <c r="IE395" s="97"/>
      <c r="IF395" s="97"/>
      <c r="IG395" s="97"/>
      <c r="IH395" s="97">
        <v>1</v>
      </c>
      <c r="II395" s="97"/>
      <c r="IJ395" s="97"/>
      <c r="IK395" s="97"/>
      <c r="IL395" s="97"/>
      <c r="IM395" s="97"/>
      <c r="IN395" s="97"/>
      <c r="IO395" s="97">
        <v>0</v>
      </c>
      <c r="IP395" s="97">
        <v>0</v>
      </c>
      <c r="IQ395" s="97">
        <v>0</v>
      </c>
      <c r="IR395" s="97"/>
      <c r="IS395" s="97"/>
      <c r="IT395" s="97"/>
      <c r="IU395" s="97">
        <v>1</v>
      </c>
      <c r="IV395" s="97"/>
      <c r="IW395" s="97"/>
      <c r="IX395" s="97"/>
      <c r="IY395" s="97"/>
      <c r="IZ395" s="97"/>
      <c r="JA395" s="97"/>
      <c r="JB395" s="97"/>
      <c r="JC395" s="97"/>
      <c r="JD395" s="97"/>
      <c r="JE395" s="97"/>
      <c r="JF395" s="97"/>
      <c r="JG395" s="97"/>
      <c r="JH395" s="97"/>
      <c r="JI395" s="97"/>
      <c r="JJ395" s="97"/>
      <c r="JK395" s="97">
        <v>3</v>
      </c>
      <c r="JL395" s="97"/>
      <c r="JM395" s="97"/>
      <c r="JN395" s="97"/>
      <c r="JO395" s="97">
        <v>4</v>
      </c>
      <c r="JP395" s="97">
        <v>117</v>
      </c>
      <c r="JQ395" s="97">
        <v>9</v>
      </c>
      <c r="JR395" s="97">
        <v>31</v>
      </c>
      <c r="JS395" s="97">
        <v>169</v>
      </c>
      <c r="JT395" s="97"/>
      <c r="JU395" s="97">
        <v>11</v>
      </c>
      <c r="JV395" s="97">
        <v>0</v>
      </c>
      <c r="JW395" s="97">
        <v>18</v>
      </c>
      <c r="JX395" s="97">
        <v>13</v>
      </c>
      <c r="JY395" s="97"/>
      <c r="JZ395" s="97">
        <v>116</v>
      </c>
      <c r="KA395" s="97">
        <v>64</v>
      </c>
      <c r="KB395" s="97">
        <v>32</v>
      </c>
      <c r="KC395" s="97">
        <v>11</v>
      </c>
      <c r="KD395" s="97">
        <v>3</v>
      </c>
      <c r="KE395" s="97">
        <v>192</v>
      </c>
      <c r="KF395" s="97">
        <v>0</v>
      </c>
      <c r="KG395" s="97">
        <v>7</v>
      </c>
      <c r="KH395" s="97">
        <v>36</v>
      </c>
      <c r="KI395" s="97">
        <v>1</v>
      </c>
      <c r="KJ395" s="97">
        <v>36</v>
      </c>
      <c r="KK395" s="97"/>
      <c r="KL395" s="97">
        <v>3</v>
      </c>
      <c r="KM395" s="97">
        <v>31</v>
      </c>
      <c r="KN395" s="97"/>
      <c r="KO395" s="97">
        <v>953</v>
      </c>
      <c r="KP395" s="97">
        <v>5</v>
      </c>
      <c r="KQ395" s="97">
        <v>207</v>
      </c>
      <c r="KR395" s="97"/>
      <c r="KS395" s="97"/>
      <c r="KT395" s="97"/>
      <c r="KU395" s="97"/>
      <c r="KV395" s="97"/>
      <c r="KW395" s="97">
        <v>11</v>
      </c>
      <c r="KX395" s="97"/>
      <c r="KY395" s="97"/>
      <c r="KZ395" s="97"/>
      <c r="LA395" s="97">
        <v>4</v>
      </c>
      <c r="LB395" s="97">
        <v>15</v>
      </c>
      <c r="LC395" s="97">
        <v>0</v>
      </c>
      <c r="LD395" s="97">
        <v>0</v>
      </c>
      <c r="LE395" s="97"/>
      <c r="LF395" s="97"/>
      <c r="LG395" s="97">
        <v>0</v>
      </c>
      <c r="LH395" s="97">
        <v>0</v>
      </c>
      <c r="LI395" s="97">
        <v>0</v>
      </c>
      <c r="LJ395" s="97">
        <v>0</v>
      </c>
      <c r="LK395" s="97"/>
      <c r="LL395" s="97"/>
      <c r="LM395" s="97"/>
      <c r="LN395" s="97"/>
      <c r="LO395" s="97"/>
      <c r="LP395" s="97"/>
      <c r="LQ395" s="97">
        <v>225</v>
      </c>
      <c r="LR395" s="97">
        <v>40</v>
      </c>
      <c r="LS395" s="97">
        <v>27</v>
      </c>
      <c r="LT395" s="97">
        <v>11</v>
      </c>
      <c r="LU395" s="97"/>
      <c r="LV395" s="97">
        <v>32</v>
      </c>
      <c r="LW395" s="97">
        <v>0</v>
      </c>
      <c r="LX395" s="97">
        <v>7</v>
      </c>
      <c r="LY395" s="97">
        <v>14</v>
      </c>
      <c r="LZ395" s="97">
        <v>28</v>
      </c>
      <c r="MA395" s="97">
        <v>3</v>
      </c>
      <c r="MB395" s="97">
        <v>28</v>
      </c>
      <c r="MC395" s="97">
        <v>10</v>
      </c>
      <c r="MD395" s="97">
        <v>120</v>
      </c>
      <c r="ME395" s="97">
        <v>24</v>
      </c>
      <c r="MF395" s="97">
        <v>0</v>
      </c>
      <c r="MG395" s="97">
        <v>19</v>
      </c>
      <c r="MH395" s="97">
        <v>7</v>
      </c>
      <c r="MI395" s="97">
        <v>18</v>
      </c>
      <c r="MJ395" s="97"/>
      <c r="MK395" s="97">
        <v>18</v>
      </c>
      <c r="ML395" s="97">
        <v>75</v>
      </c>
      <c r="MM395" s="97">
        <v>38</v>
      </c>
      <c r="MN395" s="97">
        <v>1</v>
      </c>
      <c r="MO395" s="97">
        <v>12</v>
      </c>
      <c r="MP395" s="97">
        <v>26</v>
      </c>
      <c r="MQ395" s="97">
        <v>16</v>
      </c>
      <c r="MR395" s="97">
        <v>27</v>
      </c>
      <c r="MS395" s="97">
        <v>7</v>
      </c>
      <c r="MT395" s="97">
        <v>7</v>
      </c>
      <c r="MU395" s="97">
        <v>71</v>
      </c>
      <c r="MV395" s="97">
        <v>5</v>
      </c>
      <c r="MW395" s="97">
        <v>233</v>
      </c>
      <c r="MX395" s="97">
        <v>254</v>
      </c>
      <c r="MY395" s="97">
        <v>61</v>
      </c>
      <c r="MZ395" s="97">
        <v>114</v>
      </c>
      <c r="NA395" s="97">
        <v>56</v>
      </c>
      <c r="NB395" s="97">
        <v>21</v>
      </c>
      <c r="NC395" s="97">
        <v>19</v>
      </c>
      <c r="ND395" s="97">
        <v>3033</v>
      </c>
      <c r="NE395" s="97">
        <v>752</v>
      </c>
      <c r="NF395" s="97">
        <v>108</v>
      </c>
      <c r="NG395" s="97">
        <v>83</v>
      </c>
      <c r="NH395" s="97">
        <v>45</v>
      </c>
      <c r="NI395" s="97">
        <v>41</v>
      </c>
      <c r="NJ395" s="97"/>
      <c r="NK395" s="97">
        <v>3</v>
      </c>
      <c r="NL395" s="97">
        <v>0</v>
      </c>
      <c r="NM395" s="97">
        <v>2</v>
      </c>
      <c r="NN395" s="97">
        <v>0</v>
      </c>
      <c r="NO395" s="97">
        <v>5</v>
      </c>
      <c r="NP395" s="97">
        <v>29</v>
      </c>
      <c r="NQ395" s="97">
        <v>108</v>
      </c>
      <c r="NR395" s="97">
        <v>376</v>
      </c>
      <c r="NS395" s="97">
        <v>119</v>
      </c>
      <c r="NT395" s="97">
        <v>350</v>
      </c>
      <c r="NU395" s="97">
        <v>133</v>
      </c>
      <c r="NV395" s="97">
        <v>126</v>
      </c>
      <c r="NW395" s="97">
        <v>44</v>
      </c>
      <c r="NX395" s="97">
        <v>12</v>
      </c>
      <c r="NY395" s="97">
        <v>2</v>
      </c>
      <c r="NZ395" s="97">
        <v>622</v>
      </c>
      <c r="OA395" s="97">
        <v>0</v>
      </c>
      <c r="OB395" s="97">
        <v>1174</v>
      </c>
      <c r="OC395" s="97">
        <v>302</v>
      </c>
      <c r="OD395" s="97">
        <v>125</v>
      </c>
      <c r="OE395" s="97">
        <v>5</v>
      </c>
      <c r="OF395" s="97">
        <v>20</v>
      </c>
      <c r="OG395" s="97"/>
      <c r="OH395" s="97">
        <v>86</v>
      </c>
      <c r="OI395" s="97">
        <v>20</v>
      </c>
      <c r="OJ395" s="97">
        <v>291</v>
      </c>
      <c r="OK395" s="97"/>
      <c r="OL395" s="97"/>
      <c r="OM395" s="97">
        <v>401</v>
      </c>
      <c r="ON395" s="97">
        <v>547</v>
      </c>
      <c r="OO395" s="97">
        <v>697</v>
      </c>
      <c r="OP395" s="97">
        <v>1</v>
      </c>
      <c r="OQ395" s="97">
        <v>10</v>
      </c>
      <c r="OR395" s="98">
        <v>7</v>
      </c>
      <c r="OS395" s="99">
        <v>13793</v>
      </c>
      <c r="OT395" s="96">
        <v>11887</v>
      </c>
      <c r="OU395" s="97"/>
      <c r="OV395" s="97"/>
      <c r="OW395" s="97"/>
      <c r="OX395" s="97"/>
      <c r="OY395" s="97"/>
      <c r="OZ395" s="97"/>
      <c r="PA395" s="97"/>
      <c r="PB395" s="97"/>
      <c r="PC395" s="97"/>
      <c r="PD395" s="97"/>
      <c r="PE395" s="97"/>
      <c r="PF395" s="97"/>
      <c r="PG395" s="97"/>
      <c r="PH395" s="97"/>
      <c r="PI395" s="97"/>
      <c r="PJ395" s="97"/>
      <c r="PK395" s="97"/>
      <c r="PL395" s="98"/>
      <c r="PM395" s="99">
        <v>25680</v>
      </c>
    </row>
    <row r="396" spans="1:429" ht="12.75" customHeight="1" x14ac:dyDescent="0.2">
      <c r="A396" s="93">
        <v>812900</v>
      </c>
      <c r="B396" s="94" t="s">
        <v>1750</v>
      </c>
      <c r="C396" s="95" t="s">
        <v>1555</v>
      </c>
      <c r="D396" s="96"/>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c r="AE396" s="97"/>
      <c r="AF396" s="97"/>
      <c r="AG396" s="97"/>
      <c r="AH396" s="97"/>
      <c r="AI396" s="97"/>
      <c r="AJ396" s="97"/>
      <c r="AK396" s="97"/>
      <c r="AL396" s="97"/>
      <c r="AM396" s="97"/>
      <c r="AN396" s="97"/>
      <c r="AO396" s="97"/>
      <c r="AP396" s="97"/>
      <c r="AQ396" s="97"/>
      <c r="AR396" s="97"/>
      <c r="AS396" s="97"/>
      <c r="AT396" s="97"/>
      <c r="AU396" s="97"/>
      <c r="AV396" s="97"/>
      <c r="AW396" s="97"/>
      <c r="AX396" s="97"/>
      <c r="AY396" s="97"/>
      <c r="AZ396" s="97"/>
      <c r="BA396" s="97"/>
      <c r="BB396" s="97"/>
      <c r="BC396" s="97"/>
      <c r="BD396" s="97"/>
      <c r="BE396" s="97"/>
      <c r="BF396" s="97"/>
      <c r="BG396" s="97"/>
      <c r="BH396" s="97"/>
      <c r="BI396" s="97"/>
      <c r="BJ396" s="97"/>
      <c r="BK396" s="97"/>
      <c r="BL396" s="97"/>
      <c r="BM396" s="97"/>
      <c r="BN396" s="97"/>
      <c r="BO396" s="97"/>
      <c r="BP396" s="97"/>
      <c r="BQ396" s="97"/>
      <c r="BR396" s="97"/>
      <c r="BS396" s="97"/>
      <c r="BT396" s="97"/>
      <c r="BU396" s="97"/>
      <c r="BV396" s="97"/>
      <c r="BW396" s="97"/>
      <c r="BX396" s="97"/>
      <c r="BY396" s="97"/>
      <c r="BZ396" s="97"/>
      <c r="CA396" s="97"/>
      <c r="CB396" s="97"/>
      <c r="CC396" s="97"/>
      <c r="CD396" s="97"/>
      <c r="CE396" s="97"/>
      <c r="CF396" s="97"/>
      <c r="CG396" s="97"/>
      <c r="CH396" s="97"/>
      <c r="CI396" s="97"/>
      <c r="CJ396" s="97"/>
      <c r="CK396" s="97"/>
      <c r="CL396" s="97"/>
      <c r="CM396" s="97"/>
      <c r="CN396" s="97"/>
      <c r="CO396" s="97"/>
      <c r="CP396" s="97"/>
      <c r="CQ396" s="97"/>
      <c r="CR396" s="97"/>
      <c r="CS396" s="97"/>
      <c r="CT396" s="97"/>
      <c r="CU396" s="97"/>
      <c r="CV396" s="97"/>
      <c r="CW396" s="97"/>
      <c r="CX396" s="97"/>
      <c r="CY396" s="97"/>
      <c r="CZ396" s="97"/>
      <c r="DA396" s="97"/>
      <c r="DB396" s="97"/>
      <c r="DC396" s="97"/>
      <c r="DD396" s="97"/>
      <c r="DE396" s="97"/>
      <c r="DF396" s="97"/>
      <c r="DG396" s="97"/>
      <c r="DH396" s="97"/>
      <c r="DI396" s="97"/>
      <c r="DJ396" s="97"/>
      <c r="DK396" s="97"/>
      <c r="DL396" s="97"/>
      <c r="DM396" s="97"/>
      <c r="DN396" s="97"/>
      <c r="DO396" s="97"/>
      <c r="DP396" s="97"/>
      <c r="DQ396" s="97"/>
      <c r="DR396" s="97"/>
      <c r="DS396" s="97"/>
      <c r="DT396" s="97"/>
      <c r="DU396" s="97"/>
      <c r="DV396" s="97"/>
      <c r="DW396" s="97"/>
      <c r="DX396" s="97"/>
      <c r="DY396" s="97"/>
      <c r="DZ396" s="97"/>
      <c r="EA396" s="97"/>
      <c r="EB396" s="97"/>
      <c r="EC396" s="97"/>
      <c r="ED396" s="97"/>
      <c r="EE396" s="97"/>
      <c r="EF396" s="97"/>
      <c r="EG396" s="97"/>
      <c r="EH396" s="97"/>
      <c r="EI396" s="97"/>
      <c r="EJ396" s="97"/>
      <c r="EK396" s="97"/>
      <c r="EL396" s="97"/>
      <c r="EM396" s="97"/>
      <c r="EN396" s="97"/>
      <c r="EO396" s="97"/>
      <c r="EP396" s="97"/>
      <c r="EQ396" s="97"/>
      <c r="ER396" s="97"/>
      <c r="ES396" s="97"/>
      <c r="ET396" s="97"/>
      <c r="EU396" s="97"/>
      <c r="EV396" s="97"/>
      <c r="EW396" s="97"/>
      <c r="EX396" s="97"/>
      <c r="EY396" s="97"/>
      <c r="EZ396" s="97"/>
      <c r="FA396" s="97"/>
      <c r="FB396" s="97"/>
      <c r="FC396" s="97"/>
      <c r="FD396" s="97"/>
      <c r="FE396" s="97"/>
      <c r="FF396" s="97"/>
      <c r="FG396" s="97"/>
      <c r="FH396" s="97"/>
      <c r="FI396" s="97"/>
      <c r="FJ396" s="97"/>
      <c r="FK396" s="97"/>
      <c r="FL396" s="97"/>
      <c r="FM396" s="97"/>
      <c r="FN396" s="97"/>
      <c r="FO396" s="97"/>
      <c r="FP396" s="97"/>
      <c r="FQ396" s="97"/>
      <c r="FR396" s="97"/>
      <c r="FS396" s="97"/>
      <c r="FT396" s="97"/>
      <c r="FU396" s="97"/>
      <c r="FV396" s="97"/>
      <c r="FW396" s="97"/>
      <c r="FX396" s="97"/>
      <c r="FY396" s="97"/>
      <c r="FZ396" s="97"/>
      <c r="GA396" s="97"/>
      <c r="GB396" s="97"/>
      <c r="GC396" s="97"/>
      <c r="GD396" s="97"/>
      <c r="GE396" s="97"/>
      <c r="GF396" s="97"/>
      <c r="GG396" s="97"/>
      <c r="GH396" s="97"/>
      <c r="GI396" s="97"/>
      <c r="GJ396" s="97"/>
      <c r="GK396" s="97"/>
      <c r="GL396" s="97"/>
      <c r="GM396" s="97"/>
      <c r="GN396" s="97"/>
      <c r="GO396" s="97"/>
      <c r="GP396" s="97"/>
      <c r="GQ396" s="97"/>
      <c r="GR396" s="97"/>
      <c r="GS396" s="97"/>
      <c r="GT396" s="97"/>
      <c r="GU396" s="97"/>
      <c r="GV396" s="97"/>
      <c r="GW396" s="97"/>
      <c r="GX396" s="97"/>
      <c r="GY396" s="97"/>
      <c r="GZ396" s="97"/>
      <c r="HA396" s="97"/>
      <c r="HB396" s="97"/>
      <c r="HC396" s="97"/>
      <c r="HD396" s="97"/>
      <c r="HE396" s="97"/>
      <c r="HF396" s="97"/>
      <c r="HG396" s="97"/>
      <c r="HH396" s="97"/>
      <c r="HI396" s="97"/>
      <c r="HJ396" s="97"/>
      <c r="HK396" s="97"/>
      <c r="HL396" s="97"/>
      <c r="HM396" s="97"/>
      <c r="HN396" s="97"/>
      <c r="HO396" s="97"/>
      <c r="HP396" s="97"/>
      <c r="HQ396" s="97"/>
      <c r="HR396" s="97"/>
      <c r="HS396" s="97"/>
      <c r="HT396" s="97"/>
      <c r="HU396" s="97"/>
      <c r="HV396" s="97"/>
      <c r="HW396" s="97"/>
      <c r="HX396" s="97"/>
      <c r="HY396" s="97"/>
      <c r="HZ396" s="97"/>
      <c r="IA396" s="97"/>
      <c r="IB396" s="97"/>
      <c r="IC396" s="97"/>
      <c r="ID396" s="97"/>
      <c r="IE396" s="97"/>
      <c r="IF396" s="97"/>
      <c r="IG396" s="97"/>
      <c r="IH396" s="97"/>
      <c r="II396" s="97"/>
      <c r="IJ396" s="97"/>
      <c r="IK396" s="97"/>
      <c r="IL396" s="97"/>
      <c r="IM396" s="97"/>
      <c r="IN396" s="97"/>
      <c r="IO396" s="97"/>
      <c r="IP396" s="97"/>
      <c r="IQ396" s="97"/>
      <c r="IR396" s="97"/>
      <c r="IS396" s="97"/>
      <c r="IT396" s="97"/>
      <c r="IU396" s="97"/>
      <c r="IV396" s="97"/>
      <c r="IW396" s="97"/>
      <c r="IX396" s="97"/>
      <c r="IY396" s="97"/>
      <c r="IZ396" s="97"/>
      <c r="JA396" s="97"/>
      <c r="JB396" s="97"/>
      <c r="JC396" s="97"/>
      <c r="JD396" s="97"/>
      <c r="JE396" s="97"/>
      <c r="JF396" s="97"/>
      <c r="JG396" s="97"/>
      <c r="JH396" s="97"/>
      <c r="JI396" s="97"/>
      <c r="JJ396" s="97"/>
      <c r="JK396" s="97"/>
      <c r="JL396" s="97"/>
      <c r="JM396" s="97"/>
      <c r="JN396" s="97"/>
      <c r="JO396" s="97">
        <v>202</v>
      </c>
      <c r="JP396" s="97">
        <v>120</v>
      </c>
      <c r="JQ396" s="97">
        <v>147</v>
      </c>
      <c r="JR396" s="97">
        <v>183</v>
      </c>
      <c r="JS396" s="97">
        <v>258</v>
      </c>
      <c r="JT396" s="97"/>
      <c r="JU396" s="97">
        <v>265</v>
      </c>
      <c r="JV396" s="97"/>
      <c r="JW396" s="97">
        <v>724</v>
      </c>
      <c r="JX396" s="97">
        <v>39</v>
      </c>
      <c r="JY396" s="97"/>
      <c r="JZ396" s="97">
        <v>31</v>
      </c>
      <c r="KA396" s="97">
        <v>0</v>
      </c>
      <c r="KB396" s="97">
        <v>12</v>
      </c>
      <c r="KC396" s="97">
        <v>17</v>
      </c>
      <c r="KD396" s="97">
        <v>60</v>
      </c>
      <c r="KE396" s="97"/>
      <c r="KF396" s="97">
        <v>4</v>
      </c>
      <c r="KG396" s="97">
        <v>8</v>
      </c>
      <c r="KH396" s="97">
        <v>157</v>
      </c>
      <c r="KI396" s="97">
        <v>1</v>
      </c>
      <c r="KJ396" s="97"/>
      <c r="KK396" s="97"/>
      <c r="KL396" s="97">
        <v>1</v>
      </c>
      <c r="KM396" s="97"/>
      <c r="KN396" s="97"/>
      <c r="KO396" s="97"/>
      <c r="KP396" s="97">
        <v>0</v>
      </c>
      <c r="KQ396" s="97"/>
      <c r="KR396" s="97"/>
      <c r="KS396" s="97"/>
      <c r="KT396" s="97"/>
      <c r="KU396" s="97">
        <v>30</v>
      </c>
      <c r="KV396" s="97">
        <v>1</v>
      </c>
      <c r="KW396" s="97"/>
      <c r="KX396" s="97"/>
      <c r="KY396" s="97"/>
      <c r="KZ396" s="97">
        <v>2</v>
      </c>
      <c r="LA396" s="97">
        <v>84</v>
      </c>
      <c r="LB396" s="97">
        <v>429</v>
      </c>
      <c r="LC396" s="97">
        <v>16</v>
      </c>
      <c r="LD396" s="97">
        <v>3</v>
      </c>
      <c r="LE396" s="97"/>
      <c r="LF396" s="97">
        <v>0</v>
      </c>
      <c r="LG396" s="97">
        <v>58</v>
      </c>
      <c r="LH396" s="97">
        <v>34</v>
      </c>
      <c r="LI396" s="97">
        <v>84</v>
      </c>
      <c r="LJ396" s="97">
        <v>23</v>
      </c>
      <c r="LK396" s="97"/>
      <c r="LL396" s="97">
        <v>3</v>
      </c>
      <c r="LM396" s="97">
        <v>3</v>
      </c>
      <c r="LN396" s="97"/>
      <c r="LO396" s="97"/>
      <c r="LP396" s="97"/>
      <c r="LQ396" s="97">
        <v>39</v>
      </c>
      <c r="LR396" s="97"/>
      <c r="LS396" s="97"/>
      <c r="LT396" s="97"/>
      <c r="LU396" s="97"/>
      <c r="LV396" s="97">
        <v>100</v>
      </c>
      <c r="LW396" s="97">
        <v>2</v>
      </c>
      <c r="LX396" s="97">
        <v>1</v>
      </c>
      <c r="LY396" s="97">
        <v>3</v>
      </c>
      <c r="LZ396" s="97">
        <v>376</v>
      </c>
      <c r="MA396" s="97">
        <v>192</v>
      </c>
      <c r="MB396" s="97">
        <v>15</v>
      </c>
      <c r="MC396" s="97">
        <v>384</v>
      </c>
      <c r="MD396" s="97">
        <v>265</v>
      </c>
      <c r="ME396" s="97">
        <v>234</v>
      </c>
      <c r="MF396" s="97">
        <v>57</v>
      </c>
      <c r="MG396" s="97">
        <v>154</v>
      </c>
      <c r="MH396" s="97"/>
      <c r="MI396" s="97">
        <v>20</v>
      </c>
      <c r="MJ396" s="97">
        <v>5</v>
      </c>
      <c r="MK396" s="97">
        <v>0</v>
      </c>
      <c r="ML396" s="97">
        <v>3</v>
      </c>
      <c r="MM396" s="97">
        <v>7</v>
      </c>
      <c r="MN396" s="97">
        <v>32</v>
      </c>
      <c r="MO396" s="97">
        <v>73</v>
      </c>
      <c r="MP396" s="97">
        <v>5</v>
      </c>
      <c r="MQ396" s="97"/>
      <c r="MR396" s="97">
        <v>47</v>
      </c>
      <c r="MS396" s="97">
        <v>0</v>
      </c>
      <c r="MT396" s="97">
        <v>0</v>
      </c>
      <c r="MU396" s="97">
        <v>1</v>
      </c>
      <c r="MV396" s="97">
        <v>6</v>
      </c>
      <c r="MW396" s="97">
        <v>23</v>
      </c>
      <c r="MX396" s="97">
        <v>13</v>
      </c>
      <c r="MY396" s="97">
        <v>1</v>
      </c>
      <c r="MZ396" s="97"/>
      <c r="NA396" s="97">
        <v>21</v>
      </c>
      <c r="NB396" s="97">
        <v>22</v>
      </c>
      <c r="NC396" s="97"/>
      <c r="ND396" s="97">
        <v>7</v>
      </c>
      <c r="NE396" s="97">
        <v>26</v>
      </c>
      <c r="NF396" s="97"/>
      <c r="NG396" s="97">
        <v>128</v>
      </c>
      <c r="NH396" s="97">
        <v>2</v>
      </c>
      <c r="NI396" s="97">
        <v>5</v>
      </c>
      <c r="NJ396" s="97">
        <v>125</v>
      </c>
      <c r="NK396" s="97">
        <v>4</v>
      </c>
      <c r="NL396" s="97">
        <v>0</v>
      </c>
      <c r="NM396" s="97">
        <v>3</v>
      </c>
      <c r="NN396" s="97">
        <v>0</v>
      </c>
      <c r="NO396" s="97">
        <v>8</v>
      </c>
      <c r="NP396" s="97">
        <v>61</v>
      </c>
      <c r="NQ396" s="97">
        <v>66</v>
      </c>
      <c r="NR396" s="97">
        <v>71</v>
      </c>
      <c r="NS396" s="97">
        <v>0</v>
      </c>
      <c r="NT396" s="97">
        <v>1</v>
      </c>
      <c r="NU396" s="97">
        <v>0</v>
      </c>
      <c r="NV396" s="97"/>
      <c r="NW396" s="97"/>
      <c r="NX396" s="97"/>
      <c r="NY396" s="97">
        <v>1</v>
      </c>
      <c r="NZ396" s="97"/>
      <c r="OA396" s="97">
        <v>0</v>
      </c>
      <c r="OB396" s="97"/>
      <c r="OC396" s="97">
        <v>0</v>
      </c>
      <c r="OD396" s="97"/>
      <c r="OE396" s="97"/>
      <c r="OF396" s="97">
        <v>3</v>
      </c>
      <c r="OG396" s="97"/>
      <c r="OH396" s="97">
        <v>0</v>
      </c>
      <c r="OI396" s="97"/>
      <c r="OJ396" s="97">
        <v>256</v>
      </c>
      <c r="OK396" s="97"/>
      <c r="OL396" s="97"/>
      <c r="OM396" s="97">
        <v>25</v>
      </c>
      <c r="ON396" s="97"/>
      <c r="OO396" s="97">
        <v>1838</v>
      </c>
      <c r="OP396" s="97"/>
      <c r="OQ396" s="97"/>
      <c r="OR396" s="98">
        <v>68</v>
      </c>
      <c r="OS396" s="99">
        <v>7796</v>
      </c>
      <c r="OT396" s="96">
        <v>55872</v>
      </c>
      <c r="OU396" s="97"/>
      <c r="OV396" s="97"/>
      <c r="OW396" s="97"/>
      <c r="OX396" s="97"/>
      <c r="OY396" s="97"/>
      <c r="OZ396" s="97"/>
      <c r="PA396" s="97"/>
      <c r="PB396" s="97"/>
      <c r="PC396" s="97"/>
      <c r="PD396" s="97"/>
      <c r="PE396" s="97"/>
      <c r="PF396" s="97"/>
      <c r="PG396" s="97"/>
      <c r="PH396" s="97"/>
      <c r="PI396" s="97"/>
      <c r="PJ396" s="97"/>
      <c r="PK396" s="97"/>
      <c r="PL396" s="98"/>
      <c r="PM396" s="99">
        <v>63668</v>
      </c>
    </row>
    <row r="397" spans="1:429" ht="12.75" customHeight="1" x14ac:dyDescent="0.2">
      <c r="A397" s="93">
        <v>813100</v>
      </c>
      <c r="B397" s="94" t="s">
        <v>1750</v>
      </c>
      <c r="C397" s="95" t="s">
        <v>1556</v>
      </c>
      <c r="D397" s="96"/>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c r="AE397" s="97"/>
      <c r="AF397" s="97"/>
      <c r="AG397" s="97"/>
      <c r="AH397" s="97"/>
      <c r="AI397" s="97"/>
      <c r="AJ397" s="97"/>
      <c r="AK397" s="97"/>
      <c r="AL397" s="97"/>
      <c r="AM397" s="97"/>
      <c r="AN397" s="97"/>
      <c r="AO397" s="97"/>
      <c r="AP397" s="97"/>
      <c r="AQ397" s="97"/>
      <c r="AR397" s="97"/>
      <c r="AS397" s="97"/>
      <c r="AT397" s="97"/>
      <c r="AU397" s="97"/>
      <c r="AV397" s="97"/>
      <c r="AW397" s="97"/>
      <c r="AX397" s="97"/>
      <c r="AY397" s="97"/>
      <c r="AZ397" s="97"/>
      <c r="BA397" s="97"/>
      <c r="BB397" s="97"/>
      <c r="BC397" s="97"/>
      <c r="BD397" s="97"/>
      <c r="BE397" s="97"/>
      <c r="BF397" s="97"/>
      <c r="BG397" s="97"/>
      <c r="BH397" s="97"/>
      <c r="BI397" s="97"/>
      <c r="BJ397" s="97"/>
      <c r="BK397" s="97"/>
      <c r="BL397" s="97"/>
      <c r="BM397" s="97"/>
      <c r="BN397" s="97"/>
      <c r="BO397" s="97"/>
      <c r="BP397" s="97"/>
      <c r="BQ397" s="97"/>
      <c r="BR397" s="97"/>
      <c r="BS397" s="97"/>
      <c r="BT397" s="97"/>
      <c r="BU397" s="97"/>
      <c r="BV397" s="97"/>
      <c r="BW397" s="97"/>
      <c r="BX397" s="97"/>
      <c r="BY397" s="97"/>
      <c r="BZ397" s="97"/>
      <c r="CA397" s="97"/>
      <c r="CB397" s="97"/>
      <c r="CC397" s="97"/>
      <c r="CD397" s="97"/>
      <c r="CE397" s="97"/>
      <c r="CF397" s="97"/>
      <c r="CG397" s="97"/>
      <c r="CH397" s="97"/>
      <c r="CI397" s="97"/>
      <c r="CJ397" s="97"/>
      <c r="CK397" s="97"/>
      <c r="CL397" s="97"/>
      <c r="CM397" s="97"/>
      <c r="CN397" s="97"/>
      <c r="CO397" s="97"/>
      <c r="CP397" s="97"/>
      <c r="CQ397" s="97"/>
      <c r="CR397" s="97"/>
      <c r="CS397" s="97"/>
      <c r="CT397" s="97"/>
      <c r="CU397" s="97"/>
      <c r="CV397" s="97"/>
      <c r="CW397" s="97"/>
      <c r="CX397" s="97"/>
      <c r="CY397" s="97"/>
      <c r="CZ397" s="97"/>
      <c r="DA397" s="97"/>
      <c r="DB397" s="97"/>
      <c r="DC397" s="97"/>
      <c r="DD397" s="97"/>
      <c r="DE397" s="97"/>
      <c r="DF397" s="97"/>
      <c r="DG397" s="97"/>
      <c r="DH397" s="97"/>
      <c r="DI397" s="97"/>
      <c r="DJ397" s="97"/>
      <c r="DK397" s="97"/>
      <c r="DL397" s="97"/>
      <c r="DM397" s="97"/>
      <c r="DN397" s="97"/>
      <c r="DO397" s="97"/>
      <c r="DP397" s="97"/>
      <c r="DQ397" s="97"/>
      <c r="DR397" s="97"/>
      <c r="DS397" s="97"/>
      <c r="DT397" s="97"/>
      <c r="DU397" s="97"/>
      <c r="DV397" s="97"/>
      <c r="DW397" s="97"/>
      <c r="DX397" s="97"/>
      <c r="DY397" s="97"/>
      <c r="DZ397" s="97"/>
      <c r="EA397" s="97"/>
      <c r="EB397" s="97"/>
      <c r="EC397" s="97"/>
      <c r="ED397" s="97"/>
      <c r="EE397" s="97"/>
      <c r="EF397" s="97"/>
      <c r="EG397" s="97"/>
      <c r="EH397" s="97"/>
      <c r="EI397" s="97"/>
      <c r="EJ397" s="97"/>
      <c r="EK397" s="97"/>
      <c r="EL397" s="97"/>
      <c r="EM397" s="97"/>
      <c r="EN397" s="97"/>
      <c r="EO397" s="97"/>
      <c r="EP397" s="97"/>
      <c r="EQ397" s="97"/>
      <c r="ER397" s="97"/>
      <c r="ES397" s="97"/>
      <c r="ET397" s="97"/>
      <c r="EU397" s="97"/>
      <c r="EV397" s="97"/>
      <c r="EW397" s="97"/>
      <c r="EX397" s="97"/>
      <c r="EY397" s="97"/>
      <c r="EZ397" s="97"/>
      <c r="FA397" s="97"/>
      <c r="FB397" s="97"/>
      <c r="FC397" s="97"/>
      <c r="FD397" s="97"/>
      <c r="FE397" s="97"/>
      <c r="FF397" s="97"/>
      <c r="FG397" s="97"/>
      <c r="FH397" s="97"/>
      <c r="FI397" s="97"/>
      <c r="FJ397" s="97"/>
      <c r="FK397" s="97"/>
      <c r="FL397" s="97"/>
      <c r="FM397" s="97"/>
      <c r="FN397" s="97"/>
      <c r="FO397" s="97"/>
      <c r="FP397" s="97"/>
      <c r="FQ397" s="97"/>
      <c r="FR397" s="97"/>
      <c r="FS397" s="97"/>
      <c r="FT397" s="97"/>
      <c r="FU397" s="97"/>
      <c r="FV397" s="97"/>
      <c r="FW397" s="97"/>
      <c r="FX397" s="97"/>
      <c r="FY397" s="97"/>
      <c r="FZ397" s="97"/>
      <c r="GA397" s="97"/>
      <c r="GB397" s="97"/>
      <c r="GC397" s="97"/>
      <c r="GD397" s="97"/>
      <c r="GE397" s="97"/>
      <c r="GF397" s="97"/>
      <c r="GG397" s="97"/>
      <c r="GH397" s="97"/>
      <c r="GI397" s="97"/>
      <c r="GJ397" s="97"/>
      <c r="GK397" s="97"/>
      <c r="GL397" s="97"/>
      <c r="GM397" s="97"/>
      <c r="GN397" s="97"/>
      <c r="GO397" s="97"/>
      <c r="GP397" s="97"/>
      <c r="GQ397" s="97"/>
      <c r="GR397" s="97"/>
      <c r="GS397" s="97"/>
      <c r="GT397" s="97"/>
      <c r="GU397" s="97"/>
      <c r="GV397" s="97"/>
      <c r="GW397" s="97"/>
      <c r="GX397" s="97"/>
      <c r="GY397" s="97"/>
      <c r="GZ397" s="97"/>
      <c r="HA397" s="97"/>
      <c r="HB397" s="97"/>
      <c r="HC397" s="97"/>
      <c r="HD397" s="97"/>
      <c r="HE397" s="97"/>
      <c r="HF397" s="97"/>
      <c r="HG397" s="97"/>
      <c r="HH397" s="97"/>
      <c r="HI397" s="97"/>
      <c r="HJ397" s="97"/>
      <c r="HK397" s="97"/>
      <c r="HL397" s="97"/>
      <c r="HM397" s="97"/>
      <c r="HN397" s="97"/>
      <c r="HO397" s="97"/>
      <c r="HP397" s="97"/>
      <c r="HQ397" s="97"/>
      <c r="HR397" s="97"/>
      <c r="HS397" s="97"/>
      <c r="HT397" s="97"/>
      <c r="HU397" s="97"/>
      <c r="HV397" s="97"/>
      <c r="HW397" s="97"/>
      <c r="HX397" s="97"/>
      <c r="HY397" s="97"/>
      <c r="HZ397" s="97"/>
      <c r="IA397" s="97"/>
      <c r="IB397" s="97"/>
      <c r="IC397" s="97"/>
      <c r="ID397" s="97"/>
      <c r="IE397" s="97"/>
      <c r="IF397" s="97"/>
      <c r="IG397" s="97"/>
      <c r="IH397" s="97"/>
      <c r="II397" s="97"/>
      <c r="IJ397" s="97"/>
      <c r="IK397" s="97"/>
      <c r="IL397" s="97"/>
      <c r="IM397" s="97"/>
      <c r="IN397" s="97"/>
      <c r="IO397" s="97"/>
      <c r="IP397" s="97"/>
      <c r="IQ397" s="97"/>
      <c r="IR397" s="97"/>
      <c r="IS397" s="97"/>
      <c r="IT397" s="97"/>
      <c r="IU397" s="97"/>
      <c r="IV397" s="97"/>
      <c r="IW397" s="97"/>
      <c r="IX397" s="97"/>
      <c r="IY397" s="97"/>
      <c r="IZ397" s="97"/>
      <c r="JA397" s="97"/>
      <c r="JB397" s="97"/>
      <c r="JC397" s="97"/>
      <c r="JD397" s="97"/>
      <c r="JE397" s="97"/>
      <c r="JF397" s="97"/>
      <c r="JG397" s="97"/>
      <c r="JH397" s="97"/>
      <c r="JI397" s="97"/>
      <c r="JJ397" s="97"/>
      <c r="JK397" s="97"/>
      <c r="JL397" s="97"/>
      <c r="JM397" s="97"/>
      <c r="JN397" s="97"/>
      <c r="JO397" s="97"/>
      <c r="JP397" s="97"/>
      <c r="JQ397" s="97"/>
      <c r="JR397" s="97"/>
      <c r="JS397" s="97"/>
      <c r="JT397" s="97"/>
      <c r="JU397" s="97"/>
      <c r="JV397" s="97"/>
      <c r="JW397" s="97"/>
      <c r="JX397" s="97"/>
      <c r="JY397" s="97"/>
      <c r="JZ397" s="97"/>
      <c r="KA397" s="97"/>
      <c r="KB397" s="97"/>
      <c r="KC397" s="97"/>
      <c r="KD397" s="97"/>
      <c r="KE397" s="97"/>
      <c r="KF397" s="97"/>
      <c r="KG397" s="97"/>
      <c r="KH397" s="97"/>
      <c r="KI397" s="97"/>
      <c r="KJ397" s="97"/>
      <c r="KK397" s="97"/>
      <c r="KL397" s="97"/>
      <c r="KM397" s="97"/>
      <c r="KN397" s="97"/>
      <c r="KO397" s="97"/>
      <c r="KP397" s="97"/>
      <c r="KQ397" s="97"/>
      <c r="KR397" s="97"/>
      <c r="KS397" s="97"/>
      <c r="KT397" s="97"/>
      <c r="KU397" s="97"/>
      <c r="KV397" s="97"/>
      <c r="KW397" s="97"/>
      <c r="KX397" s="97"/>
      <c r="KY397" s="97"/>
      <c r="KZ397" s="97"/>
      <c r="LA397" s="97"/>
      <c r="LB397" s="97"/>
      <c r="LC397" s="97"/>
      <c r="LD397" s="97"/>
      <c r="LE397" s="97"/>
      <c r="LF397" s="97"/>
      <c r="LG397" s="97"/>
      <c r="LH397" s="97"/>
      <c r="LI397" s="97"/>
      <c r="LJ397" s="97"/>
      <c r="LK397" s="97"/>
      <c r="LL397" s="97"/>
      <c r="LM397" s="97"/>
      <c r="LN397" s="97"/>
      <c r="LO397" s="97"/>
      <c r="LP397" s="97"/>
      <c r="LQ397" s="97"/>
      <c r="LR397" s="97"/>
      <c r="LS397" s="97"/>
      <c r="LT397" s="97"/>
      <c r="LU397" s="97"/>
      <c r="LV397" s="97"/>
      <c r="LW397" s="97"/>
      <c r="LX397" s="97"/>
      <c r="LY397" s="97"/>
      <c r="LZ397" s="97"/>
      <c r="MA397" s="97"/>
      <c r="MB397" s="97"/>
      <c r="MC397" s="97"/>
      <c r="MD397" s="97"/>
      <c r="ME397" s="97"/>
      <c r="MF397" s="97"/>
      <c r="MG397" s="97"/>
      <c r="MH397" s="97"/>
      <c r="MI397" s="97"/>
      <c r="MJ397" s="97"/>
      <c r="MK397" s="97"/>
      <c r="ML397" s="97"/>
      <c r="MM397" s="97"/>
      <c r="MN397" s="97"/>
      <c r="MO397" s="97"/>
      <c r="MP397" s="97"/>
      <c r="MQ397" s="97"/>
      <c r="MR397" s="97"/>
      <c r="MS397" s="97"/>
      <c r="MT397" s="97"/>
      <c r="MU397" s="97"/>
      <c r="MV397" s="97"/>
      <c r="MW397" s="97"/>
      <c r="MX397" s="97"/>
      <c r="MY397" s="97"/>
      <c r="MZ397" s="97"/>
      <c r="NA397" s="97"/>
      <c r="NB397" s="97"/>
      <c r="NC397" s="97"/>
      <c r="ND397" s="97"/>
      <c r="NE397" s="97"/>
      <c r="NF397" s="97"/>
      <c r="NG397" s="97"/>
      <c r="NH397" s="97"/>
      <c r="NI397" s="97"/>
      <c r="NJ397" s="97"/>
      <c r="NK397" s="97"/>
      <c r="NL397" s="97"/>
      <c r="NM397" s="97"/>
      <c r="NN397" s="97"/>
      <c r="NO397" s="97"/>
      <c r="NP397" s="97"/>
      <c r="NQ397" s="97"/>
      <c r="NR397" s="97"/>
      <c r="NS397" s="97"/>
      <c r="NT397" s="97"/>
      <c r="NU397" s="97"/>
      <c r="NV397" s="97"/>
      <c r="NW397" s="97"/>
      <c r="NX397" s="97"/>
      <c r="NY397" s="97"/>
      <c r="NZ397" s="97"/>
      <c r="OA397" s="97"/>
      <c r="OB397" s="97"/>
      <c r="OC397" s="97"/>
      <c r="OD397" s="97"/>
      <c r="OE397" s="97"/>
      <c r="OF397" s="97"/>
      <c r="OG397" s="97"/>
      <c r="OH397" s="97"/>
      <c r="OI397" s="97"/>
      <c r="OJ397" s="97"/>
      <c r="OK397" s="97"/>
      <c r="OL397" s="97"/>
      <c r="OM397" s="97"/>
      <c r="ON397" s="97"/>
      <c r="OO397" s="97"/>
      <c r="OP397" s="97"/>
      <c r="OQ397" s="97"/>
      <c r="OR397" s="98"/>
      <c r="OS397" s="99"/>
      <c r="OT397" s="96">
        <v>82389</v>
      </c>
      <c r="OU397" s="97"/>
      <c r="OV397" s="97"/>
      <c r="OW397" s="97"/>
      <c r="OX397" s="97"/>
      <c r="OY397" s="97"/>
      <c r="OZ397" s="97"/>
      <c r="PA397" s="97"/>
      <c r="PB397" s="97"/>
      <c r="PC397" s="97"/>
      <c r="PD397" s="97"/>
      <c r="PE397" s="97"/>
      <c r="PF397" s="97"/>
      <c r="PG397" s="97"/>
      <c r="PH397" s="97"/>
      <c r="PI397" s="97"/>
      <c r="PJ397" s="97"/>
      <c r="PK397" s="97"/>
      <c r="PL397" s="98"/>
      <c r="PM397" s="99">
        <v>82389</v>
      </c>
    </row>
    <row r="398" spans="1:429" ht="12.75" customHeight="1" x14ac:dyDescent="0.2">
      <c r="A398" s="93" t="s">
        <v>1653</v>
      </c>
      <c r="B398" s="94" t="s">
        <v>1750</v>
      </c>
      <c r="C398" s="95" t="s">
        <v>1557</v>
      </c>
      <c r="D398" s="96"/>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c r="AE398" s="97"/>
      <c r="AF398" s="97"/>
      <c r="AG398" s="97"/>
      <c r="AH398" s="97"/>
      <c r="AI398" s="97"/>
      <c r="AJ398" s="97"/>
      <c r="AK398" s="97"/>
      <c r="AL398" s="97"/>
      <c r="AM398" s="97"/>
      <c r="AN398" s="97"/>
      <c r="AO398" s="97"/>
      <c r="AP398" s="97"/>
      <c r="AQ398" s="97"/>
      <c r="AR398" s="97"/>
      <c r="AS398" s="97"/>
      <c r="AT398" s="97"/>
      <c r="AU398" s="97"/>
      <c r="AV398" s="97"/>
      <c r="AW398" s="97"/>
      <c r="AX398" s="97"/>
      <c r="AY398" s="97"/>
      <c r="AZ398" s="97"/>
      <c r="BA398" s="97"/>
      <c r="BB398" s="97"/>
      <c r="BC398" s="97"/>
      <c r="BD398" s="97"/>
      <c r="BE398" s="97"/>
      <c r="BF398" s="97"/>
      <c r="BG398" s="97"/>
      <c r="BH398" s="97"/>
      <c r="BI398" s="97"/>
      <c r="BJ398" s="97"/>
      <c r="BK398" s="97"/>
      <c r="BL398" s="97"/>
      <c r="BM398" s="97"/>
      <c r="BN398" s="97"/>
      <c r="BO398" s="97"/>
      <c r="BP398" s="97"/>
      <c r="BQ398" s="97"/>
      <c r="BR398" s="97"/>
      <c r="BS398" s="97"/>
      <c r="BT398" s="97"/>
      <c r="BU398" s="97"/>
      <c r="BV398" s="97"/>
      <c r="BW398" s="97"/>
      <c r="BX398" s="97"/>
      <c r="BY398" s="97"/>
      <c r="BZ398" s="97"/>
      <c r="CA398" s="97"/>
      <c r="CB398" s="97"/>
      <c r="CC398" s="97"/>
      <c r="CD398" s="97"/>
      <c r="CE398" s="97"/>
      <c r="CF398" s="97"/>
      <c r="CG398" s="97"/>
      <c r="CH398" s="97"/>
      <c r="CI398" s="97"/>
      <c r="CJ398" s="97"/>
      <c r="CK398" s="97"/>
      <c r="CL398" s="97"/>
      <c r="CM398" s="97"/>
      <c r="CN398" s="97"/>
      <c r="CO398" s="97"/>
      <c r="CP398" s="97"/>
      <c r="CQ398" s="97"/>
      <c r="CR398" s="97"/>
      <c r="CS398" s="97"/>
      <c r="CT398" s="97"/>
      <c r="CU398" s="97"/>
      <c r="CV398" s="97"/>
      <c r="CW398" s="97"/>
      <c r="CX398" s="97"/>
      <c r="CY398" s="97"/>
      <c r="CZ398" s="97"/>
      <c r="DA398" s="97"/>
      <c r="DB398" s="97"/>
      <c r="DC398" s="97"/>
      <c r="DD398" s="97"/>
      <c r="DE398" s="97"/>
      <c r="DF398" s="97"/>
      <c r="DG398" s="97"/>
      <c r="DH398" s="97"/>
      <c r="DI398" s="97"/>
      <c r="DJ398" s="97"/>
      <c r="DK398" s="97"/>
      <c r="DL398" s="97"/>
      <c r="DM398" s="97"/>
      <c r="DN398" s="97"/>
      <c r="DO398" s="97"/>
      <c r="DP398" s="97"/>
      <c r="DQ398" s="97"/>
      <c r="DR398" s="97"/>
      <c r="DS398" s="97"/>
      <c r="DT398" s="97"/>
      <c r="DU398" s="97"/>
      <c r="DV398" s="97"/>
      <c r="DW398" s="97"/>
      <c r="DX398" s="97"/>
      <c r="DY398" s="97"/>
      <c r="DZ398" s="97"/>
      <c r="EA398" s="97"/>
      <c r="EB398" s="97"/>
      <c r="EC398" s="97"/>
      <c r="ED398" s="97"/>
      <c r="EE398" s="97"/>
      <c r="EF398" s="97"/>
      <c r="EG398" s="97"/>
      <c r="EH398" s="97"/>
      <c r="EI398" s="97"/>
      <c r="EJ398" s="97"/>
      <c r="EK398" s="97"/>
      <c r="EL398" s="97"/>
      <c r="EM398" s="97"/>
      <c r="EN398" s="97"/>
      <c r="EO398" s="97"/>
      <c r="EP398" s="97"/>
      <c r="EQ398" s="97"/>
      <c r="ER398" s="97"/>
      <c r="ES398" s="97"/>
      <c r="ET398" s="97"/>
      <c r="EU398" s="97"/>
      <c r="EV398" s="97"/>
      <c r="EW398" s="97"/>
      <c r="EX398" s="97"/>
      <c r="EY398" s="97"/>
      <c r="EZ398" s="97"/>
      <c r="FA398" s="97"/>
      <c r="FB398" s="97"/>
      <c r="FC398" s="97"/>
      <c r="FD398" s="97"/>
      <c r="FE398" s="97"/>
      <c r="FF398" s="97"/>
      <c r="FG398" s="97"/>
      <c r="FH398" s="97"/>
      <c r="FI398" s="97"/>
      <c r="FJ398" s="97"/>
      <c r="FK398" s="97"/>
      <c r="FL398" s="97"/>
      <c r="FM398" s="97"/>
      <c r="FN398" s="97"/>
      <c r="FO398" s="97"/>
      <c r="FP398" s="97"/>
      <c r="FQ398" s="97"/>
      <c r="FR398" s="97"/>
      <c r="FS398" s="97"/>
      <c r="FT398" s="97"/>
      <c r="FU398" s="97"/>
      <c r="FV398" s="97"/>
      <c r="FW398" s="97"/>
      <c r="FX398" s="97"/>
      <c r="FY398" s="97"/>
      <c r="FZ398" s="97"/>
      <c r="GA398" s="97"/>
      <c r="GB398" s="97"/>
      <c r="GC398" s="97"/>
      <c r="GD398" s="97"/>
      <c r="GE398" s="97"/>
      <c r="GF398" s="97"/>
      <c r="GG398" s="97"/>
      <c r="GH398" s="97"/>
      <c r="GI398" s="97"/>
      <c r="GJ398" s="97"/>
      <c r="GK398" s="97"/>
      <c r="GL398" s="97"/>
      <c r="GM398" s="97"/>
      <c r="GN398" s="97"/>
      <c r="GO398" s="97"/>
      <c r="GP398" s="97"/>
      <c r="GQ398" s="97"/>
      <c r="GR398" s="97"/>
      <c r="GS398" s="97"/>
      <c r="GT398" s="97"/>
      <c r="GU398" s="97"/>
      <c r="GV398" s="97"/>
      <c r="GW398" s="97"/>
      <c r="GX398" s="97"/>
      <c r="GY398" s="97"/>
      <c r="GZ398" s="97"/>
      <c r="HA398" s="97"/>
      <c r="HB398" s="97"/>
      <c r="HC398" s="97"/>
      <c r="HD398" s="97"/>
      <c r="HE398" s="97"/>
      <c r="HF398" s="97"/>
      <c r="HG398" s="97"/>
      <c r="HH398" s="97"/>
      <c r="HI398" s="97"/>
      <c r="HJ398" s="97"/>
      <c r="HK398" s="97"/>
      <c r="HL398" s="97"/>
      <c r="HM398" s="97"/>
      <c r="HN398" s="97"/>
      <c r="HO398" s="97"/>
      <c r="HP398" s="97"/>
      <c r="HQ398" s="97"/>
      <c r="HR398" s="97"/>
      <c r="HS398" s="97"/>
      <c r="HT398" s="97"/>
      <c r="HU398" s="97"/>
      <c r="HV398" s="97"/>
      <c r="HW398" s="97"/>
      <c r="HX398" s="97"/>
      <c r="HY398" s="97"/>
      <c r="HZ398" s="97"/>
      <c r="IA398" s="97"/>
      <c r="IB398" s="97"/>
      <c r="IC398" s="97"/>
      <c r="ID398" s="97"/>
      <c r="IE398" s="97"/>
      <c r="IF398" s="97"/>
      <c r="IG398" s="97"/>
      <c r="IH398" s="97"/>
      <c r="II398" s="97"/>
      <c r="IJ398" s="97"/>
      <c r="IK398" s="97"/>
      <c r="IL398" s="97"/>
      <c r="IM398" s="97"/>
      <c r="IN398" s="97"/>
      <c r="IO398" s="97"/>
      <c r="IP398" s="97"/>
      <c r="IQ398" s="97"/>
      <c r="IR398" s="97"/>
      <c r="IS398" s="97"/>
      <c r="IT398" s="97"/>
      <c r="IU398" s="97"/>
      <c r="IV398" s="97"/>
      <c r="IW398" s="97"/>
      <c r="IX398" s="97"/>
      <c r="IY398" s="97"/>
      <c r="IZ398" s="97"/>
      <c r="JA398" s="97"/>
      <c r="JB398" s="97"/>
      <c r="JC398" s="97"/>
      <c r="JD398" s="97"/>
      <c r="JE398" s="97"/>
      <c r="JF398" s="97"/>
      <c r="JG398" s="97"/>
      <c r="JH398" s="97"/>
      <c r="JI398" s="97"/>
      <c r="JJ398" s="97"/>
      <c r="JK398" s="97"/>
      <c r="JL398" s="97"/>
      <c r="JM398" s="97"/>
      <c r="JN398" s="97"/>
      <c r="JO398" s="97"/>
      <c r="JP398" s="97"/>
      <c r="JQ398" s="97"/>
      <c r="JR398" s="97"/>
      <c r="JS398" s="97"/>
      <c r="JT398" s="97"/>
      <c r="JU398" s="97"/>
      <c r="JV398" s="97"/>
      <c r="JW398" s="97"/>
      <c r="JX398" s="97"/>
      <c r="JY398" s="97"/>
      <c r="JZ398" s="97"/>
      <c r="KA398" s="97"/>
      <c r="KB398" s="97"/>
      <c r="KC398" s="97"/>
      <c r="KD398" s="97"/>
      <c r="KE398" s="97"/>
      <c r="KF398" s="97"/>
      <c r="KG398" s="97"/>
      <c r="KH398" s="97"/>
      <c r="KI398" s="97"/>
      <c r="KJ398" s="97"/>
      <c r="KK398" s="97"/>
      <c r="KL398" s="97"/>
      <c r="KM398" s="97"/>
      <c r="KN398" s="97"/>
      <c r="KO398" s="97"/>
      <c r="KP398" s="97"/>
      <c r="KQ398" s="97"/>
      <c r="KR398" s="97"/>
      <c r="KS398" s="97"/>
      <c r="KT398" s="97"/>
      <c r="KU398" s="97"/>
      <c r="KV398" s="97"/>
      <c r="KW398" s="97"/>
      <c r="KX398" s="97"/>
      <c r="KY398" s="97"/>
      <c r="KZ398" s="97"/>
      <c r="LA398" s="97"/>
      <c r="LB398" s="97"/>
      <c r="LC398" s="97"/>
      <c r="LD398" s="97"/>
      <c r="LE398" s="97"/>
      <c r="LF398" s="97"/>
      <c r="LG398" s="97"/>
      <c r="LH398" s="97"/>
      <c r="LI398" s="97"/>
      <c r="LJ398" s="97"/>
      <c r="LK398" s="97"/>
      <c r="LL398" s="97"/>
      <c r="LM398" s="97"/>
      <c r="LN398" s="97"/>
      <c r="LO398" s="97"/>
      <c r="LP398" s="97"/>
      <c r="LQ398" s="97"/>
      <c r="LR398" s="97"/>
      <c r="LS398" s="97"/>
      <c r="LT398" s="97"/>
      <c r="LU398" s="97"/>
      <c r="LV398" s="97"/>
      <c r="LW398" s="97"/>
      <c r="LX398" s="97"/>
      <c r="LY398" s="97"/>
      <c r="LZ398" s="97"/>
      <c r="MA398" s="97"/>
      <c r="MB398" s="97"/>
      <c r="MC398" s="97"/>
      <c r="MD398" s="97"/>
      <c r="ME398" s="97"/>
      <c r="MF398" s="97"/>
      <c r="MG398" s="97"/>
      <c r="MH398" s="97"/>
      <c r="MI398" s="97"/>
      <c r="MJ398" s="97"/>
      <c r="MK398" s="97"/>
      <c r="ML398" s="97"/>
      <c r="MM398" s="97"/>
      <c r="MN398" s="97"/>
      <c r="MO398" s="97"/>
      <c r="MP398" s="97"/>
      <c r="MQ398" s="97"/>
      <c r="MR398" s="97"/>
      <c r="MS398" s="97"/>
      <c r="MT398" s="97"/>
      <c r="MU398" s="97"/>
      <c r="MV398" s="97"/>
      <c r="MW398" s="97"/>
      <c r="MX398" s="97"/>
      <c r="MY398" s="97"/>
      <c r="MZ398" s="97"/>
      <c r="NA398" s="97"/>
      <c r="NB398" s="97"/>
      <c r="NC398" s="97"/>
      <c r="ND398" s="97"/>
      <c r="NE398" s="97"/>
      <c r="NF398" s="97"/>
      <c r="NG398" s="97"/>
      <c r="NH398" s="97"/>
      <c r="NI398" s="97"/>
      <c r="NJ398" s="97"/>
      <c r="NK398" s="97"/>
      <c r="NL398" s="97"/>
      <c r="NM398" s="97"/>
      <c r="NN398" s="97"/>
      <c r="NO398" s="97"/>
      <c r="NP398" s="97"/>
      <c r="NQ398" s="97"/>
      <c r="NR398" s="97"/>
      <c r="NS398" s="97"/>
      <c r="NT398" s="97"/>
      <c r="NU398" s="97"/>
      <c r="NV398" s="97"/>
      <c r="NW398" s="97"/>
      <c r="NX398" s="97"/>
      <c r="NY398" s="97"/>
      <c r="NZ398" s="97"/>
      <c r="OA398" s="97"/>
      <c r="OB398" s="97"/>
      <c r="OC398" s="97"/>
      <c r="OD398" s="97"/>
      <c r="OE398" s="97">
        <v>62</v>
      </c>
      <c r="OF398" s="97">
        <v>157</v>
      </c>
      <c r="OG398" s="97"/>
      <c r="OH398" s="97"/>
      <c r="OI398" s="97"/>
      <c r="OJ398" s="97"/>
      <c r="OK398" s="97"/>
      <c r="OL398" s="97"/>
      <c r="OM398" s="97"/>
      <c r="ON398" s="97"/>
      <c r="OO398" s="97"/>
      <c r="OP398" s="97"/>
      <c r="OQ398" s="97"/>
      <c r="OR398" s="98"/>
      <c r="OS398" s="99">
        <v>220</v>
      </c>
      <c r="OT398" s="96">
        <v>43601</v>
      </c>
      <c r="OU398" s="97"/>
      <c r="OV398" s="97"/>
      <c r="OW398" s="97"/>
      <c r="OX398" s="97"/>
      <c r="OY398" s="97"/>
      <c r="OZ398" s="97"/>
      <c r="PA398" s="97"/>
      <c r="PB398" s="97"/>
      <c r="PC398" s="97"/>
      <c r="PD398" s="97"/>
      <c r="PE398" s="97"/>
      <c r="PF398" s="97"/>
      <c r="PG398" s="97"/>
      <c r="PH398" s="97"/>
      <c r="PI398" s="97"/>
      <c r="PJ398" s="97"/>
      <c r="PK398" s="97"/>
      <c r="PL398" s="98"/>
      <c r="PM398" s="99">
        <v>43820</v>
      </c>
    </row>
    <row r="399" spans="1:429" ht="12.75" customHeight="1" x14ac:dyDescent="0.2">
      <c r="A399" s="93" t="s">
        <v>1654</v>
      </c>
      <c r="B399" s="94" t="s">
        <v>1750</v>
      </c>
      <c r="C399" s="95" t="s">
        <v>1558</v>
      </c>
      <c r="D399" s="96">
        <v>70</v>
      </c>
      <c r="E399" s="97">
        <v>14</v>
      </c>
      <c r="F399" s="97">
        <v>3</v>
      </c>
      <c r="G399" s="97">
        <v>3</v>
      </c>
      <c r="H399" s="97">
        <v>2</v>
      </c>
      <c r="I399" s="97">
        <v>4</v>
      </c>
      <c r="J399" s="97">
        <v>24</v>
      </c>
      <c r="K399" s="97">
        <v>5</v>
      </c>
      <c r="L399" s="97">
        <v>9</v>
      </c>
      <c r="M399" s="97">
        <v>5</v>
      </c>
      <c r="N399" s="97"/>
      <c r="O399" s="97"/>
      <c r="P399" s="97"/>
      <c r="Q399" s="97">
        <v>107</v>
      </c>
      <c r="R399" s="97">
        <v>13</v>
      </c>
      <c r="S399" s="97">
        <v>1</v>
      </c>
      <c r="T399" s="97">
        <v>6</v>
      </c>
      <c r="U399" s="97">
        <v>7</v>
      </c>
      <c r="V399" s="97">
        <v>3</v>
      </c>
      <c r="W399" s="97">
        <v>24</v>
      </c>
      <c r="X399" s="97">
        <v>79</v>
      </c>
      <c r="Y399" s="97">
        <v>94</v>
      </c>
      <c r="Z399" s="97">
        <v>94</v>
      </c>
      <c r="AA399" s="97">
        <v>3</v>
      </c>
      <c r="AB399" s="97">
        <v>28</v>
      </c>
      <c r="AC399" s="97">
        <v>34</v>
      </c>
      <c r="AD399" s="97">
        <v>59</v>
      </c>
      <c r="AE399" s="97">
        <v>32</v>
      </c>
      <c r="AF399" s="97">
        <v>51</v>
      </c>
      <c r="AG399" s="97">
        <v>8</v>
      </c>
      <c r="AH399" s="97">
        <v>135</v>
      </c>
      <c r="AI399" s="97">
        <v>11</v>
      </c>
      <c r="AJ399" s="97">
        <v>59</v>
      </c>
      <c r="AK399" s="97">
        <v>51</v>
      </c>
      <c r="AL399" s="97">
        <v>116</v>
      </c>
      <c r="AM399" s="97">
        <v>47</v>
      </c>
      <c r="AN399" s="97">
        <v>10</v>
      </c>
      <c r="AO399" s="97">
        <v>4</v>
      </c>
      <c r="AP399" s="97">
        <v>7</v>
      </c>
      <c r="AQ399" s="97">
        <v>6</v>
      </c>
      <c r="AR399" s="97">
        <v>2</v>
      </c>
      <c r="AS399" s="97">
        <v>9</v>
      </c>
      <c r="AT399" s="97">
        <v>1</v>
      </c>
      <c r="AU399" s="97">
        <v>10</v>
      </c>
      <c r="AV399" s="97">
        <v>1</v>
      </c>
      <c r="AW399" s="97">
        <v>5</v>
      </c>
      <c r="AX399" s="97">
        <v>0</v>
      </c>
      <c r="AY399" s="97">
        <v>1</v>
      </c>
      <c r="AZ399" s="97">
        <v>1</v>
      </c>
      <c r="BA399" s="97">
        <v>1</v>
      </c>
      <c r="BB399" s="97">
        <v>1</v>
      </c>
      <c r="BC399" s="97">
        <v>1</v>
      </c>
      <c r="BD399" s="97">
        <v>20</v>
      </c>
      <c r="BE399" s="97">
        <v>5</v>
      </c>
      <c r="BF399" s="97">
        <v>2</v>
      </c>
      <c r="BG399" s="97">
        <v>1</v>
      </c>
      <c r="BH399" s="97">
        <v>4</v>
      </c>
      <c r="BI399" s="97"/>
      <c r="BJ399" s="97">
        <v>3</v>
      </c>
      <c r="BK399" s="97">
        <v>2</v>
      </c>
      <c r="BL399" s="97">
        <v>3</v>
      </c>
      <c r="BM399" s="97">
        <v>6</v>
      </c>
      <c r="BN399" s="97">
        <v>1</v>
      </c>
      <c r="BO399" s="97">
        <v>3</v>
      </c>
      <c r="BP399" s="97">
        <v>2</v>
      </c>
      <c r="BQ399" s="97">
        <v>2</v>
      </c>
      <c r="BR399" s="97">
        <v>9</v>
      </c>
      <c r="BS399" s="97">
        <v>12</v>
      </c>
      <c r="BT399" s="97">
        <v>1</v>
      </c>
      <c r="BU399" s="97">
        <v>3</v>
      </c>
      <c r="BV399" s="97">
        <v>2</v>
      </c>
      <c r="BW399" s="97">
        <v>3</v>
      </c>
      <c r="BX399" s="97">
        <v>2</v>
      </c>
      <c r="BY399" s="97">
        <v>10</v>
      </c>
      <c r="BZ399" s="97">
        <v>8</v>
      </c>
      <c r="CA399" s="97">
        <v>4</v>
      </c>
      <c r="CB399" s="97">
        <v>0</v>
      </c>
      <c r="CC399" s="97">
        <v>6</v>
      </c>
      <c r="CD399" s="97">
        <v>1</v>
      </c>
      <c r="CE399" s="97">
        <v>2</v>
      </c>
      <c r="CF399" s="97">
        <v>0</v>
      </c>
      <c r="CG399" s="97">
        <v>4</v>
      </c>
      <c r="CH399" s="97">
        <v>6</v>
      </c>
      <c r="CI399" s="97">
        <v>1</v>
      </c>
      <c r="CJ399" s="97">
        <v>2</v>
      </c>
      <c r="CK399" s="97">
        <v>1</v>
      </c>
      <c r="CL399" s="97">
        <v>1</v>
      </c>
      <c r="CM399" s="97">
        <v>5</v>
      </c>
      <c r="CN399" s="97">
        <v>1</v>
      </c>
      <c r="CO399" s="97"/>
      <c r="CP399" s="97">
        <v>4</v>
      </c>
      <c r="CQ399" s="97">
        <v>1</v>
      </c>
      <c r="CR399" s="97">
        <v>2</v>
      </c>
      <c r="CS399" s="97">
        <v>1</v>
      </c>
      <c r="CT399" s="97">
        <v>1</v>
      </c>
      <c r="CU399" s="97">
        <v>1</v>
      </c>
      <c r="CV399" s="97">
        <v>2</v>
      </c>
      <c r="CW399" s="97">
        <v>1</v>
      </c>
      <c r="CX399" s="97"/>
      <c r="CY399" s="97">
        <v>0</v>
      </c>
      <c r="CZ399" s="97">
        <v>1</v>
      </c>
      <c r="DA399" s="97">
        <v>3</v>
      </c>
      <c r="DB399" s="97">
        <v>1</v>
      </c>
      <c r="DC399" s="97">
        <v>3</v>
      </c>
      <c r="DD399" s="97">
        <v>3</v>
      </c>
      <c r="DE399" s="97"/>
      <c r="DF399" s="97">
        <v>1</v>
      </c>
      <c r="DG399" s="97">
        <v>0</v>
      </c>
      <c r="DH399" s="97">
        <v>5</v>
      </c>
      <c r="DI399" s="97">
        <v>1</v>
      </c>
      <c r="DJ399" s="97"/>
      <c r="DK399" s="97"/>
      <c r="DL399" s="97"/>
      <c r="DM399" s="97"/>
      <c r="DN399" s="97">
        <v>0</v>
      </c>
      <c r="DO399" s="97"/>
      <c r="DP399" s="97">
        <v>0</v>
      </c>
      <c r="DQ399" s="97"/>
      <c r="DR399" s="97">
        <v>0</v>
      </c>
      <c r="DS399" s="97">
        <v>1</v>
      </c>
      <c r="DT399" s="97">
        <v>0</v>
      </c>
      <c r="DU399" s="97"/>
      <c r="DV399" s="97">
        <v>1</v>
      </c>
      <c r="DW399" s="97">
        <v>0</v>
      </c>
      <c r="DX399" s="97">
        <v>0</v>
      </c>
      <c r="DY399" s="97">
        <v>0</v>
      </c>
      <c r="DZ399" s="97">
        <v>0</v>
      </c>
      <c r="EA399" s="97">
        <v>0</v>
      </c>
      <c r="EB399" s="97"/>
      <c r="EC399" s="97">
        <v>0</v>
      </c>
      <c r="ED399" s="97">
        <v>0</v>
      </c>
      <c r="EE399" s="97">
        <v>1</v>
      </c>
      <c r="EF399" s="97">
        <v>0</v>
      </c>
      <c r="EG399" s="97"/>
      <c r="EH399" s="97"/>
      <c r="EI399" s="97"/>
      <c r="EJ399" s="97"/>
      <c r="EK399" s="97">
        <v>0</v>
      </c>
      <c r="EL399" s="97">
        <v>0</v>
      </c>
      <c r="EM399" s="97">
        <v>1</v>
      </c>
      <c r="EN399" s="97"/>
      <c r="EO399" s="97">
        <v>0</v>
      </c>
      <c r="EP399" s="97"/>
      <c r="EQ399" s="97">
        <v>1</v>
      </c>
      <c r="ER399" s="97">
        <v>1</v>
      </c>
      <c r="ES399" s="97">
        <v>0</v>
      </c>
      <c r="ET399" s="97">
        <v>3</v>
      </c>
      <c r="EU399" s="97"/>
      <c r="EV399" s="97"/>
      <c r="EW399" s="97"/>
      <c r="EX399" s="97"/>
      <c r="EY399" s="97">
        <v>2</v>
      </c>
      <c r="EZ399" s="97"/>
      <c r="FA399" s="97">
        <v>2</v>
      </c>
      <c r="FB399" s="97">
        <v>1</v>
      </c>
      <c r="FC399" s="97"/>
      <c r="FD399" s="97"/>
      <c r="FE399" s="97">
        <v>2</v>
      </c>
      <c r="FF399" s="97">
        <v>3</v>
      </c>
      <c r="FG399" s="97">
        <v>10</v>
      </c>
      <c r="FH399" s="97">
        <v>3</v>
      </c>
      <c r="FI399" s="97"/>
      <c r="FJ399" s="97">
        <v>2</v>
      </c>
      <c r="FK399" s="97">
        <v>2</v>
      </c>
      <c r="FL399" s="97">
        <v>0</v>
      </c>
      <c r="FM399" s="97"/>
      <c r="FN399" s="97">
        <v>3</v>
      </c>
      <c r="FO399" s="97">
        <v>9</v>
      </c>
      <c r="FP399" s="97">
        <v>2</v>
      </c>
      <c r="FQ399" s="97"/>
      <c r="FR399" s="97"/>
      <c r="FS399" s="97">
        <v>0</v>
      </c>
      <c r="FT399" s="97">
        <v>6</v>
      </c>
      <c r="FU399" s="97">
        <v>2</v>
      </c>
      <c r="FV399" s="97">
        <v>1</v>
      </c>
      <c r="FW399" s="97">
        <v>3</v>
      </c>
      <c r="FX399" s="97">
        <v>1</v>
      </c>
      <c r="FY399" s="97">
        <v>1</v>
      </c>
      <c r="FZ399" s="97">
        <v>7</v>
      </c>
      <c r="GA399" s="97">
        <v>3</v>
      </c>
      <c r="GB399" s="97">
        <v>8</v>
      </c>
      <c r="GC399" s="97">
        <v>9</v>
      </c>
      <c r="GD399" s="97">
        <v>1</v>
      </c>
      <c r="GE399" s="97">
        <v>0</v>
      </c>
      <c r="GF399" s="97">
        <v>2</v>
      </c>
      <c r="GG399" s="97">
        <v>1</v>
      </c>
      <c r="GH399" s="97">
        <v>3</v>
      </c>
      <c r="GI399" s="97">
        <v>0</v>
      </c>
      <c r="GJ399" s="97">
        <v>0</v>
      </c>
      <c r="GK399" s="97">
        <v>1</v>
      </c>
      <c r="GL399" s="97">
        <v>11</v>
      </c>
      <c r="GM399" s="97">
        <v>0</v>
      </c>
      <c r="GN399" s="97">
        <v>1</v>
      </c>
      <c r="GO399" s="97">
        <v>2</v>
      </c>
      <c r="GP399" s="97">
        <v>1</v>
      </c>
      <c r="GQ399" s="97">
        <v>0</v>
      </c>
      <c r="GR399" s="97">
        <v>0</v>
      </c>
      <c r="GS399" s="97">
        <v>1</v>
      </c>
      <c r="GT399" s="97">
        <v>4</v>
      </c>
      <c r="GU399" s="97">
        <v>2</v>
      </c>
      <c r="GV399" s="97">
        <v>4</v>
      </c>
      <c r="GW399" s="97">
        <v>1</v>
      </c>
      <c r="GX399" s="97">
        <v>3</v>
      </c>
      <c r="GY399" s="97">
        <v>8</v>
      </c>
      <c r="GZ399" s="97">
        <v>1</v>
      </c>
      <c r="HA399" s="97">
        <v>9</v>
      </c>
      <c r="HB399" s="97">
        <v>11</v>
      </c>
      <c r="HC399" s="97">
        <v>3</v>
      </c>
      <c r="HD399" s="97">
        <v>16</v>
      </c>
      <c r="HE399" s="97">
        <v>4</v>
      </c>
      <c r="HF399" s="97">
        <v>1</v>
      </c>
      <c r="HG399" s="97">
        <v>2</v>
      </c>
      <c r="HH399" s="97"/>
      <c r="HI399" s="97">
        <v>5</v>
      </c>
      <c r="HJ399" s="97">
        <v>14</v>
      </c>
      <c r="HK399" s="97">
        <v>7</v>
      </c>
      <c r="HL399" s="97">
        <v>3</v>
      </c>
      <c r="HM399" s="97">
        <v>1</v>
      </c>
      <c r="HN399" s="97"/>
      <c r="HO399" s="97">
        <v>2</v>
      </c>
      <c r="HP399" s="97">
        <v>1</v>
      </c>
      <c r="HQ399" s="97">
        <v>3</v>
      </c>
      <c r="HR399" s="97">
        <v>1</v>
      </c>
      <c r="HS399" s="97">
        <v>2</v>
      </c>
      <c r="HT399" s="97">
        <v>0</v>
      </c>
      <c r="HU399" s="97">
        <v>3</v>
      </c>
      <c r="HV399" s="97">
        <v>1</v>
      </c>
      <c r="HW399" s="97">
        <v>1</v>
      </c>
      <c r="HX399" s="97">
        <v>1</v>
      </c>
      <c r="HY399" s="97">
        <v>7</v>
      </c>
      <c r="HZ399" s="97">
        <v>3</v>
      </c>
      <c r="IA399" s="97">
        <v>16</v>
      </c>
      <c r="IB399" s="97">
        <v>4</v>
      </c>
      <c r="IC399" s="97">
        <v>1</v>
      </c>
      <c r="ID399" s="97">
        <v>4</v>
      </c>
      <c r="IE399" s="97">
        <v>1</v>
      </c>
      <c r="IF399" s="97">
        <v>27</v>
      </c>
      <c r="IG399" s="97">
        <v>0</v>
      </c>
      <c r="IH399" s="97">
        <v>64</v>
      </c>
      <c r="II399" s="97">
        <v>3</v>
      </c>
      <c r="IJ399" s="97">
        <v>4</v>
      </c>
      <c r="IK399" s="97">
        <v>1</v>
      </c>
      <c r="IL399" s="97">
        <v>0</v>
      </c>
      <c r="IM399" s="97">
        <v>0</v>
      </c>
      <c r="IN399" s="97">
        <v>0</v>
      </c>
      <c r="IO399" s="97">
        <v>4</v>
      </c>
      <c r="IP399" s="97">
        <v>1</v>
      </c>
      <c r="IQ399" s="97">
        <v>6</v>
      </c>
      <c r="IR399" s="97">
        <v>0</v>
      </c>
      <c r="IS399" s="97"/>
      <c r="IT399" s="97"/>
      <c r="IU399" s="97">
        <v>3</v>
      </c>
      <c r="IV399" s="97">
        <v>0</v>
      </c>
      <c r="IW399" s="97">
        <v>1</v>
      </c>
      <c r="IX399" s="97">
        <v>0</v>
      </c>
      <c r="IY399" s="97">
        <v>2</v>
      </c>
      <c r="IZ399" s="97"/>
      <c r="JA399" s="97">
        <v>1</v>
      </c>
      <c r="JB399" s="97"/>
      <c r="JC399" s="97"/>
      <c r="JD399" s="97">
        <v>3</v>
      </c>
      <c r="JE399" s="97">
        <v>11</v>
      </c>
      <c r="JF399" s="97">
        <v>1</v>
      </c>
      <c r="JG399" s="97">
        <v>0</v>
      </c>
      <c r="JH399" s="97">
        <v>2</v>
      </c>
      <c r="JI399" s="97">
        <v>4</v>
      </c>
      <c r="JJ399" s="97"/>
      <c r="JK399" s="97">
        <v>32</v>
      </c>
      <c r="JL399" s="97">
        <v>3</v>
      </c>
      <c r="JM399" s="97">
        <v>1</v>
      </c>
      <c r="JN399" s="97">
        <v>4</v>
      </c>
      <c r="JO399" s="97">
        <v>97</v>
      </c>
      <c r="JP399" s="97">
        <v>0</v>
      </c>
      <c r="JQ399" s="97">
        <v>48</v>
      </c>
      <c r="JR399" s="97">
        <v>77</v>
      </c>
      <c r="JS399" s="97">
        <v>86</v>
      </c>
      <c r="JT399" s="97"/>
      <c r="JU399" s="97">
        <v>151</v>
      </c>
      <c r="JV399" s="97"/>
      <c r="JW399" s="97">
        <v>97</v>
      </c>
      <c r="JX399" s="97"/>
      <c r="JY399" s="97"/>
      <c r="JZ399" s="97">
        <v>36</v>
      </c>
      <c r="KA399" s="97">
        <v>52</v>
      </c>
      <c r="KB399" s="97">
        <v>13</v>
      </c>
      <c r="KC399" s="97">
        <v>47</v>
      </c>
      <c r="KD399" s="97">
        <v>26</v>
      </c>
      <c r="KE399" s="97">
        <v>78</v>
      </c>
      <c r="KF399" s="97">
        <v>74</v>
      </c>
      <c r="KG399" s="97">
        <v>61</v>
      </c>
      <c r="KH399" s="97">
        <v>74</v>
      </c>
      <c r="KI399" s="97">
        <v>74</v>
      </c>
      <c r="KJ399" s="97">
        <v>54</v>
      </c>
      <c r="KK399" s="97"/>
      <c r="KL399" s="97">
        <v>80</v>
      </c>
      <c r="KM399" s="97">
        <v>10</v>
      </c>
      <c r="KN399" s="97">
        <v>7</v>
      </c>
      <c r="KO399" s="97">
        <v>22</v>
      </c>
      <c r="KP399" s="97">
        <v>9</v>
      </c>
      <c r="KQ399" s="97">
        <v>17</v>
      </c>
      <c r="KR399" s="97">
        <v>10</v>
      </c>
      <c r="KS399" s="97">
        <v>12</v>
      </c>
      <c r="KT399" s="97">
        <v>21</v>
      </c>
      <c r="KU399" s="97">
        <v>9</v>
      </c>
      <c r="KV399" s="97">
        <v>23</v>
      </c>
      <c r="KW399" s="97">
        <v>37</v>
      </c>
      <c r="KX399" s="97">
        <v>2</v>
      </c>
      <c r="KY399" s="97">
        <v>0</v>
      </c>
      <c r="KZ399" s="97">
        <v>2</v>
      </c>
      <c r="LA399" s="97">
        <v>38</v>
      </c>
      <c r="LB399" s="97">
        <v>164</v>
      </c>
      <c r="LC399" s="97">
        <v>6</v>
      </c>
      <c r="LD399" s="97">
        <v>66</v>
      </c>
      <c r="LE399" s="97">
        <v>7</v>
      </c>
      <c r="LF399" s="97">
        <v>1</v>
      </c>
      <c r="LG399" s="97">
        <v>515</v>
      </c>
      <c r="LH399" s="97">
        <v>727</v>
      </c>
      <c r="LI399" s="97">
        <v>832</v>
      </c>
      <c r="LJ399" s="97">
        <v>472</v>
      </c>
      <c r="LK399" s="97">
        <v>827</v>
      </c>
      <c r="LL399" s="97">
        <v>2181</v>
      </c>
      <c r="LM399" s="97">
        <v>5</v>
      </c>
      <c r="LN399" s="97">
        <v>93</v>
      </c>
      <c r="LO399" s="97">
        <v>60</v>
      </c>
      <c r="LP399" s="97">
        <v>0</v>
      </c>
      <c r="LQ399" s="97">
        <v>923</v>
      </c>
      <c r="LR399" s="97">
        <v>43</v>
      </c>
      <c r="LS399" s="97">
        <v>49</v>
      </c>
      <c r="LT399" s="97">
        <v>10</v>
      </c>
      <c r="LU399" s="97">
        <v>888</v>
      </c>
      <c r="LV399" s="97">
        <v>204</v>
      </c>
      <c r="LW399" s="97">
        <v>57</v>
      </c>
      <c r="LX399" s="97">
        <v>80</v>
      </c>
      <c r="LY399" s="97">
        <v>34</v>
      </c>
      <c r="LZ399" s="97">
        <v>57</v>
      </c>
      <c r="MA399" s="97">
        <v>141</v>
      </c>
      <c r="MB399" s="97">
        <v>115</v>
      </c>
      <c r="MC399" s="97">
        <v>20</v>
      </c>
      <c r="MD399" s="97">
        <v>202</v>
      </c>
      <c r="ME399" s="97">
        <v>35</v>
      </c>
      <c r="MF399" s="97">
        <v>4</v>
      </c>
      <c r="MG399" s="97">
        <v>3</v>
      </c>
      <c r="MH399" s="97">
        <v>7</v>
      </c>
      <c r="MI399" s="97">
        <v>10</v>
      </c>
      <c r="MJ399" s="97">
        <v>821</v>
      </c>
      <c r="MK399" s="97">
        <v>58</v>
      </c>
      <c r="ML399" s="97">
        <v>68</v>
      </c>
      <c r="MM399" s="97">
        <v>22</v>
      </c>
      <c r="MN399" s="97">
        <v>12</v>
      </c>
      <c r="MO399" s="97">
        <v>29</v>
      </c>
      <c r="MP399" s="97">
        <v>21</v>
      </c>
      <c r="MQ399" s="97">
        <v>25</v>
      </c>
      <c r="MR399" s="97">
        <v>24</v>
      </c>
      <c r="MS399" s="97">
        <v>23</v>
      </c>
      <c r="MT399" s="97">
        <v>5</v>
      </c>
      <c r="MU399" s="97">
        <v>5</v>
      </c>
      <c r="MV399" s="97">
        <v>93</v>
      </c>
      <c r="MW399" s="97">
        <v>321</v>
      </c>
      <c r="MX399" s="97">
        <v>128</v>
      </c>
      <c r="MY399" s="97">
        <v>52</v>
      </c>
      <c r="MZ399" s="97">
        <v>49</v>
      </c>
      <c r="NA399" s="97">
        <v>24</v>
      </c>
      <c r="NB399" s="97">
        <v>34</v>
      </c>
      <c r="NC399" s="97">
        <v>41</v>
      </c>
      <c r="ND399" s="97">
        <v>270</v>
      </c>
      <c r="NE399" s="97">
        <v>138</v>
      </c>
      <c r="NF399" s="97">
        <v>17</v>
      </c>
      <c r="NG399" s="97">
        <v>44</v>
      </c>
      <c r="NH399" s="97">
        <v>1</v>
      </c>
      <c r="NI399" s="97">
        <v>1</v>
      </c>
      <c r="NJ399" s="97">
        <v>0</v>
      </c>
      <c r="NK399" s="97">
        <v>6</v>
      </c>
      <c r="NL399" s="97">
        <v>0</v>
      </c>
      <c r="NM399" s="97">
        <v>87</v>
      </c>
      <c r="NN399" s="97">
        <v>0</v>
      </c>
      <c r="NO399" s="97">
        <v>2</v>
      </c>
      <c r="NP399" s="97"/>
      <c r="NQ399" s="97">
        <v>8</v>
      </c>
      <c r="NR399" s="97">
        <v>15</v>
      </c>
      <c r="NS399" s="97">
        <v>118</v>
      </c>
      <c r="NT399" s="97">
        <v>60</v>
      </c>
      <c r="NU399" s="97">
        <v>15</v>
      </c>
      <c r="NV399" s="97">
        <v>26</v>
      </c>
      <c r="NW399" s="97">
        <v>10</v>
      </c>
      <c r="NX399" s="97">
        <v>30</v>
      </c>
      <c r="NY399" s="97">
        <v>1</v>
      </c>
      <c r="NZ399" s="97">
        <v>170</v>
      </c>
      <c r="OA399" s="97">
        <v>0</v>
      </c>
      <c r="OB399" s="97">
        <v>15</v>
      </c>
      <c r="OC399" s="97">
        <v>19</v>
      </c>
      <c r="OD399" s="97">
        <v>69</v>
      </c>
      <c r="OE399" s="97">
        <v>16</v>
      </c>
      <c r="OF399" s="97">
        <v>1833</v>
      </c>
      <c r="OG399" s="97"/>
      <c r="OH399" s="97"/>
      <c r="OI399" s="97"/>
      <c r="OJ399" s="97">
        <v>51</v>
      </c>
      <c r="OK399" s="97">
        <v>3</v>
      </c>
      <c r="OL399" s="97">
        <v>61</v>
      </c>
      <c r="OM399" s="97"/>
      <c r="ON399" s="97"/>
      <c r="OO399" s="97"/>
      <c r="OP399" s="97">
        <v>3</v>
      </c>
      <c r="OQ399" s="97"/>
      <c r="OR399" s="98">
        <v>18</v>
      </c>
      <c r="OS399" s="99">
        <v>17135</v>
      </c>
      <c r="OT399" s="96">
        <v>55260</v>
      </c>
      <c r="OU399" s="97"/>
      <c r="OV399" s="97"/>
      <c r="OW399" s="97"/>
      <c r="OX399" s="97"/>
      <c r="OY399" s="97"/>
      <c r="OZ399" s="97">
        <v>253</v>
      </c>
      <c r="PA399" s="97"/>
      <c r="PB399" s="97"/>
      <c r="PC399" s="97"/>
      <c r="PD399" s="97"/>
      <c r="PE399" s="97"/>
      <c r="PF399" s="97"/>
      <c r="PG399" s="97"/>
      <c r="PH399" s="97"/>
      <c r="PI399" s="97"/>
      <c r="PJ399" s="97"/>
      <c r="PK399" s="97"/>
      <c r="PL399" s="98"/>
      <c r="PM399" s="99">
        <v>72649</v>
      </c>
    </row>
    <row r="400" spans="1:429" ht="12.75" customHeight="1" x14ac:dyDescent="0.2">
      <c r="A400" s="93">
        <v>814000</v>
      </c>
      <c r="B400" s="94" t="s">
        <v>1753</v>
      </c>
      <c r="C400" s="95" t="s">
        <v>1559</v>
      </c>
      <c r="D400" s="96"/>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c r="AE400" s="97"/>
      <c r="AF400" s="97"/>
      <c r="AG400" s="97"/>
      <c r="AH400" s="97"/>
      <c r="AI400" s="97"/>
      <c r="AJ400" s="97"/>
      <c r="AK400" s="97"/>
      <c r="AL400" s="97"/>
      <c r="AM400" s="97"/>
      <c r="AN400" s="97"/>
      <c r="AO400" s="97"/>
      <c r="AP400" s="97"/>
      <c r="AQ400" s="97"/>
      <c r="AR400" s="97"/>
      <c r="AS400" s="97"/>
      <c r="AT400" s="97"/>
      <c r="AU400" s="97"/>
      <c r="AV400" s="97"/>
      <c r="AW400" s="97"/>
      <c r="AX400" s="97"/>
      <c r="AY400" s="97"/>
      <c r="AZ400" s="97"/>
      <c r="BA400" s="97"/>
      <c r="BB400" s="97"/>
      <c r="BC400" s="97"/>
      <c r="BD400" s="97"/>
      <c r="BE400" s="97"/>
      <c r="BF400" s="97"/>
      <c r="BG400" s="97"/>
      <c r="BH400" s="97"/>
      <c r="BI400" s="97"/>
      <c r="BJ400" s="97"/>
      <c r="BK400" s="97"/>
      <c r="BL400" s="97"/>
      <c r="BM400" s="97"/>
      <c r="BN400" s="97"/>
      <c r="BO400" s="97"/>
      <c r="BP400" s="97"/>
      <c r="BQ400" s="97"/>
      <c r="BR400" s="97"/>
      <c r="BS400" s="97"/>
      <c r="BT400" s="97"/>
      <c r="BU400" s="97"/>
      <c r="BV400" s="97"/>
      <c r="BW400" s="97"/>
      <c r="BX400" s="97"/>
      <c r="BY400" s="97"/>
      <c r="BZ400" s="97"/>
      <c r="CA400" s="97"/>
      <c r="CB400" s="97"/>
      <c r="CC400" s="97"/>
      <c r="CD400" s="97"/>
      <c r="CE400" s="97"/>
      <c r="CF400" s="97"/>
      <c r="CG400" s="97"/>
      <c r="CH400" s="97"/>
      <c r="CI400" s="97"/>
      <c r="CJ400" s="97"/>
      <c r="CK400" s="97"/>
      <c r="CL400" s="97"/>
      <c r="CM400" s="97"/>
      <c r="CN400" s="97"/>
      <c r="CO400" s="97"/>
      <c r="CP400" s="97"/>
      <c r="CQ400" s="97"/>
      <c r="CR400" s="97"/>
      <c r="CS400" s="97"/>
      <c r="CT400" s="97"/>
      <c r="CU400" s="97"/>
      <c r="CV400" s="97"/>
      <c r="CW400" s="97"/>
      <c r="CX400" s="97"/>
      <c r="CY400" s="97"/>
      <c r="CZ400" s="97"/>
      <c r="DA400" s="97"/>
      <c r="DB400" s="97"/>
      <c r="DC400" s="97"/>
      <c r="DD400" s="97"/>
      <c r="DE400" s="97"/>
      <c r="DF400" s="97"/>
      <c r="DG400" s="97"/>
      <c r="DH400" s="97"/>
      <c r="DI400" s="97"/>
      <c r="DJ400" s="97"/>
      <c r="DK400" s="97"/>
      <c r="DL400" s="97"/>
      <c r="DM400" s="97"/>
      <c r="DN400" s="97"/>
      <c r="DO400" s="97"/>
      <c r="DP400" s="97"/>
      <c r="DQ400" s="97"/>
      <c r="DR400" s="97"/>
      <c r="DS400" s="97"/>
      <c r="DT400" s="97"/>
      <c r="DU400" s="97"/>
      <c r="DV400" s="97"/>
      <c r="DW400" s="97"/>
      <c r="DX400" s="97"/>
      <c r="DY400" s="97"/>
      <c r="DZ400" s="97"/>
      <c r="EA400" s="97"/>
      <c r="EB400" s="97"/>
      <c r="EC400" s="97"/>
      <c r="ED400" s="97"/>
      <c r="EE400" s="97"/>
      <c r="EF400" s="97"/>
      <c r="EG400" s="97"/>
      <c r="EH400" s="97"/>
      <c r="EI400" s="97"/>
      <c r="EJ400" s="97"/>
      <c r="EK400" s="97"/>
      <c r="EL400" s="97"/>
      <c r="EM400" s="97"/>
      <c r="EN400" s="97"/>
      <c r="EO400" s="97"/>
      <c r="EP400" s="97"/>
      <c r="EQ400" s="97"/>
      <c r="ER400" s="97"/>
      <c r="ES400" s="97"/>
      <c r="ET400" s="97"/>
      <c r="EU400" s="97"/>
      <c r="EV400" s="97"/>
      <c r="EW400" s="97"/>
      <c r="EX400" s="97"/>
      <c r="EY400" s="97"/>
      <c r="EZ400" s="97"/>
      <c r="FA400" s="97"/>
      <c r="FB400" s="97"/>
      <c r="FC400" s="97"/>
      <c r="FD400" s="97"/>
      <c r="FE400" s="97"/>
      <c r="FF400" s="97"/>
      <c r="FG400" s="97"/>
      <c r="FH400" s="97"/>
      <c r="FI400" s="97"/>
      <c r="FJ400" s="97"/>
      <c r="FK400" s="97"/>
      <c r="FL400" s="97"/>
      <c r="FM400" s="97"/>
      <c r="FN400" s="97"/>
      <c r="FO400" s="97"/>
      <c r="FP400" s="97"/>
      <c r="FQ400" s="97"/>
      <c r="FR400" s="97"/>
      <c r="FS400" s="97"/>
      <c r="FT400" s="97"/>
      <c r="FU400" s="97"/>
      <c r="FV400" s="97"/>
      <c r="FW400" s="97"/>
      <c r="FX400" s="97"/>
      <c r="FY400" s="97"/>
      <c r="FZ400" s="97"/>
      <c r="GA400" s="97"/>
      <c r="GB400" s="97"/>
      <c r="GC400" s="97"/>
      <c r="GD400" s="97"/>
      <c r="GE400" s="97"/>
      <c r="GF400" s="97"/>
      <c r="GG400" s="97"/>
      <c r="GH400" s="97"/>
      <c r="GI400" s="97"/>
      <c r="GJ400" s="97"/>
      <c r="GK400" s="97"/>
      <c r="GL400" s="97"/>
      <c r="GM400" s="97"/>
      <c r="GN400" s="97"/>
      <c r="GO400" s="97"/>
      <c r="GP400" s="97"/>
      <c r="GQ400" s="97"/>
      <c r="GR400" s="97"/>
      <c r="GS400" s="97"/>
      <c r="GT400" s="97"/>
      <c r="GU400" s="97"/>
      <c r="GV400" s="97"/>
      <c r="GW400" s="97"/>
      <c r="GX400" s="97"/>
      <c r="GY400" s="97"/>
      <c r="GZ400" s="97"/>
      <c r="HA400" s="97"/>
      <c r="HB400" s="97"/>
      <c r="HC400" s="97"/>
      <c r="HD400" s="97"/>
      <c r="HE400" s="97"/>
      <c r="HF400" s="97"/>
      <c r="HG400" s="97"/>
      <c r="HH400" s="97"/>
      <c r="HI400" s="97"/>
      <c r="HJ400" s="97"/>
      <c r="HK400" s="97"/>
      <c r="HL400" s="97"/>
      <c r="HM400" s="97"/>
      <c r="HN400" s="97"/>
      <c r="HO400" s="97"/>
      <c r="HP400" s="97"/>
      <c r="HQ400" s="97"/>
      <c r="HR400" s="97"/>
      <c r="HS400" s="97"/>
      <c r="HT400" s="97"/>
      <c r="HU400" s="97"/>
      <c r="HV400" s="97"/>
      <c r="HW400" s="97"/>
      <c r="HX400" s="97"/>
      <c r="HY400" s="97"/>
      <c r="HZ400" s="97"/>
      <c r="IA400" s="97"/>
      <c r="IB400" s="97"/>
      <c r="IC400" s="97"/>
      <c r="ID400" s="97"/>
      <c r="IE400" s="97"/>
      <c r="IF400" s="97"/>
      <c r="IG400" s="97"/>
      <c r="IH400" s="97"/>
      <c r="II400" s="97"/>
      <c r="IJ400" s="97"/>
      <c r="IK400" s="97"/>
      <c r="IL400" s="97"/>
      <c r="IM400" s="97"/>
      <c r="IN400" s="97"/>
      <c r="IO400" s="97"/>
      <c r="IP400" s="97"/>
      <c r="IQ400" s="97"/>
      <c r="IR400" s="97"/>
      <c r="IS400" s="97"/>
      <c r="IT400" s="97"/>
      <c r="IU400" s="97"/>
      <c r="IV400" s="97"/>
      <c r="IW400" s="97"/>
      <c r="IX400" s="97"/>
      <c r="IY400" s="97"/>
      <c r="IZ400" s="97"/>
      <c r="JA400" s="97"/>
      <c r="JB400" s="97"/>
      <c r="JC400" s="97"/>
      <c r="JD400" s="97"/>
      <c r="JE400" s="97"/>
      <c r="JF400" s="97"/>
      <c r="JG400" s="97"/>
      <c r="JH400" s="97"/>
      <c r="JI400" s="97"/>
      <c r="JJ400" s="97"/>
      <c r="JK400" s="97"/>
      <c r="JL400" s="97"/>
      <c r="JM400" s="97"/>
      <c r="JN400" s="97"/>
      <c r="JO400" s="97"/>
      <c r="JP400" s="97"/>
      <c r="JQ400" s="97"/>
      <c r="JR400" s="97"/>
      <c r="JS400" s="97"/>
      <c r="JT400" s="97"/>
      <c r="JU400" s="97"/>
      <c r="JV400" s="97"/>
      <c r="JW400" s="97"/>
      <c r="JX400" s="97"/>
      <c r="JY400" s="97"/>
      <c r="JZ400" s="97"/>
      <c r="KA400" s="97"/>
      <c r="KB400" s="97"/>
      <c r="KC400" s="97"/>
      <c r="KD400" s="97"/>
      <c r="KE400" s="97"/>
      <c r="KF400" s="97"/>
      <c r="KG400" s="97"/>
      <c r="KH400" s="97"/>
      <c r="KI400" s="97"/>
      <c r="KJ400" s="97"/>
      <c r="KK400" s="97"/>
      <c r="KL400" s="97"/>
      <c r="KM400" s="97"/>
      <c r="KN400" s="97"/>
      <c r="KO400" s="97"/>
      <c r="KP400" s="97"/>
      <c r="KQ400" s="97"/>
      <c r="KR400" s="97"/>
      <c r="KS400" s="97"/>
      <c r="KT400" s="97"/>
      <c r="KU400" s="97"/>
      <c r="KV400" s="97"/>
      <c r="KW400" s="97"/>
      <c r="KX400" s="97"/>
      <c r="KY400" s="97"/>
      <c r="KZ400" s="97"/>
      <c r="LA400" s="97"/>
      <c r="LB400" s="97"/>
      <c r="LC400" s="97"/>
      <c r="LD400" s="97"/>
      <c r="LE400" s="97"/>
      <c r="LF400" s="97"/>
      <c r="LG400" s="97"/>
      <c r="LH400" s="97"/>
      <c r="LI400" s="97"/>
      <c r="LJ400" s="97"/>
      <c r="LK400" s="97"/>
      <c r="LL400" s="97"/>
      <c r="LM400" s="97"/>
      <c r="LN400" s="97"/>
      <c r="LO400" s="97"/>
      <c r="LP400" s="97"/>
      <c r="LQ400" s="97"/>
      <c r="LR400" s="97"/>
      <c r="LS400" s="97"/>
      <c r="LT400" s="97"/>
      <c r="LU400" s="97"/>
      <c r="LV400" s="97"/>
      <c r="LW400" s="97"/>
      <c r="LX400" s="97"/>
      <c r="LY400" s="97"/>
      <c r="LZ400" s="97"/>
      <c r="MA400" s="97"/>
      <c r="MB400" s="97"/>
      <c r="MC400" s="97"/>
      <c r="MD400" s="97"/>
      <c r="ME400" s="97"/>
      <c r="MF400" s="97"/>
      <c r="MG400" s="97"/>
      <c r="MH400" s="97"/>
      <c r="MI400" s="97"/>
      <c r="MJ400" s="97"/>
      <c r="MK400" s="97"/>
      <c r="ML400" s="97"/>
      <c r="MM400" s="97"/>
      <c r="MN400" s="97"/>
      <c r="MO400" s="97"/>
      <c r="MP400" s="97"/>
      <c r="MQ400" s="97"/>
      <c r="MR400" s="97"/>
      <c r="MS400" s="97"/>
      <c r="MT400" s="97"/>
      <c r="MU400" s="97"/>
      <c r="MV400" s="97"/>
      <c r="MW400" s="97"/>
      <c r="MX400" s="97"/>
      <c r="MY400" s="97"/>
      <c r="MZ400" s="97"/>
      <c r="NA400" s="97"/>
      <c r="NB400" s="97"/>
      <c r="NC400" s="97"/>
      <c r="ND400" s="97"/>
      <c r="NE400" s="97"/>
      <c r="NF400" s="97"/>
      <c r="NG400" s="97"/>
      <c r="NH400" s="97"/>
      <c r="NI400" s="97"/>
      <c r="NJ400" s="97"/>
      <c r="NK400" s="97"/>
      <c r="NL400" s="97"/>
      <c r="NM400" s="97"/>
      <c r="NN400" s="97"/>
      <c r="NO400" s="97"/>
      <c r="NP400" s="97"/>
      <c r="NQ400" s="97"/>
      <c r="NR400" s="97"/>
      <c r="NS400" s="97"/>
      <c r="NT400" s="97"/>
      <c r="NU400" s="97"/>
      <c r="NV400" s="97"/>
      <c r="NW400" s="97"/>
      <c r="NX400" s="97"/>
      <c r="NY400" s="97"/>
      <c r="NZ400" s="97"/>
      <c r="OA400" s="97"/>
      <c r="OB400" s="97"/>
      <c r="OC400" s="97"/>
      <c r="OD400" s="97"/>
      <c r="OE400" s="97"/>
      <c r="OF400" s="97"/>
      <c r="OG400" s="97"/>
      <c r="OH400" s="97"/>
      <c r="OI400" s="97"/>
      <c r="OJ400" s="97"/>
      <c r="OK400" s="97"/>
      <c r="OL400" s="97"/>
      <c r="OM400" s="97"/>
      <c r="ON400" s="97"/>
      <c r="OO400" s="97"/>
      <c r="OP400" s="97"/>
      <c r="OQ400" s="97"/>
      <c r="OR400" s="98"/>
      <c r="OS400" s="99"/>
      <c r="OT400" s="96">
        <v>17330</v>
      </c>
      <c r="OU400" s="97"/>
      <c r="OV400" s="97"/>
      <c r="OW400" s="97"/>
      <c r="OX400" s="97"/>
      <c r="OY400" s="97"/>
      <c r="OZ400" s="97"/>
      <c r="PA400" s="97"/>
      <c r="PB400" s="97"/>
      <c r="PC400" s="97"/>
      <c r="PD400" s="97"/>
      <c r="PE400" s="97"/>
      <c r="PF400" s="97"/>
      <c r="PG400" s="97"/>
      <c r="PH400" s="97"/>
      <c r="PI400" s="97"/>
      <c r="PJ400" s="97"/>
      <c r="PK400" s="97"/>
      <c r="PL400" s="98"/>
      <c r="PM400" s="99">
        <v>17330</v>
      </c>
    </row>
    <row r="401" spans="1:429" ht="12.75" customHeight="1" x14ac:dyDescent="0.2">
      <c r="A401" s="93" t="s">
        <v>1655</v>
      </c>
      <c r="B401" s="94" t="s">
        <v>1754</v>
      </c>
      <c r="C401" s="95" t="s">
        <v>1560</v>
      </c>
      <c r="D401" s="96"/>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c r="AE401" s="97"/>
      <c r="AF401" s="97"/>
      <c r="AG401" s="97"/>
      <c r="AH401" s="97"/>
      <c r="AI401" s="97"/>
      <c r="AJ401" s="97"/>
      <c r="AK401" s="97"/>
      <c r="AL401" s="97"/>
      <c r="AM401" s="97"/>
      <c r="AN401" s="97"/>
      <c r="AO401" s="97"/>
      <c r="AP401" s="97"/>
      <c r="AQ401" s="97"/>
      <c r="AR401" s="97"/>
      <c r="AS401" s="97"/>
      <c r="AT401" s="97"/>
      <c r="AU401" s="97"/>
      <c r="AV401" s="97"/>
      <c r="AW401" s="97"/>
      <c r="AX401" s="97"/>
      <c r="AY401" s="97"/>
      <c r="AZ401" s="97"/>
      <c r="BA401" s="97"/>
      <c r="BB401" s="97"/>
      <c r="BC401" s="97"/>
      <c r="BD401" s="97"/>
      <c r="BE401" s="97"/>
      <c r="BF401" s="97"/>
      <c r="BG401" s="97"/>
      <c r="BH401" s="97"/>
      <c r="BI401" s="97"/>
      <c r="BJ401" s="97"/>
      <c r="BK401" s="97"/>
      <c r="BL401" s="97"/>
      <c r="BM401" s="97"/>
      <c r="BN401" s="97"/>
      <c r="BO401" s="97"/>
      <c r="BP401" s="97"/>
      <c r="BQ401" s="97"/>
      <c r="BR401" s="97"/>
      <c r="BS401" s="97"/>
      <c r="BT401" s="97"/>
      <c r="BU401" s="97"/>
      <c r="BV401" s="97"/>
      <c r="BW401" s="97"/>
      <c r="BX401" s="97"/>
      <c r="BY401" s="97"/>
      <c r="BZ401" s="97"/>
      <c r="CA401" s="97"/>
      <c r="CB401" s="97"/>
      <c r="CC401" s="97"/>
      <c r="CD401" s="97"/>
      <c r="CE401" s="97"/>
      <c r="CF401" s="97"/>
      <c r="CG401" s="97"/>
      <c r="CH401" s="97"/>
      <c r="CI401" s="97"/>
      <c r="CJ401" s="97"/>
      <c r="CK401" s="97"/>
      <c r="CL401" s="97"/>
      <c r="CM401" s="97"/>
      <c r="CN401" s="97"/>
      <c r="CO401" s="97"/>
      <c r="CP401" s="97"/>
      <c r="CQ401" s="97"/>
      <c r="CR401" s="97"/>
      <c r="CS401" s="97"/>
      <c r="CT401" s="97"/>
      <c r="CU401" s="97"/>
      <c r="CV401" s="97"/>
      <c r="CW401" s="97"/>
      <c r="CX401" s="97"/>
      <c r="CY401" s="97"/>
      <c r="CZ401" s="97"/>
      <c r="DA401" s="97"/>
      <c r="DB401" s="97"/>
      <c r="DC401" s="97"/>
      <c r="DD401" s="97"/>
      <c r="DE401" s="97"/>
      <c r="DF401" s="97"/>
      <c r="DG401" s="97"/>
      <c r="DH401" s="97"/>
      <c r="DI401" s="97"/>
      <c r="DJ401" s="97"/>
      <c r="DK401" s="97"/>
      <c r="DL401" s="97"/>
      <c r="DM401" s="97"/>
      <c r="DN401" s="97"/>
      <c r="DO401" s="97"/>
      <c r="DP401" s="97"/>
      <c r="DQ401" s="97"/>
      <c r="DR401" s="97"/>
      <c r="DS401" s="97"/>
      <c r="DT401" s="97"/>
      <c r="DU401" s="97"/>
      <c r="DV401" s="97"/>
      <c r="DW401" s="97"/>
      <c r="DX401" s="97"/>
      <c r="DY401" s="97"/>
      <c r="DZ401" s="97"/>
      <c r="EA401" s="97"/>
      <c r="EB401" s="97"/>
      <c r="EC401" s="97"/>
      <c r="ED401" s="97"/>
      <c r="EE401" s="97"/>
      <c r="EF401" s="97"/>
      <c r="EG401" s="97"/>
      <c r="EH401" s="97"/>
      <c r="EI401" s="97"/>
      <c r="EJ401" s="97"/>
      <c r="EK401" s="97"/>
      <c r="EL401" s="97"/>
      <c r="EM401" s="97"/>
      <c r="EN401" s="97"/>
      <c r="EO401" s="97"/>
      <c r="EP401" s="97"/>
      <c r="EQ401" s="97"/>
      <c r="ER401" s="97"/>
      <c r="ES401" s="97"/>
      <c r="ET401" s="97"/>
      <c r="EU401" s="97"/>
      <c r="EV401" s="97"/>
      <c r="EW401" s="97"/>
      <c r="EX401" s="97"/>
      <c r="EY401" s="97"/>
      <c r="EZ401" s="97"/>
      <c r="FA401" s="97"/>
      <c r="FB401" s="97"/>
      <c r="FC401" s="97"/>
      <c r="FD401" s="97"/>
      <c r="FE401" s="97"/>
      <c r="FF401" s="97"/>
      <c r="FG401" s="97"/>
      <c r="FH401" s="97"/>
      <c r="FI401" s="97"/>
      <c r="FJ401" s="97"/>
      <c r="FK401" s="97"/>
      <c r="FL401" s="97"/>
      <c r="FM401" s="97"/>
      <c r="FN401" s="97"/>
      <c r="FO401" s="97"/>
      <c r="FP401" s="97"/>
      <c r="FQ401" s="97"/>
      <c r="FR401" s="97"/>
      <c r="FS401" s="97"/>
      <c r="FT401" s="97"/>
      <c r="FU401" s="97"/>
      <c r="FV401" s="97"/>
      <c r="FW401" s="97"/>
      <c r="FX401" s="97"/>
      <c r="FY401" s="97"/>
      <c r="FZ401" s="97"/>
      <c r="GA401" s="97"/>
      <c r="GB401" s="97"/>
      <c r="GC401" s="97"/>
      <c r="GD401" s="97"/>
      <c r="GE401" s="97"/>
      <c r="GF401" s="97"/>
      <c r="GG401" s="97"/>
      <c r="GH401" s="97"/>
      <c r="GI401" s="97"/>
      <c r="GJ401" s="97"/>
      <c r="GK401" s="97"/>
      <c r="GL401" s="97"/>
      <c r="GM401" s="97"/>
      <c r="GN401" s="97"/>
      <c r="GO401" s="97"/>
      <c r="GP401" s="97"/>
      <c r="GQ401" s="97"/>
      <c r="GR401" s="97"/>
      <c r="GS401" s="97"/>
      <c r="GT401" s="97"/>
      <c r="GU401" s="97"/>
      <c r="GV401" s="97"/>
      <c r="GW401" s="97"/>
      <c r="GX401" s="97"/>
      <c r="GY401" s="97"/>
      <c r="GZ401" s="97"/>
      <c r="HA401" s="97"/>
      <c r="HB401" s="97"/>
      <c r="HC401" s="97"/>
      <c r="HD401" s="97"/>
      <c r="HE401" s="97"/>
      <c r="HF401" s="97"/>
      <c r="HG401" s="97"/>
      <c r="HH401" s="97"/>
      <c r="HI401" s="97"/>
      <c r="HJ401" s="97"/>
      <c r="HK401" s="97"/>
      <c r="HL401" s="97"/>
      <c r="HM401" s="97"/>
      <c r="HN401" s="97"/>
      <c r="HO401" s="97"/>
      <c r="HP401" s="97"/>
      <c r="HQ401" s="97"/>
      <c r="HR401" s="97"/>
      <c r="HS401" s="97"/>
      <c r="HT401" s="97"/>
      <c r="HU401" s="97"/>
      <c r="HV401" s="97"/>
      <c r="HW401" s="97"/>
      <c r="HX401" s="97"/>
      <c r="HY401" s="97"/>
      <c r="HZ401" s="97"/>
      <c r="IA401" s="97"/>
      <c r="IB401" s="97"/>
      <c r="IC401" s="97"/>
      <c r="ID401" s="97"/>
      <c r="IE401" s="97"/>
      <c r="IF401" s="97"/>
      <c r="IG401" s="97"/>
      <c r="IH401" s="97"/>
      <c r="II401" s="97"/>
      <c r="IJ401" s="97"/>
      <c r="IK401" s="97"/>
      <c r="IL401" s="97"/>
      <c r="IM401" s="97"/>
      <c r="IN401" s="97"/>
      <c r="IO401" s="97"/>
      <c r="IP401" s="97"/>
      <c r="IQ401" s="97"/>
      <c r="IR401" s="97"/>
      <c r="IS401" s="97"/>
      <c r="IT401" s="97"/>
      <c r="IU401" s="97"/>
      <c r="IV401" s="97"/>
      <c r="IW401" s="97"/>
      <c r="IX401" s="97"/>
      <c r="IY401" s="97"/>
      <c r="IZ401" s="97"/>
      <c r="JA401" s="97"/>
      <c r="JB401" s="97"/>
      <c r="JC401" s="97"/>
      <c r="JD401" s="97"/>
      <c r="JE401" s="97"/>
      <c r="JF401" s="97"/>
      <c r="JG401" s="97"/>
      <c r="JH401" s="97"/>
      <c r="JI401" s="97"/>
      <c r="JJ401" s="97"/>
      <c r="JK401" s="97"/>
      <c r="JL401" s="97"/>
      <c r="JM401" s="97"/>
      <c r="JN401" s="97"/>
      <c r="JO401" s="97"/>
      <c r="JP401" s="97"/>
      <c r="JQ401" s="97"/>
      <c r="JR401" s="97"/>
      <c r="JS401" s="97"/>
      <c r="JT401" s="97"/>
      <c r="JU401" s="97"/>
      <c r="JV401" s="97"/>
      <c r="JW401" s="97"/>
      <c r="JX401" s="97"/>
      <c r="JY401" s="97"/>
      <c r="JZ401" s="97"/>
      <c r="KA401" s="97"/>
      <c r="KB401" s="97"/>
      <c r="KC401" s="97"/>
      <c r="KD401" s="97"/>
      <c r="KE401" s="97"/>
      <c r="KF401" s="97"/>
      <c r="KG401" s="97"/>
      <c r="KH401" s="97"/>
      <c r="KI401" s="97"/>
      <c r="KJ401" s="97"/>
      <c r="KK401" s="97"/>
      <c r="KL401" s="97"/>
      <c r="KM401" s="97"/>
      <c r="KN401" s="97"/>
      <c r="KO401" s="97"/>
      <c r="KP401" s="97"/>
      <c r="KQ401" s="97"/>
      <c r="KR401" s="97"/>
      <c r="KS401" s="97"/>
      <c r="KT401" s="97"/>
      <c r="KU401" s="97"/>
      <c r="KV401" s="97"/>
      <c r="KW401" s="97"/>
      <c r="KX401" s="97"/>
      <c r="KY401" s="97"/>
      <c r="KZ401" s="97"/>
      <c r="LA401" s="97"/>
      <c r="LB401" s="97"/>
      <c r="LC401" s="97"/>
      <c r="LD401" s="97"/>
      <c r="LE401" s="97"/>
      <c r="LF401" s="97"/>
      <c r="LG401" s="97"/>
      <c r="LH401" s="97"/>
      <c r="LI401" s="97"/>
      <c r="LJ401" s="97"/>
      <c r="LK401" s="97"/>
      <c r="LL401" s="97"/>
      <c r="LM401" s="97"/>
      <c r="LN401" s="97"/>
      <c r="LO401" s="97"/>
      <c r="LP401" s="97"/>
      <c r="LQ401" s="97"/>
      <c r="LR401" s="97"/>
      <c r="LS401" s="97"/>
      <c r="LT401" s="97"/>
      <c r="LU401" s="97"/>
      <c r="LV401" s="97"/>
      <c r="LW401" s="97"/>
      <c r="LX401" s="97"/>
      <c r="LY401" s="97"/>
      <c r="LZ401" s="97"/>
      <c r="MA401" s="97"/>
      <c r="MB401" s="97"/>
      <c r="MC401" s="97"/>
      <c r="MD401" s="97"/>
      <c r="ME401" s="97"/>
      <c r="MF401" s="97"/>
      <c r="MG401" s="97"/>
      <c r="MH401" s="97"/>
      <c r="MI401" s="97"/>
      <c r="MJ401" s="97"/>
      <c r="MK401" s="97"/>
      <c r="ML401" s="97"/>
      <c r="MM401" s="97"/>
      <c r="MN401" s="97"/>
      <c r="MO401" s="97"/>
      <c r="MP401" s="97"/>
      <c r="MQ401" s="97"/>
      <c r="MR401" s="97"/>
      <c r="MS401" s="97"/>
      <c r="MT401" s="97"/>
      <c r="MU401" s="97"/>
      <c r="MV401" s="97"/>
      <c r="MW401" s="97"/>
      <c r="MX401" s="97"/>
      <c r="MY401" s="97"/>
      <c r="MZ401" s="97"/>
      <c r="NA401" s="97"/>
      <c r="NB401" s="97"/>
      <c r="NC401" s="97"/>
      <c r="ND401" s="97"/>
      <c r="NE401" s="97"/>
      <c r="NF401" s="97"/>
      <c r="NG401" s="97"/>
      <c r="NH401" s="97"/>
      <c r="NI401" s="97"/>
      <c r="NJ401" s="97"/>
      <c r="NK401" s="97"/>
      <c r="NL401" s="97"/>
      <c r="NM401" s="97"/>
      <c r="NN401" s="97"/>
      <c r="NO401" s="97"/>
      <c r="NP401" s="97"/>
      <c r="NQ401" s="97"/>
      <c r="NR401" s="97"/>
      <c r="NS401" s="97"/>
      <c r="NT401" s="97"/>
      <c r="NU401" s="97"/>
      <c r="NV401" s="97"/>
      <c r="NW401" s="97"/>
      <c r="NX401" s="97"/>
      <c r="NY401" s="97"/>
      <c r="NZ401" s="97"/>
      <c r="OA401" s="97"/>
      <c r="OB401" s="97"/>
      <c r="OC401" s="97"/>
      <c r="OD401" s="97"/>
      <c r="OE401" s="97"/>
      <c r="OF401" s="97"/>
      <c r="OG401" s="97"/>
      <c r="OH401" s="97"/>
      <c r="OI401" s="97"/>
      <c r="OJ401" s="97"/>
      <c r="OK401" s="97"/>
      <c r="OL401" s="97"/>
      <c r="OM401" s="97"/>
      <c r="ON401" s="97"/>
      <c r="OO401" s="97"/>
      <c r="OP401" s="97"/>
      <c r="OQ401" s="97"/>
      <c r="OR401" s="98"/>
      <c r="OS401" s="99"/>
      <c r="OT401" s="96"/>
      <c r="OU401" s="97"/>
      <c r="OV401" s="97"/>
      <c r="OW401" s="97"/>
      <c r="OX401" s="97"/>
      <c r="OY401" s="97"/>
      <c r="OZ401" s="97"/>
      <c r="PA401" s="97">
        <v>650338</v>
      </c>
      <c r="PB401" s="97"/>
      <c r="PC401" s="97"/>
      <c r="PD401" s="97"/>
      <c r="PE401" s="97"/>
      <c r="PF401" s="97"/>
      <c r="PG401" s="97"/>
      <c r="PH401" s="97"/>
      <c r="PI401" s="97"/>
      <c r="PJ401" s="97"/>
      <c r="PK401" s="97"/>
      <c r="PL401" s="98"/>
      <c r="PM401" s="99">
        <v>650338</v>
      </c>
    </row>
    <row r="402" spans="1:429" ht="12.75" customHeight="1" x14ac:dyDescent="0.2">
      <c r="A402" s="93" t="s">
        <v>1656</v>
      </c>
      <c r="B402" s="94" t="s">
        <v>1754</v>
      </c>
      <c r="C402" s="95" t="s">
        <v>1561</v>
      </c>
      <c r="D402" s="96"/>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c r="AE402" s="97"/>
      <c r="AF402" s="97"/>
      <c r="AG402" s="97"/>
      <c r="AH402" s="97"/>
      <c r="AI402" s="97"/>
      <c r="AJ402" s="97"/>
      <c r="AK402" s="97"/>
      <c r="AL402" s="97"/>
      <c r="AM402" s="97"/>
      <c r="AN402" s="97"/>
      <c r="AO402" s="97"/>
      <c r="AP402" s="97"/>
      <c r="AQ402" s="97"/>
      <c r="AR402" s="97"/>
      <c r="AS402" s="97"/>
      <c r="AT402" s="97"/>
      <c r="AU402" s="97"/>
      <c r="AV402" s="97"/>
      <c r="AW402" s="97"/>
      <c r="AX402" s="97"/>
      <c r="AY402" s="97"/>
      <c r="AZ402" s="97"/>
      <c r="BA402" s="97"/>
      <c r="BB402" s="97"/>
      <c r="BC402" s="97"/>
      <c r="BD402" s="97"/>
      <c r="BE402" s="97"/>
      <c r="BF402" s="97"/>
      <c r="BG402" s="97"/>
      <c r="BH402" s="97"/>
      <c r="BI402" s="97"/>
      <c r="BJ402" s="97"/>
      <c r="BK402" s="97"/>
      <c r="BL402" s="97"/>
      <c r="BM402" s="97"/>
      <c r="BN402" s="97"/>
      <c r="BO402" s="97"/>
      <c r="BP402" s="97"/>
      <c r="BQ402" s="97"/>
      <c r="BR402" s="97"/>
      <c r="BS402" s="97"/>
      <c r="BT402" s="97"/>
      <c r="BU402" s="97"/>
      <c r="BV402" s="97"/>
      <c r="BW402" s="97"/>
      <c r="BX402" s="97"/>
      <c r="BY402" s="97"/>
      <c r="BZ402" s="97"/>
      <c r="CA402" s="97"/>
      <c r="CB402" s="97"/>
      <c r="CC402" s="97"/>
      <c r="CD402" s="97"/>
      <c r="CE402" s="97"/>
      <c r="CF402" s="97"/>
      <c r="CG402" s="97"/>
      <c r="CH402" s="97"/>
      <c r="CI402" s="97"/>
      <c r="CJ402" s="97"/>
      <c r="CK402" s="97"/>
      <c r="CL402" s="97"/>
      <c r="CM402" s="97"/>
      <c r="CN402" s="97"/>
      <c r="CO402" s="97"/>
      <c r="CP402" s="97"/>
      <c r="CQ402" s="97"/>
      <c r="CR402" s="97"/>
      <c r="CS402" s="97"/>
      <c r="CT402" s="97"/>
      <c r="CU402" s="97"/>
      <c r="CV402" s="97"/>
      <c r="CW402" s="97"/>
      <c r="CX402" s="97"/>
      <c r="CY402" s="97"/>
      <c r="CZ402" s="97"/>
      <c r="DA402" s="97"/>
      <c r="DB402" s="97"/>
      <c r="DC402" s="97"/>
      <c r="DD402" s="97"/>
      <c r="DE402" s="97"/>
      <c r="DF402" s="97"/>
      <c r="DG402" s="97"/>
      <c r="DH402" s="97"/>
      <c r="DI402" s="97"/>
      <c r="DJ402" s="97"/>
      <c r="DK402" s="97"/>
      <c r="DL402" s="97"/>
      <c r="DM402" s="97"/>
      <c r="DN402" s="97"/>
      <c r="DO402" s="97"/>
      <c r="DP402" s="97"/>
      <c r="DQ402" s="97"/>
      <c r="DR402" s="97"/>
      <c r="DS402" s="97"/>
      <c r="DT402" s="97"/>
      <c r="DU402" s="97"/>
      <c r="DV402" s="97"/>
      <c r="DW402" s="97"/>
      <c r="DX402" s="97"/>
      <c r="DY402" s="97"/>
      <c r="DZ402" s="97"/>
      <c r="EA402" s="97"/>
      <c r="EB402" s="97"/>
      <c r="EC402" s="97"/>
      <c r="ED402" s="97"/>
      <c r="EE402" s="97"/>
      <c r="EF402" s="97"/>
      <c r="EG402" s="97"/>
      <c r="EH402" s="97"/>
      <c r="EI402" s="97"/>
      <c r="EJ402" s="97"/>
      <c r="EK402" s="97"/>
      <c r="EL402" s="97"/>
      <c r="EM402" s="97"/>
      <c r="EN402" s="97"/>
      <c r="EO402" s="97"/>
      <c r="EP402" s="97"/>
      <c r="EQ402" s="97"/>
      <c r="ER402" s="97"/>
      <c r="ES402" s="97"/>
      <c r="ET402" s="97"/>
      <c r="EU402" s="97"/>
      <c r="EV402" s="97"/>
      <c r="EW402" s="97"/>
      <c r="EX402" s="97"/>
      <c r="EY402" s="97"/>
      <c r="EZ402" s="97"/>
      <c r="FA402" s="97"/>
      <c r="FB402" s="97"/>
      <c r="FC402" s="97"/>
      <c r="FD402" s="97"/>
      <c r="FE402" s="97"/>
      <c r="FF402" s="97"/>
      <c r="FG402" s="97"/>
      <c r="FH402" s="97"/>
      <c r="FI402" s="97"/>
      <c r="FJ402" s="97"/>
      <c r="FK402" s="97"/>
      <c r="FL402" s="97"/>
      <c r="FM402" s="97"/>
      <c r="FN402" s="97"/>
      <c r="FO402" s="97"/>
      <c r="FP402" s="97"/>
      <c r="FQ402" s="97"/>
      <c r="FR402" s="97"/>
      <c r="FS402" s="97"/>
      <c r="FT402" s="97"/>
      <c r="FU402" s="97"/>
      <c r="FV402" s="97"/>
      <c r="FW402" s="97"/>
      <c r="FX402" s="97"/>
      <c r="FY402" s="97"/>
      <c r="FZ402" s="97"/>
      <c r="GA402" s="97"/>
      <c r="GB402" s="97"/>
      <c r="GC402" s="97"/>
      <c r="GD402" s="97"/>
      <c r="GE402" s="97"/>
      <c r="GF402" s="97"/>
      <c r="GG402" s="97"/>
      <c r="GH402" s="97"/>
      <c r="GI402" s="97"/>
      <c r="GJ402" s="97"/>
      <c r="GK402" s="97"/>
      <c r="GL402" s="97"/>
      <c r="GM402" s="97"/>
      <c r="GN402" s="97"/>
      <c r="GO402" s="97"/>
      <c r="GP402" s="97"/>
      <c r="GQ402" s="97"/>
      <c r="GR402" s="97"/>
      <c r="GS402" s="97"/>
      <c r="GT402" s="97"/>
      <c r="GU402" s="97"/>
      <c r="GV402" s="97"/>
      <c r="GW402" s="97"/>
      <c r="GX402" s="97"/>
      <c r="GY402" s="97"/>
      <c r="GZ402" s="97"/>
      <c r="HA402" s="97"/>
      <c r="HB402" s="97"/>
      <c r="HC402" s="97"/>
      <c r="HD402" s="97"/>
      <c r="HE402" s="97"/>
      <c r="HF402" s="97"/>
      <c r="HG402" s="97"/>
      <c r="HH402" s="97"/>
      <c r="HI402" s="97"/>
      <c r="HJ402" s="97"/>
      <c r="HK402" s="97"/>
      <c r="HL402" s="97"/>
      <c r="HM402" s="97"/>
      <c r="HN402" s="97"/>
      <c r="HO402" s="97"/>
      <c r="HP402" s="97"/>
      <c r="HQ402" s="97"/>
      <c r="HR402" s="97"/>
      <c r="HS402" s="97"/>
      <c r="HT402" s="97"/>
      <c r="HU402" s="97"/>
      <c r="HV402" s="97"/>
      <c r="HW402" s="97"/>
      <c r="HX402" s="97"/>
      <c r="HY402" s="97"/>
      <c r="HZ402" s="97"/>
      <c r="IA402" s="97"/>
      <c r="IB402" s="97"/>
      <c r="IC402" s="97"/>
      <c r="ID402" s="97"/>
      <c r="IE402" s="97"/>
      <c r="IF402" s="97"/>
      <c r="IG402" s="97"/>
      <c r="IH402" s="97"/>
      <c r="II402" s="97"/>
      <c r="IJ402" s="97"/>
      <c r="IK402" s="97"/>
      <c r="IL402" s="97"/>
      <c r="IM402" s="97"/>
      <c r="IN402" s="97"/>
      <c r="IO402" s="97"/>
      <c r="IP402" s="97"/>
      <c r="IQ402" s="97"/>
      <c r="IR402" s="97"/>
      <c r="IS402" s="97"/>
      <c r="IT402" s="97"/>
      <c r="IU402" s="97"/>
      <c r="IV402" s="97"/>
      <c r="IW402" s="97"/>
      <c r="IX402" s="97"/>
      <c r="IY402" s="97"/>
      <c r="IZ402" s="97"/>
      <c r="JA402" s="97"/>
      <c r="JB402" s="97"/>
      <c r="JC402" s="97"/>
      <c r="JD402" s="97"/>
      <c r="JE402" s="97"/>
      <c r="JF402" s="97"/>
      <c r="JG402" s="97"/>
      <c r="JH402" s="97"/>
      <c r="JI402" s="97"/>
      <c r="JJ402" s="97"/>
      <c r="JK402" s="97"/>
      <c r="JL402" s="97"/>
      <c r="JM402" s="97"/>
      <c r="JN402" s="97"/>
      <c r="JO402" s="97"/>
      <c r="JP402" s="97"/>
      <c r="JQ402" s="97"/>
      <c r="JR402" s="97"/>
      <c r="JS402" s="97"/>
      <c r="JT402" s="97"/>
      <c r="JU402" s="97"/>
      <c r="JV402" s="97"/>
      <c r="JW402" s="97"/>
      <c r="JX402" s="97"/>
      <c r="JY402" s="97"/>
      <c r="JZ402" s="97"/>
      <c r="KA402" s="97"/>
      <c r="KB402" s="97"/>
      <c r="KC402" s="97"/>
      <c r="KD402" s="97"/>
      <c r="KE402" s="97"/>
      <c r="KF402" s="97"/>
      <c r="KG402" s="97"/>
      <c r="KH402" s="97"/>
      <c r="KI402" s="97"/>
      <c r="KJ402" s="97"/>
      <c r="KK402" s="97"/>
      <c r="KL402" s="97"/>
      <c r="KM402" s="97"/>
      <c r="KN402" s="97"/>
      <c r="KO402" s="97"/>
      <c r="KP402" s="97"/>
      <c r="KQ402" s="97"/>
      <c r="KR402" s="97"/>
      <c r="KS402" s="97"/>
      <c r="KT402" s="97"/>
      <c r="KU402" s="97"/>
      <c r="KV402" s="97"/>
      <c r="KW402" s="97"/>
      <c r="KX402" s="97"/>
      <c r="KY402" s="97"/>
      <c r="KZ402" s="97"/>
      <c r="LA402" s="97"/>
      <c r="LB402" s="97"/>
      <c r="LC402" s="97"/>
      <c r="LD402" s="97"/>
      <c r="LE402" s="97"/>
      <c r="LF402" s="97"/>
      <c r="LG402" s="97"/>
      <c r="LH402" s="97"/>
      <c r="LI402" s="97"/>
      <c r="LJ402" s="97"/>
      <c r="LK402" s="97"/>
      <c r="LL402" s="97"/>
      <c r="LM402" s="97"/>
      <c r="LN402" s="97"/>
      <c r="LO402" s="97"/>
      <c r="LP402" s="97"/>
      <c r="LQ402" s="97"/>
      <c r="LR402" s="97"/>
      <c r="LS402" s="97"/>
      <c r="LT402" s="97"/>
      <c r="LU402" s="97"/>
      <c r="LV402" s="97"/>
      <c r="LW402" s="97"/>
      <c r="LX402" s="97"/>
      <c r="LY402" s="97"/>
      <c r="LZ402" s="97"/>
      <c r="MA402" s="97"/>
      <c r="MB402" s="97"/>
      <c r="MC402" s="97"/>
      <c r="MD402" s="97"/>
      <c r="ME402" s="97"/>
      <c r="MF402" s="97"/>
      <c r="MG402" s="97"/>
      <c r="MH402" s="97"/>
      <c r="MI402" s="97"/>
      <c r="MJ402" s="97"/>
      <c r="MK402" s="97"/>
      <c r="ML402" s="97"/>
      <c r="MM402" s="97"/>
      <c r="MN402" s="97"/>
      <c r="MO402" s="97"/>
      <c r="MP402" s="97"/>
      <c r="MQ402" s="97"/>
      <c r="MR402" s="97"/>
      <c r="MS402" s="97"/>
      <c r="MT402" s="97"/>
      <c r="MU402" s="97"/>
      <c r="MV402" s="97"/>
      <c r="MW402" s="97"/>
      <c r="MX402" s="97"/>
      <c r="MY402" s="97"/>
      <c r="MZ402" s="97"/>
      <c r="NA402" s="97"/>
      <c r="NB402" s="97"/>
      <c r="NC402" s="97"/>
      <c r="ND402" s="97"/>
      <c r="NE402" s="97"/>
      <c r="NF402" s="97"/>
      <c r="NG402" s="97"/>
      <c r="NH402" s="97"/>
      <c r="NI402" s="97"/>
      <c r="NJ402" s="97"/>
      <c r="NK402" s="97"/>
      <c r="NL402" s="97"/>
      <c r="NM402" s="97"/>
      <c r="NN402" s="97"/>
      <c r="NO402" s="97"/>
      <c r="NP402" s="97"/>
      <c r="NQ402" s="97"/>
      <c r="NR402" s="97"/>
      <c r="NS402" s="97"/>
      <c r="NT402" s="97"/>
      <c r="NU402" s="97"/>
      <c r="NV402" s="97"/>
      <c r="NW402" s="97"/>
      <c r="NX402" s="97"/>
      <c r="NY402" s="97"/>
      <c r="NZ402" s="97"/>
      <c r="OA402" s="97"/>
      <c r="OB402" s="97"/>
      <c r="OC402" s="97"/>
      <c r="OD402" s="97"/>
      <c r="OE402" s="97"/>
      <c r="OF402" s="97"/>
      <c r="OG402" s="97"/>
      <c r="OH402" s="97"/>
      <c r="OI402" s="97"/>
      <c r="OJ402" s="97"/>
      <c r="OK402" s="97"/>
      <c r="OL402" s="97"/>
      <c r="OM402" s="97"/>
      <c r="ON402" s="97"/>
      <c r="OO402" s="97"/>
      <c r="OP402" s="97"/>
      <c r="OQ402" s="97"/>
      <c r="OR402" s="98"/>
      <c r="OS402" s="99"/>
      <c r="OT402" s="96"/>
      <c r="OU402" s="97"/>
      <c r="OV402" s="97"/>
      <c r="OW402" s="97"/>
      <c r="OX402" s="97"/>
      <c r="OY402" s="97"/>
      <c r="OZ402" s="97"/>
      <c r="PA402" s="97"/>
      <c r="PB402" s="97"/>
      <c r="PC402" s="97"/>
      <c r="PD402" s="97"/>
      <c r="PE402" s="97">
        <v>348913</v>
      </c>
      <c r="PF402" s="97"/>
      <c r="PG402" s="97"/>
      <c r="PH402" s="97"/>
      <c r="PI402" s="97"/>
      <c r="PJ402" s="97"/>
      <c r="PK402" s="97"/>
      <c r="PL402" s="98"/>
      <c r="PM402" s="99">
        <v>348913</v>
      </c>
    </row>
    <row r="403" spans="1:429" ht="12.75" customHeight="1" x14ac:dyDescent="0.2">
      <c r="A403" s="93">
        <v>491000</v>
      </c>
      <c r="B403" s="94" t="s">
        <v>1754</v>
      </c>
      <c r="C403" s="95" t="s">
        <v>1562</v>
      </c>
      <c r="D403" s="96">
        <v>3</v>
      </c>
      <c r="E403" s="97">
        <v>6</v>
      </c>
      <c r="F403" s="97">
        <v>1</v>
      </c>
      <c r="G403" s="97">
        <v>0</v>
      </c>
      <c r="H403" s="97">
        <v>0</v>
      </c>
      <c r="I403" s="97">
        <v>1</v>
      </c>
      <c r="J403" s="97">
        <v>7</v>
      </c>
      <c r="K403" s="97"/>
      <c r="L403" s="97">
        <v>1</v>
      </c>
      <c r="M403" s="97">
        <v>0</v>
      </c>
      <c r="N403" s="97"/>
      <c r="O403" s="97">
        <v>0</v>
      </c>
      <c r="P403" s="97">
        <v>5</v>
      </c>
      <c r="Q403" s="97"/>
      <c r="R403" s="97">
        <v>1</v>
      </c>
      <c r="S403" s="97">
        <v>0</v>
      </c>
      <c r="T403" s="97">
        <v>11</v>
      </c>
      <c r="U403" s="97"/>
      <c r="V403" s="97">
        <v>1</v>
      </c>
      <c r="W403" s="97"/>
      <c r="X403" s="97"/>
      <c r="Y403" s="97">
        <v>155</v>
      </c>
      <c r="Z403" s="97">
        <v>79</v>
      </c>
      <c r="AA403" s="97">
        <v>14</v>
      </c>
      <c r="AB403" s="97">
        <v>0</v>
      </c>
      <c r="AC403" s="97">
        <v>0</v>
      </c>
      <c r="AD403" s="97">
        <v>7</v>
      </c>
      <c r="AE403" s="97">
        <v>3</v>
      </c>
      <c r="AF403" s="97">
        <v>0</v>
      </c>
      <c r="AG403" s="97"/>
      <c r="AH403" s="97">
        <v>0</v>
      </c>
      <c r="AI403" s="97"/>
      <c r="AJ403" s="97">
        <v>0</v>
      </c>
      <c r="AK403" s="97">
        <v>0</v>
      </c>
      <c r="AL403" s="97">
        <v>0</v>
      </c>
      <c r="AM403" s="97">
        <v>0</v>
      </c>
      <c r="AN403" s="97"/>
      <c r="AO403" s="97"/>
      <c r="AP403" s="97"/>
      <c r="AQ403" s="97"/>
      <c r="AR403" s="97"/>
      <c r="AS403" s="97"/>
      <c r="AT403" s="97"/>
      <c r="AU403" s="97"/>
      <c r="AV403" s="97"/>
      <c r="AW403" s="97"/>
      <c r="AX403" s="97"/>
      <c r="AY403" s="97"/>
      <c r="AZ403" s="97"/>
      <c r="BA403" s="97"/>
      <c r="BB403" s="97"/>
      <c r="BC403" s="97"/>
      <c r="BD403" s="97"/>
      <c r="BE403" s="97"/>
      <c r="BF403" s="97"/>
      <c r="BG403" s="97"/>
      <c r="BH403" s="97">
        <v>18</v>
      </c>
      <c r="BI403" s="97"/>
      <c r="BJ403" s="97"/>
      <c r="BK403" s="97"/>
      <c r="BL403" s="97"/>
      <c r="BM403" s="97"/>
      <c r="BN403" s="97"/>
      <c r="BO403" s="97"/>
      <c r="BP403" s="97"/>
      <c r="BQ403" s="97"/>
      <c r="BR403" s="97"/>
      <c r="BS403" s="97">
        <v>48</v>
      </c>
      <c r="BT403" s="97"/>
      <c r="BU403" s="97"/>
      <c r="BV403" s="97"/>
      <c r="BW403" s="97"/>
      <c r="BX403" s="97"/>
      <c r="BY403" s="97"/>
      <c r="BZ403" s="97"/>
      <c r="CA403" s="97"/>
      <c r="CB403" s="97"/>
      <c r="CC403" s="97"/>
      <c r="CD403" s="97"/>
      <c r="CE403" s="97"/>
      <c r="CF403" s="97"/>
      <c r="CG403" s="97"/>
      <c r="CH403" s="97">
        <v>48</v>
      </c>
      <c r="CI403" s="97">
        <v>6</v>
      </c>
      <c r="CJ403" s="97">
        <v>84</v>
      </c>
      <c r="CK403" s="97">
        <v>16</v>
      </c>
      <c r="CL403" s="97">
        <v>7</v>
      </c>
      <c r="CM403" s="97">
        <v>60</v>
      </c>
      <c r="CN403" s="97"/>
      <c r="CO403" s="97"/>
      <c r="CP403" s="97">
        <v>17</v>
      </c>
      <c r="CQ403" s="97">
        <v>9</v>
      </c>
      <c r="CR403" s="97">
        <v>1</v>
      </c>
      <c r="CS403" s="97"/>
      <c r="CT403" s="97">
        <v>3</v>
      </c>
      <c r="CU403" s="97">
        <v>3</v>
      </c>
      <c r="CV403" s="97">
        <v>33</v>
      </c>
      <c r="CW403" s="97">
        <v>3</v>
      </c>
      <c r="CX403" s="97">
        <v>89</v>
      </c>
      <c r="CY403" s="97">
        <v>4</v>
      </c>
      <c r="CZ403" s="97">
        <v>2</v>
      </c>
      <c r="DA403" s="97">
        <v>39</v>
      </c>
      <c r="DB403" s="97">
        <v>11</v>
      </c>
      <c r="DC403" s="97">
        <v>45</v>
      </c>
      <c r="DD403" s="97">
        <v>33</v>
      </c>
      <c r="DE403" s="97">
        <v>1</v>
      </c>
      <c r="DF403" s="97">
        <v>10</v>
      </c>
      <c r="DG403" s="97">
        <v>1</v>
      </c>
      <c r="DH403" s="97">
        <v>44</v>
      </c>
      <c r="DI403" s="97">
        <v>6</v>
      </c>
      <c r="DJ403" s="97"/>
      <c r="DK403" s="97"/>
      <c r="DL403" s="97"/>
      <c r="DM403" s="97">
        <v>1</v>
      </c>
      <c r="DN403" s="97">
        <v>7</v>
      </c>
      <c r="DO403" s="97"/>
      <c r="DP403" s="97"/>
      <c r="DQ403" s="97"/>
      <c r="DR403" s="97"/>
      <c r="DS403" s="97"/>
      <c r="DT403" s="97"/>
      <c r="DU403" s="97"/>
      <c r="DV403" s="97"/>
      <c r="DW403" s="97"/>
      <c r="DX403" s="97"/>
      <c r="DY403" s="97"/>
      <c r="DZ403" s="97"/>
      <c r="EA403" s="97"/>
      <c r="EB403" s="97"/>
      <c r="EC403" s="97"/>
      <c r="ED403" s="97">
        <v>1</v>
      </c>
      <c r="EE403" s="97">
        <v>27</v>
      </c>
      <c r="EF403" s="97">
        <v>30</v>
      </c>
      <c r="EG403" s="97">
        <v>7</v>
      </c>
      <c r="EH403" s="97">
        <v>4</v>
      </c>
      <c r="EI403" s="97"/>
      <c r="EJ403" s="97">
        <v>2</v>
      </c>
      <c r="EK403" s="97">
        <v>13</v>
      </c>
      <c r="EL403" s="97">
        <v>16</v>
      </c>
      <c r="EM403" s="97">
        <v>88</v>
      </c>
      <c r="EN403" s="97">
        <v>11</v>
      </c>
      <c r="EO403" s="97"/>
      <c r="EP403" s="97"/>
      <c r="EQ403" s="97">
        <v>15</v>
      </c>
      <c r="ER403" s="97">
        <v>78</v>
      </c>
      <c r="ES403" s="97"/>
      <c r="ET403" s="97">
        <v>24</v>
      </c>
      <c r="EU403" s="97"/>
      <c r="EV403" s="97"/>
      <c r="EW403" s="97"/>
      <c r="EX403" s="97"/>
      <c r="EY403" s="97"/>
      <c r="EZ403" s="97"/>
      <c r="FA403" s="97"/>
      <c r="FB403" s="97"/>
      <c r="FC403" s="97"/>
      <c r="FD403" s="97"/>
      <c r="FE403" s="97"/>
      <c r="FF403" s="97"/>
      <c r="FG403" s="97"/>
      <c r="FH403" s="97"/>
      <c r="FI403" s="97"/>
      <c r="FJ403" s="97"/>
      <c r="FK403" s="97"/>
      <c r="FL403" s="97"/>
      <c r="FM403" s="97"/>
      <c r="FN403" s="97"/>
      <c r="FO403" s="97"/>
      <c r="FP403" s="97"/>
      <c r="FQ403" s="97"/>
      <c r="FR403" s="97"/>
      <c r="FS403" s="97"/>
      <c r="FT403" s="97"/>
      <c r="FU403" s="97"/>
      <c r="FV403" s="97"/>
      <c r="FW403" s="97"/>
      <c r="FX403" s="97"/>
      <c r="FY403" s="97"/>
      <c r="FZ403" s="97"/>
      <c r="GA403" s="97"/>
      <c r="GB403" s="97"/>
      <c r="GC403" s="97"/>
      <c r="GD403" s="97"/>
      <c r="GE403" s="97"/>
      <c r="GF403" s="97"/>
      <c r="GG403" s="97"/>
      <c r="GH403" s="97"/>
      <c r="GI403" s="97"/>
      <c r="GJ403" s="97"/>
      <c r="GK403" s="97"/>
      <c r="GL403" s="97">
        <v>43</v>
      </c>
      <c r="GM403" s="97"/>
      <c r="GN403" s="97"/>
      <c r="GO403" s="97"/>
      <c r="GP403" s="97"/>
      <c r="GQ403" s="97"/>
      <c r="GR403" s="97"/>
      <c r="GS403" s="97"/>
      <c r="GT403" s="97"/>
      <c r="GU403" s="97"/>
      <c r="GV403" s="97"/>
      <c r="GW403" s="97"/>
      <c r="GX403" s="97"/>
      <c r="GY403" s="97"/>
      <c r="GZ403" s="97"/>
      <c r="HA403" s="97"/>
      <c r="HB403" s="97"/>
      <c r="HC403" s="97"/>
      <c r="HD403" s="97">
        <v>0</v>
      </c>
      <c r="HE403" s="97"/>
      <c r="HF403" s="97"/>
      <c r="HG403" s="97"/>
      <c r="HH403" s="97"/>
      <c r="HI403" s="97"/>
      <c r="HJ403" s="97"/>
      <c r="HK403" s="97"/>
      <c r="HL403" s="97"/>
      <c r="HM403" s="97"/>
      <c r="HN403" s="97"/>
      <c r="HO403" s="97"/>
      <c r="HP403" s="97"/>
      <c r="HQ403" s="97">
        <v>2</v>
      </c>
      <c r="HR403" s="97"/>
      <c r="HS403" s="97"/>
      <c r="HT403" s="97"/>
      <c r="HU403" s="97"/>
      <c r="HV403" s="97"/>
      <c r="HW403" s="97"/>
      <c r="HX403" s="97"/>
      <c r="HY403" s="97"/>
      <c r="HZ403" s="97"/>
      <c r="IA403" s="97"/>
      <c r="IB403" s="97"/>
      <c r="IC403" s="97"/>
      <c r="ID403" s="97"/>
      <c r="IE403" s="97"/>
      <c r="IF403" s="97">
        <v>114</v>
      </c>
      <c r="IG403" s="97"/>
      <c r="IH403" s="97">
        <v>111</v>
      </c>
      <c r="II403" s="97"/>
      <c r="IJ403" s="97"/>
      <c r="IK403" s="97"/>
      <c r="IL403" s="97"/>
      <c r="IM403" s="97"/>
      <c r="IN403" s="97"/>
      <c r="IO403" s="97">
        <v>18</v>
      </c>
      <c r="IP403" s="97">
        <v>75</v>
      </c>
      <c r="IQ403" s="97"/>
      <c r="IR403" s="97">
        <v>1</v>
      </c>
      <c r="IS403" s="97"/>
      <c r="IT403" s="97"/>
      <c r="IU403" s="97"/>
      <c r="IV403" s="97"/>
      <c r="IW403" s="97"/>
      <c r="IX403" s="97"/>
      <c r="IY403" s="97"/>
      <c r="IZ403" s="97"/>
      <c r="JA403" s="97"/>
      <c r="JB403" s="97"/>
      <c r="JC403" s="97"/>
      <c r="JD403" s="97"/>
      <c r="JE403" s="97"/>
      <c r="JF403" s="97"/>
      <c r="JG403" s="97"/>
      <c r="JH403" s="97"/>
      <c r="JI403" s="97"/>
      <c r="JJ403" s="97"/>
      <c r="JK403" s="97"/>
      <c r="JL403" s="97"/>
      <c r="JM403" s="97"/>
      <c r="JN403" s="97"/>
      <c r="JO403" s="97">
        <v>490</v>
      </c>
      <c r="JP403" s="97">
        <v>1875</v>
      </c>
      <c r="JQ403" s="97">
        <v>1746</v>
      </c>
      <c r="JR403" s="97">
        <v>1354</v>
      </c>
      <c r="JS403" s="97">
        <v>3115</v>
      </c>
      <c r="JT403" s="97">
        <v>3271</v>
      </c>
      <c r="JU403" s="97">
        <v>1827</v>
      </c>
      <c r="JV403" s="97">
        <v>913</v>
      </c>
      <c r="JW403" s="97">
        <v>3138</v>
      </c>
      <c r="JX403" s="97">
        <v>242</v>
      </c>
      <c r="JY403" s="97"/>
      <c r="JZ403" s="97">
        <v>475</v>
      </c>
      <c r="KA403" s="97">
        <v>513</v>
      </c>
      <c r="KB403" s="97">
        <v>328</v>
      </c>
      <c r="KC403" s="97">
        <v>339</v>
      </c>
      <c r="KD403" s="97">
        <v>407</v>
      </c>
      <c r="KE403" s="97">
        <v>220</v>
      </c>
      <c r="KF403" s="97">
        <v>457</v>
      </c>
      <c r="KG403" s="97">
        <v>1304</v>
      </c>
      <c r="KH403" s="97">
        <v>577</v>
      </c>
      <c r="KI403" s="97">
        <v>4</v>
      </c>
      <c r="KJ403" s="97">
        <v>0</v>
      </c>
      <c r="KK403" s="97">
        <v>2050</v>
      </c>
      <c r="KL403" s="97">
        <v>2427</v>
      </c>
      <c r="KM403" s="97">
        <v>107</v>
      </c>
      <c r="KN403" s="97">
        <v>93</v>
      </c>
      <c r="KO403" s="97">
        <v>257</v>
      </c>
      <c r="KP403" s="97">
        <v>558</v>
      </c>
      <c r="KQ403" s="97">
        <v>425</v>
      </c>
      <c r="KR403" s="97">
        <v>146</v>
      </c>
      <c r="KS403" s="97">
        <v>212</v>
      </c>
      <c r="KT403" s="97">
        <v>279</v>
      </c>
      <c r="KU403" s="97">
        <v>116</v>
      </c>
      <c r="KV403" s="97">
        <v>29</v>
      </c>
      <c r="KW403" s="97">
        <v>283</v>
      </c>
      <c r="KX403" s="97">
        <v>14</v>
      </c>
      <c r="KY403" s="97"/>
      <c r="KZ403" s="97"/>
      <c r="LA403" s="97">
        <v>56</v>
      </c>
      <c r="LB403" s="97">
        <v>249</v>
      </c>
      <c r="LC403" s="97">
        <v>31</v>
      </c>
      <c r="LD403" s="97">
        <v>810</v>
      </c>
      <c r="LE403" s="97">
        <v>629</v>
      </c>
      <c r="LF403" s="97">
        <v>2</v>
      </c>
      <c r="LG403" s="97">
        <v>474</v>
      </c>
      <c r="LH403" s="97">
        <v>374</v>
      </c>
      <c r="LI403" s="97">
        <v>1745</v>
      </c>
      <c r="LJ403" s="97">
        <v>451</v>
      </c>
      <c r="LK403" s="97">
        <v>11</v>
      </c>
      <c r="LL403" s="97">
        <v>1</v>
      </c>
      <c r="LM403" s="97">
        <v>177</v>
      </c>
      <c r="LN403" s="97">
        <v>0</v>
      </c>
      <c r="LO403" s="97"/>
      <c r="LP403" s="97">
        <v>0</v>
      </c>
      <c r="LQ403" s="97">
        <v>268</v>
      </c>
      <c r="LR403" s="97">
        <v>135</v>
      </c>
      <c r="LS403" s="97">
        <v>213</v>
      </c>
      <c r="LT403" s="97">
        <v>80</v>
      </c>
      <c r="LU403" s="97">
        <v>424</v>
      </c>
      <c r="LV403" s="97">
        <v>495</v>
      </c>
      <c r="LW403" s="97">
        <v>60</v>
      </c>
      <c r="LX403" s="97">
        <v>110</v>
      </c>
      <c r="LY403" s="97">
        <v>42</v>
      </c>
      <c r="LZ403" s="97">
        <v>403</v>
      </c>
      <c r="MA403" s="97">
        <v>269</v>
      </c>
      <c r="MB403" s="97">
        <v>977</v>
      </c>
      <c r="MC403" s="97">
        <v>50</v>
      </c>
      <c r="MD403" s="97">
        <v>168</v>
      </c>
      <c r="ME403" s="97">
        <v>360</v>
      </c>
      <c r="MF403" s="97">
        <v>22</v>
      </c>
      <c r="MG403" s="97">
        <v>34</v>
      </c>
      <c r="MH403" s="97">
        <v>15</v>
      </c>
      <c r="MI403" s="97">
        <v>82</v>
      </c>
      <c r="MJ403" s="97">
        <v>178</v>
      </c>
      <c r="MK403" s="97">
        <v>97</v>
      </c>
      <c r="ML403" s="97">
        <v>42</v>
      </c>
      <c r="MM403" s="97">
        <v>67</v>
      </c>
      <c r="MN403" s="97">
        <v>12</v>
      </c>
      <c r="MO403" s="97">
        <v>627</v>
      </c>
      <c r="MP403" s="97">
        <v>115</v>
      </c>
      <c r="MQ403" s="97">
        <v>74</v>
      </c>
      <c r="MR403" s="97">
        <v>151</v>
      </c>
      <c r="MS403" s="97">
        <v>118</v>
      </c>
      <c r="MT403" s="97">
        <v>16</v>
      </c>
      <c r="MU403" s="97">
        <v>542</v>
      </c>
      <c r="MV403" s="97">
        <v>165</v>
      </c>
      <c r="MW403" s="97">
        <v>368</v>
      </c>
      <c r="MX403" s="97">
        <v>149</v>
      </c>
      <c r="MY403" s="97">
        <v>85</v>
      </c>
      <c r="MZ403" s="97">
        <v>110</v>
      </c>
      <c r="NA403" s="97">
        <v>79</v>
      </c>
      <c r="NB403" s="97">
        <v>49</v>
      </c>
      <c r="NC403" s="97">
        <v>139</v>
      </c>
      <c r="ND403" s="97">
        <v>1720</v>
      </c>
      <c r="NE403" s="97">
        <v>144</v>
      </c>
      <c r="NF403" s="97">
        <v>176</v>
      </c>
      <c r="NG403" s="97">
        <v>172</v>
      </c>
      <c r="NH403" s="97">
        <v>11</v>
      </c>
      <c r="NI403" s="97">
        <v>287</v>
      </c>
      <c r="NJ403" s="97">
        <v>26</v>
      </c>
      <c r="NK403" s="97">
        <v>22</v>
      </c>
      <c r="NL403" s="97">
        <v>5</v>
      </c>
      <c r="NM403" s="97">
        <v>12</v>
      </c>
      <c r="NN403" s="97">
        <v>82</v>
      </c>
      <c r="NO403" s="97">
        <v>5</v>
      </c>
      <c r="NP403" s="97">
        <v>2</v>
      </c>
      <c r="NQ403" s="97">
        <v>75</v>
      </c>
      <c r="NR403" s="97">
        <v>1008</v>
      </c>
      <c r="NS403" s="97">
        <v>1886</v>
      </c>
      <c r="NT403" s="97">
        <v>1555</v>
      </c>
      <c r="NU403" s="97">
        <v>21</v>
      </c>
      <c r="NV403" s="97">
        <v>59</v>
      </c>
      <c r="NW403" s="97">
        <v>16</v>
      </c>
      <c r="NX403" s="97">
        <v>33</v>
      </c>
      <c r="NY403" s="97">
        <v>3</v>
      </c>
      <c r="NZ403" s="97">
        <v>72</v>
      </c>
      <c r="OA403" s="97">
        <v>0</v>
      </c>
      <c r="OB403" s="97">
        <v>34</v>
      </c>
      <c r="OC403" s="97">
        <v>141</v>
      </c>
      <c r="OD403" s="97">
        <v>863</v>
      </c>
      <c r="OE403" s="97">
        <v>98</v>
      </c>
      <c r="OF403" s="97">
        <v>51</v>
      </c>
      <c r="OG403" s="97"/>
      <c r="OH403" s="97">
        <v>0</v>
      </c>
      <c r="OI403" s="97">
        <v>186</v>
      </c>
      <c r="OJ403" s="97"/>
      <c r="OK403" s="97"/>
      <c r="OL403" s="97">
        <v>2</v>
      </c>
      <c r="OM403" s="97">
        <v>334</v>
      </c>
      <c r="ON403" s="97">
        <v>171</v>
      </c>
      <c r="OO403" s="97">
        <v>1192</v>
      </c>
      <c r="OP403" s="97">
        <v>8</v>
      </c>
      <c r="OQ403" s="97"/>
      <c r="OR403" s="98">
        <v>143</v>
      </c>
      <c r="OS403" s="99">
        <v>54235</v>
      </c>
      <c r="OT403" s="96">
        <v>7595</v>
      </c>
      <c r="OU403" s="97"/>
      <c r="OV403" s="97"/>
      <c r="OW403" s="97"/>
      <c r="OX403" s="97"/>
      <c r="OY403" s="97"/>
      <c r="OZ403" s="97">
        <v>375</v>
      </c>
      <c r="PA403" s="97"/>
      <c r="PB403" s="97"/>
      <c r="PC403" s="97"/>
      <c r="PD403" s="97"/>
      <c r="PE403" s="97"/>
      <c r="PF403" s="97"/>
      <c r="PG403" s="97"/>
      <c r="PH403" s="97"/>
      <c r="PI403" s="97"/>
      <c r="PJ403" s="97"/>
      <c r="PK403" s="97"/>
      <c r="PL403" s="98"/>
      <c r="PM403" s="99">
        <v>62205</v>
      </c>
    </row>
    <row r="404" spans="1:429" ht="12.75" customHeight="1" x14ac:dyDescent="0.2">
      <c r="A404" s="93" t="s">
        <v>1658</v>
      </c>
      <c r="B404" s="94" t="s">
        <v>1754</v>
      </c>
      <c r="C404" s="95" t="s">
        <v>1564</v>
      </c>
      <c r="D404" s="96"/>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c r="AE404" s="97"/>
      <c r="AF404" s="97"/>
      <c r="AG404" s="97"/>
      <c r="AH404" s="97"/>
      <c r="AI404" s="97"/>
      <c r="AJ404" s="97"/>
      <c r="AK404" s="97"/>
      <c r="AL404" s="97"/>
      <c r="AM404" s="97"/>
      <c r="AN404" s="97"/>
      <c r="AO404" s="97"/>
      <c r="AP404" s="97"/>
      <c r="AQ404" s="97"/>
      <c r="AR404" s="97"/>
      <c r="AS404" s="97"/>
      <c r="AT404" s="97"/>
      <c r="AU404" s="97"/>
      <c r="AV404" s="97"/>
      <c r="AW404" s="97"/>
      <c r="AX404" s="97"/>
      <c r="AY404" s="97"/>
      <c r="AZ404" s="97"/>
      <c r="BA404" s="97"/>
      <c r="BB404" s="97"/>
      <c r="BC404" s="97"/>
      <c r="BD404" s="97"/>
      <c r="BE404" s="97"/>
      <c r="BF404" s="97"/>
      <c r="BG404" s="97"/>
      <c r="BH404" s="97"/>
      <c r="BI404" s="97"/>
      <c r="BJ404" s="97"/>
      <c r="BK404" s="97"/>
      <c r="BL404" s="97"/>
      <c r="BM404" s="97"/>
      <c r="BN404" s="97"/>
      <c r="BO404" s="97"/>
      <c r="BP404" s="97"/>
      <c r="BQ404" s="97"/>
      <c r="BR404" s="97"/>
      <c r="BS404" s="97"/>
      <c r="BT404" s="97"/>
      <c r="BU404" s="97"/>
      <c r="BV404" s="97"/>
      <c r="BW404" s="97"/>
      <c r="BX404" s="97"/>
      <c r="BY404" s="97"/>
      <c r="BZ404" s="97"/>
      <c r="CA404" s="97"/>
      <c r="CB404" s="97"/>
      <c r="CC404" s="97"/>
      <c r="CD404" s="97"/>
      <c r="CE404" s="97"/>
      <c r="CF404" s="97"/>
      <c r="CG404" s="97"/>
      <c r="CH404" s="97"/>
      <c r="CI404" s="97"/>
      <c r="CJ404" s="97"/>
      <c r="CK404" s="97"/>
      <c r="CL404" s="97"/>
      <c r="CM404" s="97"/>
      <c r="CN404" s="97"/>
      <c r="CO404" s="97"/>
      <c r="CP404" s="97"/>
      <c r="CQ404" s="97"/>
      <c r="CR404" s="97"/>
      <c r="CS404" s="97"/>
      <c r="CT404" s="97"/>
      <c r="CU404" s="97"/>
      <c r="CV404" s="97"/>
      <c r="CW404" s="97"/>
      <c r="CX404" s="97"/>
      <c r="CY404" s="97"/>
      <c r="CZ404" s="97"/>
      <c r="DA404" s="97"/>
      <c r="DB404" s="97"/>
      <c r="DC404" s="97"/>
      <c r="DD404" s="97"/>
      <c r="DE404" s="97"/>
      <c r="DF404" s="97"/>
      <c r="DG404" s="97"/>
      <c r="DH404" s="97"/>
      <c r="DI404" s="97"/>
      <c r="DJ404" s="97"/>
      <c r="DK404" s="97"/>
      <c r="DL404" s="97"/>
      <c r="DM404" s="97"/>
      <c r="DN404" s="97"/>
      <c r="DO404" s="97"/>
      <c r="DP404" s="97"/>
      <c r="DQ404" s="97"/>
      <c r="DR404" s="97"/>
      <c r="DS404" s="97"/>
      <c r="DT404" s="97"/>
      <c r="DU404" s="97"/>
      <c r="DV404" s="97"/>
      <c r="DW404" s="97"/>
      <c r="DX404" s="97"/>
      <c r="DY404" s="97"/>
      <c r="DZ404" s="97"/>
      <c r="EA404" s="97"/>
      <c r="EB404" s="97"/>
      <c r="EC404" s="97"/>
      <c r="ED404" s="97"/>
      <c r="EE404" s="97"/>
      <c r="EF404" s="97"/>
      <c r="EG404" s="97"/>
      <c r="EH404" s="97"/>
      <c r="EI404" s="97"/>
      <c r="EJ404" s="97"/>
      <c r="EK404" s="97"/>
      <c r="EL404" s="97"/>
      <c r="EM404" s="97"/>
      <c r="EN404" s="97"/>
      <c r="EO404" s="97"/>
      <c r="EP404" s="97"/>
      <c r="EQ404" s="97"/>
      <c r="ER404" s="97"/>
      <c r="ES404" s="97"/>
      <c r="ET404" s="97"/>
      <c r="EU404" s="97"/>
      <c r="EV404" s="97"/>
      <c r="EW404" s="97"/>
      <c r="EX404" s="97"/>
      <c r="EY404" s="97"/>
      <c r="EZ404" s="97"/>
      <c r="FA404" s="97"/>
      <c r="FB404" s="97"/>
      <c r="FC404" s="97"/>
      <c r="FD404" s="97"/>
      <c r="FE404" s="97"/>
      <c r="FF404" s="97"/>
      <c r="FG404" s="97"/>
      <c r="FH404" s="97"/>
      <c r="FI404" s="97"/>
      <c r="FJ404" s="97"/>
      <c r="FK404" s="97"/>
      <c r="FL404" s="97"/>
      <c r="FM404" s="97"/>
      <c r="FN404" s="97"/>
      <c r="FO404" s="97"/>
      <c r="FP404" s="97"/>
      <c r="FQ404" s="97"/>
      <c r="FR404" s="97"/>
      <c r="FS404" s="97"/>
      <c r="FT404" s="97"/>
      <c r="FU404" s="97"/>
      <c r="FV404" s="97"/>
      <c r="FW404" s="97"/>
      <c r="FX404" s="97"/>
      <c r="FY404" s="97"/>
      <c r="FZ404" s="97"/>
      <c r="GA404" s="97"/>
      <c r="GB404" s="97"/>
      <c r="GC404" s="97"/>
      <c r="GD404" s="97"/>
      <c r="GE404" s="97"/>
      <c r="GF404" s="97"/>
      <c r="GG404" s="97"/>
      <c r="GH404" s="97"/>
      <c r="GI404" s="97"/>
      <c r="GJ404" s="97"/>
      <c r="GK404" s="97"/>
      <c r="GL404" s="97"/>
      <c r="GM404" s="97"/>
      <c r="GN404" s="97"/>
      <c r="GO404" s="97"/>
      <c r="GP404" s="97"/>
      <c r="GQ404" s="97"/>
      <c r="GR404" s="97"/>
      <c r="GS404" s="97"/>
      <c r="GT404" s="97"/>
      <c r="GU404" s="97"/>
      <c r="GV404" s="97"/>
      <c r="GW404" s="97"/>
      <c r="GX404" s="97"/>
      <c r="GY404" s="97"/>
      <c r="GZ404" s="97"/>
      <c r="HA404" s="97"/>
      <c r="HB404" s="97"/>
      <c r="HC404" s="97"/>
      <c r="HD404" s="97"/>
      <c r="HE404" s="97"/>
      <c r="HF404" s="97"/>
      <c r="HG404" s="97"/>
      <c r="HH404" s="97"/>
      <c r="HI404" s="97"/>
      <c r="HJ404" s="97"/>
      <c r="HK404" s="97"/>
      <c r="HL404" s="97"/>
      <c r="HM404" s="97"/>
      <c r="HN404" s="97"/>
      <c r="HO404" s="97"/>
      <c r="HP404" s="97"/>
      <c r="HQ404" s="97"/>
      <c r="HR404" s="97"/>
      <c r="HS404" s="97"/>
      <c r="HT404" s="97"/>
      <c r="HU404" s="97"/>
      <c r="HV404" s="97"/>
      <c r="HW404" s="97"/>
      <c r="HX404" s="97"/>
      <c r="HY404" s="97"/>
      <c r="HZ404" s="97"/>
      <c r="IA404" s="97"/>
      <c r="IB404" s="97"/>
      <c r="IC404" s="97"/>
      <c r="ID404" s="97"/>
      <c r="IE404" s="97"/>
      <c r="IF404" s="97"/>
      <c r="IG404" s="97"/>
      <c r="IH404" s="97"/>
      <c r="II404" s="97"/>
      <c r="IJ404" s="97"/>
      <c r="IK404" s="97"/>
      <c r="IL404" s="97"/>
      <c r="IM404" s="97"/>
      <c r="IN404" s="97"/>
      <c r="IO404" s="97"/>
      <c r="IP404" s="97"/>
      <c r="IQ404" s="97"/>
      <c r="IR404" s="97"/>
      <c r="IS404" s="97"/>
      <c r="IT404" s="97"/>
      <c r="IU404" s="97"/>
      <c r="IV404" s="97"/>
      <c r="IW404" s="97"/>
      <c r="IX404" s="97"/>
      <c r="IY404" s="97"/>
      <c r="IZ404" s="97"/>
      <c r="JA404" s="97"/>
      <c r="JB404" s="97"/>
      <c r="JC404" s="97"/>
      <c r="JD404" s="97"/>
      <c r="JE404" s="97"/>
      <c r="JF404" s="97"/>
      <c r="JG404" s="97"/>
      <c r="JH404" s="97"/>
      <c r="JI404" s="97"/>
      <c r="JJ404" s="97"/>
      <c r="JK404" s="97"/>
      <c r="JL404" s="97"/>
      <c r="JM404" s="97"/>
      <c r="JN404" s="97"/>
      <c r="JO404" s="97"/>
      <c r="JP404" s="97"/>
      <c r="JQ404" s="97"/>
      <c r="JR404" s="97"/>
      <c r="JS404" s="97"/>
      <c r="JT404" s="97"/>
      <c r="JU404" s="97"/>
      <c r="JV404" s="97"/>
      <c r="JW404" s="97"/>
      <c r="JX404" s="97"/>
      <c r="JY404" s="97"/>
      <c r="JZ404" s="97">
        <v>14</v>
      </c>
      <c r="KA404" s="97"/>
      <c r="KB404" s="97"/>
      <c r="KC404" s="97"/>
      <c r="KD404" s="97"/>
      <c r="KE404" s="97"/>
      <c r="KF404" s="97"/>
      <c r="KG404" s="97"/>
      <c r="KH404" s="97"/>
      <c r="KI404" s="97"/>
      <c r="KJ404" s="97"/>
      <c r="KK404" s="97"/>
      <c r="KL404" s="97"/>
      <c r="KM404" s="97"/>
      <c r="KN404" s="97"/>
      <c r="KO404" s="97"/>
      <c r="KP404" s="97"/>
      <c r="KQ404" s="97"/>
      <c r="KR404" s="97"/>
      <c r="KS404" s="97"/>
      <c r="KT404" s="97"/>
      <c r="KU404" s="97"/>
      <c r="KV404" s="97"/>
      <c r="KW404" s="97"/>
      <c r="KX404" s="97"/>
      <c r="KY404" s="97"/>
      <c r="KZ404" s="97"/>
      <c r="LA404" s="97"/>
      <c r="LB404" s="97"/>
      <c r="LC404" s="97"/>
      <c r="LD404" s="97"/>
      <c r="LE404" s="97"/>
      <c r="LF404" s="97"/>
      <c r="LG404" s="97">
        <v>2206</v>
      </c>
      <c r="LH404" s="97">
        <v>459</v>
      </c>
      <c r="LI404" s="97">
        <v>10266</v>
      </c>
      <c r="LJ404" s="97">
        <v>790</v>
      </c>
      <c r="LK404" s="97"/>
      <c r="LL404" s="97"/>
      <c r="LM404" s="97"/>
      <c r="LN404" s="97"/>
      <c r="LO404" s="97"/>
      <c r="LP404" s="97"/>
      <c r="LQ404" s="97"/>
      <c r="LR404" s="97"/>
      <c r="LS404" s="97"/>
      <c r="LT404" s="97"/>
      <c r="LU404" s="97"/>
      <c r="LV404" s="97"/>
      <c r="LW404" s="97"/>
      <c r="LX404" s="97"/>
      <c r="LY404" s="97"/>
      <c r="LZ404" s="97">
        <v>16</v>
      </c>
      <c r="MA404" s="97"/>
      <c r="MB404" s="97"/>
      <c r="MC404" s="97"/>
      <c r="MD404" s="97"/>
      <c r="ME404" s="97"/>
      <c r="MF404" s="97"/>
      <c r="MG404" s="97"/>
      <c r="MH404" s="97"/>
      <c r="MI404" s="97"/>
      <c r="MJ404" s="97"/>
      <c r="MK404" s="97"/>
      <c r="ML404" s="97"/>
      <c r="MM404" s="97"/>
      <c r="MN404" s="97"/>
      <c r="MO404" s="97"/>
      <c r="MP404" s="97"/>
      <c r="MQ404" s="97"/>
      <c r="MR404" s="97"/>
      <c r="MS404" s="97"/>
      <c r="MT404" s="97"/>
      <c r="MU404" s="97"/>
      <c r="MV404" s="97"/>
      <c r="MW404" s="97"/>
      <c r="MX404" s="97"/>
      <c r="MY404" s="97"/>
      <c r="MZ404" s="97"/>
      <c r="NA404" s="97"/>
      <c r="NB404" s="97"/>
      <c r="NC404" s="97"/>
      <c r="ND404" s="97"/>
      <c r="NE404" s="97"/>
      <c r="NF404" s="97"/>
      <c r="NG404" s="97"/>
      <c r="NH404" s="97"/>
      <c r="NI404" s="97"/>
      <c r="NJ404" s="97"/>
      <c r="NK404" s="97"/>
      <c r="NL404" s="97"/>
      <c r="NM404" s="97"/>
      <c r="NN404" s="97"/>
      <c r="NO404" s="97"/>
      <c r="NP404" s="97"/>
      <c r="NQ404" s="97"/>
      <c r="NR404" s="97"/>
      <c r="NS404" s="97"/>
      <c r="NT404" s="97"/>
      <c r="NU404" s="97"/>
      <c r="NV404" s="97"/>
      <c r="NW404" s="97"/>
      <c r="NX404" s="97"/>
      <c r="NY404" s="97"/>
      <c r="NZ404" s="97"/>
      <c r="OA404" s="97"/>
      <c r="OB404" s="97"/>
      <c r="OC404" s="97"/>
      <c r="OD404" s="97"/>
      <c r="OE404" s="97"/>
      <c r="OF404" s="97"/>
      <c r="OG404" s="97"/>
      <c r="OH404" s="97"/>
      <c r="OI404" s="97"/>
      <c r="OJ404" s="97"/>
      <c r="OK404" s="97"/>
      <c r="OL404" s="97"/>
      <c r="OM404" s="97"/>
      <c r="ON404" s="97"/>
      <c r="OO404" s="97"/>
      <c r="OP404" s="97"/>
      <c r="OQ404" s="97"/>
      <c r="OR404" s="98"/>
      <c r="OS404" s="99">
        <v>13752</v>
      </c>
      <c r="OT404" s="96"/>
      <c r="OU404" s="97"/>
      <c r="OV404" s="97"/>
      <c r="OW404" s="97"/>
      <c r="OX404" s="97"/>
      <c r="OY404" s="97"/>
      <c r="OZ404" s="97"/>
      <c r="PA404" s="97"/>
      <c r="PB404" s="97"/>
      <c r="PC404" s="97"/>
      <c r="PD404" s="97"/>
      <c r="PE404" s="97"/>
      <c r="PF404" s="97"/>
      <c r="PG404" s="97"/>
      <c r="PH404" s="97"/>
      <c r="PI404" s="97"/>
      <c r="PJ404" s="97"/>
      <c r="PK404" s="97"/>
      <c r="PL404" s="98"/>
      <c r="PM404" s="99">
        <v>13752</v>
      </c>
    </row>
    <row r="405" spans="1:429" ht="12.75" customHeight="1" x14ac:dyDescent="0.2">
      <c r="A405" s="93" t="s">
        <v>1659</v>
      </c>
      <c r="B405" s="94" t="s">
        <v>1754</v>
      </c>
      <c r="C405" s="95" t="s">
        <v>1565</v>
      </c>
      <c r="D405" s="96"/>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c r="AE405" s="97"/>
      <c r="AF405" s="97"/>
      <c r="AG405" s="97"/>
      <c r="AH405" s="97"/>
      <c r="AI405" s="97"/>
      <c r="AJ405" s="97"/>
      <c r="AK405" s="97"/>
      <c r="AL405" s="97"/>
      <c r="AM405" s="97"/>
      <c r="AN405" s="97"/>
      <c r="AO405" s="97"/>
      <c r="AP405" s="97"/>
      <c r="AQ405" s="97"/>
      <c r="AR405" s="97"/>
      <c r="AS405" s="97"/>
      <c r="AT405" s="97"/>
      <c r="AU405" s="97"/>
      <c r="AV405" s="97"/>
      <c r="AW405" s="97"/>
      <c r="AX405" s="97"/>
      <c r="AY405" s="97"/>
      <c r="AZ405" s="97"/>
      <c r="BA405" s="97"/>
      <c r="BB405" s="97"/>
      <c r="BC405" s="97"/>
      <c r="BD405" s="97"/>
      <c r="BE405" s="97"/>
      <c r="BF405" s="97"/>
      <c r="BG405" s="97"/>
      <c r="BH405" s="97"/>
      <c r="BI405" s="97"/>
      <c r="BJ405" s="97"/>
      <c r="BK405" s="97"/>
      <c r="BL405" s="97"/>
      <c r="BM405" s="97"/>
      <c r="BN405" s="97"/>
      <c r="BO405" s="97"/>
      <c r="BP405" s="97"/>
      <c r="BQ405" s="97"/>
      <c r="BR405" s="97"/>
      <c r="BS405" s="97"/>
      <c r="BT405" s="97"/>
      <c r="BU405" s="97"/>
      <c r="BV405" s="97"/>
      <c r="BW405" s="97"/>
      <c r="BX405" s="97"/>
      <c r="BY405" s="97"/>
      <c r="BZ405" s="97"/>
      <c r="CA405" s="97"/>
      <c r="CB405" s="97"/>
      <c r="CC405" s="97"/>
      <c r="CD405" s="97"/>
      <c r="CE405" s="97"/>
      <c r="CF405" s="97"/>
      <c r="CG405" s="97"/>
      <c r="CH405" s="97"/>
      <c r="CI405" s="97"/>
      <c r="CJ405" s="97"/>
      <c r="CK405" s="97"/>
      <c r="CL405" s="97"/>
      <c r="CM405" s="97"/>
      <c r="CN405" s="97"/>
      <c r="CO405" s="97"/>
      <c r="CP405" s="97"/>
      <c r="CQ405" s="97"/>
      <c r="CR405" s="97"/>
      <c r="CS405" s="97"/>
      <c r="CT405" s="97"/>
      <c r="CU405" s="97"/>
      <c r="CV405" s="97"/>
      <c r="CW405" s="97"/>
      <c r="CX405" s="97"/>
      <c r="CY405" s="97"/>
      <c r="CZ405" s="97"/>
      <c r="DA405" s="97"/>
      <c r="DB405" s="97"/>
      <c r="DC405" s="97"/>
      <c r="DD405" s="97"/>
      <c r="DE405" s="97"/>
      <c r="DF405" s="97"/>
      <c r="DG405" s="97"/>
      <c r="DH405" s="97"/>
      <c r="DI405" s="97"/>
      <c r="DJ405" s="97"/>
      <c r="DK405" s="97"/>
      <c r="DL405" s="97"/>
      <c r="DM405" s="97"/>
      <c r="DN405" s="97"/>
      <c r="DO405" s="97"/>
      <c r="DP405" s="97"/>
      <c r="DQ405" s="97"/>
      <c r="DR405" s="97"/>
      <c r="DS405" s="97"/>
      <c r="DT405" s="97"/>
      <c r="DU405" s="97"/>
      <c r="DV405" s="97"/>
      <c r="DW405" s="97"/>
      <c r="DX405" s="97"/>
      <c r="DY405" s="97"/>
      <c r="DZ405" s="97"/>
      <c r="EA405" s="97"/>
      <c r="EB405" s="97"/>
      <c r="EC405" s="97"/>
      <c r="ED405" s="97"/>
      <c r="EE405" s="97"/>
      <c r="EF405" s="97"/>
      <c r="EG405" s="97"/>
      <c r="EH405" s="97"/>
      <c r="EI405" s="97"/>
      <c r="EJ405" s="97"/>
      <c r="EK405" s="97"/>
      <c r="EL405" s="97"/>
      <c r="EM405" s="97"/>
      <c r="EN405" s="97"/>
      <c r="EO405" s="97"/>
      <c r="EP405" s="97"/>
      <c r="EQ405" s="97"/>
      <c r="ER405" s="97"/>
      <c r="ES405" s="97"/>
      <c r="ET405" s="97"/>
      <c r="EU405" s="97"/>
      <c r="EV405" s="97"/>
      <c r="EW405" s="97"/>
      <c r="EX405" s="97"/>
      <c r="EY405" s="97"/>
      <c r="EZ405" s="97"/>
      <c r="FA405" s="97"/>
      <c r="FB405" s="97"/>
      <c r="FC405" s="97"/>
      <c r="FD405" s="97"/>
      <c r="FE405" s="97"/>
      <c r="FF405" s="97"/>
      <c r="FG405" s="97"/>
      <c r="FH405" s="97"/>
      <c r="FI405" s="97"/>
      <c r="FJ405" s="97"/>
      <c r="FK405" s="97"/>
      <c r="FL405" s="97"/>
      <c r="FM405" s="97"/>
      <c r="FN405" s="97"/>
      <c r="FO405" s="97"/>
      <c r="FP405" s="97"/>
      <c r="FQ405" s="97"/>
      <c r="FR405" s="97"/>
      <c r="FS405" s="97"/>
      <c r="FT405" s="97"/>
      <c r="FU405" s="97"/>
      <c r="FV405" s="97"/>
      <c r="FW405" s="97"/>
      <c r="FX405" s="97"/>
      <c r="FY405" s="97"/>
      <c r="FZ405" s="97"/>
      <c r="GA405" s="97"/>
      <c r="GB405" s="97"/>
      <c r="GC405" s="97"/>
      <c r="GD405" s="97"/>
      <c r="GE405" s="97"/>
      <c r="GF405" s="97"/>
      <c r="GG405" s="97"/>
      <c r="GH405" s="97"/>
      <c r="GI405" s="97"/>
      <c r="GJ405" s="97"/>
      <c r="GK405" s="97"/>
      <c r="GL405" s="97"/>
      <c r="GM405" s="97"/>
      <c r="GN405" s="97"/>
      <c r="GO405" s="97"/>
      <c r="GP405" s="97"/>
      <c r="GQ405" s="97"/>
      <c r="GR405" s="97"/>
      <c r="GS405" s="97"/>
      <c r="GT405" s="97"/>
      <c r="GU405" s="97"/>
      <c r="GV405" s="97"/>
      <c r="GW405" s="97"/>
      <c r="GX405" s="97"/>
      <c r="GY405" s="97"/>
      <c r="GZ405" s="97"/>
      <c r="HA405" s="97"/>
      <c r="HB405" s="97"/>
      <c r="HC405" s="97"/>
      <c r="HD405" s="97"/>
      <c r="HE405" s="97"/>
      <c r="HF405" s="97"/>
      <c r="HG405" s="97"/>
      <c r="HH405" s="97"/>
      <c r="HI405" s="97"/>
      <c r="HJ405" s="97"/>
      <c r="HK405" s="97"/>
      <c r="HL405" s="97"/>
      <c r="HM405" s="97"/>
      <c r="HN405" s="97"/>
      <c r="HO405" s="97"/>
      <c r="HP405" s="97"/>
      <c r="HQ405" s="97"/>
      <c r="HR405" s="97"/>
      <c r="HS405" s="97"/>
      <c r="HT405" s="97"/>
      <c r="HU405" s="97"/>
      <c r="HV405" s="97"/>
      <c r="HW405" s="97"/>
      <c r="HX405" s="97"/>
      <c r="HY405" s="97"/>
      <c r="HZ405" s="97"/>
      <c r="IA405" s="97"/>
      <c r="IB405" s="97"/>
      <c r="IC405" s="97"/>
      <c r="ID405" s="97"/>
      <c r="IE405" s="97"/>
      <c r="IF405" s="97"/>
      <c r="IG405" s="97"/>
      <c r="IH405" s="97"/>
      <c r="II405" s="97"/>
      <c r="IJ405" s="97"/>
      <c r="IK405" s="97"/>
      <c r="IL405" s="97"/>
      <c r="IM405" s="97"/>
      <c r="IN405" s="97"/>
      <c r="IO405" s="97"/>
      <c r="IP405" s="97"/>
      <c r="IQ405" s="97"/>
      <c r="IR405" s="97"/>
      <c r="IS405" s="97"/>
      <c r="IT405" s="97"/>
      <c r="IU405" s="97"/>
      <c r="IV405" s="97"/>
      <c r="IW405" s="97"/>
      <c r="IX405" s="97"/>
      <c r="IY405" s="97"/>
      <c r="IZ405" s="97"/>
      <c r="JA405" s="97"/>
      <c r="JB405" s="97"/>
      <c r="JC405" s="97"/>
      <c r="JD405" s="97"/>
      <c r="JE405" s="97"/>
      <c r="JF405" s="97"/>
      <c r="JG405" s="97"/>
      <c r="JH405" s="97"/>
      <c r="JI405" s="97"/>
      <c r="JJ405" s="97"/>
      <c r="JK405" s="97"/>
      <c r="JL405" s="97"/>
      <c r="JM405" s="97"/>
      <c r="JN405" s="97"/>
      <c r="JO405" s="97"/>
      <c r="JP405" s="97"/>
      <c r="JQ405" s="97"/>
      <c r="JR405" s="97"/>
      <c r="JS405" s="97"/>
      <c r="JT405" s="97"/>
      <c r="JU405" s="97"/>
      <c r="JV405" s="97"/>
      <c r="JW405" s="97"/>
      <c r="JX405" s="97"/>
      <c r="JY405" s="97"/>
      <c r="JZ405" s="97"/>
      <c r="KA405" s="97"/>
      <c r="KB405" s="97"/>
      <c r="KC405" s="97"/>
      <c r="KD405" s="97"/>
      <c r="KE405" s="97"/>
      <c r="KF405" s="97"/>
      <c r="KG405" s="97"/>
      <c r="KH405" s="97"/>
      <c r="KI405" s="97"/>
      <c r="KJ405" s="97"/>
      <c r="KK405" s="97"/>
      <c r="KL405" s="97"/>
      <c r="KM405" s="97"/>
      <c r="KN405" s="97"/>
      <c r="KO405" s="97"/>
      <c r="KP405" s="97"/>
      <c r="KQ405" s="97"/>
      <c r="KR405" s="97"/>
      <c r="KS405" s="97"/>
      <c r="KT405" s="97"/>
      <c r="KU405" s="97"/>
      <c r="KV405" s="97"/>
      <c r="KW405" s="97"/>
      <c r="KX405" s="97"/>
      <c r="KY405" s="97"/>
      <c r="KZ405" s="97"/>
      <c r="LA405" s="97"/>
      <c r="LB405" s="97"/>
      <c r="LC405" s="97"/>
      <c r="LD405" s="97"/>
      <c r="LE405" s="97"/>
      <c r="LF405" s="97"/>
      <c r="LG405" s="97"/>
      <c r="LH405" s="97"/>
      <c r="LI405" s="97"/>
      <c r="LJ405" s="97"/>
      <c r="LK405" s="97"/>
      <c r="LL405" s="97"/>
      <c r="LM405" s="97"/>
      <c r="LN405" s="97"/>
      <c r="LO405" s="97"/>
      <c r="LP405" s="97"/>
      <c r="LQ405" s="97"/>
      <c r="LR405" s="97"/>
      <c r="LS405" s="97"/>
      <c r="LT405" s="97"/>
      <c r="LU405" s="97"/>
      <c r="LV405" s="97"/>
      <c r="LW405" s="97"/>
      <c r="LX405" s="97"/>
      <c r="LY405" s="97"/>
      <c r="LZ405" s="97"/>
      <c r="MA405" s="97"/>
      <c r="MB405" s="97"/>
      <c r="MC405" s="97"/>
      <c r="MD405" s="97"/>
      <c r="ME405" s="97"/>
      <c r="MF405" s="97"/>
      <c r="MG405" s="97"/>
      <c r="MH405" s="97"/>
      <c r="MI405" s="97"/>
      <c r="MJ405" s="97"/>
      <c r="MK405" s="97"/>
      <c r="ML405" s="97"/>
      <c r="MM405" s="97"/>
      <c r="MN405" s="97"/>
      <c r="MO405" s="97"/>
      <c r="MP405" s="97"/>
      <c r="MQ405" s="97"/>
      <c r="MR405" s="97"/>
      <c r="MS405" s="97"/>
      <c r="MT405" s="97"/>
      <c r="MU405" s="97"/>
      <c r="MV405" s="97"/>
      <c r="MW405" s="97"/>
      <c r="MX405" s="97"/>
      <c r="MY405" s="97"/>
      <c r="MZ405" s="97"/>
      <c r="NA405" s="97"/>
      <c r="NB405" s="97"/>
      <c r="NC405" s="97"/>
      <c r="ND405" s="97"/>
      <c r="NE405" s="97"/>
      <c r="NF405" s="97"/>
      <c r="NG405" s="97"/>
      <c r="NH405" s="97"/>
      <c r="NI405" s="97"/>
      <c r="NJ405" s="97"/>
      <c r="NK405" s="97"/>
      <c r="NL405" s="97"/>
      <c r="NM405" s="97"/>
      <c r="NN405" s="97"/>
      <c r="NO405" s="97"/>
      <c r="NP405" s="97"/>
      <c r="NQ405" s="97"/>
      <c r="NR405" s="97"/>
      <c r="NS405" s="97"/>
      <c r="NT405" s="97"/>
      <c r="NU405" s="97"/>
      <c r="NV405" s="97"/>
      <c r="NW405" s="97"/>
      <c r="NX405" s="97"/>
      <c r="NY405" s="97"/>
      <c r="NZ405" s="97"/>
      <c r="OA405" s="97"/>
      <c r="OB405" s="97"/>
      <c r="OC405" s="97"/>
      <c r="OD405" s="97"/>
      <c r="OE405" s="97"/>
      <c r="OF405" s="97"/>
      <c r="OG405" s="97"/>
      <c r="OH405" s="97"/>
      <c r="OI405" s="97"/>
      <c r="OJ405" s="97"/>
      <c r="OK405" s="97"/>
      <c r="OL405" s="97"/>
      <c r="OM405" s="97"/>
      <c r="ON405" s="97"/>
      <c r="OO405" s="97"/>
      <c r="OP405" s="97"/>
      <c r="OQ405" s="97"/>
      <c r="OR405" s="98"/>
      <c r="OS405" s="99"/>
      <c r="OT405" s="96"/>
      <c r="OU405" s="97"/>
      <c r="OV405" s="97"/>
      <c r="OW405" s="97"/>
      <c r="OX405" s="97"/>
      <c r="OY405" s="97"/>
      <c r="OZ405" s="97"/>
      <c r="PA405" s="97"/>
      <c r="PB405" s="97"/>
      <c r="PC405" s="97"/>
      <c r="PD405" s="97"/>
      <c r="PE405" s="97"/>
      <c r="PF405" s="97"/>
      <c r="PG405" s="97"/>
      <c r="PH405" s="97"/>
      <c r="PI405" s="97">
        <v>718720</v>
      </c>
      <c r="PJ405" s="97"/>
      <c r="PK405" s="97"/>
      <c r="PL405" s="98"/>
      <c r="PM405" s="99">
        <v>718720</v>
      </c>
    </row>
    <row r="406" spans="1:429" ht="12.75" customHeight="1" x14ac:dyDescent="0.2">
      <c r="A406" s="93" t="s">
        <v>1660</v>
      </c>
      <c r="B406" s="94" t="s">
        <v>1754</v>
      </c>
      <c r="C406" s="95" t="s">
        <v>1566</v>
      </c>
      <c r="D406" s="96"/>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c r="AE406" s="97"/>
      <c r="AF406" s="97"/>
      <c r="AG406" s="97"/>
      <c r="AH406" s="97"/>
      <c r="AI406" s="97"/>
      <c r="AJ406" s="97"/>
      <c r="AK406" s="97"/>
      <c r="AL406" s="97"/>
      <c r="AM406" s="97"/>
      <c r="AN406" s="97"/>
      <c r="AO406" s="97"/>
      <c r="AP406" s="97"/>
      <c r="AQ406" s="97"/>
      <c r="AR406" s="97"/>
      <c r="AS406" s="97"/>
      <c r="AT406" s="97"/>
      <c r="AU406" s="97"/>
      <c r="AV406" s="97"/>
      <c r="AW406" s="97"/>
      <c r="AX406" s="97"/>
      <c r="AY406" s="97"/>
      <c r="AZ406" s="97"/>
      <c r="BA406" s="97"/>
      <c r="BB406" s="97"/>
      <c r="BC406" s="97"/>
      <c r="BD406" s="97"/>
      <c r="BE406" s="97"/>
      <c r="BF406" s="97"/>
      <c r="BG406" s="97"/>
      <c r="BH406" s="97"/>
      <c r="BI406" s="97"/>
      <c r="BJ406" s="97"/>
      <c r="BK406" s="97"/>
      <c r="BL406" s="97"/>
      <c r="BM406" s="97"/>
      <c r="BN406" s="97"/>
      <c r="BO406" s="97"/>
      <c r="BP406" s="97"/>
      <c r="BQ406" s="97"/>
      <c r="BR406" s="97"/>
      <c r="BS406" s="97"/>
      <c r="BT406" s="97"/>
      <c r="BU406" s="97"/>
      <c r="BV406" s="97"/>
      <c r="BW406" s="97"/>
      <c r="BX406" s="97"/>
      <c r="BY406" s="97"/>
      <c r="BZ406" s="97"/>
      <c r="CA406" s="97"/>
      <c r="CB406" s="97"/>
      <c r="CC406" s="97"/>
      <c r="CD406" s="97"/>
      <c r="CE406" s="97"/>
      <c r="CF406" s="97"/>
      <c r="CG406" s="97"/>
      <c r="CH406" s="97"/>
      <c r="CI406" s="97"/>
      <c r="CJ406" s="97"/>
      <c r="CK406" s="97"/>
      <c r="CL406" s="97"/>
      <c r="CM406" s="97"/>
      <c r="CN406" s="97"/>
      <c r="CO406" s="97"/>
      <c r="CP406" s="97"/>
      <c r="CQ406" s="97"/>
      <c r="CR406" s="97"/>
      <c r="CS406" s="97"/>
      <c r="CT406" s="97"/>
      <c r="CU406" s="97"/>
      <c r="CV406" s="97"/>
      <c r="CW406" s="97"/>
      <c r="CX406" s="97"/>
      <c r="CY406" s="97"/>
      <c r="CZ406" s="97"/>
      <c r="DA406" s="97"/>
      <c r="DB406" s="97"/>
      <c r="DC406" s="97"/>
      <c r="DD406" s="97"/>
      <c r="DE406" s="97"/>
      <c r="DF406" s="97"/>
      <c r="DG406" s="97"/>
      <c r="DH406" s="97"/>
      <c r="DI406" s="97"/>
      <c r="DJ406" s="97"/>
      <c r="DK406" s="97"/>
      <c r="DL406" s="97"/>
      <c r="DM406" s="97"/>
      <c r="DN406" s="97"/>
      <c r="DO406" s="97"/>
      <c r="DP406" s="97"/>
      <c r="DQ406" s="97"/>
      <c r="DR406" s="97"/>
      <c r="DS406" s="97"/>
      <c r="DT406" s="97"/>
      <c r="DU406" s="97"/>
      <c r="DV406" s="97"/>
      <c r="DW406" s="97"/>
      <c r="DX406" s="97"/>
      <c r="DY406" s="97"/>
      <c r="DZ406" s="97"/>
      <c r="EA406" s="97"/>
      <c r="EB406" s="97"/>
      <c r="EC406" s="97"/>
      <c r="ED406" s="97"/>
      <c r="EE406" s="97"/>
      <c r="EF406" s="97"/>
      <c r="EG406" s="97"/>
      <c r="EH406" s="97"/>
      <c r="EI406" s="97"/>
      <c r="EJ406" s="97"/>
      <c r="EK406" s="97"/>
      <c r="EL406" s="97"/>
      <c r="EM406" s="97"/>
      <c r="EN406" s="97"/>
      <c r="EO406" s="97"/>
      <c r="EP406" s="97"/>
      <c r="EQ406" s="97"/>
      <c r="ER406" s="97"/>
      <c r="ES406" s="97"/>
      <c r="ET406" s="97"/>
      <c r="EU406" s="97"/>
      <c r="EV406" s="97"/>
      <c r="EW406" s="97"/>
      <c r="EX406" s="97"/>
      <c r="EY406" s="97"/>
      <c r="EZ406" s="97"/>
      <c r="FA406" s="97"/>
      <c r="FB406" s="97"/>
      <c r="FC406" s="97"/>
      <c r="FD406" s="97"/>
      <c r="FE406" s="97"/>
      <c r="FF406" s="97"/>
      <c r="FG406" s="97"/>
      <c r="FH406" s="97"/>
      <c r="FI406" s="97"/>
      <c r="FJ406" s="97"/>
      <c r="FK406" s="97"/>
      <c r="FL406" s="97"/>
      <c r="FM406" s="97"/>
      <c r="FN406" s="97"/>
      <c r="FO406" s="97"/>
      <c r="FP406" s="97"/>
      <c r="FQ406" s="97"/>
      <c r="FR406" s="97"/>
      <c r="FS406" s="97"/>
      <c r="FT406" s="97"/>
      <c r="FU406" s="97"/>
      <c r="FV406" s="97"/>
      <c r="FW406" s="97"/>
      <c r="FX406" s="97"/>
      <c r="FY406" s="97"/>
      <c r="FZ406" s="97"/>
      <c r="GA406" s="97"/>
      <c r="GB406" s="97"/>
      <c r="GC406" s="97"/>
      <c r="GD406" s="97"/>
      <c r="GE406" s="97"/>
      <c r="GF406" s="97"/>
      <c r="GG406" s="97"/>
      <c r="GH406" s="97"/>
      <c r="GI406" s="97"/>
      <c r="GJ406" s="97"/>
      <c r="GK406" s="97"/>
      <c r="GL406" s="97"/>
      <c r="GM406" s="97"/>
      <c r="GN406" s="97"/>
      <c r="GO406" s="97"/>
      <c r="GP406" s="97"/>
      <c r="GQ406" s="97"/>
      <c r="GR406" s="97"/>
      <c r="GS406" s="97"/>
      <c r="GT406" s="97"/>
      <c r="GU406" s="97"/>
      <c r="GV406" s="97"/>
      <c r="GW406" s="97"/>
      <c r="GX406" s="97"/>
      <c r="GY406" s="97"/>
      <c r="GZ406" s="97"/>
      <c r="HA406" s="97"/>
      <c r="HB406" s="97"/>
      <c r="HC406" s="97"/>
      <c r="HD406" s="97"/>
      <c r="HE406" s="97"/>
      <c r="HF406" s="97"/>
      <c r="HG406" s="97"/>
      <c r="HH406" s="97"/>
      <c r="HI406" s="97"/>
      <c r="HJ406" s="97"/>
      <c r="HK406" s="97"/>
      <c r="HL406" s="97"/>
      <c r="HM406" s="97"/>
      <c r="HN406" s="97"/>
      <c r="HO406" s="97"/>
      <c r="HP406" s="97"/>
      <c r="HQ406" s="97"/>
      <c r="HR406" s="97"/>
      <c r="HS406" s="97"/>
      <c r="HT406" s="97"/>
      <c r="HU406" s="97"/>
      <c r="HV406" s="97"/>
      <c r="HW406" s="97"/>
      <c r="HX406" s="97"/>
      <c r="HY406" s="97"/>
      <c r="HZ406" s="97"/>
      <c r="IA406" s="97"/>
      <c r="IB406" s="97"/>
      <c r="IC406" s="97"/>
      <c r="ID406" s="97"/>
      <c r="IE406" s="97"/>
      <c r="IF406" s="97"/>
      <c r="IG406" s="97"/>
      <c r="IH406" s="97"/>
      <c r="II406" s="97"/>
      <c r="IJ406" s="97"/>
      <c r="IK406" s="97"/>
      <c r="IL406" s="97"/>
      <c r="IM406" s="97"/>
      <c r="IN406" s="97"/>
      <c r="IO406" s="97"/>
      <c r="IP406" s="97"/>
      <c r="IQ406" s="97"/>
      <c r="IR406" s="97"/>
      <c r="IS406" s="97"/>
      <c r="IT406" s="97"/>
      <c r="IU406" s="97"/>
      <c r="IV406" s="97"/>
      <c r="IW406" s="97"/>
      <c r="IX406" s="97"/>
      <c r="IY406" s="97"/>
      <c r="IZ406" s="97"/>
      <c r="JA406" s="97"/>
      <c r="JB406" s="97"/>
      <c r="JC406" s="97"/>
      <c r="JD406" s="97"/>
      <c r="JE406" s="97"/>
      <c r="JF406" s="97"/>
      <c r="JG406" s="97"/>
      <c r="JH406" s="97"/>
      <c r="JI406" s="97"/>
      <c r="JJ406" s="97"/>
      <c r="JK406" s="97"/>
      <c r="JL406" s="97"/>
      <c r="JM406" s="97"/>
      <c r="JN406" s="97"/>
      <c r="JO406" s="97"/>
      <c r="JP406" s="97"/>
      <c r="JQ406" s="97"/>
      <c r="JR406" s="97"/>
      <c r="JS406" s="97"/>
      <c r="JT406" s="97"/>
      <c r="JU406" s="97"/>
      <c r="JV406" s="97"/>
      <c r="JW406" s="97"/>
      <c r="JX406" s="97"/>
      <c r="JY406" s="97"/>
      <c r="JZ406" s="97"/>
      <c r="KA406" s="97"/>
      <c r="KB406" s="97"/>
      <c r="KC406" s="97"/>
      <c r="KD406" s="97"/>
      <c r="KE406" s="97"/>
      <c r="KF406" s="97"/>
      <c r="KG406" s="97"/>
      <c r="KH406" s="97"/>
      <c r="KI406" s="97"/>
      <c r="KJ406" s="97"/>
      <c r="KK406" s="97"/>
      <c r="KL406" s="97"/>
      <c r="KM406" s="97"/>
      <c r="KN406" s="97"/>
      <c r="KO406" s="97"/>
      <c r="KP406" s="97"/>
      <c r="KQ406" s="97"/>
      <c r="KR406" s="97"/>
      <c r="KS406" s="97"/>
      <c r="KT406" s="97"/>
      <c r="KU406" s="97"/>
      <c r="KV406" s="97"/>
      <c r="KW406" s="97"/>
      <c r="KX406" s="97"/>
      <c r="KY406" s="97"/>
      <c r="KZ406" s="97"/>
      <c r="LA406" s="97"/>
      <c r="LB406" s="97"/>
      <c r="LC406" s="97"/>
      <c r="LD406" s="97"/>
      <c r="LE406" s="97"/>
      <c r="LF406" s="97"/>
      <c r="LG406" s="97"/>
      <c r="LH406" s="97"/>
      <c r="LI406" s="97"/>
      <c r="LJ406" s="97"/>
      <c r="LK406" s="97"/>
      <c r="LL406" s="97"/>
      <c r="LM406" s="97"/>
      <c r="LN406" s="97"/>
      <c r="LO406" s="97"/>
      <c r="LP406" s="97"/>
      <c r="LQ406" s="97"/>
      <c r="LR406" s="97"/>
      <c r="LS406" s="97"/>
      <c r="LT406" s="97"/>
      <c r="LU406" s="97"/>
      <c r="LV406" s="97"/>
      <c r="LW406" s="97"/>
      <c r="LX406" s="97"/>
      <c r="LY406" s="97"/>
      <c r="LZ406" s="97"/>
      <c r="MA406" s="97"/>
      <c r="MB406" s="97"/>
      <c r="MC406" s="97"/>
      <c r="MD406" s="97"/>
      <c r="ME406" s="97"/>
      <c r="MF406" s="97"/>
      <c r="MG406" s="97"/>
      <c r="MH406" s="97"/>
      <c r="MI406" s="97"/>
      <c r="MJ406" s="97"/>
      <c r="MK406" s="97"/>
      <c r="ML406" s="97"/>
      <c r="MM406" s="97"/>
      <c r="MN406" s="97"/>
      <c r="MO406" s="97"/>
      <c r="MP406" s="97"/>
      <c r="MQ406" s="97"/>
      <c r="MR406" s="97"/>
      <c r="MS406" s="97"/>
      <c r="MT406" s="97"/>
      <c r="MU406" s="97"/>
      <c r="MV406" s="97"/>
      <c r="MW406" s="97"/>
      <c r="MX406" s="97"/>
      <c r="MY406" s="97"/>
      <c r="MZ406" s="97"/>
      <c r="NA406" s="97"/>
      <c r="NB406" s="97"/>
      <c r="NC406" s="97"/>
      <c r="ND406" s="97"/>
      <c r="NE406" s="97"/>
      <c r="NF406" s="97"/>
      <c r="NG406" s="97"/>
      <c r="NH406" s="97"/>
      <c r="NI406" s="97"/>
      <c r="NJ406" s="97"/>
      <c r="NK406" s="97"/>
      <c r="NL406" s="97"/>
      <c r="NM406" s="97"/>
      <c r="NN406" s="97"/>
      <c r="NO406" s="97"/>
      <c r="NP406" s="97"/>
      <c r="NQ406" s="97"/>
      <c r="NR406" s="97"/>
      <c r="NS406" s="97"/>
      <c r="NT406" s="97"/>
      <c r="NU406" s="97"/>
      <c r="NV406" s="97"/>
      <c r="NW406" s="97"/>
      <c r="NX406" s="97"/>
      <c r="NY406" s="97"/>
      <c r="NZ406" s="97"/>
      <c r="OA406" s="97"/>
      <c r="OB406" s="97"/>
      <c r="OC406" s="97"/>
      <c r="OD406" s="97"/>
      <c r="OE406" s="97"/>
      <c r="OF406" s="97"/>
      <c r="OG406" s="97"/>
      <c r="OH406" s="97"/>
      <c r="OI406" s="97"/>
      <c r="OJ406" s="97"/>
      <c r="OK406" s="97"/>
      <c r="OL406" s="97"/>
      <c r="OM406" s="97"/>
      <c r="ON406" s="97"/>
      <c r="OO406" s="97"/>
      <c r="OP406" s="97"/>
      <c r="OQ406" s="97"/>
      <c r="OR406" s="98"/>
      <c r="OS406" s="99"/>
      <c r="OT406" s="96"/>
      <c r="OU406" s="97"/>
      <c r="OV406" s="97"/>
      <c r="OW406" s="97"/>
      <c r="OX406" s="97"/>
      <c r="OY406" s="97"/>
      <c r="OZ406" s="97"/>
      <c r="PA406" s="97"/>
      <c r="PB406" s="97"/>
      <c r="PC406" s="97"/>
      <c r="PD406" s="97"/>
      <c r="PE406" s="97"/>
      <c r="PF406" s="97"/>
      <c r="PG406" s="97"/>
      <c r="PH406" s="97"/>
      <c r="PI406" s="97">
        <v>59805</v>
      </c>
      <c r="PJ406" s="97"/>
      <c r="PK406" s="97"/>
      <c r="PL406" s="98"/>
      <c r="PM406" s="99">
        <v>59805</v>
      </c>
    </row>
    <row r="407" spans="1:429" ht="12.75" customHeight="1" x14ac:dyDescent="0.2">
      <c r="A407" s="93" t="s">
        <v>1661</v>
      </c>
      <c r="B407" s="94" t="s">
        <v>1754</v>
      </c>
      <c r="C407" s="95" t="s">
        <v>1567</v>
      </c>
      <c r="D407" s="96"/>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c r="AE407" s="97"/>
      <c r="AF407" s="97"/>
      <c r="AG407" s="97"/>
      <c r="AH407" s="97"/>
      <c r="AI407" s="97"/>
      <c r="AJ407" s="97"/>
      <c r="AK407" s="97"/>
      <c r="AL407" s="97"/>
      <c r="AM407" s="97"/>
      <c r="AN407" s="97"/>
      <c r="AO407" s="97"/>
      <c r="AP407" s="97"/>
      <c r="AQ407" s="97"/>
      <c r="AR407" s="97"/>
      <c r="AS407" s="97"/>
      <c r="AT407" s="97"/>
      <c r="AU407" s="97"/>
      <c r="AV407" s="97"/>
      <c r="AW407" s="97"/>
      <c r="AX407" s="97"/>
      <c r="AY407" s="97"/>
      <c r="AZ407" s="97"/>
      <c r="BA407" s="97"/>
      <c r="BB407" s="97"/>
      <c r="BC407" s="97"/>
      <c r="BD407" s="97"/>
      <c r="BE407" s="97"/>
      <c r="BF407" s="97"/>
      <c r="BG407" s="97"/>
      <c r="BH407" s="97"/>
      <c r="BI407" s="97"/>
      <c r="BJ407" s="97"/>
      <c r="BK407" s="97"/>
      <c r="BL407" s="97"/>
      <c r="BM407" s="97"/>
      <c r="BN407" s="97"/>
      <c r="BO407" s="97"/>
      <c r="BP407" s="97"/>
      <c r="BQ407" s="97"/>
      <c r="BR407" s="97"/>
      <c r="BS407" s="97"/>
      <c r="BT407" s="97"/>
      <c r="BU407" s="97"/>
      <c r="BV407" s="97"/>
      <c r="BW407" s="97"/>
      <c r="BX407" s="97"/>
      <c r="BY407" s="97"/>
      <c r="BZ407" s="97"/>
      <c r="CA407" s="97"/>
      <c r="CB407" s="97"/>
      <c r="CC407" s="97"/>
      <c r="CD407" s="97"/>
      <c r="CE407" s="97"/>
      <c r="CF407" s="97"/>
      <c r="CG407" s="97"/>
      <c r="CH407" s="97"/>
      <c r="CI407" s="97"/>
      <c r="CJ407" s="97"/>
      <c r="CK407" s="97"/>
      <c r="CL407" s="97"/>
      <c r="CM407" s="97"/>
      <c r="CN407" s="97"/>
      <c r="CO407" s="97"/>
      <c r="CP407" s="97"/>
      <c r="CQ407" s="97"/>
      <c r="CR407" s="97"/>
      <c r="CS407" s="97"/>
      <c r="CT407" s="97"/>
      <c r="CU407" s="97"/>
      <c r="CV407" s="97"/>
      <c r="CW407" s="97"/>
      <c r="CX407" s="97"/>
      <c r="CY407" s="97"/>
      <c r="CZ407" s="97"/>
      <c r="DA407" s="97"/>
      <c r="DB407" s="97"/>
      <c r="DC407" s="97"/>
      <c r="DD407" s="97"/>
      <c r="DE407" s="97"/>
      <c r="DF407" s="97"/>
      <c r="DG407" s="97"/>
      <c r="DH407" s="97"/>
      <c r="DI407" s="97"/>
      <c r="DJ407" s="97"/>
      <c r="DK407" s="97"/>
      <c r="DL407" s="97"/>
      <c r="DM407" s="97"/>
      <c r="DN407" s="97"/>
      <c r="DO407" s="97"/>
      <c r="DP407" s="97"/>
      <c r="DQ407" s="97"/>
      <c r="DR407" s="97"/>
      <c r="DS407" s="97"/>
      <c r="DT407" s="97"/>
      <c r="DU407" s="97"/>
      <c r="DV407" s="97"/>
      <c r="DW407" s="97"/>
      <c r="DX407" s="97"/>
      <c r="DY407" s="97"/>
      <c r="DZ407" s="97"/>
      <c r="EA407" s="97"/>
      <c r="EB407" s="97"/>
      <c r="EC407" s="97"/>
      <c r="ED407" s="97"/>
      <c r="EE407" s="97"/>
      <c r="EF407" s="97"/>
      <c r="EG407" s="97"/>
      <c r="EH407" s="97"/>
      <c r="EI407" s="97"/>
      <c r="EJ407" s="97"/>
      <c r="EK407" s="97"/>
      <c r="EL407" s="97"/>
      <c r="EM407" s="97"/>
      <c r="EN407" s="97"/>
      <c r="EO407" s="97"/>
      <c r="EP407" s="97"/>
      <c r="EQ407" s="97"/>
      <c r="ER407" s="97"/>
      <c r="ES407" s="97"/>
      <c r="ET407" s="97"/>
      <c r="EU407" s="97"/>
      <c r="EV407" s="97"/>
      <c r="EW407" s="97"/>
      <c r="EX407" s="97"/>
      <c r="EY407" s="97"/>
      <c r="EZ407" s="97"/>
      <c r="FA407" s="97"/>
      <c r="FB407" s="97"/>
      <c r="FC407" s="97"/>
      <c r="FD407" s="97"/>
      <c r="FE407" s="97"/>
      <c r="FF407" s="97"/>
      <c r="FG407" s="97"/>
      <c r="FH407" s="97"/>
      <c r="FI407" s="97"/>
      <c r="FJ407" s="97"/>
      <c r="FK407" s="97"/>
      <c r="FL407" s="97"/>
      <c r="FM407" s="97"/>
      <c r="FN407" s="97"/>
      <c r="FO407" s="97"/>
      <c r="FP407" s="97"/>
      <c r="FQ407" s="97"/>
      <c r="FR407" s="97"/>
      <c r="FS407" s="97"/>
      <c r="FT407" s="97"/>
      <c r="FU407" s="97"/>
      <c r="FV407" s="97"/>
      <c r="FW407" s="97"/>
      <c r="FX407" s="97"/>
      <c r="FY407" s="97"/>
      <c r="FZ407" s="97"/>
      <c r="GA407" s="97"/>
      <c r="GB407" s="97"/>
      <c r="GC407" s="97"/>
      <c r="GD407" s="97"/>
      <c r="GE407" s="97"/>
      <c r="GF407" s="97"/>
      <c r="GG407" s="97"/>
      <c r="GH407" s="97"/>
      <c r="GI407" s="97"/>
      <c r="GJ407" s="97"/>
      <c r="GK407" s="97"/>
      <c r="GL407" s="97"/>
      <c r="GM407" s="97"/>
      <c r="GN407" s="97"/>
      <c r="GO407" s="97"/>
      <c r="GP407" s="97"/>
      <c r="GQ407" s="97"/>
      <c r="GR407" s="97"/>
      <c r="GS407" s="97"/>
      <c r="GT407" s="97"/>
      <c r="GU407" s="97"/>
      <c r="GV407" s="97"/>
      <c r="GW407" s="97"/>
      <c r="GX407" s="97"/>
      <c r="GY407" s="97"/>
      <c r="GZ407" s="97"/>
      <c r="HA407" s="97"/>
      <c r="HB407" s="97"/>
      <c r="HC407" s="97"/>
      <c r="HD407" s="97"/>
      <c r="HE407" s="97"/>
      <c r="HF407" s="97"/>
      <c r="HG407" s="97"/>
      <c r="HH407" s="97"/>
      <c r="HI407" s="97"/>
      <c r="HJ407" s="97"/>
      <c r="HK407" s="97"/>
      <c r="HL407" s="97"/>
      <c r="HM407" s="97"/>
      <c r="HN407" s="97"/>
      <c r="HO407" s="97"/>
      <c r="HP407" s="97"/>
      <c r="HQ407" s="97"/>
      <c r="HR407" s="97"/>
      <c r="HS407" s="97"/>
      <c r="HT407" s="97"/>
      <c r="HU407" s="97"/>
      <c r="HV407" s="97"/>
      <c r="HW407" s="97"/>
      <c r="HX407" s="97"/>
      <c r="HY407" s="97"/>
      <c r="HZ407" s="97"/>
      <c r="IA407" s="97"/>
      <c r="IB407" s="97"/>
      <c r="IC407" s="97"/>
      <c r="ID407" s="97"/>
      <c r="IE407" s="97"/>
      <c r="IF407" s="97"/>
      <c r="IG407" s="97"/>
      <c r="IH407" s="97"/>
      <c r="II407" s="97"/>
      <c r="IJ407" s="97"/>
      <c r="IK407" s="97"/>
      <c r="IL407" s="97"/>
      <c r="IM407" s="97"/>
      <c r="IN407" s="97"/>
      <c r="IO407" s="97"/>
      <c r="IP407" s="97"/>
      <c r="IQ407" s="97"/>
      <c r="IR407" s="97"/>
      <c r="IS407" s="97"/>
      <c r="IT407" s="97"/>
      <c r="IU407" s="97"/>
      <c r="IV407" s="97"/>
      <c r="IW407" s="97"/>
      <c r="IX407" s="97"/>
      <c r="IY407" s="97"/>
      <c r="IZ407" s="97"/>
      <c r="JA407" s="97"/>
      <c r="JB407" s="97"/>
      <c r="JC407" s="97"/>
      <c r="JD407" s="97"/>
      <c r="JE407" s="97"/>
      <c r="JF407" s="97"/>
      <c r="JG407" s="97"/>
      <c r="JH407" s="97"/>
      <c r="JI407" s="97"/>
      <c r="JJ407" s="97"/>
      <c r="JK407" s="97"/>
      <c r="JL407" s="97"/>
      <c r="JM407" s="97"/>
      <c r="JN407" s="97"/>
      <c r="JO407" s="97"/>
      <c r="JP407" s="97"/>
      <c r="JQ407" s="97"/>
      <c r="JR407" s="97"/>
      <c r="JS407" s="97"/>
      <c r="JT407" s="97"/>
      <c r="JU407" s="97"/>
      <c r="JV407" s="97"/>
      <c r="JW407" s="97"/>
      <c r="JX407" s="97"/>
      <c r="JY407" s="97"/>
      <c r="JZ407" s="97"/>
      <c r="KA407" s="97"/>
      <c r="KB407" s="97"/>
      <c r="KC407" s="97"/>
      <c r="KD407" s="97"/>
      <c r="KE407" s="97"/>
      <c r="KF407" s="97"/>
      <c r="KG407" s="97"/>
      <c r="KH407" s="97"/>
      <c r="KI407" s="97"/>
      <c r="KJ407" s="97"/>
      <c r="KK407" s="97"/>
      <c r="KL407" s="97"/>
      <c r="KM407" s="97"/>
      <c r="KN407" s="97"/>
      <c r="KO407" s="97"/>
      <c r="KP407" s="97"/>
      <c r="KQ407" s="97"/>
      <c r="KR407" s="97"/>
      <c r="KS407" s="97"/>
      <c r="KT407" s="97"/>
      <c r="KU407" s="97"/>
      <c r="KV407" s="97"/>
      <c r="KW407" s="97"/>
      <c r="KX407" s="97"/>
      <c r="KY407" s="97"/>
      <c r="KZ407" s="97"/>
      <c r="LA407" s="97"/>
      <c r="LB407" s="97"/>
      <c r="LC407" s="97"/>
      <c r="LD407" s="97"/>
      <c r="LE407" s="97"/>
      <c r="LF407" s="97"/>
      <c r="LG407" s="97"/>
      <c r="LH407" s="97"/>
      <c r="LI407" s="97"/>
      <c r="LJ407" s="97"/>
      <c r="LK407" s="97"/>
      <c r="LL407" s="97"/>
      <c r="LM407" s="97"/>
      <c r="LN407" s="97"/>
      <c r="LO407" s="97"/>
      <c r="LP407" s="97"/>
      <c r="LQ407" s="97"/>
      <c r="LR407" s="97"/>
      <c r="LS407" s="97"/>
      <c r="LT407" s="97"/>
      <c r="LU407" s="97"/>
      <c r="LV407" s="97"/>
      <c r="LW407" s="97"/>
      <c r="LX407" s="97"/>
      <c r="LY407" s="97"/>
      <c r="LZ407" s="97"/>
      <c r="MA407" s="97"/>
      <c r="MB407" s="97"/>
      <c r="MC407" s="97"/>
      <c r="MD407" s="97"/>
      <c r="ME407" s="97"/>
      <c r="MF407" s="97"/>
      <c r="MG407" s="97"/>
      <c r="MH407" s="97"/>
      <c r="MI407" s="97"/>
      <c r="MJ407" s="97"/>
      <c r="MK407" s="97"/>
      <c r="ML407" s="97"/>
      <c r="MM407" s="97"/>
      <c r="MN407" s="97"/>
      <c r="MO407" s="97"/>
      <c r="MP407" s="97"/>
      <c r="MQ407" s="97"/>
      <c r="MR407" s="97"/>
      <c r="MS407" s="97"/>
      <c r="MT407" s="97"/>
      <c r="MU407" s="97"/>
      <c r="MV407" s="97"/>
      <c r="MW407" s="97"/>
      <c r="MX407" s="97"/>
      <c r="MY407" s="97"/>
      <c r="MZ407" s="97"/>
      <c r="NA407" s="97"/>
      <c r="NB407" s="97"/>
      <c r="NC407" s="97"/>
      <c r="ND407" s="97"/>
      <c r="NE407" s="97"/>
      <c r="NF407" s="97"/>
      <c r="NG407" s="97"/>
      <c r="NH407" s="97"/>
      <c r="NI407" s="97"/>
      <c r="NJ407" s="97"/>
      <c r="NK407" s="97"/>
      <c r="NL407" s="97"/>
      <c r="NM407" s="97"/>
      <c r="NN407" s="97"/>
      <c r="NO407" s="97"/>
      <c r="NP407" s="97"/>
      <c r="NQ407" s="97"/>
      <c r="NR407" s="97"/>
      <c r="NS407" s="97"/>
      <c r="NT407" s="97"/>
      <c r="NU407" s="97"/>
      <c r="NV407" s="97"/>
      <c r="NW407" s="97"/>
      <c r="NX407" s="97"/>
      <c r="NY407" s="97"/>
      <c r="NZ407" s="97"/>
      <c r="OA407" s="97"/>
      <c r="OB407" s="97"/>
      <c r="OC407" s="97"/>
      <c r="OD407" s="97"/>
      <c r="OE407" s="97"/>
      <c r="OF407" s="97"/>
      <c r="OG407" s="97"/>
      <c r="OH407" s="97"/>
      <c r="OI407" s="97"/>
      <c r="OJ407" s="97"/>
      <c r="OK407" s="97"/>
      <c r="OL407" s="97"/>
      <c r="OM407" s="97"/>
      <c r="ON407" s="97"/>
      <c r="OO407" s="97"/>
      <c r="OP407" s="97"/>
      <c r="OQ407" s="97"/>
      <c r="OR407" s="98"/>
      <c r="OS407" s="99"/>
      <c r="OT407" s="96"/>
      <c r="OU407" s="97"/>
      <c r="OV407" s="97"/>
      <c r="OW407" s="97"/>
      <c r="OX407" s="97"/>
      <c r="OY407" s="97"/>
      <c r="OZ407" s="97"/>
      <c r="PA407" s="97"/>
      <c r="PB407" s="97"/>
      <c r="PC407" s="97"/>
      <c r="PD407" s="97"/>
      <c r="PE407" s="97"/>
      <c r="PF407" s="97"/>
      <c r="PG407" s="97"/>
      <c r="PH407" s="97"/>
      <c r="PI407" s="97">
        <v>738204</v>
      </c>
      <c r="PJ407" s="97"/>
      <c r="PK407" s="97"/>
      <c r="PL407" s="98"/>
      <c r="PM407" s="99">
        <v>738204</v>
      </c>
    </row>
    <row r="408" spans="1:429" ht="12.75" customHeight="1" x14ac:dyDescent="0.2">
      <c r="A408" s="93" t="s">
        <v>1664</v>
      </c>
      <c r="B408" s="94" t="s">
        <v>1754</v>
      </c>
      <c r="C408" s="95" t="s">
        <v>1570</v>
      </c>
      <c r="D408" s="96"/>
      <c r="E408" s="97"/>
      <c r="F408" s="97"/>
      <c r="G408" s="97"/>
      <c r="H408" s="97"/>
      <c r="I408" s="97"/>
      <c r="J408" s="97"/>
      <c r="K408" s="97"/>
      <c r="L408" s="97"/>
      <c r="M408" s="97"/>
      <c r="N408" s="97">
        <v>1</v>
      </c>
      <c r="O408" s="97">
        <v>2</v>
      </c>
      <c r="P408" s="97"/>
      <c r="Q408" s="97"/>
      <c r="R408" s="97"/>
      <c r="S408" s="97"/>
      <c r="T408" s="97"/>
      <c r="U408" s="97"/>
      <c r="V408" s="97"/>
      <c r="W408" s="97"/>
      <c r="X408" s="97"/>
      <c r="Y408" s="97">
        <v>2658</v>
      </c>
      <c r="Z408" s="97">
        <v>21</v>
      </c>
      <c r="AA408" s="97">
        <v>143</v>
      </c>
      <c r="AB408" s="97"/>
      <c r="AC408" s="97"/>
      <c r="AD408" s="97"/>
      <c r="AE408" s="97"/>
      <c r="AF408" s="97"/>
      <c r="AG408" s="97"/>
      <c r="AH408" s="97"/>
      <c r="AI408" s="97"/>
      <c r="AJ408" s="97"/>
      <c r="AK408" s="97"/>
      <c r="AL408" s="97"/>
      <c r="AM408" s="97"/>
      <c r="AN408" s="97">
        <v>10</v>
      </c>
      <c r="AO408" s="97">
        <v>10</v>
      </c>
      <c r="AP408" s="97">
        <v>12</v>
      </c>
      <c r="AQ408" s="97">
        <v>10</v>
      </c>
      <c r="AR408" s="97">
        <v>9</v>
      </c>
      <c r="AS408" s="97">
        <v>34</v>
      </c>
      <c r="AT408" s="97">
        <v>4</v>
      </c>
      <c r="AU408" s="97">
        <v>16</v>
      </c>
      <c r="AV408" s="97">
        <v>5</v>
      </c>
      <c r="AW408" s="97">
        <v>13</v>
      </c>
      <c r="AX408" s="97">
        <v>6</v>
      </c>
      <c r="AY408" s="97">
        <v>3</v>
      </c>
      <c r="AZ408" s="97">
        <v>3</v>
      </c>
      <c r="BA408" s="97">
        <v>8</v>
      </c>
      <c r="BB408" s="97">
        <v>10</v>
      </c>
      <c r="BC408" s="97">
        <v>3</v>
      </c>
      <c r="BD408" s="97">
        <v>87</v>
      </c>
      <c r="BE408" s="97">
        <v>16</v>
      </c>
      <c r="BF408" s="97">
        <v>4</v>
      </c>
      <c r="BG408" s="97">
        <v>5</v>
      </c>
      <c r="BH408" s="97">
        <v>14</v>
      </c>
      <c r="BI408" s="97">
        <v>6</v>
      </c>
      <c r="BJ408" s="97">
        <v>9</v>
      </c>
      <c r="BK408" s="97">
        <v>10</v>
      </c>
      <c r="BL408" s="97">
        <v>18</v>
      </c>
      <c r="BM408" s="97">
        <v>13</v>
      </c>
      <c r="BN408" s="97">
        <v>6</v>
      </c>
      <c r="BO408" s="97">
        <v>9</v>
      </c>
      <c r="BP408" s="97">
        <v>4</v>
      </c>
      <c r="BQ408" s="97">
        <v>6</v>
      </c>
      <c r="BR408" s="97">
        <v>9</v>
      </c>
      <c r="BS408" s="97">
        <v>16</v>
      </c>
      <c r="BT408" s="97">
        <v>2</v>
      </c>
      <c r="BU408" s="97">
        <v>4</v>
      </c>
      <c r="BV408" s="97">
        <v>9</v>
      </c>
      <c r="BW408" s="97">
        <v>4</v>
      </c>
      <c r="BX408" s="97">
        <v>3</v>
      </c>
      <c r="BY408" s="97">
        <v>18</v>
      </c>
      <c r="BZ408" s="97">
        <v>11</v>
      </c>
      <c r="CA408" s="97">
        <v>36</v>
      </c>
      <c r="CB408" s="97">
        <v>2</v>
      </c>
      <c r="CC408" s="97">
        <v>17</v>
      </c>
      <c r="CD408" s="97">
        <v>2</v>
      </c>
      <c r="CE408" s="97">
        <v>2</v>
      </c>
      <c r="CF408" s="97">
        <v>14</v>
      </c>
      <c r="CG408" s="97">
        <v>7</v>
      </c>
      <c r="CH408" s="97">
        <v>6</v>
      </c>
      <c r="CI408" s="97">
        <v>1</v>
      </c>
      <c r="CJ408" s="97">
        <v>7</v>
      </c>
      <c r="CK408" s="97">
        <v>11</v>
      </c>
      <c r="CL408" s="97">
        <v>9</v>
      </c>
      <c r="CM408" s="97">
        <v>8</v>
      </c>
      <c r="CN408" s="97">
        <v>2</v>
      </c>
      <c r="CO408" s="97">
        <v>0</v>
      </c>
      <c r="CP408" s="97">
        <v>5</v>
      </c>
      <c r="CQ408" s="97">
        <v>2</v>
      </c>
      <c r="CR408" s="97">
        <v>6</v>
      </c>
      <c r="CS408" s="97">
        <v>4</v>
      </c>
      <c r="CT408" s="97">
        <v>2</v>
      </c>
      <c r="CU408" s="97">
        <v>2</v>
      </c>
      <c r="CV408" s="97">
        <v>2</v>
      </c>
      <c r="CW408" s="97">
        <v>3</v>
      </c>
      <c r="CX408" s="97">
        <v>5</v>
      </c>
      <c r="CY408" s="97">
        <v>1</v>
      </c>
      <c r="CZ408" s="97">
        <v>2</v>
      </c>
      <c r="DA408" s="97">
        <v>6</v>
      </c>
      <c r="DB408" s="97">
        <v>3</v>
      </c>
      <c r="DC408" s="97">
        <v>5</v>
      </c>
      <c r="DD408" s="97">
        <v>8</v>
      </c>
      <c r="DE408" s="97">
        <v>1</v>
      </c>
      <c r="DF408" s="97">
        <v>1</v>
      </c>
      <c r="DG408" s="97">
        <v>1</v>
      </c>
      <c r="DH408" s="97">
        <v>9</v>
      </c>
      <c r="DI408" s="97">
        <v>3</v>
      </c>
      <c r="DJ408" s="97">
        <v>0</v>
      </c>
      <c r="DK408" s="97">
        <v>2</v>
      </c>
      <c r="DL408" s="97">
        <v>2</v>
      </c>
      <c r="DM408" s="97">
        <v>1</v>
      </c>
      <c r="DN408" s="97">
        <v>2</v>
      </c>
      <c r="DO408" s="97">
        <v>1</v>
      </c>
      <c r="DP408" s="97">
        <v>23</v>
      </c>
      <c r="DQ408" s="97">
        <v>2</v>
      </c>
      <c r="DR408" s="97">
        <v>18</v>
      </c>
      <c r="DS408" s="97">
        <v>2</v>
      </c>
      <c r="DT408" s="97">
        <v>15</v>
      </c>
      <c r="DU408" s="97">
        <v>1</v>
      </c>
      <c r="DV408" s="97">
        <v>2</v>
      </c>
      <c r="DW408" s="97">
        <v>0</v>
      </c>
      <c r="DX408" s="97">
        <v>1</v>
      </c>
      <c r="DY408" s="97">
        <v>1</v>
      </c>
      <c r="DZ408" s="97">
        <v>0</v>
      </c>
      <c r="EA408" s="97">
        <v>1</v>
      </c>
      <c r="EB408" s="97">
        <v>0</v>
      </c>
      <c r="EC408" s="97">
        <v>0</v>
      </c>
      <c r="ED408" s="97">
        <v>1</v>
      </c>
      <c r="EE408" s="97">
        <v>10</v>
      </c>
      <c r="EF408" s="97">
        <v>1</v>
      </c>
      <c r="EG408" s="97">
        <v>2</v>
      </c>
      <c r="EH408" s="97">
        <v>0</v>
      </c>
      <c r="EI408" s="97">
        <v>2</v>
      </c>
      <c r="EJ408" s="97">
        <v>0</v>
      </c>
      <c r="EK408" s="97">
        <v>2</v>
      </c>
      <c r="EL408" s="97">
        <v>2</v>
      </c>
      <c r="EM408" s="97">
        <v>3</v>
      </c>
      <c r="EN408" s="97">
        <v>1</v>
      </c>
      <c r="EO408" s="97">
        <v>5</v>
      </c>
      <c r="EP408" s="97">
        <v>2</v>
      </c>
      <c r="EQ408" s="97">
        <v>5</v>
      </c>
      <c r="ER408" s="97">
        <v>5</v>
      </c>
      <c r="ES408" s="97">
        <v>2</v>
      </c>
      <c r="ET408" s="97">
        <v>5</v>
      </c>
      <c r="EU408" s="97">
        <v>4</v>
      </c>
      <c r="EV408" s="97">
        <v>11</v>
      </c>
      <c r="EW408" s="97">
        <v>3</v>
      </c>
      <c r="EX408" s="97">
        <v>3</v>
      </c>
      <c r="EY408" s="97">
        <v>1</v>
      </c>
      <c r="EZ408" s="97">
        <v>0</v>
      </c>
      <c r="FA408" s="97">
        <v>4</v>
      </c>
      <c r="FB408" s="97">
        <v>6</v>
      </c>
      <c r="FC408" s="97">
        <v>3</v>
      </c>
      <c r="FD408" s="97">
        <v>9</v>
      </c>
      <c r="FE408" s="97">
        <v>4</v>
      </c>
      <c r="FF408" s="97">
        <v>7</v>
      </c>
      <c r="FG408" s="97">
        <v>11</v>
      </c>
      <c r="FH408" s="97">
        <v>12</v>
      </c>
      <c r="FI408" s="97">
        <v>5</v>
      </c>
      <c r="FJ408" s="97">
        <v>10</v>
      </c>
      <c r="FK408" s="97">
        <v>19</v>
      </c>
      <c r="FL408" s="97"/>
      <c r="FM408" s="97">
        <v>2</v>
      </c>
      <c r="FN408" s="97">
        <v>3</v>
      </c>
      <c r="FO408" s="97">
        <v>13</v>
      </c>
      <c r="FP408" s="97">
        <v>2</v>
      </c>
      <c r="FQ408" s="97">
        <v>1</v>
      </c>
      <c r="FR408" s="97">
        <v>1</v>
      </c>
      <c r="FS408" s="97">
        <v>1</v>
      </c>
      <c r="FT408" s="97">
        <v>7</v>
      </c>
      <c r="FU408" s="97">
        <v>4</v>
      </c>
      <c r="FV408" s="97">
        <v>2</v>
      </c>
      <c r="FW408" s="97">
        <v>3</v>
      </c>
      <c r="FX408" s="97">
        <v>1</v>
      </c>
      <c r="FY408" s="97">
        <v>4</v>
      </c>
      <c r="FZ408" s="97">
        <v>10</v>
      </c>
      <c r="GA408" s="97">
        <v>2</v>
      </c>
      <c r="GB408" s="97">
        <v>20</v>
      </c>
      <c r="GC408" s="97">
        <v>14</v>
      </c>
      <c r="GD408" s="97">
        <v>1</v>
      </c>
      <c r="GE408" s="97">
        <v>5</v>
      </c>
      <c r="GF408" s="97">
        <v>2</v>
      </c>
      <c r="GG408" s="97">
        <v>2</v>
      </c>
      <c r="GH408" s="97">
        <v>4</v>
      </c>
      <c r="GI408" s="97">
        <v>0</v>
      </c>
      <c r="GJ408" s="97">
        <v>1</v>
      </c>
      <c r="GK408" s="97">
        <v>7</v>
      </c>
      <c r="GL408" s="97">
        <v>15</v>
      </c>
      <c r="GM408" s="97">
        <v>8</v>
      </c>
      <c r="GN408" s="97">
        <v>5</v>
      </c>
      <c r="GO408" s="97">
        <v>10</v>
      </c>
      <c r="GP408" s="97">
        <v>29</v>
      </c>
      <c r="GQ408" s="97">
        <v>8</v>
      </c>
      <c r="GR408" s="97">
        <v>13</v>
      </c>
      <c r="GS408" s="97">
        <v>4</v>
      </c>
      <c r="GT408" s="97">
        <v>37</v>
      </c>
      <c r="GU408" s="97">
        <v>29</v>
      </c>
      <c r="GV408" s="97">
        <v>37</v>
      </c>
      <c r="GW408" s="97">
        <v>17</v>
      </c>
      <c r="GX408" s="97">
        <v>23</v>
      </c>
      <c r="GY408" s="97">
        <v>46</v>
      </c>
      <c r="GZ408" s="97">
        <v>10</v>
      </c>
      <c r="HA408" s="97">
        <v>64</v>
      </c>
      <c r="HB408" s="97">
        <v>55</v>
      </c>
      <c r="HC408" s="97">
        <v>6</v>
      </c>
      <c r="HD408" s="97">
        <v>32</v>
      </c>
      <c r="HE408" s="97">
        <v>15</v>
      </c>
      <c r="HF408" s="97">
        <v>26</v>
      </c>
      <c r="HG408" s="97">
        <v>4</v>
      </c>
      <c r="HH408" s="97">
        <v>12</v>
      </c>
      <c r="HI408" s="97">
        <v>17</v>
      </c>
      <c r="HJ408" s="97">
        <v>32</v>
      </c>
      <c r="HK408" s="97">
        <v>67</v>
      </c>
      <c r="HL408" s="97">
        <v>47</v>
      </c>
      <c r="HM408" s="97">
        <v>13</v>
      </c>
      <c r="HN408" s="97">
        <v>5</v>
      </c>
      <c r="HO408" s="97">
        <v>15</v>
      </c>
      <c r="HP408" s="97">
        <v>6</v>
      </c>
      <c r="HQ408" s="97">
        <v>15</v>
      </c>
      <c r="HR408" s="97">
        <v>11</v>
      </c>
      <c r="HS408" s="97">
        <v>11</v>
      </c>
      <c r="HT408" s="97">
        <v>1</v>
      </c>
      <c r="HU408" s="97">
        <v>5</v>
      </c>
      <c r="HV408" s="97">
        <v>3</v>
      </c>
      <c r="HW408" s="97">
        <v>3</v>
      </c>
      <c r="HX408" s="97">
        <v>8</v>
      </c>
      <c r="HY408" s="97">
        <v>49</v>
      </c>
      <c r="HZ408" s="97">
        <v>56</v>
      </c>
      <c r="IA408" s="97">
        <v>28</v>
      </c>
      <c r="IB408" s="97">
        <v>9</v>
      </c>
      <c r="IC408" s="97">
        <v>3</v>
      </c>
      <c r="ID408" s="97">
        <v>4</v>
      </c>
      <c r="IE408" s="97">
        <v>5</v>
      </c>
      <c r="IF408" s="97">
        <v>37</v>
      </c>
      <c r="IG408" s="97">
        <v>3</v>
      </c>
      <c r="IH408" s="97">
        <v>291</v>
      </c>
      <c r="II408" s="97">
        <v>6</v>
      </c>
      <c r="IJ408" s="97">
        <v>8</v>
      </c>
      <c r="IK408" s="97">
        <v>23</v>
      </c>
      <c r="IL408" s="97">
        <v>30</v>
      </c>
      <c r="IM408" s="97">
        <v>38</v>
      </c>
      <c r="IN408" s="97">
        <v>11</v>
      </c>
      <c r="IO408" s="97">
        <v>52</v>
      </c>
      <c r="IP408" s="97">
        <v>664</v>
      </c>
      <c r="IQ408" s="97">
        <v>87</v>
      </c>
      <c r="IR408" s="97">
        <v>16</v>
      </c>
      <c r="IS408" s="97">
        <v>9</v>
      </c>
      <c r="IT408" s="97">
        <v>79</v>
      </c>
      <c r="IU408" s="97">
        <v>3</v>
      </c>
      <c r="IV408" s="97">
        <v>6</v>
      </c>
      <c r="IW408" s="97">
        <v>6</v>
      </c>
      <c r="IX408" s="97">
        <v>21</v>
      </c>
      <c r="IY408" s="97">
        <v>16</v>
      </c>
      <c r="IZ408" s="97">
        <v>13</v>
      </c>
      <c r="JA408" s="97">
        <v>34</v>
      </c>
      <c r="JB408" s="97">
        <v>18</v>
      </c>
      <c r="JC408" s="97">
        <v>3</v>
      </c>
      <c r="JD408" s="97">
        <v>65</v>
      </c>
      <c r="JE408" s="97">
        <v>24</v>
      </c>
      <c r="JF408" s="97">
        <v>9</v>
      </c>
      <c r="JG408" s="97">
        <v>2</v>
      </c>
      <c r="JH408" s="97">
        <v>5</v>
      </c>
      <c r="JI408" s="97">
        <v>5</v>
      </c>
      <c r="JJ408" s="97">
        <v>4</v>
      </c>
      <c r="JK408" s="97">
        <v>49</v>
      </c>
      <c r="JL408" s="97">
        <v>8</v>
      </c>
      <c r="JM408" s="97">
        <v>4</v>
      </c>
      <c r="JN408" s="97">
        <v>9</v>
      </c>
      <c r="JO408" s="97">
        <v>119</v>
      </c>
      <c r="JP408" s="97">
        <v>45</v>
      </c>
      <c r="JQ408" s="97">
        <v>64</v>
      </c>
      <c r="JR408" s="97">
        <v>94</v>
      </c>
      <c r="JS408" s="97">
        <v>221</v>
      </c>
      <c r="JT408" s="97">
        <v>36</v>
      </c>
      <c r="JU408" s="97">
        <v>83</v>
      </c>
      <c r="JV408" s="97">
        <v>71</v>
      </c>
      <c r="JW408" s="97">
        <v>148</v>
      </c>
      <c r="JX408" s="97">
        <v>13</v>
      </c>
      <c r="JY408" s="97"/>
      <c r="JZ408" s="97">
        <v>175</v>
      </c>
      <c r="KA408" s="97">
        <v>228</v>
      </c>
      <c r="KB408" s="97">
        <v>108</v>
      </c>
      <c r="KC408" s="97">
        <v>77</v>
      </c>
      <c r="KD408" s="97">
        <v>61</v>
      </c>
      <c r="KE408" s="97">
        <v>204</v>
      </c>
      <c r="KF408" s="97">
        <v>79</v>
      </c>
      <c r="KG408" s="97">
        <v>39</v>
      </c>
      <c r="KH408" s="97">
        <v>136</v>
      </c>
      <c r="KI408" s="97">
        <v>2</v>
      </c>
      <c r="KJ408" s="97"/>
      <c r="KK408" s="97"/>
      <c r="KL408" s="97">
        <v>75</v>
      </c>
      <c r="KM408" s="97">
        <v>3</v>
      </c>
      <c r="KN408" s="97">
        <v>6</v>
      </c>
      <c r="KO408" s="97">
        <v>43</v>
      </c>
      <c r="KP408" s="97">
        <v>28</v>
      </c>
      <c r="KQ408" s="97">
        <v>424</v>
      </c>
      <c r="KR408" s="97">
        <v>6</v>
      </c>
      <c r="KS408" s="97">
        <v>7</v>
      </c>
      <c r="KT408" s="97">
        <v>18</v>
      </c>
      <c r="KU408" s="97">
        <v>2</v>
      </c>
      <c r="KV408" s="97">
        <v>31</v>
      </c>
      <c r="KW408" s="97">
        <v>25</v>
      </c>
      <c r="KX408" s="97">
        <v>1</v>
      </c>
      <c r="KY408" s="97">
        <v>3</v>
      </c>
      <c r="KZ408" s="97">
        <v>5</v>
      </c>
      <c r="LA408" s="97">
        <v>28</v>
      </c>
      <c r="LB408" s="97">
        <v>25</v>
      </c>
      <c r="LC408" s="97">
        <v>32</v>
      </c>
      <c r="LD408" s="97">
        <v>50</v>
      </c>
      <c r="LE408" s="97">
        <v>8</v>
      </c>
      <c r="LF408" s="97">
        <v>0</v>
      </c>
      <c r="LG408" s="97">
        <v>99</v>
      </c>
      <c r="LH408" s="97">
        <v>225</v>
      </c>
      <c r="LI408" s="97">
        <v>84</v>
      </c>
      <c r="LJ408" s="97">
        <v>47</v>
      </c>
      <c r="LK408" s="97">
        <v>0</v>
      </c>
      <c r="LL408" s="97">
        <v>20</v>
      </c>
      <c r="LM408" s="97">
        <v>22</v>
      </c>
      <c r="LN408" s="97"/>
      <c r="LO408" s="97"/>
      <c r="LP408" s="97"/>
      <c r="LQ408" s="97">
        <v>490</v>
      </c>
      <c r="LR408" s="97">
        <v>683</v>
      </c>
      <c r="LS408" s="97">
        <v>26</v>
      </c>
      <c r="LT408" s="97">
        <v>6</v>
      </c>
      <c r="LU408" s="97">
        <v>18</v>
      </c>
      <c r="LV408" s="97">
        <v>485</v>
      </c>
      <c r="LW408" s="97">
        <v>21</v>
      </c>
      <c r="LX408" s="97">
        <v>19</v>
      </c>
      <c r="LY408" s="97">
        <v>102</v>
      </c>
      <c r="LZ408" s="97">
        <v>232</v>
      </c>
      <c r="MA408" s="97">
        <v>53</v>
      </c>
      <c r="MB408" s="97">
        <v>366</v>
      </c>
      <c r="MC408" s="97">
        <v>61</v>
      </c>
      <c r="MD408" s="97">
        <v>291</v>
      </c>
      <c r="ME408" s="97">
        <v>114</v>
      </c>
      <c r="MF408" s="97">
        <v>3</v>
      </c>
      <c r="MG408" s="97">
        <v>1</v>
      </c>
      <c r="MH408" s="97">
        <v>6</v>
      </c>
      <c r="MI408" s="97">
        <v>106</v>
      </c>
      <c r="MJ408" s="97">
        <v>263</v>
      </c>
      <c r="MK408" s="97">
        <v>68</v>
      </c>
      <c r="ML408" s="97">
        <v>180</v>
      </c>
      <c r="MM408" s="97">
        <v>238</v>
      </c>
      <c r="MN408" s="97">
        <v>77</v>
      </c>
      <c r="MO408" s="97">
        <v>84</v>
      </c>
      <c r="MP408" s="97">
        <v>156</v>
      </c>
      <c r="MQ408" s="97">
        <v>9</v>
      </c>
      <c r="MR408" s="97">
        <v>81</v>
      </c>
      <c r="MS408" s="97">
        <v>75</v>
      </c>
      <c r="MT408" s="97">
        <v>7</v>
      </c>
      <c r="MU408" s="97">
        <v>12</v>
      </c>
      <c r="MV408" s="97">
        <v>61</v>
      </c>
      <c r="MW408" s="97">
        <v>235</v>
      </c>
      <c r="MX408" s="97">
        <v>44</v>
      </c>
      <c r="MY408" s="97">
        <v>82</v>
      </c>
      <c r="MZ408" s="97">
        <v>71</v>
      </c>
      <c r="NA408" s="97">
        <v>24</v>
      </c>
      <c r="NB408" s="97">
        <v>29</v>
      </c>
      <c r="NC408" s="97">
        <v>16</v>
      </c>
      <c r="ND408" s="97">
        <v>621</v>
      </c>
      <c r="NE408" s="97">
        <v>229</v>
      </c>
      <c r="NF408" s="97">
        <v>37</v>
      </c>
      <c r="NG408" s="97">
        <v>1873</v>
      </c>
      <c r="NH408" s="97">
        <v>326</v>
      </c>
      <c r="NI408" s="97">
        <v>39</v>
      </c>
      <c r="NJ408" s="97">
        <v>4</v>
      </c>
      <c r="NK408" s="97">
        <v>12</v>
      </c>
      <c r="NL408" s="97">
        <v>1</v>
      </c>
      <c r="NM408" s="97">
        <v>9</v>
      </c>
      <c r="NN408" s="97">
        <v>10</v>
      </c>
      <c r="NO408" s="97">
        <v>12</v>
      </c>
      <c r="NP408" s="97">
        <v>0</v>
      </c>
      <c r="NQ408" s="97">
        <v>161</v>
      </c>
      <c r="NR408" s="97">
        <v>519</v>
      </c>
      <c r="NS408" s="97">
        <v>617</v>
      </c>
      <c r="NT408" s="97">
        <v>495</v>
      </c>
      <c r="NU408" s="97">
        <v>49</v>
      </c>
      <c r="NV408" s="97">
        <v>89</v>
      </c>
      <c r="NW408" s="97">
        <v>14</v>
      </c>
      <c r="NX408" s="97">
        <v>27</v>
      </c>
      <c r="NY408" s="97">
        <v>6</v>
      </c>
      <c r="NZ408" s="97">
        <v>87</v>
      </c>
      <c r="OA408" s="97">
        <v>0</v>
      </c>
      <c r="OB408" s="97">
        <v>114</v>
      </c>
      <c r="OC408" s="97">
        <v>47</v>
      </c>
      <c r="OD408" s="97">
        <v>59</v>
      </c>
      <c r="OE408" s="97">
        <v>9</v>
      </c>
      <c r="OF408" s="97">
        <v>161</v>
      </c>
      <c r="OG408" s="97"/>
      <c r="OH408" s="97">
        <v>637</v>
      </c>
      <c r="OI408" s="97">
        <v>405</v>
      </c>
      <c r="OJ408" s="97">
        <v>239</v>
      </c>
      <c r="OK408" s="97"/>
      <c r="OL408" s="97"/>
      <c r="OM408" s="97">
        <v>1213</v>
      </c>
      <c r="ON408" s="97">
        <v>740</v>
      </c>
      <c r="OO408" s="97">
        <v>1929</v>
      </c>
      <c r="OP408" s="97">
        <v>6</v>
      </c>
      <c r="OQ408" s="97"/>
      <c r="OR408" s="98">
        <v>969</v>
      </c>
      <c r="OS408" s="99">
        <v>26362</v>
      </c>
      <c r="OT408" s="96">
        <v>58679</v>
      </c>
      <c r="OU408" s="97"/>
      <c r="OV408" s="97"/>
      <c r="OW408" s="97"/>
      <c r="OX408" s="97"/>
      <c r="OY408" s="97"/>
      <c r="OZ408" s="97"/>
      <c r="PA408" s="97"/>
      <c r="PB408" s="97"/>
      <c r="PC408" s="97"/>
      <c r="PD408" s="97"/>
      <c r="PE408" s="97"/>
      <c r="PF408" s="97"/>
      <c r="PG408" s="97"/>
      <c r="PH408" s="97"/>
      <c r="PI408" s="97"/>
      <c r="PJ408" s="97"/>
      <c r="PK408" s="97"/>
      <c r="PL408" s="98"/>
      <c r="PM408" s="99">
        <v>85041</v>
      </c>
    </row>
    <row r="409" spans="1:429" ht="12.75" customHeight="1" x14ac:dyDescent="0.2">
      <c r="A409" s="93" t="s">
        <v>1686</v>
      </c>
      <c r="B409" s="94" t="s">
        <v>1741</v>
      </c>
      <c r="C409" s="95" t="s">
        <v>1687</v>
      </c>
      <c r="D409" s="96"/>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c r="AE409" s="97"/>
      <c r="AF409" s="97"/>
      <c r="AG409" s="97"/>
      <c r="AH409" s="97"/>
      <c r="AI409" s="97"/>
      <c r="AJ409" s="97"/>
      <c r="AK409" s="97"/>
      <c r="AL409" s="97"/>
      <c r="AM409" s="97"/>
      <c r="AN409" s="97"/>
      <c r="AO409" s="97"/>
      <c r="AP409" s="97"/>
      <c r="AQ409" s="97"/>
      <c r="AR409" s="97"/>
      <c r="AS409" s="97">
        <v>77</v>
      </c>
      <c r="AT409" s="97"/>
      <c r="AU409" s="97"/>
      <c r="AV409" s="97"/>
      <c r="AW409" s="97"/>
      <c r="AX409" s="97"/>
      <c r="AY409" s="97"/>
      <c r="AZ409" s="97"/>
      <c r="BA409" s="97"/>
      <c r="BB409" s="97"/>
      <c r="BC409" s="97"/>
      <c r="BD409" s="97">
        <v>25822</v>
      </c>
      <c r="BE409" s="97">
        <v>1002</v>
      </c>
      <c r="BF409" s="97">
        <v>2145</v>
      </c>
      <c r="BG409" s="97">
        <v>11</v>
      </c>
      <c r="BH409" s="97">
        <v>1047</v>
      </c>
      <c r="BI409" s="97">
        <v>36</v>
      </c>
      <c r="BJ409" s="97">
        <v>803</v>
      </c>
      <c r="BK409" s="97">
        <v>1130</v>
      </c>
      <c r="BL409" s="97">
        <v>3677</v>
      </c>
      <c r="BM409" s="97">
        <v>220</v>
      </c>
      <c r="BN409" s="97"/>
      <c r="BO409" s="97"/>
      <c r="BP409" s="97"/>
      <c r="BQ409" s="97"/>
      <c r="BR409" s="97">
        <v>14</v>
      </c>
      <c r="BS409" s="97">
        <v>57</v>
      </c>
      <c r="BT409" s="97"/>
      <c r="BU409" s="97"/>
      <c r="BV409" s="97"/>
      <c r="BW409" s="97"/>
      <c r="BX409" s="97"/>
      <c r="BY409" s="97"/>
      <c r="BZ409" s="97"/>
      <c r="CA409" s="97"/>
      <c r="CB409" s="97"/>
      <c r="CC409" s="97">
        <v>305</v>
      </c>
      <c r="CD409" s="97"/>
      <c r="CE409" s="97"/>
      <c r="CF409" s="97"/>
      <c r="CG409" s="97"/>
      <c r="CH409" s="97"/>
      <c r="CI409" s="97"/>
      <c r="CJ409" s="97"/>
      <c r="CK409" s="97"/>
      <c r="CL409" s="97"/>
      <c r="CM409" s="97"/>
      <c r="CN409" s="97"/>
      <c r="CO409" s="97"/>
      <c r="CP409" s="97"/>
      <c r="CQ409" s="97"/>
      <c r="CR409" s="97"/>
      <c r="CS409" s="97"/>
      <c r="CT409" s="97"/>
      <c r="CU409" s="97"/>
      <c r="CV409" s="97"/>
      <c r="CW409" s="97"/>
      <c r="CX409" s="97"/>
      <c r="CY409" s="97">
        <v>3</v>
      </c>
      <c r="CZ409" s="97">
        <v>2</v>
      </c>
      <c r="DA409" s="97"/>
      <c r="DB409" s="97"/>
      <c r="DC409" s="97"/>
      <c r="DD409" s="97"/>
      <c r="DE409" s="97"/>
      <c r="DF409" s="97"/>
      <c r="DG409" s="97"/>
      <c r="DH409" s="97"/>
      <c r="DI409" s="97"/>
      <c r="DJ409" s="97"/>
      <c r="DK409" s="97"/>
      <c r="DL409" s="97"/>
      <c r="DM409" s="97"/>
      <c r="DN409" s="97"/>
      <c r="DO409" s="97"/>
      <c r="DP409" s="97"/>
      <c r="DQ409" s="97"/>
      <c r="DR409" s="97"/>
      <c r="DS409" s="97"/>
      <c r="DT409" s="97"/>
      <c r="DU409" s="97"/>
      <c r="DV409" s="97"/>
      <c r="DW409" s="97"/>
      <c r="DX409" s="97"/>
      <c r="DY409" s="97"/>
      <c r="DZ409" s="97"/>
      <c r="EA409" s="97"/>
      <c r="EB409" s="97"/>
      <c r="EC409" s="97"/>
      <c r="ED409" s="97"/>
      <c r="EE409" s="97"/>
      <c r="EF409" s="97"/>
      <c r="EG409" s="97"/>
      <c r="EH409" s="97"/>
      <c r="EI409" s="97"/>
      <c r="EJ409" s="97"/>
      <c r="EK409" s="97"/>
      <c r="EL409" s="97"/>
      <c r="EM409" s="97"/>
      <c r="EN409" s="97"/>
      <c r="EO409" s="97"/>
      <c r="EP409" s="97"/>
      <c r="EQ409" s="97"/>
      <c r="ER409" s="97"/>
      <c r="ES409" s="97"/>
      <c r="ET409" s="97"/>
      <c r="EU409" s="97"/>
      <c r="EV409" s="97"/>
      <c r="EW409" s="97"/>
      <c r="EX409" s="97"/>
      <c r="EY409" s="97"/>
      <c r="EZ409" s="97"/>
      <c r="FA409" s="97"/>
      <c r="FB409" s="97"/>
      <c r="FC409" s="97"/>
      <c r="FD409" s="97"/>
      <c r="FE409" s="97"/>
      <c r="FF409" s="97"/>
      <c r="FG409" s="97"/>
      <c r="FH409" s="97"/>
      <c r="FI409" s="97"/>
      <c r="FJ409" s="97"/>
      <c r="FK409" s="97"/>
      <c r="FL409" s="97"/>
      <c r="FM409" s="97"/>
      <c r="FN409" s="97"/>
      <c r="FO409" s="97"/>
      <c r="FP409" s="97"/>
      <c r="FQ409" s="97"/>
      <c r="FR409" s="97"/>
      <c r="FS409" s="97"/>
      <c r="FT409" s="97"/>
      <c r="FU409" s="97"/>
      <c r="FV409" s="97"/>
      <c r="FW409" s="97"/>
      <c r="FX409" s="97"/>
      <c r="FY409" s="97"/>
      <c r="FZ409" s="97"/>
      <c r="GA409" s="97"/>
      <c r="GB409" s="97"/>
      <c r="GC409" s="97"/>
      <c r="GD409" s="97"/>
      <c r="GE409" s="97"/>
      <c r="GF409" s="97"/>
      <c r="GG409" s="97"/>
      <c r="GH409" s="97"/>
      <c r="GI409" s="97"/>
      <c r="GJ409" s="97"/>
      <c r="GK409" s="97"/>
      <c r="GL409" s="97"/>
      <c r="GM409" s="97"/>
      <c r="GN409" s="97"/>
      <c r="GO409" s="97"/>
      <c r="GP409" s="97"/>
      <c r="GQ409" s="97"/>
      <c r="GR409" s="97"/>
      <c r="GS409" s="97"/>
      <c r="GT409" s="97"/>
      <c r="GU409" s="97"/>
      <c r="GV409" s="97"/>
      <c r="GW409" s="97"/>
      <c r="GX409" s="97"/>
      <c r="GY409" s="97"/>
      <c r="GZ409" s="97"/>
      <c r="HA409" s="97"/>
      <c r="HB409" s="97"/>
      <c r="HC409" s="97"/>
      <c r="HD409" s="97"/>
      <c r="HE409" s="97"/>
      <c r="HF409" s="97"/>
      <c r="HG409" s="97"/>
      <c r="HH409" s="97"/>
      <c r="HI409" s="97"/>
      <c r="HJ409" s="97"/>
      <c r="HK409" s="97"/>
      <c r="HL409" s="97"/>
      <c r="HM409" s="97"/>
      <c r="HN409" s="97"/>
      <c r="HO409" s="97"/>
      <c r="HP409" s="97"/>
      <c r="HQ409" s="97"/>
      <c r="HR409" s="97"/>
      <c r="HS409" s="97"/>
      <c r="HT409" s="97"/>
      <c r="HU409" s="97">
        <v>18</v>
      </c>
      <c r="HV409" s="97"/>
      <c r="HW409" s="97"/>
      <c r="HX409" s="97">
        <v>133</v>
      </c>
      <c r="HY409" s="97">
        <v>766</v>
      </c>
      <c r="HZ409" s="97">
        <v>1725</v>
      </c>
      <c r="IA409" s="97"/>
      <c r="IB409" s="97"/>
      <c r="IC409" s="97">
        <v>184</v>
      </c>
      <c r="ID409" s="97"/>
      <c r="IE409" s="97">
        <v>123</v>
      </c>
      <c r="IF409" s="97"/>
      <c r="IG409" s="97"/>
      <c r="IH409" s="97"/>
      <c r="II409" s="97"/>
      <c r="IJ409" s="97"/>
      <c r="IK409" s="97"/>
      <c r="IL409" s="97"/>
      <c r="IM409" s="97"/>
      <c r="IN409" s="97"/>
      <c r="IO409" s="97"/>
      <c r="IP409" s="97"/>
      <c r="IQ409" s="97"/>
      <c r="IR409" s="97"/>
      <c r="IS409" s="97"/>
      <c r="IT409" s="97"/>
      <c r="IU409" s="97"/>
      <c r="IV409" s="97"/>
      <c r="IW409" s="97"/>
      <c r="IX409" s="97"/>
      <c r="IY409" s="97"/>
      <c r="IZ409" s="97"/>
      <c r="JA409" s="97"/>
      <c r="JB409" s="97"/>
      <c r="JC409" s="97"/>
      <c r="JD409" s="97">
        <v>39</v>
      </c>
      <c r="JE409" s="97"/>
      <c r="JF409" s="97">
        <v>3</v>
      </c>
      <c r="JG409" s="97"/>
      <c r="JH409" s="97"/>
      <c r="JI409" s="97"/>
      <c r="JJ409" s="97">
        <v>5</v>
      </c>
      <c r="JK409" s="97">
        <v>18</v>
      </c>
      <c r="JL409" s="97">
        <v>13</v>
      </c>
      <c r="JM409" s="97"/>
      <c r="JN409" s="97"/>
      <c r="JO409" s="97"/>
      <c r="JP409" s="97"/>
      <c r="JQ409" s="97"/>
      <c r="JR409" s="97"/>
      <c r="JS409" s="97"/>
      <c r="JT409" s="97"/>
      <c r="JU409" s="97"/>
      <c r="JV409" s="97"/>
      <c r="JW409" s="97"/>
      <c r="JX409" s="97"/>
      <c r="JY409" s="97"/>
      <c r="JZ409" s="97"/>
      <c r="KA409" s="97"/>
      <c r="KB409" s="97"/>
      <c r="KC409" s="97"/>
      <c r="KD409" s="97"/>
      <c r="KE409" s="97"/>
      <c r="KF409" s="97"/>
      <c r="KG409" s="97"/>
      <c r="KH409" s="97"/>
      <c r="KI409" s="97"/>
      <c r="KJ409" s="97"/>
      <c r="KK409" s="97"/>
      <c r="KL409" s="97"/>
      <c r="KM409" s="97"/>
      <c r="KN409" s="97"/>
      <c r="KO409" s="97"/>
      <c r="KP409" s="97"/>
      <c r="KQ409" s="97"/>
      <c r="KR409" s="97"/>
      <c r="KS409" s="97"/>
      <c r="KT409" s="97"/>
      <c r="KU409" s="97"/>
      <c r="KV409" s="97"/>
      <c r="KW409" s="97"/>
      <c r="KX409" s="97"/>
      <c r="KY409" s="97"/>
      <c r="KZ409" s="97"/>
      <c r="LA409" s="97"/>
      <c r="LB409" s="97"/>
      <c r="LC409" s="97"/>
      <c r="LD409" s="97"/>
      <c r="LE409" s="97"/>
      <c r="LF409" s="97"/>
      <c r="LG409" s="97"/>
      <c r="LH409" s="97"/>
      <c r="LI409" s="97"/>
      <c r="LJ409" s="97"/>
      <c r="LK409" s="97"/>
      <c r="LL409" s="97"/>
      <c r="LM409" s="97"/>
      <c r="LN409" s="97"/>
      <c r="LO409" s="97"/>
      <c r="LP409" s="97"/>
      <c r="LQ409" s="97"/>
      <c r="LR409" s="97"/>
      <c r="LS409" s="97"/>
      <c r="LT409" s="97"/>
      <c r="LU409" s="97"/>
      <c r="LV409" s="97"/>
      <c r="LW409" s="97"/>
      <c r="LX409" s="97"/>
      <c r="LY409" s="97"/>
      <c r="LZ409" s="97"/>
      <c r="MA409" s="97"/>
      <c r="MB409" s="97"/>
      <c r="MC409" s="97"/>
      <c r="MD409" s="97"/>
      <c r="ME409" s="97"/>
      <c r="MF409" s="97"/>
      <c r="MG409" s="97"/>
      <c r="MH409" s="97"/>
      <c r="MI409" s="97"/>
      <c r="MJ409" s="97"/>
      <c r="MK409" s="97"/>
      <c r="ML409" s="97"/>
      <c r="MM409" s="97"/>
      <c r="MN409" s="97"/>
      <c r="MO409" s="97"/>
      <c r="MP409" s="97"/>
      <c r="MQ409" s="97"/>
      <c r="MR409" s="97"/>
      <c r="MS409" s="97"/>
      <c r="MT409" s="97"/>
      <c r="MU409" s="97"/>
      <c r="MV409" s="97"/>
      <c r="MW409" s="97"/>
      <c r="MX409" s="97"/>
      <c r="MY409" s="97"/>
      <c r="MZ409" s="97"/>
      <c r="NA409" s="97"/>
      <c r="NB409" s="97"/>
      <c r="NC409" s="97"/>
      <c r="ND409" s="97"/>
      <c r="NE409" s="97"/>
      <c r="NF409" s="97"/>
      <c r="NG409" s="97"/>
      <c r="NH409" s="97"/>
      <c r="NI409" s="97"/>
      <c r="NJ409" s="97"/>
      <c r="NK409" s="97"/>
      <c r="NL409" s="97"/>
      <c r="NM409" s="97"/>
      <c r="NN409" s="97"/>
      <c r="NO409" s="97"/>
      <c r="NP409" s="97"/>
      <c r="NQ409" s="97"/>
      <c r="NR409" s="97"/>
      <c r="NS409" s="97"/>
      <c r="NT409" s="97"/>
      <c r="NU409" s="97"/>
      <c r="NV409" s="97"/>
      <c r="NW409" s="97"/>
      <c r="NX409" s="97"/>
      <c r="NY409" s="97"/>
      <c r="NZ409" s="97"/>
      <c r="OA409" s="97"/>
      <c r="OB409" s="97"/>
      <c r="OC409" s="97"/>
      <c r="OD409" s="97"/>
      <c r="OE409" s="97"/>
      <c r="OF409" s="97"/>
      <c r="OG409" s="97"/>
      <c r="OH409" s="97"/>
      <c r="OI409" s="97"/>
      <c r="OJ409" s="97"/>
      <c r="OK409" s="97"/>
      <c r="OL409" s="97"/>
      <c r="OM409" s="97"/>
      <c r="ON409" s="97"/>
      <c r="OO409" s="97"/>
      <c r="OP409" s="97"/>
      <c r="OQ409" s="97"/>
      <c r="OR409" s="98"/>
      <c r="OS409" s="99">
        <v>39377</v>
      </c>
      <c r="OT409" s="96">
        <v>-1124</v>
      </c>
      <c r="OU409" s="97">
        <v>-21736</v>
      </c>
      <c r="OV409" s="97"/>
      <c r="OW409" s="97"/>
      <c r="OX409" s="97"/>
      <c r="OY409" s="97">
        <v>482</v>
      </c>
      <c r="OZ409" s="97">
        <v>28058</v>
      </c>
      <c r="PA409" s="97"/>
      <c r="PB409" s="97"/>
      <c r="PC409" s="97"/>
      <c r="PD409" s="97"/>
      <c r="PE409" s="97"/>
      <c r="PF409" s="97">
        <v>0</v>
      </c>
      <c r="PG409" s="97"/>
      <c r="PH409" s="97"/>
      <c r="PI409" s="97"/>
      <c r="PJ409" s="97"/>
      <c r="PK409" s="97"/>
      <c r="PL409" s="98"/>
      <c r="PM409" s="99">
        <v>45057</v>
      </c>
    </row>
    <row r="410" spans="1:429" ht="12.75" customHeight="1" x14ac:dyDescent="0.2">
      <c r="A410" s="93" t="s">
        <v>1688</v>
      </c>
      <c r="B410" s="94" t="s">
        <v>1741</v>
      </c>
      <c r="C410" s="95" t="s">
        <v>1689</v>
      </c>
      <c r="D410" s="96"/>
      <c r="E410" s="97"/>
      <c r="F410" s="97"/>
      <c r="G410" s="97"/>
      <c r="H410" s="97">
        <v>-50</v>
      </c>
      <c r="I410" s="97">
        <v>0</v>
      </c>
      <c r="J410" s="97"/>
      <c r="K410" s="97"/>
      <c r="L410" s="97"/>
      <c r="M410" s="97"/>
      <c r="N410" s="97"/>
      <c r="O410" s="97">
        <v>40</v>
      </c>
      <c r="P410" s="97"/>
      <c r="Q410" s="97"/>
      <c r="R410" s="97"/>
      <c r="S410" s="97">
        <v>-28</v>
      </c>
      <c r="T410" s="97"/>
      <c r="U410" s="97"/>
      <c r="V410" s="97"/>
      <c r="W410" s="97">
        <v>1002</v>
      </c>
      <c r="X410" s="97"/>
      <c r="Y410" s="97">
        <v>6721</v>
      </c>
      <c r="Z410" s="97">
        <v>0</v>
      </c>
      <c r="AA410" s="97">
        <v>1282</v>
      </c>
      <c r="AB410" s="97"/>
      <c r="AC410" s="97"/>
      <c r="AD410" s="97"/>
      <c r="AE410" s="97"/>
      <c r="AF410" s="97"/>
      <c r="AG410" s="97"/>
      <c r="AH410" s="97">
        <v>0</v>
      </c>
      <c r="AI410" s="97"/>
      <c r="AJ410" s="97"/>
      <c r="AK410" s="97">
        <v>1269</v>
      </c>
      <c r="AL410" s="97">
        <v>617</v>
      </c>
      <c r="AM410" s="97"/>
      <c r="AN410" s="97"/>
      <c r="AO410" s="97"/>
      <c r="AP410" s="97"/>
      <c r="AQ410" s="97"/>
      <c r="AR410" s="97"/>
      <c r="AS410" s="97"/>
      <c r="AT410" s="97"/>
      <c r="AU410" s="97"/>
      <c r="AV410" s="97"/>
      <c r="AW410" s="97"/>
      <c r="AX410" s="97"/>
      <c r="AY410" s="97"/>
      <c r="AZ410" s="97"/>
      <c r="BA410" s="97"/>
      <c r="BB410" s="97"/>
      <c r="BC410" s="97"/>
      <c r="BD410" s="97"/>
      <c r="BE410" s="97"/>
      <c r="BF410" s="97"/>
      <c r="BG410" s="97"/>
      <c r="BH410" s="97"/>
      <c r="BI410" s="97"/>
      <c r="BJ410" s="97"/>
      <c r="BK410" s="97"/>
      <c r="BL410" s="97"/>
      <c r="BM410" s="97"/>
      <c r="BN410" s="97"/>
      <c r="BO410" s="97"/>
      <c r="BP410" s="97"/>
      <c r="BQ410" s="97"/>
      <c r="BR410" s="97"/>
      <c r="BS410" s="97"/>
      <c r="BT410" s="97"/>
      <c r="BU410" s="97"/>
      <c r="BV410" s="97"/>
      <c r="BW410" s="97"/>
      <c r="BX410" s="97"/>
      <c r="BY410" s="97"/>
      <c r="BZ410" s="97"/>
      <c r="CA410" s="97"/>
      <c r="CB410" s="97"/>
      <c r="CC410" s="97"/>
      <c r="CD410" s="97"/>
      <c r="CE410" s="97"/>
      <c r="CF410" s="97"/>
      <c r="CG410" s="97"/>
      <c r="CH410" s="97"/>
      <c r="CI410" s="97"/>
      <c r="CJ410" s="97"/>
      <c r="CK410" s="97"/>
      <c r="CL410" s="97"/>
      <c r="CM410" s="97"/>
      <c r="CN410" s="97"/>
      <c r="CO410" s="97"/>
      <c r="CP410" s="97"/>
      <c r="CQ410" s="97"/>
      <c r="CR410" s="97"/>
      <c r="CS410" s="97"/>
      <c r="CT410" s="97"/>
      <c r="CU410" s="97"/>
      <c r="CV410" s="97"/>
      <c r="CW410" s="97"/>
      <c r="CX410" s="97"/>
      <c r="CY410" s="97"/>
      <c r="CZ410" s="97"/>
      <c r="DA410" s="97"/>
      <c r="DB410" s="97"/>
      <c r="DC410" s="97"/>
      <c r="DD410" s="97"/>
      <c r="DE410" s="97"/>
      <c r="DF410" s="97"/>
      <c r="DG410" s="97"/>
      <c r="DH410" s="97"/>
      <c r="DI410" s="97"/>
      <c r="DJ410" s="97"/>
      <c r="DK410" s="97"/>
      <c r="DL410" s="97"/>
      <c r="DM410" s="97"/>
      <c r="DN410" s="97"/>
      <c r="DO410" s="97"/>
      <c r="DP410" s="97"/>
      <c r="DQ410" s="97"/>
      <c r="DR410" s="97"/>
      <c r="DS410" s="97"/>
      <c r="DT410" s="97"/>
      <c r="DU410" s="97"/>
      <c r="DV410" s="97"/>
      <c r="DW410" s="97"/>
      <c r="DX410" s="97"/>
      <c r="DY410" s="97"/>
      <c r="DZ410" s="97"/>
      <c r="EA410" s="97"/>
      <c r="EB410" s="97"/>
      <c r="EC410" s="97"/>
      <c r="ED410" s="97"/>
      <c r="EE410" s="97"/>
      <c r="EF410" s="97"/>
      <c r="EG410" s="97"/>
      <c r="EH410" s="97"/>
      <c r="EI410" s="97"/>
      <c r="EJ410" s="97"/>
      <c r="EK410" s="97"/>
      <c r="EL410" s="97"/>
      <c r="EM410" s="97"/>
      <c r="EN410" s="97"/>
      <c r="EO410" s="97"/>
      <c r="EP410" s="97"/>
      <c r="EQ410" s="97"/>
      <c r="ER410" s="97"/>
      <c r="ES410" s="97"/>
      <c r="ET410" s="97"/>
      <c r="EU410" s="97"/>
      <c r="EV410" s="97"/>
      <c r="EW410" s="97"/>
      <c r="EX410" s="97"/>
      <c r="EY410" s="97"/>
      <c r="EZ410" s="97"/>
      <c r="FA410" s="97"/>
      <c r="FB410" s="97"/>
      <c r="FC410" s="97"/>
      <c r="FD410" s="97"/>
      <c r="FE410" s="97"/>
      <c r="FF410" s="97"/>
      <c r="FG410" s="97"/>
      <c r="FH410" s="97"/>
      <c r="FI410" s="97"/>
      <c r="FJ410" s="97"/>
      <c r="FK410" s="97"/>
      <c r="FL410" s="97"/>
      <c r="FM410" s="97"/>
      <c r="FN410" s="97"/>
      <c r="FO410" s="97"/>
      <c r="FP410" s="97"/>
      <c r="FQ410" s="97"/>
      <c r="FR410" s="97"/>
      <c r="FS410" s="97"/>
      <c r="FT410" s="97"/>
      <c r="FU410" s="97"/>
      <c r="FV410" s="97"/>
      <c r="FW410" s="97"/>
      <c r="FX410" s="97"/>
      <c r="FY410" s="97"/>
      <c r="FZ410" s="97"/>
      <c r="GA410" s="97"/>
      <c r="GB410" s="97"/>
      <c r="GC410" s="97"/>
      <c r="GD410" s="97"/>
      <c r="GE410" s="97"/>
      <c r="GF410" s="97"/>
      <c r="GG410" s="97"/>
      <c r="GH410" s="97"/>
      <c r="GI410" s="97"/>
      <c r="GJ410" s="97"/>
      <c r="GK410" s="97"/>
      <c r="GL410" s="97">
        <v>327</v>
      </c>
      <c r="GM410" s="97"/>
      <c r="GN410" s="97"/>
      <c r="GO410" s="97"/>
      <c r="GP410" s="97"/>
      <c r="GQ410" s="97"/>
      <c r="GR410" s="97"/>
      <c r="GS410" s="97"/>
      <c r="GT410" s="97"/>
      <c r="GU410" s="97"/>
      <c r="GV410" s="97"/>
      <c r="GW410" s="97"/>
      <c r="GX410" s="97"/>
      <c r="GY410" s="97"/>
      <c r="GZ410" s="97"/>
      <c r="HA410" s="97"/>
      <c r="HB410" s="97"/>
      <c r="HC410" s="97"/>
      <c r="HD410" s="97"/>
      <c r="HE410" s="97"/>
      <c r="HF410" s="97"/>
      <c r="HG410" s="97"/>
      <c r="HH410" s="97"/>
      <c r="HI410" s="97"/>
      <c r="HJ410" s="97"/>
      <c r="HK410" s="97"/>
      <c r="HL410" s="97"/>
      <c r="HM410" s="97"/>
      <c r="HN410" s="97"/>
      <c r="HO410" s="97"/>
      <c r="HP410" s="97"/>
      <c r="HQ410" s="97"/>
      <c r="HR410" s="97"/>
      <c r="HS410" s="97"/>
      <c r="HT410" s="97"/>
      <c r="HU410" s="97"/>
      <c r="HV410" s="97"/>
      <c r="HW410" s="97"/>
      <c r="HX410" s="97"/>
      <c r="HY410" s="97"/>
      <c r="HZ410" s="97"/>
      <c r="IA410" s="97"/>
      <c r="IB410" s="97"/>
      <c r="IC410" s="97"/>
      <c r="ID410" s="97"/>
      <c r="IE410" s="97"/>
      <c r="IF410" s="97"/>
      <c r="IG410" s="97"/>
      <c r="IH410" s="97"/>
      <c r="II410" s="97"/>
      <c r="IJ410" s="97"/>
      <c r="IK410" s="97"/>
      <c r="IL410" s="97"/>
      <c r="IM410" s="97"/>
      <c r="IN410" s="97"/>
      <c r="IO410" s="97"/>
      <c r="IP410" s="97"/>
      <c r="IQ410" s="97"/>
      <c r="IR410" s="97"/>
      <c r="IS410" s="97"/>
      <c r="IT410" s="97"/>
      <c r="IU410" s="97"/>
      <c r="IV410" s="97"/>
      <c r="IW410" s="97"/>
      <c r="IX410" s="97"/>
      <c r="IY410" s="97"/>
      <c r="IZ410" s="97"/>
      <c r="JA410" s="97"/>
      <c r="JB410" s="97"/>
      <c r="JC410" s="97"/>
      <c r="JD410" s="97"/>
      <c r="JE410" s="97"/>
      <c r="JF410" s="97"/>
      <c r="JG410" s="97"/>
      <c r="JH410" s="97"/>
      <c r="JI410" s="97"/>
      <c r="JJ410" s="97"/>
      <c r="JK410" s="97"/>
      <c r="JL410" s="97">
        <v>5</v>
      </c>
      <c r="JM410" s="97"/>
      <c r="JN410" s="97"/>
      <c r="JO410" s="97"/>
      <c r="JP410" s="97"/>
      <c r="JQ410" s="97"/>
      <c r="JR410" s="97">
        <v>0</v>
      </c>
      <c r="JS410" s="97"/>
      <c r="JT410" s="97"/>
      <c r="JU410" s="97"/>
      <c r="JV410" s="97"/>
      <c r="JW410" s="97"/>
      <c r="JX410" s="97"/>
      <c r="JY410" s="97"/>
      <c r="JZ410" s="97">
        <v>25</v>
      </c>
      <c r="KA410" s="97"/>
      <c r="KB410" s="97"/>
      <c r="KC410" s="97"/>
      <c r="KD410" s="97"/>
      <c r="KE410" s="97"/>
      <c r="KF410" s="97"/>
      <c r="KG410" s="97">
        <v>279</v>
      </c>
      <c r="KH410" s="97"/>
      <c r="KI410" s="97">
        <v>-224</v>
      </c>
      <c r="KJ410" s="97"/>
      <c r="KK410" s="97">
        <v>-66</v>
      </c>
      <c r="KL410" s="97">
        <v>332</v>
      </c>
      <c r="KM410" s="97">
        <v>2</v>
      </c>
      <c r="KN410" s="97">
        <v>174</v>
      </c>
      <c r="KO410" s="97">
        <v>654</v>
      </c>
      <c r="KP410" s="97">
        <v>1344</v>
      </c>
      <c r="KQ410" s="97">
        <v>4</v>
      </c>
      <c r="KR410" s="97"/>
      <c r="KS410" s="97"/>
      <c r="KT410" s="97"/>
      <c r="KU410" s="97"/>
      <c r="KV410" s="97"/>
      <c r="KW410" s="97">
        <v>477</v>
      </c>
      <c r="KX410" s="97"/>
      <c r="KY410" s="97">
        <v>2</v>
      </c>
      <c r="KZ410" s="97"/>
      <c r="LA410" s="97"/>
      <c r="LB410" s="97"/>
      <c r="LC410" s="97"/>
      <c r="LD410" s="97"/>
      <c r="LE410" s="97"/>
      <c r="LF410" s="97"/>
      <c r="LG410" s="97"/>
      <c r="LH410" s="97"/>
      <c r="LI410" s="97"/>
      <c r="LJ410" s="97"/>
      <c r="LK410" s="97"/>
      <c r="LL410" s="97"/>
      <c r="LM410" s="97"/>
      <c r="LN410" s="97"/>
      <c r="LO410" s="97"/>
      <c r="LP410" s="97"/>
      <c r="LQ410" s="97"/>
      <c r="LR410" s="97"/>
      <c r="LS410" s="97"/>
      <c r="LT410" s="97">
        <v>0</v>
      </c>
      <c r="LU410" s="97"/>
      <c r="LV410" s="97"/>
      <c r="LW410" s="97"/>
      <c r="LX410" s="97"/>
      <c r="LY410" s="97"/>
      <c r="LZ410" s="97"/>
      <c r="MA410" s="97"/>
      <c r="MB410" s="97"/>
      <c r="MC410" s="97"/>
      <c r="MD410" s="97"/>
      <c r="ME410" s="97"/>
      <c r="MF410" s="97"/>
      <c r="MG410" s="97"/>
      <c r="MH410" s="97"/>
      <c r="MI410" s="97"/>
      <c r="MJ410" s="97">
        <v>196</v>
      </c>
      <c r="MK410" s="97"/>
      <c r="ML410" s="97"/>
      <c r="MM410" s="97"/>
      <c r="MN410" s="97"/>
      <c r="MO410" s="97"/>
      <c r="MP410" s="97"/>
      <c r="MQ410" s="97"/>
      <c r="MR410" s="97"/>
      <c r="MS410" s="97"/>
      <c r="MT410" s="97"/>
      <c r="MU410" s="97"/>
      <c r="MV410" s="97">
        <v>208</v>
      </c>
      <c r="MW410" s="97"/>
      <c r="MX410" s="97"/>
      <c r="MY410" s="97"/>
      <c r="MZ410" s="97"/>
      <c r="NA410" s="97"/>
      <c r="NB410" s="97"/>
      <c r="NC410" s="97">
        <v>6</v>
      </c>
      <c r="ND410" s="97"/>
      <c r="NE410" s="97"/>
      <c r="NF410" s="97"/>
      <c r="NG410" s="97"/>
      <c r="NH410" s="97"/>
      <c r="NI410" s="97"/>
      <c r="NJ410" s="97">
        <v>-75</v>
      </c>
      <c r="NK410" s="97"/>
      <c r="NL410" s="97"/>
      <c r="NM410" s="97"/>
      <c r="NN410" s="97">
        <v>10</v>
      </c>
      <c r="NO410" s="97"/>
      <c r="NP410" s="97">
        <v>165</v>
      </c>
      <c r="NQ410" s="97">
        <v>867</v>
      </c>
      <c r="NR410" s="97"/>
      <c r="NS410" s="97"/>
      <c r="NT410" s="97"/>
      <c r="NU410" s="97"/>
      <c r="NV410" s="97">
        <v>282</v>
      </c>
      <c r="NW410" s="97"/>
      <c r="NX410" s="97"/>
      <c r="NY410" s="97"/>
      <c r="NZ410" s="97"/>
      <c r="OA410" s="97">
        <v>6018</v>
      </c>
      <c r="OB410" s="97">
        <v>105</v>
      </c>
      <c r="OC410" s="97"/>
      <c r="OD410" s="97">
        <v>173</v>
      </c>
      <c r="OE410" s="97">
        <v>1</v>
      </c>
      <c r="OF410" s="97"/>
      <c r="OG410" s="97"/>
      <c r="OH410" s="97">
        <v>-31</v>
      </c>
      <c r="OI410" s="97"/>
      <c r="OJ410" s="97"/>
      <c r="OK410" s="97"/>
      <c r="OL410" s="97"/>
      <c r="OM410" s="97"/>
      <c r="ON410" s="97"/>
      <c r="OO410" s="97"/>
      <c r="OP410" s="97"/>
      <c r="OQ410" s="97"/>
      <c r="OR410" s="98"/>
      <c r="OS410" s="99">
        <v>22112</v>
      </c>
      <c r="OT410" s="96">
        <v>123429</v>
      </c>
      <c r="OU410" s="97">
        <v>-62797</v>
      </c>
      <c r="OV410" s="97"/>
      <c r="OW410" s="97">
        <v>-1059</v>
      </c>
      <c r="OX410" s="97">
        <v>-1375</v>
      </c>
      <c r="OY410" s="97">
        <v>8709</v>
      </c>
      <c r="OZ410" s="97">
        <v>17641</v>
      </c>
      <c r="PA410" s="97"/>
      <c r="PB410" s="97">
        <v>0</v>
      </c>
      <c r="PC410" s="97"/>
      <c r="PD410" s="97">
        <v>-4</v>
      </c>
      <c r="PE410" s="97"/>
      <c r="PF410" s="97">
        <v>-76</v>
      </c>
      <c r="PG410" s="97"/>
      <c r="PH410" s="97">
        <v>-365</v>
      </c>
      <c r="PI410" s="97"/>
      <c r="PJ410" s="97">
        <v>-8262</v>
      </c>
      <c r="PK410" s="97"/>
      <c r="PL410" s="98">
        <v>3122</v>
      </c>
      <c r="PM410" s="99">
        <v>101074</v>
      </c>
    </row>
    <row r="411" spans="1:429" ht="12.75" customHeight="1" x14ac:dyDescent="0.2">
      <c r="A411" s="93" t="s">
        <v>1690</v>
      </c>
      <c r="B411" s="100"/>
      <c r="C411" s="95" t="s">
        <v>1691</v>
      </c>
      <c r="D411" s="96">
        <v>128</v>
      </c>
      <c r="E411" s="97">
        <v>265</v>
      </c>
      <c r="F411" s="97"/>
      <c r="G411" s="97"/>
      <c r="H411" s="97"/>
      <c r="I411" s="97"/>
      <c r="J411" s="97">
        <v>125</v>
      </c>
      <c r="K411" s="97">
        <v>220</v>
      </c>
      <c r="L411" s="97">
        <v>127</v>
      </c>
      <c r="M411" s="97">
        <v>66</v>
      </c>
      <c r="N411" s="97">
        <v>18</v>
      </c>
      <c r="O411" s="97">
        <v>2</v>
      </c>
      <c r="P411" s="97">
        <v>38</v>
      </c>
      <c r="Q411" s="97">
        <v>1162</v>
      </c>
      <c r="R411" s="97">
        <v>27</v>
      </c>
      <c r="S411" s="97">
        <v>14</v>
      </c>
      <c r="T411" s="97">
        <v>19</v>
      </c>
      <c r="U411" s="97">
        <v>0</v>
      </c>
      <c r="V411" s="97">
        <v>2</v>
      </c>
      <c r="W411" s="97">
        <v>109</v>
      </c>
      <c r="X411" s="97">
        <v>279</v>
      </c>
      <c r="Y411" s="97">
        <v>1074</v>
      </c>
      <c r="Z411" s="97">
        <v>109</v>
      </c>
      <c r="AA411" s="97">
        <v>14</v>
      </c>
      <c r="AB411" s="97">
        <v>63</v>
      </c>
      <c r="AC411" s="97"/>
      <c r="AD411" s="97"/>
      <c r="AE411" s="97"/>
      <c r="AF411" s="97">
        <v>213</v>
      </c>
      <c r="AG411" s="97">
        <v>89</v>
      </c>
      <c r="AH411" s="97">
        <v>388</v>
      </c>
      <c r="AI411" s="97"/>
      <c r="AJ411" s="97">
        <v>179</v>
      </c>
      <c r="AK411" s="97">
        <v>274</v>
      </c>
      <c r="AL411" s="97">
        <v>411</v>
      </c>
      <c r="AM411" s="97">
        <v>288</v>
      </c>
      <c r="AN411" s="97">
        <v>72</v>
      </c>
      <c r="AO411" s="97">
        <v>43</v>
      </c>
      <c r="AP411" s="97">
        <v>56</v>
      </c>
      <c r="AQ411" s="97">
        <v>33</v>
      </c>
      <c r="AR411" s="97">
        <v>22</v>
      </c>
      <c r="AS411" s="97">
        <v>67</v>
      </c>
      <c r="AT411" s="97">
        <v>20</v>
      </c>
      <c r="AU411" s="97"/>
      <c r="AV411" s="97">
        <v>17</v>
      </c>
      <c r="AW411" s="97">
        <v>29</v>
      </c>
      <c r="AX411" s="97">
        <v>5</v>
      </c>
      <c r="AY411" s="97">
        <v>14</v>
      </c>
      <c r="AZ411" s="97">
        <v>6</v>
      </c>
      <c r="BA411" s="97">
        <v>6</v>
      </c>
      <c r="BB411" s="97">
        <v>13</v>
      </c>
      <c r="BC411" s="97">
        <v>7</v>
      </c>
      <c r="BD411" s="97">
        <v>377</v>
      </c>
      <c r="BE411" s="97">
        <v>34</v>
      </c>
      <c r="BF411" s="97"/>
      <c r="BG411" s="97">
        <v>11</v>
      </c>
      <c r="BH411" s="97">
        <v>43</v>
      </c>
      <c r="BI411" s="97">
        <v>45</v>
      </c>
      <c r="BJ411" s="97">
        <v>63</v>
      </c>
      <c r="BK411" s="97">
        <v>62</v>
      </c>
      <c r="BL411" s="97">
        <v>51</v>
      </c>
      <c r="BM411" s="97"/>
      <c r="BN411" s="97">
        <v>17</v>
      </c>
      <c r="BO411" s="97">
        <v>25</v>
      </c>
      <c r="BP411" s="97">
        <v>32</v>
      </c>
      <c r="BQ411" s="97">
        <v>26</v>
      </c>
      <c r="BR411" s="97">
        <v>125</v>
      </c>
      <c r="BS411" s="97">
        <v>113</v>
      </c>
      <c r="BT411" s="97">
        <v>22</v>
      </c>
      <c r="BU411" s="97">
        <v>29</v>
      </c>
      <c r="BV411" s="97">
        <v>58</v>
      </c>
      <c r="BW411" s="97">
        <v>17</v>
      </c>
      <c r="BX411" s="97">
        <v>14</v>
      </c>
      <c r="BY411" s="97"/>
      <c r="BZ411" s="97">
        <v>30</v>
      </c>
      <c r="CA411" s="97">
        <v>46</v>
      </c>
      <c r="CB411" s="97">
        <v>11</v>
      </c>
      <c r="CC411" s="97">
        <v>85</v>
      </c>
      <c r="CD411" s="97">
        <v>21</v>
      </c>
      <c r="CE411" s="97"/>
      <c r="CF411" s="97">
        <v>24</v>
      </c>
      <c r="CG411" s="97">
        <v>45</v>
      </c>
      <c r="CH411" s="97">
        <v>116</v>
      </c>
      <c r="CI411" s="97"/>
      <c r="CJ411" s="97">
        <v>134</v>
      </c>
      <c r="CK411" s="97">
        <v>111</v>
      </c>
      <c r="CL411" s="97">
        <v>34</v>
      </c>
      <c r="CM411" s="97">
        <v>75</v>
      </c>
      <c r="CN411" s="97">
        <v>16</v>
      </c>
      <c r="CO411" s="97">
        <v>7</v>
      </c>
      <c r="CP411" s="97">
        <v>53</v>
      </c>
      <c r="CQ411" s="97">
        <v>11</v>
      </c>
      <c r="CR411" s="97">
        <v>102</v>
      </c>
      <c r="CS411" s="97">
        <v>14</v>
      </c>
      <c r="CT411" s="97">
        <v>14</v>
      </c>
      <c r="CU411" s="97">
        <v>17</v>
      </c>
      <c r="CV411" s="97">
        <v>25</v>
      </c>
      <c r="CW411" s="97">
        <v>19</v>
      </c>
      <c r="CX411" s="97">
        <v>52</v>
      </c>
      <c r="CY411" s="97">
        <v>15</v>
      </c>
      <c r="CZ411" s="97">
        <v>14</v>
      </c>
      <c r="DA411" s="97">
        <v>86</v>
      </c>
      <c r="DB411" s="97">
        <v>34</v>
      </c>
      <c r="DC411" s="97">
        <v>54</v>
      </c>
      <c r="DD411" s="97">
        <v>102</v>
      </c>
      <c r="DE411" s="97">
        <v>12</v>
      </c>
      <c r="DF411" s="97">
        <v>19</v>
      </c>
      <c r="DG411" s="97">
        <v>8</v>
      </c>
      <c r="DH411" s="97">
        <v>71</v>
      </c>
      <c r="DI411" s="97">
        <v>36</v>
      </c>
      <c r="DJ411" s="97">
        <v>45</v>
      </c>
      <c r="DK411" s="97">
        <v>31</v>
      </c>
      <c r="DL411" s="97">
        <v>51</v>
      </c>
      <c r="DM411" s="97">
        <v>30</v>
      </c>
      <c r="DN411" s="97">
        <v>103</v>
      </c>
      <c r="DO411" s="97">
        <v>19</v>
      </c>
      <c r="DP411" s="97">
        <v>185</v>
      </c>
      <c r="DQ411" s="97">
        <v>63</v>
      </c>
      <c r="DR411" s="97">
        <v>109</v>
      </c>
      <c r="DS411" s="97">
        <v>98</v>
      </c>
      <c r="DT411" s="97">
        <v>168</v>
      </c>
      <c r="DU411" s="97">
        <v>7</v>
      </c>
      <c r="DV411" s="97">
        <v>42</v>
      </c>
      <c r="DW411" s="97">
        <v>14</v>
      </c>
      <c r="DX411" s="97">
        <v>46</v>
      </c>
      <c r="DY411" s="97">
        <v>50</v>
      </c>
      <c r="DZ411" s="97">
        <v>32</v>
      </c>
      <c r="EA411" s="97">
        <v>49</v>
      </c>
      <c r="EB411" s="97">
        <v>10</v>
      </c>
      <c r="EC411" s="97">
        <v>20</v>
      </c>
      <c r="ED411" s="97">
        <v>6</v>
      </c>
      <c r="EE411" s="97">
        <v>30</v>
      </c>
      <c r="EF411" s="97">
        <v>9</v>
      </c>
      <c r="EG411" s="97">
        <v>12</v>
      </c>
      <c r="EH411" s="97">
        <v>10</v>
      </c>
      <c r="EI411" s="97">
        <v>10</v>
      </c>
      <c r="EJ411" s="97">
        <v>12</v>
      </c>
      <c r="EK411" s="97">
        <v>12</v>
      </c>
      <c r="EL411" s="97">
        <v>35</v>
      </c>
      <c r="EM411" s="97">
        <v>34</v>
      </c>
      <c r="EN411" s="97">
        <v>31</v>
      </c>
      <c r="EO411" s="97">
        <v>20</v>
      </c>
      <c r="EP411" s="97">
        <v>9</v>
      </c>
      <c r="EQ411" s="97">
        <v>47</v>
      </c>
      <c r="ER411" s="97">
        <v>40</v>
      </c>
      <c r="ES411" s="97">
        <v>7</v>
      </c>
      <c r="ET411" s="97">
        <v>31</v>
      </c>
      <c r="EU411" s="97">
        <v>367</v>
      </c>
      <c r="EV411" s="97">
        <v>414</v>
      </c>
      <c r="EW411" s="97">
        <v>90</v>
      </c>
      <c r="EX411" s="97"/>
      <c r="EY411" s="97"/>
      <c r="EZ411" s="97"/>
      <c r="FA411" s="97"/>
      <c r="FB411" s="97">
        <v>100</v>
      </c>
      <c r="FC411" s="97">
        <v>66</v>
      </c>
      <c r="FD411" s="97">
        <v>118</v>
      </c>
      <c r="FE411" s="97">
        <v>77</v>
      </c>
      <c r="FF411" s="97">
        <v>101</v>
      </c>
      <c r="FG411" s="97">
        <v>192</v>
      </c>
      <c r="FH411" s="97">
        <v>78</v>
      </c>
      <c r="FI411" s="97">
        <v>365</v>
      </c>
      <c r="FJ411" s="97">
        <v>116</v>
      </c>
      <c r="FK411" s="97">
        <v>104</v>
      </c>
      <c r="FL411" s="97"/>
      <c r="FM411" s="97">
        <v>1</v>
      </c>
      <c r="FN411" s="97">
        <v>56</v>
      </c>
      <c r="FO411" s="97"/>
      <c r="FP411" s="97">
        <v>24</v>
      </c>
      <c r="FQ411" s="97"/>
      <c r="FR411" s="97"/>
      <c r="FS411" s="97"/>
      <c r="FT411" s="97">
        <v>19</v>
      </c>
      <c r="FU411" s="97">
        <v>33</v>
      </c>
      <c r="FV411" s="97">
        <v>14</v>
      </c>
      <c r="FW411" s="97">
        <v>16</v>
      </c>
      <c r="FX411" s="97">
        <v>0</v>
      </c>
      <c r="FY411" s="97">
        <v>22</v>
      </c>
      <c r="FZ411" s="97">
        <v>18</v>
      </c>
      <c r="GA411" s="97">
        <v>3</v>
      </c>
      <c r="GB411" s="97">
        <v>129</v>
      </c>
      <c r="GC411" s="97">
        <v>120</v>
      </c>
      <c r="GD411" s="97">
        <v>16</v>
      </c>
      <c r="GE411" s="97">
        <v>22</v>
      </c>
      <c r="GF411" s="97"/>
      <c r="GG411" s="97">
        <v>26</v>
      </c>
      <c r="GH411" s="97">
        <v>34</v>
      </c>
      <c r="GI411" s="97">
        <v>6</v>
      </c>
      <c r="GJ411" s="97">
        <v>8</v>
      </c>
      <c r="GK411" s="97">
        <v>22</v>
      </c>
      <c r="GL411" s="97">
        <v>76</v>
      </c>
      <c r="GM411" s="97">
        <v>61</v>
      </c>
      <c r="GN411" s="97">
        <v>109</v>
      </c>
      <c r="GO411" s="97">
        <v>60</v>
      </c>
      <c r="GP411" s="97">
        <v>38</v>
      </c>
      <c r="GQ411" s="97">
        <v>45</v>
      </c>
      <c r="GR411" s="97">
        <v>136</v>
      </c>
      <c r="GS411" s="97">
        <v>33</v>
      </c>
      <c r="GT411" s="97">
        <v>54</v>
      </c>
      <c r="GU411" s="97">
        <v>101</v>
      </c>
      <c r="GV411" s="97">
        <v>110</v>
      </c>
      <c r="GW411" s="97">
        <v>126</v>
      </c>
      <c r="GX411" s="97">
        <v>80</v>
      </c>
      <c r="GY411" s="97">
        <v>63</v>
      </c>
      <c r="GZ411" s="97">
        <v>11</v>
      </c>
      <c r="HA411" s="97">
        <v>61</v>
      </c>
      <c r="HB411" s="97">
        <v>199</v>
      </c>
      <c r="HC411" s="97">
        <v>15</v>
      </c>
      <c r="HD411" s="97">
        <v>111</v>
      </c>
      <c r="HE411" s="97">
        <v>48</v>
      </c>
      <c r="HF411" s="97">
        <v>103</v>
      </c>
      <c r="HG411" s="97">
        <v>43</v>
      </c>
      <c r="HH411" s="97">
        <v>29</v>
      </c>
      <c r="HI411" s="97">
        <v>63</v>
      </c>
      <c r="HJ411" s="97">
        <v>73</v>
      </c>
      <c r="HK411" s="97">
        <v>142</v>
      </c>
      <c r="HL411" s="97">
        <v>105</v>
      </c>
      <c r="HM411" s="97">
        <v>55</v>
      </c>
      <c r="HN411" s="97">
        <v>45</v>
      </c>
      <c r="HO411" s="97">
        <v>189</v>
      </c>
      <c r="HP411" s="97">
        <v>15</v>
      </c>
      <c r="HQ411" s="97">
        <v>32</v>
      </c>
      <c r="HR411" s="97">
        <v>4</v>
      </c>
      <c r="HS411" s="97">
        <v>17</v>
      </c>
      <c r="HT411" s="97">
        <v>8</v>
      </c>
      <c r="HU411" s="97">
        <v>21</v>
      </c>
      <c r="HV411" s="97">
        <v>25</v>
      </c>
      <c r="HW411" s="97"/>
      <c r="HX411" s="97">
        <v>20</v>
      </c>
      <c r="HY411" s="97">
        <v>157</v>
      </c>
      <c r="HZ411" s="97">
        <v>8</v>
      </c>
      <c r="IA411" s="97">
        <v>163</v>
      </c>
      <c r="IB411" s="97">
        <v>65</v>
      </c>
      <c r="IC411" s="97">
        <v>18</v>
      </c>
      <c r="ID411" s="97">
        <v>37</v>
      </c>
      <c r="IE411" s="97">
        <v>16</v>
      </c>
      <c r="IF411" s="97">
        <v>244</v>
      </c>
      <c r="IG411" s="97"/>
      <c r="IH411" s="97">
        <v>2205</v>
      </c>
      <c r="II411" s="97">
        <v>41</v>
      </c>
      <c r="IJ411" s="97"/>
      <c r="IK411" s="97">
        <v>8</v>
      </c>
      <c r="IL411" s="97">
        <v>273</v>
      </c>
      <c r="IM411" s="97">
        <v>19</v>
      </c>
      <c r="IN411" s="97">
        <v>31</v>
      </c>
      <c r="IO411" s="97">
        <v>115</v>
      </c>
      <c r="IP411" s="97">
        <v>472</v>
      </c>
      <c r="IQ411" s="97">
        <v>282</v>
      </c>
      <c r="IR411" s="97">
        <v>56</v>
      </c>
      <c r="IS411" s="97">
        <v>34</v>
      </c>
      <c r="IT411" s="97">
        <v>478</v>
      </c>
      <c r="IU411" s="97"/>
      <c r="IV411" s="97">
        <v>93</v>
      </c>
      <c r="IW411" s="97">
        <v>53</v>
      </c>
      <c r="IX411" s="97">
        <v>45</v>
      </c>
      <c r="IY411" s="97">
        <v>65</v>
      </c>
      <c r="IZ411" s="97">
        <v>33</v>
      </c>
      <c r="JA411" s="97">
        <v>152</v>
      </c>
      <c r="JB411" s="97">
        <v>118</v>
      </c>
      <c r="JC411" s="97">
        <v>15</v>
      </c>
      <c r="JD411" s="97">
        <v>94</v>
      </c>
      <c r="JE411" s="97">
        <v>80</v>
      </c>
      <c r="JF411" s="97">
        <v>52</v>
      </c>
      <c r="JG411" s="97"/>
      <c r="JH411" s="97"/>
      <c r="JI411" s="97"/>
      <c r="JJ411" s="97">
        <v>41</v>
      </c>
      <c r="JK411" s="97">
        <v>280</v>
      </c>
      <c r="JL411" s="97">
        <v>66</v>
      </c>
      <c r="JM411" s="97">
        <v>16</v>
      </c>
      <c r="JN411" s="97">
        <v>55</v>
      </c>
      <c r="JO411" s="97">
        <v>360</v>
      </c>
      <c r="JP411" s="97">
        <v>673</v>
      </c>
      <c r="JQ411" s="97">
        <v>483</v>
      </c>
      <c r="JR411" s="97">
        <v>560</v>
      </c>
      <c r="JS411" s="97">
        <v>602</v>
      </c>
      <c r="JT411" s="97">
        <v>439</v>
      </c>
      <c r="JU411" s="97">
        <v>396</v>
      </c>
      <c r="JV411" s="97">
        <v>474</v>
      </c>
      <c r="JW411" s="97">
        <v>713</v>
      </c>
      <c r="JX411" s="97">
        <v>636</v>
      </c>
      <c r="JY411" s="97"/>
      <c r="JZ411" s="97">
        <v>52</v>
      </c>
      <c r="KA411" s="97">
        <v>535</v>
      </c>
      <c r="KB411" s="97">
        <v>622</v>
      </c>
      <c r="KC411" s="97"/>
      <c r="KD411" s="97">
        <v>145</v>
      </c>
      <c r="KE411" s="97">
        <v>117</v>
      </c>
      <c r="KF411" s="97">
        <v>415</v>
      </c>
      <c r="KG411" s="97">
        <v>1517</v>
      </c>
      <c r="KH411" s="97">
        <v>283</v>
      </c>
      <c r="KI411" s="97">
        <v>13140</v>
      </c>
      <c r="KJ411" s="97">
        <v>213</v>
      </c>
      <c r="KK411" s="97">
        <v>2114</v>
      </c>
      <c r="KL411" s="97">
        <v>1117</v>
      </c>
      <c r="KM411" s="97">
        <v>14</v>
      </c>
      <c r="KN411" s="97">
        <v>52</v>
      </c>
      <c r="KO411" s="97">
        <v>291</v>
      </c>
      <c r="KP411" s="97">
        <v>143</v>
      </c>
      <c r="KQ411" s="97">
        <v>90</v>
      </c>
      <c r="KR411" s="97">
        <v>94</v>
      </c>
      <c r="KS411" s="97">
        <v>93</v>
      </c>
      <c r="KT411" s="97">
        <v>84</v>
      </c>
      <c r="KU411" s="97">
        <v>41</v>
      </c>
      <c r="KV411" s="97">
        <v>593</v>
      </c>
      <c r="KW411" s="97">
        <v>324</v>
      </c>
      <c r="KX411" s="97">
        <v>43</v>
      </c>
      <c r="KY411" s="97">
        <v>249</v>
      </c>
      <c r="KZ411" s="97">
        <v>239</v>
      </c>
      <c r="LA411" s="97">
        <v>4874</v>
      </c>
      <c r="LB411" s="97">
        <v>3617</v>
      </c>
      <c r="LC411" s="97">
        <v>600</v>
      </c>
      <c r="LD411" s="97">
        <v>388</v>
      </c>
      <c r="LE411" s="97">
        <v>304</v>
      </c>
      <c r="LF411" s="97">
        <v>43</v>
      </c>
      <c r="LG411" s="97">
        <v>1395</v>
      </c>
      <c r="LH411" s="97">
        <v>1605</v>
      </c>
      <c r="LI411" s="97">
        <v>1111</v>
      </c>
      <c r="LJ411" s="97">
        <v>17614</v>
      </c>
      <c r="LK411" s="97">
        <v>337</v>
      </c>
      <c r="LL411" s="97">
        <v>742</v>
      </c>
      <c r="LM411" s="97">
        <v>502</v>
      </c>
      <c r="LN411" s="97">
        <v>199</v>
      </c>
      <c r="LO411" s="97"/>
      <c r="LP411" s="97">
        <v>1560</v>
      </c>
      <c r="LQ411" s="97">
        <v>2721</v>
      </c>
      <c r="LR411" s="97">
        <v>54</v>
      </c>
      <c r="LS411" s="97">
        <v>316</v>
      </c>
      <c r="LT411" s="97">
        <v>115</v>
      </c>
      <c r="LU411" s="97">
        <v>326</v>
      </c>
      <c r="LV411" s="97">
        <v>398</v>
      </c>
      <c r="LW411" s="97">
        <v>443</v>
      </c>
      <c r="LX411" s="97">
        <v>516</v>
      </c>
      <c r="LY411" s="97">
        <v>199</v>
      </c>
      <c r="LZ411" s="97">
        <v>125</v>
      </c>
      <c r="MA411" s="97">
        <v>953</v>
      </c>
      <c r="MB411" s="97">
        <v>625</v>
      </c>
      <c r="MC411" s="97">
        <v>139</v>
      </c>
      <c r="MD411" s="97">
        <v>275</v>
      </c>
      <c r="ME411" s="97">
        <v>305</v>
      </c>
      <c r="MF411" s="97">
        <v>8</v>
      </c>
      <c r="MG411" s="97">
        <v>33</v>
      </c>
      <c r="MH411" s="97">
        <v>91</v>
      </c>
      <c r="MI411" s="97">
        <v>248</v>
      </c>
      <c r="MJ411" s="97">
        <v>1344</v>
      </c>
      <c r="MK411" s="97">
        <v>745</v>
      </c>
      <c r="ML411" s="97">
        <v>234</v>
      </c>
      <c r="MM411" s="97">
        <v>69</v>
      </c>
      <c r="MN411" s="97">
        <v>38</v>
      </c>
      <c r="MO411" s="97">
        <v>210</v>
      </c>
      <c r="MP411" s="97">
        <v>54</v>
      </c>
      <c r="MQ411" s="97">
        <v>16</v>
      </c>
      <c r="MR411" s="97">
        <v>30</v>
      </c>
      <c r="MS411" s="97">
        <v>106</v>
      </c>
      <c r="MT411" s="97"/>
      <c r="MU411" s="97">
        <v>493</v>
      </c>
      <c r="MV411" s="97">
        <v>77</v>
      </c>
      <c r="MW411" s="97"/>
      <c r="MX411" s="97"/>
      <c r="MY411" s="97"/>
      <c r="MZ411" s="97"/>
      <c r="NA411" s="97"/>
      <c r="NB411" s="97"/>
      <c r="NC411" s="97"/>
      <c r="ND411" s="97"/>
      <c r="NE411" s="97">
        <v>239</v>
      </c>
      <c r="NF411" s="97">
        <v>21</v>
      </c>
      <c r="NG411" s="97"/>
      <c r="NH411" s="97"/>
      <c r="NI411" s="97"/>
      <c r="NJ411" s="97">
        <v>24</v>
      </c>
      <c r="NK411" s="97">
        <v>65</v>
      </c>
      <c r="NL411" s="97">
        <v>94</v>
      </c>
      <c r="NM411" s="97">
        <v>50</v>
      </c>
      <c r="NN411" s="97"/>
      <c r="NO411" s="97">
        <v>28</v>
      </c>
      <c r="NP411" s="97">
        <v>81</v>
      </c>
      <c r="NQ411" s="97">
        <v>116</v>
      </c>
      <c r="NR411" s="97">
        <v>706</v>
      </c>
      <c r="NS411" s="97">
        <v>758</v>
      </c>
      <c r="NT411" s="97">
        <v>566</v>
      </c>
      <c r="NU411" s="97">
        <v>346</v>
      </c>
      <c r="NV411" s="97">
        <v>186</v>
      </c>
      <c r="NW411" s="97">
        <v>30</v>
      </c>
      <c r="NX411" s="97">
        <v>58</v>
      </c>
      <c r="NY411" s="97">
        <v>32</v>
      </c>
      <c r="NZ411" s="97">
        <v>72</v>
      </c>
      <c r="OA411" s="97">
        <v>13</v>
      </c>
      <c r="OB411" s="97">
        <v>27</v>
      </c>
      <c r="OC411" s="97">
        <v>56</v>
      </c>
      <c r="OD411" s="97"/>
      <c r="OE411" s="97"/>
      <c r="OF411" s="97"/>
      <c r="OG411" s="97"/>
      <c r="OH411" s="97">
        <v>13641</v>
      </c>
      <c r="OI411" s="97">
        <v>3326</v>
      </c>
      <c r="OJ411" s="97">
        <v>187</v>
      </c>
      <c r="OK411" s="97"/>
      <c r="OL411" s="97">
        <v>874</v>
      </c>
      <c r="OM411" s="97"/>
      <c r="ON411" s="97"/>
      <c r="OO411" s="97"/>
      <c r="OP411" s="97"/>
      <c r="OQ411" s="97"/>
      <c r="OR411" s="98"/>
      <c r="OS411" s="99">
        <v>117362</v>
      </c>
      <c r="OT411" s="96">
        <v>94003</v>
      </c>
      <c r="OU411" s="97"/>
      <c r="OV411" s="97">
        <v>6570</v>
      </c>
      <c r="OW411" s="97"/>
      <c r="OX411" s="97"/>
      <c r="OY411" s="97"/>
      <c r="OZ411" s="97"/>
      <c r="PA411" s="97"/>
      <c r="PB411" s="97"/>
      <c r="PC411" s="97"/>
      <c r="PD411" s="97"/>
      <c r="PE411" s="97"/>
      <c r="PF411" s="97"/>
      <c r="PG411" s="97"/>
      <c r="PH411" s="97"/>
      <c r="PI411" s="97"/>
      <c r="PJ411" s="97"/>
      <c r="PK411" s="97"/>
      <c r="PL411" s="98"/>
      <c r="PM411" s="99">
        <v>217936</v>
      </c>
    </row>
    <row r="412" spans="1:429" ht="12.75" customHeight="1" thickBot="1" x14ac:dyDescent="0.25">
      <c r="A412" s="93" t="s">
        <v>1692</v>
      </c>
      <c r="B412" s="100"/>
      <c r="C412" s="95" t="s">
        <v>1693</v>
      </c>
      <c r="D412" s="96"/>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c r="AE412" s="97"/>
      <c r="AF412" s="97"/>
      <c r="AG412" s="97"/>
      <c r="AH412" s="97"/>
      <c r="AI412" s="97"/>
      <c r="AJ412" s="97"/>
      <c r="AK412" s="97"/>
      <c r="AL412" s="97"/>
      <c r="AM412" s="97"/>
      <c r="AN412" s="97"/>
      <c r="AO412" s="97"/>
      <c r="AP412" s="97"/>
      <c r="AQ412" s="97"/>
      <c r="AR412" s="97"/>
      <c r="AS412" s="97"/>
      <c r="AT412" s="97"/>
      <c r="AU412" s="97"/>
      <c r="AV412" s="97"/>
      <c r="AW412" s="97"/>
      <c r="AX412" s="97"/>
      <c r="AY412" s="97"/>
      <c r="AZ412" s="97"/>
      <c r="BA412" s="97"/>
      <c r="BB412" s="97"/>
      <c r="BC412" s="97"/>
      <c r="BD412" s="97"/>
      <c r="BE412" s="97"/>
      <c r="BF412" s="97"/>
      <c r="BG412" s="97"/>
      <c r="BH412" s="97"/>
      <c r="BI412" s="97"/>
      <c r="BJ412" s="97"/>
      <c r="BK412" s="97"/>
      <c r="BL412" s="97"/>
      <c r="BM412" s="97"/>
      <c r="BN412" s="97"/>
      <c r="BO412" s="97"/>
      <c r="BP412" s="97"/>
      <c r="BQ412" s="97"/>
      <c r="BR412" s="97"/>
      <c r="BS412" s="97"/>
      <c r="BT412" s="97"/>
      <c r="BU412" s="97"/>
      <c r="BV412" s="97"/>
      <c r="BW412" s="97"/>
      <c r="BX412" s="97"/>
      <c r="BY412" s="97"/>
      <c r="BZ412" s="97"/>
      <c r="CA412" s="97"/>
      <c r="CB412" s="97"/>
      <c r="CC412" s="97"/>
      <c r="CD412" s="97"/>
      <c r="CE412" s="97"/>
      <c r="CF412" s="97"/>
      <c r="CG412" s="97"/>
      <c r="CH412" s="97"/>
      <c r="CI412" s="97"/>
      <c r="CJ412" s="97"/>
      <c r="CK412" s="97"/>
      <c r="CL412" s="97"/>
      <c r="CM412" s="97"/>
      <c r="CN412" s="97"/>
      <c r="CO412" s="97"/>
      <c r="CP412" s="97"/>
      <c r="CQ412" s="97"/>
      <c r="CR412" s="97"/>
      <c r="CS412" s="97"/>
      <c r="CT412" s="97"/>
      <c r="CU412" s="97"/>
      <c r="CV412" s="97"/>
      <c r="CW412" s="97"/>
      <c r="CX412" s="97"/>
      <c r="CY412" s="97"/>
      <c r="CZ412" s="97"/>
      <c r="DA412" s="97"/>
      <c r="DB412" s="97"/>
      <c r="DC412" s="97"/>
      <c r="DD412" s="97"/>
      <c r="DE412" s="97"/>
      <c r="DF412" s="97"/>
      <c r="DG412" s="97"/>
      <c r="DH412" s="97"/>
      <c r="DI412" s="97"/>
      <c r="DJ412" s="97"/>
      <c r="DK412" s="97"/>
      <c r="DL412" s="97"/>
      <c r="DM412" s="97"/>
      <c r="DN412" s="97"/>
      <c r="DO412" s="97"/>
      <c r="DP412" s="97"/>
      <c r="DQ412" s="97"/>
      <c r="DR412" s="97"/>
      <c r="DS412" s="97"/>
      <c r="DT412" s="97"/>
      <c r="DU412" s="97"/>
      <c r="DV412" s="97"/>
      <c r="DW412" s="97"/>
      <c r="DX412" s="97"/>
      <c r="DY412" s="97"/>
      <c r="DZ412" s="97"/>
      <c r="EA412" s="97"/>
      <c r="EB412" s="97"/>
      <c r="EC412" s="97"/>
      <c r="ED412" s="97"/>
      <c r="EE412" s="97"/>
      <c r="EF412" s="97"/>
      <c r="EG412" s="97"/>
      <c r="EH412" s="97"/>
      <c r="EI412" s="97"/>
      <c r="EJ412" s="97"/>
      <c r="EK412" s="97"/>
      <c r="EL412" s="97"/>
      <c r="EM412" s="97"/>
      <c r="EN412" s="97"/>
      <c r="EO412" s="97"/>
      <c r="EP412" s="97"/>
      <c r="EQ412" s="97"/>
      <c r="ER412" s="97"/>
      <c r="ES412" s="97"/>
      <c r="ET412" s="97"/>
      <c r="EU412" s="97"/>
      <c r="EV412" s="97"/>
      <c r="EW412" s="97"/>
      <c r="EX412" s="97"/>
      <c r="EY412" s="97"/>
      <c r="EZ412" s="97"/>
      <c r="FA412" s="97"/>
      <c r="FB412" s="97"/>
      <c r="FC412" s="97"/>
      <c r="FD412" s="97"/>
      <c r="FE412" s="97"/>
      <c r="FF412" s="97"/>
      <c r="FG412" s="97"/>
      <c r="FH412" s="97"/>
      <c r="FI412" s="97"/>
      <c r="FJ412" s="97"/>
      <c r="FK412" s="97"/>
      <c r="FL412" s="97"/>
      <c r="FM412" s="97"/>
      <c r="FN412" s="97"/>
      <c r="FO412" s="97"/>
      <c r="FP412" s="97"/>
      <c r="FQ412" s="97"/>
      <c r="FR412" s="97"/>
      <c r="FS412" s="97"/>
      <c r="FT412" s="97"/>
      <c r="FU412" s="97"/>
      <c r="FV412" s="97"/>
      <c r="FW412" s="97"/>
      <c r="FX412" s="97"/>
      <c r="FY412" s="97"/>
      <c r="FZ412" s="97"/>
      <c r="GA412" s="97"/>
      <c r="GB412" s="97"/>
      <c r="GC412" s="97"/>
      <c r="GD412" s="97"/>
      <c r="GE412" s="97"/>
      <c r="GF412" s="97"/>
      <c r="GG412" s="97"/>
      <c r="GH412" s="97"/>
      <c r="GI412" s="97"/>
      <c r="GJ412" s="97"/>
      <c r="GK412" s="97"/>
      <c r="GL412" s="97"/>
      <c r="GM412" s="97"/>
      <c r="GN412" s="97"/>
      <c r="GO412" s="97"/>
      <c r="GP412" s="97"/>
      <c r="GQ412" s="97"/>
      <c r="GR412" s="97"/>
      <c r="GS412" s="97"/>
      <c r="GT412" s="97"/>
      <c r="GU412" s="97"/>
      <c r="GV412" s="97"/>
      <c r="GW412" s="97"/>
      <c r="GX412" s="97"/>
      <c r="GY412" s="97"/>
      <c r="GZ412" s="97"/>
      <c r="HA412" s="97"/>
      <c r="HB412" s="97"/>
      <c r="HC412" s="97"/>
      <c r="HD412" s="97"/>
      <c r="HE412" s="97"/>
      <c r="HF412" s="97"/>
      <c r="HG412" s="97"/>
      <c r="HH412" s="97"/>
      <c r="HI412" s="97"/>
      <c r="HJ412" s="97"/>
      <c r="HK412" s="97"/>
      <c r="HL412" s="97"/>
      <c r="HM412" s="97"/>
      <c r="HN412" s="97"/>
      <c r="HO412" s="97"/>
      <c r="HP412" s="97"/>
      <c r="HQ412" s="97"/>
      <c r="HR412" s="97"/>
      <c r="HS412" s="97"/>
      <c r="HT412" s="97"/>
      <c r="HU412" s="97"/>
      <c r="HV412" s="97"/>
      <c r="HW412" s="97"/>
      <c r="HX412" s="97"/>
      <c r="HY412" s="97"/>
      <c r="HZ412" s="97"/>
      <c r="IA412" s="97"/>
      <c r="IB412" s="97"/>
      <c r="IC412" s="97"/>
      <c r="ID412" s="97"/>
      <c r="IE412" s="97"/>
      <c r="IF412" s="97"/>
      <c r="IG412" s="97"/>
      <c r="IH412" s="97"/>
      <c r="II412" s="97"/>
      <c r="IJ412" s="97"/>
      <c r="IK412" s="97"/>
      <c r="IL412" s="97"/>
      <c r="IM412" s="97"/>
      <c r="IN412" s="97"/>
      <c r="IO412" s="97"/>
      <c r="IP412" s="97"/>
      <c r="IQ412" s="97"/>
      <c r="IR412" s="97"/>
      <c r="IS412" s="97"/>
      <c r="IT412" s="97"/>
      <c r="IU412" s="97"/>
      <c r="IV412" s="97"/>
      <c r="IW412" s="97"/>
      <c r="IX412" s="97"/>
      <c r="IY412" s="97"/>
      <c r="IZ412" s="97"/>
      <c r="JA412" s="97"/>
      <c r="JB412" s="97"/>
      <c r="JC412" s="97"/>
      <c r="JD412" s="97"/>
      <c r="JE412" s="97"/>
      <c r="JF412" s="97"/>
      <c r="JG412" s="97"/>
      <c r="JH412" s="97"/>
      <c r="JI412" s="97"/>
      <c r="JJ412" s="97"/>
      <c r="JK412" s="97"/>
      <c r="JL412" s="97"/>
      <c r="JM412" s="97"/>
      <c r="JN412" s="97"/>
      <c r="JO412" s="97"/>
      <c r="JP412" s="97"/>
      <c r="JQ412" s="97"/>
      <c r="JR412" s="97"/>
      <c r="JS412" s="97"/>
      <c r="JT412" s="97"/>
      <c r="JU412" s="97"/>
      <c r="JV412" s="97"/>
      <c r="JW412" s="97"/>
      <c r="JX412" s="97"/>
      <c r="JY412" s="97"/>
      <c r="JZ412" s="97"/>
      <c r="KA412" s="97"/>
      <c r="KB412" s="97"/>
      <c r="KC412" s="97"/>
      <c r="KD412" s="97"/>
      <c r="KE412" s="97"/>
      <c r="KF412" s="97"/>
      <c r="KG412" s="97"/>
      <c r="KH412" s="97"/>
      <c r="KI412" s="97"/>
      <c r="KJ412" s="97"/>
      <c r="KK412" s="97"/>
      <c r="KL412" s="97"/>
      <c r="KM412" s="97"/>
      <c r="KN412" s="97"/>
      <c r="KO412" s="97"/>
      <c r="KP412" s="97"/>
      <c r="KQ412" s="97"/>
      <c r="KR412" s="97"/>
      <c r="KS412" s="97"/>
      <c r="KT412" s="97"/>
      <c r="KU412" s="97"/>
      <c r="KV412" s="97"/>
      <c r="KW412" s="97"/>
      <c r="KX412" s="97"/>
      <c r="KY412" s="97"/>
      <c r="KZ412" s="97"/>
      <c r="LA412" s="97"/>
      <c r="LB412" s="97"/>
      <c r="LC412" s="97"/>
      <c r="LD412" s="97"/>
      <c r="LE412" s="97"/>
      <c r="LF412" s="97"/>
      <c r="LG412" s="97"/>
      <c r="LH412" s="97"/>
      <c r="LI412" s="97"/>
      <c r="LJ412" s="97"/>
      <c r="LK412" s="97"/>
      <c r="LL412" s="97"/>
      <c r="LM412" s="97"/>
      <c r="LN412" s="97"/>
      <c r="LO412" s="97"/>
      <c r="LP412" s="97"/>
      <c r="LQ412" s="97"/>
      <c r="LR412" s="97"/>
      <c r="LS412" s="97"/>
      <c r="LT412" s="97"/>
      <c r="LU412" s="97"/>
      <c r="LV412" s="97"/>
      <c r="LW412" s="97"/>
      <c r="LX412" s="97"/>
      <c r="LY412" s="97"/>
      <c r="LZ412" s="97"/>
      <c r="MA412" s="97"/>
      <c r="MB412" s="97"/>
      <c r="MC412" s="97"/>
      <c r="MD412" s="97"/>
      <c r="ME412" s="97"/>
      <c r="MF412" s="97"/>
      <c r="MG412" s="97"/>
      <c r="MH412" s="97"/>
      <c r="MI412" s="97"/>
      <c r="MJ412" s="97"/>
      <c r="MK412" s="97"/>
      <c r="ML412" s="97"/>
      <c r="MM412" s="97"/>
      <c r="MN412" s="97"/>
      <c r="MO412" s="97"/>
      <c r="MP412" s="97"/>
      <c r="MQ412" s="97"/>
      <c r="MR412" s="97"/>
      <c r="MS412" s="97"/>
      <c r="MT412" s="97"/>
      <c r="MU412" s="97"/>
      <c r="MV412" s="97"/>
      <c r="MW412" s="97"/>
      <c r="MX412" s="97"/>
      <c r="MY412" s="97"/>
      <c r="MZ412" s="97"/>
      <c r="NA412" s="97"/>
      <c r="NB412" s="97"/>
      <c r="NC412" s="97"/>
      <c r="ND412" s="97"/>
      <c r="NE412" s="97"/>
      <c r="NF412" s="97"/>
      <c r="NG412" s="97"/>
      <c r="NH412" s="97"/>
      <c r="NI412" s="97"/>
      <c r="NJ412" s="97"/>
      <c r="NK412" s="97"/>
      <c r="NL412" s="97"/>
      <c r="NM412" s="97"/>
      <c r="NN412" s="97"/>
      <c r="NO412" s="97"/>
      <c r="NP412" s="97"/>
      <c r="NQ412" s="97"/>
      <c r="NR412" s="97"/>
      <c r="NS412" s="97"/>
      <c r="NT412" s="97"/>
      <c r="NU412" s="97"/>
      <c r="NV412" s="97"/>
      <c r="NW412" s="97"/>
      <c r="NX412" s="97"/>
      <c r="NY412" s="97"/>
      <c r="NZ412" s="97"/>
      <c r="OA412" s="97"/>
      <c r="OB412" s="97"/>
      <c r="OC412" s="97"/>
      <c r="OD412" s="97"/>
      <c r="OE412" s="97"/>
      <c r="OF412" s="97"/>
      <c r="OG412" s="97"/>
      <c r="OH412" s="97"/>
      <c r="OI412" s="97"/>
      <c r="OJ412" s="97"/>
      <c r="OK412" s="97"/>
      <c r="OL412" s="97"/>
      <c r="OM412" s="97"/>
      <c r="ON412" s="97"/>
      <c r="OO412" s="97"/>
      <c r="OP412" s="97"/>
      <c r="OQ412" s="97"/>
      <c r="OR412" s="98"/>
      <c r="OS412" s="99"/>
      <c r="OT412" s="96">
        <v>-166344</v>
      </c>
      <c r="OU412" s="97"/>
      <c r="OV412" s="97"/>
      <c r="OW412" s="97"/>
      <c r="OX412" s="97"/>
      <c r="OY412" s="97"/>
      <c r="OZ412" s="97">
        <v>169176</v>
      </c>
      <c r="PA412" s="97"/>
      <c r="PB412" s="97"/>
      <c r="PC412" s="97"/>
      <c r="PD412" s="97"/>
      <c r="PE412" s="97"/>
      <c r="PF412" s="97"/>
      <c r="PG412" s="97"/>
      <c r="PH412" s="97"/>
      <c r="PI412" s="97"/>
      <c r="PJ412" s="97"/>
      <c r="PK412" s="97"/>
      <c r="PL412" s="98"/>
      <c r="PM412" s="99">
        <v>2832</v>
      </c>
    </row>
    <row r="413" spans="1:429" ht="12.75" customHeight="1" thickBot="1" x14ac:dyDescent="0.25">
      <c r="A413" s="101" t="s">
        <v>1694</v>
      </c>
      <c r="B413" s="102"/>
      <c r="C413" s="103" t="s">
        <v>1695</v>
      </c>
      <c r="D413" s="104">
        <v>19759</v>
      </c>
      <c r="E413" s="105">
        <v>70312</v>
      </c>
      <c r="F413" s="105">
        <v>7167</v>
      </c>
      <c r="G413" s="105">
        <v>8458</v>
      </c>
      <c r="H413" s="105">
        <v>8973</v>
      </c>
      <c r="I413" s="105">
        <v>9584</v>
      </c>
      <c r="J413" s="105">
        <v>29707</v>
      </c>
      <c r="K413" s="105">
        <v>54583</v>
      </c>
      <c r="L413" s="105">
        <v>33988</v>
      </c>
      <c r="M413" s="105">
        <v>14264</v>
      </c>
      <c r="N413" s="105">
        <v>7401</v>
      </c>
      <c r="O413" s="105">
        <v>2453</v>
      </c>
      <c r="P413" s="105">
        <v>6415</v>
      </c>
      <c r="Q413" s="105">
        <v>138884</v>
      </c>
      <c r="R413" s="105">
        <v>23708</v>
      </c>
      <c r="S413" s="105">
        <v>6599</v>
      </c>
      <c r="T413" s="105">
        <v>11715</v>
      </c>
      <c r="U413" s="105">
        <v>7407</v>
      </c>
      <c r="V413" s="105">
        <v>8588</v>
      </c>
      <c r="W413" s="105">
        <v>15183</v>
      </c>
      <c r="X413" s="105">
        <v>42166</v>
      </c>
      <c r="Y413" s="105">
        <v>144254</v>
      </c>
      <c r="Z413" s="105">
        <v>33129</v>
      </c>
      <c r="AA413" s="105">
        <v>4451</v>
      </c>
      <c r="AB413" s="105">
        <v>17581</v>
      </c>
      <c r="AC413" s="105">
        <v>28652</v>
      </c>
      <c r="AD413" s="105">
        <v>99645</v>
      </c>
      <c r="AE413" s="105">
        <v>39539</v>
      </c>
      <c r="AF413" s="105">
        <v>33146</v>
      </c>
      <c r="AG413" s="105">
        <v>5714</v>
      </c>
      <c r="AH413" s="105">
        <v>90028</v>
      </c>
      <c r="AI413" s="105">
        <v>16384</v>
      </c>
      <c r="AJ413" s="105">
        <v>48681</v>
      </c>
      <c r="AK413" s="105">
        <v>35110</v>
      </c>
      <c r="AL413" s="105">
        <v>52210</v>
      </c>
      <c r="AM413" s="105">
        <v>54471</v>
      </c>
      <c r="AN413" s="105">
        <v>16931</v>
      </c>
      <c r="AO413" s="105">
        <v>11811</v>
      </c>
      <c r="AP413" s="105">
        <v>13574</v>
      </c>
      <c r="AQ413" s="105">
        <v>12703</v>
      </c>
      <c r="AR413" s="105">
        <v>3897</v>
      </c>
      <c r="AS413" s="105">
        <v>13498</v>
      </c>
      <c r="AT413" s="105">
        <v>3488</v>
      </c>
      <c r="AU413" s="105">
        <v>13880</v>
      </c>
      <c r="AV413" s="105">
        <v>3263</v>
      </c>
      <c r="AW413" s="105">
        <v>4995</v>
      </c>
      <c r="AX413" s="105">
        <v>3419</v>
      </c>
      <c r="AY413" s="105">
        <v>2100</v>
      </c>
      <c r="AZ413" s="105">
        <v>2002</v>
      </c>
      <c r="BA413" s="105">
        <v>1813</v>
      </c>
      <c r="BB413" s="105">
        <v>2603</v>
      </c>
      <c r="BC413" s="105">
        <v>2110</v>
      </c>
      <c r="BD413" s="105">
        <v>90614</v>
      </c>
      <c r="BE413" s="105">
        <v>18630</v>
      </c>
      <c r="BF413" s="105">
        <v>5038</v>
      </c>
      <c r="BG413" s="105">
        <v>5027</v>
      </c>
      <c r="BH413" s="105">
        <v>19583</v>
      </c>
      <c r="BI413" s="105">
        <v>9134</v>
      </c>
      <c r="BJ413" s="105">
        <v>20269</v>
      </c>
      <c r="BK413" s="105">
        <v>17258</v>
      </c>
      <c r="BL413" s="105">
        <v>10340</v>
      </c>
      <c r="BM413" s="105">
        <v>7814</v>
      </c>
      <c r="BN413" s="105">
        <v>6386</v>
      </c>
      <c r="BO413" s="105">
        <v>9558</v>
      </c>
      <c r="BP413" s="105">
        <v>7548</v>
      </c>
      <c r="BQ413" s="105">
        <v>4796</v>
      </c>
      <c r="BR413" s="105">
        <v>26658</v>
      </c>
      <c r="BS413" s="105">
        <v>22199</v>
      </c>
      <c r="BT413" s="105">
        <v>4057</v>
      </c>
      <c r="BU413" s="105">
        <v>6063</v>
      </c>
      <c r="BV413" s="105">
        <v>13835</v>
      </c>
      <c r="BW413" s="105">
        <v>4585</v>
      </c>
      <c r="BX413" s="105">
        <v>5443</v>
      </c>
      <c r="BY413" s="105">
        <v>19915</v>
      </c>
      <c r="BZ413" s="105">
        <v>16602</v>
      </c>
      <c r="CA413" s="105">
        <v>15131</v>
      </c>
      <c r="CB413" s="105">
        <v>2143</v>
      </c>
      <c r="CC413" s="105">
        <v>16543</v>
      </c>
      <c r="CD413" s="105">
        <v>3763</v>
      </c>
      <c r="CE413" s="105">
        <v>4958</v>
      </c>
      <c r="CF413" s="105">
        <v>6969</v>
      </c>
      <c r="CG413" s="105">
        <v>8742</v>
      </c>
      <c r="CH413" s="105">
        <v>24856</v>
      </c>
      <c r="CI413" s="105">
        <v>5966</v>
      </c>
      <c r="CJ413" s="105">
        <v>25116</v>
      </c>
      <c r="CK413" s="105">
        <v>19817</v>
      </c>
      <c r="CL413" s="105">
        <v>5894</v>
      </c>
      <c r="CM413" s="105">
        <v>13653</v>
      </c>
      <c r="CN413" s="105">
        <v>2785</v>
      </c>
      <c r="CO413" s="105">
        <v>1549</v>
      </c>
      <c r="CP413" s="105">
        <v>11148</v>
      </c>
      <c r="CQ413" s="105">
        <v>2918</v>
      </c>
      <c r="CR413" s="105">
        <v>18799</v>
      </c>
      <c r="CS413" s="105">
        <v>3730</v>
      </c>
      <c r="CT413" s="105">
        <v>3319</v>
      </c>
      <c r="CU413" s="105">
        <v>3295</v>
      </c>
      <c r="CV413" s="105">
        <v>5135</v>
      </c>
      <c r="CW413" s="105">
        <v>4996</v>
      </c>
      <c r="CX413" s="105">
        <v>11061</v>
      </c>
      <c r="CY413" s="105">
        <v>2776</v>
      </c>
      <c r="CZ413" s="105">
        <v>2348</v>
      </c>
      <c r="DA413" s="105">
        <v>20403</v>
      </c>
      <c r="DB413" s="105">
        <v>6245</v>
      </c>
      <c r="DC413" s="105">
        <v>9622</v>
      </c>
      <c r="DD413" s="105">
        <v>19890</v>
      </c>
      <c r="DE413" s="105">
        <v>2090</v>
      </c>
      <c r="DF413" s="105">
        <v>3193</v>
      </c>
      <c r="DG413" s="105">
        <v>1531</v>
      </c>
      <c r="DH413" s="105">
        <v>13325</v>
      </c>
      <c r="DI413" s="105">
        <v>6532</v>
      </c>
      <c r="DJ413" s="105">
        <v>3354</v>
      </c>
      <c r="DK413" s="105">
        <v>3912</v>
      </c>
      <c r="DL413" s="105">
        <v>4626</v>
      </c>
      <c r="DM413" s="105">
        <v>4106</v>
      </c>
      <c r="DN413" s="105">
        <v>12938</v>
      </c>
      <c r="DO413" s="105">
        <v>2593</v>
      </c>
      <c r="DP413" s="105">
        <v>14828</v>
      </c>
      <c r="DQ413" s="105">
        <v>10601</v>
      </c>
      <c r="DR413" s="105">
        <v>14225</v>
      </c>
      <c r="DS413" s="105">
        <v>6047</v>
      </c>
      <c r="DT413" s="105">
        <v>11434</v>
      </c>
      <c r="DU413" s="105">
        <v>1066</v>
      </c>
      <c r="DV413" s="105">
        <v>4299</v>
      </c>
      <c r="DW413" s="105">
        <v>1352</v>
      </c>
      <c r="DX413" s="105">
        <v>5933</v>
      </c>
      <c r="DY413" s="105">
        <v>4114</v>
      </c>
      <c r="DZ413" s="105">
        <v>3109</v>
      </c>
      <c r="EA413" s="105">
        <v>3024</v>
      </c>
      <c r="EB413" s="105">
        <v>1188</v>
      </c>
      <c r="EC413" s="105">
        <v>889</v>
      </c>
      <c r="ED413" s="105">
        <v>930</v>
      </c>
      <c r="EE413" s="105">
        <v>5813</v>
      </c>
      <c r="EF413" s="105">
        <v>1965</v>
      </c>
      <c r="EG413" s="105">
        <v>2362</v>
      </c>
      <c r="EH413" s="105">
        <v>1889</v>
      </c>
      <c r="EI413" s="105">
        <v>2381</v>
      </c>
      <c r="EJ413" s="105">
        <v>2194</v>
      </c>
      <c r="EK413" s="105">
        <v>3409</v>
      </c>
      <c r="EL413" s="105">
        <v>6710</v>
      </c>
      <c r="EM413" s="105">
        <v>6189</v>
      </c>
      <c r="EN413" s="105">
        <v>5490</v>
      </c>
      <c r="EO413" s="105">
        <v>3782</v>
      </c>
      <c r="EP413" s="105">
        <v>2246</v>
      </c>
      <c r="EQ413" s="105">
        <v>10589</v>
      </c>
      <c r="ER413" s="105">
        <v>6447</v>
      </c>
      <c r="ES413" s="105">
        <v>2056</v>
      </c>
      <c r="ET413" s="105">
        <v>6382</v>
      </c>
      <c r="EU413" s="105">
        <v>41891</v>
      </c>
      <c r="EV413" s="105">
        <v>137220</v>
      </c>
      <c r="EW413" s="105">
        <v>25299</v>
      </c>
      <c r="EX413" s="105">
        <v>8365</v>
      </c>
      <c r="EY413" s="105">
        <v>6053</v>
      </c>
      <c r="EZ413" s="105">
        <v>1714</v>
      </c>
      <c r="FA413" s="105">
        <v>8141</v>
      </c>
      <c r="FB413" s="105">
        <v>23513</v>
      </c>
      <c r="FC413" s="105">
        <v>15156</v>
      </c>
      <c r="FD413" s="105">
        <v>27202</v>
      </c>
      <c r="FE413" s="105">
        <v>18628</v>
      </c>
      <c r="FF413" s="105">
        <v>22227</v>
      </c>
      <c r="FG413" s="105">
        <v>44611</v>
      </c>
      <c r="FH413" s="105">
        <v>17900</v>
      </c>
      <c r="FI413" s="105">
        <v>66922</v>
      </c>
      <c r="FJ413" s="105">
        <v>23299</v>
      </c>
      <c r="FK413" s="105">
        <v>18616</v>
      </c>
      <c r="FL413" s="105">
        <v>10440</v>
      </c>
      <c r="FM413" s="105">
        <v>2795</v>
      </c>
      <c r="FN413" s="105">
        <v>12454</v>
      </c>
      <c r="FO413" s="105">
        <v>12431</v>
      </c>
      <c r="FP413" s="105">
        <v>4993</v>
      </c>
      <c r="FQ413" s="105">
        <v>3210</v>
      </c>
      <c r="FR413" s="105">
        <v>3648</v>
      </c>
      <c r="FS413" s="105">
        <v>5271</v>
      </c>
      <c r="FT413" s="105">
        <v>6520</v>
      </c>
      <c r="FU413" s="105">
        <v>6926</v>
      </c>
      <c r="FV413" s="105">
        <v>2660</v>
      </c>
      <c r="FW413" s="105">
        <v>3168</v>
      </c>
      <c r="FX413" s="105">
        <v>2117</v>
      </c>
      <c r="FY413" s="105">
        <v>4234</v>
      </c>
      <c r="FZ413" s="105">
        <v>10715</v>
      </c>
      <c r="GA413" s="105">
        <v>7003</v>
      </c>
      <c r="GB413" s="105">
        <v>15090</v>
      </c>
      <c r="GC413" s="105">
        <v>15700</v>
      </c>
      <c r="GD413" s="105">
        <v>2210</v>
      </c>
      <c r="GE413" s="105">
        <v>3002</v>
      </c>
      <c r="GF413" s="105">
        <v>2407</v>
      </c>
      <c r="GG413" s="105">
        <v>4954</v>
      </c>
      <c r="GH413" s="105">
        <v>6186</v>
      </c>
      <c r="GI413" s="105">
        <v>907</v>
      </c>
      <c r="GJ413" s="105">
        <v>1733</v>
      </c>
      <c r="GK413" s="105">
        <v>6949</v>
      </c>
      <c r="GL413" s="105">
        <v>15335</v>
      </c>
      <c r="GM413" s="105">
        <v>14795</v>
      </c>
      <c r="GN413" s="105">
        <v>31502</v>
      </c>
      <c r="GO413" s="105">
        <v>16904</v>
      </c>
      <c r="GP413" s="105">
        <v>10681</v>
      </c>
      <c r="GQ413" s="105">
        <v>14689</v>
      </c>
      <c r="GR413" s="105">
        <v>36229</v>
      </c>
      <c r="GS413" s="105">
        <v>7805</v>
      </c>
      <c r="GT413" s="105">
        <v>25321</v>
      </c>
      <c r="GU413" s="105">
        <v>22882</v>
      </c>
      <c r="GV413" s="105">
        <v>24920</v>
      </c>
      <c r="GW413" s="105">
        <v>36240</v>
      </c>
      <c r="GX413" s="105">
        <v>20499</v>
      </c>
      <c r="GY413" s="105">
        <v>30799</v>
      </c>
      <c r="GZ413" s="105">
        <v>5262</v>
      </c>
      <c r="HA413" s="105">
        <v>46113</v>
      </c>
      <c r="HB413" s="105">
        <v>123427</v>
      </c>
      <c r="HC413" s="105">
        <v>8691</v>
      </c>
      <c r="HD413" s="105">
        <v>23939</v>
      </c>
      <c r="HE413" s="105">
        <v>19507</v>
      </c>
      <c r="HF413" s="105">
        <v>22487</v>
      </c>
      <c r="HG413" s="105">
        <v>10451</v>
      </c>
      <c r="HH413" s="105">
        <v>4851</v>
      </c>
      <c r="HI413" s="105">
        <v>14380</v>
      </c>
      <c r="HJ413" s="105">
        <v>17178</v>
      </c>
      <c r="HK413" s="105">
        <v>35080</v>
      </c>
      <c r="HL413" s="105">
        <v>18437</v>
      </c>
      <c r="HM413" s="105">
        <v>10973</v>
      </c>
      <c r="HN413" s="105">
        <v>6904</v>
      </c>
      <c r="HO413" s="105">
        <v>15718</v>
      </c>
      <c r="HP413" s="105">
        <v>6004</v>
      </c>
      <c r="HQ413" s="105">
        <v>9960</v>
      </c>
      <c r="HR413" s="105">
        <v>5366</v>
      </c>
      <c r="HS413" s="105">
        <v>6323</v>
      </c>
      <c r="HT413" s="105">
        <v>2420</v>
      </c>
      <c r="HU413" s="105">
        <v>5696</v>
      </c>
      <c r="HV413" s="105">
        <v>5073</v>
      </c>
      <c r="HW413" s="105">
        <v>4093</v>
      </c>
      <c r="HX413" s="105">
        <v>4314</v>
      </c>
      <c r="HY413" s="105">
        <v>31528</v>
      </c>
      <c r="HZ413" s="105">
        <v>19519</v>
      </c>
      <c r="IA413" s="105">
        <v>39774</v>
      </c>
      <c r="IB413" s="105">
        <v>14735</v>
      </c>
      <c r="IC413" s="105">
        <v>5064</v>
      </c>
      <c r="ID413" s="105">
        <v>7648</v>
      </c>
      <c r="IE413" s="105">
        <v>3412</v>
      </c>
      <c r="IF413" s="105">
        <v>43243</v>
      </c>
      <c r="IG413" s="105">
        <v>1507</v>
      </c>
      <c r="IH413" s="105">
        <v>641946</v>
      </c>
      <c r="II413" s="105">
        <v>10367</v>
      </c>
      <c r="IJ413" s="105">
        <v>6611</v>
      </c>
      <c r="IK413" s="105">
        <v>16591</v>
      </c>
      <c r="IL413" s="105">
        <v>53925</v>
      </c>
      <c r="IM413" s="105">
        <v>3901</v>
      </c>
      <c r="IN413" s="105">
        <v>5417</v>
      </c>
      <c r="IO413" s="105">
        <v>19815</v>
      </c>
      <c r="IP413" s="105">
        <v>110965</v>
      </c>
      <c r="IQ413" s="105">
        <v>73271</v>
      </c>
      <c r="IR413" s="105">
        <v>13709</v>
      </c>
      <c r="IS413" s="105">
        <v>7124</v>
      </c>
      <c r="IT413" s="105">
        <v>60685</v>
      </c>
      <c r="IU413" s="105">
        <v>6633</v>
      </c>
      <c r="IV413" s="105">
        <v>9643</v>
      </c>
      <c r="IW413" s="105">
        <v>16319</v>
      </c>
      <c r="IX413" s="105">
        <v>9911</v>
      </c>
      <c r="IY413" s="105">
        <v>15947</v>
      </c>
      <c r="IZ413" s="105">
        <v>8008</v>
      </c>
      <c r="JA413" s="105">
        <v>25605</v>
      </c>
      <c r="JB413" s="105">
        <v>17289</v>
      </c>
      <c r="JC413" s="105">
        <v>3676</v>
      </c>
      <c r="JD413" s="105">
        <v>27595</v>
      </c>
      <c r="JE413" s="105">
        <v>28424</v>
      </c>
      <c r="JF413" s="105">
        <v>10003</v>
      </c>
      <c r="JG413" s="105">
        <v>2155</v>
      </c>
      <c r="JH413" s="105">
        <v>5832</v>
      </c>
      <c r="JI413" s="105">
        <v>6833</v>
      </c>
      <c r="JJ413" s="105">
        <v>9056</v>
      </c>
      <c r="JK413" s="105">
        <v>55557</v>
      </c>
      <c r="JL413" s="105">
        <v>15221</v>
      </c>
      <c r="JM413" s="105">
        <v>3363</v>
      </c>
      <c r="JN413" s="105">
        <v>12530</v>
      </c>
      <c r="JO413" s="105">
        <v>53676</v>
      </c>
      <c r="JP413" s="105">
        <v>75652</v>
      </c>
      <c r="JQ413" s="105">
        <v>66471</v>
      </c>
      <c r="JR413" s="105">
        <v>63022</v>
      </c>
      <c r="JS413" s="105">
        <v>106927</v>
      </c>
      <c r="JT413" s="105">
        <v>61626</v>
      </c>
      <c r="JU413" s="105">
        <v>60336</v>
      </c>
      <c r="JV413" s="105">
        <v>31612</v>
      </c>
      <c r="JW413" s="105">
        <v>128029</v>
      </c>
      <c r="JX413" s="105">
        <v>10273</v>
      </c>
      <c r="JY413" s="105"/>
      <c r="JZ413" s="105">
        <v>60931</v>
      </c>
      <c r="KA413" s="105">
        <v>75865</v>
      </c>
      <c r="KB413" s="105">
        <v>77370</v>
      </c>
      <c r="KC413" s="105">
        <v>30407</v>
      </c>
      <c r="KD413" s="105">
        <v>30212</v>
      </c>
      <c r="KE413" s="105">
        <v>34968</v>
      </c>
      <c r="KF413" s="105">
        <v>61418</v>
      </c>
      <c r="KG413" s="105">
        <v>54505</v>
      </c>
      <c r="KH413" s="105">
        <v>69417</v>
      </c>
      <c r="KI413" s="105">
        <v>108076</v>
      </c>
      <c r="KJ413" s="105">
        <v>39543</v>
      </c>
      <c r="KK413" s="105">
        <v>33530</v>
      </c>
      <c r="KL413" s="105">
        <v>169750</v>
      </c>
      <c r="KM413" s="105">
        <v>14685</v>
      </c>
      <c r="KN413" s="105">
        <v>11216</v>
      </c>
      <c r="KO413" s="105">
        <v>58148</v>
      </c>
      <c r="KP413" s="105">
        <v>33358</v>
      </c>
      <c r="KQ413" s="105">
        <v>61761</v>
      </c>
      <c r="KR413" s="105">
        <v>9647</v>
      </c>
      <c r="KS413" s="105">
        <v>12053</v>
      </c>
      <c r="KT413" s="105">
        <v>17909</v>
      </c>
      <c r="KU413" s="105">
        <v>6899</v>
      </c>
      <c r="KV413" s="105">
        <v>48377</v>
      </c>
      <c r="KW413" s="105">
        <v>46937</v>
      </c>
      <c r="KX413" s="105">
        <v>2323</v>
      </c>
      <c r="KY413" s="105">
        <v>36830</v>
      </c>
      <c r="KZ413" s="105">
        <v>34869</v>
      </c>
      <c r="LA413" s="105">
        <v>138638</v>
      </c>
      <c r="LB413" s="105">
        <v>129442</v>
      </c>
      <c r="LC413" s="105">
        <v>22960</v>
      </c>
      <c r="LD413" s="105">
        <v>65136</v>
      </c>
      <c r="LE413" s="105">
        <v>48856</v>
      </c>
      <c r="LF413" s="105">
        <v>2712</v>
      </c>
      <c r="LG413" s="105">
        <v>106763</v>
      </c>
      <c r="LH413" s="105">
        <v>130308</v>
      </c>
      <c r="LI413" s="105">
        <v>150965</v>
      </c>
      <c r="LJ413" s="105">
        <v>94479</v>
      </c>
      <c r="LK413" s="105">
        <v>22477</v>
      </c>
      <c r="LL413" s="105">
        <v>209209</v>
      </c>
      <c r="LM413" s="105">
        <v>159204</v>
      </c>
      <c r="LN413" s="105">
        <v>104344</v>
      </c>
      <c r="LO413" s="105">
        <v>165643</v>
      </c>
      <c r="LP413" s="105">
        <v>11534</v>
      </c>
      <c r="LQ413" s="105">
        <v>494969</v>
      </c>
      <c r="LR413" s="105">
        <v>25274</v>
      </c>
      <c r="LS413" s="105">
        <v>29082</v>
      </c>
      <c r="LT413" s="105">
        <v>11992</v>
      </c>
      <c r="LU413" s="105">
        <v>59574</v>
      </c>
      <c r="LV413" s="105">
        <v>90278</v>
      </c>
      <c r="LW413" s="105">
        <v>37705</v>
      </c>
      <c r="LX413" s="105">
        <v>39076</v>
      </c>
      <c r="LY413" s="105">
        <v>25146</v>
      </c>
      <c r="LZ413" s="105">
        <v>37492</v>
      </c>
      <c r="MA413" s="105">
        <v>111214</v>
      </c>
      <c r="MB413" s="105">
        <v>72613</v>
      </c>
      <c r="MC413" s="105">
        <v>14254</v>
      </c>
      <c r="MD413" s="105">
        <v>81822</v>
      </c>
      <c r="ME413" s="105">
        <v>41373</v>
      </c>
      <c r="MF413" s="105">
        <v>6177</v>
      </c>
      <c r="MG413" s="105">
        <v>3759</v>
      </c>
      <c r="MH413" s="105">
        <v>9063</v>
      </c>
      <c r="MI413" s="105">
        <v>26534</v>
      </c>
      <c r="MJ413" s="105">
        <v>176582</v>
      </c>
      <c r="MK413" s="105">
        <v>56668</v>
      </c>
      <c r="ML413" s="105">
        <v>56984</v>
      </c>
      <c r="MM413" s="105">
        <v>20642</v>
      </c>
      <c r="MN413" s="105">
        <v>12630</v>
      </c>
      <c r="MO413" s="105">
        <v>28828</v>
      </c>
      <c r="MP413" s="105">
        <v>19187</v>
      </c>
      <c r="MQ413" s="105">
        <v>16917</v>
      </c>
      <c r="MR413" s="105">
        <v>18567</v>
      </c>
      <c r="MS413" s="105">
        <v>40877</v>
      </c>
      <c r="MT413" s="105">
        <v>7474</v>
      </c>
      <c r="MU413" s="105">
        <v>56709</v>
      </c>
      <c r="MV413" s="105">
        <v>31373</v>
      </c>
      <c r="MW413" s="105">
        <v>136147</v>
      </c>
      <c r="MX413" s="105">
        <v>36824</v>
      </c>
      <c r="MY413" s="105">
        <v>27097</v>
      </c>
      <c r="MZ413" s="105">
        <v>43645</v>
      </c>
      <c r="NA413" s="105">
        <v>18385</v>
      </c>
      <c r="NB413" s="105">
        <v>19722</v>
      </c>
      <c r="NC413" s="105">
        <v>13445</v>
      </c>
      <c r="ND413" s="105">
        <v>310777</v>
      </c>
      <c r="NE413" s="105">
        <v>68389</v>
      </c>
      <c r="NF413" s="105">
        <v>14613</v>
      </c>
      <c r="NG413" s="105">
        <v>35079</v>
      </c>
      <c r="NH413" s="105">
        <v>14223</v>
      </c>
      <c r="NI413" s="105">
        <v>24187</v>
      </c>
      <c r="NJ413" s="105">
        <v>7354</v>
      </c>
      <c r="NK413" s="105">
        <v>12709</v>
      </c>
      <c r="NL413" s="105">
        <v>4417</v>
      </c>
      <c r="NM413" s="105">
        <v>13340</v>
      </c>
      <c r="NN413" s="105">
        <v>5580</v>
      </c>
      <c r="NO413" s="105">
        <v>5119</v>
      </c>
      <c r="NP413" s="105">
        <v>10920</v>
      </c>
      <c r="NQ413" s="105">
        <v>33851</v>
      </c>
      <c r="NR413" s="105">
        <v>86338</v>
      </c>
      <c r="NS413" s="105">
        <v>118489</v>
      </c>
      <c r="NT413" s="105">
        <v>142946</v>
      </c>
      <c r="NU413" s="105">
        <v>31017</v>
      </c>
      <c r="NV413" s="105">
        <v>42223</v>
      </c>
      <c r="NW413" s="105">
        <v>6911</v>
      </c>
      <c r="NX413" s="105">
        <v>13136</v>
      </c>
      <c r="NY413" s="105">
        <v>3616</v>
      </c>
      <c r="NZ413" s="105">
        <v>20497</v>
      </c>
      <c r="OA413" s="105">
        <v>7576</v>
      </c>
      <c r="OB413" s="105">
        <v>9115</v>
      </c>
      <c r="OC413" s="105">
        <v>18302</v>
      </c>
      <c r="OD413" s="105">
        <v>61018</v>
      </c>
      <c r="OE413" s="105">
        <v>14710</v>
      </c>
      <c r="OF413" s="105">
        <v>31169</v>
      </c>
      <c r="OG413" s="105"/>
      <c r="OH413" s="105">
        <v>268692</v>
      </c>
      <c r="OI413" s="105">
        <v>113854</v>
      </c>
      <c r="OJ413" s="105">
        <v>25938</v>
      </c>
      <c r="OK413" s="105">
        <v>8120</v>
      </c>
      <c r="OL413" s="105">
        <v>12866</v>
      </c>
      <c r="OM413" s="105">
        <v>195967</v>
      </c>
      <c r="ON413" s="105">
        <v>105423</v>
      </c>
      <c r="OO413" s="105">
        <v>321203</v>
      </c>
      <c r="OP413" s="105">
        <v>26794</v>
      </c>
      <c r="OQ413" s="105">
        <v>32333</v>
      </c>
      <c r="OR413" s="106">
        <v>119084</v>
      </c>
      <c r="OS413" s="107">
        <v>12989840</v>
      </c>
      <c r="OT413" s="104">
        <v>11006814</v>
      </c>
      <c r="OU413" s="105">
        <v>983401</v>
      </c>
      <c r="OV413" s="105">
        <v>655691</v>
      </c>
      <c r="OW413" s="105">
        <v>432014</v>
      </c>
      <c r="OX413" s="105">
        <v>479435</v>
      </c>
      <c r="OY413" s="105">
        <v>71212</v>
      </c>
      <c r="OZ413" s="105">
        <v>1953230</v>
      </c>
      <c r="PA413" s="105">
        <v>650338</v>
      </c>
      <c r="PB413" s="105">
        <v>85228</v>
      </c>
      <c r="PC413" s="105">
        <v>70506</v>
      </c>
      <c r="PD413" s="105">
        <v>8103</v>
      </c>
      <c r="PE413" s="105">
        <v>348913</v>
      </c>
      <c r="PF413" s="105">
        <v>18735</v>
      </c>
      <c r="PG413" s="105">
        <v>90241</v>
      </c>
      <c r="PH413" s="105">
        <v>14478</v>
      </c>
      <c r="PI413" s="105">
        <v>1516729</v>
      </c>
      <c r="PJ413" s="105">
        <v>39176</v>
      </c>
      <c r="PK413" s="105">
        <v>29612</v>
      </c>
      <c r="PL413" s="106">
        <v>264951</v>
      </c>
      <c r="PM413" s="107">
        <v>31708648</v>
      </c>
    </row>
    <row r="414" spans="1:429" ht="12.75" customHeight="1" x14ac:dyDescent="0.2">
      <c r="A414" s="93" t="s">
        <v>1696</v>
      </c>
      <c r="B414" s="100"/>
      <c r="C414" s="95" t="s">
        <v>1697</v>
      </c>
      <c r="D414" s="96">
        <v>72</v>
      </c>
      <c r="E414" s="97">
        <v>4754</v>
      </c>
      <c r="F414" s="97">
        <v>2336</v>
      </c>
      <c r="G414" s="97">
        <v>4941</v>
      </c>
      <c r="H414" s="97">
        <v>4903</v>
      </c>
      <c r="I414" s="97">
        <v>4480</v>
      </c>
      <c r="J414" s="97">
        <v>1550</v>
      </c>
      <c r="K414" s="97">
        <v>959</v>
      </c>
      <c r="L414" s="97">
        <v>1361</v>
      </c>
      <c r="M414" s="97">
        <v>2947</v>
      </c>
      <c r="N414" s="97">
        <v>6363</v>
      </c>
      <c r="O414" s="97">
        <v>1112</v>
      </c>
      <c r="P414" s="97">
        <v>12285</v>
      </c>
      <c r="Q414" s="97">
        <v>34979</v>
      </c>
      <c r="R414" s="97">
        <v>9212</v>
      </c>
      <c r="S414" s="97">
        <v>1456</v>
      </c>
      <c r="T414" s="97">
        <v>2670</v>
      </c>
      <c r="U414" s="97">
        <v>2385</v>
      </c>
      <c r="V414" s="97">
        <v>3190</v>
      </c>
      <c r="W414" s="97">
        <v>8956</v>
      </c>
      <c r="X414" s="97">
        <v>27680</v>
      </c>
      <c r="Y414" s="97">
        <v>54469</v>
      </c>
      <c r="Z414" s="97">
        <v>11300</v>
      </c>
      <c r="AA414" s="97">
        <v>3991</v>
      </c>
      <c r="AB414" s="97">
        <v>18624</v>
      </c>
      <c r="AC414" s="97">
        <v>26620</v>
      </c>
      <c r="AD414" s="97">
        <v>42341</v>
      </c>
      <c r="AE414" s="97">
        <v>16087</v>
      </c>
      <c r="AF414" s="97">
        <v>34228</v>
      </c>
      <c r="AG414" s="97">
        <v>15367</v>
      </c>
      <c r="AH414" s="97">
        <v>35545</v>
      </c>
      <c r="AI414" s="97">
        <v>17556</v>
      </c>
      <c r="AJ414" s="97">
        <v>28117</v>
      </c>
      <c r="AK414" s="97">
        <v>34440</v>
      </c>
      <c r="AL414" s="97">
        <v>57227</v>
      </c>
      <c r="AM414" s="97">
        <v>39756</v>
      </c>
      <c r="AN414" s="97">
        <v>4276</v>
      </c>
      <c r="AO414" s="97">
        <v>3528</v>
      </c>
      <c r="AP414" s="97">
        <v>4688</v>
      </c>
      <c r="AQ414" s="97">
        <v>4164</v>
      </c>
      <c r="AR414" s="97">
        <v>2190</v>
      </c>
      <c r="AS414" s="97">
        <v>5827</v>
      </c>
      <c r="AT414" s="97">
        <v>1060</v>
      </c>
      <c r="AU414" s="97">
        <v>5034</v>
      </c>
      <c r="AV414" s="97">
        <v>1275</v>
      </c>
      <c r="AW414" s="97">
        <v>2478</v>
      </c>
      <c r="AX414" s="97">
        <v>1063</v>
      </c>
      <c r="AY414" s="97">
        <v>751</v>
      </c>
      <c r="AZ414" s="97">
        <v>1078</v>
      </c>
      <c r="BA414" s="97">
        <v>686</v>
      </c>
      <c r="BB414" s="97">
        <v>1187</v>
      </c>
      <c r="BC414" s="97">
        <v>752</v>
      </c>
      <c r="BD414" s="97">
        <v>7846</v>
      </c>
      <c r="BE414" s="97">
        <v>4328</v>
      </c>
      <c r="BF414" s="97">
        <v>323</v>
      </c>
      <c r="BG414" s="97">
        <v>993</v>
      </c>
      <c r="BH414" s="97">
        <v>3379</v>
      </c>
      <c r="BI414" s="97">
        <v>1195</v>
      </c>
      <c r="BJ414" s="97">
        <v>2468</v>
      </c>
      <c r="BK414" s="97">
        <v>2132</v>
      </c>
      <c r="BL414" s="97">
        <v>5173</v>
      </c>
      <c r="BM414" s="97">
        <v>3384</v>
      </c>
      <c r="BN414" s="97">
        <v>398</v>
      </c>
      <c r="BO414" s="97">
        <v>3195</v>
      </c>
      <c r="BP414" s="97">
        <v>3055</v>
      </c>
      <c r="BQ414" s="97">
        <v>3200</v>
      </c>
      <c r="BR414" s="97">
        <v>10348</v>
      </c>
      <c r="BS414" s="97">
        <v>10905</v>
      </c>
      <c r="BT414" s="97">
        <v>2026</v>
      </c>
      <c r="BU414" s="97">
        <v>2125</v>
      </c>
      <c r="BV414" s="97">
        <v>2815</v>
      </c>
      <c r="BW414" s="97">
        <v>1571</v>
      </c>
      <c r="BX414" s="97">
        <v>2283</v>
      </c>
      <c r="BY414" s="97">
        <v>16729</v>
      </c>
      <c r="BZ414" s="97">
        <v>4734</v>
      </c>
      <c r="CA414" s="97">
        <v>7371</v>
      </c>
      <c r="CB414" s="97">
        <v>617</v>
      </c>
      <c r="CC414" s="97">
        <v>6674</v>
      </c>
      <c r="CD414" s="97">
        <v>2202</v>
      </c>
      <c r="CE414" s="97">
        <v>2115</v>
      </c>
      <c r="CF414" s="97">
        <v>3821</v>
      </c>
      <c r="CG414" s="97">
        <v>4090</v>
      </c>
      <c r="CH414" s="97">
        <v>4524</v>
      </c>
      <c r="CI414" s="97">
        <v>812</v>
      </c>
      <c r="CJ414" s="97">
        <v>7445</v>
      </c>
      <c r="CK414" s="97">
        <v>9752</v>
      </c>
      <c r="CL414" s="97">
        <v>2530</v>
      </c>
      <c r="CM414" s="97">
        <v>5445</v>
      </c>
      <c r="CN414" s="97">
        <v>2518</v>
      </c>
      <c r="CO414" s="97">
        <v>688</v>
      </c>
      <c r="CP414" s="97">
        <v>4676</v>
      </c>
      <c r="CQ414" s="97">
        <v>1056</v>
      </c>
      <c r="CR414" s="97">
        <v>5761</v>
      </c>
      <c r="CS414" s="97">
        <v>1652</v>
      </c>
      <c r="CT414" s="97">
        <v>2513</v>
      </c>
      <c r="CU414" s="97">
        <v>3991</v>
      </c>
      <c r="CV414" s="97">
        <v>2338</v>
      </c>
      <c r="CW414" s="97">
        <v>2650</v>
      </c>
      <c r="CX414" s="97">
        <v>3126</v>
      </c>
      <c r="CY414" s="97">
        <v>1120</v>
      </c>
      <c r="CZ414" s="97">
        <v>1054</v>
      </c>
      <c r="DA414" s="97">
        <v>4410</v>
      </c>
      <c r="DB414" s="97">
        <v>1803</v>
      </c>
      <c r="DC414" s="97">
        <v>2773</v>
      </c>
      <c r="DD414" s="97">
        <v>4864</v>
      </c>
      <c r="DE414" s="97">
        <v>612</v>
      </c>
      <c r="DF414" s="97">
        <v>1540</v>
      </c>
      <c r="DG414" s="97">
        <v>819</v>
      </c>
      <c r="DH414" s="97">
        <v>4546</v>
      </c>
      <c r="DI414" s="97">
        <v>3393</v>
      </c>
      <c r="DJ414" s="97">
        <v>7530</v>
      </c>
      <c r="DK414" s="97">
        <v>4094</v>
      </c>
      <c r="DL414" s="97">
        <v>4078</v>
      </c>
      <c r="DM414" s="97">
        <v>4539</v>
      </c>
      <c r="DN414" s="97">
        <v>10069</v>
      </c>
      <c r="DO414" s="97">
        <v>3375</v>
      </c>
      <c r="DP414" s="97">
        <v>23359</v>
      </c>
      <c r="DQ414" s="97">
        <v>5309</v>
      </c>
      <c r="DR414" s="97">
        <v>14333</v>
      </c>
      <c r="DS414" s="97">
        <v>7038</v>
      </c>
      <c r="DT414" s="97">
        <v>18781</v>
      </c>
      <c r="DU414" s="97">
        <v>1517</v>
      </c>
      <c r="DV414" s="97">
        <v>7205</v>
      </c>
      <c r="DW414" s="97">
        <v>1557</v>
      </c>
      <c r="DX414" s="97">
        <v>4614</v>
      </c>
      <c r="DY414" s="97">
        <v>3776</v>
      </c>
      <c r="DZ414" s="97">
        <v>3268</v>
      </c>
      <c r="EA414" s="97">
        <v>4060</v>
      </c>
      <c r="EB414" s="97">
        <v>1262</v>
      </c>
      <c r="EC414" s="97">
        <v>899</v>
      </c>
      <c r="ED414" s="97">
        <v>785</v>
      </c>
      <c r="EE414" s="97">
        <v>2797</v>
      </c>
      <c r="EF414" s="97">
        <v>948</v>
      </c>
      <c r="EG414" s="97">
        <v>731</v>
      </c>
      <c r="EH414" s="97">
        <v>1210</v>
      </c>
      <c r="EI414" s="97">
        <v>970</v>
      </c>
      <c r="EJ414" s="97">
        <v>833</v>
      </c>
      <c r="EK414" s="97">
        <v>1991</v>
      </c>
      <c r="EL414" s="97">
        <v>3091</v>
      </c>
      <c r="EM414" s="97">
        <v>2909</v>
      </c>
      <c r="EN414" s="97">
        <v>4356</v>
      </c>
      <c r="EO414" s="97">
        <v>1312</v>
      </c>
      <c r="EP414" s="97">
        <v>1299</v>
      </c>
      <c r="EQ414" s="97">
        <v>2069</v>
      </c>
      <c r="ER414" s="97">
        <v>3427</v>
      </c>
      <c r="ES414" s="97">
        <v>544</v>
      </c>
      <c r="ET414" s="97">
        <v>2617</v>
      </c>
      <c r="EU414" s="97">
        <v>8014</v>
      </c>
      <c r="EV414" s="97">
        <v>6504</v>
      </c>
      <c r="EW414" s="97">
        <v>2272</v>
      </c>
      <c r="EX414" s="97">
        <v>2949</v>
      </c>
      <c r="EY414" s="97">
        <v>1670</v>
      </c>
      <c r="EZ414" s="97">
        <v>575</v>
      </c>
      <c r="FA414" s="97">
        <v>1431</v>
      </c>
      <c r="FB414" s="97">
        <v>4035</v>
      </c>
      <c r="FC414" s="97">
        <v>3268</v>
      </c>
      <c r="FD414" s="97">
        <v>5832</v>
      </c>
      <c r="FE414" s="97">
        <v>3417</v>
      </c>
      <c r="FF414" s="97">
        <v>5095</v>
      </c>
      <c r="FG414" s="97">
        <v>7582</v>
      </c>
      <c r="FH414" s="97">
        <v>4192</v>
      </c>
      <c r="FI414" s="97">
        <v>24220</v>
      </c>
      <c r="FJ414" s="97">
        <v>9313</v>
      </c>
      <c r="FK414" s="97">
        <v>9668</v>
      </c>
      <c r="FL414" s="97">
        <v>10270</v>
      </c>
      <c r="FM414" s="97">
        <v>1725</v>
      </c>
      <c r="FN414" s="97">
        <v>1994</v>
      </c>
      <c r="FO414" s="97">
        <v>9204</v>
      </c>
      <c r="FP414" s="97">
        <v>1708</v>
      </c>
      <c r="FQ414" s="97">
        <v>1318</v>
      </c>
      <c r="FR414" s="97">
        <v>1162</v>
      </c>
      <c r="FS414" s="97">
        <v>941</v>
      </c>
      <c r="FT414" s="97">
        <v>4600</v>
      </c>
      <c r="FU414" s="97">
        <v>2178</v>
      </c>
      <c r="FV414" s="97">
        <v>1352</v>
      </c>
      <c r="FW414" s="97">
        <v>1144</v>
      </c>
      <c r="FX414" s="97">
        <v>501</v>
      </c>
      <c r="FY414" s="97">
        <v>2226</v>
      </c>
      <c r="FZ414" s="97">
        <v>3675</v>
      </c>
      <c r="GA414" s="97">
        <v>1627</v>
      </c>
      <c r="GB414" s="97">
        <v>13568</v>
      </c>
      <c r="GC414" s="97">
        <v>9410</v>
      </c>
      <c r="GD414" s="97">
        <v>1394</v>
      </c>
      <c r="GE414" s="97">
        <v>2281</v>
      </c>
      <c r="GF414" s="97">
        <v>2759</v>
      </c>
      <c r="GG414" s="97">
        <v>1386</v>
      </c>
      <c r="GH414" s="97">
        <v>2453</v>
      </c>
      <c r="GI414" s="97">
        <v>731</v>
      </c>
      <c r="GJ414" s="97">
        <v>680</v>
      </c>
      <c r="GK414" s="97">
        <v>3986</v>
      </c>
      <c r="GL414" s="97">
        <v>7577</v>
      </c>
      <c r="GM414" s="97">
        <v>1670</v>
      </c>
      <c r="GN414" s="97">
        <v>1665</v>
      </c>
      <c r="GO414" s="97">
        <v>1788</v>
      </c>
      <c r="GP414" s="97">
        <v>1379</v>
      </c>
      <c r="GQ414" s="97">
        <v>514</v>
      </c>
      <c r="GR414" s="97">
        <v>960</v>
      </c>
      <c r="GS414" s="97">
        <v>1352</v>
      </c>
      <c r="GT414" s="97">
        <v>4176</v>
      </c>
      <c r="GU414" s="97">
        <v>4580</v>
      </c>
      <c r="GV414" s="97">
        <v>4956</v>
      </c>
      <c r="GW414" s="97">
        <v>2353</v>
      </c>
      <c r="GX414" s="97">
        <v>2098</v>
      </c>
      <c r="GY414" s="97">
        <v>3970</v>
      </c>
      <c r="GZ414" s="97">
        <v>1043</v>
      </c>
      <c r="HA414" s="97">
        <v>7608</v>
      </c>
      <c r="HB414" s="97">
        <v>10073</v>
      </c>
      <c r="HC414" s="97">
        <v>1378</v>
      </c>
      <c r="HD414" s="97">
        <v>10216</v>
      </c>
      <c r="HE414" s="97">
        <v>4279</v>
      </c>
      <c r="HF414" s="97">
        <v>2869</v>
      </c>
      <c r="HG414" s="97">
        <v>896</v>
      </c>
      <c r="HH414" s="97">
        <v>1994</v>
      </c>
      <c r="HI414" s="97">
        <v>2001</v>
      </c>
      <c r="HJ414" s="97">
        <v>2993</v>
      </c>
      <c r="HK414" s="97">
        <v>6977</v>
      </c>
      <c r="HL414" s="97">
        <v>3182</v>
      </c>
      <c r="HM414" s="97">
        <v>2507</v>
      </c>
      <c r="HN414" s="97">
        <v>900</v>
      </c>
      <c r="HO414" s="97">
        <v>1510</v>
      </c>
      <c r="HP414" s="97">
        <v>1214</v>
      </c>
      <c r="HQ414" s="97">
        <v>2965</v>
      </c>
      <c r="HR414" s="97">
        <v>1861</v>
      </c>
      <c r="HS414" s="97">
        <v>1767</v>
      </c>
      <c r="HT414" s="97">
        <v>792</v>
      </c>
      <c r="HU414" s="97">
        <v>2558</v>
      </c>
      <c r="HV414" s="97">
        <v>6261</v>
      </c>
      <c r="HW414" s="97">
        <v>1906</v>
      </c>
      <c r="HX414" s="97">
        <v>641</v>
      </c>
      <c r="HY414" s="97">
        <v>6952</v>
      </c>
      <c r="HZ414" s="97">
        <v>3002</v>
      </c>
      <c r="IA414" s="97">
        <v>9981</v>
      </c>
      <c r="IB414" s="97">
        <v>4060</v>
      </c>
      <c r="IC414" s="97">
        <v>1229</v>
      </c>
      <c r="ID414" s="97">
        <v>2335</v>
      </c>
      <c r="IE414" s="97">
        <v>924</v>
      </c>
      <c r="IF414" s="97">
        <v>23930</v>
      </c>
      <c r="IG414" s="97">
        <v>1641</v>
      </c>
      <c r="IH414" s="97">
        <v>14135</v>
      </c>
      <c r="II414" s="97">
        <v>1050</v>
      </c>
      <c r="IJ414" s="97">
        <v>1054</v>
      </c>
      <c r="IK414" s="97">
        <v>1719</v>
      </c>
      <c r="IL414" s="97">
        <v>5655</v>
      </c>
      <c r="IM414" s="97">
        <v>2548</v>
      </c>
      <c r="IN414" s="97">
        <v>1868</v>
      </c>
      <c r="IO414" s="97">
        <v>5395</v>
      </c>
      <c r="IP414" s="97">
        <v>7079</v>
      </c>
      <c r="IQ414" s="97">
        <v>5500</v>
      </c>
      <c r="IR414" s="97">
        <v>2919</v>
      </c>
      <c r="IS414" s="97">
        <v>2915</v>
      </c>
      <c r="IT414" s="97">
        <v>30131</v>
      </c>
      <c r="IU414" s="97">
        <v>2859</v>
      </c>
      <c r="IV414" s="97">
        <v>3423</v>
      </c>
      <c r="IW414" s="97">
        <v>1645</v>
      </c>
      <c r="IX414" s="97">
        <v>1147</v>
      </c>
      <c r="IY414" s="97">
        <v>2781</v>
      </c>
      <c r="IZ414" s="97">
        <v>1526</v>
      </c>
      <c r="JA414" s="97">
        <v>3697</v>
      </c>
      <c r="JB414" s="97">
        <v>2802</v>
      </c>
      <c r="JC414" s="97">
        <v>583</v>
      </c>
      <c r="JD414" s="97">
        <v>5190</v>
      </c>
      <c r="JE414" s="97">
        <v>5350</v>
      </c>
      <c r="JF414" s="97">
        <v>3267</v>
      </c>
      <c r="JG414" s="97">
        <v>951</v>
      </c>
      <c r="JH414" s="97">
        <v>1391</v>
      </c>
      <c r="JI414" s="97">
        <v>1706</v>
      </c>
      <c r="JJ414" s="97">
        <v>1740</v>
      </c>
      <c r="JK414" s="97">
        <v>15684</v>
      </c>
      <c r="JL414" s="97">
        <v>4222</v>
      </c>
      <c r="JM414" s="97">
        <v>1546</v>
      </c>
      <c r="JN414" s="97">
        <v>3184</v>
      </c>
      <c r="JO414" s="97">
        <v>24355</v>
      </c>
      <c r="JP414" s="97">
        <v>89308</v>
      </c>
      <c r="JQ414" s="97">
        <v>33404</v>
      </c>
      <c r="JR414" s="97">
        <v>66512</v>
      </c>
      <c r="JS414" s="97">
        <v>64239</v>
      </c>
      <c r="JT414" s="97">
        <v>24140</v>
      </c>
      <c r="JU414" s="97">
        <v>39531</v>
      </c>
      <c r="JV414" s="97">
        <v>10878</v>
      </c>
      <c r="JW414" s="97">
        <v>65113</v>
      </c>
      <c r="JX414" s="97">
        <v>40195</v>
      </c>
      <c r="JY414" s="97"/>
      <c r="JZ414" s="97">
        <v>92380</v>
      </c>
      <c r="KA414" s="97">
        <v>82848</v>
      </c>
      <c r="KB414" s="97">
        <v>84367</v>
      </c>
      <c r="KC414" s="97">
        <v>47730</v>
      </c>
      <c r="KD414" s="97">
        <v>43028</v>
      </c>
      <c r="KE414" s="97">
        <v>20148</v>
      </c>
      <c r="KF414" s="97">
        <v>34691</v>
      </c>
      <c r="KG414" s="97">
        <v>36084</v>
      </c>
      <c r="KH414" s="97">
        <v>68843</v>
      </c>
      <c r="KI414" s="97">
        <v>40570</v>
      </c>
      <c r="KJ414" s="97">
        <v>22308</v>
      </c>
      <c r="KK414" s="97">
        <v>6554</v>
      </c>
      <c r="KL414" s="97">
        <v>78692</v>
      </c>
      <c r="KM414" s="97">
        <v>17111</v>
      </c>
      <c r="KN414" s="97">
        <v>6754</v>
      </c>
      <c r="KO414" s="97">
        <v>39936</v>
      </c>
      <c r="KP414" s="97">
        <v>27228</v>
      </c>
      <c r="KQ414" s="97">
        <v>35598</v>
      </c>
      <c r="KR414" s="97">
        <v>10327</v>
      </c>
      <c r="KS414" s="97">
        <v>7395</v>
      </c>
      <c r="KT414" s="97">
        <v>5394</v>
      </c>
      <c r="KU414" s="97">
        <v>3059</v>
      </c>
      <c r="KV414" s="97">
        <v>66035</v>
      </c>
      <c r="KW414" s="97">
        <v>28304</v>
      </c>
      <c r="KX414" s="97">
        <v>2034</v>
      </c>
      <c r="KY414" s="97">
        <v>11642</v>
      </c>
      <c r="KZ414" s="97">
        <v>9433</v>
      </c>
      <c r="LA414" s="97">
        <v>60048</v>
      </c>
      <c r="LB414" s="97">
        <v>21998</v>
      </c>
      <c r="LC414" s="97">
        <v>8280</v>
      </c>
      <c r="LD414" s="97">
        <v>22339</v>
      </c>
      <c r="LE414" s="97">
        <v>13255</v>
      </c>
      <c r="LF414" s="97">
        <v>2034</v>
      </c>
      <c r="LG414" s="97">
        <v>100650</v>
      </c>
      <c r="LH414" s="97">
        <v>110468</v>
      </c>
      <c r="LI414" s="97">
        <v>106742</v>
      </c>
      <c r="LJ414" s="97">
        <v>96586</v>
      </c>
      <c r="LK414" s="97">
        <v>31183</v>
      </c>
      <c r="LL414" s="97">
        <v>116349</v>
      </c>
      <c r="LM414" s="97">
        <v>67593</v>
      </c>
      <c r="LN414" s="97">
        <v>518</v>
      </c>
      <c r="LO414" s="97"/>
      <c r="LP414" s="97">
        <v>15469</v>
      </c>
      <c r="LQ414" s="97">
        <v>68251</v>
      </c>
      <c r="LR414" s="97">
        <v>8790</v>
      </c>
      <c r="LS414" s="97">
        <v>9736</v>
      </c>
      <c r="LT414" s="97">
        <v>6562</v>
      </c>
      <c r="LU414" s="97">
        <v>5443</v>
      </c>
      <c r="LV414" s="97">
        <v>115473</v>
      </c>
      <c r="LW414" s="97">
        <v>76437</v>
      </c>
      <c r="LX414" s="97">
        <v>91144</v>
      </c>
      <c r="LY414" s="97">
        <v>24979</v>
      </c>
      <c r="LZ414" s="97">
        <v>89153</v>
      </c>
      <c r="MA414" s="97">
        <v>132119</v>
      </c>
      <c r="MB414" s="97">
        <v>88969</v>
      </c>
      <c r="MC414" s="97">
        <v>23948</v>
      </c>
      <c r="MD414" s="97">
        <v>76685</v>
      </c>
      <c r="ME414" s="97">
        <v>27286</v>
      </c>
      <c r="MF414" s="97">
        <v>7766</v>
      </c>
      <c r="MG414" s="97">
        <v>1900</v>
      </c>
      <c r="MH414" s="97">
        <v>11286</v>
      </c>
      <c r="MI414" s="97">
        <v>9509</v>
      </c>
      <c r="MJ414" s="97">
        <v>259415</v>
      </c>
      <c r="MK414" s="97">
        <v>144323</v>
      </c>
      <c r="ML414" s="97">
        <v>53239</v>
      </c>
      <c r="MM414" s="97">
        <v>26357</v>
      </c>
      <c r="MN414" s="97">
        <v>8242</v>
      </c>
      <c r="MO414" s="97">
        <v>30265</v>
      </c>
      <c r="MP414" s="97">
        <v>11512</v>
      </c>
      <c r="MQ414" s="97">
        <v>27819</v>
      </c>
      <c r="MR414" s="97">
        <v>15383</v>
      </c>
      <c r="MS414" s="97">
        <v>24137</v>
      </c>
      <c r="MT414" s="97">
        <v>26486</v>
      </c>
      <c r="MU414" s="97">
        <v>105888</v>
      </c>
      <c r="MV414" s="97">
        <v>29024</v>
      </c>
      <c r="MW414" s="97">
        <v>251407</v>
      </c>
      <c r="MX414" s="97">
        <v>49184</v>
      </c>
      <c r="MY414" s="97">
        <v>35653</v>
      </c>
      <c r="MZ414" s="97">
        <v>21202</v>
      </c>
      <c r="NA414" s="97">
        <v>21193</v>
      </c>
      <c r="NB414" s="97">
        <v>42396</v>
      </c>
      <c r="NC414" s="97">
        <v>14703</v>
      </c>
      <c r="ND414" s="97">
        <v>329833</v>
      </c>
      <c r="NE414" s="97">
        <v>88788</v>
      </c>
      <c r="NF414" s="97">
        <v>24285</v>
      </c>
      <c r="NG414" s="97">
        <v>48322</v>
      </c>
      <c r="NH414" s="97">
        <v>19366</v>
      </c>
      <c r="NI414" s="97">
        <v>17251</v>
      </c>
      <c r="NJ414" s="97">
        <v>5484</v>
      </c>
      <c r="NK414" s="97">
        <v>17141</v>
      </c>
      <c r="NL414" s="97">
        <v>9409</v>
      </c>
      <c r="NM414" s="97">
        <v>7193</v>
      </c>
      <c r="NN414" s="97">
        <v>4941</v>
      </c>
      <c r="NO414" s="97">
        <v>6283</v>
      </c>
      <c r="NP414" s="97">
        <v>8038</v>
      </c>
      <c r="NQ414" s="97">
        <v>27610</v>
      </c>
      <c r="NR414" s="97">
        <v>67344</v>
      </c>
      <c r="NS414" s="97">
        <v>111454</v>
      </c>
      <c r="NT414" s="97">
        <v>62907</v>
      </c>
      <c r="NU414" s="97">
        <v>40831</v>
      </c>
      <c r="NV414" s="97">
        <v>50900</v>
      </c>
      <c r="NW414" s="97">
        <v>12700</v>
      </c>
      <c r="NX414" s="97">
        <v>17722</v>
      </c>
      <c r="NY414" s="97">
        <v>5176</v>
      </c>
      <c r="NZ414" s="97">
        <v>30961</v>
      </c>
      <c r="OA414" s="97">
        <v>7516</v>
      </c>
      <c r="OB414" s="97">
        <v>15275</v>
      </c>
      <c r="OC414" s="97">
        <v>15995</v>
      </c>
      <c r="OD414" s="97">
        <v>12255</v>
      </c>
      <c r="OE414" s="97">
        <v>22449</v>
      </c>
      <c r="OF414" s="97">
        <v>42659</v>
      </c>
      <c r="OG414" s="97">
        <v>17330</v>
      </c>
      <c r="OH414" s="97">
        <v>248004</v>
      </c>
      <c r="OI414" s="97">
        <v>161051</v>
      </c>
      <c r="OJ414" s="97">
        <v>41606</v>
      </c>
      <c r="OK414" s="97">
        <v>3796</v>
      </c>
      <c r="OL414" s="97">
        <v>10696</v>
      </c>
      <c r="OM414" s="97">
        <v>627552</v>
      </c>
      <c r="ON414" s="97">
        <v>115292</v>
      </c>
      <c r="OO414" s="97">
        <v>404283</v>
      </c>
      <c r="OP414" s="97">
        <v>16214</v>
      </c>
      <c r="OQ414" s="97">
        <v>12191</v>
      </c>
      <c r="OR414" s="98">
        <v>63121</v>
      </c>
      <c r="OS414" s="99">
        <v>8575371</v>
      </c>
      <c r="OT414" s="108"/>
      <c r="OU414" s="108"/>
      <c r="OV414" s="108"/>
      <c r="OW414" s="108"/>
      <c r="OX414" s="108"/>
      <c r="OY414" s="108"/>
      <c r="OZ414" s="108"/>
      <c r="PA414" s="108"/>
      <c r="PB414" s="108"/>
      <c r="PC414" s="108"/>
      <c r="PD414" s="108"/>
      <c r="PE414" s="108"/>
      <c r="PF414" s="108"/>
      <c r="PG414" s="108"/>
      <c r="PH414" s="108"/>
      <c r="PI414" s="108"/>
      <c r="PJ414" s="108"/>
      <c r="PK414" s="108"/>
      <c r="PL414" s="108"/>
      <c r="PM414" s="108"/>
    </row>
    <row r="415" spans="1:429" ht="12.75" customHeight="1" x14ac:dyDescent="0.2">
      <c r="A415" s="93" t="s">
        <v>1698</v>
      </c>
      <c r="B415" s="100"/>
      <c r="C415" s="95" t="s">
        <v>1699</v>
      </c>
      <c r="D415" s="96">
        <v>865</v>
      </c>
      <c r="E415" s="97">
        <v>1873</v>
      </c>
      <c r="F415" s="97">
        <v>299</v>
      </c>
      <c r="G415" s="97">
        <v>522</v>
      </c>
      <c r="H415" s="97">
        <v>378</v>
      </c>
      <c r="I415" s="97">
        <v>371</v>
      </c>
      <c r="J415" s="97">
        <v>750</v>
      </c>
      <c r="K415" s="97">
        <v>1590</v>
      </c>
      <c r="L415" s="97">
        <v>764</v>
      </c>
      <c r="M415" s="97">
        <v>805</v>
      </c>
      <c r="N415" s="97">
        <v>333</v>
      </c>
      <c r="O415" s="97">
        <v>178</v>
      </c>
      <c r="P415" s="97">
        <v>473</v>
      </c>
      <c r="Q415" s="97">
        <v>17970</v>
      </c>
      <c r="R415" s="97">
        <v>1001</v>
      </c>
      <c r="S415" s="97">
        <v>261</v>
      </c>
      <c r="T415" s="97">
        <v>415</v>
      </c>
      <c r="U415" s="97">
        <v>302</v>
      </c>
      <c r="V415" s="97">
        <v>328</v>
      </c>
      <c r="W415" s="97">
        <v>534</v>
      </c>
      <c r="X415" s="97">
        <v>1505</v>
      </c>
      <c r="Y415" s="97">
        <v>21770</v>
      </c>
      <c r="Z415" s="97">
        <v>5404</v>
      </c>
      <c r="AA415" s="97">
        <v>847</v>
      </c>
      <c r="AB415" s="97">
        <v>254</v>
      </c>
      <c r="AC415" s="97">
        <v>395</v>
      </c>
      <c r="AD415" s="97">
        <v>1012</v>
      </c>
      <c r="AE415" s="97">
        <v>394</v>
      </c>
      <c r="AF415" s="97">
        <v>427</v>
      </c>
      <c r="AG415" s="97">
        <v>151</v>
      </c>
      <c r="AH415" s="97">
        <v>964</v>
      </c>
      <c r="AI415" s="97">
        <v>216</v>
      </c>
      <c r="AJ415" s="97">
        <v>496</v>
      </c>
      <c r="AK415" s="97">
        <v>544</v>
      </c>
      <c r="AL415" s="97">
        <v>707</v>
      </c>
      <c r="AM415" s="97">
        <v>661</v>
      </c>
      <c r="AN415" s="97">
        <v>169</v>
      </c>
      <c r="AO415" s="97">
        <v>124</v>
      </c>
      <c r="AP415" s="97">
        <v>149</v>
      </c>
      <c r="AQ415" s="97">
        <v>140</v>
      </c>
      <c r="AR415" s="97">
        <v>88</v>
      </c>
      <c r="AS415" s="97">
        <v>285</v>
      </c>
      <c r="AT415" s="97">
        <v>72</v>
      </c>
      <c r="AU415" s="97">
        <v>252</v>
      </c>
      <c r="AV415" s="97">
        <v>69</v>
      </c>
      <c r="AW415" s="97">
        <v>105</v>
      </c>
      <c r="AX415" s="97">
        <v>72</v>
      </c>
      <c r="AY415" s="97">
        <v>64</v>
      </c>
      <c r="AZ415" s="97">
        <v>44</v>
      </c>
      <c r="BA415" s="97">
        <v>43</v>
      </c>
      <c r="BB415" s="97">
        <v>60</v>
      </c>
      <c r="BC415" s="97">
        <v>50</v>
      </c>
      <c r="BD415" s="97">
        <v>950</v>
      </c>
      <c r="BE415" s="97">
        <v>218</v>
      </c>
      <c r="BF415" s="97">
        <v>49</v>
      </c>
      <c r="BG415" s="97">
        <v>55</v>
      </c>
      <c r="BH415" s="97">
        <v>213</v>
      </c>
      <c r="BI415" s="97">
        <v>125</v>
      </c>
      <c r="BJ415" s="97">
        <v>196</v>
      </c>
      <c r="BK415" s="97">
        <v>192</v>
      </c>
      <c r="BL415" s="97">
        <v>159</v>
      </c>
      <c r="BM415" s="97">
        <v>108</v>
      </c>
      <c r="BN415" s="97">
        <v>63</v>
      </c>
      <c r="BO415" s="97">
        <v>109</v>
      </c>
      <c r="BP415" s="97">
        <v>90</v>
      </c>
      <c r="BQ415" s="97">
        <v>73</v>
      </c>
      <c r="BR415" s="97">
        <v>309</v>
      </c>
      <c r="BS415" s="97">
        <v>278</v>
      </c>
      <c r="BT415" s="97">
        <v>53</v>
      </c>
      <c r="BU415" s="97">
        <v>72</v>
      </c>
      <c r="BV415" s="97">
        <v>143</v>
      </c>
      <c r="BW415" s="97">
        <v>55</v>
      </c>
      <c r="BX415" s="97">
        <v>64</v>
      </c>
      <c r="BY415" s="97">
        <v>303</v>
      </c>
      <c r="BZ415" s="97">
        <v>213</v>
      </c>
      <c r="CA415" s="97">
        <v>207</v>
      </c>
      <c r="CB415" s="97">
        <v>27</v>
      </c>
      <c r="CC415" s="97">
        <v>216</v>
      </c>
      <c r="CD415" s="97">
        <v>53</v>
      </c>
      <c r="CE415" s="97">
        <v>62</v>
      </c>
      <c r="CF415" s="97">
        <v>107</v>
      </c>
      <c r="CG415" s="97">
        <v>111</v>
      </c>
      <c r="CH415" s="97">
        <v>274</v>
      </c>
      <c r="CI415" s="97">
        <v>61</v>
      </c>
      <c r="CJ415" s="97">
        <v>317</v>
      </c>
      <c r="CK415" s="97">
        <v>258</v>
      </c>
      <c r="CL415" s="97">
        <v>81</v>
      </c>
      <c r="CM415" s="97">
        <v>180</v>
      </c>
      <c r="CN415" s="97">
        <v>43</v>
      </c>
      <c r="CO415" s="97">
        <v>19</v>
      </c>
      <c r="CP415" s="97">
        <v>152</v>
      </c>
      <c r="CQ415" s="97">
        <v>39</v>
      </c>
      <c r="CR415" s="97">
        <v>241</v>
      </c>
      <c r="CS415" s="97">
        <v>48</v>
      </c>
      <c r="CT415" s="97">
        <v>50</v>
      </c>
      <c r="CU415" s="97">
        <v>59</v>
      </c>
      <c r="CV415" s="97">
        <v>64</v>
      </c>
      <c r="CW415" s="97">
        <v>68</v>
      </c>
      <c r="CX415" s="97">
        <v>134</v>
      </c>
      <c r="CY415" s="97">
        <v>39</v>
      </c>
      <c r="CZ415" s="97">
        <v>35</v>
      </c>
      <c r="DA415" s="97">
        <v>222</v>
      </c>
      <c r="DB415" s="97">
        <v>80</v>
      </c>
      <c r="DC415" s="97">
        <v>128</v>
      </c>
      <c r="DD415" s="97">
        <v>240</v>
      </c>
      <c r="DE415" s="97">
        <v>30</v>
      </c>
      <c r="DF415" s="97">
        <v>45</v>
      </c>
      <c r="DG415" s="97">
        <v>22</v>
      </c>
      <c r="DH415" s="97">
        <v>170</v>
      </c>
      <c r="DI415" s="97">
        <v>90</v>
      </c>
      <c r="DJ415" s="97">
        <v>245</v>
      </c>
      <c r="DK415" s="97">
        <v>174</v>
      </c>
      <c r="DL415" s="97">
        <v>250</v>
      </c>
      <c r="DM415" s="97">
        <v>239</v>
      </c>
      <c r="DN415" s="97">
        <v>682</v>
      </c>
      <c r="DO415" s="97">
        <v>128</v>
      </c>
      <c r="DP415" s="97">
        <v>1103</v>
      </c>
      <c r="DQ415" s="97">
        <v>377</v>
      </c>
      <c r="DR415" s="97">
        <v>596</v>
      </c>
      <c r="DS415" s="97">
        <v>553</v>
      </c>
      <c r="DT415" s="97">
        <v>991</v>
      </c>
      <c r="DU415" s="97">
        <v>54</v>
      </c>
      <c r="DV415" s="97">
        <v>233</v>
      </c>
      <c r="DW415" s="97">
        <v>133</v>
      </c>
      <c r="DX415" s="97">
        <v>258</v>
      </c>
      <c r="DY415" s="97">
        <v>282</v>
      </c>
      <c r="DZ415" s="97">
        <v>181</v>
      </c>
      <c r="EA415" s="97">
        <v>239</v>
      </c>
      <c r="EB415" s="97">
        <v>57</v>
      </c>
      <c r="EC415" s="97">
        <v>58</v>
      </c>
      <c r="ED415" s="97">
        <v>15</v>
      </c>
      <c r="EE415" s="97">
        <v>86</v>
      </c>
      <c r="EF415" s="97">
        <v>29</v>
      </c>
      <c r="EG415" s="97">
        <v>36</v>
      </c>
      <c r="EH415" s="97">
        <v>30</v>
      </c>
      <c r="EI415" s="97">
        <v>30</v>
      </c>
      <c r="EJ415" s="97">
        <v>38</v>
      </c>
      <c r="EK415" s="97">
        <v>50</v>
      </c>
      <c r="EL415" s="97">
        <v>96</v>
      </c>
      <c r="EM415" s="97">
        <v>93</v>
      </c>
      <c r="EN415" s="97">
        <v>84</v>
      </c>
      <c r="EO415" s="97">
        <v>55</v>
      </c>
      <c r="EP415" s="97">
        <v>38</v>
      </c>
      <c r="EQ415" s="97">
        <v>128</v>
      </c>
      <c r="ER415" s="97">
        <v>109</v>
      </c>
      <c r="ES415" s="97">
        <v>29</v>
      </c>
      <c r="ET415" s="97">
        <v>87</v>
      </c>
      <c r="EU415" s="97">
        <v>322</v>
      </c>
      <c r="EV415" s="97">
        <v>941</v>
      </c>
      <c r="EW415" s="97">
        <v>171</v>
      </c>
      <c r="EX415" s="97">
        <v>64</v>
      </c>
      <c r="EY415" s="97">
        <v>45</v>
      </c>
      <c r="EZ415" s="97">
        <v>13</v>
      </c>
      <c r="FA415" s="97">
        <v>58</v>
      </c>
      <c r="FB415" s="97">
        <v>165</v>
      </c>
      <c r="FC415" s="97">
        <v>108</v>
      </c>
      <c r="FD415" s="97">
        <v>195</v>
      </c>
      <c r="FE415" s="97">
        <v>127</v>
      </c>
      <c r="FF415" s="97">
        <v>166</v>
      </c>
      <c r="FG415" s="97">
        <v>317</v>
      </c>
      <c r="FH415" s="97">
        <v>130</v>
      </c>
      <c r="FI415" s="97">
        <v>897</v>
      </c>
      <c r="FJ415" s="97">
        <v>335</v>
      </c>
      <c r="FK415" s="97">
        <v>273</v>
      </c>
      <c r="FL415" s="97">
        <v>160</v>
      </c>
      <c r="FM415" s="97">
        <v>45</v>
      </c>
      <c r="FN415" s="97">
        <v>127</v>
      </c>
      <c r="FO415" s="97">
        <v>173</v>
      </c>
      <c r="FP415" s="97">
        <v>55</v>
      </c>
      <c r="FQ415" s="97">
        <v>46</v>
      </c>
      <c r="FR415" s="97">
        <v>47</v>
      </c>
      <c r="FS415" s="97">
        <v>56</v>
      </c>
      <c r="FT415" s="97">
        <v>62</v>
      </c>
      <c r="FU415" s="97">
        <v>53</v>
      </c>
      <c r="FV415" s="97">
        <v>22</v>
      </c>
      <c r="FW415" s="97">
        <v>25</v>
      </c>
      <c r="FX415" s="97">
        <v>15</v>
      </c>
      <c r="FY415" s="97">
        <v>36</v>
      </c>
      <c r="FZ415" s="97">
        <v>88</v>
      </c>
      <c r="GA415" s="97">
        <v>52</v>
      </c>
      <c r="GB415" s="97">
        <v>397</v>
      </c>
      <c r="GC415" s="97">
        <v>370</v>
      </c>
      <c r="GD415" s="97">
        <v>49</v>
      </c>
      <c r="GE415" s="97">
        <v>84</v>
      </c>
      <c r="GF415" s="97">
        <v>56</v>
      </c>
      <c r="GG415" s="97">
        <v>80</v>
      </c>
      <c r="GH415" s="97">
        <v>102</v>
      </c>
      <c r="GI415" s="97">
        <v>18</v>
      </c>
      <c r="GJ415" s="97">
        <v>28</v>
      </c>
      <c r="GK415" s="97">
        <v>118</v>
      </c>
      <c r="GL415" s="97">
        <v>280</v>
      </c>
      <c r="GM415" s="97">
        <v>121</v>
      </c>
      <c r="GN415" s="97">
        <v>213</v>
      </c>
      <c r="GO415" s="97">
        <v>122</v>
      </c>
      <c r="GP415" s="97">
        <v>77</v>
      </c>
      <c r="GQ415" s="97">
        <v>99</v>
      </c>
      <c r="GR415" s="97">
        <v>243</v>
      </c>
      <c r="GS415" s="97">
        <v>66</v>
      </c>
      <c r="GT415" s="97">
        <v>198</v>
      </c>
      <c r="GU415" s="97">
        <v>182</v>
      </c>
      <c r="GV415" s="97">
        <v>199</v>
      </c>
      <c r="GW415" s="97">
        <v>246</v>
      </c>
      <c r="GX415" s="97">
        <v>155</v>
      </c>
      <c r="GY415" s="97">
        <v>227</v>
      </c>
      <c r="GZ415" s="97">
        <v>41</v>
      </c>
      <c r="HA415" s="97">
        <v>348</v>
      </c>
      <c r="HB415" s="97">
        <v>845</v>
      </c>
      <c r="HC415" s="97">
        <v>64</v>
      </c>
      <c r="HD415" s="97">
        <v>222</v>
      </c>
      <c r="HE415" s="97">
        <v>163</v>
      </c>
      <c r="HF415" s="97">
        <v>186</v>
      </c>
      <c r="HG415" s="97">
        <v>78</v>
      </c>
      <c r="HH415" s="97">
        <v>53</v>
      </c>
      <c r="HI415" s="97">
        <v>114</v>
      </c>
      <c r="HJ415" s="97">
        <v>132</v>
      </c>
      <c r="HK415" s="97">
        <v>276</v>
      </c>
      <c r="HL415" s="97">
        <v>188</v>
      </c>
      <c r="HM415" s="97">
        <v>100</v>
      </c>
      <c r="HN415" s="97">
        <v>87</v>
      </c>
      <c r="HO415" s="97">
        <v>339</v>
      </c>
      <c r="HP415" s="97">
        <v>87</v>
      </c>
      <c r="HQ415" s="97">
        <v>167</v>
      </c>
      <c r="HR415" s="97">
        <v>83</v>
      </c>
      <c r="HS415" s="97">
        <v>102</v>
      </c>
      <c r="HT415" s="97">
        <v>41</v>
      </c>
      <c r="HU415" s="97">
        <v>103</v>
      </c>
      <c r="HV415" s="97">
        <v>176</v>
      </c>
      <c r="HW415" s="97">
        <v>100</v>
      </c>
      <c r="HX415" s="97">
        <v>55</v>
      </c>
      <c r="HY415" s="97">
        <v>434</v>
      </c>
      <c r="HZ415" s="97">
        <v>262</v>
      </c>
      <c r="IA415" s="97">
        <v>488</v>
      </c>
      <c r="IB415" s="97">
        <v>195</v>
      </c>
      <c r="IC415" s="97">
        <v>63</v>
      </c>
      <c r="ID415" s="97">
        <v>111</v>
      </c>
      <c r="IE415" s="97">
        <v>47</v>
      </c>
      <c r="IF415" s="97">
        <v>709</v>
      </c>
      <c r="IG415" s="97">
        <v>35</v>
      </c>
      <c r="IH415" s="97">
        <v>2593</v>
      </c>
      <c r="II415" s="97">
        <v>44</v>
      </c>
      <c r="IJ415" s="97">
        <v>35</v>
      </c>
      <c r="IK415" s="97">
        <v>83</v>
      </c>
      <c r="IL415" s="97">
        <v>1158</v>
      </c>
      <c r="IM415" s="97">
        <v>99</v>
      </c>
      <c r="IN415" s="97">
        <v>132</v>
      </c>
      <c r="IO415" s="97">
        <v>495</v>
      </c>
      <c r="IP415" s="97">
        <v>2003</v>
      </c>
      <c r="IQ415" s="97">
        <v>1302</v>
      </c>
      <c r="IR415" s="97">
        <v>259</v>
      </c>
      <c r="IS415" s="97">
        <v>210</v>
      </c>
      <c r="IT415" s="97">
        <v>2131</v>
      </c>
      <c r="IU415" s="97">
        <v>210</v>
      </c>
      <c r="IV415" s="97">
        <v>409</v>
      </c>
      <c r="IW415" s="97">
        <v>375</v>
      </c>
      <c r="IX415" s="97">
        <v>215</v>
      </c>
      <c r="IY415" s="97">
        <v>342</v>
      </c>
      <c r="IZ415" s="97">
        <v>172</v>
      </c>
      <c r="JA415" s="97">
        <v>647</v>
      </c>
      <c r="JB415" s="97">
        <v>504</v>
      </c>
      <c r="JC415" s="97">
        <v>70</v>
      </c>
      <c r="JD415" s="97">
        <v>581</v>
      </c>
      <c r="JE415" s="97">
        <v>254</v>
      </c>
      <c r="JF415" s="97">
        <v>99</v>
      </c>
      <c r="JG415" s="97">
        <v>23</v>
      </c>
      <c r="JH415" s="97">
        <v>54</v>
      </c>
      <c r="JI415" s="97">
        <v>61</v>
      </c>
      <c r="JJ415" s="97">
        <v>79</v>
      </c>
      <c r="JK415" s="97">
        <v>539</v>
      </c>
      <c r="JL415" s="97">
        <v>136</v>
      </c>
      <c r="JM415" s="97">
        <v>34</v>
      </c>
      <c r="JN415" s="97">
        <v>117</v>
      </c>
      <c r="JO415" s="97">
        <v>786</v>
      </c>
      <c r="JP415" s="97">
        <v>1331</v>
      </c>
      <c r="JQ415" s="97">
        <v>970</v>
      </c>
      <c r="JR415" s="97">
        <v>1113</v>
      </c>
      <c r="JS415" s="97">
        <v>1545</v>
      </c>
      <c r="JT415" s="97">
        <v>877</v>
      </c>
      <c r="JU415" s="97">
        <v>864</v>
      </c>
      <c r="JV415" s="97">
        <v>1050</v>
      </c>
      <c r="JW415" s="97">
        <v>1946</v>
      </c>
      <c r="JX415" s="97">
        <v>417</v>
      </c>
      <c r="JY415" s="97">
        <v>0</v>
      </c>
      <c r="JZ415" s="97">
        <v>3032</v>
      </c>
      <c r="KA415" s="97">
        <v>2870</v>
      </c>
      <c r="KB415" s="97">
        <v>2902</v>
      </c>
      <c r="KC415" s="97">
        <v>1582</v>
      </c>
      <c r="KD415" s="97">
        <v>1207</v>
      </c>
      <c r="KE415" s="97">
        <v>1161</v>
      </c>
      <c r="KF415" s="97">
        <v>1697</v>
      </c>
      <c r="KG415" s="97">
        <v>2241</v>
      </c>
      <c r="KH415" s="97">
        <v>2459</v>
      </c>
      <c r="KI415" s="97">
        <v>3057</v>
      </c>
      <c r="KJ415" s="97">
        <v>1091</v>
      </c>
      <c r="KK415" s="97">
        <v>604</v>
      </c>
      <c r="KL415" s="97">
        <v>3515</v>
      </c>
      <c r="KM415" s="97">
        <v>854</v>
      </c>
      <c r="KN415" s="97">
        <v>2496</v>
      </c>
      <c r="KO415" s="97">
        <v>1185</v>
      </c>
      <c r="KP415" s="97">
        <v>765</v>
      </c>
      <c r="KQ415" s="97">
        <v>585</v>
      </c>
      <c r="KR415" s="97">
        <v>275</v>
      </c>
      <c r="KS415" s="97">
        <v>273</v>
      </c>
      <c r="KT415" s="97">
        <v>326</v>
      </c>
      <c r="KU415" s="97">
        <v>147</v>
      </c>
      <c r="KV415" s="97">
        <v>1656</v>
      </c>
      <c r="KW415" s="97">
        <v>2133</v>
      </c>
      <c r="KX415" s="97">
        <v>1524</v>
      </c>
      <c r="KY415" s="97">
        <v>176</v>
      </c>
      <c r="KZ415" s="97">
        <v>438</v>
      </c>
      <c r="LA415" s="97">
        <v>1725</v>
      </c>
      <c r="LB415" s="97">
        <v>1277</v>
      </c>
      <c r="LC415" s="97">
        <v>108</v>
      </c>
      <c r="LD415" s="97">
        <v>965</v>
      </c>
      <c r="LE415" s="97">
        <v>730</v>
      </c>
      <c r="LF415" s="97">
        <v>58</v>
      </c>
      <c r="LG415" s="97">
        <v>5918</v>
      </c>
      <c r="LH415" s="97">
        <v>9083</v>
      </c>
      <c r="LI415" s="97">
        <v>2253</v>
      </c>
      <c r="LJ415" s="97">
        <v>1619</v>
      </c>
      <c r="LK415" s="97">
        <v>578</v>
      </c>
      <c r="LL415" s="97">
        <v>3017</v>
      </c>
      <c r="LM415" s="97">
        <v>2014</v>
      </c>
      <c r="LN415" s="97">
        <v>816</v>
      </c>
      <c r="LO415" s="97">
        <v>146263</v>
      </c>
      <c r="LP415" s="97">
        <v>62585</v>
      </c>
      <c r="LQ415" s="97">
        <v>21981</v>
      </c>
      <c r="LR415" s="97">
        <v>1233</v>
      </c>
      <c r="LS415" s="97">
        <v>1419</v>
      </c>
      <c r="LT415" s="97">
        <v>615</v>
      </c>
      <c r="LU415" s="97">
        <v>3571</v>
      </c>
      <c r="LV415" s="97">
        <v>1061</v>
      </c>
      <c r="LW415" s="97">
        <v>559</v>
      </c>
      <c r="LX415" s="97">
        <v>650</v>
      </c>
      <c r="LY415" s="97">
        <v>248</v>
      </c>
      <c r="LZ415" s="97">
        <v>1126</v>
      </c>
      <c r="MA415" s="97">
        <v>1951</v>
      </c>
      <c r="MB415" s="97">
        <v>1381</v>
      </c>
      <c r="MC415" s="97">
        <v>306</v>
      </c>
      <c r="MD415" s="97">
        <v>1041</v>
      </c>
      <c r="ME415" s="97">
        <v>783</v>
      </c>
      <c r="MF415" s="97">
        <v>186</v>
      </c>
      <c r="MG415" s="97">
        <v>42</v>
      </c>
      <c r="MH415" s="97">
        <v>204</v>
      </c>
      <c r="MI415" s="97">
        <v>535</v>
      </c>
      <c r="MJ415" s="97">
        <v>7211</v>
      </c>
      <c r="MK415" s="97">
        <v>1112</v>
      </c>
      <c r="ML415" s="97">
        <v>618</v>
      </c>
      <c r="MM415" s="97">
        <v>221</v>
      </c>
      <c r="MN415" s="97">
        <v>121</v>
      </c>
      <c r="MO415" s="97">
        <v>310</v>
      </c>
      <c r="MP415" s="97">
        <v>173</v>
      </c>
      <c r="MQ415" s="97">
        <v>232</v>
      </c>
      <c r="MR415" s="97">
        <v>190</v>
      </c>
      <c r="MS415" s="97">
        <v>1733</v>
      </c>
      <c r="MT415" s="97">
        <v>913</v>
      </c>
      <c r="MU415" s="97">
        <v>4752</v>
      </c>
      <c r="MV415" s="97">
        <v>1613</v>
      </c>
      <c r="MW415" s="97">
        <v>3282</v>
      </c>
      <c r="MX415" s="97">
        <v>842</v>
      </c>
      <c r="MY415" s="97">
        <v>679</v>
      </c>
      <c r="MZ415" s="97">
        <v>745</v>
      </c>
      <c r="NA415" s="97">
        <v>409</v>
      </c>
      <c r="NB415" s="97">
        <v>549</v>
      </c>
      <c r="NC415" s="97">
        <v>257</v>
      </c>
      <c r="ND415" s="97">
        <v>9892</v>
      </c>
      <c r="NE415" s="97">
        <v>2358</v>
      </c>
      <c r="NF415" s="97">
        <v>579</v>
      </c>
      <c r="NG415" s="97">
        <v>471</v>
      </c>
      <c r="NH415" s="97">
        <v>240</v>
      </c>
      <c r="NI415" s="97">
        <v>235</v>
      </c>
      <c r="NJ415" s="97">
        <v>296</v>
      </c>
      <c r="NK415" s="97">
        <v>542</v>
      </c>
      <c r="NL415" s="97">
        <v>503</v>
      </c>
      <c r="NM415" s="97">
        <v>493</v>
      </c>
      <c r="NN415" s="97">
        <v>200</v>
      </c>
      <c r="NO415" s="97">
        <v>381</v>
      </c>
      <c r="NP415" s="97">
        <v>752</v>
      </c>
      <c r="NQ415" s="97">
        <v>1724</v>
      </c>
      <c r="NR415" s="97">
        <v>4464</v>
      </c>
      <c r="NS415" s="97">
        <v>1693</v>
      </c>
      <c r="NT415" s="97">
        <v>1543</v>
      </c>
      <c r="NU415" s="97">
        <v>496</v>
      </c>
      <c r="NV415" s="97">
        <v>2051</v>
      </c>
      <c r="NW415" s="97">
        <v>376</v>
      </c>
      <c r="NX415" s="97">
        <v>618</v>
      </c>
      <c r="NY415" s="97">
        <v>349</v>
      </c>
      <c r="NZ415" s="97">
        <v>1231</v>
      </c>
      <c r="OA415" s="97">
        <v>356</v>
      </c>
      <c r="OB415" s="97">
        <v>468</v>
      </c>
      <c r="OC415" s="97">
        <v>962</v>
      </c>
      <c r="OD415" s="97">
        <v>217</v>
      </c>
      <c r="OE415" s="97">
        <v>801</v>
      </c>
      <c r="OF415" s="97">
        <v>1390</v>
      </c>
      <c r="OG415" s="97">
        <v>0</v>
      </c>
      <c r="OH415" s="97"/>
      <c r="OI415" s="97"/>
      <c r="OJ415" s="97"/>
      <c r="OK415" s="97"/>
      <c r="OL415" s="97"/>
      <c r="OM415" s="97"/>
      <c r="ON415" s="97"/>
      <c r="OO415" s="97"/>
      <c r="OP415" s="97"/>
      <c r="OQ415" s="97"/>
      <c r="OR415" s="98"/>
      <c r="OS415" s="99">
        <v>505246</v>
      </c>
      <c r="OT415" s="108"/>
      <c r="OU415" s="108"/>
      <c r="OV415" s="108"/>
      <c r="OW415" s="108"/>
      <c r="OX415" s="108"/>
      <c r="OY415" s="108"/>
      <c r="OZ415" s="108"/>
      <c r="PA415" s="108"/>
      <c r="PB415" s="108"/>
      <c r="PC415" s="108"/>
      <c r="PD415" s="108"/>
      <c r="PE415" s="108"/>
      <c r="PF415" s="108"/>
      <c r="PG415" s="108"/>
      <c r="PH415" s="108"/>
      <c r="PI415" s="108"/>
      <c r="PJ415" s="108"/>
      <c r="PK415" s="108"/>
      <c r="PL415" s="108"/>
      <c r="PM415" s="108"/>
    </row>
    <row r="416" spans="1:429" ht="12.75" customHeight="1" thickBot="1" x14ac:dyDescent="0.25">
      <c r="A416" s="93" t="s">
        <v>1700</v>
      </c>
      <c r="B416" s="100"/>
      <c r="C416" s="95" t="s">
        <v>1701</v>
      </c>
      <c r="D416" s="96">
        <v>21959</v>
      </c>
      <c r="E416" s="97">
        <v>23412</v>
      </c>
      <c r="F416" s="97">
        <v>4952</v>
      </c>
      <c r="G416" s="97">
        <v>11842</v>
      </c>
      <c r="H416" s="97">
        <v>4399</v>
      </c>
      <c r="I416" s="97">
        <v>5082</v>
      </c>
      <c r="J416" s="97">
        <v>4974</v>
      </c>
      <c r="K416" s="97">
        <v>21279</v>
      </c>
      <c r="L416" s="97">
        <v>1587</v>
      </c>
      <c r="M416" s="97">
        <v>21692</v>
      </c>
      <c r="N416" s="97">
        <v>1752</v>
      </c>
      <c r="O416" s="97">
        <v>4144</v>
      </c>
      <c r="P416" s="97">
        <v>3357</v>
      </c>
      <c r="Q416" s="97">
        <v>156786</v>
      </c>
      <c r="R416" s="97">
        <v>18578</v>
      </c>
      <c r="S416" s="97">
        <v>5378</v>
      </c>
      <c r="T416" s="97">
        <v>7013</v>
      </c>
      <c r="U416" s="97">
        <v>5872</v>
      </c>
      <c r="V416" s="97">
        <v>4932</v>
      </c>
      <c r="W416" s="97">
        <v>7994</v>
      </c>
      <c r="X416" s="97">
        <v>21417</v>
      </c>
      <c r="Y416" s="97">
        <v>118808</v>
      </c>
      <c r="Z416" s="97">
        <v>28874</v>
      </c>
      <c r="AA416" s="97">
        <v>3294</v>
      </c>
      <c r="AB416" s="97">
        <v>7433</v>
      </c>
      <c r="AC416" s="97">
        <v>12552</v>
      </c>
      <c r="AD416" s="97">
        <v>31353</v>
      </c>
      <c r="AE416" s="97">
        <v>11858</v>
      </c>
      <c r="AF416" s="97">
        <v>5915</v>
      </c>
      <c r="AG416" s="97">
        <v>4895</v>
      </c>
      <c r="AH416" s="97">
        <v>39394</v>
      </c>
      <c r="AI416" s="97">
        <v>3105</v>
      </c>
      <c r="AJ416" s="97">
        <v>8448</v>
      </c>
      <c r="AK416" s="97">
        <v>23892</v>
      </c>
      <c r="AL416" s="97">
        <v>11964</v>
      </c>
      <c r="AM416" s="97">
        <v>19209</v>
      </c>
      <c r="AN416" s="97">
        <v>2068</v>
      </c>
      <c r="AO416" s="97">
        <v>1760</v>
      </c>
      <c r="AP416" s="97">
        <v>2171</v>
      </c>
      <c r="AQ416" s="97">
        <v>2429</v>
      </c>
      <c r="AR416" s="97">
        <v>1086</v>
      </c>
      <c r="AS416" s="97">
        <v>3948</v>
      </c>
      <c r="AT416" s="97">
        <v>1302</v>
      </c>
      <c r="AU416" s="97">
        <v>1682</v>
      </c>
      <c r="AV416" s="97">
        <v>1085</v>
      </c>
      <c r="AW416" s="97">
        <v>1150</v>
      </c>
      <c r="AX416" s="97">
        <v>1425</v>
      </c>
      <c r="AY416" s="97">
        <v>2372</v>
      </c>
      <c r="AZ416" s="97">
        <v>533</v>
      </c>
      <c r="BA416" s="97">
        <v>1007</v>
      </c>
      <c r="BB416" s="97">
        <v>1081</v>
      </c>
      <c r="BC416" s="97">
        <v>1216</v>
      </c>
      <c r="BD416" s="97">
        <v>13549</v>
      </c>
      <c r="BE416" s="97">
        <v>2713</v>
      </c>
      <c r="BF416" s="97">
        <v>364</v>
      </c>
      <c r="BG416" s="97">
        <v>431</v>
      </c>
      <c r="BH416" s="97">
        <v>2172</v>
      </c>
      <c r="BI416" s="97">
        <v>4368</v>
      </c>
      <c r="BJ416" s="97">
        <v>409</v>
      </c>
      <c r="BK416" s="97">
        <v>3198</v>
      </c>
      <c r="BL416" s="97">
        <v>3203</v>
      </c>
      <c r="BM416" s="97">
        <v>1507</v>
      </c>
      <c r="BN416" s="97">
        <v>1494</v>
      </c>
      <c r="BO416" s="97">
        <v>1454</v>
      </c>
      <c r="BP416" s="97">
        <v>1210</v>
      </c>
      <c r="BQ416" s="97">
        <v>1542</v>
      </c>
      <c r="BR416" s="97">
        <v>3320</v>
      </c>
      <c r="BS416" s="97">
        <v>3190</v>
      </c>
      <c r="BT416" s="97">
        <v>893</v>
      </c>
      <c r="BU416" s="97">
        <v>1194</v>
      </c>
      <c r="BV416" s="97">
        <v>2051</v>
      </c>
      <c r="BW416" s="97">
        <v>1071</v>
      </c>
      <c r="BX416" s="97">
        <v>651</v>
      </c>
      <c r="BY416" s="97">
        <v>2944</v>
      </c>
      <c r="BZ416" s="97">
        <v>6456</v>
      </c>
      <c r="CA416" s="97">
        <v>4525</v>
      </c>
      <c r="CB416" s="97">
        <v>738</v>
      </c>
      <c r="CC416" s="97">
        <v>4993</v>
      </c>
      <c r="CD416" s="97">
        <v>995</v>
      </c>
      <c r="CE416" s="97">
        <v>1065</v>
      </c>
      <c r="CF416" s="97">
        <v>3054</v>
      </c>
      <c r="CG416" s="97">
        <v>1630</v>
      </c>
      <c r="CH416" s="97">
        <v>5096</v>
      </c>
      <c r="CI416" s="97">
        <v>872</v>
      </c>
      <c r="CJ416" s="97">
        <v>7283</v>
      </c>
      <c r="CK416" s="97">
        <v>2941</v>
      </c>
      <c r="CL416" s="97">
        <v>1784</v>
      </c>
      <c r="CM416" s="97">
        <v>3474</v>
      </c>
      <c r="CN416" s="97">
        <v>86</v>
      </c>
      <c r="CO416" s="97">
        <v>209</v>
      </c>
      <c r="CP416" s="97">
        <v>3260</v>
      </c>
      <c r="CQ416" s="97">
        <v>950</v>
      </c>
      <c r="CR416" s="97">
        <v>5710</v>
      </c>
      <c r="CS416" s="97">
        <v>706</v>
      </c>
      <c r="CT416" s="97">
        <v>428</v>
      </c>
      <c r="CU416" s="97">
        <v>154</v>
      </c>
      <c r="CV416" s="97">
        <v>558</v>
      </c>
      <c r="CW416" s="97">
        <v>968</v>
      </c>
      <c r="CX416" s="97">
        <v>2731</v>
      </c>
      <c r="CY416" s="97">
        <v>950</v>
      </c>
      <c r="CZ416" s="97">
        <v>985</v>
      </c>
      <c r="DA416" s="97">
        <v>3146</v>
      </c>
      <c r="DB416" s="97">
        <v>1993</v>
      </c>
      <c r="DC416" s="97">
        <v>3756</v>
      </c>
      <c r="DD416" s="97">
        <v>5471</v>
      </c>
      <c r="DE416" s="97">
        <v>1128</v>
      </c>
      <c r="DF416" s="97">
        <v>880</v>
      </c>
      <c r="DG416" s="97">
        <v>367</v>
      </c>
      <c r="DH416" s="97">
        <v>3449</v>
      </c>
      <c r="DI416" s="97">
        <v>1344</v>
      </c>
      <c r="DJ416" s="97">
        <v>1537</v>
      </c>
      <c r="DK416" s="97">
        <v>849</v>
      </c>
      <c r="DL416" s="97">
        <v>3980</v>
      </c>
      <c r="DM416" s="97">
        <v>3467</v>
      </c>
      <c r="DN416" s="97">
        <v>11645</v>
      </c>
      <c r="DO416" s="97">
        <v>546</v>
      </c>
      <c r="DP416" s="97">
        <v>17826</v>
      </c>
      <c r="DQ416" s="97">
        <v>3251</v>
      </c>
      <c r="DR416" s="97">
        <v>1700</v>
      </c>
      <c r="DS416" s="97">
        <v>14989</v>
      </c>
      <c r="DT416" s="97">
        <v>20136</v>
      </c>
      <c r="DU416" s="97">
        <v>131</v>
      </c>
      <c r="DV416" s="97">
        <v>346</v>
      </c>
      <c r="DW416" s="97">
        <v>3861</v>
      </c>
      <c r="DX416" s="97">
        <v>2533</v>
      </c>
      <c r="DY416" s="97">
        <v>6401</v>
      </c>
      <c r="DZ416" s="97">
        <v>2822</v>
      </c>
      <c r="EA416" s="97">
        <v>5037</v>
      </c>
      <c r="EB416" s="97">
        <v>426</v>
      </c>
      <c r="EC416" s="97">
        <v>1159</v>
      </c>
      <c r="ED416" s="97">
        <v>79</v>
      </c>
      <c r="EE416" s="97">
        <v>1507</v>
      </c>
      <c r="EF416" s="97">
        <v>449</v>
      </c>
      <c r="EG416" s="97">
        <v>1183</v>
      </c>
      <c r="EH416" s="97">
        <v>467</v>
      </c>
      <c r="EI416" s="97">
        <v>214</v>
      </c>
      <c r="EJ416" s="97">
        <v>1475</v>
      </c>
      <c r="EK416" s="97">
        <v>448</v>
      </c>
      <c r="EL416" s="97">
        <v>1561</v>
      </c>
      <c r="EM416" s="97">
        <v>1865</v>
      </c>
      <c r="EN416" s="97">
        <v>79</v>
      </c>
      <c r="EO416" s="97">
        <v>1349</v>
      </c>
      <c r="EP416" s="97">
        <v>1765</v>
      </c>
      <c r="EQ416" s="97">
        <v>2399</v>
      </c>
      <c r="ER416" s="97">
        <v>2944</v>
      </c>
      <c r="ES416" s="97">
        <v>806</v>
      </c>
      <c r="ET416" s="97">
        <v>1228</v>
      </c>
      <c r="EU416" s="97">
        <v>8358</v>
      </c>
      <c r="EV416" s="97">
        <v>26317</v>
      </c>
      <c r="EW416" s="97">
        <v>3718</v>
      </c>
      <c r="EX416" s="97">
        <v>166</v>
      </c>
      <c r="EY416" s="97">
        <v>433</v>
      </c>
      <c r="EZ416" s="97">
        <v>36</v>
      </c>
      <c r="FA416" s="97">
        <v>914</v>
      </c>
      <c r="FB416" s="97">
        <v>2224</v>
      </c>
      <c r="FC416" s="97">
        <v>1087</v>
      </c>
      <c r="FD416" s="97">
        <v>2262</v>
      </c>
      <c r="FE416" s="97">
        <v>859</v>
      </c>
      <c r="FF416" s="97">
        <v>2696</v>
      </c>
      <c r="FG416" s="97">
        <v>5084</v>
      </c>
      <c r="FH416" s="97">
        <v>1349</v>
      </c>
      <c r="FI416" s="97">
        <v>25641</v>
      </c>
      <c r="FJ416" s="97">
        <v>11059</v>
      </c>
      <c r="FK416" s="97">
        <v>7334</v>
      </c>
      <c r="FL416" s="97">
        <v>72</v>
      </c>
      <c r="FM416" s="97">
        <v>1307</v>
      </c>
      <c r="FN416" s="97">
        <v>2037</v>
      </c>
      <c r="FO416" s="97">
        <v>933</v>
      </c>
      <c r="FP416" s="97">
        <v>468</v>
      </c>
      <c r="FQ416" s="97">
        <v>1507</v>
      </c>
      <c r="FR416" s="97">
        <v>1265</v>
      </c>
      <c r="FS416" s="97">
        <v>1024</v>
      </c>
      <c r="FT416" s="97">
        <v>282</v>
      </c>
      <c r="FU416" s="97">
        <v>630</v>
      </c>
      <c r="FV416" s="97">
        <v>140</v>
      </c>
      <c r="FW416" s="97">
        <v>299</v>
      </c>
      <c r="FX416" s="97">
        <v>227</v>
      </c>
      <c r="FY416" s="97">
        <v>208</v>
      </c>
      <c r="FZ416" s="97">
        <v>1886</v>
      </c>
      <c r="GA416" s="97">
        <v>1027</v>
      </c>
      <c r="GB416" s="97">
        <v>10053</v>
      </c>
      <c r="GC416" s="97">
        <v>10942</v>
      </c>
      <c r="GD416" s="97">
        <v>1122</v>
      </c>
      <c r="GE416" s="97">
        <v>2613</v>
      </c>
      <c r="GF416" s="97">
        <v>331</v>
      </c>
      <c r="GG416" s="97">
        <v>1444</v>
      </c>
      <c r="GH416" s="97">
        <v>1297</v>
      </c>
      <c r="GI416" s="97">
        <v>141</v>
      </c>
      <c r="GJ416" s="97">
        <v>329</v>
      </c>
      <c r="GK416" s="97">
        <v>546</v>
      </c>
      <c r="GL416" s="97">
        <v>4426</v>
      </c>
      <c r="GM416" s="97">
        <v>3212</v>
      </c>
      <c r="GN416" s="97">
        <v>1802</v>
      </c>
      <c r="GO416" s="97">
        <v>1385</v>
      </c>
      <c r="GP416" s="97">
        <v>732</v>
      </c>
      <c r="GQ416" s="97">
        <v>1208</v>
      </c>
      <c r="GR416" s="97">
        <v>2962</v>
      </c>
      <c r="GS416" s="97">
        <v>1685</v>
      </c>
      <c r="GT416" s="97">
        <v>3261</v>
      </c>
      <c r="GU416" s="97">
        <v>2675</v>
      </c>
      <c r="GV416" s="97">
        <v>3040</v>
      </c>
      <c r="GW416" s="97">
        <v>1981</v>
      </c>
      <c r="GX416" s="97">
        <v>2983</v>
      </c>
      <c r="GY416" s="97">
        <v>2640</v>
      </c>
      <c r="GZ416" s="97">
        <v>458</v>
      </c>
      <c r="HA416" s="97">
        <v>3806</v>
      </c>
      <c r="HB416" s="97">
        <v>6261</v>
      </c>
      <c r="HC416" s="97">
        <v>563</v>
      </c>
      <c r="HD416" s="97">
        <v>2539</v>
      </c>
      <c r="HE416" s="97">
        <v>3151</v>
      </c>
      <c r="HF416" s="97">
        <v>5236</v>
      </c>
      <c r="HG416" s="97">
        <v>1598</v>
      </c>
      <c r="HH416" s="97">
        <v>1873</v>
      </c>
      <c r="HI416" s="97">
        <v>2413</v>
      </c>
      <c r="HJ416" s="97">
        <v>1651</v>
      </c>
      <c r="HK416" s="97">
        <v>3332</v>
      </c>
      <c r="HL416" s="97">
        <v>6463</v>
      </c>
      <c r="HM416" s="97">
        <v>2265</v>
      </c>
      <c r="HN416" s="97">
        <v>2866</v>
      </c>
      <c r="HO416" s="97">
        <v>22230</v>
      </c>
      <c r="HP416" s="97">
        <v>417</v>
      </c>
      <c r="HQ416" s="97">
        <v>1699</v>
      </c>
      <c r="HR416" s="97">
        <v>100</v>
      </c>
      <c r="HS416" s="97">
        <v>850</v>
      </c>
      <c r="HT416" s="97">
        <v>361</v>
      </c>
      <c r="HU416" s="97">
        <v>749</v>
      </c>
      <c r="HV416" s="97">
        <v>696</v>
      </c>
      <c r="HW416" s="97">
        <v>846</v>
      </c>
      <c r="HX416" s="97">
        <v>989</v>
      </c>
      <c r="HY416" s="97">
        <v>8019</v>
      </c>
      <c r="HZ416" s="97">
        <v>5562</v>
      </c>
      <c r="IA416" s="97">
        <v>2481</v>
      </c>
      <c r="IB416" s="97">
        <v>2056</v>
      </c>
      <c r="IC416" s="97">
        <v>411</v>
      </c>
      <c r="ID416" s="97">
        <v>1921</v>
      </c>
      <c r="IE416" s="97">
        <v>664</v>
      </c>
      <c r="IF416" s="97">
        <v>11274</v>
      </c>
      <c r="IG416" s="97">
        <v>707</v>
      </c>
      <c r="IH416" s="97">
        <v>125807</v>
      </c>
      <c r="II416" s="97">
        <v>1814</v>
      </c>
      <c r="IJ416" s="97">
        <v>2929</v>
      </c>
      <c r="IK416" s="97">
        <v>6566</v>
      </c>
      <c r="IL416" s="97">
        <v>20318</v>
      </c>
      <c r="IM416" s="97">
        <v>387</v>
      </c>
      <c r="IN416" s="97">
        <v>1806</v>
      </c>
      <c r="IO416" s="97">
        <v>8989</v>
      </c>
      <c r="IP416" s="97">
        <v>20240</v>
      </c>
      <c r="IQ416" s="97">
        <v>11159</v>
      </c>
      <c r="IR416" s="97">
        <v>1223</v>
      </c>
      <c r="IS416" s="97">
        <v>4495</v>
      </c>
      <c r="IT416" s="97">
        <v>53574</v>
      </c>
      <c r="IU416" s="97">
        <v>5017</v>
      </c>
      <c r="IV416" s="97">
        <v>15118</v>
      </c>
      <c r="IW416" s="97">
        <v>7903</v>
      </c>
      <c r="IX416" s="97">
        <v>3758</v>
      </c>
      <c r="IY416" s="97">
        <v>4877</v>
      </c>
      <c r="IZ416" s="97">
        <v>2344</v>
      </c>
      <c r="JA416" s="97">
        <v>15320</v>
      </c>
      <c r="JB416" s="97">
        <v>14556</v>
      </c>
      <c r="JC416" s="97">
        <v>566</v>
      </c>
      <c r="JD416" s="97">
        <v>7302</v>
      </c>
      <c r="JE416" s="97">
        <v>5344</v>
      </c>
      <c r="JF416" s="97">
        <v>2051</v>
      </c>
      <c r="JG416" s="97">
        <v>414</v>
      </c>
      <c r="JH416" s="97">
        <v>1027</v>
      </c>
      <c r="JI416" s="97">
        <v>838</v>
      </c>
      <c r="JJ416" s="97">
        <v>1447</v>
      </c>
      <c r="JK416" s="97">
        <v>11770</v>
      </c>
      <c r="JL416" s="97">
        <v>1452</v>
      </c>
      <c r="JM416" s="97">
        <v>335</v>
      </c>
      <c r="JN416" s="97">
        <v>2228</v>
      </c>
      <c r="JO416" s="97">
        <v>26018</v>
      </c>
      <c r="JP416" s="97">
        <v>27683</v>
      </c>
      <c r="JQ416" s="97">
        <v>40116</v>
      </c>
      <c r="JR416" s="97">
        <v>30766</v>
      </c>
      <c r="JS416" s="97">
        <v>49975</v>
      </c>
      <c r="JT416" s="97">
        <v>43250</v>
      </c>
      <c r="JU416" s="97">
        <v>27124</v>
      </c>
      <c r="JV416" s="97">
        <v>26144</v>
      </c>
      <c r="JW416" s="97">
        <v>64676</v>
      </c>
      <c r="JX416" s="97">
        <v>11476</v>
      </c>
      <c r="JY416" s="97"/>
      <c r="JZ416" s="97">
        <v>31308</v>
      </c>
      <c r="KA416" s="97">
        <v>27673</v>
      </c>
      <c r="KB416" s="97">
        <v>11479</v>
      </c>
      <c r="KC416" s="97">
        <v>17273</v>
      </c>
      <c r="KD416" s="97">
        <v>7460</v>
      </c>
      <c r="KE416" s="97">
        <v>15008</v>
      </c>
      <c r="KF416" s="97">
        <v>12805</v>
      </c>
      <c r="KG416" s="97">
        <v>64679</v>
      </c>
      <c r="KH416" s="97">
        <v>15984</v>
      </c>
      <c r="KI416" s="97">
        <v>30240</v>
      </c>
      <c r="KJ416" s="97">
        <v>17252</v>
      </c>
      <c r="KK416" s="97">
        <v>6321</v>
      </c>
      <c r="KL416" s="97">
        <v>45292</v>
      </c>
      <c r="KM416" s="97">
        <v>17581</v>
      </c>
      <c r="KN416" s="97">
        <v>15911</v>
      </c>
      <c r="KO416" s="97">
        <v>13763</v>
      </c>
      <c r="KP416" s="97">
        <v>11645</v>
      </c>
      <c r="KQ416" s="97">
        <v>10867</v>
      </c>
      <c r="KR416" s="97">
        <v>10100</v>
      </c>
      <c r="KS416" s="97">
        <v>10442</v>
      </c>
      <c r="KT416" s="97">
        <v>12375</v>
      </c>
      <c r="KU416" s="97">
        <v>6117</v>
      </c>
      <c r="KV416" s="97">
        <v>66394</v>
      </c>
      <c r="KW416" s="97">
        <v>36834</v>
      </c>
      <c r="KX416" s="97">
        <v>8731</v>
      </c>
      <c r="KY416" s="97">
        <v>25844</v>
      </c>
      <c r="KZ416" s="97">
        <v>33408</v>
      </c>
      <c r="LA416" s="97">
        <v>93174</v>
      </c>
      <c r="LB416" s="97">
        <v>68895</v>
      </c>
      <c r="LC416" s="97">
        <v>5139</v>
      </c>
      <c r="LD416" s="97">
        <v>32845</v>
      </c>
      <c r="LE416" s="97">
        <v>29175</v>
      </c>
      <c r="LF416" s="97">
        <v>2548</v>
      </c>
      <c r="LG416" s="97">
        <v>85342</v>
      </c>
      <c r="LH416" s="97">
        <v>199158</v>
      </c>
      <c r="LI416" s="97">
        <v>17598</v>
      </c>
      <c r="LJ416" s="97">
        <v>7248</v>
      </c>
      <c r="LK416" s="97">
        <v>24726</v>
      </c>
      <c r="LL416" s="97">
        <v>84394</v>
      </c>
      <c r="LM416" s="97">
        <v>57320</v>
      </c>
      <c r="LN416" s="97">
        <v>11604</v>
      </c>
      <c r="LO416" s="97">
        <v>965343</v>
      </c>
      <c r="LP416" s="97">
        <v>357702</v>
      </c>
      <c r="LQ416" s="97">
        <v>305053</v>
      </c>
      <c r="LR416" s="97">
        <v>14188</v>
      </c>
      <c r="LS416" s="97">
        <v>18710</v>
      </c>
      <c r="LT416" s="97">
        <v>5436</v>
      </c>
      <c r="LU416" s="97">
        <v>87364</v>
      </c>
      <c r="LV416" s="97">
        <v>90372</v>
      </c>
      <c r="LW416" s="97">
        <v>20095</v>
      </c>
      <c r="LX416" s="97">
        <v>25548</v>
      </c>
      <c r="LY416" s="97">
        <v>9365</v>
      </c>
      <c r="LZ416" s="97">
        <v>34082</v>
      </c>
      <c r="MA416" s="97">
        <v>35540</v>
      </c>
      <c r="MB416" s="97">
        <v>35695</v>
      </c>
      <c r="MC416" s="97">
        <v>5467</v>
      </c>
      <c r="MD416" s="97">
        <v>17605</v>
      </c>
      <c r="ME416" s="97">
        <v>42548</v>
      </c>
      <c r="MF416" s="97">
        <v>11945</v>
      </c>
      <c r="MG416" s="97">
        <v>4544</v>
      </c>
      <c r="MH416" s="97">
        <v>8659</v>
      </c>
      <c r="MI416" s="97">
        <v>43114</v>
      </c>
      <c r="MJ416" s="97">
        <v>34355</v>
      </c>
      <c r="MK416" s="97">
        <v>44939</v>
      </c>
      <c r="ML416" s="97">
        <v>28399</v>
      </c>
      <c r="MM416" s="97">
        <v>977</v>
      </c>
      <c r="MN416" s="97">
        <v>5384</v>
      </c>
      <c r="MO416" s="97">
        <v>7923</v>
      </c>
      <c r="MP416" s="97">
        <v>6700</v>
      </c>
      <c r="MQ416" s="97">
        <v>5076</v>
      </c>
      <c r="MR416" s="97">
        <v>6973</v>
      </c>
      <c r="MS416" s="97">
        <v>15407</v>
      </c>
      <c r="MT416" s="97">
        <v>1167</v>
      </c>
      <c r="MU416" s="97">
        <v>41857</v>
      </c>
      <c r="MV416" s="97">
        <v>1446</v>
      </c>
      <c r="MW416" s="97">
        <v>27854</v>
      </c>
      <c r="MX416" s="97">
        <v>20643</v>
      </c>
      <c r="MY416" s="97">
        <v>22975</v>
      </c>
      <c r="MZ416" s="97">
        <v>34619</v>
      </c>
      <c r="NA416" s="97">
        <v>12203</v>
      </c>
      <c r="NB416" s="97">
        <v>7253</v>
      </c>
      <c r="NC416" s="97">
        <v>4350</v>
      </c>
      <c r="ND416" s="97">
        <v>59085</v>
      </c>
      <c r="NE416" s="97">
        <v>6193</v>
      </c>
      <c r="NF416" s="97">
        <v>1481</v>
      </c>
      <c r="NG416" s="97">
        <v>206</v>
      </c>
      <c r="NH416" s="97">
        <v>8860</v>
      </c>
      <c r="NI416" s="97">
        <v>322</v>
      </c>
      <c r="NJ416" s="97">
        <v>7324</v>
      </c>
      <c r="NK416" s="97">
        <v>6391</v>
      </c>
      <c r="NL416" s="97">
        <v>20140</v>
      </c>
      <c r="NM416" s="97">
        <v>12748</v>
      </c>
      <c r="NN416" s="97">
        <v>3203</v>
      </c>
      <c r="NO416" s="97">
        <v>2615</v>
      </c>
      <c r="NP416" s="97">
        <v>9971</v>
      </c>
      <c r="NQ416" s="97">
        <v>5261</v>
      </c>
      <c r="NR416" s="97">
        <v>38511</v>
      </c>
      <c r="NS416" s="97">
        <v>30182</v>
      </c>
      <c r="NT416" s="97">
        <v>30523</v>
      </c>
      <c r="NU416" s="97">
        <v>5845</v>
      </c>
      <c r="NV416" s="97">
        <v>11217</v>
      </c>
      <c r="NW416" s="97">
        <v>606</v>
      </c>
      <c r="NX416" s="97">
        <v>2263</v>
      </c>
      <c r="NY416" s="97">
        <v>9553</v>
      </c>
      <c r="NZ416" s="97">
        <v>14627</v>
      </c>
      <c r="OA416" s="97">
        <v>3863</v>
      </c>
      <c r="OB416" s="97">
        <v>452</v>
      </c>
      <c r="OC416" s="97">
        <v>17278</v>
      </c>
      <c r="OD416" s="97">
        <v>9175</v>
      </c>
      <c r="OE416" s="97">
        <v>6550</v>
      </c>
      <c r="OF416" s="97">
        <v>2486</v>
      </c>
      <c r="OG416" s="97"/>
      <c r="OH416" s="97">
        <v>159606</v>
      </c>
      <c r="OI416" s="97">
        <v>95001</v>
      </c>
      <c r="OJ416" s="97">
        <v>-5641</v>
      </c>
      <c r="OK416" s="97">
        <v>1870</v>
      </c>
      <c r="OL416" s="97">
        <v>3020</v>
      </c>
      <c r="OM416" s="97">
        <v>66497</v>
      </c>
      <c r="ON416" s="97">
        <v>16828</v>
      </c>
      <c r="OO416" s="97">
        <v>95027</v>
      </c>
      <c r="OP416" s="97">
        <v>-28222</v>
      </c>
      <c r="OQ416" s="97">
        <v>15141</v>
      </c>
      <c r="OR416" s="98">
        <v>59074</v>
      </c>
      <c r="OS416" s="99">
        <v>6543558</v>
      </c>
      <c r="OT416" s="108"/>
      <c r="OU416" s="108"/>
      <c r="OV416" s="108"/>
      <c r="OW416" s="108"/>
      <c r="OX416" s="108"/>
      <c r="OY416" s="108"/>
      <c r="OZ416" s="108"/>
      <c r="PA416" s="108"/>
      <c r="PB416" s="108"/>
      <c r="PC416" s="108"/>
      <c r="PD416" s="108"/>
      <c r="PE416" s="108"/>
      <c r="PF416" s="108"/>
      <c r="PG416" s="108"/>
      <c r="PH416" s="108"/>
      <c r="PI416" s="108"/>
      <c r="PJ416" s="108"/>
      <c r="PK416" s="108"/>
      <c r="PL416" s="108"/>
      <c r="PM416" s="108"/>
    </row>
    <row r="417" spans="1:429" ht="12.75" customHeight="1" thickBot="1" x14ac:dyDescent="0.25">
      <c r="A417" s="109" t="s">
        <v>1702</v>
      </c>
      <c r="B417" s="110"/>
      <c r="C417" s="111" t="s">
        <v>1703</v>
      </c>
      <c r="D417" s="112">
        <v>22896</v>
      </c>
      <c r="E417" s="113">
        <v>30038</v>
      </c>
      <c r="F417" s="113">
        <v>7586</v>
      </c>
      <c r="G417" s="113">
        <v>17305</v>
      </c>
      <c r="H417" s="113">
        <v>9681</v>
      </c>
      <c r="I417" s="113">
        <v>9934</v>
      </c>
      <c r="J417" s="113">
        <v>7274</v>
      </c>
      <c r="K417" s="113">
        <v>23828</v>
      </c>
      <c r="L417" s="113">
        <v>3713</v>
      </c>
      <c r="M417" s="113">
        <v>25444</v>
      </c>
      <c r="N417" s="113">
        <v>8448</v>
      </c>
      <c r="O417" s="113">
        <v>5434</v>
      </c>
      <c r="P417" s="113">
        <v>16115</v>
      </c>
      <c r="Q417" s="113">
        <v>209735</v>
      </c>
      <c r="R417" s="113">
        <v>28791</v>
      </c>
      <c r="S417" s="113">
        <v>7095</v>
      </c>
      <c r="T417" s="113">
        <v>10099</v>
      </c>
      <c r="U417" s="113">
        <v>8559</v>
      </c>
      <c r="V417" s="113">
        <v>8450</v>
      </c>
      <c r="W417" s="113">
        <v>17484</v>
      </c>
      <c r="X417" s="113">
        <v>50602</v>
      </c>
      <c r="Y417" s="113">
        <v>195047</v>
      </c>
      <c r="Z417" s="113">
        <v>45578</v>
      </c>
      <c r="AA417" s="113">
        <v>8132</v>
      </c>
      <c r="AB417" s="113">
        <v>26312</v>
      </c>
      <c r="AC417" s="113">
        <v>39567</v>
      </c>
      <c r="AD417" s="113">
        <v>74706</v>
      </c>
      <c r="AE417" s="113">
        <v>28339</v>
      </c>
      <c r="AF417" s="113">
        <v>40570</v>
      </c>
      <c r="AG417" s="113">
        <v>20412</v>
      </c>
      <c r="AH417" s="113">
        <v>75903</v>
      </c>
      <c r="AI417" s="113">
        <v>20876</v>
      </c>
      <c r="AJ417" s="113">
        <v>37062</v>
      </c>
      <c r="AK417" s="113">
        <v>58876</v>
      </c>
      <c r="AL417" s="113">
        <v>69898</v>
      </c>
      <c r="AM417" s="113">
        <v>59626</v>
      </c>
      <c r="AN417" s="113">
        <v>6513</v>
      </c>
      <c r="AO417" s="113">
        <v>5412</v>
      </c>
      <c r="AP417" s="113">
        <v>7008</v>
      </c>
      <c r="AQ417" s="113">
        <v>6734</v>
      </c>
      <c r="AR417" s="113">
        <v>3364</v>
      </c>
      <c r="AS417" s="113">
        <v>10059</v>
      </c>
      <c r="AT417" s="113">
        <v>2434</v>
      </c>
      <c r="AU417" s="113">
        <v>6968</v>
      </c>
      <c r="AV417" s="113">
        <v>2429</v>
      </c>
      <c r="AW417" s="113">
        <v>3734</v>
      </c>
      <c r="AX417" s="113">
        <v>2560</v>
      </c>
      <c r="AY417" s="113">
        <v>3187</v>
      </c>
      <c r="AZ417" s="113">
        <v>1655</v>
      </c>
      <c r="BA417" s="113">
        <v>1736</v>
      </c>
      <c r="BB417" s="113">
        <v>2328</v>
      </c>
      <c r="BC417" s="113">
        <v>2018</v>
      </c>
      <c r="BD417" s="113">
        <v>22345</v>
      </c>
      <c r="BE417" s="113">
        <v>7260</v>
      </c>
      <c r="BF417" s="113">
        <v>735</v>
      </c>
      <c r="BG417" s="113">
        <v>1479</v>
      </c>
      <c r="BH417" s="113">
        <v>5764</v>
      </c>
      <c r="BI417" s="113">
        <v>5687</v>
      </c>
      <c r="BJ417" s="113">
        <v>3074</v>
      </c>
      <c r="BK417" s="113">
        <v>5521</v>
      </c>
      <c r="BL417" s="113">
        <v>8535</v>
      </c>
      <c r="BM417" s="113">
        <v>4998</v>
      </c>
      <c r="BN417" s="113">
        <v>1955</v>
      </c>
      <c r="BO417" s="113">
        <v>4758</v>
      </c>
      <c r="BP417" s="113">
        <v>4356</v>
      </c>
      <c r="BQ417" s="113">
        <v>4815</v>
      </c>
      <c r="BR417" s="113">
        <v>13977</v>
      </c>
      <c r="BS417" s="113">
        <v>14372</v>
      </c>
      <c r="BT417" s="113">
        <v>2973</v>
      </c>
      <c r="BU417" s="113">
        <v>3392</v>
      </c>
      <c r="BV417" s="113">
        <v>5010</v>
      </c>
      <c r="BW417" s="113">
        <v>2698</v>
      </c>
      <c r="BX417" s="113">
        <v>2998</v>
      </c>
      <c r="BY417" s="113">
        <v>19976</v>
      </c>
      <c r="BZ417" s="113">
        <v>11403</v>
      </c>
      <c r="CA417" s="113">
        <v>12103</v>
      </c>
      <c r="CB417" s="113">
        <v>1382</v>
      </c>
      <c r="CC417" s="113">
        <v>11884</v>
      </c>
      <c r="CD417" s="113">
        <v>3251</v>
      </c>
      <c r="CE417" s="113">
        <v>3243</v>
      </c>
      <c r="CF417" s="113">
        <v>6982</v>
      </c>
      <c r="CG417" s="113">
        <v>5831</v>
      </c>
      <c r="CH417" s="113">
        <v>9893</v>
      </c>
      <c r="CI417" s="113">
        <v>1745</v>
      </c>
      <c r="CJ417" s="113">
        <v>15045</v>
      </c>
      <c r="CK417" s="113">
        <v>12951</v>
      </c>
      <c r="CL417" s="113">
        <v>4395</v>
      </c>
      <c r="CM417" s="113">
        <v>9099</v>
      </c>
      <c r="CN417" s="113">
        <v>2646</v>
      </c>
      <c r="CO417" s="113">
        <v>917</v>
      </c>
      <c r="CP417" s="113">
        <v>8087</v>
      </c>
      <c r="CQ417" s="113">
        <v>2045</v>
      </c>
      <c r="CR417" s="113">
        <v>11711</v>
      </c>
      <c r="CS417" s="113">
        <v>2406</v>
      </c>
      <c r="CT417" s="113">
        <v>2990</v>
      </c>
      <c r="CU417" s="113">
        <v>4205</v>
      </c>
      <c r="CV417" s="113">
        <v>2960</v>
      </c>
      <c r="CW417" s="113">
        <v>3687</v>
      </c>
      <c r="CX417" s="113">
        <v>5991</v>
      </c>
      <c r="CY417" s="113">
        <v>2109</v>
      </c>
      <c r="CZ417" s="113">
        <v>2074</v>
      </c>
      <c r="DA417" s="113">
        <v>7778</v>
      </c>
      <c r="DB417" s="113">
        <v>3877</v>
      </c>
      <c r="DC417" s="113">
        <v>6657</v>
      </c>
      <c r="DD417" s="113">
        <v>10575</v>
      </c>
      <c r="DE417" s="113">
        <v>1770</v>
      </c>
      <c r="DF417" s="113">
        <v>2465</v>
      </c>
      <c r="DG417" s="113">
        <v>1207</v>
      </c>
      <c r="DH417" s="113">
        <v>8164</v>
      </c>
      <c r="DI417" s="113">
        <v>4826</v>
      </c>
      <c r="DJ417" s="113">
        <v>9312</v>
      </c>
      <c r="DK417" s="113">
        <v>5117</v>
      </c>
      <c r="DL417" s="113">
        <v>8309</v>
      </c>
      <c r="DM417" s="113">
        <v>8245</v>
      </c>
      <c r="DN417" s="113">
        <v>22396</v>
      </c>
      <c r="DO417" s="113">
        <v>4050</v>
      </c>
      <c r="DP417" s="113">
        <v>42287</v>
      </c>
      <c r="DQ417" s="113">
        <v>8938</v>
      </c>
      <c r="DR417" s="113">
        <v>16628</v>
      </c>
      <c r="DS417" s="113">
        <v>22580</v>
      </c>
      <c r="DT417" s="113">
        <v>39908</v>
      </c>
      <c r="DU417" s="113">
        <v>1701</v>
      </c>
      <c r="DV417" s="113">
        <v>7784</v>
      </c>
      <c r="DW417" s="113">
        <v>5552</v>
      </c>
      <c r="DX417" s="113">
        <v>7404</v>
      </c>
      <c r="DY417" s="113">
        <v>10459</v>
      </c>
      <c r="DZ417" s="113">
        <v>6271</v>
      </c>
      <c r="EA417" s="113">
        <v>9336</v>
      </c>
      <c r="EB417" s="113">
        <v>1745</v>
      </c>
      <c r="EC417" s="113">
        <v>2116</v>
      </c>
      <c r="ED417" s="113">
        <v>879</v>
      </c>
      <c r="EE417" s="113">
        <v>4390</v>
      </c>
      <c r="EF417" s="113">
        <v>1426</v>
      </c>
      <c r="EG417" s="113">
        <v>1950</v>
      </c>
      <c r="EH417" s="113">
        <v>1707</v>
      </c>
      <c r="EI417" s="113">
        <v>1214</v>
      </c>
      <c r="EJ417" s="113">
        <v>2346</v>
      </c>
      <c r="EK417" s="113">
        <v>2489</v>
      </c>
      <c r="EL417" s="113">
        <v>4748</v>
      </c>
      <c r="EM417" s="113">
        <v>4867</v>
      </c>
      <c r="EN417" s="113">
        <v>4519</v>
      </c>
      <c r="EO417" s="113">
        <v>2716</v>
      </c>
      <c r="EP417" s="113">
        <v>3102</v>
      </c>
      <c r="EQ417" s="113">
        <v>4596</v>
      </c>
      <c r="ER417" s="113">
        <v>6480</v>
      </c>
      <c r="ES417" s="113">
        <v>1379</v>
      </c>
      <c r="ET417" s="113">
        <v>3932</v>
      </c>
      <c r="EU417" s="113">
        <v>16694</v>
      </c>
      <c r="EV417" s="113">
        <v>33762</v>
      </c>
      <c r="EW417" s="113">
        <v>6161</v>
      </c>
      <c r="EX417" s="113">
        <v>3178</v>
      </c>
      <c r="EY417" s="113">
        <v>2148</v>
      </c>
      <c r="EZ417" s="113">
        <v>624</v>
      </c>
      <c r="FA417" s="113">
        <v>2404</v>
      </c>
      <c r="FB417" s="113">
        <v>6424</v>
      </c>
      <c r="FC417" s="113">
        <v>4462</v>
      </c>
      <c r="FD417" s="113">
        <v>8289</v>
      </c>
      <c r="FE417" s="113">
        <v>4403</v>
      </c>
      <c r="FF417" s="113">
        <v>7957</v>
      </c>
      <c r="FG417" s="113">
        <v>12983</v>
      </c>
      <c r="FH417" s="113">
        <v>5671</v>
      </c>
      <c r="FI417" s="113">
        <v>50757</v>
      </c>
      <c r="FJ417" s="113">
        <v>20707</v>
      </c>
      <c r="FK417" s="113">
        <v>17276</v>
      </c>
      <c r="FL417" s="113">
        <v>10502</v>
      </c>
      <c r="FM417" s="113">
        <v>3077</v>
      </c>
      <c r="FN417" s="113">
        <v>4157</v>
      </c>
      <c r="FO417" s="113">
        <v>10309</v>
      </c>
      <c r="FP417" s="113">
        <v>2231</v>
      </c>
      <c r="FQ417" s="113">
        <v>2872</v>
      </c>
      <c r="FR417" s="113">
        <v>2473</v>
      </c>
      <c r="FS417" s="113">
        <v>2020</v>
      </c>
      <c r="FT417" s="113">
        <v>4944</v>
      </c>
      <c r="FU417" s="113">
        <v>2861</v>
      </c>
      <c r="FV417" s="113">
        <v>1514</v>
      </c>
      <c r="FW417" s="113">
        <v>1468</v>
      </c>
      <c r="FX417" s="113">
        <v>743</v>
      </c>
      <c r="FY417" s="113">
        <v>2470</v>
      </c>
      <c r="FZ417" s="113">
        <v>5648</v>
      </c>
      <c r="GA417" s="113">
        <v>2705</v>
      </c>
      <c r="GB417" s="113">
        <v>24018</v>
      </c>
      <c r="GC417" s="113">
        <v>20722</v>
      </c>
      <c r="GD417" s="113">
        <v>2565</v>
      </c>
      <c r="GE417" s="113">
        <v>4978</v>
      </c>
      <c r="GF417" s="113">
        <v>3146</v>
      </c>
      <c r="GG417" s="113">
        <v>2910</v>
      </c>
      <c r="GH417" s="113">
        <v>3852</v>
      </c>
      <c r="GI417" s="113">
        <v>890</v>
      </c>
      <c r="GJ417" s="113">
        <v>1037</v>
      </c>
      <c r="GK417" s="113">
        <v>4650</v>
      </c>
      <c r="GL417" s="113">
        <v>12283</v>
      </c>
      <c r="GM417" s="113">
        <v>5003</v>
      </c>
      <c r="GN417" s="113">
        <v>3680</v>
      </c>
      <c r="GO417" s="113">
        <v>3295</v>
      </c>
      <c r="GP417" s="113">
        <v>2188</v>
      </c>
      <c r="GQ417" s="113">
        <v>1821</v>
      </c>
      <c r="GR417" s="113">
        <v>4165</v>
      </c>
      <c r="GS417" s="113">
        <v>3102</v>
      </c>
      <c r="GT417" s="113">
        <v>7635</v>
      </c>
      <c r="GU417" s="113">
        <v>7438</v>
      </c>
      <c r="GV417" s="113">
        <v>8195</v>
      </c>
      <c r="GW417" s="113">
        <v>4579</v>
      </c>
      <c r="GX417" s="113">
        <v>5237</v>
      </c>
      <c r="GY417" s="113">
        <v>6837</v>
      </c>
      <c r="GZ417" s="113">
        <v>1542</v>
      </c>
      <c r="HA417" s="113">
        <v>11762</v>
      </c>
      <c r="HB417" s="113">
        <v>17179</v>
      </c>
      <c r="HC417" s="113">
        <v>2005</v>
      </c>
      <c r="HD417" s="113">
        <v>12978</v>
      </c>
      <c r="HE417" s="113">
        <v>7593</v>
      </c>
      <c r="HF417" s="113">
        <v>8290</v>
      </c>
      <c r="HG417" s="113">
        <v>2572</v>
      </c>
      <c r="HH417" s="113">
        <v>3919</v>
      </c>
      <c r="HI417" s="113">
        <v>4528</v>
      </c>
      <c r="HJ417" s="113">
        <v>4777</v>
      </c>
      <c r="HK417" s="113">
        <v>10585</v>
      </c>
      <c r="HL417" s="113">
        <v>9832</v>
      </c>
      <c r="HM417" s="113">
        <v>4871</v>
      </c>
      <c r="HN417" s="113">
        <v>3853</v>
      </c>
      <c r="HO417" s="113">
        <v>24079</v>
      </c>
      <c r="HP417" s="113">
        <v>1718</v>
      </c>
      <c r="HQ417" s="113">
        <v>4830</v>
      </c>
      <c r="HR417" s="113">
        <v>2045</v>
      </c>
      <c r="HS417" s="113">
        <v>2719</v>
      </c>
      <c r="HT417" s="113">
        <v>1193</v>
      </c>
      <c r="HU417" s="113">
        <v>3410</v>
      </c>
      <c r="HV417" s="113">
        <v>7133</v>
      </c>
      <c r="HW417" s="113">
        <v>2852</v>
      </c>
      <c r="HX417" s="113">
        <v>1685</v>
      </c>
      <c r="HY417" s="113">
        <v>15405</v>
      </c>
      <c r="HZ417" s="113">
        <v>8826</v>
      </c>
      <c r="IA417" s="113">
        <v>12949</v>
      </c>
      <c r="IB417" s="113">
        <v>6311</v>
      </c>
      <c r="IC417" s="113">
        <v>1703</v>
      </c>
      <c r="ID417" s="113">
        <v>4367</v>
      </c>
      <c r="IE417" s="113">
        <v>1635</v>
      </c>
      <c r="IF417" s="113">
        <v>35913</v>
      </c>
      <c r="IG417" s="113">
        <v>2383</v>
      </c>
      <c r="IH417" s="113">
        <v>142534</v>
      </c>
      <c r="II417" s="113">
        <v>2908</v>
      </c>
      <c r="IJ417" s="113">
        <v>4018</v>
      </c>
      <c r="IK417" s="113">
        <v>8368</v>
      </c>
      <c r="IL417" s="113">
        <v>27130</v>
      </c>
      <c r="IM417" s="113">
        <v>3035</v>
      </c>
      <c r="IN417" s="113">
        <v>3806</v>
      </c>
      <c r="IO417" s="113">
        <v>14880</v>
      </c>
      <c r="IP417" s="113">
        <v>29323</v>
      </c>
      <c r="IQ417" s="113">
        <v>17961</v>
      </c>
      <c r="IR417" s="113">
        <v>4401</v>
      </c>
      <c r="IS417" s="113">
        <v>7620</v>
      </c>
      <c r="IT417" s="113">
        <v>85835</v>
      </c>
      <c r="IU417" s="113">
        <v>8086</v>
      </c>
      <c r="IV417" s="113">
        <v>18950</v>
      </c>
      <c r="IW417" s="113">
        <v>9922</v>
      </c>
      <c r="IX417" s="113">
        <v>5120</v>
      </c>
      <c r="IY417" s="113">
        <v>8001</v>
      </c>
      <c r="IZ417" s="113">
        <v>4042</v>
      </c>
      <c r="JA417" s="113">
        <v>19663</v>
      </c>
      <c r="JB417" s="113">
        <v>17862</v>
      </c>
      <c r="JC417" s="113">
        <v>1219</v>
      </c>
      <c r="JD417" s="113">
        <v>13073</v>
      </c>
      <c r="JE417" s="113">
        <v>10947</v>
      </c>
      <c r="JF417" s="113">
        <v>5418</v>
      </c>
      <c r="JG417" s="113">
        <v>1388</v>
      </c>
      <c r="JH417" s="113">
        <v>2471</v>
      </c>
      <c r="JI417" s="113">
        <v>2604</v>
      </c>
      <c r="JJ417" s="113">
        <v>3266</v>
      </c>
      <c r="JK417" s="113">
        <v>27993</v>
      </c>
      <c r="JL417" s="113">
        <v>5809</v>
      </c>
      <c r="JM417" s="113">
        <v>1915</v>
      </c>
      <c r="JN417" s="113">
        <v>5528</v>
      </c>
      <c r="JO417" s="113">
        <v>51160</v>
      </c>
      <c r="JP417" s="113">
        <v>118322</v>
      </c>
      <c r="JQ417" s="113">
        <v>74490</v>
      </c>
      <c r="JR417" s="113">
        <v>98391</v>
      </c>
      <c r="JS417" s="113">
        <v>115759</v>
      </c>
      <c r="JT417" s="113">
        <v>68267</v>
      </c>
      <c r="JU417" s="113">
        <v>67519</v>
      </c>
      <c r="JV417" s="113">
        <v>38072</v>
      </c>
      <c r="JW417" s="113">
        <v>131735</v>
      </c>
      <c r="JX417" s="113">
        <v>52088</v>
      </c>
      <c r="JY417" s="113">
        <v>0</v>
      </c>
      <c r="JZ417" s="113">
        <v>126720</v>
      </c>
      <c r="KA417" s="113">
        <v>113391</v>
      </c>
      <c r="KB417" s="113">
        <v>98748</v>
      </c>
      <c r="KC417" s="113">
        <v>66586</v>
      </c>
      <c r="KD417" s="113">
        <v>51695</v>
      </c>
      <c r="KE417" s="113">
        <v>36317</v>
      </c>
      <c r="KF417" s="113">
        <v>49193</v>
      </c>
      <c r="KG417" s="113">
        <v>103004</v>
      </c>
      <c r="KH417" s="113">
        <v>87286</v>
      </c>
      <c r="KI417" s="113">
        <v>73867</v>
      </c>
      <c r="KJ417" s="113">
        <v>40651</v>
      </c>
      <c r="KK417" s="113">
        <v>13479</v>
      </c>
      <c r="KL417" s="113">
        <v>127500</v>
      </c>
      <c r="KM417" s="113">
        <v>35546</v>
      </c>
      <c r="KN417" s="113">
        <v>25161</v>
      </c>
      <c r="KO417" s="113">
        <v>54884</v>
      </c>
      <c r="KP417" s="113">
        <v>39638</v>
      </c>
      <c r="KQ417" s="113">
        <v>47050</v>
      </c>
      <c r="KR417" s="113">
        <v>20702</v>
      </c>
      <c r="KS417" s="113">
        <v>18110</v>
      </c>
      <c r="KT417" s="113">
        <v>18096</v>
      </c>
      <c r="KU417" s="113">
        <v>9322</v>
      </c>
      <c r="KV417" s="113">
        <v>134085</v>
      </c>
      <c r="KW417" s="113">
        <v>67272</v>
      </c>
      <c r="KX417" s="113">
        <v>12289</v>
      </c>
      <c r="KY417" s="113">
        <v>37662</v>
      </c>
      <c r="KZ417" s="113">
        <v>43278</v>
      </c>
      <c r="LA417" s="113">
        <v>154948</v>
      </c>
      <c r="LB417" s="113">
        <v>92170</v>
      </c>
      <c r="LC417" s="113">
        <v>13527</v>
      </c>
      <c r="LD417" s="113">
        <v>56150</v>
      </c>
      <c r="LE417" s="113">
        <v>43160</v>
      </c>
      <c r="LF417" s="113">
        <v>4640</v>
      </c>
      <c r="LG417" s="113">
        <v>191909</v>
      </c>
      <c r="LH417" s="113">
        <v>318709</v>
      </c>
      <c r="LI417" s="113">
        <v>126593</v>
      </c>
      <c r="LJ417" s="113">
        <v>105453</v>
      </c>
      <c r="LK417" s="113">
        <v>56487</v>
      </c>
      <c r="LL417" s="113">
        <v>203760</v>
      </c>
      <c r="LM417" s="113">
        <v>126928</v>
      </c>
      <c r="LN417" s="113">
        <v>12938</v>
      </c>
      <c r="LO417" s="113">
        <v>1111606</v>
      </c>
      <c r="LP417" s="113">
        <v>435756</v>
      </c>
      <c r="LQ417" s="113">
        <v>395286</v>
      </c>
      <c r="LR417" s="113">
        <v>24212</v>
      </c>
      <c r="LS417" s="113">
        <v>29864</v>
      </c>
      <c r="LT417" s="113">
        <v>12614</v>
      </c>
      <c r="LU417" s="113">
        <v>96378</v>
      </c>
      <c r="LV417" s="113">
        <v>206906</v>
      </c>
      <c r="LW417" s="113">
        <v>97090</v>
      </c>
      <c r="LX417" s="113">
        <v>117342</v>
      </c>
      <c r="LY417" s="113">
        <v>34593</v>
      </c>
      <c r="LZ417" s="113">
        <v>124361</v>
      </c>
      <c r="MA417" s="113">
        <v>169610</v>
      </c>
      <c r="MB417" s="113">
        <v>126044</v>
      </c>
      <c r="MC417" s="113">
        <v>29722</v>
      </c>
      <c r="MD417" s="113">
        <v>95331</v>
      </c>
      <c r="ME417" s="113">
        <v>70617</v>
      </c>
      <c r="MF417" s="113">
        <v>19897</v>
      </c>
      <c r="MG417" s="113">
        <v>6486</v>
      </c>
      <c r="MH417" s="113">
        <v>20149</v>
      </c>
      <c r="MI417" s="113">
        <v>53159</v>
      </c>
      <c r="MJ417" s="113">
        <v>300981</v>
      </c>
      <c r="MK417" s="113">
        <v>190374</v>
      </c>
      <c r="ML417" s="113">
        <v>82256</v>
      </c>
      <c r="MM417" s="113">
        <v>27555</v>
      </c>
      <c r="MN417" s="113">
        <v>13747</v>
      </c>
      <c r="MO417" s="113">
        <v>38498</v>
      </c>
      <c r="MP417" s="113">
        <v>18385</v>
      </c>
      <c r="MQ417" s="113">
        <v>33126</v>
      </c>
      <c r="MR417" s="113">
        <v>22546</v>
      </c>
      <c r="MS417" s="113">
        <v>41277</v>
      </c>
      <c r="MT417" s="113">
        <v>28565</v>
      </c>
      <c r="MU417" s="113">
        <v>152497</v>
      </c>
      <c r="MV417" s="113">
        <v>32083</v>
      </c>
      <c r="MW417" s="113">
        <v>282543</v>
      </c>
      <c r="MX417" s="113">
        <v>70669</v>
      </c>
      <c r="MY417" s="113">
        <v>59307</v>
      </c>
      <c r="MZ417" s="113">
        <v>56566</v>
      </c>
      <c r="NA417" s="113">
        <v>33805</v>
      </c>
      <c r="NB417" s="113">
        <v>50198</v>
      </c>
      <c r="NC417" s="113">
        <v>19310</v>
      </c>
      <c r="ND417" s="113">
        <v>398810</v>
      </c>
      <c r="NE417" s="113">
        <v>97340</v>
      </c>
      <c r="NF417" s="113">
        <v>26345</v>
      </c>
      <c r="NG417" s="113">
        <v>48999</v>
      </c>
      <c r="NH417" s="113">
        <v>28465</v>
      </c>
      <c r="NI417" s="113">
        <v>17808</v>
      </c>
      <c r="NJ417" s="113">
        <v>13104</v>
      </c>
      <c r="NK417" s="113">
        <v>24073</v>
      </c>
      <c r="NL417" s="113">
        <v>30052</v>
      </c>
      <c r="NM417" s="113">
        <v>20434</v>
      </c>
      <c r="NN417" s="113">
        <v>8344</v>
      </c>
      <c r="NO417" s="113">
        <v>9278</v>
      </c>
      <c r="NP417" s="113">
        <v>18760</v>
      </c>
      <c r="NQ417" s="113">
        <v>34596</v>
      </c>
      <c r="NR417" s="113">
        <v>110319</v>
      </c>
      <c r="NS417" s="113">
        <v>143328</v>
      </c>
      <c r="NT417" s="113">
        <v>94973</v>
      </c>
      <c r="NU417" s="113">
        <v>47172</v>
      </c>
      <c r="NV417" s="113">
        <v>64168</v>
      </c>
      <c r="NW417" s="113">
        <v>13681</v>
      </c>
      <c r="NX417" s="113">
        <v>20603</v>
      </c>
      <c r="NY417" s="113">
        <v>15078</v>
      </c>
      <c r="NZ417" s="113">
        <v>46819</v>
      </c>
      <c r="OA417" s="113">
        <v>11735</v>
      </c>
      <c r="OB417" s="113">
        <v>16196</v>
      </c>
      <c r="OC417" s="113">
        <v>34235</v>
      </c>
      <c r="OD417" s="113">
        <v>21646</v>
      </c>
      <c r="OE417" s="113">
        <v>29800</v>
      </c>
      <c r="OF417" s="113">
        <v>46534</v>
      </c>
      <c r="OG417" s="113">
        <v>17330</v>
      </c>
      <c r="OH417" s="113">
        <v>407610</v>
      </c>
      <c r="OI417" s="113">
        <v>256052</v>
      </c>
      <c r="OJ417" s="113">
        <v>35965</v>
      </c>
      <c r="OK417" s="113">
        <v>5666</v>
      </c>
      <c r="OL417" s="113">
        <v>13716</v>
      </c>
      <c r="OM417" s="113">
        <v>694049</v>
      </c>
      <c r="ON417" s="113">
        <v>132120</v>
      </c>
      <c r="OO417" s="113">
        <v>499310</v>
      </c>
      <c r="OP417" s="113">
        <v>-12008</v>
      </c>
      <c r="OQ417" s="113">
        <v>27332</v>
      </c>
      <c r="OR417" s="114">
        <v>122195</v>
      </c>
      <c r="OS417" s="115">
        <v>15624175</v>
      </c>
      <c r="OT417" s="116"/>
      <c r="OU417" s="116"/>
      <c r="OV417" s="116"/>
      <c r="OW417" s="116"/>
      <c r="OX417" s="108"/>
      <c r="OY417" s="108"/>
      <c r="OZ417" s="108"/>
      <c r="PA417" s="108"/>
      <c r="PB417" s="108"/>
      <c r="PC417" s="108"/>
      <c r="PD417" s="108"/>
      <c r="PE417" s="108"/>
      <c r="PF417" s="108"/>
      <c r="PG417" s="108"/>
      <c r="PH417" s="108"/>
      <c r="PI417" s="108"/>
      <c r="PJ417" s="108"/>
      <c r="PK417" s="108"/>
      <c r="PL417" s="108"/>
      <c r="PM417" s="108"/>
    </row>
    <row r="418" spans="1:429" ht="12.75" customHeight="1" thickBot="1" x14ac:dyDescent="0.25">
      <c r="A418" s="117" t="s">
        <v>1704</v>
      </c>
      <c r="B418" s="118"/>
      <c r="C418" s="119" t="s">
        <v>1705</v>
      </c>
      <c r="D418" s="104">
        <v>42655</v>
      </c>
      <c r="E418" s="105">
        <v>100350</v>
      </c>
      <c r="F418" s="105">
        <v>14753</v>
      </c>
      <c r="G418" s="105">
        <v>25763</v>
      </c>
      <c r="H418" s="105">
        <v>18654</v>
      </c>
      <c r="I418" s="105">
        <v>19518</v>
      </c>
      <c r="J418" s="105">
        <v>36981</v>
      </c>
      <c r="K418" s="105">
        <v>78410</v>
      </c>
      <c r="L418" s="105">
        <v>37700</v>
      </c>
      <c r="M418" s="105">
        <v>39708</v>
      </c>
      <c r="N418" s="105">
        <v>15849</v>
      </c>
      <c r="O418" s="105">
        <v>7887</v>
      </c>
      <c r="P418" s="105">
        <v>22530</v>
      </c>
      <c r="Q418" s="105">
        <v>348619</v>
      </c>
      <c r="R418" s="105">
        <v>52499</v>
      </c>
      <c r="S418" s="105">
        <v>13694</v>
      </c>
      <c r="T418" s="105">
        <v>21814</v>
      </c>
      <c r="U418" s="105">
        <v>15966</v>
      </c>
      <c r="V418" s="105">
        <v>17038</v>
      </c>
      <c r="W418" s="105">
        <v>32666</v>
      </c>
      <c r="X418" s="105">
        <v>92768</v>
      </c>
      <c r="Y418" s="105">
        <v>339301</v>
      </c>
      <c r="Z418" s="105">
        <v>78708</v>
      </c>
      <c r="AA418" s="105">
        <v>12583</v>
      </c>
      <c r="AB418" s="105">
        <v>43893</v>
      </c>
      <c r="AC418" s="105">
        <v>68219</v>
      </c>
      <c r="AD418" s="105">
        <v>174351</v>
      </c>
      <c r="AE418" s="105">
        <v>67878</v>
      </c>
      <c r="AF418" s="105">
        <v>73715</v>
      </c>
      <c r="AG418" s="105">
        <v>26126</v>
      </c>
      <c r="AH418" s="105">
        <v>165931</v>
      </c>
      <c r="AI418" s="105">
        <v>37260</v>
      </c>
      <c r="AJ418" s="105">
        <v>85743</v>
      </c>
      <c r="AK418" s="105">
        <v>93986</v>
      </c>
      <c r="AL418" s="105">
        <v>122107</v>
      </c>
      <c r="AM418" s="105">
        <v>114097</v>
      </c>
      <c r="AN418" s="105">
        <v>23444</v>
      </c>
      <c r="AO418" s="105">
        <v>17223</v>
      </c>
      <c r="AP418" s="105">
        <v>20581</v>
      </c>
      <c r="AQ418" s="105">
        <v>19437</v>
      </c>
      <c r="AR418" s="105">
        <v>7260</v>
      </c>
      <c r="AS418" s="105">
        <v>23558</v>
      </c>
      <c r="AT418" s="105">
        <v>5921</v>
      </c>
      <c r="AU418" s="105">
        <v>20848</v>
      </c>
      <c r="AV418" s="105">
        <v>5693</v>
      </c>
      <c r="AW418" s="105">
        <v>8728</v>
      </c>
      <c r="AX418" s="105">
        <v>5979</v>
      </c>
      <c r="AY418" s="105">
        <v>5287</v>
      </c>
      <c r="AZ418" s="105">
        <v>3657</v>
      </c>
      <c r="BA418" s="105">
        <v>3548</v>
      </c>
      <c r="BB418" s="105">
        <v>4931</v>
      </c>
      <c r="BC418" s="105">
        <v>4129</v>
      </c>
      <c r="BD418" s="105">
        <v>112959</v>
      </c>
      <c r="BE418" s="105">
        <v>25890</v>
      </c>
      <c r="BF418" s="105">
        <v>5773</v>
      </c>
      <c r="BG418" s="105">
        <v>6506</v>
      </c>
      <c r="BH418" s="105">
        <v>25348</v>
      </c>
      <c r="BI418" s="105">
        <v>14821</v>
      </c>
      <c r="BJ418" s="105">
        <v>23342</v>
      </c>
      <c r="BK418" s="105">
        <v>22780</v>
      </c>
      <c r="BL418" s="105">
        <v>18876</v>
      </c>
      <c r="BM418" s="105">
        <v>12812</v>
      </c>
      <c r="BN418" s="105">
        <v>8341</v>
      </c>
      <c r="BO418" s="105">
        <v>14316</v>
      </c>
      <c r="BP418" s="105">
        <v>11904</v>
      </c>
      <c r="BQ418" s="105">
        <v>9611</v>
      </c>
      <c r="BR418" s="105">
        <v>40635</v>
      </c>
      <c r="BS418" s="105">
        <v>36571</v>
      </c>
      <c r="BT418" s="105">
        <v>7030</v>
      </c>
      <c r="BU418" s="105">
        <v>9455</v>
      </c>
      <c r="BV418" s="105">
        <v>18845</v>
      </c>
      <c r="BW418" s="105">
        <v>7282</v>
      </c>
      <c r="BX418" s="105">
        <v>8441</v>
      </c>
      <c r="BY418" s="105">
        <v>39891</v>
      </c>
      <c r="BZ418" s="105">
        <v>28005</v>
      </c>
      <c r="CA418" s="105">
        <v>27234</v>
      </c>
      <c r="CB418" s="105">
        <v>3524</v>
      </c>
      <c r="CC418" s="105">
        <v>28427</v>
      </c>
      <c r="CD418" s="105">
        <v>7014</v>
      </c>
      <c r="CE418" s="105">
        <v>8201</v>
      </c>
      <c r="CF418" s="105">
        <v>13951</v>
      </c>
      <c r="CG418" s="105">
        <v>14572</v>
      </c>
      <c r="CH418" s="105">
        <v>34750</v>
      </c>
      <c r="CI418" s="105">
        <v>7711</v>
      </c>
      <c r="CJ418" s="105">
        <v>40161</v>
      </c>
      <c r="CK418" s="105">
        <v>32768</v>
      </c>
      <c r="CL418" s="105">
        <v>10289</v>
      </c>
      <c r="CM418" s="105">
        <v>22752</v>
      </c>
      <c r="CN418" s="105">
        <v>5431</v>
      </c>
      <c r="CO418" s="105">
        <v>2465</v>
      </c>
      <c r="CP418" s="105">
        <v>19234</v>
      </c>
      <c r="CQ418" s="105">
        <v>4964</v>
      </c>
      <c r="CR418" s="105">
        <v>30510</v>
      </c>
      <c r="CS418" s="105">
        <v>6136</v>
      </c>
      <c r="CT418" s="105">
        <v>6309</v>
      </c>
      <c r="CU418" s="105">
        <v>7499</v>
      </c>
      <c r="CV418" s="105">
        <v>8095</v>
      </c>
      <c r="CW418" s="105">
        <v>8683</v>
      </c>
      <c r="CX418" s="105">
        <v>17051</v>
      </c>
      <c r="CY418" s="105">
        <v>4886</v>
      </c>
      <c r="CZ418" s="105">
        <v>4422</v>
      </c>
      <c r="DA418" s="105">
        <v>28181</v>
      </c>
      <c r="DB418" s="105">
        <v>10122</v>
      </c>
      <c r="DC418" s="105">
        <v>16279</v>
      </c>
      <c r="DD418" s="105">
        <v>30465</v>
      </c>
      <c r="DE418" s="105">
        <v>3860</v>
      </c>
      <c r="DF418" s="105">
        <v>5658</v>
      </c>
      <c r="DG418" s="105">
        <v>2738</v>
      </c>
      <c r="DH418" s="105">
        <v>21489</v>
      </c>
      <c r="DI418" s="105">
        <v>11359</v>
      </c>
      <c r="DJ418" s="105">
        <v>12666</v>
      </c>
      <c r="DK418" s="105">
        <v>9030</v>
      </c>
      <c r="DL418" s="105">
        <v>12935</v>
      </c>
      <c r="DM418" s="105">
        <v>12350</v>
      </c>
      <c r="DN418" s="105">
        <v>35334</v>
      </c>
      <c r="DO418" s="105">
        <v>6642</v>
      </c>
      <c r="DP418" s="105">
        <v>57115</v>
      </c>
      <c r="DQ418" s="105">
        <v>19539</v>
      </c>
      <c r="DR418" s="105">
        <v>30854</v>
      </c>
      <c r="DS418" s="105">
        <v>28627</v>
      </c>
      <c r="DT418" s="105">
        <v>51342</v>
      </c>
      <c r="DU418" s="105">
        <v>2767</v>
      </c>
      <c r="DV418" s="105">
        <v>12083</v>
      </c>
      <c r="DW418" s="105">
        <v>6904</v>
      </c>
      <c r="DX418" s="105">
        <v>13337</v>
      </c>
      <c r="DY418" s="105">
        <v>14572</v>
      </c>
      <c r="DZ418" s="105">
        <v>9381</v>
      </c>
      <c r="EA418" s="105">
        <v>12359</v>
      </c>
      <c r="EB418" s="105">
        <v>2933</v>
      </c>
      <c r="EC418" s="105">
        <v>3005</v>
      </c>
      <c r="ED418" s="105">
        <v>1809</v>
      </c>
      <c r="EE418" s="105">
        <v>10203</v>
      </c>
      <c r="EF418" s="105">
        <v>3391</v>
      </c>
      <c r="EG418" s="105">
        <v>4312</v>
      </c>
      <c r="EH418" s="105">
        <v>3596</v>
      </c>
      <c r="EI418" s="105">
        <v>3595</v>
      </c>
      <c r="EJ418" s="105">
        <v>4539</v>
      </c>
      <c r="EK418" s="105">
        <v>5898</v>
      </c>
      <c r="EL418" s="105">
        <v>11459</v>
      </c>
      <c r="EM418" s="105">
        <v>11056</v>
      </c>
      <c r="EN418" s="105">
        <v>10009</v>
      </c>
      <c r="EO418" s="105">
        <v>6498</v>
      </c>
      <c r="EP418" s="105">
        <v>5348</v>
      </c>
      <c r="EQ418" s="105">
        <v>15185</v>
      </c>
      <c r="ER418" s="105">
        <v>12927</v>
      </c>
      <c r="ES418" s="105">
        <v>3435</v>
      </c>
      <c r="ET418" s="105">
        <v>10314</v>
      </c>
      <c r="EU418" s="105">
        <v>58585</v>
      </c>
      <c r="EV418" s="105">
        <v>170982</v>
      </c>
      <c r="EW418" s="105">
        <v>31460</v>
      </c>
      <c r="EX418" s="105">
        <v>11543</v>
      </c>
      <c r="EY418" s="105">
        <v>8201</v>
      </c>
      <c r="EZ418" s="105">
        <v>2338</v>
      </c>
      <c r="FA418" s="105">
        <v>10545</v>
      </c>
      <c r="FB418" s="105">
        <v>29937</v>
      </c>
      <c r="FC418" s="105">
        <v>19619</v>
      </c>
      <c r="FD418" s="105">
        <v>35491</v>
      </c>
      <c r="FE418" s="105">
        <v>23031</v>
      </c>
      <c r="FF418" s="105">
        <v>30184</v>
      </c>
      <c r="FG418" s="105">
        <v>57595</v>
      </c>
      <c r="FH418" s="105">
        <v>23572</v>
      </c>
      <c r="FI418" s="105">
        <v>117680</v>
      </c>
      <c r="FJ418" s="105">
        <v>44006</v>
      </c>
      <c r="FK418" s="105">
        <v>35892</v>
      </c>
      <c r="FL418" s="105">
        <v>20942</v>
      </c>
      <c r="FM418" s="105">
        <v>5872</v>
      </c>
      <c r="FN418" s="105">
        <v>16611</v>
      </c>
      <c r="FO418" s="105">
        <v>22741</v>
      </c>
      <c r="FP418" s="105">
        <v>7224</v>
      </c>
      <c r="FQ418" s="105">
        <v>6081</v>
      </c>
      <c r="FR418" s="105">
        <v>6121</v>
      </c>
      <c r="FS418" s="105">
        <v>7291</v>
      </c>
      <c r="FT418" s="105">
        <v>11463</v>
      </c>
      <c r="FU418" s="105">
        <v>9787</v>
      </c>
      <c r="FV418" s="105">
        <v>4174</v>
      </c>
      <c r="FW418" s="105">
        <v>4636</v>
      </c>
      <c r="FX418" s="105">
        <v>2860</v>
      </c>
      <c r="FY418" s="105">
        <v>6705</v>
      </c>
      <c r="FZ418" s="105">
        <v>16364</v>
      </c>
      <c r="GA418" s="105">
        <v>9708</v>
      </c>
      <c r="GB418" s="105">
        <v>39109</v>
      </c>
      <c r="GC418" s="105">
        <v>36422</v>
      </c>
      <c r="GD418" s="105">
        <v>4775</v>
      </c>
      <c r="GE418" s="105">
        <v>7980</v>
      </c>
      <c r="GF418" s="105">
        <v>5553</v>
      </c>
      <c r="GG418" s="105">
        <v>7864</v>
      </c>
      <c r="GH418" s="105">
        <v>10038</v>
      </c>
      <c r="GI418" s="105">
        <v>1798</v>
      </c>
      <c r="GJ418" s="105">
        <v>2769</v>
      </c>
      <c r="GK418" s="105">
        <v>11599</v>
      </c>
      <c r="GL418" s="105">
        <v>27619</v>
      </c>
      <c r="GM418" s="105">
        <v>19798</v>
      </c>
      <c r="GN418" s="105">
        <v>35182</v>
      </c>
      <c r="GO418" s="105">
        <v>20199</v>
      </c>
      <c r="GP418" s="105">
        <v>12869</v>
      </c>
      <c r="GQ418" s="105">
        <v>16510</v>
      </c>
      <c r="GR418" s="105">
        <v>40394</v>
      </c>
      <c r="GS418" s="105">
        <v>10907</v>
      </c>
      <c r="GT418" s="105">
        <v>32956</v>
      </c>
      <c r="GU418" s="105">
        <v>30320</v>
      </c>
      <c r="GV418" s="105">
        <v>33116</v>
      </c>
      <c r="GW418" s="105">
        <v>40819</v>
      </c>
      <c r="GX418" s="105">
        <v>25736</v>
      </c>
      <c r="GY418" s="105">
        <v>37637</v>
      </c>
      <c r="GZ418" s="105">
        <v>6804</v>
      </c>
      <c r="HA418" s="105">
        <v>57876</v>
      </c>
      <c r="HB418" s="105">
        <v>140606</v>
      </c>
      <c r="HC418" s="105">
        <v>10696</v>
      </c>
      <c r="HD418" s="105">
        <v>36917</v>
      </c>
      <c r="HE418" s="105">
        <v>27100</v>
      </c>
      <c r="HF418" s="105">
        <v>30777</v>
      </c>
      <c r="HG418" s="105">
        <v>13023</v>
      </c>
      <c r="HH418" s="105">
        <v>8770</v>
      </c>
      <c r="HI418" s="105">
        <v>18908</v>
      </c>
      <c r="HJ418" s="105">
        <v>21955</v>
      </c>
      <c r="HK418" s="105">
        <v>45665</v>
      </c>
      <c r="HL418" s="105">
        <v>28269</v>
      </c>
      <c r="HM418" s="105">
        <v>15844</v>
      </c>
      <c r="HN418" s="105">
        <v>10757</v>
      </c>
      <c r="HO418" s="105">
        <v>39797</v>
      </c>
      <c r="HP418" s="105">
        <v>7722</v>
      </c>
      <c r="HQ418" s="105">
        <v>14790</v>
      </c>
      <c r="HR418" s="105">
        <v>7411</v>
      </c>
      <c r="HS418" s="105">
        <v>9041</v>
      </c>
      <c r="HT418" s="105">
        <v>3614</v>
      </c>
      <c r="HU418" s="105">
        <v>9105</v>
      </c>
      <c r="HV418" s="105">
        <v>12206</v>
      </c>
      <c r="HW418" s="105">
        <v>6945</v>
      </c>
      <c r="HX418" s="105">
        <v>5999</v>
      </c>
      <c r="HY418" s="105">
        <v>46933</v>
      </c>
      <c r="HZ418" s="105">
        <v>28344</v>
      </c>
      <c r="IA418" s="105">
        <v>52723</v>
      </c>
      <c r="IB418" s="105">
        <v>21046</v>
      </c>
      <c r="IC418" s="105">
        <v>6767</v>
      </c>
      <c r="ID418" s="105">
        <v>12015</v>
      </c>
      <c r="IE418" s="105">
        <v>5046</v>
      </c>
      <c r="IF418" s="105">
        <v>79157</v>
      </c>
      <c r="IG418" s="105">
        <v>3889</v>
      </c>
      <c r="IH418" s="105">
        <v>784481</v>
      </c>
      <c r="II418" s="105">
        <v>13275</v>
      </c>
      <c r="IJ418" s="105">
        <v>10629</v>
      </c>
      <c r="IK418" s="105">
        <v>24959</v>
      </c>
      <c r="IL418" s="105">
        <v>81055</v>
      </c>
      <c r="IM418" s="105">
        <v>6936</v>
      </c>
      <c r="IN418" s="105">
        <v>9222</v>
      </c>
      <c r="IO418" s="105">
        <v>34695</v>
      </c>
      <c r="IP418" s="105">
        <v>140289</v>
      </c>
      <c r="IQ418" s="105">
        <v>91232</v>
      </c>
      <c r="IR418" s="105">
        <v>18110</v>
      </c>
      <c r="IS418" s="105">
        <v>14744</v>
      </c>
      <c r="IT418" s="105">
        <v>146520</v>
      </c>
      <c r="IU418" s="105">
        <v>14719</v>
      </c>
      <c r="IV418" s="105">
        <v>28593</v>
      </c>
      <c r="IW418" s="105">
        <v>26241</v>
      </c>
      <c r="IX418" s="105">
        <v>15030</v>
      </c>
      <c r="IY418" s="105">
        <v>23947</v>
      </c>
      <c r="IZ418" s="105">
        <v>12049</v>
      </c>
      <c r="JA418" s="105">
        <v>45269</v>
      </c>
      <c r="JB418" s="105">
        <v>35151</v>
      </c>
      <c r="JC418" s="105">
        <v>4895</v>
      </c>
      <c r="JD418" s="105">
        <v>40669</v>
      </c>
      <c r="JE418" s="105">
        <v>39372</v>
      </c>
      <c r="JF418" s="105">
        <v>15421</v>
      </c>
      <c r="JG418" s="105">
        <v>3543</v>
      </c>
      <c r="JH418" s="105">
        <v>8303</v>
      </c>
      <c r="JI418" s="105">
        <v>9437</v>
      </c>
      <c r="JJ418" s="105">
        <v>12322</v>
      </c>
      <c r="JK418" s="105">
        <v>83550</v>
      </c>
      <c r="JL418" s="105">
        <v>21030</v>
      </c>
      <c r="JM418" s="105">
        <v>5277</v>
      </c>
      <c r="JN418" s="105">
        <v>18059</v>
      </c>
      <c r="JO418" s="105">
        <v>104836</v>
      </c>
      <c r="JP418" s="105">
        <v>193974</v>
      </c>
      <c r="JQ418" s="105">
        <v>140961</v>
      </c>
      <c r="JR418" s="105">
        <v>161413</v>
      </c>
      <c r="JS418" s="105">
        <v>222686</v>
      </c>
      <c r="JT418" s="105">
        <v>129893</v>
      </c>
      <c r="JU418" s="105">
        <v>127856</v>
      </c>
      <c r="JV418" s="105">
        <v>69685</v>
      </c>
      <c r="JW418" s="105">
        <v>259764</v>
      </c>
      <c r="JX418" s="105">
        <v>62360</v>
      </c>
      <c r="JY418" s="105">
        <v>0</v>
      </c>
      <c r="JZ418" s="105">
        <v>187651</v>
      </c>
      <c r="KA418" s="105">
        <v>189256</v>
      </c>
      <c r="KB418" s="105">
        <v>176118</v>
      </c>
      <c r="KC418" s="105">
        <v>96992</v>
      </c>
      <c r="KD418" s="105">
        <v>81907</v>
      </c>
      <c r="KE418" s="105">
        <v>71286</v>
      </c>
      <c r="KF418" s="105">
        <v>110610</v>
      </c>
      <c r="KG418" s="105">
        <v>157509</v>
      </c>
      <c r="KH418" s="105">
        <v>156703</v>
      </c>
      <c r="KI418" s="105">
        <v>181944</v>
      </c>
      <c r="KJ418" s="105">
        <v>80194</v>
      </c>
      <c r="KK418" s="105">
        <v>47008</v>
      </c>
      <c r="KL418" s="105">
        <v>297249</v>
      </c>
      <c r="KM418" s="105">
        <v>50231</v>
      </c>
      <c r="KN418" s="105">
        <v>36376</v>
      </c>
      <c r="KO418" s="105">
        <v>113032</v>
      </c>
      <c r="KP418" s="105">
        <v>72996</v>
      </c>
      <c r="KQ418" s="105">
        <v>108810</v>
      </c>
      <c r="KR418" s="105">
        <v>30349</v>
      </c>
      <c r="KS418" s="105">
        <v>30163</v>
      </c>
      <c r="KT418" s="105">
        <v>36005</v>
      </c>
      <c r="KU418" s="105">
        <v>16221</v>
      </c>
      <c r="KV418" s="105">
        <v>182462</v>
      </c>
      <c r="KW418" s="105">
        <v>114209</v>
      </c>
      <c r="KX418" s="105">
        <v>14613</v>
      </c>
      <c r="KY418" s="105">
        <v>74493</v>
      </c>
      <c r="KZ418" s="105">
        <v>78147</v>
      </c>
      <c r="LA418" s="105">
        <v>293586</v>
      </c>
      <c r="LB418" s="105">
        <v>221612</v>
      </c>
      <c r="LC418" s="105">
        <v>36487</v>
      </c>
      <c r="LD418" s="105">
        <v>121285</v>
      </c>
      <c r="LE418" s="105">
        <v>92016</v>
      </c>
      <c r="LF418" s="105">
        <v>7352</v>
      </c>
      <c r="LG418" s="105">
        <v>298672</v>
      </c>
      <c r="LH418" s="105">
        <v>449017</v>
      </c>
      <c r="LI418" s="105">
        <v>277558</v>
      </c>
      <c r="LJ418" s="105">
        <v>199931</v>
      </c>
      <c r="LK418" s="105">
        <v>78963</v>
      </c>
      <c r="LL418" s="105">
        <v>412969</v>
      </c>
      <c r="LM418" s="105">
        <v>286131</v>
      </c>
      <c r="LN418" s="105">
        <v>117282</v>
      </c>
      <c r="LO418" s="105">
        <v>1277249</v>
      </c>
      <c r="LP418" s="105">
        <v>447290</v>
      </c>
      <c r="LQ418" s="105">
        <v>890254</v>
      </c>
      <c r="LR418" s="105">
        <v>49486</v>
      </c>
      <c r="LS418" s="105">
        <v>58947</v>
      </c>
      <c r="LT418" s="105">
        <v>24606</v>
      </c>
      <c r="LU418" s="105">
        <v>155953</v>
      </c>
      <c r="LV418" s="105">
        <v>297183</v>
      </c>
      <c r="LW418" s="105">
        <v>134795</v>
      </c>
      <c r="LX418" s="105">
        <v>156418</v>
      </c>
      <c r="LY418" s="105">
        <v>59738</v>
      </c>
      <c r="LZ418" s="105">
        <v>161853</v>
      </c>
      <c r="MA418" s="105">
        <v>280823</v>
      </c>
      <c r="MB418" s="105">
        <v>198658</v>
      </c>
      <c r="MC418" s="105">
        <v>43975</v>
      </c>
      <c r="MD418" s="105">
        <v>177152</v>
      </c>
      <c r="ME418" s="105">
        <v>111990</v>
      </c>
      <c r="MF418" s="105">
        <v>26074</v>
      </c>
      <c r="MG418" s="105">
        <v>10245</v>
      </c>
      <c r="MH418" s="105">
        <v>29213</v>
      </c>
      <c r="MI418" s="105">
        <v>79693</v>
      </c>
      <c r="MJ418" s="105">
        <v>477563</v>
      </c>
      <c r="MK418" s="105">
        <v>247042</v>
      </c>
      <c r="ML418" s="105">
        <v>139239</v>
      </c>
      <c r="MM418" s="105">
        <v>48197</v>
      </c>
      <c r="MN418" s="105">
        <v>26377</v>
      </c>
      <c r="MO418" s="105">
        <v>67326</v>
      </c>
      <c r="MP418" s="105">
        <v>37572</v>
      </c>
      <c r="MQ418" s="105">
        <v>50043</v>
      </c>
      <c r="MR418" s="105">
        <v>41113</v>
      </c>
      <c r="MS418" s="105">
        <v>82154</v>
      </c>
      <c r="MT418" s="105">
        <v>36040</v>
      </c>
      <c r="MU418" s="105">
        <v>209206</v>
      </c>
      <c r="MV418" s="105">
        <v>63456</v>
      </c>
      <c r="MW418" s="105">
        <v>418690</v>
      </c>
      <c r="MX418" s="105">
        <v>107493</v>
      </c>
      <c r="MY418" s="105">
        <v>86405</v>
      </c>
      <c r="MZ418" s="105">
        <v>100211</v>
      </c>
      <c r="NA418" s="105">
        <v>52190</v>
      </c>
      <c r="NB418" s="105">
        <v>69921</v>
      </c>
      <c r="NC418" s="105">
        <v>32755</v>
      </c>
      <c r="ND418" s="105">
        <v>709587</v>
      </c>
      <c r="NE418" s="105">
        <v>165729</v>
      </c>
      <c r="NF418" s="105">
        <v>40957</v>
      </c>
      <c r="NG418" s="105">
        <v>84078</v>
      </c>
      <c r="NH418" s="105">
        <v>42689</v>
      </c>
      <c r="NI418" s="105">
        <v>41995</v>
      </c>
      <c r="NJ418" s="105">
        <v>20458</v>
      </c>
      <c r="NK418" s="105">
        <v>36782</v>
      </c>
      <c r="NL418" s="105">
        <v>34469</v>
      </c>
      <c r="NM418" s="105">
        <v>33774</v>
      </c>
      <c r="NN418" s="105">
        <v>13924</v>
      </c>
      <c r="NO418" s="105">
        <v>14398</v>
      </c>
      <c r="NP418" s="105">
        <v>29680</v>
      </c>
      <c r="NQ418" s="105">
        <v>68446</v>
      </c>
      <c r="NR418" s="105">
        <v>196656</v>
      </c>
      <c r="NS418" s="105">
        <v>261817</v>
      </c>
      <c r="NT418" s="105">
        <v>237920</v>
      </c>
      <c r="NU418" s="105">
        <v>78189</v>
      </c>
      <c r="NV418" s="105">
        <v>106391</v>
      </c>
      <c r="NW418" s="105">
        <v>20592</v>
      </c>
      <c r="NX418" s="105">
        <v>33740</v>
      </c>
      <c r="NY418" s="105">
        <v>18694</v>
      </c>
      <c r="NZ418" s="105">
        <v>67316</v>
      </c>
      <c r="OA418" s="105">
        <v>19312</v>
      </c>
      <c r="OB418" s="105">
        <v>25311</v>
      </c>
      <c r="OC418" s="105">
        <v>52537</v>
      </c>
      <c r="OD418" s="105">
        <v>82664</v>
      </c>
      <c r="OE418" s="105">
        <v>44510</v>
      </c>
      <c r="OF418" s="105">
        <v>77703</v>
      </c>
      <c r="OG418" s="105">
        <v>17330</v>
      </c>
      <c r="OH418" s="105">
        <v>676302</v>
      </c>
      <c r="OI418" s="105">
        <v>369907</v>
      </c>
      <c r="OJ418" s="105">
        <v>61902</v>
      </c>
      <c r="OK418" s="105">
        <v>13786</v>
      </c>
      <c r="OL418" s="105">
        <v>26581</v>
      </c>
      <c r="OM418" s="105">
        <v>890016</v>
      </c>
      <c r="ON418" s="105">
        <v>237543</v>
      </c>
      <c r="OO418" s="105">
        <v>820513</v>
      </c>
      <c r="OP418" s="105">
        <v>14786</v>
      </c>
      <c r="OQ418" s="105">
        <v>59665</v>
      </c>
      <c r="OR418" s="106">
        <v>241279</v>
      </c>
      <c r="OS418" s="107">
        <v>28614016</v>
      </c>
      <c r="OT418" s="108"/>
      <c r="OU418" s="108"/>
      <c r="OV418" s="108"/>
      <c r="OW418" s="108"/>
      <c r="OX418" s="108"/>
      <c r="OY418" s="108"/>
      <c r="OZ418" s="108"/>
      <c r="PA418" s="108"/>
      <c r="PB418" s="108"/>
      <c r="PC418" s="108"/>
      <c r="PD418" s="108"/>
      <c r="PE418" s="108"/>
      <c r="PF418" s="108"/>
      <c r="PG418" s="108"/>
      <c r="PH418" s="108"/>
      <c r="PI418" s="108"/>
      <c r="PJ418" s="108"/>
      <c r="PK418" s="108"/>
      <c r="PL418" s="108"/>
      <c r="PM418" s="108"/>
    </row>
    <row r="419" spans="1:429" ht="12.75" customHeight="1" x14ac:dyDescent="0.2">
      <c r="A419" s="93" t="s">
        <v>1706</v>
      </c>
      <c r="B419" s="100"/>
      <c r="C419" s="95" t="s">
        <v>1707</v>
      </c>
      <c r="D419" s="96">
        <v>0</v>
      </c>
      <c r="E419" s="97">
        <v>0</v>
      </c>
      <c r="F419" s="97">
        <v>0</v>
      </c>
      <c r="G419" s="97">
        <v>0</v>
      </c>
      <c r="H419" s="97">
        <v>0</v>
      </c>
      <c r="I419" s="97">
        <v>0</v>
      </c>
      <c r="J419" s="97">
        <v>0</v>
      </c>
      <c r="K419" s="97">
        <v>0</v>
      </c>
      <c r="L419" s="97">
        <v>0</v>
      </c>
      <c r="M419" s="97">
        <v>0</v>
      </c>
      <c r="N419" s="97">
        <v>31</v>
      </c>
      <c r="O419" s="97">
        <v>605</v>
      </c>
      <c r="P419" s="97">
        <v>0</v>
      </c>
      <c r="Q419" s="97">
        <v>14032</v>
      </c>
      <c r="R419" s="97">
        <v>1938</v>
      </c>
      <c r="S419" s="97">
        <v>315</v>
      </c>
      <c r="T419" s="97">
        <v>568</v>
      </c>
      <c r="U419" s="97">
        <v>285</v>
      </c>
      <c r="V419" s="97">
        <v>549</v>
      </c>
      <c r="W419" s="97">
        <v>19</v>
      </c>
      <c r="X419" s="97">
        <v>278</v>
      </c>
      <c r="Y419" s="97">
        <v>27647</v>
      </c>
      <c r="Z419" s="97">
        <v>2937</v>
      </c>
      <c r="AA419" s="97">
        <v>309</v>
      </c>
      <c r="AB419" s="97">
        <v>0</v>
      </c>
      <c r="AC419" s="97">
        <v>0</v>
      </c>
      <c r="AD419" s="97">
        <v>477</v>
      </c>
      <c r="AE419" s="97">
        <v>218</v>
      </c>
      <c r="AF419" s="97">
        <v>0</v>
      </c>
      <c r="AG419" s="97">
        <v>0</v>
      </c>
      <c r="AH419" s="97">
        <v>577</v>
      </c>
      <c r="AI419" s="97">
        <v>0</v>
      </c>
      <c r="AJ419" s="97">
        <v>0</v>
      </c>
      <c r="AK419" s="97">
        <v>0</v>
      </c>
      <c r="AL419" s="97">
        <v>0</v>
      </c>
      <c r="AM419" s="97">
        <v>0</v>
      </c>
      <c r="AN419" s="97">
        <v>21</v>
      </c>
      <c r="AO419" s="97">
        <v>12</v>
      </c>
      <c r="AP419" s="97">
        <v>28</v>
      </c>
      <c r="AQ419" s="97">
        <v>22</v>
      </c>
      <c r="AR419" s="97">
        <v>18</v>
      </c>
      <c r="AS419" s="97">
        <v>12</v>
      </c>
      <c r="AT419" s="97">
        <v>5</v>
      </c>
      <c r="AU419" s="97">
        <v>9</v>
      </c>
      <c r="AV419" s="97">
        <v>19</v>
      </c>
      <c r="AW419" s="97">
        <v>9</v>
      </c>
      <c r="AX419" s="97">
        <v>5</v>
      </c>
      <c r="AY419" s="97">
        <v>9</v>
      </c>
      <c r="AZ419" s="97">
        <v>3</v>
      </c>
      <c r="BA419" s="97">
        <v>1</v>
      </c>
      <c r="BB419" s="97">
        <v>3</v>
      </c>
      <c r="BC419" s="97">
        <v>5</v>
      </c>
      <c r="BD419" s="97">
        <v>17</v>
      </c>
      <c r="BE419" s="97">
        <v>16</v>
      </c>
      <c r="BF419" s="97">
        <v>4</v>
      </c>
      <c r="BG419" s="97">
        <v>1</v>
      </c>
      <c r="BH419" s="97">
        <v>9</v>
      </c>
      <c r="BI419" s="97">
        <v>23</v>
      </c>
      <c r="BJ419" s="97">
        <v>7</v>
      </c>
      <c r="BK419" s="97">
        <v>9</v>
      </c>
      <c r="BL419" s="97">
        <v>19</v>
      </c>
      <c r="BM419" s="97">
        <v>6</v>
      </c>
      <c r="BN419" s="97">
        <v>0</v>
      </c>
      <c r="BO419" s="97">
        <v>0</v>
      </c>
      <c r="BP419" s="97">
        <v>1</v>
      </c>
      <c r="BQ419" s="97">
        <v>15</v>
      </c>
      <c r="BR419" s="97">
        <v>29</v>
      </c>
      <c r="BS419" s="97">
        <v>24</v>
      </c>
      <c r="BT419" s="97">
        <v>3</v>
      </c>
      <c r="BU419" s="97">
        <v>2</v>
      </c>
      <c r="BV419" s="97">
        <v>5</v>
      </c>
      <c r="BW419" s="97">
        <v>8</v>
      </c>
      <c r="BX419" s="97">
        <v>2</v>
      </c>
      <c r="BY419" s="97">
        <v>6</v>
      </c>
      <c r="BZ419" s="97">
        <v>12</v>
      </c>
      <c r="CA419" s="97">
        <v>4</v>
      </c>
      <c r="CB419" s="97">
        <v>10</v>
      </c>
      <c r="CC419" s="97">
        <v>27</v>
      </c>
      <c r="CD419" s="97">
        <v>1</v>
      </c>
      <c r="CE419" s="97">
        <v>4</v>
      </c>
      <c r="CF419" s="97">
        <v>103</v>
      </c>
      <c r="CG419" s="97">
        <v>10</v>
      </c>
      <c r="CH419" s="97">
        <v>10</v>
      </c>
      <c r="CI419" s="97">
        <v>3</v>
      </c>
      <c r="CJ419" s="97">
        <v>45</v>
      </c>
      <c r="CK419" s="97">
        <v>15</v>
      </c>
      <c r="CL419" s="97">
        <v>2</v>
      </c>
      <c r="CM419" s="97">
        <v>15</v>
      </c>
      <c r="CN419" s="97">
        <v>1</v>
      </c>
      <c r="CO419" s="97">
        <v>0</v>
      </c>
      <c r="CP419" s="97">
        <v>11</v>
      </c>
      <c r="CQ419" s="97">
        <v>7</v>
      </c>
      <c r="CR419" s="97">
        <v>24</v>
      </c>
      <c r="CS419" s="97">
        <v>4</v>
      </c>
      <c r="CT419" s="97">
        <v>1</v>
      </c>
      <c r="CU419" s="97">
        <v>1</v>
      </c>
      <c r="CV419" s="97">
        <v>6</v>
      </c>
      <c r="CW419" s="97">
        <v>5</v>
      </c>
      <c r="CX419" s="97">
        <v>3</v>
      </c>
      <c r="CY419" s="97">
        <v>2</v>
      </c>
      <c r="CZ419" s="97">
        <v>2</v>
      </c>
      <c r="DA419" s="97">
        <v>4</v>
      </c>
      <c r="DB419" s="97">
        <v>6</v>
      </c>
      <c r="DC419" s="97">
        <v>7</v>
      </c>
      <c r="DD419" s="97">
        <v>14</v>
      </c>
      <c r="DE419" s="97">
        <v>4</v>
      </c>
      <c r="DF419" s="97">
        <v>4</v>
      </c>
      <c r="DG419" s="97">
        <v>1</v>
      </c>
      <c r="DH419" s="97">
        <v>10</v>
      </c>
      <c r="DI419" s="97">
        <v>6</v>
      </c>
      <c r="DJ419" s="97">
        <v>31</v>
      </c>
      <c r="DK419" s="97">
        <v>9</v>
      </c>
      <c r="DL419" s="97">
        <v>14</v>
      </c>
      <c r="DM419" s="97">
        <v>22</v>
      </c>
      <c r="DN419" s="97">
        <v>27</v>
      </c>
      <c r="DO419" s="97">
        <v>10</v>
      </c>
      <c r="DP419" s="97">
        <v>22</v>
      </c>
      <c r="DQ419" s="97">
        <v>15</v>
      </c>
      <c r="DR419" s="97">
        <v>19</v>
      </c>
      <c r="DS419" s="97">
        <v>27</v>
      </c>
      <c r="DT419" s="97">
        <v>16</v>
      </c>
      <c r="DU419" s="97">
        <v>7</v>
      </c>
      <c r="DV419" s="97">
        <v>12</v>
      </c>
      <c r="DW419" s="97">
        <v>3</v>
      </c>
      <c r="DX419" s="97">
        <v>11</v>
      </c>
      <c r="DY419" s="97">
        <v>27</v>
      </c>
      <c r="DZ419" s="97">
        <v>8</v>
      </c>
      <c r="EA419" s="97">
        <v>16</v>
      </c>
      <c r="EB419" s="97">
        <v>7</v>
      </c>
      <c r="EC419" s="97">
        <v>1</v>
      </c>
      <c r="ED419" s="97">
        <v>3</v>
      </c>
      <c r="EE419" s="97">
        <v>9</v>
      </c>
      <c r="EF419" s="97">
        <v>8</v>
      </c>
      <c r="EG419" s="97">
        <v>2</v>
      </c>
      <c r="EH419" s="97">
        <v>1</v>
      </c>
      <c r="EI419" s="97">
        <v>0</v>
      </c>
      <c r="EJ419" s="97">
        <v>1</v>
      </c>
      <c r="EK419" s="97">
        <v>3</v>
      </c>
      <c r="EL419" s="97">
        <v>3</v>
      </c>
      <c r="EM419" s="97">
        <v>11</v>
      </c>
      <c r="EN419" s="97">
        <v>17</v>
      </c>
      <c r="EO419" s="97">
        <v>4</v>
      </c>
      <c r="EP419" s="97">
        <v>0</v>
      </c>
      <c r="EQ419" s="97">
        <v>6</v>
      </c>
      <c r="ER419" s="97">
        <v>12</v>
      </c>
      <c r="ES419" s="97">
        <v>4</v>
      </c>
      <c r="ET419" s="97">
        <v>9</v>
      </c>
      <c r="EU419" s="97">
        <v>32</v>
      </c>
      <c r="EV419" s="97">
        <v>0</v>
      </c>
      <c r="EW419" s="97">
        <v>14</v>
      </c>
      <c r="EX419" s="97">
        <v>7</v>
      </c>
      <c r="EY419" s="97">
        <v>2</v>
      </c>
      <c r="EZ419" s="97">
        <v>1</v>
      </c>
      <c r="FA419" s="97">
        <v>1</v>
      </c>
      <c r="FB419" s="97">
        <v>12</v>
      </c>
      <c r="FC419" s="97">
        <v>16</v>
      </c>
      <c r="FD419" s="97">
        <v>9</v>
      </c>
      <c r="FE419" s="97">
        <v>3</v>
      </c>
      <c r="FF419" s="97">
        <v>5</v>
      </c>
      <c r="FG419" s="97">
        <v>41</v>
      </c>
      <c r="FH419" s="97">
        <v>11</v>
      </c>
      <c r="FI419" s="97">
        <v>36</v>
      </c>
      <c r="FJ419" s="97">
        <v>11</v>
      </c>
      <c r="FK419" s="97">
        <v>7</v>
      </c>
      <c r="FL419" s="97">
        <v>0</v>
      </c>
      <c r="FM419" s="97">
        <v>0</v>
      </c>
      <c r="FN419" s="97">
        <v>15</v>
      </c>
      <c r="FO419" s="97">
        <v>1</v>
      </c>
      <c r="FP419" s="97">
        <v>7</v>
      </c>
      <c r="FQ419" s="97">
        <v>1</v>
      </c>
      <c r="FR419" s="97">
        <v>2</v>
      </c>
      <c r="FS419" s="97">
        <v>4</v>
      </c>
      <c r="FT419" s="97">
        <v>1</v>
      </c>
      <c r="FU419" s="97">
        <v>11</v>
      </c>
      <c r="FV419" s="97">
        <v>2</v>
      </c>
      <c r="FW419" s="97">
        <v>2</v>
      </c>
      <c r="FX419" s="97">
        <v>4</v>
      </c>
      <c r="FY419" s="97">
        <v>3</v>
      </c>
      <c r="FZ419" s="97">
        <v>6</v>
      </c>
      <c r="GA419" s="97">
        <v>3</v>
      </c>
      <c r="GB419" s="97">
        <v>15</v>
      </c>
      <c r="GC419" s="97">
        <v>48</v>
      </c>
      <c r="GD419" s="97">
        <v>9</v>
      </c>
      <c r="GE419" s="97">
        <v>7</v>
      </c>
      <c r="GF419" s="97">
        <v>2</v>
      </c>
      <c r="GG419" s="97">
        <v>2</v>
      </c>
      <c r="GH419" s="97">
        <v>27</v>
      </c>
      <c r="GI419" s="97">
        <v>1</v>
      </c>
      <c r="GJ419" s="97">
        <v>1</v>
      </c>
      <c r="GK419" s="97">
        <v>1</v>
      </c>
      <c r="GL419" s="97">
        <v>8</v>
      </c>
      <c r="GM419" s="97">
        <v>287</v>
      </c>
      <c r="GN419" s="97">
        <v>215</v>
      </c>
      <c r="GO419" s="97">
        <v>15</v>
      </c>
      <c r="GP419" s="97">
        <v>9</v>
      </c>
      <c r="GQ419" s="97">
        <v>14</v>
      </c>
      <c r="GR419" s="97">
        <v>10</v>
      </c>
      <c r="GS419" s="97">
        <v>1</v>
      </c>
      <c r="GT419" s="97">
        <v>32</v>
      </c>
      <c r="GU419" s="97">
        <v>18</v>
      </c>
      <c r="GV419" s="97">
        <v>28</v>
      </c>
      <c r="GW419" s="97">
        <v>45</v>
      </c>
      <c r="GX419" s="97">
        <v>36</v>
      </c>
      <c r="GY419" s="97">
        <v>148</v>
      </c>
      <c r="GZ419" s="97">
        <v>22</v>
      </c>
      <c r="HA419" s="97">
        <v>26</v>
      </c>
      <c r="HB419" s="97">
        <v>104</v>
      </c>
      <c r="HC419" s="97">
        <v>16</v>
      </c>
      <c r="HD419" s="97">
        <v>81</v>
      </c>
      <c r="HE419" s="97">
        <v>69</v>
      </c>
      <c r="HF419" s="97">
        <v>82</v>
      </c>
      <c r="HG419" s="97">
        <v>19</v>
      </c>
      <c r="HH419" s="97">
        <v>6</v>
      </c>
      <c r="HI419" s="97">
        <v>33</v>
      </c>
      <c r="HJ419" s="97">
        <v>22</v>
      </c>
      <c r="HK419" s="97">
        <v>218</v>
      </c>
      <c r="HL419" s="97">
        <v>3001</v>
      </c>
      <c r="HM419" s="97">
        <v>713</v>
      </c>
      <c r="HN419" s="97">
        <v>3764</v>
      </c>
      <c r="HO419" s="97">
        <v>16682</v>
      </c>
      <c r="HP419" s="97">
        <v>1</v>
      </c>
      <c r="HQ419" s="97">
        <v>5</v>
      </c>
      <c r="HR419" s="97">
        <v>3</v>
      </c>
      <c r="HS419" s="97">
        <v>7</v>
      </c>
      <c r="HT419" s="97">
        <v>3</v>
      </c>
      <c r="HU419" s="97">
        <v>9</v>
      </c>
      <c r="HV419" s="97">
        <v>9</v>
      </c>
      <c r="HW419" s="97">
        <v>2</v>
      </c>
      <c r="HX419" s="97">
        <v>1</v>
      </c>
      <c r="HY419" s="97">
        <v>3</v>
      </c>
      <c r="HZ419" s="97">
        <v>8</v>
      </c>
      <c r="IA419" s="97">
        <v>51</v>
      </c>
      <c r="IB419" s="97">
        <v>14</v>
      </c>
      <c r="IC419" s="97">
        <v>8</v>
      </c>
      <c r="ID419" s="97">
        <v>8</v>
      </c>
      <c r="IE419" s="97">
        <v>7</v>
      </c>
      <c r="IF419" s="97">
        <v>48</v>
      </c>
      <c r="IG419" s="97">
        <v>1</v>
      </c>
      <c r="IH419" s="97">
        <v>363</v>
      </c>
      <c r="II419" s="97">
        <v>5</v>
      </c>
      <c r="IJ419" s="97">
        <v>5</v>
      </c>
      <c r="IK419" s="97">
        <v>5</v>
      </c>
      <c r="IL419" s="97">
        <v>69</v>
      </c>
      <c r="IM419" s="97">
        <v>23</v>
      </c>
      <c r="IN419" s="97">
        <v>2</v>
      </c>
      <c r="IO419" s="97">
        <v>17</v>
      </c>
      <c r="IP419" s="97">
        <v>94</v>
      </c>
      <c r="IQ419" s="97">
        <v>31</v>
      </c>
      <c r="IR419" s="97">
        <v>11</v>
      </c>
      <c r="IS419" s="97">
        <v>1</v>
      </c>
      <c r="IT419" s="97">
        <v>2830</v>
      </c>
      <c r="IU419" s="97">
        <v>1</v>
      </c>
      <c r="IV419" s="97">
        <v>57</v>
      </c>
      <c r="IW419" s="97">
        <v>4</v>
      </c>
      <c r="IX419" s="97">
        <v>4</v>
      </c>
      <c r="IY419" s="97">
        <v>24</v>
      </c>
      <c r="IZ419" s="97">
        <v>12</v>
      </c>
      <c r="JA419" s="97">
        <v>55</v>
      </c>
      <c r="JB419" s="97">
        <v>189</v>
      </c>
      <c r="JC419" s="97">
        <v>3</v>
      </c>
      <c r="JD419" s="97">
        <v>50</v>
      </c>
      <c r="JE419" s="97">
        <v>15</v>
      </c>
      <c r="JF419" s="97">
        <v>3</v>
      </c>
      <c r="JG419" s="97">
        <v>1</v>
      </c>
      <c r="JH419" s="97">
        <v>7</v>
      </c>
      <c r="JI419" s="97">
        <v>4</v>
      </c>
      <c r="JJ419" s="97">
        <v>1</v>
      </c>
      <c r="JK419" s="97">
        <v>32</v>
      </c>
      <c r="JL419" s="97">
        <v>75</v>
      </c>
      <c r="JM419" s="97">
        <v>2</v>
      </c>
      <c r="JN419" s="97">
        <v>14</v>
      </c>
      <c r="JO419" s="97">
        <v>2849</v>
      </c>
      <c r="JP419" s="97">
        <v>5981</v>
      </c>
      <c r="JQ419" s="97">
        <v>4167</v>
      </c>
      <c r="JR419" s="97">
        <v>5740</v>
      </c>
      <c r="JS419" s="97">
        <v>8441</v>
      </c>
      <c r="JT419" s="97">
        <v>1091</v>
      </c>
      <c r="JU419" s="97">
        <v>1309</v>
      </c>
      <c r="JV419" s="97">
        <v>87223</v>
      </c>
      <c r="JW419" s="97">
        <v>31198</v>
      </c>
      <c r="JX419" s="97">
        <v>49</v>
      </c>
      <c r="JY419" s="97">
        <v>33503</v>
      </c>
      <c r="JZ419" s="97">
        <v>34244</v>
      </c>
      <c r="KA419" s="97">
        <v>18419</v>
      </c>
      <c r="KB419" s="97">
        <v>34622</v>
      </c>
      <c r="KC419" s="97">
        <v>18674</v>
      </c>
      <c r="KD419" s="97">
        <v>5943</v>
      </c>
      <c r="KE419" s="97">
        <v>12855</v>
      </c>
      <c r="KF419" s="97">
        <v>15822</v>
      </c>
      <c r="KG419" s="97">
        <v>9481</v>
      </c>
      <c r="KH419" s="97">
        <v>25415</v>
      </c>
      <c r="KI419" s="97">
        <v>14217</v>
      </c>
      <c r="KJ419" s="97">
        <v>791</v>
      </c>
      <c r="KK419" s="97">
        <v>143</v>
      </c>
      <c r="KL419" s="97">
        <v>521</v>
      </c>
      <c r="KM419" s="97">
        <v>767</v>
      </c>
      <c r="KN419" s="97">
        <v>65</v>
      </c>
      <c r="KO419" s="97">
        <v>125</v>
      </c>
      <c r="KP419" s="97">
        <v>94</v>
      </c>
      <c r="KQ419" s="97">
        <v>79</v>
      </c>
      <c r="KR419" s="97">
        <v>50</v>
      </c>
      <c r="KS419" s="97">
        <v>67</v>
      </c>
      <c r="KT419" s="97">
        <v>114</v>
      </c>
      <c r="KU419" s="97">
        <v>40</v>
      </c>
      <c r="KV419" s="97">
        <v>768</v>
      </c>
      <c r="KW419" s="97">
        <v>2850</v>
      </c>
      <c r="KX419" s="97">
        <v>26</v>
      </c>
      <c r="KY419" s="97">
        <v>586</v>
      </c>
      <c r="KZ419" s="97">
        <v>1386</v>
      </c>
      <c r="LA419" s="97">
        <v>17139</v>
      </c>
      <c r="LB419" s="97">
        <v>8868</v>
      </c>
      <c r="LC419" s="97">
        <v>1557</v>
      </c>
      <c r="LD419" s="97">
        <v>622</v>
      </c>
      <c r="LE419" s="97">
        <v>196</v>
      </c>
      <c r="LF419" s="97">
        <v>18</v>
      </c>
      <c r="LG419" s="97">
        <v>1534</v>
      </c>
      <c r="LH419" s="97">
        <v>107</v>
      </c>
      <c r="LI419" s="97">
        <v>831</v>
      </c>
      <c r="LJ419" s="97">
        <v>150</v>
      </c>
      <c r="LK419" s="97">
        <v>3106</v>
      </c>
      <c r="LL419" s="97">
        <v>15176</v>
      </c>
      <c r="LM419" s="97">
        <v>1</v>
      </c>
      <c r="LN419" s="97">
        <v>0</v>
      </c>
      <c r="LO419" s="97"/>
      <c r="LP419" s="97"/>
      <c r="LQ419" s="97">
        <v>940</v>
      </c>
      <c r="LR419" s="97">
        <v>4399</v>
      </c>
      <c r="LS419" s="97">
        <v>2984</v>
      </c>
      <c r="LT419" s="97">
        <v>2276</v>
      </c>
      <c r="LU419" s="97">
        <v>0</v>
      </c>
      <c r="LV419" s="97">
        <v>9792</v>
      </c>
      <c r="LW419" s="97">
        <v>1038</v>
      </c>
      <c r="LX419" s="97">
        <v>1645</v>
      </c>
      <c r="LY419" s="97">
        <v>566</v>
      </c>
      <c r="LZ419" s="97">
        <v>449</v>
      </c>
      <c r="MA419" s="97">
        <v>458</v>
      </c>
      <c r="MB419" s="97">
        <v>402</v>
      </c>
      <c r="MC419" s="97">
        <v>139</v>
      </c>
      <c r="MD419" s="97">
        <v>99</v>
      </c>
      <c r="ME419" s="97">
        <v>892</v>
      </c>
      <c r="MF419" s="97">
        <v>720</v>
      </c>
      <c r="MG419" s="97">
        <v>616</v>
      </c>
      <c r="MH419" s="97">
        <v>195</v>
      </c>
      <c r="MI419" s="97">
        <v>215</v>
      </c>
      <c r="MJ419" s="97">
        <v>1215</v>
      </c>
      <c r="MK419" s="97">
        <v>673</v>
      </c>
      <c r="ML419" s="97">
        <v>2284</v>
      </c>
      <c r="MM419" s="97">
        <v>122</v>
      </c>
      <c r="MN419" s="97">
        <v>50</v>
      </c>
      <c r="MO419" s="97">
        <v>439</v>
      </c>
      <c r="MP419" s="97">
        <v>153</v>
      </c>
      <c r="MQ419" s="97">
        <v>606</v>
      </c>
      <c r="MR419" s="97">
        <v>416</v>
      </c>
      <c r="MS419" s="97">
        <v>1424</v>
      </c>
      <c r="MT419" s="97">
        <v>4</v>
      </c>
      <c r="MU419" s="97">
        <v>502</v>
      </c>
      <c r="MV419" s="97">
        <v>231</v>
      </c>
      <c r="MW419" s="97">
        <v>358</v>
      </c>
      <c r="MX419" s="97">
        <v>4</v>
      </c>
      <c r="MY419" s="97">
        <v>351</v>
      </c>
      <c r="MZ419" s="97">
        <v>124</v>
      </c>
      <c r="NA419" s="97">
        <v>101</v>
      </c>
      <c r="NB419" s="97">
        <v>188</v>
      </c>
      <c r="NC419" s="97">
        <v>12</v>
      </c>
      <c r="ND419" s="97">
        <v>1978</v>
      </c>
      <c r="NE419" s="97">
        <v>2031</v>
      </c>
      <c r="NF419" s="97">
        <v>213</v>
      </c>
      <c r="NG419" s="97">
        <v>231</v>
      </c>
      <c r="NH419" s="97">
        <v>336</v>
      </c>
      <c r="NI419" s="97">
        <v>112</v>
      </c>
      <c r="NJ419" s="97">
        <v>499</v>
      </c>
      <c r="NK419" s="97">
        <v>1391</v>
      </c>
      <c r="NL419" s="97">
        <v>1787</v>
      </c>
      <c r="NM419" s="97">
        <v>1417</v>
      </c>
      <c r="NN419" s="97">
        <v>243</v>
      </c>
      <c r="NO419" s="97">
        <v>1650</v>
      </c>
      <c r="NP419" s="97">
        <v>1460</v>
      </c>
      <c r="NQ419" s="97">
        <v>4145</v>
      </c>
      <c r="NR419" s="97">
        <v>18286</v>
      </c>
      <c r="NS419" s="97">
        <v>16708</v>
      </c>
      <c r="NT419" s="97">
        <v>15858</v>
      </c>
      <c r="NU419" s="97">
        <v>3483</v>
      </c>
      <c r="NV419" s="97">
        <v>5097</v>
      </c>
      <c r="NW419" s="97">
        <v>283</v>
      </c>
      <c r="NX419" s="97">
        <v>603</v>
      </c>
      <c r="NY419" s="97">
        <v>715</v>
      </c>
      <c r="NZ419" s="97">
        <v>1086</v>
      </c>
      <c r="OA419" s="97">
        <v>427</v>
      </c>
      <c r="OB419" s="97">
        <v>723</v>
      </c>
      <c r="OC419" s="97">
        <v>962</v>
      </c>
      <c r="OD419" s="97"/>
      <c r="OE419" s="97">
        <v>13</v>
      </c>
      <c r="OF419" s="97">
        <v>256</v>
      </c>
      <c r="OG419" s="97"/>
      <c r="OH419" s="97"/>
      <c r="OI419" s="97"/>
      <c r="OJ419" s="97"/>
      <c r="OK419" s="97">
        <v>-100</v>
      </c>
      <c r="OL419" s="97">
        <v>100</v>
      </c>
      <c r="OM419" s="97"/>
      <c r="ON419" s="97"/>
      <c r="OO419" s="97"/>
      <c r="OP419" s="97"/>
      <c r="OQ419" s="97"/>
      <c r="OR419" s="98">
        <v>526</v>
      </c>
      <c r="OS419" s="99">
        <v>630869</v>
      </c>
      <c r="OT419" s="108"/>
      <c r="OU419" s="108"/>
      <c r="OV419" s="108"/>
      <c r="OW419" s="108"/>
      <c r="OX419" s="108"/>
      <c r="OY419" s="108"/>
      <c r="OZ419" s="108"/>
      <c r="PA419" s="108"/>
      <c r="PB419" s="108"/>
      <c r="PC419" s="108"/>
      <c r="PD419" s="108"/>
      <c r="PE419" s="108"/>
      <c r="PF419" s="108"/>
      <c r="PG419" s="108"/>
      <c r="PH419" s="108"/>
      <c r="PI419" s="108"/>
      <c r="PJ419" s="108"/>
      <c r="PK419" s="108"/>
      <c r="PL419" s="108"/>
      <c r="PM419" s="108"/>
    </row>
    <row r="420" spans="1:429" ht="12.75" customHeight="1" thickBot="1" x14ac:dyDescent="0.25">
      <c r="A420" s="93" t="s">
        <v>1708</v>
      </c>
      <c r="B420" s="100"/>
      <c r="C420" s="95" t="s">
        <v>1709</v>
      </c>
      <c r="D420" s="96"/>
      <c r="E420" s="97">
        <v>-7992</v>
      </c>
      <c r="F420" s="97"/>
      <c r="G420" s="97"/>
      <c r="H420" s="97"/>
      <c r="I420" s="97">
        <v>-767</v>
      </c>
      <c r="J420" s="97"/>
      <c r="K420" s="97"/>
      <c r="L420" s="97"/>
      <c r="M420" s="97"/>
      <c r="N420" s="97"/>
      <c r="O420" s="97"/>
      <c r="P420" s="97"/>
      <c r="Q420" s="97"/>
      <c r="R420" s="97"/>
      <c r="S420" s="97"/>
      <c r="T420" s="97"/>
      <c r="U420" s="97"/>
      <c r="V420" s="97"/>
      <c r="W420" s="97"/>
      <c r="X420" s="97"/>
      <c r="Y420" s="97"/>
      <c r="Z420" s="97"/>
      <c r="AA420" s="97"/>
      <c r="AB420" s="97"/>
      <c r="AC420" s="97"/>
      <c r="AD420" s="97"/>
      <c r="AE420" s="97"/>
      <c r="AF420" s="97"/>
      <c r="AG420" s="97"/>
      <c r="AH420" s="97"/>
      <c r="AI420" s="97"/>
      <c r="AJ420" s="97"/>
      <c r="AK420" s="97"/>
      <c r="AL420" s="97"/>
      <c r="AM420" s="97"/>
      <c r="AN420" s="97"/>
      <c r="AO420" s="97"/>
      <c r="AP420" s="97"/>
      <c r="AQ420" s="97"/>
      <c r="AR420" s="97"/>
      <c r="AS420" s="97"/>
      <c r="AT420" s="97"/>
      <c r="AU420" s="97"/>
      <c r="AV420" s="97"/>
      <c r="AW420" s="97"/>
      <c r="AX420" s="97"/>
      <c r="AY420" s="97"/>
      <c r="AZ420" s="97"/>
      <c r="BA420" s="97"/>
      <c r="BB420" s="97"/>
      <c r="BC420" s="97"/>
      <c r="BD420" s="97"/>
      <c r="BE420" s="97"/>
      <c r="BF420" s="97"/>
      <c r="BG420" s="97"/>
      <c r="BH420" s="97"/>
      <c r="BI420" s="97"/>
      <c r="BJ420" s="97"/>
      <c r="BK420" s="97"/>
      <c r="BL420" s="97"/>
      <c r="BM420" s="97"/>
      <c r="BN420" s="97"/>
      <c r="BO420" s="97"/>
      <c r="BP420" s="97"/>
      <c r="BQ420" s="97"/>
      <c r="BR420" s="97"/>
      <c r="BS420" s="97"/>
      <c r="BT420" s="97"/>
      <c r="BU420" s="97"/>
      <c r="BV420" s="97"/>
      <c r="BW420" s="97"/>
      <c r="BX420" s="97"/>
      <c r="BY420" s="97"/>
      <c r="BZ420" s="97"/>
      <c r="CA420" s="97"/>
      <c r="CB420" s="97"/>
      <c r="CC420" s="97"/>
      <c r="CD420" s="97"/>
      <c r="CE420" s="97"/>
      <c r="CF420" s="97"/>
      <c r="CG420" s="97"/>
      <c r="CH420" s="97"/>
      <c r="CI420" s="97"/>
      <c r="CJ420" s="97"/>
      <c r="CK420" s="97"/>
      <c r="CL420" s="97"/>
      <c r="CM420" s="97"/>
      <c r="CN420" s="97"/>
      <c r="CO420" s="97"/>
      <c r="CP420" s="97"/>
      <c r="CQ420" s="97"/>
      <c r="CR420" s="97"/>
      <c r="CS420" s="97"/>
      <c r="CT420" s="97"/>
      <c r="CU420" s="97"/>
      <c r="CV420" s="97"/>
      <c r="CW420" s="97"/>
      <c r="CX420" s="97"/>
      <c r="CY420" s="97"/>
      <c r="CZ420" s="97"/>
      <c r="DA420" s="97"/>
      <c r="DB420" s="97"/>
      <c r="DC420" s="97"/>
      <c r="DD420" s="97"/>
      <c r="DE420" s="97"/>
      <c r="DF420" s="97"/>
      <c r="DG420" s="97"/>
      <c r="DH420" s="97"/>
      <c r="DI420" s="97"/>
      <c r="DJ420" s="97"/>
      <c r="DK420" s="97"/>
      <c r="DL420" s="97"/>
      <c r="DM420" s="97"/>
      <c r="DN420" s="97"/>
      <c r="DO420" s="97"/>
      <c r="DP420" s="97"/>
      <c r="DQ420" s="97"/>
      <c r="DR420" s="97"/>
      <c r="DS420" s="97"/>
      <c r="DT420" s="97"/>
      <c r="DU420" s="97"/>
      <c r="DV420" s="97"/>
      <c r="DW420" s="97"/>
      <c r="DX420" s="97"/>
      <c r="DY420" s="97"/>
      <c r="DZ420" s="97"/>
      <c r="EA420" s="97"/>
      <c r="EB420" s="97"/>
      <c r="EC420" s="97"/>
      <c r="ED420" s="97"/>
      <c r="EE420" s="97"/>
      <c r="EF420" s="97"/>
      <c r="EG420" s="97"/>
      <c r="EH420" s="97"/>
      <c r="EI420" s="97"/>
      <c r="EJ420" s="97"/>
      <c r="EK420" s="97"/>
      <c r="EL420" s="97"/>
      <c r="EM420" s="97"/>
      <c r="EN420" s="97"/>
      <c r="EO420" s="97"/>
      <c r="EP420" s="97">
        <v>-842</v>
      </c>
      <c r="EQ420" s="97"/>
      <c r="ER420" s="97"/>
      <c r="ES420" s="97"/>
      <c r="ET420" s="97"/>
      <c r="EU420" s="97"/>
      <c r="EV420" s="97"/>
      <c r="EW420" s="97"/>
      <c r="EX420" s="97"/>
      <c r="EY420" s="97"/>
      <c r="EZ420" s="97"/>
      <c r="FA420" s="97"/>
      <c r="FB420" s="97"/>
      <c r="FC420" s="97"/>
      <c r="FD420" s="97"/>
      <c r="FE420" s="97"/>
      <c r="FF420" s="97"/>
      <c r="FG420" s="97"/>
      <c r="FH420" s="97"/>
      <c r="FI420" s="97"/>
      <c r="FJ420" s="97"/>
      <c r="FK420" s="97"/>
      <c r="FL420" s="97"/>
      <c r="FM420" s="97"/>
      <c r="FN420" s="97"/>
      <c r="FO420" s="97"/>
      <c r="FP420" s="97"/>
      <c r="FQ420" s="97"/>
      <c r="FR420" s="97"/>
      <c r="FS420" s="97"/>
      <c r="FT420" s="97"/>
      <c r="FU420" s="97"/>
      <c r="FV420" s="97"/>
      <c r="FW420" s="97"/>
      <c r="FX420" s="97"/>
      <c r="FY420" s="97"/>
      <c r="FZ420" s="97"/>
      <c r="GA420" s="97"/>
      <c r="GB420" s="97"/>
      <c r="GC420" s="97"/>
      <c r="GD420" s="97"/>
      <c r="GE420" s="97"/>
      <c r="GF420" s="97"/>
      <c r="GG420" s="97"/>
      <c r="GH420" s="97"/>
      <c r="GI420" s="97"/>
      <c r="GJ420" s="97"/>
      <c r="GK420" s="97"/>
      <c r="GL420" s="97"/>
      <c r="GM420" s="97"/>
      <c r="GN420" s="97"/>
      <c r="GO420" s="97"/>
      <c r="GP420" s="97"/>
      <c r="GQ420" s="97"/>
      <c r="GR420" s="97"/>
      <c r="GS420" s="97"/>
      <c r="GT420" s="97"/>
      <c r="GU420" s="97"/>
      <c r="GV420" s="97"/>
      <c r="GW420" s="97"/>
      <c r="GX420" s="97"/>
      <c r="GY420" s="97"/>
      <c r="GZ420" s="97"/>
      <c r="HA420" s="97"/>
      <c r="HB420" s="97"/>
      <c r="HC420" s="97"/>
      <c r="HD420" s="97"/>
      <c r="HE420" s="97"/>
      <c r="HF420" s="97"/>
      <c r="HG420" s="97"/>
      <c r="HH420" s="97"/>
      <c r="HI420" s="97"/>
      <c r="HJ420" s="97"/>
      <c r="HK420" s="97"/>
      <c r="HL420" s="97"/>
      <c r="HM420" s="97"/>
      <c r="HN420" s="97"/>
      <c r="HO420" s="97"/>
      <c r="HP420" s="97"/>
      <c r="HQ420" s="97"/>
      <c r="HR420" s="97"/>
      <c r="HS420" s="97"/>
      <c r="HT420" s="97"/>
      <c r="HU420" s="97">
        <v>-5</v>
      </c>
      <c r="HV420" s="97"/>
      <c r="HW420" s="97"/>
      <c r="HX420" s="97"/>
      <c r="HY420" s="97"/>
      <c r="HZ420" s="97"/>
      <c r="IA420" s="97"/>
      <c r="IB420" s="97"/>
      <c r="IC420" s="97"/>
      <c r="ID420" s="97"/>
      <c r="IE420" s="97"/>
      <c r="IF420" s="97"/>
      <c r="IG420" s="97"/>
      <c r="IH420" s="97">
        <v>-234</v>
      </c>
      <c r="II420" s="97"/>
      <c r="IJ420" s="97"/>
      <c r="IK420" s="97"/>
      <c r="IL420" s="97"/>
      <c r="IM420" s="97"/>
      <c r="IN420" s="97"/>
      <c r="IO420" s="97"/>
      <c r="IP420" s="97"/>
      <c r="IQ420" s="97"/>
      <c r="IR420" s="97"/>
      <c r="IS420" s="97"/>
      <c r="IT420" s="97"/>
      <c r="IU420" s="97"/>
      <c r="IV420" s="97">
        <v>-40</v>
      </c>
      <c r="IW420" s="97"/>
      <c r="IX420" s="97"/>
      <c r="IY420" s="97"/>
      <c r="IZ420" s="97"/>
      <c r="JA420" s="97"/>
      <c r="JB420" s="97"/>
      <c r="JC420" s="97"/>
      <c r="JD420" s="97"/>
      <c r="JE420" s="97"/>
      <c r="JF420" s="97"/>
      <c r="JG420" s="97"/>
      <c r="JH420" s="97"/>
      <c r="JI420" s="97"/>
      <c r="JJ420" s="97"/>
      <c r="JK420" s="97"/>
      <c r="JL420" s="97"/>
      <c r="JM420" s="97"/>
      <c r="JN420" s="97"/>
      <c r="JO420" s="97"/>
      <c r="JP420" s="97"/>
      <c r="JQ420" s="97"/>
      <c r="JR420" s="97"/>
      <c r="JS420" s="97"/>
      <c r="JT420" s="97"/>
      <c r="JU420" s="97"/>
      <c r="JV420" s="97"/>
      <c r="JW420" s="97"/>
      <c r="JX420" s="97"/>
      <c r="JY420" s="97"/>
      <c r="JZ420" s="97">
        <v>0</v>
      </c>
      <c r="KA420" s="97"/>
      <c r="KB420" s="97"/>
      <c r="KC420" s="97"/>
      <c r="KD420" s="97"/>
      <c r="KE420" s="97"/>
      <c r="KF420" s="97"/>
      <c r="KG420" s="97"/>
      <c r="KH420" s="97"/>
      <c r="KI420" s="97">
        <v>-259</v>
      </c>
      <c r="KJ420" s="97">
        <v>-1848</v>
      </c>
      <c r="KK420" s="97">
        <v>-505</v>
      </c>
      <c r="KL420" s="97"/>
      <c r="KM420" s="97"/>
      <c r="KN420" s="97"/>
      <c r="KO420" s="97"/>
      <c r="KP420" s="97"/>
      <c r="KQ420" s="97"/>
      <c r="KR420" s="97"/>
      <c r="KS420" s="97"/>
      <c r="KT420" s="97"/>
      <c r="KU420" s="97"/>
      <c r="KV420" s="97"/>
      <c r="KW420" s="97"/>
      <c r="KX420" s="97"/>
      <c r="KY420" s="97"/>
      <c r="KZ420" s="97">
        <v>-746</v>
      </c>
      <c r="LA420" s="97"/>
      <c r="LB420" s="97"/>
      <c r="LC420" s="97"/>
      <c r="LD420" s="97"/>
      <c r="LE420" s="97"/>
      <c r="LF420" s="97"/>
      <c r="LG420" s="97"/>
      <c r="LH420" s="97">
        <v>-877</v>
      </c>
      <c r="LI420" s="97"/>
      <c r="LJ420" s="97"/>
      <c r="LK420" s="97"/>
      <c r="LL420" s="97"/>
      <c r="LM420" s="97"/>
      <c r="LN420" s="97"/>
      <c r="LO420" s="97">
        <v>-905</v>
      </c>
      <c r="LP420" s="97">
        <v>-15377</v>
      </c>
      <c r="LQ420" s="97">
        <v>-1876</v>
      </c>
      <c r="LR420" s="97"/>
      <c r="LS420" s="97"/>
      <c r="LT420" s="97"/>
      <c r="LU420" s="97"/>
      <c r="LV420" s="97"/>
      <c r="LW420" s="97"/>
      <c r="LX420" s="97"/>
      <c r="LY420" s="97"/>
      <c r="LZ420" s="97"/>
      <c r="MA420" s="97"/>
      <c r="MB420" s="97"/>
      <c r="MC420" s="97"/>
      <c r="MD420" s="97"/>
      <c r="ME420" s="97"/>
      <c r="MF420" s="97"/>
      <c r="MG420" s="97"/>
      <c r="MH420" s="97"/>
      <c r="MI420" s="97"/>
      <c r="MJ420" s="97"/>
      <c r="MK420" s="97"/>
      <c r="ML420" s="97"/>
      <c r="MM420" s="97"/>
      <c r="MN420" s="97"/>
      <c r="MO420" s="97"/>
      <c r="MP420" s="97"/>
      <c r="MQ420" s="97"/>
      <c r="MR420" s="97"/>
      <c r="MS420" s="97"/>
      <c r="MT420" s="97"/>
      <c r="MU420" s="97"/>
      <c r="MV420" s="97"/>
      <c r="MW420" s="97"/>
      <c r="MX420" s="97"/>
      <c r="MY420" s="97"/>
      <c r="MZ420" s="97"/>
      <c r="NA420" s="97"/>
      <c r="NB420" s="97"/>
      <c r="NC420" s="97"/>
      <c r="ND420" s="97">
        <v>-2722</v>
      </c>
      <c r="NE420" s="97"/>
      <c r="NF420" s="97"/>
      <c r="NG420" s="97"/>
      <c r="NH420" s="97"/>
      <c r="NI420" s="97"/>
      <c r="NJ420" s="97"/>
      <c r="NK420" s="97"/>
      <c r="NL420" s="97"/>
      <c r="NM420" s="97"/>
      <c r="NN420" s="97"/>
      <c r="NO420" s="97"/>
      <c r="NP420" s="97"/>
      <c r="NQ420" s="97"/>
      <c r="NR420" s="97"/>
      <c r="NS420" s="97"/>
      <c r="NT420" s="97"/>
      <c r="NU420" s="97"/>
      <c r="NV420" s="97"/>
      <c r="NW420" s="97"/>
      <c r="NX420" s="97"/>
      <c r="NY420" s="97"/>
      <c r="NZ420" s="97"/>
      <c r="OA420" s="97"/>
      <c r="OB420" s="97"/>
      <c r="OC420" s="97"/>
      <c r="OD420" s="97"/>
      <c r="OE420" s="97"/>
      <c r="OF420" s="97"/>
      <c r="OG420" s="97"/>
      <c r="OH420" s="97"/>
      <c r="OI420" s="97"/>
      <c r="OJ420" s="97"/>
      <c r="OK420" s="97"/>
      <c r="OL420" s="97">
        <v>-5124</v>
      </c>
      <c r="OM420" s="97"/>
      <c r="ON420" s="97"/>
      <c r="OO420" s="97"/>
      <c r="OP420" s="97">
        <v>-53</v>
      </c>
      <c r="OQ420" s="97"/>
      <c r="OR420" s="98">
        <v>-17867</v>
      </c>
      <c r="OS420" s="99">
        <v>-58037</v>
      </c>
      <c r="OT420" s="108"/>
      <c r="OU420" s="108"/>
      <c r="OV420" s="108"/>
      <c r="OW420" s="108"/>
      <c r="OX420" s="108"/>
      <c r="OY420" s="108"/>
      <c r="OZ420" s="108"/>
      <c r="PA420" s="108"/>
      <c r="PB420" s="108"/>
      <c r="PC420" s="108"/>
      <c r="PD420" s="108"/>
      <c r="PE420" s="108"/>
      <c r="PF420" s="108"/>
      <c r="PG420" s="108"/>
      <c r="PH420" s="108"/>
      <c r="PI420" s="108"/>
      <c r="PJ420" s="108"/>
      <c r="PK420" s="108"/>
      <c r="PL420" s="108"/>
      <c r="PM420" s="108"/>
    </row>
    <row r="421" spans="1:429" ht="12.75" customHeight="1" thickBot="1" x14ac:dyDescent="0.25">
      <c r="A421" s="109" t="s">
        <v>1710</v>
      </c>
      <c r="B421" s="110"/>
      <c r="C421" s="111" t="s">
        <v>1711</v>
      </c>
      <c r="D421" s="112">
        <v>22896</v>
      </c>
      <c r="E421" s="113">
        <v>22046</v>
      </c>
      <c r="F421" s="113">
        <v>7586</v>
      </c>
      <c r="G421" s="113">
        <v>17305</v>
      </c>
      <c r="H421" s="113">
        <v>9681</v>
      </c>
      <c r="I421" s="113">
        <v>9167</v>
      </c>
      <c r="J421" s="113">
        <v>7274</v>
      </c>
      <c r="K421" s="113">
        <v>23828</v>
      </c>
      <c r="L421" s="113">
        <v>3713</v>
      </c>
      <c r="M421" s="113">
        <v>25444</v>
      </c>
      <c r="N421" s="113">
        <v>8480</v>
      </c>
      <c r="O421" s="113">
        <v>6039</v>
      </c>
      <c r="P421" s="113">
        <v>16115</v>
      </c>
      <c r="Q421" s="113">
        <v>223767</v>
      </c>
      <c r="R421" s="113">
        <v>30729</v>
      </c>
      <c r="S421" s="113">
        <v>7410</v>
      </c>
      <c r="T421" s="113">
        <v>10666</v>
      </c>
      <c r="U421" s="113">
        <v>8844</v>
      </c>
      <c r="V421" s="113">
        <v>8998</v>
      </c>
      <c r="W421" s="113">
        <v>17503</v>
      </c>
      <c r="X421" s="113">
        <v>50879</v>
      </c>
      <c r="Y421" s="113">
        <v>222694</v>
      </c>
      <c r="Z421" s="113">
        <v>48515</v>
      </c>
      <c r="AA421" s="113">
        <v>8441</v>
      </c>
      <c r="AB421" s="113">
        <v>26312</v>
      </c>
      <c r="AC421" s="113">
        <v>39567</v>
      </c>
      <c r="AD421" s="113">
        <v>75183</v>
      </c>
      <c r="AE421" s="113">
        <v>28557</v>
      </c>
      <c r="AF421" s="113">
        <v>40570</v>
      </c>
      <c r="AG421" s="113">
        <v>20412</v>
      </c>
      <c r="AH421" s="113">
        <v>76480</v>
      </c>
      <c r="AI421" s="113">
        <v>20876</v>
      </c>
      <c r="AJ421" s="113">
        <v>37062</v>
      </c>
      <c r="AK421" s="113">
        <v>58876</v>
      </c>
      <c r="AL421" s="113">
        <v>69898</v>
      </c>
      <c r="AM421" s="113">
        <v>59626</v>
      </c>
      <c r="AN421" s="113">
        <v>6535</v>
      </c>
      <c r="AO421" s="113">
        <v>5425</v>
      </c>
      <c r="AP421" s="113">
        <v>7036</v>
      </c>
      <c r="AQ421" s="113">
        <v>6756</v>
      </c>
      <c r="AR421" s="113">
        <v>3382</v>
      </c>
      <c r="AS421" s="113">
        <v>10072</v>
      </c>
      <c r="AT421" s="113">
        <v>2439</v>
      </c>
      <c r="AU421" s="113">
        <v>6978</v>
      </c>
      <c r="AV421" s="113">
        <v>2448</v>
      </c>
      <c r="AW421" s="113">
        <v>3743</v>
      </c>
      <c r="AX421" s="113">
        <v>2566</v>
      </c>
      <c r="AY421" s="113">
        <v>3196</v>
      </c>
      <c r="AZ421" s="113">
        <v>1658</v>
      </c>
      <c r="BA421" s="113">
        <v>1737</v>
      </c>
      <c r="BB421" s="113">
        <v>2330</v>
      </c>
      <c r="BC421" s="113">
        <v>2023</v>
      </c>
      <c r="BD421" s="113">
        <v>22362</v>
      </c>
      <c r="BE421" s="113">
        <v>7276</v>
      </c>
      <c r="BF421" s="113">
        <v>739</v>
      </c>
      <c r="BG421" s="113">
        <v>1480</v>
      </c>
      <c r="BH421" s="113">
        <v>5773</v>
      </c>
      <c r="BI421" s="113">
        <v>5710</v>
      </c>
      <c r="BJ421" s="113">
        <v>3081</v>
      </c>
      <c r="BK421" s="113">
        <v>5531</v>
      </c>
      <c r="BL421" s="113">
        <v>8554</v>
      </c>
      <c r="BM421" s="113">
        <v>5004</v>
      </c>
      <c r="BN421" s="113">
        <v>1955</v>
      </c>
      <c r="BO421" s="113">
        <v>4758</v>
      </c>
      <c r="BP421" s="113">
        <v>4356</v>
      </c>
      <c r="BQ421" s="113">
        <v>4830</v>
      </c>
      <c r="BR421" s="113">
        <v>14006</v>
      </c>
      <c r="BS421" s="113">
        <v>14396</v>
      </c>
      <c r="BT421" s="113">
        <v>2976</v>
      </c>
      <c r="BU421" s="113">
        <v>3394</v>
      </c>
      <c r="BV421" s="113">
        <v>5015</v>
      </c>
      <c r="BW421" s="113">
        <v>2706</v>
      </c>
      <c r="BX421" s="113">
        <v>3000</v>
      </c>
      <c r="BY421" s="113">
        <v>19982</v>
      </c>
      <c r="BZ421" s="113">
        <v>11415</v>
      </c>
      <c r="CA421" s="113">
        <v>12107</v>
      </c>
      <c r="CB421" s="113">
        <v>1392</v>
      </c>
      <c r="CC421" s="113">
        <v>11910</v>
      </c>
      <c r="CD421" s="113">
        <v>3252</v>
      </c>
      <c r="CE421" s="113">
        <v>3247</v>
      </c>
      <c r="CF421" s="113">
        <v>7085</v>
      </c>
      <c r="CG421" s="113">
        <v>5841</v>
      </c>
      <c r="CH421" s="113">
        <v>9903</v>
      </c>
      <c r="CI421" s="113">
        <v>1748</v>
      </c>
      <c r="CJ421" s="113">
        <v>15090</v>
      </c>
      <c r="CK421" s="113">
        <v>12966</v>
      </c>
      <c r="CL421" s="113">
        <v>4397</v>
      </c>
      <c r="CM421" s="113">
        <v>9114</v>
      </c>
      <c r="CN421" s="113">
        <v>2647</v>
      </c>
      <c r="CO421" s="113">
        <v>917</v>
      </c>
      <c r="CP421" s="113">
        <v>8097</v>
      </c>
      <c r="CQ421" s="113">
        <v>2052</v>
      </c>
      <c r="CR421" s="113">
        <v>11735</v>
      </c>
      <c r="CS421" s="113">
        <v>2410</v>
      </c>
      <c r="CT421" s="113">
        <v>2992</v>
      </c>
      <c r="CU421" s="113">
        <v>4206</v>
      </c>
      <c r="CV421" s="113">
        <v>2966</v>
      </c>
      <c r="CW421" s="113">
        <v>3692</v>
      </c>
      <c r="CX421" s="113">
        <v>5994</v>
      </c>
      <c r="CY421" s="113">
        <v>2111</v>
      </c>
      <c r="CZ421" s="113">
        <v>2077</v>
      </c>
      <c r="DA421" s="113">
        <v>7782</v>
      </c>
      <c r="DB421" s="113">
        <v>3883</v>
      </c>
      <c r="DC421" s="113">
        <v>6664</v>
      </c>
      <c r="DD421" s="113">
        <v>10589</v>
      </c>
      <c r="DE421" s="113">
        <v>1774</v>
      </c>
      <c r="DF421" s="113">
        <v>2469</v>
      </c>
      <c r="DG421" s="113">
        <v>1208</v>
      </c>
      <c r="DH421" s="113">
        <v>8175</v>
      </c>
      <c r="DI421" s="113">
        <v>4833</v>
      </c>
      <c r="DJ421" s="113">
        <v>9343</v>
      </c>
      <c r="DK421" s="113">
        <v>5126</v>
      </c>
      <c r="DL421" s="113">
        <v>8323</v>
      </c>
      <c r="DM421" s="113">
        <v>8267</v>
      </c>
      <c r="DN421" s="113">
        <v>22423</v>
      </c>
      <c r="DO421" s="113">
        <v>4060</v>
      </c>
      <c r="DP421" s="113">
        <v>42310</v>
      </c>
      <c r="DQ421" s="113">
        <v>8953</v>
      </c>
      <c r="DR421" s="113">
        <v>16647</v>
      </c>
      <c r="DS421" s="113">
        <v>22607</v>
      </c>
      <c r="DT421" s="113">
        <v>39925</v>
      </c>
      <c r="DU421" s="113">
        <v>1708</v>
      </c>
      <c r="DV421" s="113">
        <v>7796</v>
      </c>
      <c r="DW421" s="113">
        <v>5554</v>
      </c>
      <c r="DX421" s="113">
        <v>7415</v>
      </c>
      <c r="DY421" s="113">
        <v>10486</v>
      </c>
      <c r="DZ421" s="113">
        <v>6279</v>
      </c>
      <c r="EA421" s="113">
        <v>9352</v>
      </c>
      <c r="EB421" s="113">
        <v>1752</v>
      </c>
      <c r="EC421" s="113">
        <v>2117</v>
      </c>
      <c r="ED421" s="113">
        <v>882</v>
      </c>
      <c r="EE421" s="113">
        <v>4399</v>
      </c>
      <c r="EF421" s="113">
        <v>1434</v>
      </c>
      <c r="EG421" s="113">
        <v>1952</v>
      </c>
      <c r="EH421" s="113">
        <v>1708</v>
      </c>
      <c r="EI421" s="113">
        <v>1214</v>
      </c>
      <c r="EJ421" s="113">
        <v>2347</v>
      </c>
      <c r="EK421" s="113">
        <v>2492</v>
      </c>
      <c r="EL421" s="113">
        <v>4751</v>
      </c>
      <c r="EM421" s="113">
        <v>4878</v>
      </c>
      <c r="EN421" s="113">
        <v>4536</v>
      </c>
      <c r="EO421" s="113">
        <v>2719</v>
      </c>
      <c r="EP421" s="113">
        <v>2260</v>
      </c>
      <c r="EQ421" s="113">
        <v>4602</v>
      </c>
      <c r="ER421" s="113">
        <v>6492</v>
      </c>
      <c r="ES421" s="113">
        <v>1383</v>
      </c>
      <c r="ET421" s="113">
        <v>3941</v>
      </c>
      <c r="EU421" s="113">
        <v>16726</v>
      </c>
      <c r="EV421" s="113">
        <v>33762</v>
      </c>
      <c r="EW421" s="113">
        <v>6175</v>
      </c>
      <c r="EX421" s="113">
        <v>3185</v>
      </c>
      <c r="EY421" s="113">
        <v>2150</v>
      </c>
      <c r="EZ421" s="113">
        <v>625</v>
      </c>
      <c r="FA421" s="113">
        <v>2405</v>
      </c>
      <c r="FB421" s="113">
        <v>6436</v>
      </c>
      <c r="FC421" s="113">
        <v>4478</v>
      </c>
      <c r="FD421" s="113">
        <v>8298</v>
      </c>
      <c r="FE421" s="113">
        <v>4406</v>
      </c>
      <c r="FF421" s="113">
        <v>7962</v>
      </c>
      <c r="FG421" s="113">
        <v>13024</v>
      </c>
      <c r="FH421" s="113">
        <v>5682</v>
      </c>
      <c r="FI421" s="113">
        <v>50793</v>
      </c>
      <c r="FJ421" s="113">
        <v>20718</v>
      </c>
      <c r="FK421" s="113">
        <v>17283</v>
      </c>
      <c r="FL421" s="113">
        <v>10502</v>
      </c>
      <c r="FM421" s="113">
        <v>3077</v>
      </c>
      <c r="FN421" s="113">
        <v>4172</v>
      </c>
      <c r="FO421" s="113">
        <v>10310</v>
      </c>
      <c r="FP421" s="113">
        <v>2238</v>
      </c>
      <c r="FQ421" s="113">
        <v>2873</v>
      </c>
      <c r="FR421" s="113">
        <v>2475</v>
      </c>
      <c r="FS421" s="113">
        <v>2024</v>
      </c>
      <c r="FT421" s="113">
        <v>4945</v>
      </c>
      <c r="FU421" s="113">
        <v>2872</v>
      </c>
      <c r="FV421" s="113">
        <v>1517</v>
      </c>
      <c r="FW421" s="113">
        <v>1470</v>
      </c>
      <c r="FX421" s="113">
        <v>747</v>
      </c>
      <c r="FY421" s="113">
        <v>2473</v>
      </c>
      <c r="FZ421" s="113">
        <v>5654</v>
      </c>
      <c r="GA421" s="113">
        <v>2708</v>
      </c>
      <c r="GB421" s="113">
        <v>24033</v>
      </c>
      <c r="GC421" s="113">
        <v>20770</v>
      </c>
      <c r="GD421" s="113">
        <v>2573</v>
      </c>
      <c r="GE421" s="113">
        <v>4985</v>
      </c>
      <c r="GF421" s="113">
        <v>3147</v>
      </c>
      <c r="GG421" s="113">
        <v>2912</v>
      </c>
      <c r="GH421" s="113">
        <v>3879</v>
      </c>
      <c r="GI421" s="113">
        <v>891</v>
      </c>
      <c r="GJ421" s="113">
        <v>1038</v>
      </c>
      <c r="GK421" s="113">
        <v>4652</v>
      </c>
      <c r="GL421" s="113">
        <v>12292</v>
      </c>
      <c r="GM421" s="113">
        <v>5290</v>
      </c>
      <c r="GN421" s="113">
        <v>3895</v>
      </c>
      <c r="GO421" s="113">
        <v>3310</v>
      </c>
      <c r="GP421" s="113">
        <v>2198</v>
      </c>
      <c r="GQ421" s="113">
        <v>1835</v>
      </c>
      <c r="GR421" s="113">
        <v>4174</v>
      </c>
      <c r="GS421" s="113">
        <v>3103</v>
      </c>
      <c r="GT421" s="113">
        <v>7667</v>
      </c>
      <c r="GU421" s="113">
        <v>7456</v>
      </c>
      <c r="GV421" s="113">
        <v>8223</v>
      </c>
      <c r="GW421" s="113">
        <v>4624</v>
      </c>
      <c r="GX421" s="113">
        <v>5272</v>
      </c>
      <c r="GY421" s="113">
        <v>6985</v>
      </c>
      <c r="GZ421" s="113">
        <v>1563</v>
      </c>
      <c r="HA421" s="113">
        <v>11789</v>
      </c>
      <c r="HB421" s="113">
        <v>17283</v>
      </c>
      <c r="HC421" s="113">
        <v>2021</v>
      </c>
      <c r="HD421" s="113">
        <v>13059</v>
      </c>
      <c r="HE421" s="113">
        <v>7662</v>
      </c>
      <c r="HF421" s="113">
        <v>8372</v>
      </c>
      <c r="HG421" s="113">
        <v>2591</v>
      </c>
      <c r="HH421" s="113">
        <v>3925</v>
      </c>
      <c r="HI421" s="113">
        <v>4561</v>
      </c>
      <c r="HJ421" s="113">
        <v>4799</v>
      </c>
      <c r="HK421" s="113">
        <v>10803</v>
      </c>
      <c r="HL421" s="113">
        <v>12833</v>
      </c>
      <c r="HM421" s="113">
        <v>5584</v>
      </c>
      <c r="HN421" s="113">
        <v>7617</v>
      </c>
      <c r="HO421" s="113">
        <v>40761</v>
      </c>
      <c r="HP421" s="113">
        <v>1719</v>
      </c>
      <c r="HQ421" s="113">
        <v>4835</v>
      </c>
      <c r="HR421" s="113">
        <v>2047</v>
      </c>
      <c r="HS421" s="113">
        <v>2726</v>
      </c>
      <c r="HT421" s="113">
        <v>1197</v>
      </c>
      <c r="HU421" s="113">
        <v>3413</v>
      </c>
      <c r="HV421" s="113">
        <v>7142</v>
      </c>
      <c r="HW421" s="113">
        <v>2854</v>
      </c>
      <c r="HX421" s="113">
        <v>1686</v>
      </c>
      <c r="HY421" s="113">
        <v>15407</v>
      </c>
      <c r="HZ421" s="113">
        <v>8834</v>
      </c>
      <c r="IA421" s="113">
        <v>13000</v>
      </c>
      <c r="IB421" s="113">
        <v>6325</v>
      </c>
      <c r="IC421" s="113">
        <v>1711</v>
      </c>
      <c r="ID421" s="113">
        <v>4375</v>
      </c>
      <c r="IE421" s="113">
        <v>1642</v>
      </c>
      <c r="IF421" s="113">
        <v>35961</v>
      </c>
      <c r="IG421" s="113">
        <v>2384</v>
      </c>
      <c r="IH421" s="113">
        <v>142664</v>
      </c>
      <c r="II421" s="113">
        <v>2914</v>
      </c>
      <c r="IJ421" s="113">
        <v>4023</v>
      </c>
      <c r="IK421" s="113">
        <v>8372</v>
      </c>
      <c r="IL421" s="113">
        <v>27199</v>
      </c>
      <c r="IM421" s="113">
        <v>3058</v>
      </c>
      <c r="IN421" s="113">
        <v>3808</v>
      </c>
      <c r="IO421" s="113">
        <v>14897</v>
      </c>
      <c r="IP421" s="113">
        <v>29417</v>
      </c>
      <c r="IQ421" s="113">
        <v>17992</v>
      </c>
      <c r="IR421" s="113">
        <v>4412</v>
      </c>
      <c r="IS421" s="113">
        <v>7621</v>
      </c>
      <c r="IT421" s="113">
        <v>88665</v>
      </c>
      <c r="IU421" s="113">
        <v>8087</v>
      </c>
      <c r="IV421" s="113">
        <v>18967</v>
      </c>
      <c r="IW421" s="113">
        <v>9926</v>
      </c>
      <c r="IX421" s="113">
        <v>5123</v>
      </c>
      <c r="IY421" s="113">
        <v>8025</v>
      </c>
      <c r="IZ421" s="113">
        <v>4053</v>
      </c>
      <c r="JA421" s="113">
        <v>19718</v>
      </c>
      <c r="JB421" s="113">
        <v>18050</v>
      </c>
      <c r="JC421" s="113">
        <v>1222</v>
      </c>
      <c r="JD421" s="113">
        <v>13123</v>
      </c>
      <c r="JE421" s="113">
        <v>10962</v>
      </c>
      <c r="JF421" s="113">
        <v>5421</v>
      </c>
      <c r="JG421" s="113">
        <v>1389</v>
      </c>
      <c r="JH421" s="113">
        <v>2479</v>
      </c>
      <c r="JI421" s="113">
        <v>2608</v>
      </c>
      <c r="JJ421" s="113">
        <v>3267</v>
      </c>
      <c r="JK421" s="113">
        <v>28025</v>
      </c>
      <c r="JL421" s="113">
        <v>5884</v>
      </c>
      <c r="JM421" s="113">
        <v>1917</v>
      </c>
      <c r="JN421" s="113">
        <v>5542</v>
      </c>
      <c r="JO421" s="113">
        <v>54008</v>
      </c>
      <c r="JP421" s="113">
        <v>124303</v>
      </c>
      <c r="JQ421" s="113">
        <v>78657</v>
      </c>
      <c r="JR421" s="113">
        <v>104131</v>
      </c>
      <c r="JS421" s="113">
        <v>124200</v>
      </c>
      <c r="JT421" s="113">
        <v>69358</v>
      </c>
      <c r="JU421" s="113">
        <v>68828</v>
      </c>
      <c r="JV421" s="113">
        <v>125295</v>
      </c>
      <c r="JW421" s="113">
        <v>162933</v>
      </c>
      <c r="JX421" s="113">
        <v>52137</v>
      </c>
      <c r="JY421" s="113">
        <v>33503</v>
      </c>
      <c r="JZ421" s="113">
        <v>160964</v>
      </c>
      <c r="KA421" s="113">
        <v>131810</v>
      </c>
      <c r="KB421" s="113">
        <v>133371</v>
      </c>
      <c r="KC421" s="113">
        <v>85260</v>
      </c>
      <c r="KD421" s="113">
        <v>57638</v>
      </c>
      <c r="KE421" s="113">
        <v>49172</v>
      </c>
      <c r="KF421" s="113">
        <v>65015</v>
      </c>
      <c r="KG421" s="113">
        <v>112485</v>
      </c>
      <c r="KH421" s="113">
        <v>112700</v>
      </c>
      <c r="KI421" s="113">
        <v>87826</v>
      </c>
      <c r="KJ421" s="113">
        <v>39593</v>
      </c>
      <c r="KK421" s="113">
        <v>13117</v>
      </c>
      <c r="KL421" s="113">
        <v>128021</v>
      </c>
      <c r="KM421" s="113">
        <v>36313</v>
      </c>
      <c r="KN421" s="113">
        <v>25225</v>
      </c>
      <c r="KO421" s="113">
        <v>55009</v>
      </c>
      <c r="KP421" s="113">
        <v>39732</v>
      </c>
      <c r="KQ421" s="113">
        <v>47129</v>
      </c>
      <c r="KR421" s="113">
        <v>20752</v>
      </c>
      <c r="KS421" s="113">
        <v>18177</v>
      </c>
      <c r="KT421" s="113">
        <v>18210</v>
      </c>
      <c r="KU421" s="113">
        <v>9362</v>
      </c>
      <c r="KV421" s="113">
        <v>134853</v>
      </c>
      <c r="KW421" s="113">
        <v>70121</v>
      </c>
      <c r="KX421" s="113">
        <v>12315</v>
      </c>
      <c r="KY421" s="113">
        <v>38249</v>
      </c>
      <c r="KZ421" s="113">
        <v>43918</v>
      </c>
      <c r="LA421" s="113">
        <v>172086</v>
      </c>
      <c r="LB421" s="113">
        <v>101038</v>
      </c>
      <c r="LC421" s="113">
        <v>15084</v>
      </c>
      <c r="LD421" s="113">
        <v>56772</v>
      </c>
      <c r="LE421" s="113">
        <v>43356</v>
      </c>
      <c r="LF421" s="113">
        <v>4658</v>
      </c>
      <c r="LG421" s="113">
        <v>193443</v>
      </c>
      <c r="LH421" s="113">
        <v>317939</v>
      </c>
      <c r="LI421" s="113">
        <v>127424</v>
      </c>
      <c r="LJ421" s="113">
        <v>105603</v>
      </c>
      <c r="LK421" s="113">
        <v>59593</v>
      </c>
      <c r="LL421" s="113">
        <v>218936</v>
      </c>
      <c r="LM421" s="113">
        <v>126929</v>
      </c>
      <c r="LN421" s="113">
        <v>12938</v>
      </c>
      <c r="LO421" s="113">
        <v>1110701</v>
      </c>
      <c r="LP421" s="113">
        <v>420379</v>
      </c>
      <c r="LQ421" s="113">
        <v>394350</v>
      </c>
      <c r="LR421" s="113">
        <v>28611</v>
      </c>
      <c r="LS421" s="113">
        <v>32849</v>
      </c>
      <c r="LT421" s="113">
        <v>14890</v>
      </c>
      <c r="LU421" s="113">
        <v>96379</v>
      </c>
      <c r="LV421" s="113">
        <v>216697</v>
      </c>
      <c r="LW421" s="113">
        <v>98128</v>
      </c>
      <c r="LX421" s="113">
        <v>118987</v>
      </c>
      <c r="LY421" s="113">
        <v>35159</v>
      </c>
      <c r="LZ421" s="113">
        <v>124810</v>
      </c>
      <c r="MA421" s="113">
        <v>170068</v>
      </c>
      <c r="MB421" s="113">
        <v>126446</v>
      </c>
      <c r="MC421" s="113">
        <v>29860</v>
      </c>
      <c r="MD421" s="113">
        <v>95430</v>
      </c>
      <c r="ME421" s="113">
        <v>71509</v>
      </c>
      <c r="MF421" s="113">
        <v>20617</v>
      </c>
      <c r="MG421" s="113">
        <v>7102</v>
      </c>
      <c r="MH421" s="113">
        <v>20345</v>
      </c>
      <c r="MI421" s="113">
        <v>53374</v>
      </c>
      <c r="MJ421" s="113">
        <v>302195</v>
      </c>
      <c r="MK421" s="113">
        <v>191048</v>
      </c>
      <c r="ML421" s="113">
        <v>84539</v>
      </c>
      <c r="MM421" s="113">
        <v>27676</v>
      </c>
      <c r="MN421" s="113">
        <v>13797</v>
      </c>
      <c r="MO421" s="113">
        <v>38937</v>
      </c>
      <c r="MP421" s="113">
        <v>18538</v>
      </c>
      <c r="MQ421" s="113">
        <v>33732</v>
      </c>
      <c r="MR421" s="113">
        <v>22963</v>
      </c>
      <c r="MS421" s="113">
        <v>42701</v>
      </c>
      <c r="MT421" s="113">
        <v>28569</v>
      </c>
      <c r="MU421" s="113">
        <v>152999</v>
      </c>
      <c r="MV421" s="113">
        <v>32314</v>
      </c>
      <c r="MW421" s="113">
        <v>282901</v>
      </c>
      <c r="MX421" s="113">
        <v>70673</v>
      </c>
      <c r="MY421" s="113">
        <v>59659</v>
      </c>
      <c r="MZ421" s="113">
        <v>56690</v>
      </c>
      <c r="NA421" s="113">
        <v>33906</v>
      </c>
      <c r="NB421" s="113">
        <v>50386</v>
      </c>
      <c r="NC421" s="113">
        <v>19321</v>
      </c>
      <c r="ND421" s="113">
        <v>398067</v>
      </c>
      <c r="NE421" s="113">
        <v>99370</v>
      </c>
      <c r="NF421" s="113">
        <v>26558</v>
      </c>
      <c r="NG421" s="113">
        <v>49230</v>
      </c>
      <c r="NH421" s="113">
        <v>28801</v>
      </c>
      <c r="NI421" s="113">
        <v>17920</v>
      </c>
      <c r="NJ421" s="113">
        <v>13603</v>
      </c>
      <c r="NK421" s="113">
        <v>25464</v>
      </c>
      <c r="NL421" s="113">
        <v>31839</v>
      </c>
      <c r="NM421" s="113">
        <v>21852</v>
      </c>
      <c r="NN421" s="113">
        <v>8587</v>
      </c>
      <c r="NO421" s="113">
        <v>10928</v>
      </c>
      <c r="NP421" s="113">
        <v>20220</v>
      </c>
      <c r="NQ421" s="113">
        <v>38741</v>
      </c>
      <c r="NR421" s="113">
        <v>128605</v>
      </c>
      <c r="NS421" s="113">
        <v>160036</v>
      </c>
      <c r="NT421" s="113">
        <v>110831</v>
      </c>
      <c r="NU421" s="113">
        <v>50655</v>
      </c>
      <c r="NV421" s="113">
        <v>69265</v>
      </c>
      <c r="NW421" s="113">
        <v>13964</v>
      </c>
      <c r="NX421" s="113">
        <v>21206</v>
      </c>
      <c r="NY421" s="113">
        <v>15793</v>
      </c>
      <c r="NZ421" s="113">
        <v>47905</v>
      </c>
      <c r="OA421" s="113">
        <v>12162</v>
      </c>
      <c r="OB421" s="113">
        <v>16919</v>
      </c>
      <c r="OC421" s="113">
        <v>35197</v>
      </c>
      <c r="OD421" s="113">
        <v>21646</v>
      </c>
      <c r="OE421" s="113">
        <v>29813</v>
      </c>
      <c r="OF421" s="113">
        <v>46790</v>
      </c>
      <c r="OG421" s="113">
        <v>17330</v>
      </c>
      <c r="OH421" s="113">
        <v>407610</v>
      </c>
      <c r="OI421" s="113">
        <v>256052</v>
      </c>
      <c r="OJ421" s="113">
        <v>35965</v>
      </c>
      <c r="OK421" s="113">
        <v>5566</v>
      </c>
      <c r="OL421" s="113">
        <v>8691</v>
      </c>
      <c r="OM421" s="113">
        <v>694049</v>
      </c>
      <c r="ON421" s="113">
        <v>132120</v>
      </c>
      <c r="OO421" s="113">
        <v>499310</v>
      </c>
      <c r="OP421" s="113">
        <v>-12061</v>
      </c>
      <c r="OQ421" s="113">
        <v>27332</v>
      </c>
      <c r="OR421" s="114">
        <v>104854</v>
      </c>
      <c r="OS421" s="115">
        <v>16197007</v>
      </c>
      <c r="OT421" s="108"/>
      <c r="OU421" s="108"/>
      <c r="OV421" s="108"/>
      <c r="OW421" s="108"/>
      <c r="OX421" s="108"/>
      <c r="OY421" s="108"/>
      <c r="OZ421" s="108"/>
      <c r="PA421" s="108"/>
      <c r="PB421" s="108"/>
      <c r="PC421" s="108"/>
      <c r="PD421" s="108"/>
      <c r="PE421" s="108"/>
      <c r="PF421" s="108"/>
      <c r="PG421" s="108"/>
      <c r="PH421" s="108"/>
      <c r="PI421" s="108"/>
      <c r="PJ421" s="108"/>
      <c r="PK421" s="108"/>
      <c r="PL421" s="108"/>
      <c r="PM421" s="108"/>
    </row>
    <row r="422" spans="1:429" ht="12.75" customHeight="1" x14ac:dyDescent="0.2">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c r="AA422" s="120"/>
      <c r="AB422" s="120"/>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c r="AX422" s="120"/>
      <c r="AY422" s="120"/>
      <c r="AZ422" s="120"/>
      <c r="BA422" s="120"/>
      <c r="BB422" s="120"/>
      <c r="BC422" s="120"/>
      <c r="BD422" s="120"/>
      <c r="BE422" s="120"/>
      <c r="BF422" s="120"/>
      <c r="BG422" s="120"/>
      <c r="BH422" s="120"/>
      <c r="BI422" s="120"/>
      <c r="BJ422" s="120"/>
      <c r="BK422" s="120"/>
      <c r="BL422" s="120"/>
      <c r="BM422" s="120"/>
      <c r="BN422" s="120"/>
      <c r="BO422" s="120"/>
      <c r="BP422" s="120"/>
      <c r="BQ422" s="120"/>
      <c r="BR422" s="120"/>
      <c r="BS422" s="120"/>
      <c r="BT422" s="120"/>
      <c r="BU422" s="120"/>
      <c r="BV422" s="120"/>
      <c r="BW422" s="120"/>
      <c r="BX422" s="120"/>
      <c r="BY422" s="120"/>
      <c r="BZ422" s="120"/>
      <c r="CA422" s="120"/>
      <c r="CB422" s="120"/>
      <c r="CC422" s="120"/>
      <c r="CD422" s="120"/>
      <c r="CE422" s="120"/>
      <c r="CF422" s="120"/>
      <c r="CG422" s="120"/>
      <c r="CH422" s="120"/>
      <c r="CI422" s="120"/>
      <c r="CJ422" s="120"/>
      <c r="CK422" s="120"/>
      <c r="CL422" s="120"/>
      <c r="CM422" s="120"/>
      <c r="CN422" s="120"/>
      <c r="CO422" s="120"/>
      <c r="CP422" s="120"/>
      <c r="CQ422" s="120"/>
      <c r="CR422" s="120"/>
      <c r="CS422" s="120"/>
      <c r="CT422" s="120"/>
      <c r="CU422" s="120"/>
      <c r="CV422" s="120"/>
      <c r="CW422" s="120"/>
      <c r="CX422" s="120"/>
      <c r="CY422" s="120"/>
      <c r="CZ422" s="120"/>
      <c r="DA422" s="120"/>
      <c r="DB422" s="120"/>
      <c r="DC422" s="120"/>
      <c r="DD422" s="120"/>
      <c r="DE422" s="120"/>
      <c r="DF422" s="120"/>
      <c r="DG422" s="120"/>
      <c r="DH422" s="120"/>
      <c r="DI422" s="120"/>
      <c r="DJ422" s="120"/>
      <c r="DK422" s="120"/>
      <c r="DL422" s="120"/>
      <c r="DM422" s="120"/>
      <c r="DN422" s="120"/>
      <c r="DO422" s="120"/>
      <c r="DP422" s="120"/>
      <c r="DQ422" s="120"/>
      <c r="DR422" s="120"/>
      <c r="DS422" s="120"/>
      <c r="DT422" s="120"/>
      <c r="DU422" s="120"/>
      <c r="DV422" s="120"/>
      <c r="DW422" s="120"/>
      <c r="DX422" s="120"/>
      <c r="DY422" s="120"/>
      <c r="DZ422" s="120"/>
      <c r="EA422" s="120"/>
      <c r="EB422" s="120"/>
      <c r="EC422" s="120"/>
      <c r="ED422" s="120"/>
      <c r="EE422" s="120"/>
      <c r="EF422" s="120"/>
      <c r="EG422" s="120"/>
      <c r="EH422" s="120"/>
      <c r="EI422" s="120"/>
      <c r="EJ422" s="120"/>
      <c r="EK422" s="120"/>
      <c r="EL422" s="120"/>
      <c r="EM422" s="120"/>
      <c r="EN422" s="120"/>
      <c r="EO422" s="120"/>
      <c r="EP422" s="120"/>
      <c r="EQ422" s="120"/>
      <c r="ER422" s="120"/>
      <c r="ES422" s="120"/>
      <c r="ET422" s="120"/>
      <c r="EU422" s="120"/>
      <c r="EV422" s="120"/>
      <c r="EW422" s="120"/>
      <c r="EX422" s="120"/>
      <c r="EY422" s="120"/>
      <c r="EZ422" s="120"/>
      <c r="FA422" s="120"/>
      <c r="FB422" s="120"/>
      <c r="FC422" s="120"/>
      <c r="FD422" s="120"/>
      <c r="FE422" s="120"/>
      <c r="FF422" s="120"/>
      <c r="FG422" s="120"/>
      <c r="FH422" s="120"/>
      <c r="FI422" s="120"/>
      <c r="FJ422" s="120"/>
      <c r="FK422" s="120"/>
      <c r="FL422" s="120"/>
      <c r="FM422" s="120"/>
      <c r="FN422" s="120"/>
      <c r="FO422" s="120"/>
      <c r="FP422" s="120"/>
      <c r="FQ422" s="120"/>
      <c r="FR422" s="120"/>
      <c r="FS422" s="120"/>
      <c r="FT422" s="120"/>
      <c r="FU422" s="120"/>
      <c r="FV422" s="120"/>
      <c r="FW422" s="120"/>
      <c r="FX422" s="120"/>
      <c r="FY422" s="120"/>
      <c r="FZ422" s="120"/>
      <c r="GA422" s="120"/>
      <c r="GB422" s="120"/>
      <c r="GC422" s="120"/>
      <c r="GD422" s="120"/>
      <c r="GE422" s="120"/>
      <c r="GF422" s="120"/>
      <c r="GG422" s="120"/>
      <c r="GH422" s="120"/>
      <c r="GI422" s="120"/>
      <c r="GJ422" s="120"/>
      <c r="GK422" s="120"/>
      <c r="GL422" s="120"/>
      <c r="GM422" s="120"/>
      <c r="GN422" s="120"/>
      <c r="GO422" s="120"/>
      <c r="GP422" s="120"/>
      <c r="GQ422" s="120"/>
      <c r="GR422" s="120"/>
      <c r="GS422" s="120"/>
      <c r="GT422" s="120"/>
      <c r="GU422" s="120"/>
      <c r="GV422" s="120"/>
      <c r="GW422" s="120"/>
      <c r="GX422" s="120"/>
      <c r="GY422" s="120"/>
      <c r="GZ422" s="120"/>
      <c r="HA422" s="120"/>
      <c r="HB422" s="120"/>
      <c r="HC422" s="120"/>
      <c r="HD422" s="120"/>
      <c r="HE422" s="120"/>
      <c r="HF422" s="120"/>
      <c r="HG422" s="120"/>
      <c r="HH422" s="120"/>
      <c r="HI422" s="120"/>
      <c r="HJ422" s="120"/>
      <c r="HK422" s="120"/>
      <c r="HL422" s="120"/>
      <c r="HM422" s="120"/>
      <c r="HN422" s="120"/>
      <c r="HO422" s="120"/>
      <c r="HP422" s="120"/>
      <c r="HQ422" s="120"/>
      <c r="HR422" s="120"/>
      <c r="HS422" s="120"/>
      <c r="HT422" s="120"/>
      <c r="HU422" s="120"/>
      <c r="HV422" s="120"/>
      <c r="HW422" s="120"/>
      <c r="HX422" s="120"/>
      <c r="HY422" s="120"/>
      <c r="HZ422" s="120"/>
      <c r="IA422" s="120"/>
      <c r="IB422" s="120"/>
      <c r="IC422" s="120"/>
      <c r="ID422" s="120"/>
      <c r="IE422" s="120"/>
      <c r="IF422" s="120"/>
      <c r="IG422" s="120"/>
      <c r="IH422" s="120"/>
      <c r="II422" s="120"/>
      <c r="IJ422" s="120"/>
      <c r="IK422" s="120"/>
      <c r="IL422" s="120"/>
      <c r="IM422" s="120"/>
      <c r="IN422" s="120"/>
      <c r="IO422" s="120"/>
      <c r="IP422" s="120"/>
      <c r="IQ422" s="120"/>
      <c r="IR422" s="120"/>
      <c r="IS422" s="120"/>
      <c r="IT422" s="120"/>
      <c r="IU422" s="120"/>
      <c r="IV422" s="120"/>
      <c r="IW422" s="120"/>
      <c r="IX422" s="120"/>
      <c r="IY422" s="120"/>
      <c r="IZ422" s="120"/>
      <c r="JA422" s="120"/>
      <c r="JB422" s="120"/>
      <c r="JC422" s="120"/>
      <c r="JD422" s="120"/>
      <c r="JE422" s="120"/>
      <c r="JF422" s="120"/>
      <c r="JG422" s="120"/>
      <c r="JH422" s="120"/>
      <c r="JI422" s="120"/>
      <c r="JJ422" s="120"/>
      <c r="JK422" s="120"/>
      <c r="JL422" s="120"/>
      <c r="JM422" s="120"/>
      <c r="JN422" s="120"/>
      <c r="JO422" s="120"/>
      <c r="JP422" s="120"/>
      <c r="JQ422" s="120"/>
      <c r="JR422" s="120"/>
      <c r="JS422" s="120"/>
      <c r="JT422" s="120"/>
      <c r="JU422" s="120"/>
      <c r="JV422" s="120"/>
      <c r="JW422" s="120"/>
      <c r="JX422" s="120"/>
      <c r="JY422" s="120"/>
      <c r="JZ422" s="120"/>
      <c r="KA422" s="120"/>
      <c r="KB422" s="120"/>
      <c r="KC422" s="120"/>
      <c r="KD422" s="120"/>
      <c r="KE422" s="120"/>
      <c r="KF422" s="120"/>
      <c r="KG422" s="120"/>
      <c r="KH422" s="120"/>
      <c r="KI422" s="120"/>
      <c r="KJ422" s="120"/>
      <c r="KK422" s="120"/>
      <c r="KL422" s="120"/>
      <c r="KM422" s="120"/>
      <c r="KN422" s="120"/>
      <c r="KO422" s="120"/>
      <c r="KP422" s="120"/>
      <c r="KQ422" s="120"/>
      <c r="KR422" s="120"/>
      <c r="KS422" s="120"/>
      <c r="KT422" s="120"/>
      <c r="KU422" s="120"/>
      <c r="KV422" s="120"/>
      <c r="KW422" s="120"/>
      <c r="KX422" s="120"/>
      <c r="KY422" s="120"/>
      <c r="KZ422" s="120"/>
      <c r="LA422" s="120"/>
      <c r="LB422" s="120"/>
      <c r="LC422" s="120"/>
      <c r="LD422" s="120"/>
      <c r="LE422" s="120"/>
      <c r="LF422" s="120"/>
      <c r="LG422" s="120"/>
      <c r="LH422" s="120"/>
      <c r="LI422" s="120"/>
      <c r="LJ422" s="120"/>
      <c r="LK422" s="120"/>
      <c r="LL422" s="120"/>
      <c r="LM422" s="120"/>
      <c r="LN422" s="120"/>
      <c r="LO422" s="120"/>
      <c r="LP422" s="120"/>
      <c r="LQ422" s="120"/>
      <c r="LR422" s="120"/>
      <c r="LS422" s="120"/>
      <c r="LT422" s="120"/>
      <c r="LU422" s="120"/>
      <c r="LV422" s="120"/>
      <c r="LW422" s="120"/>
      <c r="LX422" s="120"/>
      <c r="LY422" s="120"/>
      <c r="LZ422" s="120"/>
      <c r="MA422" s="120"/>
      <c r="MB422" s="120"/>
      <c r="MC422" s="120"/>
      <c r="MD422" s="120"/>
      <c r="ME422" s="120"/>
      <c r="MF422" s="120"/>
      <c r="MG422" s="120"/>
      <c r="MH422" s="120"/>
      <c r="MI422" s="120"/>
      <c r="MJ422" s="120"/>
      <c r="MK422" s="120"/>
      <c r="ML422" s="120"/>
      <c r="MM422" s="120"/>
      <c r="MN422" s="120"/>
      <c r="MO422" s="120"/>
      <c r="MP422" s="120"/>
      <c r="MQ422" s="120"/>
      <c r="MR422" s="120"/>
      <c r="MS422" s="120"/>
      <c r="MT422" s="120"/>
      <c r="MU422" s="120"/>
      <c r="MV422" s="120"/>
      <c r="MW422" s="120"/>
      <c r="MX422" s="120"/>
      <c r="MY422" s="120"/>
      <c r="MZ422" s="120"/>
      <c r="NA422" s="120"/>
      <c r="NB422" s="120"/>
      <c r="NC422" s="120"/>
      <c r="ND422" s="120"/>
      <c r="NE422" s="120"/>
      <c r="NF422" s="120"/>
      <c r="NG422" s="120"/>
      <c r="NH422" s="120"/>
      <c r="NI422" s="120"/>
      <c r="NJ422" s="120"/>
      <c r="NK422" s="120"/>
      <c r="NL422" s="120"/>
      <c r="NM422" s="120"/>
      <c r="NN422" s="120"/>
      <c r="NO422" s="120"/>
      <c r="NP422" s="120"/>
      <c r="NQ422" s="120"/>
      <c r="NR422" s="120"/>
      <c r="NS422" s="120"/>
      <c r="NT422" s="120"/>
      <c r="NU422" s="120"/>
      <c r="NV422" s="120"/>
      <c r="NW422" s="120"/>
      <c r="NX422" s="120"/>
      <c r="NY422" s="120"/>
      <c r="NZ422" s="120"/>
      <c r="OA422" s="120"/>
      <c r="OB422" s="120"/>
      <c r="OC422" s="120"/>
      <c r="OD422" s="120"/>
      <c r="OE422" s="120"/>
      <c r="OF422" s="120"/>
      <c r="OG422" s="120"/>
      <c r="OH422" s="120"/>
      <c r="OI422" s="120"/>
      <c r="OJ422" s="120"/>
      <c r="OK422" s="120"/>
      <c r="OL422" s="120"/>
      <c r="OM422" s="120"/>
      <c r="ON422" s="120"/>
      <c r="OO422" s="120"/>
      <c r="OP422" s="120"/>
      <c r="OQ422" s="120"/>
      <c r="OR422" s="120"/>
      <c r="OS422" s="120"/>
      <c r="OT422" s="120"/>
      <c r="OU422" s="120"/>
      <c r="OV422" s="120"/>
      <c r="OW422" s="120"/>
      <c r="OX422" s="120"/>
      <c r="OY422" s="120"/>
      <c r="OZ422" s="120"/>
      <c r="PA422" s="120"/>
      <c r="PB422" s="120"/>
      <c r="PC422" s="120"/>
      <c r="PD422" s="120"/>
      <c r="PE422" s="120"/>
      <c r="PF422" s="120"/>
      <c r="PG422" s="120"/>
      <c r="PH422" s="120"/>
      <c r="PI422" s="120"/>
      <c r="PJ422" s="120"/>
      <c r="PK422" s="120"/>
      <c r="PL422" s="120"/>
      <c r="PM422" s="120"/>
    </row>
    <row r="423" spans="1:429" ht="12.75" customHeight="1" x14ac:dyDescent="0.2">
      <c r="A423" s="121" t="s">
        <v>1712</v>
      </c>
      <c r="B423" s="121"/>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c r="AA423" s="120"/>
      <c r="AB423" s="120"/>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c r="AX423" s="120"/>
      <c r="AY423" s="120"/>
      <c r="AZ423" s="120"/>
      <c r="BA423" s="120"/>
      <c r="BB423" s="120"/>
      <c r="BC423" s="120"/>
      <c r="BD423" s="120"/>
      <c r="BE423" s="120"/>
      <c r="BF423" s="120"/>
      <c r="BG423" s="120"/>
      <c r="BH423" s="120"/>
      <c r="BI423" s="120"/>
      <c r="BJ423" s="120"/>
      <c r="BK423" s="120"/>
      <c r="BL423" s="120"/>
      <c r="BM423" s="120"/>
      <c r="BN423" s="120"/>
      <c r="BO423" s="120"/>
      <c r="BP423" s="120"/>
      <c r="BQ423" s="120"/>
      <c r="BR423" s="120"/>
      <c r="BS423" s="120"/>
      <c r="BT423" s="120"/>
      <c r="BU423" s="120"/>
      <c r="BV423" s="120"/>
      <c r="BW423" s="120"/>
      <c r="BX423" s="120"/>
      <c r="BY423" s="120"/>
      <c r="BZ423" s="120"/>
      <c r="CA423" s="120"/>
      <c r="CB423" s="120"/>
      <c r="CC423" s="120"/>
      <c r="CD423" s="120"/>
      <c r="CE423" s="120"/>
      <c r="CF423" s="120"/>
      <c r="CG423" s="120"/>
      <c r="CH423" s="120"/>
      <c r="CI423" s="120"/>
      <c r="CJ423" s="120"/>
      <c r="CK423" s="120"/>
      <c r="CL423" s="120"/>
      <c r="CM423" s="120"/>
      <c r="CN423" s="120"/>
      <c r="CO423" s="120"/>
      <c r="CP423" s="120"/>
      <c r="CQ423" s="120"/>
      <c r="CR423" s="120"/>
      <c r="CS423" s="120"/>
      <c r="CT423" s="120"/>
      <c r="CU423" s="120"/>
      <c r="CV423" s="120"/>
      <c r="CW423" s="120"/>
      <c r="CX423" s="120"/>
      <c r="CY423" s="120"/>
      <c r="CZ423" s="120"/>
      <c r="DA423" s="120"/>
      <c r="DB423" s="120"/>
      <c r="DC423" s="120"/>
      <c r="DD423" s="120"/>
      <c r="DE423" s="120"/>
      <c r="DF423" s="120"/>
      <c r="DG423" s="120"/>
      <c r="DH423" s="120"/>
      <c r="DI423" s="120"/>
      <c r="DJ423" s="120"/>
      <c r="DK423" s="120"/>
      <c r="DL423" s="120"/>
      <c r="DM423" s="120"/>
      <c r="DN423" s="120"/>
      <c r="DO423" s="120"/>
      <c r="DP423" s="120"/>
      <c r="DQ423" s="120"/>
      <c r="DR423" s="120"/>
      <c r="DS423" s="120"/>
      <c r="DT423" s="120"/>
      <c r="DU423" s="120"/>
      <c r="DV423" s="120"/>
      <c r="DW423" s="120"/>
      <c r="DX423" s="120"/>
      <c r="DY423" s="120"/>
      <c r="DZ423" s="120"/>
      <c r="EA423" s="120"/>
      <c r="EB423" s="120"/>
      <c r="EC423" s="120"/>
      <c r="ED423" s="120"/>
      <c r="EE423" s="120"/>
      <c r="EF423" s="120"/>
      <c r="EG423" s="120"/>
      <c r="EH423" s="120"/>
      <c r="EI423" s="120"/>
      <c r="EJ423" s="120"/>
      <c r="EK423" s="120"/>
      <c r="EL423" s="120"/>
      <c r="EM423" s="120"/>
      <c r="EN423" s="120"/>
      <c r="EO423" s="120"/>
      <c r="EP423" s="120"/>
      <c r="EQ423" s="120"/>
      <c r="ER423" s="120"/>
      <c r="ES423" s="120"/>
      <c r="ET423" s="120"/>
      <c r="EU423" s="120"/>
      <c r="EV423" s="120"/>
      <c r="EW423" s="120"/>
      <c r="EX423" s="120"/>
      <c r="EY423" s="120"/>
      <c r="EZ423" s="120"/>
      <c r="FA423" s="120"/>
      <c r="FB423" s="120"/>
      <c r="FC423" s="120"/>
      <c r="FD423" s="120"/>
      <c r="FE423" s="120"/>
      <c r="FF423" s="120"/>
      <c r="FG423" s="120"/>
      <c r="FH423" s="120"/>
      <c r="FI423" s="120"/>
      <c r="FJ423" s="120"/>
      <c r="FK423" s="120"/>
      <c r="FL423" s="120"/>
      <c r="FM423" s="120"/>
      <c r="FN423" s="120"/>
      <c r="FO423" s="120"/>
      <c r="FP423" s="120"/>
      <c r="FQ423" s="120"/>
      <c r="FR423" s="120"/>
      <c r="FS423" s="120"/>
      <c r="FT423" s="120"/>
      <c r="FU423" s="120"/>
      <c r="FV423" s="120"/>
      <c r="FW423" s="120"/>
      <c r="FX423" s="120"/>
      <c r="FY423" s="120"/>
      <c r="FZ423" s="120"/>
      <c r="GA423" s="120"/>
      <c r="GB423" s="120"/>
      <c r="GC423" s="120"/>
      <c r="GD423" s="120"/>
      <c r="GE423" s="120"/>
      <c r="GF423" s="120"/>
      <c r="GG423" s="120"/>
      <c r="GH423" s="120"/>
      <c r="GI423" s="120"/>
      <c r="GJ423" s="120"/>
      <c r="GK423" s="120"/>
      <c r="GL423" s="120"/>
      <c r="GM423" s="120"/>
      <c r="GN423" s="120"/>
      <c r="GO423" s="120"/>
      <c r="GP423" s="120"/>
      <c r="GQ423" s="120"/>
      <c r="GR423" s="120"/>
      <c r="GS423" s="120"/>
      <c r="GT423" s="120"/>
      <c r="GU423" s="120"/>
      <c r="GV423" s="120"/>
      <c r="GW423" s="120"/>
      <c r="GX423" s="120"/>
      <c r="GY423" s="120"/>
      <c r="GZ423" s="120"/>
      <c r="HA423" s="120"/>
      <c r="HB423" s="120"/>
      <c r="HC423" s="120"/>
      <c r="HD423" s="120"/>
      <c r="HE423" s="120"/>
      <c r="HF423" s="120"/>
      <c r="HG423" s="120"/>
      <c r="HH423" s="120"/>
      <c r="HI423" s="120"/>
      <c r="HJ423" s="120"/>
      <c r="HK423" s="120"/>
      <c r="HL423" s="120"/>
      <c r="HM423" s="120"/>
      <c r="HN423" s="120"/>
      <c r="HO423" s="120"/>
      <c r="HP423" s="120"/>
      <c r="HQ423" s="120"/>
      <c r="HR423" s="120"/>
      <c r="HS423" s="120"/>
      <c r="HT423" s="120"/>
      <c r="HU423" s="120"/>
      <c r="HV423" s="120"/>
      <c r="HW423" s="120"/>
      <c r="HX423" s="120"/>
      <c r="HY423" s="120"/>
      <c r="HZ423" s="120"/>
      <c r="IA423" s="120"/>
      <c r="IB423" s="120"/>
      <c r="IC423" s="120"/>
      <c r="ID423" s="120"/>
      <c r="IE423" s="120"/>
      <c r="IF423" s="120"/>
      <c r="IG423" s="120"/>
      <c r="IH423" s="120"/>
      <c r="II423" s="120"/>
      <c r="IJ423" s="120"/>
      <c r="IK423" s="120"/>
      <c r="IL423" s="120"/>
      <c r="IM423" s="120"/>
      <c r="IN423" s="120"/>
      <c r="IO423" s="120"/>
      <c r="IP423" s="120"/>
      <c r="IQ423" s="120"/>
      <c r="IR423" s="120"/>
      <c r="IS423" s="120"/>
      <c r="IT423" s="120"/>
      <c r="IU423" s="120"/>
      <c r="IV423" s="120"/>
      <c r="IW423" s="120"/>
      <c r="IX423" s="120"/>
      <c r="IY423" s="120"/>
      <c r="IZ423" s="120"/>
      <c r="JA423" s="120"/>
      <c r="JB423" s="120"/>
      <c r="JC423" s="120"/>
      <c r="JD423" s="120"/>
      <c r="JE423" s="120"/>
      <c r="JF423" s="120"/>
      <c r="JG423" s="120"/>
      <c r="JH423" s="120"/>
      <c r="JI423" s="120"/>
      <c r="JJ423" s="120"/>
      <c r="JK423" s="120"/>
      <c r="JL423" s="120"/>
      <c r="JM423" s="120"/>
      <c r="JN423" s="120"/>
      <c r="JO423" s="120"/>
      <c r="JP423" s="120"/>
      <c r="JQ423" s="120"/>
      <c r="JR423" s="120"/>
      <c r="JS423" s="120"/>
      <c r="JT423" s="120"/>
      <c r="JU423" s="120"/>
      <c r="JV423" s="120"/>
      <c r="JW423" s="120"/>
      <c r="JX423" s="120"/>
      <c r="JY423" s="120"/>
      <c r="JZ423" s="120"/>
      <c r="KA423" s="120"/>
      <c r="KB423" s="120"/>
      <c r="KC423" s="120"/>
      <c r="KD423" s="120"/>
      <c r="KE423" s="120"/>
      <c r="KF423" s="120"/>
      <c r="KG423" s="120"/>
      <c r="KH423" s="120"/>
      <c r="KI423" s="120"/>
      <c r="KJ423" s="120"/>
      <c r="KK423" s="120"/>
      <c r="KL423" s="120"/>
      <c r="KM423" s="120"/>
      <c r="KN423" s="120"/>
      <c r="KO423" s="120"/>
      <c r="KP423" s="120"/>
      <c r="KQ423" s="120"/>
      <c r="KR423" s="120"/>
      <c r="KS423" s="120"/>
      <c r="KT423" s="120"/>
      <c r="KU423" s="120"/>
      <c r="KV423" s="120"/>
      <c r="KW423" s="120"/>
      <c r="KX423" s="120"/>
      <c r="KY423" s="120"/>
      <c r="KZ423" s="120"/>
      <c r="LA423" s="120"/>
      <c r="LB423" s="120"/>
      <c r="LC423" s="120"/>
      <c r="LD423" s="120"/>
      <c r="LE423" s="120"/>
      <c r="LF423" s="120"/>
      <c r="LG423" s="120"/>
      <c r="LH423" s="120"/>
      <c r="LI423" s="120"/>
      <c r="LJ423" s="120"/>
      <c r="LK423" s="120"/>
      <c r="LL423" s="120"/>
      <c r="LM423" s="120"/>
      <c r="LN423" s="120"/>
      <c r="LO423" s="120"/>
      <c r="LP423" s="120"/>
      <c r="LQ423" s="120"/>
      <c r="LR423" s="120"/>
      <c r="LS423" s="120"/>
      <c r="LT423" s="120"/>
      <c r="LU423" s="120"/>
      <c r="LV423" s="120"/>
      <c r="LW423" s="120"/>
      <c r="LX423" s="120"/>
      <c r="LY423" s="120"/>
      <c r="LZ423" s="120"/>
      <c r="MA423" s="120"/>
      <c r="MB423" s="120"/>
      <c r="MC423" s="120"/>
      <c r="MD423" s="120"/>
      <c r="ME423" s="120"/>
      <c r="MF423" s="120"/>
      <c r="MG423" s="120"/>
      <c r="MH423" s="120"/>
      <c r="MI423" s="120"/>
      <c r="MJ423" s="120"/>
      <c r="MK423" s="120"/>
      <c r="ML423" s="120"/>
      <c r="MM423" s="120"/>
      <c r="MN423" s="120"/>
      <c r="MO423" s="120"/>
      <c r="MP423" s="120"/>
      <c r="MQ423" s="120"/>
      <c r="MR423" s="120"/>
      <c r="MS423" s="120"/>
      <c r="MT423" s="120"/>
      <c r="MU423" s="120"/>
      <c r="MV423" s="120"/>
      <c r="MW423" s="120"/>
      <c r="MX423" s="120"/>
      <c r="MY423" s="120"/>
      <c r="MZ423" s="120"/>
      <c r="NA423" s="120"/>
      <c r="NB423" s="120"/>
      <c r="NC423" s="120"/>
      <c r="ND423" s="120"/>
      <c r="NE423" s="120"/>
      <c r="NF423" s="120"/>
      <c r="NG423" s="120"/>
      <c r="NH423" s="120"/>
      <c r="NI423" s="120"/>
      <c r="NJ423" s="120"/>
      <c r="NK423" s="120"/>
      <c r="NL423" s="120"/>
      <c r="NM423" s="120"/>
      <c r="NN423" s="120"/>
      <c r="NO423" s="120"/>
      <c r="NP423" s="120"/>
      <c r="NQ423" s="120"/>
      <c r="NR423" s="120"/>
      <c r="NS423" s="120"/>
      <c r="NT423" s="120"/>
      <c r="NU423" s="120"/>
      <c r="NV423" s="120"/>
      <c r="NW423" s="120"/>
      <c r="NX423" s="120"/>
      <c r="NY423" s="120"/>
      <c r="NZ423" s="120"/>
      <c r="OA423" s="120"/>
      <c r="OB423" s="120"/>
      <c r="OC423" s="120"/>
      <c r="OD423" s="120"/>
      <c r="OE423" s="120"/>
      <c r="OF423" s="120"/>
      <c r="OG423" s="120"/>
      <c r="OH423" s="120"/>
      <c r="OI423" s="120"/>
      <c r="OJ423" s="120"/>
      <c r="OK423" s="120"/>
      <c r="OL423" s="120"/>
      <c r="OM423" s="120"/>
      <c r="ON423" s="120"/>
      <c r="OO423" s="120"/>
      <c r="OP423" s="120"/>
      <c r="OQ423" s="120"/>
      <c r="OR423" s="120"/>
      <c r="OS423" s="120"/>
      <c r="OT423" s="120"/>
      <c r="OU423" s="120"/>
      <c r="OV423" s="120"/>
      <c r="OW423" s="120"/>
      <c r="OX423" s="120"/>
      <c r="OY423" s="120"/>
      <c r="OZ423" s="120"/>
      <c r="PA423" s="120"/>
      <c r="PB423" s="120"/>
      <c r="PC423" s="120"/>
      <c r="PD423" s="120"/>
      <c r="PE423" s="120"/>
      <c r="PF423" s="120"/>
      <c r="PG423" s="120"/>
      <c r="PH423" s="120"/>
      <c r="PI423" s="120"/>
      <c r="PJ423" s="120"/>
      <c r="PK423" s="120"/>
      <c r="PL423" s="120"/>
      <c r="PM423" s="120"/>
    </row>
    <row r="424" spans="1:429" ht="12.75" customHeight="1" x14ac:dyDescent="0.2">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c r="AA424" s="120"/>
      <c r="AB424" s="120"/>
      <c r="AC424" s="120"/>
      <c r="AD424" s="120"/>
      <c r="AE424" s="120"/>
      <c r="AF424" s="120"/>
      <c r="AG424" s="120"/>
      <c r="AH424" s="120"/>
      <c r="AI424" s="120"/>
      <c r="AJ424" s="120"/>
      <c r="AK424" s="120"/>
      <c r="AL424" s="120"/>
      <c r="AM424" s="120"/>
      <c r="AN424" s="120"/>
      <c r="AO424" s="120"/>
      <c r="AP424" s="120"/>
      <c r="AQ424" s="120"/>
      <c r="AR424" s="120"/>
      <c r="AS424" s="120"/>
      <c r="AT424" s="120"/>
      <c r="AU424" s="120"/>
      <c r="AV424" s="120"/>
      <c r="AW424" s="120"/>
      <c r="AX424" s="120"/>
      <c r="AY424" s="120"/>
      <c r="AZ424" s="120"/>
      <c r="BA424" s="120"/>
      <c r="BB424" s="120"/>
      <c r="BC424" s="120"/>
      <c r="BD424" s="120"/>
      <c r="BE424" s="120"/>
      <c r="BF424" s="120"/>
      <c r="BG424" s="120"/>
      <c r="BH424" s="120"/>
      <c r="BI424" s="120"/>
      <c r="BJ424" s="120"/>
      <c r="BK424" s="120"/>
      <c r="BL424" s="120"/>
      <c r="BM424" s="120"/>
      <c r="BN424" s="120"/>
      <c r="BO424" s="120"/>
      <c r="BP424" s="120"/>
      <c r="BQ424" s="120"/>
      <c r="BR424" s="120"/>
      <c r="BS424" s="120"/>
      <c r="BT424" s="120"/>
      <c r="BU424" s="120"/>
      <c r="BV424" s="120"/>
      <c r="BW424" s="120"/>
      <c r="BX424" s="120"/>
      <c r="BY424" s="120"/>
      <c r="BZ424" s="120"/>
      <c r="CA424" s="120"/>
      <c r="CB424" s="120"/>
      <c r="CC424" s="120"/>
      <c r="CD424" s="120"/>
      <c r="CE424" s="120"/>
      <c r="CF424" s="120"/>
      <c r="CG424" s="120"/>
      <c r="CH424" s="120"/>
      <c r="CI424" s="120"/>
      <c r="CJ424" s="120"/>
      <c r="CK424" s="120"/>
      <c r="CL424" s="120"/>
      <c r="CM424" s="120"/>
      <c r="CN424" s="120"/>
      <c r="CO424" s="120"/>
      <c r="CP424" s="120"/>
      <c r="CQ424" s="120"/>
      <c r="CR424" s="120"/>
      <c r="CS424" s="120"/>
      <c r="CT424" s="120"/>
      <c r="CU424" s="120"/>
      <c r="CV424" s="120"/>
      <c r="CW424" s="120"/>
      <c r="CX424" s="120"/>
      <c r="CY424" s="120"/>
      <c r="CZ424" s="120"/>
      <c r="DA424" s="120"/>
      <c r="DB424" s="120"/>
      <c r="DC424" s="120"/>
      <c r="DD424" s="120"/>
      <c r="DE424" s="120"/>
      <c r="DF424" s="120"/>
      <c r="DG424" s="120"/>
      <c r="DH424" s="120"/>
      <c r="DI424" s="120"/>
      <c r="DJ424" s="120"/>
      <c r="DK424" s="120"/>
      <c r="DL424" s="120"/>
      <c r="DM424" s="120"/>
      <c r="DN424" s="120"/>
      <c r="DO424" s="120"/>
      <c r="DP424" s="120"/>
      <c r="DQ424" s="120"/>
      <c r="DR424" s="120"/>
      <c r="DS424" s="120"/>
      <c r="DT424" s="120"/>
      <c r="DU424" s="120"/>
      <c r="DV424" s="120"/>
      <c r="DW424" s="120"/>
      <c r="DX424" s="120"/>
      <c r="DY424" s="120"/>
      <c r="DZ424" s="120"/>
      <c r="EA424" s="120"/>
      <c r="EB424" s="120"/>
      <c r="EC424" s="120"/>
      <c r="ED424" s="120"/>
      <c r="EE424" s="120"/>
      <c r="EF424" s="120"/>
      <c r="EG424" s="120"/>
      <c r="EH424" s="120"/>
      <c r="EI424" s="120"/>
      <c r="EJ424" s="120"/>
      <c r="EK424" s="120"/>
      <c r="EL424" s="120"/>
      <c r="EM424" s="120"/>
      <c r="EN424" s="120"/>
      <c r="EO424" s="120"/>
      <c r="EP424" s="120"/>
      <c r="EQ424" s="120"/>
      <c r="ER424" s="120"/>
      <c r="ES424" s="120"/>
      <c r="ET424" s="120"/>
      <c r="EU424" s="120"/>
      <c r="EV424" s="120"/>
      <c r="EW424" s="120"/>
      <c r="EX424" s="120"/>
      <c r="EY424" s="120"/>
      <c r="EZ424" s="120"/>
      <c r="FA424" s="120"/>
      <c r="FB424" s="120"/>
      <c r="FC424" s="120"/>
      <c r="FD424" s="120"/>
      <c r="FE424" s="120"/>
      <c r="FF424" s="120"/>
      <c r="FG424" s="120"/>
      <c r="FH424" s="120"/>
      <c r="FI424" s="120"/>
      <c r="FJ424" s="120"/>
      <c r="FK424" s="120"/>
      <c r="FL424" s="120"/>
      <c r="FM424" s="120"/>
      <c r="FN424" s="120"/>
      <c r="FO424" s="120"/>
      <c r="FP424" s="120"/>
      <c r="FQ424" s="120"/>
      <c r="FR424" s="120"/>
      <c r="FS424" s="120"/>
      <c r="FT424" s="120"/>
      <c r="FU424" s="120"/>
      <c r="FV424" s="120"/>
      <c r="FW424" s="120"/>
      <c r="FX424" s="120"/>
      <c r="FY424" s="120"/>
      <c r="FZ424" s="120"/>
      <c r="GA424" s="120"/>
      <c r="GB424" s="120"/>
      <c r="GC424" s="120"/>
      <c r="GD424" s="120"/>
      <c r="GE424" s="120"/>
      <c r="GF424" s="120"/>
      <c r="GG424" s="120"/>
      <c r="GH424" s="120"/>
      <c r="GI424" s="120"/>
      <c r="GJ424" s="120"/>
      <c r="GK424" s="120"/>
      <c r="GL424" s="120"/>
      <c r="GM424" s="120"/>
      <c r="GN424" s="120"/>
      <c r="GO424" s="120"/>
      <c r="GP424" s="120"/>
      <c r="GQ424" s="120"/>
      <c r="GR424" s="120"/>
      <c r="GS424" s="120"/>
      <c r="GT424" s="120"/>
      <c r="GU424" s="120"/>
      <c r="GV424" s="120"/>
      <c r="GW424" s="120"/>
      <c r="GX424" s="120"/>
      <c r="GY424" s="120"/>
      <c r="GZ424" s="120"/>
      <c r="HA424" s="120"/>
      <c r="HB424" s="120"/>
      <c r="HC424" s="120"/>
      <c r="HD424" s="120"/>
      <c r="HE424" s="120"/>
      <c r="HF424" s="120"/>
      <c r="HG424" s="120"/>
      <c r="HH424" s="120"/>
      <c r="HI424" s="120"/>
      <c r="HJ424" s="120"/>
      <c r="HK424" s="120"/>
      <c r="HL424" s="120"/>
      <c r="HM424" s="120"/>
      <c r="HN424" s="120"/>
      <c r="HO424" s="120"/>
      <c r="HP424" s="120"/>
      <c r="HQ424" s="120"/>
      <c r="HR424" s="120"/>
      <c r="HS424" s="120"/>
      <c r="HT424" s="120"/>
      <c r="HU424" s="120"/>
      <c r="HV424" s="120"/>
      <c r="HW424" s="120"/>
      <c r="HX424" s="120"/>
      <c r="HY424" s="120"/>
      <c r="HZ424" s="120"/>
      <c r="IA424" s="120"/>
      <c r="IB424" s="120"/>
      <c r="IC424" s="120"/>
      <c r="ID424" s="120"/>
      <c r="IE424" s="120"/>
      <c r="IF424" s="120"/>
      <c r="IG424" s="120"/>
      <c r="IH424" s="120"/>
      <c r="II424" s="120"/>
      <c r="IJ424" s="120"/>
      <c r="IK424" s="120"/>
      <c r="IL424" s="120"/>
      <c r="IM424" s="120"/>
      <c r="IN424" s="120"/>
      <c r="IO424" s="120"/>
      <c r="IP424" s="120"/>
      <c r="IQ424" s="120"/>
      <c r="IR424" s="120"/>
      <c r="IS424" s="120"/>
      <c r="IT424" s="120"/>
      <c r="IU424" s="120"/>
      <c r="IV424" s="120"/>
      <c r="IW424" s="120"/>
      <c r="IX424" s="120"/>
      <c r="IY424" s="120"/>
      <c r="IZ424" s="120"/>
      <c r="JA424" s="120"/>
      <c r="JB424" s="120"/>
      <c r="JC424" s="120"/>
      <c r="JD424" s="120"/>
      <c r="JE424" s="120"/>
      <c r="JF424" s="120"/>
      <c r="JG424" s="120"/>
      <c r="JH424" s="120"/>
      <c r="JI424" s="120"/>
      <c r="JJ424" s="120"/>
      <c r="JK424" s="120"/>
      <c r="JL424" s="120"/>
      <c r="JM424" s="120"/>
      <c r="JN424" s="120"/>
      <c r="JO424" s="120"/>
      <c r="JP424" s="120"/>
      <c r="JQ424" s="120"/>
      <c r="JR424" s="120"/>
      <c r="JS424" s="120"/>
      <c r="JT424" s="120"/>
      <c r="JU424" s="120"/>
      <c r="JV424" s="120"/>
      <c r="JW424" s="120"/>
      <c r="JX424" s="120"/>
      <c r="JY424" s="120"/>
      <c r="JZ424" s="120"/>
      <c r="KA424" s="120"/>
      <c r="KB424" s="120"/>
      <c r="KC424" s="120"/>
      <c r="KD424" s="120"/>
      <c r="KE424" s="120"/>
      <c r="KF424" s="120"/>
      <c r="KG424" s="120"/>
      <c r="KH424" s="120"/>
      <c r="KI424" s="120"/>
      <c r="KJ424" s="120"/>
      <c r="KK424" s="120"/>
      <c r="KL424" s="120"/>
      <c r="KM424" s="120"/>
      <c r="KN424" s="120"/>
      <c r="KO424" s="120"/>
      <c r="KP424" s="120"/>
      <c r="KQ424" s="120"/>
      <c r="KR424" s="120"/>
      <c r="KS424" s="120"/>
      <c r="KT424" s="120"/>
      <c r="KU424" s="120"/>
      <c r="KV424" s="120"/>
      <c r="KW424" s="120"/>
      <c r="KX424" s="120"/>
      <c r="KY424" s="120"/>
      <c r="KZ424" s="120"/>
      <c r="LA424" s="120"/>
      <c r="LB424" s="120"/>
      <c r="LC424" s="120"/>
      <c r="LD424" s="120"/>
      <c r="LE424" s="120"/>
      <c r="LF424" s="120"/>
      <c r="LG424" s="120"/>
      <c r="LH424" s="120"/>
      <c r="LI424" s="120"/>
      <c r="LJ424" s="120"/>
      <c r="LK424" s="120"/>
      <c r="LL424" s="120"/>
      <c r="LM424" s="120"/>
      <c r="LN424" s="120"/>
      <c r="LO424" s="120"/>
      <c r="LP424" s="120"/>
      <c r="LQ424" s="120"/>
      <c r="LR424" s="120"/>
      <c r="LS424" s="120"/>
      <c r="LT424" s="120"/>
      <c r="LU424" s="120"/>
      <c r="LV424" s="120"/>
      <c r="LW424" s="120"/>
      <c r="LX424" s="120"/>
      <c r="LY424" s="120"/>
      <c r="LZ424" s="120"/>
      <c r="MA424" s="120"/>
      <c r="MB424" s="120"/>
      <c r="MC424" s="120"/>
      <c r="MD424" s="120"/>
      <c r="ME424" s="120"/>
      <c r="MF424" s="120"/>
      <c r="MG424" s="120"/>
      <c r="MH424" s="120"/>
      <c r="MI424" s="120"/>
      <c r="MJ424" s="120"/>
      <c r="MK424" s="120"/>
      <c r="ML424" s="120"/>
      <c r="MM424" s="120"/>
      <c r="MN424" s="120"/>
      <c r="MO424" s="120"/>
      <c r="MP424" s="120"/>
      <c r="MQ424" s="120"/>
      <c r="MR424" s="120"/>
      <c r="MS424" s="120"/>
      <c r="MT424" s="120"/>
      <c r="MU424" s="120"/>
      <c r="MV424" s="120"/>
      <c r="MW424" s="120"/>
      <c r="MX424" s="120"/>
      <c r="MY424" s="120"/>
      <c r="MZ424" s="120"/>
      <c r="NA424" s="120"/>
      <c r="NB424" s="120"/>
      <c r="NC424" s="120"/>
      <c r="ND424" s="120"/>
      <c r="NE424" s="120"/>
      <c r="NF424" s="120"/>
      <c r="NG424" s="120"/>
      <c r="NH424" s="120"/>
      <c r="NI424" s="120"/>
      <c r="NJ424" s="120"/>
      <c r="NK424" s="120"/>
      <c r="NL424" s="120"/>
      <c r="NM424" s="120"/>
      <c r="NN424" s="120"/>
      <c r="NO424" s="120"/>
      <c r="NP424" s="120"/>
      <c r="NQ424" s="120"/>
      <c r="NR424" s="120"/>
      <c r="NS424" s="120"/>
      <c r="NT424" s="120"/>
      <c r="NU424" s="120"/>
      <c r="NV424" s="120"/>
      <c r="NW424" s="120"/>
      <c r="NX424" s="120"/>
      <c r="NY424" s="120"/>
      <c r="NZ424" s="120"/>
      <c r="OA424" s="120"/>
      <c r="OB424" s="120"/>
      <c r="OC424" s="120"/>
      <c r="OD424" s="120"/>
      <c r="OE424" s="120"/>
      <c r="OF424" s="120"/>
      <c r="OG424" s="120"/>
      <c r="OH424" s="120"/>
      <c r="OI424" s="120"/>
      <c r="OJ424" s="120"/>
      <c r="OK424" s="120"/>
      <c r="OL424" s="120"/>
      <c r="OM424" s="120"/>
      <c r="ON424" s="120"/>
      <c r="OO424" s="120"/>
      <c r="OP424" s="120"/>
      <c r="OQ424" s="120"/>
      <c r="OR424" s="120"/>
      <c r="OS424" s="120"/>
      <c r="OT424" s="120"/>
      <c r="OU424" s="120"/>
      <c r="OV424" s="120"/>
      <c r="OW424" s="120"/>
      <c r="OX424" s="120"/>
      <c r="OY424" s="120"/>
      <c r="OZ424" s="120"/>
      <c r="PA424" s="120"/>
      <c r="PB424" s="120"/>
      <c r="PC424" s="120"/>
      <c r="PD424" s="120"/>
      <c r="PE424" s="120"/>
      <c r="PF424" s="120"/>
      <c r="PG424" s="120"/>
      <c r="PH424" s="120"/>
      <c r="PI424" s="120"/>
      <c r="PJ424" s="120"/>
      <c r="PK424" s="120"/>
      <c r="PL424" s="120"/>
      <c r="PM424" s="120"/>
    </row>
    <row r="425" spans="1:429" ht="12.75" customHeight="1" x14ac:dyDescent="0.2">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c r="AA425" s="120"/>
      <c r="AB425" s="120"/>
      <c r="AC425" s="120"/>
      <c r="AD425" s="120"/>
      <c r="AE425" s="120"/>
      <c r="AF425" s="120"/>
      <c r="AG425" s="120"/>
      <c r="AH425" s="120"/>
      <c r="AI425" s="120"/>
      <c r="AJ425" s="120"/>
      <c r="AK425" s="120"/>
      <c r="AL425" s="120"/>
      <c r="AM425" s="120"/>
      <c r="AN425" s="120"/>
      <c r="AO425" s="120"/>
      <c r="AP425" s="120"/>
      <c r="AQ425" s="120"/>
      <c r="AR425" s="120"/>
      <c r="AS425" s="120"/>
      <c r="AT425" s="120"/>
      <c r="AU425" s="120"/>
      <c r="AV425" s="120"/>
      <c r="AW425" s="120"/>
      <c r="AX425" s="120"/>
      <c r="AY425" s="120"/>
      <c r="AZ425" s="120"/>
      <c r="BA425" s="120"/>
      <c r="BB425" s="120"/>
      <c r="BC425" s="120"/>
      <c r="BD425" s="120"/>
      <c r="BE425" s="120"/>
      <c r="BF425" s="120"/>
      <c r="BG425" s="120"/>
      <c r="BH425" s="120"/>
      <c r="BI425" s="120"/>
      <c r="BJ425" s="120"/>
      <c r="BK425" s="120"/>
      <c r="BL425" s="120"/>
      <c r="BM425" s="120"/>
      <c r="BN425" s="120"/>
      <c r="BO425" s="120"/>
      <c r="BP425" s="120"/>
      <c r="BQ425" s="120"/>
      <c r="BR425" s="120"/>
      <c r="BS425" s="120"/>
      <c r="BT425" s="120"/>
      <c r="BU425" s="120"/>
      <c r="BV425" s="120"/>
      <c r="BW425" s="120"/>
      <c r="BX425" s="120"/>
      <c r="BY425" s="120"/>
      <c r="BZ425" s="120"/>
      <c r="CA425" s="120"/>
      <c r="CB425" s="120"/>
      <c r="CC425" s="120"/>
      <c r="CD425" s="120"/>
      <c r="CE425" s="120"/>
      <c r="CF425" s="120"/>
      <c r="CG425" s="120"/>
      <c r="CH425" s="120"/>
      <c r="CI425" s="120"/>
      <c r="CJ425" s="120"/>
      <c r="CK425" s="120"/>
      <c r="CL425" s="120"/>
      <c r="CM425" s="120"/>
      <c r="CN425" s="120"/>
      <c r="CO425" s="120"/>
      <c r="CP425" s="120"/>
      <c r="CQ425" s="120"/>
      <c r="CR425" s="120"/>
      <c r="CS425" s="120"/>
      <c r="CT425" s="120"/>
      <c r="CU425" s="120"/>
      <c r="CV425" s="120"/>
      <c r="CW425" s="120"/>
      <c r="CX425" s="120"/>
      <c r="CY425" s="120"/>
      <c r="CZ425" s="120"/>
      <c r="DA425" s="120"/>
      <c r="DB425" s="120"/>
      <c r="DC425" s="120"/>
      <c r="DD425" s="120"/>
      <c r="DE425" s="120"/>
      <c r="DF425" s="120"/>
      <c r="DG425" s="120"/>
      <c r="DH425" s="120"/>
      <c r="DI425" s="120"/>
      <c r="DJ425" s="120"/>
      <c r="DK425" s="120"/>
      <c r="DL425" s="120"/>
      <c r="DM425" s="120"/>
      <c r="DN425" s="120"/>
      <c r="DO425" s="120"/>
      <c r="DP425" s="120"/>
      <c r="DQ425" s="120"/>
      <c r="DR425" s="120"/>
      <c r="DS425" s="120"/>
      <c r="DT425" s="120"/>
      <c r="DU425" s="120"/>
      <c r="DV425" s="120"/>
      <c r="DW425" s="120"/>
      <c r="DX425" s="120"/>
      <c r="DY425" s="120"/>
      <c r="DZ425" s="120"/>
      <c r="EA425" s="120"/>
      <c r="EB425" s="120"/>
      <c r="EC425" s="120"/>
      <c r="ED425" s="120"/>
      <c r="EE425" s="120"/>
      <c r="EF425" s="120"/>
      <c r="EG425" s="120"/>
      <c r="EH425" s="120"/>
      <c r="EI425" s="120"/>
      <c r="EJ425" s="120"/>
      <c r="EK425" s="120"/>
      <c r="EL425" s="120"/>
      <c r="EM425" s="120"/>
      <c r="EN425" s="120"/>
      <c r="EO425" s="120"/>
      <c r="EP425" s="120"/>
      <c r="EQ425" s="120"/>
      <c r="ER425" s="120"/>
      <c r="ES425" s="120"/>
      <c r="ET425" s="120"/>
      <c r="EU425" s="120"/>
      <c r="EV425" s="120"/>
      <c r="EW425" s="120"/>
      <c r="EX425" s="120"/>
      <c r="EY425" s="120"/>
      <c r="EZ425" s="120"/>
      <c r="FA425" s="120"/>
      <c r="FB425" s="120"/>
      <c r="FC425" s="120"/>
      <c r="FD425" s="120"/>
      <c r="FE425" s="120"/>
      <c r="FF425" s="120"/>
      <c r="FG425" s="120"/>
      <c r="FH425" s="120"/>
      <c r="FI425" s="120"/>
      <c r="FJ425" s="120"/>
      <c r="FK425" s="120"/>
      <c r="FL425" s="120"/>
      <c r="FM425" s="120"/>
      <c r="FN425" s="120"/>
      <c r="FO425" s="120"/>
      <c r="FP425" s="120"/>
      <c r="FQ425" s="120"/>
      <c r="FR425" s="120"/>
      <c r="FS425" s="120"/>
      <c r="FT425" s="120"/>
      <c r="FU425" s="120"/>
      <c r="FV425" s="120"/>
      <c r="FW425" s="120"/>
      <c r="FX425" s="120"/>
      <c r="FY425" s="120"/>
      <c r="FZ425" s="120"/>
      <c r="GA425" s="120"/>
      <c r="GB425" s="120"/>
      <c r="GC425" s="120"/>
      <c r="GD425" s="120"/>
      <c r="GE425" s="120"/>
      <c r="GF425" s="120"/>
      <c r="GG425" s="120"/>
      <c r="GH425" s="120"/>
      <c r="GI425" s="120"/>
      <c r="GJ425" s="120"/>
      <c r="GK425" s="120"/>
      <c r="GL425" s="120"/>
      <c r="GM425" s="120"/>
      <c r="GN425" s="120"/>
      <c r="GO425" s="120"/>
      <c r="GP425" s="120"/>
      <c r="GQ425" s="120"/>
      <c r="GR425" s="120"/>
      <c r="GS425" s="120"/>
      <c r="GT425" s="120"/>
      <c r="GU425" s="120"/>
      <c r="GV425" s="120"/>
      <c r="GW425" s="120"/>
      <c r="GX425" s="120"/>
      <c r="GY425" s="120"/>
      <c r="GZ425" s="120"/>
      <c r="HA425" s="120"/>
      <c r="HB425" s="120"/>
      <c r="HC425" s="120"/>
      <c r="HD425" s="120"/>
      <c r="HE425" s="120"/>
      <c r="HF425" s="120"/>
      <c r="HG425" s="120"/>
      <c r="HH425" s="120"/>
      <c r="HI425" s="120"/>
      <c r="HJ425" s="120"/>
      <c r="HK425" s="120"/>
      <c r="HL425" s="120"/>
      <c r="HM425" s="120"/>
      <c r="HN425" s="120"/>
      <c r="HO425" s="120"/>
      <c r="HP425" s="120"/>
      <c r="HQ425" s="120"/>
      <c r="HR425" s="120"/>
      <c r="HS425" s="120"/>
      <c r="HT425" s="120"/>
      <c r="HU425" s="120"/>
      <c r="HV425" s="120"/>
      <c r="HW425" s="120"/>
      <c r="HX425" s="120"/>
      <c r="HY425" s="120"/>
      <c r="HZ425" s="120"/>
      <c r="IA425" s="120"/>
      <c r="IB425" s="120"/>
      <c r="IC425" s="120"/>
      <c r="ID425" s="120"/>
      <c r="IE425" s="120"/>
      <c r="IF425" s="120"/>
      <c r="IG425" s="120"/>
      <c r="IH425" s="120"/>
      <c r="II425" s="120"/>
      <c r="IJ425" s="120"/>
      <c r="IK425" s="120"/>
      <c r="IL425" s="120"/>
      <c r="IM425" s="120"/>
      <c r="IN425" s="120"/>
      <c r="IO425" s="120"/>
      <c r="IP425" s="120"/>
      <c r="IQ425" s="120"/>
      <c r="IR425" s="120"/>
      <c r="IS425" s="120"/>
      <c r="IT425" s="120"/>
      <c r="IU425" s="120"/>
      <c r="IV425" s="120"/>
      <c r="IW425" s="120"/>
      <c r="IX425" s="120"/>
      <c r="IY425" s="120"/>
      <c r="IZ425" s="120"/>
      <c r="JA425" s="120"/>
      <c r="JB425" s="120"/>
      <c r="JC425" s="120"/>
      <c r="JD425" s="120"/>
      <c r="JE425" s="120"/>
      <c r="JF425" s="120"/>
      <c r="JG425" s="120"/>
      <c r="JH425" s="120"/>
      <c r="JI425" s="120"/>
      <c r="JJ425" s="120"/>
      <c r="JK425" s="120"/>
      <c r="JL425" s="120"/>
      <c r="JM425" s="120"/>
      <c r="JN425" s="120"/>
      <c r="JO425" s="120"/>
      <c r="JP425" s="120"/>
      <c r="JQ425" s="120"/>
      <c r="JR425" s="120"/>
      <c r="JS425" s="120"/>
      <c r="JT425" s="120"/>
      <c r="JU425" s="120"/>
      <c r="JV425" s="120"/>
      <c r="JW425" s="120"/>
      <c r="JX425" s="120"/>
      <c r="JY425" s="120"/>
      <c r="JZ425" s="120"/>
      <c r="KA425" s="120"/>
      <c r="KB425" s="120"/>
      <c r="KC425" s="120"/>
      <c r="KD425" s="120"/>
      <c r="KE425" s="120"/>
      <c r="KF425" s="120"/>
      <c r="KG425" s="120"/>
      <c r="KH425" s="120"/>
      <c r="KI425" s="120"/>
      <c r="KJ425" s="120"/>
      <c r="KK425" s="120"/>
      <c r="KL425" s="120"/>
      <c r="KM425" s="120"/>
      <c r="KN425" s="120"/>
      <c r="KO425" s="120"/>
      <c r="KP425" s="120"/>
      <c r="KQ425" s="120"/>
      <c r="KR425" s="120"/>
      <c r="KS425" s="120"/>
      <c r="KT425" s="120"/>
      <c r="KU425" s="120"/>
      <c r="KV425" s="120"/>
      <c r="KW425" s="120"/>
      <c r="KX425" s="120"/>
      <c r="KY425" s="120"/>
      <c r="KZ425" s="120"/>
      <c r="LA425" s="120"/>
      <c r="LB425" s="120"/>
      <c r="LC425" s="120"/>
      <c r="LD425" s="120"/>
      <c r="LE425" s="120"/>
      <c r="LF425" s="120"/>
      <c r="LG425" s="120"/>
      <c r="LH425" s="120"/>
      <c r="LI425" s="120"/>
      <c r="LJ425" s="120"/>
      <c r="LK425" s="120"/>
      <c r="LL425" s="120"/>
      <c r="LM425" s="120"/>
      <c r="LN425" s="120"/>
      <c r="LO425" s="120"/>
      <c r="LP425" s="120"/>
      <c r="LQ425" s="120"/>
      <c r="LR425" s="120"/>
      <c r="LS425" s="120"/>
      <c r="LT425" s="120"/>
      <c r="LU425" s="120"/>
      <c r="LV425" s="120"/>
      <c r="LW425" s="120"/>
      <c r="LX425" s="120"/>
      <c r="LY425" s="120"/>
      <c r="LZ425" s="120"/>
      <c r="MA425" s="120"/>
      <c r="MB425" s="120"/>
      <c r="MC425" s="120"/>
      <c r="MD425" s="120"/>
      <c r="ME425" s="120"/>
      <c r="MF425" s="120"/>
      <c r="MG425" s="120"/>
      <c r="MH425" s="120"/>
      <c r="MI425" s="120"/>
      <c r="MJ425" s="120"/>
      <c r="MK425" s="120"/>
      <c r="ML425" s="120"/>
      <c r="MM425" s="120"/>
      <c r="MN425" s="120"/>
      <c r="MO425" s="120"/>
      <c r="MP425" s="120"/>
      <c r="MQ425" s="120"/>
      <c r="MR425" s="120"/>
      <c r="MS425" s="120"/>
      <c r="MT425" s="120"/>
      <c r="MU425" s="120"/>
      <c r="MV425" s="120"/>
      <c r="MW425" s="120"/>
      <c r="MX425" s="120"/>
      <c r="MY425" s="120"/>
      <c r="MZ425" s="120"/>
      <c r="NA425" s="120"/>
      <c r="NB425" s="120"/>
      <c r="NC425" s="120"/>
      <c r="ND425" s="120"/>
      <c r="NE425" s="120"/>
      <c r="NF425" s="120"/>
      <c r="NG425" s="120"/>
      <c r="NH425" s="120"/>
      <c r="NI425" s="120"/>
      <c r="NJ425" s="120"/>
      <c r="NK425" s="120"/>
      <c r="NL425" s="120"/>
      <c r="NM425" s="120"/>
      <c r="NN425" s="120"/>
      <c r="NO425" s="120"/>
      <c r="NP425" s="120"/>
      <c r="NQ425" s="120"/>
      <c r="NR425" s="120"/>
      <c r="NS425" s="120"/>
      <c r="NT425" s="120"/>
      <c r="NU425" s="120"/>
      <c r="NV425" s="120"/>
      <c r="NW425" s="120"/>
      <c r="NX425" s="120"/>
      <c r="NY425" s="120"/>
      <c r="NZ425" s="120"/>
      <c r="OA425" s="120"/>
      <c r="OB425" s="120"/>
      <c r="OC425" s="120"/>
      <c r="OD425" s="120"/>
      <c r="OE425" s="120"/>
      <c r="OF425" s="120"/>
      <c r="OG425" s="120"/>
      <c r="OH425" s="120"/>
      <c r="OI425" s="120"/>
      <c r="OJ425" s="120"/>
      <c r="OK425" s="120"/>
      <c r="OL425" s="120"/>
      <c r="OM425" s="120"/>
      <c r="ON425" s="120"/>
      <c r="OO425" s="120"/>
      <c r="OP425" s="120"/>
      <c r="OQ425" s="120"/>
      <c r="OR425" s="120"/>
      <c r="OS425" s="120"/>
      <c r="OT425" s="120"/>
      <c r="OU425" s="120"/>
      <c r="OV425" s="120"/>
      <c r="OW425" s="120"/>
      <c r="OX425" s="120"/>
      <c r="OY425" s="120"/>
      <c r="OZ425" s="120"/>
      <c r="PA425" s="120"/>
      <c r="PB425" s="120"/>
      <c r="PC425" s="120"/>
      <c r="PD425" s="120"/>
      <c r="PE425" s="120"/>
      <c r="PF425" s="120"/>
      <c r="PG425" s="120"/>
      <c r="PH425" s="120"/>
      <c r="PI425" s="120"/>
      <c r="PJ425" s="120"/>
      <c r="PK425" s="120"/>
      <c r="PL425" s="120"/>
      <c r="PM425" s="120"/>
    </row>
    <row r="426" spans="1:429" ht="12.75" customHeight="1" x14ac:dyDescent="0.2">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c r="AA426" s="120"/>
      <c r="AB426" s="120"/>
      <c r="AC426" s="120"/>
      <c r="AD426" s="120"/>
      <c r="AE426" s="120"/>
      <c r="AF426" s="120"/>
      <c r="AG426" s="120"/>
      <c r="AH426" s="120"/>
      <c r="AI426" s="120"/>
      <c r="AJ426" s="120"/>
      <c r="AK426" s="120"/>
      <c r="AL426" s="120"/>
      <c r="AM426" s="120"/>
      <c r="AN426" s="120"/>
      <c r="AO426" s="120"/>
      <c r="AP426" s="120"/>
      <c r="AQ426" s="120"/>
      <c r="AR426" s="120"/>
      <c r="AS426" s="120"/>
      <c r="AT426" s="120"/>
      <c r="AU426" s="120"/>
      <c r="AV426" s="120"/>
      <c r="AW426" s="120"/>
      <c r="AX426" s="120"/>
      <c r="AY426" s="120"/>
      <c r="AZ426" s="120"/>
      <c r="BA426" s="120"/>
      <c r="BB426" s="120"/>
      <c r="BC426" s="120"/>
      <c r="BD426" s="120"/>
      <c r="BE426" s="120"/>
      <c r="BF426" s="120"/>
      <c r="BG426" s="120"/>
      <c r="BH426" s="120"/>
      <c r="BI426" s="120"/>
      <c r="BJ426" s="120"/>
      <c r="BK426" s="120"/>
      <c r="BL426" s="120"/>
      <c r="BM426" s="120"/>
      <c r="BN426" s="120"/>
      <c r="BO426" s="120"/>
      <c r="BP426" s="120"/>
      <c r="BQ426" s="120"/>
      <c r="BR426" s="120"/>
      <c r="BS426" s="120"/>
      <c r="BT426" s="120"/>
      <c r="BU426" s="120"/>
      <c r="BV426" s="120"/>
      <c r="BW426" s="120"/>
      <c r="BX426" s="120"/>
      <c r="BY426" s="120"/>
      <c r="BZ426" s="120"/>
      <c r="CA426" s="120"/>
      <c r="CB426" s="120"/>
      <c r="CC426" s="120"/>
      <c r="CD426" s="120"/>
      <c r="CE426" s="120"/>
      <c r="CF426" s="120"/>
      <c r="CG426" s="120"/>
      <c r="CH426" s="120"/>
      <c r="CI426" s="120"/>
      <c r="CJ426" s="120"/>
      <c r="CK426" s="120"/>
      <c r="CL426" s="120"/>
      <c r="CM426" s="120"/>
      <c r="CN426" s="120"/>
      <c r="CO426" s="120"/>
      <c r="CP426" s="120"/>
      <c r="CQ426" s="120"/>
      <c r="CR426" s="120"/>
      <c r="CS426" s="120"/>
      <c r="CT426" s="120"/>
      <c r="CU426" s="120"/>
      <c r="CV426" s="120"/>
      <c r="CW426" s="120"/>
      <c r="CX426" s="120"/>
      <c r="CY426" s="120"/>
      <c r="CZ426" s="120"/>
      <c r="DA426" s="120"/>
      <c r="DB426" s="120"/>
      <c r="DC426" s="120"/>
      <c r="DD426" s="120"/>
      <c r="DE426" s="120"/>
      <c r="DF426" s="120"/>
      <c r="DG426" s="120"/>
      <c r="DH426" s="120"/>
      <c r="DI426" s="120"/>
      <c r="DJ426" s="120"/>
      <c r="DK426" s="120"/>
      <c r="DL426" s="120"/>
      <c r="DM426" s="120"/>
      <c r="DN426" s="120"/>
      <c r="DO426" s="120"/>
      <c r="DP426" s="120"/>
      <c r="DQ426" s="120"/>
      <c r="DR426" s="120"/>
      <c r="DS426" s="120"/>
      <c r="DT426" s="120"/>
      <c r="DU426" s="120"/>
      <c r="DV426" s="120"/>
      <c r="DW426" s="120"/>
      <c r="DX426" s="120"/>
      <c r="DY426" s="120"/>
      <c r="DZ426" s="120"/>
      <c r="EA426" s="120"/>
      <c r="EB426" s="120"/>
      <c r="EC426" s="120"/>
      <c r="ED426" s="120"/>
      <c r="EE426" s="120"/>
      <c r="EF426" s="120"/>
      <c r="EG426" s="120"/>
      <c r="EH426" s="120"/>
      <c r="EI426" s="120"/>
      <c r="EJ426" s="120"/>
      <c r="EK426" s="120"/>
      <c r="EL426" s="120"/>
      <c r="EM426" s="120"/>
      <c r="EN426" s="120"/>
      <c r="EO426" s="120"/>
      <c r="EP426" s="120"/>
      <c r="EQ426" s="120"/>
      <c r="ER426" s="120"/>
      <c r="ES426" s="120"/>
      <c r="ET426" s="120"/>
      <c r="EU426" s="120"/>
      <c r="EV426" s="120"/>
      <c r="EW426" s="120"/>
      <c r="EX426" s="120"/>
      <c r="EY426" s="120"/>
      <c r="EZ426" s="120"/>
      <c r="FA426" s="120"/>
      <c r="FB426" s="120"/>
      <c r="FC426" s="120"/>
      <c r="FD426" s="120"/>
      <c r="FE426" s="120"/>
      <c r="FF426" s="120"/>
      <c r="FG426" s="120"/>
      <c r="FH426" s="120"/>
      <c r="FI426" s="120"/>
      <c r="FJ426" s="120"/>
      <c r="FK426" s="120"/>
      <c r="FL426" s="120"/>
      <c r="FM426" s="120"/>
      <c r="FN426" s="120"/>
      <c r="FO426" s="120"/>
      <c r="FP426" s="120"/>
      <c r="FQ426" s="120"/>
      <c r="FR426" s="120"/>
      <c r="FS426" s="120"/>
      <c r="FT426" s="120"/>
      <c r="FU426" s="120"/>
      <c r="FV426" s="120"/>
      <c r="FW426" s="120"/>
      <c r="FX426" s="120"/>
      <c r="FY426" s="120"/>
      <c r="FZ426" s="120"/>
      <c r="GA426" s="120"/>
      <c r="GB426" s="120"/>
      <c r="GC426" s="120"/>
      <c r="GD426" s="120"/>
      <c r="GE426" s="120"/>
      <c r="GF426" s="120"/>
      <c r="GG426" s="120"/>
      <c r="GH426" s="120"/>
      <c r="GI426" s="120"/>
      <c r="GJ426" s="120"/>
      <c r="GK426" s="120"/>
      <c r="GL426" s="120"/>
      <c r="GM426" s="120"/>
      <c r="GN426" s="120"/>
      <c r="GO426" s="120"/>
      <c r="GP426" s="120"/>
      <c r="GQ426" s="120"/>
      <c r="GR426" s="120"/>
      <c r="GS426" s="120"/>
      <c r="GT426" s="120"/>
      <c r="GU426" s="120"/>
      <c r="GV426" s="120"/>
      <c r="GW426" s="120"/>
      <c r="GX426" s="120"/>
      <c r="GY426" s="120"/>
      <c r="GZ426" s="120"/>
      <c r="HA426" s="120"/>
      <c r="HB426" s="120"/>
      <c r="HC426" s="120"/>
      <c r="HD426" s="120"/>
      <c r="HE426" s="120"/>
      <c r="HF426" s="120"/>
      <c r="HG426" s="120"/>
      <c r="HH426" s="120"/>
      <c r="HI426" s="120"/>
      <c r="HJ426" s="120"/>
      <c r="HK426" s="120"/>
      <c r="HL426" s="120"/>
      <c r="HM426" s="120"/>
      <c r="HN426" s="120"/>
      <c r="HO426" s="120"/>
      <c r="HP426" s="120"/>
      <c r="HQ426" s="120"/>
      <c r="HR426" s="120"/>
      <c r="HS426" s="120"/>
      <c r="HT426" s="120"/>
      <c r="HU426" s="120"/>
      <c r="HV426" s="120"/>
      <c r="HW426" s="120"/>
      <c r="HX426" s="120"/>
      <c r="HY426" s="120"/>
      <c r="HZ426" s="120"/>
      <c r="IA426" s="120"/>
      <c r="IB426" s="120"/>
      <c r="IC426" s="120"/>
      <c r="ID426" s="120"/>
      <c r="IE426" s="120"/>
      <c r="IF426" s="120"/>
      <c r="IG426" s="120"/>
      <c r="IH426" s="120"/>
      <c r="II426" s="120"/>
      <c r="IJ426" s="120"/>
      <c r="IK426" s="120"/>
      <c r="IL426" s="120"/>
      <c r="IM426" s="120"/>
      <c r="IN426" s="120"/>
      <c r="IO426" s="120"/>
      <c r="IP426" s="120"/>
      <c r="IQ426" s="120"/>
      <c r="IR426" s="120"/>
      <c r="IS426" s="120"/>
      <c r="IT426" s="120"/>
      <c r="IU426" s="120"/>
      <c r="IV426" s="120"/>
      <c r="IW426" s="120"/>
      <c r="IX426" s="120"/>
      <c r="IY426" s="120"/>
      <c r="IZ426" s="120"/>
      <c r="JA426" s="120"/>
      <c r="JB426" s="120"/>
      <c r="JC426" s="120"/>
      <c r="JD426" s="120"/>
      <c r="JE426" s="120"/>
      <c r="JF426" s="120"/>
      <c r="JG426" s="120"/>
      <c r="JH426" s="120"/>
      <c r="JI426" s="120"/>
      <c r="JJ426" s="120"/>
      <c r="JK426" s="120"/>
      <c r="JL426" s="120"/>
      <c r="JM426" s="120"/>
      <c r="JN426" s="120"/>
      <c r="JO426" s="120"/>
      <c r="JP426" s="120"/>
      <c r="JQ426" s="120"/>
      <c r="JR426" s="120"/>
      <c r="JS426" s="120"/>
      <c r="JT426" s="120"/>
      <c r="JU426" s="120"/>
      <c r="JV426" s="120"/>
      <c r="JW426" s="120"/>
      <c r="JX426" s="120"/>
      <c r="JY426" s="120"/>
      <c r="JZ426" s="120"/>
      <c r="KA426" s="120"/>
      <c r="KB426" s="120"/>
      <c r="KC426" s="120"/>
      <c r="KD426" s="120"/>
      <c r="KE426" s="120"/>
      <c r="KF426" s="120"/>
      <c r="KG426" s="120"/>
      <c r="KH426" s="120"/>
      <c r="KI426" s="120"/>
      <c r="KJ426" s="120"/>
      <c r="KK426" s="120"/>
      <c r="KL426" s="120"/>
      <c r="KM426" s="120"/>
      <c r="KN426" s="120"/>
      <c r="KO426" s="120"/>
      <c r="KP426" s="120"/>
      <c r="KQ426" s="120"/>
      <c r="KR426" s="120"/>
      <c r="KS426" s="120"/>
      <c r="KT426" s="120"/>
      <c r="KU426" s="120"/>
      <c r="KV426" s="120"/>
      <c r="KW426" s="120"/>
      <c r="KX426" s="120"/>
      <c r="KY426" s="120"/>
      <c r="KZ426" s="120"/>
      <c r="LA426" s="120"/>
      <c r="LB426" s="120"/>
      <c r="LC426" s="120"/>
      <c r="LD426" s="120"/>
      <c r="LE426" s="120"/>
      <c r="LF426" s="120"/>
      <c r="LG426" s="120"/>
      <c r="LH426" s="120"/>
      <c r="LI426" s="120"/>
      <c r="LJ426" s="120"/>
      <c r="LK426" s="120"/>
      <c r="LL426" s="120"/>
      <c r="LM426" s="120"/>
      <c r="LN426" s="120"/>
      <c r="LO426" s="120"/>
      <c r="LP426" s="120"/>
      <c r="LQ426" s="120"/>
      <c r="LR426" s="120"/>
      <c r="LS426" s="120"/>
      <c r="LT426" s="120"/>
      <c r="LU426" s="120"/>
      <c r="LV426" s="120"/>
      <c r="LW426" s="120"/>
      <c r="LX426" s="120"/>
      <c r="LY426" s="120"/>
      <c r="LZ426" s="120"/>
      <c r="MA426" s="120"/>
      <c r="MB426" s="120"/>
      <c r="MC426" s="120"/>
      <c r="MD426" s="120"/>
      <c r="ME426" s="120"/>
      <c r="MF426" s="120"/>
      <c r="MG426" s="120"/>
      <c r="MH426" s="120"/>
      <c r="MI426" s="120"/>
      <c r="MJ426" s="120"/>
      <c r="MK426" s="120"/>
      <c r="ML426" s="120"/>
      <c r="MM426" s="120"/>
      <c r="MN426" s="120"/>
      <c r="MO426" s="120"/>
      <c r="MP426" s="120"/>
      <c r="MQ426" s="120"/>
      <c r="MR426" s="120"/>
      <c r="MS426" s="120"/>
      <c r="MT426" s="120"/>
      <c r="MU426" s="120"/>
      <c r="MV426" s="120"/>
      <c r="MW426" s="120"/>
      <c r="MX426" s="120"/>
      <c r="MY426" s="120"/>
      <c r="MZ426" s="120"/>
      <c r="NA426" s="120"/>
      <c r="NB426" s="120"/>
      <c r="NC426" s="120"/>
      <c r="ND426" s="120"/>
      <c r="NE426" s="120"/>
      <c r="NF426" s="120"/>
      <c r="NG426" s="120"/>
      <c r="NH426" s="120"/>
      <c r="NI426" s="120"/>
      <c r="NJ426" s="120"/>
      <c r="NK426" s="120"/>
      <c r="NL426" s="120"/>
      <c r="NM426" s="120"/>
      <c r="NN426" s="120"/>
      <c r="NO426" s="120"/>
      <c r="NP426" s="120"/>
      <c r="NQ426" s="120"/>
      <c r="NR426" s="120"/>
      <c r="NS426" s="120"/>
      <c r="NT426" s="120"/>
      <c r="NU426" s="120"/>
      <c r="NV426" s="120"/>
      <c r="NW426" s="120"/>
      <c r="NX426" s="120"/>
      <c r="NY426" s="120"/>
      <c r="NZ426" s="120"/>
      <c r="OA426" s="120"/>
      <c r="OB426" s="120"/>
      <c r="OC426" s="120"/>
      <c r="OD426" s="120"/>
      <c r="OE426" s="120"/>
      <c r="OF426" s="120"/>
      <c r="OG426" s="120"/>
      <c r="OH426" s="120"/>
      <c r="OI426" s="120"/>
      <c r="OJ426" s="120"/>
      <c r="OK426" s="120"/>
      <c r="OL426" s="120"/>
      <c r="OM426" s="120"/>
      <c r="ON426" s="120"/>
      <c r="OO426" s="120"/>
      <c r="OP426" s="120"/>
      <c r="OQ426" s="120"/>
      <c r="OR426" s="120"/>
      <c r="OS426" s="120"/>
      <c r="OT426" s="120"/>
      <c r="OU426" s="120"/>
      <c r="OV426" s="120"/>
      <c r="OW426" s="120"/>
      <c r="OX426" s="120"/>
      <c r="OY426" s="120"/>
      <c r="OZ426" s="120"/>
      <c r="PA426" s="120"/>
      <c r="PB426" s="120"/>
      <c r="PC426" s="120"/>
      <c r="PD426" s="120"/>
      <c r="PE426" s="120"/>
      <c r="PF426" s="120"/>
      <c r="PG426" s="120"/>
      <c r="PH426" s="120"/>
      <c r="PI426" s="120"/>
      <c r="PJ426" s="120"/>
      <c r="PK426" s="120"/>
      <c r="PL426" s="120"/>
      <c r="PM426" s="120"/>
    </row>
    <row r="427" spans="1:429" ht="12.75" customHeight="1" x14ac:dyDescent="0.2">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c r="AA427" s="120"/>
      <c r="AB427" s="120"/>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c r="AZ427" s="120"/>
      <c r="BA427" s="120"/>
      <c r="BB427" s="120"/>
      <c r="BC427" s="120"/>
      <c r="BD427" s="120"/>
      <c r="BE427" s="120"/>
      <c r="BF427" s="120"/>
      <c r="BG427" s="120"/>
      <c r="BH427" s="120"/>
      <c r="BI427" s="120"/>
      <c r="BJ427" s="120"/>
      <c r="BK427" s="120"/>
      <c r="BL427" s="120"/>
      <c r="BM427" s="120"/>
      <c r="BN427" s="120"/>
      <c r="BO427" s="120"/>
      <c r="BP427" s="120"/>
      <c r="BQ427" s="120"/>
      <c r="BR427" s="120"/>
      <c r="BS427" s="120"/>
      <c r="BT427" s="120"/>
      <c r="BU427" s="120"/>
      <c r="BV427" s="120"/>
      <c r="BW427" s="120"/>
      <c r="BX427" s="120"/>
      <c r="BY427" s="120"/>
      <c r="BZ427" s="120"/>
      <c r="CA427" s="120"/>
      <c r="CB427" s="120"/>
      <c r="CC427" s="120"/>
      <c r="CD427" s="120"/>
      <c r="CE427" s="120"/>
      <c r="CF427" s="120"/>
      <c r="CG427" s="120"/>
      <c r="CH427" s="120"/>
      <c r="CI427" s="120"/>
      <c r="CJ427" s="120"/>
      <c r="CK427" s="120"/>
      <c r="CL427" s="120"/>
      <c r="CM427" s="120"/>
      <c r="CN427" s="120"/>
      <c r="CO427" s="120"/>
      <c r="CP427" s="120"/>
      <c r="CQ427" s="120"/>
      <c r="CR427" s="120"/>
      <c r="CS427" s="120"/>
      <c r="CT427" s="120"/>
      <c r="CU427" s="120"/>
      <c r="CV427" s="120"/>
      <c r="CW427" s="120"/>
      <c r="CX427" s="120"/>
      <c r="CY427" s="120"/>
      <c r="CZ427" s="120"/>
      <c r="DA427" s="120"/>
      <c r="DB427" s="120"/>
      <c r="DC427" s="120"/>
      <c r="DD427" s="120"/>
      <c r="DE427" s="120"/>
      <c r="DF427" s="120"/>
      <c r="DG427" s="120"/>
      <c r="DH427" s="120"/>
      <c r="DI427" s="120"/>
      <c r="DJ427" s="120"/>
      <c r="DK427" s="120"/>
      <c r="DL427" s="120"/>
      <c r="DM427" s="120"/>
      <c r="DN427" s="120"/>
      <c r="DO427" s="120"/>
      <c r="DP427" s="120"/>
      <c r="DQ427" s="120"/>
      <c r="DR427" s="120"/>
      <c r="DS427" s="120"/>
      <c r="DT427" s="120"/>
      <c r="DU427" s="120"/>
      <c r="DV427" s="120"/>
      <c r="DW427" s="120"/>
      <c r="DX427" s="120"/>
      <c r="DY427" s="120"/>
      <c r="DZ427" s="120"/>
      <c r="EA427" s="120"/>
      <c r="EB427" s="120"/>
      <c r="EC427" s="120"/>
      <c r="ED427" s="120"/>
      <c r="EE427" s="120"/>
      <c r="EF427" s="120"/>
      <c r="EG427" s="120"/>
      <c r="EH427" s="120"/>
      <c r="EI427" s="120"/>
      <c r="EJ427" s="120"/>
      <c r="EK427" s="120"/>
      <c r="EL427" s="120"/>
      <c r="EM427" s="120"/>
      <c r="EN427" s="120"/>
      <c r="EO427" s="120"/>
      <c r="EP427" s="120"/>
      <c r="EQ427" s="120"/>
      <c r="ER427" s="120"/>
      <c r="ES427" s="120"/>
      <c r="ET427" s="120"/>
      <c r="EU427" s="120"/>
      <c r="EV427" s="120"/>
      <c r="EW427" s="120"/>
      <c r="EX427" s="120"/>
      <c r="EY427" s="120"/>
      <c r="EZ427" s="120"/>
      <c r="FA427" s="120"/>
      <c r="FB427" s="120"/>
      <c r="FC427" s="120"/>
      <c r="FD427" s="120"/>
      <c r="FE427" s="120"/>
      <c r="FF427" s="120"/>
      <c r="FG427" s="120"/>
      <c r="FH427" s="120"/>
      <c r="FI427" s="120"/>
      <c r="FJ427" s="120"/>
      <c r="FK427" s="120"/>
      <c r="FL427" s="120"/>
      <c r="FM427" s="120"/>
      <c r="FN427" s="120"/>
      <c r="FO427" s="120"/>
      <c r="FP427" s="120"/>
      <c r="FQ427" s="120"/>
      <c r="FR427" s="120"/>
      <c r="FS427" s="120"/>
      <c r="FT427" s="120"/>
      <c r="FU427" s="120"/>
      <c r="FV427" s="120"/>
      <c r="FW427" s="120"/>
      <c r="FX427" s="120"/>
      <c r="FY427" s="120"/>
      <c r="FZ427" s="120"/>
      <c r="GA427" s="120"/>
      <c r="GB427" s="120"/>
      <c r="GC427" s="120"/>
      <c r="GD427" s="120"/>
      <c r="GE427" s="120"/>
      <c r="GF427" s="120"/>
      <c r="GG427" s="120"/>
      <c r="GH427" s="120"/>
      <c r="GI427" s="120"/>
      <c r="GJ427" s="120"/>
      <c r="GK427" s="120"/>
      <c r="GL427" s="120"/>
      <c r="GM427" s="120"/>
      <c r="GN427" s="120"/>
      <c r="GO427" s="120"/>
      <c r="GP427" s="120"/>
      <c r="GQ427" s="120"/>
      <c r="GR427" s="120"/>
      <c r="GS427" s="120"/>
      <c r="GT427" s="120"/>
      <c r="GU427" s="120"/>
      <c r="GV427" s="120"/>
      <c r="GW427" s="120"/>
      <c r="GX427" s="120"/>
      <c r="GY427" s="120"/>
      <c r="GZ427" s="120"/>
      <c r="HA427" s="120"/>
      <c r="HB427" s="120"/>
      <c r="HC427" s="120"/>
      <c r="HD427" s="120"/>
      <c r="HE427" s="120"/>
      <c r="HF427" s="120"/>
      <c r="HG427" s="120"/>
      <c r="HH427" s="120"/>
      <c r="HI427" s="120"/>
      <c r="HJ427" s="120"/>
      <c r="HK427" s="120"/>
      <c r="HL427" s="120"/>
      <c r="HM427" s="120"/>
      <c r="HN427" s="120"/>
      <c r="HO427" s="120"/>
      <c r="HP427" s="120"/>
      <c r="HQ427" s="120"/>
      <c r="HR427" s="120"/>
      <c r="HS427" s="120"/>
      <c r="HT427" s="120"/>
      <c r="HU427" s="120"/>
      <c r="HV427" s="120"/>
      <c r="HW427" s="120"/>
      <c r="HX427" s="120"/>
      <c r="HY427" s="120"/>
      <c r="HZ427" s="120"/>
      <c r="IA427" s="120"/>
      <c r="IB427" s="120"/>
      <c r="IC427" s="120"/>
      <c r="ID427" s="120"/>
      <c r="IE427" s="120"/>
      <c r="IF427" s="120"/>
      <c r="IG427" s="120"/>
      <c r="IH427" s="120"/>
      <c r="II427" s="120"/>
      <c r="IJ427" s="120"/>
      <c r="IK427" s="120"/>
      <c r="IL427" s="120"/>
      <c r="IM427" s="120"/>
      <c r="IN427" s="120"/>
      <c r="IO427" s="120"/>
      <c r="IP427" s="120"/>
      <c r="IQ427" s="120"/>
      <c r="IR427" s="120"/>
      <c r="IS427" s="120"/>
      <c r="IT427" s="120"/>
      <c r="IU427" s="120"/>
      <c r="IV427" s="120"/>
      <c r="IW427" s="120"/>
      <c r="IX427" s="120"/>
      <c r="IY427" s="120"/>
      <c r="IZ427" s="120"/>
      <c r="JA427" s="120"/>
      <c r="JB427" s="120"/>
      <c r="JC427" s="120"/>
      <c r="JD427" s="120"/>
      <c r="JE427" s="120"/>
      <c r="JF427" s="120"/>
      <c r="JG427" s="120"/>
      <c r="JH427" s="120"/>
      <c r="JI427" s="120"/>
      <c r="JJ427" s="120"/>
      <c r="JK427" s="120"/>
      <c r="JL427" s="120"/>
      <c r="JM427" s="120"/>
      <c r="JN427" s="120"/>
      <c r="JO427" s="120"/>
      <c r="JP427" s="120"/>
      <c r="JQ427" s="120"/>
      <c r="JR427" s="120"/>
      <c r="JS427" s="120"/>
      <c r="JT427" s="120"/>
      <c r="JU427" s="120"/>
      <c r="JV427" s="120"/>
      <c r="JW427" s="120"/>
      <c r="JX427" s="120"/>
      <c r="JY427" s="120"/>
      <c r="JZ427" s="120"/>
      <c r="KA427" s="120"/>
      <c r="KB427" s="120"/>
      <c r="KC427" s="120"/>
      <c r="KD427" s="120"/>
      <c r="KE427" s="120"/>
      <c r="KF427" s="120"/>
      <c r="KG427" s="120"/>
      <c r="KH427" s="120"/>
      <c r="KI427" s="120"/>
      <c r="KJ427" s="120"/>
      <c r="KK427" s="120"/>
      <c r="KL427" s="120"/>
      <c r="KM427" s="120"/>
      <c r="KN427" s="120"/>
      <c r="KO427" s="120"/>
      <c r="KP427" s="120"/>
      <c r="KQ427" s="120"/>
      <c r="KR427" s="120"/>
      <c r="KS427" s="120"/>
      <c r="KT427" s="120"/>
      <c r="KU427" s="120"/>
      <c r="KV427" s="120"/>
      <c r="KW427" s="120"/>
      <c r="KX427" s="120"/>
      <c r="KY427" s="120"/>
      <c r="KZ427" s="120"/>
      <c r="LA427" s="120"/>
      <c r="LB427" s="120"/>
      <c r="LC427" s="120"/>
      <c r="LD427" s="120"/>
      <c r="LE427" s="120"/>
      <c r="LF427" s="120"/>
      <c r="LG427" s="120"/>
      <c r="LH427" s="120"/>
      <c r="LI427" s="120"/>
      <c r="LJ427" s="120"/>
      <c r="LK427" s="120"/>
      <c r="LL427" s="120"/>
      <c r="LM427" s="120"/>
      <c r="LN427" s="120"/>
      <c r="LO427" s="120"/>
      <c r="LP427" s="120"/>
      <c r="LQ427" s="120"/>
      <c r="LR427" s="120"/>
      <c r="LS427" s="120"/>
      <c r="LT427" s="120"/>
      <c r="LU427" s="120"/>
      <c r="LV427" s="120"/>
      <c r="LW427" s="120"/>
      <c r="LX427" s="120"/>
      <c r="LY427" s="120"/>
      <c r="LZ427" s="120"/>
      <c r="MA427" s="120"/>
      <c r="MB427" s="120"/>
      <c r="MC427" s="120"/>
      <c r="MD427" s="120"/>
      <c r="ME427" s="120"/>
      <c r="MF427" s="120"/>
      <c r="MG427" s="120"/>
      <c r="MH427" s="120"/>
      <c r="MI427" s="120"/>
      <c r="MJ427" s="120"/>
      <c r="MK427" s="120"/>
      <c r="ML427" s="120"/>
      <c r="MM427" s="120"/>
      <c r="MN427" s="120"/>
      <c r="MO427" s="120"/>
      <c r="MP427" s="120"/>
      <c r="MQ427" s="120"/>
      <c r="MR427" s="120"/>
      <c r="MS427" s="120"/>
      <c r="MT427" s="120"/>
      <c r="MU427" s="120"/>
      <c r="MV427" s="120"/>
      <c r="MW427" s="120"/>
      <c r="MX427" s="120"/>
      <c r="MY427" s="120"/>
      <c r="MZ427" s="120"/>
      <c r="NA427" s="120"/>
      <c r="NB427" s="120"/>
      <c r="NC427" s="120"/>
      <c r="ND427" s="120"/>
      <c r="NE427" s="120"/>
      <c r="NF427" s="120"/>
      <c r="NG427" s="120"/>
      <c r="NH427" s="120"/>
      <c r="NI427" s="120"/>
      <c r="NJ427" s="120"/>
      <c r="NK427" s="120"/>
      <c r="NL427" s="120"/>
      <c r="NM427" s="120"/>
      <c r="NN427" s="120"/>
      <c r="NO427" s="120"/>
      <c r="NP427" s="120"/>
      <c r="NQ427" s="120"/>
      <c r="NR427" s="120"/>
      <c r="NS427" s="120"/>
      <c r="NT427" s="120"/>
      <c r="NU427" s="120"/>
      <c r="NV427" s="120"/>
      <c r="NW427" s="120"/>
      <c r="NX427" s="120"/>
      <c r="NY427" s="120"/>
      <c r="NZ427" s="120"/>
      <c r="OA427" s="120"/>
      <c r="OB427" s="120"/>
      <c r="OC427" s="120"/>
      <c r="OD427" s="120"/>
      <c r="OE427" s="120"/>
      <c r="OF427" s="120"/>
      <c r="OG427" s="120"/>
      <c r="OH427" s="120"/>
      <c r="OI427" s="120"/>
      <c r="OJ427" s="120"/>
      <c r="OK427" s="120"/>
      <c r="OL427" s="120"/>
      <c r="OM427" s="120"/>
      <c r="ON427" s="120"/>
      <c r="OO427" s="120"/>
      <c r="OP427" s="120"/>
      <c r="OQ427" s="120"/>
      <c r="OR427" s="120"/>
      <c r="OS427" s="120"/>
      <c r="OT427" s="120"/>
      <c r="OU427" s="120"/>
      <c r="OV427" s="120"/>
      <c r="OW427" s="120"/>
      <c r="OX427" s="120"/>
      <c r="OY427" s="120"/>
      <c r="OZ427" s="120"/>
      <c r="PA427" s="120"/>
      <c r="PB427" s="120"/>
      <c r="PC427" s="120"/>
      <c r="PD427" s="120"/>
      <c r="PE427" s="120"/>
      <c r="PF427" s="120"/>
      <c r="PG427" s="120"/>
      <c r="PH427" s="120"/>
      <c r="PI427" s="120"/>
      <c r="PJ427" s="120"/>
      <c r="PK427" s="120"/>
      <c r="PL427" s="120"/>
      <c r="PM427" s="120"/>
    </row>
    <row r="428" spans="1:429" ht="12.75" customHeight="1" x14ac:dyDescent="0.2">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c r="AA428" s="120"/>
      <c r="AB428" s="120"/>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20"/>
      <c r="AY428" s="120"/>
      <c r="AZ428" s="120"/>
      <c r="BA428" s="120"/>
      <c r="BB428" s="120"/>
      <c r="BC428" s="120"/>
      <c r="BD428" s="120"/>
      <c r="BE428" s="120"/>
      <c r="BF428" s="120"/>
      <c r="BG428" s="120"/>
      <c r="BH428" s="120"/>
      <c r="BI428" s="120"/>
      <c r="BJ428" s="120"/>
      <c r="BK428" s="120"/>
      <c r="BL428" s="120"/>
      <c r="BM428" s="120"/>
      <c r="BN428" s="120"/>
      <c r="BO428" s="120"/>
      <c r="BP428" s="120"/>
      <c r="BQ428" s="120"/>
      <c r="BR428" s="120"/>
      <c r="BS428" s="120"/>
      <c r="BT428" s="120"/>
      <c r="BU428" s="120"/>
      <c r="BV428" s="120"/>
      <c r="BW428" s="120"/>
      <c r="BX428" s="120"/>
      <c r="BY428" s="120"/>
      <c r="BZ428" s="120"/>
      <c r="CA428" s="120"/>
      <c r="CB428" s="120"/>
      <c r="CC428" s="120"/>
      <c r="CD428" s="120"/>
      <c r="CE428" s="120"/>
      <c r="CF428" s="120"/>
      <c r="CG428" s="120"/>
      <c r="CH428" s="120"/>
      <c r="CI428" s="120"/>
      <c r="CJ428" s="120"/>
      <c r="CK428" s="120"/>
      <c r="CL428" s="120"/>
      <c r="CM428" s="120"/>
      <c r="CN428" s="120"/>
      <c r="CO428" s="120"/>
      <c r="CP428" s="120"/>
      <c r="CQ428" s="120"/>
      <c r="CR428" s="120"/>
      <c r="CS428" s="120"/>
      <c r="CT428" s="120"/>
      <c r="CU428" s="120"/>
      <c r="CV428" s="120"/>
      <c r="CW428" s="120"/>
      <c r="CX428" s="120"/>
      <c r="CY428" s="120"/>
      <c r="CZ428" s="120"/>
      <c r="DA428" s="120"/>
      <c r="DB428" s="120"/>
      <c r="DC428" s="120"/>
      <c r="DD428" s="120"/>
      <c r="DE428" s="120"/>
      <c r="DF428" s="120"/>
      <c r="DG428" s="120"/>
      <c r="DH428" s="120"/>
      <c r="DI428" s="120"/>
      <c r="DJ428" s="120"/>
      <c r="DK428" s="120"/>
      <c r="DL428" s="120"/>
      <c r="DM428" s="120"/>
      <c r="DN428" s="120"/>
      <c r="DO428" s="120"/>
      <c r="DP428" s="120"/>
      <c r="DQ428" s="120"/>
      <c r="DR428" s="120"/>
      <c r="DS428" s="120"/>
      <c r="DT428" s="120"/>
      <c r="DU428" s="120"/>
      <c r="DV428" s="120"/>
      <c r="DW428" s="120"/>
      <c r="DX428" s="120"/>
      <c r="DY428" s="120"/>
      <c r="DZ428" s="120"/>
      <c r="EA428" s="120"/>
      <c r="EB428" s="120"/>
      <c r="EC428" s="120"/>
      <c r="ED428" s="120"/>
      <c r="EE428" s="120"/>
      <c r="EF428" s="120"/>
      <c r="EG428" s="120"/>
      <c r="EH428" s="120"/>
      <c r="EI428" s="120"/>
      <c r="EJ428" s="120"/>
      <c r="EK428" s="120"/>
      <c r="EL428" s="120"/>
      <c r="EM428" s="120"/>
      <c r="EN428" s="120"/>
      <c r="EO428" s="120"/>
      <c r="EP428" s="120"/>
      <c r="EQ428" s="120"/>
      <c r="ER428" s="120"/>
      <c r="ES428" s="120"/>
      <c r="ET428" s="120"/>
      <c r="EU428" s="120"/>
      <c r="EV428" s="120"/>
      <c r="EW428" s="120"/>
      <c r="EX428" s="120"/>
      <c r="EY428" s="120"/>
      <c r="EZ428" s="120"/>
      <c r="FA428" s="120"/>
      <c r="FB428" s="120"/>
      <c r="FC428" s="120"/>
      <c r="FD428" s="120"/>
      <c r="FE428" s="120"/>
      <c r="FF428" s="120"/>
      <c r="FG428" s="120"/>
      <c r="FH428" s="120"/>
      <c r="FI428" s="120"/>
      <c r="FJ428" s="120"/>
      <c r="FK428" s="120"/>
      <c r="FL428" s="120"/>
      <c r="FM428" s="120"/>
      <c r="FN428" s="120"/>
      <c r="FO428" s="120"/>
      <c r="FP428" s="120"/>
      <c r="FQ428" s="120"/>
      <c r="FR428" s="120"/>
      <c r="FS428" s="120"/>
      <c r="FT428" s="120"/>
      <c r="FU428" s="120"/>
      <c r="FV428" s="120"/>
      <c r="FW428" s="120"/>
      <c r="FX428" s="120"/>
      <c r="FY428" s="120"/>
      <c r="FZ428" s="120"/>
      <c r="GA428" s="120"/>
      <c r="GB428" s="120"/>
      <c r="GC428" s="120"/>
      <c r="GD428" s="120"/>
      <c r="GE428" s="120"/>
      <c r="GF428" s="120"/>
      <c r="GG428" s="120"/>
      <c r="GH428" s="120"/>
      <c r="GI428" s="120"/>
      <c r="GJ428" s="120"/>
      <c r="GK428" s="120"/>
      <c r="GL428" s="120"/>
      <c r="GM428" s="120"/>
      <c r="GN428" s="120"/>
      <c r="GO428" s="120"/>
      <c r="GP428" s="120"/>
      <c r="GQ428" s="120"/>
      <c r="GR428" s="120"/>
      <c r="GS428" s="120"/>
      <c r="GT428" s="120"/>
      <c r="GU428" s="120"/>
      <c r="GV428" s="120"/>
      <c r="GW428" s="120"/>
      <c r="GX428" s="120"/>
      <c r="GY428" s="120"/>
      <c r="GZ428" s="120"/>
      <c r="HA428" s="120"/>
      <c r="HB428" s="120"/>
      <c r="HC428" s="120"/>
      <c r="HD428" s="120"/>
      <c r="HE428" s="120"/>
      <c r="HF428" s="120"/>
      <c r="HG428" s="120"/>
      <c r="HH428" s="120"/>
      <c r="HI428" s="120"/>
      <c r="HJ428" s="120"/>
      <c r="HK428" s="120"/>
      <c r="HL428" s="120"/>
      <c r="HM428" s="120"/>
      <c r="HN428" s="120"/>
      <c r="HO428" s="120"/>
      <c r="HP428" s="120"/>
      <c r="HQ428" s="120"/>
      <c r="HR428" s="120"/>
      <c r="HS428" s="120"/>
      <c r="HT428" s="120"/>
      <c r="HU428" s="120"/>
      <c r="HV428" s="120"/>
      <c r="HW428" s="120"/>
      <c r="HX428" s="120"/>
      <c r="HY428" s="120"/>
      <c r="HZ428" s="120"/>
      <c r="IA428" s="120"/>
      <c r="IB428" s="120"/>
      <c r="IC428" s="120"/>
      <c r="ID428" s="120"/>
      <c r="IE428" s="120"/>
      <c r="IF428" s="120"/>
      <c r="IG428" s="120"/>
      <c r="IH428" s="120"/>
      <c r="II428" s="120"/>
      <c r="IJ428" s="120"/>
      <c r="IK428" s="120"/>
      <c r="IL428" s="120"/>
      <c r="IM428" s="120"/>
      <c r="IN428" s="120"/>
      <c r="IO428" s="120"/>
      <c r="IP428" s="120"/>
      <c r="IQ428" s="120"/>
      <c r="IR428" s="120"/>
      <c r="IS428" s="120"/>
      <c r="IT428" s="120"/>
      <c r="IU428" s="120"/>
      <c r="IV428" s="120"/>
      <c r="IW428" s="120"/>
      <c r="IX428" s="120"/>
      <c r="IY428" s="120"/>
      <c r="IZ428" s="120"/>
      <c r="JA428" s="120"/>
      <c r="JB428" s="120"/>
      <c r="JC428" s="120"/>
      <c r="JD428" s="120"/>
      <c r="JE428" s="120"/>
      <c r="JF428" s="120"/>
      <c r="JG428" s="120"/>
      <c r="JH428" s="120"/>
      <c r="JI428" s="120"/>
      <c r="JJ428" s="120"/>
      <c r="JK428" s="120"/>
      <c r="JL428" s="120"/>
      <c r="JM428" s="120"/>
      <c r="JN428" s="120"/>
      <c r="JO428" s="120"/>
      <c r="JP428" s="120"/>
      <c r="JQ428" s="120"/>
      <c r="JR428" s="120"/>
      <c r="JS428" s="120"/>
      <c r="JT428" s="120"/>
      <c r="JU428" s="120"/>
      <c r="JV428" s="120"/>
      <c r="JW428" s="120"/>
      <c r="JX428" s="120"/>
      <c r="JY428" s="120"/>
      <c r="JZ428" s="120"/>
      <c r="KA428" s="120"/>
      <c r="KB428" s="120"/>
      <c r="KC428" s="120"/>
      <c r="KD428" s="120"/>
      <c r="KE428" s="120"/>
      <c r="KF428" s="120"/>
      <c r="KG428" s="120"/>
      <c r="KH428" s="120"/>
      <c r="KI428" s="120"/>
      <c r="KJ428" s="120"/>
      <c r="KK428" s="120"/>
      <c r="KL428" s="120"/>
      <c r="KM428" s="120"/>
      <c r="KN428" s="120"/>
      <c r="KO428" s="120"/>
      <c r="KP428" s="120"/>
      <c r="KQ428" s="120"/>
      <c r="KR428" s="120"/>
      <c r="KS428" s="120"/>
      <c r="KT428" s="120"/>
      <c r="KU428" s="120"/>
      <c r="KV428" s="120"/>
      <c r="KW428" s="120"/>
      <c r="KX428" s="120"/>
      <c r="KY428" s="120"/>
      <c r="KZ428" s="120"/>
      <c r="LA428" s="120"/>
      <c r="LB428" s="120"/>
      <c r="LC428" s="120"/>
      <c r="LD428" s="120"/>
      <c r="LE428" s="120"/>
      <c r="LF428" s="120"/>
      <c r="LG428" s="120"/>
      <c r="LH428" s="120"/>
      <c r="LI428" s="120"/>
      <c r="LJ428" s="120"/>
      <c r="LK428" s="120"/>
      <c r="LL428" s="120"/>
      <c r="LM428" s="120"/>
      <c r="LN428" s="120"/>
      <c r="LO428" s="120"/>
      <c r="LP428" s="120"/>
      <c r="LQ428" s="120"/>
      <c r="LR428" s="120"/>
      <c r="LS428" s="120"/>
      <c r="LT428" s="120"/>
      <c r="LU428" s="120"/>
      <c r="LV428" s="120"/>
      <c r="LW428" s="120"/>
      <c r="LX428" s="120"/>
      <c r="LY428" s="120"/>
      <c r="LZ428" s="120"/>
      <c r="MA428" s="120"/>
      <c r="MB428" s="120"/>
      <c r="MC428" s="120"/>
      <c r="MD428" s="120"/>
      <c r="ME428" s="120"/>
      <c r="MF428" s="120"/>
      <c r="MG428" s="120"/>
      <c r="MH428" s="120"/>
      <c r="MI428" s="120"/>
      <c r="MJ428" s="120"/>
      <c r="MK428" s="120"/>
      <c r="ML428" s="120"/>
      <c r="MM428" s="120"/>
      <c r="MN428" s="120"/>
      <c r="MO428" s="120"/>
      <c r="MP428" s="120"/>
      <c r="MQ428" s="120"/>
      <c r="MR428" s="120"/>
      <c r="MS428" s="120"/>
      <c r="MT428" s="120"/>
      <c r="MU428" s="120"/>
      <c r="MV428" s="120"/>
      <c r="MW428" s="120"/>
      <c r="MX428" s="120"/>
      <c r="MY428" s="120"/>
      <c r="MZ428" s="120"/>
      <c r="NA428" s="120"/>
      <c r="NB428" s="120"/>
      <c r="NC428" s="120"/>
      <c r="ND428" s="120"/>
      <c r="NE428" s="120"/>
      <c r="NF428" s="120"/>
      <c r="NG428" s="120"/>
      <c r="NH428" s="120"/>
      <c r="NI428" s="120"/>
      <c r="NJ428" s="120"/>
      <c r="NK428" s="120"/>
      <c r="NL428" s="120"/>
      <c r="NM428" s="120"/>
      <c r="NN428" s="120"/>
      <c r="NO428" s="120"/>
      <c r="NP428" s="120"/>
      <c r="NQ428" s="120"/>
      <c r="NR428" s="120"/>
      <c r="NS428" s="120"/>
      <c r="NT428" s="120"/>
      <c r="NU428" s="120"/>
      <c r="NV428" s="120"/>
      <c r="NW428" s="120"/>
      <c r="NX428" s="120"/>
      <c r="NY428" s="120"/>
      <c r="NZ428" s="120"/>
      <c r="OA428" s="120"/>
      <c r="OB428" s="120"/>
      <c r="OC428" s="120"/>
      <c r="OD428" s="120"/>
      <c r="OE428" s="120"/>
      <c r="OF428" s="120"/>
      <c r="OG428" s="120"/>
      <c r="OH428" s="120"/>
      <c r="OI428" s="120"/>
      <c r="OJ428" s="120"/>
      <c r="OK428" s="120"/>
      <c r="OL428" s="120"/>
      <c r="OM428" s="120"/>
      <c r="ON428" s="120"/>
      <c r="OO428" s="120"/>
      <c r="OP428" s="120"/>
      <c r="OQ428" s="120"/>
      <c r="OR428" s="120"/>
      <c r="OS428" s="120"/>
      <c r="OT428" s="120"/>
      <c r="OU428" s="120"/>
      <c r="OV428" s="120"/>
      <c r="OW428" s="120"/>
      <c r="OX428" s="120"/>
      <c r="OY428" s="120"/>
      <c r="OZ428" s="120"/>
      <c r="PA428" s="120"/>
      <c r="PB428" s="120"/>
      <c r="PC428" s="120"/>
      <c r="PD428" s="120"/>
      <c r="PE428" s="120"/>
      <c r="PF428" s="120"/>
      <c r="PG428" s="120"/>
      <c r="PH428" s="120"/>
      <c r="PI428" s="120"/>
      <c r="PJ428" s="120"/>
      <c r="PK428" s="120"/>
      <c r="PL428" s="120"/>
      <c r="PM428" s="120"/>
    </row>
    <row r="429" spans="1:429" ht="12.75" customHeight="1" x14ac:dyDescent="0.2">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c r="AA429" s="120"/>
      <c r="AB429" s="120"/>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20"/>
      <c r="AY429" s="120"/>
      <c r="AZ429" s="120"/>
      <c r="BA429" s="120"/>
      <c r="BB429" s="120"/>
      <c r="BC429" s="120"/>
      <c r="BD429" s="120"/>
      <c r="BE429" s="120"/>
      <c r="BF429" s="120"/>
      <c r="BG429" s="120"/>
      <c r="BH429" s="120"/>
      <c r="BI429" s="120"/>
      <c r="BJ429" s="120"/>
      <c r="BK429" s="120"/>
      <c r="BL429" s="120"/>
      <c r="BM429" s="120"/>
      <c r="BN429" s="120"/>
      <c r="BO429" s="120"/>
      <c r="BP429" s="120"/>
      <c r="BQ429" s="120"/>
      <c r="BR429" s="120"/>
      <c r="BS429" s="120"/>
      <c r="BT429" s="120"/>
      <c r="BU429" s="120"/>
      <c r="BV429" s="120"/>
      <c r="BW429" s="120"/>
      <c r="BX429" s="120"/>
      <c r="BY429" s="120"/>
      <c r="BZ429" s="120"/>
      <c r="CA429" s="120"/>
      <c r="CB429" s="120"/>
      <c r="CC429" s="120"/>
      <c r="CD429" s="120"/>
      <c r="CE429" s="120"/>
      <c r="CF429" s="120"/>
      <c r="CG429" s="120"/>
      <c r="CH429" s="120"/>
      <c r="CI429" s="120"/>
      <c r="CJ429" s="120"/>
      <c r="CK429" s="120"/>
      <c r="CL429" s="120"/>
      <c r="CM429" s="120"/>
      <c r="CN429" s="120"/>
      <c r="CO429" s="120"/>
      <c r="CP429" s="120"/>
      <c r="CQ429" s="120"/>
      <c r="CR429" s="120"/>
      <c r="CS429" s="120"/>
      <c r="CT429" s="120"/>
      <c r="CU429" s="120"/>
      <c r="CV429" s="120"/>
      <c r="CW429" s="120"/>
      <c r="CX429" s="120"/>
      <c r="CY429" s="120"/>
      <c r="CZ429" s="120"/>
      <c r="DA429" s="120"/>
      <c r="DB429" s="120"/>
      <c r="DC429" s="120"/>
      <c r="DD429" s="120"/>
      <c r="DE429" s="120"/>
      <c r="DF429" s="120"/>
      <c r="DG429" s="120"/>
      <c r="DH429" s="120"/>
      <c r="DI429" s="120"/>
      <c r="DJ429" s="120"/>
      <c r="DK429" s="120"/>
      <c r="DL429" s="120"/>
      <c r="DM429" s="120"/>
      <c r="DN429" s="120"/>
      <c r="DO429" s="120"/>
      <c r="DP429" s="120"/>
      <c r="DQ429" s="120"/>
      <c r="DR429" s="120"/>
      <c r="DS429" s="120"/>
      <c r="DT429" s="120"/>
      <c r="DU429" s="120"/>
      <c r="DV429" s="120"/>
      <c r="DW429" s="120"/>
      <c r="DX429" s="120"/>
      <c r="DY429" s="120"/>
      <c r="DZ429" s="120"/>
      <c r="EA429" s="120"/>
      <c r="EB429" s="120"/>
      <c r="EC429" s="120"/>
      <c r="ED429" s="120"/>
      <c r="EE429" s="120"/>
      <c r="EF429" s="120"/>
      <c r="EG429" s="120"/>
      <c r="EH429" s="120"/>
      <c r="EI429" s="120"/>
      <c r="EJ429" s="120"/>
      <c r="EK429" s="120"/>
      <c r="EL429" s="120"/>
      <c r="EM429" s="120"/>
      <c r="EN429" s="120"/>
      <c r="EO429" s="120"/>
      <c r="EP429" s="120"/>
      <c r="EQ429" s="120"/>
      <c r="ER429" s="120"/>
      <c r="ES429" s="120"/>
      <c r="ET429" s="120"/>
      <c r="EU429" s="120"/>
      <c r="EV429" s="120"/>
      <c r="EW429" s="120"/>
      <c r="EX429" s="120"/>
      <c r="EY429" s="120"/>
      <c r="EZ429" s="120"/>
      <c r="FA429" s="120"/>
      <c r="FB429" s="120"/>
      <c r="FC429" s="120"/>
      <c r="FD429" s="120"/>
      <c r="FE429" s="120"/>
      <c r="FF429" s="120"/>
      <c r="FG429" s="120"/>
      <c r="FH429" s="120"/>
      <c r="FI429" s="120"/>
      <c r="FJ429" s="120"/>
      <c r="FK429" s="120"/>
      <c r="FL429" s="120"/>
      <c r="FM429" s="120"/>
      <c r="FN429" s="120"/>
      <c r="FO429" s="120"/>
      <c r="FP429" s="120"/>
      <c r="FQ429" s="120"/>
      <c r="FR429" s="120"/>
      <c r="FS429" s="120"/>
      <c r="FT429" s="120"/>
      <c r="FU429" s="120"/>
      <c r="FV429" s="120"/>
      <c r="FW429" s="120"/>
      <c r="FX429" s="120"/>
      <c r="FY429" s="120"/>
      <c r="FZ429" s="120"/>
      <c r="GA429" s="120"/>
      <c r="GB429" s="120"/>
      <c r="GC429" s="120"/>
      <c r="GD429" s="120"/>
      <c r="GE429" s="120"/>
      <c r="GF429" s="120"/>
      <c r="GG429" s="120"/>
      <c r="GH429" s="120"/>
      <c r="GI429" s="120"/>
      <c r="GJ429" s="120"/>
      <c r="GK429" s="120"/>
      <c r="GL429" s="120"/>
      <c r="GM429" s="120"/>
      <c r="GN429" s="120"/>
      <c r="GO429" s="120"/>
      <c r="GP429" s="120"/>
      <c r="GQ429" s="120"/>
      <c r="GR429" s="120"/>
      <c r="GS429" s="120"/>
      <c r="GT429" s="120"/>
      <c r="GU429" s="120"/>
      <c r="GV429" s="120"/>
      <c r="GW429" s="120"/>
      <c r="GX429" s="120"/>
      <c r="GY429" s="120"/>
      <c r="GZ429" s="120"/>
      <c r="HA429" s="120"/>
      <c r="HB429" s="120"/>
      <c r="HC429" s="120"/>
      <c r="HD429" s="120"/>
      <c r="HE429" s="120"/>
      <c r="HF429" s="120"/>
      <c r="HG429" s="120"/>
      <c r="HH429" s="120"/>
      <c r="HI429" s="120"/>
      <c r="HJ429" s="120"/>
      <c r="HK429" s="120"/>
      <c r="HL429" s="120"/>
      <c r="HM429" s="120"/>
      <c r="HN429" s="120"/>
      <c r="HO429" s="120"/>
      <c r="HP429" s="120"/>
      <c r="HQ429" s="120"/>
      <c r="HR429" s="120"/>
      <c r="HS429" s="120"/>
      <c r="HT429" s="120"/>
      <c r="HU429" s="120"/>
      <c r="HV429" s="120"/>
      <c r="HW429" s="120"/>
      <c r="HX429" s="120"/>
      <c r="HY429" s="120"/>
      <c r="HZ429" s="120"/>
      <c r="IA429" s="120"/>
      <c r="IB429" s="120"/>
      <c r="IC429" s="120"/>
      <c r="ID429" s="120"/>
      <c r="IE429" s="120"/>
      <c r="IF429" s="120"/>
      <c r="IG429" s="120"/>
      <c r="IH429" s="120"/>
      <c r="II429" s="120"/>
      <c r="IJ429" s="120"/>
      <c r="IK429" s="120"/>
      <c r="IL429" s="120"/>
      <c r="IM429" s="120"/>
      <c r="IN429" s="120"/>
      <c r="IO429" s="120"/>
      <c r="IP429" s="120"/>
      <c r="IQ429" s="120"/>
      <c r="IR429" s="120"/>
      <c r="IS429" s="120"/>
      <c r="IT429" s="120"/>
      <c r="IU429" s="120"/>
      <c r="IV429" s="120"/>
      <c r="IW429" s="120"/>
      <c r="IX429" s="120"/>
      <c r="IY429" s="120"/>
      <c r="IZ429" s="120"/>
      <c r="JA429" s="120"/>
      <c r="JB429" s="120"/>
      <c r="JC429" s="120"/>
      <c r="JD429" s="120"/>
      <c r="JE429" s="120"/>
      <c r="JF429" s="120"/>
      <c r="JG429" s="120"/>
      <c r="JH429" s="120"/>
      <c r="JI429" s="120"/>
      <c r="JJ429" s="120"/>
      <c r="JK429" s="120"/>
      <c r="JL429" s="120"/>
      <c r="JM429" s="120"/>
      <c r="JN429" s="120"/>
      <c r="JO429" s="120"/>
      <c r="JP429" s="120"/>
      <c r="JQ429" s="120"/>
      <c r="JR429" s="120"/>
      <c r="JS429" s="120"/>
      <c r="JT429" s="120"/>
      <c r="JU429" s="120"/>
      <c r="JV429" s="120"/>
      <c r="JW429" s="120"/>
      <c r="JX429" s="120"/>
      <c r="JY429" s="120"/>
      <c r="JZ429" s="120"/>
      <c r="KA429" s="120"/>
      <c r="KB429" s="120"/>
      <c r="KC429" s="120"/>
      <c r="KD429" s="120"/>
      <c r="KE429" s="120"/>
      <c r="KF429" s="120"/>
      <c r="KG429" s="120"/>
      <c r="KH429" s="120"/>
      <c r="KI429" s="120"/>
      <c r="KJ429" s="120"/>
      <c r="KK429" s="120"/>
      <c r="KL429" s="120"/>
      <c r="KM429" s="120"/>
      <c r="KN429" s="120"/>
      <c r="KO429" s="120"/>
      <c r="KP429" s="120"/>
      <c r="KQ429" s="120"/>
      <c r="KR429" s="120"/>
      <c r="KS429" s="120"/>
      <c r="KT429" s="120"/>
      <c r="KU429" s="120"/>
      <c r="KV429" s="120"/>
      <c r="KW429" s="120"/>
      <c r="KX429" s="120"/>
      <c r="KY429" s="120"/>
      <c r="KZ429" s="120"/>
      <c r="LA429" s="120"/>
      <c r="LB429" s="120"/>
      <c r="LC429" s="120"/>
      <c r="LD429" s="120"/>
      <c r="LE429" s="120"/>
      <c r="LF429" s="120"/>
      <c r="LG429" s="120"/>
      <c r="LH429" s="120"/>
      <c r="LI429" s="120"/>
      <c r="LJ429" s="120"/>
      <c r="LK429" s="120"/>
      <c r="LL429" s="120"/>
      <c r="LM429" s="120"/>
      <c r="LN429" s="120"/>
      <c r="LO429" s="120"/>
      <c r="LP429" s="120"/>
      <c r="LQ429" s="120"/>
      <c r="LR429" s="120"/>
      <c r="LS429" s="120"/>
      <c r="LT429" s="120"/>
      <c r="LU429" s="120"/>
      <c r="LV429" s="120"/>
      <c r="LW429" s="120"/>
      <c r="LX429" s="120"/>
      <c r="LY429" s="120"/>
      <c r="LZ429" s="120"/>
      <c r="MA429" s="120"/>
      <c r="MB429" s="120"/>
      <c r="MC429" s="120"/>
      <c r="MD429" s="120"/>
      <c r="ME429" s="120"/>
      <c r="MF429" s="120"/>
      <c r="MG429" s="120"/>
      <c r="MH429" s="120"/>
      <c r="MI429" s="120"/>
      <c r="MJ429" s="120"/>
      <c r="MK429" s="120"/>
      <c r="ML429" s="120"/>
      <c r="MM429" s="120"/>
      <c r="MN429" s="120"/>
      <c r="MO429" s="120"/>
      <c r="MP429" s="120"/>
      <c r="MQ429" s="120"/>
      <c r="MR429" s="120"/>
      <c r="MS429" s="120"/>
      <c r="MT429" s="120"/>
      <c r="MU429" s="120"/>
      <c r="MV429" s="120"/>
      <c r="MW429" s="120"/>
      <c r="MX429" s="120"/>
      <c r="MY429" s="120"/>
      <c r="MZ429" s="120"/>
      <c r="NA429" s="120"/>
      <c r="NB429" s="120"/>
      <c r="NC429" s="120"/>
      <c r="ND429" s="120"/>
      <c r="NE429" s="120"/>
      <c r="NF429" s="120"/>
      <c r="NG429" s="120"/>
      <c r="NH429" s="120"/>
      <c r="NI429" s="120"/>
      <c r="NJ429" s="120"/>
      <c r="NK429" s="120"/>
      <c r="NL429" s="120"/>
      <c r="NM429" s="120"/>
      <c r="NN429" s="120"/>
      <c r="NO429" s="120"/>
      <c r="NP429" s="120"/>
      <c r="NQ429" s="120"/>
      <c r="NR429" s="120"/>
      <c r="NS429" s="120"/>
      <c r="NT429" s="120"/>
      <c r="NU429" s="120"/>
      <c r="NV429" s="120"/>
      <c r="NW429" s="120"/>
      <c r="NX429" s="120"/>
      <c r="NY429" s="120"/>
      <c r="NZ429" s="120"/>
      <c r="OA429" s="120"/>
      <c r="OB429" s="120"/>
      <c r="OC429" s="120"/>
      <c r="OD429" s="120"/>
      <c r="OE429" s="120"/>
      <c r="OF429" s="120"/>
      <c r="OG429" s="120"/>
      <c r="OH429" s="120"/>
      <c r="OI429" s="120"/>
      <c r="OJ429" s="120"/>
      <c r="OK429" s="120"/>
      <c r="OL429" s="120"/>
      <c r="OM429" s="120"/>
      <c r="ON429" s="120"/>
      <c r="OO429" s="120"/>
      <c r="OP429" s="120"/>
      <c r="OQ429" s="120"/>
      <c r="OR429" s="120"/>
      <c r="OS429" s="120"/>
      <c r="OT429" s="120"/>
      <c r="OU429" s="120"/>
      <c r="OV429" s="120"/>
      <c r="OW429" s="120"/>
      <c r="OX429" s="120"/>
      <c r="OY429" s="120"/>
      <c r="OZ429" s="120"/>
      <c r="PA429" s="120"/>
      <c r="PB429" s="120"/>
      <c r="PC429" s="120"/>
      <c r="PD429" s="120"/>
      <c r="PE429" s="120"/>
      <c r="PF429" s="120"/>
      <c r="PG429" s="120"/>
      <c r="PH429" s="120"/>
      <c r="PI429" s="120"/>
      <c r="PJ429" s="120"/>
      <c r="PK429" s="120"/>
      <c r="PL429" s="120"/>
      <c r="PM429" s="120"/>
    </row>
    <row r="430" spans="1:429" ht="12.75" customHeight="1" x14ac:dyDescent="0.2">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c r="AA430" s="120"/>
      <c r="AB430" s="120"/>
      <c r="AC430" s="120"/>
      <c r="AD430" s="120"/>
      <c r="AE430" s="120"/>
      <c r="AF430" s="120"/>
      <c r="AG430" s="120"/>
      <c r="AH430" s="120"/>
      <c r="AI430" s="120"/>
      <c r="AJ430" s="120"/>
      <c r="AK430" s="120"/>
      <c r="AL430" s="120"/>
      <c r="AM430" s="120"/>
      <c r="AN430" s="120"/>
      <c r="AO430" s="120"/>
      <c r="AP430" s="120"/>
      <c r="AQ430" s="120"/>
      <c r="AR430" s="120"/>
      <c r="AS430" s="120"/>
      <c r="AT430" s="120"/>
      <c r="AU430" s="120"/>
      <c r="AV430" s="120"/>
      <c r="AW430" s="120"/>
      <c r="AX430" s="120"/>
      <c r="AY430" s="120"/>
      <c r="AZ430" s="120"/>
      <c r="BA430" s="120"/>
      <c r="BB430" s="120"/>
      <c r="BC430" s="120"/>
      <c r="BD430" s="120"/>
      <c r="BE430" s="120"/>
      <c r="BF430" s="120"/>
      <c r="BG430" s="120"/>
      <c r="BH430" s="120"/>
      <c r="BI430" s="120"/>
      <c r="BJ430" s="120"/>
      <c r="BK430" s="120"/>
      <c r="BL430" s="120"/>
      <c r="BM430" s="120"/>
      <c r="BN430" s="120"/>
      <c r="BO430" s="120"/>
      <c r="BP430" s="120"/>
      <c r="BQ430" s="120"/>
      <c r="BR430" s="120"/>
      <c r="BS430" s="120"/>
      <c r="BT430" s="120"/>
      <c r="BU430" s="120"/>
      <c r="BV430" s="120"/>
      <c r="BW430" s="120"/>
      <c r="BX430" s="120"/>
      <c r="BY430" s="120"/>
      <c r="BZ430" s="120"/>
      <c r="CA430" s="120"/>
      <c r="CB430" s="120"/>
      <c r="CC430" s="120"/>
      <c r="CD430" s="120"/>
      <c r="CE430" s="120"/>
      <c r="CF430" s="120"/>
      <c r="CG430" s="120"/>
      <c r="CH430" s="120"/>
      <c r="CI430" s="120"/>
      <c r="CJ430" s="120"/>
      <c r="CK430" s="120"/>
      <c r="CL430" s="120"/>
      <c r="CM430" s="120"/>
      <c r="CN430" s="120"/>
      <c r="CO430" s="120"/>
      <c r="CP430" s="120"/>
      <c r="CQ430" s="120"/>
      <c r="CR430" s="120"/>
      <c r="CS430" s="120"/>
      <c r="CT430" s="120"/>
      <c r="CU430" s="120"/>
      <c r="CV430" s="120"/>
      <c r="CW430" s="120"/>
      <c r="CX430" s="120"/>
      <c r="CY430" s="120"/>
      <c r="CZ430" s="120"/>
      <c r="DA430" s="120"/>
      <c r="DB430" s="120"/>
      <c r="DC430" s="120"/>
      <c r="DD430" s="120"/>
      <c r="DE430" s="120"/>
      <c r="DF430" s="120"/>
      <c r="DG430" s="120"/>
      <c r="DH430" s="120"/>
      <c r="DI430" s="120"/>
      <c r="DJ430" s="120"/>
      <c r="DK430" s="120"/>
      <c r="DL430" s="120"/>
      <c r="DM430" s="120"/>
      <c r="DN430" s="120"/>
      <c r="DO430" s="120"/>
      <c r="DP430" s="120"/>
      <c r="DQ430" s="120"/>
      <c r="DR430" s="120"/>
      <c r="DS430" s="120"/>
      <c r="DT430" s="120"/>
      <c r="DU430" s="120"/>
      <c r="DV430" s="120"/>
      <c r="DW430" s="120"/>
      <c r="DX430" s="120"/>
      <c r="DY430" s="120"/>
      <c r="DZ430" s="120"/>
      <c r="EA430" s="120"/>
      <c r="EB430" s="120"/>
      <c r="EC430" s="120"/>
      <c r="ED430" s="120"/>
      <c r="EE430" s="120"/>
      <c r="EF430" s="120"/>
      <c r="EG430" s="120"/>
      <c r="EH430" s="120"/>
      <c r="EI430" s="120"/>
      <c r="EJ430" s="120"/>
      <c r="EK430" s="120"/>
      <c r="EL430" s="120"/>
      <c r="EM430" s="120"/>
      <c r="EN430" s="120"/>
      <c r="EO430" s="120"/>
      <c r="EP430" s="120"/>
      <c r="EQ430" s="120"/>
      <c r="ER430" s="120"/>
      <c r="ES430" s="120"/>
      <c r="ET430" s="120"/>
      <c r="EU430" s="120"/>
      <c r="EV430" s="120"/>
      <c r="EW430" s="120"/>
      <c r="EX430" s="120"/>
      <c r="EY430" s="120"/>
      <c r="EZ430" s="120"/>
      <c r="FA430" s="120"/>
      <c r="FB430" s="120"/>
      <c r="FC430" s="120"/>
      <c r="FD430" s="120"/>
      <c r="FE430" s="120"/>
      <c r="FF430" s="120"/>
      <c r="FG430" s="120"/>
      <c r="FH430" s="120"/>
      <c r="FI430" s="120"/>
      <c r="FJ430" s="120"/>
      <c r="FK430" s="120"/>
      <c r="FL430" s="120"/>
      <c r="FM430" s="120"/>
      <c r="FN430" s="120"/>
      <c r="FO430" s="120"/>
      <c r="FP430" s="120"/>
      <c r="FQ430" s="120"/>
      <c r="FR430" s="120"/>
      <c r="FS430" s="120"/>
      <c r="FT430" s="120"/>
      <c r="FU430" s="120"/>
      <c r="FV430" s="120"/>
      <c r="FW430" s="120"/>
      <c r="FX430" s="120"/>
      <c r="FY430" s="120"/>
      <c r="FZ430" s="120"/>
      <c r="GA430" s="120"/>
      <c r="GB430" s="120"/>
      <c r="GC430" s="120"/>
      <c r="GD430" s="120"/>
      <c r="GE430" s="120"/>
      <c r="GF430" s="120"/>
      <c r="GG430" s="120"/>
      <c r="GH430" s="120"/>
      <c r="GI430" s="120"/>
      <c r="GJ430" s="120"/>
      <c r="GK430" s="120"/>
      <c r="GL430" s="120"/>
      <c r="GM430" s="120"/>
      <c r="GN430" s="120"/>
      <c r="GO430" s="120"/>
      <c r="GP430" s="120"/>
      <c r="GQ430" s="120"/>
      <c r="GR430" s="120"/>
      <c r="GS430" s="120"/>
      <c r="GT430" s="120"/>
      <c r="GU430" s="120"/>
      <c r="GV430" s="120"/>
      <c r="GW430" s="120"/>
      <c r="GX430" s="120"/>
      <c r="GY430" s="120"/>
      <c r="GZ430" s="120"/>
      <c r="HA430" s="120"/>
      <c r="HB430" s="120"/>
      <c r="HC430" s="120"/>
      <c r="HD430" s="120"/>
      <c r="HE430" s="120"/>
      <c r="HF430" s="120"/>
      <c r="HG430" s="120"/>
      <c r="HH430" s="120"/>
      <c r="HI430" s="120"/>
      <c r="HJ430" s="120"/>
      <c r="HK430" s="120"/>
      <c r="HL430" s="120"/>
      <c r="HM430" s="120"/>
      <c r="HN430" s="120"/>
      <c r="HO430" s="120"/>
      <c r="HP430" s="120"/>
      <c r="HQ430" s="120"/>
      <c r="HR430" s="120"/>
      <c r="HS430" s="120"/>
      <c r="HT430" s="120"/>
      <c r="HU430" s="120"/>
      <c r="HV430" s="120"/>
      <c r="HW430" s="120"/>
      <c r="HX430" s="120"/>
      <c r="HY430" s="120"/>
      <c r="HZ430" s="120"/>
      <c r="IA430" s="120"/>
      <c r="IB430" s="120"/>
      <c r="IC430" s="120"/>
      <c r="ID430" s="120"/>
      <c r="IE430" s="120"/>
      <c r="IF430" s="120"/>
      <c r="IG430" s="120"/>
      <c r="IH430" s="120"/>
      <c r="II430" s="120"/>
      <c r="IJ430" s="120"/>
      <c r="IK430" s="120"/>
      <c r="IL430" s="120"/>
      <c r="IM430" s="120"/>
      <c r="IN430" s="120"/>
      <c r="IO430" s="120"/>
      <c r="IP430" s="120"/>
      <c r="IQ430" s="120"/>
      <c r="IR430" s="120"/>
      <c r="IS430" s="120"/>
      <c r="IT430" s="120"/>
      <c r="IU430" s="120"/>
      <c r="IV430" s="120"/>
      <c r="IW430" s="120"/>
      <c r="IX430" s="120"/>
      <c r="IY430" s="120"/>
      <c r="IZ430" s="120"/>
      <c r="JA430" s="120"/>
      <c r="JB430" s="120"/>
      <c r="JC430" s="120"/>
      <c r="JD430" s="120"/>
      <c r="JE430" s="120"/>
      <c r="JF430" s="120"/>
      <c r="JG430" s="120"/>
      <c r="JH430" s="120"/>
      <c r="JI430" s="120"/>
      <c r="JJ430" s="120"/>
      <c r="JK430" s="120"/>
      <c r="JL430" s="120"/>
      <c r="JM430" s="120"/>
      <c r="JN430" s="120"/>
      <c r="JO430" s="120"/>
      <c r="JP430" s="120"/>
      <c r="JQ430" s="120"/>
      <c r="JR430" s="120"/>
      <c r="JS430" s="120"/>
      <c r="JT430" s="120"/>
      <c r="JU430" s="120"/>
      <c r="JV430" s="120"/>
      <c r="JW430" s="120"/>
      <c r="JX430" s="120"/>
      <c r="JY430" s="120"/>
      <c r="JZ430" s="120"/>
      <c r="KA430" s="120"/>
      <c r="KB430" s="120"/>
      <c r="KC430" s="120"/>
      <c r="KD430" s="120"/>
      <c r="KE430" s="120"/>
      <c r="KF430" s="120"/>
      <c r="KG430" s="120"/>
      <c r="KH430" s="120"/>
      <c r="KI430" s="120"/>
      <c r="KJ430" s="120"/>
      <c r="KK430" s="120"/>
      <c r="KL430" s="120"/>
      <c r="KM430" s="120"/>
      <c r="KN430" s="120"/>
      <c r="KO430" s="120"/>
      <c r="KP430" s="120"/>
      <c r="KQ430" s="120"/>
      <c r="KR430" s="120"/>
      <c r="KS430" s="120"/>
      <c r="KT430" s="120"/>
      <c r="KU430" s="120"/>
      <c r="KV430" s="120"/>
      <c r="KW430" s="120"/>
      <c r="KX430" s="120"/>
      <c r="KY430" s="120"/>
      <c r="KZ430" s="120"/>
      <c r="LA430" s="120"/>
      <c r="LB430" s="120"/>
      <c r="LC430" s="120"/>
      <c r="LD430" s="120"/>
      <c r="LE430" s="120"/>
      <c r="LF430" s="120"/>
      <c r="LG430" s="120"/>
      <c r="LH430" s="120"/>
      <c r="LI430" s="120"/>
      <c r="LJ430" s="120"/>
      <c r="LK430" s="120"/>
      <c r="LL430" s="120"/>
      <c r="LM430" s="120"/>
      <c r="LN430" s="120"/>
      <c r="LO430" s="120"/>
      <c r="LP430" s="120"/>
      <c r="LQ430" s="120"/>
      <c r="LR430" s="120"/>
      <c r="LS430" s="120"/>
      <c r="LT430" s="120"/>
      <c r="LU430" s="120"/>
      <c r="LV430" s="120"/>
      <c r="LW430" s="120"/>
      <c r="LX430" s="120"/>
      <c r="LY430" s="120"/>
      <c r="LZ430" s="120"/>
      <c r="MA430" s="120"/>
      <c r="MB430" s="120"/>
      <c r="MC430" s="120"/>
      <c r="MD430" s="120"/>
      <c r="ME430" s="120"/>
      <c r="MF430" s="120"/>
      <c r="MG430" s="120"/>
      <c r="MH430" s="120"/>
      <c r="MI430" s="120"/>
      <c r="MJ430" s="120"/>
      <c r="MK430" s="120"/>
      <c r="ML430" s="120"/>
      <c r="MM430" s="120"/>
      <c r="MN430" s="120"/>
      <c r="MO430" s="120"/>
      <c r="MP430" s="120"/>
      <c r="MQ430" s="120"/>
      <c r="MR430" s="120"/>
      <c r="MS430" s="120"/>
      <c r="MT430" s="120"/>
      <c r="MU430" s="120"/>
      <c r="MV430" s="120"/>
      <c r="MW430" s="120"/>
      <c r="MX430" s="120"/>
      <c r="MY430" s="120"/>
      <c r="MZ430" s="120"/>
      <c r="NA430" s="120"/>
      <c r="NB430" s="120"/>
      <c r="NC430" s="120"/>
      <c r="ND430" s="120"/>
      <c r="NE430" s="120"/>
      <c r="NF430" s="120"/>
      <c r="NG430" s="120"/>
      <c r="NH430" s="120"/>
      <c r="NI430" s="120"/>
      <c r="NJ430" s="120"/>
      <c r="NK430" s="120"/>
      <c r="NL430" s="120"/>
      <c r="NM430" s="120"/>
      <c r="NN430" s="120"/>
      <c r="NO430" s="120"/>
      <c r="NP430" s="120"/>
      <c r="NQ430" s="120"/>
      <c r="NR430" s="120"/>
      <c r="NS430" s="120"/>
      <c r="NT430" s="120"/>
      <c r="NU430" s="120"/>
      <c r="NV430" s="120"/>
      <c r="NW430" s="120"/>
      <c r="NX430" s="120"/>
      <c r="NY430" s="120"/>
      <c r="NZ430" s="120"/>
      <c r="OA430" s="120"/>
      <c r="OB430" s="120"/>
      <c r="OC430" s="120"/>
      <c r="OD430" s="120"/>
      <c r="OE430" s="120"/>
      <c r="OF430" s="120"/>
      <c r="OG430" s="120"/>
      <c r="OH430" s="120"/>
      <c r="OI430" s="120"/>
      <c r="OJ430" s="120"/>
      <c r="OK430" s="120"/>
      <c r="OL430" s="120"/>
      <c r="OM430" s="120"/>
      <c r="ON430" s="120"/>
      <c r="OO430" s="120"/>
      <c r="OP430" s="120"/>
      <c r="OQ430" s="120"/>
      <c r="OR430" s="120"/>
      <c r="OS430" s="120"/>
      <c r="OT430" s="120"/>
      <c r="OU430" s="120"/>
      <c r="OV430" s="120"/>
      <c r="OW430" s="120"/>
      <c r="OX430" s="120"/>
      <c r="OY430" s="120"/>
      <c r="OZ430" s="120"/>
      <c r="PA430" s="120"/>
      <c r="PB430" s="120"/>
      <c r="PC430" s="120"/>
      <c r="PD430" s="120"/>
      <c r="PE430" s="120"/>
      <c r="PF430" s="120"/>
      <c r="PG430" s="120"/>
      <c r="PH430" s="120"/>
      <c r="PI430" s="120"/>
      <c r="PJ430" s="120"/>
      <c r="PK430" s="120"/>
      <c r="PL430" s="120"/>
      <c r="PM430" s="120"/>
    </row>
    <row r="431" spans="1:429" ht="12.75" customHeight="1" x14ac:dyDescent="0.2">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c r="AA431" s="120"/>
      <c r="AB431" s="120"/>
      <c r="AC431" s="120"/>
      <c r="AD431" s="120"/>
      <c r="AE431" s="120"/>
      <c r="AF431" s="120"/>
      <c r="AG431" s="120"/>
      <c r="AH431" s="120"/>
      <c r="AI431" s="120"/>
      <c r="AJ431" s="120"/>
      <c r="AK431" s="120"/>
      <c r="AL431" s="120"/>
      <c r="AM431" s="120"/>
      <c r="AN431" s="120"/>
      <c r="AO431" s="120"/>
      <c r="AP431" s="120"/>
      <c r="AQ431" s="120"/>
      <c r="AR431" s="120"/>
      <c r="AS431" s="120"/>
      <c r="AT431" s="120"/>
      <c r="AU431" s="120"/>
      <c r="AV431" s="120"/>
      <c r="AW431" s="120"/>
      <c r="AX431" s="120"/>
      <c r="AY431" s="120"/>
      <c r="AZ431" s="120"/>
      <c r="BA431" s="120"/>
      <c r="BB431" s="120"/>
      <c r="BC431" s="120"/>
      <c r="BD431" s="120"/>
      <c r="BE431" s="120"/>
      <c r="BF431" s="120"/>
      <c r="BG431" s="120"/>
      <c r="BH431" s="120"/>
      <c r="BI431" s="120"/>
      <c r="BJ431" s="120"/>
      <c r="BK431" s="120"/>
      <c r="BL431" s="120"/>
      <c r="BM431" s="120"/>
      <c r="BN431" s="120"/>
      <c r="BO431" s="120"/>
      <c r="BP431" s="120"/>
      <c r="BQ431" s="120"/>
      <c r="BR431" s="120"/>
      <c r="BS431" s="120"/>
      <c r="BT431" s="120"/>
      <c r="BU431" s="120"/>
      <c r="BV431" s="120"/>
      <c r="BW431" s="120"/>
      <c r="BX431" s="120"/>
      <c r="BY431" s="120"/>
      <c r="BZ431" s="120"/>
      <c r="CA431" s="120"/>
      <c r="CB431" s="120"/>
      <c r="CC431" s="120"/>
      <c r="CD431" s="120"/>
      <c r="CE431" s="120"/>
      <c r="CF431" s="120"/>
      <c r="CG431" s="120"/>
      <c r="CH431" s="120"/>
      <c r="CI431" s="120"/>
      <c r="CJ431" s="120"/>
      <c r="CK431" s="120"/>
      <c r="CL431" s="120"/>
      <c r="CM431" s="120"/>
      <c r="CN431" s="120"/>
      <c r="CO431" s="120"/>
      <c r="CP431" s="120"/>
      <c r="CQ431" s="120"/>
      <c r="CR431" s="120"/>
      <c r="CS431" s="120"/>
      <c r="CT431" s="120"/>
      <c r="CU431" s="120"/>
      <c r="CV431" s="120"/>
      <c r="CW431" s="120"/>
      <c r="CX431" s="120"/>
      <c r="CY431" s="120"/>
      <c r="CZ431" s="120"/>
      <c r="DA431" s="120"/>
      <c r="DB431" s="120"/>
      <c r="DC431" s="120"/>
      <c r="DD431" s="120"/>
      <c r="DE431" s="120"/>
      <c r="DF431" s="120"/>
      <c r="DG431" s="120"/>
      <c r="DH431" s="120"/>
      <c r="DI431" s="120"/>
      <c r="DJ431" s="120"/>
      <c r="DK431" s="120"/>
      <c r="DL431" s="120"/>
      <c r="DM431" s="120"/>
      <c r="DN431" s="120"/>
      <c r="DO431" s="120"/>
      <c r="DP431" s="120"/>
      <c r="DQ431" s="120"/>
      <c r="DR431" s="120"/>
      <c r="DS431" s="120"/>
      <c r="DT431" s="120"/>
      <c r="DU431" s="120"/>
      <c r="DV431" s="120"/>
      <c r="DW431" s="120"/>
      <c r="DX431" s="120"/>
      <c r="DY431" s="120"/>
      <c r="DZ431" s="120"/>
      <c r="EA431" s="120"/>
      <c r="EB431" s="120"/>
      <c r="EC431" s="120"/>
      <c r="ED431" s="120"/>
      <c r="EE431" s="120"/>
      <c r="EF431" s="120"/>
      <c r="EG431" s="120"/>
      <c r="EH431" s="120"/>
      <c r="EI431" s="120"/>
      <c r="EJ431" s="120"/>
      <c r="EK431" s="120"/>
      <c r="EL431" s="120"/>
      <c r="EM431" s="120"/>
      <c r="EN431" s="120"/>
      <c r="EO431" s="120"/>
      <c r="EP431" s="120"/>
      <c r="EQ431" s="120"/>
      <c r="ER431" s="120"/>
      <c r="ES431" s="120"/>
      <c r="ET431" s="120"/>
      <c r="EU431" s="120"/>
      <c r="EV431" s="120"/>
      <c r="EW431" s="120"/>
      <c r="EX431" s="120"/>
      <c r="EY431" s="120"/>
      <c r="EZ431" s="120"/>
      <c r="FA431" s="120"/>
      <c r="FB431" s="120"/>
      <c r="FC431" s="120"/>
      <c r="FD431" s="120"/>
      <c r="FE431" s="120"/>
      <c r="FF431" s="120"/>
      <c r="FG431" s="120"/>
      <c r="FH431" s="120"/>
      <c r="FI431" s="120"/>
      <c r="FJ431" s="120"/>
      <c r="FK431" s="120"/>
      <c r="FL431" s="120"/>
      <c r="FM431" s="120"/>
      <c r="FN431" s="120"/>
      <c r="FO431" s="120"/>
      <c r="FP431" s="120"/>
      <c r="FQ431" s="120"/>
      <c r="FR431" s="120"/>
      <c r="FS431" s="120"/>
      <c r="FT431" s="120"/>
      <c r="FU431" s="120"/>
      <c r="FV431" s="120"/>
      <c r="FW431" s="120"/>
      <c r="FX431" s="120"/>
      <c r="FY431" s="120"/>
      <c r="FZ431" s="120"/>
      <c r="GA431" s="120"/>
      <c r="GB431" s="120"/>
      <c r="GC431" s="120"/>
      <c r="GD431" s="120"/>
      <c r="GE431" s="120"/>
      <c r="GF431" s="120"/>
      <c r="GG431" s="120"/>
      <c r="GH431" s="120"/>
      <c r="GI431" s="120"/>
      <c r="GJ431" s="120"/>
      <c r="GK431" s="120"/>
      <c r="GL431" s="120"/>
      <c r="GM431" s="120"/>
      <c r="GN431" s="120"/>
      <c r="GO431" s="120"/>
      <c r="GP431" s="120"/>
      <c r="GQ431" s="120"/>
      <c r="GR431" s="120"/>
      <c r="GS431" s="120"/>
      <c r="GT431" s="120"/>
      <c r="GU431" s="120"/>
      <c r="GV431" s="120"/>
      <c r="GW431" s="120"/>
      <c r="GX431" s="120"/>
      <c r="GY431" s="120"/>
      <c r="GZ431" s="120"/>
      <c r="HA431" s="120"/>
      <c r="HB431" s="120"/>
      <c r="HC431" s="120"/>
      <c r="HD431" s="120"/>
      <c r="HE431" s="120"/>
      <c r="HF431" s="120"/>
      <c r="HG431" s="120"/>
      <c r="HH431" s="120"/>
      <c r="HI431" s="120"/>
      <c r="HJ431" s="120"/>
      <c r="HK431" s="120"/>
      <c r="HL431" s="120"/>
      <c r="HM431" s="120"/>
      <c r="HN431" s="120"/>
      <c r="HO431" s="120"/>
      <c r="HP431" s="120"/>
      <c r="HQ431" s="120"/>
      <c r="HR431" s="120"/>
      <c r="HS431" s="120"/>
      <c r="HT431" s="120"/>
      <c r="HU431" s="120"/>
      <c r="HV431" s="120"/>
      <c r="HW431" s="120"/>
      <c r="HX431" s="120"/>
      <c r="HY431" s="120"/>
      <c r="HZ431" s="120"/>
      <c r="IA431" s="120"/>
      <c r="IB431" s="120"/>
      <c r="IC431" s="120"/>
      <c r="ID431" s="120"/>
      <c r="IE431" s="120"/>
      <c r="IF431" s="120"/>
      <c r="IG431" s="120"/>
      <c r="IH431" s="120"/>
      <c r="II431" s="120"/>
      <c r="IJ431" s="120"/>
      <c r="IK431" s="120"/>
      <c r="IL431" s="120"/>
      <c r="IM431" s="120"/>
      <c r="IN431" s="120"/>
      <c r="IO431" s="120"/>
      <c r="IP431" s="120"/>
      <c r="IQ431" s="120"/>
      <c r="IR431" s="120"/>
      <c r="IS431" s="120"/>
      <c r="IT431" s="120"/>
      <c r="IU431" s="120"/>
      <c r="IV431" s="120"/>
      <c r="IW431" s="120"/>
      <c r="IX431" s="120"/>
      <c r="IY431" s="120"/>
      <c r="IZ431" s="120"/>
      <c r="JA431" s="120"/>
      <c r="JB431" s="120"/>
      <c r="JC431" s="120"/>
      <c r="JD431" s="120"/>
      <c r="JE431" s="120"/>
      <c r="JF431" s="120"/>
      <c r="JG431" s="120"/>
      <c r="JH431" s="120"/>
      <c r="JI431" s="120"/>
      <c r="JJ431" s="120"/>
      <c r="JK431" s="120"/>
      <c r="JL431" s="120"/>
      <c r="JM431" s="120"/>
      <c r="JN431" s="120"/>
      <c r="JO431" s="120"/>
      <c r="JP431" s="120"/>
      <c r="JQ431" s="120"/>
      <c r="JR431" s="120"/>
      <c r="JS431" s="120"/>
      <c r="JT431" s="120"/>
      <c r="JU431" s="120"/>
      <c r="JV431" s="120"/>
      <c r="JW431" s="120"/>
      <c r="JX431" s="120"/>
      <c r="JY431" s="120"/>
      <c r="JZ431" s="120"/>
      <c r="KA431" s="120"/>
      <c r="KB431" s="120"/>
      <c r="KC431" s="120"/>
      <c r="KD431" s="120"/>
      <c r="KE431" s="120"/>
      <c r="KF431" s="120"/>
      <c r="KG431" s="120"/>
      <c r="KH431" s="120"/>
      <c r="KI431" s="120"/>
      <c r="KJ431" s="120"/>
      <c r="KK431" s="120"/>
      <c r="KL431" s="120"/>
      <c r="KM431" s="120"/>
      <c r="KN431" s="120"/>
      <c r="KO431" s="120"/>
      <c r="KP431" s="120"/>
      <c r="KQ431" s="120"/>
      <c r="KR431" s="120"/>
      <c r="KS431" s="120"/>
      <c r="KT431" s="120"/>
      <c r="KU431" s="120"/>
      <c r="KV431" s="120"/>
      <c r="KW431" s="120"/>
      <c r="KX431" s="120"/>
      <c r="KY431" s="120"/>
      <c r="KZ431" s="120"/>
      <c r="LA431" s="120"/>
      <c r="LB431" s="120"/>
      <c r="LC431" s="120"/>
      <c r="LD431" s="120"/>
      <c r="LE431" s="120"/>
      <c r="LF431" s="120"/>
      <c r="LG431" s="120"/>
      <c r="LH431" s="120"/>
      <c r="LI431" s="120"/>
      <c r="LJ431" s="120"/>
      <c r="LK431" s="120"/>
      <c r="LL431" s="120"/>
      <c r="LM431" s="120"/>
      <c r="LN431" s="120"/>
      <c r="LO431" s="120"/>
      <c r="LP431" s="120"/>
      <c r="LQ431" s="120"/>
      <c r="LR431" s="120"/>
      <c r="LS431" s="120"/>
      <c r="LT431" s="120"/>
      <c r="LU431" s="120"/>
      <c r="LV431" s="120"/>
      <c r="LW431" s="120"/>
      <c r="LX431" s="120"/>
      <c r="LY431" s="120"/>
      <c r="LZ431" s="120"/>
      <c r="MA431" s="120"/>
      <c r="MB431" s="120"/>
      <c r="MC431" s="120"/>
      <c r="MD431" s="120"/>
      <c r="ME431" s="120"/>
      <c r="MF431" s="120"/>
      <c r="MG431" s="120"/>
      <c r="MH431" s="120"/>
      <c r="MI431" s="120"/>
      <c r="MJ431" s="120"/>
      <c r="MK431" s="120"/>
      <c r="ML431" s="120"/>
      <c r="MM431" s="120"/>
      <c r="MN431" s="120"/>
      <c r="MO431" s="120"/>
      <c r="MP431" s="120"/>
      <c r="MQ431" s="120"/>
      <c r="MR431" s="120"/>
      <c r="MS431" s="120"/>
      <c r="MT431" s="120"/>
      <c r="MU431" s="120"/>
      <c r="MV431" s="120"/>
      <c r="MW431" s="120"/>
      <c r="MX431" s="120"/>
      <c r="MY431" s="120"/>
      <c r="MZ431" s="120"/>
      <c r="NA431" s="120"/>
      <c r="NB431" s="120"/>
      <c r="NC431" s="120"/>
      <c r="ND431" s="120"/>
      <c r="NE431" s="120"/>
      <c r="NF431" s="120"/>
      <c r="NG431" s="120"/>
      <c r="NH431" s="120"/>
      <c r="NI431" s="120"/>
      <c r="NJ431" s="120"/>
      <c r="NK431" s="120"/>
      <c r="NL431" s="120"/>
      <c r="NM431" s="120"/>
      <c r="NN431" s="120"/>
      <c r="NO431" s="120"/>
      <c r="NP431" s="120"/>
      <c r="NQ431" s="120"/>
      <c r="NR431" s="120"/>
      <c r="NS431" s="120"/>
      <c r="NT431" s="120"/>
      <c r="NU431" s="120"/>
      <c r="NV431" s="120"/>
      <c r="NW431" s="120"/>
      <c r="NX431" s="120"/>
      <c r="NY431" s="120"/>
      <c r="NZ431" s="120"/>
      <c r="OA431" s="120"/>
      <c r="OB431" s="120"/>
      <c r="OC431" s="120"/>
      <c r="OD431" s="120"/>
      <c r="OE431" s="120"/>
      <c r="OF431" s="120"/>
      <c r="OG431" s="120"/>
      <c r="OH431" s="120"/>
      <c r="OI431" s="120"/>
      <c r="OJ431" s="120"/>
      <c r="OK431" s="120"/>
      <c r="OL431" s="120"/>
      <c r="OM431" s="120"/>
      <c r="ON431" s="120"/>
      <c r="OO431" s="120"/>
      <c r="OP431" s="120"/>
      <c r="OQ431" s="120"/>
      <c r="OR431" s="120"/>
      <c r="OS431" s="120"/>
      <c r="OT431" s="120"/>
      <c r="OU431" s="120"/>
      <c r="OV431" s="120"/>
      <c r="OW431" s="120"/>
      <c r="OX431" s="120"/>
      <c r="OY431" s="120"/>
      <c r="OZ431" s="120"/>
      <c r="PA431" s="120"/>
      <c r="PB431" s="120"/>
      <c r="PC431" s="120"/>
      <c r="PD431" s="120"/>
      <c r="PE431" s="120"/>
      <c r="PF431" s="120"/>
      <c r="PG431" s="120"/>
      <c r="PH431" s="120"/>
      <c r="PI431" s="120"/>
      <c r="PJ431" s="120"/>
      <c r="PK431" s="120"/>
      <c r="PL431" s="120"/>
      <c r="PM431" s="120"/>
    </row>
    <row r="432" spans="1:429" ht="12.75" customHeight="1" x14ac:dyDescent="0.2">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c r="AA432" s="120"/>
      <c r="AB432" s="120"/>
      <c r="AC432" s="120"/>
      <c r="AD432" s="120"/>
      <c r="AE432" s="120"/>
      <c r="AF432" s="120"/>
      <c r="AG432" s="120"/>
      <c r="AH432" s="120"/>
      <c r="AI432" s="120"/>
      <c r="AJ432" s="120"/>
      <c r="AK432" s="120"/>
      <c r="AL432" s="120"/>
      <c r="AM432" s="120"/>
      <c r="AN432" s="120"/>
      <c r="AO432" s="120"/>
      <c r="AP432" s="120"/>
      <c r="AQ432" s="120"/>
      <c r="AR432" s="120"/>
      <c r="AS432" s="120"/>
      <c r="AT432" s="120"/>
      <c r="AU432" s="120"/>
      <c r="AV432" s="120"/>
      <c r="AW432" s="120"/>
      <c r="AX432" s="120"/>
      <c r="AY432" s="120"/>
      <c r="AZ432" s="120"/>
      <c r="BA432" s="120"/>
      <c r="BB432" s="120"/>
      <c r="BC432" s="120"/>
      <c r="BD432" s="120"/>
      <c r="BE432" s="120"/>
      <c r="BF432" s="120"/>
      <c r="BG432" s="120"/>
      <c r="BH432" s="120"/>
      <c r="BI432" s="120"/>
      <c r="BJ432" s="120"/>
      <c r="BK432" s="120"/>
      <c r="BL432" s="120"/>
      <c r="BM432" s="120"/>
      <c r="BN432" s="120"/>
      <c r="BO432" s="120"/>
      <c r="BP432" s="120"/>
      <c r="BQ432" s="120"/>
      <c r="BR432" s="120"/>
      <c r="BS432" s="120"/>
      <c r="BT432" s="120"/>
      <c r="BU432" s="120"/>
      <c r="BV432" s="120"/>
      <c r="BW432" s="120"/>
      <c r="BX432" s="120"/>
      <c r="BY432" s="120"/>
      <c r="BZ432" s="120"/>
      <c r="CA432" s="120"/>
      <c r="CB432" s="120"/>
      <c r="CC432" s="120"/>
      <c r="CD432" s="120"/>
      <c r="CE432" s="120"/>
      <c r="CF432" s="120"/>
      <c r="CG432" s="120"/>
      <c r="CH432" s="120"/>
      <c r="CI432" s="120"/>
      <c r="CJ432" s="120"/>
      <c r="CK432" s="120"/>
      <c r="CL432" s="120"/>
      <c r="CM432" s="120"/>
      <c r="CN432" s="120"/>
      <c r="CO432" s="120"/>
      <c r="CP432" s="120"/>
      <c r="CQ432" s="120"/>
      <c r="CR432" s="120"/>
      <c r="CS432" s="120"/>
      <c r="CT432" s="120"/>
      <c r="CU432" s="120"/>
      <c r="CV432" s="120"/>
      <c r="CW432" s="120"/>
      <c r="CX432" s="120"/>
      <c r="CY432" s="120"/>
      <c r="CZ432" s="120"/>
      <c r="DA432" s="120"/>
      <c r="DB432" s="120"/>
      <c r="DC432" s="120"/>
      <c r="DD432" s="120"/>
      <c r="DE432" s="120"/>
      <c r="DF432" s="120"/>
      <c r="DG432" s="120"/>
      <c r="DH432" s="120"/>
      <c r="DI432" s="120"/>
      <c r="DJ432" s="120"/>
      <c r="DK432" s="120"/>
      <c r="DL432" s="120"/>
      <c r="DM432" s="120"/>
      <c r="DN432" s="120"/>
      <c r="DO432" s="120"/>
      <c r="DP432" s="120"/>
      <c r="DQ432" s="120"/>
      <c r="DR432" s="120"/>
      <c r="DS432" s="120"/>
      <c r="DT432" s="120"/>
      <c r="DU432" s="120"/>
      <c r="DV432" s="120"/>
      <c r="DW432" s="120"/>
      <c r="DX432" s="120"/>
      <c r="DY432" s="120"/>
      <c r="DZ432" s="120"/>
      <c r="EA432" s="120"/>
      <c r="EB432" s="120"/>
      <c r="EC432" s="120"/>
      <c r="ED432" s="120"/>
      <c r="EE432" s="120"/>
      <c r="EF432" s="120"/>
      <c r="EG432" s="120"/>
      <c r="EH432" s="120"/>
      <c r="EI432" s="120"/>
      <c r="EJ432" s="120"/>
      <c r="EK432" s="120"/>
      <c r="EL432" s="120"/>
      <c r="EM432" s="120"/>
      <c r="EN432" s="120"/>
      <c r="EO432" s="120"/>
      <c r="EP432" s="120"/>
      <c r="EQ432" s="120"/>
      <c r="ER432" s="120"/>
      <c r="ES432" s="120"/>
      <c r="ET432" s="120"/>
      <c r="EU432" s="120"/>
      <c r="EV432" s="120"/>
      <c r="EW432" s="120"/>
      <c r="EX432" s="120"/>
      <c r="EY432" s="120"/>
      <c r="EZ432" s="120"/>
      <c r="FA432" s="120"/>
      <c r="FB432" s="120"/>
      <c r="FC432" s="120"/>
      <c r="FD432" s="120"/>
      <c r="FE432" s="120"/>
      <c r="FF432" s="120"/>
      <c r="FG432" s="120"/>
      <c r="FH432" s="120"/>
      <c r="FI432" s="120"/>
      <c r="FJ432" s="120"/>
      <c r="FK432" s="120"/>
      <c r="FL432" s="120"/>
      <c r="FM432" s="120"/>
      <c r="FN432" s="120"/>
      <c r="FO432" s="120"/>
      <c r="FP432" s="120"/>
      <c r="FQ432" s="120"/>
      <c r="FR432" s="120"/>
      <c r="FS432" s="120"/>
      <c r="FT432" s="120"/>
      <c r="FU432" s="120"/>
      <c r="FV432" s="120"/>
      <c r="FW432" s="120"/>
      <c r="FX432" s="120"/>
      <c r="FY432" s="120"/>
      <c r="FZ432" s="120"/>
      <c r="GA432" s="120"/>
      <c r="GB432" s="120"/>
      <c r="GC432" s="120"/>
      <c r="GD432" s="120"/>
      <c r="GE432" s="120"/>
      <c r="GF432" s="120"/>
      <c r="GG432" s="120"/>
      <c r="GH432" s="120"/>
      <c r="GI432" s="120"/>
      <c r="GJ432" s="120"/>
      <c r="GK432" s="120"/>
      <c r="GL432" s="120"/>
      <c r="GM432" s="120"/>
      <c r="GN432" s="120"/>
      <c r="GO432" s="120"/>
      <c r="GP432" s="120"/>
      <c r="GQ432" s="120"/>
      <c r="GR432" s="120"/>
      <c r="GS432" s="120"/>
      <c r="GT432" s="120"/>
      <c r="GU432" s="120"/>
      <c r="GV432" s="120"/>
      <c r="GW432" s="120"/>
      <c r="GX432" s="120"/>
      <c r="GY432" s="120"/>
      <c r="GZ432" s="120"/>
      <c r="HA432" s="120"/>
      <c r="HB432" s="120"/>
      <c r="HC432" s="120"/>
      <c r="HD432" s="120"/>
      <c r="HE432" s="120"/>
      <c r="HF432" s="120"/>
      <c r="HG432" s="120"/>
      <c r="HH432" s="120"/>
      <c r="HI432" s="120"/>
      <c r="HJ432" s="120"/>
      <c r="HK432" s="120"/>
      <c r="HL432" s="120"/>
      <c r="HM432" s="120"/>
      <c r="HN432" s="120"/>
      <c r="HO432" s="120"/>
      <c r="HP432" s="120"/>
      <c r="HQ432" s="120"/>
      <c r="HR432" s="120"/>
      <c r="HS432" s="120"/>
      <c r="HT432" s="120"/>
      <c r="HU432" s="120"/>
      <c r="HV432" s="120"/>
      <c r="HW432" s="120"/>
      <c r="HX432" s="120"/>
      <c r="HY432" s="120"/>
      <c r="HZ432" s="120"/>
      <c r="IA432" s="120"/>
      <c r="IB432" s="120"/>
      <c r="IC432" s="120"/>
      <c r="ID432" s="120"/>
      <c r="IE432" s="120"/>
      <c r="IF432" s="120"/>
      <c r="IG432" s="120"/>
      <c r="IH432" s="120"/>
      <c r="II432" s="120"/>
      <c r="IJ432" s="120"/>
      <c r="IK432" s="120"/>
      <c r="IL432" s="120"/>
      <c r="IM432" s="120"/>
      <c r="IN432" s="120"/>
      <c r="IO432" s="120"/>
      <c r="IP432" s="120"/>
      <c r="IQ432" s="120"/>
      <c r="IR432" s="120"/>
      <c r="IS432" s="120"/>
      <c r="IT432" s="120"/>
      <c r="IU432" s="120"/>
      <c r="IV432" s="120"/>
      <c r="IW432" s="120"/>
      <c r="IX432" s="120"/>
      <c r="IY432" s="120"/>
      <c r="IZ432" s="120"/>
      <c r="JA432" s="120"/>
      <c r="JB432" s="120"/>
      <c r="JC432" s="120"/>
      <c r="JD432" s="120"/>
      <c r="JE432" s="120"/>
      <c r="JF432" s="120"/>
      <c r="JG432" s="120"/>
      <c r="JH432" s="120"/>
      <c r="JI432" s="120"/>
      <c r="JJ432" s="120"/>
      <c r="JK432" s="120"/>
      <c r="JL432" s="120"/>
      <c r="JM432" s="120"/>
      <c r="JN432" s="120"/>
      <c r="JO432" s="120"/>
      <c r="JP432" s="120"/>
      <c r="JQ432" s="120"/>
      <c r="JR432" s="120"/>
      <c r="JS432" s="120"/>
      <c r="JT432" s="120"/>
      <c r="JU432" s="120"/>
      <c r="JV432" s="120"/>
      <c r="JW432" s="120"/>
      <c r="JX432" s="120"/>
      <c r="JY432" s="120"/>
      <c r="JZ432" s="120"/>
      <c r="KA432" s="120"/>
      <c r="KB432" s="120"/>
      <c r="KC432" s="120"/>
      <c r="KD432" s="120"/>
      <c r="KE432" s="120"/>
      <c r="KF432" s="120"/>
      <c r="KG432" s="120"/>
      <c r="KH432" s="120"/>
      <c r="KI432" s="120"/>
      <c r="KJ432" s="120"/>
      <c r="KK432" s="120"/>
      <c r="KL432" s="120"/>
      <c r="KM432" s="120"/>
      <c r="KN432" s="120"/>
      <c r="KO432" s="120"/>
      <c r="KP432" s="120"/>
      <c r="KQ432" s="120"/>
      <c r="KR432" s="120"/>
      <c r="KS432" s="120"/>
      <c r="KT432" s="120"/>
      <c r="KU432" s="120"/>
      <c r="KV432" s="120"/>
      <c r="KW432" s="120"/>
      <c r="KX432" s="120"/>
      <c r="KY432" s="120"/>
      <c r="KZ432" s="120"/>
      <c r="LA432" s="120"/>
      <c r="LB432" s="120"/>
      <c r="LC432" s="120"/>
      <c r="LD432" s="120"/>
      <c r="LE432" s="120"/>
      <c r="LF432" s="120"/>
      <c r="LG432" s="120"/>
      <c r="LH432" s="120"/>
      <c r="LI432" s="120"/>
      <c r="LJ432" s="120"/>
      <c r="LK432" s="120"/>
      <c r="LL432" s="120"/>
      <c r="LM432" s="120"/>
      <c r="LN432" s="120"/>
      <c r="LO432" s="120"/>
      <c r="LP432" s="120"/>
      <c r="LQ432" s="120"/>
      <c r="LR432" s="120"/>
      <c r="LS432" s="120"/>
      <c r="LT432" s="120"/>
      <c r="LU432" s="120"/>
      <c r="LV432" s="120"/>
      <c r="LW432" s="120"/>
      <c r="LX432" s="120"/>
      <c r="LY432" s="120"/>
      <c r="LZ432" s="120"/>
      <c r="MA432" s="120"/>
      <c r="MB432" s="120"/>
      <c r="MC432" s="120"/>
      <c r="MD432" s="120"/>
      <c r="ME432" s="120"/>
      <c r="MF432" s="120"/>
      <c r="MG432" s="120"/>
      <c r="MH432" s="120"/>
      <c r="MI432" s="120"/>
      <c r="MJ432" s="120"/>
      <c r="MK432" s="120"/>
      <c r="ML432" s="120"/>
      <c r="MM432" s="120"/>
      <c r="MN432" s="120"/>
      <c r="MO432" s="120"/>
      <c r="MP432" s="120"/>
      <c r="MQ432" s="120"/>
      <c r="MR432" s="120"/>
      <c r="MS432" s="120"/>
      <c r="MT432" s="120"/>
      <c r="MU432" s="120"/>
      <c r="MV432" s="120"/>
      <c r="MW432" s="120"/>
      <c r="MX432" s="120"/>
      <c r="MY432" s="120"/>
      <c r="MZ432" s="120"/>
      <c r="NA432" s="120"/>
      <c r="NB432" s="120"/>
      <c r="NC432" s="120"/>
      <c r="ND432" s="120"/>
      <c r="NE432" s="120"/>
      <c r="NF432" s="120"/>
      <c r="NG432" s="120"/>
      <c r="NH432" s="120"/>
      <c r="NI432" s="120"/>
      <c r="NJ432" s="120"/>
      <c r="NK432" s="120"/>
      <c r="NL432" s="120"/>
      <c r="NM432" s="120"/>
      <c r="NN432" s="120"/>
      <c r="NO432" s="120"/>
      <c r="NP432" s="120"/>
      <c r="NQ432" s="120"/>
      <c r="NR432" s="120"/>
      <c r="NS432" s="120"/>
      <c r="NT432" s="120"/>
      <c r="NU432" s="120"/>
      <c r="NV432" s="120"/>
      <c r="NW432" s="120"/>
      <c r="NX432" s="120"/>
      <c r="NY432" s="120"/>
      <c r="NZ432" s="120"/>
      <c r="OA432" s="120"/>
      <c r="OB432" s="120"/>
      <c r="OC432" s="120"/>
      <c r="OD432" s="120"/>
      <c r="OE432" s="120"/>
      <c r="OF432" s="120"/>
      <c r="OG432" s="120"/>
      <c r="OH432" s="120"/>
      <c r="OI432" s="120"/>
      <c r="OJ432" s="120"/>
      <c r="OK432" s="120"/>
      <c r="OL432" s="120"/>
      <c r="OM432" s="120"/>
      <c r="ON432" s="120"/>
      <c r="OO432" s="120"/>
      <c r="OP432" s="120"/>
      <c r="OQ432" s="120"/>
      <c r="OR432" s="120"/>
      <c r="OS432" s="120"/>
      <c r="OT432" s="120"/>
      <c r="OU432" s="120"/>
      <c r="OV432" s="120"/>
      <c r="OW432" s="120"/>
      <c r="OX432" s="120"/>
      <c r="OY432" s="120"/>
      <c r="OZ432" s="120"/>
      <c r="PA432" s="120"/>
      <c r="PB432" s="120"/>
      <c r="PC432" s="120"/>
      <c r="PD432" s="120"/>
      <c r="PE432" s="120"/>
      <c r="PF432" s="120"/>
      <c r="PG432" s="120"/>
      <c r="PH432" s="120"/>
      <c r="PI432" s="120"/>
      <c r="PJ432" s="120"/>
      <c r="PK432" s="120"/>
      <c r="PL432" s="120"/>
      <c r="PM432" s="120"/>
    </row>
    <row r="433" spans="4:429" ht="12.75" customHeight="1" x14ac:dyDescent="0.2">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c r="AA433" s="120"/>
      <c r="AB433" s="120"/>
      <c r="AC433" s="120"/>
      <c r="AD433" s="120"/>
      <c r="AE433" s="120"/>
      <c r="AF433" s="120"/>
      <c r="AG433" s="120"/>
      <c r="AH433" s="120"/>
      <c r="AI433" s="120"/>
      <c r="AJ433" s="120"/>
      <c r="AK433" s="120"/>
      <c r="AL433" s="120"/>
      <c r="AM433" s="120"/>
      <c r="AN433" s="120"/>
      <c r="AO433" s="120"/>
      <c r="AP433" s="120"/>
      <c r="AQ433" s="120"/>
      <c r="AR433" s="120"/>
      <c r="AS433" s="120"/>
      <c r="AT433" s="120"/>
      <c r="AU433" s="120"/>
      <c r="AV433" s="120"/>
      <c r="AW433" s="120"/>
      <c r="AX433" s="120"/>
      <c r="AY433" s="120"/>
      <c r="AZ433" s="120"/>
      <c r="BA433" s="120"/>
      <c r="BB433" s="120"/>
      <c r="BC433" s="120"/>
      <c r="BD433" s="120"/>
      <c r="BE433" s="120"/>
      <c r="BF433" s="120"/>
      <c r="BG433" s="120"/>
      <c r="BH433" s="120"/>
      <c r="BI433" s="120"/>
      <c r="BJ433" s="120"/>
      <c r="BK433" s="120"/>
      <c r="BL433" s="120"/>
      <c r="BM433" s="120"/>
      <c r="BN433" s="120"/>
      <c r="BO433" s="120"/>
      <c r="BP433" s="120"/>
      <c r="BQ433" s="120"/>
      <c r="BR433" s="120"/>
      <c r="BS433" s="120"/>
      <c r="BT433" s="120"/>
      <c r="BU433" s="120"/>
      <c r="BV433" s="120"/>
      <c r="BW433" s="120"/>
      <c r="BX433" s="120"/>
      <c r="BY433" s="120"/>
      <c r="BZ433" s="120"/>
      <c r="CA433" s="120"/>
      <c r="CB433" s="120"/>
      <c r="CC433" s="120"/>
      <c r="CD433" s="120"/>
      <c r="CE433" s="120"/>
      <c r="CF433" s="120"/>
      <c r="CG433" s="120"/>
      <c r="CH433" s="120"/>
      <c r="CI433" s="120"/>
      <c r="CJ433" s="120"/>
      <c r="CK433" s="120"/>
      <c r="CL433" s="120"/>
      <c r="CM433" s="120"/>
      <c r="CN433" s="120"/>
      <c r="CO433" s="120"/>
      <c r="CP433" s="120"/>
      <c r="CQ433" s="120"/>
      <c r="CR433" s="120"/>
      <c r="CS433" s="120"/>
      <c r="CT433" s="120"/>
      <c r="CU433" s="120"/>
      <c r="CV433" s="120"/>
      <c r="CW433" s="120"/>
      <c r="CX433" s="120"/>
      <c r="CY433" s="120"/>
      <c r="CZ433" s="120"/>
      <c r="DA433" s="120"/>
      <c r="DB433" s="120"/>
      <c r="DC433" s="120"/>
      <c r="DD433" s="120"/>
      <c r="DE433" s="120"/>
      <c r="DF433" s="120"/>
      <c r="DG433" s="120"/>
      <c r="DH433" s="120"/>
      <c r="DI433" s="120"/>
      <c r="DJ433" s="120"/>
      <c r="DK433" s="120"/>
      <c r="DL433" s="120"/>
      <c r="DM433" s="120"/>
      <c r="DN433" s="120"/>
      <c r="DO433" s="120"/>
      <c r="DP433" s="120"/>
      <c r="DQ433" s="120"/>
      <c r="DR433" s="120"/>
      <c r="DS433" s="120"/>
      <c r="DT433" s="120"/>
      <c r="DU433" s="120"/>
      <c r="DV433" s="120"/>
      <c r="DW433" s="120"/>
      <c r="DX433" s="120"/>
      <c r="DY433" s="120"/>
      <c r="DZ433" s="120"/>
      <c r="EA433" s="120"/>
      <c r="EB433" s="120"/>
      <c r="EC433" s="120"/>
      <c r="ED433" s="120"/>
      <c r="EE433" s="120"/>
      <c r="EF433" s="120"/>
      <c r="EG433" s="120"/>
      <c r="EH433" s="120"/>
      <c r="EI433" s="120"/>
      <c r="EJ433" s="120"/>
      <c r="EK433" s="120"/>
      <c r="EL433" s="120"/>
      <c r="EM433" s="120"/>
      <c r="EN433" s="120"/>
      <c r="EO433" s="120"/>
      <c r="EP433" s="120"/>
      <c r="EQ433" s="120"/>
      <c r="ER433" s="120"/>
      <c r="ES433" s="120"/>
      <c r="ET433" s="120"/>
      <c r="EU433" s="120"/>
      <c r="EV433" s="120"/>
      <c r="EW433" s="120"/>
      <c r="EX433" s="120"/>
      <c r="EY433" s="120"/>
      <c r="EZ433" s="120"/>
      <c r="FA433" s="120"/>
      <c r="FB433" s="120"/>
      <c r="FC433" s="120"/>
      <c r="FD433" s="120"/>
      <c r="FE433" s="120"/>
      <c r="FF433" s="120"/>
      <c r="FG433" s="120"/>
      <c r="FH433" s="120"/>
      <c r="FI433" s="120"/>
      <c r="FJ433" s="120"/>
      <c r="FK433" s="120"/>
      <c r="FL433" s="120"/>
      <c r="FM433" s="120"/>
      <c r="FN433" s="120"/>
      <c r="FO433" s="120"/>
      <c r="FP433" s="120"/>
      <c r="FQ433" s="120"/>
      <c r="FR433" s="120"/>
      <c r="FS433" s="120"/>
      <c r="FT433" s="120"/>
      <c r="FU433" s="120"/>
      <c r="FV433" s="120"/>
      <c r="FW433" s="120"/>
      <c r="FX433" s="120"/>
      <c r="FY433" s="120"/>
      <c r="FZ433" s="120"/>
      <c r="GA433" s="120"/>
      <c r="GB433" s="120"/>
      <c r="GC433" s="120"/>
      <c r="GD433" s="120"/>
      <c r="GE433" s="120"/>
      <c r="GF433" s="120"/>
      <c r="GG433" s="120"/>
      <c r="GH433" s="120"/>
      <c r="GI433" s="120"/>
      <c r="GJ433" s="120"/>
      <c r="GK433" s="120"/>
      <c r="GL433" s="120"/>
      <c r="GM433" s="120"/>
      <c r="GN433" s="120"/>
      <c r="GO433" s="120"/>
      <c r="GP433" s="120"/>
      <c r="GQ433" s="120"/>
      <c r="GR433" s="120"/>
      <c r="GS433" s="120"/>
      <c r="GT433" s="120"/>
      <c r="GU433" s="120"/>
      <c r="GV433" s="120"/>
      <c r="GW433" s="120"/>
      <c r="GX433" s="120"/>
      <c r="GY433" s="120"/>
      <c r="GZ433" s="120"/>
      <c r="HA433" s="120"/>
      <c r="HB433" s="120"/>
      <c r="HC433" s="120"/>
      <c r="HD433" s="120"/>
      <c r="HE433" s="120"/>
      <c r="HF433" s="120"/>
      <c r="HG433" s="120"/>
      <c r="HH433" s="120"/>
      <c r="HI433" s="120"/>
      <c r="HJ433" s="120"/>
      <c r="HK433" s="120"/>
      <c r="HL433" s="120"/>
      <c r="HM433" s="120"/>
      <c r="HN433" s="120"/>
      <c r="HO433" s="120"/>
      <c r="HP433" s="120"/>
      <c r="HQ433" s="120"/>
      <c r="HR433" s="120"/>
      <c r="HS433" s="120"/>
      <c r="HT433" s="120"/>
      <c r="HU433" s="120"/>
      <c r="HV433" s="120"/>
      <c r="HW433" s="120"/>
      <c r="HX433" s="120"/>
      <c r="HY433" s="120"/>
      <c r="HZ433" s="120"/>
      <c r="IA433" s="120"/>
      <c r="IB433" s="120"/>
      <c r="IC433" s="120"/>
      <c r="ID433" s="120"/>
      <c r="IE433" s="120"/>
      <c r="IF433" s="120"/>
      <c r="IG433" s="120"/>
      <c r="IH433" s="120"/>
      <c r="II433" s="120"/>
      <c r="IJ433" s="120"/>
      <c r="IK433" s="120"/>
      <c r="IL433" s="120"/>
      <c r="IM433" s="120"/>
      <c r="IN433" s="120"/>
      <c r="IO433" s="120"/>
      <c r="IP433" s="120"/>
      <c r="IQ433" s="120"/>
      <c r="IR433" s="120"/>
      <c r="IS433" s="120"/>
      <c r="IT433" s="120"/>
      <c r="IU433" s="120"/>
      <c r="IV433" s="120"/>
      <c r="IW433" s="120"/>
      <c r="IX433" s="120"/>
      <c r="IY433" s="120"/>
      <c r="IZ433" s="120"/>
      <c r="JA433" s="120"/>
      <c r="JB433" s="120"/>
      <c r="JC433" s="120"/>
      <c r="JD433" s="120"/>
      <c r="JE433" s="120"/>
      <c r="JF433" s="120"/>
      <c r="JG433" s="120"/>
      <c r="JH433" s="120"/>
      <c r="JI433" s="120"/>
      <c r="JJ433" s="120"/>
      <c r="JK433" s="120"/>
      <c r="JL433" s="120"/>
      <c r="JM433" s="120"/>
      <c r="JN433" s="120"/>
      <c r="JO433" s="120"/>
      <c r="JP433" s="120"/>
      <c r="JQ433" s="120"/>
      <c r="JR433" s="120"/>
      <c r="JS433" s="120"/>
      <c r="JT433" s="120"/>
      <c r="JU433" s="120"/>
      <c r="JV433" s="120"/>
      <c r="JW433" s="120"/>
      <c r="JX433" s="120"/>
      <c r="JY433" s="120"/>
      <c r="JZ433" s="120"/>
      <c r="KA433" s="120"/>
      <c r="KB433" s="120"/>
      <c r="KC433" s="120"/>
      <c r="KD433" s="120"/>
      <c r="KE433" s="120"/>
      <c r="KF433" s="120"/>
      <c r="KG433" s="120"/>
      <c r="KH433" s="120"/>
      <c r="KI433" s="120"/>
      <c r="KJ433" s="120"/>
      <c r="KK433" s="120"/>
      <c r="KL433" s="120"/>
      <c r="KM433" s="120"/>
      <c r="KN433" s="120"/>
      <c r="KO433" s="120"/>
      <c r="KP433" s="120"/>
      <c r="KQ433" s="120"/>
      <c r="KR433" s="120"/>
      <c r="KS433" s="120"/>
      <c r="KT433" s="120"/>
      <c r="KU433" s="120"/>
      <c r="KV433" s="120"/>
      <c r="KW433" s="120"/>
      <c r="KX433" s="120"/>
      <c r="KY433" s="120"/>
      <c r="KZ433" s="120"/>
      <c r="LA433" s="120"/>
      <c r="LB433" s="120"/>
      <c r="LC433" s="120"/>
      <c r="LD433" s="120"/>
      <c r="LE433" s="120"/>
      <c r="LF433" s="120"/>
      <c r="LG433" s="120"/>
      <c r="LH433" s="120"/>
      <c r="LI433" s="120"/>
      <c r="LJ433" s="120"/>
      <c r="LK433" s="120"/>
      <c r="LL433" s="120"/>
      <c r="LM433" s="120"/>
      <c r="LN433" s="120"/>
      <c r="LO433" s="120"/>
      <c r="LP433" s="120"/>
      <c r="LQ433" s="120"/>
      <c r="LR433" s="120"/>
      <c r="LS433" s="120"/>
      <c r="LT433" s="120"/>
      <c r="LU433" s="120"/>
      <c r="LV433" s="120"/>
      <c r="LW433" s="120"/>
      <c r="LX433" s="120"/>
      <c r="LY433" s="120"/>
      <c r="LZ433" s="120"/>
      <c r="MA433" s="120"/>
      <c r="MB433" s="120"/>
      <c r="MC433" s="120"/>
      <c r="MD433" s="120"/>
      <c r="ME433" s="120"/>
      <c r="MF433" s="120"/>
      <c r="MG433" s="120"/>
      <c r="MH433" s="120"/>
      <c r="MI433" s="120"/>
      <c r="MJ433" s="120"/>
      <c r="MK433" s="120"/>
      <c r="ML433" s="120"/>
      <c r="MM433" s="120"/>
      <c r="MN433" s="120"/>
      <c r="MO433" s="120"/>
      <c r="MP433" s="120"/>
      <c r="MQ433" s="120"/>
      <c r="MR433" s="120"/>
      <c r="MS433" s="120"/>
      <c r="MT433" s="120"/>
      <c r="MU433" s="120"/>
      <c r="MV433" s="120"/>
      <c r="MW433" s="120"/>
      <c r="MX433" s="120"/>
      <c r="MY433" s="120"/>
      <c r="MZ433" s="120"/>
      <c r="NA433" s="120"/>
      <c r="NB433" s="120"/>
      <c r="NC433" s="120"/>
      <c r="ND433" s="120"/>
      <c r="NE433" s="120"/>
      <c r="NF433" s="120"/>
      <c r="NG433" s="120"/>
      <c r="NH433" s="120"/>
      <c r="NI433" s="120"/>
      <c r="NJ433" s="120"/>
      <c r="NK433" s="120"/>
      <c r="NL433" s="120"/>
      <c r="NM433" s="120"/>
      <c r="NN433" s="120"/>
      <c r="NO433" s="120"/>
      <c r="NP433" s="120"/>
      <c r="NQ433" s="120"/>
      <c r="NR433" s="120"/>
      <c r="NS433" s="120"/>
      <c r="NT433" s="120"/>
      <c r="NU433" s="120"/>
      <c r="NV433" s="120"/>
      <c r="NW433" s="120"/>
      <c r="NX433" s="120"/>
      <c r="NY433" s="120"/>
      <c r="NZ433" s="120"/>
      <c r="OA433" s="120"/>
      <c r="OB433" s="120"/>
      <c r="OC433" s="120"/>
      <c r="OD433" s="120"/>
      <c r="OE433" s="120"/>
      <c r="OF433" s="120"/>
      <c r="OG433" s="120"/>
      <c r="OH433" s="120"/>
      <c r="OI433" s="120"/>
      <c r="OJ433" s="120"/>
      <c r="OK433" s="120"/>
      <c r="OL433" s="120"/>
      <c r="OM433" s="120"/>
      <c r="ON433" s="120"/>
      <c r="OO433" s="120"/>
      <c r="OP433" s="120"/>
      <c r="OQ433" s="120"/>
      <c r="OR433" s="120"/>
      <c r="OS433" s="120"/>
      <c r="OT433" s="120"/>
      <c r="OU433" s="120"/>
      <c r="OV433" s="120"/>
      <c r="OW433" s="120"/>
      <c r="OX433" s="120"/>
      <c r="OY433" s="120"/>
      <c r="OZ433" s="120"/>
      <c r="PA433" s="120"/>
      <c r="PB433" s="120"/>
      <c r="PC433" s="120"/>
      <c r="PD433" s="120"/>
      <c r="PE433" s="120"/>
      <c r="PF433" s="120"/>
      <c r="PG433" s="120"/>
      <c r="PH433" s="120"/>
      <c r="PI433" s="120"/>
      <c r="PJ433" s="120"/>
      <c r="PK433" s="120"/>
      <c r="PL433" s="120"/>
      <c r="PM433" s="120"/>
    </row>
    <row r="434" spans="4:429" ht="12.75" customHeight="1" x14ac:dyDescent="0.2">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c r="AA434" s="120"/>
      <c r="AB434" s="120"/>
      <c r="AC434" s="120"/>
      <c r="AD434" s="120"/>
      <c r="AE434" s="120"/>
      <c r="AF434" s="120"/>
      <c r="AG434" s="120"/>
      <c r="AH434" s="120"/>
      <c r="AI434" s="120"/>
      <c r="AJ434" s="120"/>
      <c r="AK434" s="120"/>
      <c r="AL434" s="120"/>
      <c r="AM434" s="120"/>
      <c r="AN434" s="120"/>
      <c r="AO434" s="120"/>
      <c r="AP434" s="120"/>
      <c r="AQ434" s="120"/>
      <c r="AR434" s="120"/>
      <c r="AS434" s="120"/>
      <c r="AT434" s="120"/>
      <c r="AU434" s="120"/>
      <c r="AV434" s="120"/>
      <c r="AW434" s="120"/>
      <c r="AX434" s="120"/>
      <c r="AY434" s="120"/>
      <c r="AZ434" s="120"/>
      <c r="BA434" s="120"/>
      <c r="BB434" s="120"/>
      <c r="BC434" s="120"/>
      <c r="BD434" s="120"/>
      <c r="BE434" s="120"/>
      <c r="BF434" s="120"/>
      <c r="BG434" s="120"/>
      <c r="BH434" s="120"/>
      <c r="BI434" s="120"/>
      <c r="BJ434" s="120"/>
      <c r="BK434" s="120"/>
      <c r="BL434" s="120"/>
      <c r="BM434" s="120"/>
      <c r="BN434" s="120"/>
      <c r="BO434" s="120"/>
      <c r="BP434" s="120"/>
      <c r="BQ434" s="120"/>
      <c r="BR434" s="120"/>
      <c r="BS434" s="120"/>
      <c r="BT434" s="120"/>
      <c r="BU434" s="120"/>
      <c r="BV434" s="120"/>
      <c r="BW434" s="120"/>
      <c r="BX434" s="120"/>
      <c r="BY434" s="120"/>
      <c r="BZ434" s="120"/>
      <c r="CA434" s="120"/>
      <c r="CB434" s="120"/>
      <c r="CC434" s="120"/>
      <c r="CD434" s="120"/>
      <c r="CE434" s="120"/>
      <c r="CF434" s="120"/>
      <c r="CG434" s="120"/>
      <c r="CH434" s="120"/>
      <c r="CI434" s="120"/>
      <c r="CJ434" s="120"/>
      <c r="CK434" s="120"/>
      <c r="CL434" s="120"/>
      <c r="CM434" s="120"/>
      <c r="CN434" s="120"/>
      <c r="CO434" s="120"/>
      <c r="CP434" s="120"/>
      <c r="CQ434" s="120"/>
      <c r="CR434" s="120"/>
      <c r="CS434" s="120"/>
      <c r="CT434" s="120"/>
      <c r="CU434" s="120"/>
      <c r="CV434" s="120"/>
      <c r="CW434" s="120"/>
      <c r="CX434" s="120"/>
      <c r="CY434" s="120"/>
      <c r="CZ434" s="120"/>
      <c r="DA434" s="120"/>
      <c r="DB434" s="120"/>
      <c r="DC434" s="120"/>
      <c r="DD434" s="120"/>
      <c r="DE434" s="120"/>
      <c r="DF434" s="120"/>
      <c r="DG434" s="120"/>
      <c r="DH434" s="120"/>
      <c r="DI434" s="120"/>
      <c r="DJ434" s="120"/>
      <c r="DK434" s="120"/>
      <c r="DL434" s="120"/>
      <c r="DM434" s="120"/>
      <c r="DN434" s="120"/>
      <c r="DO434" s="120"/>
      <c r="DP434" s="120"/>
      <c r="DQ434" s="120"/>
      <c r="DR434" s="120"/>
      <c r="DS434" s="120"/>
      <c r="DT434" s="120"/>
      <c r="DU434" s="120"/>
      <c r="DV434" s="120"/>
      <c r="DW434" s="120"/>
      <c r="DX434" s="120"/>
      <c r="DY434" s="120"/>
      <c r="DZ434" s="120"/>
      <c r="EA434" s="120"/>
      <c r="EB434" s="120"/>
      <c r="EC434" s="120"/>
      <c r="ED434" s="120"/>
      <c r="EE434" s="120"/>
      <c r="EF434" s="120"/>
      <c r="EG434" s="120"/>
      <c r="EH434" s="120"/>
      <c r="EI434" s="120"/>
      <c r="EJ434" s="120"/>
      <c r="EK434" s="120"/>
      <c r="EL434" s="120"/>
      <c r="EM434" s="120"/>
      <c r="EN434" s="120"/>
      <c r="EO434" s="120"/>
      <c r="EP434" s="120"/>
      <c r="EQ434" s="120"/>
      <c r="ER434" s="120"/>
      <c r="ES434" s="120"/>
      <c r="ET434" s="120"/>
      <c r="EU434" s="120"/>
      <c r="EV434" s="120"/>
      <c r="EW434" s="120"/>
      <c r="EX434" s="120"/>
      <c r="EY434" s="120"/>
      <c r="EZ434" s="120"/>
      <c r="FA434" s="120"/>
      <c r="FB434" s="120"/>
      <c r="FC434" s="120"/>
      <c r="FD434" s="120"/>
      <c r="FE434" s="120"/>
      <c r="FF434" s="120"/>
      <c r="FG434" s="120"/>
      <c r="FH434" s="120"/>
      <c r="FI434" s="120"/>
      <c r="FJ434" s="120"/>
      <c r="FK434" s="120"/>
      <c r="FL434" s="120"/>
      <c r="FM434" s="120"/>
      <c r="FN434" s="120"/>
      <c r="FO434" s="120"/>
      <c r="FP434" s="120"/>
      <c r="FQ434" s="120"/>
      <c r="FR434" s="120"/>
      <c r="FS434" s="120"/>
      <c r="FT434" s="120"/>
      <c r="FU434" s="120"/>
      <c r="FV434" s="120"/>
      <c r="FW434" s="120"/>
      <c r="FX434" s="120"/>
      <c r="FY434" s="120"/>
      <c r="FZ434" s="120"/>
      <c r="GA434" s="120"/>
      <c r="GB434" s="120"/>
      <c r="GC434" s="120"/>
      <c r="GD434" s="120"/>
      <c r="GE434" s="120"/>
      <c r="GF434" s="120"/>
      <c r="GG434" s="120"/>
      <c r="GH434" s="120"/>
      <c r="GI434" s="120"/>
      <c r="GJ434" s="120"/>
      <c r="GK434" s="120"/>
      <c r="GL434" s="120"/>
      <c r="GM434" s="120"/>
      <c r="GN434" s="120"/>
      <c r="GO434" s="120"/>
      <c r="GP434" s="120"/>
      <c r="GQ434" s="120"/>
      <c r="GR434" s="120"/>
      <c r="GS434" s="120"/>
      <c r="GT434" s="120"/>
      <c r="GU434" s="120"/>
      <c r="GV434" s="120"/>
      <c r="GW434" s="120"/>
      <c r="GX434" s="120"/>
      <c r="GY434" s="120"/>
      <c r="GZ434" s="120"/>
      <c r="HA434" s="120"/>
      <c r="HB434" s="120"/>
      <c r="HC434" s="120"/>
      <c r="HD434" s="120"/>
      <c r="HE434" s="120"/>
      <c r="HF434" s="120"/>
      <c r="HG434" s="120"/>
      <c r="HH434" s="120"/>
      <c r="HI434" s="120"/>
      <c r="HJ434" s="120"/>
      <c r="HK434" s="120"/>
      <c r="HL434" s="120"/>
      <c r="HM434" s="120"/>
      <c r="HN434" s="120"/>
      <c r="HO434" s="120"/>
      <c r="HP434" s="120"/>
      <c r="HQ434" s="120"/>
      <c r="HR434" s="120"/>
      <c r="HS434" s="120"/>
      <c r="HT434" s="120"/>
      <c r="HU434" s="120"/>
      <c r="HV434" s="120"/>
      <c r="HW434" s="120"/>
      <c r="HX434" s="120"/>
      <c r="HY434" s="120"/>
      <c r="HZ434" s="120"/>
      <c r="IA434" s="120"/>
      <c r="IB434" s="120"/>
      <c r="IC434" s="120"/>
      <c r="ID434" s="120"/>
      <c r="IE434" s="120"/>
      <c r="IF434" s="120"/>
      <c r="IG434" s="120"/>
      <c r="IH434" s="120"/>
      <c r="II434" s="120"/>
      <c r="IJ434" s="120"/>
      <c r="IK434" s="120"/>
      <c r="IL434" s="120"/>
      <c r="IM434" s="120"/>
      <c r="IN434" s="120"/>
      <c r="IO434" s="120"/>
      <c r="IP434" s="120"/>
      <c r="IQ434" s="120"/>
      <c r="IR434" s="120"/>
      <c r="IS434" s="120"/>
      <c r="IT434" s="120"/>
      <c r="IU434" s="120"/>
      <c r="IV434" s="120"/>
      <c r="IW434" s="120"/>
      <c r="IX434" s="120"/>
      <c r="IY434" s="120"/>
      <c r="IZ434" s="120"/>
      <c r="JA434" s="120"/>
      <c r="JB434" s="120"/>
      <c r="JC434" s="120"/>
      <c r="JD434" s="120"/>
      <c r="JE434" s="120"/>
      <c r="JF434" s="120"/>
      <c r="JG434" s="120"/>
      <c r="JH434" s="120"/>
      <c r="JI434" s="120"/>
      <c r="JJ434" s="120"/>
      <c r="JK434" s="120"/>
      <c r="JL434" s="120"/>
      <c r="JM434" s="120"/>
      <c r="JN434" s="120"/>
      <c r="JO434" s="120"/>
      <c r="JP434" s="120"/>
      <c r="JQ434" s="120"/>
      <c r="JR434" s="120"/>
      <c r="JS434" s="120"/>
      <c r="JT434" s="120"/>
      <c r="JU434" s="120"/>
      <c r="JV434" s="120"/>
      <c r="JW434" s="120"/>
      <c r="JX434" s="120"/>
      <c r="JY434" s="120"/>
      <c r="JZ434" s="120"/>
      <c r="KA434" s="120"/>
      <c r="KB434" s="120"/>
      <c r="KC434" s="120"/>
      <c r="KD434" s="120"/>
      <c r="KE434" s="120"/>
      <c r="KF434" s="120"/>
      <c r="KG434" s="120"/>
      <c r="KH434" s="120"/>
      <c r="KI434" s="120"/>
      <c r="KJ434" s="120"/>
      <c r="KK434" s="120"/>
      <c r="KL434" s="120"/>
      <c r="KM434" s="120"/>
      <c r="KN434" s="120"/>
      <c r="KO434" s="120"/>
      <c r="KP434" s="120"/>
      <c r="KQ434" s="120"/>
      <c r="KR434" s="120"/>
      <c r="KS434" s="120"/>
      <c r="KT434" s="120"/>
      <c r="KU434" s="120"/>
      <c r="KV434" s="120"/>
      <c r="KW434" s="120"/>
      <c r="KX434" s="120"/>
      <c r="KY434" s="120"/>
      <c r="KZ434" s="120"/>
      <c r="LA434" s="120"/>
      <c r="LB434" s="120"/>
      <c r="LC434" s="120"/>
      <c r="LD434" s="120"/>
      <c r="LE434" s="120"/>
      <c r="LF434" s="120"/>
      <c r="LG434" s="120"/>
      <c r="LH434" s="120"/>
      <c r="LI434" s="120"/>
      <c r="LJ434" s="120"/>
      <c r="LK434" s="120"/>
      <c r="LL434" s="120"/>
      <c r="LM434" s="120"/>
      <c r="LN434" s="120"/>
      <c r="LO434" s="120"/>
      <c r="LP434" s="120"/>
      <c r="LQ434" s="120"/>
      <c r="LR434" s="120"/>
      <c r="LS434" s="120"/>
      <c r="LT434" s="120"/>
      <c r="LU434" s="120"/>
      <c r="LV434" s="120"/>
      <c r="LW434" s="120"/>
      <c r="LX434" s="120"/>
      <c r="LY434" s="120"/>
      <c r="LZ434" s="120"/>
      <c r="MA434" s="120"/>
      <c r="MB434" s="120"/>
      <c r="MC434" s="120"/>
      <c r="MD434" s="120"/>
      <c r="ME434" s="120"/>
      <c r="MF434" s="120"/>
      <c r="MG434" s="120"/>
      <c r="MH434" s="120"/>
      <c r="MI434" s="120"/>
      <c r="MJ434" s="120"/>
      <c r="MK434" s="120"/>
      <c r="ML434" s="120"/>
      <c r="MM434" s="120"/>
      <c r="MN434" s="120"/>
      <c r="MO434" s="120"/>
      <c r="MP434" s="120"/>
      <c r="MQ434" s="120"/>
      <c r="MR434" s="120"/>
      <c r="MS434" s="120"/>
      <c r="MT434" s="120"/>
      <c r="MU434" s="120"/>
      <c r="MV434" s="120"/>
      <c r="MW434" s="120"/>
      <c r="MX434" s="120"/>
      <c r="MY434" s="120"/>
      <c r="MZ434" s="120"/>
      <c r="NA434" s="120"/>
      <c r="NB434" s="120"/>
      <c r="NC434" s="120"/>
      <c r="ND434" s="120"/>
      <c r="NE434" s="120"/>
      <c r="NF434" s="120"/>
      <c r="NG434" s="120"/>
      <c r="NH434" s="120"/>
      <c r="NI434" s="120"/>
      <c r="NJ434" s="120"/>
      <c r="NK434" s="120"/>
      <c r="NL434" s="120"/>
      <c r="NM434" s="120"/>
      <c r="NN434" s="120"/>
      <c r="NO434" s="120"/>
      <c r="NP434" s="120"/>
      <c r="NQ434" s="120"/>
      <c r="NR434" s="120"/>
      <c r="NS434" s="120"/>
      <c r="NT434" s="120"/>
      <c r="NU434" s="120"/>
      <c r="NV434" s="120"/>
      <c r="NW434" s="120"/>
      <c r="NX434" s="120"/>
      <c r="NY434" s="120"/>
      <c r="NZ434" s="120"/>
      <c r="OA434" s="120"/>
      <c r="OB434" s="120"/>
      <c r="OC434" s="120"/>
      <c r="OD434" s="120"/>
      <c r="OE434" s="120"/>
      <c r="OF434" s="120"/>
      <c r="OG434" s="120"/>
      <c r="OH434" s="120"/>
      <c r="OI434" s="120"/>
      <c r="OJ434" s="120"/>
      <c r="OK434" s="120"/>
      <c r="OL434" s="120"/>
      <c r="OM434" s="120"/>
      <c r="ON434" s="120"/>
      <c r="OO434" s="120"/>
      <c r="OP434" s="120"/>
      <c r="OQ434" s="120"/>
      <c r="OR434" s="120"/>
      <c r="OS434" s="120"/>
      <c r="OT434" s="120"/>
      <c r="OU434" s="120"/>
      <c r="OV434" s="120"/>
      <c r="OW434" s="120"/>
      <c r="OX434" s="120"/>
      <c r="OY434" s="120"/>
      <c r="OZ434" s="120"/>
      <c r="PA434" s="120"/>
      <c r="PB434" s="120"/>
      <c r="PC434" s="120"/>
      <c r="PD434" s="120"/>
      <c r="PE434" s="120"/>
      <c r="PF434" s="120"/>
      <c r="PG434" s="120"/>
      <c r="PH434" s="120"/>
      <c r="PI434" s="120"/>
      <c r="PJ434" s="120"/>
      <c r="PK434" s="120"/>
      <c r="PL434" s="120"/>
      <c r="PM434" s="120"/>
    </row>
    <row r="435" spans="4:429" ht="12.75" customHeight="1" x14ac:dyDescent="0.2">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c r="AA435" s="120"/>
      <c r="AB435" s="120"/>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c r="AZ435" s="120"/>
      <c r="BA435" s="120"/>
      <c r="BB435" s="120"/>
      <c r="BC435" s="120"/>
      <c r="BD435" s="120"/>
      <c r="BE435" s="120"/>
      <c r="BF435" s="120"/>
      <c r="BG435" s="120"/>
      <c r="BH435" s="120"/>
      <c r="BI435" s="120"/>
      <c r="BJ435" s="120"/>
      <c r="BK435" s="120"/>
      <c r="BL435" s="120"/>
      <c r="BM435" s="120"/>
      <c r="BN435" s="120"/>
      <c r="BO435" s="120"/>
      <c r="BP435" s="120"/>
      <c r="BQ435" s="120"/>
      <c r="BR435" s="120"/>
      <c r="BS435" s="120"/>
      <c r="BT435" s="120"/>
      <c r="BU435" s="120"/>
      <c r="BV435" s="120"/>
      <c r="BW435" s="120"/>
      <c r="BX435" s="120"/>
      <c r="BY435" s="120"/>
      <c r="BZ435" s="120"/>
      <c r="CA435" s="120"/>
      <c r="CB435" s="120"/>
      <c r="CC435" s="120"/>
      <c r="CD435" s="120"/>
      <c r="CE435" s="120"/>
      <c r="CF435" s="120"/>
      <c r="CG435" s="120"/>
      <c r="CH435" s="120"/>
      <c r="CI435" s="120"/>
      <c r="CJ435" s="120"/>
      <c r="CK435" s="120"/>
      <c r="CL435" s="120"/>
      <c r="CM435" s="120"/>
      <c r="CN435" s="120"/>
      <c r="CO435" s="120"/>
      <c r="CP435" s="120"/>
      <c r="CQ435" s="120"/>
      <c r="CR435" s="120"/>
      <c r="CS435" s="120"/>
      <c r="CT435" s="120"/>
      <c r="CU435" s="120"/>
      <c r="CV435" s="120"/>
      <c r="CW435" s="120"/>
      <c r="CX435" s="120"/>
      <c r="CY435" s="120"/>
      <c r="CZ435" s="120"/>
      <c r="DA435" s="120"/>
      <c r="DB435" s="120"/>
      <c r="DC435" s="120"/>
      <c r="DD435" s="120"/>
      <c r="DE435" s="120"/>
      <c r="DF435" s="120"/>
      <c r="DG435" s="120"/>
      <c r="DH435" s="120"/>
      <c r="DI435" s="120"/>
      <c r="DJ435" s="120"/>
      <c r="DK435" s="120"/>
      <c r="DL435" s="120"/>
      <c r="DM435" s="120"/>
      <c r="DN435" s="120"/>
      <c r="DO435" s="120"/>
      <c r="DP435" s="120"/>
      <c r="DQ435" s="120"/>
      <c r="DR435" s="120"/>
      <c r="DS435" s="120"/>
      <c r="DT435" s="120"/>
      <c r="DU435" s="120"/>
      <c r="DV435" s="120"/>
      <c r="DW435" s="120"/>
      <c r="DX435" s="120"/>
      <c r="DY435" s="120"/>
      <c r="DZ435" s="120"/>
      <c r="EA435" s="120"/>
      <c r="EB435" s="120"/>
      <c r="EC435" s="120"/>
      <c r="ED435" s="120"/>
      <c r="EE435" s="120"/>
      <c r="EF435" s="120"/>
      <c r="EG435" s="120"/>
      <c r="EH435" s="120"/>
      <c r="EI435" s="120"/>
      <c r="EJ435" s="120"/>
      <c r="EK435" s="120"/>
      <c r="EL435" s="120"/>
      <c r="EM435" s="120"/>
      <c r="EN435" s="120"/>
      <c r="EO435" s="120"/>
      <c r="EP435" s="120"/>
      <c r="EQ435" s="120"/>
      <c r="ER435" s="120"/>
      <c r="ES435" s="120"/>
      <c r="ET435" s="120"/>
      <c r="EU435" s="120"/>
      <c r="EV435" s="120"/>
      <c r="EW435" s="120"/>
      <c r="EX435" s="120"/>
      <c r="EY435" s="120"/>
      <c r="EZ435" s="120"/>
      <c r="FA435" s="120"/>
      <c r="FB435" s="120"/>
      <c r="FC435" s="120"/>
      <c r="FD435" s="120"/>
      <c r="FE435" s="120"/>
      <c r="FF435" s="120"/>
      <c r="FG435" s="120"/>
      <c r="FH435" s="120"/>
      <c r="FI435" s="120"/>
      <c r="FJ435" s="120"/>
      <c r="FK435" s="120"/>
      <c r="FL435" s="120"/>
      <c r="FM435" s="120"/>
      <c r="FN435" s="120"/>
      <c r="FO435" s="120"/>
      <c r="FP435" s="120"/>
      <c r="FQ435" s="120"/>
      <c r="FR435" s="120"/>
      <c r="FS435" s="120"/>
      <c r="FT435" s="120"/>
      <c r="FU435" s="120"/>
      <c r="FV435" s="120"/>
      <c r="FW435" s="120"/>
      <c r="FX435" s="120"/>
      <c r="FY435" s="120"/>
      <c r="FZ435" s="120"/>
      <c r="GA435" s="120"/>
      <c r="GB435" s="120"/>
      <c r="GC435" s="120"/>
      <c r="GD435" s="120"/>
      <c r="GE435" s="120"/>
      <c r="GF435" s="120"/>
      <c r="GG435" s="120"/>
      <c r="GH435" s="120"/>
      <c r="GI435" s="120"/>
      <c r="GJ435" s="120"/>
      <c r="GK435" s="120"/>
      <c r="GL435" s="120"/>
      <c r="GM435" s="120"/>
      <c r="GN435" s="120"/>
      <c r="GO435" s="120"/>
      <c r="GP435" s="120"/>
      <c r="GQ435" s="120"/>
      <c r="GR435" s="120"/>
      <c r="GS435" s="120"/>
      <c r="GT435" s="120"/>
      <c r="GU435" s="120"/>
      <c r="GV435" s="120"/>
      <c r="GW435" s="120"/>
      <c r="GX435" s="120"/>
      <c r="GY435" s="120"/>
      <c r="GZ435" s="120"/>
      <c r="HA435" s="120"/>
      <c r="HB435" s="120"/>
      <c r="HC435" s="120"/>
      <c r="HD435" s="120"/>
      <c r="HE435" s="120"/>
      <c r="HF435" s="120"/>
      <c r="HG435" s="120"/>
      <c r="HH435" s="120"/>
      <c r="HI435" s="120"/>
      <c r="HJ435" s="120"/>
      <c r="HK435" s="120"/>
      <c r="HL435" s="120"/>
      <c r="HM435" s="120"/>
      <c r="HN435" s="120"/>
      <c r="HO435" s="120"/>
      <c r="HP435" s="120"/>
      <c r="HQ435" s="120"/>
      <c r="HR435" s="120"/>
      <c r="HS435" s="120"/>
      <c r="HT435" s="120"/>
      <c r="HU435" s="120"/>
      <c r="HV435" s="120"/>
      <c r="HW435" s="120"/>
      <c r="HX435" s="120"/>
      <c r="HY435" s="120"/>
      <c r="HZ435" s="120"/>
      <c r="IA435" s="120"/>
      <c r="IB435" s="120"/>
      <c r="IC435" s="120"/>
      <c r="ID435" s="120"/>
      <c r="IE435" s="120"/>
      <c r="IF435" s="120"/>
      <c r="IG435" s="120"/>
      <c r="IH435" s="120"/>
      <c r="II435" s="120"/>
      <c r="IJ435" s="120"/>
      <c r="IK435" s="120"/>
      <c r="IL435" s="120"/>
      <c r="IM435" s="120"/>
      <c r="IN435" s="120"/>
      <c r="IO435" s="120"/>
      <c r="IP435" s="120"/>
      <c r="IQ435" s="120"/>
      <c r="IR435" s="120"/>
      <c r="IS435" s="120"/>
      <c r="IT435" s="120"/>
      <c r="IU435" s="120"/>
      <c r="IV435" s="120"/>
      <c r="IW435" s="120"/>
      <c r="IX435" s="120"/>
      <c r="IY435" s="120"/>
      <c r="IZ435" s="120"/>
      <c r="JA435" s="120"/>
      <c r="JB435" s="120"/>
      <c r="JC435" s="120"/>
      <c r="JD435" s="120"/>
      <c r="JE435" s="120"/>
      <c r="JF435" s="120"/>
      <c r="JG435" s="120"/>
      <c r="JH435" s="120"/>
      <c r="JI435" s="120"/>
      <c r="JJ435" s="120"/>
      <c r="JK435" s="120"/>
      <c r="JL435" s="120"/>
      <c r="JM435" s="120"/>
      <c r="JN435" s="120"/>
      <c r="JO435" s="120"/>
      <c r="JP435" s="120"/>
      <c r="JQ435" s="120"/>
      <c r="JR435" s="120"/>
      <c r="JS435" s="120"/>
      <c r="JT435" s="120"/>
      <c r="JU435" s="120"/>
      <c r="JV435" s="120"/>
      <c r="JW435" s="120"/>
      <c r="JX435" s="120"/>
      <c r="JY435" s="120"/>
      <c r="JZ435" s="120"/>
      <c r="KA435" s="120"/>
      <c r="KB435" s="120"/>
      <c r="KC435" s="120"/>
      <c r="KD435" s="120"/>
      <c r="KE435" s="120"/>
      <c r="KF435" s="120"/>
      <c r="KG435" s="120"/>
      <c r="KH435" s="120"/>
      <c r="KI435" s="120"/>
      <c r="KJ435" s="120"/>
      <c r="KK435" s="120"/>
      <c r="KL435" s="120"/>
      <c r="KM435" s="120"/>
      <c r="KN435" s="120"/>
      <c r="KO435" s="120"/>
      <c r="KP435" s="120"/>
      <c r="KQ435" s="120"/>
      <c r="KR435" s="120"/>
      <c r="KS435" s="120"/>
      <c r="KT435" s="120"/>
      <c r="KU435" s="120"/>
      <c r="KV435" s="120"/>
      <c r="KW435" s="120"/>
      <c r="KX435" s="120"/>
      <c r="KY435" s="120"/>
      <c r="KZ435" s="120"/>
      <c r="LA435" s="120"/>
      <c r="LB435" s="120"/>
      <c r="LC435" s="120"/>
      <c r="LD435" s="120"/>
      <c r="LE435" s="120"/>
      <c r="LF435" s="120"/>
      <c r="LG435" s="120"/>
      <c r="LH435" s="120"/>
      <c r="LI435" s="120"/>
      <c r="LJ435" s="120"/>
      <c r="LK435" s="120"/>
      <c r="LL435" s="120"/>
      <c r="LM435" s="120"/>
      <c r="LN435" s="120"/>
      <c r="LO435" s="120"/>
      <c r="LP435" s="120"/>
      <c r="LQ435" s="120"/>
      <c r="LR435" s="120"/>
      <c r="LS435" s="120"/>
      <c r="LT435" s="120"/>
      <c r="LU435" s="120"/>
      <c r="LV435" s="120"/>
      <c r="LW435" s="120"/>
      <c r="LX435" s="120"/>
      <c r="LY435" s="120"/>
      <c r="LZ435" s="120"/>
      <c r="MA435" s="120"/>
      <c r="MB435" s="120"/>
      <c r="MC435" s="120"/>
      <c r="MD435" s="120"/>
      <c r="ME435" s="120"/>
      <c r="MF435" s="120"/>
      <c r="MG435" s="120"/>
      <c r="MH435" s="120"/>
      <c r="MI435" s="120"/>
      <c r="MJ435" s="120"/>
      <c r="MK435" s="120"/>
      <c r="ML435" s="120"/>
      <c r="MM435" s="120"/>
      <c r="MN435" s="120"/>
      <c r="MO435" s="120"/>
      <c r="MP435" s="120"/>
      <c r="MQ435" s="120"/>
      <c r="MR435" s="120"/>
      <c r="MS435" s="120"/>
      <c r="MT435" s="120"/>
      <c r="MU435" s="120"/>
      <c r="MV435" s="120"/>
      <c r="MW435" s="120"/>
      <c r="MX435" s="120"/>
      <c r="MY435" s="120"/>
      <c r="MZ435" s="120"/>
      <c r="NA435" s="120"/>
      <c r="NB435" s="120"/>
      <c r="NC435" s="120"/>
      <c r="ND435" s="120"/>
      <c r="NE435" s="120"/>
      <c r="NF435" s="120"/>
      <c r="NG435" s="120"/>
      <c r="NH435" s="120"/>
      <c r="NI435" s="120"/>
      <c r="NJ435" s="120"/>
      <c r="NK435" s="120"/>
      <c r="NL435" s="120"/>
      <c r="NM435" s="120"/>
      <c r="NN435" s="120"/>
      <c r="NO435" s="120"/>
      <c r="NP435" s="120"/>
      <c r="NQ435" s="120"/>
      <c r="NR435" s="120"/>
      <c r="NS435" s="120"/>
      <c r="NT435" s="120"/>
      <c r="NU435" s="120"/>
      <c r="NV435" s="120"/>
      <c r="NW435" s="120"/>
      <c r="NX435" s="120"/>
      <c r="NY435" s="120"/>
      <c r="NZ435" s="120"/>
      <c r="OA435" s="120"/>
      <c r="OB435" s="120"/>
      <c r="OC435" s="120"/>
      <c r="OD435" s="120"/>
      <c r="OE435" s="120"/>
      <c r="OF435" s="120"/>
      <c r="OG435" s="120"/>
      <c r="OH435" s="120"/>
      <c r="OI435" s="120"/>
      <c r="OJ435" s="120"/>
      <c r="OK435" s="120"/>
      <c r="OL435" s="120"/>
      <c r="OM435" s="120"/>
      <c r="ON435" s="120"/>
      <c r="OO435" s="120"/>
      <c r="OP435" s="120"/>
      <c r="OQ435" s="120"/>
      <c r="OR435" s="120"/>
      <c r="OS435" s="120"/>
      <c r="OT435" s="120"/>
      <c r="OU435" s="120"/>
      <c r="OV435" s="120"/>
      <c r="OW435" s="120"/>
      <c r="OX435" s="120"/>
      <c r="OY435" s="120"/>
      <c r="OZ435" s="120"/>
      <c r="PA435" s="120"/>
      <c r="PB435" s="120"/>
      <c r="PC435" s="120"/>
      <c r="PD435" s="120"/>
      <c r="PE435" s="120"/>
      <c r="PF435" s="120"/>
      <c r="PG435" s="120"/>
      <c r="PH435" s="120"/>
      <c r="PI435" s="120"/>
      <c r="PJ435" s="120"/>
      <c r="PK435" s="120"/>
      <c r="PL435" s="120"/>
      <c r="PM435" s="120"/>
    </row>
    <row r="436" spans="4:429" ht="12.75" customHeight="1" x14ac:dyDescent="0.2">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c r="AA436" s="120"/>
      <c r="AB436" s="120"/>
      <c r="AC436" s="120"/>
      <c r="AD436" s="120"/>
      <c r="AE436" s="120"/>
      <c r="AF436" s="120"/>
      <c r="AG436" s="120"/>
      <c r="AH436" s="120"/>
      <c r="AI436" s="120"/>
      <c r="AJ436" s="120"/>
      <c r="AK436" s="120"/>
      <c r="AL436" s="120"/>
      <c r="AM436" s="120"/>
      <c r="AN436" s="120"/>
      <c r="AO436" s="120"/>
      <c r="AP436" s="120"/>
      <c r="AQ436" s="120"/>
      <c r="AR436" s="120"/>
      <c r="AS436" s="120"/>
      <c r="AT436" s="120"/>
      <c r="AU436" s="120"/>
      <c r="AV436" s="120"/>
      <c r="AW436" s="120"/>
      <c r="AX436" s="120"/>
      <c r="AY436" s="120"/>
      <c r="AZ436" s="120"/>
      <c r="BA436" s="120"/>
      <c r="BB436" s="120"/>
      <c r="BC436" s="120"/>
      <c r="BD436" s="120"/>
      <c r="BE436" s="120"/>
      <c r="BF436" s="120"/>
      <c r="BG436" s="120"/>
      <c r="BH436" s="120"/>
      <c r="BI436" s="120"/>
      <c r="BJ436" s="120"/>
      <c r="BK436" s="120"/>
      <c r="BL436" s="120"/>
      <c r="BM436" s="120"/>
      <c r="BN436" s="120"/>
      <c r="BO436" s="120"/>
      <c r="BP436" s="120"/>
      <c r="BQ436" s="120"/>
      <c r="BR436" s="120"/>
      <c r="BS436" s="120"/>
      <c r="BT436" s="120"/>
      <c r="BU436" s="120"/>
      <c r="BV436" s="120"/>
      <c r="BW436" s="120"/>
      <c r="BX436" s="120"/>
      <c r="BY436" s="120"/>
      <c r="BZ436" s="120"/>
      <c r="CA436" s="120"/>
      <c r="CB436" s="120"/>
      <c r="CC436" s="120"/>
      <c r="CD436" s="120"/>
      <c r="CE436" s="120"/>
      <c r="CF436" s="120"/>
      <c r="CG436" s="120"/>
      <c r="CH436" s="120"/>
      <c r="CI436" s="120"/>
      <c r="CJ436" s="120"/>
      <c r="CK436" s="120"/>
      <c r="CL436" s="120"/>
      <c r="CM436" s="120"/>
      <c r="CN436" s="120"/>
      <c r="CO436" s="120"/>
      <c r="CP436" s="120"/>
      <c r="CQ436" s="120"/>
      <c r="CR436" s="120"/>
      <c r="CS436" s="120"/>
      <c r="CT436" s="120"/>
      <c r="CU436" s="120"/>
      <c r="CV436" s="120"/>
      <c r="CW436" s="120"/>
      <c r="CX436" s="120"/>
      <c r="CY436" s="120"/>
      <c r="CZ436" s="120"/>
      <c r="DA436" s="120"/>
      <c r="DB436" s="120"/>
      <c r="DC436" s="120"/>
      <c r="DD436" s="120"/>
      <c r="DE436" s="120"/>
      <c r="DF436" s="120"/>
      <c r="DG436" s="120"/>
      <c r="DH436" s="120"/>
      <c r="DI436" s="120"/>
      <c r="DJ436" s="120"/>
      <c r="DK436" s="120"/>
      <c r="DL436" s="120"/>
      <c r="DM436" s="120"/>
      <c r="DN436" s="120"/>
      <c r="DO436" s="120"/>
      <c r="DP436" s="120"/>
      <c r="DQ436" s="120"/>
      <c r="DR436" s="120"/>
      <c r="DS436" s="120"/>
      <c r="DT436" s="120"/>
      <c r="DU436" s="120"/>
      <c r="DV436" s="120"/>
      <c r="DW436" s="120"/>
      <c r="DX436" s="120"/>
      <c r="DY436" s="120"/>
      <c r="DZ436" s="120"/>
      <c r="EA436" s="120"/>
      <c r="EB436" s="120"/>
      <c r="EC436" s="120"/>
      <c r="ED436" s="120"/>
      <c r="EE436" s="120"/>
      <c r="EF436" s="120"/>
      <c r="EG436" s="120"/>
      <c r="EH436" s="120"/>
      <c r="EI436" s="120"/>
      <c r="EJ436" s="120"/>
      <c r="EK436" s="120"/>
      <c r="EL436" s="120"/>
      <c r="EM436" s="120"/>
      <c r="EN436" s="120"/>
      <c r="EO436" s="120"/>
      <c r="EP436" s="120"/>
      <c r="EQ436" s="120"/>
      <c r="ER436" s="120"/>
      <c r="ES436" s="120"/>
      <c r="ET436" s="120"/>
      <c r="EU436" s="120"/>
      <c r="EV436" s="120"/>
      <c r="EW436" s="120"/>
      <c r="EX436" s="120"/>
      <c r="EY436" s="120"/>
      <c r="EZ436" s="120"/>
      <c r="FA436" s="120"/>
      <c r="FB436" s="120"/>
      <c r="FC436" s="120"/>
      <c r="FD436" s="120"/>
      <c r="FE436" s="120"/>
      <c r="FF436" s="120"/>
      <c r="FG436" s="120"/>
      <c r="FH436" s="120"/>
      <c r="FI436" s="120"/>
      <c r="FJ436" s="120"/>
      <c r="FK436" s="120"/>
      <c r="FL436" s="120"/>
      <c r="FM436" s="120"/>
      <c r="FN436" s="120"/>
      <c r="FO436" s="120"/>
      <c r="FP436" s="120"/>
      <c r="FQ436" s="120"/>
      <c r="FR436" s="120"/>
      <c r="FS436" s="120"/>
      <c r="FT436" s="120"/>
      <c r="FU436" s="120"/>
      <c r="FV436" s="120"/>
      <c r="FW436" s="120"/>
      <c r="FX436" s="120"/>
      <c r="FY436" s="120"/>
      <c r="FZ436" s="120"/>
      <c r="GA436" s="120"/>
      <c r="GB436" s="120"/>
      <c r="GC436" s="120"/>
      <c r="GD436" s="120"/>
      <c r="GE436" s="120"/>
      <c r="GF436" s="120"/>
      <c r="GG436" s="120"/>
      <c r="GH436" s="120"/>
      <c r="GI436" s="120"/>
      <c r="GJ436" s="120"/>
      <c r="GK436" s="120"/>
      <c r="GL436" s="120"/>
      <c r="GM436" s="120"/>
      <c r="GN436" s="120"/>
      <c r="GO436" s="120"/>
      <c r="GP436" s="120"/>
      <c r="GQ436" s="120"/>
      <c r="GR436" s="120"/>
      <c r="GS436" s="120"/>
      <c r="GT436" s="120"/>
      <c r="GU436" s="120"/>
      <c r="GV436" s="120"/>
      <c r="GW436" s="120"/>
      <c r="GX436" s="120"/>
      <c r="GY436" s="120"/>
      <c r="GZ436" s="120"/>
      <c r="HA436" s="120"/>
      <c r="HB436" s="120"/>
      <c r="HC436" s="120"/>
      <c r="HD436" s="120"/>
      <c r="HE436" s="120"/>
      <c r="HF436" s="120"/>
      <c r="HG436" s="120"/>
      <c r="HH436" s="120"/>
      <c r="HI436" s="120"/>
      <c r="HJ436" s="120"/>
      <c r="HK436" s="120"/>
      <c r="HL436" s="120"/>
      <c r="HM436" s="120"/>
      <c r="HN436" s="120"/>
      <c r="HO436" s="120"/>
      <c r="HP436" s="120"/>
      <c r="HQ436" s="120"/>
      <c r="HR436" s="120"/>
      <c r="HS436" s="120"/>
      <c r="HT436" s="120"/>
      <c r="HU436" s="120"/>
      <c r="HV436" s="120"/>
      <c r="HW436" s="120"/>
      <c r="HX436" s="120"/>
      <c r="HY436" s="120"/>
      <c r="HZ436" s="120"/>
      <c r="IA436" s="120"/>
      <c r="IB436" s="120"/>
      <c r="IC436" s="120"/>
      <c r="ID436" s="120"/>
      <c r="IE436" s="120"/>
      <c r="IF436" s="120"/>
      <c r="IG436" s="120"/>
      <c r="IH436" s="120"/>
      <c r="II436" s="120"/>
      <c r="IJ436" s="120"/>
      <c r="IK436" s="120"/>
      <c r="IL436" s="120"/>
      <c r="IM436" s="120"/>
      <c r="IN436" s="120"/>
      <c r="IO436" s="120"/>
      <c r="IP436" s="120"/>
      <c r="IQ436" s="120"/>
      <c r="IR436" s="120"/>
      <c r="IS436" s="120"/>
      <c r="IT436" s="120"/>
      <c r="IU436" s="120"/>
      <c r="IV436" s="120"/>
      <c r="IW436" s="120"/>
      <c r="IX436" s="120"/>
      <c r="IY436" s="120"/>
      <c r="IZ436" s="120"/>
      <c r="JA436" s="120"/>
      <c r="JB436" s="120"/>
      <c r="JC436" s="120"/>
      <c r="JD436" s="120"/>
      <c r="JE436" s="120"/>
      <c r="JF436" s="120"/>
      <c r="JG436" s="120"/>
      <c r="JH436" s="120"/>
      <c r="JI436" s="120"/>
      <c r="JJ436" s="120"/>
      <c r="JK436" s="120"/>
      <c r="JL436" s="120"/>
      <c r="JM436" s="120"/>
      <c r="JN436" s="120"/>
      <c r="JO436" s="120"/>
      <c r="JP436" s="120"/>
      <c r="JQ436" s="120"/>
      <c r="JR436" s="120"/>
      <c r="JS436" s="120"/>
      <c r="JT436" s="120"/>
      <c r="JU436" s="120"/>
      <c r="JV436" s="120"/>
      <c r="JW436" s="120"/>
      <c r="JX436" s="120"/>
      <c r="JY436" s="120"/>
      <c r="JZ436" s="120"/>
      <c r="KA436" s="120"/>
      <c r="KB436" s="120"/>
      <c r="KC436" s="120"/>
      <c r="KD436" s="120"/>
      <c r="KE436" s="120"/>
      <c r="KF436" s="120"/>
      <c r="KG436" s="120"/>
      <c r="KH436" s="120"/>
      <c r="KI436" s="120"/>
      <c r="KJ436" s="120"/>
      <c r="KK436" s="120"/>
      <c r="KL436" s="120"/>
      <c r="KM436" s="120"/>
      <c r="KN436" s="120"/>
      <c r="KO436" s="120"/>
      <c r="KP436" s="120"/>
      <c r="KQ436" s="120"/>
      <c r="KR436" s="120"/>
      <c r="KS436" s="120"/>
      <c r="KT436" s="120"/>
      <c r="KU436" s="120"/>
      <c r="KV436" s="120"/>
      <c r="KW436" s="120"/>
      <c r="KX436" s="120"/>
      <c r="KY436" s="120"/>
      <c r="KZ436" s="120"/>
      <c r="LA436" s="120"/>
      <c r="LB436" s="120"/>
      <c r="LC436" s="120"/>
      <c r="LD436" s="120"/>
      <c r="LE436" s="120"/>
      <c r="LF436" s="120"/>
      <c r="LG436" s="120"/>
      <c r="LH436" s="120"/>
      <c r="LI436" s="120"/>
      <c r="LJ436" s="120"/>
      <c r="LK436" s="120"/>
      <c r="LL436" s="120"/>
      <c r="LM436" s="120"/>
      <c r="LN436" s="120"/>
      <c r="LO436" s="120"/>
      <c r="LP436" s="120"/>
      <c r="LQ436" s="120"/>
      <c r="LR436" s="120"/>
      <c r="LS436" s="120"/>
      <c r="LT436" s="120"/>
      <c r="LU436" s="120"/>
      <c r="LV436" s="120"/>
      <c r="LW436" s="120"/>
      <c r="LX436" s="120"/>
      <c r="LY436" s="120"/>
      <c r="LZ436" s="120"/>
      <c r="MA436" s="120"/>
      <c r="MB436" s="120"/>
      <c r="MC436" s="120"/>
      <c r="MD436" s="120"/>
      <c r="ME436" s="120"/>
      <c r="MF436" s="120"/>
      <c r="MG436" s="120"/>
      <c r="MH436" s="120"/>
      <c r="MI436" s="120"/>
      <c r="MJ436" s="120"/>
      <c r="MK436" s="120"/>
      <c r="ML436" s="120"/>
      <c r="MM436" s="120"/>
      <c r="MN436" s="120"/>
      <c r="MO436" s="120"/>
      <c r="MP436" s="120"/>
      <c r="MQ436" s="120"/>
      <c r="MR436" s="120"/>
      <c r="MS436" s="120"/>
      <c r="MT436" s="120"/>
      <c r="MU436" s="120"/>
      <c r="MV436" s="120"/>
      <c r="MW436" s="120"/>
      <c r="MX436" s="120"/>
      <c r="MY436" s="120"/>
      <c r="MZ436" s="120"/>
      <c r="NA436" s="120"/>
      <c r="NB436" s="120"/>
      <c r="NC436" s="120"/>
      <c r="ND436" s="120"/>
      <c r="NE436" s="120"/>
      <c r="NF436" s="120"/>
      <c r="NG436" s="120"/>
      <c r="NH436" s="120"/>
      <c r="NI436" s="120"/>
      <c r="NJ436" s="120"/>
      <c r="NK436" s="120"/>
      <c r="NL436" s="120"/>
      <c r="NM436" s="120"/>
      <c r="NN436" s="120"/>
      <c r="NO436" s="120"/>
      <c r="NP436" s="120"/>
      <c r="NQ436" s="120"/>
      <c r="NR436" s="120"/>
      <c r="NS436" s="120"/>
      <c r="NT436" s="120"/>
      <c r="NU436" s="120"/>
      <c r="NV436" s="120"/>
      <c r="NW436" s="120"/>
      <c r="NX436" s="120"/>
      <c r="NY436" s="120"/>
      <c r="NZ436" s="120"/>
      <c r="OA436" s="120"/>
      <c r="OB436" s="120"/>
      <c r="OC436" s="120"/>
      <c r="OD436" s="120"/>
      <c r="OE436" s="120"/>
      <c r="OF436" s="120"/>
      <c r="OG436" s="120"/>
      <c r="OH436" s="120"/>
      <c r="OI436" s="120"/>
      <c r="OJ436" s="120"/>
      <c r="OK436" s="120"/>
      <c r="OL436" s="120"/>
      <c r="OM436" s="120"/>
      <c r="ON436" s="120"/>
      <c r="OO436" s="120"/>
      <c r="OP436" s="120"/>
      <c r="OQ436" s="120"/>
      <c r="OR436" s="120"/>
      <c r="OS436" s="120"/>
      <c r="OT436" s="120"/>
      <c r="OU436" s="120"/>
      <c r="OV436" s="120"/>
      <c r="OW436" s="120"/>
      <c r="OX436" s="120"/>
      <c r="OY436" s="120"/>
      <c r="OZ436" s="120"/>
      <c r="PA436" s="120"/>
      <c r="PB436" s="120"/>
      <c r="PC436" s="120"/>
      <c r="PD436" s="120"/>
      <c r="PE436" s="120"/>
      <c r="PF436" s="120"/>
      <c r="PG436" s="120"/>
      <c r="PH436" s="120"/>
      <c r="PI436" s="120"/>
      <c r="PJ436" s="120"/>
      <c r="PK436" s="120"/>
      <c r="PL436" s="120"/>
      <c r="PM436" s="120"/>
    </row>
    <row r="437" spans="4:429" ht="12.75" customHeight="1" x14ac:dyDescent="0.2">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c r="AA437" s="120"/>
      <c r="AB437" s="120"/>
      <c r="AC437" s="120"/>
      <c r="AD437" s="120"/>
      <c r="AE437" s="120"/>
      <c r="AF437" s="120"/>
      <c r="AG437" s="120"/>
      <c r="AH437" s="120"/>
      <c r="AI437" s="120"/>
      <c r="AJ437" s="120"/>
      <c r="AK437" s="120"/>
      <c r="AL437" s="120"/>
      <c r="AM437" s="120"/>
      <c r="AN437" s="120"/>
      <c r="AO437" s="120"/>
      <c r="AP437" s="120"/>
      <c r="AQ437" s="120"/>
      <c r="AR437" s="120"/>
      <c r="AS437" s="120"/>
      <c r="AT437" s="120"/>
      <c r="AU437" s="120"/>
      <c r="AV437" s="120"/>
      <c r="AW437" s="120"/>
      <c r="AX437" s="120"/>
      <c r="AY437" s="120"/>
      <c r="AZ437" s="120"/>
      <c r="BA437" s="120"/>
      <c r="BB437" s="120"/>
      <c r="BC437" s="120"/>
      <c r="BD437" s="120"/>
      <c r="BE437" s="120"/>
      <c r="BF437" s="120"/>
      <c r="BG437" s="120"/>
      <c r="BH437" s="120"/>
      <c r="BI437" s="120"/>
      <c r="BJ437" s="120"/>
      <c r="BK437" s="120"/>
      <c r="BL437" s="120"/>
      <c r="BM437" s="120"/>
      <c r="BN437" s="120"/>
      <c r="BO437" s="120"/>
      <c r="BP437" s="120"/>
      <c r="BQ437" s="120"/>
      <c r="BR437" s="120"/>
      <c r="BS437" s="120"/>
      <c r="BT437" s="120"/>
      <c r="BU437" s="120"/>
      <c r="BV437" s="120"/>
      <c r="BW437" s="120"/>
      <c r="BX437" s="120"/>
      <c r="BY437" s="120"/>
      <c r="BZ437" s="120"/>
      <c r="CA437" s="120"/>
      <c r="CB437" s="120"/>
      <c r="CC437" s="120"/>
      <c r="CD437" s="120"/>
      <c r="CE437" s="120"/>
      <c r="CF437" s="120"/>
      <c r="CG437" s="120"/>
      <c r="CH437" s="120"/>
      <c r="CI437" s="120"/>
      <c r="CJ437" s="120"/>
      <c r="CK437" s="120"/>
      <c r="CL437" s="120"/>
      <c r="CM437" s="120"/>
      <c r="CN437" s="120"/>
      <c r="CO437" s="120"/>
      <c r="CP437" s="120"/>
      <c r="CQ437" s="120"/>
      <c r="CR437" s="120"/>
      <c r="CS437" s="120"/>
      <c r="CT437" s="120"/>
      <c r="CU437" s="120"/>
      <c r="CV437" s="120"/>
      <c r="CW437" s="120"/>
      <c r="CX437" s="120"/>
      <c r="CY437" s="120"/>
      <c r="CZ437" s="120"/>
      <c r="DA437" s="120"/>
      <c r="DB437" s="120"/>
      <c r="DC437" s="120"/>
      <c r="DD437" s="120"/>
      <c r="DE437" s="120"/>
      <c r="DF437" s="120"/>
      <c r="DG437" s="120"/>
      <c r="DH437" s="120"/>
      <c r="DI437" s="120"/>
      <c r="DJ437" s="120"/>
      <c r="DK437" s="120"/>
      <c r="DL437" s="120"/>
      <c r="DM437" s="120"/>
      <c r="DN437" s="120"/>
      <c r="DO437" s="120"/>
      <c r="DP437" s="120"/>
      <c r="DQ437" s="120"/>
      <c r="DR437" s="120"/>
      <c r="DS437" s="120"/>
      <c r="DT437" s="120"/>
      <c r="DU437" s="120"/>
      <c r="DV437" s="120"/>
      <c r="DW437" s="120"/>
      <c r="DX437" s="120"/>
      <c r="DY437" s="120"/>
      <c r="DZ437" s="120"/>
      <c r="EA437" s="120"/>
      <c r="EB437" s="120"/>
      <c r="EC437" s="120"/>
      <c r="ED437" s="120"/>
      <c r="EE437" s="120"/>
      <c r="EF437" s="120"/>
      <c r="EG437" s="120"/>
      <c r="EH437" s="120"/>
      <c r="EI437" s="120"/>
      <c r="EJ437" s="120"/>
      <c r="EK437" s="120"/>
      <c r="EL437" s="120"/>
      <c r="EM437" s="120"/>
      <c r="EN437" s="120"/>
      <c r="EO437" s="120"/>
      <c r="EP437" s="120"/>
      <c r="EQ437" s="120"/>
      <c r="ER437" s="120"/>
      <c r="ES437" s="120"/>
      <c r="ET437" s="120"/>
      <c r="EU437" s="120"/>
      <c r="EV437" s="120"/>
      <c r="EW437" s="120"/>
      <c r="EX437" s="120"/>
      <c r="EY437" s="120"/>
      <c r="EZ437" s="120"/>
      <c r="FA437" s="120"/>
      <c r="FB437" s="120"/>
      <c r="FC437" s="120"/>
      <c r="FD437" s="120"/>
      <c r="FE437" s="120"/>
      <c r="FF437" s="120"/>
      <c r="FG437" s="120"/>
      <c r="FH437" s="120"/>
      <c r="FI437" s="120"/>
      <c r="FJ437" s="120"/>
      <c r="FK437" s="120"/>
      <c r="FL437" s="120"/>
      <c r="FM437" s="120"/>
      <c r="FN437" s="120"/>
      <c r="FO437" s="120"/>
      <c r="FP437" s="120"/>
      <c r="FQ437" s="120"/>
      <c r="FR437" s="120"/>
      <c r="FS437" s="120"/>
      <c r="FT437" s="120"/>
      <c r="FU437" s="120"/>
      <c r="FV437" s="120"/>
      <c r="FW437" s="120"/>
      <c r="FX437" s="120"/>
      <c r="FY437" s="120"/>
      <c r="FZ437" s="120"/>
      <c r="GA437" s="120"/>
      <c r="GB437" s="120"/>
      <c r="GC437" s="120"/>
      <c r="GD437" s="120"/>
      <c r="GE437" s="120"/>
      <c r="GF437" s="120"/>
      <c r="GG437" s="120"/>
      <c r="GH437" s="120"/>
      <c r="GI437" s="120"/>
      <c r="GJ437" s="120"/>
      <c r="GK437" s="120"/>
      <c r="GL437" s="120"/>
      <c r="GM437" s="120"/>
      <c r="GN437" s="120"/>
      <c r="GO437" s="120"/>
      <c r="GP437" s="120"/>
      <c r="GQ437" s="120"/>
      <c r="GR437" s="120"/>
      <c r="GS437" s="120"/>
      <c r="GT437" s="120"/>
      <c r="GU437" s="120"/>
      <c r="GV437" s="120"/>
      <c r="GW437" s="120"/>
      <c r="GX437" s="120"/>
      <c r="GY437" s="120"/>
      <c r="GZ437" s="120"/>
      <c r="HA437" s="120"/>
      <c r="HB437" s="120"/>
      <c r="HC437" s="120"/>
      <c r="HD437" s="120"/>
      <c r="HE437" s="120"/>
      <c r="HF437" s="120"/>
      <c r="HG437" s="120"/>
      <c r="HH437" s="120"/>
      <c r="HI437" s="120"/>
      <c r="HJ437" s="120"/>
      <c r="HK437" s="120"/>
      <c r="HL437" s="120"/>
      <c r="HM437" s="120"/>
      <c r="HN437" s="120"/>
      <c r="HO437" s="120"/>
      <c r="HP437" s="120"/>
      <c r="HQ437" s="120"/>
      <c r="HR437" s="120"/>
      <c r="HS437" s="120"/>
      <c r="HT437" s="120"/>
      <c r="HU437" s="120"/>
      <c r="HV437" s="120"/>
      <c r="HW437" s="120"/>
      <c r="HX437" s="120"/>
      <c r="HY437" s="120"/>
      <c r="HZ437" s="120"/>
      <c r="IA437" s="120"/>
      <c r="IB437" s="120"/>
      <c r="IC437" s="120"/>
      <c r="ID437" s="120"/>
      <c r="IE437" s="120"/>
      <c r="IF437" s="120"/>
      <c r="IG437" s="120"/>
      <c r="IH437" s="120"/>
      <c r="II437" s="120"/>
      <c r="IJ437" s="120"/>
      <c r="IK437" s="120"/>
      <c r="IL437" s="120"/>
      <c r="IM437" s="120"/>
      <c r="IN437" s="120"/>
      <c r="IO437" s="120"/>
      <c r="IP437" s="120"/>
      <c r="IQ437" s="120"/>
      <c r="IR437" s="120"/>
      <c r="IS437" s="120"/>
      <c r="IT437" s="120"/>
      <c r="IU437" s="120"/>
      <c r="IV437" s="120"/>
      <c r="IW437" s="120"/>
      <c r="IX437" s="120"/>
      <c r="IY437" s="120"/>
      <c r="IZ437" s="120"/>
      <c r="JA437" s="120"/>
      <c r="JB437" s="120"/>
      <c r="JC437" s="120"/>
      <c r="JD437" s="120"/>
      <c r="JE437" s="120"/>
      <c r="JF437" s="120"/>
      <c r="JG437" s="120"/>
      <c r="JH437" s="120"/>
      <c r="JI437" s="120"/>
      <c r="JJ437" s="120"/>
      <c r="JK437" s="120"/>
      <c r="JL437" s="120"/>
      <c r="JM437" s="120"/>
      <c r="JN437" s="120"/>
      <c r="JO437" s="120"/>
      <c r="JP437" s="120"/>
      <c r="JQ437" s="120"/>
      <c r="JR437" s="120"/>
      <c r="JS437" s="120"/>
      <c r="JT437" s="120"/>
      <c r="JU437" s="120"/>
      <c r="JV437" s="120"/>
      <c r="JW437" s="120"/>
      <c r="JX437" s="120"/>
      <c r="JY437" s="120"/>
      <c r="JZ437" s="120"/>
      <c r="KA437" s="120"/>
      <c r="KB437" s="120"/>
      <c r="KC437" s="120"/>
      <c r="KD437" s="120"/>
      <c r="KE437" s="120"/>
      <c r="KF437" s="120"/>
      <c r="KG437" s="120"/>
      <c r="KH437" s="120"/>
      <c r="KI437" s="120"/>
      <c r="KJ437" s="120"/>
      <c r="KK437" s="120"/>
      <c r="KL437" s="120"/>
      <c r="KM437" s="120"/>
      <c r="KN437" s="120"/>
      <c r="KO437" s="120"/>
      <c r="KP437" s="120"/>
      <c r="KQ437" s="120"/>
      <c r="KR437" s="120"/>
      <c r="KS437" s="120"/>
      <c r="KT437" s="120"/>
      <c r="KU437" s="120"/>
      <c r="KV437" s="120"/>
      <c r="KW437" s="120"/>
      <c r="KX437" s="120"/>
      <c r="KY437" s="120"/>
      <c r="KZ437" s="120"/>
      <c r="LA437" s="120"/>
      <c r="LB437" s="120"/>
      <c r="LC437" s="120"/>
      <c r="LD437" s="120"/>
      <c r="LE437" s="120"/>
      <c r="LF437" s="120"/>
      <c r="LG437" s="120"/>
      <c r="LH437" s="120"/>
      <c r="LI437" s="120"/>
      <c r="LJ437" s="120"/>
      <c r="LK437" s="120"/>
      <c r="LL437" s="120"/>
      <c r="LM437" s="120"/>
      <c r="LN437" s="120"/>
      <c r="LO437" s="120"/>
      <c r="LP437" s="120"/>
      <c r="LQ437" s="120"/>
      <c r="LR437" s="120"/>
      <c r="LS437" s="120"/>
      <c r="LT437" s="120"/>
      <c r="LU437" s="120"/>
      <c r="LV437" s="120"/>
      <c r="LW437" s="120"/>
      <c r="LX437" s="120"/>
      <c r="LY437" s="120"/>
      <c r="LZ437" s="120"/>
      <c r="MA437" s="120"/>
      <c r="MB437" s="120"/>
      <c r="MC437" s="120"/>
      <c r="MD437" s="120"/>
      <c r="ME437" s="120"/>
      <c r="MF437" s="120"/>
      <c r="MG437" s="120"/>
      <c r="MH437" s="120"/>
      <c r="MI437" s="120"/>
      <c r="MJ437" s="120"/>
      <c r="MK437" s="120"/>
      <c r="ML437" s="120"/>
      <c r="MM437" s="120"/>
      <c r="MN437" s="120"/>
      <c r="MO437" s="120"/>
      <c r="MP437" s="120"/>
      <c r="MQ437" s="120"/>
      <c r="MR437" s="120"/>
      <c r="MS437" s="120"/>
      <c r="MT437" s="120"/>
      <c r="MU437" s="120"/>
      <c r="MV437" s="120"/>
      <c r="MW437" s="120"/>
      <c r="MX437" s="120"/>
      <c r="MY437" s="120"/>
      <c r="MZ437" s="120"/>
      <c r="NA437" s="120"/>
      <c r="NB437" s="120"/>
      <c r="NC437" s="120"/>
      <c r="ND437" s="120"/>
      <c r="NE437" s="120"/>
      <c r="NF437" s="120"/>
      <c r="NG437" s="120"/>
      <c r="NH437" s="120"/>
      <c r="NI437" s="120"/>
      <c r="NJ437" s="120"/>
      <c r="NK437" s="120"/>
      <c r="NL437" s="120"/>
      <c r="NM437" s="120"/>
      <c r="NN437" s="120"/>
      <c r="NO437" s="120"/>
      <c r="NP437" s="120"/>
      <c r="NQ437" s="120"/>
      <c r="NR437" s="120"/>
      <c r="NS437" s="120"/>
      <c r="NT437" s="120"/>
      <c r="NU437" s="120"/>
      <c r="NV437" s="120"/>
      <c r="NW437" s="120"/>
      <c r="NX437" s="120"/>
      <c r="NY437" s="120"/>
      <c r="NZ437" s="120"/>
      <c r="OA437" s="120"/>
      <c r="OB437" s="120"/>
      <c r="OC437" s="120"/>
      <c r="OD437" s="120"/>
      <c r="OE437" s="120"/>
      <c r="OF437" s="120"/>
      <c r="OG437" s="120"/>
      <c r="OH437" s="120"/>
      <c r="OI437" s="120"/>
      <c r="OJ437" s="120"/>
      <c r="OK437" s="120"/>
      <c r="OL437" s="120"/>
      <c r="OM437" s="120"/>
      <c r="ON437" s="120"/>
      <c r="OO437" s="120"/>
      <c r="OP437" s="120"/>
      <c r="OQ437" s="120"/>
      <c r="OR437" s="120"/>
      <c r="OS437" s="120"/>
      <c r="OT437" s="120"/>
      <c r="OU437" s="120"/>
      <c r="OV437" s="120"/>
      <c r="OW437" s="120"/>
      <c r="OX437" s="120"/>
      <c r="OY437" s="120"/>
      <c r="OZ437" s="120"/>
      <c r="PA437" s="120"/>
      <c r="PB437" s="120"/>
      <c r="PC437" s="120"/>
      <c r="PD437" s="120"/>
      <c r="PE437" s="120"/>
      <c r="PF437" s="120"/>
      <c r="PG437" s="120"/>
      <c r="PH437" s="120"/>
      <c r="PI437" s="120"/>
      <c r="PJ437" s="120"/>
      <c r="PK437" s="120"/>
      <c r="PL437" s="120"/>
      <c r="PM437" s="120"/>
    </row>
    <row r="438" spans="4:429" ht="12.75" customHeight="1" x14ac:dyDescent="0.2">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c r="AA438" s="120"/>
      <c r="AB438" s="120"/>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c r="AZ438" s="120"/>
      <c r="BA438" s="120"/>
      <c r="BB438" s="120"/>
      <c r="BC438" s="120"/>
      <c r="BD438" s="120"/>
      <c r="BE438" s="120"/>
      <c r="BF438" s="120"/>
      <c r="BG438" s="120"/>
      <c r="BH438" s="120"/>
      <c r="BI438" s="120"/>
      <c r="BJ438" s="120"/>
      <c r="BK438" s="120"/>
      <c r="BL438" s="120"/>
      <c r="BM438" s="120"/>
      <c r="BN438" s="120"/>
      <c r="BO438" s="120"/>
      <c r="BP438" s="120"/>
      <c r="BQ438" s="120"/>
      <c r="BR438" s="120"/>
      <c r="BS438" s="120"/>
      <c r="BT438" s="120"/>
      <c r="BU438" s="120"/>
      <c r="BV438" s="120"/>
      <c r="BW438" s="120"/>
      <c r="BX438" s="120"/>
      <c r="BY438" s="120"/>
      <c r="BZ438" s="120"/>
      <c r="CA438" s="120"/>
      <c r="CB438" s="120"/>
      <c r="CC438" s="120"/>
      <c r="CD438" s="120"/>
      <c r="CE438" s="120"/>
      <c r="CF438" s="120"/>
      <c r="CG438" s="120"/>
      <c r="CH438" s="120"/>
      <c r="CI438" s="120"/>
      <c r="CJ438" s="120"/>
      <c r="CK438" s="120"/>
      <c r="CL438" s="120"/>
      <c r="CM438" s="120"/>
      <c r="CN438" s="120"/>
      <c r="CO438" s="120"/>
      <c r="CP438" s="120"/>
      <c r="CQ438" s="120"/>
      <c r="CR438" s="120"/>
      <c r="CS438" s="120"/>
      <c r="CT438" s="120"/>
      <c r="CU438" s="120"/>
      <c r="CV438" s="120"/>
      <c r="CW438" s="120"/>
      <c r="CX438" s="120"/>
      <c r="CY438" s="120"/>
      <c r="CZ438" s="120"/>
      <c r="DA438" s="120"/>
      <c r="DB438" s="120"/>
      <c r="DC438" s="120"/>
      <c r="DD438" s="120"/>
      <c r="DE438" s="120"/>
      <c r="DF438" s="120"/>
      <c r="DG438" s="120"/>
      <c r="DH438" s="120"/>
      <c r="DI438" s="120"/>
      <c r="DJ438" s="120"/>
      <c r="DK438" s="120"/>
      <c r="DL438" s="120"/>
      <c r="DM438" s="120"/>
      <c r="DN438" s="120"/>
      <c r="DO438" s="120"/>
      <c r="DP438" s="120"/>
      <c r="DQ438" s="120"/>
      <c r="DR438" s="120"/>
      <c r="DS438" s="120"/>
      <c r="DT438" s="120"/>
      <c r="DU438" s="120"/>
      <c r="DV438" s="120"/>
      <c r="DW438" s="120"/>
      <c r="DX438" s="120"/>
      <c r="DY438" s="120"/>
      <c r="DZ438" s="120"/>
      <c r="EA438" s="120"/>
      <c r="EB438" s="120"/>
      <c r="EC438" s="120"/>
      <c r="ED438" s="120"/>
      <c r="EE438" s="120"/>
      <c r="EF438" s="120"/>
      <c r="EG438" s="120"/>
      <c r="EH438" s="120"/>
      <c r="EI438" s="120"/>
      <c r="EJ438" s="120"/>
      <c r="EK438" s="120"/>
      <c r="EL438" s="120"/>
      <c r="EM438" s="120"/>
      <c r="EN438" s="120"/>
      <c r="EO438" s="120"/>
      <c r="EP438" s="120"/>
      <c r="EQ438" s="120"/>
      <c r="ER438" s="120"/>
      <c r="ES438" s="120"/>
      <c r="ET438" s="120"/>
      <c r="EU438" s="120"/>
      <c r="EV438" s="120"/>
      <c r="EW438" s="120"/>
      <c r="EX438" s="120"/>
      <c r="EY438" s="120"/>
      <c r="EZ438" s="120"/>
      <c r="FA438" s="120"/>
      <c r="FB438" s="120"/>
      <c r="FC438" s="120"/>
      <c r="FD438" s="120"/>
      <c r="FE438" s="120"/>
      <c r="FF438" s="120"/>
      <c r="FG438" s="120"/>
      <c r="FH438" s="120"/>
      <c r="FI438" s="120"/>
      <c r="FJ438" s="120"/>
      <c r="FK438" s="120"/>
      <c r="FL438" s="120"/>
      <c r="FM438" s="120"/>
      <c r="FN438" s="120"/>
      <c r="FO438" s="120"/>
      <c r="FP438" s="120"/>
      <c r="FQ438" s="120"/>
      <c r="FR438" s="120"/>
      <c r="FS438" s="120"/>
      <c r="FT438" s="120"/>
      <c r="FU438" s="120"/>
      <c r="FV438" s="120"/>
      <c r="FW438" s="120"/>
      <c r="FX438" s="120"/>
      <c r="FY438" s="120"/>
      <c r="FZ438" s="120"/>
      <c r="GA438" s="120"/>
      <c r="GB438" s="120"/>
      <c r="GC438" s="120"/>
      <c r="GD438" s="120"/>
      <c r="GE438" s="120"/>
      <c r="GF438" s="120"/>
      <c r="GG438" s="120"/>
      <c r="GH438" s="120"/>
      <c r="GI438" s="120"/>
      <c r="GJ438" s="120"/>
      <c r="GK438" s="120"/>
      <c r="GL438" s="120"/>
      <c r="GM438" s="120"/>
      <c r="GN438" s="120"/>
      <c r="GO438" s="120"/>
      <c r="GP438" s="120"/>
      <c r="GQ438" s="120"/>
      <c r="GR438" s="120"/>
      <c r="GS438" s="120"/>
      <c r="GT438" s="120"/>
      <c r="GU438" s="120"/>
      <c r="GV438" s="120"/>
      <c r="GW438" s="120"/>
      <c r="GX438" s="120"/>
      <c r="GY438" s="120"/>
      <c r="GZ438" s="120"/>
      <c r="HA438" s="120"/>
      <c r="HB438" s="120"/>
      <c r="HC438" s="120"/>
      <c r="HD438" s="120"/>
      <c r="HE438" s="120"/>
      <c r="HF438" s="120"/>
      <c r="HG438" s="120"/>
      <c r="HH438" s="120"/>
      <c r="HI438" s="120"/>
      <c r="HJ438" s="120"/>
      <c r="HK438" s="120"/>
      <c r="HL438" s="120"/>
      <c r="HM438" s="120"/>
      <c r="HN438" s="120"/>
      <c r="HO438" s="120"/>
      <c r="HP438" s="120"/>
      <c r="HQ438" s="120"/>
      <c r="HR438" s="120"/>
      <c r="HS438" s="120"/>
      <c r="HT438" s="120"/>
      <c r="HU438" s="120"/>
      <c r="HV438" s="120"/>
      <c r="HW438" s="120"/>
      <c r="HX438" s="120"/>
      <c r="HY438" s="120"/>
      <c r="HZ438" s="120"/>
      <c r="IA438" s="120"/>
      <c r="IB438" s="120"/>
      <c r="IC438" s="120"/>
      <c r="ID438" s="120"/>
      <c r="IE438" s="120"/>
      <c r="IF438" s="120"/>
      <c r="IG438" s="120"/>
      <c r="IH438" s="120"/>
      <c r="II438" s="120"/>
      <c r="IJ438" s="120"/>
      <c r="IK438" s="120"/>
      <c r="IL438" s="120"/>
      <c r="IM438" s="120"/>
      <c r="IN438" s="120"/>
      <c r="IO438" s="120"/>
      <c r="IP438" s="120"/>
      <c r="IQ438" s="120"/>
      <c r="IR438" s="120"/>
      <c r="IS438" s="120"/>
      <c r="IT438" s="120"/>
      <c r="IU438" s="120"/>
      <c r="IV438" s="120"/>
      <c r="IW438" s="120"/>
      <c r="IX438" s="120"/>
      <c r="IY438" s="120"/>
      <c r="IZ438" s="120"/>
      <c r="JA438" s="120"/>
      <c r="JB438" s="120"/>
      <c r="JC438" s="120"/>
      <c r="JD438" s="120"/>
      <c r="JE438" s="120"/>
      <c r="JF438" s="120"/>
      <c r="JG438" s="120"/>
      <c r="JH438" s="120"/>
      <c r="JI438" s="120"/>
      <c r="JJ438" s="120"/>
      <c r="JK438" s="120"/>
      <c r="JL438" s="120"/>
      <c r="JM438" s="120"/>
      <c r="JN438" s="120"/>
      <c r="JO438" s="120"/>
      <c r="JP438" s="120"/>
      <c r="JQ438" s="120"/>
      <c r="JR438" s="120"/>
      <c r="JS438" s="120"/>
      <c r="JT438" s="120"/>
      <c r="JU438" s="120"/>
      <c r="JV438" s="120"/>
      <c r="JW438" s="120"/>
      <c r="JX438" s="120"/>
      <c r="JY438" s="120"/>
      <c r="JZ438" s="120"/>
      <c r="KA438" s="120"/>
      <c r="KB438" s="120"/>
      <c r="KC438" s="120"/>
      <c r="KD438" s="120"/>
      <c r="KE438" s="120"/>
      <c r="KF438" s="120"/>
      <c r="KG438" s="120"/>
      <c r="KH438" s="120"/>
      <c r="KI438" s="120"/>
      <c r="KJ438" s="120"/>
      <c r="KK438" s="120"/>
      <c r="KL438" s="120"/>
      <c r="KM438" s="120"/>
      <c r="KN438" s="120"/>
      <c r="KO438" s="120"/>
      <c r="KP438" s="120"/>
      <c r="KQ438" s="120"/>
      <c r="KR438" s="120"/>
      <c r="KS438" s="120"/>
      <c r="KT438" s="120"/>
      <c r="KU438" s="120"/>
      <c r="KV438" s="120"/>
      <c r="KW438" s="120"/>
      <c r="KX438" s="120"/>
      <c r="KY438" s="120"/>
      <c r="KZ438" s="120"/>
      <c r="LA438" s="120"/>
      <c r="LB438" s="120"/>
      <c r="LC438" s="120"/>
      <c r="LD438" s="120"/>
      <c r="LE438" s="120"/>
      <c r="LF438" s="120"/>
      <c r="LG438" s="120"/>
      <c r="LH438" s="120"/>
      <c r="LI438" s="120"/>
      <c r="LJ438" s="120"/>
      <c r="LK438" s="120"/>
      <c r="LL438" s="120"/>
      <c r="LM438" s="120"/>
      <c r="LN438" s="120"/>
      <c r="LO438" s="120"/>
      <c r="LP438" s="120"/>
      <c r="LQ438" s="120"/>
      <c r="LR438" s="120"/>
      <c r="LS438" s="120"/>
      <c r="LT438" s="120"/>
      <c r="LU438" s="120"/>
      <c r="LV438" s="120"/>
      <c r="LW438" s="120"/>
      <c r="LX438" s="120"/>
      <c r="LY438" s="120"/>
      <c r="LZ438" s="120"/>
      <c r="MA438" s="120"/>
      <c r="MB438" s="120"/>
      <c r="MC438" s="120"/>
      <c r="MD438" s="120"/>
      <c r="ME438" s="120"/>
      <c r="MF438" s="120"/>
      <c r="MG438" s="120"/>
      <c r="MH438" s="120"/>
      <c r="MI438" s="120"/>
      <c r="MJ438" s="120"/>
      <c r="MK438" s="120"/>
      <c r="ML438" s="120"/>
      <c r="MM438" s="120"/>
      <c r="MN438" s="120"/>
      <c r="MO438" s="120"/>
      <c r="MP438" s="120"/>
      <c r="MQ438" s="120"/>
      <c r="MR438" s="120"/>
      <c r="MS438" s="120"/>
      <c r="MT438" s="120"/>
      <c r="MU438" s="120"/>
      <c r="MV438" s="120"/>
      <c r="MW438" s="120"/>
      <c r="MX438" s="120"/>
      <c r="MY438" s="120"/>
      <c r="MZ438" s="120"/>
      <c r="NA438" s="120"/>
      <c r="NB438" s="120"/>
      <c r="NC438" s="120"/>
      <c r="ND438" s="120"/>
      <c r="NE438" s="120"/>
      <c r="NF438" s="120"/>
      <c r="NG438" s="120"/>
      <c r="NH438" s="120"/>
      <c r="NI438" s="120"/>
      <c r="NJ438" s="120"/>
      <c r="NK438" s="120"/>
      <c r="NL438" s="120"/>
      <c r="NM438" s="120"/>
      <c r="NN438" s="120"/>
      <c r="NO438" s="120"/>
      <c r="NP438" s="120"/>
      <c r="NQ438" s="120"/>
      <c r="NR438" s="120"/>
      <c r="NS438" s="120"/>
      <c r="NT438" s="120"/>
      <c r="NU438" s="120"/>
      <c r="NV438" s="120"/>
      <c r="NW438" s="120"/>
      <c r="NX438" s="120"/>
      <c r="NY438" s="120"/>
      <c r="NZ438" s="120"/>
      <c r="OA438" s="120"/>
      <c r="OB438" s="120"/>
      <c r="OC438" s="120"/>
      <c r="OD438" s="120"/>
      <c r="OE438" s="120"/>
      <c r="OF438" s="120"/>
      <c r="OG438" s="120"/>
      <c r="OH438" s="120"/>
      <c r="OI438" s="120"/>
      <c r="OJ438" s="120"/>
      <c r="OK438" s="120"/>
      <c r="OL438" s="120"/>
      <c r="OM438" s="120"/>
      <c r="ON438" s="120"/>
      <c r="OO438" s="120"/>
      <c r="OP438" s="120"/>
      <c r="OQ438" s="120"/>
      <c r="OR438" s="120"/>
      <c r="OS438" s="120"/>
      <c r="OT438" s="120"/>
      <c r="OU438" s="120"/>
      <c r="OV438" s="120"/>
      <c r="OW438" s="120"/>
      <c r="OX438" s="120"/>
      <c r="OY438" s="120"/>
      <c r="OZ438" s="120"/>
      <c r="PA438" s="120"/>
      <c r="PB438" s="120"/>
      <c r="PC438" s="120"/>
      <c r="PD438" s="120"/>
      <c r="PE438" s="120"/>
      <c r="PF438" s="120"/>
      <c r="PG438" s="120"/>
      <c r="PH438" s="120"/>
      <c r="PI438" s="120"/>
      <c r="PJ438" s="120"/>
      <c r="PK438" s="120"/>
      <c r="PL438" s="120"/>
      <c r="PM438" s="120"/>
    </row>
    <row r="439" spans="4:429" ht="12.75" customHeight="1" x14ac:dyDescent="0.2">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c r="AA439" s="120"/>
      <c r="AB439" s="120"/>
      <c r="AC439" s="120"/>
      <c r="AD439" s="120"/>
      <c r="AE439" s="120"/>
      <c r="AF439" s="120"/>
      <c r="AG439" s="120"/>
      <c r="AH439" s="120"/>
      <c r="AI439" s="120"/>
      <c r="AJ439" s="120"/>
      <c r="AK439" s="120"/>
      <c r="AL439" s="120"/>
      <c r="AM439" s="120"/>
      <c r="AN439" s="120"/>
      <c r="AO439" s="120"/>
      <c r="AP439" s="120"/>
      <c r="AQ439" s="120"/>
      <c r="AR439" s="120"/>
      <c r="AS439" s="120"/>
      <c r="AT439" s="120"/>
      <c r="AU439" s="120"/>
      <c r="AV439" s="120"/>
      <c r="AW439" s="120"/>
      <c r="AX439" s="120"/>
      <c r="AY439" s="120"/>
      <c r="AZ439" s="120"/>
      <c r="BA439" s="120"/>
      <c r="BB439" s="120"/>
      <c r="BC439" s="120"/>
      <c r="BD439" s="120"/>
      <c r="BE439" s="120"/>
      <c r="BF439" s="120"/>
      <c r="BG439" s="120"/>
      <c r="BH439" s="120"/>
      <c r="BI439" s="120"/>
      <c r="BJ439" s="120"/>
      <c r="BK439" s="120"/>
      <c r="BL439" s="120"/>
      <c r="BM439" s="120"/>
      <c r="BN439" s="120"/>
      <c r="BO439" s="120"/>
      <c r="BP439" s="120"/>
      <c r="BQ439" s="120"/>
      <c r="BR439" s="120"/>
      <c r="BS439" s="120"/>
      <c r="BT439" s="120"/>
      <c r="BU439" s="120"/>
      <c r="BV439" s="120"/>
      <c r="BW439" s="120"/>
      <c r="BX439" s="120"/>
      <c r="BY439" s="120"/>
      <c r="BZ439" s="120"/>
      <c r="CA439" s="120"/>
      <c r="CB439" s="120"/>
      <c r="CC439" s="120"/>
      <c r="CD439" s="120"/>
      <c r="CE439" s="120"/>
      <c r="CF439" s="120"/>
      <c r="CG439" s="120"/>
      <c r="CH439" s="120"/>
      <c r="CI439" s="120"/>
      <c r="CJ439" s="120"/>
      <c r="CK439" s="120"/>
      <c r="CL439" s="120"/>
      <c r="CM439" s="120"/>
      <c r="CN439" s="120"/>
      <c r="CO439" s="120"/>
      <c r="CP439" s="120"/>
      <c r="CQ439" s="120"/>
      <c r="CR439" s="120"/>
      <c r="CS439" s="120"/>
      <c r="CT439" s="120"/>
      <c r="CU439" s="120"/>
      <c r="CV439" s="120"/>
      <c r="CW439" s="120"/>
      <c r="CX439" s="120"/>
      <c r="CY439" s="120"/>
      <c r="CZ439" s="120"/>
      <c r="DA439" s="120"/>
      <c r="DB439" s="120"/>
      <c r="DC439" s="120"/>
      <c r="DD439" s="120"/>
      <c r="DE439" s="120"/>
      <c r="DF439" s="120"/>
      <c r="DG439" s="120"/>
      <c r="DH439" s="120"/>
      <c r="DI439" s="120"/>
      <c r="DJ439" s="120"/>
      <c r="DK439" s="120"/>
      <c r="DL439" s="120"/>
      <c r="DM439" s="120"/>
      <c r="DN439" s="120"/>
      <c r="DO439" s="120"/>
      <c r="DP439" s="120"/>
      <c r="DQ439" s="120"/>
      <c r="DR439" s="120"/>
      <c r="DS439" s="120"/>
      <c r="DT439" s="120"/>
      <c r="DU439" s="120"/>
      <c r="DV439" s="120"/>
      <c r="DW439" s="120"/>
      <c r="DX439" s="120"/>
      <c r="DY439" s="120"/>
      <c r="DZ439" s="120"/>
      <c r="EA439" s="120"/>
      <c r="EB439" s="120"/>
      <c r="EC439" s="120"/>
      <c r="ED439" s="120"/>
      <c r="EE439" s="120"/>
      <c r="EF439" s="120"/>
      <c r="EG439" s="120"/>
      <c r="EH439" s="120"/>
      <c r="EI439" s="120"/>
      <c r="EJ439" s="120"/>
      <c r="EK439" s="120"/>
      <c r="EL439" s="120"/>
      <c r="EM439" s="120"/>
      <c r="EN439" s="120"/>
      <c r="EO439" s="120"/>
      <c r="EP439" s="120"/>
      <c r="EQ439" s="120"/>
      <c r="ER439" s="120"/>
      <c r="ES439" s="120"/>
      <c r="ET439" s="120"/>
      <c r="EU439" s="120"/>
      <c r="EV439" s="120"/>
      <c r="EW439" s="120"/>
      <c r="EX439" s="120"/>
      <c r="EY439" s="120"/>
      <c r="EZ439" s="120"/>
      <c r="FA439" s="120"/>
      <c r="FB439" s="120"/>
      <c r="FC439" s="120"/>
      <c r="FD439" s="120"/>
      <c r="FE439" s="120"/>
      <c r="FF439" s="120"/>
      <c r="FG439" s="120"/>
      <c r="FH439" s="120"/>
      <c r="FI439" s="120"/>
      <c r="FJ439" s="120"/>
      <c r="FK439" s="120"/>
      <c r="FL439" s="120"/>
      <c r="FM439" s="120"/>
      <c r="FN439" s="120"/>
      <c r="FO439" s="120"/>
      <c r="FP439" s="120"/>
      <c r="FQ439" s="120"/>
      <c r="FR439" s="120"/>
      <c r="FS439" s="120"/>
      <c r="FT439" s="120"/>
      <c r="FU439" s="120"/>
      <c r="FV439" s="120"/>
      <c r="FW439" s="120"/>
      <c r="FX439" s="120"/>
      <c r="FY439" s="120"/>
      <c r="FZ439" s="120"/>
      <c r="GA439" s="120"/>
      <c r="GB439" s="120"/>
      <c r="GC439" s="120"/>
      <c r="GD439" s="120"/>
      <c r="GE439" s="120"/>
      <c r="GF439" s="120"/>
      <c r="GG439" s="120"/>
      <c r="GH439" s="120"/>
      <c r="GI439" s="120"/>
      <c r="GJ439" s="120"/>
      <c r="GK439" s="120"/>
      <c r="GL439" s="120"/>
      <c r="GM439" s="120"/>
      <c r="GN439" s="120"/>
      <c r="GO439" s="120"/>
      <c r="GP439" s="120"/>
      <c r="GQ439" s="120"/>
      <c r="GR439" s="120"/>
      <c r="GS439" s="120"/>
      <c r="GT439" s="120"/>
      <c r="GU439" s="120"/>
      <c r="GV439" s="120"/>
      <c r="GW439" s="120"/>
      <c r="GX439" s="120"/>
      <c r="GY439" s="120"/>
      <c r="GZ439" s="120"/>
      <c r="HA439" s="120"/>
      <c r="HB439" s="120"/>
      <c r="HC439" s="120"/>
      <c r="HD439" s="120"/>
      <c r="HE439" s="120"/>
      <c r="HF439" s="120"/>
      <c r="HG439" s="120"/>
      <c r="HH439" s="120"/>
      <c r="HI439" s="120"/>
      <c r="HJ439" s="120"/>
      <c r="HK439" s="120"/>
      <c r="HL439" s="120"/>
      <c r="HM439" s="120"/>
      <c r="HN439" s="120"/>
      <c r="HO439" s="120"/>
      <c r="HP439" s="120"/>
      <c r="HQ439" s="120"/>
      <c r="HR439" s="120"/>
      <c r="HS439" s="120"/>
      <c r="HT439" s="120"/>
      <c r="HU439" s="120"/>
      <c r="HV439" s="120"/>
      <c r="HW439" s="120"/>
      <c r="HX439" s="120"/>
      <c r="HY439" s="120"/>
      <c r="HZ439" s="120"/>
      <c r="IA439" s="120"/>
      <c r="IB439" s="120"/>
      <c r="IC439" s="120"/>
      <c r="ID439" s="120"/>
      <c r="IE439" s="120"/>
      <c r="IF439" s="120"/>
      <c r="IG439" s="120"/>
      <c r="IH439" s="120"/>
      <c r="II439" s="120"/>
      <c r="IJ439" s="120"/>
      <c r="IK439" s="120"/>
      <c r="IL439" s="120"/>
      <c r="IM439" s="120"/>
      <c r="IN439" s="120"/>
      <c r="IO439" s="120"/>
      <c r="IP439" s="120"/>
      <c r="IQ439" s="120"/>
      <c r="IR439" s="120"/>
      <c r="IS439" s="120"/>
      <c r="IT439" s="120"/>
      <c r="IU439" s="120"/>
      <c r="IV439" s="120"/>
      <c r="IW439" s="120"/>
      <c r="IX439" s="120"/>
      <c r="IY439" s="120"/>
      <c r="IZ439" s="120"/>
      <c r="JA439" s="120"/>
      <c r="JB439" s="120"/>
      <c r="JC439" s="120"/>
      <c r="JD439" s="120"/>
      <c r="JE439" s="120"/>
      <c r="JF439" s="120"/>
      <c r="JG439" s="120"/>
      <c r="JH439" s="120"/>
      <c r="JI439" s="120"/>
      <c r="JJ439" s="120"/>
      <c r="JK439" s="120"/>
      <c r="JL439" s="120"/>
      <c r="JM439" s="120"/>
      <c r="JN439" s="120"/>
      <c r="JO439" s="120"/>
      <c r="JP439" s="120"/>
      <c r="JQ439" s="120"/>
      <c r="JR439" s="120"/>
      <c r="JS439" s="120"/>
      <c r="JT439" s="120"/>
      <c r="JU439" s="120"/>
      <c r="JV439" s="120"/>
      <c r="JW439" s="120"/>
      <c r="JX439" s="120"/>
      <c r="JY439" s="120"/>
      <c r="JZ439" s="120"/>
      <c r="KA439" s="120"/>
      <c r="KB439" s="120"/>
      <c r="KC439" s="120"/>
      <c r="KD439" s="120"/>
      <c r="KE439" s="120"/>
      <c r="KF439" s="120"/>
      <c r="KG439" s="120"/>
      <c r="KH439" s="120"/>
      <c r="KI439" s="120"/>
      <c r="KJ439" s="120"/>
      <c r="KK439" s="120"/>
      <c r="KL439" s="120"/>
      <c r="KM439" s="120"/>
      <c r="KN439" s="120"/>
      <c r="KO439" s="120"/>
      <c r="KP439" s="120"/>
      <c r="KQ439" s="120"/>
      <c r="KR439" s="120"/>
      <c r="KS439" s="120"/>
      <c r="KT439" s="120"/>
      <c r="KU439" s="120"/>
      <c r="KV439" s="120"/>
      <c r="KW439" s="120"/>
      <c r="KX439" s="120"/>
      <c r="KY439" s="120"/>
      <c r="KZ439" s="120"/>
      <c r="LA439" s="120"/>
      <c r="LB439" s="120"/>
      <c r="LC439" s="120"/>
      <c r="LD439" s="120"/>
      <c r="LE439" s="120"/>
      <c r="LF439" s="120"/>
      <c r="LG439" s="120"/>
      <c r="LH439" s="120"/>
      <c r="LI439" s="120"/>
      <c r="LJ439" s="120"/>
      <c r="LK439" s="120"/>
      <c r="LL439" s="120"/>
      <c r="LM439" s="120"/>
      <c r="LN439" s="120"/>
      <c r="LO439" s="120"/>
      <c r="LP439" s="120"/>
      <c r="LQ439" s="120"/>
      <c r="LR439" s="120"/>
      <c r="LS439" s="120"/>
      <c r="LT439" s="120"/>
      <c r="LU439" s="120"/>
      <c r="LV439" s="120"/>
      <c r="LW439" s="120"/>
      <c r="LX439" s="120"/>
      <c r="LY439" s="120"/>
      <c r="LZ439" s="120"/>
      <c r="MA439" s="120"/>
      <c r="MB439" s="120"/>
      <c r="MC439" s="120"/>
      <c r="MD439" s="120"/>
      <c r="ME439" s="120"/>
      <c r="MF439" s="120"/>
      <c r="MG439" s="120"/>
      <c r="MH439" s="120"/>
      <c r="MI439" s="120"/>
      <c r="MJ439" s="120"/>
      <c r="MK439" s="120"/>
      <c r="ML439" s="120"/>
      <c r="MM439" s="120"/>
      <c r="MN439" s="120"/>
      <c r="MO439" s="120"/>
      <c r="MP439" s="120"/>
      <c r="MQ439" s="120"/>
      <c r="MR439" s="120"/>
      <c r="MS439" s="120"/>
      <c r="MT439" s="120"/>
      <c r="MU439" s="120"/>
      <c r="MV439" s="120"/>
      <c r="MW439" s="120"/>
      <c r="MX439" s="120"/>
      <c r="MY439" s="120"/>
      <c r="MZ439" s="120"/>
      <c r="NA439" s="120"/>
      <c r="NB439" s="120"/>
      <c r="NC439" s="120"/>
      <c r="ND439" s="120"/>
      <c r="NE439" s="120"/>
      <c r="NF439" s="120"/>
      <c r="NG439" s="120"/>
      <c r="NH439" s="120"/>
      <c r="NI439" s="120"/>
      <c r="NJ439" s="120"/>
      <c r="NK439" s="120"/>
      <c r="NL439" s="120"/>
      <c r="NM439" s="120"/>
      <c r="NN439" s="120"/>
      <c r="NO439" s="120"/>
      <c r="NP439" s="120"/>
      <c r="NQ439" s="120"/>
      <c r="NR439" s="120"/>
      <c r="NS439" s="120"/>
      <c r="NT439" s="120"/>
      <c r="NU439" s="120"/>
      <c r="NV439" s="120"/>
      <c r="NW439" s="120"/>
      <c r="NX439" s="120"/>
      <c r="NY439" s="120"/>
      <c r="NZ439" s="120"/>
      <c r="OA439" s="120"/>
      <c r="OB439" s="120"/>
      <c r="OC439" s="120"/>
      <c r="OD439" s="120"/>
      <c r="OE439" s="120"/>
      <c r="OF439" s="120"/>
      <c r="OG439" s="120"/>
      <c r="OH439" s="120"/>
      <c r="OI439" s="120"/>
      <c r="OJ439" s="120"/>
      <c r="OK439" s="120"/>
      <c r="OL439" s="120"/>
      <c r="OM439" s="120"/>
      <c r="ON439" s="120"/>
      <c r="OO439" s="120"/>
      <c r="OP439" s="120"/>
      <c r="OQ439" s="120"/>
      <c r="OR439" s="120"/>
      <c r="OS439" s="120"/>
      <c r="OT439" s="120"/>
      <c r="OU439" s="120"/>
      <c r="OV439" s="120"/>
      <c r="OW439" s="120"/>
      <c r="OX439" s="120"/>
      <c r="OY439" s="120"/>
      <c r="OZ439" s="120"/>
      <c r="PA439" s="120"/>
      <c r="PB439" s="120"/>
      <c r="PC439" s="120"/>
      <c r="PD439" s="120"/>
      <c r="PE439" s="120"/>
      <c r="PF439" s="120"/>
      <c r="PG439" s="120"/>
      <c r="PH439" s="120"/>
      <c r="PI439" s="120"/>
      <c r="PJ439" s="120"/>
      <c r="PK439" s="120"/>
      <c r="PL439" s="120"/>
      <c r="PM439" s="120"/>
    </row>
    <row r="440" spans="4:429" ht="12.75" customHeight="1" x14ac:dyDescent="0.2">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c r="AA440" s="120"/>
      <c r="AB440" s="120"/>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c r="AZ440" s="120"/>
      <c r="BA440" s="120"/>
      <c r="BB440" s="120"/>
      <c r="BC440" s="120"/>
      <c r="BD440" s="120"/>
      <c r="BE440" s="120"/>
      <c r="BF440" s="120"/>
      <c r="BG440" s="120"/>
      <c r="BH440" s="120"/>
      <c r="BI440" s="120"/>
      <c r="BJ440" s="120"/>
      <c r="BK440" s="120"/>
      <c r="BL440" s="120"/>
      <c r="BM440" s="120"/>
      <c r="BN440" s="120"/>
      <c r="BO440" s="120"/>
      <c r="BP440" s="120"/>
      <c r="BQ440" s="120"/>
      <c r="BR440" s="120"/>
      <c r="BS440" s="120"/>
      <c r="BT440" s="120"/>
      <c r="BU440" s="120"/>
      <c r="BV440" s="120"/>
      <c r="BW440" s="120"/>
      <c r="BX440" s="120"/>
      <c r="BY440" s="120"/>
      <c r="BZ440" s="120"/>
      <c r="CA440" s="120"/>
      <c r="CB440" s="120"/>
      <c r="CC440" s="120"/>
      <c r="CD440" s="120"/>
      <c r="CE440" s="120"/>
      <c r="CF440" s="120"/>
      <c r="CG440" s="120"/>
      <c r="CH440" s="120"/>
      <c r="CI440" s="120"/>
      <c r="CJ440" s="120"/>
      <c r="CK440" s="120"/>
      <c r="CL440" s="120"/>
      <c r="CM440" s="120"/>
      <c r="CN440" s="120"/>
      <c r="CO440" s="120"/>
      <c r="CP440" s="120"/>
      <c r="CQ440" s="120"/>
      <c r="CR440" s="120"/>
      <c r="CS440" s="120"/>
      <c r="CT440" s="120"/>
      <c r="CU440" s="120"/>
      <c r="CV440" s="120"/>
      <c r="CW440" s="120"/>
      <c r="CX440" s="120"/>
      <c r="CY440" s="120"/>
      <c r="CZ440" s="120"/>
      <c r="DA440" s="120"/>
      <c r="DB440" s="120"/>
      <c r="DC440" s="120"/>
      <c r="DD440" s="120"/>
      <c r="DE440" s="120"/>
      <c r="DF440" s="120"/>
      <c r="DG440" s="120"/>
      <c r="DH440" s="120"/>
      <c r="DI440" s="120"/>
      <c r="DJ440" s="120"/>
      <c r="DK440" s="120"/>
      <c r="DL440" s="120"/>
      <c r="DM440" s="120"/>
      <c r="DN440" s="120"/>
      <c r="DO440" s="120"/>
      <c r="DP440" s="120"/>
      <c r="DQ440" s="120"/>
      <c r="DR440" s="120"/>
      <c r="DS440" s="120"/>
      <c r="DT440" s="120"/>
      <c r="DU440" s="120"/>
      <c r="DV440" s="120"/>
      <c r="DW440" s="120"/>
      <c r="DX440" s="120"/>
      <c r="DY440" s="120"/>
      <c r="DZ440" s="120"/>
      <c r="EA440" s="120"/>
      <c r="EB440" s="120"/>
      <c r="EC440" s="120"/>
      <c r="ED440" s="120"/>
      <c r="EE440" s="120"/>
      <c r="EF440" s="120"/>
      <c r="EG440" s="120"/>
      <c r="EH440" s="120"/>
      <c r="EI440" s="120"/>
      <c r="EJ440" s="120"/>
      <c r="EK440" s="120"/>
      <c r="EL440" s="120"/>
      <c r="EM440" s="120"/>
      <c r="EN440" s="120"/>
      <c r="EO440" s="120"/>
      <c r="EP440" s="120"/>
      <c r="EQ440" s="120"/>
      <c r="ER440" s="120"/>
      <c r="ES440" s="120"/>
      <c r="ET440" s="120"/>
      <c r="EU440" s="120"/>
      <c r="EV440" s="120"/>
      <c r="EW440" s="120"/>
      <c r="EX440" s="120"/>
      <c r="EY440" s="120"/>
      <c r="EZ440" s="120"/>
      <c r="FA440" s="120"/>
      <c r="FB440" s="120"/>
      <c r="FC440" s="120"/>
      <c r="FD440" s="120"/>
      <c r="FE440" s="120"/>
      <c r="FF440" s="120"/>
      <c r="FG440" s="120"/>
      <c r="FH440" s="120"/>
      <c r="FI440" s="120"/>
      <c r="FJ440" s="120"/>
      <c r="FK440" s="120"/>
      <c r="FL440" s="120"/>
      <c r="FM440" s="120"/>
      <c r="FN440" s="120"/>
      <c r="FO440" s="120"/>
      <c r="FP440" s="120"/>
      <c r="FQ440" s="120"/>
      <c r="FR440" s="120"/>
      <c r="FS440" s="120"/>
      <c r="FT440" s="120"/>
      <c r="FU440" s="120"/>
      <c r="FV440" s="120"/>
      <c r="FW440" s="120"/>
      <c r="FX440" s="120"/>
      <c r="FY440" s="120"/>
      <c r="FZ440" s="120"/>
      <c r="GA440" s="120"/>
      <c r="GB440" s="120"/>
      <c r="GC440" s="120"/>
      <c r="GD440" s="120"/>
      <c r="GE440" s="120"/>
      <c r="GF440" s="120"/>
      <c r="GG440" s="120"/>
      <c r="GH440" s="120"/>
      <c r="GI440" s="120"/>
      <c r="GJ440" s="120"/>
      <c r="GK440" s="120"/>
      <c r="GL440" s="120"/>
      <c r="GM440" s="120"/>
      <c r="GN440" s="120"/>
      <c r="GO440" s="120"/>
      <c r="GP440" s="120"/>
      <c r="GQ440" s="120"/>
      <c r="GR440" s="120"/>
      <c r="GS440" s="120"/>
      <c r="GT440" s="120"/>
      <c r="GU440" s="120"/>
      <c r="GV440" s="120"/>
      <c r="GW440" s="120"/>
      <c r="GX440" s="120"/>
      <c r="GY440" s="120"/>
      <c r="GZ440" s="120"/>
      <c r="HA440" s="120"/>
      <c r="HB440" s="120"/>
      <c r="HC440" s="120"/>
      <c r="HD440" s="120"/>
      <c r="HE440" s="120"/>
      <c r="HF440" s="120"/>
      <c r="HG440" s="120"/>
      <c r="HH440" s="120"/>
      <c r="HI440" s="120"/>
      <c r="HJ440" s="120"/>
      <c r="HK440" s="120"/>
      <c r="HL440" s="120"/>
      <c r="HM440" s="120"/>
      <c r="HN440" s="120"/>
      <c r="HO440" s="120"/>
      <c r="HP440" s="120"/>
      <c r="HQ440" s="120"/>
      <c r="HR440" s="120"/>
      <c r="HS440" s="120"/>
      <c r="HT440" s="120"/>
      <c r="HU440" s="120"/>
      <c r="HV440" s="120"/>
      <c r="HW440" s="120"/>
      <c r="HX440" s="120"/>
      <c r="HY440" s="120"/>
      <c r="HZ440" s="120"/>
      <c r="IA440" s="120"/>
      <c r="IB440" s="120"/>
      <c r="IC440" s="120"/>
      <c r="ID440" s="120"/>
      <c r="IE440" s="120"/>
      <c r="IF440" s="120"/>
      <c r="IG440" s="120"/>
      <c r="IH440" s="120"/>
      <c r="II440" s="120"/>
      <c r="IJ440" s="120"/>
      <c r="IK440" s="120"/>
      <c r="IL440" s="120"/>
      <c r="IM440" s="120"/>
      <c r="IN440" s="120"/>
      <c r="IO440" s="120"/>
      <c r="IP440" s="120"/>
      <c r="IQ440" s="120"/>
      <c r="IR440" s="120"/>
      <c r="IS440" s="120"/>
      <c r="IT440" s="120"/>
      <c r="IU440" s="120"/>
      <c r="IV440" s="120"/>
      <c r="IW440" s="120"/>
      <c r="IX440" s="120"/>
      <c r="IY440" s="120"/>
      <c r="IZ440" s="120"/>
      <c r="JA440" s="120"/>
      <c r="JB440" s="120"/>
      <c r="JC440" s="120"/>
      <c r="JD440" s="120"/>
      <c r="JE440" s="120"/>
      <c r="JF440" s="120"/>
      <c r="JG440" s="120"/>
      <c r="JH440" s="120"/>
      <c r="JI440" s="120"/>
      <c r="JJ440" s="120"/>
      <c r="JK440" s="120"/>
      <c r="JL440" s="120"/>
      <c r="JM440" s="120"/>
      <c r="JN440" s="120"/>
      <c r="JO440" s="120"/>
      <c r="JP440" s="120"/>
      <c r="JQ440" s="120"/>
      <c r="JR440" s="120"/>
      <c r="JS440" s="120"/>
      <c r="JT440" s="120"/>
      <c r="JU440" s="120"/>
      <c r="JV440" s="120"/>
      <c r="JW440" s="120"/>
      <c r="JX440" s="120"/>
      <c r="JY440" s="120"/>
      <c r="JZ440" s="120"/>
      <c r="KA440" s="120"/>
      <c r="KB440" s="120"/>
      <c r="KC440" s="120"/>
      <c r="KD440" s="120"/>
      <c r="KE440" s="120"/>
      <c r="KF440" s="120"/>
      <c r="KG440" s="120"/>
      <c r="KH440" s="120"/>
      <c r="KI440" s="120"/>
      <c r="KJ440" s="120"/>
      <c r="KK440" s="120"/>
      <c r="KL440" s="120"/>
      <c r="KM440" s="120"/>
      <c r="KN440" s="120"/>
      <c r="KO440" s="120"/>
      <c r="KP440" s="120"/>
      <c r="KQ440" s="120"/>
      <c r="KR440" s="120"/>
      <c r="KS440" s="120"/>
      <c r="KT440" s="120"/>
      <c r="KU440" s="120"/>
      <c r="KV440" s="120"/>
      <c r="KW440" s="120"/>
      <c r="KX440" s="120"/>
      <c r="KY440" s="120"/>
      <c r="KZ440" s="120"/>
      <c r="LA440" s="120"/>
      <c r="LB440" s="120"/>
      <c r="LC440" s="120"/>
      <c r="LD440" s="120"/>
      <c r="LE440" s="120"/>
      <c r="LF440" s="120"/>
      <c r="LG440" s="120"/>
      <c r="LH440" s="120"/>
      <c r="LI440" s="120"/>
      <c r="LJ440" s="120"/>
      <c r="LK440" s="120"/>
      <c r="LL440" s="120"/>
      <c r="LM440" s="120"/>
      <c r="LN440" s="120"/>
      <c r="LO440" s="120"/>
      <c r="LP440" s="120"/>
      <c r="LQ440" s="120"/>
      <c r="LR440" s="120"/>
      <c r="LS440" s="120"/>
      <c r="LT440" s="120"/>
      <c r="LU440" s="120"/>
      <c r="LV440" s="120"/>
      <c r="LW440" s="120"/>
      <c r="LX440" s="120"/>
      <c r="LY440" s="120"/>
      <c r="LZ440" s="120"/>
      <c r="MA440" s="120"/>
      <c r="MB440" s="120"/>
      <c r="MC440" s="120"/>
      <c r="MD440" s="120"/>
      <c r="ME440" s="120"/>
      <c r="MF440" s="120"/>
      <c r="MG440" s="120"/>
      <c r="MH440" s="120"/>
      <c r="MI440" s="120"/>
      <c r="MJ440" s="120"/>
      <c r="MK440" s="120"/>
      <c r="ML440" s="120"/>
      <c r="MM440" s="120"/>
      <c r="MN440" s="120"/>
      <c r="MO440" s="120"/>
      <c r="MP440" s="120"/>
      <c r="MQ440" s="120"/>
      <c r="MR440" s="120"/>
      <c r="MS440" s="120"/>
      <c r="MT440" s="120"/>
      <c r="MU440" s="120"/>
      <c r="MV440" s="120"/>
      <c r="MW440" s="120"/>
      <c r="MX440" s="120"/>
      <c r="MY440" s="120"/>
      <c r="MZ440" s="120"/>
      <c r="NA440" s="120"/>
      <c r="NB440" s="120"/>
      <c r="NC440" s="120"/>
      <c r="ND440" s="120"/>
      <c r="NE440" s="120"/>
      <c r="NF440" s="120"/>
      <c r="NG440" s="120"/>
      <c r="NH440" s="120"/>
      <c r="NI440" s="120"/>
      <c r="NJ440" s="120"/>
      <c r="NK440" s="120"/>
      <c r="NL440" s="120"/>
      <c r="NM440" s="120"/>
      <c r="NN440" s="120"/>
      <c r="NO440" s="120"/>
      <c r="NP440" s="120"/>
      <c r="NQ440" s="120"/>
      <c r="NR440" s="120"/>
      <c r="NS440" s="120"/>
      <c r="NT440" s="120"/>
      <c r="NU440" s="120"/>
      <c r="NV440" s="120"/>
      <c r="NW440" s="120"/>
      <c r="NX440" s="120"/>
      <c r="NY440" s="120"/>
      <c r="NZ440" s="120"/>
      <c r="OA440" s="120"/>
      <c r="OB440" s="120"/>
      <c r="OC440" s="120"/>
      <c r="OD440" s="120"/>
      <c r="OE440" s="120"/>
      <c r="OF440" s="120"/>
      <c r="OG440" s="120"/>
      <c r="OH440" s="120"/>
      <c r="OI440" s="120"/>
      <c r="OJ440" s="120"/>
      <c r="OK440" s="120"/>
      <c r="OL440" s="120"/>
      <c r="OM440" s="120"/>
      <c r="ON440" s="120"/>
      <c r="OO440" s="120"/>
      <c r="OP440" s="120"/>
      <c r="OQ440" s="120"/>
      <c r="OR440" s="120"/>
      <c r="OS440" s="120"/>
      <c r="OT440" s="120"/>
      <c r="OU440" s="120"/>
      <c r="OV440" s="120"/>
      <c r="OW440" s="120"/>
      <c r="OX440" s="120"/>
      <c r="OY440" s="120"/>
      <c r="OZ440" s="120"/>
      <c r="PA440" s="120"/>
      <c r="PB440" s="120"/>
      <c r="PC440" s="120"/>
      <c r="PD440" s="120"/>
      <c r="PE440" s="120"/>
      <c r="PF440" s="120"/>
      <c r="PG440" s="120"/>
      <c r="PH440" s="120"/>
      <c r="PI440" s="120"/>
      <c r="PJ440" s="120"/>
      <c r="PK440" s="120"/>
      <c r="PL440" s="120"/>
      <c r="PM440" s="120"/>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31F2D-F03A-49DE-8031-2E197B2E0719}">
  <dimension ref="A1:K74"/>
  <sheetViews>
    <sheetView topLeftCell="A19" workbookViewId="0">
      <selection activeCell="F4" sqref="F4"/>
    </sheetView>
  </sheetViews>
  <sheetFormatPr defaultRowHeight="15" x14ac:dyDescent="0.25"/>
  <cols>
    <col min="1" max="1" width="16.140625" customWidth="1"/>
    <col min="2" max="2" width="29.42578125" customWidth="1"/>
    <col min="3" max="3" width="17.85546875" customWidth="1"/>
    <col min="4" max="4" width="14" customWidth="1"/>
    <col min="5" max="5" width="22.5703125" customWidth="1"/>
    <col min="6" max="6" width="19.28515625" customWidth="1"/>
    <col min="7" max="8" width="13.85546875" customWidth="1"/>
    <col min="9" max="9" width="12.28515625" customWidth="1"/>
    <col min="10" max="10" width="16" customWidth="1"/>
    <col min="11" max="11" width="17.42578125" customWidth="1"/>
  </cols>
  <sheetData>
    <row r="1" spans="1:11" s="170" customFormat="1" x14ac:dyDescent="0.25">
      <c r="A1" s="3" t="s">
        <v>2033</v>
      </c>
    </row>
    <row r="2" spans="1:11" s="214" customFormat="1" ht="45" x14ac:dyDescent="0.25">
      <c r="A2" s="128" t="s">
        <v>2034</v>
      </c>
      <c r="B2" s="128" t="s">
        <v>2035</v>
      </c>
      <c r="C2" s="128" t="s">
        <v>2066</v>
      </c>
      <c r="D2" s="128" t="s">
        <v>2071</v>
      </c>
      <c r="E2" s="128" t="s">
        <v>2072</v>
      </c>
    </row>
    <row r="3" spans="1:11" x14ac:dyDescent="0.25">
      <c r="A3" t="s">
        <v>2038</v>
      </c>
      <c r="B3" s="186" t="s">
        <v>1031</v>
      </c>
      <c r="C3" s="225">
        <f>CONVERT(D3/H14,"lbm","kg")/1000000000</f>
        <v>4.7230394681042371</v>
      </c>
      <c r="D3">
        <f>A35+A40</f>
        <v>636489892000000</v>
      </c>
      <c r="E3">
        <f>SUM(B35,B40)/SUM(A35,A40)</f>
        <v>0.94386992609145792</v>
      </c>
      <c r="F3" s="221" t="s">
        <v>2089</v>
      </c>
    </row>
    <row r="4" spans="1:11" x14ac:dyDescent="0.25">
      <c r="A4" t="s">
        <v>2039</v>
      </c>
      <c r="B4" s="186" t="s">
        <v>1032</v>
      </c>
      <c r="C4">
        <v>2.7</v>
      </c>
      <c r="D4" s="186">
        <f t="shared" ref="D4:D7" si="0">C4*10^12/$K$14*$G$14</f>
        <v>363861386138613.88</v>
      </c>
      <c r="E4">
        <f>3543.3/4415.9</f>
        <v>0.80239588758803426</v>
      </c>
      <c r="F4" s="219" t="s">
        <v>2073</v>
      </c>
    </row>
    <row r="5" spans="1:11" x14ac:dyDescent="0.25">
      <c r="A5" t="s">
        <v>2040</v>
      </c>
      <c r="B5" s="186" t="s">
        <v>1032</v>
      </c>
      <c r="C5">
        <v>1.6</v>
      </c>
      <c r="D5" s="186">
        <f t="shared" si="0"/>
        <v>215621562156215.63</v>
      </c>
      <c r="E5" s="216">
        <f>3543.3/4415.9</f>
        <v>0.80239588758803426</v>
      </c>
      <c r="F5" s="219" t="s">
        <v>2073</v>
      </c>
    </row>
    <row r="6" spans="1:11" x14ac:dyDescent="0.25">
      <c r="A6" t="s">
        <v>2041</v>
      </c>
      <c r="B6" s="186" t="s">
        <v>1036</v>
      </c>
      <c r="C6">
        <v>0.2</v>
      </c>
      <c r="D6" s="186">
        <f t="shared" si="0"/>
        <v>26952695269526.953</v>
      </c>
      <c r="E6">
        <f>108/140</f>
        <v>0.77142857142857146</v>
      </c>
      <c r="F6" s="219" t="s">
        <v>2074</v>
      </c>
    </row>
    <row r="7" spans="1:11" x14ac:dyDescent="0.25">
      <c r="A7" t="s">
        <v>2042</v>
      </c>
      <c r="B7" s="186" t="s">
        <v>1032</v>
      </c>
      <c r="C7">
        <v>0.4</v>
      </c>
      <c r="D7" s="186">
        <f t="shared" si="0"/>
        <v>53905390539053.906</v>
      </c>
      <c r="E7" s="216">
        <f>3543.3/4415.9</f>
        <v>0.80239588758803426</v>
      </c>
      <c r="F7" s="219" t="s">
        <v>2073</v>
      </c>
    </row>
    <row r="9" spans="1:11" x14ac:dyDescent="0.25">
      <c r="A9" s="264" t="s">
        <v>2043</v>
      </c>
      <c r="B9" s="259"/>
      <c r="C9" s="259"/>
      <c r="D9" s="259"/>
      <c r="E9" s="259"/>
      <c r="F9" s="259"/>
      <c r="G9" s="259"/>
      <c r="H9" s="259"/>
      <c r="I9" s="259"/>
      <c r="J9" s="259"/>
      <c r="K9" s="259"/>
    </row>
    <row r="10" spans="1:11" ht="15.75" thickBot="1" x14ac:dyDescent="0.3">
      <c r="A10" s="265"/>
      <c r="B10" s="265"/>
      <c r="C10" s="265"/>
      <c r="D10" s="265"/>
      <c r="E10" s="265"/>
      <c r="F10" s="265"/>
      <c r="G10" s="265"/>
      <c r="H10" s="265"/>
      <c r="I10" s="265"/>
      <c r="J10" s="265"/>
      <c r="K10" s="265"/>
    </row>
    <row r="11" spans="1:11" x14ac:dyDescent="0.25">
      <c r="A11" s="192" t="s">
        <v>2044</v>
      </c>
      <c r="B11" s="193"/>
      <c r="C11" s="266" t="s">
        <v>2045</v>
      </c>
      <c r="D11" s="266"/>
      <c r="E11" s="266"/>
      <c r="F11" s="194"/>
      <c r="G11" s="266" t="s">
        <v>2046</v>
      </c>
      <c r="H11" s="266"/>
      <c r="I11" s="266"/>
      <c r="J11" s="194"/>
      <c r="K11" s="195" t="s">
        <v>2047</v>
      </c>
    </row>
    <row r="12" spans="1:11" ht="38.25" x14ac:dyDescent="0.25">
      <c r="A12" s="196" t="s">
        <v>2048</v>
      </c>
      <c r="B12" s="197"/>
      <c r="C12" s="198" t="s">
        <v>2049</v>
      </c>
      <c r="D12" s="198" t="s">
        <v>2050</v>
      </c>
      <c r="E12" s="198" t="s">
        <v>2051</v>
      </c>
      <c r="F12" s="198"/>
      <c r="G12" s="198" t="s">
        <v>2049</v>
      </c>
      <c r="H12" s="198" t="s">
        <v>2050</v>
      </c>
      <c r="I12" s="198" t="s">
        <v>2051</v>
      </c>
      <c r="J12" s="198"/>
      <c r="K12" s="199" t="s">
        <v>2052</v>
      </c>
    </row>
    <row r="13" spans="1:11" x14ac:dyDescent="0.25">
      <c r="A13" s="200" t="s">
        <v>2053</v>
      </c>
      <c r="B13" s="201"/>
      <c r="C13" s="202">
        <v>983</v>
      </c>
      <c r="D13" s="203">
        <v>20267.225909090906</v>
      </c>
      <c r="E13" s="204">
        <v>47.141269049911173</v>
      </c>
      <c r="F13" s="202"/>
      <c r="G13" s="202">
        <v>1089</v>
      </c>
      <c r="H13" s="203">
        <v>22452.704999999998</v>
      </c>
      <c r="I13" s="204">
        <v>52.224661236371581</v>
      </c>
      <c r="J13" s="202"/>
      <c r="K13" s="205">
        <v>22</v>
      </c>
    </row>
    <row r="14" spans="1:11" x14ac:dyDescent="0.25">
      <c r="A14" s="200" t="s">
        <v>2019</v>
      </c>
      <c r="B14" s="206"/>
      <c r="C14" s="207">
        <v>290</v>
      </c>
      <c r="D14" s="208">
        <v>51682.028917177428</v>
      </c>
      <c r="E14" s="209">
        <v>120.21163829516094</v>
      </c>
      <c r="F14" s="210"/>
      <c r="G14" s="211">
        <v>343</v>
      </c>
      <c r="H14" s="208">
        <v>61127.365236523648</v>
      </c>
      <c r="I14" s="209">
        <v>142.1813515008283</v>
      </c>
      <c r="J14" s="210"/>
      <c r="K14" s="212">
        <v>2.5451999999999999</v>
      </c>
    </row>
    <row r="15" spans="1:11" ht="25.5" x14ac:dyDescent="0.25">
      <c r="A15" s="200" t="s">
        <v>2054</v>
      </c>
      <c r="B15" s="206"/>
      <c r="C15" s="207">
        <v>1458</v>
      </c>
      <c r="D15" s="208">
        <v>20162.628658536585</v>
      </c>
      <c r="E15" s="204">
        <v>46.897977385211739</v>
      </c>
      <c r="F15" s="210"/>
      <c r="G15" s="211">
        <v>1584</v>
      </c>
      <c r="H15" s="208">
        <v>21905.078048780488</v>
      </c>
      <c r="I15" s="204">
        <v>50.950889011094226</v>
      </c>
      <c r="J15" s="210"/>
      <c r="K15" s="213">
        <v>32.799999999999997</v>
      </c>
    </row>
    <row r="18" spans="1:8" s="186" customFormat="1" x14ac:dyDescent="0.25"/>
    <row r="19" spans="1:8" s="186" customFormat="1" x14ac:dyDescent="0.25"/>
    <row r="20" spans="1:8" s="186" customFormat="1" x14ac:dyDescent="0.25"/>
    <row r="21" spans="1:8" s="186" customFormat="1" x14ac:dyDescent="0.25">
      <c r="H21" s="122"/>
    </row>
    <row r="22" spans="1:8" s="186" customFormat="1" x14ac:dyDescent="0.25"/>
    <row r="23" spans="1:8" s="186" customFormat="1" x14ac:dyDescent="0.25"/>
    <row r="24" spans="1:8" s="186" customFormat="1" x14ac:dyDescent="0.25"/>
    <row r="25" spans="1:8" s="186" customFormat="1" x14ac:dyDescent="0.25"/>
    <row r="26" spans="1:8" s="186" customFormat="1" x14ac:dyDescent="0.25"/>
    <row r="27" spans="1:8" s="186" customFormat="1" x14ac:dyDescent="0.25"/>
    <row r="28" spans="1:8" s="186" customFormat="1" x14ac:dyDescent="0.25"/>
    <row r="29" spans="1:8" s="186" customFormat="1" x14ac:dyDescent="0.25"/>
    <row r="30" spans="1:8" s="186" customFormat="1" x14ac:dyDescent="0.25"/>
    <row r="31" spans="1:8" s="186" customFormat="1" x14ac:dyDescent="0.25"/>
    <row r="32" spans="1:8" s="186" customFormat="1" x14ac:dyDescent="0.25">
      <c r="A32" s="186">
        <v>2019</v>
      </c>
      <c r="B32" s="186">
        <v>2020</v>
      </c>
    </row>
    <row r="33" spans="1:11" s="221" customFormat="1" x14ac:dyDescent="0.25">
      <c r="A33" s="221">
        <v>77600</v>
      </c>
      <c r="B33" s="221">
        <v>75161</v>
      </c>
      <c r="C33" s="221" t="s">
        <v>2085</v>
      </c>
      <c r="D33" s="221" t="s">
        <v>2077</v>
      </c>
    </row>
    <row r="34" spans="1:11" s="221" customFormat="1" x14ac:dyDescent="0.25">
      <c r="A34" s="221">
        <v>6.2869999999999999</v>
      </c>
      <c r="B34" s="221">
        <f>A34</f>
        <v>6.2869999999999999</v>
      </c>
      <c r="C34" s="221" t="s">
        <v>2078</v>
      </c>
      <c r="D34" s="221" t="s">
        <v>2079</v>
      </c>
    </row>
    <row r="35" spans="1:11" s="221" customFormat="1" x14ac:dyDescent="0.25">
      <c r="A35" s="221">
        <f>A33*A34*1000*1000000</f>
        <v>487871200000000</v>
      </c>
      <c r="B35" s="221">
        <f>B33*B34*1000*1000000</f>
        <v>472537207000000</v>
      </c>
      <c r="C35" s="221" t="s">
        <v>2086</v>
      </c>
    </row>
    <row r="36" spans="1:11" s="221" customFormat="1" x14ac:dyDescent="0.25">
      <c r="A36" s="221">
        <v>199050</v>
      </c>
      <c r="B36" s="221">
        <v>171738</v>
      </c>
      <c r="C36" s="221" t="s">
        <v>2087</v>
      </c>
      <c r="D36" s="221" t="s">
        <v>2080</v>
      </c>
    </row>
    <row r="37" spans="1:11" s="221" customFormat="1" x14ac:dyDescent="0.25">
      <c r="A37" s="221">
        <v>1037000000</v>
      </c>
      <c r="B37" s="221">
        <v>1037000000</v>
      </c>
      <c r="C37" s="221" t="s">
        <v>2081</v>
      </c>
    </row>
    <row r="38" spans="1:11" s="221" customFormat="1" x14ac:dyDescent="0.25">
      <c r="A38" s="221">
        <f>A36*A37</f>
        <v>206414850000000</v>
      </c>
      <c r="B38" s="221">
        <f>B36*B37</f>
        <v>178092306000000</v>
      </c>
      <c r="C38" s="221" t="s">
        <v>2088</v>
      </c>
    </row>
    <row r="39" spans="1:11" s="221" customFormat="1" x14ac:dyDescent="0.25">
      <c r="A39" s="221">
        <v>0.72</v>
      </c>
      <c r="B39" s="221">
        <v>0.72</v>
      </c>
      <c r="C39" s="221" t="s">
        <v>2082</v>
      </c>
      <c r="D39" s="221" t="s">
        <v>2076</v>
      </c>
    </row>
    <row r="40" spans="1:11" s="221" customFormat="1" x14ac:dyDescent="0.25">
      <c r="A40" s="221">
        <f>A38*A39</f>
        <v>148618692000000</v>
      </c>
      <c r="B40" s="221">
        <f>B38*B39</f>
        <v>128226460320000</v>
      </c>
      <c r="C40" s="221" t="s">
        <v>2083</v>
      </c>
    </row>
    <row r="41" spans="1:11" s="221" customFormat="1" x14ac:dyDescent="0.25">
      <c r="A41" s="221">
        <f>A40/SUM(A40,A35)</f>
        <v>0.23349733258607663</v>
      </c>
      <c r="B41" s="221">
        <f>B40/SUM(B40,B35)</f>
        <v>0.21343910641603345</v>
      </c>
      <c r="C41" s="221" t="s">
        <v>2084</v>
      </c>
    </row>
    <row r="42" spans="1:11" s="221" customFormat="1" x14ac:dyDescent="0.25"/>
    <row r="43" spans="1:11" s="170" customFormat="1" x14ac:dyDescent="0.25">
      <c r="A43" s="3" t="s">
        <v>2055</v>
      </c>
    </row>
    <row r="44" spans="1:11" s="214" customFormat="1" ht="15" customHeight="1" x14ac:dyDescent="0.25">
      <c r="A44" s="267" t="s">
        <v>2034</v>
      </c>
      <c r="B44" s="267" t="s">
        <v>2035</v>
      </c>
      <c r="C44" s="267" t="s">
        <v>2036</v>
      </c>
      <c r="D44" s="267" t="s">
        <v>2037</v>
      </c>
      <c r="E44" s="267" t="s">
        <v>2069</v>
      </c>
      <c r="F44" s="267"/>
      <c r="G44" s="267" t="s">
        <v>2070</v>
      </c>
      <c r="H44" s="267"/>
      <c r="I44" s="267"/>
      <c r="J44" s="267" t="s">
        <v>2059</v>
      </c>
      <c r="K44" s="267" t="s">
        <v>2067</v>
      </c>
    </row>
    <row r="45" spans="1:11" s="214" customFormat="1" ht="60" x14ac:dyDescent="0.25">
      <c r="A45" s="267"/>
      <c r="B45" s="267"/>
      <c r="C45" s="267"/>
      <c r="D45" s="267"/>
      <c r="E45" s="215" t="s">
        <v>2068</v>
      </c>
      <c r="F45" s="215" t="s">
        <v>2067</v>
      </c>
      <c r="G45" s="215" t="s">
        <v>2056</v>
      </c>
      <c r="H45" s="215" t="s">
        <v>2057</v>
      </c>
      <c r="I45" s="215" t="s">
        <v>2058</v>
      </c>
      <c r="J45" s="267"/>
      <c r="K45" s="267"/>
    </row>
    <row r="46" spans="1:11" s="186" customFormat="1" x14ac:dyDescent="0.25">
      <c r="A46" s="186" t="s">
        <v>2038</v>
      </c>
      <c r="B46" s="186" t="s">
        <v>1031</v>
      </c>
      <c r="C46" s="186">
        <f>CONVERT(D46/H14,"lbm","kg")/1000000000</f>
        <v>4.7230394681042371</v>
      </c>
      <c r="D46" s="186">
        <f>SUM(A40,A35)</f>
        <v>636489892000000</v>
      </c>
      <c r="E46" s="186">
        <f>A38</f>
        <v>206414850000000</v>
      </c>
      <c r="F46" s="186">
        <f>D46-E46*A58</f>
        <v>487871200000000</v>
      </c>
      <c r="G46" s="170">
        <f>AVERAGE(3.6,3.4)</f>
        <v>3.5</v>
      </c>
      <c r="H46" s="170">
        <f>G46*10^12/$K$14*$G$14</f>
        <v>471672167216721.69</v>
      </c>
      <c r="I46" s="170">
        <f>D46-H46</f>
        <v>164817724783278.31</v>
      </c>
      <c r="J46" s="186">
        <f>E46</f>
        <v>206414850000000</v>
      </c>
      <c r="K46" s="186">
        <f>F46</f>
        <v>487871200000000</v>
      </c>
    </row>
    <row r="47" spans="1:11" s="186" customFormat="1" x14ac:dyDescent="0.25">
      <c r="A47" s="186" t="s">
        <v>2039</v>
      </c>
      <c r="B47" s="186" t="s">
        <v>1032</v>
      </c>
      <c r="C47" s="186">
        <v>2.7</v>
      </c>
      <c r="D47" s="216">
        <f>C47*10^12/$K$14*$G$14*E4</f>
        <v>291960879889705.56</v>
      </c>
      <c r="E47" s="170">
        <v>0</v>
      </c>
      <c r="F47" s="186">
        <f>D47-(E47/$A$55/$A$56*$A$57*$G$14)</f>
        <v>291960879889705.56</v>
      </c>
      <c r="G47" s="186">
        <f>AVERAGE(1.27,2.03)</f>
        <v>1.65</v>
      </c>
      <c r="H47" s="186">
        <f>G47*10^12/$K$14*$G$14</f>
        <v>222359735973597.38</v>
      </c>
      <c r="I47" s="186">
        <f>D47-H47</f>
        <v>69601143916108.188</v>
      </c>
      <c r="J47" s="186">
        <f>H47</f>
        <v>222359735973597.38</v>
      </c>
      <c r="K47" s="186">
        <f>I47</f>
        <v>69601143916108.188</v>
      </c>
    </row>
    <row r="48" spans="1:11" s="186" customFormat="1" x14ac:dyDescent="0.25">
      <c r="A48" s="186" t="s">
        <v>2040</v>
      </c>
      <c r="B48" s="186" t="s">
        <v>1032</v>
      </c>
      <c r="C48" s="186">
        <v>1.6</v>
      </c>
      <c r="D48" s="216">
        <f>C48*10^12/$K$14*$G$14*E5</f>
        <v>173013854749455.13</v>
      </c>
      <c r="E48" s="170">
        <v>0</v>
      </c>
      <c r="F48" s="186">
        <f>D48-(E48/$A$55/$A$56*$A$57*$G$14)</f>
        <v>173013854749455.13</v>
      </c>
      <c r="G48" s="186">
        <f>AVERAGE(0.11,0.43)</f>
        <v>0.27</v>
      </c>
      <c r="H48" s="186">
        <f>G48*10^12/$K$14*$G$14</f>
        <v>36386138613861.391</v>
      </c>
      <c r="I48" s="186">
        <f>D48-H48</f>
        <v>136627716135593.73</v>
      </c>
      <c r="J48" s="191">
        <f t="shared" ref="J48:J50" si="1">H48</f>
        <v>36386138613861.391</v>
      </c>
      <c r="K48" s="191">
        <f t="shared" ref="K48:K50" si="2">I48</f>
        <v>136627716135593.73</v>
      </c>
    </row>
    <row r="49" spans="1:11" s="186" customFormat="1" x14ac:dyDescent="0.25">
      <c r="A49" s="186" t="s">
        <v>2041</v>
      </c>
      <c r="B49" s="186" t="s">
        <v>1036</v>
      </c>
      <c r="C49" s="186">
        <v>0.2</v>
      </c>
      <c r="D49" s="216">
        <f>C49*10^12/$K$14*$G$14*E6</f>
        <v>20792079207920.793</v>
      </c>
      <c r="E49" s="170">
        <v>0</v>
      </c>
      <c r="F49" s="186">
        <f>D49-(E49/$A$55/$A$56*$A$57*$G$14)</f>
        <v>20792079207920.793</v>
      </c>
      <c r="G49" s="186">
        <f>0.28*0.2/0.6</f>
        <v>9.3333333333333351E-2</v>
      </c>
      <c r="H49" s="186">
        <f>G49*10^12/$K$14*$G$14</f>
        <v>12577924459112.582</v>
      </c>
      <c r="I49" s="186">
        <f>D49-H49</f>
        <v>8214154748808.2109</v>
      </c>
      <c r="J49" s="191">
        <f t="shared" si="1"/>
        <v>12577924459112.582</v>
      </c>
      <c r="K49" s="191">
        <f t="shared" si="2"/>
        <v>8214154748808.2109</v>
      </c>
    </row>
    <row r="50" spans="1:11" s="186" customFormat="1" x14ac:dyDescent="0.25">
      <c r="A50" s="186" t="s">
        <v>2042</v>
      </c>
      <c r="B50" s="186" t="s">
        <v>1032</v>
      </c>
      <c r="C50" s="186">
        <v>0.4</v>
      </c>
      <c r="D50" s="216">
        <f>C50*10^12/$K$14*$G$14*E7</f>
        <v>43253463687363.781</v>
      </c>
      <c r="E50" s="170">
        <v>0</v>
      </c>
      <c r="F50" s="186">
        <f>D50-(E50/$A$55/$A$56*$A$57*$G$14)</f>
        <v>43253463687363.781</v>
      </c>
      <c r="G50" s="186">
        <f>0.28*0.4/0.6</f>
        <v>0.1866666666666667</v>
      </c>
      <c r="H50" s="186">
        <f>G50*10^12/$K$14*$G$14</f>
        <v>25155848918225.164</v>
      </c>
      <c r="I50" s="186">
        <f>D50-H50</f>
        <v>18097614769138.617</v>
      </c>
      <c r="J50" s="191">
        <f t="shared" si="1"/>
        <v>25155848918225.164</v>
      </c>
      <c r="K50" s="191">
        <f t="shared" si="2"/>
        <v>18097614769138.617</v>
      </c>
    </row>
    <row r="52" spans="1:11" x14ac:dyDescent="0.25">
      <c r="C52" s="59"/>
    </row>
    <row r="53" spans="1:11" x14ac:dyDescent="0.25">
      <c r="C53" s="186"/>
    </row>
    <row r="54" spans="1:11" x14ac:dyDescent="0.25">
      <c r="A54" s="128" t="s">
        <v>2060</v>
      </c>
      <c r="B54" s="128"/>
      <c r="C54" s="128"/>
      <c r="D54" s="128"/>
      <c r="E54" s="214"/>
      <c r="F54" s="214"/>
      <c r="G54" s="214"/>
      <c r="H54" s="186"/>
    </row>
    <row r="55" spans="1:11" x14ac:dyDescent="0.25">
      <c r="A55" s="186">
        <v>1037</v>
      </c>
      <c r="B55" s="186" t="s">
        <v>2061</v>
      </c>
      <c r="C55" s="186" t="s">
        <v>2062</v>
      </c>
      <c r="D55" s="186"/>
      <c r="E55" s="186"/>
      <c r="F55" s="186"/>
      <c r="G55" s="186"/>
      <c r="H55" s="186"/>
    </row>
    <row r="56" spans="1:11" x14ac:dyDescent="0.25">
      <c r="A56" s="186">
        <v>37.229999999999997</v>
      </c>
      <c r="B56" s="186" t="s">
        <v>2063</v>
      </c>
      <c r="C56" s="186" t="s">
        <v>2065</v>
      </c>
      <c r="D56" s="186"/>
      <c r="E56" s="186"/>
      <c r="F56" s="186"/>
      <c r="G56" s="186"/>
      <c r="H56" s="186"/>
    </row>
    <row r="57" spans="1:11" x14ac:dyDescent="0.25">
      <c r="A57" s="186">
        <v>35.314700000000002</v>
      </c>
      <c r="B57" s="186" t="s">
        <v>2064</v>
      </c>
      <c r="C57" s="186"/>
      <c r="D57" s="186"/>
      <c r="E57" s="186"/>
      <c r="F57" s="186"/>
      <c r="G57" s="186"/>
      <c r="H57" s="186"/>
    </row>
    <row r="58" spans="1:11" x14ac:dyDescent="0.25">
      <c r="A58" s="220">
        <v>0.72</v>
      </c>
      <c r="B58" s="186" t="s">
        <v>2075</v>
      </c>
      <c r="C58" s="217" t="s">
        <v>2076</v>
      </c>
      <c r="D58" s="186"/>
      <c r="E58" s="186"/>
      <c r="F58" s="186"/>
      <c r="G58" s="186"/>
    </row>
    <row r="59" spans="1:11" x14ac:dyDescent="0.25">
      <c r="A59" s="218"/>
      <c r="B59" s="186"/>
      <c r="C59" s="186"/>
      <c r="D59" s="186"/>
      <c r="E59" s="186"/>
      <c r="F59" s="186"/>
      <c r="G59" s="186"/>
    </row>
    <row r="61" spans="1:11" x14ac:dyDescent="0.25">
      <c r="A61" s="177"/>
      <c r="C61" s="186"/>
    </row>
    <row r="62" spans="1:11" x14ac:dyDescent="0.25">
      <c r="A62" s="123"/>
      <c r="C62" s="186"/>
    </row>
    <row r="64" spans="1:11" x14ac:dyDescent="0.25">
      <c r="C64" s="186"/>
    </row>
    <row r="65" spans="3:3" x14ac:dyDescent="0.25">
      <c r="C65" s="186"/>
    </row>
    <row r="66" spans="3:3" x14ac:dyDescent="0.25">
      <c r="C66" s="186"/>
    </row>
    <row r="67" spans="3:3" x14ac:dyDescent="0.25">
      <c r="C67" s="186"/>
    </row>
    <row r="68" spans="3:3" x14ac:dyDescent="0.25">
      <c r="C68" s="186"/>
    </row>
    <row r="69" spans="3:3" x14ac:dyDescent="0.25">
      <c r="C69" s="186"/>
    </row>
    <row r="70" spans="3:3" x14ac:dyDescent="0.25">
      <c r="C70" s="186"/>
    </row>
    <row r="71" spans="3:3" x14ac:dyDescent="0.25">
      <c r="C71" s="186"/>
    </row>
    <row r="72" spans="3:3" x14ac:dyDescent="0.25">
      <c r="C72" s="186"/>
    </row>
    <row r="73" spans="3:3" x14ac:dyDescent="0.25">
      <c r="C73" s="186"/>
    </row>
    <row r="74" spans="3:3" x14ac:dyDescent="0.25">
      <c r="C74" s="186"/>
    </row>
  </sheetData>
  <mergeCells count="12">
    <mergeCell ref="A9:K9"/>
    <mergeCell ref="A10:K10"/>
    <mergeCell ref="C11:E11"/>
    <mergeCell ref="G11:I11"/>
    <mergeCell ref="A44:A45"/>
    <mergeCell ref="B44:B45"/>
    <mergeCell ref="C44:C45"/>
    <mergeCell ref="D44:D45"/>
    <mergeCell ref="E44:F44"/>
    <mergeCell ref="G44:I44"/>
    <mergeCell ref="J44:J45"/>
    <mergeCell ref="K44:K45"/>
  </mergeCells>
  <hyperlinks>
    <hyperlink ref="F3" r:id="rId1" display="EIA NG Used as Feedstock for Hydrogen Production" xr:uid="{EE29C908-7494-42C8-9899-8F0A4BFA9F27}"/>
    <hyperlink ref="F4" r:id="rId2" location="/?id=38-AEO2021&amp;cases=ref2021&amp;sourcekey=0" xr:uid="{B301A502-62B4-49B9-BB4F-819F1C455428}"/>
    <hyperlink ref="F5" r:id="rId3" location="/?id=38-AEO2021&amp;cases=ref2021&amp;sourcekey=0" xr:uid="{7EB3B5DE-EB55-421C-85E9-83E15251286B}"/>
    <hyperlink ref="F7" r:id="rId4" location="/?id=38-AEO2021&amp;cases=ref2021&amp;sourcekey=0" xr:uid="{B5AE4CBB-B508-4FD6-9CDE-9368CB92751A}"/>
    <hyperlink ref="F6" r:id="rId5" location="/?id=41-AEO2021&amp;cases=ref2021&amp;sourcekey=0" xr:uid="{3249D199-BFCD-4282-8585-13C3B2AFCD92}"/>
    <hyperlink ref="D33" r:id="rId6" xr:uid="{683BC561-2E3A-4F71-8794-6B34D5163AE8}"/>
    <hyperlink ref="D34" r:id="rId7" xr:uid="{2CECF3FA-C759-4FA1-B793-B6605B9D7E50}"/>
    <hyperlink ref="D36" r:id="rId8" xr:uid="{D1A7C731-B478-4C5B-AD79-97C1F6E15692}"/>
    <hyperlink ref="D39" r:id="rId9" xr:uid="{EA3C81B4-73EB-434A-8418-C44C0676FCE8}"/>
  </hyperlinks>
  <pageMargins left="0.7" right="0.7" top="0.75" bottom="0.75" header="0.3" footer="0.3"/>
  <pageSetup orientation="portrait" r:id="rId10"/>
  <drawing r:id="rId1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2B15-331F-473F-A402-1508917C3258}">
  <sheetPr>
    <tabColor theme="4" tint="0.59999389629810485"/>
  </sheetPr>
  <dimension ref="A1:D52"/>
  <sheetViews>
    <sheetView workbookViewId="0">
      <selection activeCell="C46" sqref="C46"/>
    </sheetView>
  </sheetViews>
  <sheetFormatPr defaultRowHeight="15" x14ac:dyDescent="0.25"/>
  <cols>
    <col min="1" max="1" width="39.5703125" customWidth="1"/>
    <col min="2" max="4" width="13.42578125" customWidth="1"/>
  </cols>
  <sheetData>
    <row r="1" spans="1:2" x14ac:dyDescent="0.25">
      <c r="A1" t="s">
        <v>1764</v>
      </c>
    </row>
    <row r="2" spans="1:2" x14ac:dyDescent="0.25">
      <c r="A2" t="s">
        <v>1765</v>
      </c>
    </row>
    <row r="4" spans="1:2" x14ac:dyDescent="0.25">
      <c r="A4" s="1" t="s">
        <v>1766</v>
      </c>
    </row>
    <row r="5" spans="1:2" s="1" customFormat="1" x14ac:dyDescent="0.25">
      <c r="B5" s="1">
        <v>2020</v>
      </c>
    </row>
    <row r="6" spans="1:2" x14ac:dyDescent="0.25">
      <c r="A6" t="str">
        <f>'AEO T34 Non-Mfg 2021'!B41</f>
        <v xml:space="preserve">      Residual Fuel Oil</v>
      </c>
      <c r="B6" s="39">
        <f>'AEO T34 Non-Mfg 2021'!C41</f>
        <v>19.318365</v>
      </c>
    </row>
    <row r="7" spans="1:2" x14ac:dyDescent="0.25">
      <c r="A7" s="5" t="str">
        <f>'AEO T34 Non-Mfg 2021'!B42</f>
        <v xml:space="preserve">      Distillate Fuel Oil</v>
      </c>
      <c r="B7" s="39">
        <f>'AEO T34 Non-Mfg 2021'!C42</f>
        <v>137.37034600000001</v>
      </c>
    </row>
    <row r="8" spans="1:2" x14ac:dyDescent="0.25">
      <c r="A8" s="5" t="str">
        <f>'AEO T34 Non-Mfg 2021'!B43</f>
        <v xml:space="preserve">      Motor Gasoline</v>
      </c>
      <c r="B8" s="39">
        <f>'AEO T34 Non-Mfg 2021'!C43</f>
        <v>36.751457000000002</v>
      </c>
    </row>
    <row r="9" spans="1:2" x14ac:dyDescent="0.25">
      <c r="A9" s="5" t="str">
        <f>'AEO T34 Non-Mfg 2021'!B44</f>
        <v xml:space="preserve">      Other Petroleum 1/</v>
      </c>
      <c r="B9" s="39">
        <f>'AEO T34 Non-Mfg 2021'!C44</f>
        <v>23.936053999999999</v>
      </c>
    </row>
    <row r="10" spans="1:2" x14ac:dyDescent="0.25">
      <c r="A10" s="124" t="str">
        <f>'AEO T34 Non-Mfg 2021'!B45</f>
        <v xml:space="preserve">         Petroleum and Other Liquids Subtotal</v>
      </c>
      <c r="B10" s="125">
        <f>'AEO T34 Non-Mfg 2021'!C45</f>
        <v>217.376205</v>
      </c>
    </row>
    <row r="11" spans="1:2" x14ac:dyDescent="0.25">
      <c r="A11" s="5" t="str">
        <f>'AEO T34 Non-Mfg 2021'!B46</f>
        <v xml:space="preserve">      Natural Gas</v>
      </c>
      <c r="B11" s="39">
        <f>'AEO T34 Non-Mfg 2021'!C46</f>
        <v>436.20275900000001</v>
      </c>
    </row>
    <row r="12" spans="1:2" x14ac:dyDescent="0.25">
      <c r="A12" s="14" t="str">
        <f>'AEO T34 Non-Mfg 2021'!B47</f>
        <v xml:space="preserve">      Lease and Plant Fuel 2/</v>
      </c>
      <c r="B12" s="39">
        <f>'AEO T34 Non-Mfg 2021'!C47</f>
        <v>1865.005005</v>
      </c>
    </row>
    <row r="13" spans="1:2" x14ac:dyDescent="0.25">
      <c r="A13" s="5" t="str">
        <f>'AEO T34 Non-Mfg 2021'!B48</f>
        <v xml:space="preserve">      Steam Coal</v>
      </c>
      <c r="B13" s="39">
        <f>'AEO T34 Non-Mfg 2021'!C48</f>
        <v>84.983208000000005</v>
      </c>
    </row>
    <row r="14" spans="1:2" x14ac:dyDescent="0.25">
      <c r="A14" s="5" t="str">
        <f>'AEO T34 Non-Mfg 2021'!B49</f>
        <v xml:space="preserve">      Renewables</v>
      </c>
      <c r="B14" s="39">
        <f>'AEO T34 Non-Mfg 2021'!C49</f>
        <v>6.198194</v>
      </c>
    </row>
    <row r="15" spans="1:2" x14ac:dyDescent="0.25">
      <c r="A15" s="5" t="str">
        <f>'AEO T34 Non-Mfg 2021'!B50</f>
        <v xml:space="preserve">      Purchased Electricity Excluding Oil Shale</v>
      </c>
      <c r="B15" s="39">
        <f>'AEO T34 Non-Mfg 2021'!C50</f>
        <v>308.08032200000002</v>
      </c>
    </row>
    <row r="16" spans="1:2" x14ac:dyDescent="0.25">
      <c r="A16" s="5" t="str">
        <f>'AEO T34 Non-Mfg 2021'!B51</f>
        <v xml:space="preserve">      Purchased Electricity for Oil Shale</v>
      </c>
      <c r="B16" s="5">
        <f>'AEO T34 Non-Mfg 2021'!C51</f>
        <v>0</v>
      </c>
    </row>
    <row r="17" spans="1:2" x14ac:dyDescent="0.25">
      <c r="A17" s="1" t="str">
        <f>'AEO T34 Non-Mfg 2021'!B52</f>
        <v xml:space="preserve">         Total</v>
      </c>
      <c r="B17" s="15">
        <f>'AEO T34 Non-Mfg 2021'!C52</f>
        <v>2917.845703</v>
      </c>
    </row>
    <row r="18" spans="1:2" x14ac:dyDescent="0.25">
      <c r="A18" s="5"/>
    </row>
    <row r="19" spans="1:2" x14ac:dyDescent="0.25">
      <c r="A19" s="1" t="s">
        <v>1767</v>
      </c>
    </row>
    <row r="20" spans="1:2" x14ac:dyDescent="0.25">
      <c r="A20" s="5" t="s">
        <v>1024</v>
      </c>
      <c r="B20" s="122">
        <f>'BEA Use Table'!R418</f>
        <v>52499</v>
      </c>
    </row>
    <row r="21" spans="1:2" x14ac:dyDescent="0.25">
      <c r="A21" s="5" t="s">
        <v>1025</v>
      </c>
      <c r="B21" s="122">
        <f>'BEA Use Table'!Q418</f>
        <v>348619</v>
      </c>
    </row>
    <row r="22" spans="1:2" x14ac:dyDescent="0.25">
      <c r="A22" s="5" t="s">
        <v>1026</v>
      </c>
      <c r="B22" s="122">
        <f>SUM('BEA Use Table'!S418:V418)</f>
        <v>68512</v>
      </c>
    </row>
    <row r="24" spans="1:2" x14ac:dyDescent="0.25">
      <c r="A24" s="1" t="s">
        <v>1768</v>
      </c>
    </row>
    <row r="25" spans="1:2" x14ac:dyDescent="0.25">
      <c r="A25" s="5" t="s">
        <v>1024</v>
      </c>
      <c r="B25" s="39">
        <f>B$17*(B20/SUM(B$20:B$22))</f>
        <v>326.18014513935867</v>
      </c>
    </row>
    <row r="26" spans="1:2" x14ac:dyDescent="0.25">
      <c r="A26" s="5" t="s">
        <v>1025</v>
      </c>
      <c r="B26" s="39">
        <f t="shared" ref="B26:B27" si="0">B$17*(B21/SUM(B$20:B$22))</f>
        <v>2165.9954669296189</v>
      </c>
    </row>
    <row r="27" spans="1:2" x14ac:dyDescent="0.25">
      <c r="A27" s="5" t="s">
        <v>1026</v>
      </c>
      <c r="B27" s="39">
        <f t="shared" si="0"/>
        <v>425.67009093102229</v>
      </c>
    </row>
    <row r="29" spans="1:2" x14ac:dyDescent="0.25">
      <c r="A29" s="1" t="s">
        <v>1769</v>
      </c>
    </row>
    <row r="30" spans="1:2" x14ac:dyDescent="0.25">
      <c r="A30" t="s">
        <v>1770</v>
      </c>
    </row>
    <row r="31" spans="1:2" x14ac:dyDescent="0.25">
      <c r="A31" t="s">
        <v>1771</v>
      </c>
    </row>
    <row r="33" spans="1:4" x14ac:dyDescent="0.25">
      <c r="A33" s="59" t="s">
        <v>1772</v>
      </c>
    </row>
    <row r="34" spans="1:4" x14ac:dyDescent="0.25">
      <c r="A34" s="59" t="s">
        <v>1773</v>
      </c>
    </row>
    <row r="36" spans="1:4" s="5" customFormat="1" x14ac:dyDescent="0.25">
      <c r="A36" s="1" t="s">
        <v>1775</v>
      </c>
    </row>
    <row r="37" spans="1:4" s="5" customFormat="1" x14ac:dyDescent="0.25">
      <c r="A37" s="5" t="s">
        <v>1024</v>
      </c>
      <c r="B37" s="39">
        <f>B25-B13</f>
        <v>241.19693713935868</v>
      </c>
      <c r="C37" s="126">
        <f>B37/SUM(B$37:B$39)</f>
        <v>0.24920707814056253</v>
      </c>
    </row>
    <row r="38" spans="1:4" s="5" customFormat="1" x14ac:dyDescent="0.25">
      <c r="A38" s="5" t="s">
        <v>1025</v>
      </c>
      <c r="B38" s="39">
        <f>B26-B12</f>
        <v>300.99046192961896</v>
      </c>
      <c r="C38" s="126">
        <f t="shared" ref="C38:C39" si="1">B38/SUM(B$37:B$39)</f>
        <v>0.31098634358826838</v>
      </c>
    </row>
    <row r="39" spans="1:4" s="5" customFormat="1" x14ac:dyDescent="0.25">
      <c r="A39" s="5" t="s">
        <v>1026</v>
      </c>
      <c r="B39" s="39">
        <f>B27</f>
        <v>425.67009093102229</v>
      </c>
      <c r="C39" s="126">
        <f t="shared" si="1"/>
        <v>0.4398065782711692</v>
      </c>
    </row>
    <row r="40" spans="1:4" s="5" customFormat="1" x14ac:dyDescent="0.25"/>
    <row r="41" spans="1:4" s="5" customFormat="1" x14ac:dyDescent="0.25"/>
    <row r="42" spans="1:4" x14ac:dyDescent="0.25">
      <c r="A42" s="1" t="s">
        <v>1774</v>
      </c>
    </row>
    <row r="43" spans="1:4" s="5" customFormat="1" ht="45" x14ac:dyDescent="0.25">
      <c r="A43" s="1"/>
      <c r="B43" s="128" t="s">
        <v>1024</v>
      </c>
      <c r="C43" s="128" t="s">
        <v>1025</v>
      </c>
      <c r="D43" s="128" t="s">
        <v>1026</v>
      </c>
    </row>
    <row r="44" spans="1:4" x14ac:dyDescent="0.25">
      <c r="A44" s="1" t="s">
        <v>26</v>
      </c>
      <c r="B44" s="127">
        <f>C$37</f>
        <v>0.24920707814056253</v>
      </c>
      <c r="C44" s="127">
        <f>C$38</f>
        <v>0.31098634358826838</v>
      </c>
      <c r="D44" s="127">
        <f>C$39</f>
        <v>0.4398065782711692</v>
      </c>
    </row>
    <row r="45" spans="1:4" x14ac:dyDescent="0.25">
      <c r="A45" s="1" t="s">
        <v>27</v>
      </c>
      <c r="B45" s="127">
        <f t="shared" ref="B45:B48" si="2">C$37</f>
        <v>0.24920707814056253</v>
      </c>
      <c r="C45" s="127">
        <f t="shared" ref="C45:C48" si="3">C$38</f>
        <v>0.31098634358826838</v>
      </c>
      <c r="D45" s="127">
        <f t="shared" ref="D45:D48" si="4">C$39</f>
        <v>0.4398065782711692</v>
      </c>
    </row>
    <row r="46" spans="1:4" x14ac:dyDescent="0.25">
      <c r="A46" s="1" t="s">
        <v>28</v>
      </c>
      <c r="B46" s="127">
        <f t="shared" si="2"/>
        <v>0.24920707814056253</v>
      </c>
      <c r="C46" s="127">
        <f t="shared" si="3"/>
        <v>0.31098634358826838</v>
      </c>
      <c r="D46" s="127">
        <f t="shared" si="4"/>
        <v>0.4398065782711692</v>
      </c>
    </row>
    <row r="47" spans="1:4" x14ac:dyDescent="0.25">
      <c r="A47" s="1" t="s">
        <v>29</v>
      </c>
      <c r="B47" s="127">
        <f t="shared" si="2"/>
        <v>0.24920707814056253</v>
      </c>
      <c r="C47" s="127">
        <f t="shared" si="3"/>
        <v>0.31098634358826838</v>
      </c>
      <c r="D47" s="127">
        <f t="shared" si="4"/>
        <v>0.4398065782711692</v>
      </c>
    </row>
    <row r="48" spans="1:4" x14ac:dyDescent="0.25">
      <c r="A48" s="1" t="s">
        <v>30</v>
      </c>
      <c r="B48" s="127">
        <f t="shared" si="2"/>
        <v>0.24920707814056253</v>
      </c>
      <c r="C48" s="127">
        <f t="shared" si="3"/>
        <v>0.31098634358826838</v>
      </c>
      <c r="D48" s="127">
        <f t="shared" si="4"/>
        <v>0.4398065782711692</v>
      </c>
    </row>
    <row r="49" spans="1:4" x14ac:dyDescent="0.25">
      <c r="A49" s="1" t="s">
        <v>70</v>
      </c>
      <c r="B49" s="31">
        <v>0</v>
      </c>
      <c r="C49" s="31">
        <v>1</v>
      </c>
      <c r="D49" s="31">
        <v>0</v>
      </c>
    </row>
    <row r="50" spans="1:4" x14ac:dyDescent="0.25">
      <c r="A50" s="1" t="s">
        <v>31</v>
      </c>
      <c r="B50" s="31">
        <v>1</v>
      </c>
      <c r="C50" s="31">
        <v>0</v>
      </c>
      <c r="D50" s="31">
        <v>0</v>
      </c>
    </row>
    <row r="51" spans="1:4" x14ac:dyDescent="0.25">
      <c r="A51" s="1" t="s">
        <v>32</v>
      </c>
      <c r="B51" s="127">
        <f t="shared" ref="B51" si="5">C$37</f>
        <v>0.24920707814056253</v>
      </c>
      <c r="C51" s="127">
        <f t="shared" ref="C51:C52" si="6">C$38</f>
        <v>0.31098634358826838</v>
      </c>
      <c r="D51" s="127">
        <f t="shared" ref="D51:D52" si="7">C$39</f>
        <v>0.4398065782711692</v>
      </c>
    </row>
    <row r="52" spans="1:4" x14ac:dyDescent="0.25">
      <c r="A52" s="1" t="s">
        <v>33</v>
      </c>
      <c r="B52" s="127">
        <f>C$37</f>
        <v>0.24920707814056253</v>
      </c>
      <c r="C52" s="127">
        <f t="shared" si="6"/>
        <v>0.31098634358826838</v>
      </c>
      <c r="D52" s="127">
        <f t="shared" si="7"/>
        <v>0.4398065782711692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917D1-F79E-428A-9C33-220A3B9E24A1}">
  <sheetPr>
    <tabColor theme="4" tint="0.59999389629810485"/>
  </sheetPr>
  <dimension ref="A1:C9"/>
  <sheetViews>
    <sheetView workbookViewId="0">
      <selection activeCell="B7" sqref="B7"/>
    </sheetView>
  </sheetViews>
  <sheetFormatPr defaultRowHeight="15" x14ac:dyDescent="0.25"/>
  <cols>
    <col min="1" max="1" width="22.140625" customWidth="1"/>
  </cols>
  <sheetData>
    <row r="1" spans="1:3" x14ac:dyDescent="0.25">
      <c r="A1" t="s">
        <v>1776</v>
      </c>
    </row>
    <row r="2" spans="1:3" x14ac:dyDescent="0.25">
      <c r="A2" t="s">
        <v>1777</v>
      </c>
    </row>
    <row r="3" spans="1:3" x14ac:dyDescent="0.25">
      <c r="A3" t="s">
        <v>1778</v>
      </c>
    </row>
    <row r="5" spans="1:3" x14ac:dyDescent="0.25">
      <c r="B5" s="129" t="s">
        <v>1755</v>
      </c>
      <c r="C5" s="129" t="s">
        <v>1757</v>
      </c>
    </row>
    <row r="6" spans="1:3" x14ac:dyDescent="0.25">
      <c r="A6" s="1" t="s">
        <v>1042</v>
      </c>
      <c r="B6" s="122">
        <f>SUM('BEA Use Table'!EU418:FH418)</f>
        <v>513083</v>
      </c>
      <c r="C6">
        <f>B6/SUM(B$6:B$7)</f>
        <v>0.63852508387841855</v>
      </c>
    </row>
    <row r="7" spans="1:3" x14ac:dyDescent="0.25">
      <c r="A7" s="1" t="s">
        <v>1043</v>
      </c>
      <c r="B7" s="122">
        <f>SUM('BEA Use Table'!FI418:FS418)</f>
        <v>290461</v>
      </c>
      <c r="C7" s="5">
        <f>B7/SUM(B$6:B$7)</f>
        <v>0.36147491612158139</v>
      </c>
    </row>
    <row r="9" spans="1:3" x14ac:dyDescent="0.25">
      <c r="A9" s="59" t="s">
        <v>1779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1CA2-4D2B-444C-AD7F-4EC3BC0BB76C}">
  <sheetPr>
    <tabColor theme="4" tint="0.59999389629810485"/>
  </sheetPr>
  <dimension ref="A1:D16"/>
  <sheetViews>
    <sheetView topLeftCell="A4" workbookViewId="0">
      <selection activeCell="B16" sqref="B16"/>
    </sheetView>
  </sheetViews>
  <sheetFormatPr defaultRowHeight="15" x14ac:dyDescent="0.25"/>
  <cols>
    <col min="1" max="1" width="51.85546875" customWidth="1"/>
    <col min="2" max="2" width="18.28515625" customWidth="1"/>
    <col min="3" max="3" width="23.140625" customWidth="1"/>
    <col min="4" max="4" width="29.42578125" customWidth="1"/>
  </cols>
  <sheetData>
    <row r="1" spans="1:4" x14ac:dyDescent="0.25">
      <c r="A1" t="s">
        <v>1158</v>
      </c>
    </row>
    <row r="2" spans="1:4" x14ac:dyDescent="0.25">
      <c r="A2" t="s">
        <v>1159</v>
      </c>
    </row>
    <row r="3" spans="1:4" x14ac:dyDescent="0.25">
      <c r="A3" t="s">
        <v>1160</v>
      </c>
    </row>
    <row r="4" spans="1:4" x14ac:dyDescent="0.25">
      <c r="A4" t="s">
        <v>1161</v>
      </c>
    </row>
    <row r="6" spans="1:4" s="5" customFormat="1" x14ac:dyDescent="0.25">
      <c r="A6" s="5" t="s">
        <v>1962</v>
      </c>
    </row>
    <row r="7" spans="1:4" s="5" customFormat="1" x14ac:dyDescent="0.25">
      <c r="A7" s="5" t="s">
        <v>1963</v>
      </c>
    </row>
    <row r="8" spans="1:4" s="5" customFormat="1" x14ac:dyDescent="0.25"/>
    <row r="9" spans="1:4" x14ac:dyDescent="0.25">
      <c r="A9" s="3" t="s">
        <v>1149</v>
      </c>
      <c r="B9" s="150" t="s">
        <v>1755</v>
      </c>
      <c r="C9" s="150" t="s">
        <v>1961</v>
      </c>
      <c r="D9" s="150" t="s">
        <v>1960</v>
      </c>
    </row>
    <row r="10" spans="1:4" x14ac:dyDescent="0.25">
      <c r="A10" s="5" t="s">
        <v>1151</v>
      </c>
      <c r="B10" s="122">
        <f>SUM('BEA Use Table'!HK418:HO418)</f>
        <v>140332</v>
      </c>
      <c r="C10" s="123">
        <f>B10/B$16</f>
        <v>0.24347216583561482</v>
      </c>
      <c r="D10" s="123">
        <f>B10/SUM(B$10:B$11,B$13:B$14)</f>
        <v>0.28445752556087989</v>
      </c>
    </row>
    <row r="11" spans="1:4" x14ac:dyDescent="0.25">
      <c r="A11" s="5" t="s">
        <v>1152</v>
      </c>
      <c r="B11" s="122">
        <f>SUM('BEA Use Table'!HP418:HW418)</f>
        <v>70834</v>
      </c>
      <c r="C11" s="123">
        <f>B11/B$16</f>
        <v>0.12289504457144443</v>
      </c>
      <c r="D11" s="123">
        <f>B11/SUM(B$10:B$11,B$13:B$14)</f>
        <v>0.14358282049410945</v>
      </c>
    </row>
    <row r="12" spans="1:4" x14ac:dyDescent="0.25">
      <c r="A12" s="5" t="s">
        <v>1153</v>
      </c>
      <c r="B12" s="122">
        <f>SUM('BEA Use Table'!IF418:IG418)</f>
        <v>83046</v>
      </c>
      <c r="C12" s="123">
        <f>B12/B$16</f>
        <v>0.14408252917356318</v>
      </c>
      <c r="D12">
        <v>0</v>
      </c>
    </row>
    <row r="13" spans="1:4" x14ac:dyDescent="0.25">
      <c r="A13" s="5" t="s">
        <v>1154</v>
      </c>
      <c r="B13" s="122">
        <f>SUM('BEA Use Table'!BI418:BK418)</f>
        <v>60943</v>
      </c>
      <c r="C13" s="123">
        <f>B13/B$16</f>
        <v>0.10573443122395372</v>
      </c>
      <c r="D13" s="123">
        <f t="shared" ref="D13:D14" si="0">B13/SUM(B$10:B$11,B$13:B$14)</f>
        <v>0.12353344198227563</v>
      </c>
    </row>
    <row r="14" spans="1:4" x14ac:dyDescent="0.25">
      <c r="A14" t="s">
        <v>1780</v>
      </c>
      <c r="B14" s="122">
        <f>SUM('BEA Use Table'!FT418:GL418)</f>
        <v>221223</v>
      </c>
      <c r="C14" s="123">
        <f>B14/B$16</f>
        <v>0.38381582919542384</v>
      </c>
      <c r="D14" s="123">
        <f t="shared" si="0"/>
        <v>0.44842621196273502</v>
      </c>
    </row>
    <row r="16" spans="1:4" x14ac:dyDescent="0.25">
      <c r="A16" t="s">
        <v>1756</v>
      </c>
      <c r="B16" s="122">
        <f>SUM(B10:B13,B14)</f>
        <v>576378</v>
      </c>
      <c r="C16" s="123">
        <f>B16/B$16</f>
        <v>1</v>
      </c>
      <c r="D16" s="123">
        <f>C16/C$16</f>
        <v>1</v>
      </c>
    </row>
  </sheetData>
  <pageMargins left="0.7" right="0.7" top="0.75" bottom="0.75" header="0.3" footer="0.3"/>
  <ignoredErrors>
    <ignoredError sqref="B10:B14" formulaRange="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491C0-84E6-4775-A9EA-BBD47A36E4DB}">
  <dimension ref="A1:AJ12"/>
  <sheetViews>
    <sheetView workbookViewId="0">
      <selection activeCell="A8" sqref="A8"/>
    </sheetView>
  </sheetViews>
  <sheetFormatPr defaultColWidth="9.140625" defaultRowHeight="15" x14ac:dyDescent="0.25"/>
  <cols>
    <col min="1" max="1" width="41" style="5" customWidth="1"/>
    <col min="2" max="2" width="16.7109375" style="5" customWidth="1"/>
    <col min="3" max="3" width="10.5703125" style="5" customWidth="1"/>
    <col min="4" max="33" width="9.140625" style="5" customWidth="1"/>
    <col min="34" max="16384" width="9.140625" style="5"/>
  </cols>
  <sheetData>
    <row r="1" spans="1:36" x14ac:dyDescent="0.25">
      <c r="A1" s="189" t="s">
        <v>2030</v>
      </c>
      <c r="B1" s="5" t="s">
        <v>2031</v>
      </c>
      <c r="C1" s="177">
        <v>3412000000000</v>
      </c>
    </row>
    <row r="2" spans="1:36" s="17" customFormat="1" x14ac:dyDescent="0.25">
      <c r="A2" s="26" t="s">
        <v>2029</v>
      </c>
      <c r="B2" s="26">
        <v>2012</v>
      </c>
      <c r="C2" s="26">
        <v>2015</v>
      </c>
      <c r="D2" s="26">
        <v>2018</v>
      </c>
      <c r="E2" s="26">
        <v>2020</v>
      </c>
      <c r="F2" s="26">
        <v>2030</v>
      </c>
      <c r="G2" s="26">
        <v>2040</v>
      </c>
      <c r="H2" s="26">
        <v>2050</v>
      </c>
      <c r="I2" s="26"/>
      <c r="J2" s="26"/>
      <c r="K2" s="26"/>
      <c r="L2" s="26"/>
      <c r="M2" s="26"/>
      <c r="N2" s="26"/>
      <c r="O2" s="26"/>
      <c r="P2" s="26"/>
      <c r="Q2" s="26"/>
      <c r="R2" s="26"/>
      <c r="S2" s="26"/>
      <c r="T2" s="26"/>
      <c r="U2" s="26"/>
      <c r="V2" s="26"/>
      <c r="W2" s="26"/>
      <c r="X2" s="26"/>
      <c r="Y2" s="26"/>
      <c r="Z2" s="26"/>
      <c r="AA2" s="26"/>
      <c r="AB2" s="26"/>
      <c r="AC2" s="26"/>
      <c r="AD2" s="26"/>
      <c r="AE2" s="26"/>
      <c r="AF2" s="26"/>
      <c r="AG2" s="26"/>
    </row>
    <row r="3" spans="1:36" x14ac:dyDescent="0.25">
      <c r="A3" s="131" t="s">
        <v>2027</v>
      </c>
      <c r="B3">
        <v>31</v>
      </c>
      <c r="C3" s="134">
        <v>31</v>
      </c>
      <c r="D3" s="134">
        <v>31</v>
      </c>
      <c r="E3" s="134">
        <v>32</v>
      </c>
      <c r="F3" s="134">
        <v>33</v>
      </c>
      <c r="G3" s="134">
        <v>34</v>
      </c>
      <c r="H3" s="134">
        <v>35</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row>
    <row r="4" spans="1:36" x14ac:dyDescent="0.25">
      <c r="A4" s="131" t="s">
        <v>2028</v>
      </c>
      <c r="B4">
        <v>29</v>
      </c>
      <c r="C4" s="134">
        <v>29</v>
      </c>
      <c r="D4" s="134">
        <v>28</v>
      </c>
      <c r="E4" s="134">
        <v>28</v>
      </c>
      <c r="F4" s="134">
        <v>29</v>
      </c>
      <c r="G4" s="134">
        <v>30</v>
      </c>
      <c r="H4" s="134">
        <v>31</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row>
    <row r="5" spans="1:36" x14ac:dyDescent="0.25">
      <c r="A5" s="131"/>
      <c r="I5" s="134"/>
      <c r="J5" s="134"/>
      <c r="K5" s="134"/>
      <c r="L5" s="134"/>
      <c r="M5" s="134"/>
      <c r="N5" s="134"/>
      <c r="O5" s="134"/>
      <c r="P5" s="134"/>
      <c r="Q5" s="134"/>
      <c r="R5" s="134"/>
      <c r="S5" s="134"/>
      <c r="T5" s="134"/>
      <c r="U5" s="134"/>
      <c r="V5" s="134"/>
      <c r="W5" s="134"/>
      <c r="X5" s="134"/>
      <c r="Y5" s="134"/>
      <c r="Z5" s="134"/>
      <c r="AA5" s="133"/>
      <c r="AB5" s="133"/>
      <c r="AC5" s="133"/>
      <c r="AD5" s="133"/>
      <c r="AE5" s="133"/>
      <c r="AF5" s="133"/>
      <c r="AG5" s="133"/>
    </row>
    <row r="6" spans="1:36" s="182" customFormat="1" x14ac:dyDescent="0.25">
      <c r="A6" s="131" t="s">
        <v>2032</v>
      </c>
      <c r="B6" s="177">
        <f>SUM(B3:B4)*$C$1</f>
        <v>204720000000000</v>
      </c>
      <c r="C6" s="177">
        <f t="shared" ref="C6:H6" si="0">SUM(C3:C4)*$C$1</f>
        <v>204720000000000</v>
      </c>
      <c r="D6" s="177">
        <f t="shared" si="0"/>
        <v>201308000000000</v>
      </c>
      <c r="E6" s="177">
        <f t="shared" si="0"/>
        <v>204720000000000</v>
      </c>
      <c r="F6" s="177">
        <f t="shared" si="0"/>
        <v>211544000000000</v>
      </c>
      <c r="G6" s="177">
        <f t="shared" si="0"/>
        <v>218368000000000</v>
      </c>
      <c r="H6" s="177">
        <f t="shared" si="0"/>
        <v>225192000000000</v>
      </c>
      <c r="I6" s="134"/>
      <c r="J6" s="134"/>
      <c r="K6" s="134"/>
      <c r="L6" s="134"/>
      <c r="M6" s="134"/>
      <c r="N6" s="134"/>
      <c r="O6" s="134"/>
      <c r="P6" s="134"/>
      <c r="Q6" s="134"/>
      <c r="R6" s="134"/>
      <c r="S6" s="134"/>
      <c r="T6" s="134"/>
      <c r="U6" s="134"/>
      <c r="V6" s="134"/>
      <c r="W6" s="134"/>
      <c r="X6" s="134"/>
      <c r="Y6" s="134"/>
      <c r="Z6" s="134"/>
      <c r="AA6" s="133"/>
      <c r="AB6" s="133"/>
      <c r="AC6" s="133"/>
      <c r="AD6" s="133"/>
      <c r="AE6" s="133"/>
      <c r="AF6" s="133"/>
      <c r="AG6" s="133"/>
    </row>
    <row r="7" spans="1:36" x14ac:dyDescent="0.25">
      <c r="A7" s="131"/>
      <c r="B7" s="183"/>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row>
    <row r="8" spans="1:36" x14ac:dyDescent="0.25">
      <c r="D8" s="190">
        <v>2018</v>
      </c>
      <c r="E8" s="190">
        <v>2019</v>
      </c>
      <c r="F8" s="190">
        <v>2020</v>
      </c>
      <c r="G8" s="190">
        <v>2021</v>
      </c>
      <c r="H8" s="190">
        <v>2022</v>
      </c>
      <c r="I8" s="190">
        <v>2023</v>
      </c>
      <c r="J8" s="190">
        <v>2024</v>
      </c>
      <c r="K8" s="190">
        <v>2025</v>
      </c>
      <c r="L8" s="190">
        <v>2026</v>
      </c>
      <c r="M8" s="190">
        <v>2027</v>
      </c>
      <c r="N8" s="190">
        <v>2028</v>
      </c>
      <c r="O8" s="190">
        <v>2029</v>
      </c>
      <c r="P8" s="190">
        <v>2030</v>
      </c>
      <c r="Q8" s="190">
        <v>2031</v>
      </c>
      <c r="R8" s="190">
        <v>2032</v>
      </c>
      <c r="S8" s="190">
        <v>2033</v>
      </c>
      <c r="T8" s="190">
        <v>2034</v>
      </c>
      <c r="U8" s="190">
        <v>2035</v>
      </c>
      <c r="V8" s="190">
        <v>2036</v>
      </c>
      <c r="W8" s="190">
        <v>2037</v>
      </c>
      <c r="X8" s="190">
        <v>2038</v>
      </c>
      <c r="Y8" s="190">
        <v>2039</v>
      </c>
      <c r="Z8" s="190">
        <v>2040</v>
      </c>
      <c r="AA8" s="190">
        <v>2041</v>
      </c>
      <c r="AB8" s="190">
        <v>2042</v>
      </c>
      <c r="AC8" s="190">
        <v>2043</v>
      </c>
      <c r="AD8" s="190">
        <v>2044</v>
      </c>
      <c r="AE8" s="190">
        <v>2045</v>
      </c>
      <c r="AF8" s="190">
        <v>2046</v>
      </c>
      <c r="AG8" s="190">
        <v>2047</v>
      </c>
      <c r="AH8" s="190">
        <v>2048</v>
      </c>
      <c r="AI8" s="190">
        <v>2049</v>
      </c>
      <c r="AJ8" s="190">
        <v>2050</v>
      </c>
    </row>
    <row r="9" spans="1:36" x14ac:dyDescent="0.25">
      <c r="C9" s="5" t="s">
        <v>2032</v>
      </c>
      <c r="D9" s="5">
        <f>_xlfn.FORECAST.LINEAR(D8,$D$6:$E$6,$D$2:$E$2)</f>
        <v>201308000000000</v>
      </c>
      <c r="E9" s="185">
        <f>_xlfn.FORECAST.LINEAR(E8,$D$6:$E$6,$D$2:$E$2)</f>
        <v>203014000000000</v>
      </c>
      <c r="F9" s="185">
        <f>_xlfn.FORECAST.LINEAR(F8,$D$6:$E$6,$D$2:$E$2)</f>
        <v>204720000000000</v>
      </c>
      <c r="G9" s="185">
        <f>_xlfn.FORECAST.LINEAR(G8,$E$6:$F$6,$E$2:$F$2)</f>
        <v>205402400000000</v>
      </c>
      <c r="H9" s="185">
        <f t="shared" ref="H9:P9" si="1">_xlfn.FORECAST.LINEAR(H8,$E$6:$F$6,$E$2:$F$2)</f>
        <v>206084800000000</v>
      </c>
      <c r="I9" s="185">
        <f t="shared" si="1"/>
        <v>206767200000000</v>
      </c>
      <c r="J9" s="185">
        <f t="shared" si="1"/>
        <v>207449600000000</v>
      </c>
      <c r="K9" s="185">
        <f t="shared" si="1"/>
        <v>208132000000000</v>
      </c>
      <c r="L9" s="185">
        <f t="shared" si="1"/>
        <v>208814400000000</v>
      </c>
      <c r="M9" s="185">
        <f t="shared" si="1"/>
        <v>209496800000000</v>
      </c>
      <c r="N9" s="185">
        <f t="shared" si="1"/>
        <v>210179200000000</v>
      </c>
      <c r="O9" s="185">
        <f t="shared" si="1"/>
        <v>210861600000000</v>
      </c>
      <c r="P9" s="185">
        <f t="shared" si="1"/>
        <v>211544000000000</v>
      </c>
      <c r="Q9" s="185">
        <f>_xlfn.FORECAST.LINEAR(Q8,$F$6:$G$6,$F$2:$G$2)</f>
        <v>212226400000000</v>
      </c>
      <c r="R9" s="185">
        <f t="shared" ref="R9:Z9" si="2">_xlfn.FORECAST.LINEAR(R8,$F$6:$G$6,$F$2:$G$2)</f>
        <v>212908800000000</v>
      </c>
      <c r="S9" s="185">
        <f t="shared" si="2"/>
        <v>213591200000000</v>
      </c>
      <c r="T9" s="185">
        <f t="shared" si="2"/>
        <v>214273600000000</v>
      </c>
      <c r="U9" s="185">
        <f t="shared" si="2"/>
        <v>214956000000000</v>
      </c>
      <c r="V9" s="185">
        <f t="shared" si="2"/>
        <v>215638400000000</v>
      </c>
      <c r="W9" s="185">
        <f t="shared" si="2"/>
        <v>216320800000000</v>
      </c>
      <c r="X9" s="185">
        <f t="shared" si="2"/>
        <v>217003200000000</v>
      </c>
      <c r="Y9" s="185">
        <f t="shared" si="2"/>
        <v>217685600000000</v>
      </c>
      <c r="Z9" s="185">
        <f t="shared" si="2"/>
        <v>218368000000000</v>
      </c>
      <c r="AA9" s="185">
        <f>_xlfn.FORECAST.LINEAR(AA8,$G$6:$H$6,$G$2:$H$2)</f>
        <v>219050400000000</v>
      </c>
      <c r="AB9" s="185">
        <f t="shared" ref="AB9:AJ9" si="3">_xlfn.FORECAST.LINEAR(AB8,$G$6:$H$6,$G$2:$H$2)</f>
        <v>219732800000000</v>
      </c>
      <c r="AC9" s="185">
        <f t="shared" si="3"/>
        <v>220415200000000</v>
      </c>
      <c r="AD9" s="185">
        <f t="shared" si="3"/>
        <v>221097600000000</v>
      </c>
      <c r="AE9" s="185">
        <f t="shared" si="3"/>
        <v>221780000000000</v>
      </c>
      <c r="AF9" s="185">
        <f t="shared" si="3"/>
        <v>222462400000000</v>
      </c>
      <c r="AG9" s="185">
        <f t="shared" si="3"/>
        <v>223144800000000</v>
      </c>
      <c r="AH9" s="185">
        <f t="shared" si="3"/>
        <v>223827200000000</v>
      </c>
      <c r="AI9" s="185">
        <f t="shared" si="3"/>
        <v>224509600000000</v>
      </c>
      <c r="AJ9" s="185">
        <f t="shared" si="3"/>
        <v>225192000000000</v>
      </c>
    </row>
    <row r="10" spans="1:36" x14ac:dyDescent="0.25">
      <c r="B10" s="187"/>
    </row>
    <row r="11" spans="1:36" x14ac:dyDescent="0.25">
      <c r="B11" s="187"/>
    </row>
    <row r="12" spans="1:36" x14ac:dyDescent="0.25">
      <c r="B12" s="188"/>
    </row>
  </sheetData>
  <phoneticPr fontId="47" type="noConversion"/>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245"/>
  <sheetViews>
    <sheetView workbookViewId="0">
      <selection activeCell="I34" sqref="I34"/>
    </sheetView>
  </sheetViews>
  <sheetFormatPr defaultColWidth="9" defaultRowHeight="15" customHeight="1" x14ac:dyDescent="0.25"/>
  <cols>
    <col min="1" max="1" width="15.42578125" style="5" customWidth="1"/>
    <col min="2" max="2" width="42.7109375" style="5" customWidth="1"/>
    <col min="3" max="16384" width="9" style="5"/>
  </cols>
  <sheetData>
    <row r="1" spans="1:54" ht="15" customHeight="1" thickBot="1" x14ac:dyDescent="0.3">
      <c r="A1" s="224"/>
      <c r="B1" s="155" t="s">
        <v>2090</v>
      </c>
      <c r="C1" s="156">
        <v>2021</v>
      </c>
      <c r="D1" s="156">
        <v>2022</v>
      </c>
      <c r="E1" s="156">
        <v>2023</v>
      </c>
      <c r="F1" s="156">
        <v>2024</v>
      </c>
      <c r="G1" s="156">
        <v>2025</v>
      </c>
      <c r="H1" s="156">
        <v>2026</v>
      </c>
      <c r="I1" s="156">
        <v>2027</v>
      </c>
      <c r="J1" s="156">
        <v>2028</v>
      </c>
      <c r="K1" s="156">
        <v>2029</v>
      </c>
      <c r="L1" s="156">
        <v>2030</v>
      </c>
      <c r="M1" s="156">
        <v>2031</v>
      </c>
      <c r="N1" s="156">
        <v>2032</v>
      </c>
      <c r="O1" s="156">
        <v>2033</v>
      </c>
      <c r="P1" s="156">
        <v>2034</v>
      </c>
      <c r="Q1" s="156">
        <v>2035</v>
      </c>
      <c r="R1" s="156">
        <v>2036</v>
      </c>
      <c r="S1" s="156">
        <v>2037</v>
      </c>
      <c r="T1" s="156">
        <v>2038</v>
      </c>
      <c r="U1" s="156">
        <v>2039</v>
      </c>
      <c r="V1" s="156">
        <v>2040</v>
      </c>
      <c r="W1" s="156">
        <v>2041</v>
      </c>
      <c r="X1" s="156">
        <v>2042</v>
      </c>
      <c r="Y1" s="156">
        <v>2043</v>
      </c>
      <c r="Z1" s="156">
        <v>2044</v>
      </c>
      <c r="AA1" s="156">
        <v>2045</v>
      </c>
      <c r="AB1" s="156">
        <v>2046</v>
      </c>
      <c r="AC1" s="156">
        <v>2047</v>
      </c>
      <c r="AD1" s="156">
        <v>2048</v>
      </c>
      <c r="AE1" s="156">
        <v>2049</v>
      </c>
      <c r="AF1" s="156">
        <v>2050</v>
      </c>
      <c r="AG1" s="224"/>
      <c r="AH1" s="224"/>
      <c r="AI1" s="224"/>
      <c r="AJ1" s="224"/>
      <c r="AK1" s="224"/>
      <c r="AL1" s="224"/>
      <c r="AM1" s="224"/>
      <c r="AN1" s="224"/>
      <c r="AO1" s="224"/>
      <c r="AP1" s="224"/>
      <c r="AQ1" s="224"/>
      <c r="AR1" s="224"/>
      <c r="AS1" s="224"/>
      <c r="AT1" s="224"/>
      <c r="AU1" s="224"/>
      <c r="AV1" s="224"/>
      <c r="AW1" s="224"/>
      <c r="AX1" s="224"/>
      <c r="AY1" s="224"/>
      <c r="AZ1" s="224"/>
      <c r="BA1" s="224"/>
      <c r="BB1" s="224"/>
    </row>
    <row r="2" spans="1:54" ht="15" customHeight="1" thickTop="1" x14ac:dyDescent="0.25">
      <c r="A2" s="224"/>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c r="AM2" s="224"/>
      <c r="AN2" s="224"/>
      <c r="AO2" s="224"/>
      <c r="AP2" s="224"/>
      <c r="AQ2" s="224"/>
      <c r="AR2" s="224"/>
      <c r="AS2" s="224"/>
      <c r="AT2" s="224"/>
      <c r="AU2" s="224"/>
      <c r="AV2" s="224"/>
      <c r="AW2" s="224"/>
      <c r="AX2" s="224"/>
      <c r="AY2" s="224"/>
      <c r="AZ2" s="224"/>
      <c r="BA2" s="224"/>
      <c r="BB2" s="224"/>
    </row>
    <row r="3" spans="1:54" ht="15" customHeight="1" x14ac:dyDescent="0.25">
      <c r="A3" s="224"/>
      <c r="B3" s="224"/>
      <c r="C3" s="157" t="s">
        <v>85</v>
      </c>
      <c r="D3" s="157" t="s">
        <v>2091</v>
      </c>
      <c r="E3" s="37"/>
      <c r="F3" s="37"/>
      <c r="G3" s="37"/>
      <c r="H3" s="224"/>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4"/>
      <c r="AV3" s="224"/>
      <c r="AW3" s="224"/>
      <c r="AX3" s="224"/>
      <c r="AY3" s="224"/>
      <c r="AZ3" s="224"/>
      <c r="BA3" s="224"/>
      <c r="BB3" s="224"/>
    </row>
    <row r="4" spans="1:54" ht="15" customHeight="1" x14ac:dyDescent="0.25">
      <c r="A4" s="224"/>
      <c r="B4" s="224"/>
      <c r="C4" s="157" t="s">
        <v>86</v>
      </c>
      <c r="D4" s="157" t="s">
        <v>2092</v>
      </c>
      <c r="E4" s="37"/>
      <c r="F4" s="37"/>
      <c r="G4" s="157" t="s">
        <v>2093</v>
      </c>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row>
    <row r="5" spans="1:54" ht="15" customHeight="1" x14ac:dyDescent="0.25">
      <c r="A5" s="224"/>
      <c r="B5" s="224"/>
      <c r="C5" s="157" t="s">
        <v>88</v>
      </c>
      <c r="D5" s="157" t="s">
        <v>2094</v>
      </c>
      <c r="E5" s="37"/>
      <c r="F5" s="37"/>
      <c r="G5" s="37"/>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c r="AZ5" s="224"/>
      <c r="BA5" s="224"/>
      <c r="BB5" s="224"/>
    </row>
    <row r="6" spans="1:54" ht="15" customHeight="1" x14ac:dyDescent="0.25">
      <c r="A6" s="224"/>
      <c r="B6" s="224"/>
      <c r="C6" s="157" t="s">
        <v>89</v>
      </c>
      <c r="D6" s="37"/>
      <c r="E6" s="157" t="s">
        <v>2095</v>
      </c>
      <c r="F6" s="37"/>
      <c r="G6" s="37"/>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c r="AZ6" s="224"/>
      <c r="BA6" s="224"/>
      <c r="BB6" s="224"/>
    </row>
    <row r="7" spans="1:54" ht="15" customHeight="1" x14ac:dyDescent="0.25">
      <c r="A7" s="224"/>
      <c r="B7" s="224"/>
      <c r="C7" s="224"/>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row>
    <row r="8" spans="1:54" ht="15" customHeight="1" x14ac:dyDescent="0.25">
      <c r="A8" s="224"/>
      <c r="B8" s="224"/>
      <c r="C8" s="224"/>
      <c r="D8" s="224"/>
      <c r="E8" s="224"/>
      <c r="F8" s="224"/>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row>
    <row r="9" spans="1:54" ht="15" customHeight="1" x14ac:dyDescent="0.25">
      <c r="A9" s="224"/>
      <c r="B9" s="224"/>
      <c r="C9" s="224"/>
      <c r="D9" s="224"/>
      <c r="E9" s="224"/>
      <c r="F9" s="224"/>
      <c r="G9" s="224"/>
      <c r="H9" s="224"/>
      <c r="I9" s="224"/>
      <c r="J9" s="224"/>
      <c r="K9" s="224"/>
      <c r="L9" s="224"/>
      <c r="M9" s="224"/>
      <c r="N9" s="224"/>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row>
    <row r="10" spans="1:54" ht="15" customHeight="1" x14ac:dyDescent="0.25">
      <c r="A10" s="38" t="s">
        <v>105</v>
      </c>
      <c r="B10" s="159" t="s">
        <v>2130</v>
      </c>
      <c r="C10" s="224"/>
      <c r="D10" s="224"/>
      <c r="E10" s="224"/>
      <c r="F10" s="224"/>
      <c r="G10" s="224"/>
      <c r="H10" s="224"/>
      <c r="I10" s="224"/>
      <c r="J10" s="224"/>
      <c r="K10" s="224"/>
      <c r="L10" s="224"/>
      <c r="M10" s="224"/>
      <c r="N10" s="224"/>
      <c r="O10" s="224"/>
      <c r="P10" s="224"/>
      <c r="Q10" s="224"/>
      <c r="R10" s="224"/>
      <c r="S10" s="224"/>
      <c r="T10" s="224"/>
      <c r="U10" s="224"/>
      <c r="V10" s="224"/>
      <c r="W10" s="224"/>
      <c r="X10" s="224"/>
      <c r="Y10" s="224"/>
      <c r="Z10" s="224"/>
      <c r="AA10" s="224"/>
      <c r="AB10" s="224"/>
      <c r="AC10" s="224"/>
      <c r="AD10" s="224"/>
      <c r="AE10" s="224"/>
      <c r="AF10" s="224"/>
      <c r="AG10" s="228" t="s">
        <v>2096</v>
      </c>
      <c r="AH10" s="224"/>
      <c r="AI10" s="224"/>
      <c r="AJ10" s="224"/>
      <c r="AK10" s="224"/>
      <c r="AL10" s="224"/>
      <c r="AM10" s="224"/>
      <c r="AN10" s="224"/>
      <c r="AO10" s="224"/>
      <c r="AP10" s="224"/>
      <c r="AQ10" s="224"/>
      <c r="AR10" s="224"/>
      <c r="AS10" s="224"/>
      <c r="AT10" s="224"/>
      <c r="AU10" s="224"/>
      <c r="AV10" s="224"/>
      <c r="AW10" s="224"/>
      <c r="AX10" s="224"/>
      <c r="AY10" s="224"/>
      <c r="AZ10" s="224"/>
      <c r="BA10" s="224"/>
      <c r="BB10" s="224"/>
    </row>
    <row r="11" spans="1:54" ht="15" customHeight="1" x14ac:dyDescent="0.25">
      <c r="A11" s="224"/>
      <c r="B11" s="155" t="s">
        <v>106</v>
      </c>
      <c r="C11" s="224"/>
      <c r="D11" s="224"/>
      <c r="E11" s="224"/>
      <c r="F11" s="224"/>
      <c r="G11" s="224"/>
      <c r="H11" s="224"/>
      <c r="I11" s="224"/>
      <c r="J11" s="224"/>
      <c r="K11" s="224"/>
      <c r="L11" s="224"/>
      <c r="M11" s="224"/>
      <c r="N11" s="224"/>
      <c r="O11" s="224"/>
      <c r="P11" s="224"/>
      <c r="Q11" s="224"/>
      <c r="R11" s="224"/>
      <c r="S11" s="224"/>
      <c r="T11" s="224"/>
      <c r="U11" s="224"/>
      <c r="V11" s="224"/>
      <c r="W11" s="224"/>
      <c r="X11" s="224"/>
      <c r="Y11" s="224"/>
      <c r="Z11" s="224"/>
      <c r="AA11" s="224"/>
      <c r="AB11" s="224"/>
      <c r="AC11" s="224"/>
      <c r="AD11" s="224"/>
      <c r="AE11" s="224"/>
      <c r="AF11" s="224"/>
      <c r="AG11" s="228" t="s">
        <v>2097</v>
      </c>
      <c r="AH11" s="224"/>
      <c r="AI11" s="224"/>
      <c r="AJ11" s="224"/>
      <c r="AK11" s="224"/>
      <c r="AL11" s="224"/>
      <c r="AM11" s="224"/>
      <c r="AN11" s="224"/>
      <c r="AO11" s="224"/>
      <c r="AP11" s="224"/>
      <c r="AQ11" s="224"/>
      <c r="AR11" s="224"/>
      <c r="AS11" s="224"/>
      <c r="AT11" s="224"/>
      <c r="AU11" s="224"/>
      <c r="AV11" s="224"/>
      <c r="AW11" s="224"/>
      <c r="AX11" s="224"/>
      <c r="AY11" s="224"/>
      <c r="AZ11" s="224"/>
      <c r="BA11" s="224"/>
      <c r="BB11" s="224"/>
    </row>
    <row r="12" spans="1:54" ht="15" customHeight="1" x14ac:dyDescent="0.25">
      <c r="A12" s="224"/>
      <c r="B12" s="155"/>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28" t="s">
        <v>2098</v>
      </c>
      <c r="AH12" s="224"/>
      <c r="AI12" s="224"/>
      <c r="AJ12" s="224"/>
      <c r="AK12" s="224"/>
      <c r="AL12" s="224"/>
      <c r="AM12" s="224"/>
      <c r="AN12" s="224"/>
      <c r="AO12" s="224"/>
      <c r="AP12" s="224"/>
      <c r="AQ12" s="224"/>
      <c r="AR12" s="224"/>
      <c r="AS12" s="224"/>
      <c r="AT12" s="224"/>
      <c r="AU12" s="224"/>
      <c r="AV12" s="224"/>
      <c r="AW12" s="224"/>
      <c r="AX12" s="224"/>
      <c r="AY12" s="224"/>
      <c r="AZ12" s="224"/>
      <c r="BA12" s="224"/>
      <c r="BB12" s="224"/>
    </row>
    <row r="13" spans="1:54" ht="15" customHeight="1" thickBot="1" x14ac:dyDescent="0.3">
      <c r="A13" s="224"/>
      <c r="B13" s="156"/>
      <c r="C13" s="156">
        <v>2021</v>
      </c>
      <c r="D13" s="156">
        <v>2022</v>
      </c>
      <c r="E13" s="156">
        <v>2023</v>
      </c>
      <c r="F13" s="156">
        <v>2024</v>
      </c>
      <c r="G13" s="156">
        <v>2025</v>
      </c>
      <c r="H13" s="156">
        <v>2026</v>
      </c>
      <c r="I13" s="156">
        <v>2027</v>
      </c>
      <c r="J13" s="156">
        <v>2028</v>
      </c>
      <c r="K13" s="156">
        <v>2029</v>
      </c>
      <c r="L13" s="156">
        <v>2030</v>
      </c>
      <c r="M13" s="156">
        <v>2031</v>
      </c>
      <c r="N13" s="156">
        <v>2032</v>
      </c>
      <c r="O13" s="156">
        <v>2033</v>
      </c>
      <c r="P13" s="156">
        <v>2034</v>
      </c>
      <c r="Q13" s="156">
        <v>2035</v>
      </c>
      <c r="R13" s="156">
        <v>2036</v>
      </c>
      <c r="S13" s="156">
        <v>2037</v>
      </c>
      <c r="T13" s="156">
        <v>2038</v>
      </c>
      <c r="U13" s="156">
        <v>2039</v>
      </c>
      <c r="V13" s="156">
        <v>2040</v>
      </c>
      <c r="W13" s="156">
        <v>2041</v>
      </c>
      <c r="X13" s="156">
        <v>2042</v>
      </c>
      <c r="Y13" s="156">
        <v>2043</v>
      </c>
      <c r="Z13" s="156">
        <v>2044</v>
      </c>
      <c r="AA13" s="156">
        <v>2045</v>
      </c>
      <c r="AB13" s="156">
        <v>2046</v>
      </c>
      <c r="AC13" s="156">
        <v>2047</v>
      </c>
      <c r="AD13" s="156">
        <v>2048</v>
      </c>
      <c r="AE13" s="156">
        <v>2049</v>
      </c>
      <c r="AF13" s="156">
        <v>2050</v>
      </c>
      <c r="AG13" s="230" t="s">
        <v>2099</v>
      </c>
      <c r="AH13" s="224"/>
      <c r="AI13" s="224"/>
      <c r="AJ13" s="224"/>
      <c r="AK13" s="224"/>
      <c r="AL13" s="224"/>
      <c r="AM13" s="224"/>
      <c r="AN13" s="224"/>
      <c r="AO13" s="224"/>
      <c r="AP13" s="224"/>
      <c r="AQ13" s="224"/>
      <c r="AR13" s="224"/>
      <c r="AS13" s="224"/>
      <c r="AT13" s="224"/>
      <c r="AU13" s="224"/>
      <c r="AV13" s="224"/>
      <c r="AW13" s="224"/>
      <c r="AX13" s="224"/>
      <c r="AY13" s="224"/>
      <c r="AZ13" s="224"/>
      <c r="BA13" s="224"/>
      <c r="BB13" s="224"/>
    </row>
    <row r="14" spans="1:54" ht="15" customHeight="1" thickTop="1" x14ac:dyDescent="0.25">
      <c r="A14" s="224"/>
      <c r="B14" s="162" t="s">
        <v>107</v>
      </c>
      <c r="C14" s="224"/>
      <c r="D14" s="224"/>
      <c r="E14" s="224"/>
      <c r="F14" s="224"/>
      <c r="G14" s="224"/>
      <c r="H14" s="224"/>
      <c r="I14" s="224"/>
      <c r="J14" s="224"/>
      <c r="K14" s="224"/>
      <c r="L14" s="224"/>
      <c r="M14" s="224"/>
      <c r="N14" s="224"/>
      <c r="O14" s="224"/>
      <c r="P14" s="224"/>
      <c r="Q14" s="224"/>
      <c r="R14" s="224"/>
      <c r="S14" s="224"/>
      <c r="T14" s="224"/>
      <c r="U14" s="224"/>
      <c r="V14" s="224"/>
      <c r="W14" s="224"/>
      <c r="X14" s="224"/>
      <c r="Y14" s="224"/>
      <c r="Z14" s="224"/>
      <c r="AA14" s="224"/>
      <c r="AB14" s="224"/>
      <c r="AC14" s="224"/>
      <c r="AD14" s="224"/>
      <c r="AE14" s="224"/>
      <c r="AF14" s="224"/>
      <c r="AG14" s="231"/>
      <c r="AH14" s="224"/>
      <c r="AI14" s="224"/>
      <c r="AJ14" s="224"/>
      <c r="AK14" s="224"/>
      <c r="AL14" s="224"/>
      <c r="AM14" s="224"/>
      <c r="AN14" s="224"/>
      <c r="AO14" s="224"/>
      <c r="AP14" s="224"/>
      <c r="AQ14" s="224"/>
      <c r="AR14" s="224"/>
      <c r="AS14" s="224"/>
      <c r="AT14" s="224"/>
      <c r="AU14" s="224"/>
      <c r="AV14" s="224"/>
      <c r="AW14" s="224"/>
      <c r="AX14" s="224"/>
      <c r="AY14" s="224"/>
      <c r="AZ14" s="224"/>
      <c r="BA14" s="224"/>
      <c r="BB14" s="224"/>
    </row>
    <row r="15" spans="1:54" ht="15" customHeight="1" x14ac:dyDescent="0.25">
      <c r="A15" s="224"/>
      <c r="B15" s="162" t="s">
        <v>108</v>
      </c>
      <c r="C15" s="224"/>
      <c r="D15" s="224"/>
      <c r="E15" s="224"/>
      <c r="F15" s="224"/>
      <c r="G15" s="224"/>
      <c r="H15" s="224"/>
      <c r="I15" s="224"/>
      <c r="J15" s="224"/>
      <c r="K15" s="224"/>
      <c r="L15" s="224"/>
      <c r="M15" s="224"/>
      <c r="N15" s="224"/>
      <c r="O15" s="224"/>
      <c r="P15" s="224"/>
      <c r="Q15" s="224"/>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24"/>
      <c r="AO15" s="224"/>
      <c r="AP15" s="224"/>
      <c r="AQ15" s="224"/>
      <c r="AR15" s="224"/>
      <c r="AS15" s="224"/>
      <c r="AT15" s="224"/>
      <c r="AU15" s="224"/>
      <c r="AV15" s="224"/>
      <c r="AW15" s="224"/>
      <c r="AX15" s="224"/>
      <c r="AY15" s="224"/>
      <c r="AZ15" s="224"/>
      <c r="BA15" s="224"/>
      <c r="BB15" s="224"/>
    </row>
    <row r="16" spans="1:54" ht="15" customHeight="1" x14ac:dyDescent="0.25">
      <c r="A16" s="38" t="s">
        <v>109</v>
      </c>
      <c r="B16" s="163" t="s">
        <v>110</v>
      </c>
      <c r="C16" s="234">
        <v>6.6360000000000001</v>
      </c>
      <c r="D16" s="234">
        <v>6.6360000000000001</v>
      </c>
      <c r="E16" s="234">
        <v>6.6360000000000001</v>
      </c>
      <c r="F16" s="234">
        <v>6.6360000000000001</v>
      </c>
      <c r="G16" s="234">
        <v>6.6360000000000001</v>
      </c>
      <c r="H16" s="234">
        <v>6.6360000000000001</v>
      </c>
      <c r="I16" s="234">
        <v>6.6360000000000001</v>
      </c>
      <c r="J16" s="234">
        <v>6.6360000000000001</v>
      </c>
      <c r="K16" s="234">
        <v>6.6360000000000001</v>
      </c>
      <c r="L16" s="234">
        <v>6.6360000000000001</v>
      </c>
      <c r="M16" s="234">
        <v>6.6360000000000001</v>
      </c>
      <c r="N16" s="234">
        <v>6.6360000000000001</v>
      </c>
      <c r="O16" s="234">
        <v>6.6360000000000001</v>
      </c>
      <c r="P16" s="234">
        <v>6.6360000000000001</v>
      </c>
      <c r="Q16" s="234">
        <v>6.6360000000000001</v>
      </c>
      <c r="R16" s="234">
        <v>6.6360000000000001</v>
      </c>
      <c r="S16" s="234">
        <v>6.6360000000000001</v>
      </c>
      <c r="T16" s="234">
        <v>6.6360000000000001</v>
      </c>
      <c r="U16" s="234">
        <v>6.6360000000000001</v>
      </c>
      <c r="V16" s="234">
        <v>6.6360000000000001</v>
      </c>
      <c r="W16" s="234">
        <v>6.6360000000000001</v>
      </c>
      <c r="X16" s="234">
        <v>6.6360000000000001</v>
      </c>
      <c r="Y16" s="234">
        <v>6.6360000000000001</v>
      </c>
      <c r="Z16" s="234">
        <v>6.6360000000000001</v>
      </c>
      <c r="AA16" s="234">
        <v>6.6360000000000001</v>
      </c>
      <c r="AB16" s="234">
        <v>6.6360000000000001</v>
      </c>
      <c r="AC16" s="234">
        <v>6.6360000000000001</v>
      </c>
      <c r="AD16" s="234">
        <v>6.6360000000000001</v>
      </c>
      <c r="AE16" s="234">
        <v>6.6360000000000001</v>
      </c>
      <c r="AF16" s="234">
        <v>6.6360000000000001</v>
      </c>
      <c r="AG16" s="165">
        <v>0</v>
      </c>
      <c r="AH16" s="224"/>
      <c r="AI16" s="224"/>
      <c r="AJ16" s="224"/>
      <c r="AK16" s="224"/>
      <c r="AL16" s="224"/>
      <c r="AM16" s="224"/>
      <c r="AN16" s="224"/>
      <c r="AO16" s="224"/>
      <c r="AP16" s="224"/>
      <c r="AQ16" s="224"/>
      <c r="AR16" s="224"/>
      <c r="AS16" s="224"/>
      <c r="AT16" s="224"/>
      <c r="AU16" s="224"/>
      <c r="AV16" s="224"/>
      <c r="AW16" s="224"/>
      <c r="AX16" s="224"/>
      <c r="AY16" s="224"/>
      <c r="AZ16" s="224"/>
      <c r="BA16" s="224"/>
      <c r="BB16" s="224"/>
    </row>
    <row r="17" spans="1:54" ht="15" customHeight="1" x14ac:dyDescent="0.25">
      <c r="A17" s="38" t="s">
        <v>111</v>
      </c>
      <c r="B17" s="163" t="s">
        <v>112</v>
      </c>
      <c r="C17" s="234">
        <v>5.048</v>
      </c>
      <c r="D17" s="234">
        <v>5.048</v>
      </c>
      <c r="E17" s="234">
        <v>5.048</v>
      </c>
      <c r="F17" s="234">
        <v>5.048</v>
      </c>
      <c r="G17" s="234">
        <v>5.048</v>
      </c>
      <c r="H17" s="234">
        <v>5.048</v>
      </c>
      <c r="I17" s="234">
        <v>5.048</v>
      </c>
      <c r="J17" s="234">
        <v>5.048</v>
      </c>
      <c r="K17" s="234">
        <v>5.048</v>
      </c>
      <c r="L17" s="234">
        <v>5.048</v>
      </c>
      <c r="M17" s="234">
        <v>5.048</v>
      </c>
      <c r="N17" s="234">
        <v>5.048</v>
      </c>
      <c r="O17" s="234">
        <v>5.048</v>
      </c>
      <c r="P17" s="234">
        <v>5.048</v>
      </c>
      <c r="Q17" s="234">
        <v>5.048</v>
      </c>
      <c r="R17" s="234">
        <v>5.048</v>
      </c>
      <c r="S17" s="234">
        <v>5.048</v>
      </c>
      <c r="T17" s="234">
        <v>5.048</v>
      </c>
      <c r="U17" s="234">
        <v>5.048</v>
      </c>
      <c r="V17" s="234">
        <v>5.048</v>
      </c>
      <c r="W17" s="234">
        <v>5.048</v>
      </c>
      <c r="X17" s="234">
        <v>5.048</v>
      </c>
      <c r="Y17" s="234">
        <v>5.048</v>
      </c>
      <c r="Z17" s="234">
        <v>5.048</v>
      </c>
      <c r="AA17" s="234">
        <v>5.048</v>
      </c>
      <c r="AB17" s="234">
        <v>5.048</v>
      </c>
      <c r="AC17" s="234">
        <v>5.048</v>
      </c>
      <c r="AD17" s="234">
        <v>5.048</v>
      </c>
      <c r="AE17" s="234">
        <v>5.048</v>
      </c>
      <c r="AF17" s="234">
        <v>5.048</v>
      </c>
      <c r="AG17" s="165">
        <v>0</v>
      </c>
      <c r="AH17" s="224"/>
      <c r="AI17" s="224"/>
      <c r="AJ17" s="224"/>
      <c r="AK17" s="224"/>
      <c r="AL17" s="224"/>
      <c r="AM17" s="224"/>
      <c r="AN17" s="224"/>
      <c r="AO17" s="224"/>
      <c r="AP17" s="224"/>
      <c r="AQ17" s="224"/>
      <c r="AR17" s="224"/>
      <c r="AS17" s="224"/>
      <c r="AT17" s="224"/>
      <c r="AU17" s="224"/>
      <c r="AV17" s="224"/>
      <c r="AW17" s="224"/>
      <c r="AX17" s="224"/>
      <c r="AY17" s="224"/>
      <c r="AZ17" s="224"/>
      <c r="BA17" s="224"/>
      <c r="BB17" s="224"/>
    </row>
    <row r="18" spans="1:54" ht="15" customHeight="1" x14ac:dyDescent="0.25">
      <c r="A18" s="38" t="s">
        <v>113</v>
      </c>
      <c r="B18" s="163" t="s">
        <v>114</v>
      </c>
      <c r="C18" s="234">
        <v>5.359</v>
      </c>
      <c r="D18" s="234">
        <v>5.359</v>
      </c>
      <c r="E18" s="234">
        <v>5.359</v>
      </c>
      <c r="F18" s="234">
        <v>5.359</v>
      </c>
      <c r="G18" s="234">
        <v>5.359</v>
      </c>
      <c r="H18" s="234">
        <v>5.359</v>
      </c>
      <c r="I18" s="234">
        <v>5.359</v>
      </c>
      <c r="J18" s="234">
        <v>5.359</v>
      </c>
      <c r="K18" s="234">
        <v>5.359</v>
      </c>
      <c r="L18" s="234">
        <v>5.359</v>
      </c>
      <c r="M18" s="234">
        <v>5.359</v>
      </c>
      <c r="N18" s="234">
        <v>5.359</v>
      </c>
      <c r="O18" s="234">
        <v>5.359</v>
      </c>
      <c r="P18" s="234">
        <v>5.359</v>
      </c>
      <c r="Q18" s="234">
        <v>5.359</v>
      </c>
      <c r="R18" s="234">
        <v>5.359</v>
      </c>
      <c r="S18" s="234">
        <v>5.359</v>
      </c>
      <c r="T18" s="234">
        <v>5.359</v>
      </c>
      <c r="U18" s="234">
        <v>5.359</v>
      </c>
      <c r="V18" s="234">
        <v>5.359</v>
      </c>
      <c r="W18" s="234">
        <v>5.359</v>
      </c>
      <c r="X18" s="234">
        <v>5.359</v>
      </c>
      <c r="Y18" s="234">
        <v>5.359</v>
      </c>
      <c r="Z18" s="234">
        <v>5.359</v>
      </c>
      <c r="AA18" s="234">
        <v>5.359</v>
      </c>
      <c r="AB18" s="234">
        <v>5.359</v>
      </c>
      <c r="AC18" s="234">
        <v>5.359</v>
      </c>
      <c r="AD18" s="234">
        <v>5.359</v>
      </c>
      <c r="AE18" s="234">
        <v>5.359</v>
      </c>
      <c r="AF18" s="234">
        <v>5.359</v>
      </c>
      <c r="AG18" s="165">
        <v>0</v>
      </c>
      <c r="AH18" s="224"/>
      <c r="AI18" s="224"/>
      <c r="AJ18" s="224"/>
      <c r="AK18" s="224"/>
      <c r="AL18" s="224"/>
      <c r="AM18" s="224"/>
      <c r="AN18" s="224"/>
      <c r="AO18" s="224"/>
      <c r="AP18" s="224"/>
      <c r="AQ18" s="224"/>
      <c r="AR18" s="224"/>
      <c r="AS18" s="224"/>
      <c r="AT18" s="224"/>
      <c r="AU18" s="224"/>
      <c r="AV18" s="224"/>
      <c r="AW18" s="224"/>
      <c r="AX18" s="224"/>
      <c r="AY18" s="224"/>
      <c r="AZ18" s="224"/>
      <c r="BA18" s="224"/>
      <c r="BB18" s="224"/>
    </row>
    <row r="19" spans="1:54" ht="15" customHeight="1" x14ac:dyDescent="0.25">
      <c r="A19" s="38" t="s">
        <v>115</v>
      </c>
      <c r="B19" s="163" t="s">
        <v>116</v>
      </c>
      <c r="C19" s="234">
        <v>5.8250000000000002</v>
      </c>
      <c r="D19" s="234">
        <v>5.8250000000000002</v>
      </c>
      <c r="E19" s="234">
        <v>5.8250000000000002</v>
      </c>
      <c r="F19" s="234">
        <v>5.8250000000000002</v>
      </c>
      <c r="G19" s="234">
        <v>5.8250000000000002</v>
      </c>
      <c r="H19" s="234">
        <v>5.8250000000000002</v>
      </c>
      <c r="I19" s="234">
        <v>5.8250000000000002</v>
      </c>
      <c r="J19" s="234">
        <v>5.8250000000000002</v>
      </c>
      <c r="K19" s="234">
        <v>5.8250000000000002</v>
      </c>
      <c r="L19" s="234">
        <v>5.8250000000000002</v>
      </c>
      <c r="M19" s="234">
        <v>5.8250000000000002</v>
      </c>
      <c r="N19" s="234">
        <v>5.8250000000000002</v>
      </c>
      <c r="O19" s="234">
        <v>5.8250000000000002</v>
      </c>
      <c r="P19" s="234">
        <v>5.8250000000000002</v>
      </c>
      <c r="Q19" s="234">
        <v>5.8250000000000002</v>
      </c>
      <c r="R19" s="234">
        <v>5.8250000000000002</v>
      </c>
      <c r="S19" s="234">
        <v>5.8250000000000002</v>
      </c>
      <c r="T19" s="234">
        <v>5.8250000000000002</v>
      </c>
      <c r="U19" s="234">
        <v>5.8250000000000002</v>
      </c>
      <c r="V19" s="234">
        <v>5.8250000000000002</v>
      </c>
      <c r="W19" s="234">
        <v>5.8250000000000002</v>
      </c>
      <c r="X19" s="234">
        <v>5.8250000000000002</v>
      </c>
      <c r="Y19" s="234">
        <v>5.8250000000000002</v>
      </c>
      <c r="Z19" s="234">
        <v>5.8250000000000002</v>
      </c>
      <c r="AA19" s="234">
        <v>5.8250000000000002</v>
      </c>
      <c r="AB19" s="234">
        <v>5.8250000000000002</v>
      </c>
      <c r="AC19" s="234">
        <v>5.8250000000000002</v>
      </c>
      <c r="AD19" s="234">
        <v>5.8250000000000002</v>
      </c>
      <c r="AE19" s="234">
        <v>5.8250000000000002</v>
      </c>
      <c r="AF19" s="234">
        <v>5.8250000000000002</v>
      </c>
      <c r="AG19" s="165">
        <v>0</v>
      </c>
      <c r="AH19" s="224"/>
      <c r="AI19" s="224"/>
      <c r="AJ19" s="224"/>
      <c r="AK19" s="224"/>
      <c r="AL19" s="224"/>
      <c r="AM19" s="224"/>
      <c r="AN19" s="224"/>
      <c r="AO19" s="224"/>
      <c r="AP19" s="224"/>
      <c r="AQ19" s="224"/>
      <c r="AR19" s="224"/>
      <c r="AS19" s="224"/>
      <c r="AT19" s="224"/>
      <c r="AU19" s="224"/>
      <c r="AV19" s="224"/>
      <c r="AW19" s="224"/>
      <c r="AX19" s="224"/>
      <c r="AY19" s="224"/>
      <c r="AZ19" s="224"/>
      <c r="BA19" s="224"/>
      <c r="BB19" s="224"/>
    </row>
    <row r="20" spans="1:54" ht="15" customHeight="1" x14ac:dyDescent="0.25">
      <c r="A20" s="38" t="s">
        <v>117</v>
      </c>
      <c r="B20" s="163" t="s">
        <v>118</v>
      </c>
      <c r="C20" s="234">
        <v>5.7682869999999999</v>
      </c>
      <c r="D20" s="234">
        <v>5.7655539999999998</v>
      </c>
      <c r="E20" s="234">
        <v>5.7655709999999996</v>
      </c>
      <c r="F20" s="234">
        <v>5.766273</v>
      </c>
      <c r="G20" s="234">
        <v>5.7680360000000004</v>
      </c>
      <c r="H20" s="234">
        <v>5.7672369999999997</v>
      </c>
      <c r="I20" s="234">
        <v>5.768548</v>
      </c>
      <c r="J20" s="234">
        <v>5.7685500000000003</v>
      </c>
      <c r="K20" s="234">
        <v>5.7683819999999999</v>
      </c>
      <c r="L20" s="234">
        <v>5.7689050000000002</v>
      </c>
      <c r="M20" s="234">
        <v>5.7687439999999999</v>
      </c>
      <c r="N20" s="234">
        <v>5.7686640000000002</v>
      </c>
      <c r="O20" s="234">
        <v>5.7686510000000002</v>
      </c>
      <c r="P20" s="234">
        <v>5.7685589999999998</v>
      </c>
      <c r="Q20" s="234">
        <v>5.7683609999999996</v>
      </c>
      <c r="R20" s="234">
        <v>5.768459</v>
      </c>
      <c r="S20" s="234">
        <v>5.7684290000000003</v>
      </c>
      <c r="T20" s="234">
        <v>5.7679499999999999</v>
      </c>
      <c r="U20" s="234">
        <v>5.7679809999999998</v>
      </c>
      <c r="V20" s="234">
        <v>5.7680819999999997</v>
      </c>
      <c r="W20" s="234">
        <v>5.7675609999999997</v>
      </c>
      <c r="X20" s="234">
        <v>5.7675130000000001</v>
      </c>
      <c r="Y20" s="234">
        <v>5.7674349999999999</v>
      </c>
      <c r="Z20" s="234">
        <v>5.7677509999999996</v>
      </c>
      <c r="AA20" s="234">
        <v>5.7677209999999999</v>
      </c>
      <c r="AB20" s="234">
        <v>5.7675859999999997</v>
      </c>
      <c r="AC20" s="234">
        <v>5.7674969999999997</v>
      </c>
      <c r="AD20" s="234">
        <v>5.7673129999999997</v>
      </c>
      <c r="AE20" s="234">
        <v>5.7668179999999998</v>
      </c>
      <c r="AF20" s="234">
        <v>5.766508</v>
      </c>
      <c r="AG20" s="165">
        <v>-1.1E-5</v>
      </c>
      <c r="AH20" s="224"/>
      <c r="AI20" s="224"/>
      <c r="AJ20" s="224"/>
      <c r="AK20" s="224"/>
      <c r="AL20" s="224"/>
      <c r="AM20" s="224"/>
      <c r="AN20" s="224"/>
      <c r="AO20" s="224"/>
      <c r="AP20" s="224"/>
      <c r="AQ20" s="224"/>
      <c r="AR20" s="224"/>
      <c r="AS20" s="224"/>
      <c r="AT20" s="224"/>
      <c r="AU20" s="224"/>
      <c r="AV20" s="224"/>
      <c r="AW20" s="224"/>
      <c r="AX20" s="224"/>
      <c r="AY20" s="224"/>
      <c r="AZ20" s="224"/>
      <c r="BA20" s="224"/>
      <c r="BB20" s="224"/>
    </row>
    <row r="21" spans="1:54" ht="15" customHeight="1" x14ac:dyDescent="0.25">
      <c r="A21" s="38" t="s">
        <v>119</v>
      </c>
      <c r="B21" s="163" t="s">
        <v>120</v>
      </c>
      <c r="C21" s="234">
        <v>5.7682869999999999</v>
      </c>
      <c r="D21" s="234">
        <v>5.7655539999999998</v>
      </c>
      <c r="E21" s="234">
        <v>5.7655709999999996</v>
      </c>
      <c r="F21" s="234">
        <v>5.766273</v>
      </c>
      <c r="G21" s="234">
        <v>5.7680360000000004</v>
      </c>
      <c r="H21" s="234">
        <v>5.7672369999999997</v>
      </c>
      <c r="I21" s="234">
        <v>5.768548</v>
      </c>
      <c r="J21" s="234">
        <v>5.7685500000000003</v>
      </c>
      <c r="K21" s="234">
        <v>5.7683819999999999</v>
      </c>
      <c r="L21" s="234">
        <v>5.7689050000000002</v>
      </c>
      <c r="M21" s="234">
        <v>5.7687439999999999</v>
      </c>
      <c r="N21" s="234">
        <v>5.7686640000000002</v>
      </c>
      <c r="O21" s="234">
        <v>5.7686510000000002</v>
      </c>
      <c r="P21" s="234">
        <v>5.7685589999999998</v>
      </c>
      <c r="Q21" s="234">
        <v>5.7683609999999996</v>
      </c>
      <c r="R21" s="234">
        <v>5.768459</v>
      </c>
      <c r="S21" s="234">
        <v>5.7684290000000003</v>
      </c>
      <c r="T21" s="234">
        <v>5.7679499999999999</v>
      </c>
      <c r="U21" s="234">
        <v>5.7679809999999998</v>
      </c>
      <c r="V21" s="234">
        <v>5.7680819999999997</v>
      </c>
      <c r="W21" s="234">
        <v>5.7675609999999997</v>
      </c>
      <c r="X21" s="234">
        <v>5.7675130000000001</v>
      </c>
      <c r="Y21" s="234">
        <v>5.7674349999999999</v>
      </c>
      <c r="Z21" s="234">
        <v>5.7677509999999996</v>
      </c>
      <c r="AA21" s="234">
        <v>5.7677209999999999</v>
      </c>
      <c r="AB21" s="234">
        <v>5.7675859999999997</v>
      </c>
      <c r="AC21" s="234">
        <v>5.7674969999999997</v>
      </c>
      <c r="AD21" s="234">
        <v>5.7673129999999997</v>
      </c>
      <c r="AE21" s="234">
        <v>5.7668179999999998</v>
      </c>
      <c r="AF21" s="234">
        <v>5.766508</v>
      </c>
      <c r="AG21" s="165">
        <v>-1.1E-5</v>
      </c>
      <c r="AH21" s="224"/>
      <c r="AI21" s="224"/>
      <c r="AJ21" s="224"/>
      <c r="AK21" s="224"/>
      <c r="AL21" s="224"/>
      <c r="AM21" s="224"/>
      <c r="AN21" s="224"/>
      <c r="AO21" s="224"/>
      <c r="AP21" s="224"/>
      <c r="AQ21" s="224"/>
      <c r="AR21" s="224"/>
      <c r="AS21" s="224"/>
      <c r="AT21" s="224"/>
      <c r="AU21" s="224"/>
      <c r="AV21" s="224"/>
      <c r="AW21" s="224"/>
      <c r="AX21" s="224"/>
      <c r="AY21" s="224"/>
      <c r="AZ21" s="224"/>
      <c r="BA21" s="224"/>
      <c r="BB21" s="224"/>
    </row>
    <row r="22" spans="1:54" ht="15" customHeight="1" x14ac:dyDescent="0.25">
      <c r="A22" s="38" t="s">
        <v>121</v>
      </c>
      <c r="B22" s="163" t="s">
        <v>122</v>
      </c>
      <c r="C22" s="234">
        <v>5.7682869999999999</v>
      </c>
      <c r="D22" s="234">
        <v>5.7655539999999998</v>
      </c>
      <c r="E22" s="234">
        <v>5.7655709999999996</v>
      </c>
      <c r="F22" s="234">
        <v>5.766273</v>
      </c>
      <c r="G22" s="234">
        <v>5.7680360000000004</v>
      </c>
      <c r="H22" s="234">
        <v>5.7672369999999997</v>
      </c>
      <c r="I22" s="234">
        <v>5.768548</v>
      </c>
      <c r="J22" s="234">
        <v>5.7685500000000003</v>
      </c>
      <c r="K22" s="234">
        <v>5.7683819999999999</v>
      </c>
      <c r="L22" s="234">
        <v>5.7689050000000002</v>
      </c>
      <c r="M22" s="234">
        <v>5.7687439999999999</v>
      </c>
      <c r="N22" s="234">
        <v>5.7686640000000002</v>
      </c>
      <c r="O22" s="234">
        <v>5.7686510000000002</v>
      </c>
      <c r="P22" s="234">
        <v>5.7685589999999998</v>
      </c>
      <c r="Q22" s="234">
        <v>5.7683609999999996</v>
      </c>
      <c r="R22" s="234">
        <v>5.768459</v>
      </c>
      <c r="S22" s="234">
        <v>5.7684290000000003</v>
      </c>
      <c r="T22" s="234">
        <v>5.7679499999999999</v>
      </c>
      <c r="U22" s="234">
        <v>5.7679809999999998</v>
      </c>
      <c r="V22" s="234">
        <v>5.7680819999999997</v>
      </c>
      <c r="W22" s="234">
        <v>5.7675609999999997</v>
      </c>
      <c r="X22" s="234">
        <v>5.7675130000000001</v>
      </c>
      <c r="Y22" s="234">
        <v>5.7674349999999999</v>
      </c>
      <c r="Z22" s="234">
        <v>5.7677509999999996</v>
      </c>
      <c r="AA22" s="234">
        <v>5.7677209999999999</v>
      </c>
      <c r="AB22" s="234">
        <v>5.7675859999999997</v>
      </c>
      <c r="AC22" s="234">
        <v>5.7674969999999997</v>
      </c>
      <c r="AD22" s="234">
        <v>5.7673129999999997</v>
      </c>
      <c r="AE22" s="234">
        <v>5.7668179999999998</v>
      </c>
      <c r="AF22" s="234">
        <v>5.766508</v>
      </c>
      <c r="AG22" s="165">
        <v>-1.1E-5</v>
      </c>
      <c r="AH22" s="224"/>
      <c r="AI22" s="224"/>
      <c r="AJ22" s="224"/>
      <c r="AK22" s="224"/>
      <c r="AL22" s="224"/>
      <c r="AM22" s="224"/>
      <c r="AN22" s="224"/>
      <c r="AO22" s="224"/>
      <c r="AP22" s="224"/>
      <c r="AQ22" s="224"/>
      <c r="AR22" s="224"/>
      <c r="AS22" s="224"/>
      <c r="AT22" s="224"/>
      <c r="AU22" s="224"/>
      <c r="AV22" s="224"/>
      <c r="AW22" s="224"/>
      <c r="AX22" s="224"/>
      <c r="AY22" s="224"/>
      <c r="AZ22" s="224"/>
      <c r="BA22" s="224"/>
      <c r="BB22" s="224"/>
    </row>
    <row r="23" spans="1:54" ht="15" customHeight="1" x14ac:dyDescent="0.25">
      <c r="A23" s="38" t="s">
        <v>123</v>
      </c>
      <c r="B23" s="163" t="s">
        <v>203</v>
      </c>
      <c r="C23" s="234">
        <v>5.7682869999999999</v>
      </c>
      <c r="D23" s="234">
        <v>5.7655539999999998</v>
      </c>
      <c r="E23" s="234">
        <v>5.7655709999999996</v>
      </c>
      <c r="F23" s="234">
        <v>5.766273</v>
      </c>
      <c r="G23" s="234">
        <v>5.7680360000000004</v>
      </c>
      <c r="H23" s="234">
        <v>5.7672369999999997</v>
      </c>
      <c r="I23" s="234">
        <v>5.768548</v>
      </c>
      <c r="J23" s="234">
        <v>5.7685500000000003</v>
      </c>
      <c r="K23" s="234">
        <v>5.7683819999999999</v>
      </c>
      <c r="L23" s="234">
        <v>5.7689050000000002</v>
      </c>
      <c r="M23" s="234">
        <v>5.7687439999999999</v>
      </c>
      <c r="N23" s="234">
        <v>5.7686640000000002</v>
      </c>
      <c r="O23" s="234">
        <v>5.7686510000000002</v>
      </c>
      <c r="P23" s="234">
        <v>5.7685589999999998</v>
      </c>
      <c r="Q23" s="234">
        <v>5.7683609999999996</v>
      </c>
      <c r="R23" s="234">
        <v>5.768459</v>
      </c>
      <c r="S23" s="234">
        <v>5.7684290000000003</v>
      </c>
      <c r="T23" s="234">
        <v>5.7679499999999999</v>
      </c>
      <c r="U23" s="234">
        <v>5.7679809999999998</v>
      </c>
      <c r="V23" s="234">
        <v>5.7680819999999997</v>
      </c>
      <c r="W23" s="234">
        <v>5.7675609999999997</v>
      </c>
      <c r="X23" s="234">
        <v>5.7675130000000001</v>
      </c>
      <c r="Y23" s="234">
        <v>5.7674349999999999</v>
      </c>
      <c r="Z23" s="234">
        <v>5.7677509999999996</v>
      </c>
      <c r="AA23" s="234">
        <v>5.7677209999999999</v>
      </c>
      <c r="AB23" s="234">
        <v>5.7675859999999997</v>
      </c>
      <c r="AC23" s="234">
        <v>5.7674969999999997</v>
      </c>
      <c r="AD23" s="234">
        <v>5.7673129999999997</v>
      </c>
      <c r="AE23" s="234">
        <v>5.7668179999999998</v>
      </c>
      <c r="AF23" s="234">
        <v>5.766508</v>
      </c>
      <c r="AG23" s="165">
        <v>-1.1E-5</v>
      </c>
      <c r="AH23" s="224"/>
      <c r="AI23" s="224"/>
      <c r="AJ23" s="224"/>
      <c r="AK23" s="224"/>
      <c r="AL23" s="224"/>
      <c r="AM23" s="224"/>
      <c r="AN23" s="224"/>
      <c r="AO23" s="224"/>
      <c r="AP23" s="224"/>
      <c r="AQ23" s="224"/>
      <c r="AR23" s="224"/>
      <c r="AS23" s="224"/>
      <c r="AT23" s="224"/>
      <c r="AU23" s="224"/>
      <c r="AV23" s="224"/>
      <c r="AW23" s="224"/>
      <c r="AX23" s="224"/>
      <c r="AY23" s="224"/>
      <c r="AZ23" s="224"/>
      <c r="BA23" s="224"/>
      <c r="BB23" s="224"/>
    </row>
    <row r="24" spans="1:54" ht="15" customHeight="1" x14ac:dyDescent="0.25">
      <c r="A24" s="38" t="s">
        <v>124</v>
      </c>
      <c r="B24" s="163" t="s">
        <v>207</v>
      </c>
      <c r="C24" s="234">
        <v>5.7682869999999999</v>
      </c>
      <c r="D24" s="234">
        <v>5.7655539999999998</v>
      </c>
      <c r="E24" s="234">
        <v>5.7655709999999996</v>
      </c>
      <c r="F24" s="234">
        <v>5.766273</v>
      </c>
      <c r="G24" s="234">
        <v>5.7680360000000004</v>
      </c>
      <c r="H24" s="234">
        <v>5.7672369999999997</v>
      </c>
      <c r="I24" s="234">
        <v>5.768548</v>
      </c>
      <c r="J24" s="234">
        <v>5.7685500000000003</v>
      </c>
      <c r="K24" s="234">
        <v>5.7683819999999999</v>
      </c>
      <c r="L24" s="234">
        <v>5.7689050000000002</v>
      </c>
      <c r="M24" s="234">
        <v>5.7687439999999999</v>
      </c>
      <c r="N24" s="234">
        <v>5.7686640000000002</v>
      </c>
      <c r="O24" s="234">
        <v>5.7686510000000002</v>
      </c>
      <c r="P24" s="234">
        <v>5.7685589999999998</v>
      </c>
      <c r="Q24" s="234">
        <v>5.7683609999999996</v>
      </c>
      <c r="R24" s="234">
        <v>5.768459</v>
      </c>
      <c r="S24" s="234">
        <v>5.7684290000000003</v>
      </c>
      <c r="T24" s="234">
        <v>5.7679499999999999</v>
      </c>
      <c r="U24" s="234">
        <v>5.7679809999999998</v>
      </c>
      <c r="V24" s="234">
        <v>5.7680819999999997</v>
      </c>
      <c r="W24" s="234">
        <v>5.7675609999999997</v>
      </c>
      <c r="X24" s="234">
        <v>5.7675130000000001</v>
      </c>
      <c r="Y24" s="234">
        <v>5.7674349999999999</v>
      </c>
      <c r="Z24" s="234">
        <v>5.7677509999999996</v>
      </c>
      <c r="AA24" s="234">
        <v>5.7677209999999999</v>
      </c>
      <c r="AB24" s="234">
        <v>5.7675859999999997</v>
      </c>
      <c r="AC24" s="234">
        <v>5.7674969999999997</v>
      </c>
      <c r="AD24" s="234">
        <v>5.7673129999999997</v>
      </c>
      <c r="AE24" s="234">
        <v>5.7668179999999998</v>
      </c>
      <c r="AF24" s="234">
        <v>5.766508</v>
      </c>
      <c r="AG24" s="165">
        <v>-1.1E-5</v>
      </c>
      <c r="AH24" s="224"/>
      <c r="AI24" s="224"/>
      <c r="AJ24" s="224"/>
      <c r="AK24" s="224"/>
      <c r="AL24" s="224"/>
      <c r="AM24" s="224"/>
      <c r="AN24" s="224"/>
      <c r="AO24" s="224"/>
      <c r="AP24" s="224"/>
      <c r="AQ24" s="224"/>
      <c r="AR24" s="224"/>
      <c r="AS24" s="224"/>
      <c r="AT24" s="224"/>
      <c r="AU24" s="224"/>
      <c r="AV24" s="224"/>
      <c r="AW24" s="224"/>
      <c r="AX24" s="224"/>
      <c r="AY24" s="224"/>
      <c r="AZ24" s="224"/>
      <c r="BA24" s="224"/>
      <c r="BB24" s="224"/>
    </row>
    <row r="25" spans="1:54" ht="15" customHeight="1" x14ac:dyDescent="0.25">
      <c r="A25" s="38" t="s">
        <v>125</v>
      </c>
      <c r="B25" s="163" t="s">
        <v>126</v>
      </c>
      <c r="C25" s="234">
        <v>5.7682869999999999</v>
      </c>
      <c r="D25" s="234">
        <v>5.7655529999999997</v>
      </c>
      <c r="E25" s="234">
        <v>5.7655719999999997</v>
      </c>
      <c r="F25" s="234">
        <v>5.766273</v>
      </c>
      <c r="G25" s="234">
        <v>5.7680360000000004</v>
      </c>
      <c r="H25" s="234">
        <v>5.7672369999999997</v>
      </c>
      <c r="I25" s="234">
        <v>5.768548</v>
      </c>
      <c r="J25" s="234">
        <v>5.7685500000000003</v>
      </c>
      <c r="K25" s="234">
        <v>5.7683819999999999</v>
      </c>
      <c r="L25" s="234">
        <v>5.7689060000000003</v>
      </c>
      <c r="M25" s="234">
        <v>5.7687439999999999</v>
      </c>
      <c r="N25" s="234">
        <v>5.7686630000000001</v>
      </c>
      <c r="O25" s="234">
        <v>5.7686510000000002</v>
      </c>
      <c r="P25" s="234">
        <v>5.7685599999999999</v>
      </c>
      <c r="Q25" s="234">
        <v>5.7683609999999996</v>
      </c>
      <c r="R25" s="234">
        <v>5.768459</v>
      </c>
      <c r="S25" s="234">
        <v>5.7684290000000003</v>
      </c>
      <c r="T25" s="234">
        <v>5.7679499999999999</v>
      </c>
      <c r="U25" s="234">
        <v>5.7679809999999998</v>
      </c>
      <c r="V25" s="234">
        <v>5.7680819999999997</v>
      </c>
      <c r="W25" s="234">
        <v>5.7675609999999997</v>
      </c>
      <c r="X25" s="234">
        <v>5.767512</v>
      </c>
      <c r="Y25" s="234">
        <v>5.7674349999999999</v>
      </c>
      <c r="Z25" s="234">
        <v>5.7677509999999996</v>
      </c>
      <c r="AA25" s="234">
        <v>5.7677199999999997</v>
      </c>
      <c r="AB25" s="234">
        <v>5.7675859999999997</v>
      </c>
      <c r="AC25" s="234">
        <v>5.7674969999999997</v>
      </c>
      <c r="AD25" s="234">
        <v>5.7673129999999997</v>
      </c>
      <c r="AE25" s="234">
        <v>5.7668179999999998</v>
      </c>
      <c r="AF25" s="234">
        <v>5.766508</v>
      </c>
      <c r="AG25" s="165">
        <v>-1.1E-5</v>
      </c>
      <c r="AH25" s="224"/>
      <c r="AI25" s="224"/>
      <c r="AJ25" s="224"/>
      <c r="AK25" s="224"/>
      <c r="AL25" s="224"/>
      <c r="AM25" s="224"/>
      <c r="AN25" s="224"/>
      <c r="AO25" s="224"/>
      <c r="AP25" s="224"/>
      <c r="AQ25" s="224"/>
      <c r="AR25" s="224"/>
      <c r="AS25" s="224"/>
      <c r="AT25" s="224"/>
      <c r="AU25" s="224"/>
      <c r="AV25" s="224"/>
      <c r="AW25" s="224"/>
      <c r="AX25" s="224"/>
      <c r="AY25" s="224"/>
      <c r="AZ25" s="224"/>
      <c r="BA25" s="224"/>
      <c r="BB25" s="224"/>
    </row>
    <row r="26" spans="1:54" ht="15" customHeight="1" x14ac:dyDescent="0.25">
      <c r="A26" s="38" t="s">
        <v>127</v>
      </c>
      <c r="B26" s="163" t="s">
        <v>128</v>
      </c>
      <c r="C26" s="234">
        <v>5.8170000000000002</v>
      </c>
      <c r="D26" s="234">
        <v>5.8170000000000002</v>
      </c>
      <c r="E26" s="234">
        <v>5.8170000000000002</v>
      </c>
      <c r="F26" s="234">
        <v>5.8170000000000002</v>
      </c>
      <c r="G26" s="234">
        <v>5.8170000000000002</v>
      </c>
      <c r="H26" s="234">
        <v>5.8170000000000002</v>
      </c>
      <c r="I26" s="234">
        <v>5.8170000000000002</v>
      </c>
      <c r="J26" s="234">
        <v>5.8170000000000002</v>
      </c>
      <c r="K26" s="234">
        <v>5.8170000000000002</v>
      </c>
      <c r="L26" s="234">
        <v>5.8170000000000002</v>
      </c>
      <c r="M26" s="234">
        <v>5.8170000000000002</v>
      </c>
      <c r="N26" s="234">
        <v>5.8170000000000002</v>
      </c>
      <c r="O26" s="234">
        <v>5.8170000000000002</v>
      </c>
      <c r="P26" s="234">
        <v>5.8170000000000002</v>
      </c>
      <c r="Q26" s="234">
        <v>5.8170000000000002</v>
      </c>
      <c r="R26" s="234">
        <v>5.8170000000000002</v>
      </c>
      <c r="S26" s="234">
        <v>5.8170000000000002</v>
      </c>
      <c r="T26" s="234">
        <v>5.8170000000000002</v>
      </c>
      <c r="U26" s="234">
        <v>5.8170000000000002</v>
      </c>
      <c r="V26" s="234">
        <v>5.8170000000000002</v>
      </c>
      <c r="W26" s="234">
        <v>5.8170000000000002</v>
      </c>
      <c r="X26" s="234">
        <v>5.8170000000000002</v>
      </c>
      <c r="Y26" s="234">
        <v>5.8170000000000002</v>
      </c>
      <c r="Z26" s="234">
        <v>5.8170000000000002</v>
      </c>
      <c r="AA26" s="234">
        <v>5.8170000000000002</v>
      </c>
      <c r="AB26" s="234">
        <v>5.8170000000000002</v>
      </c>
      <c r="AC26" s="234">
        <v>5.8170000000000002</v>
      </c>
      <c r="AD26" s="234">
        <v>5.8170000000000002</v>
      </c>
      <c r="AE26" s="234">
        <v>5.8170000000000002</v>
      </c>
      <c r="AF26" s="234">
        <v>5.8170000000000002</v>
      </c>
      <c r="AG26" s="165">
        <v>0</v>
      </c>
      <c r="AH26" s="224"/>
      <c r="AI26" s="224"/>
      <c r="AJ26" s="224"/>
      <c r="AK26" s="224"/>
      <c r="AL26" s="224"/>
      <c r="AM26" s="224"/>
      <c r="AN26" s="224"/>
      <c r="AO26" s="224"/>
      <c r="AP26" s="224"/>
      <c r="AQ26" s="224"/>
      <c r="AR26" s="224"/>
      <c r="AS26" s="224"/>
      <c r="AT26" s="224"/>
      <c r="AU26" s="224"/>
      <c r="AV26" s="224"/>
      <c r="AW26" s="224"/>
      <c r="AX26" s="224"/>
      <c r="AY26" s="224"/>
      <c r="AZ26" s="224"/>
      <c r="BA26" s="224"/>
      <c r="BB26" s="224"/>
    </row>
    <row r="27" spans="1:54" ht="15" customHeight="1" x14ac:dyDescent="0.25">
      <c r="A27" s="38" t="s">
        <v>129</v>
      </c>
      <c r="B27" s="163" t="s">
        <v>130</v>
      </c>
      <c r="C27" s="234">
        <v>5.77</v>
      </c>
      <c r="D27" s="234">
        <v>5.77</v>
      </c>
      <c r="E27" s="234">
        <v>5.77</v>
      </c>
      <c r="F27" s="234">
        <v>5.77</v>
      </c>
      <c r="G27" s="234">
        <v>5.77</v>
      </c>
      <c r="H27" s="234">
        <v>5.77</v>
      </c>
      <c r="I27" s="234">
        <v>5.77</v>
      </c>
      <c r="J27" s="234">
        <v>5.77</v>
      </c>
      <c r="K27" s="234">
        <v>5.77</v>
      </c>
      <c r="L27" s="234">
        <v>5.77</v>
      </c>
      <c r="M27" s="234">
        <v>5.77</v>
      </c>
      <c r="N27" s="234">
        <v>5.77</v>
      </c>
      <c r="O27" s="234">
        <v>5.77</v>
      </c>
      <c r="P27" s="234">
        <v>5.77</v>
      </c>
      <c r="Q27" s="234">
        <v>5.77</v>
      </c>
      <c r="R27" s="234">
        <v>5.77</v>
      </c>
      <c r="S27" s="234">
        <v>5.77</v>
      </c>
      <c r="T27" s="234">
        <v>5.77</v>
      </c>
      <c r="U27" s="234">
        <v>5.77</v>
      </c>
      <c r="V27" s="234">
        <v>5.77</v>
      </c>
      <c r="W27" s="234">
        <v>5.77</v>
      </c>
      <c r="X27" s="234">
        <v>5.77</v>
      </c>
      <c r="Y27" s="234">
        <v>5.77</v>
      </c>
      <c r="Z27" s="234">
        <v>5.77</v>
      </c>
      <c r="AA27" s="234">
        <v>5.77</v>
      </c>
      <c r="AB27" s="234">
        <v>5.77</v>
      </c>
      <c r="AC27" s="234">
        <v>5.77</v>
      </c>
      <c r="AD27" s="234">
        <v>5.77</v>
      </c>
      <c r="AE27" s="234">
        <v>5.77</v>
      </c>
      <c r="AF27" s="234">
        <v>5.77</v>
      </c>
      <c r="AG27" s="165">
        <v>0</v>
      </c>
      <c r="AH27" s="224"/>
      <c r="AI27" s="224"/>
      <c r="AJ27" s="224"/>
      <c r="AK27" s="224"/>
      <c r="AL27" s="224"/>
      <c r="AM27" s="224"/>
      <c r="AN27" s="224"/>
      <c r="AO27" s="224"/>
      <c r="AP27" s="224"/>
      <c r="AQ27" s="224"/>
      <c r="AR27" s="224"/>
      <c r="AS27" s="224"/>
      <c r="AT27" s="224"/>
      <c r="AU27" s="224"/>
      <c r="AV27" s="224"/>
      <c r="AW27" s="224"/>
      <c r="AX27" s="224"/>
      <c r="AY27" s="224"/>
      <c r="AZ27" s="224"/>
      <c r="BA27" s="224"/>
      <c r="BB27" s="224"/>
    </row>
    <row r="28" spans="1:54" ht="15" customHeight="1" x14ac:dyDescent="0.25">
      <c r="A28" s="38" t="s">
        <v>131</v>
      </c>
      <c r="B28" s="163" t="s">
        <v>132</v>
      </c>
      <c r="C28" s="234">
        <v>3.5630000000000002</v>
      </c>
      <c r="D28" s="234">
        <v>3.5630000000000002</v>
      </c>
      <c r="E28" s="234">
        <v>3.5630000000000002</v>
      </c>
      <c r="F28" s="234">
        <v>3.5630000000000002</v>
      </c>
      <c r="G28" s="234">
        <v>3.5630000000000002</v>
      </c>
      <c r="H28" s="234">
        <v>3.5630000000000002</v>
      </c>
      <c r="I28" s="234">
        <v>3.5630000000000002</v>
      </c>
      <c r="J28" s="234">
        <v>3.5630000000000002</v>
      </c>
      <c r="K28" s="234">
        <v>3.5630000000000002</v>
      </c>
      <c r="L28" s="234">
        <v>3.5630000000000002</v>
      </c>
      <c r="M28" s="234">
        <v>3.5630000000000002</v>
      </c>
      <c r="N28" s="234">
        <v>3.5630000000000002</v>
      </c>
      <c r="O28" s="234">
        <v>3.5630000000000002</v>
      </c>
      <c r="P28" s="234">
        <v>3.5630000000000002</v>
      </c>
      <c r="Q28" s="234">
        <v>3.5630000000000002</v>
      </c>
      <c r="R28" s="234">
        <v>3.5630000000000002</v>
      </c>
      <c r="S28" s="234">
        <v>3.5630000000000002</v>
      </c>
      <c r="T28" s="234">
        <v>3.5630000000000002</v>
      </c>
      <c r="U28" s="234">
        <v>3.5630000000000002</v>
      </c>
      <c r="V28" s="234">
        <v>3.5630000000000002</v>
      </c>
      <c r="W28" s="234">
        <v>3.5630000000000002</v>
      </c>
      <c r="X28" s="234">
        <v>3.5630000000000002</v>
      </c>
      <c r="Y28" s="234">
        <v>3.5630000000000002</v>
      </c>
      <c r="Z28" s="234">
        <v>3.5630000000000002</v>
      </c>
      <c r="AA28" s="234">
        <v>3.5630000000000002</v>
      </c>
      <c r="AB28" s="234">
        <v>3.5630000000000002</v>
      </c>
      <c r="AC28" s="234">
        <v>3.5630000000000002</v>
      </c>
      <c r="AD28" s="234">
        <v>3.5630000000000002</v>
      </c>
      <c r="AE28" s="234">
        <v>3.5630000000000002</v>
      </c>
      <c r="AF28" s="234">
        <v>3.5630000000000002</v>
      </c>
      <c r="AG28" s="165">
        <v>0</v>
      </c>
      <c r="AH28" s="224"/>
      <c r="AI28" s="224"/>
      <c r="AJ28" s="224"/>
      <c r="AK28" s="224"/>
      <c r="AL28" s="224"/>
      <c r="AM28" s="224"/>
      <c r="AN28" s="224"/>
      <c r="AO28" s="224"/>
      <c r="AP28" s="224"/>
      <c r="AQ28" s="224"/>
      <c r="AR28" s="224"/>
      <c r="AS28" s="224"/>
      <c r="AT28" s="224"/>
      <c r="AU28" s="224"/>
      <c r="AV28" s="224"/>
      <c r="AW28" s="224"/>
      <c r="AX28" s="224"/>
      <c r="AY28" s="224"/>
      <c r="AZ28" s="224"/>
      <c r="BA28" s="224"/>
      <c r="BB28" s="224"/>
    </row>
    <row r="29" spans="1:54" ht="15" customHeight="1" x14ac:dyDescent="0.25">
      <c r="A29" s="38" t="s">
        <v>133</v>
      </c>
      <c r="B29" s="163" t="s">
        <v>134</v>
      </c>
      <c r="C29" s="234">
        <v>3.9944130000000002</v>
      </c>
      <c r="D29" s="234">
        <v>3.9944130000000002</v>
      </c>
      <c r="E29" s="234">
        <v>3.9944130000000002</v>
      </c>
      <c r="F29" s="234">
        <v>3.9944130000000002</v>
      </c>
      <c r="G29" s="234">
        <v>3.9944130000000002</v>
      </c>
      <c r="H29" s="234">
        <v>3.9944130000000002</v>
      </c>
      <c r="I29" s="234">
        <v>3.9944130000000002</v>
      </c>
      <c r="J29" s="234">
        <v>3.9944130000000002</v>
      </c>
      <c r="K29" s="234">
        <v>3.9944130000000002</v>
      </c>
      <c r="L29" s="234">
        <v>3.9944130000000002</v>
      </c>
      <c r="M29" s="234">
        <v>3.9944130000000002</v>
      </c>
      <c r="N29" s="234">
        <v>3.9944130000000002</v>
      </c>
      <c r="O29" s="234">
        <v>3.9944130000000002</v>
      </c>
      <c r="P29" s="234">
        <v>3.9944130000000002</v>
      </c>
      <c r="Q29" s="234">
        <v>3.9944130000000002</v>
      </c>
      <c r="R29" s="234">
        <v>3.9944130000000002</v>
      </c>
      <c r="S29" s="234">
        <v>3.9944130000000002</v>
      </c>
      <c r="T29" s="234">
        <v>3.9944130000000002</v>
      </c>
      <c r="U29" s="234">
        <v>3.9944130000000002</v>
      </c>
      <c r="V29" s="234">
        <v>3.9944130000000002</v>
      </c>
      <c r="W29" s="234">
        <v>3.9944130000000002</v>
      </c>
      <c r="X29" s="234">
        <v>3.9944130000000002</v>
      </c>
      <c r="Y29" s="234">
        <v>3.9944130000000002</v>
      </c>
      <c r="Z29" s="234">
        <v>3.9944130000000002</v>
      </c>
      <c r="AA29" s="234">
        <v>3.9944130000000002</v>
      </c>
      <c r="AB29" s="234">
        <v>3.9944130000000002</v>
      </c>
      <c r="AC29" s="234">
        <v>3.9944130000000002</v>
      </c>
      <c r="AD29" s="234">
        <v>3.9944130000000002</v>
      </c>
      <c r="AE29" s="234">
        <v>3.9944130000000002</v>
      </c>
      <c r="AF29" s="234">
        <v>3.9944130000000002</v>
      </c>
      <c r="AG29" s="165">
        <v>0</v>
      </c>
      <c r="AH29" s="224"/>
      <c r="AI29" s="224"/>
      <c r="AJ29" s="224"/>
      <c r="AK29" s="224"/>
      <c r="AL29" s="224"/>
      <c r="AM29" s="224"/>
      <c r="AN29" s="224"/>
      <c r="AO29" s="224"/>
      <c r="AP29" s="224"/>
      <c r="AQ29" s="224"/>
      <c r="AR29" s="224"/>
      <c r="AS29" s="224"/>
      <c r="AT29" s="224"/>
      <c r="AU29" s="224"/>
      <c r="AV29" s="224"/>
      <c r="AW29" s="224"/>
      <c r="AX29" s="224"/>
      <c r="AY29" s="224"/>
      <c r="AZ29" s="224"/>
      <c r="BA29" s="224"/>
      <c r="BB29" s="224"/>
    </row>
    <row r="30" spans="1:54" ht="15" customHeight="1" x14ac:dyDescent="0.25">
      <c r="A30" s="38" t="s">
        <v>135</v>
      </c>
      <c r="B30" s="163" t="s">
        <v>136</v>
      </c>
      <c r="C30" s="234">
        <v>5.67</v>
      </c>
      <c r="D30" s="234">
        <v>5.67</v>
      </c>
      <c r="E30" s="234">
        <v>5.67</v>
      </c>
      <c r="F30" s="234">
        <v>5.67</v>
      </c>
      <c r="G30" s="234">
        <v>5.67</v>
      </c>
      <c r="H30" s="234">
        <v>5.67</v>
      </c>
      <c r="I30" s="234">
        <v>5.67</v>
      </c>
      <c r="J30" s="234">
        <v>5.67</v>
      </c>
      <c r="K30" s="234">
        <v>5.67</v>
      </c>
      <c r="L30" s="234">
        <v>5.67</v>
      </c>
      <c r="M30" s="234">
        <v>5.67</v>
      </c>
      <c r="N30" s="234">
        <v>5.67</v>
      </c>
      <c r="O30" s="234">
        <v>5.67</v>
      </c>
      <c r="P30" s="234">
        <v>5.67</v>
      </c>
      <c r="Q30" s="234">
        <v>5.67</v>
      </c>
      <c r="R30" s="234">
        <v>5.67</v>
      </c>
      <c r="S30" s="234">
        <v>5.67</v>
      </c>
      <c r="T30" s="234">
        <v>5.67</v>
      </c>
      <c r="U30" s="234">
        <v>5.67</v>
      </c>
      <c r="V30" s="234">
        <v>5.67</v>
      </c>
      <c r="W30" s="234">
        <v>5.67</v>
      </c>
      <c r="X30" s="234">
        <v>5.67</v>
      </c>
      <c r="Y30" s="234">
        <v>5.67</v>
      </c>
      <c r="Z30" s="234">
        <v>5.67</v>
      </c>
      <c r="AA30" s="234">
        <v>5.67</v>
      </c>
      <c r="AB30" s="234">
        <v>5.67</v>
      </c>
      <c r="AC30" s="234">
        <v>5.67</v>
      </c>
      <c r="AD30" s="234">
        <v>5.67</v>
      </c>
      <c r="AE30" s="234">
        <v>5.67</v>
      </c>
      <c r="AF30" s="234">
        <v>5.67</v>
      </c>
      <c r="AG30" s="165">
        <v>0</v>
      </c>
      <c r="AH30" s="224"/>
      <c r="AI30" s="224"/>
      <c r="AJ30" s="224"/>
      <c r="AK30" s="224"/>
      <c r="AL30" s="224"/>
      <c r="AM30" s="224"/>
      <c r="AN30" s="224"/>
      <c r="AO30" s="224"/>
      <c r="AP30" s="224"/>
      <c r="AQ30" s="224"/>
      <c r="AR30" s="224"/>
      <c r="AS30" s="224"/>
      <c r="AT30" s="224"/>
      <c r="AU30" s="224"/>
      <c r="AV30" s="224"/>
      <c r="AW30" s="224"/>
      <c r="AX30" s="224"/>
      <c r="AY30" s="224"/>
      <c r="AZ30" s="224"/>
      <c r="BA30" s="224"/>
      <c r="BB30" s="224"/>
    </row>
    <row r="31" spans="1:54" ht="15" customHeight="1" x14ac:dyDescent="0.25">
      <c r="A31" s="38" t="s">
        <v>137</v>
      </c>
      <c r="B31" s="163" t="s">
        <v>138</v>
      </c>
      <c r="C31" s="234">
        <v>6.0650000000000004</v>
      </c>
      <c r="D31" s="234">
        <v>6.0650000000000004</v>
      </c>
      <c r="E31" s="234">
        <v>6.0650000000000004</v>
      </c>
      <c r="F31" s="234">
        <v>6.0650000000000004</v>
      </c>
      <c r="G31" s="234">
        <v>6.0650000000000004</v>
      </c>
      <c r="H31" s="234">
        <v>6.0650000000000004</v>
      </c>
      <c r="I31" s="234">
        <v>6.0650000000000004</v>
      </c>
      <c r="J31" s="234">
        <v>6.0650000000000004</v>
      </c>
      <c r="K31" s="234">
        <v>6.0650000000000004</v>
      </c>
      <c r="L31" s="234">
        <v>6.0650000000000004</v>
      </c>
      <c r="M31" s="234">
        <v>6.0650000000000004</v>
      </c>
      <c r="N31" s="234">
        <v>6.0650000000000004</v>
      </c>
      <c r="O31" s="234">
        <v>6.0650000000000004</v>
      </c>
      <c r="P31" s="234">
        <v>6.0650000000000004</v>
      </c>
      <c r="Q31" s="234">
        <v>6.0650000000000004</v>
      </c>
      <c r="R31" s="234">
        <v>6.0650000000000004</v>
      </c>
      <c r="S31" s="234">
        <v>6.0650000000000004</v>
      </c>
      <c r="T31" s="234">
        <v>6.0650000000000004</v>
      </c>
      <c r="U31" s="234">
        <v>6.0650000000000004</v>
      </c>
      <c r="V31" s="234">
        <v>6.0650000000000004</v>
      </c>
      <c r="W31" s="234">
        <v>6.0650000000000004</v>
      </c>
      <c r="X31" s="234">
        <v>6.0650000000000004</v>
      </c>
      <c r="Y31" s="234">
        <v>6.0650000000000004</v>
      </c>
      <c r="Z31" s="234">
        <v>6.0650000000000004</v>
      </c>
      <c r="AA31" s="234">
        <v>6.0650000000000004</v>
      </c>
      <c r="AB31" s="234">
        <v>6.0650000000000004</v>
      </c>
      <c r="AC31" s="234">
        <v>6.0650000000000004</v>
      </c>
      <c r="AD31" s="234">
        <v>6.0650000000000004</v>
      </c>
      <c r="AE31" s="234">
        <v>6.0650000000000004</v>
      </c>
      <c r="AF31" s="234">
        <v>6.0650000000000004</v>
      </c>
      <c r="AG31" s="165">
        <v>0</v>
      </c>
      <c r="AH31" s="224"/>
      <c r="AI31" s="224"/>
      <c r="AJ31" s="224"/>
      <c r="AK31" s="224"/>
      <c r="AL31" s="224"/>
      <c r="AM31" s="224"/>
      <c r="AN31" s="224"/>
      <c r="AO31" s="224"/>
      <c r="AP31" s="224"/>
      <c r="AQ31" s="224"/>
      <c r="AR31" s="224"/>
      <c r="AS31" s="224"/>
      <c r="AT31" s="224"/>
      <c r="AU31" s="224"/>
      <c r="AV31" s="224"/>
      <c r="AW31" s="224"/>
      <c r="AX31" s="224"/>
      <c r="AY31" s="224"/>
      <c r="AZ31" s="224"/>
      <c r="BA31" s="224"/>
      <c r="BB31" s="224"/>
    </row>
    <row r="32" spans="1:54" ht="15" customHeight="1" x14ac:dyDescent="0.25">
      <c r="A32" s="38" t="s">
        <v>139</v>
      </c>
      <c r="B32" s="163" t="s">
        <v>140</v>
      </c>
      <c r="C32" s="234">
        <v>5.0529219999999997</v>
      </c>
      <c r="D32" s="234">
        <v>5.0527509999999998</v>
      </c>
      <c r="E32" s="234">
        <v>5.0525799999999998</v>
      </c>
      <c r="F32" s="234">
        <v>5.0524050000000003</v>
      </c>
      <c r="G32" s="234">
        <v>5.0513159999999999</v>
      </c>
      <c r="H32" s="234">
        <v>5.0502130000000003</v>
      </c>
      <c r="I32" s="234">
        <v>5.0491109999999999</v>
      </c>
      <c r="J32" s="234">
        <v>5.0480099999999997</v>
      </c>
      <c r="K32" s="234">
        <v>5.0469109999999997</v>
      </c>
      <c r="L32" s="234">
        <v>5.0458129999999999</v>
      </c>
      <c r="M32" s="234">
        <v>5.0447150000000001</v>
      </c>
      <c r="N32" s="234">
        <v>5.0436180000000004</v>
      </c>
      <c r="O32" s="234">
        <v>5.0425230000000001</v>
      </c>
      <c r="P32" s="234">
        <v>5.0414279999999998</v>
      </c>
      <c r="Q32" s="234">
        <v>5.0403330000000004</v>
      </c>
      <c r="R32" s="234">
        <v>5.0394779999999999</v>
      </c>
      <c r="S32" s="234">
        <v>5.0386230000000003</v>
      </c>
      <c r="T32" s="234">
        <v>5.0377689999999999</v>
      </c>
      <c r="U32" s="234">
        <v>5.0369169999999999</v>
      </c>
      <c r="V32" s="234">
        <v>5.0360659999999999</v>
      </c>
      <c r="W32" s="234">
        <v>5.035336</v>
      </c>
      <c r="X32" s="234">
        <v>5.0346060000000001</v>
      </c>
      <c r="Y32" s="234">
        <v>5.0338770000000004</v>
      </c>
      <c r="Z32" s="234">
        <v>5.0331479999999997</v>
      </c>
      <c r="AA32" s="234">
        <v>5.032419</v>
      </c>
      <c r="AB32" s="234">
        <v>5.0316900000000002</v>
      </c>
      <c r="AC32" s="234">
        <v>5.0309619999999997</v>
      </c>
      <c r="AD32" s="234">
        <v>5.0302360000000004</v>
      </c>
      <c r="AE32" s="234">
        <v>5.029509</v>
      </c>
      <c r="AF32" s="234">
        <v>5.0287829999999998</v>
      </c>
      <c r="AG32" s="165">
        <v>-1.65E-4</v>
      </c>
      <c r="AH32" s="224"/>
      <c r="AI32" s="224"/>
      <c r="AJ32" s="224"/>
      <c r="AK32" s="224"/>
      <c r="AL32" s="224"/>
      <c r="AM32" s="224"/>
      <c r="AN32" s="224"/>
      <c r="AO32" s="224"/>
      <c r="AP32" s="224"/>
      <c r="AQ32" s="224"/>
      <c r="AR32" s="224"/>
      <c r="AS32" s="224"/>
      <c r="AT32" s="224"/>
      <c r="AU32" s="224"/>
      <c r="AV32" s="224"/>
      <c r="AW32" s="224"/>
      <c r="AX32" s="224"/>
      <c r="AY32" s="224"/>
      <c r="AZ32" s="224"/>
      <c r="BA32" s="224"/>
      <c r="BB32" s="224"/>
    </row>
    <row r="33" spans="1:54" ht="15" customHeight="1" x14ac:dyDescent="0.25">
      <c r="A33" s="38" t="s">
        <v>141</v>
      </c>
      <c r="B33" s="163" t="s">
        <v>142</v>
      </c>
      <c r="C33" s="234">
        <v>5.0525399999999996</v>
      </c>
      <c r="D33" s="234">
        <v>5.0523509999999998</v>
      </c>
      <c r="E33" s="234">
        <v>5.0521609999999999</v>
      </c>
      <c r="F33" s="234">
        <v>5.0519689999999997</v>
      </c>
      <c r="G33" s="234">
        <v>5.0507619999999998</v>
      </c>
      <c r="H33" s="234">
        <v>5.0495380000000001</v>
      </c>
      <c r="I33" s="234">
        <v>5.0483159999999998</v>
      </c>
      <c r="J33" s="234">
        <v>5.0470940000000004</v>
      </c>
      <c r="K33" s="234">
        <v>5.0458749999999997</v>
      </c>
      <c r="L33" s="234">
        <v>5.0446569999999999</v>
      </c>
      <c r="M33" s="234">
        <v>5.0434409999999996</v>
      </c>
      <c r="N33" s="234">
        <v>5.0422260000000003</v>
      </c>
      <c r="O33" s="234">
        <v>5.0410139999999997</v>
      </c>
      <c r="P33" s="234">
        <v>5.039803</v>
      </c>
      <c r="Q33" s="234">
        <v>5.0385920000000004</v>
      </c>
      <c r="R33" s="234">
        <v>5.0376279999999998</v>
      </c>
      <c r="S33" s="234">
        <v>5.0366650000000002</v>
      </c>
      <c r="T33" s="234">
        <v>5.035704</v>
      </c>
      <c r="U33" s="234">
        <v>5.034745</v>
      </c>
      <c r="V33" s="234">
        <v>5.0337880000000004</v>
      </c>
      <c r="W33" s="234">
        <v>5.0329829999999998</v>
      </c>
      <c r="X33" s="234">
        <v>5.0321790000000002</v>
      </c>
      <c r="Y33" s="234">
        <v>5.0313759999999998</v>
      </c>
      <c r="Z33" s="234">
        <v>5.0305739999999997</v>
      </c>
      <c r="AA33" s="234">
        <v>5.0297720000000004</v>
      </c>
      <c r="AB33" s="234">
        <v>5.0289720000000004</v>
      </c>
      <c r="AC33" s="234">
        <v>5.0281729999999998</v>
      </c>
      <c r="AD33" s="234">
        <v>5.0273750000000001</v>
      </c>
      <c r="AE33" s="234">
        <v>5.0265789999999999</v>
      </c>
      <c r="AF33" s="234">
        <v>5.0257829999999997</v>
      </c>
      <c r="AG33" s="165">
        <v>-1.83E-4</v>
      </c>
      <c r="AH33" s="224"/>
      <c r="AI33" s="224"/>
      <c r="AJ33" s="224"/>
      <c r="AK33" s="224"/>
      <c r="AL33" s="224"/>
      <c r="AM33" s="224"/>
      <c r="AN33" s="224"/>
      <c r="AO33" s="224"/>
      <c r="AP33" s="224"/>
      <c r="AQ33" s="224"/>
      <c r="AR33" s="224"/>
      <c r="AS33" s="224"/>
      <c r="AT33" s="224"/>
      <c r="AU33" s="224"/>
      <c r="AV33" s="224"/>
      <c r="AW33" s="224"/>
      <c r="AX33" s="224"/>
      <c r="AY33" s="224"/>
      <c r="AZ33" s="224"/>
      <c r="BA33" s="224"/>
      <c r="BB33" s="224"/>
    </row>
    <row r="34" spans="1:54" ht="15" customHeight="1" x14ac:dyDescent="0.25">
      <c r="A34" s="38" t="s">
        <v>143</v>
      </c>
      <c r="B34" s="163" t="s">
        <v>144</v>
      </c>
      <c r="C34" s="234">
        <v>5.0522939999999998</v>
      </c>
      <c r="D34" s="234">
        <v>5.052092</v>
      </c>
      <c r="E34" s="234">
        <v>5.0518890000000001</v>
      </c>
      <c r="F34" s="234">
        <v>5.0516870000000003</v>
      </c>
      <c r="G34" s="234">
        <v>5.0504360000000004</v>
      </c>
      <c r="H34" s="234">
        <v>5.0491739999999998</v>
      </c>
      <c r="I34" s="234">
        <v>5.0479139999999996</v>
      </c>
      <c r="J34" s="234">
        <v>5.0466550000000003</v>
      </c>
      <c r="K34" s="234">
        <v>5.0453960000000002</v>
      </c>
      <c r="L34" s="234">
        <v>5.0441380000000002</v>
      </c>
      <c r="M34" s="234">
        <v>5.0428819999999996</v>
      </c>
      <c r="N34" s="234">
        <v>5.0416270000000001</v>
      </c>
      <c r="O34" s="234">
        <v>5.0403729999999998</v>
      </c>
      <c r="P34" s="234">
        <v>5.0391199999999996</v>
      </c>
      <c r="Q34" s="234">
        <v>5.0378679999999996</v>
      </c>
      <c r="R34" s="234">
        <v>5.0369450000000002</v>
      </c>
      <c r="S34" s="234">
        <v>5.0360240000000003</v>
      </c>
      <c r="T34" s="234">
        <v>5.0351030000000003</v>
      </c>
      <c r="U34" s="234">
        <v>5.0341839999999998</v>
      </c>
      <c r="V34" s="234">
        <v>5.0332650000000001</v>
      </c>
      <c r="W34" s="234">
        <v>5.0324369999999998</v>
      </c>
      <c r="X34" s="234">
        <v>5.0316090000000004</v>
      </c>
      <c r="Y34" s="234">
        <v>5.0307810000000002</v>
      </c>
      <c r="Z34" s="234">
        <v>5.029954</v>
      </c>
      <c r="AA34" s="234">
        <v>5.0291290000000002</v>
      </c>
      <c r="AB34" s="234">
        <v>5.0283040000000003</v>
      </c>
      <c r="AC34" s="234">
        <v>5.0274799999999997</v>
      </c>
      <c r="AD34" s="234">
        <v>5.0266570000000002</v>
      </c>
      <c r="AE34" s="234">
        <v>5.0258339999999997</v>
      </c>
      <c r="AF34" s="234">
        <v>5.0250120000000003</v>
      </c>
      <c r="AG34" s="165">
        <v>-1.8699999999999999E-4</v>
      </c>
      <c r="AH34" s="224"/>
      <c r="AI34" s="224"/>
      <c r="AJ34" s="224"/>
      <c r="AK34" s="224"/>
      <c r="AL34" s="224"/>
      <c r="AM34" s="224"/>
      <c r="AN34" s="224"/>
      <c r="AO34" s="224"/>
      <c r="AP34" s="224"/>
      <c r="AQ34" s="224"/>
      <c r="AR34" s="224"/>
      <c r="AS34" s="224"/>
      <c r="AT34" s="224"/>
      <c r="AU34" s="224"/>
      <c r="AV34" s="224"/>
      <c r="AW34" s="224"/>
      <c r="AX34" s="224"/>
      <c r="AY34" s="224"/>
      <c r="AZ34" s="224"/>
      <c r="BA34" s="224"/>
      <c r="BB34" s="224"/>
    </row>
    <row r="35" spans="1:54" ht="15" customHeight="1" x14ac:dyDescent="0.25">
      <c r="A35" s="38" t="s">
        <v>145</v>
      </c>
      <c r="B35" s="163" t="s">
        <v>146</v>
      </c>
      <c r="C35" s="234">
        <v>5.2222799999999996</v>
      </c>
      <c r="D35" s="234">
        <v>5.2222799999999996</v>
      </c>
      <c r="E35" s="234">
        <v>5.2222799999999996</v>
      </c>
      <c r="F35" s="234">
        <v>5.2222799999999996</v>
      </c>
      <c r="G35" s="234">
        <v>5.2222799999999996</v>
      </c>
      <c r="H35" s="234">
        <v>5.2222799999999996</v>
      </c>
      <c r="I35" s="234">
        <v>5.2222799999999996</v>
      </c>
      <c r="J35" s="234">
        <v>5.2222799999999996</v>
      </c>
      <c r="K35" s="234">
        <v>5.2222799999999996</v>
      </c>
      <c r="L35" s="234">
        <v>5.2222799999999996</v>
      </c>
      <c r="M35" s="234">
        <v>5.2222799999999996</v>
      </c>
      <c r="N35" s="234">
        <v>5.2222799999999996</v>
      </c>
      <c r="O35" s="234">
        <v>5.2222799999999996</v>
      </c>
      <c r="P35" s="234">
        <v>5.2222799999999996</v>
      </c>
      <c r="Q35" s="234">
        <v>5.2222799999999996</v>
      </c>
      <c r="R35" s="234">
        <v>5.2222799999999996</v>
      </c>
      <c r="S35" s="234">
        <v>5.2222799999999996</v>
      </c>
      <c r="T35" s="234">
        <v>5.2222799999999996</v>
      </c>
      <c r="U35" s="234">
        <v>5.2222799999999996</v>
      </c>
      <c r="V35" s="234">
        <v>5.2222799999999996</v>
      </c>
      <c r="W35" s="234">
        <v>5.2222799999999996</v>
      </c>
      <c r="X35" s="234">
        <v>5.2222799999999996</v>
      </c>
      <c r="Y35" s="234">
        <v>5.2222799999999996</v>
      </c>
      <c r="Z35" s="234">
        <v>5.2222799999999996</v>
      </c>
      <c r="AA35" s="234">
        <v>5.2222799999999996</v>
      </c>
      <c r="AB35" s="234">
        <v>5.2222799999999996</v>
      </c>
      <c r="AC35" s="234">
        <v>5.2222799999999996</v>
      </c>
      <c r="AD35" s="234">
        <v>5.2222799999999996</v>
      </c>
      <c r="AE35" s="234">
        <v>5.2222799999999996</v>
      </c>
      <c r="AF35" s="234">
        <v>5.2222799999999996</v>
      </c>
      <c r="AG35" s="165">
        <v>0</v>
      </c>
      <c r="AH35" s="224"/>
      <c r="AI35" s="224"/>
      <c r="AJ35" s="224"/>
      <c r="AK35" s="224"/>
      <c r="AL35" s="224"/>
      <c r="AM35" s="224"/>
      <c r="AN35" s="224"/>
      <c r="AO35" s="224"/>
      <c r="AP35" s="224"/>
      <c r="AQ35" s="224"/>
      <c r="AR35" s="224"/>
      <c r="AS35" s="224"/>
      <c r="AT35" s="224"/>
      <c r="AU35" s="224"/>
      <c r="AV35" s="224"/>
      <c r="AW35" s="224"/>
      <c r="AX35" s="224"/>
      <c r="AY35" s="224"/>
      <c r="AZ35" s="224"/>
      <c r="BA35" s="224"/>
      <c r="BB35" s="224"/>
    </row>
    <row r="36" spans="1:54" ht="15" customHeight="1" x14ac:dyDescent="0.25">
      <c r="A36" s="38" t="s">
        <v>147</v>
      </c>
      <c r="B36" s="163" t="s">
        <v>148</v>
      </c>
      <c r="C36" s="234">
        <v>5.2222799999999996</v>
      </c>
      <c r="D36" s="234">
        <v>5.2222799999999996</v>
      </c>
      <c r="E36" s="234">
        <v>5.2222799999999996</v>
      </c>
      <c r="F36" s="234">
        <v>5.2222799999999996</v>
      </c>
      <c r="G36" s="234">
        <v>5.2222799999999996</v>
      </c>
      <c r="H36" s="234">
        <v>5.2222799999999996</v>
      </c>
      <c r="I36" s="234">
        <v>5.2222799999999996</v>
      </c>
      <c r="J36" s="234">
        <v>5.2222799999999996</v>
      </c>
      <c r="K36" s="234">
        <v>5.2222799999999996</v>
      </c>
      <c r="L36" s="234">
        <v>5.2222799999999996</v>
      </c>
      <c r="M36" s="234">
        <v>5.2222799999999996</v>
      </c>
      <c r="N36" s="234">
        <v>5.2222799999999996</v>
      </c>
      <c r="O36" s="234">
        <v>5.2222799999999996</v>
      </c>
      <c r="P36" s="234">
        <v>5.2222799999999996</v>
      </c>
      <c r="Q36" s="234">
        <v>5.2222799999999996</v>
      </c>
      <c r="R36" s="234">
        <v>5.2222799999999996</v>
      </c>
      <c r="S36" s="234">
        <v>5.2222799999999996</v>
      </c>
      <c r="T36" s="234">
        <v>5.2222799999999996</v>
      </c>
      <c r="U36" s="234">
        <v>5.2222799999999996</v>
      </c>
      <c r="V36" s="234">
        <v>5.2222799999999996</v>
      </c>
      <c r="W36" s="234">
        <v>5.2222799999999996</v>
      </c>
      <c r="X36" s="234">
        <v>5.2222799999999996</v>
      </c>
      <c r="Y36" s="234">
        <v>5.2222799999999996</v>
      </c>
      <c r="Z36" s="234">
        <v>5.2222799999999996</v>
      </c>
      <c r="AA36" s="234">
        <v>5.2222799999999996</v>
      </c>
      <c r="AB36" s="234">
        <v>5.2222799999999996</v>
      </c>
      <c r="AC36" s="234">
        <v>5.2222799999999996</v>
      </c>
      <c r="AD36" s="234">
        <v>5.2222799999999996</v>
      </c>
      <c r="AE36" s="234">
        <v>5.2222799999999996</v>
      </c>
      <c r="AF36" s="234">
        <v>5.2222799999999996</v>
      </c>
      <c r="AG36" s="165">
        <v>0</v>
      </c>
      <c r="AH36" s="224"/>
      <c r="AI36" s="224"/>
      <c r="AJ36" s="224"/>
      <c r="AK36" s="224"/>
      <c r="AL36" s="224"/>
      <c r="AM36" s="224"/>
      <c r="AN36" s="224"/>
      <c r="AO36" s="224"/>
      <c r="AP36" s="224"/>
      <c r="AQ36" s="224"/>
      <c r="AR36" s="224"/>
      <c r="AS36" s="224"/>
      <c r="AT36" s="224"/>
      <c r="AU36" s="224"/>
      <c r="AV36" s="224"/>
      <c r="AW36" s="224"/>
      <c r="AX36" s="224"/>
      <c r="AY36" s="224"/>
      <c r="AZ36" s="224"/>
      <c r="BA36" s="224"/>
      <c r="BB36" s="224"/>
    </row>
    <row r="37" spans="1:54" ht="15" customHeight="1" x14ac:dyDescent="0.25">
      <c r="A37" s="38" t="s">
        <v>149</v>
      </c>
      <c r="B37" s="163" t="s">
        <v>150</v>
      </c>
      <c r="C37" s="234">
        <v>4.6379999999999999</v>
      </c>
      <c r="D37" s="234">
        <v>4.6379999999999999</v>
      </c>
      <c r="E37" s="234">
        <v>4.6379999999999999</v>
      </c>
      <c r="F37" s="234">
        <v>4.6379999999999999</v>
      </c>
      <c r="G37" s="234">
        <v>4.6379999999999999</v>
      </c>
      <c r="H37" s="234">
        <v>4.6379999999999999</v>
      </c>
      <c r="I37" s="234">
        <v>4.6379999999999999</v>
      </c>
      <c r="J37" s="234">
        <v>4.6379999999999999</v>
      </c>
      <c r="K37" s="234">
        <v>4.6379999999999999</v>
      </c>
      <c r="L37" s="234">
        <v>4.6379999999999999</v>
      </c>
      <c r="M37" s="234">
        <v>4.6379999999999999</v>
      </c>
      <c r="N37" s="234">
        <v>4.6379999999999999</v>
      </c>
      <c r="O37" s="234">
        <v>4.6379999999999999</v>
      </c>
      <c r="P37" s="234">
        <v>4.6379999999999999</v>
      </c>
      <c r="Q37" s="234">
        <v>4.6379999999999999</v>
      </c>
      <c r="R37" s="234">
        <v>4.6379999999999999</v>
      </c>
      <c r="S37" s="234">
        <v>4.6379999999999999</v>
      </c>
      <c r="T37" s="234">
        <v>4.6379999999999999</v>
      </c>
      <c r="U37" s="234">
        <v>4.6379999999999999</v>
      </c>
      <c r="V37" s="234">
        <v>4.6379999999999999</v>
      </c>
      <c r="W37" s="234">
        <v>4.6379999999999999</v>
      </c>
      <c r="X37" s="234">
        <v>4.6379999999999999</v>
      </c>
      <c r="Y37" s="234">
        <v>4.6379999999999999</v>
      </c>
      <c r="Z37" s="234">
        <v>4.6379999999999999</v>
      </c>
      <c r="AA37" s="234">
        <v>4.6379999999999999</v>
      </c>
      <c r="AB37" s="234">
        <v>4.6379999999999999</v>
      </c>
      <c r="AC37" s="234">
        <v>4.6379999999999999</v>
      </c>
      <c r="AD37" s="234">
        <v>4.6379999999999999</v>
      </c>
      <c r="AE37" s="234">
        <v>4.6379999999999999</v>
      </c>
      <c r="AF37" s="234">
        <v>4.6379999999999999</v>
      </c>
      <c r="AG37" s="165">
        <v>0</v>
      </c>
      <c r="AH37" s="224"/>
      <c r="AI37" s="224"/>
      <c r="AJ37" s="224"/>
      <c r="AK37" s="224"/>
      <c r="AL37" s="224"/>
      <c r="AM37" s="224"/>
      <c r="AN37" s="224"/>
      <c r="AO37" s="224"/>
      <c r="AP37" s="224"/>
      <c r="AQ37" s="224"/>
      <c r="AR37" s="224"/>
      <c r="AS37" s="224"/>
      <c r="AT37" s="224"/>
      <c r="AU37" s="224"/>
      <c r="AV37" s="224"/>
      <c r="AW37" s="224"/>
      <c r="AX37" s="224"/>
      <c r="AY37" s="224"/>
      <c r="AZ37" s="224"/>
      <c r="BA37" s="224"/>
      <c r="BB37" s="224"/>
    </row>
    <row r="38" spans="1:54" ht="15" customHeight="1" x14ac:dyDescent="0.25">
      <c r="A38" s="38" t="s">
        <v>151</v>
      </c>
      <c r="B38" s="163" t="s">
        <v>152</v>
      </c>
      <c r="C38" s="234">
        <v>5.8</v>
      </c>
      <c r="D38" s="234">
        <v>5.8</v>
      </c>
      <c r="E38" s="234">
        <v>5.8</v>
      </c>
      <c r="F38" s="234">
        <v>5.8</v>
      </c>
      <c r="G38" s="234">
        <v>5.8</v>
      </c>
      <c r="H38" s="234">
        <v>5.8</v>
      </c>
      <c r="I38" s="234">
        <v>5.8</v>
      </c>
      <c r="J38" s="234">
        <v>5.8</v>
      </c>
      <c r="K38" s="234">
        <v>5.8</v>
      </c>
      <c r="L38" s="234">
        <v>5.8</v>
      </c>
      <c r="M38" s="234">
        <v>5.8</v>
      </c>
      <c r="N38" s="234">
        <v>5.8</v>
      </c>
      <c r="O38" s="234">
        <v>5.8</v>
      </c>
      <c r="P38" s="234">
        <v>5.8</v>
      </c>
      <c r="Q38" s="234">
        <v>5.8</v>
      </c>
      <c r="R38" s="234">
        <v>5.8</v>
      </c>
      <c r="S38" s="234">
        <v>5.8</v>
      </c>
      <c r="T38" s="234">
        <v>5.8</v>
      </c>
      <c r="U38" s="234">
        <v>5.8</v>
      </c>
      <c r="V38" s="234">
        <v>5.8</v>
      </c>
      <c r="W38" s="234">
        <v>5.8</v>
      </c>
      <c r="X38" s="234">
        <v>5.8</v>
      </c>
      <c r="Y38" s="234">
        <v>5.8</v>
      </c>
      <c r="Z38" s="234">
        <v>5.8</v>
      </c>
      <c r="AA38" s="234">
        <v>5.8</v>
      </c>
      <c r="AB38" s="234">
        <v>5.8</v>
      </c>
      <c r="AC38" s="234">
        <v>5.8</v>
      </c>
      <c r="AD38" s="234">
        <v>5.8</v>
      </c>
      <c r="AE38" s="234">
        <v>5.8</v>
      </c>
      <c r="AF38" s="234">
        <v>5.8</v>
      </c>
      <c r="AG38" s="165">
        <v>0</v>
      </c>
      <c r="AH38" s="224"/>
      <c r="AI38" s="224"/>
      <c r="AJ38" s="224"/>
      <c r="AK38" s="224"/>
      <c r="AL38" s="224"/>
      <c r="AM38" s="224"/>
      <c r="AN38" s="224"/>
      <c r="AO38" s="224"/>
      <c r="AP38" s="224"/>
      <c r="AQ38" s="224"/>
      <c r="AR38" s="224"/>
      <c r="AS38" s="224"/>
      <c r="AT38" s="224"/>
      <c r="AU38" s="224"/>
      <c r="AV38" s="224"/>
      <c r="AW38" s="224"/>
      <c r="AX38" s="224"/>
      <c r="AY38" s="224"/>
      <c r="AZ38" s="224"/>
      <c r="BA38" s="224"/>
      <c r="BB38" s="224"/>
    </row>
    <row r="39" spans="1:54" ht="15" customHeight="1" x14ac:dyDescent="0.25">
      <c r="A39" s="38" t="s">
        <v>153</v>
      </c>
      <c r="B39" s="163" t="s">
        <v>154</v>
      </c>
      <c r="C39" s="234">
        <v>5.448283</v>
      </c>
      <c r="D39" s="234">
        <v>5.448283</v>
      </c>
      <c r="E39" s="234">
        <v>5.448283</v>
      </c>
      <c r="F39" s="234">
        <v>5.448283</v>
      </c>
      <c r="G39" s="234">
        <v>5.448283</v>
      </c>
      <c r="H39" s="234">
        <v>5.448283</v>
      </c>
      <c r="I39" s="234">
        <v>5.448283</v>
      </c>
      <c r="J39" s="234">
        <v>5.448283</v>
      </c>
      <c r="K39" s="234">
        <v>5.448283</v>
      </c>
      <c r="L39" s="234">
        <v>5.448283</v>
      </c>
      <c r="M39" s="234">
        <v>5.448283</v>
      </c>
      <c r="N39" s="234">
        <v>5.448283</v>
      </c>
      <c r="O39" s="234">
        <v>5.448283</v>
      </c>
      <c r="P39" s="234">
        <v>5.448283</v>
      </c>
      <c r="Q39" s="234">
        <v>5.448283</v>
      </c>
      <c r="R39" s="234">
        <v>5.448283</v>
      </c>
      <c r="S39" s="234">
        <v>5.448283</v>
      </c>
      <c r="T39" s="234">
        <v>5.448283</v>
      </c>
      <c r="U39" s="234">
        <v>5.448283</v>
      </c>
      <c r="V39" s="234">
        <v>5.448283</v>
      </c>
      <c r="W39" s="234">
        <v>5.448283</v>
      </c>
      <c r="X39" s="234">
        <v>5.448283</v>
      </c>
      <c r="Y39" s="234">
        <v>5.448283</v>
      </c>
      <c r="Z39" s="234">
        <v>5.448283</v>
      </c>
      <c r="AA39" s="234">
        <v>5.448283</v>
      </c>
      <c r="AB39" s="234">
        <v>5.448283</v>
      </c>
      <c r="AC39" s="234">
        <v>5.448283</v>
      </c>
      <c r="AD39" s="234">
        <v>5.448283</v>
      </c>
      <c r="AE39" s="234">
        <v>5.448283</v>
      </c>
      <c r="AF39" s="234">
        <v>5.448283</v>
      </c>
      <c r="AG39" s="165">
        <v>0</v>
      </c>
      <c r="AH39" s="224"/>
      <c r="AI39" s="224"/>
      <c r="AJ39" s="224"/>
      <c r="AK39" s="224"/>
      <c r="AL39" s="224"/>
      <c r="AM39" s="224"/>
      <c r="AN39" s="224"/>
      <c r="AO39" s="224"/>
      <c r="AP39" s="224"/>
      <c r="AQ39" s="224"/>
      <c r="AR39" s="224"/>
      <c r="AS39" s="224"/>
      <c r="AT39" s="224"/>
      <c r="AU39" s="224"/>
      <c r="AV39" s="224"/>
      <c r="AW39" s="224"/>
      <c r="AX39" s="224"/>
      <c r="AY39" s="224"/>
      <c r="AZ39" s="224"/>
      <c r="BA39" s="224"/>
      <c r="BB39" s="224"/>
    </row>
    <row r="40" spans="1:54" ht="15" customHeight="1" x14ac:dyDescent="0.25">
      <c r="A40" s="38" t="s">
        <v>155</v>
      </c>
      <c r="B40" s="163" t="s">
        <v>156</v>
      </c>
      <c r="C40" s="234">
        <v>6.2869999999999999</v>
      </c>
      <c r="D40" s="234">
        <v>6.2869999999999999</v>
      </c>
      <c r="E40" s="234">
        <v>6.2869999999999999</v>
      </c>
      <c r="F40" s="234">
        <v>6.2869999999999999</v>
      </c>
      <c r="G40" s="234">
        <v>6.2869999999999999</v>
      </c>
      <c r="H40" s="234">
        <v>6.2869999999999999</v>
      </c>
      <c r="I40" s="234">
        <v>6.2869999999999999</v>
      </c>
      <c r="J40" s="234">
        <v>6.2869999999999999</v>
      </c>
      <c r="K40" s="234">
        <v>6.2869999999999999</v>
      </c>
      <c r="L40" s="234">
        <v>6.2869999999999999</v>
      </c>
      <c r="M40" s="234">
        <v>6.2869999999999999</v>
      </c>
      <c r="N40" s="234">
        <v>6.2869999999999999</v>
      </c>
      <c r="O40" s="234">
        <v>6.2869999999999999</v>
      </c>
      <c r="P40" s="234">
        <v>6.2869999999999999</v>
      </c>
      <c r="Q40" s="234">
        <v>6.2869999999999999</v>
      </c>
      <c r="R40" s="234">
        <v>6.2869999999999999</v>
      </c>
      <c r="S40" s="234">
        <v>6.2869999999999999</v>
      </c>
      <c r="T40" s="234">
        <v>6.2869999999999999</v>
      </c>
      <c r="U40" s="234">
        <v>6.2869999999999999</v>
      </c>
      <c r="V40" s="234">
        <v>6.2869999999999999</v>
      </c>
      <c r="W40" s="234">
        <v>6.2869999999999999</v>
      </c>
      <c r="X40" s="234">
        <v>6.2869999999999999</v>
      </c>
      <c r="Y40" s="234">
        <v>6.2869999999999999</v>
      </c>
      <c r="Z40" s="234">
        <v>6.2869999999999999</v>
      </c>
      <c r="AA40" s="234">
        <v>6.2869999999999999</v>
      </c>
      <c r="AB40" s="234">
        <v>6.2869999999999999</v>
      </c>
      <c r="AC40" s="234">
        <v>6.2869999999999999</v>
      </c>
      <c r="AD40" s="234">
        <v>6.2869999999999999</v>
      </c>
      <c r="AE40" s="234">
        <v>6.2869999999999999</v>
      </c>
      <c r="AF40" s="234">
        <v>6.2869999999999999</v>
      </c>
      <c r="AG40" s="165">
        <v>0</v>
      </c>
      <c r="AH40" s="224"/>
      <c r="AI40" s="224"/>
      <c r="AJ40" s="224"/>
      <c r="AK40" s="224"/>
      <c r="AL40" s="224"/>
      <c r="AM40" s="224"/>
      <c r="AN40" s="224"/>
      <c r="AO40" s="224"/>
      <c r="AP40" s="224"/>
      <c r="AQ40" s="224"/>
      <c r="AR40" s="224"/>
      <c r="AS40" s="224"/>
      <c r="AT40" s="224"/>
      <c r="AU40" s="224"/>
      <c r="AV40" s="224"/>
      <c r="AW40" s="224"/>
      <c r="AX40" s="224"/>
      <c r="AY40" s="224"/>
      <c r="AZ40" s="224"/>
      <c r="BA40" s="224"/>
      <c r="BB40" s="224"/>
    </row>
    <row r="41" spans="1:54" ht="15" customHeight="1" x14ac:dyDescent="0.25">
      <c r="A41" s="38" t="s">
        <v>157</v>
      </c>
      <c r="B41" s="163" t="s">
        <v>158</v>
      </c>
      <c r="C41" s="234">
        <v>6.2869999999999999</v>
      </c>
      <c r="D41" s="234">
        <v>6.2869999999999999</v>
      </c>
      <c r="E41" s="234">
        <v>6.2869999999999999</v>
      </c>
      <c r="F41" s="234">
        <v>6.2869999999999999</v>
      </c>
      <c r="G41" s="234">
        <v>6.2869999999999999</v>
      </c>
      <c r="H41" s="234">
        <v>6.2869999999999999</v>
      </c>
      <c r="I41" s="234">
        <v>6.2869999999999999</v>
      </c>
      <c r="J41" s="234">
        <v>6.2869999999999999</v>
      </c>
      <c r="K41" s="234">
        <v>6.2869999999999999</v>
      </c>
      <c r="L41" s="234">
        <v>6.2869999999999999</v>
      </c>
      <c r="M41" s="234">
        <v>6.2869999999999999</v>
      </c>
      <c r="N41" s="234">
        <v>6.2869999999999999</v>
      </c>
      <c r="O41" s="234">
        <v>6.2869999999999999</v>
      </c>
      <c r="P41" s="234">
        <v>6.2869999999999999</v>
      </c>
      <c r="Q41" s="234">
        <v>6.2869999999999999</v>
      </c>
      <c r="R41" s="234">
        <v>6.2869999999999999</v>
      </c>
      <c r="S41" s="234">
        <v>6.2869999999999999</v>
      </c>
      <c r="T41" s="234">
        <v>6.2869999999999999</v>
      </c>
      <c r="U41" s="234">
        <v>6.2869999999999999</v>
      </c>
      <c r="V41" s="234">
        <v>6.2869999999999999</v>
      </c>
      <c r="W41" s="234">
        <v>6.2869999999999999</v>
      </c>
      <c r="X41" s="234">
        <v>6.2869999999999999</v>
      </c>
      <c r="Y41" s="234">
        <v>6.2869999999999999</v>
      </c>
      <c r="Z41" s="234">
        <v>6.2869999999999999</v>
      </c>
      <c r="AA41" s="234">
        <v>6.2869999999999999</v>
      </c>
      <c r="AB41" s="234">
        <v>6.2869999999999999</v>
      </c>
      <c r="AC41" s="234">
        <v>6.2869999999999999</v>
      </c>
      <c r="AD41" s="234">
        <v>6.2869999999999999</v>
      </c>
      <c r="AE41" s="234">
        <v>6.2869999999999999</v>
      </c>
      <c r="AF41" s="234">
        <v>6.2869999999999999</v>
      </c>
      <c r="AG41" s="165">
        <v>0</v>
      </c>
      <c r="AH41" s="224"/>
      <c r="AI41" s="224"/>
      <c r="AJ41" s="224"/>
      <c r="AK41" s="224"/>
      <c r="AL41" s="224"/>
      <c r="AM41" s="224"/>
      <c r="AN41" s="224"/>
      <c r="AO41" s="224"/>
      <c r="AP41" s="224"/>
      <c r="AQ41" s="224"/>
      <c r="AR41" s="224"/>
      <c r="AS41" s="224"/>
      <c r="AT41" s="224"/>
      <c r="AU41" s="224"/>
      <c r="AV41" s="224"/>
      <c r="AW41" s="224"/>
      <c r="AX41" s="224"/>
      <c r="AY41" s="224"/>
      <c r="AZ41" s="224"/>
      <c r="BA41" s="224"/>
      <c r="BB41" s="224"/>
    </row>
    <row r="42" spans="1:54" ht="15" customHeight="1" x14ac:dyDescent="0.25">
      <c r="A42" s="38" t="s">
        <v>159</v>
      </c>
      <c r="B42" s="163" t="s">
        <v>160</v>
      </c>
      <c r="C42" s="234">
        <v>6.2869999999999999</v>
      </c>
      <c r="D42" s="234">
        <v>6.2869999999999999</v>
      </c>
      <c r="E42" s="234">
        <v>6.2869999999999999</v>
      </c>
      <c r="F42" s="234">
        <v>6.2869999999999999</v>
      </c>
      <c r="G42" s="234">
        <v>6.2869999999999999</v>
      </c>
      <c r="H42" s="234">
        <v>6.2869999999999999</v>
      </c>
      <c r="I42" s="234">
        <v>6.2869999999999999</v>
      </c>
      <c r="J42" s="234">
        <v>6.2869999999999999</v>
      </c>
      <c r="K42" s="234">
        <v>6.2869999999999999</v>
      </c>
      <c r="L42" s="234">
        <v>6.2869999999999999</v>
      </c>
      <c r="M42" s="234">
        <v>6.2869999999999999</v>
      </c>
      <c r="N42" s="234">
        <v>6.2869999999999999</v>
      </c>
      <c r="O42" s="234">
        <v>6.2869999999999999</v>
      </c>
      <c r="P42" s="234">
        <v>6.2869999999999999</v>
      </c>
      <c r="Q42" s="234">
        <v>6.2869999999999999</v>
      </c>
      <c r="R42" s="234">
        <v>6.2869999999999999</v>
      </c>
      <c r="S42" s="234">
        <v>6.2869999999999999</v>
      </c>
      <c r="T42" s="234">
        <v>6.2869999999999999</v>
      </c>
      <c r="U42" s="234">
        <v>6.2869999999999999</v>
      </c>
      <c r="V42" s="234">
        <v>6.2869999999999999</v>
      </c>
      <c r="W42" s="234">
        <v>6.2869999999999999</v>
      </c>
      <c r="X42" s="234">
        <v>6.2869999999999999</v>
      </c>
      <c r="Y42" s="234">
        <v>6.2869999999999999</v>
      </c>
      <c r="Z42" s="234">
        <v>6.2869999999999999</v>
      </c>
      <c r="AA42" s="234">
        <v>6.2869999999999999</v>
      </c>
      <c r="AB42" s="234">
        <v>6.2869999999999999</v>
      </c>
      <c r="AC42" s="234">
        <v>6.2869999999999999</v>
      </c>
      <c r="AD42" s="234">
        <v>6.2869999999999999</v>
      </c>
      <c r="AE42" s="234">
        <v>6.2869999999999999</v>
      </c>
      <c r="AF42" s="234">
        <v>6.2869999999999999</v>
      </c>
      <c r="AG42" s="165">
        <v>0</v>
      </c>
      <c r="AH42" s="224"/>
      <c r="AI42" s="224"/>
      <c r="AJ42" s="224"/>
      <c r="AK42" s="224"/>
      <c r="AL42" s="224"/>
      <c r="AM42" s="224"/>
      <c r="AN42" s="224"/>
      <c r="AO42" s="224"/>
      <c r="AP42" s="224"/>
      <c r="AQ42" s="224"/>
      <c r="AR42" s="224"/>
      <c r="AS42" s="224"/>
      <c r="AT42" s="224"/>
      <c r="AU42" s="224"/>
      <c r="AV42" s="224"/>
      <c r="AW42" s="224"/>
      <c r="AX42" s="224"/>
      <c r="AY42" s="224"/>
      <c r="AZ42" s="224"/>
      <c r="BA42" s="224"/>
      <c r="BB42" s="224"/>
    </row>
    <row r="43" spans="1:54" ht="15" customHeight="1" x14ac:dyDescent="0.25">
      <c r="A43" s="38" t="s">
        <v>161</v>
      </c>
      <c r="B43" s="163" t="s">
        <v>162</v>
      </c>
      <c r="C43" s="234">
        <v>6.1897700000000002</v>
      </c>
      <c r="D43" s="234">
        <v>6.1885640000000004</v>
      </c>
      <c r="E43" s="234">
        <v>6.19259</v>
      </c>
      <c r="F43" s="234">
        <v>6.1928010000000002</v>
      </c>
      <c r="G43" s="234">
        <v>6.1635160000000004</v>
      </c>
      <c r="H43" s="234">
        <v>6.1553069999999996</v>
      </c>
      <c r="I43" s="234">
        <v>6.1563860000000004</v>
      </c>
      <c r="J43" s="234">
        <v>6.1574730000000004</v>
      </c>
      <c r="K43" s="234">
        <v>6.1634779999999996</v>
      </c>
      <c r="L43" s="234">
        <v>6.164034</v>
      </c>
      <c r="M43" s="234">
        <v>6.1651040000000004</v>
      </c>
      <c r="N43" s="234">
        <v>6.1661809999999999</v>
      </c>
      <c r="O43" s="234">
        <v>6.1672650000000004</v>
      </c>
      <c r="P43" s="234">
        <v>6.168355</v>
      </c>
      <c r="Q43" s="234">
        <v>6.1694529999999999</v>
      </c>
      <c r="R43" s="234">
        <v>6.1705579999999998</v>
      </c>
      <c r="S43" s="234">
        <v>6.1716699999999998</v>
      </c>
      <c r="T43" s="234">
        <v>6.171875</v>
      </c>
      <c r="U43" s="234">
        <v>6.1708379999999998</v>
      </c>
      <c r="V43" s="234">
        <v>6.1750489999999996</v>
      </c>
      <c r="W43" s="234">
        <v>6.1761150000000002</v>
      </c>
      <c r="X43" s="234">
        <v>6.1772640000000001</v>
      </c>
      <c r="Y43" s="234">
        <v>6.1784210000000002</v>
      </c>
      <c r="Z43" s="234">
        <v>6.1795840000000002</v>
      </c>
      <c r="AA43" s="234">
        <v>6.1807559999999997</v>
      </c>
      <c r="AB43" s="234">
        <v>6.1819360000000003</v>
      </c>
      <c r="AC43" s="234">
        <v>6.1833590000000003</v>
      </c>
      <c r="AD43" s="234">
        <v>6.1848739999999998</v>
      </c>
      <c r="AE43" s="234">
        <v>6.1855219999999997</v>
      </c>
      <c r="AF43" s="234">
        <v>6.1872939999999996</v>
      </c>
      <c r="AG43" s="165">
        <v>-1.4E-5</v>
      </c>
      <c r="AH43" s="224"/>
      <c r="AI43" s="224"/>
      <c r="AJ43" s="224"/>
      <c r="AK43" s="224"/>
      <c r="AL43" s="224"/>
      <c r="AM43" s="224"/>
      <c r="AN43" s="224"/>
      <c r="AO43" s="224"/>
      <c r="AP43" s="224"/>
      <c r="AQ43" s="224"/>
      <c r="AR43" s="224"/>
      <c r="AS43" s="224"/>
      <c r="AT43" s="224"/>
      <c r="AU43" s="224"/>
      <c r="AV43" s="224"/>
      <c r="AW43" s="224"/>
      <c r="AX43" s="224"/>
      <c r="AY43" s="224"/>
      <c r="AZ43" s="224"/>
      <c r="BA43" s="224"/>
      <c r="BB43" s="224"/>
    </row>
    <row r="44" spans="1:54" ht="15" customHeight="1" x14ac:dyDescent="0.25">
      <c r="A44" s="38" t="s">
        <v>163</v>
      </c>
      <c r="B44" s="163" t="s">
        <v>164</v>
      </c>
      <c r="C44" s="234">
        <v>5.1063479999999997</v>
      </c>
      <c r="D44" s="234">
        <v>5.0616029999999999</v>
      </c>
      <c r="E44" s="234">
        <v>5.0369679999999999</v>
      </c>
      <c r="F44" s="234">
        <v>5.0293469999999996</v>
      </c>
      <c r="G44" s="234">
        <v>5.016661</v>
      </c>
      <c r="H44" s="234">
        <v>5.0035379999999998</v>
      </c>
      <c r="I44" s="234">
        <v>4.9951780000000001</v>
      </c>
      <c r="J44" s="234">
        <v>4.9906139999999999</v>
      </c>
      <c r="K44" s="234">
        <v>4.9881650000000004</v>
      </c>
      <c r="L44" s="234">
        <v>4.9849309999999996</v>
      </c>
      <c r="M44" s="234">
        <v>4.9767859999999997</v>
      </c>
      <c r="N44" s="234">
        <v>4.9713099999999999</v>
      </c>
      <c r="O44" s="234">
        <v>4.9690760000000003</v>
      </c>
      <c r="P44" s="234">
        <v>4.9656089999999997</v>
      </c>
      <c r="Q44" s="234">
        <v>4.9636760000000004</v>
      </c>
      <c r="R44" s="234">
        <v>4.9621060000000003</v>
      </c>
      <c r="S44" s="234">
        <v>4.9598769999999996</v>
      </c>
      <c r="T44" s="234">
        <v>4.957776</v>
      </c>
      <c r="U44" s="234">
        <v>4.9547210000000002</v>
      </c>
      <c r="V44" s="234">
        <v>4.9516099999999996</v>
      </c>
      <c r="W44" s="234">
        <v>4.9480930000000001</v>
      </c>
      <c r="X44" s="234">
        <v>4.9458000000000002</v>
      </c>
      <c r="Y44" s="234">
        <v>4.9428939999999999</v>
      </c>
      <c r="Z44" s="234">
        <v>4.9390169999999998</v>
      </c>
      <c r="AA44" s="234">
        <v>4.9359330000000003</v>
      </c>
      <c r="AB44" s="234">
        <v>4.9340089999999996</v>
      </c>
      <c r="AC44" s="234">
        <v>4.9331699999999996</v>
      </c>
      <c r="AD44" s="234">
        <v>4.9356549999999997</v>
      </c>
      <c r="AE44" s="234">
        <v>4.9341030000000003</v>
      </c>
      <c r="AF44" s="234">
        <v>4.9312769999999997</v>
      </c>
      <c r="AG44" s="165">
        <v>-1.2019999999999999E-3</v>
      </c>
      <c r="AH44" s="224"/>
      <c r="AI44" s="224"/>
      <c r="AJ44" s="224"/>
      <c r="AK44" s="224"/>
      <c r="AL44" s="224"/>
      <c r="AM44" s="224"/>
      <c r="AN44" s="224"/>
      <c r="AO44" s="224"/>
      <c r="AP44" s="224"/>
      <c r="AQ44" s="224"/>
      <c r="AR44" s="224"/>
      <c r="AS44" s="224"/>
      <c r="AT44" s="224"/>
      <c r="AU44" s="224"/>
      <c r="AV44" s="224"/>
      <c r="AW44" s="224"/>
      <c r="AX44" s="224"/>
      <c r="AY44" s="224"/>
      <c r="AZ44" s="224"/>
      <c r="BA44" s="224"/>
      <c r="BB44" s="224"/>
    </row>
    <row r="45" spans="1:54" ht="15" customHeight="1" x14ac:dyDescent="0.25">
      <c r="A45" s="38" t="s">
        <v>165</v>
      </c>
      <c r="B45" s="163" t="s">
        <v>166</v>
      </c>
      <c r="C45" s="234">
        <v>5.8349060000000001</v>
      </c>
      <c r="D45" s="234">
        <v>5.8876010000000001</v>
      </c>
      <c r="E45" s="234">
        <v>5.7963490000000002</v>
      </c>
      <c r="F45" s="234">
        <v>5.7961470000000004</v>
      </c>
      <c r="G45" s="234">
        <v>5.7812640000000002</v>
      </c>
      <c r="H45" s="234">
        <v>5.7736429999999999</v>
      </c>
      <c r="I45" s="234">
        <v>5.7954489999999996</v>
      </c>
      <c r="J45" s="234">
        <v>5.8002830000000003</v>
      </c>
      <c r="K45" s="234">
        <v>5.8116130000000004</v>
      </c>
      <c r="L45" s="234">
        <v>5.8120329999999996</v>
      </c>
      <c r="M45" s="234">
        <v>5.8159700000000001</v>
      </c>
      <c r="N45" s="234">
        <v>5.8232540000000004</v>
      </c>
      <c r="O45" s="234">
        <v>5.8280240000000001</v>
      </c>
      <c r="P45" s="234">
        <v>5.8311169999999999</v>
      </c>
      <c r="Q45" s="234">
        <v>5.8365020000000003</v>
      </c>
      <c r="R45" s="234">
        <v>5.8342970000000003</v>
      </c>
      <c r="S45" s="234">
        <v>5.8349279999999997</v>
      </c>
      <c r="T45" s="234">
        <v>5.8347689999999997</v>
      </c>
      <c r="U45" s="234">
        <v>5.8325100000000001</v>
      </c>
      <c r="V45" s="234">
        <v>5.8375300000000001</v>
      </c>
      <c r="W45" s="234">
        <v>5.8361000000000001</v>
      </c>
      <c r="X45" s="234">
        <v>5.8363319999999996</v>
      </c>
      <c r="Y45" s="234">
        <v>5.835458</v>
      </c>
      <c r="Z45" s="234">
        <v>5.8343850000000002</v>
      </c>
      <c r="AA45" s="234">
        <v>5.8335790000000003</v>
      </c>
      <c r="AB45" s="234">
        <v>5.83317</v>
      </c>
      <c r="AC45" s="234">
        <v>5.8304150000000003</v>
      </c>
      <c r="AD45" s="234">
        <v>5.8267309999999997</v>
      </c>
      <c r="AE45" s="234">
        <v>5.8241100000000001</v>
      </c>
      <c r="AF45" s="234">
        <v>5.8215599999999998</v>
      </c>
      <c r="AG45" s="165">
        <v>-7.8999999999999996E-5</v>
      </c>
      <c r="AH45" s="224"/>
      <c r="AI45" s="224"/>
      <c r="AJ45" s="224"/>
      <c r="AK45" s="224"/>
      <c r="AL45" s="224"/>
      <c r="AM45" s="224"/>
      <c r="AN45" s="224"/>
      <c r="AO45" s="224"/>
      <c r="AP45" s="224"/>
      <c r="AQ45" s="224"/>
      <c r="AR45" s="224"/>
      <c r="AS45" s="224"/>
      <c r="AT45" s="224"/>
      <c r="AU45" s="224"/>
      <c r="AV45" s="224"/>
      <c r="AW45" s="224"/>
      <c r="AX45" s="224"/>
      <c r="AY45" s="224"/>
      <c r="AZ45" s="224"/>
      <c r="BA45" s="224"/>
      <c r="BB45" s="224"/>
    </row>
    <row r="46" spans="1:54" ht="15" customHeight="1" x14ac:dyDescent="0.25">
      <c r="A46" s="38" t="s">
        <v>167</v>
      </c>
      <c r="B46" s="163" t="s">
        <v>168</v>
      </c>
      <c r="C46" s="234">
        <v>5.1179230000000002</v>
      </c>
      <c r="D46" s="234">
        <v>5.0580879999999997</v>
      </c>
      <c r="E46" s="234">
        <v>5.0811299999999999</v>
      </c>
      <c r="F46" s="234">
        <v>5.1070900000000004</v>
      </c>
      <c r="G46" s="234">
        <v>5.1106379999999998</v>
      </c>
      <c r="H46" s="234">
        <v>5.1677540000000004</v>
      </c>
      <c r="I46" s="234">
        <v>5.20784</v>
      </c>
      <c r="J46" s="234">
        <v>5.2150800000000004</v>
      </c>
      <c r="K46" s="234">
        <v>5.1992339999999997</v>
      </c>
      <c r="L46" s="234">
        <v>5.186356</v>
      </c>
      <c r="M46" s="234">
        <v>5.2175969999999996</v>
      </c>
      <c r="N46" s="234">
        <v>5.2203369999999998</v>
      </c>
      <c r="O46" s="234">
        <v>5.2221130000000002</v>
      </c>
      <c r="P46" s="234">
        <v>5.2129599999999998</v>
      </c>
      <c r="Q46" s="234">
        <v>5.2175149999999997</v>
      </c>
      <c r="R46" s="234">
        <v>5.2120220000000002</v>
      </c>
      <c r="S46" s="234">
        <v>5.2171900000000004</v>
      </c>
      <c r="T46" s="234">
        <v>5.2199949999999999</v>
      </c>
      <c r="U46" s="234">
        <v>5.2086860000000001</v>
      </c>
      <c r="V46" s="234">
        <v>5.2019659999999996</v>
      </c>
      <c r="W46" s="234">
        <v>5.1973919999999998</v>
      </c>
      <c r="X46" s="234">
        <v>5.1919069999999996</v>
      </c>
      <c r="Y46" s="234">
        <v>5.1937059999999997</v>
      </c>
      <c r="Z46" s="234">
        <v>5.1948299999999996</v>
      </c>
      <c r="AA46" s="234">
        <v>5.1890349999999996</v>
      </c>
      <c r="AB46" s="234">
        <v>5.1890090000000004</v>
      </c>
      <c r="AC46" s="234">
        <v>5.1869959999999997</v>
      </c>
      <c r="AD46" s="234">
        <v>5.196053</v>
      </c>
      <c r="AE46" s="234">
        <v>5.1964040000000002</v>
      </c>
      <c r="AF46" s="234">
        <v>5.1992849999999997</v>
      </c>
      <c r="AG46" s="165">
        <v>5.44E-4</v>
      </c>
      <c r="AH46" s="224"/>
      <c r="AI46" s="224"/>
      <c r="AJ46" s="224"/>
      <c r="AK46" s="224"/>
      <c r="AL46" s="224"/>
      <c r="AM46" s="224"/>
      <c r="AN46" s="224"/>
      <c r="AO46" s="224"/>
      <c r="AP46" s="224"/>
      <c r="AQ46" s="224"/>
      <c r="AR46" s="224"/>
      <c r="AS46" s="224"/>
      <c r="AT46" s="224"/>
      <c r="AU46" s="224"/>
      <c r="AV46" s="224"/>
      <c r="AW46" s="224"/>
      <c r="AX46" s="224"/>
      <c r="AY46" s="224"/>
      <c r="AZ46" s="224"/>
      <c r="BA46" s="224"/>
      <c r="BB46" s="224"/>
    </row>
    <row r="47" spans="1:54" ht="15" customHeight="1" x14ac:dyDescent="0.25">
      <c r="A47" s="224"/>
      <c r="B47" s="162" t="s">
        <v>169</v>
      </c>
      <c r="C47" s="224"/>
      <c r="D47" s="224"/>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row>
    <row r="48" spans="1:54" ht="15" customHeight="1" x14ac:dyDescent="0.25">
      <c r="A48" s="38" t="s">
        <v>170</v>
      </c>
      <c r="B48" s="163" t="s">
        <v>171</v>
      </c>
      <c r="C48" s="234">
        <v>5.7036100000000003</v>
      </c>
      <c r="D48" s="234">
        <v>5.6957069999999996</v>
      </c>
      <c r="E48" s="234">
        <v>5.6899389999999999</v>
      </c>
      <c r="F48" s="234">
        <v>5.6828539999999998</v>
      </c>
      <c r="G48" s="234">
        <v>5.6788540000000003</v>
      </c>
      <c r="H48" s="234">
        <v>5.6781569999999997</v>
      </c>
      <c r="I48" s="234">
        <v>5.6779200000000003</v>
      </c>
      <c r="J48" s="234">
        <v>5.6827019999999999</v>
      </c>
      <c r="K48" s="234">
        <v>5.6833770000000001</v>
      </c>
      <c r="L48" s="234">
        <v>5.6850399999999999</v>
      </c>
      <c r="M48" s="234">
        <v>5.6875179999999999</v>
      </c>
      <c r="N48" s="234">
        <v>5.6864090000000003</v>
      </c>
      <c r="O48" s="234">
        <v>5.6877959999999996</v>
      </c>
      <c r="P48" s="234">
        <v>5.686604</v>
      </c>
      <c r="Q48" s="234">
        <v>5.6855320000000003</v>
      </c>
      <c r="R48" s="234">
        <v>5.6842189999999997</v>
      </c>
      <c r="S48" s="234">
        <v>5.6806000000000001</v>
      </c>
      <c r="T48" s="234">
        <v>5.6792379999999998</v>
      </c>
      <c r="U48" s="234">
        <v>5.6766300000000003</v>
      </c>
      <c r="V48" s="234">
        <v>5.6769769999999999</v>
      </c>
      <c r="W48" s="234">
        <v>5.675789</v>
      </c>
      <c r="X48" s="234">
        <v>5.6762420000000002</v>
      </c>
      <c r="Y48" s="234">
        <v>5.6752649999999996</v>
      </c>
      <c r="Z48" s="234">
        <v>5.6754579999999999</v>
      </c>
      <c r="AA48" s="234">
        <v>5.6751040000000001</v>
      </c>
      <c r="AB48" s="234">
        <v>5.6756289999999998</v>
      </c>
      <c r="AC48" s="234">
        <v>5.6735429999999996</v>
      </c>
      <c r="AD48" s="234">
        <v>5.6759190000000004</v>
      </c>
      <c r="AE48" s="234">
        <v>5.6776759999999999</v>
      </c>
      <c r="AF48" s="234">
        <v>5.6789829999999997</v>
      </c>
      <c r="AG48" s="165">
        <v>-1.4899999999999999E-4</v>
      </c>
      <c r="AH48" s="224"/>
      <c r="AI48" s="224"/>
      <c r="AJ48" s="224"/>
      <c r="AK48" s="224"/>
      <c r="AL48" s="224"/>
      <c r="AM48" s="224"/>
      <c r="AN48" s="224"/>
      <c r="AO48" s="224"/>
      <c r="AP48" s="224"/>
      <c r="AQ48" s="224"/>
      <c r="AR48" s="224"/>
      <c r="AS48" s="224"/>
      <c r="AT48" s="224"/>
      <c r="AU48" s="224"/>
      <c r="AV48" s="224"/>
      <c r="AW48" s="224"/>
      <c r="AX48" s="224"/>
      <c r="AY48" s="224"/>
      <c r="AZ48" s="224"/>
      <c r="BA48" s="224"/>
      <c r="BB48" s="224"/>
    </row>
    <row r="49" spans="1:54" ht="15" customHeight="1" x14ac:dyDescent="0.25">
      <c r="A49" s="38" t="s">
        <v>172</v>
      </c>
      <c r="B49" s="163" t="s">
        <v>173</v>
      </c>
      <c r="C49" s="234">
        <v>6.0592629999999996</v>
      </c>
      <c r="D49" s="234">
        <v>6.0193630000000002</v>
      </c>
      <c r="E49" s="234">
        <v>6.0556109999999999</v>
      </c>
      <c r="F49" s="234">
        <v>6.0632739999999998</v>
      </c>
      <c r="G49" s="234">
        <v>6.065048</v>
      </c>
      <c r="H49" s="234">
        <v>6.083806</v>
      </c>
      <c r="I49" s="234">
        <v>6.0692199999999996</v>
      </c>
      <c r="J49" s="234">
        <v>6.0794790000000001</v>
      </c>
      <c r="K49" s="234">
        <v>6.0760490000000003</v>
      </c>
      <c r="L49" s="234">
        <v>6.0727190000000002</v>
      </c>
      <c r="M49" s="234">
        <v>6.0826229999999999</v>
      </c>
      <c r="N49" s="234">
        <v>6.0892330000000001</v>
      </c>
      <c r="O49" s="234">
        <v>6.0888359999999997</v>
      </c>
      <c r="P49" s="234">
        <v>6.0944640000000003</v>
      </c>
      <c r="Q49" s="234">
        <v>6.0947480000000001</v>
      </c>
      <c r="R49" s="234">
        <v>6.0952590000000004</v>
      </c>
      <c r="S49" s="234">
        <v>6.1065610000000001</v>
      </c>
      <c r="T49" s="234">
        <v>6.1030939999999996</v>
      </c>
      <c r="U49" s="234">
        <v>6.1053069999999998</v>
      </c>
      <c r="V49" s="234">
        <v>6.102938</v>
      </c>
      <c r="W49" s="234">
        <v>6.1011410000000001</v>
      </c>
      <c r="X49" s="234">
        <v>6.0999470000000002</v>
      </c>
      <c r="Y49" s="234">
        <v>6.0854699999999999</v>
      </c>
      <c r="Z49" s="234">
        <v>6.0908470000000001</v>
      </c>
      <c r="AA49" s="234">
        <v>6.0896710000000001</v>
      </c>
      <c r="AB49" s="234">
        <v>6.078157</v>
      </c>
      <c r="AC49" s="234">
        <v>6.0804869999999998</v>
      </c>
      <c r="AD49" s="234">
        <v>6.0848820000000003</v>
      </c>
      <c r="AE49" s="234">
        <v>6.0899390000000002</v>
      </c>
      <c r="AF49" s="234">
        <v>6.0876739999999998</v>
      </c>
      <c r="AG49" s="165">
        <v>1.6100000000000001E-4</v>
      </c>
      <c r="AH49" s="224"/>
      <c r="AI49" s="224"/>
      <c r="AJ49" s="224"/>
      <c r="AK49" s="224"/>
      <c r="AL49" s="224"/>
      <c r="AM49" s="224"/>
      <c r="AN49" s="224"/>
      <c r="AO49" s="224"/>
      <c r="AP49" s="224"/>
      <c r="AQ49" s="224"/>
      <c r="AR49" s="224"/>
      <c r="AS49" s="224"/>
      <c r="AT49" s="224"/>
      <c r="AU49" s="224"/>
      <c r="AV49" s="224"/>
      <c r="AW49" s="224"/>
      <c r="AX49" s="224"/>
      <c r="AY49" s="224"/>
      <c r="AZ49" s="224"/>
      <c r="BA49" s="224"/>
      <c r="BB49" s="224"/>
    </row>
    <row r="50" spans="1:54" ht="15" customHeight="1" x14ac:dyDescent="0.25">
      <c r="A50" s="38" t="s">
        <v>174</v>
      </c>
      <c r="B50" s="163" t="s">
        <v>175</v>
      </c>
      <c r="C50" s="234">
        <v>5.5963419999999999</v>
      </c>
      <c r="D50" s="234">
        <v>5.5951190000000004</v>
      </c>
      <c r="E50" s="234">
        <v>5.5954090000000001</v>
      </c>
      <c r="F50" s="234">
        <v>5.5953650000000001</v>
      </c>
      <c r="G50" s="234">
        <v>5.5952380000000002</v>
      </c>
      <c r="H50" s="234">
        <v>5.5952549999999999</v>
      </c>
      <c r="I50" s="234">
        <v>5.5951149999999998</v>
      </c>
      <c r="J50" s="234">
        <v>5.5949790000000004</v>
      </c>
      <c r="K50" s="234">
        <v>5.5949309999999999</v>
      </c>
      <c r="L50" s="234">
        <v>5.594849</v>
      </c>
      <c r="M50" s="234">
        <v>5.5947779999999998</v>
      </c>
      <c r="N50" s="234">
        <v>5.5946870000000004</v>
      </c>
      <c r="O50" s="234">
        <v>5.5946319999999998</v>
      </c>
      <c r="P50" s="234">
        <v>5.5944919999999998</v>
      </c>
      <c r="Q50" s="234">
        <v>5.5943670000000001</v>
      </c>
      <c r="R50" s="234">
        <v>5.5942949999999998</v>
      </c>
      <c r="S50" s="234">
        <v>5.5942249999999998</v>
      </c>
      <c r="T50" s="234">
        <v>5.5941470000000004</v>
      </c>
      <c r="U50" s="234">
        <v>5.5939870000000003</v>
      </c>
      <c r="V50" s="234">
        <v>5.59389</v>
      </c>
      <c r="W50" s="234">
        <v>5.5937739999999998</v>
      </c>
      <c r="X50" s="234">
        <v>5.5936839999999997</v>
      </c>
      <c r="Y50" s="234">
        <v>5.5936779999999997</v>
      </c>
      <c r="Z50" s="234">
        <v>5.5935009999999998</v>
      </c>
      <c r="AA50" s="234">
        <v>5.5934480000000004</v>
      </c>
      <c r="AB50" s="234">
        <v>5.5934210000000002</v>
      </c>
      <c r="AC50" s="234">
        <v>5.5932579999999996</v>
      </c>
      <c r="AD50" s="234">
        <v>5.5931509999999998</v>
      </c>
      <c r="AE50" s="234">
        <v>5.5942809999999996</v>
      </c>
      <c r="AF50" s="234">
        <v>5.5964010000000002</v>
      </c>
      <c r="AG50" s="165">
        <v>0</v>
      </c>
      <c r="AH50" s="224"/>
      <c r="AI50" s="224"/>
      <c r="AJ50" s="224"/>
      <c r="AK50" s="224"/>
      <c r="AL50" s="224"/>
      <c r="AM50" s="224"/>
      <c r="AN50" s="224"/>
      <c r="AO50" s="224"/>
      <c r="AP50" s="224"/>
      <c r="AQ50" s="224"/>
      <c r="AR50" s="224"/>
      <c r="AS50" s="224"/>
      <c r="AT50" s="224"/>
      <c r="AU50" s="224"/>
      <c r="AV50" s="224"/>
      <c r="AW50" s="224"/>
      <c r="AX50" s="224"/>
      <c r="AY50" s="224"/>
      <c r="AZ50" s="224"/>
      <c r="BA50" s="224"/>
      <c r="BB50" s="224"/>
    </row>
    <row r="51" spans="1:54" ht="15" customHeight="1" x14ac:dyDescent="0.25">
      <c r="A51" s="38" t="s">
        <v>176</v>
      </c>
      <c r="B51" s="163" t="s">
        <v>177</v>
      </c>
      <c r="C51" s="234">
        <v>3.5863659999999999</v>
      </c>
      <c r="D51" s="234">
        <v>3.5545849999999999</v>
      </c>
      <c r="E51" s="234">
        <v>3.5420790000000002</v>
      </c>
      <c r="F51" s="234">
        <v>3.5439099999999999</v>
      </c>
      <c r="G51" s="234">
        <v>3.5436299999999998</v>
      </c>
      <c r="H51" s="234">
        <v>3.5460029999999998</v>
      </c>
      <c r="I51" s="234">
        <v>3.5472090000000001</v>
      </c>
      <c r="J51" s="234">
        <v>3.5482529999999999</v>
      </c>
      <c r="K51" s="234">
        <v>3.5471919999999999</v>
      </c>
      <c r="L51" s="234">
        <v>3.5465680000000002</v>
      </c>
      <c r="M51" s="234">
        <v>3.5462790000000002</v>
      </c>
      <c r="N51" s="234">
        <v>3.5465589999999998</v>
      </c>
      <c r="O51" s="234">
        <v>3.5469439999999999</v>
      </c>
      <c r="P51" s="234">
        <v>3.5442710000000002</v>
      </c>
      <c r="Q51" s="234">
        <v>3.5430229999999998</v>
      </c>
      <c r="R51" s="234">
        <v>3.5411969999999999</v>
      </c>
      <c r="S51" s="234">
        <v>3.5394600000000001</v>
      </c>
      <c r="T51" s="234">
        <v>3.5389650000000001</v>
      </c>
      <c r="U51" s="234">
        <v>3.5369440000000001</v>
      </c>
      <c r="V51" s="234">
        <v>3.535952</v>
      </c>
      <c r="W51" s="234">
        <v>3.534964</v>
      </c>
      <c r="X51" s="234">
        <v>3.534386</v>
      </c>
      <c r="Y51" s="234">
        <v>3.533515</v>
      </c>
      <c r="Z51" s="234">
        <v>3.532089</v>
      </c>
      <c r="AA51" s="234">
        <v>3.5309720000000002</v>
      </c>
      <c r="AB51" s="234">
        <v>3.531161</v>
      </c>
      <c r="AC51" s="234">
        <v>3.530494</v>
      </c>
      <c r="AD51" s="234">
        <v>3.5321099999999999</v>
      </c>
      <c r="AE51" s="234">
        <v>3.5326240000000002</v>
      </c>
      <c r="AF51" s="234">
        <v>3.5326740000000001</v>
      </c>
      <c r="AG51" s="165">
        <v>-5.1999999999999995E-4</v>
      </c>
      <c r="AH51" s="224"/>
      <c r="AI51" s="224"/>
      <c r="AJ51" s="224"/>
      <c r="AK51" s="224"/>
      <c r="AL51" s="224"/>
      <c r="AM51" s="224"/>
      <c r="AN51" s="224"/>
      <c r="AO51" s="224"/>
      <c r="AP51" s="224"/>
      <c r="AQ51" s="224"/>
      <c r="AR51" s="224"/>
      <c r="AS51" s="224"/>
      <c r="AT51" s="224"/>
      <c r="AU51" s="224"/>
      <c r="AV51" s="224"/>
      <c r="AW51" s="224"/>
      <c r="AX51" s="224"/>
      <c r="AY51" s="224"/>
      <c r="AZ51" s="224"/>
      <c r="BA51" s="224"/>
      <c r="BB51" s="224"/>
    </row>
    <row r="52" spans="1:54" ht="15" customHeight="1" x14ac:dyDescent="0.25">
      <c r="A52" s="224"/>
      <c r="B52" s="224"/>
      <c r="C52" s="224"/>
      <c r="D52" s="224"/>
      <c r="E52" s="224"/>
      <c r="F52" s="224"/>
      <c r="G52" s="224"/>
      <c r="H52" s="224"/>
      <c r="I52" s="224"/>
      <c r="J52" s="224"/>
      <c r="K52" s="224"/>
      <c r="L52" s="224"/>
      <c r="M52" s="224"/>
      <c r="N52" s="224"/>
      <c r="O52" s="224"/>
      <c r="P52" s="224"/>
      <c r="Q52" s="224"/>
      <c r="R52" s="224"/>
      <c r="S52" s="224"/>
      <c r="T52" s="224"/>
      <c r="U52" s="224"/>
      <c r="V52" s="224"/>
      <c r="W52" s="224"/>
      <c r="X52" s="224"/>
      <c r="Y52" s="224"/>
      <c r="Z52" s="224"/>
      <c r="AA52" s="224"/>
      <c r="AB52" s="224"/>
      <c r="AC52" s="224"/>
      <c r="AD52" s="224"/>
      <c r="AE52" s="224"/>
      <c r="AF52" s="224"/>
      <c r="AG52" s="224"/>
      <c r="AH52" s="224"/>
      <c r="AI52" s="224"/>
      <c r="AJ52" s="224"/>
      <c r="AK52" s="224"/>
      <c r="AL52" s="224"/>
      <c r="AM52" s="224"/>
      <c r="AN52" s="224"/>
      <c r="AO52" s="224"/>
      <c r="AP52" s="224"/>
      <c r="AQ52" s="224"/>
      <c r="AR52" s="224"/>
      <c r="AS52" s="224"/>
      <c r="AT52" s="224"/>
      <c r="AU52" s="224"/>
      <c r="AV52" s="224"/>
      <c r="AW52" s="224"/>
      <c r="AX52" s="224"/>
      <c r="AY52" s="224"/>
      <c r="AZ52" s="224"/>
      <c r="BA52" s="224"/>
      <c r="BB52" s="224"/>
    </row>
    <row r="53" spans="1:54" ht="15" customHeight="1" x14ac:dyDescent="0.25">
      <c r="A53" s="224"/>
      <c r="B53" s="162" t="s">
        <v>178</v>
      </c>
      <c r="C53" s="224"/>
      <c r="D53" s="224"/>
      <c r="E53" s="224"/>
      <c r="F53" s="224"/>
      <c r="G53" s="224"/>
      <c r="H53" s="224"/>
      <c r="I53" s="224"/>
      <c r="J53" s="224"/>
      <c r="K53" s="224"/>
      <c r="L53" s="224"/>
      <c r="M53" s="224"/>
      <c r="N53" s="224"/>
      <c r="O53" s="224"/>
      <c r="P53" s="224"/>
      <c r="Q53" s="224"/>
      <c r="R53" s="224"/>
      <c r="S53" s="224"/>
      <c r="T53" s="224"/>
      <c r="U53" s="224"/>
      <c r="V53" s="224"/>
      <c r="W53" s="224"/>
      <c r="X53" s="224"/>
      <c r="Y53" s="224"/>
      <c r="Z53" s="224"/>
      <c r="AA53" s="224"/>
      <c r="AB53" s="224"/>
      <c r="AC53" s="224"/>
      <c r="AD53" s="224"/>
      <c r="AE53" s="224"/>
      <c r="AF53" s="224"/>
      <c r="AG53" s="224"/>
      <c r="AH53" s="224"/>
      <c r="AI53" s="224"/>
      <c r="AJ53" s="224"/>
      <c r="AK53" s="224"/>
      <c r="AL53" s="224"/>
      <c r="AM53" s="224"/>
      <c r="AN53" s="224"/>
      <c r="AO53" s="224"/>
      <c r="AP53" s="224"/>
      <c r="AQ53" s="224"/>
      <c r="AR53" s="224"/>
      <c r="AS53" s="224"/>
      <c r="AT53" s="224"/>
      <c r="AU53" s="224"/>
      <c r="AV53" s="224"/>
      <c r="AW53" s="224"/>
      <c r="AX53" s="224"/>
      <c r="AY53" s="224"/>
      <c r="AZ53" s="224"/>
      <c r="BA53" s="224"/>
      <c r="BB53" s="224"/>
    </row>
    <row r="54" spans="1:54" ht="15" customHeight="1" x14ac:dyDescent="0.25">
      <c r="A54" s="38" t="s">
        <v>179</v>
      </c>
      <c r="B54" s="163" t="s">
        <v>180</v>
      </c>
      <c r="C54" s="234">
        <v>1.0369999999999999</v>
      </c>
      <c r="D54" s="234">
        <v>1.0369999999999999</v>
      </c>
      <c r="E54" s="234">
        <v>1.0369999999999999</v>
      </c>
      <c r="F54" s="234">
        <v>1.0369999999999999</v>
      </c>
      <c r="G54" s="234">
        <v>1.0369999999999999</v>
      </c>
      <c r="H54" s="234">
        <v>1.0369999999999999</v>
      </c>
      <c r="I54" s="234">
        <v>1.0369999999999999</v>
      </c>
      <c r="J54" s="234">
        <v>1.0369999999999999</v>
      </c>
      <c r="K54" s="234">
        <v>1.0369999999999999</v>
      </c>
      <c r="L54" s="234">
        <v>1.0369999999999999</v>
      </c>
      <c r="M54" s="234">
        <v>1.0369999999999999</v>
      </c>
      <c r="N54" s="234">
        <v>1.0369999999999999</v>
      </c>
      <c r="O54" s="234">
        <v>1.0369999999999999</v>
      </c>
      <c r="P54" s="234">
        <v>1.0369999999999999</v>
      </c>
      <c r="Q54" s="234">
        <v>1.0369999999999999</v>
      </c>
      <c r="R54" s="234">
        <v>1.0369999999999999</v>
      </c>
      <c r="S54" s="234">
        <v>1.0369999999999999</v>
      </c>
      <c r="T54" s="234">
        <v>1.0369999999999999</v>
      </c>
      <c r="U54" s="234">
        <v>1.0369999999999999</v>
      </c>
      <c r="V54" s="234">
        <v>1.0369999999999999</v>
      </c>
      <c r="W54" s="234">
        <v>1.0369999999999999</v>
      </c>
      <c r="X54" s="234">
        <v>1.0369999999999999</v>
      </c>
      <c r="Y54" s="234">
        <v>1.0369999999999999</v>
      </c>
      <c r="Z54" s="234">
        <v>1.0369999999999999</v>
      </c>
      <c r="AA54" s="234">
        <v>1.0369999999999999</v>
      </c>
      <c r="AB54" s="234">
        <v>1.0369999999999999</v>
      </c>
      <c r="AC54" s="234">
        <v>1.0369999999999999</v>
      </c>
      <c r="AD54" s="234">
        <v>1.0369999999999999</v>
      </c>
      <c r="AE54" s="234">
        <v>1.0369999999999999</v>
      </c>
      <c r="AF54" s="234">
        <v>1.0369999999999999</v>
      </c>
      <c r="AG54" s="165">
        <v>0</v>
      </c>
      <c r="AH54" s="224"/>
      <c r="AI54" s="224"/>
      <c r="AJ54" s="224"/>
      <c r="AK54" s="224"/>
      <c r="AL54" s="224"/>
      <c r="AM54" s="224"/>
      <c r="AN54" s="224"/>
      <c r="AO54" s="224"/>
      <c r="AP54" s="224"/>
      <c r="AQ54" s="224"/>
      <c r="AR54" s="224"/>
      <c r="AS54" s="224"/>
      <c r="AT54" s="224"/>
      <c r="AU54" s="224"/>
      <c r="AV54" s="224"/>
      <c r="AW54" s="224"/>
      <c r="AX54" s="224"/>
      <c r="AY54" s="224"/>
      <c r="AZ54" s="224"/>
      <c r="BA54" s="224"/>
      <c r="BB54" s="224"/>
    </row>
    <row r="55" spans="1:54" ht="15" customHeight="1" x14ac:dyDescent="0.25">
      <c r="A55" s="38" t="s">
        <v>181</v>
      </c>
      <c r="B55" s="163" t="s">
        <v>182</v>
      </c>
      <c r="C55" s="234">
        <v>1.034</v>
      </c>
      <c r="D55" s="234">
        <v>1.034</v>
      </c>
      <c r="E55" s="234">
        <v>1.034</v>
      </c>
      <c r="F55" s="234">
        <v>1.034</v>
      </c>
      <c r="G55" s="234">
        <v>1.034</v>
      </c>
      <c r="H55" s="234">
        <v>1.034</v>
      </c>
      <c r="I55" s="234">
        <v>1.034</v>
      </c>
      <c r="J55" s="234">
        <v>1.034</v>
      </c>
      <c r="K55" s="234">
        <v>1.034</v>
      </c>
      <c r="L55" s="234">
        <v>1.034</v>
      </c>
      <c r="M55" s="234">
        <v>1.034</v>
      </c>
      <c r="N55" s="234">
        <v>1.034</v>
      </c>
      <c r="O55" s="234">
        <v>1.034</v>
      </c>
      <c r="P55" s="234">
        <v>1.034</v>
      </c>
      <c r="Q55" s="234">
        <v>1.034</v>
      </c>
      <c r="R55" s="234">
        <v>1.034</v>
      </c>
      <c r="S55" s="234">
        <v>1.034</v>
      </c>
      <c r="T55" s="234">
        <v>1.034</v>
      </c>
      <c r="U55" s="234">
        <v>1.034</v>
      </c>
      <c r="V55" s="234">
        <v>1.034</v>
      </c>
      <c r="W55" s="234">
        <v>1.034</v>
      </c>
      <c r="X55" s="234">
        <v>1.034</v>
      </c>
      <c r="Y55" s="234">
        <v>1.034</v>
      </c>
      <c r="Z55" s="234">
        <v>1.034</v>
      </c>
      <c r="AA55" s="234">
        <v>1.034</v>
      </c>
      <c r="AB55" s="234">
        <v>1.034</v>
      </c>
      <c r="AC55" s="234">
        <v>1.034</v>
      </c>
      <c r="AD55" s="234">
        <v>1.034</v>
      </c>
      <c r="AE55" s="234">
        <v>1.034</v>
      </c>
      <c r="AF55" s="234">
        <v>1.034</v>
      </c>
      <c r="AG55" s="165">
        <v>0</v>
      </c>
      <c r="AH55" s="224"/>
      <c r="AI55" s="224"/>
      <c r="AJ55" s="224"/>
      <c r="AK55" s="224"/>
      <c r="AL55" s="224"/>
      <c r="AM55" s="224"/>
      <c r="AN55" s="224"/>
      <c r="AO55" s="224"/>
      <c r="AP55" s="224"/>
      <c r="AQ55" s="224"/>
      <c r="AR55" s="224"/>
      <c r="AS55" s="224"/>
      <c r="AT55" s="224"/>
      <c r="AU55" s="224"/>
      <c r="AV55" s="224"/>
      <c r="AW55" s="224"/>
      <c r="AX55" s="224"/>
      <c r="AY55" s="224"/>
      <c r="AZ55" s="224"/>
      <c r="BA55" s="224"/>
      <c r="BB55" s="224"/>
    </row>
    <row r="56" spans="1:54" ht="15" customHeight="1" x14ac:dyDescent="0.25">
      <c r="A56" s="38" t="s">
        <v>183</v>
      </c>
      <c r="B56" s="163" t="s">
        <v>184</v>
      </c>
      <c r="C56" s="234">
        <v>1.0389999999999999</v>
      </c>
      <c r="D56" s="234">
        <v>1.0389999999999999</v>
      </c>
      <c r="E56" s="234">
        <v>1.0389999999999999</v>
      </c>
      <c r="F56" s="234">
        <v>1.0389999999999999</v>
      </c>
      <c r="G56" s="234">
        <v>1.0389999999999999</v>
      </c>
      <c r="H56" s="234">
        <v>1.0389999999999999</v>
      </c>
      <c r="I56" s="234">
        <v>1.0389999999999999</v>
      </c>
      <c r="J56" s="234">
        <v>1.0389999999999999</v>
      </c>
      <c r="K56" s="234">
        <v>1.0389999999999999</v>
      </c>
      <c r="L56" s="234">
        <v>1.0389999999999999</v>
      </c>
      <c r="M56" s="234">
        <v>1.0389999999999999</v>
      </c>
      <c r="N56" s="234">
        <v>1.0389999999999999</v>
      </c>
      <c r="O56" s="234">
        <v>1.0389999999999999</v>
      </c>
      <c r="P56" s="234">
        <v>1.0389999999999999</v>
      </c>
      <c r="Q56" s="234">
        <v>1.0389999999999999</v>
      </c>
      <c r="R56" s="234">
        <v>1.0389999999999999</v>
      </c>
      <c r="S56" s="234">
        <v>1.0389999999999999</v>
      </c>
      <c r="T56" s="234">
        <v>1.0389999999999999</v>
      </c>
      <c r="U56" s="234">
        <v>1.0389999999999999</v>
      </c>
      <c r="V56" s="234">
        <v>1.0389999999999999</v>
      </c>
      <c r="W56" s="234">
        <v>1.0389999999999999</v>
      </c>
      <c r="X56" s="234">
        <v>1.0389999999999999</v>
      </c>
      <c r="Y56" s="234">
        <v>1.0389999999999999</v>
      </c>
      <c r="Z56" s="234">
        <v>1.0389999999999999</v>
      </c>
      <c r="AA56" s="234">
        <v>1.0389999999999999</v>
      </c>
      <c r="AB56" s="234">
        <v>1.0389999999999999</v>
      </c>
      <c r="AC56" s="234">
        <v>1.0389999999999999</v>
      </c>
      <c r="AD56" s="234">
        <v>1.0389999999999999</v>
      </c>
      <c r="AE56" s="234">
        <v>1.0389999999999999</v>
      </c>
      <c r="AF56" s="234">
        <v>1.0389999999999999</v>
      </c>
      <c r="AG56" s="165">
        <v>0</v>
      </c>
      <c r="AH56" s="224"/>
      <c r="AI56" s="224"/>
      <c r="AJ56" s="224"/>
      <c r="AK56" s="224"/>
      <c r="AL56" s="224"/>
      <c r="AM56" s="224"/>
      <c r="AN56" s="224"/>
      <c r="AO56" s="224"/>
      <c r="AP56" s="224"/>
      <c r="AQ56" s="224"/>
      <c r="AR56" s="224"/>
      <c r="AS56" s="224"/>
      <c r="AT56" s="224"/>
      <c r="AU56" s="224"/>
      <c r="AV56" s="224"/>
      <c r="AW56" s="224"/>
      <c r="AX56" s="224"/>
      <c r="AY56" s="224"/>
      <c r="AZ56" s="224"/>
      <c r="BA56" s="224"/>
      <c r="BB56" s="224"/>
    </row>
    <row r="57" spans="1:54" ht="15" customHeight="1" x14ac:dyDescent="0.25">
      <c r="A57" s="38" t="s">
        <v>185</v>
      </c>
      <c r="B57" s="163" t="s">
        <v>186</v>
      </c>
      <c r="C57" s="234">
        <v>1.0369999999999999</v>
      </c>
      <c r="D57" s="234">
        <v>1.0369999999999999</v>
      </c>
      <c r="E57" s="234">
        <v>1.0369999999999999</v>
      </c>
      <c r="F57" s="234">
        <v>1.0369999999999999</v>
      </c>
      <c r="G57" s="234">
        <v>1.0369999999999999</v>
      </c>
      <c r="H57" s="234">
        <v>1.0369999999999999</v>
      </c>
      <c r="I57" s="234">
        <v>1.0369999999999999</v>
      </c>
      <c r="J57" s="234">
        <v>1.0369999999999999</v>
      </c>
      <c r="K57" s="234">
        <v>1.0369999999999999</v>
      </c>
      <c r="L57" s="234">
        <v>1.0369999999999999</v>
      </c>
      <c r="M57" s="234">
        <v>1.0369999999999999</v>
      </c>
      <c r="N57" s="234">
        <v>1.0369999999999999</v>
      </c>
      <c r="O57" s="234">
        <v>1.0369999999999999</v>
      </c>
      <c r="P57" s="234">
        <v>1.0369999999999999</v>
      </c>
      <c r="Q57" s="234">
        <v>1.0369999999999999</v>
      </c>
      <c r="R57" s="234">
        <v>1.0369999999999999</v>
      </c>
      <c r="S57" s="234">
        <v>1.0369999999999999</v>
      </c>
      <c r="T57" s="234">
        <v>1.0369999999999999</v>
      </c>
      <c r="U57" s="234">
        <v>1.0369999999999999</v>
      </c>
      <c r="V57" s="234">
        <v>1.0369999999999999</v>
      </c>
      <c r="W57" s="234">
        <v>1.0369999999999999</v>
      </c>
      <c r="X57" s="234">
        <v>1.0369999999999999</v>
      </c>
      <c r="Y57" s="234">
        <v>1.0369999999999999</v>
      </c>
      <c r="Z57" s="234">
        <v>1.0369999999999999</v>
      </c>
      <c r="AA57" s="234">
        <v>1.0369999999999999</v>
      </c>
      <c r="AB57" s="234">
        <v>1.0369999999999999</v>
      </c>
      <c r="AC57" s="234">
        <v>1.0369999999999999</v>
      </c>
      <c r="AD57" s="234">
        <v>1.0369999999999999</v>
      </c>
      <c r="AE57" s="234">
        <v>1.0369999999999999</v>
      </c>
      <c r="AF57" s="234">
        <v>1.0369999999999999</v>
      </c>
      <c r="AG57" s="165">
        <v>0</v>
      </c>
      <c r="AH57" s="224"/>
      <c r="AI57" s="224"/>
      <c r="AJ57" s="224"/>
      <c r="AK57" s="224"/>
      <c r="AL57" s="224"/>
      <c r="AM57" s="224"/>
      <c r="AN57" s="224"/>
      <c r="AO57" s="224"/>
      <c r="AP57" s="224"/>
      <c r="AQ57" s="224"/>
      <c r="AR57" s="224"/>
      <c r="AS57" s="224"/>
      <c r="AT57" s="224"/>
      <c r="AU57" s="224"/>
      <c r="AV57" s="224"/>
      <c r="AW57" s="224"/>
      <c r="AX57" s="224"/>
      <c r="AY57" s="224"/>
      <c r="AZ57" s="224"/>
      <c r="BA57" s="224"/>
      <c r="BB57" s="224"/>
    </row>
    <row r="58" spans="1:54" ht="15" customHeight="1" x14ac:dyDescent="0.25">
      <c r="A58" s="38" t="s">
        <v>187</v>
      </c>
      <c r="B58" s="163" t="s">
        <v>188</v>
      </c>
      <c r="C58" s="234">
        <v>1.0249999999999999</v>
      </c>
      <c r="D58" s="234">
        <v>1.0249999999999999</v>
      </c>
      <c r="E58" s="234">
        <v>1.0249999999999999</v>
      </c>
      <c r="F58" s="234">
        <v>1.0249999999999999</v>
      </c>
      <c r="G58" s="234">
        <v>1.0249999999999999</v>
      </c>
      <c r="H58" s="234">
        <v>1.0249999999999999</v>
      </c>
      <c r="I58" s="234">
        <v>1.0249999999999999</v>
      </c>
      <c r="J58" s="234">
        <v>1.0249999999999999</v>
      </c>
      <c r="K58" s="234">
        <v>1.0249999999999999</v>
      </c>
      <c r="L58" s="234">
        <v>1.0249999999999999</v>
      </c>
      <c r="M58" s="234">
        <v>1.0249999999999999</v>
      </c>
      <c r="N58" s="234">
        <v>1.0249999999999999</v>
      </c>
      <c r="O58" s="234">
        <v>1.0249999999999999</v>
      </c>
      <c r="P58" s="234">
        <v>1.0249999999999999</v>
      </c>
      <c r="Q58" s="234">
        <v>1.0249999999999999</v>
      </c>
      <c r="R58" s="234">
        <v>1.0249999999999999</v>
      </c>
      <c r="S58" s="234">
        <v>1.0249999999999999</v>
      </c>
      <c r="T58" s="234">
        <v>1.0249999999999999</v>
      </c>
      <c r="U58" s="234">
        <v>1.0249999999999999</v>
      </c>
      <c r="V58" s="234">
        <v>1.0249999999999999</v>
      </c>
      <c r="W58" s="234">
        <v>1.0249999999999999</v>
      </c>
      <c r="X58" s="234">
        <v>1.0249999999999999</v>
      </c>
      <c r="Y58" s="234">
        <v>1.0249999999999999</v>
      </c>
      <c r="Z58" s="234">
        <v>1.0249999999999999</v>
      </c>
      <c r="AA58" s="234">
        <v>1.0249999999999999</v>
      </c>
      <c r="AB58" s="234">
        <v>1.0249999999999999</v>
      </c>
      <c r="AC58" s="234">
        <v>1.0249999999999999</v>
      </c>
      <c r="AD58" s="234">
        <v>1.0249999999999999</v>
      </c>
      <c r="AE58" s="234">
        <v>1.0249999999999999</v>
      </c>
      <c r="AF58" s="234">
        <v>1.0249999999999999</v>
      </c>
      <c r="AG58" s="165">
        <v>0</v>
      </c>
      <c r="AH58" s="224"/>
      <c r="AI58" s="224"/>
      <c r="AJ58" s="224"/>
      <c r="AK58" s="224"/>
      <c r="AL58" s="224"/>
      <c r="AM58" s="224"/>
      <c r="AN58" s="224"/>
      <c r="AO58" s="224"/>
      <c r="AP58" s="224"/>
      <c r="AQ58" s="224"/>
      <c r="AR58" s="224"/>
      <c r="AS58" s="224"/>
      <c r="AT58" s="224"/>
      <c r="AU58" s="224"/>
      <c r="AV58" s="224"/>
      <c r="AW58" s="224"/>
      <c r="AX58" s="224"/>
      <c r="AY58" s="224"/>
      <c r="AZ58" s="224"/>
      <c r="BA58" s="224"/>
      <c r="BB58" s="224"/>
    </row>
    <row r="59" spans="1:54" ht="15" customHeight="1" x14ac:dyDescent="0.25">
      <c r="A59" s="38" t="s">
        <v>189</v>
      </c>
      <c r="B59" s="163" t="s">
        <v>190</v>
      </c>
      <c r="C59" s="234">
        <v>1.0089999999999999</v>
      </c>
      <c r="D59" s="234">
        <v>1.0089999999999999</v>
      </c>
      <c r="E59" s="234">
        <v>1.0089999999999999</v>
      </c>
      <c r="F59" s="234">
        <v>1.0089999999999999</v>
      </c>
      <c r="G59" s="234">
        <v>1.0089999999999999</v>
      </c>
      <c r="H59" s="234">
        <v>1.0089999999999999</v>
      </c>
      <c r="I59" s="234">
        <v>1.0089999999999999</v>
      </c>
      <c r="J59" s="234">
        <v>1.0089999999999999</v>
      </c>
      <c r="K59" s="234">
        <v>1.0089999999999999</v>
      </c>
      <c r="L59" s="234">
        <v>1.0089999999999999</v>
      </c>
      <c r="M59" s="234">
        <v>1.0089999999999999</v>
      </c>
      <c r="N59" s="234">
        <v>1.0089999999999999</v>
      </c>
      <c r="O59" s="234">
        <v>1.0089999999999999</v>
      </c>
      <c r="P59" s="234">
        <v>1.0089999999999999</v>
      </c>
      <c r="Q59" s="234">
        <v>1.0089999999999999</v>
      </c>
      <c r="R59" s="234">
        <v>1.0089999999999999</v>
      </c>
      <c r="S59" s="234">
        <v>1.0089999999999999</v>
      </c>
      <c r="T59" s="234">
        <v>1.0089999999999999</v>
      </c>
      <c r="U59" s="234">
        <v>1.0089999999999999</v>
      </c>
      <c r="V59" s="234">
        <v>1.0089999999999999</v>
      </c>
      <c r="W59" s="234">
        <v>1.0089999999999999</v>
      </c>
      <c r="X59" s="234">
        <v>1.0089999999999999</v>
      </c>
      <c r="Y59" s="234">
        <v>1.0089999999999999</v>
      </c>
      <c r="Z59" s="234">
        <v>1.0089999999999999</v>
      </c>
      <c r="AA59" s="234">
        <v>1.0089999999999999</v>
      </c>
      <c r="AB59" s="234">
        <v>1.0089999999999999</v>
      </c>
      <c r="AC59" s="234">
        <v>1.0089999999999999</v>
      </c>
      <c r="AD59" s="234">
        <v>1.0089999999999999</v>
      </c>
      <c r="AE59" s="234">
        <v>1.0089999999999999</v>
      </c>
      <c r="AF59" s="234">
        <v>1.0089999999999999</v>
      </c>
      <c r="AG59" s="165">
        <v>0</v>
      </c>
      <c r="AH59" s="224"/>
      <c r="AI59" s="224"/>
      <c r="AJ59" s="224"/>
      <c r="AK59" s="224"/>
      <c r="AL59" s="224"/>
      <c r="AM59" s="224"/>
      <c r="AN59" s="224"/>
      <c r="AO59" s="224"/>
      <c r="AP59" s="224"/>
      <c r="AQ59" s="224"/>
      <c r="AR59" s="224"/>
      <c r="AS59" s="224"/>
      <c r="AT59" s="224"/>
      <c r="AU59" s="224"/>
      <c r="AV59" s="224"/>
      <c r="AW59" s="224"/>
      <c r="AX59" s="224"/>
      <c r="AY59" s="224"/>
      <c r="AZ59" s="224"/>
      <c r="BA59" s="224"/>
      <c r="BB59" s="224"/>
    </row>
    <row r="60" spans="1:54" ht="15" customHeight="1" x14ac:dyDescent="0.25">
      <c r="A60" s="38" t="s">
        <v>191</v>
      </c>
      <c r="B60" s="163" t="s">
        <v>192</v>
      </c>
      <c r="C60" s="234">
        <v>0.96</v>
      </c>
      <c r="D60" s="234">
        <v>0.96</v>
      </c>
      <c r="E60" s="234">
        <v>0.96</v>
      </c>
      <c r="F60" s="234">
        <v>0.96</v>
      </c>
      <c r="G60" s="234">
        <v>0.96</v>
      </c>
      <c r="H60" s="234">
        <v>0.96</v>
      </c>
      <c r="I60" s="234">
        <v>0.96</v>
      </c>
      <c r="J60" s="234">
        <v>0.96</v>
      </c>
      <c r="K60" s="234">
        <v>0.96</v>
      </c>
      <c r="L60" s="234">
        <v>0.96</v>
      </c>
      <c r="M60" s="234">
        <v>0.96</v>
      </c>
      <c r="N60" s="234">
        <v>0.96</v>
      </c>
      <c r="O60" s="234">
        <v>0.96</v>
      </c>
      <c r="P60" s="234">
        <v>0.96</v>
      </c>
      <c r="Q60" s="234">
        <v>0.96</v>
      </c>
      <c r="R60" s="234">
        <v>0.96</v>
      </c>
      <c r="S60" s="234">
        <v>0.96</v>
      </c>
      <c r="T60" s="234">
        <v>0.96</v>
      </c>
      <c r="U60" s="234">
        <v>0.96</v>
      </c>
      <c r="V60" s="234">
        <v>0.96</v>
      </c>
      <c r="W60" s="234">
        <v>0.96</v>
      </c>
      <c r="X60" s="234">
        <v>0.96</v>
      </c>
      <c r="Y60" s="234">
        <v>0.96</v>
      </c>
      <c r="Z60" s="234">
        <v>0.96</v>
      </c>
      <c r="AA60" s="234">
        <v>0.96</v>
      </c>
      <c r="AB60" s="234">
        <v>0.96</v>
      </c>
      <c r="AC60" s="234">
        <v>0.96</v>
      </c>
      <c r="AD60" s="234">
        <v>0.96</v>
      </c>
      <c r="AE60" s="234">
        <v>0.96</v>
      </c>
      <c r="AF60" s="234">
        <v>0.96</v>
      </c>
      <c r="AG60" s="165">
        <v>0</v>
      </c>
      <c r="AH60" s="224"/>
      <c r="AI60" s="224"/>
      <c r="AJ60" s="224"/>
      <c r="AK60" s="224"/>
      <c r="AL60" s="224"/>
      <c r="AM60" s="224"/>
      <c r="AN60" s="224"/>
      <c r="AO60" s="224"/>
      <c r="AP60" s="224"/>
      <c r="AQ60" s="224"/>
      <c r="AR60" s="224"/>
      <c r="AS60" s="224"/>
      <c r="AT60" s="224"/>
      <c r="AU60" s="224"/>
      <c r="AV60" s="224"/>
      <c r="AW60" s="224"/>
      <c r="AX60" s="224"/>
      <c r="AY60" s="224"/>
      <c r="AZ60" s="224"/>
      <c r="BA60" s="224"/>
      <c r="BB60" s="224"/>
    </row>
    <row r="61" spans="1:54" ht="15" customHeight="1" x14ac:dyDescent="0.25">
      <c r="A61" s="224"/>
      <c r="B61" s="224"/>
      <c r="C61" s="224"/>
      <c r="D61" s="224"/>
      <c r="E61" s="224"/>
      <c r="F61" s="224"/>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224"/>
      <c r="AH61" s="224"/>
      <c r="AI61" s="224"/>
      <c r="AJ61" s="224"/>
      <c r="AK61" s="224"/>
      <c r="AL61" s="224"/>
      <c r="AM61" s="224"/>
      <c r="AN61" s="224"/>
      <c r="AO61" s="224"/>
      <c r="AP61" s="224"/>
      <c r="AQ61" s="224"/>
      <c r="AR61" s="224"/>
      <c r="AS61" s="224"/>
      <c r="AT61" s="224"/>
      <c r="AU61" s="224"/>
      <c r="AV61" s="224"/>
      <c r="AW61" s="224"/>
      <c r="AX61" s="224"/>
      <c r="AY61" s="224"/>
      <c r="AZ61" s="224"/>
      <c r="BA61" s="224"/>
      <c r="BB61" s="224"/>
    </row>
    <row r="62" spans="1:54" ht="15" customHeight="1" x14ac:dyDescent="0.25">
      <c r="A62" s="224"/>
      <c r="B62" s="162" t="s">
        <v>193</v>
      </c>
      <c r="C62" s="224"/>
      <c r="D62" s="224"/>
      <c r="E62" s="224"/>
      <c r="F62" s="224"/>
      <c r="G62" s="224"/>
      <c r="H62" s="224"/>
      <c r="I62" s="224"/>
      <c r="J62" s="224"/>
      <c r="K62" s="224"/>
      <c r="L62" s="224"/>
      <c r="M62" s="224"/>
      <c r="N62" s="224"/>
      <c r="O62" s="224"/>
      <c r="P62" s="224"/>
      <c r="Q62" s="224"/>
      <c r="R62" s="224"/>
      <c r="S62" s="224"/>
      <c r="T62" s="224"/>
      <c r="U62" s="224"/>
      <c r="V62" s="224"/>
      <c r="W62" s="224"/>
      <c r="X62" s="224"/>
      <c r="Y62" s="224"/>
      <c r="Z62" s="224"/>
      <c r="AA62" s="224"/>
      <c r="AB62" s="224"/>
      <c r="AC62" s="224"/>
      <c r="AD62" s="224"/>
      <c r="AE62" s="224"/>
      <c r="AF62" s="224"/>
      <c r="AG62" s="224"/>
      <c r="AH62" s="224"/>
      <c r="AI62" s="224"/>
      <c r="AJ62" s="224"/>
      <c r="AK62" s="224"/>
      <c r="AL62" s="224"/>
      <c r="AM62" s="224"/>
      <c r="AN62" s="224"/>
      <c r="AO62" s="224"/>
      <c r="AP62" s="224"/>
      <c r="AQ62" s="224"/>
      <c r="AR62" s="224"/>
      <c r="AS62" s="224"/>
      <c r="AT62" s="224"/>
      <c r="AU62" s="224"/>
      <c r="AV62" s="224"/>
      <c r="AW62" s="224"/>
      <c r="AX62" s="224"/>
      <c r="AY62" s="224"/>
      <c r="AZ62" s="224"/>
      <c r="BA62" s="224"/>
      <c r="BB62" s="224"/>
    </row>
    <row r="63" spans="1:54" ht="15" customHeight="1" x14ac:dyDescent="0.25">
      <c r="A63" s="38" t="s">
        <v>194</v>
      </c>
      <c r="B63" s="163" t="s">
        <v>186</v>
      </c>
      <c r="C63" s="164">
        <v>20.587872000000001</v>
      </c>
      <c r="D63" s="164">
        <v>20.651999</v>
      </c>
      <c r="E63" s="164">
        <v>20.881903000000001</v>
      </c>
      <c r="F63" s="164">
        <v>21.222214000000001</v>
      </c>
      <c r="G63" s="164">
        <v>20.969725</v>
      </c>
      <c r="H63" s="164">
        <v>20.777632000000001</v>
      </c>
      <c r="I63" s="164">
        <v>20.725228999999999</v>
      </c>
      <c r="J63" s="164">
        <v>20.666526999999999</v>
      </c>
      <c r="K63" s="164">
        <v>20.588073999999999</v>
      </c>
      <c r="L63" s="164">
        <v>20.635449999999999</v>
      </c>
      <c r="M63" s="164">
        <v>20.622229000000001</v>
      </c>
      <c r="N63" s="164">
        <v>20.652909999999999</v>
      </c>
      <c r="O63" s="164">
        <v>20.724820999999999</v>
      </c>
      <c r="P63" s="164">
        <v>20.724807999999999</v>
      </c>
      <c r="Q63" s="164">
        <v>20.718261999999999</v>
      </c>
      <c r="R63" s="164">
        <v>20.764735999999999</v>
      </c>
      <c r="S63" s="164">
        <v>20.865849999999998</v>
      </c>
      <c r="T63" s="164">
        <v>20.881478999999999</v>
      </c>
      <c r="U63" s="164">
        <v>20.866163</v>
      </c>
      <c r="V63" s="164">
        <v>20.909803</v>
      </c>
      <c r="W63" s="164">
        <v>20.909704000000001</v>
      </c>
      <c r="X63" s="164">
        <v>20.888271</v>
      </c>
      <c r="Y63" s="164">
        <v>20.904589000000001</v>
      </c>
      <c r="Z63" s="164">
        <v>20.963034</v>
      </c>
      <c r="AA63" s="164">
        <v>20.993694000000001</v>
      </c>
      <c r="AB63" s="164">
        <v>21.081275999999999</v>
      </c>
      <c r="AC63" s="164">
        <v>21.095199999999998</v>
      </c>
      <c r="AD63" s="164">
        <v>21.063352999999999</v>
      </c>
      <c r="AE63" s="164">
        <v>21.05509</v>
      </c>
      <c r="AF63" s="164">
        <v>21.03492</v>
      </c>
      <c r="AG63" s="165">
        <v>7.4100000000000001E-4</v>
      </c>
      <c r="AH63" s="224"/>
      <c r="AI63" s="224"/>
      <c r="AJ63" s="224"/>
      <c r="AK63" s="224"/>
      <c r="AL63" s="224"/>
      <c r="AM63" s="224"/>
      <c r="AN63" s="224"/>
      <c r="AO63" s="224"/>
      <c r="AP63" s="224"/>
      <c r="AQ63" s="224"/>
      <c r="AR63" s="224"/>
      <c r="AS63" s="224"/>
      <c r="AT63" s="224"/>
      <c r="AU63" s="224"/>
      <c r="AV63" s="224"/>
      <c r="AW63" s="224"/>
      <c r="AX63" s="224"/>
      <c r="AY63" s="224"/>
      <c r="AZ63" s="224"/>
      <c r="BA63" s="224"/>
      <c r="BB63" s="224"/>
    </row>
    <row r="64" spans="1:54" ht="15" customHeight="1" x14ac:dyDescent="0.25">
      <c r="A64" s="38" t="s">
        <v>195</v>
      </c>
      <c r="B64" s="163" t="s">
        <v>196</v>
      </c>
      <c r="C64" s="164">
        <v>24.990538000000001</v>
      </c>
      <c r="D64" s="164">
        <v>25.171087</v>
      </c>
      <c r="E64" s="164">
        <v>25.234214999999999</v>
      </c>
      <c r="F64" s="164">
        <v>25.208743999999999</v>
      </c>
      <c r="G64" s="164">
        <v>25.214189999999999</v>
      </c>
      <c r="H64" s="164">
        <v>25.322868</v>
      </c>
      <c r="I64" s="164">
        <v>25.377682</v>
      </c>
      <c r="J64" s="164">
        <v>25.338660999999998</v>
      </c>
      <c r="K64" s="164">
        <v>25.329640999999999</v>
      </c>
      <c r="L64" s="164">
        <v>25.363240999999999</v>
      </c>
      <c r="M64" s="164">
        <v>25.346395000000001</v>
      </c>
      <c r="N64" s="164">
        <v>25.359097999999999</v>
      </c>
      <c r="O64" s="164">
        <v>25.549064999999999</v>
      </c>
      <c r="P64" s="164">
        <v>25.569431000000002</v>
      </c>
      <c r="Q64" s="164">
        <v>25.566234999999999</v>
      </c>
      <c r="R64" s="164">
        <v>25.562906000000002</v>
      </c>
      <c r="S64" s="164">
        <v>25.522777999999999</v>
      </c>
      <c r="T64" s="164">
        <v>25.500575999999999</v>
      </c>
      <c r="U64" s="164">
        <v>25.45326</v>
      </c>
      <c r="V64" s="164">
        <v>25.445423000000002</v>
      </c>
      <c r="W64" s="164">
        <v>25.434453999999999</v>
      </c>
      <c r="X64" s="164">
        <v>25.419499999999999</v>
      </c>
      <c r="Y64" s="164">
        <v>25.407965000000001</v>
      </c>
      <c r="Z64" s="164">
        <v>25.392334000000002</v>
      </c>
      <c r="AA64" s="164">
        <v>25.341553000000001</v>
      </c>
      <c r="AB64" s="164">
        <v>25.325828999999999</v>
      </c>
      <c r="AC64" s="164">
        <v>25.316305</v>
      </c>
      <c r="AD64" s="164">
        <v>25.305530999999998</v>
      </c>
      <c r="AE64" s="164">
        <v>25.305043999999999</v>
      </c>
      <c r="AF64" s="164">
        <v>25.326129999999999</v>
      </c>
      <c r="AG64" s="165">
        <v>4.6000000000000001E-4</v>
      </c>
      <c r="AH64" s="224"/>
      <c r="AI64" s="224"/>
      <c r="AJ64" s="224"/>
      <c r="AK64" s="224"/>
      <c r="AL64" s="224"/>
      <c r="AM64" s="224"/>
      <c r="AN64" s="224"/>
      <c r="AO64" s="224"/>
      <c r="AP64" s="224"/>
      <c r="AQ64" s="224"/>
      <c r="AR64" s="224"/>
      <c r="AS64" s="224"/>
      <c r="AT64" s="224"/>
      <c r="AU64" s="224"/>
      <c r="AV64" s="224"/>
      <c r="AW64" s="224"/>
      <c r="AX64" s="224"/>
      <c r="AY64" s="224"/>
      <c r="AZ64" s="224"/>
      <c r="BA64" s="224"/>
      <c r="BB64" s="224"/>
    </row>
    <row r="65" spans="1:54" ht="15" customHeight="1" x14ac:dyDescent="0.25">
      <c r="A65" s="38" t="s">
        <v>197</v>
      </c>
      <c r="B65" s="163" t="s">
        <v>198</v>
      </c>
      <c r="C65" s="164">
        <v>17.330652000000001</v>
      </c>
      <c r="D65" s="164">
        <v>17.333953999999999</v>
      </c>
      <c r="E65" s="164">
        <v>17.269207000000002</v>
      </c>
      <c r="F65" s="164">
        <v>17.136133000000001</v>
      </c>
      <c r="G65" s="164">
        <v>17.042528000000001</v>
      </c>
      <c r="H65" s="164">
        <v>17.055586000000002</v>
      </c>
      <c r="I65" s="164">
        <v>17.031061000000001</v>
      </c>
      <c r="J65" s="164">
        <v>16.964227999999999</v>
      </c>
      <c r="K65" s="164">
        <v>16.953056</v>
      </c>
      <c r="L65" s="164">
        <v>16.967409</v>
      </c>
      <c r="M65" s="164">
        <v>16.991738999999999</v>
      </c>
      <c r="N65" s="164">
        <v>16.981482</v>
      </c>
      <c r="O65" s="164">
        <v>16.970200999999999</v>
      </c>
      <c r="P65" s="164">
        <v>16.972673</v>
      </c>
      <c r="Q65" s="164">
        <v>16.93655</v>
      </c>
      <c r="R65" s="164">
        <v>16.930496000000002</v>
      </c>
      <c r="S65" s="164">
        <v>17.009637999999999</v>
      </c>
      <c r="T65" s="164">
        <v>16.995913999999999</v>
      </c>
      <c r="U65" s="164">
        <v>17.002323000000001</v>
      </c>
      <c r="V65" s="164">
        <v>16.990465</v>
      </c>
      <c r="W65" s="164">
        <v>16.988385999999998</v>
      </c>
      <c r="X65" s="164">
        <v>16.985465999999999</v>
      </c>
      <c r="Y65" s="164">
        <v>16.945855999999999</v>
      </c>
      <c r="Z65" s="164">
        <v>16.974163000000001</v>
      </c>
      <c r="AA65" s="164">
        <v>16.990599</v>
      </c>
      <c r="AB65" s="164">
        <v>17.090042</v>
      </c>
      <c r="AC65" s="164">
        <v>17.088653999999998</v>
      </c>
      <c r="AD65" s="164">
        <v>17.086441000000001</v>
      </c>
      <c r="AE65" s="164">
        <v>17.081067999999998</v>
      </c>
      <c r="AF65" s="164">
        <v>17.105595000000001</v>
      </c>
      <c r="AG65" s="165">
        <v>-4.5100000000000001E-4</v>
      </c>
      <c r="AH65" s="224"/>
      <c r="AI65" s="224"/>
      <c r="AJ65" s="224"/>
      <c r="AK65" s="224"/>
      <c r="AL65" s="224"/>
      <c r="AM65" s="224"/>
      <c r="AN65" s="224"/>
      <c r="AO65" s="224"/>
      <c r="AP65" s="224"/>
      <c r="AQ65" s="224"/>
      <c r="AR65" s="224"/>
      <c r="AS65" s="224"/>
      <c r="AT65" s="224"/>
      <c r="AU65" s="224"/>
      <c r="AV65" s="224"/>
      <c r="AW65" s="224"/>
      <c r="AX65" s="224"/>
      <c r="AY65" s="224"/>
      <c r="AZ65" s="224"/>
      <c r="BA65" s="224"/>
      <c r="BB65" s="224"/>
    </row>
    <row r="66" spans="1:54" ht="15" customHeight="1" x14ac:dyDescent="0.25">
      <c r="A66" s="38" t="s">
        <v>199</v>
      </c>
      <c r="B66" s="163" t="s">
        <v>180</v>
      </c>
      <c r="C66" s="164">
        <v>19.843733</v>
      </c>
      <c r="D66" s="164">
        <v>19.845638000000001</v>
      </c>
      <c r="E66" s="164">
        <v>19.884155</v>
      </c>
      <c r="F66" s="164">
        <v>20.145992</v>
      </c>
      <c r="G66" s="164">
        <v>19.912745999999999</v>
      </c>
      <c r="H66" s="164">
        <v>19.838578999999999</v>
      </c>
      <c r="I66" s="164">
        <v>19.821043</v>
      </c>
      <c r="J66" s="164">
        <v>19.734499</v>
      </c>
      <c r="K66" s="164">
        <v>19.643243999999999</v>
      </c>
      <c r="L66" s="164">
        <v>19.632345000000001</v>
      </c>
      <c r="M66" s="164">
        <v>19.624063</v>
      </c>
      <c r="N66" s="164">
        <v>19.641527</v>
      </c>
      <c r="O66" s="164">
        <v>19.719159999999999</v>
      </c>
      <c r="P66" s="164">
        <v>19.667968999999999</v>
      </c>
      <c r="Q66" s="164">
        <v>19.654696000000001</v>
      </c>
      <c r="R66" s="164">
        <v>19.643311000000001</v>
      </c>
      <c r="S66" s="164">
        <v>19.734656999999999</v>
      </c>
      <c r="T66" s="164">
        <v>19.783625000000001</v>
      </c>
      <c r="U66" s="164">
        <v>19.760414000000001</v>
      </c>
      <c r="V66" s="164">
        <v>19.827691999999999</v>
      </c>
      <c r="W66" s="164">
        <v>19.823516999999999</v>
      </c>
      <c r="X66" s="164">
        <v>19.803148</v>
      </c>
      <c r="Y66" s="164">
        <v>19.828695</v>
      </c>
      <c r="Z66" s="164">
        <v>19.875463</v>
      </c>
      <c r="AA66" s="164">
        <v>19.899076000000001</v>
      </c>
      <c r="AB66" s="164">
        <v>19.990905999999999</v>
      </c>
      <c r="AC66" s="164">
        <v>19.998391999999999</v>
      </c>
      <c r="AD66" s="164">
        <v>19.973272000000001</v>
      </c>
      <c r="AE66" s="164">
        <v>19.962029000000001</v>
      </c>
      <c r="AF66" s="164">
        <v>19.948246000000001</v>
      </c>
      <c r="AG66" s="165">
        <v>1.8100000000000001E-4</v>
      </c>
      <c r="AH66" s="224"/>
      <c r="AI66" s="224"/>
      <c r="AJ66" s="224"/>
      <c r="AK66" s="224"/>
      <c r="AL66" s="224"/>
      <c r="AM66" s="224"/>
      <c r="AN66" s="224"/>
      <c r="AO66" s="224"/>
      <c r="AP66" s="224"/>
      <c r="AQ66" s="224"/>
      <c r="AR66" s="224"/>
      <c r="AS66" s="224"/>
      <c r="AT66" s="224"/>
      <c r="AU66" s="224"/>
      <c r="AV66" s="224"/>
      <c r="AW66" s="224"/>
      <c r="AX66" s="224"/>
      <c r="AY66" s="224"/>
      <c r="AZ66" s="224"/>
      <c r="BA66" s="224"/>
      <c r="BB66" s="224"/>
    </row>
    <row r="67" spans="1:54" ht="15" customHeight="1" x14ac:dyDescent="0.25">
      <c r="A67" s="38" t="s">
        <v>200</v>
      </c>
      <c r="B67" s="163" t="s">
        <v>201</v>
      </c>
      <c r="C67" s="164">
        <v>18.777062999999998</v>
      </c>
      <c r="D67" s="164">
        <v>18.776188000000001</v>
      </c>
      <c r="E67" s="164">
        <v>19.353345999999998</v>
      </c>
      <c r="F67" s="164">
        <v>19.324439999999999</v>
      </c>
      <c r="G67" s="164">
        <v>19.223026000000001</v>
      </c>
      <c r="H67" s="164">
        <v>19.182026</v>
      </c>
      <c r="I67" s="164">
        <v>19.075009999999999</v>
      </c>
      <c r="J67" s="164">
        <v>19.083504000000001</v>
      </c>
      <c r="K67" s="164">
        <v>18.955103000000001</v>
      </c>
      <c r="L67" s="164">
        <v>18.959741999999999</v>
      </c>
      <c r="M67" s="164">
        <v>18.959232</v>
      </c>
      <c r="N67" s="164">
        <v>18.967165000000001</v>
      </c>
      <c r="O67" s="164">
        <v>18.975182</v>
      </c>
      <c r="P67" s="164">
        <v>19.000530000000001</v>
      </c>
      <c r="Q67" s="164">
        <v>19.058834000000001</v>
      </c>
      <c r="R67" s="164">
        <v>19.071795999999999</v>
      </c>
      <c r="S67" s="164">
        <v>19.083735000000001</v>
      </c>
      <c r="T67" s="164">
        <v>19.080067</v>
      </c>
      <c r="U67" s="164">
        <v>19.068676</v>
      </c>
      <c r="V67" s="164">
        <v>19.072424000000002</v>
      </c>
      <c r="W67" s="164">
        <v>19.270389999999999</v>
      </c>
      <c r="X67" s="164">
        <v>19.423777000000001</v>
      </c>
      <c r="Y67" s="164">
        <v>19.447047999999999</v>
      </c>
      <c r="Z67" s="164">
        <v>19.435676999999998</v>
      </c>
      <c r="AA67" s="164">
        <v>19.435130999999998</v>
      </c>
      <c r="AB67" s="164">
        <v>19.431394999999998</v>
      </c>
      <c r="AC67" s="164">
        <v>19.433218</v>
      </c>
      <c r="AD67" s="164">
        <v>19.440425999999999</v>
      </c>
      <c r="AE67" s="164">
        <v>19.444288</v>
      </c>
      <c r="AF67" s="164">
        <v>19.449580999999998</v>
      </c>
      <c r="AG67" s="165">
        <v>1.214E-3</v>
      </c>
      <c r="AH67" s="224"/>
      <c r="AI67" s="224"/>
      <c r="AJ67" s="224"/>
      <c r="AK67" s="224"/>
      <c r="AL67" s="224"/>
      <c r="AM67" s="224"/>
      <c r="AN67" s="224"/>
      <c r="AO67" s="224"/>
      <c r="AP67" s="224"/>
      <c r="AQ67" s="224"/>
      <c r="AR67" s="224"/>
      <c r="AS67" s="224"/>
      <c r="AT67" s="224"/>
      <c r="AU67" s="224"/>
      <c r="AV67" s="224"/>
      <c r="AW67" s="224"/>
      <c r="AX67" s="224"/>
      <c r="AY67" s="224"/>
      <c r="AZ67" s="224"/>
      <c r="BA67" s="224"/>
      <c r="BB67" s="224"/>
    </row>
    <row r="68" spans="1:54" ht="15" customHeight="1" x14ac:dyDescent="0.25">
      <c r="A68" s="38" t="s">
        <v>202</v>
      </c>
      <c r="B68" s="163" t="s">
        <v>203</v>
      </c>
      <c r="C68" s="164">
        <v>19.126920999999999</v>
      </c>
      <c r="D68" s="164">
        <v>19.321435999999999</v>
      </c>
      <c r="E68" s="164">
        <v>19.48057</v>
      </c>
      <c r="F68" s="164">
        <v>19.441282000000001</v>
      </c>
      <c r="G68" s="164">
        <v>19.437366000000001</v>
      </c>
      <c r="H68" s="164">
        <v>19.463740999999999</v>
      </c>
      <c r="I68" s="164">
        <v>19.470341000000001</v>
      </c>
      <c r="J68" s="164">
        <v>19.471397</v>
      </c>
      <c r="K68" s="164">
        <v>19.471492999999999</v>
      </c>
      <c r="L68" s="164">
        <v>19.470054999999999</v>
      </c>
      <c r="M68" s="164">
        <v>19.469512999999999</v>
      </c>
      <c r="N68" s="164">
        <v>19.470559999999999</v>
      </c>
      <c r="O68" s="164">
        <v>19.465868</v>
      </c>
      <c r="P68" s="164">
        <v>19.473151999999999</v>
      </c>
      <c r="Q68" s="164">
        <v>19.449024000000001</v>
      </c>
      <c r="R68" s="164">
        <v>19.435167</v>
      </c>
      <c r="S68" s="164">
        <v>19.420162000000001</v>
      </c>
      <c r="T68" s="164">
        <v>19.429929999999999</v>
      </c>
      <c r="U68" s="164">
        <v>19.420931</v>
      </c>
      <c r="V68" s="164">
        <v>19.420805000000001</v>
      </c>
      <c r="W68" s="164">
        <v>19.421776000000001</v>
      </c>
      <c r="X68" s="164">
        <v>19.407703000000001</v>
      </c>
      <c r="Y68" s="164">
        <v>19.409324999999999</v>
      </c>
      <c r="Z68" s="164">
        <v>19.409876000000001</v>
      </c>
      <c r="AA68" s="164">
        <v>19.412051999999999</v>
      </c>
      <c r="AB68" s="164">
        <v>19.413236999999999</v>
      </c>
      <c r="AC68" s="164">
        <v>19.414124999999999</v>
      </c>
      <c r="AD68" s="164">
        <v>19.41498</v>
      </c>
      <c r="AE68" s="164">
        <v>19.415545000000002</v>
      </c>
      <c r="AF68" s="164">
        <v>19.416709999999998</v>
      </c>
      <c r="AG68" s="165">
        <v>5.1900000000000004E-4</v>
      </c>
      <c r="AH68" s="224"/>
      <c r="AI68" s="224"/>
      <c r="AJ68" s="224"/>
      <c r="AK68" s="224"/>
      <c r="AL68" s="224"/>
      <c r="AM68" s="224"/>
      <c r="AN68" s="224"/>
      <c r="AO68" s="224"/>
      <c r="AP68" s="224"/>
      <c r="AQ68" s="224"/>
      <c r="AR68" s="224"/>
      <c r="AS68" s="224"/>
      <c r="AT68" s="224"/>
      <c r="AU68" s="224"/>
      <c r="AV68" s="224"/>
      <c r="AW68" s="224"/>
      <c r="AX68" s="224"/>
      <c r="AY68" s="224"/>
      <c r="AZ68" s="224"/>
      <c r="BA68" s="224"/>
      <c r="BB68" s="224"/>
    </row>
    <row r="69" spans="1:54" ht="15" customHeight="1" x14ac:dyDescent="0.25">
      <c r="A69" s="38" t="s">
        <v>204</v>
      </c>
      <c r="B69" s="163" t="s">
        <v>205</v>
      </c>
      <c r="C69" s="164">
        <v>28.682932000000001</v>
      </c>
      <c r="D69" s="164">
        <v>28.688219</v>
      </c>
      <c r="E69" s="164">
        <v>28.689354000000002</v>
      </c>
      <c r="F69" s="164">
        <v>28.687849</v>
      </c>
      <c r="G69" s="164">
        <v>28.687180999999999</v>
      </c>
      <c r="H69" s="164">
        <v>28.688793</v>
      </c>
      <c r="I69" s="164">
        <v>28.688275999999998</v>
      </c>
      <c r="J69" s="164">
        <v>28.687512999999999</v>
      </c>
      <c r="K69" s="164">
        <v>28.686707999999999</v>
      </c>
      <c r="L69" s="164">
        <v>28.685783000000001</v>
      </c>
      <c r="M69" s="164">
        <v>28.685198</v>
      </c>
      <c r="N69" s="164">
        <v>28.684984</v>
      </c>
      <c r="O69" s="164">
        <v>28.684830000000002</v>
      </c>
      <c r="P69" s="164">
        <v>28.685095</v>
      </c>
      <c r="Q69" s="164">
        <v>28.68486</v>
      </c>
      <c r="R69" s="164">
        <v>28.685058999999999</v>
      </c>
      <c r="S69" s="164">
        <v>28.685392</v>
      </c>
      <c r="T69" s="164">
        <v>28.684999000000001</v>
      </c>
      <c r="U69" s="164">
        <v>28.684719000000001</v>
      </c>
      <c r="V69" s="164">
        <v>28.684614</v>
      </c>
      <c r="W69" s="164">
        <v>28.684398999999999</v>
      </c>
      <c r="X69" s="164">
        <v>28.684753000000001</v>
      </c>
      <c r="Y69" s="164">
        <v>28.684916000000001</v>
      </c>
      <c r="Z69" s="164">
        <v>28.684649</v>
      </c>
      <c r="AA69" s="164">
        <v>28.684221000000001</v>
      </c>
      <c r="AB69" s="164">
        <v>28.684158</v>
      </c>
      <c r="AC69" s="164">
        <v>28.683767</v>
      </c>
      <c r="AD69" s="164">
        <v>28.682804000000001</v>
      </c>
      <c r="AE69" s="164">
        <v>28.682205</v>
      </c>
      <c r="AF69" s="164">
        <v>28.682023999999998</v>
      </c>
      <c r="AG69" s="165">
        <v>-9.9999999999999995E-7</v>
      </c>
      <c r="AH69" s="224"/>
      <c r="AI69" s="224"/>
      <c r="AJ69" s="224"/>
      <c r="AK69" s="224"/>
      <c r="AL69" s="224"/>
      <c r="AM69" s="224"/>
      <c r="AN69" s="224"/>
      <c r="AO69" s="224"/>
      <c r="AP69" s="224"/>
      <c r="AQ69" s="224"/>
      <c r="AR69" s="224"/>
      <c r="AS69" s="224"/>
      <c r="AT69" s="224"/>
      <c r="AU69" s="224"/>
      <c r="AV69" s="224"/>
      <c r="AW69" s="224"/>
      <c r="AX69" s="224"/>
      <c r="AY69" s="224"/>
      <c r="AZ69" s="224"/>
      <c r="BA69" s="224"/>
      <c r="BB69" s="224"/>
    </row>
    <row r="70" spans="1:54" ht="15" customHeight="1" x14ac:dyDescent="0.25">
      <c r="A70" s="38" t="s">
        <v>206</v>
      </c>
      <c r="B70" s="163" t="s">
        <v>207</v>
      </c>
      <c r="C70" s="164">
        <v>19.459092999999999</v>
      </c>
      <c r="D70" s="164">
        <v>19.37369</v>
      </c>
      <c r="E70" s="164">
        <v>19.375243999999999</v>
      </c>
      <c r="F70" s="164">
        <v>19.607438999999999</v>
      </c>
      <c r="G70" s="164">
        <v>19.333957999999999</v>
      </c>
      <c r="H70" s="164">
        <v>19.220932000000001</v>
      </c>
      <c r="I70" s="164">
        <v>19.203339</v>
      </c>
      <c r="J70" s="164">
        <v>19.108937999999998</v>
      </c>
      <c r="K70" s="164">
        <v>18.995142000000001</v>
      </c>
      <c r="L70" s="164">
        <v>18.986559</v>
      </c>
      <c r="M70" s="164">
        <v>18.978052000000002</v>
      </c>
      <c r="N70" s="164">
        <v>18.986317</v>
      </c>
      <c r="O70" s="164">
        <v>19.086147</v>
      </c>
      <c r="P70" s="164">
        <v>18.981783</v>
      </c>
      <c r="Q70" s="164">
        <v>18.945907999999999</v>
      </c>
      <c r="R70" s="164">
        <v>18.902463999999998</v>
      </c>
      <c r="S70" s="164">
        <v>18.993697999999998</v>
      </c>
      <c r="T70" s="164">
        <v>19.043897999999999</v>
      </c>
      <c r="U70" s="164">
        <v>19.018398000000001</v>
      </c>
      <c r="V70" s="164">
        <v>19.087923</v>
      </c>
      <c r="W70" s="164">
        <v>19.075443</v>
      </c>
      <c r="X70" s="164">
        <v>19.039831</v>
      </c>
      <c r="Y70" s="164">
        <v>19.058244999999999</v>
      </c>
      <c r="Z70" s="164">
        <v>19.108004000000001</v>
      </c>
      <c r="AA70" s="164">
        <v>19.132116</v>
      </c>
      <c r="AB70" s="164">
        <v>19.242152999999998</v>
      </c>
      <c r="AC70" s="164">
        <v>19.255253</v>
      </c>
      <c r="AD70" s="164">
        <v>19.235272999999999</v>
      </c>
      <c r="AE70" s="164">
        <v>19.226292000000001</v>
      </c>
      <c r="AF70" s="164">
        <v>19.210032999999999</v>
      </c>
      <c r="AG70" s="165">
        <v>-4.44E-4</v>
      </c>
      <c r="AH70" s="224"/>
      <c r="AI70" s="224"/>
      <c r="AJ70" s="224"/>
      <c r="AK70" s="224"/>
      <c r="AL70" s="224"/>
      <c r="AM70" s="224"/>
      <c r="AN70" s="224"/>
      <c r="AO70" s="224"/>
      <c r="AP70" s="224"/>
      <c r="AQ70" s="224"/>
      <c r="AR70" s="224"/>
      <c r="AS70" s="224"/>
      <c r="AT70" s="224"/>
      <c r="AU70" s="224"/>
      <c r="AV70" s="224"/>
      <c r="AW70" s="224"/>
      <c r="AX70" s="224"/>
      <c r="AY70" s="224"/>
      <c r="AZ70" s="224"/>
      <c r="BA70" s="224"/>
      <c r="BB70" s="224"/>
    </row>
    <row r="71" spans="1:54" ht="15" customHeight="1" x14ac:dyDescent="0.25">
      <c r="A71" s="38" t="s">
        <v>208</v>
      </c>
      <c r="B71" s="163" t="s">
        <v>188</v>
      </c>
      <c r="C71" s="164">
        <v>23.721975</v>
      </c>
      <c r="D71" s="164">
        <v>23.734542999999999</v>
      </c>
      <c r="E71" s="164">
        <v>24.76</v>
      </c>
      <c r="F71" s="164">
        <v>24.76</v>
      </c>
      <c r="G71" s="164">
        <v>24.76</v>
      </c>
      <c r="H71" s="164">
        <v>24.76</v>
      </c>
      <c r="I71" s="164">
        <v>24.76</v>
      </c>
      <c r="J71" s="164">
        <v>24.76</v>
      </c>
      <c r="K71" s="164">
        <v>24.76</v>
      </c>
      <c r="L71" s="164">
        <v>24.76</v>
      </c>
      <c r="M71" s="164">
        <v>24.76</v>
      </c>
      <c r="N71" s="164">
        <v>24.76</v>
      </c>
      <c r="O71" s="164">
        <v>24.76</v>
      </c>
      <c r="P71" s="164">
        <v>24.76</v>
      </c>
      <c r="Q71" s="164">
        <v>24.76</v>
      </c>
      <c r="R71" s="164">
        <v>24.76</v>
      </c>
      <c r="S71" s="164">
        <v>24.76</v>
      </c>
      <c r="T71" s="164">
        <v>24.76</v>
      </c>
      <c r="U71" s="164">
        <v>24.76</v>
      </c>
      <c r="V71" s="164">
        <v>24.76</v>
      </c>
      <c r="W71" s="164">
        <v>24.683713999999998</v>
      </c>
      <c r="X71" s="164">
        <v>24.108716999999999</v>
      </c>
      <c r="Y71" s="164">
        <v>24.109359999999999</v>
      </c>
      <c r="Z71" s="164">
        <v>24.110388</v>
      </c>
      <c r="AA71" s="164">
        <v>24.11138</v>
      </c>
      <c r="AB71" s="164">
        <v>24.112179000000001</v>
      </c>
      <c r="AC71" s="164">
        <v>24.113133999999999</v>
      </c>
      <c r="AD71" s="164">
        <v>24.114377999999999</v>
      </c>
      <c r="AE71" s="164">
        <v>24.115334000000001</v>
      </c>
      <c r="AF71" s="164">
        <v>24.115846999999999</v>
      </c>
      <c r="AG71" s="165">
        <v>5.6800000000000004E-4</v>
      </c>
      <c r="AH71" s="224"/>
      <c r="AI71" s="224"/>
      <c r="AJ71" s="224"/>
      <c r="AK71" s="224"/>
      <c r="AL71" s="224"/>
      <c r="AM71" s="224"/>
      <c r="AN71" s="224"/>
      <c r="AO71" s="224"/>
      <c r="AP71" s="224"/>
      <c r="AQ71" s="224"/>
      <c r="AR71" s="224"/>
      <c r="AS71" s="224"/>
      <c r="AT71" s="224"/>
      <c r="AU71" s="224"/>
      <c r="AV71" s="224"/>
      <c r="AW71" s="224"/>
      <c r="AX71" s="224"/>
      <c r="AY71" s="224"/>
      <c r="AZ71" s="224"/>
      <c r="BA71" s="224"/>
      <c r="BB71" s="224"/>
    </row>
    <row r="72" spans="1:54" ht="15" customHeight="1" x14ac:dyDescent="0.25">
      <c r="A72" s="38" t="s">
        <v>209</v>
      </c>
      <c r="B72" s="163" t="s">
        <v>190</v>
      </c>
      <c r="C72" s="164">
        <v>25.284244999999999</v>
      </c>
      <c r="D72" s="164">
        <v>25.639779999999998</v>
      </c>
      <c r="E72" s="164">
        <v>25.41338</v>
      </c>
      <c r="F72" s="164">
        <v>25.498709000000002</v>
      </c>
      <c r="G72" s="164">
        <v>25.226944</v>
      </c>
      <c r="H72" s="164">
        <v>24.258564</v>
      </c>
      <c r="I72" s="164">
        <v>24.088549</v>
      </c>
      <c r="J72" s="164">
        <v>24.134803999999999</v>
      </c>
      <c r="K72" s="164">
        <v>24.055969000000001</v>
      </c>
      <c r="L72" s="164">
        <v>24.287022</v>
      </c>
      <c r="M72" s="164">
        <v>24.149569</v>
      </c>
      <c r="N72" s="164">
        <v>24.081075999999999</v>
      </c>
      <c r="O72" s="164">
        <v>24.238648999999999</v>
      </c>
      <c r="P72" s="164">
        <v>24.292954999999999</v>
      </c>
      <c r="Q72" s="164">
        <v>24.201049999999999</v>
      </c>
      <c r="R72" s="164">
        <v>24.389876999999998</v>
      </c>
      <c r="S72" s="164">
        <v>24.476362000000002</v>
      </c>
      <c r="T72" s="164">
        <v>24.409376000000002</v>
      </c>
      <c r="U72" s="164">
        <v>24.401999</v>
      </c>
      <c r="V72" s="164">
        <v>24.477239999999998</v>
      </c>
      <c r="W72" s="164">
        <v>24.495484999999999</v>
      </c>
      <c r="X72" s="164">
        <v>24.442898</v>
      </c>
      <c r="Y72" s="164">
        <v>24.551525000000002</v>
      </c>
      <c r="Z72" s="164">
        <v>24.622076</v>
      </c>
      <c r="AA72" s="164">
        <v>24.609597999999998</v>
      </c>
      <c r="AB72" s="164">
        <v>24.657557000000001</v>
      </c>
      <c r="AC72" s="164">
        <v>24.670425000000002</v>
      </c>
      <c r="AD72" s="164">
        <v>24.566244000000001</v>
      </c>
      <c r="AE72" s="164">
        <v>24.545403</v>
      </c>
      <c r="AF72" s="164">
        <v>24.49231</v>
      </c>
      <c r="AG72" s="165">
        <v>-1.0970000000000001E-3</v>
      </c>
      <c r="AH72" s="224"/>
      <c r="AI72" s="224"/>
      <c r="AJ72" s="224"/>
      <c r="AK72" s="224"/>
      <c r="AL72" s="224"/>
      <c r="AM72" s="224"/>
      <c r="AN72" s="224"/>
      <c r="AO72" s="224"/>
      <c r="AP72" s="224"/>
      <c r="AQ72" s="224"/>
      <c r="AR72" s="224"/>
      <c r="AS72" s="224"/>
      <c r="AT72" s="224"/>
      <c r="AU72" s="224"/>
      <c r="AV72" s="224"/>
      <c r="AW72" s="224"/>
      <c r="AX72" s="224"/>
      <c r="AY72" s="224"/>
      <c r="AZ72" s="224"/>
      <c r="BA72" s="224"/>
      <c r="BB72" s="224"/>
    </row>
    <row r="73" spans="1:54" ht="15" customHeight="1" x14ac:dyDescent="0.25">
      <c r="A73" s="38" t="s">
        <v>210</v>
      </c>
      <c r="B73" s="163" t="s">
        <v>211</v>
      </c>
      <c r="C73" s="164" t="s">
        <v>2017</v>
      </c>
      <c r="D73" s="164" t="s">
        <v>2017</v>
      </c>
      <c r="E73" s="164" t="s">
        <v>2017</v>
      </c>
      <c r="F73" s="164" t="s">
        <v>2017</v>
      </c>
      <c r="G73" s="164" t="s">
        <v>2017</v>
      </c>
      <c r="H73" s="164" t="s">
        <v>2017</v>
      </c>
      <c r="I73" s="164" t="s">
        <v>2017</v>
      </c>
      <c r="J73" s="164" t="s">
        <v>2017</v>
      </c>
      <c r="K73" s="164" t="s">
        <v>2017</v>
      </c>
      <c r="L73" s="164" t="s">
        <v>2017</v>
      </c>
      <c r="M73" s="164" t="s">
        <v>2017</v>
      </c>
      <c r="N73" s="164" t="s">
        <v>2017</v>
      </c>
      <c r="O73" s="164" t="s">
        <v>2017</v>
      </c>
      <c r="P73" s="164" t="s">
        <v>2017</v>
      </c>
      <c r="Q73" s="164" t="s">
        <v>2017</v>
      </c>
      <c r="R73" s="164" t="s">
        <v>2017</v>
      </c>
      <c r="S73" s="164" t="s">
        <v>2017</v>
      </c>
      <c r="T73" s="164" t="s">
        <v>2017</v>
      </c>
      <c r="U73" s="164" t="s">
        <v>2017</v>
      </c>
      <c r="V73" s="164" t="s">
        <v>2017</v>
      </c>
      <c r="W73" s="164" t="s">
        <v>2017</v>
      </c>
      <c r="X73" s="164" t="s">
        <v>2017</v>
      </c>
      <c r="Y73" s="164" t="s">
        <v>2017</v>
      </c>
      <c r="Z73" s="164" t="s">
        <v>2017</v>
      </c>
      <c r="AA73" s="164" t="s">
        <v>2017</v>
      </c>
      <c r="AB73" s="164" t="s">
        <v>2017</v>
      </c>
      <c r="AC73" s="164" t="s">
        <v>2017</v>
      </c>
      <c r="AD73" s="164" t="s">
        <v>2017</v>
      </c>
      <c r="AE73" s="164" t="s">
        <v>2017</v>
      </c>
      <c r="AF73" s="164" t="s">
        <v>2017</v>
      </c>
      <c r="AG73" s="165" t="s">
        <v>2017</v>
      </c>
      <c r="AH73" s="224"/>
      <c r="AI73" s="224"/>
      <c r="AJ73" s="224"/>
      <c r="AK73" s="224"/>
      <c r="AL73" s="224"/>
      <c r="AM73" s="224"/>
      <c r="AN73" s="224"/>
      <c r="AO73" s="224"/>
      <c r="AP73" s="224"/>
      <c r="AQ73" s="224"/>
      <c r="AR73" s="224"/>
      <c r="AS73" s="224"/>
      <c r="AT73" s="224"/>
      <c r="AU73" s="224"/>
      <c r="AV73" s="224"/>
      <c r="AW73" s="224"/>
      <c r="AX73" s="224"/>
      <c r="AY73" s="224"/>
      <c r="AZ73" s="224"/>
      <c r="BA73" s="224"/>
      <c r="BB73" s="224"/>
    </row>
    <row r="74" spans="1:54" ht="15" customHeight="1" x14ac:dyDescent="0.25">
      <c r="A74" s="38" t="s">
        <v>212</v>
      </c>
      <c r="B74" s="163" t="s">
        <v>213</v>
      </c>
      <c r="C74" s="164">
        <v>10.34</v>
      </c>
      <c r="D74" s="164">
        <v>10.34</v>
      </c>
      <c r="E74" s="164">
        <v>10.34</v>
      </c>
      <c r="F74" s="164">
        <v>10.339999000000001</v>
      </c>
      <c r="G74" s="164">
        <v>10.34</v>
      </c>
      <c r="H74" s="164">
        <v>10.34</v>
      </c>
      <c r="I74" s="164">
        <v>10.34</v>
      </c>
      <c r="J74" s="164">
        <v>10.34</v>
      </c>
      <c r="K74" s="164">
        <v>10.34</v>
      </c>
      <c r="L74" s="164">
        <v>10.34</v>
      </c>
      <c r="M74" s="164">
        <v>10.34</v>
      </c>
      <c r="N74" s="164">
        <v>10.34</v>
      </c>
      <c r="O74" s="164">
        <v>10.34</v>
      </c>
      <c r="P74" s="164">
        <v>10.339999000000001</v>
      </c>
      <c r="Q74" s="164">
        <v>10.34</v>
      </c>
      <c r="R74" s="164">
        <v>10.34</v>
      </c>
      <c r="S74" s="164">
        <v>10.34</v>
      </c>
      <c r="T74" s="164">
        <v>10.34</v>
      </c>
      <c r="U74" s="164">
        <v>10.34</v>
      </c>
      <c r="V74" s="164">
        <v>10.34</v>
      </c>
      <c r="W74" s="164">
        <v>10.340001000000001</v>
      </c>
      <c r="X74" s="164">
        <v>10.34</v>
      </c>
      <c r="Y74" s="164">
        <v>10.34</v>
      </c>
      <c r="Z74" s="164">
        <v>10.34</v>
      </c>
      <c r="AA74" s="164">
        <v>10.34</v>
      </c>
      <c r="AB74" s="164">
        <v>10.34</v>
      </c>
      <c r="AC74" s="164">
        <v>10.34</v>
      </c>
      <c r="AD74" s="164">
        <v>10.34</v>
      </c>
      <c r="AE74" s="164">
        <v>10.339999000000001</v>
      </c>
      <c r="AF74" s="164">
        <v>10.34</v>
      </c>
      <c r="AG74" s="165">
        <v>0</v>
      </c>
      <c r="AH74" s="224"/>
      <c r="AI74" s="224"/>
      <c r="AJ74" s="224"/>
      <c r="AK74" s="224"/>
      <c r="AL74" s="224"/>
      <c r="AM74" s="224"/>
      <c r="AN74" s="224"/>
      <c r="AO74" s="224"/>
      <c r="AP74" s="224"/>
      <c r="AQ74" s="224"/>
      <c r="AR74" s="224"/>
      <c r="AS74" s="224"/>
      <c r="AT74" s="224"/>
      <c r="AU74" s="224"/>
      <c r="AV74" s="224"/>
      <c r="AW74" s="224"/>
      <c r="AX74" s="224"/>
      <c r="AY74" s="224"/>
      <c r="AZ74" s="224"/>
      <c r="BA74" s="224"/>
      <c r="BB74" s="224"/>
    </row>
    <row r="75" spans="1:54" ht="15" customHeight="1" x14ac:dyDescent="0.25">
      <c r="A75" s="224"/>
      <c r="B75" s="224"/>
      <c r="C75" s="224"/>
      <c r="D75" s="224"/>
      <c r="E75" s="224"/>
      <c r="F75" s="224"/>
      <c r="G75" s="224"/>
      <c r="H75" s="224"/>
      <c r="I75" s="224"/>
      <c r="J75" s="224"/>
      <c r="K75" s="224"/>
      <c r="L75" s="224"/>
      <c r="M75" s="224"/>
      <c r="N75" s="224"/>
      <c r="O75" s="224"/>
      <c r="P75" s="224"/>
      <c r="Q75" s="224"/>
      <c r="R75" s="224"/>
      <c r="S75" s="224"/>
      <c r="T75" s="224"/>
      <c r="U75" s="224"/>
      <c r="V75" s="224"/>
      <c r="W75" s="224"/>
      <c r="X75" s="224"/>
      <c r="Y75" s="224"/>
      <c r="Z75" s="224"/>
      <c r="AA75" s="224"/>
      <c r="AB75" s="224"/>
      <c r="AC75" s="224"/>
      <c r="AD75" s="224"/>
      <c r="AE75" s="224"/>
      <c r="AF75" s="224"/>
      <c r="AG75" s="224"/>
      <c r="AH75" s="224"/>
      <c r="AI75" s="224"/>
      <c r="AJ75" s="224"/>
      <c r="AK75" s="224"/>
      <c r="AL75" s="224"/>
      <c r="AM75" s="224"/>
      <c r="AN75" s="224"/>
      <c r="AO75" s="224"/>
      <c r="AP75" s="224"/>
      <c r="AQ75" s="224"/>
      <c r="AR75" s="224"/>
      <c r="AS75" s="224"/>
      <c r="AT75" s="224"/>
      <c r="AU75" s="224"/>
      <c r="AV75" s="224"/>
      <c r="AW75" s="224"/>
      <c r="AX75" s="224"/>
      <c r="AY75" s="224"/>
      <c r="AZ75" s="224"/>
      <c r="BA75" s="224"/>
      <c r="BB75" s="224"/>
    </row>
    <row r="76" spans="1:54" ht="15" customHeight="1" x14ac:dyDescent="0.25">
      <c r="A76" s="224"/>
      <c r="B76" s="162" t="s">
        <v>406</v>
      </c>
      <c r="C76" s="224"/>
      <c r="D76" s="224"/>
      <c r="E76" s="224"/>
      <c r="F76" s="224"/>
      <c r="G76" s="224"/>
      <c r="H76" s="224"/>
      <c r="I76" s="224"/>
      <c r="J76" s="224"/>
      <c r="K76" s="224"/>
      <c r="L76" s="224"/>
      <c r="M76" s="224"/>
      <c r="N76" s="224"/>
      <c r="O76" s="224"/>
      <c r="P76" s="224"/>
      <c r="Q76" s="224"/>
      <c r="R76" s="224"/>
      <c r="S76" s="224"/>
      <c r="T76" s="224"/>
      <c r="U76" s="224"/>
      <c r="V76" s="224"/>
      <c r="W76" s="224"/>
      <c r="X76" s="224"/>
      <c r="Y76" s="224"/>
      <c r="Z76" s="224"/>
      <c r="AA76" s="224"/>
      <c r="AB76" s="224"/>
      <c r="AC76" s="224"/>
      <c r="AD76" s="224"/>
      <c r="AE76" s="224"/>
      <c r="AF76" s="224"/>
      <c r="AG76" s="224"/>
      <c r="AH76" s="224"/>
      <c r="AI76" s="224"/>
      <c r="AJ76" s="224"/>
      <c r="AK76" s="224"/>
      <c r="AL76" s="224"/>
      <c r="AM76" s="224"/>
      <c r="AN76" s="224"/>
      <c r="AO76" s="224"/>
      <c r="AP76" s="224"/>
      <c r="AQ76" s="224"/>
      <c r="AR76" s="224"/>
      <c r="AS76" s="224"/>
      <c r="AT76" s="224"/>
      <c r="AU76" s="224"/>
      <c r="AV76" s="224"/>
      <c r="AW76" s="224"/>
      <c r="AX76" s="224"/>
      <c r="AY76" s="224"/>
      <c r="AZ76" s="224"/>
      <c r="BA76" s="224"/>
      <c r="BB76" s="224"/>
    </row>
    <row r="77" spans="1:54" ht="15" customHeight="1" x14ac:dyDescent="0.25">
      <c r="A77" s="224"/>
      <c r="B77" s="162" t="s">
        <v>407</v>
      </c>
      <c r="C77" s="224"/>
      <c r="D77" s="224"/>
      <c r="E77" s="224"/>
      <c r="F77" s="224"/>
      <c r="G77" s="224"/>
      <c r="H77" s="224"/>
      <c r="I77" s="224"/>
      <c r="J77" s="224"/>
      <c r="K77" s="224"/>
      <c r="L77" s="224"/>
      <c r="M77" s="224"/>
      <c r="N77" s="224"/>
      <c r="O77" s="224"/>
      <c r="P77" s="224"/>
      <c r="Q77" s="224"/>
      <c r="R77" s="224"/>
      <c r="S77" s="224"/>
      <c r="T77" s="224"/>
      <c r="U77" s="224"/>
      <c r="V77" s="224"/>
      <c r="W77" s="224"/>
      <c r="X77" s="224"/>
      <c r="Y77" s="224"/>
      <c r="Z77" s="224"/>
      <c r="AA77" s="224"/>
      <c r="AB77" s="224"/>
      <c r="AC77" s="224"/>
      <c r="AD77" s="224"/>
      <c r="AE77" s="224"/>
      <c r="AF77" s="224"/>
      <c r="AG77" s="224"/>
      <c r="AH77" s="224"/>
      <c r="AI77" s="224"/>
      <c r="AJ77" s="224"/>
      <c r="AK77" s="224"/>
      <c r="AL77" s="224"/>
      <c r="AM77" s="224"/>
      <c r="AN77" s="224"/>
      <c r="AO77" s="224"/>
      <c r="AP77" s="224"/>
      <c r="AQ77" s="224"/>
      <c r="AR77" s="224"/>
      <c r="AS77" s="224"/>
      <c r="AT77" s="224"/>
      <c r="AU77" s="224"/>
      <c r="AV77" s="224"/>
      <c r="AW77" s="224"/>
      <c r="AX77" s="224"/>
      <c r="AY77" s="224"/>
      <c r="AZ77" s="224"/>
      <c r="BA77" s="224"/>
      <c r="BB77" s="224"/>
    </row>
    <row r="78" spans="1:54" ht="15" customHeight="1" x14ac:dyDescent="0.25">
      <c r="A78" s="38" t="s">
        <v>214</v>
      </c>
      <c r="B78" s="163" t="s">
        <v>408</v>
      </c>
      <c r="C78" s="169">
        <v>3412</v>
      </c>
      <c r="D78" s="169">
        <v>3412</v>
      </c>
      <c r="E78" s="169">
        <v>3412</v>
      </c>
      <c r="F78" s="169">
        <v>3412</v>
      </c>
      <c r="G78" s="169">
        <v>3412</v>
      </c>
      <c r="H78" s="169">
        <v>3412</v>
      </c>
      <c r="I78" s="169">
        <v>3412</v>
      </c>
      <c r="J78" s="169">
        <v>3412</v>
      </c>
      <c r="K78" s="169">
        <v>3412</v>
      </c>
      <c r="L78" s="169">
        <v>3412</v>
      </c>
      <c r="M78" s="169">
        <v>3412</v>
      </c>
      <c r="N78" s="169">
        <v>3412</v>
      </c>
      <c r="O78" s="169">
        <v>3412</v>
      </c>
      <c r="P78" s="169">
        <v>3412</v>
      </c>
      <c r="Q78" s="169">
        <v>3412</v>
      </c>
      <c r="R78" s="169">
        <v>3412</v>
      </c>
      <c r="S78" s="169">
        <v>3412</v>
      </c>
      <c r="T78" s="169">
        <v>3412</v>
      </c>
      <c r="U78" s="169">
        <v>3412</v>
      </c>
      <c r="V78" s="169">
        <v>3412</v>
      </c>
      <c r="W78" s="169">
        <v>3412</v>
      </c>
      <c r="X78" s="169">
        <v>3412</v>
      </c>
      <c r="Y78" s="169">
        <v>3412</v>
      </c>
      <c r="Z78" s="169">
        <v>3412</v>
      </c>
      <c r="AA78" s="169">
        <v>3412</v>
      </c>
      <c r="AB78" s="169">
        <v>3412</v>
      </c>
      <c r="AC78" s="169">
        <v>3412</v>
      </c>
      <c r="AD78" s="169">
        <v>3412</v>
      </c>
      <c r="AE78" s="169">
        <v>3412</v>
      </c>
      <c r="AF78" s="169">
        <v>3412</v>
      </c>
      <c r="AG78" s="165">
        <v>0</v>
      </c>
      <c r="AH78" s="224"/>
      <c r="AI78" s="224"/>
      <c r="AJ78" s="224"/>
      <c r="AK78" s="224"/>
      <c r="AL78" s="224"/>
      <c r="AM78" s="224"/>
      <c r="AN78" s="224"/>
      <c r="AO78" s="224"/>
      <c r="AP78" s="224"/>
      <c r="AQ78" s="224"/>
      <c r="AR78" s="224"/>
      <c r="AS78" s="224"/>
      <c r="AT78" s="224"/>
      <c r="AU78" s="224"/>
      <c r="AV78" s="224"/>
      <c r="AW78" s="224"/>
      <c r="AX78" s="224"/>
      <c r="AY78" s="224"/>
      <c r="AZ78" s="224"/>
      <c r="BA78" s="224"/>
      <c r="BB78" s="224"/>
    </row>
    <row r="79" spans="1:54" ht="15" customHeight="1" thickBot="1" x14ac:dyDescent="0.3">
      <c r="A79" s="38" t="s">
        <v>409</v>
      </c>
      <c r="B79" s="163" t="s">
        <v>410</v>
      </c>
      <c r="C79" s="169">
        <v>8832.3242190000001</v>
      </c>
      <c r="D79" s="169">
        <v>8776.6992190000001</v>
      </c>
      <c r="E79" s="169">
        <v>8670.9228519999997</v>
      </c>
      <c r="F79" s="169">
        <v>8497.5087889999995</v>
      </c>
      <c r="G79" s="169">
        <v>8410.3417969999991</v>
      </c>
      <c r="H79" s="169">
        <v>8359.0800780000009</v>
      </c>
      <c r="I79" s="169">
        <v>8280.6416019999997</v>
      </c>
      <c r="J79" s="169">
        <v>8241.2822269999997</v>
      </c>
      <c r="K79" s="169">
        <v>8186.2563479999999</v>
      </c>
      <c r="L79" s="169">
        <v>8168.3378910000001</v>
      </c>
      <c r="M79" s="169">
        <v>8143.0219729999999</v>
      </c>
      <c r="N79" s="169">
        <v>8107.3857420000004</v>
      </c>
      <c r="O79" s="169">
        <v>8087.265625</v>
      </c>
      <c r="P79" s="169">
        <v>8024.7529299999997</v>
      </c>
      <c r="Q79" s="169">
        <v>7991.8637699999999</v>
      </c>
      <c r="R79" s="169">
        <v>7949.6010740000002</v>
      </c>
      <c r="S79" s="169">
        <v>7917.1967770000001</v>
      </c>
      <c r="T79" s="169">
        <v>7898.1245120000003</v>
      </c>
      <c r="U79" s="169">
        <v>7885.1860349999997</v>
      </c>
      <c r="V79" s="169">
        <v>7857.2573240000002</v>
      </c>
      <c r="W79" s="169">
        <v>7834.513672</v>
      </c>
      <c r="X79" s="169">
        <v>7818.5009769999997</v>
      </c>
      <c r="Y79" s="169">
        <v>7802.423828</v>
      </c>
      <c r="Z79" s="169">
        <v>7770.4477539999998</v>
      </c>
      <c r="AA79" s="169">
        <v>7752.6152339999999</v>
      </c>
      <c r="AB79" s="169">
        <v>7742.640625</v>
      </c>
      <c r="AC79" s="169">
        <v>7734.748047</v>
      </c>
      <c r="AD79" s="169">
        <v>7730.1191410000001</v>
      </c>
      <c r="AE79" s="169">
        <v>7720.3876950000003</v>
      </c>
      <c r="AF79" s="169">
        <v>7709.3764650000003</v>
      </c>
      <c r="AG79" s="165">
        <v>-4.6779999999999999E-3</v>
      </c>
      <c r="AH79" s="224"/>
      <c r="AI79" s="224"/>
      <c r="AJ79" s="224"/>
      <c r="AK79" s="224"/>
      <c r="AL79" s="224"/>
      <c r="AM79" s="224"/>
      <c r="AN79" s="224"/>
      <c r="AO79" s="224"/>
      <c r="AP79" s="224"/>
      <c r="AQ79" s="224"/>
      <c r="AR79" s="224"/>
      <c r="AS79" s="224"/>
      <c r="AT79" s="224"/>
      <c r="AU79" s="224"/>
      <c r="AV79" s="224"/>
      <c r="AW79" s="224"/>
      <c r="AX79" s="224"/>
      <c r="AY79" s="224"/>
      <c r="AZ79" s="224"/>
      <c r="BA79" s="224"/>
      <c r="BB79" s="224"/>
    </row>
    <row r="80" spans="1:54" ht="15" customHeight="1" x14ac:dyDescent="0.25">
      <c r="A80" s="224"/>
      <c r="B80" s="261" t="s">
        <v>2131</v>
      </c>
      <c r="C80" s="262"/>
      <c r="D80" s="262"/>
      <c r="E80" s="262"/>
      <c r="F80" s="262"/>
      <c r="G80" s="262"/>
      <c r="H80" s="262"/>
      <c r="I80" s="262"/>
      <c r="J80" s="262"/>
      <c r="K80" s="262"/>
      <c r="L80" s="262"/>
      <c r="M80" s="262"/>
      <c r="N80" s="262"/>
      <c r="O80" s="262"/>
      <c r="P80" s="262"/>
      <c r="Q80" s="262"/>
      <c r="R80" s="262"/>
      <c r="S80" s="262"/>
      <c r="T80" s="262"/>
      <c r="U80" s="262"/>
      <c r="V80" s="262"/>
      <c r="W80" s="262"/>
      <c r="X80" s="262"/>
      <c r="Y80" s="262"/>
      <c r="Z80" s="262"/>
      <c r="AA80" s="262"/>
      <c r="AB80" s="262"/>
      <c r="AC80" s="262"/>
      <c r="AD80" s="262"/>
      <c r="AE80" s="262"/>
      <c r="AF80" s="262"/>
      <c r="AG80" s="262"/>
      <c r="AH80" s="223"/>
      <c r="AI80" s="224"/>
      <c r="AJ80" s="224"/>
      <c r="AK80" s="224"/>
      <c r="AL80" s="224"/>
      <c r="AM80" s="224"/>
      <c r="AN80" s="224"/>
      <c r="AO80" s="224"/>
      <c r="AP80" s="224"/>
      <c r="AQ80" s="224"/>
      <c r="AR80" s="224"/>
      <c r="AS80" s="224"/>
      <c r="AT80" s="224"/>
      <c r="AU80" s="224"/>
      <c r="AV80" s="224"/>
      <c r="AW80" s="224"/>
      <c r="AX80" s="224"/>
      <c r="AY80" s="224"/>
      <c r="AZ80" s="224"/>
      <c r="BA80" s="224"/>
      <c r="BB80" s="224"/>
    </row>
    <row r="81" spans="1:54" ht="15" customHeight="1" x14ac:dyDescent="0.25">
      <c r="A81" s="224"/>
      <c r="B81" s="32" t="s">
        <v>2132</v>
      </c>
      <c r="C81" s="224"/>
      <c r="D81" s="224"/>
      <c r="E81" s="224"/>
      <c r="F81" s="224"/>
      <c r="G81" s="224"/>
      <c r="H81" s="224"/>
      <c r="I81" s="224"/>
      <c r="J81" s="224"/>
      <c r="K81" s="224"/>
      <c r="L81" s="224"/>
      <c r="M81" s="224"/>
      <c r="N81" s="224"/>
      <c r="O81" s="224"/>
      <c r="P81" s="224"/>
      <c r="Q81" s="224"/>
      <c r="R81" s="224"/>
      <c r="S81" s="224"/>
      <c r="T81" s="224"/>
      <c r="U81" s="224"/>
      <c r="V81" s="224"/>
      <c r="W81" s="224"/>
      <c r="X81" s="224"/>
      <c r="Y81" s="224"/>
      <c r="Z81" s="224"/>
      <c r="AA81" s="224"/>
      <c r="AB81" s="224"/>
      <c r="AC81" s="224"/>
      <c r="AD81" s="224"/>
      <c r="AE81" s="224"/>
      <c r="AF81" s="224"/>
      <c r="AG81" s="224"/>
      <c r="AH81" s="224"/>
      <c r="AI81" s="224"/>
      <c r="AJ81" s="224"/>
      <c r="AK81" s="224"/>
      <c r="AL81" s="224"/>
      <c r="AM81" s="224"/>
      <c r="AN81" s="224"/>
      <c r="AO81" s="224"/>
      <c r="AP81" s="224"/>
      <c r="AQ81" s="224"/>
      <c r="AR81" s="224"/>
      <c r="AS81" s="224"/>
      <c r="AT81" s="224"/>
      <c r="AU81" s="224"/>
      <c r="AV81" s="224"/>
      <c r="AW81" s="224"/>
      <c r="AX81" s="224"/>
      <c r="AY81" s="224"/>
      <c r="AZ81" s="224"/>
      <c r="BA81" s="224"/>
      <c r="BB81" s="224"/>
    </row>
    <row r="82" spans="1:54" ht="15" customHeight="1" x14ac:dyDescent="0.25">
      <c r="A82" s="224"/>
      <c r="B82" s="32" t="s">
        <v>2133</v>
      </c>
      <c r="C82" s="224"/>
      <c r="D82" s="224"/>
      <c r="E82" s="224"/>
      <c r="F82" s="224"/>
      <c r="G82" s="224"/>
      <c r="H82" s="224"/>
      <c r="I82" s="224"/>
      <c r="J82" s="224"/>
      <c r="K82" s="224"/>
      <c r="L82" s="224"/>
      <c r="M82" s="224"/>
      <c r="N82" s="224"/>
      <c r="O82" s="224"/>
      <c r="P82" s="224"/>
      <c r="Q82" s="224"/>
      <c r="R82" s="224"/>
      <c r="S82" s="224"/>
      <c r="T82" s="224"/>
      <c r="U82" s="224"/>
      <c r="V82" s="224"/>
      <c r="W82" s="224"/>
      <c r="X82" s="224"/>
      <c r="Y82" s="224"/>
      <c r="Z82" s="224"/>
      <c r="AA82" s="224"/>
      <c r="AB82" s="224"/>
      <c r="AC82" s="224"/>
      <c r="AD82" s="224"/>
      <c r="AE82" s="224"/>
      <c r="AF82" s="224"/>
      <c r="AG82" s="224"/>
      <c r="AH82" s="224"/>
      <c r="AI82" s="224"/>
      <c r="AJ82" s="224"/>
      <c r="AK82" s="224"/>
      <c r="AL82" s="224"/>
      <c r="AM82" s="224"/>
      <c r="AN82" s="224"/>
      <c r="AO82" s="224"/>
      <c r="AP82" s="224"/>
      <c r="AQ82" s="224"/>
      <c r="AR82" s="224"/>
      <c r="AS82" s="224"/>
      <c r="AT82" s="224"/>
      <c r="AU82" s="224"/>
      <c r="AV82" s="224"/>
      <c r="AW82" s="224"/>
      <c r="AX82" s="224"/>
      <c r="AY82" s="224"/>
      <c r="AZ82" s="224"/>
      <c r="BA82" s="224"/>
      <c r="BB82" s="224"/>
    </row>
    <row r="83" spans="1:54" ht="15" customHeight="1" x14ac:dyDescent="0.25">
      <c r="A83" s="224"/>
      <c r="B83" s="32" t="s">
        <v>2013</v>
      </c>
      <c r="C83" s="224"/>
      <c r="D83" s="224"/>
      <c r="E83" s="224"/>
      <c r="F83" s="224"/>
      <c r="G83" s="224"/>
      <c r="H83" s="224"/>
      <c r="I83" s="224"/>
      <c r="J83" s="224"/>
      <c r="K83" s="224"/>
      <c r="L83" s="224"/>
      <c r="M83" s="224"/>
      <c r="N83" s="224"/>
      <c r="O83" s="224"/>
      <c r="P83" s="224"/>
      <c r="Q83" s="224"/>
      <c r="R83" s="224"/>
      <c r="S83" s="224"/>
      <c r="T83" s="224"/>
      <c r="U83" s="224"/>
      <c r="V83" s="224"/>
      <c r="W83" s="224"/>
      <c r="X83" s="224"/>
      <c r="Y83" s="224"/>
      <c r="Z83" s="224"/>
      <c r="AA83" s="224"/>
      <c r="AB83" s="224"/>
      <c r="AC83" s="224"/>
      <c r="AD83" s="224"/>
      <c r="AE83" s="224"/>
      <c r="AF83" s="224"/>
      <c r="AG83" s="224"/>
      <c r="AH83" s="224"/>
      <c r="AI83" s="224"/>
      <c r="AJ83" s="224"/>
      <c r="AK83" s="224"/>
      <c r="AL83" s="224"/>
      <c r="AM83" s="224"/>
      <c r="AN83" s="224"/>
      <c r="AO83" s="224"/>
      <c r="AP83" s="224"/>
      <c r="AQ83" s="224"/>
      <c r="AR83" s="224"/>
      <c r="AS83" s="224"/>
      <c r="AT83" s="224"/>
      <c r="AU83" s="224"/>
      <c r="AV83" s="224"/>
      <c r="AW83" s="224"/>
      <c r="AX83" s="224"/>
      <c r="AY83" s="224"/>
      <c r="AZ83" s="224"/>
      <c r="BA83" s="224"/>
      <c r="BB83" s="224"/>
    </row>
    <row r="84" spans="1:54" ht="15" customHeight="1" x14ac:dyDescent="0.25">
      <c r="A84" s="224"/>
      <c r="B84" s="32" t="s">
        <v>2105</v>
      </c>
      <c r="C84" s="224"/>
      <c r="D84" s="224"/>
      <c r="E84" s="224"/>
      <c r="F84" s="224"/>
      <c r="G84" s="224"/>
      <c r="H84" s="224"/>
      <c r="I84" s="224"/>
      <c r="J84" s="224"/>
      <c r="K84" s="224"/>
      <c r="L84" s="224"/>
      <c r="M84" s="224"/>
      <c r="N84" s="224"/>
      <c r="O84" s="224"/>
      <c r="P84" s="224"/>
      <c r="Q84" s="224"/>
      <c r="R84" s="224"/>
      <c r="S84" s="224"/>
      <c r="T84" s="224"/>
      <c r="U84" s="224"/>
      <c r="V84" s="224"/>
      <c r="W84" s="224"/>
      <c r="X84" s="224"/>
      <c r="Y84" s="224"/>
      <c r="Z84" s="224"/>
      <c r="AA84" s="224"/>
      <c r="AB84" s="224"/>
      <c r="AC84" s="224"/>
      <c r="AD84" s="224"/>
      <c r="AE84" s="224"/>
      <c r="AF84" s="224"/>
      <c r="AG84" s="224"/>
      <c r="AH84" s="224"/>
      <c r="AI84" s="224"/>
      <c r="AJ84" s="224"/>
      <c r="AK84" s="224"/>
      <c r="AL84" s="224"/>
      <c r="AM84" s="224"/>
      <c r="AN84" s="224"/>
      <c r="AO84" s="224"/>
      <c r="AP84" s="224"/>
      <c r="AQ84" s="224"/>
      <c r="AR84" s="224"/>
      <c r="AS84" s="224"/>
      <c r="AT84" s="224"/>
      <c r="AU84" s="224"/>
      <c r="AV84" s="224"/>
      <c r="AW84" s="224"/>
      <c r="AX84" s="224"/>
      <c r="AY84" s="224"/>
      <c r="AZ84" s="224"/>
      <c r="BA84" s="224"/>
      <c r="BB84" s="224"/>
    </row>
    <row r="85" spans="1:54" ht="15" customHeight="1" x14ac:dyDescent="0.25">
      <c r="A85" s="224"/>
      <c r="B85" s="32" t="s">
        <v>2134</v>
      </c>
      <c r="C85" s="224"/>
      <c r="D85" s="224"/>
      <c r="E85" s="224"/>
      <c r="F85" s="224"/>
      <c r="G85" s="224"/>
      <c r="H85" s="224"/>
      <c r="I85" s="224"/>
      <c r="J85" s="224"/>
      <c r="K85" s="224"/>
      <c r="L85" s="224"/>
      <c r="M85" s="224"/>
      <c r="N85" s="224"/>
      <c r="O85" s="224"/>
      <c r="P85" s="224"/>
      <c r="Q85" s="224"/>
      <c r="R85" s="224"/>
      <c r="S85" s="224"/>
      <c r="T85" s="224"/>
      <c r="U85" s="224"/>
      <c r="V85" s="224"/>
      <c r="W85" s="224"/>
      <c r="X85" s="224"/>
      <c r="Y85" s="224"/>
      <c r="Z85" s="224"/>
      <c r="AA85" s="224"/>
      <c r="AB85" s="224"/>
      <c r="AC85" s="224"/>
      <c r="AD85" s="224"/>
      <c r="AE85" s="224"/>
      <c r="AF85" s="224"/>
      <c r="AG85" s="224"/>
      <c r="AH85" s="224"/>
      <c r="AI85" s="224"/>
      <c r="AJ85" s="224"/>
      <c r="AK85" s="224"/>
      <c r="AL85" s="224"/>
      <c r="AM85" s="224"/>
      <c r="AN85" s="224"/>
      <c r="AO85" s="224"/>
      <c r="AP85" s="224"/>
      <c r="AQ85" s="224"/>
      <c r="AR85" s="224"/>
      <c r="AS85" s="224"/>
      <c r="AT85" s="224"/>
      <c r="AU85" s="224"/>
      <c r="AV85" s="224"/>
      <c r="AW85" s="224"/>
      <c r="AX85" s="224"/>
      <c r="AY85" s="224"/>
      <c r="AZ85" s="224"/>
      <c r="BA85" s="224"/>
      <c r="BB85" s="224"/>
    </row>
    <row r="86" spans="1:54" ht="15" customHeight="1" x14ac:dyDescent="0.25">
      <c r="A86" s="224"/>
      <c r="B86" s="224"/>
      <c r="C86" s="224"/>
      <c r="D86" s="224"/>
      <c r="E86" s="224"/>
      <c r="F86" s="224"/>
      <c r="G86" s="224"/>
      <c r="H86" s="224"/>
      <c r="I86" s="224"/>
      <c r="J86" s="224"/>
      <c r="K86" s="224"/>
      <c r="L86" s="224"/>
      <c r="M86" s="224"/>
      <c r="N86" s="224"/>
      <c r="O86" s="224"/>
      <c r="P86" s="224"/>
      <c r="Q86" s="224"/>
      <c r="R86" s="224"/>
      <c r="S86" s="224"/>
      <c r="T86" s="224"/>
      <c r="U86" s="224"/>
      <c r="V86" s="224"/>
      <c r="W86" s="224"/>
      <c r="X86" s="224"/>
      <c r="Y86" s="224"/>
      <c r="Z86" s="224"/>
      <c r="AA86" s="224"/>
      <c r="AB86" s="224"/>
      <c r="AC86" s="224"/>
      <c r="AD86" s="224"/>
      <c r="AE86" s="224"/>
      <c r="AF86" s="224"/>
      <c r="AG86" s="224"/>
      <c r="AH86" s="224"/>
      <c r="AI86" s="224"/>
      <c r="AJ86" s="224"/>
      <c r="AK86" s="224"/>
      <c r="AL86" s="224"/>
      <c r="AM86" s="224"/>
      <c r="AN86" s="224"/>
      <c r="AO86" s="224"/>
      <c r="AP86" s="224"/>
      <c r="AQ86" s="224"/>
      <c r="AR86" s="224"/>
      <c r="AS86" s="224"/>
      <c r="AT86" s="224"/>
      <c r="AU86" s="224"/>
      <c r="AV86" s="224"/>
      <c r="AW86" s="224"/>
      <c r="AX86" s="224"/>
      <c r="AY86" s="224"/>
      <c r="AZ86" s="224"/>
      <c r="BA86" s="224"/>
      <c r="BB86" s="224"/>
    </row>
    <row r="87" spans="1:54" ht="15" customHeight="1" x14ac:dyDescent="0.25">
      <c r="A87" s="224"/>
      <c r="B87" s="224"/>
      <c r="C87" s="224"/>
      <c r="D87" s="224"/>
      <c r="E87" s="224"/>
      <c r="F87" s="224"/>
      <c r="G87" s="224"/>
      <c r="H87" s="224"/>
      <c r="I87" s="224"/>
      <c r="J87" s="224"/>
      <c r="K87" s="224"/>
      <c r="L87" s="224"/>
      <c r="M87" s="224"/>
      <c r="N87" s="224"/>
      <c r="O87" s="224"/>
      <c r="P87" s="224"/>
      <c r="Q87" s="224"/>
      <c r="R87" s="224"/>
      <c r="S87" s="224"/>
      <c r="T87" s="224"/>
      <c r="U87" s="224"/>
      <c r="V87" s="224"/>
      <c r="W87" s="224"/>
      <c r="X87" s="224"/>
      <c r="Y87" s="224"/>
      <c r="Z87" s="224"/>
      <c r="AA87" s="224"/>
      <c r="AB87" s="224"/>
      <c r="AC87" s="224"/>
      <c r="AD87" s="224"/>
      <c r="AE87" s="224"/>
      <c r="AF87" s="224"/>
      <c r="AG87" s="224"/>
      <c r="AH87" s="224"/>
      <c r="AI87" s="224"/>
      <c r="AJ87" s="224"/>
      <c r="AK87" s="224"/>
      <c r="AL87" s="224"/>
      <c r="AM87" s="224"/>
      <c r="AN87" s="224"/>
      <c r="AO87" s="224"/>
      <c r="AP87" s="224"/>
      <c r="AQ87" s="224"/>
      <c r="AR87" s="224"/>
      <c r="AS87" s="224"/>
      <c r="AT87" s="224"/>
      <c r="AU87" s="224"/>
      <c r="AV87" s="224"/>
      <c r="AW87" s="224"/>
      <c r="AX87" s="224"/>
      <c r="AY87" s="224"/>
      <c r="AZ87" s="224"/>
      <c r="BA87" s="224"/>
      <c r="BB87" s="224"/>
    </row>
    <row r="88" spans="1:54" ht="15" customHeight="1" x14ac:dyDescent="0.25">
      <c r="A88" s="224"/>
      <c r="B88" s="259"/>
      <c r="C88" s="259"/>
      <c r="D88" s="259"/>
      <c r="E88" s="259"/>
      <c r="F88" s="259"/>
      <c r="G88" s="259"/>
      <c r="H88" s="259"/>
      <c r="I88" s="259"/>
      <c r="J88" s="259"/>
      <c r="K88" s="259"/>
      <c r="L88" s="259"/>
      <c r="M88" s="259"/>
      <c r="N88" s="259"/>
      <c r="O88" s="259"/>
      <c r="P88" s="259"/>
      <c r="Q88" s="259"/>
      <c r="R88" s="259"/>
      <c r="S88" s="259"/>
      <c r="T88" s="259"/>
      <c r="U88" s="259"/>
      <c r="V88" s="259"/>
      <c r="W88" s="259"/>
      <c r="X88" s="259"/>
      <c r="Y88" s="259"/>
      <c r="Z88" s="259"/>
      <c r="AA88" s="259"/>
      <c r="AB88" s="259"/>
      <c r="AC88" s="259"/>
      <c r="AD88" s="259"/>
      <c r="AE88" s="259"/>
      <c r="AF88" s="259"/>
      <c r="AG88" s="259"/>
      <c r="AH88" s="224"/>
      <c r="AI88" s="224"/>
      <c r="AJ88" s="224"/>
      <c r="AK88" s="224"/>
      <c r="AL88" s="224"/>
      <c r="AM88" s="224"/>
      <c r="AN88" s="224"/>
      <c r="AO88" s="224"/>
      <c r="AP88" s="224"/>
      <c r="AQ88" s="224"/>
      <c r="AR88" s="224"/>
      <c r="AS88" s="224"/>
      <c r="AT88" s="224"/>
      <c r="AU88" s="224"/>
      <c r="AV88" s="224"/>
      <c r="AW88" s="224"/>
      <c r="AX88" s="224"/>
      <c r="AY88" s="224"/>
      <c r="AZ88" s="224"/>
      <c r="BA88" s="224"/>
      <c r="BB88" s="224"/>
    </row>
    <row r="89" spans="1:54" ht="15" customHeight="1" x14ac:dyDescent="0.25">
      <c r="A89" s="224"/>
      <c r="B89" s="224"/>
      <c r="C89" s="224"/>
      <c r="D89" s="224"/>
      <c r="E89" s="224"/>
      <c r="F89" s="224"/>
      <c r="G89" s="224"/>
      <c r="H89" s="224"/>
      <c r="I89" s="224"/>
      <c r="J89" s="224"/>
      <c r="K89" s="224"/>
      <c r="L89" s="224"/>
      <c r="M89" s="224"/>
      <c r="N89" s="224"/>
      <c r="O89" s="224"/>
      <c r="P89" s="224"/>
      <c r="Q89" s="224"/>
      <c r="R89" s="224"/>
      <c r="S89" s="224"/>
      <c r="T89" s="224"/>
      <c r="U89" s="224"/>
      <c r="V89" s="224"/>
      <c r="W89" s="224"/>
      <c r="X89" s="224"/>
      <c r="Y89" s="224"/>
      <c r="Z89" s="224"/>
      <c r="AA89" s="224"/>
      <c r="AB89" s="224"/>
      <c r="AC89" s="224"/>
      <c r="AD89" s="224"/>
      <c r="AE89" s="224"/>
      <c r="AF89" s="224"/>
      <c r="AG89" s="224"/>
      <c r="AH89" s="224"/>
      <c r="AI89" s="224"/>
      <c r="AJ89" s="224"/>
      <c r="AK89" s="224"/>
      <c r="AL89" s="224"/>
      <c r="AM89" s="224"/>
      <c r="AN89" s="224"/>
      <c r="AO89" s="224"/>
      <c r="AP89" s="224"/>
      <c r="AQ89" s="224"/>
      <c r="AR89" s="224"/>
      <c r="AS89" s="224"/>
      <c r="AT89" s="224"/>
      <c r="AU89" s="224"/>
      <c r="AV89" s="224"/>
      <c r="AW89" s="224"/>
      <c r="AX89" s="224"/>
      <c r="AY89" s="224"/>
      <c r="AZ89" s="224"/>
      <c r="BA89" s="224"/>
      <c r="BB89" s="224"/>
    </row>
    <row r="90" spans="1:54" ht="15" customHeight="1" x14ac:dyDescent="0.25">
      <c r="A90" s="224"/>
      <c r="B90" s="224"/>
      <c r="C90" s="224"/>
      <c r="D90" s="224"/>
      <c r="E90" s="224"/>
      <c r="F90" s="224"/>
      <c r="G90" s="224"/>
      <c r="H90" s="224"/>
      <c r="I90" s="224"/>
      <c r="J90" s="224"/>
      <c r="K90" s="224"/>
      <c r="L90" s="224"/>
      <c r="M90" s="224"/>
      <c r="N90" s="224"/>
      <c r="O90" s="224"/>
      <c r="P90" s="224"/>
      <c r="Q90" s="224"/>
      <c r="R90" s="224"/>
      <c r="S90" s="224"/>
      <c r="T90" s="224"/>
      <c r="U90" s="224"/>
      <c r="V90" s="224"/>
      <c r="W90" s="224"/>
      <c r="X90" s="224"/>
      <c r="Y90" s="224"/>
      <c r="Z90" s="224"/>
      <c r="AA90" s="224"/>
      <c r="AB90" s="224"/>
      <c r="AC90" s="224"/>
      <c r="AD90" s="224"/>
      <c r="AE90" s="224"/>
      <c r="AF90" s="224"/>
      <c r="AG90" s="224"/>
      <c r="AH90" s="224"/>
      <c r="AI90" s="224"/>
      <c r="AJ90" s="224"/>
      <c r="AK90" s="224"/>
      <c r="AL90" s="224"/>
      <c r="AM90" s="224"/>
      <c r="AN90" s="224"/>
      <c r="AO90" s="224"/>
      <c r="AP90" s="224"/>
      <c r="AQ90" s="224"/>
      <c r="AR90" s="224"/>
      <c r="AS90" s="224"/>
      <c r="AT90" s="224"/>
      <c r="AU90" s="224"/>
      <c r="AV90" s="224"/>
      <c r="AW90" s="224"/>
      <c r="AX90" s="224"/>
      <c r="AY90" s="224"/>
      <c r="AZ90" s="224"/>
      <c r="BA90" s="224"/>
      <c r="BB90" s="224"/>
    </row>
    <row r="91" spans="1:54" ht="15" customHeight="1" x14ac:dyDescent="0.25">
      <c r="A91" s="224"/>
      <c r="B91" s="224"/>
      <c r="C91" s="224"/>
      <c r="D91" s="224"/>
      <c r="E91" s="224"/>
      <c r="F91" s="224"/>
      <c r="G91" s="224"/>
      <c r="H91" s="224"/>
      <c r="I91" s="224"/>
      <c r="J91" s="224"/>
      <c r="K91" s="224"/>
      <c r="L91" s="224"/>
      <c r="M91" s="224"/>
      <c r="N91" s="224"/>
      <c r="O91" s="224"/>
      <c r="P91" s="224"/>
      <c r="Q91" s="224"/>
      <c r="R91" s="224"/>
      <c r="S91" s="224"/>
      <c r="T91" s="224"/>
      <c r="U91" s="224"/>
      <c r="V91" s="224"/>
      <c r="W91" s="224"/>
      <c r="X91" s="224"/>
      <c r="Y91" s="224"/>
      <c r="Z91" s="224"/>
      <c r="AA91" s="224"/>
      <c r="AB91" s="224"/>
      <c r="AC91" s="224"/>
      <c r="AD91" s="224"/>
      <c r="AE91" s="224"/>
      <c r="AF91" s="224"/>
      <c r="AG91" s="224"/>
      <c r="AH91" s="224"/>
      <c r="AI91" s="224"/>
      <c r="AJ91" s="224"/>
      <c r="AK91" s="224"/>
      <c r="AL91" s="224"/>
      <c r="AM91" s="224"/>
      <c r="AN91" s="224"/>
      <c r="AO91" s="224"/>
      <c r="AP91" s="224"/>
      <c r="AQ91" s="224"/>
      <c r="AR91" s="224"/>
      <c r="AS91" s="224"/>
      <c r="AT91" s="224"/>
      <c r="AU91" s="224"/>
      <c r="AV91" s="224"/>
      <c r="AW91" s="224"/>
      <c r="AX91" s="224"/>
      <c r="AY91" s="224"/>
      <c r="AZ91" s="224"/>
      <c r="BA91" s="224"/>
      <c r="BB91" s="224"/>
    </row>
    <row r="92" spans="1:54" ht="15" customHeight="1" x14ac:dyDescent="0.25">
      <c r="A92" s="224"/>
      <c r="B92" s="224"/>
      <c r="C92" s="224"/>
      <c r="D92" s="224"/>
      <c r="E92" s="224"/>
      <c r="F92" s="224"/>
      <c r="G92" s="224"/>
      <c r="H92" s="224"/>
      <c r="I92" s="224"/>
      <c r="J92" s="224"/>
      <c r="K92" s="224"/>
      <c r="L92" s="224"/>
      <c r="M92" s="224"/>
      <c r="N92" s="224"/>
      <c r="O92" s="224"/>
      <c r="P92" s="224"/>
      <c r="Q92" s="224"/>
      <c r="R92" s="224"/>
      <c r="S92" s="224"/>
      <c r="T92" s="224"/>
      <c r="U92" s="224"/>
      <c r="V92" s="224"/>
      <c r="W92" s="224"/>
      <c r="X92" s="224"/>
      <c r="Y92" s="224"/>
      <c r="Z92" s="224"/>
      <c r="AA92" s="224"/>
      <c r="AB92" s="224"/>
      <c r="AC92" s="224"/>
      <c r="AD92" s="224"/>
      <c r="AE92" s="224"/>
      <c r="AF92" s="224"/>
      <c r="AG92" s="224"/>
      <c r="AH92" s="224"/>
      <c r="AI92" s="224"/>
      <c r="AJ92" s="224"/>
      <c r="AK92" s="224"/>
      <c r="AL92" s="224"/>
      <c r="AM92" s="224"/>
      <c r="AN92" s="224"/>
      <c r="AO92" s="224"/>
      <c r="AP92" s="224"/>
      <c r="AQ92" s="224"/>
      <c r="AR92" s="224"/>
      <c r="AS92" s="224"/>
      <c r="AT92" s="224"/>
      <c r="AU92" s="224"/>
      <c r="AV92" s="224"/>
      <c r="AW92" s="224"/>
      <c r="AX92" s="224"/>
      <c r="AY92" s="224"/>
      <c r="AZ92" s="224"/>
      <c r="BA92" s="224"/>
      <c r="BB92" s="224"/>
    </row>
    <row r="93" spans="1:54" ht="15" customHeight="1" x14ac:dyDescent="0.25">
      <c r="A93" s="224"/>
      <c r="B93" s="224"/>
      <c r="C93" s="224"/>
      <c r="D93" s="224"/>
      <c r="E93" s="224"/>
      <c r="F93" s="224"/>
      <c r="G93" s="224"/>
      <c r="H93" s="224"/>
      <c r="I93" s="224"/>
      <c r="J93" s="224"/>
      <c r="K93" s="224"/>
      <c r="L93" s="224"/>
      <c r="M93" s="224"/>
      <c r="N93" s="224"/>
      <c r="O93" s="224"/>
      <c r="P93" s="224"/>
      <c r="Q93" s="224"/>
      <c r="R93" s="224"/>
      <c r="S93" s="224"/>
      <c r="T93" s="224"/>
      <c r="U93" s="224"/>
      <c r="V93" s="224"/>
      <c r="W93" s="224"/>
      <c r="X93" s="224"/>
      <c r="Y93" s="224"/>
      <c r="Z93" s="224"/>
      <c r="AA93" s="224"/>
      <c r="AB93" s="224"/>
      <c r="AC93" s="224"/>
      <c r="AD93" s="224"/>
      <c r="AE93" s="224"/>
      <c r="AF93" s="224"/>
      <c r="AG93" s="224"/>
      <c r="AH93" s="224"/>
      <c r="AI93" s="224"/>
      <c r="AJ93" s="224"/>
      <c r="AK93" s="224"/>
      <c r="AL93" s="224"/>
      <c r="AM93" s="224"/>
      <c r="AN93" s="224"/>
      <c r="AO93" s="224"/>
      <c r="AP93" s="224"/>
      <c r="AQ93" s="224"/>
      <c r="AR93" s="224"/>
      <c r="AS93" s="224"/>
      <c r="AT93" s="224"/>
      <c r="AU93" s="224"/>
      <c r="AV93" s="224"/>
      <c r="AW93" s="224"/>
      <c r="AX93" s="224"/>
      <c r="AY93" s="224"/>
      <c r="AZ93" s="224"/>
      <c r="BA93" s="224"/>
      <c r="BB93" s="224"/>
    </row>
    <row r="94" spans="1:54" ht="15" customHeight="1" x14ac:dyDescent="0.25">
      <c r="A94" s="224"/>
      <c r="B94" s="224"/>
      <c r="C94" s="224"/>
      <c r="D94" s="224"/>
      <c r="E94" s="224"/>
      <c r="F94" s="224"/>
      <c r="G94" s="224"/>
      <c r="H94" s="224"/>
      <c r="I94" s="224"/>
      <c r="J94" s="224"/>
      <c r="K94" s="224"/>
      <c r="L94" s="224"/>
      <c r="M94" s="224"/>
      <c r="N94" s="224"/>
      <c r="O94" s="224"/>
      <c r="P94" s="224"/>
      <c r="Q94" s="224"/>
      <c r="R94" s="224"/>
      <c r="S94" s="224"/>
      <c r="T94" s="224"/>
      <c r="U94" s="224"/>
      <c r="V94" s="224"/>
      <c r="W94" s="224"/>
      <c r="X94" s="224"/>
      <c r="Y94" s="224"/>
      <c r="Z94" s="224"/>
      <c r="AA94" s="224"/>
      <c r="AB94" s="224"/>
      <c r="AC94" s="224"/>
      <c r="AD94" s="224"/>
      <c r="AE94" s="224"/>
      <c r="AF94" s="224"/>
      <c r="AG94" s="224"/>
      <c r="AH94" s="224"/>
      <c r="AI94" s="224"/>
      <c r="AJ94" s="224"/>
      <c r="AK94" s="224"/>
      <c r="AL94" s="224"/>
      <c r="AM94" s="224"/>
      <c r="AN94" s="224"/>
      <c r="AO94" s="224"/>
      <c r="AP94" s="224"/>
      <c r="AQ94" s="224"/>
      <c r="AR94" s="224"/>
      <c r="AS94" s="224"/>
      <c r="AT94" s="224"/>
      <c r="AU94" s="224"/>
      <c r="AV94" s="224"/>
      <c r="AW94" s="224"/>
      <c r="AX94" s="224"/>
      <c r="AY94" s="224"/>
      <c r="AZ94" s="224"/>
      <c r="BA94" s="224"/>
      <c r="BB94" s="224"/>
    </row>
    <row r="95" spans="1:54" ht="15" customHeight="1" x14ac:dyDescent="0.25">
      <c r="A95" s="224"/>
      <c r="B95" s="224"/>
      <c r="C95" s="224"/>
      <c r="D95" s="224"/>
      <c r="E95" s="224"/>
      <c r="F95" s="224"/>
      <c r="G95" s="224"/>
      <c r="H95" s="224"/>
      <c r="I95" s="224"/>
      <c r="J95" s="224"/>
      <c r="K95" s="224"/>
      <c r="L95" s="224"/>
      <c r="M95" s="224"/>
      <c r="N95" s="224"/>
      <c r="O95" s="224"/>
      <c r="P95" s="224"/>
      <c r="Q95" s="224"/>
      <c r="R95" s="224"/>
      <c r="S95" s="224"/>
      <c r="T95" s="224"/>
      <c r="U95" s="224"/>
      <c r="V95" s="224"/>
      <c r="W95" s="224"/>
      <c r="X95" s="224"/>
      <c r="Y95" s="224"/>
      <c r="Z95" s="224"/>
      <c r="AA95" s="224"/>
      <c r="AB95" s="224"/>
      <c r="AC95" s="224"/>
      <c r="AD95" s="224"/>
      <c r="AE95" s="224"/>
      <c r="AF95" s="224"/>
      <c r="AG95" s="224"/>
      <c r="AH95" s="224"/>
      <c r="AI95" s="224"/>
      <c r="AJ95" s="224"/>
      <c r="AK95" s="224"/>
      <c r="AL95" s="224"/>
      <c r="AM95" s="224"/>
      <c r="AN95" s="224"/>
      <c r="AO95" s="224"/>
      <c r="AP95" s="224"/>
      <c r="AQ95" s="224"/>
      <c r="AR95" s="224"/>
      <c r="AS95" s="224"/>
      <c r="AT95" s="224"/>
      <c r="AU95" s="224"/>
      <c r="AV95" s="224"/>
      <c r="AW95" s="224"/>
      <c r="AX95" s="224"/>
      <c r="AY95" s="224"/>
      <c r="AZ95" s="224"/>
      <c r="BA95" s="224"/>
      <c r="BB95" s="224"/>
    </row>
    <row r="96" spans="1:54" ht="15" customHeight="1" x14ac:dyDescent="0.25">
      <c r="A96" s="224"/>
      <c r="B96" s="224"/>
      <c r="C96" s="224"/>
      <c r="D96" s="224"/>
      <c r="E96" s="224"/>
      <c r="F96" s="224"/>
      <c r="G96" s="224"/>
      <c r="H96" s="224"/>
      <c r="I96" s="224"/>
      <c r="J96" s="224"/>
      <c r="K96" s="224"/>
      <c r="L96" s="224"/>
      <c r="M96" s="224"/>
      <c r="N96" s="224"/>
      <c r="O96" s="224"/>
      <c r="P96" s="224"/>
      <c r="Q96" s="224"/>
      <c r="R96" s="224"/>
      <c r="S96" s="224"/>
      <c r="T96" s="224"/>
      <c r="U96" s="224"/>
      <c r="V96" s="224"/>
      <c r="W96" s="224"/>
      <c r="X96" s="224"/>
      <c r="Y96" s="224"/>
      <c r="Z96" s="224"/>
      <c r="AA96" s="224"/>
      <c r="AB96" s="224"/>
      <c r="AC96" s="224"/>
      <c r="AD96" s="224"/>
      <c r="AE96" s="224"/>
      <c r="AF96" s="224"/>
      <c r="AG96" s="224"/>
      <c r="AH96" s="224"/>
      <c r="AI96" s="224"/>
      <c r="AJ96" s="224"/>
      <c r="AK96" s="224"/>
      <c r="AL96" s="224"/>
      <c r="AM96" s="224"/>
      <c r="AN96" s="224"/>
      <c r="AO96" s="224"/>
      <c r="AP96" s="224"/>
      <c r="AQ96" s="224"/>
      <c r="AR96" s="224"/>
      <c r="AS96" s="224"/>
      <c r="AT96" s="224"/>
      <c r="AU96" s="224"/>
      <c r="AV96" s="224"/>
      <c r="AW96" s="224"/>
      <c r="AX96" s="224"/>
      <c r="AY96" s="224"/>
      <c r="AZ96" s="224"/>
      <c r="BA96" s="224"/>
      <c r="BB96" s="224"/>
    </row>
    <row r="97" spans="1:54" ht="15" customHeight="1" x14ac:dyDescent="0.25">
      <c r="A97" s="224"/>
      <c r="B97" s="224"/>
      <c r="C97" s="224"/>
      <c r="D97" s="224"/>
      <c r="E97" s="224"/>
      <c r="F97" s="224"/>
      <c r="G97" s="224"/>
      <c r="H97" s="224"/>
      <c r="I97" s="224"/>
      <c r="J97" s="224"/>
      <c r="K97" s="224"/>
      <c r="L97" s="224"/>
      <c r="M97" s="224"/>
      <c r="N97" s="224"/>
      <c r="O97" s="224"/>
      <c r="P97" s="224"/>
      <c r="Q97" s="224"/>
      <c r="R97" s="224"/>
      <c r="S97" s="224"/>
      <c r="T97" s="224"/>
      <c r="U97" s="224"/>
      <c r="V97" s="224"/>
      <c r="W97" s="224"/>
      <c r="X97" s="224"/>
      <c r="Y97" s="224"/>
      <c r="Z97" s="224"/>
      <c r="AA97" s="224"/>
      <c r="AB97" s="224"/>
      <c r="AC97" s="224"/>
      <c r="AD97" s="224"/>
      <c r="AE97" s="224"/>
      <c r="AF97" s="224"/>
      <c r="AG97" s="224"/>
      <c r="AH97" s="224"/>
      <c r="AI97" s="224"/>
      <c r="AJ97" s="224"/>
      <c r="AK97" s="224"/>
      <c r="AL97" s="224"/>
      <c r="AM97" s="224"/>
      <c r="AN97" s="224"/>
      <c r="AO97" s="224"/>
      <c r="AP97" s="224"/>
      <c r="AQ97" s="224"/>
      <c r="AR97" s="224"/>
      <c r="AS97" s="224"/>
      <c r="AT97" s="224"/>
      <c r="AU97" s="224"/>
      <c r="AV97" s="224"/>
      <c r="AW97" s="224"/>
      <c r="AX97" s="224"/>
      <c r="AY97" s="224"/>
      <c r="AZ97" s="224"/>
      <c r="BA97" s="224"/>
      <c r="BB97" s="224"/>
    </row>
    <row r="98" spans="1:54" ht="15" customHeight="1" x14ac:dyDescent="0.25">
      <c r="A98" s="224"/>
      <c r="B98" s="224"/>
      <c r="C98" s="224"/>
      <c r="D98" s="224"/>
      <c r="E98" s="224"/>
      <c r="F98" s="224"/>
      <c r="G98" s="224"/>
      <c r="H98" s="224"/>
      <c r="I98" s="224"/>
      <c r="J98" s="224"/>
      <c r="K98" s="224"/>
      <c r="L98" s="224"/>
      <c r="M98" s="224"/>
      <c r="N98" s="224"/>
      <c r="O98" s="224"/>
      <c r="P98" s="224"/>
      <c r="Q98" s="224"/>
      <c r="R98" s="224"/>
      <c r="S98" s="224"/>
      <c r="T98" s="224"/>
      <c r="U98" s="224"/>
      <c r="V98" s="224"/>
      <c r="W98" s="224"/>
      <c r="X98" s="224"/>
      <c r="Y98" s="224"/>
      <c r="Z98" s="224"/>
      <c r="AA98" s="224"/>
      <c r="AB98" s="224"/>
      <c r="AC98" s="224"/>
      <c r="AD98" s="224"/>
      <c r="AE98" s="224"/>
      <c r="AF98" s="224"/>
      <c r="AG98" s="224"/>
      <c r="AH98" s="224"/>
      <c r="AI98" s="224"/>
      <c r="AJ98" s="224"/>
      <c r="AK98" s="224"/>
      <c r="AL98" s="224"/>
      <c r="AM98" s="224"/>
      <c r="AN98" s="224"/>
      <c r="AO98" s="224"/>
      <c r="AP98" s="224"/>
      <c r="AQ98" s="224"/>
      <c r="AR98" s="224"/>
      <c r="AS98" s="224"/>
      <c r="AT98" s="224"/>
      <c r="AU98" s="224"/>
      <c r="AV98" s="224"/>
      <c r="AW98" s="224"/>
      <c r="AX98" s="224"/>
      <c r="AY98" s="224"/>
      <c r="AZ98" s="224"/>
      <c r="BA98" s="224"/>
      <c r="BB98" s="224"/>
    </row>
    <row r="99" spans="1:54" ht="15" customHeight="1" x14ac:dyDescent="0.25">
      <c r="A99" s="224"/>
      <c r="B99" s="224"/>
      <c r="C99" s="224"/>
      <c r="D99" s="224"/>
      <c r="E99" s="224"/>
      <c r="F99" s="224"/>
      <c r="G99" s="224"/>
      <c r="H99" s="224"/>
      <c r="I99" s="224"/>
      <c r="J99" s="224"/>
      <c r="K99" s="224"/>
      <c r="L99" s="224"/>
      <c r="M99" s="224"/>
      <c r="N99" s="224"/>
      <c r="O99" s="224"/>
      <c r="P99" s="224"/>
      <c r="Q99" s="224"/>
      <c r="R99" s="224"/>
      <c r="S99" s="224"/>
      <c r="T99" s="224"/>
      <c r="U99" s="224"/>
      <c r="V99" s="224"/>
      <c r="W99" s="224"/>
      <c r="X99" s="224"/>
      <c r="Y99" s="224"/>
      <c r="Z99" s="224"/>
      <c r="AA99" s="224"/>
      <c r="AB99" s="224"/>
      <c r="AC99" s="224"/>
      <c r="AD99" s="224"/>
      <c r="AE99" s="224"/>
      <c r="AF99" s="224"/>
      <c r="AG99" s="224"/>
      <c r="AH99" s="224"/>
      <c r="AI99" s="224"/>
      <c r="AJ99" s="224"/>
      <c r="AK99" s="224"/>
      <c r="AL99" s="224"/>
      <c r="AM99" s="224"/>
      <c r="AN99" s="224"/>
      <c r="AO99" s="224"/>
      <c r="AP99" s="224"/>
      <c r="AQ99" s="224"/>
      <c r="AR99" s="224"/>
      <c r="AS99" s="224"/>
      <c r="AT99" s="224"/>
      <c r="AU99" s="224"/>
      <c r="AV99" s="224"/>
      <c r="AW99" s="224"/>
      <c r="AX99" s="224"/>
      <c r="AY99" s="224"/>
      <c r="AZ99" s="224"/>
      <c r="BA99" s="224"/>
      <c r="BB99" s="224"/>
    </row>
    <row r="100" spans="1:54" ht="15" customHeight="1" x14ac:dyDescent="0.25">
      <c r="A100" s="224"/>
      <c r="B100" s="224"/>
      <c r="C100" s="224"/>
      <c r="D100" s="224"/>
      <c r="E100" s="224"/>
      <c r="F100" s="224"/>
      <c r="G100" s="224"/>
      <c r="H100" s="224"/>
      <c r="I100" s="224"/>
      <c r="J100" s="224"/>
      <c r="K100" s="224"/>
      <c r="L100" s="224"/>
      <c r="M100" s="224"/>
      <c r="N100" s="224"/>
      <c r="O100" s="224"/>
      <c r="P100" s="224"/>
      <c r="Q100" s="224"/>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c r="AM100" s="224"/>
      <c r="AN100" s="224"/>
      <c r="AO100" s="224"/>
      <c r="AP100" s="224"/>
      <c r="AQ100" s="224"/>
      <c r="AR100" s="224"/>
      <c r="AS100" s="224"/>
      <c r="AT100" s="224"/>
      <c r="AU100" s="224"/>
      <c r="AV100" s="224"/>
      <c r="AW100" s="224"/>
      <c r="AX100" s="224"/>
      <c r="AY100" s="224"/>
      <c r="AZ100" s="224"/>
      <c r="BA100" s="224"/>
      <c r="BB100" s="224"/>
    </row>
    <row r="101" spans="1:54" ht="15" customHeight="1" x14ac:dyDescent="0.25">
      <c r="A101" s="224"/>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c r="AM101" s="224"/>
      <c r="AN101" s="224"/>
      <c r="AO101" s="224"/>
      <c r="AP101" s="224"/>
      <c r="AQ101" s="224"/>
      <c r="AR101" s="224"/>
      <c r="AS101" s="224"/>
      <c r="AT101" s="224"/>
      <c r="AU101" s="224"/>
      <c r="AV101" s="224"/>
      <c r="AW101" s="224"/>
      <c r="AX101" s="224"/>
      <c r="AY101" s="224"/>
      <c r="AZ101" s="224"/>
      <c r="BA101" s="224"/>
      <c r="BB101" s="224"/>
    </row>
    <row r="102" spans="1:54" ht="15" customHeight="1" x14ac:dyDescent="0.25">
      <c r="A102" s="224"/>
      <c r="B102" s="224"/>
      <c r="C102" s="224"/>
      <c r="D102" s="224"/>
      <c r="E102" s="224"/>
      <c r="F102" s="224"/>
      <c r="G102" s="224"/>
      <c r="H102" s="224"/>
      <c r="I102" s="224"/>
      <c r="J102" s="224"/>
      <c r="K102" s="224"/>
      <c r="L102" s="224"/>
      <c r="M102" s="224"/>
      <c r="N102" s="224"/>
      <c r="O102" s="224"/>
      <c r="P102" s="224"/>
      <c r="Q102" s="224"/>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c r="AM102" s="224"/>
      <c r="AN102" s="224"/>
      <c r="AO102" s="224"/>
      <c r="AP102" s="224"/>
      <c r="AQ102" s="224"/>
      <c r="AR102" s="224"/>
      <c r="AS102" s="224"/>
      <c r="AT102" s="224"/>
      <c r="AU102" s="224"/>
      <c r="AV102" s="224"/>
      <c r="AW102" s="224"/>
      <c r="AX102" s="224"/>
      <c r="AY102" s="224"/>
      <c r="AZ102" s="224"/>
      <c r="BA102" s="224"/>
      <c r="BB102" s="224"/>
    </row>
    <row r="103" spans="1:54" ht="15" customHeight="1" x14ac:dyDescent="0.25">
      <c r="A103" s="224"/>
      <c r="B103" s="224"/>
      <c r="C103" s="224"/>
      <c r="D103" s="224"/>
      <c r="E103" s="224"/>
      <c r="F103" s="224"/>
      <c r="G103" s="224"/>
      <c r="H103" s="224"/>
      <c r="I103" s="224"/>
      <c r="J103" s="224"/>
      <c r="K103" s="224"/>
      <c r="L103" s="224"/>
      <c r="M103" s="224"/>
      <c r="N103" s="224"/>
      <c r="O103" s="224"/>
      <c r="P103" s="224"/>
      <c r="Q103" s="224"/>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c r="AM103" s="224"/>
      <c r="AN103" s="224"/>
      <c r="AO103" s="224"/>
      <c r="AP103" s="224"/>
      <c r="AQ103" s="224"/>
      <c r="AR103" s="224"/>
      <c r="AS103" s="224"/>
      <c r="AT103" s="224"/>
      <c r="AU103" s="224"/>
      <c r="AV103" s="224"/>
      <c r="AW103" s="224"/>
      <c r="AX103" s="224"/>
      <c r="AY103" s="224"/>
      <c r="AZ103" s="224"/>
      <c r="BA103" s="224"/>
      <c r="BB103" s="224"/>
    </row>
    <row r="104" spans="1:54" ht="15" customHeight="1" x14ac:dyDescent="0.25">
      <c r="A104" s="224"/>
      <c r="B104" s="224"/>
      <c r="C104" s="224"/>
      <c r="D104" s="224"/>
      <c r="E104" s="224"/>
      <c r="F104" s="224"/>
      <c r="G104" s="224"/>
      <c r="H104" s="224"/>
      <c r="I104" s="224"/>
      <c r="J104" s="224"/>
      <c r="K104" s="224"/>
      <c r="L104" s="224"/>
      <c r="M104" s="224"/>
      <c r="N104" s="224"/>
      <c r="O104" s="224"/>
      <c r="P104" s="224"/>
      <c r="Q104" s="224"/>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c r="AM104" s="224"/>
      <c r="AN104" s="224"/>
      <c r="AO104" s="224"/>
      <c r="AP104" s="224"/>
      <c r="AQ104" s="224"/>
      <c r="AR104" s="224"/>
      <c r="AS104" s="224"/>
      <c r="AT104" s="224"/>
      <c r="AU104" s="224"/>
      <c r="AV104" s="224"/>
      <c r="AW104" s="224"/>
      <c r="AX104" s="224"/>
      <c r="AY104" s="224"/>
      <c r="AZ104" s="224"/>
      <c r="BA104" s="224"/>
      <c r="BB104" s="224"/>
    </row>
    <row r="105" spans="1:54" ht="15" customHeight="1" x14ac:dyDescent="0.25">
      <c r="A105" s="224"/>
      <c r="B105" s="224"/>
      <c r="C105" s="224"/>
      <c r="D105" s="224"/>
      <c r="E105" s="224"/>
      <c r="F105" s="224"/>
      <c r="G105" s="224"/>
      <c r="H105" s="224"/>
      <c r="I105" s="224"/>
      <c r="J105" s="224"/>
      <c r="K105" s="224"/>
      <c r="L105" s="224"/>
      <c r="M105" s="224"/>
      <c r="N105" s="224"/>
      <c r="O105" s="224"/>
      <c r="P105" s="224"/>
      <c r="Q105" s="224"/>
      <c r="R105" s="224"/>
      <c r="S105" s="224"/>
      <c r="T105" s="224"/>
      <c r="U105" s="224"/>
      <c r="V105" s="224"/>
      <c r="W105" s="224"/>
      <c r="X105" s="224"/>
      <c r="Y105" s="224"/>
      <c r="Z105" s="224"/>
      <c r="AA105" s="224"/>
      <c r="AB105" s="224"/>
      <c r="AC105" s="224"/>
      <c r="AD105" s="224"/>
      <c r="AE105" s="224"/>
      <c r="AF105" s="224"/>
      <c r="AG105" s="224"/>
      <c r="AH105" s="224"/>
      <c r="AI105" s="224"/>
      <c r="AJ105" s="224"/>
      <c r="AK105" s="224"/>
      <c r="AL105" s="224"/>
      <c r="AM105" s="224"/>
      <c r="AN105" s="224"/>
      <c r="AO105" s="224"/>
      <c r="AP105" s="224"/>
      <c r="AQ105" s="224"/>
      <c r="AR105" s="224"/>
      <c r="AS105" s="224"/>
      <c r="AT105" s="224"/>
      <c r="AU105" s="224"/>
      <c r="AV105" s="224"/>
      <c r="AW105" s="224"/>
      <c r="AX105" s="224"/>
      <c r="AY105" s="224"/>
      <c r="AZ105" s="224"/>
      <c r="BA105" s="224"/>
      <c r="BB105" s="224"/>
    </row>
    <row r="106" spans="1:54" ht="15" customHeight="1" x14ac:dyDescent="0.25">
      <c r="A106" s="224"/>
      <c r="B106" s="224"/>
      <c r="C106" s="224"/>
      <c r="D106" s="224"/>
      <c r="E106" s="224"/>
      <c r="F106" s="224"/>
      <c r="G106" s="224"/>
      <c r="H106" s="224"/>
      <c r="I106" s="224"/>
      <c r="J106" s="224"/>
      <c r="K106" s="224"/>
      <c r="L106" s="224"/>
      <c r="M106" s="224"/>
      <c r="N106" s="224"/>
      <c r="O106" s="224"/>
      <c r="P106" s="224"/>
      <c r="Q106" s="224"/>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c r="AM106" s="224"/>
      <c r="AN106" s="224"/>
      <c r="AO106" s="224"/>
      <c r="AP106" s="224"/>
      <c r="AQ106" s="224"/>
      <c r="AR106" s="224"/>
      <c r="AS106" s="224"/>
      <c r="AT106" s="224"/>
      <c r="AU106" s="224"/>
      <c r="AV106" s="224"/>
      <c r="AW106" s="224"/>
      <c r="AX106" s="224"/>
      <c r="AY106" s="224"/>
      <c r="AZ106" s="224"/>
      <c r="BA106" s="224"/>
      <c r="BB106" s="224"/>
    </row>
    <row r="107" spans="1:54" ht="15" customHeight="1" x14ac:dyDescent="0.25">
      <c r="A107" s="224"/>
      <c r="B107" s="224"/>
      <c r="C107" s="224"/>
      <c r="D107" s="224"/>
      <c r="E107" s="224"/>
      <c r="F107" s="224"/>
      <c r="G107" s="224"/>
      <c r="H107" s="224"/>
      <c r="I107" s="224"/>
      <c r="J107" s="224"/>
      <c r="K107" s="224"/>
      <c r="L107" s="224"/>
      <c r="M107" s="224"/>
      <c r="N107" s="224"/>
      <c r="O107" s="224"/>
      <c r="P107" s="224"/>
      <c r="Q107" s="224"/>
      <c r="R107" s="224"/>
      <c r="S107" s="224"/>
      <c r="T107" s="224"/>
      <c r="U107" s="224"/>
      <c r="V107" s="224"/>
      <c r="W107" s="224"/>
      <c r="X107" s="224"/>
      <c r="Y107" s="224"/>
      <c r="Z107" s="224"/>
      <c r="AA107" s="224"/>
      <c r="AB107" s="224"/>
      <c r="AC107" s="224"/>
      <c r="AD107" s="224"/>
      <c r="AE107" s="224"/>
      <c r="AF107" s="224"/>
      <c r="AG107" s="224"/>
      <c r="AH107" s="224"/>
      <c r="AI107" s="224"/>
      <c r="AJ107" s="224"/>
      <c r="AK107" s="224"/>
      <c r="AL107" s="224"/>
      <c r="AM107" s="224"/>
      <c r="AN107" s="224"/>
      <c r="AO107" s="224"/>
      <c r="AP107" s="224"/>
      <c r="AQ107" s="224"/>
      <c r="AR107" s="224"/>
      <c r="AS107" s="224"/>
      <c r="AT107" s="224"/>
      <c r="AU107" s="224"/>
      <c r="AV107" s="224"/>
      <c r="AW107" s="224"/>
      <c r="AX107" s="224"/>
      <c r="AY107" s="224"/>
      <c r="AZ107" s="224"/>
      <c r="BA107" s="224"/>
      <c r="BB107" s="224"/>
    </row>
    <row r="108" spans="1:54" ht="15" customHeight="1" x14ac:dyDescent="0.25">
      <c r="A108" s="224"/>
      <c r="B108" s="224"/>
      <c r="C108" s="224"/>
      <c r="D108" s="224"/>
      <c r="E108" s="224"/>
      <c r="F108" s="224"/>
      <c r="G108" s="224"/>
      <c r="H108" s="224"/>
      <c r="I108" s="224"/>
      <c r="J108" s="224"/>
      <c r="K108" s="224"/>
      <c r="L108" s="224"/>
      <c r="M108" s="224"/>
      <c r="N108" s="224"/>
      <c r="O108" s="224"/>
      <c r="P108" s="224"/>
      <c r="Q108" s="224"/>
      <c r="R108" s="224"/>
      <c r="S108" s="224"/>
      <c r="T108" s="224"/>
      <c r="U108" s="224"/>
      <c r="V108" s="224"/>
      <c r="W108" s="224"/>
      <c r="X108" s="224"/>
      <c r="Y108" s="224"/>
      <c r="Z108" s="224"/>
      <c r="AA108" s="224"/>
      <c r="AB108" s="224"/>
      <c r="AC108" s="224"/>
      <c r="AD108" s="224"/>
      <c r="AE108" s="224"/>
      <c r="AF108" s="224"/>
      <c r="AG108" s="224"/>
      <c r="AH108" s="224"/>
      <c r="AI108" s="224"/>
      <c r="AJ108" s="224"/>
      <c r="AK108" s="224"/>
      <c r="AL108" s="224"/>
      <c r="AM108" s="224"/>
      <c r="AN108" s="224"/>
      <c r="AO108" s="224"/>
      <c r="AP108" s="224"/>
      <c r="AQ108" s="224"/>
      <c r="AR108" s="224"/>
      <c r="AS108" s="224"/>
      <c r="AT108" s="224"/>
      <c r="AU108" s="224"/>
      <c r="AV108" s="224"/>
      <c r="AW108" s="224"/>
      <c r="AX108" s="224"/>
      <c r="AY108" s="224"/>
      <c r="AZ108" s="224"/>
      <c r="BA108" s="224"/>
      <c r="BB108" s="224"/>
    </row>
    <row r="109" spans="1:54" ht="15" customHeight="1" x14ac:dyDescent="0.25">
      <c r="A109" s="224"/>
      <c r="B109" s="224"/>
      <c r="C109" s="224"/>
      <c r="D109" s="224"/>
      <c r="E109" s="224"/>
      <c r="F109" s="224"/>
      <c r="G109" s="224"/>
      <c r="H109" s="224"/>
      <c r="I109" s="224"/>
      <c r="J109" s="224"/>
      <c r="K109" s="224"/>
      <c r="L109" s="224"/>
      <c r="M109" s="224"/>
      <c r="N109" s="224"/>
      <c r="O109" s="224"/>
      <c r="P109" s="224"/>
      <c r="Q109" s="224"/>
      <c r="R109" s="224"/>
      <c r="S109" s="224"/>
      <c r="T109" s="224"/>
      <c r="U109" s="224"/>
      <c r="V109" s="224"/>
      <c r="W109" s="224"/>
      <c r="X109" s="224"/>
      <c r="Y109" s="224"/>
      <c r="Z109" s="224"/>
      <c r="AA109" s="224"/>
      <c r="AB109" s="224"/>
      <c r="AC109" s="224"/>
      <c r="AD109" s="224"/>
      <c r="AE109" s="224"/>
      <c r="AF109" s="224"/>
      <c r="AG109" s="224"/>
      <c r="AH109" s="224"/>
      <c r="AI109" s="224"/>
      <c r="AJ109" s="224"/>
      <c r="AK109" s="224"/>
      <c r="AL109" s="224"/>
      <c r="AM109" s="224"/>
      <c r="AN109" s="224"/>
      <c r="AO109" s="224"/>
      <c r="AP109" s="224"/>
      <c r="AQ109" s="224"/>
      <c r="AR109" s="224"/>
      <c r="AS109" s="224"/>
      <c r="AT109" s="224"/>
      <c r="AU109" s="224"/>
      <c r="AV109" s="224"/>
      <c r="AW109" s="224"/>
      <c r="AX109" s="224"/>
      <c r="AY109" s="224"/>
      <c r="AZ109" s="224"/>
      <c r="BA109" s="224"/>
      <c r="BB109" s="224"/>
    </row>
    <row r="110" spans="1:54" ht="15" customHeight="1" x14ac:dyDescent="0.25">
      <c r="A110" s="224"/>
      <c r="B110" s="224"/>
      <c r="C110" s="224"/>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c r="AA110" s="224"/>
      <c r="AB110" s="224"/>
      <c r="AC110" s="224"/>
      <c r="AD110" s="224"/>
      <c r="AE110" s="224"/>
      <c r="AF110" s="224"/>
      <c r="AG110" s="224"/>
      <c r="AH110" s="224"/>
      <c r="AI110" s="224"/>
      <c r="AJ110" s="224"/>
      <c r="AK110" s="224"/>
      <c r="AL110" s="224"/>
      <c r="AM110" s="224"/>
      <c r="AN110" s="224"/>
      <c r="AO110" s="224"/>
      <c r="AP110" s="224"/>
      <c r="AQ110" s="224"/>
      <c r="AR110" s="224"/>
      <c r="AS110" s="224"/>
      <c r="AT110" s="224"/>
      <c r="AU110" s="224"/>
      <c r="AV110" s="224"/>
      <c r="AW110" s="224"/>
      <c r="AX110" s="224"/>
      <c r="AY110" s="224"/>
      <c r="AZ110" s="224"/>
      <c r="BA110" s="224"/>
      <c r="BB110" s="224"/>
    </row>
    <row r="111" spans="1:54" ht="15" customHeight="1" x14ac:dyDescent="0.25">
      <c r="A111" s="224"/>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4"/>
      <c r="AD111" s="224"/>
      <c r="AE111" s="224"/>
      <c r="AF111" s="224"/>
      <c r="AG111" s="224"/>
      <c r="AH111" s="224"/>
      <c r="AI111" s="224"/>
      <c r="AJ111" s="224"/>
      <c r="AK111" s="224"/>
      <c r="AL111" s="224"/>
      <c r="AM111" s="224"/>
      <c r="AN111" s="224"/>
      <c r="AO111" s="224"/>
      <c r="AP111" s="224"/>
      <c r="AQ111" s="224"/>
      <c r="AR111" s="224"/>
      <c r="AS111" s="224"/>
      <c r="AT111" s="224"/>
      <c r="AU111" s="224"/>
      <c r="AV111" s="224"/>
      <c r="AW111" s="224"/>
      <c r="AX111" s="224"/>
      <c r="AY111" s="224"/>
      <c r="AZ111" s="224"/>
      <c r="BA111" s="224"/>
      <c r="BB111" s="224"/>
    </row>
    <row r="112" spans="1:54" ht="15" customHeight="1" x14ac:dyDescent="0.25">
      <c r="A112" s="224"/>
      <c r="B112" s="224"/>
      <c r="C112" s="224"/>
      <c r="D112" s="224"/>
      <c r="E112" s="224"/>
      <c r="F112" s="224"/>
      <c r="G112" s="224"/>
      <c r="H112" s="224"/>
      <c r="I112" s="224"/>
      <c r="J112" s="224"/>
      <c r="K112" s="224"/>
      <c r="L112" s="224"/>
      <c r="M112" s="224"/>
      <c r="N112" s="224"/>
      <c r="O112" s="224"/>
      <c r="P112" s="224"/>
      <c r="Q112" s="224"/>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c r="AM112" s="224"/>
      <c r="AN112" s="224"/>
      <c r="AO112" s="224"/>
      <c r="AP112" s="224"/>
      <c r="AQ112" s="224"/>
      <c r="AR112" s="224"/>
      <c r="AS112" s="224"/>
      <c r="AT112" s="224"/>
      <c r="AU112" s="224"/>
      <c r="AV112" s="224"/>
      <c r="AW112" s="224"/>
      <c r="AX112" s="224"/>
      <c r="AY112" s="224"/>
      <c r="AZ112" s="224"/>
      <c r="BA112" s="224"/>
      <c r="BB112" s="224"/>
    </row>
    <row r="113" spans="1:54" ht="15" customHeight="1" x14ac:dyDescent="0.25">
      <c r="A113" s="224"/>
      <c r="B113" s="224"/>
      <c r="C113" s="224"/>
      <c r="D113" s="224"/>
      <c r="E113" s="224"/>
      <c r="F113" s="224"/>
      <c r="G113" s="224"/>
      <c r="H113" s="224"/>
      <c r="I113" s="224"/>
      <c r="J113" s="224"/>
      <c r="K113" s="224"/>
      <c r="L113" s="224"/>
      <c r="M113" s="224"/>
      <c r="N113" s="224"/>
      <c r="O113" s="224"/>
      <c r="P113" s="224"/>
      <c r="Q113" s="224"/>
      <c r="R113" s="224"/>
      <c r="S113" s="224"/>
      <c r="T113" s="224"/>
      <c r="U113" s="224"/>
      <c r="V113" s="224"/>
      <c r="W113" s="224"/>
      <c r="X113" s="224"/>
      <c r="Y113" s="224"/>
      <c r="Z113" s="224"/>
      <c r="AA113" s="224"/>
      <c r="AB113" s="224"/>
      <c r="AC113" s="224"/>
      <c r="AD113" s="224"/>
      <c r="AE113" s="224"/>
      <c r="AF113" s="224"/>
      <c r="AG113" s="224"/>
      <c r="AH113" s="224"/>
      <c r="AI113" s="224"/>
      <c r="AJ113" s="224"/>
      <c r="AK113" s="224"/>
      <c r="AL113" s="224"/>
      <c r="AM113" s="224"/>
      <c r="AN113" s="224"/>
      <c r="AO113" s="224"/>
      <c r="AP113" s="224"/>
      <c r="AQ113" s="224"/>
      <c r="AR113" s="224"/>
      <c r="AS113" s="224"/>
      <c r="AT113" s="224"/>
      <c r="AU113" s="224"/>
      <c r="AV113" s="224"/>
      <c r="AW113" s="224"/>
      <c r="AX113" s="224"/>
      <c r="AY113" s="224"/>
      <c r="AZ113" s="224"/>
      <c r="BA113" s="224"/>
      <c r="BB113" s="224"/>
    </row>
    <row r="114" spans="1:54" ht="15" customHeight="1" x14ac:dyDescent="0.25">
      <c r="A114" s="224"/>
      <c r="B114" s="224"/>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c r="AM114" s="224"/>
      <c r="AN114" s="224"/>
      <c r="AO114" s="224"/>
      <c r="AP114" s="224"/>
      <c r="AQ114" s="224"/>
      <c r="AR114" s="224"/>
      <c r="AS114" s="224"/>
      <c r="AT114" s="224"/>
      <c r="AU114" s="224"/>
      <c r="AV114" s="224"/>
      <c r="AW114" s="224"/>
      <c r="AX114" s="224"/>
      <c r="AY114" s="224"/>
      <c r="AZ114" s="224"/>
      <c r="BA114" s="224"/>
      <c r="BB114" s="224"/>
    </row>
    <row r="115" spans="1:54" ht="15" customHeight="1" x14ac:dyDescent="0.25">
      <c r="A115" s="224"/>
      <c r="B115" s="224"/>
      <c r="C115" s="224"/>
      <c r="D115" s="224"/>
      <c r="E115" s="224"/>
      <c r="F115" s="224"/>
      <c r="G115" s="224"/>
      <c r="H115" s="224"/>
      <c r="I115" s="224"/>
      <c r="J115" s="224"/>
      <c r="K115" s="224"/>
      <c r="L115" s="224"/>
      <c r="M115" s="224"/>
      <c r="N115" s="224"/>
      <c r="O115" s="224"/>
      <c r="P115" s="224"/>
      <c r="Q115" s="224"/>
      <c r="R115" s="224"/>
      <c r="S115" s="224"/>
      <c r="T115" s="224"/>
      <c r="U115" s="224"/>
      <c r="V115" s="224"/>
      <c r="W115" s="224"/>
      <c r="X115" s="224"/>
      <c r="Y115" s="224"/>
      <c r="Z115" s="224"/>
      <c r="AA115" s="224"/>
      <c r="AB115" s="224"/>
      <c r="AC115" s="224"/>
      <c r="AD115" s="224"/>
      <c r="AE115" s="224"/>
      <c r="AF115" s="224"/>
      <c r="AG115" s="224"/>
      <c r="AH115" s="224"/>
      <c r="AI115" s="224"/>
      <c r="AJ115" s="224"/>
      <c r="AK115" s="224"/>
      <c r="AL115" s="224"/>
      <c r="AM115" s="224"/>
      <c r="AN115" s="224"/>
      <c r="AO115" s="224"/>
      <c r="AP115" s="224"/>
      <c r="AQ115" s="224"/>
      <c r="AR115" s="224"/>
      <c r="AS115" s="224"/>
      <c r="AT115" s="224"/>
      <c r="AU115" s="224"/>
      <c r="AV115" s="224"/>
      <c r="AW115" s="224"/>
      <c r="AX115" s="224"/>
      <c r="AY115" s="224"/>
      <c r="AZ115" s="224"/>
      <c r="BA115" s="224"/>
      <c r="BB115" s="224"/>
    </row>
    <row r="116" spans="1:54" ht="15" customHeight="1" x14ac:dyDescent="0.25">
      <c r="A116" s="224"/>
      <c r="B116" s="224"/>
      <c r="C116" s="224"/>
      <c r="D116" s="224"/>
      <c r="E116" s="224"/>
      <c r="F116" s="224"/>
      <c r="G116" s="224"/>
      <c r="H116" s="224"/>
      <c r="I116" s="224"/>
      <c r="J116" s="224"/>
      <c r="K116" s="224"/>
      <c r="L116" s="224"/>
      <c r="M116" s="224"/>
      <c r="N116" s="224"/>
      <c r="O116" s="224"/>
      <c r="P116" s="224"/>
      <c r="Q116" s="224"/>
      <c r="R116" s="224"/>
      <c r="S116" s="224"/>
      <c r="T116" s="224"/>
      <c r="U116" s="224"/>
      <c r="V116" s="224"/>
      <c r="W116" s="224"/>
      <c r="X116" s="224"/>
      <c r="Y116" s="224"/>
      <c r="Z116" s="224"/>
      <c r="AA116" s="224"/>
      <c r="AB116" s="224"/>
      <c r="AC116" s="224"/>
      <c r="AD116" s="224"/>
      <c r="AE116" s="224"/>
      <c r="AF116" s="224"/>
      <c r="AG116" s="224"/>
      <c r="AH116" s="224"/>
      <c r="AI116" s="224"/>
      <c r="AJ116" s="224"/>
      <c r="AK116" s="224"/>
      <c r="AL116" s="224"/>
      <c r="AM116" s="224"/>
      <c r="AN116" s="224"/>
      <c r="AO116" s="224"/>
      <c r="AP116" s="224"/>
      <c r="AQ116" s="224"/>
      <c r="AR116" s="224"/>
      <c r="AS116" s="224"/>
      <c r="AT116" s="224"/>
      <c r="AU116" s="224"/>
      <c r="AV116" s="224"/>
      <c r="AW116" s="224"/>
      <c r="AX116" s="224"/>
      <c r="AY116" s="224"/>
      <c r="AZ116" s="224"/>
      <c r="BA116" s="224"/>
      <c r="BB116" s="224"/>
    </row>
    <row r="117" spans="1:54" ht="15" customHeight="1" x14ac:dyDescent="0.25">
      <c r="A117" s="224"/>
      <c r="B117" s="224"/>
      <c r="C117" s="224"/>
      <c r="D117" s="224"/>
      <c r="E117" s="224"/>
      <c r="F117" s="224"/>
      <c r="G117" s="224"/>
      <c r="H117" s="224"/>
      <c r="I117" s="224"/>
      <c r="J117" s="224"/>
      <c r="K117" s="224"/>
      <c r="L117" s="224"/>
      <c r="M117" s="224"/>
      <c r="N117" s="224"/>
      <c r="O117" s="224"/>
      <c r="P117" s="224"/>
      <c r="Q117" s="224"/>
      <c r="R117" s="224"/>
      <c r="S117" s="224"/>
      <c r="T117" s="224"/>
      <c r="U117" s="224"/>
      <c r="V117" s="224"/>
      <c r="W117" s="224"/>
      <c r="X117" s="224"/>
      <c r="Y117" s="224"/>
      <c r="Z117" s="224"/>
      <c r="AA117" s="224"/>
      <c r="AB117" s="224"/>
      <c r="AC117" s="224"/>
      <c r="AD117" s="224"/>
      <c r="AE117" s="224"/>
      <c r="AF117" s="224"/>
      <c r="AG117" s="224"/>
      <c r="AH117" s="224"/>
      <c r="AI117" s="224"/>
      <c r="AJ117" s="224"/>
      <c r="AK117" s="224"/>
      <c r="AL117" s="224"/>
      <c r="AM117" s="224"/>
      <c r="AN117" s="224"/>
      <c r="AO117" s="224"/>
      <c r="AP117" s="224"/>
      <c r="AQ117" s="224"/>
      <c r="AR117" s="224"/>
      <c r="AS117" s="224"/>
      <c r="AT117" s="224"/>
      <c r="AU117" s="224"/>
      <c r="AV117" s="224"/>
      <c r="AW117" s="224"/>
      <c r="AX117" s="224"/>
      <c r="AY117" s="224"/>
      <c r="AZ117" s="224"/>
      <c r="BA117" s="224"/>
      <c r="BB117" s="224"/>
    </row>
    <row r="118" spans="1:54" ht="15" customHeight="1" x14ac:dyDescent="0.25">
      <c r="A118" s="224"/>
      <c r="B118" s="224"/>
      <c r="C118" s="224"/>
      <c r="D118" s="224"/>
      <c r="E118" s="224"/>
      <c r="F118" s="224"/>
      <c r="G118" s="224"/>
      <c r="H118" s="224"/>
      <c r="I118" s="224"/>
      <c r="J118" s="224"/>
      <c r="K118" s="224"/>
      <c r="L118" s="224"/>
      <c r="M118" s="224"/>
      <c r="N118" s="224"/>
      <c r="O118" s="224"/>
      <c r="P118" s="224"/>
      <c r="Q118" s="224"/>
      <c r="R118" s="224"/>
      <c r="S118" s="224"/>
      <c r="T118" s="224"/>
      <c r="U118" s="224"/>
      <c r="V118" s="224"/>
      <c r="W118" s="224"/>
      <c r="X118" s="224"/>
      <c r="Y118" s="224"/>
      <c r="Z118" s="224"/>
      <c r="AA118" s="224"/>
      <c r="AB118" s="224"/>
      <c r="AC118" s="224"/>
      <c r="AD118" s="224"/>
      <c r="AE118" s="224"/>
      <c r="AF118" s="224"/>
      <c r="AG118" s="224"/>
      <c r="AH118" s="224"/>
      <c r="AI118" s="224"/>
      <c r="AJ118" s="224"/>
      <c r="AK118" s="224"/>
      <c r="AL118" s="224"/>
      <c r="AM118" s="224"/>
      <c r="AN118" s="224"/>
      <c r="AO118" s="224"/>
      <c r="AP118" s="224"/>
      <c r="AQ118" s="224"/>
      <c r="AR118" s="224"/>
      <c r="AS118" s="224"/>
      <c r="AT118" s="224"/>
      <c r="AU118" s="224"/>
      <c r="AV118" s="224"/>
      <c r="AW118" s="224"/>
      <c r="AX118" s="224"/>
      <c r="AY118" s="224"/>
      <c r="AZ118" s="224"/>
      <c r="BA118" s="224"/>
      <c r="BB118" s="224"/>
    </row>
    <row r="119" spans="1:54" ht="15" customHeight="1" x14ac:dyDescent="0.25">
      <c r="A119" s="224"/>
      <c r="B119" s="224"/>
      <c r="C119" s="224"/>
      <c r="D119" s="224"/>
      <c r="E119" s="224"/>
      <c r="F119" s="224"/>
      <c r="G119" s="224"/>
      <c r="H119" s="224"/>
      <c r="I119" s="224"/>
      <c r="J119" s="224"/>
      <c r="K119" s="224"/>
      <c r="L119" s="224"/>
      <c r="M119" s="224"/>
      <c r="N119" s="224"/>
      <c r="O119" s="224"/>
      <c r="P119" s="224"/>
      <c r="Q119" s="224"/>
      <c r="R119" s="224"/>
      <c r="S119" s="224"/>
      <c r="T119" s="224"/>
      <c r="U119" s="224"/>
      <c r="V119" s="224"/>
      <c r="W119" s="224"/>
      <c r="X119" s="224"/>
      <c r="Y119" s="224"/>
      <c r="Z119" s="224"/>
      <c r="AA119" s="224"/>
      <c r="AB119" s="224"/>
      <c r="AC119" s="224"/>
      <c r="AD119" s="224"/>
      <c r="AE119" s="224"/>
      <c r="AF119" s="224"/>
      <c r="AG119" s="224"/>
      <c r="AH119" s="224"/>
      <c r="AI119" s="224"/>
      <c r="AJ119" s="224"/>
      <c r="AK119" s="224"/>
      <c r="AL119" s="224"/>
      <c r="AM119" s="224"/>
      <c r="AN119" s="224"/>
      <c r="AO119" s="224"/>
      <c r="AP119" s="224"/>
      <c r="AQ119" s="224"/>
      <c r="AR119" s="224"/>
      <c r="AS119" s="224"/>
      <c r="AT119" s="224"/>
      <c r="AU119" s="224"/>
      <c r="AV119" s="224"/>
      <c r="AW119" s="224"/>
      <c r="AX119" s="224"/>
      <c r="AY119" s="224"/>
      <c r="AZ119" s="224"/>
      <c r="BA119" s="224"/>
      <c r="BB119" s="224"/>
    </row>
    <row r="120" spans="1:54" ht="15" customHeight="1" x14ac:dyDescent="0.25">
      <c r="A120" s="224"/>
      <c r="B120" s="224"/>
      <c r="C120" s="224"/>
      <c r="D120" s="224"/>
      <c r="E120" s="224"/>
      <c r="F120" s="224"/>
      <c r="G120" s="224"/>
      <c r="H120" s="224"/>
      <c r="I120" s="224"/>
      <c r="J120" s="224"/>
      <c r="K120" s="224"/>
      <c r="L120" s="224"/>
      <c r="M120" s="224"/>
      <c r="N120" s="224"/>
      <c r="O120" s="224"/>
      <c r="P120" s="224"/>
      <c r="Q120" s="224"/>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c r="AM120" s="224"/>
      <c r="AN120" s="224"/>
      <c r="AO120" s="224"/>
      <c r="AP120" s="224"/>
      <c r="AQ120" s="224"/>
      <c r="AR120" s="224"/>
      <c r="AS120" s="224"/>
      <c r="AT120" s="224"/>
      <c r="AU120" s="224"/>
      <c r="AV120" s="224"/>
      <c r="AW120" s="224"/>
      <c r="AX120" s="224"/>
      <c r="AY120" s="224"/>
      <c r="AZ120" s="224"/>
      <c r="BA120" s="224"/>
      <c r="BB120" s="224"/>
    </row>
    <row r="121" spans="1:54" ht="15" customHeight="1" x14ac:dyDescent="0.25">
      <c r="A121" s="224"/>
      <c r="B121" s="224"/>
      <c r="C121" s="224"/>
      <c r="D121" s="224"/>
      <c r="E121" s="224"/>
      <c r="F121" s="224"/>
      <c r="G121" s="224"/>
      <c r="H121" s="224"/>
      <c r="I121" s="224"/>
      <c r="J121" s="224"/>
      <c r="K121" s="224"/>
      <c r="L121" s="224"/>
      <c r="M121" s="224"/>
      <c r="N121" s="224"/>
      <c r="O121" s="224"/>
      <c r="P121" s="224"/>
      <c r="Q121" s="224"/>
      <c r="R121" s="224"/>
      <c r="S121" s="224"/>
      <c r="T121" s="224"/>
      <c r="U121" s="224"/>
      <c r="V121" s="224"/>
      <c r="W121" s="224"/>
      <c r="X121" s="224"/>
      <c r="Y121" s="224"/>
      <c r="Z121" s="224"/>
      <c r="AA121" s="224"/>
      <c r="AB121" s="224"/>
      <c r="AC121" s="224"/>
      <c r="AD121" s="224"/>
      <c r="AE121" s="224"/>
      <c r="AF121" s="224"/>
      <c r="AG121" s="224"/>
      <c r="AH121" s="224"/>
      <c r="AI121" s="224"/>
      <c r="AJ121" s="224"/>
      <c r="AK121" s="224"/>
      <c r="AL121" s="224"/>
      <c r="AM121" s="224"/>
      <c r="AN121" s="224"/>
      <c r="AO121" s="224"/>
      <c r="AP121" s="224"/>
      <c r="AQ121" s="224"/>
      <c r="AR121" s="224"/>
      <c r="AS121" s="224"/>
      <c r="AT121" s="224"/>
      <c r="AU121" s="224"/>
      <c r="AV121" s="224"/>
      <c r="AW121" s="224"/>
      <c r="AX121" s="224"/>
      <c r="AY121" s="224"/>
      <c r="AZ121" s="224"/>
      <c r="BA121" s="224"/>
      <c r="BB121" s="224"/>
    </row>
    <row r="122" spans="1:54" ht="15" customHeight="1" x14ac:dyDescent="0.25">
      <c r="A122" s="224"/>
      <c r="B122" s="224"/>
      <c r="C122" s="224"/>
      <c r="D122" s="224"/>
      <c r="E122" s="224"/>
      <c r="F122" s="224"/>
      <c r="G122" s="224"/>
      <c r="H122" s="224"/>
      <c r="I122" s="224"/>
      <c r="J122" s="224"/>
      <c r="K122" s="224"/>
      <c r="L122" s="224"/>
      <c r="M122" s="224"/>
      <c r="N122" s="224"/>
      <c r="O122" s="224"/>
      <c r="P122" s="224"/>
      <c r="Q122" s="224"/>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c r="AM122" s="224"/>
      <c r="AN122" s="224"/>
      <c r="AO122" s="224"/>
      <c r="AP122" s="224"/>
      <c r="AQ122" s="224"/>
      <c r="AR122" s="224"/>
      <c r="AS122" s="224"/>
      <c r="AT122" s="224"/>
      <c r="AU122" s="224"/>
      <c r="AV122" s="224"/>
      <c r="AW122" s="224"/>
      <c r="AX122" s="224"/>
      <c r="AY122" s="224"/>
      <c r="AZ122" s="224"/>
      <c r="BA122" s="224"/>
      <c r="BB122" s="224"/>
    </row>
    <row r="123" spans="1:54" ht="15" customHeight="1" x14ac:dyDescent="0.25">
      <c r="A123" s="224"/>
      <c r="B123" s="224"/>
      <c r="C123" s="224"/>
      <c r="D123" s="224"/>
      <c r="E123" s="224"/>
      <c r="F123" s="224"/>
      <c r="G123" s="224"/>
      <c r="H123" s="224"/>
      <c r="I123" s="224"/>
      <c r="J123" s="224"/>
      <c r="K123" s="224"/>
      <c r="L123" s="224"/>
      <c r="M123" s="224"/>
      <c r="N123" s="224"/>
      <c r="O123" s="224"/>
      <c r="P123" s="224"/>
      <c r="Q123" s="224"/>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c r="AM123" s="224"/>
      <c r="AN123" s="224"/>
      <c r="AO123" s="224"/>
      <c r="AP123" s="224"/>
      <c r="AQ123" s="224"/>
      <c r="AR123" s="224"/>
      <c r="AS123" s="224"/>
      <c r="AT123" s="224"/>
      <c r="AU123" s="224"/>
      <c r="AV123" s="224"/>
      <c r="AW123" s="224"/>
      <c r="AX123" s="224"/>
      <c r="AY123" s="224"/>
      <c r="AZ123" s="224"/>
      <c r="BA123" s="224"/>
      <c r="BB123" s="224"/>
    </row>
    <row r="124" spans="1:54" ht="15" customHeight="1" x14ac:dyDescent="0.25">
      <c r="A124" s="224"/>
      <c r="B124" s="224"/>
      <c r="C124" s="224"/>
      <c r="D124" s="224"/>
      <c r="E124" s="224"/>
      <c r="F124" s="224"/>
      <c r="G124" s="224"/>
      <c r="H124" s="224"/>
      <c r="I124" s="224"/>
      <c r="J124" s="224"/>
      <c r="K124" s="224"/>
      <c r="L124" s="224"/>
      <c r="M124" s="224"/>
      <c r="N124" s="224"/>
      <c r="O124" s="224"/>
      <c r="P124" s="224"/>
      <c r="Q124" s="224"/>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c r="AM124" s="224"/>
      <c r="AN124" s="224"/>
      <c r="AO124" s="224"/>
      <c r="AP124" s="224"/>
      <c r="AQ124" s="224"/>
      <c r="AR124" s="224"/>
      <c r="AS124" s="224"/>
      <c r="AT124" s="224"/>
      <c r="AU124" s="224"/>
      <c r="AV124" s="224"/>
      <c r="AW124" s="224"/>
      <c r="AX124" s="224"/>
      <c r="AY124" s="224"/>
      <c r="AZ124" s="224"/>
      <c r="BA124" s="224"/>
      <c r="BB124" s="224"/>
    </row>
    <row r="125" spans="1:54" ht="15" customHeight="1" x14ac:dyDescent="0.25">
      <c r="A125" s="224"/>
      <c r="B125" s="224"/>
      <c r="C125" s="224"/>
      <c r="D125" s="224"/>
      <c r="E125" s="224"/>
      <c r="F125" s="224"/>
      <c r="G125" s="224"/>
      <c r="H125" s="224"/>
      <c r="I125" s="224"/>
      <c r="J125" s="224"/>
      <c r="K125" s="224"/>
      <c r="L125" s="224"/>
      <c r="M125" s="224"/>
      <c r="N125" s="224"/>
      <c r="O125" s="224"/>
      <c r="P125" s="224"/>
      <c r="Q125" s="224"/>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c r="AM125" s="224"/>
      <c r="AN125" s="224"/>
      <c r="AO125" s="224"/>
      <c r="AP125" s="224"/>
      <c r="AQ125" s="224"/>
      <c r="AR125" s="224"/>
      <c r="AS125" s="224"/>
      <c r="AT125" s="224"/>
      <c r="AU125" s="224"/>
      <c r="AV125" s="224"/>
      <c r="AW125" s="224"/>
      <c r="AX125" s="224"/>
      <c r="AY125" s="224"/>
      <c r="AZ125" s="224"/>
      <c r="BA125" s="224"/>
      <c r="BB125" s="224"/>
    </row>
    <row r="126" spans="1:54" ht="15" customHeight="1" x14ac:dyDescent="0.25">
      <c r="A126" s="224"/>
      <c r="B126" s="224"/>
      <c r="C126" s="224"/>
      <c r="D126" s="224"/>
      <c r="E126" s="224"/>
      <c r="F126" s="224"/>
      <c r="G126" s="224"/>
      <c r="H126" s="224"/>
      <c r="I126" s="224"/>
      <c r="J126" s="224"/>
      <c r="K126" s="224"/>
      <c r="L126" s="224"/>
      <c r="M126" s="224"/>
      <c r="N126" s="224"/>
      <c r="O126" s="224"/>
      <c r="P126" s="224"/>
      <c r="Q126" s="224"/>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c r="AM126" s="224"/>
      <c r="AN126" s="224"/>
      <c r="AO126" s="224"/>
      <c r="AP126" s="224"/>
      <c r="AQ126" s="224"/>
      <c r="AR126" s="224"/>
      <c r="AS126" s="224"/>
      <c r="AT126" s="224"/>
      <c r="AU126" s="224"/>
      <c r="AV126" s="224"/>
      <c r="AW126" s="224"/>
      <c r="AX126" s="224"/>
      <c r="AY126" s="224"/>
      <c r="AZ126" s="224"/>
      <c r="BA126" s="224"/>
      <c r="BB126" s="224"/>
    </row>
    <row r="127" spans="1:54" ht="15" customHeight="1" x14ac:dyDescent="0.25">
      <c r="A127" s="224"/>
      <c r="B127" s="224"/>
      <c r="C127" s="224"/>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c r="AM127" s="224"/>
      <c r="AN127" s="224"/>
      <c r="AO127" s="224"/>
      <c r="AP127" s="224"/>
      <c r="AQ127" s="224"/>
      <c r="AR127" s="224"/>
      <c r="AS127" s="224"/>
      <c r="AT127" s="224"/>
      <c r="AU127" s="224"/>
      <c r="AV127" s="224"/>
      <c r="AW127" s="224"/>
      <c r="AX127" s="224"/>
      <c r="AY127" s="224"/>
      <c r="AZ127" s="224"/>
      <c r="BA127" s="224"/>
      <c r="BB127" s="224"/>
    </row>
    <row r="128" spans="1:54" ht="15" customHeight="1" x14ac:dyDescent="0.25">
      <c r="A128" s="224"/>
      <c r="B128" s="224"/>
      <c r="C128" s="224"/>
      <c r="D128" s="224"/>
      <c r="E128" s="224"/>
      <c r="F128" s="224"/>
      <c r="G128" s="224"/>
      <c r="H128" s="224"/>
      <c r="I128" s="224"/>
      <c r="J128" s="224"/>
      <c r="K128" s="224"/>
      <c r="L128" s="224"/>
      <c r="M128" s="224"/>
      <c r="N128" s="224"/>
      <c r="O128" s="224"/>
      <c r="P128" s="224"/>
      <c r="Q128" s="224"/>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c r="AM128" s="224"/>
      <c r="AN128" s="224"/>
      <c r="AO128" s="224"/>
      <c r="AP128" s="224"/>
      <c r="AQ128" s="224"/>
      <c r="AR128" s="224"/>
      <c r="AS128" s="224"/>
      <c r="AT128" s="224"/>
      <c r="AU128" s="224"/>
      <c r="AV128" s="224"/>
      <c r="AW128" s="224"/>
      <c r="AX128" s="224"/>
      <c r="AY128" s="224"/>
      <c r="AZ128" s="224"/>
      <c r="BA128" s="224"/>
      <c r="BB128" s="224"/>
    </row>
    <row r="129" spans="1:54" ht="15" customHeight="1" x14ac:dyDescent="0.25">
      <c r="A129" s="224"/>
      <c r="B129" s="224"/>
      <c r="C129" s="224"/>
      <c r="D129" s="224"/>
      <c r="E129" s="224"/>
      <c r="F129" s="224"/>
      <c r="G129" s="224"/>
      <c r="H129" s="224"/>
      <c r="I129" s="224"/>
      <c r="J129" s="224"/>
      <c r="K129" s="224"/>
      <c r="L129" s="224"/>
      <c r="M129" s="224"/>
      <c r="N129" s="224"/>
      <c r="O129" s="224"/>
      <c r="P129" s="224"/>
      <c r="Q129" s="224"/>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c r="AM129" s="224"/>
      <c r="AN129" s="224"/>
      <c r="AO129" s="224"/>
      <c r="AP129" s="224"/>
      <c r="AQ129" s="224"/>
      <c r="AR129" s="224"/>
      <c r="AS129" s="224"/>
      <c r="AT129" s="224"/>
      <c r="AU129" s="224"/>
      <c r="AV129" s="224"/>
      <c r="AW129" s="224"/>
      <c r="AX129" s="224"/>
      <c r="AY129" s="224"/>
      <c r="AZ129" s="224"/>
      <c r="BA129" s="224"/>
      <c r="BB129" s="224"/>
    </row>
    <row r="130" spans="1:54" ht="15" customHeight="1" x14ac:dyDescent="0.25">
      <c r="A130" s="224"/>
      <c r="B130" s="224"/>
      <c r="C130" s="224"/>
      <c r="D130" s="224"/>
      <c r="E130" s="224"/>
      <c r="F130" s="224"/>
      <c r="G130" s="224"/>
      <c r="H130" s="224"/>
      <c r="I130" s="224"/>
      <c r="J130" s="224"/>
      <c r="K130" s="224"/>
      <c r="L130" s="224"/>
      <c r="M130" s="224"/>
      <c r="N130" s="224"/>
      <c r="O130" s="224"/>
      <c r="P130" s="224"/>
      <c r="Q130" s="224"/>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c r="AM130" s="224"/>
      <c r="AN130" s="224"/>
      <c r="AO130" s="224"/>
      <c r="AP130" s="224"/>
      <c r="AQ130" s="224"/>
      <c r="AR130" s="224"/>
      <c r="AS130" s="224"/>
      <c r="AT130" s="224"/>
      <c r="AU130" s="224"/>
      <c r="AV130" s="224"/>
      <c r="AW130" s="224"/>
      <c r="AX130" s="224"/>
      <c r="AY130" s="224"/>
      <c r="AZ130" s="224"/>
      <c r="BA130" s="224"/>
      <c r="BB130" s="224"/>
    </row>
    <row r="131" spans="1:54" ht="15" customHeight="1" x14ac:dyDescent="0.25">
      <c r="A131" s="224"/>
      <c r="B131" s="224"/>
      <c r="C131" s="224"/>
      <c r="D131" s="224"/>
      <c r="E131" s="224"/>
      <c r="F131" s="224"/>
      <c r="G131" s="224"/>
      <c r="H131" s="224"/>
      <c r="I131" s="224"/>
      <c r="J131" s="224"/>
      <c r="K131" s="224"/>
      <c r="L131" s="224"/>
      <c r="M131" s="224"/>
      <c r="N131" s="224"/>
      <c r="O131" s="224"/>
      <c r="P131" s="224"/>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c r="AM131" s="224"/>
      <c r="AN131" s="224"/>
      <c r="AO131" s="224"/>
      <c r="AP131" s="224"/>
      <c r="AQ131" s="224"/>
      <c r="AR131" s="224"/>
      <c r="AS131" s="224"/>
      <c r="AT131" s="224"/>
      <c r="AU131" s="224"/>
      <c r="AV131" s="224"/>
      <c r="AW131" s="224"/>
      <c r="AX131" s="224"/>
      <c r="AY131" s="224"/>
      <c r="AZ131" s="224"/>
      <c r="BA131" s="224"/>
      <c r="BB131" s="224"/>
    </row>
    <row r="132" spans="1:54" ht="15" customHeight="1" x14ac:dyDescent="0.25">
      <c r="A132" s="224"/>
      <c r="B132" s="224"/>
      <c r="C132" s="224"/>
      <c r="D132" s="224"/>
      <c r="E132" s="224"/>
      <c r="F132" s="224"/>
      <c r="G132" s="224"/>
      <c r="H132" s="224"/>
      <c r="I132" s="224"/>
      <c r="J132" s="224"/>
      <c r="K132" s="224"/>
      <c r="L132" s="224"/>
      <c r="M132" s="224"/>
      <c r="N132" s="224"/>
      <c r="O132" s="224"/>
      <c r="P132" s="224"/>
      <c r="Q132" s="224"/>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c r="AM132" s="224"/>
      <c r="AN132" s="224"/>
      <c r="AO132" s="224"/>
      <c r="AP132" s="224"/>
      <c r="AQ132" s="224"/>
      <c r="AR132" s="224"/>
      <c r="AS132" s="224"/>
      <c r="AT132" s="224"/>
      <c r="AU132" s="224"/>
      <c r="AV132" s="224"/>
      <c r="AW132" s="224"/>
      <c r="AX132" s="224"/>
      <c r="AY132" s="224"/>
      <c r="AZ132" s="224"/>
      <c r="BA132" s="224"/>
      <c r="BB132" s="224"/>
    </row>
    <row r="133" spans="1:54" ht="15" customHeight="1" x14ac:dyDescent="0.25">
      <c r="A133" s="224"/>
      <c r="B133" s="224"/>
      <c r="C133" s="224"/>
      <c r="D133" s="224"/>
      <c r="E133" s="224"/>
      <c r="F133" s="224"/>
      <c r="G133" s="224"/>
      <c r="H133" s="224"/>
      <c r="I133" s="224"/>
      <c r="J133" s="224"/>
      <c r="K133" s="224"/>
      <c r="L133" s="224"/>
      <c r="M133" s="224"/>
      <c r="N133" s="224"/>
      <c r="O133" s="224"/>
      <c r="P133" s="224"/>
      <c r="Q133" s="224"/>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c r="AM133" s="224"/>
      <c r="AN133" s="224"/>
      <c r="AO133" s="224"/>
      <c r="AP133" s="224"/>
      <c r="AQ133" s="224"/>
      <c r="AR133" s="224"/>
      <c r="AS133" s="224"/>
      <c r="AT133" s="224"/>
      <c r="AU133" s="224"/>
      <c r="AV133" s="224"/>
      <c r="AW133" s="224"/>
      <c r="AX133" s="224"/>
      <c r="AY133" s="224"/>
      <c r="AZ133" s="224"/>
      <c r="BA133" s="224"/>
      <c r="BB133" s="224"/>
    </row>
    <row r="134" spans="1:54" ht="15" customHeight="1" x14ac:dyDescent="0.25">
      <c r="A134" s="224"/>
      <c r="B134" s="224"/>
      <c r="C134" s="224"/>
      <c r="D134" s="224"/>
      <c r="E134" s="224"/>
      <c r="F134" s="224"/>
      <c r="G134" s="224"/>
      <c r="H134" s="224"/>
      <c r="I134" s="224"/>
      <c r="J134" s="224"/>
      <c r="K134" s="224"/>
      <c r="L134" s="224"/>
      <c r="M134" s="224"/>
      <c r="N134" s="224"/>
      <c r="O134" s="224"/>
      <c r="P134" s="224"/>
      <c r="Q134" s="224"/>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c r="AM134" s="224"/>
      <c r="AN134" s="224"/>
      <c r="AO134" s="224"/>
      <c r="AP134" s="224"/>
      <c r="AQ134" s="224"/>
      <c r="AR134" s="224"/>
      <c r="AS134" s="224"/>
      <c r="AT134" s="224"/>
      <c r="AU134" s="224"/>
      <c r="AV134" s="224"/>
      <c r="AW134" s="224"/>
      <c r="AX134" s="224"/>
      <c r="AY134" s="224"/>
      <c r="AZ134" s="224"/>
      <c r="BA134" s="224"/>
      <c r="BB134" s="224"/>
    </row>
    <row r="135" spans="1:54" ht="15" customHeight="1" x14ac:dyDescent="0.25">
      <c r="A135" s="224"/>
      <c r="B135" s="224"/>
      <c r="C135" s="224"/>
      <c r="D135" s="224"/>
      <c r="E135" s="224"/>
      <c r="F135" s="224"/>
      <c r="G135" s="224"/>
      <c r="H135" s="224"/>
      <c r="I135" s="224"/>
      <c r="J135" s="224"/>
      <c r="K135" s="224"/>
      <c r="L135" s="224"/>
      <c r="M135" s="224"/>
      <c r="N135" s="224"/>
      <c r="O135" s="224"/>
      <c r="P135" s="224"/>
      <c r="Q135" s="224"/>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c r="AM135" s="224"/>
      <c r="AN135" s="224"/>
      <c r="AO135" s="224"/>
      <c r="AP135" s="224"/>
      <c r="AQ135" s="224"/>
      <c r="AR135" s="224"/>
      <c r="AS135" s="224"/>
      <c r="AT135" s="224"/>
      <c r="AU135" s="224"/>
      <c r="AV135" s="224"/>
      <c r="AW135" s="224"/>
      <c r="AX135" s="224"/>
      <c r="AY135" s="224"/>
      <c r="AZ135" s="224"/>
      <c r="BA135" s="224"/>
      <c r="BB135" s="224"/>
    </row>
    <row r="136" spans="1:54" ht="15" customHeight="1" x14ac:dyDescent="0.25">
      <c r="A136" s="224"/>
      <c r="B136" s="224"/>
      <c r="C136" s="224"/>
      <c r="D136" s="224"/>
      <c r="E136" s="224"/>
      <c r="F136" s="224"/>
      <c r="G136" s="224"/>
      <c r="H136" s="224"/>
      <c r="I136" s="224"/>
      <c r="J136" s="224"/>
      <c r="K136" s="224"/>
      <c r="L136" s="224"/>
      <c r="M136" s="224"/>
      <c r="N136" s="224"/>
      <c r="O136" s="224"/>
      <c r="P136" s="224"/>
      <c r="Q136" s="224"/>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c r="AM136" s="224"/>
      <c r="AN136" s="224"/>
      <c r="AO136" s="224"/>
      <c r="AP136" s="224"/>
      <c r="AQ136" s="224"/>
      <c r="AR136" s="224"/>
      <c r="AS136" s="224"/>
      <c r="AT136" s="224"/>
      <c r="AU136" s="224"/>
      <c r="AV136" s="224"/>
      <c r="AW136" s="224"/>
      <c r="AX136" s="224"/>
      <c r="AY136" s="224"/>
      <c r="AZ136" s="224"/>
      <c r="BA136" s="224"/>
      <c r="BB136" s="224"/>
    </row>
    <row r="137" spans="1:54" ht="15" customHeight="1" x14ac:dyDescent="0.25">
      <c r="A137" s="224"/>
      <c r="B137" s="224"/>
      <c r="C137" s="224"/>
      <c r="D137" s="224"/>
      <c r="E137" s="224"/>
      <c r="F137" s="224"/>
      <c r="G137" s="224"/>
      <c r="H137" s="224"/>
      <c r="I137" s="224"/>
      <c r="J137" s="224"/>
      <c r="K137" s="224"/>
      <c r="L137" s="224"/>
      <c r="M137" s="224"/>
      <c r="N137" s="224"/>
      <c r="O137" s="224"/>
      <c r="P137" s="224"/>
      <c r="Q137" s="224"/>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c r="AM137" s="224"/>
      <c r="AN137" s="224"/>
      <c r="AO137" s="224"/>
      <c r="AP137" s="224"/>
      <c r="AQ137" s="224"/>
      <c r="AR137" s="224"/>
      <c r="AS137" s="224"/>
      <c r="AT137" s="224"/>
      <c r="AU137" s="224"/>
      <c r="AV137" s="224"/>
      <c r="AW137" s="224"/>
      <c r="AX137" s="224"/>
      <c r="AY137" s="224"/>
      <c r="AZ137" s="224"/>
      <c r="BA137" s="224"/>
      <c r="BB137" s="224"/>
    </row>
    <row r="138" spans="1:54" ht="15" customHeight="1" x14ac:dyDescent="0.25">
      <c r="A138" s="224"/>
      <c r="B138" s="224"/>
      <c r="C138" s="224"/>
      <c r="D138" s="224"/>
      <c r="E138" s="224"/>
      <c r="F138" s="224"/>
      <c r="G138" s="224"/>
      <c r="H138" s="224"/>
      <c r="I138" s="224"/>
      <c r="J138" s="224"/>
      <c r="K138" s="224"/>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24"/>
      <c r="AO138" s="224"/>
      <c r="AP138" s="224"/>
      <c r="AQ138" s="224"/>
      <c r="AR138" s="224"/>
      <c r="AS138" s="224"/>
      <c r="AT138" s="224"/>
      <c r="AU138" s="224"/>
      <c r="AV138" s="224"/>
      <c r="AW138" s="224"/>
      <c r="AX138" s="224"/>
      <c r="AY138" s="224"/>
      <c r="AZ138" s="224"/>
      <c r="BA138" s="224"/>
      <c r="BB138" s="224"/>
    </row>
    <row r="139" spans="1:54" ht="15" customHeight="1" x14ac:dyDescent="0.25">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c r="AM139" s="224"/>
      <c r="AN139" s="224"/>
      <c r="AO139" s="224"/>
      <c r="AP139" s="224"/>
      <c r="AQ139" s="224"/>
      <c r="AR139" s="224"/>
      <c r="AS139" s="224"/>
      <c r="AT139" s="224"/>
      <c r="AU139" s="224"/>
      <c r="AV139" s="224"/>
      <c r="AW139" s="224"/>
      <c r="AX139" s="224"/>
      <c r="AY139" s="224"/>
      <c r="AZ139" s="224"/>
      <c r="BA139" s="224"/>
      <c r="BB139" s="224"/>
    </row>
    <row r="140" spans="1:54" ht="15" customHeight="1" x14ac:dyDescent="0.25">
      <c r="A140" s="224"/>
      <c r="B140" s="224"/>
      <c r="C140" s="224"/>
      <c r="D140" s="224"/>
      <c r="E140" s="224"/>
      <c r="F140" s="224"/>
      <c r="G140" s="224"/>
      <c r="H140" s="224"/>
      <c r="I140" s="224"/>
      <c r="J140" s="224"/>
      <c r="K140" s="224"/>
      <c r="L140" s="224"/>
      <c r="M140" s="224"/>
      <c r="N140" s="224"/>
      <c r="O140" s="224"/>
      <c r="P140" s="224"/>
      <c r="Q140" s="224"/>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c r="AM140" s="224"/>
      <c r="AN140" s="224"/>
      <c r="AO140" s="224"/>
      <c r="AP140" s="224"/>
      <c r="AQ140" s="224"/>
      <c r="AR140" s="224"/>
      <c r="AS140" s="224"/>
      <c r="AT140" s="224"/>
      <c r="AU140" s="224"/>
      <c r="AV140" s="224"/>
      <c r="AW140" s="224"/>
      <c r="AX140" s="224"/>
      <c r="AY140" s="224"/>
      <c r="AZ140" s="224"/>
      <c r="BA140" s="224"/>
      <c r="BB140" s="224"/>
    </row>
    <row r="141" spans="1:54" ht="15" customHeight="1" x14ac:dyDescent="0.25">
      <c r="A141" s="224"/>
      <c r="B141" s="224"/>
      <c r="C141" s="224"/>
      <c r="D141" s="224"/>
      <c r="E141" s="224"/>
      <c r="F141" s="224"/>
      <c r="G141" s="224"/>
      <c r="H141" s="224"/>
      <c r="I141" s="224"/>
      <c r="J141" s="224"/>
      <c r="K141" s="224"/>
      <c r="L141" s="224"/>
      <c r="M141" s="224"/>
      <c r="N141" s="224"/>
      <c r="O141" s="224"/>
      <c r="P141" s="224"/>
      <c r="Q141" s="224"/>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c r="AM141" s="224"/>
      <c r="AN141" s="224"/>
      <c r="AO141" s="224"/>
      <c r="AP141" s="224"/>
      <c r="AQ141" s="224"/>
      <c r="AR141" s="224"/>
      <c r="AS141" s="224"/>
      <c r="AT141" s="224"/>
      <c r="AU141" s="224"/>
      <c r="AV141" s="224"/>
      <c r="AW141" s="224"/>
      <c r="AX141" s="224"/>
      <c r="AY141" s="224"/>
      <c r="AZ141" s="224"/>
      <c r="BA141" s="224"/>
      <c r="BB141" s="224"/>
    </row>
    <row r="142" spans="1:54" ht="15" customHeight="1" x14ac:dyDescent="0.25">
      <c r="A142" s="224"/>
      <c r="B142" s="224"/>
      <c r="C142" s="224"/>
      <c r="D142" s="224"/>
      <c r="E142" s="224"/>
      <c r="F142" s="224"/>
      <c r="G142" s="224"/>
      <c r="H142" s="224"/>
      <c r="I142" s="224"/>
      <c r="J142" s="224"/>
      <c r="K142" s="224"/>
      <c r="L142" s="224"/>
      <c r="M142" s="224"/>
      <c r="N142" s="224"/>
      <c r="O142" s="224"/>
      <c r="P142" s="224"/>
      <c r="Q142" s="224"/>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c r="AM142" s="224"/>
      <c r="AN142" s="224"/>
      <c r="AO142" s="224"/>
      <c r="AP142" s="224"/>
      <c r="AQ142" s="224"/>
      <c r="AR142" s="224"/>
      <c r="AS142" s="224"/>
      <c r="AT142" s="224"/>
      <c r="AU142" s="224"/>
      <c r="AV142" s="224"/>
      <c r="AW142" s="224"/>
      <c r="AX142" s="224"/>
      <c r="AY142" s="224"/>
      <c r="AZ142" s="224"/>
      <c r="BA142" s="224"/>
      <c r="BB142" s="224"/>
    </row>
    <row r="143" spans="1:54" ht="15" customHeight="1" x14ac:dyDescent="0.25">
      <c r="A143" s="224"/>
      <c r="B143" s="224"/>
      <c r="C143" s="224"/>
      <c r="D143" s="224"/>
      <c r="E143" s="224"/>
      <c r="F143" s="224"/>
      <c r="G143" s="224"/>
      <c r="H143" s="224"/>
      <c r="I143" s="224"/>
      <c r="J143" s="224"/>
      <c r="K143" s="224"/>
      <c r="L143" s="224"/>
      <c r="M143" s="224"/>
      <c r="N143" s="224"/>
      <c r="O143" s="224"/>
      <c r="P143" s="224"/>
      <c r="Q143" s="224"/>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c r="AM143" s="224"/>
      <c r="AN143" s="224"/>
      <c r="AO143" s="224"/>
      <c r="AP143" s="224"/>
      <c r="AQ143" s="224"/>
      <c r="AR143" s="224"/>
      <c r="AS143" s="224"/>
      <c r="AT143" s="224"/>
      <c r="AU143" s="224"/>
      <c r="AV143" s="224"/>
      <c r="AW143" s="224"/>
      <c r="AX143" s="224"/>
      <c r="AY143" s="224"/>
      <c r="AZ143" s="224"/>
      <c r="BA143" s="224"/>
      <c r="BB143" s="224"/>
    </row>
    <row r="144" spans="1:54" ht="15" customHeight="1" x14ac:dyDescent="0.25">
      <c r="A144" s="224"/>
      <c r="B144" s="224"/>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c r="AM144" s="224"/>
      <c r="AN144" s="224"/>
      <c r="AO144" s="224"/>
      <c r="AP144" s="224"/>
      <c r="AQ144" s="224"/>
      <c r="AR144" s="224"/>
      <c r="AS144" s="224"/>
      <c r="AT144" s="224"/>
      <c r="AU144" s="224"/>
      <c r="AV144" s="224"/>
      <c r="AW144" s="224"/>
      <c r="AX144" s="224"/>
      <c r="AY144" s="224"/>
      <c r="AZ144" s="224"/>
      <c r="BA144" s="224"/>
      <c r="BB144" s="224"/>
    </row>
    <row r="145" spans="1:54" ht="15" customHeight="1" x14ac:dyDescent="0.25">
      <c r="A145" s="224"/>
      <c r="B145" s="224"/>
      <c r="C145" s="224"/>
      <c r="D145" s="224"/>
      <c r="E145" s="224"/>
      <c r="F145" s="224"/>
      <c r="G145" s="224"/>
      <c r="H145" s="224"/>
      <c r="I145" s="224"/>
      <c r="J145" s="224"/>
      <c r="K145" s="224"/>
      <c r="L145" s="224"/>
      <c r="M145" s="224"/>
      <c r="N145" s="224"/>
      <c r="O145" s="224"/>
      <c r="P145" s="224"/>
      <c r="Q145" s="224"/>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c r="AM145" s="224"/>
      <c r="AN145" s="224"/>
      <c r="AO145" s="224"/>
      <c r="AP145" s="224"/>
      <c r="AQ145" s="224"/>
      <c r="AR145" s="224"/>
      <c r="AS145" s="224"/>
      <c r="AT145" s="224"/>
      <c r="AU145" s="224"/>
      <c r="AV145" s="224"/>
      <c r="AW145" s="224"/>
      <c r="AX145" s="224"/>
      <c r="AY145" s="224"/>
      <c r="AZ145" s="224"/>
      <c r="BA145" s="224"/>
      <c r="BB145" s="224"/>
    </row>
    <row r="146" spans="1:54" ht="15" customHeight="1" x14ac:dyDescent="0.25">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row>
    <row r="147" spans="1:54" ht="15" customHeight="1" x14ac:dyDescent="0.25">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c r="AM147" s="224"/>
      <c r="AN147" s="224"/>
      <c r="AO147" s="224"/>
      <c r="AP147" s="224"/>
      <c r="AQ147" s="224"/>
      <c r="AR147" s="224"/>
      <c r="AS147" s="224"/>
      <c r="AT147" s="224"/>
      <c r="AU147" s="224"/>
      <c r="AV147" s="224"/>
      <c r="AW147" s="224"/>
      <c r="AX147" s="224"/>
      <c r="AY147" s="224"/>
      <c r="AZ147" s="224"/>
      <c r="BA147" s="224"/>
      <c r="BB147" s="224"/>
    </row>
    <row r="148" spans="1:54" ht="15" customHeight="1" x14ac:dyDescent="0.25">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c r="AM148" s="224"/>
      <c r="AN148" s="224"/>
      <c r="AO148" s="224"/>
      <c r="AP148" s="224"/>
      <c r="AQ148" s="224"/>
      <c r="AR148" s="224"/>
      <c r="AS148" s="224"/>
      <c r="AT148" s="224"/>
      <c r="AU148" s="224"/>
      <c r="AV148" s="224"/>
      <c r="AW148" s="224"/>
      <c r="AX148" s="224"/>
      <c r="AY148" s="224"/>
      <c r="AZ148" s="224"/>
      <c r="BA148" s="224"/>
      <c r="BB148" s="224"/>
    </row>
    <row r="149" spans="1:54" ht="15" customHeight="1" x14ac:dyDescent="0.25">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c r="AM149" s="224"/>
      <c r="AN149" s="224"/>
      <c r="AO149" s="224"/>
      <c r="AP149" s="224"/>
      <c r="AQ149" s="224"/>
      <c r="AR149" s="224"/>
      <c r="AS149" s="224"/>
      <c r="AT149" s="224"/>
      <c r="AU149" s="224"/>
      <c r="AV149" s="224"/>
      <c r="AW149" s="224"/>
      <c r="AX149" s="224"/>
      <c r="AY149" s="224"/>
      <c r="AZ149" s="224"/>
      <c r="BA149" s="224"/>
      <c r="BB149" s="224"/>
    </row>
    <row r="150" spans="1:54" ht="15" customHeight="1" x14ac:dyDescent="0.25">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c r="AM150" s="224"/>
      <c r="AN150" s="224"/>
      <c r="AO150" s="224"/>
      <c r="AP150" s="224"/>
      <c r="AQ150" s="224"/>
      <c r="AR150" s="224"/>
      <c r="AS150" s="224"/>
      <c r="AT150" s="224"/>
      <c r="AU150" s="224"/>
      <c r="AV150" s="224"/>
      <c r="AW150" s="224"/>
      <c r="AX150" s="224"/>
      <c r="AY150" s="224"/>
      <c r="AZ150" s="224"/>
      <c r="BA150" s="224"/>
      <c r="BB150" s="224"/>
    </row>
    <row r="151" spans="1:54" ht="15" customHeight="1" x14ac:dyDescent="0.25">
      <c r="A151" s="224"/>
      <c r="B151" s="224"/>
      <c r="C151" s="224"/>
      <c r="D151" s="224"/>
      <c r="E151" s="224"/>
      <c r="F151" s="224"/>
      <c r="G151" s="224"/>
      <c r="H151" s="224"/>
      <c r="I151" s="224"/>
      <c r="J151" s="224"/>
      <c r="K151" s="224"/>
      <c r="L151" s="224"/>
      <c r="M151" s="224"/>
      <c r="N151" s="224"/>
      <c r="O151" s="224"/>
      <c r="P151" s="224"/>
      <c r="Q151" s="224"/>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c r="AM151" s="224"/>
      <c r="AN151" s="224"/>
      <c r="AO151" s="224"/>
      <c r="AP151" s="224"/>
      <c r="AQ151" s="224"/>
      <c r="AR151" s="224"/>
      <c r="AS151" s="224"/>
      <c r="AT151" s="224"/>
      <c r="AU151" s="224"/>
      <c r="AV151" s="224"/>
      <c r="AW151" s="224"/>
      <c r="AX151" s="224"/>
      <c r="AY151" s="224"/>
      <c r="AZ151" s="224"/>
      <c r="BA151" s="224"/>
      <c r="BB151" s="224"/>
    </row>
    <row r="152" spans="1:54" ht="15" customHeight="1" x14ac:dyDescent="0.25">
      <c r="A152" s="224"/>
      <c r="B152" s="224"/>
      <c r="C152" s="224"/>
      <c r="D152" s="224"/>
      <c r="E152" s="224"/>
      <c r="F152" s="224"/>
      <c r="G152" s="224"/>
      <c r="H152" s="224"/>
      <c r="I152" s="224"/>
      <c r="J152" s="224"/>
      <c r="K152" s="224"/>
      <c r="L152" s="224"/>
      <c r="M152" s="224"/>
      <c r="N152" s="224"/>
      <c r="O152" s="224"/>
      <c r="P152" s="224"/>
      <c r="Q152" s="224"/>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c r="AM152" s="224"/>
      <c r="AN152" s="224"/>
      <c r="AO152" s="224"/>
      <c r="AP152" s="224"/>
      <c r="AQ152" s="224"/>
      <c r="AR152" s="224"/>
      <c r="AS152" s="224"/>
      <c r="AT152" s="224"/>
      <c r="AU152" s="224"/>
      <c r="AV152" s="224"/>
      <c r="AW152" s="224"/>
      <c r="AX152" s="224"/>
      <c r="AY152" s="224"/>
      <c r="AZ152" s="224"/>
      <c r="BA152" s="224"/>
      <c r="BB152" s="224"/>
    </row>
    <row r="153" spans="1:54" ht="15" customHeight="1" x14ac:dyDescent="0.25">
      <c r="A153" s="224"/>
      <c r="B153" s="224"/>
      <c r="C153" s="224"/>
      <c r="D153" s="224"/>
      <c r="E153" s="224"/>
      <c r="F153" s="224"/>
      <c r="G153" s="224"/>
      <c r="H153" s="224"/>
      <c r="I153" s="224"/>
      <c r="J153" s="224"/>
      <c r="K153" s="224"/>
      <c r="L153" s="224"/>
      <c r="M153" s="224"/>
      <c r="N153" s="224"/>
      <c r="O153" s="224"/>
      <c r="P153" s="224"/>
      <c r="Q153" s="224"/>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c r="AM153" s="224"/>
      <c r="AN153" s="224"/>
      <c r="AO153" s="224"/>
      <c r="AP153" s="224"/>
      <c r="AQ153" s="224"/>
      <c r="AR153" s="224"/>
      <c r="AS153" s="224"/>
      <c r="AT153" s="224"/>
      <c r="AU153" s="224"/>
      <c r="AV153" s="224"/>
      <c r="AW153" s="224"/>
      <c r="AX153" s="224"/>
      <c r="AY153" s="224"/>
      <c r="AZ153" s="224"/>
      <c r="BA153" s="224"/>
      <c r="BB153" s="224"/>
    </row>
    <row r="154" spans="1:54" ht="15" customHeight="1" x14ac:dyDescent="0.25">
      <c r="A154" s="224"/>
      <c r="B154" s="224"/>
      <c r="C154" s="224"/>
      <c r="D154" s="224"/>
      <c r="E154" s="224"/>
      <c r="F154" s="224"/>
      <c r="G154" s="224"/>
      <c r="H154" s="224"/>
      <c r="I154" s="224"/>
      <c r="J154" s="224"/>
      <c r="K154" s="224"/>
      <c r="L154" s="224"/>
      <c r="M154" s="224"/>
      <c r="N154" s="224"/>
      <c r="O154" s="224"/>
      <c r="P154" s="224"/>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c r="AM154" s="224"/>
      <c r="AN154" s="224"/>
      <c r="AO154" s="224"/>
      <c r="AP154" s="224"/>
      <c r="AQ154" s="224"/>
      <c r="AR154" s="224"/>
      <c r="AS154" s="224"/>
      <c r="AT154" s="224"/>
      <c r="AU154" s="224"/>
      <c r="AV154" s="224"/>
      <c r="AW154" s="224"/>
      <c r="AX154" s="224"/>
      <c r="AY154" s="224"/>
      <c r="AZ154" s="224"/>
      <c r="BA154" s="224"/>
      <c r="BB154" s="224"/>
    </row>
    <row r="155" spans="1:54" ht="15" customHeight="1" x14ac:dyDescent="0.25">
      <c r="A155" s="224"/>
      <c r="B155" s="224"/>
      <c r="C155" s="224"/>
      <c r="D155" s="224"/>
      <c r="E155" s="224"/>
      <c r="F155" s="224"/>
      <c r="G155" s="224"/>
      <c r="H155" s="224"/>
      <c r="I155" s="224"/>
      <c r="J155" s="224"/>
      <c r="K155" s="224"/>
      <c r="L155" s="224"/>
      <c r="M155" s="224"/>
      <c r="N155" s="224"/>
      <c r="O155" s="224"/>
      <c r="P155" s="224"/>
      <c r="Q155" s="224"/>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c r="AM155" s="224"/>
      <c r="AN155" s="224"/>
      <c r="AO155" s="224"/>
      <c r="AP155" s="224"/>
      <c r="AQ155" s="224"/>
      <c r="AR155" s="224"/>
      <c r="AS155" s="224"/>
      <c r="AT155" s="224"/>
      <c r="AU155" s="224"/>
      <c r="AV155" s="224"/>
      <c r="AW155" s="224"/>
      <c r="AX155" s="224"/>
      <c r="AY155" s="224"/>
      <c r="AZ155" s="224"/>
      <c r="BA155" s="224"/>
      <c r="BB155" s="224"/>
    </row>
    <row r="156" spans="1:54" ht="15" customHeight="1" x14ac:dyDescent="0.25">
      <c r="A156" s="224"/>
      <c r="B156" s="224"/>
      <c r="C156" s="224"/>
      <c r="D156" s="224"/>
      <c r="E156" s="224"/>
      <c r="F156" s="224"/>
      <c r="G156" s="224"/>
      <c r="H156" s="224"/>
      <c r="I156" s="224"/>
      <c r="J156" s="224"/>
      <c r="K156" s="224"/>
      <c r="L156" s="224"/>
      <c r="M156" s="224"/>
      <c r="N156" s="224"/>
      <c r="O156" s="224"/>
      <c r="P156" s="224"/>
      <c r="Q156" s="224"/>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c r="AM156" s="224"/>
      <c r="AN156" s="224"/>
      <c r="AO156" s="224"/>
      <c r="AP156" s="224"/>
      <c r="AQ156" s="224"/>
      <c r="AR156" s="224"/>
      <c r="AS156" s="224"/>
      <c r="AT156" s="224"/>
      <c r="AU156" s="224"/>
      <c r="AV156" s="224"/>
      <c r="AW156" s="224"/>
      <c r="AX156" s="224"/>
      <c r="AY156" s="224"/>
      <c r="AZ156" s="224"/>
      <c r="BA156" s="224"/>
      <c r="BB156" s="224"/>
    </row>
    <row r="157" spans="1:54" ht="15" customHeight="1" x14ac:dyDescent="0.25">
      <c r="A157" s="224"/>
      <c r="B157" s="224"/>
      <c r="C157" s="224"/>
      <c r="D157" s="224"/>
      <c r="E157" s="224"/>
      <c r="F157" s="224"/>
      <c r="G157" s="224"/>
      <c r="H157" s="224"/>
      <c r="I157" s="224"/>
      <c r="J157" s="224"/>
      <c r="K157" s="224"/>
      <c r="L157" s="224"/>
      <c r="M157" s="224"/>
      <c r="N157" s="224"/>
      <c r="O157" s="224"/>
      <c r="P157" s="224"/>
      <c r="Q157" s="224"/>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c r="AM157" s="224"/>
      <c r="AN157" s="224"/>
      <c r="AO157" s="224"/>
      <c r="AP157" s="224"/>
      <c r="AQ157" s="224"/>
      <c r="AR157" s="224"/>
      <c r="AS157" s="224"/>
      <c r="AT157" s="224"/>
      <c r="AU157" s="224"/>
      <c r="AV157" s="224"/>
      <c r="AW157" s="224"/>
      <c r="AX157" s="224"/>
      <c r="AY157" s="224"/>
      <c r="AZ157" s="224"/>
      <c r="BA157" s="224"/>
      <c r="BB157" s="224"/>
    </row>
    <row r="158" spans="1:54" ht="15" customHeight="1" x14ac:dyDescent="0.25">
      <c r="A158" s="224"/>
      <c r="B158" s="224"/>
      <c r="C158" s="224"/>
      <c r="D158" s="224"/>
      <c r="E158" s="224"/>
      <c r="F158" s="224"/>
      <c r="G158" s="224"/>
      <c r="H158" s="224"/>
      <c r="I158" s="224"/>
      <c r="J158" s="224"/>
      <c r="K158" s="224"/>
      <c r="L158" s="224"/>
      <c r="M158" s="224"/>
      <c r="N158" s="224"/>
      <c r="O158" s="224"/>
      <c r="P158" s="224"/>
      <c r="Q158" s="224"/>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c r="AM158" s="224"/>
      <c r="AN158" s="224"/>
      <c r="AO158" s="224"/>
      <c r="AP158" s="224"/>
      <c r="AQ158" s="224"/>
      <c r="AR158" s="224"/>
      <c r="AS158" s="224"/>
      <c r="AT158" s="224"/>
      <c r="AU158" s="224"/>
      <c r="AV158" s="224"/>
      <c r="AW158" s="224"/>
      <c r="AX158" s="224"/>
      <c r="AY158" s="224"/>
      <c r="AZ158" s="224"/>
      <c r="BA158" s="224"/>
      <c r="BB158" s="224"/>
    </row>
    <row r="159" spans="1:54" ht="15" customHeight="1" x14ac:dyDescent="0.25">
      <c r="A159" s="224"/>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c r="AM159" s="224"/>
      <c r="AN159" s="224"/>
      <c r="AO159" s="224"/>
      <c r="AP159" s="224"/>
      <c r="AQ159" s="224"/>
      <c r="AR159" s="224"/>
      <c r="AS159" s="224"/>
      <c r="AT159" s="224"/>
      <c r="AU159" s="224"/>
      <c r="AV159" s="224"/>
      <c r="AW159" s="224"/>
      <c r="AX159" s="224"/>
      <c r="AY159" s="224"/>
      <c r="AZ159" s="224"/>
      <c r="BA159" s="224"/>
      <c r="BB159" s="224"/>
    </row>
    <row r="160" spans="1:54" ht="15" customHeight="1" x14ac:dyDescent="0.25">
      <c r="A160" s="224"/>
      <c r="B160" s="224"/>
      <c r="C160" s="224"/>
      <c r="D160" s="224"/>
      <c r="E160" s="224"/>
      <c r="F160" s="224"/>
      <c r="G160" s="224"/>
      <c r="H160" s="224"/>
      <c r="I160" s="224"/>
      <c r="J160" s="224"/>
      <c r="K160" s="224"/>
      <c r="L160" s="224"/>
      <c r="M160" s="224"/>
      <c r="N160" s="224"/>
      <c r="O160" s="224"/>
      <c r="P160" s="224"/>
      <c r="Q160" s="224"/>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c r="AM160" s="224"/>
      <c r="AN160" s="224"/>
      <c r="AO160" s="224"/>
      <c r="AP160" s="224"/>
      <c r="AQ160" s="224"/>
      <c r="AR160" s="224"/>
      <c r="AS160" s="224"/>
      <c r="AT160" s="224"/>
      <c r="AU160" s="224"/>
      <c r="AV160" s="224"/>
      <c r="AW160" s="224"/>
      <c r="AX160" s="224"/>
      <c r="AY160" s="224"/>
      <c r="AZ160" s="224"/>
      <c r="BA160" s="224"/>
      <c r="BB160" s="224"/>
    </row>
    <row r="161" spans="1:54" ht="15" customHeight="1" x14ac:dyDescent="0.25">
      <c r="A161" s="224"/>
      <c r="B161" s="224"/>
      <c r="C161" s="224"/>
      <c r="D161" s="224"/>
      <c r="E161" s="224"/>
      <c r="F161" s="224"/>
      <c r="G161" s="224"/>
      <c r="H161" s="224"/>
      <c r="I161" s="224"/>
      <c r="J161" s="224"/>
      <c r="K161" s="224"/>
      <c r="L161" s="224"/>
      <c r="M161" s="224"/>
      <c r="N161" s="224"/>
      <c r="O161" s="224"/>
      <c r="P161" s="224"/>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c r="AM161" s="224"/>
      <c r="AN161" s="224"/>
      <c r="AO161" s="224"/>
      <c r="AP161" s="224"/>
      <c r="AQ161" s="224"/>
      <c r="AR161" s="224"/>
      <c r="AS161" s="224"/>
      <c r="AT161" s="224"/>
      <c r="AU161" s="224"/>
      <c r="AV161" s="224"/>
      <c r="AW161" s="224"/>
      <c r="AX161" s="224"/>
      <c r="AY161" s="224"/>
      <c r="AZ161" s="224"/>
      <c r="BA161" s="224"/>
      <c r="BB161" s="224"/>
    </row>
    <row r="162" spans="1:54" ht="15" customHeight="1" x14ac:dyDescent="0.25">
      <c r="A162" s="224"/>
      <c r="B162" s="224"/>
      <c r="C162" s="224"/>
      <c r="D162" s="224"/>
      <c r="E162" s="224"/>
      <c r="F162" s="224"/>
      <c r="G162" s="224"/>
      <c r="H162" s="224"/>
      <c r="I162" s="224"/>
      <c r="J162" s="224"/>
      <c r="K162" s="224"/>
      <c r="L162" s="224"/>
      <c r="M162" s="224"/>
      <c r="N162" s="224"/>
      <c r="O162" s="224"/>
      <c r="P162" s="224"/>
      <c r="Q162" s="224"/>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c r="AM162" s="224"/>
      <c r="AN162" s="224"/>
      <c r="AO162" s="224"/>
      <c r="AP162" s="224"/>
      <c r="AQ162" s="224"/>
      <c r="AR162" s="224"/>
      <c r="AS162" s="224"/>
      <c r="AT162" s="224"/>
      <c r="AU162" s="224"/>
      <c r="AV162" s="224"/>
      <c r="AW162" s="224"/>
      <c r="AX162" s="224"/>
      <c r="AY162" s="224"/>
      <c r="AZ162" s="224"/>
      <c r="BA162" s="224"/>
      <c r="BB162" s="224"/>
    </row>
    <row r="163" spans="1:54" ht="15" customHeight="1" x14ac:dyDescent="0.25">
      <c r="A163" s="224"/>
      <c r="B163" s="224"/>
      <c r="C163" s="224"/>
      <c r="D163" s="224"/>
      <c r="E163" s="224"/>
      <c r="F163" s="224"/>
      <c r="G163" s="224"/>
      <c r="H163" s="224"/>
      <c r="I163" s="224"/>
      <c r="J163" s="224"/>
      <c r="K163" s="224"/>
      <c r="L163" s="224"/>
      <c r="M163" s="224"/>
      <c r="N163" s="224"/>
      <c r="O163" s="224"/>
      <c r="P163" s="224"/>
      <c r="Q163" s="224"/>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c r="AM163" s="224"/>
      <c r="AN163" s="224"/>
      <c r="AO163" s="224"/>
      <c r="AP163" s="224"/>
      <c r="AQ163" s="224"/>
      <c r="AR163" s="224"/>
      <c r="AS163" s="224"/>
      <c r="AT163" s="224"/>
      <c r="AU163" s="224"/>
      <c r="AV163" s="224"/>
      <c r="AW163" s="224"/>
      <c r="AX163" s="224"/>
      <c r="AY163" s="224"/>
      <c r="AZ163" s="224"/>
      <c r="BA163" s="224"/>
      <c r="BB163" s="224"/>
    </row>
    <row r="164" spans="1:54" ht="15" customHeight="1" x14ac:dyDescent="0.25">
      <c r="A164" s="224"/>
      <c r="B164" s="224"/>
      <c r="C164" s="224"/>
      <c r="D164" s="224"/>
      <c r="E164" s="224"/>
      <c r="F164" s="224"/>
      <c r="G164" s="224"/>
      <c r="H164" s="224"/>
      <c r="I164" s="224"/>
      <c r="J164" s="224"/>
      <c r="K164" s="224"/>
      <c r="L164" s="224"/>
      <c r="M164" s="224"/>
      <c r="N164" s="224"/>
      <c r="O164" s="224"/>
      <c r="P164" s="224"/>
      <c r="Q164" s="224"/>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c r="AM164" s="224"/>
      <c r="AN164" s="224"/>
      <c r="AO164" s="224"/>
      <c r="AP164" s="224"/>
      <c r="AQ164" s="224"/>
      <c r="AR164" s="224"/>
      <c r="AS164" s="224"/>
      <c r="AT164" s="224"/>
      <c r="AU164" s="224"/>
      <c r="AV164" s="224"/>
      <c r="AW164" s="224"/>
      <c r="AX164" s="224"/>
      <c r="AY164" s="224"/>
      <c r="AZ164" s="224"/>
      <c r="BA164" s="224"/>
      <c r="BB164" s="224"/>
    </row>
    <row r="165" spans="1:54" ht="15" customHeight="1" x14ac:dyDescent="0.25">
      <c r="A165" s="224"/>
      <c r="B165" s="224"/>
      <c r="C165" s="224"/>
      <c r="D165" s="224"/>
      <c r="E165" s="224"/>
      <c r="F165" s="224"/>
      <c r="G165" s="224"/>
      <c r="H165" s="224"/>
      <c r="I165" s="224"/>
      <c r="J165" s="224"/>
      <c r="K165" s="224"/>
      <c r="L165" s="224"/>
      <c r="M165" s="224"/>
      <c r="N165" s="224"/>
      <c r="O165" s="224"/>
      <c r="P165" s="224"/>
      <c r="Q165" s="224"/>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c r="AM165" s="224"/>
      <c r="AN165" s="224"/>
      <c r="AO165" s="224"/>
      <c r="AP165" s="224"/>
      <c r="AQ165" s="224"/>
      <c r="AR165" s="224"/>
      <c r="AS165" s="224"/>
      <c r="AT165" s="224"/>
      <c r="AU165" s="224"/>
      <c r="AV165" s="224"/>
      <c r="AW165" s="224"/>
      <c r="AX165" s="224"/>
      <c r="AY165" s="224"/>
      <c r="AZ165" s="224"/>
      <c r="BA165" s="224"/>
      <c r="BB165" s="224"/>
    </row>
    <row r="166" spans="1:54" ht="15" customHeight="1" x14ac:dyDescent="0.25">
      <c r="A166" s="224"/>
      <c r="B166" s="224"/>
      <c r="C166" s="224"/>
      <c r="D166" s="224"/>
      <c r="E166" s="224"/>
      <c r="F166" s="224"/>
      <c r="G166" s="224"/>
      <c r="H166" s="224"/>
      <c r="I166" s="224"/>
      <c r="J166" s="224"/>
      <c r="K166" s="224"/>
      <c r="L166" s="224"/>
      <c r="M166" s="224"/>
      <c r="N166" s="224"/>
      <c r="O166" s="224"/>
      <c r="P166" s="224"/>
      <c r="Q166" s="224"/>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c r="AM166" s="224"/>
      <c r="AN166" s="224"/>
      <c r="AO166" s="224"/>
      <c r="AP166" s="224"/>
      <c r="AQ166" s="224"/>
      <c r="AR166" s="224"/>
      <c r="AS166" s="224"/>
      <c r="AT166" s="224"/>
      <c r="AU166" s="224"/>
      <c r="AV166" s="224"/>
      <c r="AW166" s="224"/>
      <c r="AX166" s="224"/>
      <c r="AY166" s="224"/>
      <c r="AZ166" s="224"/>
      <c r="BA166" s="224"/>
      <c r="BB166" s="224"/>
    </row>
    <row r="167" spans="1:54" ht="15" customHeight="1" x14ac:dyDescent="0.25">
      <c r="A167" s="224"/>
      <c r="B167" s="224"/>
      <c r="C167" s="224"/>
      <c r="D167" s="224"/>
      <c r="E167" s="224"/>
      <c r="F167" s="224"/>
      <c r="G167" s="224"/>
      <c r="H167" s="224"/>
      <c r="I167" s="224"/>
      <c r="J167" s="224"/>
      <c r="K167" s="224"/>
      <c r="L167" s="224"/>
      <c r="M167" s="224"/>
      <c r="N167" s="224"/>
      <c r="O167" s="224"/>
      <c r="P167" s="224"/>
      <c r="Q167" s="224"/>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c r="AM167" s="224"/>
      <c r="AN167" s="224"/>
      <c r="AO167" s="224"/>
      <c r="AP167" s="224"/>
      <c r="AQ167" s="224"/>
      <c r="AR167" s="224"/>
      <c r="AS167" s="224"/>
      <c r="AT167" s="224"/>
      <c r="AU167" s="224"/>
      <c r="AV167" s="224"/>
      <c r="AW167" s="224"/>
      <c r="AX167" s="224"/>
      <c r="AY167" s="224"/>
      <c r="AZ167" s="224"/>
      <c r="BA167" s="224"/>
      <c r="BB167" s="224"/>
    </row>
    <row r="168" spans="1:54" ht="15" customHeight="1" x14ac:dyDescent="0.25">
      <c r="A168" s="224"/>
      <c r="B168" s="224"/>
      <c r="C168" s="224"/>
      <c r="D168" s="224"/>
      <c r="E168" s="224"/>
      <c r="F168" s="224"/>
      <c r="G168" s="224"/>
      <c r="H168" s="224"/>
      <c r="I168" s="224"/>
      <c r="J168" s="224"/>
      <c r="K168" s="224"/>
      <c r="L168" s="224"/>
      <c r="M168" s="224"/>
      <c r="N168" s="224"/>
      <c r="O168" s="224"/>
      <c r="P168" s="224"/>
      <c r="Q168" s="224"/>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c r="AM168" s="224"/>
      <c r="AN168" s="224"/>
      <c r="AO168" s="224"/>
      <c r="AP168" s="224"/>
      <c r="AQ168" s="224"/>
      <c r="AR168" s="224"/>
      <c r="AS168" s="224"/>
      <c r="AT168" s="224"/>
      <c r="AU168" s="224"/>
      <c r="AV168" s="224"/>
      <c r="AW168" s="224"/>
      <c r="AX168" s="224"/>
      <c r="AY168" s="224"/>
      <c r="AZ168" s="224"/>
      <c r="BA168" s="224"/>
      <c r="BB168" s="224"/>
    </row>
    <row r="169" spans="1:54" ht="15" customHeight="1" x14ac:dyDescent="0.25">
      <c r="A169" s="224"/>
      <c r="B169" s="224"/>
      <c r="C169" s="224"/>
      <c r="D169" s="224"/>
      <c r="E169" s="224"/>
      <c r="F169" s="224"/>
      <c r="G169" s="224"/>
      <c r="H169" s="224"/>
      <c r="I169" s="224"/>
      <c r="J169" s="224"/>
      <c r="K169" s="224"/>
      <c r="L169" s="224"/>
      <c r="M169" s="224"/>
      <c r="N169" s="224"/>
      <c r="O169" s="224"/>
      <c r="P169" s="224"/>
      <c r="Q169" s="224"/>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c r="AM169" s="224"/>
      <c r="AN169" s="224"/>
      <c r="AO169" s="224"/>
      <c r="AP169" s="224"/>
      <c r="AQ169" s="224"/>
      <c r="AR169" s="224"/>
      <c r="AS169" s="224"/>
      <c r="AT169" s="224"/>
      <c r="AU169" s="224"/>
      <c r="AV169" s="224"/>
      <c r="AW169" s="224"/>
      <c r="AX169" s="224"/>
      <c r="AY169" s="224"/>
      <c r="AZ169" s="224"/>
      <c r="BA169" s="224"/>
      <c r="BB169" s="224"/>
    </row>
    <row r="170" spans="1:54" ht="15" customHeight="1" x14ac:dyDescent="0.25">
      <c r="A170" s="224"/>
      <c r="B170" s="224"/>
      <c r="C170" s="224"/>
      <c r="D170" s="224"/>
      <c r="E170" s="224"/>
      <c r="F170" s="224"/>
      <c r="G170" s="224"/>
      <c r="H170" s="224"/>
      <c r="I170" s="224"/>
      <c r="J170" s="224"/>
      <c r="K170" s="224"/>
      <c r="L170" s="224"/>
      <c r="M170" s="224"/>
      <c r="N170" s="224"/>
      <c r="O170" s="224"/>
      <c r="P170" s="224"/>
      <c r="Q170" s="224"/>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c r="AM170" s="224"/>
      <c r="AN170" s="224"/>
      <c r="AO170" s="224"/>
      <c r="AP170" s="224"/>
      <c r="AQ170" s="224"/>
      <c r="AR170" s="224"/>
      <c r="AS170" s="224"/>
      <c r="AT170" s="224"/>
      <c r="AU170" s="224"/>
      <c r="AV170" s="224"/>
      <c r="AW170" s="224"/>
      <c r="AX170" s="224"/>
      <c r="AY170" s="224"/>
      <c r="AZ170" s="224"/>
      <c r="BA170" s="224"/>
      <c r="BB170" s="224"/>
    </row>
    <row r="171" spans="1:54" ht="15" customHeight="1" x14ac:dyDescent="0.25">
      <c r="A171" s="224"/>
      <c r="B171" s="224"/>
      <c r="C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c r="AM171" s="224"/>
      <c r="AN171" s="224"/>
      <c r="AO171" s="224"/>
      <c r="AP171" s="224"/>
      <c r="AQ171" s="224"/>
      <c r="AR171" s="224"/>
      <c r="AS171" s="224"/>
      <c r="AT171" s="224"/>
      <c r="AU171" s="224"/>
      <c r="AV171" s="224"/>
      <c r="AW171" s="224"/>
      <c r="AX171" s="224"/>
      <c r="AY171" s="224"/>
      <c r="AZ171" s="224"/>
      <c r="BA171" s="224"/>
      <c r="BB171" s="224"/>
    </row>
    <row r="172" spans="1:54" ht="15" customHeight="1" x14ac:dyDescent="0.25">
      <c r="A172" s="224"/>
      <c r="B172" s="224"/>
      <c r="C172" s="224"/>
      <c r="D172" s="224"/>
      <c r="E172" s="224"/>
      <c r="F172" s="224"/>
      <c r="G172" s="224"/>
      <c r="H172" s="224"/>
      <c r="I172" s="224"/>
      <c r="J172" s="224"/>
      <c r="K172" s="224"/>
      <c r="L172" s="224"/>
      <c r="M172" s="224"/>
      <c r="N172" s="224"/>
      <c r="O172" s="224"/>
      <c r="P172" s="224"/>
      <c r="Q172" s="224"/>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c r="AM172" s="224"/>
      <c r="AN172" s="224"/>
      <c r="AO172" s="224"/>
      <c r="AP172" s="224"/>
      <c r="AQ172" s="224"/>
      <c r="AR172" s="224"/>
      <c r="AS172" s="224"/>
      <c r="AT172" s="224"/>
      <c r="AU172" s="224"/>
      <c r="AV172" s="224"/>
      <c r="AW172" s="224"/>
      <c r="AX172" s="224"/>
      <c r="AY172" s="224"/>
      <c r="AZ172" s="224"/>
      <c r="BA172" s="224"/>
      <c r="BB172" s="224"/>
    </row>
    <row r="173" spans="1:54" ht="15" customHeight="1" x14ac:dyDescent="0.25">
      <c r="A173" s="224"/>
      <c r="B173" s="224"/>
      <c r="C173" s="224"/>
      <c r="D173" s="224"/>
      <c r="E173" s="224"/>
      <c r="F173" s="224"/>
      <c r="G173" s="224"/>
      <c r="H173" s="224"/>
      <c r="I173" s="224"/>
      <c r="J173" s="224"/>
      <c r="K173" s="224"/>
      <c r="L173" s="224"/>
      <c r="M173" s="224"/>
      <c r="N173" s="224"/>
      <c r="O173" s="224"/>
      <c r="P173" s="224"/>
      <c r="Q173" s="224"/>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c r="AM173" s="224"/>
      <c r="AN173" s="224"/>
      <c r="AO173" s="224"/>
      <c r="AP173" s="224"/>
      <c r="AQ173" s="224"/>
      <c r="AR173" s="224"/>
      <c r="AS173" s="224"/>
      <c r="AT173" s="224"/>
      <c r="AU173" s="224"/>
      <c r="AV173" s="224"/>
      <c r="AW173" s="224"/>
      <c r="AX173" s="224"/>
      <c r="AY173" s="224"/>
      <c r="AZ173" s="224"/>
      <c r="BA173" s="224"/>
      <c r="BB173" s="224"/>
    </row>
    <row r="174" spans="1:54" ht="15" customHeight="1" x14ac:dyDescent="0.25">
      <c r="A174" s="224"/>
      <c r="B174" s="224"/>
      <c r="C174" s="224"/>
      <c r="D174" s="224"/>
      <c r="E174" s="224"/>
      <c r="F174" s="224"/>
      <c r="G174" s="224"/>
      <c r="H174" s="224"/>
      <c r="I174" s="224"/>
      <c r="J174" s="224"/>
      <c r="K174" s="224"/>
      <c r="L174" s="224"/>
      <c r="M174" s="224"/>
      <c r="N174" s="224"/>
      <c r="O174" s="224"/>
      <c r="P174" s="224"/>
      <c r="Q174" s="224"/>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c r="AM174" s="224"/>
      <c r="AN174" s="224"/>
      <c r="AO174" s="224"/>
      <c r="AP174" s="224"/>
      <c r="AQ174" s="224"/>
      <c r="AR174" s="224"/>
      <c r="AS174" s="224"/>
      <c r="AT174" s="224"/>
      <c r="AU174" s="224"/>
      <c r="AV174" s="224"/>
      <c r="AW174" s="224"/>
      <c r="AX174" s="224"/>
      <c r="AY174" s="224"/>
      <c r="AZ174" s="224"/>
      <c r="BA174" s="224"/>
      <c r="BB174" s="224"/>
    </row>
    <row r="175" spans="1:54" ht="15" customHeight="1" x14ac:dyDescent="0.25">
      <c r="A175" s="224"/>
      <c r="B175" s="224"/>
      <c r="C175" s="224"/>
      <c r="D175" s="224"/>
      <c r="E175" s="224"/>
      <c r="F175" s="224"/>
      <c r="G175" s="224"/>
      <c r="H175" s="224"/>
      <c r="I175" s="224"/>
      <c r="J175" s="224"/>
      <c r="K175" s="224"/>
      <c r="L175" s="224"/>
      <c r="M175" s="224"/>
      <c r="N175" s="224"/>
      <c r="O175" s="224"/>
      <c r="P175" s="224"/>
      <c r="Q175" s="224"/>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c r="AM175" s="224"/>
      <c r="AN175" s="224"/>
      <c r="AO175" s="224"/>
      <c r="AP175" s="224"/>
      <c r="AQ175" s="224"/>
      <c r="AR175" s="224"/>
      <c r="AS175" s="224"/>
      <c r="AT175" s="224"/>
      <c r="AU175" s="224"/>
      <c r="AV175" s="224"/>
      <c r="AW175" s="224"/>
      <c r="AX175" s="224"/>
      <c r="AY175" s="224"/>
      <c r="AZ175" s="224"/>
      <c r="BA175" s="224"/>
      <c r="BB175" s="224"/>
    </row>
    <row r="176" spans="1:54" ht="15" customHeight="1" x14ac:dyDescent="0.25">
      <c r="A176" s="224"/>
      <c r="B176" s="224"/>
      <c r="C176" s="224"/>
      <c r="D176" s="224"/>
      <c r="E176" s="224"/>
      <c r="F176" s="224"/>
      <c r="G176" s="224"/>
      <c r="H176" s="224"/>
      <c r="I176" s="224"/>
      <c r="J176" s="224"/>
      <c r="K176" s="224"/>
      <c r="L176" s="224"/>
      <c r="M176" s="224"/>
      <c r="N176" s="224"/>
      <c r="O176" s="224"/>
      <c r="P176" s="224"/>
      <c r="Q176" s="224"/>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c r="AM176" s="224"/>
      <c r="AN176" s="224"/>
      <c r="AO176" s="224"/>
      <c r="AP176" s="224"/>
      <c r="AQ176" s="224"/>
      <c r="AR176" s="224"/>
      <c r="AS176" s="224"/>
      <c r="AT176" s="224"/>
      <c r="AU176" s="224"/>
      <c r="AV176" s="224"/>
      <c r="AW176" s="224"/>
      <c r="AX176" s="224"/>
      <c r="AY176" s="224"/>
      <c r="AZ176" s="224"/>
      <c r="BA176" s="224"/>
      <c r="BB176" s="224"/>
    </row>
    <row r="177" spans="1:54" ht="15" customHeight="1" x14ac:dyDescent="0.25">
      <c r="A177" s="224"/>
      <c r="B177" s="224"/>
      <c r="C177" s="224"/>
      <c r="D177" s="224"/>
      <c r="E177" s="224"/>
      <c r="F177" s="224"/>
      <c r="G177" s="224"/>
      <c r="H177" s="224"/>
      <c r="I177" s="224"/>
      <c r="J177" s="224"/>
      <c r="K177" s="224"/>
      <c r="L177" s="224"/>
      <c r="M177" s="224"/>
      <c r="N177" s="224"/>
      <c r="O177" s="224"/>
      <c r="P177" s="224"/>
      <c r="Q177" s="224"/>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c r="AM177" s="224"/>
      <c r="AN177" s="224"/>
      <c r="AO177" s="224"/>
      <c r="AP177" s="224"/>
      <c r="AQ177" s="224"/>
      <c r="AR177" s="224"/>
      <c r="AS177" s="224"/>
      <c r="AT177" s="224"/>
      <c r="AU177" s="224"/>
      <c r="AV177" s="224"/>
      <c r="AW177" s="224"/>
      <c r="AX177" s="224"/>
      <c r="AY177" s="224"/>
      <c r="AZ177" s="224"/>
      <c r="BA177" s="224"/>
      <c r="BB177" s="224"/>
    </row>
    <row r="178" spans="1:54" ht="15" customHeight="1" x14ac:dyDescent="0.25">
      <c r="A178" s="224"/>
      <c r="B178" s="224"/>
      <c r="C178" s="224"/>
      <c r="D178" s="224"/>
      <c r="E178" s="224"/>
      <c r="F178" s="224"/>
      <c r="G178" s="224"/>
      <c r="H178" s="224"/>
      <c r="I178" s="224"/>
      <c r="J178" s="224"/>
      <c r="K178" s="224"/>
      <c r="L178" s="224"/>
      <c r="M178" s="224"/>
      <c r="N178" s="224"/>
      <c r="O178" s="224"/>
      <c r="P178" s="224"/>
      <c r="Q178" s="224"/>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c r="AM178" s="224"/>
      <c r="AN178" s="224"/>
      <c r="AO178" s="224"/>
      <c r="AP178" s="224"/>
      <c r="AQ178" s="224"/>
      <c r="AR178" s="224"/>
      <c r="AS178" s="224"/>
      <c r="AT178" s="224"/>
      <c r="AU178" s="224"/>
      <c r="AV178" s="224"/>
      <c r="AW178" s="224"/>
      <c r="AX178" s="224"/>
      <c r="AY178" s="224"/>
      <c r="AZ178" s="224"/>
      <c r="BA178" s="224"/>
      <c r="BB178" s="224"/>
    </row>
    <row r="179" spans="1:54" ht="15" customHeight="1" x14ac:dyDescent="0.25">
      <c r="A179" s="224"/>
      <c r="B179" s="224"/>
      <c r="C179" s="224"/>
      <c r="D179" s="224"/>
      <c r="E179" s="224"/>
      <c r="F179" s="224"/>
      <c r="G179" s="224"/>
      <c r="H179" s="224"/>
      <c r="I179" s="224"/>
      <c r="J179" s="224"/>
      <c r="K179" s="224"/>
      <c r="L179" s="224"/>
      <c r="M179" s="224"/>
      <c r="N179" s="224"/>
      <c r="O179" s="224"/>
      <c r="P179" s="224"/>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c r="AM179" s="224"/>
      <c r="AN179" s="224"/>
      <c r="AO179" s="224"/>
      <c r="AP179" s="224"/>
      <c r="AQ179" s="224"/>
      <c r="AR179" s="224"/>
      <c r="AS179" s="224"/>
      <c r="AT179" s="224"/>
      <c r="AU179" s="224"/>
      <c r="AV179" s="224"/>
      <c r="AW179" s="224"/>
      <c r="AX179" s="224"/>
      <c r="AY179" s="224"/>
      <c r="AZ179" s="224"/>
      <c r="BA179" s="224"/>
      <c r="BB179" s="224"/>
    </row>
    <row r="180" spans="1:54" ht="15" customHeight="1" x14ac:dyDescent="0.25">
      <c r="A180" s="224"/>
      <c r="B180" s="224"/>
      <c r="C180" s="224"/>
      <c r="D180" s="224"/>
      <c r="E180" s="224"/>
      <c r="F180" s="224"/>
      <c r="G180" s="224"/>
      <c r="H180" s="224"/>
      <c r="I180" s="224"/>
      <c r="J180" s="224"/>
      <c r="K180" s="224"/>
      <c r="L180" s="224"/>
      <c r="M180" s="224"/>
      <c r="N180" s="224"/>
      <c r="O180" s="224"/>
      <c r="P180" s="224"/>
      <c r="Q180" s="224"/>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c r="AM180" s="224"/>
      <c r="AN180" s="224"/>
      <c r="AO180" s="224"/>
      <c r="AP180" s="224"/>
      <c r="AQ180" s="224"/>
      <c r="AR180" s="224"/>
      <c r="AS180" s="224"/>
      <c r="AT180" s="224"/>
      <c r="AU180" s="224"/>
      <c r="AV180" s="224"/>
      <c r="AW180" s="224"/>
      <c r="AX180" s="224"/>
      <c r="AY180" s="224"/>
      <c r="AZ180" s="224"/>
      <c r="BA180" s="224"/>
      <c r="BB180" s="224"/>
    </row>
    <row r="181" spans="1:54" ht="15" customHeight="1" x14ac:dyDescent="0.25">
      <c r="A181" s="224"/>
      <c r="B181" s="224"/>
      <c r="C181" s="224"/>
      <c r="D181" s="224"/>
      <c r="E181" s="224"/>
      <c r="F181" s="224"/>
      <c r="G181" s="224"/>
      <c r="H181" s="224"/>
      <c r="I181" s="224"/>
      <c r="J181" s="224"/>
      <c r="K181" s="224"/>
      <c r="L181" s="224"/>
      <c r="M181" s="224"/>
      <c r="N181" s="224"/>
      <c r="O181" s="224"/>
      <c r="P181" s="224"/>
      <c r="Q181" s="224"/>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c r="AM181" s="224"/>
      <c r="AN181" s="224"/>
      <c r="AO181" s="224"/>
      <c r="AP181" s="224"/>
      <c r="AQ181" s="224"/>
      <c r="AR181" s="224"/>
      <c r="AS181" s="224"/>
      <c r="AT181" s="224"/>
      <c r="AU181" s="224"/>
      <c r="AV181" s="224"/>
      <c r="AW181" s="224"/>
      <c r="AX181" s="224"/>
      <c r="AY181" s="224"/>
      <c r="AZ181" s="224"/>
      <c r="BA181" s="224"/>
      <c r="BB181" s="224"/>
    </row>
    <row r="182" spans="1:54" ht="15" customHeight="1" x14ac:dyDescent="0.25">
      <c r="A182" s="224"/>
      <c r="B182" s="224"/>
      <c r="C182" s="224"/>
      <c r="D182" s="224"/>
      <c r="E182" s="224"/>
      <c r="F182" s="224"/>
      <c r="G182" s="224"/>
      <c r="H182" s="224"/>
      <c r="I182" s="224"/>
      <c r="J182" s="224"/>
      <c r="K182" s="224"/>
      <c r="L182" s="224"/>
      <c r="M182" s="224"/>
      <c r="N182" s="224"/>
      <c r="O182" s="224"/>
      <c r="P182" s="224"/>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c r="AM182" s="224"/>
      <c r="AN182" s="224"/>
      <c r="AO182" s="224"/>
      <c r="AP182" s="224"/>
      <c r="AQ182" s="224"/>
      <c r="AR182" s="224"/>
      <c r="AS182" s="224"/>
      <c r="AT182" s="224"/>
      <c r="AU182" s="224"/>
      <c r="AV182" s="224"/>
      <c r="AW182" s="224"/>
      <c r="AX182" s="224"/>
      <c r="AY182" s="224"/>
      <c r="AZ182" s="224"/>
      <c r="BA182" s="224"/>
      <c r="BB182" s="224"/>
    </row>
    <row r="183" spans="1:54" ht="15" customHeight="1" x14ac:dyDescent="0.25">
      <c r="A183" s="224"/>
      <c r="B183" s="224"/>
      <c r="C183" s="224"/>
      <c r="D183" s="224"/>
      <c r="E183" s="224"/>
      <c r="F183" s="224"/>
      <c r="G183" s="224"/>
      <c r="H183" s="224"/>
      <c r="I183" s="224"/>
      <c r="J183" s="224"/>
      <c r="K183" s="224"/>
      <c r="L183" s="224"/>
      <c r="M183" s="224"/>
      <c r="N183" s="224"/>
      <c r="O183" s="224"/>
      <c r="P183" s="224"/>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c r="AM183" s="224"/>
      <c r="AN183" s="224"/>
      <c r="AO183" s="224"/>
      <c r="AP183" s="224"/>
      <c r="AQ183" s="224"/>
      <c r="AR183" s="224"/>
      <c r="AS183" s="224"/>
      <c r="AT183" s="224"/>
      <c r="AU183" s="224"/>
      <c r="AV183" s="224"/>
      <c r="AW183" s="224"/>
      <c r="AX183" s="224"/>
      <c r="AY183" s="224"/>
      <c r="AZ183" s="224"/>
      <c r="BA183" s="224"/>
      <c r="BB183" s="224"/>
    </row>
    <row r="184" spans="1:54" ht="15" customHeight="1" x14ac:dyDescent="0.25">
      <c r="A184" s="224"/>
      <c r="B184" s="224"/>
      <c r="C184" s="224"/>
      <c r="D184" s="224"/>
      <c r="E184" s="224"/>
      <c r="F184" s="224"/>
      <c r="G184" s="224"/>
      <c r="H184" s="224"/>
      <c r="I184" s="224"/>
      <c r="J184" s="224"/>
      <c r="K184" s="224"/>
      <c r="L184" s="224"/>
      <c r="M184" s="224"/>
      <c r="N184" s="224"/>
      <c r="O184" s="224"/>
      <c r="P184" s="224"/>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c r="AM184" s="224"/>
      <c r="AN184" s="224"/>
      <c r="AO184" s="224"/>
      <c r="AP184" s="224"/>
      <c r="AQ184" s="224"/>
      <c r="AR184" s="224"/>
      <c r="AS184" s="224"/>
      <c r="AT184" s="224"/>
      <c r="AU184" s="224"/>
      <c r="AV184" s="224"/>
      <c r="AW184" s="224"/>
      <c r="AX184" s="224"/>
      <c r="AY184" s="224"/>
      <c r="AZ184" s="224"/>
      <c r="BA184" s="224"/>
      <c r="BB184" s="224"/>
    </row>
    <row r="185" spans="1:54" ht="15" customHeight="1" x14ac:dyDescent="0.25">
      <c r="A185" s="224"/>
      <c r="B185" s="224"/>
      <c r="C185" s="224"/>
      <c r="D185" s="224"/>
      <c r="E185" s="224"/>
      <c r="F185" s="224"/>
      <c r="G185" s="224"/>
      <c r="H185" s="224"/>
      <c r="I185" s="224"/>
      <c r="J185" s="224"/>
      <c r="K185" s="224"/>
      <c r="L185" s="224"/>
      <c r="M185" s="224"/>
      <c r="N185" s="224"/>
      <c r="O185" s="224"/>
      <c r="P185" s="224"/>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c r="AM185" s="224"/>
      <c r="AN185" s="224"/>
      <c r="AO185" s="224"/>
      <c r="AP185" s="224"/>
      <c r="AQ185" s="224"/>
      <c r="AR185" s="224"/>
      <c r="AS185" s="224"/>
      <c r="AT185" s="224"/>
      <c r="AU185" s="224"/>
      <c r="AV185" s="224"/>
      <c r="AW185" s="224"/>
      <c r="AX185" s="224"/>
      <c r="AY185" s="224"/>
      <c r="AZ185" s="224"/>
      <c r="BA185" s="224"/>
      <c r="BB185" s="224"/>
    </row>
    <row r="186" spans="1:54" ht="15" customHeight="1" x14ac:dyDescent="0.25">
      <c r="A186" s="224"/>
      <c r="B186" s="224"/>
      <c r="C186" s="224"/>
      <c r="D186" s="224"/>
      <c r="E186" s="224"/>
      <c r="F186" s="224"/>
      <c r="G186" s="224"/>
      <c r="H186" s="224"/>
      <c r="I186" s="224"/>
      <c r="J186" s="224"/>
      <c r="K186" s="224"/>
      <c r="L186" s="224"/>
      <c r="M186" s="224"/>
      <c r="N186" s="224"/>
      <c r="O186" s="224"/>
      <c r="P186" s="224"/>
      <c r="Q186" s="224"/>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c r="AM186" s="224"/>
      <c r="AN186" s="224"/>
      <c r="AO186" s="224"/>
      <c r="AP186" s="224"/>
      <c r="AQ186" s="224"/>
      <c r="AR186" s="224"/>
      <c r="AS186" s="224"/>
      <c r="AT186" s="224"/>
      <c r="AU186" s="224"/>
      <c r="AV186" s="224"/>
      <c r="AW186" s="224"/>
      <c r="AX186" s="224"/>
      <c r="AY186" s="224"/>
      <c r="AZ186" s="224"/>
      <c r="BA186" s="224"/>
      <c r="BB186" s="224"/>
    </row>
    <row r="187" spans="1:54" ht="15" customHeight="1" x14ac:dyDescent="0.25">
      <c r="A187" s="224"/>
      <c r="B187" s="224"/>
      <c r="C187" s="224"/>
      <c r="D187" s="224"/>
      <c r="E187" s="224"/>
      <c r="F187" s="224"/>
      <c r="G187" s="224"/>
      <c r="H187" s="224"/>
      <c r="I187" s="224"/>
      <c r="J187" s="224"/>
      <c r="K187" s="224"/>
      <c r="L187" s="224"/>
      <c r="M187" s="224"/>
      <c r="N187" s="224"/>
      <c r="O187" s="224"/>
      <c r="P187" s="224"/>
      <c r="Q187" s="224"/>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c r="AM187" s="224"/>
      <c r="AN187" s="224"/>
      <c r="AO187" s="224"/>
      <c r="AP187" s="224"/>
      <c r="AQ187" s="224"/>
      <c r="AR187" s="224"/>
      <c r="AS187" s="224"/>
      <c r="AT187" s="224"/>
      <c r="AU187" s="224"/>
      <c r="AV187" s="224"/>
      <c r="AW187" s="224"/>
      <c r="AX187" s="224"/>
      <c r="AY187" s="224"/>
      <c r="AZ187" s="224"/>
      <c r="BA187" s="224"/>
      <c r="BB187" s="224"/>
    </row>
    <row r="188" spans="1:54" ht="15" customHeight="1" x14ac:dyDescent="0.25">
      <c r="A188" s="224"/>
      <c r="B188" s="224"/>
      <c r="C188" s="224"/>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c r="AN188" s="224"/>
      <c r="AO188" s="224"/>
      <c r="AP188" s="224"/>
      <c r="AQ188" s="224"/>
      <c r="AR188" s="224"/>
      <c r="AS188" s="224"/>
      <c r="AT188" s="224"/>
      <c r="AU188" s="224"/>
      <c r="AV188" s="224"/>
      <c r="AW188" s="224"/>
      <c r="AX188" s="224"/>
      <c r="AY188" s="224"/>
      <c r="AZ188" s="224"/>
      <c r="BA188" s="224"/>
      <c r="BB188" s="224"/>
    </row>
    <row r="189" spans="1:54" ht="15" customHeight="1" x14ac:dyDescent="0.25">
      <c r="A189" s="224"/>
      <c r="B189" s="224"/>
      <c r="C189" s="224"/>
      <c r="D189" s="224"/>
      <c r="E189" s="224"/>
      <c r="F189" s="224"/>
      <c r="G189" s="224"/>
      <c r="H189" s="224"/>
      <c r="I189" s="224"/>
      <c r="J189" s="224"/>
      <c r="K189" s="224"/>
      <c r="L189" s="224"/>
      <c r="M189" s="224"/>
      <c r="N189" s="224"/>
      <c r="O189" s="224"/>
      <c r="P189" s="224"/>
      <c r="Q189" s="224"/>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c r="AM189" s="224"/>
      <c r="AN189" s="224"/>
      <c r="AO189" s="224"/>
      <c r="AP189" s="224"/>
      <c r="AQ189" s="224"/>
      <c r="AR189" s="224"/>
      <c r="AS189" s="224"/>
      <c r="AT189" s="224"/>
      <c r="AU189" s="224"/>
      <c r="AV189" s="224"/>
      <c r="AW189" s="224"/>
      <c r="AX189" s="224"/>
      <c r="AY189" s="224"/>
      <c r="AZ189" s="224"/>
      <c r="BA189" s="224"/>
      <c r="BB189" s="224"/>
    </row>
    <row r="190" spans="1:54" ht="15" customHeight="1" x14ac:dyDescent="0.25">
      <c r="A190" s="224"/>
      <c r="B190" s="224"/>
      <c r="C190" s="224"/>
      <c r="D190" s="224"/>
      <c r="E190" s="224"/>
      <c r="F190" s="224"/>
      <c r="G190" s="224"/>
      <c r="H190" s="224"/>
      <c r="I190" s="224"/>
      <c r="J190" s="224"/>
      <c r="K190" s="224"/>
      <c r="L190" s="224"/>
      <c r="M190" s="224"/>
      <c r="N190" s="224"/>
      <c r="O190" s="224"/>
      <c r="P190" s="224"/>
      <c r="Q190" s="224"/>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c r="AM190" s="224"/>
      <c r="AN190" s="224"/>
      <c r="AO190" s="224"/>
      <c r="AP190" s="224"/>
      <c r="AQ190" s="224"/>
      <c r="AR190" s="224"/>
      <c r="AS190" s="224"/>
      <c r="AT190" s="224"/>
      <c r="AU190" s="224"/>
      <c r="AV190" s="224"/>
      <c r="AW190" s="224"/>
      <c r="AX190" s="224"/>
      <c r="AY190" s="224"/>
      <c r="AZ190" s="224"/>
      <c r="BA190" s="224"/>
      <c r="BB190" s="224"/>
    </row>
    <row r="191" spans="1:54" ht="15" customHeight="1" x14ac:dyDescent="0.25">
      <c r="A191" s="224"/>
      <c r="B191" s="224"/>
      <c r="C191" s="224"/>
      <c r="D191" s="224"/>
      <c r="E191" s="224"/>
      <c r="F191" s="224"/>
      <c r="G191" s="224"/>
      <c r="H191" s="224"/>
      <c r="I191" s="224"/>
      <c r="J191" s="224"/>
      <c r="K191" s="224"/>
      <c r="L191" s="224"/>
      <c r="M191" s="224"/>
      <c r="N191" s="224"/>
      <c r="O191" s="224"/>
      <c r="P191" s="224"/>
      <c r="Q191" s="224"/>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c r="AM191" s="224"/>
      <c r="AN191" s="224"/>
      <c r="AO191" s="224"/>
      <c r="AP191" s="224"/>
      <c r="AQ191" s="224"/>
      <c r="AR191" s="224"/>
      <c r="AS191" s="224"/>
      <c r="AT191" s="224"/>
      <c r="AU191" s="224"/>
      <c r="AV191" s="224"/>
      <c r="AW191" s="224"/>
      <c r="AX191" s="224"/>
      <c r="AY191" s="224"/>
      <c r="AZ191" s="224"/>
      <c r="BA191" s="224"/>
      <c r="BB191" s="224"/>
    </row>
    <row r="192" spans="1:54" ht="15" customHeight="1" x14ac:dyDescent="0.25">
      <c r="A192" s="224"/>
      <c r="B192" s="224"/>
      <c r="C192" s="224"/>
      <c r="D192" s="224"/>
      <c r="E192" s="224"/>
      <c r="F192" s="224"/>
      <c r="G192" s="224"/>
      <c r="H192" s="224"/>
      <c r="I192" s="224"/>
      <c r="J192" s="224"/>
      <c r="K192" s="224"/>
      <c r="L192" s="224"/>
      <c r="M192" s="224"/>
      <c r="N192" s="224"/>
      <c r="O192" s="224"/>
      <c r="P192" s="224"/>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c r="AM192" s="224"/>
      <c r="AN192" s="224"/>
      <c r="AO192" s="224"/>
      <c r="AP192" s="224"/>
      <c r="AQ192" s="224"/>
      <c r="AR192" s="224"/>
      <c r="AS192" s="224"/>
      <c r="AT192" s="224"/>
      <c r="AU192" s="224"/>
      <c r="AV192" s="224"/>
      <c r="AW192" s="224"/>
      <c r="AX192" s="224"/>
      <c r="AY192" s="224"/>
      <c r="AZ192" s="224"/>
      <c r="BA192" s="224"/>
      <c r="BB192" s="224"/>
    </row>
    <row r="193" spans="1:54" ht="15" customHeight="1" x14ac:dyDescent="0.25">
      <c r="A193" s="224"/>
      <c r="B193" s="224"/>
      <c r="C193" s="224"/>
      <c r="D193" s="224"/>
      <c r="E193" s="224"/>
      <c r="F193" s="224"/>
      <c r="G193" s="224"/>
      <c r="H193" s="224"/>
      <c r="I193" s="224"/>
      <c r="J193" s="224"/>
      <c r="K193" s="224"/>
      <c r="L193" s="224"/>
      <c r="M193" s="224"/>
      <c r="N193" s="224"/>
      <c r="O193" s="224"/>
      <c r="P193" s="224"/>
      <c r="Q193" s="224"/>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c r="AM193" s="224"/>
      <c r="AN193" s="224"/>
      <c r="AO193" s="224"/>
      <c r="AP193" s="224"/>
      <c r="AQ193" s="224"/>
      <c r="AR193" s="224"/>
      <c r="AS193" s="224"/>
      <c r="AT193" s="224"/>
      <c r="AU193" s="224"/>
      <c r="AV193" s="224"/>
      <c r="AW193" s="224"/>
      <c r="AX193" s="224"/>
      <c r="AY193" s="224"/>
      <c r="AZ193" s="224"/>
      <c r="BA193" s="224"/>
      <c r="BB193" s="224"/>
    </row>
    <row r="194" spans="1:54" ht="15" customHeight="1" x14ac:dyDescent="0.25">
      <c r="A194" s="224"/>
      <c r="B194" s="224"/>
      <c r="C194" s="224"/>
      <c r="D194" s="224"/>
      <c r="E194" s="224"/>
      <c r="F194" s="224"/>
      <c r="G194" s="224"/>
      <c r="H194" s="224"/>
      <c r="I194" s="224"/>
      <c r="J194" s="224"/>
      <c r="K194" s="224"/>
      <c r="L194" s="224"/>
      <c r="M194" s="224"/>
      <c r="N194" s="224"/>
      <c r="O194" s="224"/>
      <c r="P194" s="224"/>
      <c r="Q194" s="224"/>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c r="AM194" s="224"/>
      <c r="AN194" s="224"/>
      <c r="AO194" s="224"/>
      <c r="AP194" s="224"/>
      <c r="AQ194" s="224"/>
      <c r="AR194" s="224"/>
      <c r="AS194" s="224"/>
      <c r="AT194" s="224"/>
      <c r="AU194" s="224"/>
      <c r="AV194" s="224"/>
      <c r="AW194" s="224"/>
      <c r="AX194" s="224"/>
      <c r="AY194" s="224"/>
      <c r="AZ194" s="224"/>
      <c r="BA194" s="224"/>
      <c r="BB194" s="224"/>
    </row>
    <row r="195" spans="1:54" ht="15" customHeight="1" x14ac:dyDescent="0.25">
      <c r="A195" s="224"/>
      <c r="B195" s="224"/>
      <c r="C195" s="224"/>
      <c r="D195" s="224"/>
      <c r="E195" s="224"/>
      <c r="F195" s="224"/>
      <c r="G195" s="224"/>
      <c r="H195" s="224"/>
      <c r="I195" s="224"/>
      <c r="J195" s="224"/>
      <c r="K195" s="224"/>
      <c r="L195" s="224"/>
      <c r="M195" s="224"/>
      <c r="N195" s="224"/>
      <c r="O195" s="224"/>
      <c r="P195" s="224"/>
      <c r="Q195" s="224"/>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c r="AM195" s="224"/>
      <c r="AN195" s="224"/>
      <c r="AO195" s="224"/>
      <c r="AP195" s="224"/>
      <c r="AQ195" s="224"/>
      <c r="AR195" s="224"/>
      <c r="AS195" s="224"/>
      <c r="AT195" s="224"/>
      <c r="AU195" s="224"/>
      <c r="AV195" s="224"/>
      <c r="AW195" s="224"/>
      <c r="AX195" s="224"/>
      <c r="AY195" s="224"/>
      <c r="AZ195" s="224"/>
      <c r="BA195" s="224"/>
      <c r="BB195" s="224"/>
    </row>
    <row r="196" spans="1:54" ht="15" customHeight="1" x14ac:dyDescent="0.25">
      <c r="A196" s="224"/>
      <c r="B196" s="224"/>
      <c r="C196" s="224"/>
      <c r="D196" s="224"/>
      <c r="E196" s="224"/>
      <c r="F196" s="224"/>
      <c r="G196" s="224"/>
      <c r="H196" s="224"/>
      <c r="I196" s="224"/>
      <c r="J196" s="224"/>
      <c r="K196" s="224"/>
      <c r="L196" s="224"/>
      <c r="M196" s="224"/>
      <c r="N196" s="224"/>
      <c r="O196" s="224"/>
      <c r="P196" s="224"/>
      <c r="Q196" s="224"/>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c r="AM196" s="224"/>
      <c r="AN196" s="224"/>
      <c r="AO196" s="224"/>
      <c r="AP196" s="224"/>
      <c r="AQ196" s="224"/>
      <c r="AR196" s="224"/>
      <c r="AS196" s="224"/>
      <c r="AT196" s="224"/>
      <c r="AU196" s="224"/>
      <c r="AV196" s="224"/>
      <c r="AW196" s="224"/>
      <c r="AX196" s="224"/>
      <c r="AY196" s="224"/>
      <c r="AZ196" s="224"/>
      <c r="BA196" s="224"/>
      <c r="BB196" s="224"/>
    </row>
    <row r="197" spans="1:54" ht="15" customHeight="1" x14ac:dyDescent="0.25">
      <c r="A197" s="224"/>
      <c r="B197" s="224"/>
      <c r="C197" s="224"/>
      <c r="D197" s="224"/>
      <c r="E197" s="224"/>
      <c r="F197" s="224"/>
      <c r="G197" s="224"/>
      <c r="H197" s="224"/>
      <c r="I197" s="224"/>
      <c r="J197" s="224"/>
      <c r="K197" s="224"/>
      <c r="L197" s="224"/>
      <c r="M197" s="224"/>
      <c r="N197" s="224"/>
      <c r="O197" s="224"/>
      <c r="P197" s="224"/>
      <c r="Q197" s="224"/>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c r="AM197" s="224"/>
      <c r="AN197" s="224"/>
      <c r="AO197" s="224"/>
      <c r="AP197" s="224"/>
      <c r="AQ197" s="224"/>
      <c r="AR197" s="224"/>
      <c r="AS197" s="224"/>
      <c r="AT197" s="224"/>
      <c r="AU197" s="224"/>
      <c r="AV197" s="224"/>
      <c r="AW197" s="224"/>
      <c r="AX197" s="224"/>
      <c r="AY197" s="224"/>
      <c r="AZ197" s="224"/>
      <c r="BA197" s="224"/>
      <c r="BB197" s="224"/>
    </row>
    <row r="198" spans="1:54" ht="15" customHeight="1" x14ac:dyDescent="0.25">
      <c r="A198" s="224"/>
      <c r="B198" s="224"/>
      <c r="C198" s="224"/>
      <c r="D198" s="224"/>
      <c r="E198" s="224"/>
      <c r="F198" s="224"/>
      <c r="G198" s="224"/>
      <c r="H198" s="224"/>
      <c r="I198" s="224"/>
      <c r="J198" s="224"/>
      <c r="K198" s="224"/>
      <c r="L198" s="224"/>
      <c r="M198" s="224"/>
      <c r="N198" s="224"/>
      <c r="O198" s="224"/>
      <c r="P198" s="224"/>
      <c r="Q198" s="224"/>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c r="AM198" s="224"/>
      <c r="AN198" s="224"/>
      <c r="AO198" s="224"/>
      <c r="AP198" s="224"/>
      <c r="AQ198" s="224"/>
      <c r="AR198" s="224"/>
      <c r="AS198" s="224"/>
      <c r="AT198" s="224"/>
      <c r="AU198" s="224"/>
      <c r="AV198" s="224"/>
      <c r="AW198" s="224"/>
      <c r="AX198" s="224"/>
      <c r="AY198" s="224"/>
      <c r="AZ198" s="224"/>
      <c r="BA198" s="224"/>
      <c r="BB198" s="224"/>
    </row>
    <row r="199" spans="1:54" ht="15" customHeight="1" x14ac:dyDescent="0.25">
      <c r="A199" s="224"/>
      <c r="B199" s="224"/>
      <c r="C199" s="224"/>
      <c r="D199" s="224"/>
      <c r="E199" s="224"/>
      <c r="F199" s="224"/>
      <c r="G199" s="224"/>
      <c r="H199" s="224"/>
      <c r="I199" s="224"/>
      <c r="J199" s="224"/>
      <c r="K199" s="224"/>
      <c r="L199" s="224"/>
      <c r="M199" s="224"/>
      <c r="N199" s="224"/>
      <c r="O199" s="224"/>
      <c r="P199" s="224"/>
      <c r="Q199" s="224"/>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c r="AM199" s="224"/>
      <c r="AN199" s="224"/>
      <c r="AO199" s="224"/>
      <c r="AP199" s="224"/>
      <c r="AQ199" s="224"/>
      <c r="AR199" s="224"/>
      <c r="AS199" s="224"/>
      <c r="AT199" s="224"/>
      <c r="AU199" s="224"/>
      <c r="AV199" s="224"/>
      <c r="AW199" s="224"/>
      <c r="AX199" s="224"/>
      <c r="AY199" s="224"/>
      <c r="AZ199" s="224"/>
      <c r="BA199" s="224"/>
      <c r="BB199" s="224"/>
    </row>
    <row r="200" spans="1:54" ht="15" customHeight="1" x14ac:dyDescent="0.25">
      <c r="A200" s="224"/>
      <c r="B200" s="224"/>
      <c r="C200" s="224"/>
      <c r="D200" s="224"/>
      <c r="E200" s="224"/>
      <c r="F200" s="224"/>
      <c r="G200" s="224"/>
      <c r="H200" s="224"/>
      <c r="I200" s="224"/>
      <c r="J200" s="224"/>
      <c r="K200" s="224"/>
      <c r="L200" s="224"/>
      <c r="M200" s="224"/>
      <c r="N200" s="224"/>
      <c r="O200" s="224"/>
      <c r="P200" s="224"/>
      <c r="Q200" s="224"/>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c r="AM200" s="224"/>
      <c r="AN200" s="224"/>
      <c r="AO200" s="224"/>
      <c r="AP200" s="224"/>
      <c r="AQ200" s="224"/>
      <c r="AR200" s="224"/>
      <c r="AS200" s="224"/>
      <c r="AT200" s="224"/>
      <c r="AU200" s="224"/>
      <c r="AV200" s="224"/>
      <c r="AW200" s="224"/>
      <c r="AX200" s="224"/>
      <c r="AY200" s="224"/>
      <c r="AZ200" s="224"/>
      <c r="BA200" s="224"/>
      <c r="BB200" s="224"/>
    </row>
    <row r="201" spans="1:54" ht="15" customHeight="1" x14ac:dyDescent="0.25">
      <c r="A201" s="224"/>
      <c r="B201" s="224"/>
      <c r="C201" s="224"/>
      <c r="D201" s="224"/>
      <c r="E201" s="224"/>
      <c r="F201" s="224"/>
      <c r="G201" s="224"/>
      <c r="H201" s="224"/>
      <c r="I201" s="224"/>
      <c r="J201" s="224"/>
      <c r="K201" s="224"/>
      <c r="L201" s="224"/>
      <c r="M201" s="224"/>
      <c r="N201" s="224"/>
      <c r="O201" s="224"/>
      <c r="P201" s="224"/>
      <c r="Q201" s="224"/>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c r="AM201" s="224"/>
      <c r="AN201" s="224"/>
      <c r="AO201" s="224"/>
      <c r="AP201" s="224"/>
      <c r="AQ201" s="224"/>
      <c r="AR201" s="224"/>
      <c r="AS201" s="224"/>
      <c r="AT201" s="224"/>
      <c r="AU201" s="224"/>
      <c r="AV201" s="224"/>
      <c r="AW201" s="224"/>
      <c r="AX201" s="224"/>
      <c r="AY201" s="224"/>
      <c r="AZ201" s="224"/>
      <c r="BA201" s="224"/>
      <c r="BB201" s="224"/>
    </row>
    <row r="202" spans="1:54" ht="15" customHeight="1" x14ac:dyDescent="0.25">
      <c r="A202" s="224"/>
      <c r="B202" s="224"/>
      <c r="C202" s="224"/>
      <c r="D202" s="224"/>
      <c r="E202" s="224"/>
      <c r="F202" s="224"/>
      <c r="G202" s="224"/>
      <c r="H202" s="224"/>
      <c r="I202" s="224"/>
      <c r="J202" s="224"/>
      <c r="K202" s="224"/>
      <c r="L202" s="224"/>
      <c r="M202" s="224"/>
      <c r="N202" s="224"/>
      <c r="O202" s="224"/>
      <c r="P202" s="224"/>
      <c r="Q202" s="224"/>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c r="AM202" s="224"/>
      <c r="AN202" s="224"/>
      <c r="AO202" s="224"/>
      <c r="AP202" s="224"/>
      <c r="AQ202" s="224"/>
      <c r="AR202" s="224"/>
      <c r="AS202" s="224"/>
      <c r="AT202" s="224"/>
      <c r="AU202" s="224"/>
      <c r="AV202" s="224"/>
      <c r="AW202" s="224"/>
      <c r="AX202" s="224"/>
      <c r="AY202" s="224"/>
      <c r="AZ202" s="224"/>
      <c r="BA202" s="224"/>
      <c r="BB202" s="224"/>
    </row>
    <row r="203" spans="1:54" ht="15" customHeight="1" x14ac:dyDescent="0.25">
      <c r="A203" s="224"/>
      <c r="B203" s="224"/>
      <c r="C203" s="224"/>
      <c r="D203" s="224"/>
      <c r="E203" s="224"/>
      <c r="F203" s="224"/>
      <c r="G203" s="224"/>
      <c r="H203" s="224"/>
      <c r="I203" s="224"/>
      <c r="J203" s="224"/>
      <c r="K203" s="224"/>
      <c r="L203" s="224"/>
      <c r="M203" s="224"/>
      <c r="N203" s="224"/>
      <c r="O203" s="224"/>
      <c r="P203" s="224"/>
      <c r="Q203" s="224"/>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c r="AM203" s="224"/>
      <c r="AN203" s="224"/>
      <c r="AO203" s="224"/>
      <c r="AP203" s="224"/>
      <c r="AQ203" s="224"/>
      <c r="AR203" s="224"/>
      <c r="AS203" s="224"/>
      <c r="AT203" s="224"/>
      <c r="AU203" s="224"/>
      <c r="AV203" s="224"/>
      <c r="AW203" s="224"/>
      <c r="AX203" s="224"/>
      <c r="AY203" s="224"/>
      <c r="AZ203" s="224"/>
      <c r="BA203" s="224"/>
      <c r="BB203" s="224"/>
    </row>
    <row r="204" spans="1:54" ht="15" customHeight="1" x14ac:dyDescent="0.25">
      <c r="A204" s="224"/>
      <c r="B204" s="224"/>
      <c r="C204" s="224"/>
      <c r="D204" s="224"/>
      <c r="E204" s="224"/>
      <c r="F204" s="224"/>
      <c r="G204" s="224"/>
      <c r="H204" s="224"/>
      <c r="I204" s="224"/>
      <c r="J204" s="224"/>
      <c r="K204" s="224"/>
      <c r="L204" s="224"/>
      <c r="M204" s="224"/>
      <c r="N204" s="224"/>
      <c r="O204" s="224"/>
      <c r="P204" s="224"/>
      <c r="Q204" s="224"/>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c r="AM204" s="224"/>
      <c r="AN204" s="224"/>
      <c r="AO204" s="224"/>
      <c r="AP204" s="224"/>
      <c r="AQ204" s="224"/>
      <c r="AR204" s="224"/>
      <c r="AS204" s="224"/>
      <c r="AT204" s="224"/>
      <c r="AU204" s="224"/>
      <c r="AV204" s="224"/>
      <c r="AW204" s="224"/>
      <c r="AX204" s="224"/>
      <c r="AY204" s="224"/>
      <c r="AZ204" s="224"/>
      <c r="BA204" s="224"/>
      <c r="BB204" s="224"/>
    </row>
    <row r="205" spans="1:54" ht="15" customHeight="1" x14ac:dyDescent="0.25">
      <c r="A205" s="224"/>
      <c r="B205" s="224"/>
      <c r="C205" s="224"/>
      <c r="D205" s="224"/>
      <c r="E205" s="224"/>
      <c r="F205" s="224"/>
      <c r="G205" s="224"/>
      <c r="H205" s="224"/>
      <c r="I205" s="224"/>
      <c r="J205" s="224"/>
      <c r="K205" s="224"/>
      <c r="L205" s="224"/>
      <c r="M205" s="224"/>
      <c r="N205" s="224"/>
      <c r="O205" s="224"/>
      <c r="P205" s="224"/>
      <c r="Q205" s="224"/>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c r="AM205" s="224"/>
      <c r="AN205" s="224"/>
      <c r="AO205" s="224"/>
      <c r="AP205" s="224"/>
      <c r="AQ205" s="224"/>
      <c r="AR205" s="224"/>
      <c r="AS205" s="224"/>
      <c r="AT205" s="224"/>
      <c r="AU205" s="224"/>
      <c r="AV205" s="224"/>
      <c r="AW205" s="224"/>
      <c r="AX205" s="224"/>
      <c r="AY205" s="224"/>
      <c r="AZ205" s="224"/>
      <c r="BA205" s="224"/>
      <c r="BB205" s="224"/>
    </row>
    <row r="206" spans="1:54" ht="15" customHeight="1" x14ac:dyDescent="0.25">
      <c r="A206" s="224"/>
      <c r="B206" s="224"/>
      <c r="C206" s="224"/>
      <c r="D206" s="224"/>
      <c r="E206" s="224"/>
      <c r="F206" s="224"/>
      <c r="G206" s="224"/>
      <c r="H206" s="224"/>
      <c r="I206" s="224"/>
      <c r="J206" s="224"/>
      <c r="K206" s="224"/>
      <c r="L206" s="224"/>
      <c r="M206" s="224"/>
      <c r="N206" s="224"/>
      <c r="O206" s="224"/>
      <c r="P206" s="224"/>
      <c r="Q206" s="224"/>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c r="AM206" s="224"/>
      <c r="AN206" s="224"/>
      <c r="AO206" s="224"/>
      <c r="AP206" s="224"/>
      <c r="AQ206" s="224"/>
      <c r="AR206" s="224"/>
      <c r="AS206" s="224"/>
      <c r="AT206" s="224"/>
      <c r="AU206" s="224"/>
      <c r="AV206" s="224"/>
      <c r="AW206" s="224"/>
      <c r="AX206" s="224"/>
      <c r="AY206" s="224"/>
      <c r="AZ206" s="224"/>
      <c r="BA206" s="224"/>
      <c r="BB206" s="224"/>
    </row>
    <row r="207" spans="1:54" ht="15" customHeight="1" x14ac:dyDescent="0.25">
      <c r="A207" s="224"/>
      <c r="B207" s="224"/>
      <c r="C207" s="224"/>
      <c r="D207" s="224"/>
      <c r="E207" s="224"/>
      <c r="F207" s="224"/>
      <c r="G207" s="224"/>
      <c r="H207" s="224"/>
      <c r="I207" s="224"/>
      <c r="J207" s="224"/>
      <c r="K207" s="224"/>
      <c r="L207" s="224"/>
      <c r="M207" s="224"/>
      <c r="N207" s="224"/>
      <c r="O207" s="224"/>
      <c r="P207" s="224"/>
      <c r="Q207" s="224"/>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c r="AM207" s="224"/>
      <c r="AN207" s="224"/>
      <c r="AO207" s="224"/>
      <c r="AP207" s="224"/>
      <c r="AQ207" s="224"/>
      <c r="AR207" s="224"/>
      <c r="AS207" s="224"/>
      <c r="AT207" s="224"/>
      <c r="AU207" s="224"/>
      <c r="AV207" s="224"/>
      <c r="AW207" s="224"/>
      <c r="AX207" s="224"/>
      <c r="AY207" s="224"/>
      <c r="AZ207" s="224"/>
      <c r="BA207" s="224"/>
      <c r="BB207" s="224"/>
    </row>
    <row r="208" spans="1:54" ht="15" customHeight="1" x14ac:dyDescent="0.25">
      <c r="A208" s="224"/>
      <c r="B208" s="224"/>
      <c r="C208" s="224"/>
      <c r="D208" s="224"/>
      <c r="E208" s="224"/>
      <c r="F208" s="224"/>
      <c r="G208" s="224"/>
      <c r="H208" s="224"/>
      <c r="I208" s="224"/>
      <c r="J208" s="224"/>
      <c r="K208" s="224"/>
      <c r="L208" s="224"/>
      <c r="M208" s="224"/>
      <c r="N208" s="224"/>
      <c r="O208" s="224"/>
      <c r="P208" s="224"/>
      <c r="Q208" s="224"/>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c r="AM208" s="224"/>
      <c r="AN208" s="224"/>
      <c r="AO208" s="224"/>
      <c r="AP208" s="224"/>
      <c r="AQ208" s="224"/>
      <c r="AR208" s="224"/>
      <c r="AS208" s="224"/>
      <c r="AT208" s="224"/>
      <c r="AU208" s="224"/>
      <c r="AV208" s="224"/>
      <c r="AW208" s="224"/>
      <c r="AX208" s="224"/>
      <c r="AY208" s="224"/>
      <c r="AZ208" s="224"/>
      <c r="BA208" s="224"/>
      <c r="BB208" s="224"/>
    </row>
    <row r="209" spans="1:54" ht="15" customHeight="1" x14ac:dyDescent="0.25">
      <c r="A209" s="224"/>
      <c r="B209" s="224"/>
      <c r="C209" s="224"/>
      <c r="D209" s="224"/>
      <c r="E209" s="224"/>
      <c r="F209" s="224"/>
      <c r="G209" s="224"/>
      <c r="H209" s="224"/>
      <c r="I209" s="224"/>
      <c r="J209" s="224"/>
      <c r="K209" s="224"/>
      <c r="L209" s="224"/>
      <c r="M209" s="224"/>
      <c r="N209" s="224"/>
      <c r="O209" s="224"/>
      <c r="P209" s="224"/>
      <c r="Q209" s="224"/>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c r="AM209" s="224"/>
      <c r="AN209" s="224"/>
      <c r="AO209" s="224"/>
      <c r="AP209" s="224"/>
      <c r="AQ209" s="224"/>
      <c r="AR209" s="224"/>
      <c r="AS209" s="224"/>
      <c r="AT209" s="224"/>
      <c r="AU209" s="224"/>
      <c r="AV209" s="224"/>
      <c r="AW209" s="224"/>
      <c r="AX209" s="224"/>
      <c r="AY209" s="224"/>
      <c r="AZ209" s="224"/>
      <c r="BA209" s="224"/>
      <c r="BB209" s="224"/>
    </row>
    <row r="210" spans="1:54" ht="15" customHeight="1" x14ac:dyDescent="0.25">
      <c r="A210" s="224"/>
      <c r="B210" s="224"/>
      <c r="C210" s="224"/>
      <c r="D210" s="224"/>
      <c r="E210" s="224"/>
      <c r="F210" s="224"/>
      <c r="G210" s="224"/>
      <c r="H210" s="224"/>
      <c r="I210" s="224"/>
      <c r="J210" s="224"/>
      <c r="K210" s="224"/>
      <c r="L210" s="224"/>
      <c r="M210" s="224"/>
      <c r="N210" s="224"/>
      <c r="O210" s="224"/>
      <c r="P210" s="224"/>
      <c r="Q210" s="224"/>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c r="AM210" s="224"/>
      <c r="AN210" s="224"/>
      <c r="AO210" s="224"/>
      <c r="AP210" s="224"/>
      <c r="AQ210" s="224"/>
      <c r="AR210" s="224"/>
      <c r="AS210" s="224"/>
      <c r="AT210" s="224"/>
      <c r="AU210" s="224"/>
      <c r="AV210" s="224"/>
      <c r="AW210" s="224"/>
      <c r="AX210" s="224"/>
      <c r="AY210" s="224"/>
      <c r="AZ210" s="224"/>
      <c r="BA210" s="224"/>
      <c r="BB210" s="224"/>
    </row>
    <row r="211" spans="1:54" ht="15" customHeight="1" x14ac:dyDescent="0.25">
      <c r="A211" s="224"/>
      <c r="B211" s="224"/>
      <c r="C211" s="224"/>
      <c r="D211" s="224"/>
      <c r="E211" s="224"/>
      <c r="F211" s="224"/>
      <c r="G211" s="224"/>
      <c r="H211" s="224"/>
      <c r="I211" s="224"/>
      <c r="J211" s="224"/>
      <c r="K211" s="224"/>
      <c r="L211" s="224"/>
      <c r="M211" s="224"/>
      <c r="N211" s="224"/>
      <c r="O211" s="224"/>
      <c r="P211" s="224"/>
      <c r="Q211" s="224"/>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c r="AM211" s="224"/>
      <c r="AN211" s="224"/>
      <c r="AO211" s="224"/>
      <c r="AP211" s="224"/>
      <c r="AQ211" s="224"/>
      <c r="AR211" s="224"/>
      <c r="AS211" s="224"/>
      <c r="AT211" s="224"/>
      <c r="AU211" s="224"/>
      <c r="AV211" s="224"/>
      <c r="AW211" s="224"/>
      <c r="AX211" s="224"/>
      <c r="AY211" s="224"/>
      <c r="AZ211" s="224"/>
      <c r="BA211" s="224"/>
      <c r="BB211" s="224"/>
    </row>
    <row r="212" spans="1:54" ht="15" customHeight="1" x14ac:dyDescent="0.25">
      <c r="A212" s="224"/>
      <c r="B212" s="224"/>
      <c r="C212" s="224"/>
      <c r="D212" s="224"/>
      <c r="E212" s="224"/>
      <c r="F212" s="224"/>
      <c r="G212" s="224"/>
      <c r="H212" s="224"/>
      <c r="I212" s="224"/>
      <c r="J212" s="224"/>
      <c r="K212" s="224"/>
      <c r="L212" s="224"/>
      <c r="M212" s="224"/>
      <c r="N212" s="224"/>
      <c r="O212" s="224"/>
      <c r="P212" s="224"/>
      <c r="Q212" s="224"/>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c r="AM212" s="224"/>
      <c r="AN212" s="224"/>
      <c r="AO212" s="224"/>
      <c r="AP212" s="224"/>
      <c r="AQ212" s="224"/>
      <c r="AR212" s="224"/>
      <c r="AS212" s="224"/>
      <c r="AT212" s="224"/>
      <c r="AU212" s="224"/>
      <c r="AV212" s="224"/>
      <c r="AW212" s="224"/>
      <c r="AX212" s="224"/>
      <c r="AY212" s="224"/>
      <c r="AZ212" s="224"/>
      <c r="BA212" s="224"/>
      <c r="BB212" s="224"/>
    </row>
    <row r="213" spans="1:54" ht="15" customHeight="1" x14ac:dyDescent="0.25">
      <c r="A213" s="224"/>
      <c r="B213" s="224"/>
      <c r="C213" s="224"/>
      <c r="D213" s="224"/>
      <c r="E213" s="224"/>
      <c r="F213" s="224"/>
      <c r="G213" s="224"/>
      <c r="H213" s="224"/>
      <c r="I213" s="224"/>
      <c r="J213" s="224"/>
      <c r="K213" s="224"/>
      <c r="L213" s="224"/>
      <c r="M213" s="224"/>
      <c r="N213" s="224"/>
      <c r="O213" s="224"/>
      <c r="P213" s="224"/>
      <c r="Q213" s="224"/>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c r="AM213" s="224"/>
      <c r="AN213" s="224"/>
      <c r="AO213" s="224"/>
      <c r="AP213" s="224"/>
      <c r="AQ213" s="224"/>
      <c r="AR213" s="224"/>
      <c r="AS213" s="224"/>
      <c r="AT213" s="224"/>
      <c r="AU213" s="224"/>
      <c r="AV213" s="224"/>
      <c r="AW213" s="224"/>
      <c r="AX213" s="224"/>
      <c r="AY213" s="224"/>
      <c r="AZ213" s="224"/>
      <c r="BA213" s="224"/>
      <c r="BB213" s="224"/>
    </row>
    <row r="214" spans="1:54" ht="15" customHeight="1" x14ac:dyDescent="0.25">
      <c r="A214" s="224"/>
      <c r="B214" s="259"/>
      <c r="C214" s="259"/>
      <c r="D214" s="259"/>
      <c r="E214" s="259"/>
      <c r="F214" s="259"/>
      <c r="G214" s="259"/>
      <c r="H214" s="259"/>
      <c r="I214" s="259"/>
      <c r="J214" s="259"/>
      <c r="K214" s="259"/>
      <c r="L214" s="259"/>
      <c r="M214" s="259"/>
      <c r="N214" s="259"/>
      <c r="O214" s="259"/>
      <c r="P214" s="259"/>
      <c r="Q214" s="259"/>
      <c r="R214" s="259"/>
      <c r="S214" s="259"/>
      <c r="T214" s="259"/>
      <c r="U214" s="259"/>
      <c r="V214" s="259"/>
      <c r="W214" s="259"/>
      <c r="X214" s="259"/>
      <c r="Y214" s="259"/>
      <c r="Z214" s="259"/>
      <c r="AA214" s="259"/>
      <c r="AB214" s="259"/>
      <c r="AC214" s="259"/>
      <c r="AD214" s="259"/>
      <c r="AE214" s="259"/>
      <c r="AF214" s="259"/>
      <c r="AG214" s="259"/>
      <c r="AH214" s="224"/>
      <c r="AI214" s="224"/>
      <c r="AJ214" s="224"/>
      <c r="AK214" s="224"/>
      <c r="AL214" s="224"/>
      <c r="AM214" s="224"/>
      <c r="AN214" s="224"/>
      <c r="AO214" s="224"/>
      <c r="AP214" s="224"/>
      <c r="AQ214" s="224"/>
      <c r="AR214" s="224"/>
      <c r="AS214" s="224"/>
      <c r="AT214" s="224"/>
      <c r="AU214" s="224"/>
      <c r="AV214" s="224"/>
      <c r="AW214" s="224"/>
      <c r="AX214" s="224"/>
      <c r="AY214" s="224"/>
      <c r="AZ214" s="224"/>
      <c r="BA214" s="224"/>
      <c r="BB214" s="224"/>
    </row>
    <row r="215" spans="1:54" ht="15" customHeight="1" x14ac:dyDescent="0.25">
      <c r="A215" s="224"/>
      <c r="B215" s="224"/>
      <c r="C215" s="224"/>
      <c r="D215" s="224"/>
      <c r="E215" s="224"/>
      <c r="F215" s="224"/>
      <c r="G215" s="224"/>
      <c r="H215" s="224"/>
      <c r="I215" s="224"/>
      <c r="J215" s="224"/>
      <c r="K215" s="224"/>
      <c r="L215" s="224"/>
      <c r="M215" s="224"/>
      <c r="N215" s="224"/>
      <c r="O215" s="224"/>
      <c r="P215" s="224"/>
      <c r="Q215" s="224"/>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c r="AM215" s="224"/>
      <c r="AN215" s="224"/>
      <c r="AO215" s="224"/>
      <c r="AP215" s="224"/>
      <c r="AQ215" s="224"/>
      <c r="AR215" s="224"/>
      <c r="AS215" s="224"/>
      <c r="AT215" s="224"/>
      <c r="AU215" s="224"/>
      <c r="AV215" s="224"/>
      <c r="AW215" s="224"/>
      <c r="AX215" s="224"/>
      <c r="AY215" s="224"/>
      <c r="AZ215" s="224"/>
      <c r="BA215" s="224"/>
      <c r="BB215" s="224"/>
    </row>
    <row r="216" spans="1:54" ht="15" customHeight="1" x14ac:dyDescent="0.25">
      <c r="A216" s="224"/>
      <c r="B216" s="224"/>
      <c r="C216" s="224"/>
      <c r="D216" s="224"/>
      <c r="E216" s="224"/>
      <c r="F216" s="224"/>
      <c r="G216" s="224"/>
      <c r="H216" s="224"/>
      <c r="I216" s="224"/>
      <c r="J216" s="224"/>
      <c r="K216" s="224"/>
      <c r="L216" s="224"/>
      <c r="M216" s="224"/>
      <c r="N216" s="224"/>
      <c r="O216" s="224"/>
      <c r="P216" s="224"/>
      <c r="Q216" s="224"/>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c r="AM216" s="224"/>
      <c r="AN216" s="224"/>
      <c r="AO216" s="224"/>
      <c r="AP216" s="224"/>
      <c r="AQ216" s="224"/>
      <c r="AR216" s="224"/>
      <c r="AS216" s="224"/>
      <c r="AT216" s="224"/>
      <c r="AU216" s="224"/>
      <c r="AV216" s="224"/>
      <c r="AW216" s="224"/>
      <c r="AX216" s="224"/>
      <c r="AY216" s="224"/>
      <c r="AZ216" s="224"/>
      <c r="BA216" s="224"/>
      <c r="BB216" s="224"/>
    </row>
    <row r="217" spans="1:54" ht="15" customHeight="1" x14ac:dyDescent="0.25">
      <c r="A217" s="224"/>
      <c r="B217" s="224"/>
      <c r="C217" s="224"/>
      <c r="D217" s="224"/>
      <c r="E217" s="224"/>
      <c r="F217" s="224"/>
      <c r="G217" s="224"/>
      <c r="H217" s="224"/>
      <c r="I217" s="224"/>
      <c r="J217" s="224"/>
      <c r="K217" s="224"/>
      <c r="L217" s="224"/>
      <c r="M217" s="224"/>
      <c r="N217" s="224"/>
      <c r="O217" s="224"/>
      <c r="P217" s="224"/>
      <c r="Q217" s="224"/>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c r="AM217" s="224"/>
      <c r="AN217" s="224"/>
      <c r="AO217" s="224"/>
      <c r="AP217" s="224"/>
      <c r="AQ217" s="224"/>
      <c r="AR217" s="224"/>
      <c r="AS217" s="224"/>
      <c r="AT217" s="224"/>
      <c r="AU217" s="224"/>
      <c r="AV217" s="224"/>
      <c r="AW217" s="224"/>
      <c r="AX217" s="224"/>
      <c r="AY217" s="224"/>
      <c r="AZ217" s="224"/>
      <c r="BA217" s="224"/>
      <c r="BB217" s="224"/>
    </row>
    <row r="218" spans="1:54" ht="15" customHeight="1" x14ac:dyDescent="0.25">
      <c r="A218" s="224"/>
      <c r="B218" s="224"/>
      <c r="C218" s="224"/>
      <c r="D218" s="224"/>
      <c r="E218" s="224"/>
      <c r="F218" s="224"/>
      <c r="G218" s="224"/>
      <c r="H218" s="224"/>
      <c r="I218" s="224"/>
      <c r="J218" s="224"/>
      <c r="K218" s="224"/>
      <c r="L218" s="224"/>
      <c r="M218" s="224"/>
      <c r="N218" s="224"/>
      <c r="O218" s="224"/>
      <c r="P218" s="224"/>
      <c r="Q218" s="224"/>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c r="AM218" s="224"/>
      <c r="AN218" s="224"/>
      <c r="AO218" s="224"/>
      <c r="AP218" s="224"/>
      <c r="AQ218" s="224"/>
      <c r="AR218" s="224"/>
      <c r="AS218" s="224"/>
      <c r="AT218" s="224"/>
      <c r="AU218" s="224"/>
      <c r="AV218" s="224"/>
      <c r="AW218" s="224"/>
      <c r="AX218" s="224"/>
      <c r="AY218" s="224"/>
      <c r="AZ218" s="224"/>
      <c r="BA218" s="224"/>
      <c r="BB218" s="224"/>
    </row>
    <row r="219" spans="1:54" ht="15" customHeight="1" x14ac:dyDescent="0.25">
      <c r="A219" s="224"/>
      <c r="B219" s="224"/>
      <c r="C219" s="224"/>
      <c r="D219" s="224"/>
      <c r="E219" s="224"/>
      <c r="F219" s="224"/>
      <c r="G219" s="224"/>
      <c r="H219" s="224"/>
      <c r="I219" s="224"/>
      <c r="J219" s="224"/>
      <c r="K219" s="224"/>
      <c r="L219" s="224"/>
      <c r="M219" s="224"/>
      <c r="N219" s="224"/>
      <c r="O219" s="224"/>
      <c r="P219" s="224"/>
      <c r="Q219" s="224"/>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c r="AM219" s="224"/>
      <c r="AN219" s="224"/>
      <c r="AO219" s="224"/>
      <c r="AP219" s="224"/>
      <c r="AQ219" s="224"/>
      <c r="AR219" s="224"/>
      <c r="AS219" s="224"/>
      <c r="AT219" s="224"/>
      <c r="AU219" s="224"/>
      <c r="AV219" s="224"/>
      <c r="AW219" s="224"/>
      <c r="AX219" s="224"/>
      <c r="AY219" s="224"/>
      <c r="AZ219" s="224"/>
      <c r="BA219" s="224"/>
      <c r="BB219" s="224"/>
    </row>
    <row r="220" spans="1:54" ht="15" customHeight="1" x14ac:dyDescent="0.25">
      <c r="A220" s="224"/>
      <c r="B220" s="224"/>
      <c r="C220" s="224"/>
      <c r="D220" s="224"/>
      <c r="E220" s="224"/>
      <c r="F220" s="224"/>
      <c r="G220" s="224"/>
      <c r="H220" s="224"/>
      <c r="I220" s="224"/>
      <c r="J220" s="224"/>
      <c r="K220" s="224"/>
      <c r="L220" s="224"/>
      <c r="M220" s="224"/>
      <c r="N220" s="224"/>
      <c r="O220" s="224"/>
      <c r="P220" s="224"/>
      <c r="Q220" s="224"/>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c r="AM220" s="224"/>
      <c r="AN220" s="224"/>
      <c r="AO220" s="224"/>
      <c r="AP220" s="224"/>
      <c r="AQ220" s="224"/>
      <c r="AR220" s="224"/>
      <c r="AS220" s="224"/>
      <c r="AT220" s="224"/>
      <c r="AU220" s="224"/>
      <c r="AV220" s="224"/>
      <c r="AW220" s="224"/>
      <c r="AX220" s="224"/>
      <c r="AY220" s="224"/>
      <c r="AZ220" s="224"/>
      <c r="BA220" s="224"/>
      <c r="BB220" s="224"/>
    </row>
    <row r="221" spans="1:54" ht="15" customHeight="1" x14ac:dyDescent="0.25">
      <c r="A221" s="224"/>
      <c r="B221" s="224"/>
      <c r="C221" s="224"/>
      <c r="D221" s="224"/>
      <c r="E221" s="224"/>
      <c r="F221" s="224"/>
      <c r="G221" s="224"/>
      <c r="H221" s="224"/>
      <c r="I221" s="224"/>
      <c r="J221" s="224"/>
      <c r="K221" s="224"/>
      <c r="L221" s="224"/>
      <c r="M221" s="224"/>
      <c r="N221" s="224"/>
      <c r="O221" s="224"/>
      <c r="P221" s="224"/>
      <c r="Q221" s="224"/>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c r="AM221" s="224"/>
      <c r="AN221" s="224"/>
      <c r="AO221" s="224"/>
      <c r="AP221" s="224"/>
      <c r="AQ221" s="224"/>
      <c r="AR221" s="224"/>
      <c r="AS221" s="224"/>
      <c r="AT221" s="224"/>
      <c r="AU221" s="224"/>
      <c r="AV221" s="224"/>
      <c r="AW221" s="224"/>
      <c r="AX221" s="224"/>
      <c r="AY221" s="224"/>
      <c r="AZ221" s="224"/>
      <c r="BA221" s="224"/>
      <c r="BB221" s="224"/>
    </row>
    <row r="222" spans="1:54" ht="15" customHeight="1" x14ac:dyDescent="0.25">
      <c r="A222" s="224"/>
      <c r="B222" s="224"/>
      <c r="C222" s="224"/>
      <c r="D222" s="224"/>
      <c r="E222" s="224"/>
      <c r="F222" s="224"/>
      <c r="G222" s="224"/>
      <c r="H222" s="224"/>
      <c r="I222" s="224"/>
      <c r="J222" s="224"/>
      <c r="K222" s="224"/>
      <c r="L222" s="224"/>
      <c r="M222" s="224"/>
      <c r="N222" s="224"/>
      <c r="O222" s="224"/>
      <c r="P222" s="224"/>
      <c r="Q222" s="224"/>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c r="AM222" s="224"/>
      <c r="AN222" s="224"/>
      <c r="AO222" s="224"/>
      <c r="AP222" s="224"/>
      <c r="AQ222" s="224"/>
      <c r="AR222" s="224"/>
      <c r="AS222" s="224"/>
      <c r="AT222" s="224"/>
      <c r="AU222" s="224"/>
      <c r="AV222" s="224"/>
      <c r="AW222" s="224"/>
      <c r="AX222" s="224"/>
      <c r="AY222" s="224"/>
      <c r="AZ222" s="224"/>
      <c r="BA222" s="224"/>
      <c r="BB222" s="224"/>
    </row>
    <row r="223" spans="1:54" ht="15" customHeight="1" x14ac:dyDescent="0.25">
      <c r="A223" s="224"/>
      <c r="B223" s="224"/>
      <c r="C223" s="224"/>
      <c r="D223" s="224"/>
      <c r="E223" s="224"/>
      <c r="F223" s="224"/>
      <c r="G223" s="224"/>
      <c r="H223" s="224"/>
      <c r="I223" s="224"/>
      <c r="J223" s="224"/>
      <c r="K223" s="224"/>
      <c r="L223" s="224"/>
      <c r="M223" s="224"/>
      <c r="N223" s="224"/>
      <c r="O223" s="224"/>
      <c r="P223" s="224"/>
      <c r="Q223" s="224"/>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c r="AM223" s="224"/>
      <c r="AN223" s="224"/>
      <c r="AO223" s="224"/>
      <c r="AP223" s="224"/>
      <c r="AQ223" s="224"/>
      <c r="AR223" s="224"/>
      <c r="AS223" s="224"/>
      <c r="AT223" s="224"/>
      <c r="AU223" s="224"/>
      <c r="AV223" s="224"/>
      <c r="AW223" s="224"/>
      <c r="AX223" s="224"/>
      <c r="AY223" s="224"/>
      <c r="AZ223" s="224"/>
      <c r="BA223" s="224"/>
      <c r="BB223" s="224"/>
    </row>
    <row r="224" spans="1:54" ht="15" customHeight="1" x14ac:dyDescent="0.25">
      <c r="A224" s="224"/>
      <c r="B224" s="224"/>
      <c r="C224" s="224"/>
      <c r="D224" s="224"/>
      <c r="E224" s="224"/>
      <c r="F224" s="224"/>
      <c r="G224" s="224"/>
      <c r="H224" s="224"/>
      <c r="I224" s="224"/>
      <c r="J224" s="224"/>
      <c r="K224" s="224"/>
      <c r="L224" s="224"/>
      <c r="M224" s="224"/>
      <c r="N224" s="224"/>
      <c r="O224" s="224"/>
      <c r="P224" s="224"/>
      <c r="Q224" s="224"/>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c r="AM224" s="224"/>
      <c r="AN224" s="224"/>
      <c r="AO224" s="224"/>
      <c r="AP224" s="224"/>
      <c r="AQ224" s="224"/>
      <c r="AR224" s="224"/>
      <c r="AS224" s="224"/>
      <c r="AT224" s="224"/>
      <c r="AU224" s="224"/>
      <c r="AV224" s="224"/>
      <c r="AW224" s="224"/>
      <c r="AX224" s="224"/>
      <c r="AY224" s="224"/>
      <c r="AZ224" s="224"/>
      <c r="BA224" s="224"/>
      <c r="BB224" s="224"/>
    </row>
    <row r="225" spans="1:54" ht="15" customHeight="1" x14ac:dyDescent="0.25">
      <c r="A225" s="224"/>
      <c r="B225" s="224"/>
      <c r="C225" s="224"/>
      <c r="D225" s="224"/>
      <c r="E225" s="224"/>
      <c r="F225" s="224"/>
      <c r="G225" s="224"/>
      <c r="H225" s="224"/>
      <c r="I225" s="224"/>
      <c r="J225" s="224"/>
      <c r="K225" s="224"/>
      <c r="L225" s="224"/>
      <c r="M225" s="224"/>
      <c r="N225" s="224"/>
      <c r="O225" s="224"/>
      <c r="P225" s="224"/>
      <c r="Q225" s="224"/>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c r="AM225" s="224"/>
      <c r="AN225" s="224"/>
      <c r="AO225" s="224"/>
      <c r="AP225" s="224"/>
      <c r="AQ225" s="224"/>
      <c r="AR225" s="224"/>
      <c r="AS225" s="224"/>
      <c r="AT225" s="224"/>
      <c r="AU225" s="224"/>
      <c r="AV225" s="224"/>
      <c r="AW225" s="224"/>
      <c r="AX225" s="224"/>
      <c r="AY225" s="224"/>
      <c r="AZ225" s="224"/>
      <c r="BA225" s="224"/>
      <c r="BB225" s="224"/>
    </row>
    <row r="226" spans="1:54" ht="15" customHeight="1" x14ac:dyDescent="0.25">
      <c r="A226" s="224"/>
      <c r="B226" s="224"/>
      <c r="C226" s="224"/>
      <c r="D226" s="224"/>
      <c r="E226" s="224"/>
      <c r="F226" s="224"/>
      <c r="G226" s="224"/>
      <c r="H226" s="224"/>
      <c r="I226" s="224"/>
      <c r="J226" s="224"/>
      <c r="K226" s="224"/>
      <c r="L226" s="224"/>
      <c r="M226" s="224"/>
      <c r="N226" s="224"/>
      <c r="O226" s="224"/>
      <c r="P226" s="224"/>
      <c r="Q226" s="224"/>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c r="AM226" s="224"/>
      <c r="AN226" s="224"/>
      <c r="AO226" s="224"/>
      <c r="AP226" s="224"/>
      <c r="AQ226" s="224"/>
      <c r="AR226" s="224"/>
      <c r="AS226" s="224"/>
      <c r="AT226" s="224"/>
      <c r="AU226" s="224"/>
      <c r="AV226" s="224"/>
      <c r="AW226" s="224"/>
      <c r="AX226" s="224"/>
      <c r="AY226" s="224"/>
      <c r="AZ226" s="224"/>
      <c r="BA226" s="224"/>
      <c r="BB226" s="224"/>
    </row>
    <row r="227" spans="1:54" ht="15" customHeight="1" x14ac:dyDescent="0.25">
      <c r="A227" s="224"/>
      <c r="B227" s="224"/>
      <c r="C227" s="224"/>
      <c r="D227" s="224"/>
      <c r="E227" s="224"/>
      <c r="F227" s="224"/>
      <c r="G227" s="224"/>
      <c r="H227" s="224"/>
      <c r="I227" s="224"/>
      <c r="J227" s="224"/>
      <c r="K227" s="224"/>
      <c r="L227" s="224"/>
      <c r="M227" s="224"/>
      <c r="N227" s="224"/>
      <c r="O227" s="224"/>
      <c r="P227" s="224"/>
      <c r="Q227" s="224"/>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c r="AM227" s="224"/>
      <c r="AN227" s="224"/>
      <c r="AO227" s="224"/>
      <c r="AP227" s="224"/>
      <c r="AQ227" s="224"/>
      <c r="AR227" s="224"/>
      <c r="AS227" s="224"/>
      <c r="AT227" s="224"/>
      <c r="AU227" s="224"/>
      <c r="AV227" s="224"/>
      <c r="AW227" s="224"/>
      <c r="AX227" s="224"/>
      <c r="AY227" s="224"/>
      <c r="AZ227" s="224"/>
      <c r="BA227" s="224"/>
      <c r="BB227" s="224"/>
    </row>
    <row r="228" spans="1:54" ht="15" customHeight="1" x14ac:dyDescent="0.25">
      <c r="A228" s="224"/>
      <c r="B228" s="224"/>
      <c r="C228" s="224"/>
      <c r="D228" s="224"/>
      <c r="E228" s="224"/>
      <c r="F228" s="224"/>
      <c r="G228" s="224"/>
      <c r="H228" s="224"/>
      <c r="I228" s="224"/>
      <c r="J228" s="224"/>
      <c r="K228" s="224"/>
      <c r="L228" s="224"/>
      <c r="M228" s="224"/>
      <c r="N228" s="224"/>
      <c r="O228" s="224"/>
      <c r="P228" s="224"/>
      <c r="Q228" s="224"/>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c r="AM228" s="224"/>
      <c r="AN228" s="224"/>
      <c r="AO228" s="224"/>
      <c r="AP228" s="224"/>
      <c r="AQ228" s="224"/>
      <c r="AR228" s="224"/>
      <c r="AS228" s="224"/>
      <c r="AT228" s="224"/>
      <c r="AU228" s="224"/>
      <c r="AV228" s="224"/>
      <c r="AW228" s="224"/>
      <c r="AX228" s="224"/>
      <c r="AY228" s="224"/>
      <c r="AZ228" s="224"/>
      <c r="BA228" s="224"/>
      <c r="BB228" s="224"/>
    </row>
    <row r="229" spans="1:54" ht="15" customHeight="1" x14ac:dyDescent="0.25">
      <c r="A229" s="224"/>
      <c r="B229" s="224"/>
      <c r="C229" s="224"/>
      <c r="D229" s="224"/>
      <c r="E229" s="224"/>
      <c r="F229" s="224"/>
      <c r="G229" s="224"/>
      <c r="H229" s="224"/>
      <c r="I229" s="224"/>
      <c r="J229" s="224"/>
      <c r="K229" s="224"/>
      <c r="L229" s="224"/>
      <c r="M229" s="224"/>
      <c r="N229" s="224"/>
      <c r="O229" s="224"/>
      <c r="P229" s="224"/>
      <c r="Q229" s="224"/>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c r="AM229" s="224"/>
      <c r="AN229" s="224"/>
      <c r="AO229" s="224"/>
      <c r="AP229" s="224"/>
      <c r="AQ229" s="224"/>
      <c r="AR229" s="224"/>
      <c r="AS229" s="224"/>
      <c r="AT229" s="224"/>
      <c r="AU229" s="224"/>
      <c r="AV229" s="224"/>
      <c r="AW229" s="224"/>
      <c r="AX229" s="224"/>
      <c r="AY229" s="224"/>
      <c r="AZ229" s="224"/>
      <c r="BA229" s="224"/>
      <c r="BB229" s="224"/>
    </row>
    <row r="230" spans="1:54" ht="15" customHeight="1" x14ac:dyDescent="0.25">
      <c r="A230" s="224"/>
      <c r="B230" s="224"/>
      <c r="C230" s="224"/>
      <c r="D230" s="224"/>
      <c r="E230" s="224"/>
      <c r="F230" s="224"/>
      <c r="G230" s="224"/>
      <c r="H230" s="224"/>
      <c r="I230" s="224"/>
      <c r="J230" s="224"/>
      <c r="K230" s="224"/>
      <c r="L230" s="224"/>
      <c r="M230" s="224"/>
      <c r="N230" s="224"/>
      <c r="O230" s="224"/>
      <c r="P230" s="224"/>
      <c r="Q230" s="224"/>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c r="AM230" s="224"/>
      <c r="AN230" s="224"/>
      <c r="AO230" s="224"/>
      <c r="AP230" s="224"/>
      <c r="AQ230" s="224"/>
      <c r="AR230" s="224"/>
      <c r="AS230" s="224"/>
      <c r="AT230" s="224"/>
      <c r="AU230" s="224"/>
      <c r="AV230" s="224"/>
      <c r="AW230" s="224"/>
      <c r="AX230" s="224"/>
      <c r="AY230" s="224"/>
      <c r="AZ230" s="224"/>
      <c r="BA230" s="224"/>
      <c r="BB230" s="224"/>
    </row>
    <row r="231" spans="1:54" ht="15" customHeight="1" x14ac:dyDescent="0.25">
      <c r="A231" s="224"/>
      <c r="B231" s="224"/>
      <c r="C231" s="224"/>
      <c r="D231" s="224"/>
      <c r="E231" s="224"/>
      <c r="F231" s="224"/>
      <c r="G231" s="224"/>
      <c r="H231" s="224"/>
      <c r="I231" s="224"/>
      <c r="J231" s="224"/>
      <c r="K231" s="224"/>
      <c r="L231" s="224"/>
      <c r="M231" s="224"/>
      <c r="N231" s="224"/>
      <c r="O231" s="224"/>
      <c r="P231" s="224"/>
      <c r="Q231" s="224"/>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c r="AM231" s="224"/>
      <c r="AN231" s="224"/>
      <c r="AO231" s="224"/>
      <c r="AP231" s="224"/>
      <c r="AQ231" s="224"/>
      <c r="AR231" s="224"/>
      <c r="AS231" s="224"/>
      <c r="AT231" s="224"/>
      <c r="AU231" s="224"/>
      <c r="AV231" s="224"/>
      <c r="AW231" s="224"/>
      <c r="AX231" s="224"/>
      <c r="AY231" s="224"/>
      <c r="AZ231" s="224"/>
      <c r="BA231" s="224"/>
      <c r="BB231" s="224"/>
    </row>
    <row r="232" spans="1:54" ht="15" customHeight="1" x14ac:dyDescent="0.25">
      <c r="A232" s="224"/>
      <c r="B232" s="224"/>
      <c r="C232" s="224"/>
      <c r="D232" s="224"/>
      <c r="E232" s="224"/>
      <c r="F232" s="224"/>
      <c r="G232" s="224"/>
      <c r="H232" s="224"/>
      <c r="I232" s="224"/>
      <c r="J232" s="224"/>
      <c r="K232" s="224"/>
      <c r="L232" s="224"/>
      <c r="M232" s="224"/>
      <c r="N232" s="224"/>
      <c r="O232" s="224"/>
      <c r="P232" s="224"/>
      <c r="Q232" s="224"/>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c r="AM232" s="224"/>
      <c r="AN232" s="224"/>
      <c r="AO232" s="224"/>
      <c r="AP232" s="224"/>
      <c r="AQ232" s="224"/>
      <c r="AR232" s="224"/>
      <c r="AS232" s="224"/>
      <c r="AT232" s="224"/>
      <c r="AU232" s="224"/>
      <c r="AV232" s="224"/>
      <c r="AW232" s="224"/>
      <c r="AX232" s="224"/>
      <c r="AY232" s="224"/>
      <c r="AZ232" s="224"/>
      <c r="BA232" s="224"/>
      <c r="BB232" s="224"/>
    </row>
    <row r="233" spans="1:54" ht="15" customHeight="1" x14ac:dyDescent="0.25">
      <c r="A233" s="224"/>
      <c r="B233" s="224"/>
      <c r="C233" s="224"/>
      <c r="D233" s="224"/>
      <c r="E233" s="224"/>
      <c r="F233" s="224"/>
      <c r="G233" s="224"/>
      <c r="H233" s="224"/>
      <c r="I233" s="224"/>
      <c r="J233" s="224"/>
      <c r="K233" s="224"/>
      <c r="L233" s="224"/>
      <c r="M233" s="224"/>
      <c r="N233" s="224"/>
      <c r="O233" s="224"/>
      <c r="P233" s="224"/>
      <c r="Q233" s="224"/>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c r="AM233" s="224"/>
      <c r="AN233" s="224"/>
      <c r="AO233" s="224"/>
      <c r="AP233" s="224"/>
      <c r="AQ233" s="224"/>
      <c r="AR233" s="224"/>
      <c r="AS233" s="224"/>
      <c r="AT233" s="224"/>
      <c r="AU233" s="224"/>
      <c r="AV233" s="224"/>
      <c r="AW233" s="224"/>
      <c r="AX233" s="224"/>
      <c r="AY233" s="224"/>
      <c r="AZ233" s="224"/>
      <c r="BA233" s="224"/>
      <c r="BB233" s="224"/>
    </row>
    <row r="234" spans="1:54" ht="15" customHeight="1" x14ac:dyDescent="0.25">
      <c r="A234" s="224"/>
      <c r="B234" s="224"/>
      <c r="C234" s="224"/>
      <c r="D234" s="224"/>
      <c r="E234" s="224"/>
      <c r="F234" s="224"/>
      <c r="G234" s="224"/>
      <c r="H234" s="224"/>
      <c r="I234" s="224"/>
      <c r="J234" s="224"/>
      <c r="K234" s="224"/>
      <c r="L234" s="224"/>
      <c r="M234" s="224"/>
      <c r="N234" s="224"/>
      <c r="O234" s="224"/>
      <c r="P234" s="224"/>
      <c r="Q234" s="224"/>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c r="AM234" s="224"/>
      <c r="AN234" s="224"/>
      <c r="AO234" s="224"/>
      <c r="AP234" s="224"/>
      <c r="AQ234" s="224"/>
      <c r="AR234" s="224"/>
      <c r="AS234" s="224"/>
      <c r="AT234" s="224"/>
      <c r="AU234" s="224"/>
      <c r="AV234" s="224"/>
      <c r="AW234" s="224"/>
      <c r="AX234" s="224"/>
      <c r="AY234" s="224"/>
      <c r="AZ234" s="224"/>
      <c r="BA234" s="224"/>
      <c r="BB234" s="224"/>
    </row>
    <row r="235" spans="1:54" ht="15" customHeight="1" x14ac:dyDescent="0.25">
      <c r="A235" s="224"/>
      <c r="B235" s="224"/>
      <c r="C235" s="224"/>
      <c r="D235" s="224"/>
      <c r="E235" s="224"/>
      <c r="F235" s="224"/>
      <c r="G235" s="224"/>
      <c r="H235" s="224"/>
      <c r="I235" s="224"/>
      <c r="J235" s="224"/>
      <c r="K235" s="224"/>
      <c r="L235" s="224"/>
      <c r="M235" s="224"/>
      <c r="N235" s="224"/>
      <c r="O235" s="224"/>
      <c r="P235" s="224"/>
      <c r="Q235" s="224"/>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c r="AM235" s="224"/>
      <c r="AN235" s="224"/>
      <c r="AO235" s="224"/>
      <c r="AP235" s="224"/>
      <c r="AQ235" s="224"/>
      <c r="AR235" s="224"/>
      <c r="AS235" s="224"/>
      <c r="AT235" s="224"/>
      <c r="AU235" s="224"/>
      <c r="AV235" s="224"/>
      <c r="AW235" s="224"/>
      <c r="AX235" s="224"/>
      <c r="AY235" s="224"/>
      <c r="AZ235" s="224"/>
      <c r="BA235" s="224"/>
      <c r="BB235" s="224"/>
    </row>
    <row r="236" spans="1:54" ht="15" customHeight="1" x14ac:dyDescent="0.25">
      <c r="A236" s="224"/>
      <c r="B236" s="224"/>
      <c r="C236" s="224"/>
      <c r="D236" s="224"/>
      <c r="E236" s="224"/>
      <c r="F236" s="224"/>
      <c r="G236" s="224"/>
      <c r="H236" s="224"/>
      <c r="I236" s="224"/>
      <c r="J236" s="224"/>
      <c r="K236" s="224"/>
      <c r="L236" s="224"/>
      <c r="M236" s="224"/>
      <c r="N236" s="224"/>
      <c r="O236" s="224"/>
      <c r="P236" s="224"/>
      <c r="Q236" s="224"/>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c r="AM236" s="224"/>
      <c r="AN236" s="224"/>
      <c r="AO236" s="224"/>
      <c r="AP236" s="224"/>
      <c r="AQ236" s="224"/>
      <c r="AR236" s="224"/>
      <c r="AS236" s="224"/>
      <c r="AT236" s="224"/>
      <c r="AU236" s="224"/>
      <c r="AV236" s="224"/>
      <c r="AW236" s="224"/>
      <c r="AX236" s="224"/>
      <c r="AY236" s="224"/>
      <c r="AZ236" s="224"/>
      <c r="BA236" s="224"/>
      <c r="BB236" s="224"/>
    </row>
    <row r="237" spans="1:54" ht="15" customHeight="1" x14ac:dyDescent="0.25">
      <c r="A237" s="224"/>
      <c r="B237" s="224"/>
      <c r="C237" s="224"/>
      <c r="D237" s="224"/>
      <c r="E237" s="224"/>
      <c r="F237" s="224"/>
      <c r="G237" s="224"/>
      <c r="H237" s="224"/>
      <c r="I237" s="224"/>
      <c r="J237" s="224"/>
      <c r="K237" s="224"/>
      <c r="L237" s="224"/>
      <c r="M237" s="224"/>
      <c r="N237" s="224"/>
      <c r="O237" s="224"/>
      <c r="P237" s="224"/>
      <c r="Q237" s="224"/>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c r="AM237" s="224"/>
      <c r="AN237" s="224"/>
      <c r="AO237" s="224"/>
      <c r="AP237" s="224"/>
      <c r="AQ237" s="224"/>
      <c r="AR237" s="224"/>
      <c r="AS237" s="224"/>
      <c r="AT237" s="224"/>
      <c r="AU237" s="224"/>
      <c r="AV237" s="224"/>
      <c r="AW237" s="224"/>
      <c r="AX237" s="224"/>
      <c r="AY237" s="224"/>
      <c r="AZ237" s="224"/>
      <c r="BA237" s="224"/>
      <c r="BB237" s="224"/>
    </row>
    <row r="238" spans="1:54" ht="15" customHeight="1" x14ac:dyDescent="0.25">
      <c r="A238" s="224"/>
      <c r="B238" s="224"/>
      <c r="C238" s="224"/>
      <c r="D238" s="224"/>
      <c r="E238" s="224"/>
      <c r="F238" s="224"/>
      <c r="G238" s="224"/>
      <c r="H238" s="224"/>
      <c r="I238" s="224"/>
      <c r="J238" s="224"/>
      <c r="K238" s="224"/>
      <c r="L238" s="224"/>
      <c r="M238" s="224"/>
      <c r="N238" s="224"/>
      <c r="O238" s="224"/>
      <c r="P238" s="224"/>
      <c r="Q238" s="224"/>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c r="AM238" s="224"/>
      <c r="AN238" s="224"/>
      <c r="AO238" s="224"/>
      <c r="AP238" s="224"/>
      <c r="AQ238" s="224"/>
      <c r="AR238" s="224"/>
      <c r="AS238" s="224"/>
      <c r="AT238" s="224"/>
      <c r="AU238" s="224"/>
      <c r="AV238" s="224"/>
      <c r="AW238" s="224"/>
      <c r="AX238" s="224"/>
      <c r="AY238" s="224"/>
      <c r="AZ238" s="224"/>
      <c r="BA238" s="224"/>
      <c r="BB238" s="224"/>
    </row>
    <row r="239" spans="1:54" ht="15" customHeight="1" x14ac:dyDescent="0.25">
      <c r="A239" s="224"/>
      <c r="B239" s="224"/>
      <c r="C239" s="224"/>
      <c r="D239" s="224"/>
      <c r="E239" s="224"/>
      <c r="F239" s="224"/>
      <c r="G239" s="224"/>
      <c r="H239" s="224"/>
      <c r="I239" s="224"/>
      <c r="J239" s="224"/>
      <c r="K239" s="224"/>
      <c r="L239" s="224"/>
      <c r="M239" s="224"/>
      <c r="N239" s="224"/>
      <c r="O239" s="224"/>
      <c r="P239" s="224"/>
      <c r="Q239" s="224"/>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c r="AM239" s="224"/>
      <c r="AN239" s="224"/>
      <c r="AO239" s="224"/>
      <c r="AP239" s="224"/>
      <c r="AQ239" s="224"/>
      <c r="AR239" s="224"/>
      <c r="AS239" s="224"/>
      <c r="AT239" s="224"/>
      <c r="AU239" s="224"/>
      <c r="AV239" s="224"/>
      <c r="AW239" s="224"/>
      <c r="AX239" s="224"/>
      <c r="AY239" s="224"/>
      <c r="AZ239" s="224"/>
      <c r="BA239" s="224"/>
      <c r="BB239" s="224"/>
    </row>
    <row r="240" spans="1:54" ht="15" customHeight="1" x14ac:dyDescent="0.25">
      <c r="A240" s="224"/>
      <c r="B240" s="224"/>
      <c r="C240" s="224"/>
      <c r="D240" s="224"/>
      <c r="E240" s="224"/>
      <c r="F240" s="224"/>
      <c r="G240" s="224"/>
      <c r="H240" s="224"/>
      <c r="I240" s="224"/>
      <c r="J240" s="224"/>
      <c r="K240" s="224"/>
      <c r="L240" s="224"/>
      <c r="M240" s="224"/>
      <c r="N240" s="224"/>
      <c r="O240" s="224"/>
      <c r="P240" s="224"/>
      <c r="Q240" s="224"/>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c r="AM240" s="224"/>
      <c r="AN240" s="224"/>
      <c r="AO240" s="224"/>
      <c r="AP240" s="224"/>
      <c r="AQ240" s="224"/>
      <c r="AR240" s="224"/>
      <c r="AS240" s="224"/>
      <c r="AT240" s="224"/>
      <c r="AU240" s="224"/>
      <c r="AV240" s="224"/>
      <c r="AW240" s="224"/>
      <c r="AX240" s="224"/>
      <c r="AY240" s="224"/>
      <c r="AZ240" s="224"/>
      <c r="BA240" s="224"/>
      <c r="BB240" s="224"/>
    </row>
    <row r="241" spans="1:54" ht="15" customHeight="1" x14ac:dyDescent="0.25">
      <c r="A241" s="224"/>
      <c r="B241" s="224"/>
      <c r="C241" s="224"/>
      <c r="D241" s="224"/>
      <c r="E241" s="224"/>
      <c r="F241" s="224"/>
      <c r="G241" s="224"/>
      <c r="H241" s="224"/>
      <c r="I241" s="224"/>
      <c r="J241" s="224"/>
      <c r="K241" s="224"/>
      <c r="L241" s="224"/>
      <c r="M241" s="224"/>
      <c r="N241" s="224"/>
      <c r="O241" s="224"/>
      <c r="P241" s="224"/>
      <c r="Q241" s="224"/>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c r="AM241" s="224"/>
      <c r="AN241" s="224"/>
      <c r="AO241" s="224"/>
      <c r="AP241" s="224"/>
      <c r="AQ241" s="224"/>
      <c r="AR241" s="224"/>
      <c r="AS241" s="224"/>
      <c r="AT241" s="224"/>
      <c r="AU241" s="224"/>
      <c r="AV241" s="224"/>
      <c r="AW241" s="224"/>
      <c r="AX241" s="224"/>
      <c r="AY241" s="224"/>
      <c r="AZ241" s="224"/>
      <c r="BA241" s="224"/>
      <c r="BB241" s="224"/>
    </row>
    <row r="242" spans="1:54" ht="15" customHeight="1" x14ac:dyDescent="0.25">
      <c r="A242" s="224"/>
      <c r="B242" s="224"/>
      <c r="C242" s="224"/>
      <c r="D242" s="224"/>
      <c r="E242" s="224"/>
      <c r="F242" s="224"/>
      <c r="G242" s="224"/>
      <c r="H242" s="224"/>
      <c r="I242" s="224"/>
      <c r="J242" s="224"/>
      <c r="K242" s="224"/>
      <c r="L242" s="224"/>
      <c r="M242" s="224"/>
      <c r="N242" s="224"/>
      <c r="O242" s="224"/>
      <c r="P242" s="224"/>
      <c r="Q242" s="224"/>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c r="AM242" s="224"/>
      <c r="AN242" s="224"/>
      <c r="AO242" s="224"/>
      <c r="AP242" s="224"/>
      <c r="AQ242" s="224"/>
      <c r="AR242" s="224"/>
      <c r="AS242" s="224"/>
      <c r="AT242" s="224"/>
      <c r="AU242" s="224"/>
      <c r="AV242" s="224"/>
      <c r="AW242" s="224"/>
      <c r="AX242" s="224"/>
      <c r="AY242" s="224"/>
      <c r="AZ242" s="224"/>
      <c r="BA242" s="224"/>
      <c r="BB242" s="224"/>
    </row>
    <row r="243" spans="1:54" ht="15" customHeight="1" x14ac:dyDescent="0.25">
      <c r="A243" s="224"/>
      <c r="B243" s="224"/>
      <c r="C243" s="224"/>
      <c r="D243" s="224"/>
      <c r="E243" s="224"/>
      <c r="F243" s="224"/>
      <c r="G243" s="224"/>
      <c r="H243" s="224"/>
      <c r="I243" s="224"/>
      <c r="J243" s="224"/>
      <c r="K243" s="224"/>
      <c r="L243" s="224"/>
      <c r="M243" s="224"/>
      <c r="N243" s="224"/>
      <c r="O243" s="224"/>
      <c r="P243" s="224"/>
      <c r="Q243" s="224"/>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c r="AM243" s="224"/>
      <c r="AN243" s="224"/>
      <c r="AO243" s="224"/>
      <c r="AP243" s="224"/>
      <c r="AQ243" s="224"/>
      <c r="AR243" s="224"/>
      <c r="AS243" s="224"/>
      <c r="AT243" s="224"/>
      <c r="AU243" s="224"/>
      <c r="AV243" s="224"/>
      <c r="AW243" s="224"/>
      <c r="AX243" s="224"/>
      <c r="AY243" s="224"/>
      <c r="AZ243" s="224"/>
      <c r="BA243" s="224"/>
      <c r="BB243" s="224"/>
    </row>
    <row r="244" spans="1:54" ht="15" customHeight="1" x14ac:dyDescent="0.25">
      <c r="A244" s="224"/>
      <c r="B244" s="224"/>
      <c r="C244" s="224"/>
      <c r="D244" s="224"/>
      <c r="E244" s="224"/>
      <c r="F244" s="224"/>
      <c r="G244" s="224"/>
      <c r="H244" s="224"/>
      <c r="I244" s="224"/>
      <c r="J244" s="224"/>
      <c r="K244" s="224"/>
      <c r="L244" s="224"/>
      <c r="M244" s="224"/>
      <c r="N244" s="224"/>
      <c r="O244" s="224"/>
      <c r="P244" s="224"/>
      <c r="Q244" s="224"/>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c r="AM244" s="224"/>
      <c r="AN244" s="224"/>
      <c r="AO244" s="224"/>
      <c r="AP244" s="224"/>
      <c r="AQ244" s="224"/>
      <c r="AR244" s="224"/>
      <c r="AS244" s="224"/>
      <c r="AT244" s="224"/>
      <c r="AU244" s="224"/>
      <c r="AV244" s="224"/>
      <c r="AW244" s="224"/>
      <c r="AX244" s="224"/>
      <c r="AY244" s="224"/>
      <c r="AZ244" s="224"/>
      <c r="BA244" s="224"/>
      <c r="BB244" s="224"/>
    </row>
    <row r="245" spans="1:54" ht="15" customHeight="1" x14ac:dyDescent="0.25">
      <c r="A245" s="224"/>
      <c r="B245" s="224"/>
      <c r="C245" s="224"/>
      <c r="D245" s="224"/>
      <c r="E245" s="224"/>
      <c r="F245" s="224"/>
      <c r="G245" s="224"/>
      <c r="H245" s="224"/>
      <c r="I245" s="224"/>
      <c r="J245" s="224"/>
      <c r="K245" s="224"/>
      <c r="L245" s="224"/>
      <c r="M245" s="224"/>
      <c r="N245" s="224"/>
      <c r="O245" s="224"/>
      <c r="P245" s="224"/>
      <c r="Q245" s="224"/>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c r="AM245" s="224"/>
      <c r="AN245" s="224"/>
      <c r="AO245" s="224"/>
      <c r="AP245" s="224"/>
      <c r="AQ245" s="224"/>
      <c r="AR245" s="224"/>
      <c r="AS245" s="224"/>
      <c r="AT245" s="224"/>
      <c r="AU245" s="224"/>
      <c r="AV245" s="224"/>
      <c r="AW245" s="224"/>
      <c r="AX245" s="224"/>
      <c r="AY245" s="224"/>
      <c r="AZ245" s="224"/>
      <c r="BA245" s="224"/>
      <c r="BB245" s="224"/>
    </row>
  </sheetData>
  <mergeCells count="3">
    <mergeCell ref="B80:AG80"/>
    <mergeCell ref="B88:AG88"/>
    <mergeCell ref="B214:AG214"/>
  </mergeCells>
  <pageMargins left="0.75" right="0.75" top="1" bottom="1" header="0.5" footer="0.5"/>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95EC-4425-4C86-9F9B-2916EB1157CB}">
  <dimension ref="A1:AI171"/>
  <sheetViews>
    <sheetView workbookViewId="0">
      <selection activeCell="E9" sqref="E9"/>
    </sheetView>
  </sheetViews>
  <sheetFormatPr defaultRowHeight="15" x14ac:dyDescent="0.25"/>
  <sheetData>
    <row r="1" spans="1:35" s="48" customFormat="1" ht="15" customHeight="1" thickBot="1" x14ac:dyDescent="0.25">
      <c r="B1" s="40" t="s">
        <v>401</v>
      </c>
      <c r="C1" s="41">
        <v>2019</v>
      </c>
      <c r="D1" s="41">
        <v>2020</v>
      </c>
      <c r="E1" s="41">
        <v>2021</v>
      </c>
      <c r="F1" s="41">
        <v>2022</v>
      </c>
      <c r="G1" s="41">
        <v>2023</v>
      </c>
      <c r="H1" s="41">
        <v>2024</v>
      </c>
      <c r="I1" s="41">
        <v>2025</v>
      </c>
      <c r="J1" s="41">
        <v>2026</v>
      </c>
      <c r="K1" s="41">
        <v>2027</v>
      </c>
      <c r="L1" s="41">
        <v>2028</v>
      </c>
      <c r="M1" s="41">
        <v>2029</v>
      </c>
      <c r="N1" s="41">
        <v>2030</v>
      </c>
      <c r="O1" s="41">
        <v>2031</v>
      </c>
      <c r="P1" s="41">
        <v>2032</v>
      </c>
      <c r="Q1" s="41">
        <v>2033</v>
      </c>
      <c r="R1" s="41">
        <v>2034</v>
      </c>
      <c r="S1" s="41">
        <v>2035</v>
      </c>
      <c r="T1" s="41">
        <v>2036</v>
      </c>
      <c r="U1" s="41">
        <v>2037</v>
      </c>
      <c r="V1" s="41">
        <v>2038</v>
      </c>
      <c r="W1" s="41">
        <v>2039</v>
      </c>
      <c r="X1" s="41">
        <v>2040</v>
      </c>
      <c r="Y1" s="41">
        <v>2041</v>
      </c>
      <c r="Z1" s="41">
        <v>2042</v>
      </c>
      <c r="AA1" s="41">
        <v>2043</v>
      </c>
      <c r="AB1" s="41">
        <v>2044</v>
      </c>
      <c r="AC1" s="41">
        <v>2045</v>
      </c>
      <c r="AD1" s="41">
        <v>2046</v>
      </c>
      <c r="AE1" s="41">
        <v>2047</v>
      </c>
      <c r="AF1" s="41">
        <v>2048</v>
      </c>
      <c r="AG1" s="41">
        <v>2049</v>
      </c>
      <c r="AH1" s="41">
        <v>2050</v>
      </c>
    </row>
    <row r="2" spans="1:35" s="48" customFormat="1" ht="15" customHeight="1" thickTop="1" x14ac:dyDescent="0.2">
      <c r="C2" s="51"/>
      <c r="D2" s="51"/>
      <c r="E2" s="51"/>
      <c r="F2" s="51"/>
      <c r="G2" s="51"/>
    </row>
    <row r="3" spans="1:35" s="48" customFormat="1" ht="15" customHeight="1" x14ac:dyDescent="0.2">
      <c r="C3" s="51" t="s">
        <v>85</v>
      </c>
      <c r="D3" s="51" t="s">
        <v>400</v>
      </c>
      <c r="E3" s="51"/>
      <c r="F3" s="51"/>
      <c r="G3" s="51"/>
    </row>
    <row r="4" spans="1:35" s="48" customFormat="1" ht="15" customHeight="1" x14ac:dyDescent="0.2">
      <c r="C4" s="51" t="s">
        <v>86</v>
      </c>
      <c r="D4" s="51" t="s">
        <v>402</v>
      </c>
      <c r="E4" s="51"/>
      <c r="F4" s="51"/>
      <c r="G4" s="51" t="s">
        <v>87</v>
      </c>
    </row>
    <row r="5" spans="1:35" s="48" customFormat="1" ht="15" customHeight="1" x14ac:dyDescent="0.2">
      <c r="C5" s="51" t="s">
        <v>88</v>
      </c>
      <c r="D5" s="51" t="s">
        <v>403</v>
      </c>
      <c r="E5" s="51"/>
      <c r="F5" s="51"/>
      <c r="G5" s="51"/>
    </row>
    <row r="6" spans="1:35" s="48" customFormat="1" ht="15" customHeight="1" x14ac:dyDescent="0.2">
      <c r="C6" s="51" t="s">
        <v>89</v>
      </c>
      <c r="D6" s="51"/>
      <c r="E6" s="51" t="s">
        <v>404</v>
      </c>
      <c r="F6" s="51"/>
      <c r="G6" s="51"/>
    </row>
    <row r="7" spans="1:35" s="48" customFormat="1" ht="15" customHeight="1" x14ac:dyDescent="0.2"/>
    <row r="8" spans="1:35" s="48" customFormat="1" ht="15" customHeight="1" x14ac:dyDescent="0.2"/>
    <row r="9" spans="1:35" s="48" customFormat="1" ht="15" customHeight="1" x14ac:dyDescent="0.2"/>
    <row r="10" spans="1:35" s="48" customFormat="1" ht="15" customHeight="1" x14ac:dyDescent="0.25">
      <c r="A10" s="49" t="s">
        <v>1940</v>
      </c>
      <c r="B10" s="42" t="s">
        <v>1939</v>
      </c>
      <c r="AH10" s="48" t="s">
        <v>1989</v>
      </c>
    </row>
    <row r="11" spans="1:35" s="48" customFormat="1" ht="15" customHeight="1" x14ac:dyDescent="0.2">
      <c r="B11" s="40"/>
      <c r="AH11" s="48" t="s">
        <v>1990</v>
      </c>
    </row>
    <row r="12" spans="1:35" s="48" customFormat="1" ht="15" customHeight="1" x14ac:dyDescent="0.2">
      <c r="B12" s="40"/>
      <c r="C12" s="56"/>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t="s">
        <v>1991</v>
      </c>
      <c r="AI12" s="56" t="s">
        <v>405</v>
      </c>
    </row>
    <row r="13" spans="1:35" s="48" customFormat="1" ht="15" customHeight="1" thickBot="1" x14ac:dyDescent="0.25">
      <c r="B13" s="41" t="s">
        <v>1938</v>
      </c>
      <c r="C13" s="41">
        <v>2020</v>
      </c>
      <c r="D13" s="41">
        <v>2021</v>
      </c>
      <c r="E13" s="41">
        <v>2022</v>
      </c>
      <c r="F13" s="41">
        <v>2023</v>
      </c>
      <c r="G13" s="41">
        <v>2024</v>
      </c>
      <c r="H13" s="41">
        <v>2025</v>
      </c>
      <c r="I13" s="41">
        <v>2026</v>
      </c>
      <c r="J13" s="41">
        <v>2027</v>
      </c>
      <c r="K13" s="41">
        <v>2028</v>
      </c>
      <c r="L13" s="41">
        <v>2029</v>
      </c>
      <c r="M13" s="41">
        <v>2030</v>
      </c>
      <c r="N13" s="41">
        <v>2031</v>
      </c>
      <c r="O13" s="41">
        <v>2032</v>
      </c>
      <c r="P13" s="41">
        <v>2033</v>
      </c>
      <c r="Q13" s="41">
        <v>2034</v>
      </c>
      <c r="R13" s="41">
        <v>2035</v>
      </c>
      <c r="S13" s="41">
        <v>2036</v>
      </c>
      <c r="T13" s="41">
        <v>2037</v>
      </c>
      <c r="U13" s="41">
        <v>2038</v>
      </c>
      <c r="V13" s="41">
        <v>2039</v>
      </c>
      <c r="W13" s="41">
        <v>2040</v>
      </c>
      <c r="X13" s="41">
        <v>2041</v>
      </c>
      <c r="Y13" s="41">
        <v>2042</v>
      </c>
      <c r="Z13" s="41">
        <v>2043</v>
      </c>
      <c r="AA13" s="41">
        <v>2044</v>
      </c>
      <c r="AB13" s="41">
        <v>2045</v>
      </c>
      <c r="AC13" s="41">
        <v>2046</v>
      </c>
      <c r="AD13" s="41">
        <v>2047</v>
      </c>
      <c r="AE13" s="41">
        <v>2048</v>
      </c>
      <c r="AF13" s="41">
        <v>2049</v>
      </c>
      <c r="AG13" s="41">
        <v>2050</v>
      </c>
      <c r="AH13" s="41" t="s">
        <v>1992</v>
      </c>
      <c r="AI13" s="41">
        <v>2050</v>
      </c>
    </row>
    <row r="14" spans="1:35" s="48" customFormat="1" ht="15" customHeight="1" thickTop="1" x14ac:dyDescent="0.2"/>
    <row r="15" spans="1:35" s="48" customFormat="1" ht="15" customHeight="1" x14ac:dyDescent="0.2">
      <c r="B15" s="43" t="s">
        <v>1937</v>
      </c>
    </row>
    <row r="16" spans="1:35" s="48" customFormat="1" ht="15" customHeight="1" x14ac:dyDescent="0.2">
      <c r="B16" s="43" t="s">
        <v>1936</v>
      </c>
    </row>
    <row r="17" spans="1:35" s="48" customFormat="1" ht="15" customHeight="1" x14ac:dyDescent="0.25">
      <c r="A17" s="49" t="s">
        <v>1935</v>
      </c>
      <c r="B17" s="44" t="s">
        <v>1934</v>
      </c>
      <c r="C17" s="47">
        <v>5632.4243159999996</v>
      </c>
      <c r="D17" s="47">
        <v>5860.8315430000002</v>
      </c>
      <c r="E17" s="47">
        <v>6082.40625</v>
      </c>
      <c r="F17" s="47">
        <v>6185.015625</v>
      </c>
      <c r="G17" s="47">
        <v>6320.9653319999998</v>
      </c>
      <c r="H17" s="47">
        <v>6464.9995120000003</v>
      </c>
      <c r="I17" s="47">
        <v>6563.9379879999997</v>
      </c>
      <c r="J17" s="47">
        <v>6639.7421880000002</v>
      </c>
      <c r="K17" s="47">
        <v>6713.779297</v>
      </c>
      <c r="L17" s="47">
        <v>6778.6254879999997</v>
      </c>
      <c r="M17" s="47">
        <v>6848.9731449999999</v>
      </c>
      <c r="N17" s="47">
        <v>6925.7836909999996</v>
      </c>
      <c r="O17" s="47">
        <v>7013.5825199999999</v>
      </c>
      <c r="P17" s="47">
        <v>7098.9370120000003</v>
      </c>
      <c r="Q17" s="47">
        <v>7201.5908200000003</v>
      </c>
      <c r="R17" s="47">
        <v>7324.7705079999996</v>
      </c>
      <c r="S17" s="47">
        <v>7443.1333009999998</v>
      </c>
      <c r="T17" s="47">
        <v>7550.7436520000001</v>
      </c>
      <c r="U17" s="47">
        <v>7664.5361329999996</v>
      </c>
      <c r="V17" s="47">
        <v>7786.4921880000002</v>
      </c>
      <c r="W17" s="47">
        <v>7900.8066410000001</v>
      </c>
      <c r="X17" s="47">
        <v>8029.3325199999999</v>
      </c>
      <c r="Y17" s="47">
        <v>8163.8432620000003</v>
      </c>
      <c r="Z17" s="47">
        <v>8309.6972659999992</v>
      </c>
      <c r="AA17" s="47">
        <v>8437.7324219999991</v>
      </c>
      <c r="AB17" s="47">
        <v>8571.6220699999994</v>
      </c>
      <c r="AC17" s="47">
        <v>8696.2578119999998</v>
      </c>
      <c r="AD17" s="47">
        <v>8806.5908199999994</v>
      </c>
      <c r="AE17" s="47">
        <v>8933.1445309999999</v>
      </c>
      <c r="AF17" s="47">
        <v>9074.6015619999998</v>
      </c>
      <c r="AG17" s="47">
        <v>9220.8203119999998</v>
      </c>
      <c r="AH17" s="47">
        <v>1.6566999999999998E-2</v>
      </c>
      <c r="AI17" s="45">
        <v>1.4116E-2</v>
      </c>
    </row>
    <row r="18" spans="1:35" s="48" customFormat="1" ht="15" customHeight="1" x14ac:dyDescent="0.25">
      <c r="A18" s="49" t="s">
        <v>1933</v>
      </c>
      <c r="B18" s="44" t="s">
        <v>1932</v>
      </c>
      <c r="C18" s="47">
        <v>2535.2312010000001</v>
      </c>
      <c r="D18" s="47">
        <v>2520.6923830000001</v>
      </c>
      <c r="E18" s="47">
        <v>2582.463135</v>
      </c>
      <c r="F18" s="47">
        <v>2690.4379880000001</v>
      </c>
      <c r="G18" s="47">
        <v>2796.5065920000002</v>
      </c>
      <c r="H18" s="47">
        <v>2898.2136230000001</v>
      </c>
      <c r="I18" s="47">
        <v>2970.905518</v>
      </c>
      <c r="J18" s="47">
        <v>3014.6320799999999</v>
      </c>
      <c r="K18" s="47">
        <v>3046.0317380000001</v>
      </c>
      <c r="L18" s="47">
        <v>3079.3427729999999</v>
      </c>
      <c r="M18" s="47">
        <v>3111.506836</v>
      </c>
      <c r="N18" s="47">
        <v>3145.8325199999999</v>
      </c>
      <c r="O18" s="47">
        <v>3185.3151859999998</v>
      </c>
      <c r="P18" s="47">
        <v>3221.1865229999999</v>
      </c>
      <c r="Q18" s="47">
        <v>3261.938721</v>
      </c>
      <c r="R18" s="47">
        <v>3308.9060060000002</v>
      </c>
      <c r="S18" s="47">
        <v>3351.4470209999999</v>
      </c>
      <c r="T18" s="47">
        <v>3390.2905270000001</v>
      </c>
      <c r="U18" s="47">
        <v>3428.9409179999998</v>
      </c>
      <c r="V18" s="47">
        <v>3472.0273440000001</v>
      </c>
      <c r="W18" s="47">
        <v>3522.0698240000002</v>
      </c>
      <c r="X18" s="47">
        <v>3575.9975589999999</v>
      </c>
      <c r="Y18" s="47">
        <v>3625.681885</v>
      </c>
      <c r="Z18" s="47">
        <v>3680.533203</v>
      </c>
      <c r="AA18" s="47">
        <v>3731.680664</v>
      </c>
      <c r="AB18" s="47">
        <v>3787.186768</v>
      </c>
      <c r="AC18" s="47">
        <v>3840.7985840000001</v>
      </c>
      <c r="AD18" s="47">
        <v>3889.5058589999999</v>
      </c>
      <c r="AE18" s="47">
        <v>3940.6428219999998</v>
      </c>
      <c r="AF18" s="47">
        <v>3993.7041020000001</v>
      </c>
      <c r="AG18" s="47">
        <v>4049.764893</v>
      </c>
      <c r="AH18" s="47">
        <v>1.5734999999999999E-2</v>
      </c>
      <c r="AI18" s="45">
        <v>1.2746E-2</v>
      </c>
    </row>
    <row r="19" spans="1:35" s="48" customFormat="1" ht="15" customHeight="1" x14ac:dyDescent="0.2">
      <c r="A19" s="49" t="s">
        <v>1931</v>
      </c>
      <c r="B19" s="43" t="s">
        <v>45</v>
      </c>
      <c r="C19" s="55">
        <v>8167.6552730000003</v>
      </c>
      <c r="D19" s="55">
        <v>8381.5234380000002</v>
      </c>
      <c r="E19" s="55">
        <v>8664.8691409999992</v>
      </c>
      <c r="F19" s="55">
        <v>8875.453125</v>
      </c>
      <c r="G19" s="55">
        <v>9117.4716800000006</v>
      </c>
      <c r="H19" s="55">
        <v>9363.2128909999992</v>
      </c>
      <c r="I19" s="55">
        <v>9534.84375</v>
      </c>
      <c r="J19" s="55">
        <v>9654.3740230000003</v>
      </c>
      <c r="K19" s="55">
        <v>9759.8105469999991</v>
      </c>
      <c r="L19" s="55">
        <v>9857.96875</v>
      </c>
      <c r="M19" s="55">
        <v>9960.4804690000001</v>
      </c>
      <c r="N19" s="55">
        <v>10071.616211</v>
      </c>
      <c r="O19" s="55">
        <v>10198.897461</v>
      </c>
      <c r="P19" s="55">
        <v>10320.123046999999</v>
      </c>
      <c r="Q19" s="55">
        <v>10463.529296999999</v>
      </c>
      <c r="R19" s="55">
        <v>10633.676758</v>
      </c>
      <c r="S19" s="55">
        <v>10794.580078000001</v>
      </c>
      <c r="T19" s="55">
        <v>10941.034180000001</v>
      </c>
      <c r="U19" s="55">
        <v>11093.476562</v>
      </c>
      <c r="V19" s="55">
        <v>11258.519531</v>
      </c>
      <c r="W19" s="55">
        <v>11422.876953000001</v>
      </c>
      <c r="X19" s="55">
        <v>11605.330078000001</v>
      </c>
      <c r="Y19" s="55">
        <v>11789.525390999999</v>
      </c>
      <c r="Z19" s="55">
        <v>11990.230469</v>
      </c>
      <c r="AA19" s="55">
        <v>12169.413086</v>
      </c>
      <c r="AB19" s="55">
        <v>12358.808594</v>
      </c>
      <c r="AC19" s="55">
        <v>12537.056640999999</v>
      </c>
      <c r="AD19" s="55">
        <v>12696.096680000001</v>
      </c>
      <c r="AE19" s="55">
        <v>12873.787109000001</v>
      </c>
      <c r="AF19" s="55">
        <v>13068.305664</v>
      </c>
      <c r="AG19" s="55">
        <v>13270.584961</v>
      </c>
      <c r="AH19" s="55">
        <v>1.6310999999999999E-2</v>
      </c>
      <c r="AI19" s="52">
        <v>1.3722E-2</v>
      </c>
    </row>
    <row r="20" spans="1:35" s="48" customFormat="1" ht="15" customHeight="1" x14ac:dyDescent="0.2"/>
    <row r="21" spans="1:35" s="48" customFormat="1" ht="15" customHeight="1" x14ac:dyDescent="0.2">
      <c r="B21" s="43" t="s">
        <v>1930</v>
      </c>
    </row>
    <row r="22" spans="1:35" s="48" customFormat="1" ht="15" customHeight="1" x14ac:dyDescent="0.2">
      <c r="B22" s="43" t="s">
        <v>2016</v>
      </c>
    </row>
    <row r="23" spans="1:35" s="48" customFormat="1" ht="15" customHeight="1" x14ac:dyDescent="0.25">
      <c r="A23" s="49" t="s">
        <v>1929</v>
      </c>
      <c r="B23" s="44" t="s">
        <v>1916</v>
      </c>
      <c r="C23" s="46">
        <v>7.6224270000000001</v>
      </c>
      <c r="D23" s="46">
        <v>8.4961190000000002</v>
      </c>
      <c r="E23" s="46">
        <v>8.9951640000000008</v>
      </c>
      <c r="F23" s="46">
        <v>8.7914549999999991</v>
      </c>
      <c r="G23" s="46">
        <v>8.8415490000000005</v>
      </c>
      <c r="H23" s="46">
        <v>8.9540679999999995</v>
      </c>
      <c r="I23" s="46">
        <v>8.8042309999999997</v>
      </c>
      <c r="J23" s="46">
        <v>8.7771810000000006</v>
      </c>
      <c r="K23" s="46">
        <v>8.9623369999999998</v>
      </c>
      <c r="L23" s="46">
        <v>9.1296269999999993</v>
      </c>
      <c r="M23" s="46">
        <v>9.5621650000000002</v>
      </c>
      <c r="N23" s="46">
        <v>9.7187319999999993</v>
      </c>
      <c r="O23" s="46">
        <v>9.8474039999999992</v>
      </c>
      <c r="P23" s="46">
        <v>9.9792590000000008</v>
      </c>
      <c r="Q23" s="46">
        <v>10.120851999999999</v>
      </c>
      <c r="R23" s="46">
        <v>10.16201</v>
      </c>
      <c r="S23" s="46">
        <v>10.299414000000001</v>
      </c>
      <c r="T23" s="46">
        <v>10.596047</v>
      </c>
      <c r="U23" s="46">
        <v>10.776484</v>
      </c>
      <c r="V23" s="46">
        <v>10.863864</v>
      </c>
      <c r="W23" s="46">
        <v>11.003838</v>
      </c>
      <c r="X23" s="46">
        <v>11.150719</v>
      </c>
      <c r="Y23" s="46">
        <v>11.280412999999999</v>
      </c>
      <c r="Z23" s="46">
        <v>11.286859</v>
      </c>
      <c r="AA23" s="46">
        <v>11.442306</v>
      </c>
      <c r="AB23" s="46">
        <v>11.53952</v>
      </c>
      <c r="AC23" s="46">
        <v>11.710324</v>
      </c>
      <c r="AD23" s="46">
        <v>11.870820999999999</v>
      </c>
      <c r="AE23" s="46">
        <v>12.016953000000001</v>
      </c>
      <c r="AF23" s="46">
        <v>12.215362000000001</v>
      </c>
      <c r="AG23" s="46">
        <v>12.386858999999999</v>
      </c>
      <c r="AH23" s="46">
        <v>1.6316000000000001E-2</v>
      </c>
      <c r="AI23" s="45">
        <v>1.7118000000000001E-2</v>
      </c>
    </row>
    <row r="24" spans="1:35" s="48" customFormat="1" ht="15" customHeight="1" x14ac:dyDescent="0.25">
      <c r="A24" s="49" t="s">
        <v>1928</v>
      </c>
      <c r="B24" s="44" t="s">
        <v>244</v>
      </c>
      <c r="C24" s="46">
        <v>18.424191</v>
      </c>
      <c r="D24" s="46">
        <v>19.304183999999999</v>
      </c>
      <c r="E24" s="46">
        <v>19.621611000000001</v>
      </c>
      <c r="F24" s="46">
        <v>19.546216999999999</v>
      </c>
      <c r="G24" s="46">
        <v>19.410952000000002</v>
      </c>
      <c r="H24" s="46">
        <v>19.309099</v>
      </c>
      <c r="I24" s="46">
        <v>19.318370999999999</v>
      </c>
      <c r="J24" s="46">
        <v>19.750409999999999</v>
      </c>
      <c r="K24" s="46">
        <v>19.935618999999999</v>
      </c>
      <c r="L24" s="46">
        <v>20.218073</v>
      </c>
      <c r="M24" s="46">
        <v>20.815909999999999</v>
      </c>
      <c r="N24" s="46">
        <v>20.72345</v>
      </c>
      <c r="O24" s="46">
        <v>20.940553999999999</v>
      </c>
      <c r="P24" s="46">
        <v>21.100525000000001</v>
      </c>
      <c r="Q24" s="46">
        <v>21.526699000000001</v>
      </c>
      <c r="R24" s="46">
        <v>21.251383000000001</v>
      </c>
      <c r="S24" s="46">
        <v>21.304774999999999</v>
      </c>
      <c r="T24" s="46">
        <v>21.540854</v>
      </c>
      <c r="U24" s="46">
        <v>21.754598999999999</v>
      </c>
      <c r="V24" s="46">
        <v>21.789318000000002</v>
      </c>
      <c r="W24" s="46">
        <v>21.942399999999999</v>
      </c>
      <c r="X24" s="46">
        <v>22.101042</v>
      </c>
      <c r="Y24" s="46">
        <v>22.081474</v>
      </c>
      <c r="Z24" s="46">
        <v>22.186858999999998</v>
      </c>
      <c r="AA24" s="46">
        <v>22.352926</v>
      </c>
      <c r="AB24" s="46">
        <v>22.570323999999999</v>
      </c>
      <c r="AC24" s="46">
        <v>22.65457</v>
      </c>
      <c r="AD24" s="46">
        <v>22.759208999999998</v>
      </c>
      <c r="AE24" s="46">
        <v>22.853493</v>
      </c>
      <c r="AF24" s="46">
        <v>23.026603999999999</v>
      </c>
      <c r="AG24" s="46">
        <v>23.201564999999999</v>
      </c>
      <c r="AH24" s="46">
        <v>7.7149999999999996E-3</v>
      </c>
      <c r="AI24" s="45">
        <v>8.7189999999999993E-3</v>
      </c>
    </row>
    <row r="25" spans="1:35" s="48" customFormat="1" ht="15" customHeight="1" x14ac:dyDescent="0.25">
      <c r="A25" s="49" t="s">
        <v>1927</v>
      </c>
      <c r="B25" s="44" t="s">
        <v>37</v>
      </c>
      <c r="C25" s="46">
        <v>17.750837000000001</v>
      </c>
      <c r="D25" s="46">
        <v>17.784217999999999</v>
      </c>
      <c r="E25" s="46">
        <v>17.832457999999999</v>
      </c>
      <c r="F25" s="46">
        <v>18.255758</v>
      </c>
      <c r="G25" s="46">
        <v>17.965651999999999</v>
      </c>
      <c r="H25" s="46">
        <v>17.418257000000001</v>
      </c>
      <c r="I25" s="46">
        <v>17.043358000000001</v>
      </c>
      <c r="J25" s="46">
        <v>17.464335999999999</v>
      </c>
      <c r="K25" s="46">
        <v>17.665486999999999</v>
      </c>
      <c r="L25" s="46">
        <v>17.903829999999999</v>
      </c>
      <c r="M25" s="46">
        <v>18.228373999999999</v>
      </c>
      <c r="N25" s="46">
        <v>18.345334999999999</v>
      </c>
      <c r="O25" s="46">
        <v>18.564774</v>
      </c>
      <c r="P25" s="46">
        <v>18.711565</v>
      </c>
      <c r="Q25" s="46">
        <v>18.823149000000001</v>
      </c>
      <c r="R25" s="46">
        <v>18.657301</v>
      </c>
      <c r="S25" s="46">
        <v>18.557192000000001</v>
      </c>
      <c r="T25" s="46">
        <v>18.721062</v>
      </c>
      <c r="U25" s="46">
        <v>18.906943999999999</v>
      </c>
      <c r="V25" s="46">
        <v>18.769888000000002</v>
      </c>
      <c r="W25" s="46">
        <v>19.141383999999999</v>
      </c>
      <c r="X25" s="46">
        <v>19.276993000000001</v>
      </c>
      <c r="Y25" s="46">
        <v>19.368721000000001</v>
      </c>
      <c r="Z25" s="46">
        <v>19.507062999999999</v>
      </c>
      <c r="AA25" s="46">
        <v>19.688092999999999</v>
      </c>
      <c r="AB25" s="46">
        <v>19.940121000000001</v>
      </c>
      <c r="AC25" s="46">
        <v>20.075132</v>
      </c>
      <c r="AD25" s="46">
        <v>20.182839999999999</v>
      </c>
      <c r="AE25" s="46">
        <v>20.246756000000001</v>
      </c>
      <c r="AF25" s="46">
        <v>20.426596</v>
      </c>
      <c r="AG25" s="46">
        <v>20.570136999999999</v>
      </c>
      <c r="AH25" s="46">
        <v>4.9259999999999998E-3</v>
      </c>
      <c r="AI25" s="45">
        <v>3.4610000000000001E-3</v>
      </c>
    </row>
    <row r="26" spans="1:35" s="48" customFormat="1" ht="15" customHeight="1" x14ac:dyDescent="0.25">
      <c r="A26" s="49" t="s">
        <v>1926</v>
      </c>
      <c r="B26" s="44" t="s">
        <v>38</v>
      </c>
      <c r="C26" s="46">
        <v>5.4227400000000001</v>
      </c>
      <c r="D26" s="46">
        <v>4.4313440000000002</v>
      </c>
      <c r="E26" s="46">
        <v>5.8066459999999998</v>
      </c>
      <c r="F26" s="46">
        <v>7.3529660000000003</v>
      </c>
      <c r="G26" s="46">
        <v>8.6041519999999991</v>
      </c>
      <c r="H26" s="46">
        <v>9.5880430000000008</v>
      </c>
      <c r="I26" s="46">
        <v>10.678126000000001</v>
      </c>
      <c r="J26" s="46">
        <v>11.122404</v>
      </c>
      <c r="K26" s="46">
        <v>11.319103999999999</v>
      </c>
      <c r="L26" s="46">
        <v>11.560950999999999</v>
      </c>
      <c r="M26" s="46">
        <v>11.886528999999999</v>
      </c>
      <c r="N26" s="46">
        <v>11.988492000000001</v>
      </c>
      <c r="O26" s="46">
        <v>12.214651</v>
      </c>
      <c r="P26" s="46">
        <v>12.396055</v>
      </c>
      <c r="Q26" s="46">
        <v>12.541180000000001</v>
      </c>
      <c r="R26" s="46">
        <v>12.441390999999999</v>
      </c>
      <c r="S26" s="46">
        <v>12.436083</v>
      </c>
      <c r="T26" s="46">
        <v>12.619387</v>
      </c>
      <c r="U26" s="46">
        <v>12.817525</v>
      </c>
      <c r="V26" s="46">
        <v>12.799621999999999</v>
      </c>
      <c r="W26" s="46">
        <v>13.127105999999999</v>
      </c>
      <c r="X26" s="46">
        <v>13.276533000000001</v>
      </c>
      <c r="Y26" s="46">
        <v>13.389760000000001</v>
      </c>
      <c r="Z26" s="46">
        <v>13.499091999999999</v>
      </c>
      <c r="AA26" s="46">
        <v>13.732372</v>
      </c>
      <c r="AB26" s="46">
        <v>13.936438000000001</v>
      </c>
      <c r="AC26" s="46">
        <v>14.088271000000001</v>
      </c>
      <c r="AD26" s="46">
        <v>14.181101999999999</v>
      </c>
      <c r="AE26" s="46">
        <v>14.234844000000001</v>
      </c>
      <c r="AF26" s="46">
        <v>14.370006</v>
      </c>
      <c r="AG26" s="46">
        <v>14.531082</v>
      </c>
      <c r="AH26" s="46">
        <v>3.3402000000000001E-2</v>
      </c>
      <c r="AI26" s="45">
        <v>3.1995000000000003E-2</v>
      </c>
    </row>
    <row r="27" spans="1:35" s="48" customFormat="1" ht="15" customHeight="1" x14ac:dyDescent="0.25">
      <c r="A27" s="49" t="s">
        <v>1925</v>
      </c>
      <c r="B27" s="44" t="s">
        <v>246</v>
      </c>
      <c r="C27" s="46">
        <v>4.7083649999999997</v>
      </c>
      <c r="D27" s="46">
        <v>5.40137</v>
      </c>
      <c r="E27" s="46">
        <v>5.8265310000000001</v>
      </c>
      <c r="F27" s="46">
        <v>6.3471669999999998</v>
      </c>
      <c r="G27" s="46">
        <v>6.5757770000000004</v>
      </c>
      <c r="H27" s="46">
        <v>6.6898179999999998</v>
      </c>
      <c r="I27" s="46">
        <v>6.8707130000000003</v>
      </c>
      <c r="J27" s="46">
        <v>7.1664050000000001</v>
      </c>
      <c r="K27" s="46">
        <v>7.306044</v>
      </c>
      <c r="L27" s="46">
        <v>7.483009</v>
      </c>
      <c r="M27" s="46">
        <v>7.7294320000000001</v>
      </c>
      <c r="N27" s="46">
        <v>7.8069069999999998</v>
      </c>
      <c r="O27" s="46">
        <v>7.9901400000000002</v>
      </c>
      <c r="P27" s="46">
        <v>8.1204260000000001</v>
      </c>
      <c r="Q27" s="46">
        <v>8.1970609999999997</v>
      </c>
      <c r="R27" s="46">
        <v>8.3021569999999993</v>
      </c>
      <c r="S27" s="46">
        <v>8.3037720000000004</v>
      </c>
      <c r="T27" s="46">
        <v>8.2021940000000004</v>
      </c>
      <c r="U27" s="46">
        <v>8.3497509999999995</v>
      </c>
      <c r="V27" s="46">
        <v>8.3344170000000002</v>
      </c>
      <c r="W27" s="46">
        <v>8.750273</v>
      </c>
      <c r="X27" s="46">
        <v>8.9433120000000006</v>
      </c>
      <c r="Y27" s="46">
        <v>9.0494269999999997</v>
      </c>
      <c r="Z27" s="46">
        <v>9.4546960000000002</v>
      </c>
      <c r="AA27" s="46">
        <v>9.6620939999999997</v>
      </c>
      <c r="AB27" s="46">
        <v>9.7340149999999994</v>
      </c>
      <c r="AC27" s="46">
        <v>9.9456229999999994</v>
      </c>
      <c r="AD27" s="46">
        <v>10.02619</v>
      </c>
      <c r="AE27" s="46">
        <v>10.010736</v>
      </c>
      <c r="AF27" s="46">
        <v>10.056374</v>
      </c>
      <c r="AG27" s="46">
        <v>9.9969429999999999</v>
      </c>
      <c r="AH27" s="46">
        <v>2.5416000000000001E-2</v>
      </c>
      <c r="AI27" s="45">
        <v>3.5386000000000001E-2</v>
      </c>
    </row>
    <row r="28" spans="1:35" s="48" customFormat="1" ht="15" customHeight="1" x14ac:dyDescent="0.25">
      <c r="A28" s="49" t="s">
        <v>1924</v>
      </c>
      <c r="B28" s="44" t="s">
        <v>248</v>
      </c>
      <c r="C28" s="46">
        <v>3.033245</v>
      </c>
      <c r="D28" s="46">
        <v>4.0197719999999997</v>
      </c>
      <c r="E28" s="46">
        <v>3.9810949999999998</v>
      </c>
      <c r="F28" s="46">
        <v>3.5679189999999998</v>
      </c>
      <c r="G28" s="46">
        <v>3.2255099999999999</v>
      </c>
      <c r="H28" s="46">
        <v>3.1656759999999999</v>
      </c>
      <c r="I28" s="46">
        <v>3.1964350000000001</v>
      </c>
      <c r="J28" s="46">
        <v>3.2957709999999998</v>
      </c>
      <c r="K28" s="46">
        <v>3.3635570000000001</v>
      </c>
      <c r="L28" s="46">
        <v>3.4682849999999998</v>
      </c>
      <c r="M28" s="46">
        <v>3.5104769999999998</v>
      </c>
      <c r="N28" s="46">
        <v>3.5383399999999998</v>
      </c>
      <c r="O28" s="46">
        <v>3.5624699999999998</v>
      </c>
      <c r="P28" s="46">
        <v>3.6101190000000001</v>
      </c>
      <c r="Q28" s="46">
        <v>3.6113339999999998</v>
      </c>
      <c r="R28" s="46">
        <v>3.592285</v>
      </c>
      <c r="S28" s="46">
        <v>3.5878700000000001</v>
      </c>
      <c r="T28" s="46">
        <v>3.5759370000000001</v>
      </c>
      <c r="U28" s="46">
        <v>3.5590709999999999</v>
      </c>
      <c r="V28" s="46">
        <v>3.5355949999999998</v>
      </c>
      <c r="W28" s="46">
        <v>3.514653</v>
      </c>
      <c r="X28" s="46">
        <v>3.5151119999999998</v>
      </c>
      <c r="Y28" s="46">
        <v>3.518221</v>
      </c>
      <c r="Z28" s="46">
        <v>3.507145</v>
      </c>
      <c r="AA28" s="46">
        <v>3.519323</v>
      </c>
      <c r="AB28" s="46">
        <v>3.5005350000000002</v>
      </c>
      <c r="AC28" s="46">
        <v>3.4866329999999999</v>
      </c>
      <c r="AD28" s="46">
        <v>3.5004</v>
      </c>
      <c r="AE28" s="46">
        <v>3.4694479999999999</v>
      </c>
      <c r="AF28" s="46">
        <v>3.4448829999999999</v>
      </c>
      <c r="AG28" s="46">
        <v>3.4614950000000002</v>
      </c>
      <c r="AH28" s="46">
        <v>4.4120000000000001E-3</v>
      </c>
      <c r="AI28" s="45">
        <v>7.9450000000000007E-3</v>
      </c>
    </row>
    <row r="29" spans="1:35" s="48" customFormat="1" ht="15" customHeight="1" x14ac:dyDescent="0.25">
      <c r="A29" s="49" t="s">
        <v>1923</v>
      </c>
      <c r="B29" s="44" t="s">
        <v>249</v>
      </c>
      <c r="C29" s="46">
        <v>3.0774789999999999</v>
      </c>
      <c r="D29" s="46">
        <v>4.0639070000000004</v>
      </c>
      <c r="E29" s="46">
        <v>3.977929</v>
      </c>
      <c r="F29" s="46">
        <v>3.5612629999999998</v>
      </c>
      <c r="G29" s="46">
        <v>3.2206630000000001</v>
      </c>
      <c r="H29" s="46">
        <v>3.168234</v>
      </c>
      <c r="I29" s="46">
        <v>3.1962269999999999</v>
      </c>
      <c r="J29" s="46">
        <v>3.2928920000000002</v>
      </c>
      <c r="K29" s="46">
        <v>3.3535339999999998</v>
      </c>
      <c r="L29" s="46">
        <v>3.45844</v>
      </c>
      <c r="M29" s="46">
        <v>3.5207999999999999</v>
      </c>
      <c r="N29" s="46">
        <v>3.5502579999999999</v>
      </c>
      <c r="O29" s="46">
        <v>3.5722960000000001</v>
      </c>
      <c r="P29" s="46">
        <v>3.6166450000000001</v>
      </c>
      <c r="Q29" s="46">
        <v>3.61687</v>
      </c>
      <c r="R29" s="46">
        <v>3.5962200000000002</v>
      </c>
      <c r="S29" s="46">
        <v>3.5878640000000002</v>
      </c>
      <c r="T29" s="46">
        <v>3.574246</v>
      </c>
      <c r="U29" s="46">
        <v>3.5556230000000002</v>
      </c>
      <c r="V29" s="46">
        <v>3.5286170000000001</v>
      </c>
      <c r="W29" s="46">
        <v>3.5091869999999998</v>
      </c>
      <c r="X29" s="46">
        <v>3.509563</v>
      </c>
      <c r="Y29" s="46">
        <v>3.5120550000000001</v>
      </c>
      <c r="Z29" s="46">
        <v>3.5023620000000002</v>
      </c>
      <c r="AA29" s="46">
        <v>3.5151910000000002</v>
      </c>
      <c r="AB29" s="46">
        <v>3.497773</v>
      </c>
      <c r="AC29" s="46">
        <v>3.4856210000000001</v>
      </c>
      <c r="AD29" s="46">
        <v>3.4986890000000002</v>
      </c>
      <c r="AE29" s="46">
        <v>3.4686319999999999</v>
      </c>
      <c r="AF29" s="46">
        <v>3.4455819999999999</v>
      </c>
      <c r="AG29" s="46">
        <v>3.461954</v>
      </c>
      <c r="AH29" s="46">
        <v>3.9319999999999997E-3</v>
      </c>
      <c r="AI29" s="45">
        <v>7.4689999999999999E-3</v>
      </c>
    </row>
    <row r="30" spans="1:35" s="48" customFormat="1" ht="15" customHeight="1" x14ac:dyDescent="0.25">
      <c r="A30" s="49" t="s">
        <v>1922</v>
      </c>
      <c r="B30" s="44" t="s">
        <v>1908</v>
      </c>
      <c r="C30" s="46">
        <v>4.0174000000000003</v>
      </c>
      <c r="D30" s="46">
        <v>3.598935</v>
      </c>
      <c r="E30" s="46">
        <v>3.356058</v>
      </c>
      <c r="F30" s="46">
        <v>3.2078790000000001</v>
      </c>
      <c r="G30" s="46">
        <v>3.117534</v>
      </c>
      <c r="H30" s="46">
        <v>3.070951</v>
      </c>
      <c r="I30" s="46">
        <v>3.0295830000000001</v>
      </c>
      <c r="J30" s="46">
        <v>3.0136099999999999</v>
      </c>
      <c r="K30" s="46">
        <v>3.014059</v>
      </c>
      <c r="L30" s="46">
        <v>3.0367769999999998</v>
      </c>
      <c r="M30" s="46">
        <v>3.0668120000000001</v>
      </c>
      <c r="N30" s="46">
        <v>3.1021339999999999</v>
      </c>
      <c r="O30" s="46">
        <v>3.1370369999999999</v>
      </c>
      <c r="P30" s="46">
        <v>3.1691760000000002</v>
      </c>
      <c r="Q30" s="46">
        <v>3.1995740000000001</v>
      </c>
      <c r="R30" s="46">
        <v>3.23061</v>
      </c>
      <c r="S30" s="46">
        <v>3.2614040000000002</v>
      </c>
      <c r="T30" s="46">
        <v>3.2944689999999999</v>
      </c>
      <c r="U30" s="46">
        <v>3.3282949999999998</v>
      </c>
      <c r="V30" s="46">
        <v>3.36151</v>
      </c>
      <c r="W30" s="46">
        <v>3.3950330000000002</v>
      </c>
      <c r="X30" s="46">
        <v>3.4296359999999999</v>
      </c>
      <c r="Y30" s="46">
        <v>3.4663460000000001</v>
      </c>
      <c r="Z30" s="46">
        <v>3.5055459999999998</v>
      </c>
      <c r="AA30" s="46">
        <v>3.5455589999999999</v>
      </c>
      <c r="AB30" s="46">
        <v>3.5867200000000001</v>
      </c>
      <c r="AC30" s="46">
        <v>3.6247240000000001</v>
      </c>
      <c r="AD30" s="46">
        <v>3.6615160000000002</v>
      </c>
      <c r="AE30" s="46">
        <v>3.6991040000000002</v>
      </c>
      <c r="AF30" s="46">
        <v>3.7375989999999999</v>
      </c>
      <c r="AG30" s="46">
        <v>3.7801840000000002</v>
      </c>
      <c r="AH30" s="46">
        <v>-2.0270000000000002E-3</v>
      </c>
      <c r="AI30" s="45">
        <v>-3.7199999999999999E-4</v>
      </c>
    </row>
    <row r="31" spans="1:35" s="48" customFormat="1" ht="15" customHeight="1" x14ac:dyDescent="0.25">
      <c r="A31" s="49" t="s">
        <v>1921</v>
      </c>
      <c r="B31" s="44" t="s">
        <v>41</v>
      </c>
      <c r="C31" s="46">
        <v>2.815477</v>
      </c>
      <c r="D31" s="46">
        <v>2.8278660000000002</v>
      </c>
      <c r="E31" s="46">
        <v>2.8846579999999999</v>
      </c>
      <c r="F31" s="46">
        <v>2.8736839999999999</v>
      </c>
      <c r="G31" s="46">
        <v>2.8735629999999999</v>
      </c>
      <c r="H31" s="46">
        <v>2.861837</v>
      </c>
      <c r="I31" s="46">
        <v>2.849145</v>
      </c>
      <c r="J31" s="46">
        <v>2.8373849999999998</v>
      </c>
      <c r="K31" s="46">
        <v>2.8257639999999999</v>
      </c>
      <c r="L31" s="46">
        <v>2.8206519999999999</v>
      </c>
      <c r="M31" s="46">
        <v>2.830257</v>
      </c>
      <c r="N31" s="46">
        <v>2.8289970000000002</v>
      </c>
      <c r="O31" s="46">
        <v>2.815725</v>
      </c>
      <c r="P31" s="46">
        <v>2.8164419999999999</v>
      </c>
      <c r="Q31" s="46">
        <v>2.8170860000000002</v>
      </c>
      <c r="R31" s="46">
        <v>2.8212009999999998</v>
      </c>
      <c r="S31" s="46">
        <v>2.8233160000000002</v>
      </c>
      <c r="T31" s="46">
        <v>2.8278110000000001</v>
      </c>
      <c r="U31" s="46">
        <v>2.8272119999999998</v>
      </c>
      <c r="V31" s="46">
        <v>2.82924</v>
      </c>
      <c r="W31" s="46">
        <v>2.8376489999999999</v>
      </c>
      <c r="X31" s="46">
        <v>2.8406349999999998</v>
      </c>
      <c r="Y31" s="46">
        <v>2.8446440000000002</v>
      </c>
      <c r="Z31" s="46">
        <v>2.8497300000000001</v>
      </c>
      <c r="AA31" s="46">
        <v>2.8464550000000002</v>
      </c>
      <c r="AB31" s="46">
        <v>2.857904</v>
      </c>
      <c r="AC31" s="46">
        <v>2.8609059999999999</v>
      </c>
      <c r="AD31" s="46">
        <v>2.8697949999999999</v>
      </c>
      <c r="AE31" s="46">
        <v>2.8793570000000002</v>
      </c>
      <c r="AF31" s="46">
        <v>2.8885149999999999</v>
      </c>
      <c r="AG31" s="46">
        <v>2.900779</v>
      </c>
      <c r="AH31" s="46">
        <v>9.9500000000000001E-4</v>
      </c>
      <c r="AI31" s="45">
        <v>3.1830000000000001E-3</v>
      </c>
    </row>
    <row r="32" spans="1:35" s="48" customFormat="1" ht="15" customHeight="1" x14ac:dyDescent="0.25">
      <c r="A32" s="49" t="s">
        <v>1920</v>
      </c>
      <c r="B32" s="44" t="s">
        <v>1905</v>
      </c>
      <c r="C32" s="45" t="s">
        <v>2017</v>
      </c>
      <c r="D32" s="45" t="s">
        <v>2017</v>
      </c>
      <c r="E32" s="45" t="s">
        <v>2017</v>
      </c>
      <c r="F32" s="45" t="s">
        <v>2017</v>
      </c>
      <c r="G32" s="45" t="s">
        <v>2017</v>
      </c>
      <c r="H32" s="45" t="s">
        <v>2017</v>
      </c>
      <c r="I32" s="45" t="s">
        <v>2017</v>
      </c>
      <c r="J32" s="45" t="s">
        <v>2017</v>
      </c>
      <c r="K32" s="45" t="s">
        <v>2017</v>
      </c>
      <c r="L32" s="45" t="s">
        <v>2017</v>
      </c>
      <c r="M32" s="45" t="s">
        <v>2017</v>
      </c>
      <c r="N32" s="45" t="s">
        <v>2017</v>
      </c>
      <c r="O32" s="45" t="s">
        <v>2017</v>
      </c>
      <c r="P32" s="45" t="s">
        <v>2017</v>
      </c>
      <c r="Q32" s="45" t="s">
        <v>2017</v>
      </c>
      <c r="R32" s="45" t="s">
        <v>2017</v>
      </c>
      <c r="S32" s="45" t="s">
        <v>2017</v>
      </c>
      <c r="T32" s="45" t="s">
        <v>2017</v>
      </c>
      <c r="U32" s="45" t="s">
        <v>2017</v>
      </c>
      <c r="V32" s="45" t="s">
        <v>2017</v>
      </c>
      <c r="W32" s="45" t="s">
        <v>2017</v>
      </c>
      <c r="X32" s="45" t="s">
        <v>2017</v>
      </c>
      <c r="Y32" s="45" t="s">
        <v>2017</v>
      </c>
      <c r="Z32" s="45" t="s">
        <v>2017</v>
      </c>
      <c r="AA32" s="45" t="s">
        <v>2017</v>
      </c>
      <c r="AB32" s="45" t="s">
        <v>2017</v>
      </c>
      <c r="AC32" s="45" t="s">
        <v>2017</v>
      </c>
      <c r="AD32" s="45" t="s">
        <v>2017</v>
      </c>
      <c r="AE32" s="45" t="s">
        <v>2017</v>
      </c>
      <c r="AF32" s="45" t="s">
        <v>2017</v>
      </c>
      <c r="AG32" s="45" t="s">
        <v>2017</v>
      </c>
      <c r="AH32" s="45" t="s">
        <v>2017</v>
      </c>
      <c r="AI32" s="45" t="s">
        <v>102</v>
      </c>
    </row>
    <row r="33" spans="1:35" s="48" customFormat="1" ht="15" customHeight="1" x14ac:dyDescent="0.25">
      <c r="A33" s="49" t="s">
        <v>1919</v>
      </c>
      <c r="B33" s="44" t="s">
        <v>1903</v>
      </c>
      <c r="C33" s="46">
        <v>20.703951</v>
      </c>
      <c r="D33" s="46">
        <v>20.963263999999999</v>
      </c>
      <c r="E33" s="46">
        <v>20.467887999999999</v>
      </c>
      <c r="F33" s="46">
        <v>19.783636000000001</v>
      </c>
      <c r="G33" s="46">
        <v>19.357731000000001</v>
      </c>
      <c r="H33" s="46">
        <v>19.106280999999999</v>
      </c>
      <c r="I33" s="46">
        <v>18.963926000000001</v>
      </c>
      <c r="J33" s="46">
        <v>18.841094999999999</v>
      </c>
      <c r="K33" s="46">
        <v>18.735588</v>
      </c>
      <c r="L33" s="46">
        <v>18.663567</v>
      </c>
      <c r="M33" s="46">
        <v>18.617512000000001</v>
      </c>
      <c r="N33" s="46">
        <v>18.676767000000002</v>
      </c>
      <c r="O33" s="46">
        <v>18.634557999999998</v>
      </c>
      <c r="P33" s="46">
        <v>18.545500000000001</v>
      </c>
      <c r="Q33" s="46">
        <v>18.446601999999999</v>
      </c>
      <c r="R33" s="46">
        <v>18.351669000000001</v>
      </c>
      <c r="S33" s="46">
        <v>18.239789999999999</v>
      </c>
      <c r="T33" s="46">
        <v>18.124399</v>
      </c>
      <c r="U33" s="46">
        <v>18.044464000000001</v>
      </c>
      <c r="V33" s="46">
        <v>17.939983000000002</v>
      </c>
      <c r="W33" s="46">
        <v>17.836859</v>
      </c>
      <c r="X33" s="46">
        <v>17.750677</v>
      </c>
      <c r="Y33" s="46">
        <v>17.663349</v>
      </c>
      <c r="Z33" s="46">
        <v>17.552032000000001</v>
      </c>
      <c r="AA33" s="46">
        <v>17.488479999999999</v>
      </c>
      <c r="AB33" s="46">
        <v>17.401014</v>
      </c>
      <c r="AC33" s="46">
        <v>17.289835</v>
      </c>
      <c r="AD33" s="46">
        <v>17.180754</v>
      </c>
      <c r="AE33" s="46">
        <v>17.048691000000002</v>
      </c>
      <c r="AF33" s="46">
        <v>16.892347000000001</v>
      </c>
      <c r="AG33" s="46">
        <v>16.778521999999999</v>
      </c>
      <c r="AH33" s="46">
        <v>-6.9829999999999996E-3</v>
      </c>
      <c r="AI33" s="45">
        <v>-3.1099999999999999E-3</v>
      </c>
    </row>
    <row r="34" spans="1:35" s="48" customFormat="1" ht="15" customHeight="1" x14ac:dyDescent="0.2">
      <c r="B34" s="43" t="s">
        <v>1918</v>
      </c>
    </row>
    <row r="35" spans="1:35" s="48" customFormat="1" ht="15" customHeight="1" x14ac:dyDescent="0.25">
      <c r="A35" s="49" t="s">
        <v>1917</v>
      </c>
      <c r="B35" s="44" t="s">
        <v>1916</v>
      </c>
      <c r="C35" s="46">
        <v>7.6224270000000001</v>
      </c>
      <c r="D35" s="46">
        <v>8.5857550000000007</v>
      </c>
      <c r="E35" s="46">
        <v>9.1950730000000007</v>
      </c>
      <c r="F35" s="46">
        <v>9.105658</v>
      </c>
      <c r="G35" s="46">
        <v>9.3134800000000002</v>
      </c>
      <c r="H35" s="46">
        <v>9.6361939999999997</v>
      </c>
      <c r="I35" s="46">
        <v>9.7164590000000004</v>
      </c>
      <c r="J35" s="46">
        <v>9.9642320000000009</v>
      </c>
      <c r="K35" s="46">
        <v>10.478424</v>
      </c>
      <c r="L35" s="46">
        <v>11.003137000000001</v>
      </c>
      <c r="M35" s="46">
        <v>11.877894</v>
      </c>
      <c r="N35" s="46">
        <v>12.436106000000001</v>
      </c>
      <c r="O35" s="46">
        <v>12.964437</v>
      </c>
      <c r="P35" s="46">
        <v>13.503829</v>
      </c>
      <c r="Q35" s="46">
        <v>14.056269</v>
      </c>
      <c r="R35" s="46">
        <v>14.46874</v>
      </c>
      <c r="S35" s="46">
        <v>15.020927</v>
      </c>
      <c r="T35" s="46">
        <v>15.816492</v>
      </c>
      <c r="U35" s="46">
        <v>16.458099000000001</v>
      </c>
      <c r="V35" s="46">
        <v>16.961690999999998</v>
      </c>
      <c r="W35" s="46">
        <v>17.571985000000002</v>
      </c>
      <c r="X35" s="46">
        <v>18.214462000000001</v>
      </c>
      <c r="Y35" s="46">
        <v>18.855173000000001</v>
      </c>
      <c r="Z35" s="46">
        <v>19.31757</v>
      </c>
      <c r="AA35" s="46">
        <v>20.069984000000002</v>
      </c>
      <c r="AB35" s="46">
        <v>20.747752999999999</v>
      </c>
      <c r="AC35" s="46">
        <v>21.610123000000002</v>
      </c>
      <c r="AD35" s="46">
        <v>22.491508</v>
      </c>
      <c r="AE35" s="46">
        <v>23.381889000000001</v>
      </c>
      <c r="AF35" s="46">
        <v>24.425052999999998</v>
      </c>
      <c r="AG35" s="46">
        <v>25.466816000000001</v>
      </c>
      <c r="AH35" s="46">
        <v>4.1029000000000003E-2</v>
      </c>
      <c r="AI35" s="45">
        <v>4.0799000000000002E-2</v>
      </c>
    </row>
    <row r="36" spans="1:35" s="48" customFormat="1" ht="15" customHeight="1" x14ac:dyDescent="0.25">
      <c r="A36" s="49" t="s">
        <v>1915</v>
      </c>
      <c r="B36" s="44" t="s">
        <v>244</v>
      </c>
      <c r="C36" s="46">
        <v>18.424191</v>
      </c>
      <c r="D36" s="46">
        <v>19.507847000000002</v>
      </c>
      <c r="E36" s="46">
        <v>20.057680000000001</v>
      </c>
      <c r="F36" s="46">
        <v>20.244789000000001</v>
      </c>
      <c r="G36" s="46">
        <v>20.447040999999999</v>
      </c>
      <c r="H36" s="46">
        <v>20.780076999999999</v>
      </c>
      <c r="I36" s="46">
        <v>21.319996</v>
      </c>
      <c r="J36" s="46">
        <v>22.421514999999999</v>
      </c>
      <c r="K36" s="46">
        <v>23.307970000000001</v>
      </c>
      <c r="L36" s="46">
        <v>24.367063999999999</v>
      </c>
      <c r="M36" s="46">
        <v>25.857030999999999</v>
      </c>
      <c r="N36" s="46">
        <v>26.517762999999999</v>
      </c>
      <c r="O36" s="46">
        <v>27.568939</v>
      </c>
      <c r="P36" s="46">
        <v>28.553008999999999</v>
      </c>
      <c r="Q36" s="46">
        <v>29.897188</v>
      </c>
      <c r="R36" s="46">
        <v>30.257864000000001</v>
      </c>
      <c r="S36" s="46">
        <v>31.071425999999999</v>
      </c>
      <c r="T36" s="46">
        <v>32.153568</v>
      </c>
      <c r="U36" s="46">
        <v>33.224133000000002</v>
      </c>
      <c r="V36" s="46">
        <v>34.019539000000002</v>
      </c>
      <c r="W36" s="46">
        <v>35.039734000000003</v>
      </c>
      <c r="X36" s="46">
        <v>36.101582000000001</v>
      </c>
      <c r="Y36" s="46">
        <v>36.909111000000003</v>
      </c>
      <c r="Z36" s="46">
        <v>37.973030000000001</v>
      </c>
      <c r="AA36" s="46">
        <v>39.207386</v>
      </c>
      <c r="AB36" s="46">
        <v>40.580852999999998</v>
      </c>
      <c r="AC36" s="46">
        <v>41.806530000000002</v>
      </c>
      <c r="AD36" s="46">
        <v>43.121613000000004</v>
      </c>
      <c r="AE36" s="46">
        <v>44.466999000000001</v>
      </c>
      <c r="AF36" s="46">
        <v>46.042515000000002</v>
      </c>
      <c r="AG36" s="46">
        <v>47.701358999999997</v>
      </c>
      <c r="AH36" s="46">
        <v>3.2217999999999997E-2</v>
      </c>
      <c r="AI36" s="45">
        <v>3.2203000000000002E-2</v>
      </c>
    </row>
    <row r="37" spans="1:35" s="48" customFormat="1" ht="15" customHeight="1" x14ac:dyDescent="0.25">
      <c r="A37" s="49" t="s">
        <v>1914</v>
      </c>
      <c r="B37" s="44" t="s">
        <v>37</v>
      </c>
      <c r="C37" s="46">
        <v>17.750837000000001</v>
      </c>
      <c r="D37" s="46">
        <v>17.971844000000001</v>
      </c>
      <c r="E37" s="46">
        <v>18.228767000000001</v>
      </c>
      <c r="F37" s="46">
        <v>18.908208999999999</v>
      </c>
      <c r="G37" s="46">
        <v>18.924596999999999</v>
      </c>
      <c r="H37" s="46">
        <v>18.745190000000001</v>
      </c>
      <c r="I37" s="46">
        <v>18.809263000000001</v>
      </c>
      <c r="J37" s="46">
        <v>19.826264999999999</v>
      </c>
      <c r="K37" s="46">
        <v>20.653815999999999</v>
      </c>
      <c r="L37" s="46">
        <v>21.577911</v>
      </c>
      <c r="M37" s="46">
        <v>22.642855000000001</v>
      </c>
      <c r="N37" s="46">
        <v>23.474722</v>
      </c>
      <c r="O37" s="46">
        <v>24.441144999999999</v>
      </c>
      <c r="P37" s="46">
        <v>25.320295000000002</v>
      </c>
      <c r="Q37" s="46">
        <v>26.142385000000001</v>
      </c>
      <c r="R37" s="46">
        <v>26.564394</v>
      </c>
      <c r="S37" s="46">
        <v>27.064281000000001</v>
      </c>
      <c r="T37" s="46">
        <v>27.944524999999999</v>
      </c>
      <c r="U37" s="46">
        <v>28.875128</v>
      </c>
      <c r="V37" s="46">
        <v>29.305320999999999</v>
      </c>
      <c r="W37" s="46">
        <v>30.566803</v>
      </c>
      <c r="X37" s="46">
        <v>31.488558000000001</v>
      </c>
      <c r="Y37" s="46">
        <v>32.374752000000001</v>
      </c>
      <c r="Z37" s="46">
        <v>33.386532000000003</v>
      </c>
      <c r="AA37" s="46">
        <v>34.533225999999999</v>
      </c>
      <c r="AB37" s="46">
        <v>35.851813999999997</v>
      </c>
      <c r="AC37" s="46">
        <v>37.046463000000003</v>
      </c>
      <c r="AD37" s="46">
        <v>38.240195999999997</v>
      </c>
      <c r="AE37" s="46">
        <v>39.394962</v>
      </c>
      <c r="AF37" s="46">
        <v>40.843707999999999</v>
      </c>
      <c r="AG37" s="46">
        <v>42.291260000000001</v>
      </c>
      <c r="AH37" s="46">
        <v>2.9361000000000002E-2</v>
      </c>
      <c r="AI37" s="45">
        <v>2.6823E-2</v>
      </c>
    </row>
    <row r="38" spans="1:35" s="48" customFormat="1" ht="15" customHeight="1" x14ac:dyDescent="0.25">
      <c r="A38" s="49" t="s">
        <v>1913</v>
      </c>
      <c r="B38" s="44" t="s">
        <v>38</v>
      </c>
      <c r="C38" s="46">
        <v>5.4227400000000001</v>
      </c>
      <c r="D38" s="46">
        <v>4.4780959999999999</v>
      </c>
      <c r="E38" s="46">
        <v>5.9356929999999997</v>
      </c>
      <c r="F38" s="46">
        <v>7.6157570000000003</v>
      </c>
      <c r="G38" s="46">
        <v>9.0634119999999996</v>
      </c>
      <c r="H38" s="46">
        <v>10.318466000000001</v>
      </c>
      <c r="I38" s="46">
        <v>11.784514</v>
      </c>
      <c r="J38" s="46">
        <v>12.62663</v>
      </c>
      <c r="K38" s="46">
        <v>13.233867</v>
      </c>
      <c r="L38" s="46">
        <v>13.933396999999999</v>
      </c>
      <c r="M38" s="46">
        <v>14.765164</v>
      </c>
      <c r="N38" s="46">
        <v>15.340495000000001</v>
      </c>
      <c r="O38" s="46">
        <v>16.080995999999999</v>
      </c>
      <c r="P38" s="46">
        <v>16.774211999999999</v>
      </c>
      <c r="Q38" s="46">
        <v>17.417721</v>
      </c>
      <c r="R38" s="46">
        <v>17.714137999999998</v>
      </c>
      <c r="S38" s="46">
        <v>18.1371</v>
      </c>
      <c r="T38" s="46">
        <v>18.836687000000001</v>
      </c>
      <c r="U38" s="46">
        <v>19.575223999999999</v>
      </c>
      <c r="V38" s="46">
        <v>19.983975999999998</v>
      </c>
      <c r="W38" s="46">
        <v>20.962624000000002</v>
      </c>
      <c r="X38" s="46">
        <v>21.686934999999998</v>
      </c>
      <c r="Y38" s="46">
        <v>22.380941</v>
      </c>
      <c r="Z38" s="46">
        <v>23.103829999999999</v>
      </c>
      <c r="AA38" s="46">
        <v>24.086798000000002</v>
      </c>
      <c r="AB38" s="46">
        <v>25.05735</v>
      </c>
      <c r="AC38" s="46">
        <v>25.998363000000001</v>
      </c>
      <c r="AD38" s="46">
        <v>26.868773000000001</v>
      </c>
      <c r="AE38" s="46">
        <v>27.697334000000001</v>
      </c>
      <c r="AF38" s="46">
        <v>28.733340999999999</v>
      </c>
      <c r="AG38" s="46">
        <v>29.875240000000002</v>
      </c>
      <c r="AH38" s="46">
        <v>5.8529999999999999E-2</v>
      </c>
      <c r="AI38" s="45">
        <v>5.6022000000000002E-2</v>
      </c>
    </row>
    <row r="39" spans="1:35" s="48" customFormat="1" ht="15" customHeight="1" x14ac:dyDescent="0.25">
      <c r="A39" s="49" t="s">
        <v>1912</v>
      </c>
      <c r="B39" s="44" t="s">
        <v>246</v>
      </c>
      <c r="C39" s="46">
        <v>4.7083649999999997</v>
      </c>
      <c r="D39" s="46">
        <v>5.4583550000000001</v>
      </c>
      <c r="E39" s="46">
        <v>5.9560199999999996</v>
      </c>
      <c r="F39" s="46">
        <v>6.5740100000000004</v>
      </c>
      <c r="G39" s="46">
        <v>6.9267690000000002</v>
      </c>
      <c r="H39" s="46">
        <v>7.199452</v>
      </c>
      <c r="I39" s="46">
        <v>7.582605</v>
      </c>
      <c r="J39" s="46">
        <v>8.1356110000000008</v>
      </c>
      <c r="K39" s="46">
        <v>8.5419479999999997</v>
      </c>
      <c r="L39" s="46">
        <v>9.0186130000000002</v>
      </c>
      <c r="M39" s="46">
        <v>9.6013160000000006</v>
      </c>
      <c r="N39" s="46">
        <v>9.9897320000000001</v>
      </c>
      <c r="O39" s="46">
        <v>10.519285999999999</v>
      </c>
      <c r="P39" s="46">
        <v>10.988476</v>
      </c>
      <c r="Q39" s="46">
        <v>11.384423999999999</v>
      </c>
      <c r="R39" s="46">
        <v>11.820669000000001</v>
      </c>
      <c r="S39" s="46">
        <v>12.110433</v>
      </c>
      <c r="T39" s="46">
        <v>12.243238</v>
      </c>
      <c r="U39" s="46">
        <v>12.751936000000001</v>
      </c>
      <c r="V39" s="46">
        <v>13.012479000000001</v>
      </c>
      <c r="W39" s="46">
        <v>13.973277</v>
      </c>
      <c r="X39" s="46">
        <v>14.60871</v>
      </c>
      <c r="Y39" s="46">
        <v>15.126087999999999</v>
      </c>
      <c r="Z39" s="46">
        <v>16.181805000000001</v>
      </c>
      <c r="AA39" s="46">
        <v>16.947465999999999</v>
      </c>
      <c r="AB39" s="46">
        <v>17.501503</v>
      </c>
      <c r="AC39" s="46">
        <v>18.353559000000001</v>
      </c>
      <c r="AD39" s="46">
        <v>18.996507999999999</v>
      </c>
      <c r="AE39" s="46">
        <v>19.47831</v>
      </c>
      <c r="AF39" s="46">
        <v>20.108080000000001</v>
      </c>
      <c r="AG39" s="46">
        <v>20.553256999999999</v>
      </c>
      <c r="AH39" s="46">
        <v>5.0348999999999998E-2</v>
      </c>
      <c r="AI39" s="45">
        <v>5.9492000000000003E-2</v>
      </c>
    </row>
    <row r="40" spans="1:35" s="48" customFormat="1" ht="15" customHeight="1" x14ac:dyDescent="0.25">
      <c r="A40" s="49" t="s">
        <v>1911</v>
      </c>
      <c r="B40" s="44" t="s">
        <v>248</v>
      </c>
      <c r="C40" s="46">
        <v>3.033245</v>
      </c>
      <c r="D40" s="46">
        <v>4.0621809999999998</v>
      </c>
      <c r="E40" s="46">
        <v>4.0695709999999998</v>
      </c>
      <c r="F40" s="46">
        <v>3.6954349999999998</v>
      </c>
      <c r="G40" s="46">
        <v>3.3976769999999998</v>
      </c>
      <c r="H40" s="46">
        <v>3.4068390000000002</v>
      </c>
      <c r="I40" s="46">
        <v>3.5276260000000002</v>
      </c>
      <c r="J40" s="46">
        <v>3.741501</v>
      </c>
      <c r="K40" s="46">
        <v>3.932544</v>
      </c>
      <c r="L40" s="46">
        <v>4.1800189999999997</v>
      </c>
      <c r="M40" s="46">
        <v>4.3606309999999997</v>
      </c>
      <c r="N40" s="46">
        <v>4.527666</v>
      </c>
      <c r="O40" s="46">
        <v>4.6901109999999999</v>
      </c>
      <c r="P40" s="46">
        <v>4.8851760000000004</v>
      </c>
      <c r="Q40" s="46">
        <v>5.015574</v>
      </c>
      <c r="R40" s="46">
        <v>5.1147200000000002</v>
      </c>
      <c r="S40" s="46">
        <v>5.2326420000000002</v>
      </c>
      <c r="T40" s="46">
        <v>5.3377239999999997</v>
      </c>
      <c r="U40" s="46">
        <v>5.4354969999999998</v>
      </c>
      <c r="V40" s="46">
        <v>5.520105</v>
      </c>
      <c r="W40" s="46">
        <v>5.6125360000000004</v>
      </c>
      <c r="X40" s="46">
        <v>5.74186</v>
      </c>
      <c r="Y40" s="46">
        <v>5.8806950000000002</v>
      </c>
      <c r="Z40" s="46">
        <v>6.0025139999999997</v>
      </c>
      <c r="AA40" s="46">
        <v>6.1729479999999999</v>
      </c>
      <c r="AB40" s="46">
        <v>6.2938700000000001</v>
      </c>
      <c r="AC40" s="46">
        <v>6.4341999999999997</v>
      </c>
      <c r="AD40" s="46">
        <v>6.6321680000000001</v>
      </c>
      <c r="AE40" s="46">
        <v>6.7506500000000003</v>
      </c>
      <c r="AF40" s="46">
        <v>6.888166</v>
      </c>
      <c r="AG40" s="46">
        <v>7.1166749999999999</v>
      </c>
      <c r="AH40" s="46">
        <v>2.8835E-2</v>
      </c>
      <c r="AI40" s="45">
        <v>3.1412000000000002E-2</v>
      </c>
    </row>
    <row r="41" spans="1:35" s="48" customFormat="1" ht="15" customHeight="1" x14ac:dyDescent="0.25">
      <c r="A41" s="49" t="s">
        <v>1910</v>
      </c>
      <c r="B41" s="44" t="s">
        <v>249</v>
      </c>
      <c r="C41" s="46">
        <v>3.0774789999999999</v>
      </c>
      <c r="D41" s="46">
        <v>4.1067819999999999</v>
      </c>
      <c r="E41" s="46">
        <v>4.0663349999999996</v>
      </c>
      <c r="F41" s="46">
        <v>3.6885409999999998</v>
      </c>
      <c r="G41" s="46">
        <v>3.3925700000000001</v>
      </c>
      <c r="H41" s="46">
        <v>3.409592</v>
      </c>
      <c r="I41" s="46">
        <v>3.527396</v>
      </c>
      <c r="J41" s="46">
        <v>3.738232</v>
      </c>
      <c r="K41" s="46">
        <v>3.9208249999999998</v>
      </c>
      <c r="L41" s="46">
        <v>4.1681530000000002</v>
      </c>
      <c r="M41" s="46">
        <v>4.3734549999999999</v>
      </c>
      <c r="N41" s="46">
        <v>4.542916</v>
      </c>
      <c r="O41" s="46">
        <v>4.7030469999999998</v>
      </c>
      <c r="P41" s="46">
        <v>4.8940060000000001</v>
      </c>
      <c r="Q41" s="46">
        <v>5.0232619999999999</v>
      </c>
      <c r="R41" s="46">
        <v>5.120323</v>
      </c>
      <c r="S41" s="46">
        <v>5.2326319999999997</v>
      </c>
      <c r="T41" s="46">
        <v>5.3351990000000002</v>
      </c>
      <c r="U41" s="46">
        <v>5.430231</v>
      </c>
      <c r="V41" s="46">
        <v>5.5092109999999996</v>
      </c>
      <c r="W41" s="46">
        <v>5.6038059999999996</v>
      </c>
      <c r="X41" s="46">
        <v>5.7327969999999997</v>
      </c>
      <c r="Y41" s="46">
        <v>5.8703890000000003</v>
      </c>
      <c r="Z41" s="46">
        <v>5.9943270000000002</v>
      </c>
      <c r="AA41" s="46">
        <v>6.1657000000000002</v>
      </c>
      <c r="AB41" s="46">
        <v>6.2889039999999996</v>
      </c>
      <c r="AC41" s="46">
        <v>6.4323329999999999</v>
      </c>
      <c r="AD41" s="46">
        <v>6.6289259999999999</v>
      </c>
      <c r="AE41" s="46">
        <v>6.7490629999999996</v>
      </c>
      <c r="AF41" s="46">
        <v>6.889564</v>
      </c>
      <c r="AG41" s="46">
        <v>7.1176199999999996</v>
      </c>
      <c r="AH41" s="46">
        <v>2.8343E-2</v>
      </c>
      <c r="AI41" s="45">
        <v>3.0925000000000001E-2</v>
      </c>
    </row>
    <row r="42" spans="1:35" s="48" customFormat="1" ht="15" customHeight="1" x14ac:dyDescent="0.25">
      <c r="A42" s="49" t="s">
        <v>1909</v>
      </c>
      <c r="B42" s="44" t="s">
        <v>1908</v>
      </c>
      <c r="C42" s="46">
        <v>4.0174000000000003</v>
      </c>
      <c r="D42" s="46">
        <v>3.6369050000000001</v>
      </c>
      <c r="E42" s="46">
        <v>3.4306429999999999</v>
      </c>
      <c r="F42" s="46">
        <v>3.3225259999999999</v>
      </c>
      <c r="G42" s="46">
        <v>3.2839369999999999</v>
      </c>
      <c r="H42" s="46">
        <v>3.3048980000000001</v>
      </c>
      <c r="I42" s="46">
        <v>3.3434870000000001</v>
      </c>
      <c r="J42" s="46">
        <v>3.4211800000000001</v>
      </c>
      <c r="K42" s="46">
        <v>3.5239240000000001</v>
      </c>
      <c r="L42" s="46">
        <v>3.6599599999999999</v>
      </c>
      <c r="M42" s="46">
        <v>3.8095210000000002</v>
      </c>
      <c r="N42" s="46">
        <v>3.9694959999999999</v>
      </c>
      <c r="O42" s="46">
        <v>4.1300129999999999</v>
      </c>
      <c r="P42" s="46">
        <v>4.2884950000000002</v>
      </c>
      <c r="Q42" s="46">
        <v>4.4437040000000003</v>
      </c>
      <c r="R42" s="46">
        <v>4.5997649999999997</v>
      </c>
      <c r="S42" s="46">
        <v>4.7565150000000003</v>
      </c>
      <c r="T42" s="46">
        <v>4.9175829999999996</v>
      </c>
      <c r="U42" s="46">
        <v>5.0830500000000001</v>
      </c>
      <c r="V42" s="46">
        <v>5.2483069999999996</v>
      </c>
      <c r="W42" s="46">
        <v>5.4215150000000003</v>
      </c>
      <c r="X42" s="46">
        <v>5.6022369999999997</v>
      </c>
      <c r="Y42" s="46">
        <v>5.7939860000000003</v>
      </c>
      <c r="Z42" s="46">
        <v>5.9997759999999998</v>
      </c>
      <c r="AA42" s="46">
        <v>6.218966</v>
      </c>
      <c r="AB42" s="46">
        <v>6.4488289999999999</v>
      </c>
      <c r="AC42" s="46">
        <v>6.6890320000000001</v>
      </c>
      <c r="AD42" s="46">
        <v>6.9374320000000003</v>
      </c>
      <c r="AE42" s="46">
        <v>7.1975020000000001</v>
      </c>
      <c r="AF42" s="46">
        <v>7.4734619999999996</v>
      </c>
      <c r="AG42" s="46">
        <v>7.7718850000000002</v>
      </c>
      <c r="AH42" s="46">
        <v>2.2239999999999999E-2</v>
      </c>
      <c r="AI42" s="45">
        <v>2.2901000000000001E-2</v>
      </c>
    </row>
    <row r="43" spans="1:35" s="48" customFormat="1" ht="15" customHeight="1" x14ac:dyDescent="0.25">
      <c r="A43" s="49" t="s">
        <v>1907</v>
      </c>
      <c r="B43" s="44" t="s">
        <v>41</v>
      </c>
      <c r="C43" s="46">
        <v>2.815477</v>
      </c>
      <c r="D43" s="46">
        <v>2.8576999999999999</v>
      </c>
      <c r="E43" s="46">
        <v>2.948766</v>
      </c>
      <c r="F43" s="46">
        <v>2.976388</v>
      </c>
      <c r="G43" s="46">
        <v>3.0269430000000002</v>
      </c>
      <c r="H43" s="46">
        <v>3.079853</v>
      </c>
      <c r="I43" s="46">
        <v>3.144352</v>
      </c>
      <c r="J43" s="46">
        <v>3.2211210000000001</v>
      </c>
      <c r="K43" s="46">
        <v>3.303776</v>
      </c>
      <c r="L43" s="46">
        <v>3.3994840000000002</v>
      </c>
      <c r="M43" s="46">
        <v>3.5156779999999999</v>
      </c>
      <c r="N43" s="46">
        <v>3.61999</v>
      </c>
      <c r="O43" s="46">
        <v>3.7069960000000002</v>
      </c>
      <c r="P43" s="46">
        <v>3.8111790000000001</v>
      </c>
      <c r="Q43" s="46">
        <v>3.9124880000000002</v>
      </c>
      <c r="R43" s="46">
        <v>4.016845</v>
      </c>
      <c r="S43" s="46">
        <v>4.1175959999999998</v>
      </c>
      <c r="T43" s="46">
        <v>4.2210140000000003</v>
      </c>
      <c r="U43" s="46">
        <v>4.3177849999999998</v>
      </c>
      <c r="V43" s="46">
        <v>4.4172770000000003</v>
      </c>
      <c r="W43" s="46">
        <v>4.5314300000000003</v>
      </c>
      <c r="X43" s="46">
        <v>4.640117</v>
      </c>
      <c r="Y43" s="46">
        <v>4.7548139999999997</v>
      </c>
      <c r="Z43" s="46">
        <v>4.8773419999999996</v>
      </c>
      <c r="AA43" s="46">
        <v>4.9927279999999996</v>
      </c>
      <c r="AB43" s="46">
        <v>5.1384359999999996</v>
      </c>
      <c r="AC43" s="46">
        <v>5.2794889999999999</v>
      </c>
      <c r="AD43" s="46">
        <v>5.4373670000000001</v>
      </c>
      <c r="AE43" s="46">
        <v>5.602487</v>
      </c>
      <c r="AF43" s="46">
        <v>5.77569</v>
      </c>
      <c r="AG43" s="46">
        <v>5.9638689999999999</v>
      </c>
      <c r="AH43" s="46">
        <v>2.5335E-2</v>
      </c>
      <c r="AI43" s="45">
        <v>2.6539E-2</v>
      </c>
    </row>
    <row r="44" spans="1:35" s="48" customFormat="1" ht="15" customHeight="1" x14ac:dyDescent="0.25">
      <c r="A44" s="49" t="s">
        <v>1906</v>
      </c>
      <c r="B44" s="44" t="s">
        <v>1905</v>
      </c>
      <c r="C44" s="45" t="s">
        <v>2017</v>
      </c>
      <c r="D44" s="45" t="s">
        <v>2017</v>
      </c>
      <c r="E44" s="45" t="s">
        <v>2017</v>
      </c>
      <c r="F44" s="45" t="s">
        <v>2017</v>
      </c>
      <c r="G44" s="45" t="s">
        <v>2017</v>
      </c>
      <c r="H44" s="45" t="s">
        <v>2017</v>
      </c>
      <c r="I44" s="45" t="s">
        <v>2017</v>
      </c>
      <c r="J44" s="45" t="s">
        <v>2017</v>
      </c>
      <c r="K44" s="45" t="s">
        <v>2017</v>
      </c>
      <c r="L44" s="45" t="s">
        <v>2017</v>
      </c>
      <c r="M44" s="45" t="s">
        <v>2017</v>
      </c>
      <c r="N44" s="45" t="s">
        <v>2017</v>
      </c>
      <c r="O44" s="45" t="s">
        <v>2017</v>
      </c>
      <c r="P44" s="45" t="s">
        <v>2017</v>
      </c>
      <c r="Q44" s="45" t="s">
        <v>2017</v>
      </c>
      <c r="R44" s="45" t="s">
        <v>2017</v>
      </c>
      <c r="S44" s="45" t="s">
        <v>2017</v>
      </c>
      <c r="T44" s="45" t="s">
        <v>2017</v>
      </c>
      <c r="U44" s="45" t="s">
        <v>2017</v>
      </c>
      <c r="V44" s="45" t="s">
        <v>2017</v>
      </c>
      <c r="W44" s="45" t="s">
        <v>2017</v>
      </c>
      <c r="X44" s="45" t="s">
        <v>2017</v>
      </c>
      <c r="Y44" s="45" t="s">
        <v>2017</v>
      </c>
      <c r="Z44" s="45" t="s">
        <v>2017</v>
      </c>
      <c r="AA44" s="45" t="s">
        <v>2017</v>
      </c>
      <c r="AB44" s="45" t="s">
        <v>2017</v>
      </c>
      <c r="AC44" s="45" t="s">
        <v>2017</v>
      </c>
      <c r="AD44" s="45" t="s">
        <v>2017</v>
      </c>
      <c r="AE44" s="45" t="s">
        <v>2017</v>
      </c>
      <c r="AF44" s="45" t="s">
        <v>2017</v>
      </c>
      <c r="AG44" s="45" t="s">
        <v>2017</v>
      </c>
      <c r="AH44" s="45" t="s">
        <v>2017</v>
      </c>
      <c r="AI44" s="45" t="s">
        <v>102</v>
      </c>
    </row>
    <row r="45" spans="1:35" s="48" customFormat="1" ht="15" customHeight="1" x14ac:dyDescent="0.25">
      <c r="A45" s="49" t="s">
        <v>1904</v>
      </c>
      <c r="B45" s="44" t="s">
        <v>1903</v>
      </c>
      <c r="C45" s="46">
        <v>20.703951</v>
      </c>
      <c r="D45" s="46">
        <v>21.184431</v>
      </c>
      <c r="E45" s="46">
        <v>20.922765999999999</v>
      </c>
      <c r="F45" s="46">
        <v>20.490691999999999</v>
      </c>
      <c r="G45" s="46">
        <v>20.390978</v>
      </c>
      <c r="H45" s="46">
        <v>20.561810000000001</v>
      </c>
      <c r="I45" s="46">
        <v>20.928826999999998</v>
      </c>
      <c r="J45" s="46">
        <v>21.389219000000001</v>
      </c>
      <c r="K45" s="46">
        <v>21.904938000000001</v>
      </c>
      <c r="L45" s="46">
        <v>22.493555000000001</v>
      </c>
      <c r="M45" s="46">
        <v>23.126232000000002</v>
      </c>
      <c r="N45" s="46">
        <v>23.898823</v>
      </c>
      <c r="O45" s="46">
        <v>24.533017999999998</v>
      </c>
      <c r="P45" s="46">
        <v>25.095576999999999</v>
      </c>
      <c r="Q45" s="46">
        <v>25.619420999999999</v>
      </c>
      <c r="R45" s="46">
        <v>26.129231999999998</v>
      </c>
      <c r="S45" s="46">
        <v>26.601374</v>
      </c>
      <c r="T45" s="46">
        <v>27.053902000000001</v>
      </c>
      <c r="U45" s="46">
        <v>27.557925999999998</v>
      </c>
      <c r="V45" s="46">
        <v>28.009595999999998</v>
      </c>
      <c r="W45" s="46">
        <v>28.483612000000001</v>
      </c>
      <c r="X45" s="46">
        <v>28.995356000000001</v>
      </c>
      <c r="Y45" s="46">
        <v>29.524231</v>
      </c>
      <c r="Z45" s="46">
        <v>30.040479999999999</v>
      </c>
      <c r="AA45" s="46">
        <v>30.675072</v>
      </c>
      <c r="AB45" s="46">
        <v>31.286566000000001</v>
      </c>
      <c r="AC45" s="46">
        <v>31.906497999999999</v>
      </c>
      <c r="AD45" s="46">
        <v>32.552177</v>
      </c>
      <c r="AE45" s="46">
        <v>33.172356000000001</v>
      </c>
      <c r="AF45" s="46">
        <v>33.776854999999998</v>
      </c>
      <c r="AG45" s="46">
        <v>34.495876000000003</v>
      </c>
      <c r="AH45" s="46">
        <v>1.7163000000000001E-2</v>
      </c>
      <c r="AI45" s="45">
        <v>2.01E-2</v>
      </c>
    </row>
    <row r="46" spans="1:35" s="48" customFormat="1" ht="15" customHeight="1" x14ac:dyDescent="0.2"/>
    <row r="47" spans="1:35" s="48" customFormat="1" ht="15" customHeight="1" x14ac:dyDescent="0.2"/>
    <row r="48" spans="1:35" s="48" customFormat="1" ht="15" customHeight="1" x14ac:dyDescent="0.2">
      <c r="B48" s="43" t="s">
        <v>1902</v>
      </c>
    </row>
    <row r="49" spans="1:35" s="48" customFormat="1" ht="15" customHeight="1" x14ac:dyDescent="0.2">
      <c r="B49" s="43" t="s">
        <v>1901</v>
      </c>
    </row>
    <row r="50" spans="1:35" s="48" customFormat="1" ht="15" customHeight="1" x14ac:dyDescent="0.25">
      <c r="A50" s="49" t="s">
        <v>1900</v>
      </c>
      <c r="B50" s="44" t="s">
        <v>243</v>
      </c>
      <c r="C50" s="46">
        <v>0.15102099999999999</v>
      </c>
      <c r="D50" s="46">
        <v>0.148171</v>
      </c>
      <c r="E50" s="46">
        <v>0.12939300000000001</v>
      </c>
      <c r="F50" s="46">
        <v>0.21582200000000001</v>
      </c>
      <c r="G50" s="46">
        <v>0.215812</v>
      </c>
      <c r="H50" s="46">
        <v>0.21875</v>
      </c>
      <c r="I50" s="46">
        <v>0.22114900000000001</v>
      </c>
      <c r="J50" s="46">
        <v>0.22305800000000001</v>
      </c>
      <c r="K50" s="46">
        <v>0.223915</v>
      </c>
      <c r="L50" s="46">
        <v>0.22494</v>
      </c>
      <c r="M50" s="46">
        <v>0.22561600000000001</v>
      </c>
      <c r="N50" s="46">
        <v>0.227189</v>
      </c>
      <c r="O50" s="46">
        <v>0.22970099999999999</v>
      </c>
      <c r="P50" s="46">
        <v>0.23155800000000001</v>
      </c>
      <c r="Q50" s="46">
        <v>0.23371</v>
      </c>
      <c r="R50" s="46">
        <v>0.23669100000000001</v>
      </c>
      <c r="S50" s="46">
        <v>0.23947499999999999</v>
      </c>
      <c r="T50" s="46">
        <v>0.24173600000000001</v>
      </c>
      <c r="U50" s="46">
        <v>0.244285</v>
      </c>
      <c r="V50" s="46">
        <v>0.247139</v>
      </c>
      <c r="W50" s="46">
        <v>0.249893</v>
      </c>
      <c r="X50" s="46">
        <v>0.253077</v>
      </c>
      <c r="Y50" s="46">
        <v>0.25616899999999998</v>
      </c>
      <c r="Z50" s="46">
        <v>0.25958300000000001</v>
      </c>
      <c r="AA50" s="46">
        <v>0.26276500000000003</v>
      </c>
      <c r="AB50" s="46">
        <v>0.26626899999999998</v>
      </c>
      <c r="AC50" s="46">
        <v>0.26978999999999997</v>
      </c>
      <c r="AD50" s="46">
        <v>0.272899</v>
      </c>
      <c r="AE50" s="46">
        <v>0.27629700000000001</v>
      </c>
      <c r="AF50" s="46">
        <v>0.27984700000000001</v>
      </c>
      <c r="AG50" s="46">
        <v>0.28377599999999997</v>
      </c>
      <c r="AH50" s="46">
        <v>2.1248E-2</v>
      </c>
      <c r="AI50" s="45">
        <v>7.5760000000000003E-3</v>
      </c>
    </row>
    <row r="51" spans="1:35" s="48" customFormat="1" ht="15" customHeight="1" x14ac:dyDescent="0.25">
      <c r="A51" s="49" t="s">
        <v>1899</v>
      </c>
      <c r="B51" s="44" t="s">
        <v>2018</v>
      </c>
      <c r="C51" s="46">
        <v>2.9719000000000002</v>
      </c>
      <c r="D51" s="46">
        <v>3.2486000000000002</v>
      </c>
      <c r="E51" s="46">
        <v>3.5141</v>
      </c>
      <c r="F51" s="46">
        <v>3.588654</v>
      </c>
      <c r="G51" s="46">
        <v>3.7335050000000001</v>
      </c>
      <c r="H51" s="46">
        <v>3.8504830000000001</v>
      </c>
      <c r="I51" s="46">
        <v>3.9334410000000002</v>
      </c>
      <c r="J51" s="46">
        <v>3.9906440000000001</v>
      </c>
      <c r="K51" s="46">
        <v>4.0635320000000004</v>
      </c>
      <c r="L51" s="46">
        <v>4.1295500000000001</v>
      </c>
      <c r="M51" s="46">
        <v>4.2094060000000004</v>
      </c>
      <c r="N51" s="46">
        <v>4.2890009999999998</v>
      </c>
      <c r="O51" s="46">
        <v>4.3562539999999998</v>
      </c>
      <c r="P51" s="46">
        <v>4.4172599999999997</v>
      </c>
      <c r="Q51" s="46">
        <v>4.5121989999999998</v>
      </c>
      <c r="R51" s="46">
        <v>4.6043710000000004</v>
      </c>
      <c r="S51" s="46">
        <v>4.6787299999999998</v>
      </c>
      <c r="T51" s="46">
        <v>4.7545900000000003</v>
      </c>
      <c r="U51" s="46">
        <v>4.8215969999999997</v>
      </c>
      <c r="V51" s="46">
        <v>4.8862189999999996</v>
      </c>
      <c r="W51" s="46">
        <v>4.912534</v>
      </c>
      <c r="X51" s="46">
        <v>4.9514740000000002</v>
      </c>
      <c r="Y51" s="46">
        <v>4.9993230000000004</v>
      </c>
      <c r="Z51" s="46">
        <v>5.0859040000000002</v>
      </c>
      <c r="AA51" s="46">
        <v>5.1529489999999996</v>
      </c>
      <c r="AB51" s="46">
        <v>5.2424299999999997</v>
      </c>
      <c r="AC51" s="46">
        <v>5.2888450000000002</v>
      </c>
      <c r="AD51" s="46">
        <v>5.3294940000000004</v>
      </c>
      <c r="AE51" s="46">
        <v>5.3714849999999998</v>
      </c>
      <c r="AF51" s="46">
        <v>5.4463569999999999</v>
      </c>
      <c r="AG51" s="46">
        <v>5.5240309999999999</v>
      </c>
      <c r="AH51" s="46">
        <v>2.0879000000000002E-2</v>
      </c>
      <c r="AI51" s="45">
        <v>1.4788000000000001E-2</v>
      </c>
    </row>
    <row r="52" spans="1:35" s="48" customFormat="1" ht="15" customHeight="1" x14ac:dyDescent="0.25">
      <c r="A52" s="49" t="s">
        <v>1898</v>
      </c>
      <c r="B52" s="44" t="s">
        <v>422</v>
      </c>
      <c r="C52" s="46">
        <v>0.42499999999999999</v>
      </c>
      <c r="D52" s="46">
        <v>0.4239</v>
      </c>
      <c r="E52" s="46">
        <v>0.4239</v>
      </c>
      <c r="F52" s="46">
        <v>0.422732</v>
      </c>
      <c r="G52" s="46">
        <v>0.422732</v>
      </c>
      <c r="H52" s="46">
        <v>0.422732</v>
      </c>
      <c r="I52" s="46">
        <v>0.422732</v>
      </c>
      <c r="J52" s="46">
        <v>0.422732</v>
      </c>
      <c r="K52" s="46">
        <v>0.422732</v>
      </c>
      <c r="L52" s="46">
        <v>0.422732</v>
      </c>
      <c r="M52" s="46">
        <v>0.422732</v>
      </c>
      <c r="N52" s="46">
        <v>0.422732</v>
      </c>
      <c r="O52" s="46">
        <v>0.422732</v>
      </c>
      <c r="P52" s="46">
        <v>0.422732</v>
      </c>
      <c r="Q52" s="46">
        <v>0.422732</v>
      </c>
      <c r="R52" s="46">
        <v>0.422732</v>
      </c>
      <c r="S52" s="46">
        <v>0.422732</v>
      </c>
      <c r="T52" s="46">
        <v>0.422732</v>
      </c>
      <c r="U52" s="46">
        <v>0.422732</v>
      </c>
      <c r="V52" s="46">
        <v>0.422732</v>
      </c>
      <c r="W52" s="46">
        <v>0.422732</v>
      </c>
      <c r="X52" s="46">
        <v>0.422732</v>
      </c>
      <c r="Y52" s="46">
        <v>0.422732</v>
      </c>
      <c r="Z52" s="46">
        <v>0.422732</v>
      </c>
      <c r="AA52" s="46">
        <v>0.422732</v>
      </c>
      <c r="AB52" s="46">
        <v>0.422732</v>
      </c>
      <c r="AC52" s="46">
        <v>0.422732</v>
      </c>
      <c r="AD52" s="46">
        <v>0.422732</v>
      </c>
      <c r="AE52" s="46">
        <v>0.422732</v>
      </c>
      <c r="AF52" s="46">
        <v>0.422732</v>
      </c>
      <c r="AG52" s="46">
        <v>0.422732</v>
      </c>
      <c r="AH52" s="46">
        <v>-1.7799999999999999E-4</v>
      </c>
      <c r="AI52" s="45">
        <v>1.9999999999999999E-6</v>
      </c>
    </row>
    <row r="53" spans="1:35" s="48" customFormat="1" ht="15" customHeight="1" x14ac:dyDescent="0.25">
      <c r="A53" s="49" t="s">
        <v>1897</v>
      </c>
      <c r="B53" s="44" t="s">
        <v>244</v>
      </c>
      <c r="C53" s="46">
        <v>0.238015</v>
      </c>
      <c r="D53" s="46">
        <v>0.24180399999999999</v>
      </c>
      <c r="E53" s="46">
        <v>0.26536900000000002</v>
      </c>
      <c r="F53" s="46">
        <v>0.27429399999999998</v>
      </c>
      <c r="G53" s="46">
        <v>0.28341699999999997</v>
      </c>
      <c r="H53" s="46">
        <v>0.29148400000000002</v>
      </c>
      <c r="I53" s="46">
        <v>0.29776399999999997</v>
      </c>
      <c r="J53" s="46">
        <v>0.30221799999999999</v>
      </c>
      <c r="K53" s="46">
        <v>0.30589100000000002</v>
      </c>
      <c r="L53" s="46">
        <v>0.30923899999999999</v>
      </c>
      <c r="M53" s="46">
        <v>0.31242399999999998</v>
      </c>
      <c r="N53" s="46">
        <v>0.31578099999999998</v>
      </c>
      <c r="O53" s="46">
        <v>0.31993500000000002</v>
      </c>
      <c r="P53" s="46">
        <v>0.323071</v>
      </c>
      <c r="Q53" s="46">
        <v>0.32674399999999998</v>
      </c>
      <c r="R53" s="46">
        <v>0.33088600000000001</v>
      </c>
      <c r="S53" s="46">
        <v>0.334735</v>
      </c>
      <c r="T53" s="46">
        <v>0.33845999999999998</v>
      </c>
      <c r="U53" s="46">
        <v>0.34221000000000001</v>
      </c>
      <c r="V53" s="46">
        <v>0.34621299999999999</v>
      </c>
      <c r="W53" s="46">
        <v>0.35062500000000002</v>
      </c>
      <c r="X53" s="46">
        <v>0.35523900000000003</v>
      </c>
      <c r="Y53" s="46">
        <v>0.35960900000000001</v>
      </c>
      <c r="Z53" s="46">
        <v>0.36427799999999999</v>
      </c>
      <c r="AA53" s="46">
        <v>0.36876100000000001</v>
      </c>
      <c r="AB53" s="46">
        <v>0.37357299999999999</v>
      </c>
      <c r="AC53" s="46">
        <v>0.378307</v>
      </c>
      <c r="AD53" s="46">
        <v>0.38272400000000001</v>
      </c>
      <c r="AE53" s="46">
        <v>0.38740999999999998</v>
      </c>
      <c r="AF53" s="46">
        <v>0.39224199999999998</v>
      </c>
      <c r="AG53" s="46">
        <v>0.39733200000000002</v>
      </c>
      <c r="AH53" s="46">
        <v>1.7228E-2</v>
      </c>
      <c r="AI53" s="45">
        <v>1.001E-2</v>
      </c>
    </row>
    <row r="54" spans="1:35" s="48" customFormat="1" ht="15" customHeight="1" x14ac:dyDescent="0.25">
      <c r="A54" s="49" t="s">
        <v>1896</v>
      </c>
      <c r="B54" s="44" t="s">
        <v>37</v>
      </c>
      <c r="C54" s="46">
        <v>1.132881</v>
      </c>
      <c r="D54" s="46">
        <v>1.156563</v>
      </c>
      <c r="E54" s="46">
        <v>1.209093</v>
      </c>
      <c r="F54" s="46">
        <v>1.236381</v>
      </c>
      <c r="G54" s="46">
        <v>1.272848</v>
      </c>
      <c r="H54" s="46">
        <v>1.3072010000000001</v>
      </c>
      <c r="I54" s="46">
        <v>1.3352619999999999</v>
      </c>
      <c r="J54" s="46">
        <v>1.3543989999999999</v>
      </c>
      <c r="K54" s="46">
        <v>1.3707210000000001</v>
      </c>
      <c r="L54" s="46">
        <v>1.384924</v>
      </c>
      <c r="M54" s="46">
        <v>1.400183</v>
      </c>
      <c r="N54" s="46">
        <v>1.416723</v>
      </c>
      <c r="O54" s="46">
        <v>1.4361710000000001</v>
      </c>
      <c r="P54" s="46">
        <v>1.4517709999999999</v>
      </c>
      <c r="Q54" s="46">
        <v>1.4693780000000001</v>
      </c>
      <c r="R54" s="46">
        <v>1.490612</v>
      </c>
      <c r="S54" s="46">
        <v>1.5105789999999999</v>
      </c>
      <c r="T54" s="46">
        <v>1.528745</v>
      </c>
      <c r="U54" s="46">
        <v>1.5474829999999999</v>
      </c>
      <c r="V54" s="46">
        <v>1.5675129999999999</v>
      </c>
      <c r="W54" s="46">
        <v>1.5886499999999999</v>
      </c>
      <c r="X54" s="46">
        <v>1.612347</v>
      </c>
      <c r="Y54" s="46">
        <v>1.63493</v>
      </c>
      <c r="Z54" s="46">
        <v>1.6594869999999999</v>
      </c>
      <c r="AA54" s="46">
        <v>1.683446</v>
      </c>
      <c r="AB54" s="46">
        <v>1.709093</v>
      </c>
      <c r="AC54" s="46">
        <v>1.73499</v>
      </c>
      <c r="AD54" s="46">
        <v>1.758345</v>
      </c>
      <c r="AE54" s="46">
        <v>1.78325</v>
      </c>
      <c r="AF54" s="46">
        <v>1.810486</v>
      </c>
      <c r="AG54" s="46">
        <v>1.8395820000000001</v>
      </c>
      <c r="AH54" s="46">
        <v>1.6289999999999999E-2</v>
      </c>
      <c r="AI54" s="45">
        <v>8.5629999999999994E-3</v>
      </c>
    </row>
    <row r="55" spans="1:35" s="48" customFormat="1" ht="15" customHeight="1" x14ac:dyDescent="0.25">
      <c r="A55" s="49" t="s">
        <v>1895</v>
      </c>
      <c r="B55" s="44" t="s">
        <v>38</v>
      </c>
      <c r="C55" s="46">
        <v>3.0329999999999999E-2</v>
      </c>
      <c r="D55" s="46">
        <v>3.4204999999999999E-2</v>
      </c>
      <c r="E55" s="46">
        <v>3.3049000000000002E-2</v>
      </c>
      <c r="F55" s="46">
        <v>3.3167000000000002E-2</v>
      </c>
      <c r="G55" s="46">
        <v>3.4047000000000001E-2</v>
      </c>
      <c r="H55" s="46">
        <v>3.4915000000000002E-2</v>
      </c>
      <c r="I55" s="46">
        <v>3.5702999999999999E-2</v>
      </c>
      <c r="J55" s="46">
        <v>3.678E-2</v>
      </c>
      <c r="K55" s="46">
        <v>3.7998999999999998E-2</v>
      </c>
      <c r="L55" s="46">
        <v>3.8869000000000001E-2</v>
      </c>
      <c r="M55" s="46">
        <v>3.9673E-2</v>
      </c>
      <c r="N55" s="46">
        <v>4.0563000000000002E-2</v>
      </c>
      <c r="O55" s="46">
        <v>4.1412999999999998E-2</v>
      </c>
      <c r="P55" s="46">
        <v>4.1815999999999999E-2</v>
      </c>
      <c r="Q55" s="46">
        <v>4.2271999999999997E-2</v>
      </c>
      <c r="R55" s="46">
        <v>4.2821999999999999E-2</v>
      </c>
      <c r="S55" s="46">
        <v>4.3343E-2</v>
      </c>
      <c r="T55" s="46">
        <v>4.3744999999999999E-2</v>
      </c>
      <c r="U55" s="46">
        <v>4.4016E-2</v>
      </c>
      <c r="V55" s="46">
        <v>4.4468000000000001E-2</v>
      </c>
      <c r="W55" s="46">
        <v>4.4670000000000001E-2</v>
      </c>
      <c r="X55" s="46">
        <v>4.5031000000000002E-2</v>
      </c>
      <c r="Y55" s="46">
        <v>4.5418E-2</v>
      </c>
      <c r="Z55" s="46">
        <v>4.5884000000000001E-2</v>
      </c>
      <c r="AA55" s="46">
        <v>4.6172999999999999E-2</v>
      </c>
      <c r="AB55" s="46">
        <v>4.6496000000000003E-2</v>
      </c>
      <c r="AC55" s="46">
        <v>4.6655000000000002E-2</v>
      </c>
      <c r="AD55" s="46">
        <v>4.6919000000000002E-2</v>
      </c>
      <c r="AE55" s="46">
        <v>4.709E-2</v>
      </c>
      <c r="AF55" s="46">
        <v>4.7190000000000003E-2</v>
      </c>
      <c r="AG55" s="46">
        <v>4.743E-2</v>
      </c>
      <c r="AH55" s="46">
        <v>1.5015000000000001E-2</v>
      </c>
      <c r="AI55" s="45">
        <v>8.3649999999999992E-3</v>
      </c>
    </row>
    <row r="56" spans="1:35" s="48" customFormat="1" ht="15" customHeight="1" x14ac:dyDescent="0.25">
      <c r="A56" s="49" t="s">
        <v>1894</v>
      </c>
      <c r="B56" s="44" t="s">
        <v>39</v>
      </c>
      <c r="C56" s="46">
        <v>0.58092500000000002</v>
      </c>
      <c r="D56" s="46">
        <v>0.58957400000000004</v>
      </c>
      <c r="E56" s="46">
        <v>0.625668</v>
      </c>
      <c r="F56" s="46">
        <v>0.626996</v>
      </c>
      <c r="G56" s="46">
        <v>0.62952600000000003</v>
      </c>
      <c r="H56" s="46">
        <v>0.63149900000000003</v>
      </c>
      <c r="I56" s="46">
        <v>0.63285899999999995</v>
      </c>
      <c r="J56" s="46">
        <v>0.63378000000000001</v>
      </c>
      <c r="K56" s="46">
        <v>0.63493699999999997</v>
      </c>
      <c r="L56" s="46">
        <v>0.63596900000000001</v>
      </c>
      <c r="M56" s="46">
        <v>0.63719899999999996</v>
      </c>
      <c r="N56" s="46">
        <v>0.63840300000000005</v>
      </c>
      <c r="O56" s="46">
        <v>0.63940399999999997</v>
      </c>
      <c r="P56" s="46">
        <v>0.64029999999999998</v>
      </c>
      <c r="Q56" s="46">
        <v>0.64167600000000002</v>
      </c>
      <c r="R56" s="46">
        <v>0.64298699999999998</v>
      </c>
      <c r="S56" s="46">
        <v>0.64402499999999996</v>
      </c>
      <c r="T56" s="46">
        <v>0.645069</v>
      </c>
      <c r="U56" s="46">
        <v>0.64597899999999997</v>
      </c>
      <c r="V56" s="46">
        <v>0.64684399999999997</v>
      </c>
      <c r="W56" s="46">
        <v>0.64719300000000002</v>
      </c>
      <c r="X56" s="46">
        <v>0.647706</v>
      </c>
      <c r="Y56" s="46">
        <v>0.64833200000000002</v>
      </c>
      <c r="Z56" s="46">
        <v>0.64945399999999998</v>
      </c>
      <c r="AA56" s="46">
        <v>0.65031099999999997</v>
      </c>
      <c r="AB56" s="46">
        <v>0.65144000000000002</v>
      </c>
      <c r="AC56" s="46">
        <v>0.65201699999999996</v>
      </c>
      <c r="AD56" s="46">
        <v>0.65251800000000004</v>
      </c>
      <c r="AE56" s="46">
        <v>0.65303199999999995</v>
      </c>
      <c r="AF56" s="46">
        <v>0.65394200000000002</v>
      </c>
      <c r="AG56" s="46">
        <v>0.65487499999999998</v>
      </c>
      <c r="AH56" s="46">
        <v>4.0020000000000003E-3</v>
      </c>
      <c r="AI56" s="45">
        <v>2.5392999999999999E-2</v>
      </c>
    </row>
    <row r="57" spans="1:35" s="48" customFormat="1" ht="15" customHeight="1" x14ac:dyDescent="0.25">
      <c r="A57" s="49" t="s">
        <v>1893</v>
      </c>
      <c r="B57" s="44" t="s">
        <v>245</v>
      </c>
      <c r="C57" s="46">
        <v>4.3596000000000003E-2</v>
      </c>
      <c r="D57" s="46">
        <v>5.3325999999999998E-2</v>
      </c>
      <c r="E57" s="46">
        <v>4.5475000000000002E-2</v>
      </c>
      <c r="F57" s="46">
        <v>5.3580999999999997E-2</v>
      </c>
      <c r="G57" s="46">
        <v>5.9721999999999997E-2</v>
      </c>
      <c r="H57" s="46">
        <v>6.3188999999999995E-2</v>
      </c>
      <c r="I57" s="46">
        <v>6.5573000000000006E-2</v>
      </c>
      <c r="J57" s="46">
        <v>7.1395E-2</v>
      </c>
      <c r="K57" s="46">
        <v>7.7755000000000005E-2</v>
      </c>
      <c r="L57" s="46">
        <v>8.165E-2</v>
      </c>
      <c r="M57" s="46">
        <v>8.5846000000000006E-2</v>
      </c>
      <c r="N57" s="46">
        <v>8.9870000000000005E-2</v>
      </c>
      <c r="O57" s="46">
        <v>9.2980999999999994E-2</v>
      </c>
      <c r="P57" s="46">
        <v>9.3683000000000002E-2</v>
      </c>
      <c r="Q57" s="46">
        <v>9.4062999999999994E-2</v>
      </c>
      <c r="R57" s="46">
        <v>9.5630000000000007E-2</v>
      </c>
      <c r="S57" s="46">
        <v>9.7247E-2</v>
      </c>
      <c r="T57" s="46">
        <v>9.7591999999999998E-2</v>
      </c>
      <c r="U57" s="46">
        <v>9.7477999999999995E-2</v>
      </c>
      <c r="V57" s="46">
        <v>9.8318000000000003E-2</v>
      </c>
      <c r="W57" s="46">
        <v>9.7156999999999993E-2</v>
      </c>
      <c r="X57" s="46">
        <v>9.7585000000000005E-2</v>
      </c>
      <c r="Y57" s="46">
        <v>9.8285999999999998E-2</v>
      </c>
      <c r="Z57" s="46">
        <v>9.9062999999999998E-2</v>
      </c>
      <c r="AA57" s="46">
        <v>9.9426E-2</v>
      </c>
      <c r="AB57" s="46">
        <v>9.9510000000000001E-2</v>
      </c>
      <c r="AC57" s="46">
        <v>9.9528000000000005E-2</v>
      </c>
      <c r="AD57" s="46">
        <v>9.9807999999999994E-2</v>
      </c>
      <c r="AE57" s="46">
        <v>9.9916000000000005E-2</v>
      </c>
      <c r="AF57" s="46">
        <v>9.9835999999999994E-2</v>
      </c>
      <c r="AG57" s="46">
        <v>0.10093299999999999</v>
      </c>
      <c r="AH57" s="46">
        <v>2.8378E-2</v>
      </c>
      <c r="AI57" s="45">
        <v>-2.0028000000000001E-2</v>
      </c>
    </row>
    <row r="58" spans="1:35" s="48" customFormat="1" ht="15" customHeight="1" x14ac:dyDescent="0.25">
      <c r="A58" s="49" t="s">
        <v>1892</v>
      </c>
      <c r="B58" s="44" t="s">
        <v>246</v>
      </c>
      <c r="C58" s="46">
        <v>0.84177000000000002</v>
      </c>
      <c r="D58" s="46">
        <v>0.82544399999999996</v>
      </c>
      <c r="E58" s="46">
        <v>0.87724500000000005</v>
      </c>
      <c r="F58" s="46">
        <v>0.87629800000000002</v>
      </c>
      <c r="G58" s="46">
        <v>0.88953199999999999</v>
      </c>
      <c r="H58" s="46">
        <v>0.90323600000000004</v>
      </c>
      <c r="I58" s="46">
        <v>0.90700199999999997</v>
      </c>
      <c r="J58" s="46">
        <v>0.90322000000000002</v>
      </c>
      <c r="K58" s="46">
        <v>0.89972700000000005</v>
      </c>
      <c r="L58" s="46">
        <v>0.901725</v>
      </c>
      <c r="M58" s="46">
        <v>0.90543399999999996</v>
      </c>
      <c r="N58" s="46">
        <v>0.91231600000000002</v>
      </c>
      <c r="O58" s="46">
        <v>0.91939899999999997</v>
      </c>
      <c r="P58" s="46">
        <v>0.92764899999999995</v>
      </c>
      <c r="Q58" s="46">
        <v>0.93659599999999998</v>
      </c>
      <c r="R58" s="46">
        <v>0.95097299999999996</v>
      </c>
      <c r="S58" s="46">
        <v>0.961565</v>
      </c>
      <c r="T58" s="46">
        <v>0.97339500000000001</v>
      </c>
      <c r="U58" s="46">
        <v>0.98865199999999998</v>
      </c>
      <c r="V58" s="46">
        <v>1.0028239999999999</v>
      </c>
      <c r="W58" s="46">
        <v>1.015698</v>
      </c>
      <c r="X58" s="46">
        <v>1.0326759999999999</v>
      </c>
      <c r="Y58" s="46">
        <v>1.04654</v>
      </c>
      <c r="Z58" s="46">
        <v>1.0626949999999999</v>
      </c>
      <c r="AA58" s="46">
        <v>1.0787119999999999</v>
      </c>
      <c r="AB58" s="46">
        <v>1.095064</v>
      </c>
      <c r="AC58" s="46">
        <v>1.1156010000000001</v>
      </c>
      <c r="AD58" s="46">
        <v>1.1349549999999999</v>
      </c>
      <c r="AE58" s="46">
        <v>1.157125</v>
      </c>
      <c r="AF58" s="46">
        <v>1.18086</v>
      </c>
      <c r="AG58" s="46">
        <v>1.2050909999999999</v>
      </c>
      <c r="AH58" s="46">
        <v>1.2031999999999999E-2</v>
      </c>
      <c r="AI58" s="45">
        <v>1.5872000000000001E-2</v>
      </c>
    </row>
    <row r="59" spans="1:35" s="48" customFormat="1" ht="15" customHeight="1" x14ac:dyDescent="0.25">
      <c r="A59" s="49" t="s">
        <v>1891</v>
      </c>
      <c r="B59" s="44" t="s">
        <v>247</v>
      </c>
      <c r="C59" s="46">
        <v>0.52381500000000003</v>
      </c>
      <c r="D59" s="46">
        <v>0.59929500000000002</v>
      </c>
      <c r="E59" s="46">
        <v>0.40431899999999998</v>
      </c>
      <c r="F59" s="46">
        <v>0.39404</v>
      </c>
      <c r="G59" s="46">
        <v>0.385382</v>
      </c>
      <c r="H59" s="46">
        <v>0.38481500000000002</v>
      </c>
      <c r="I59" s="46">
        <v>0.38058399999999998</v>
      </c>
      <c r="J59" s="46">
        <v>0.39439200000000002</v>
      </c>
      <c r="K59" s="46">
        <v>0.40967900000000002</v>
      </c>
      <c r="L59" s="46">
        <v>0.42175099999999999</v>
      </c>
      <c r="M59" s="46">
        <v>0.43204999999999999</v>
      </c>
      <c r="N59" s="46">
        <v>0.44364799999999999</v>
      </c>
      <c r="O59" s="46">
        <v>0.45144099999999998</v>
      </c>
      <c r="P59" s="46">
        <v>0.45630399999999999</v>
      </c>
      <c r="Q59" s="46">
        <v>0.46030700000000002</v>
      </c>
      <c r="R59" s="46">
        <v>0.46690199999999998</v>
      </c>
      <c r="S59" s="46">
        <v>0.47315400000000002</v>
      </c>
      <c r="T59" s="46">
        <v>0.47489500000000001</v>
      </c>
      <c r="U59" s="46">
        <v>0.47498099999999999</v>
      </c>
      <c r="V59" s="46">
        <v>0.47927999999999998</v>
      </c>
      <c r="W59" s="46">
        <v>0.47487000000000001</v>
      </c>
      <c r="X59" s="46">
        <v>0.47686899999999999</v>
      </c>
      <c r="Y59" s="46">
        <v>0.47954999999999998</v>
      </c>
      <c r="Z59" s="46">
        <v>0.48331299999999999</v>
      </c>
      <c r="AA59" s="46">
        <v>0.48624699999999998</v>
      </c>
      <c r="AB59" s="46">
        <v>0.48717700000000003</v>
      </c>
      <c r="AC59" s="46">
        <v>0.48831599999999997</v>
      </c>
      <c r="AD59" s="46">
        <v>0.49121900000000002</v>
      </c>
      <c r="AE59" s="46">
        <v>0.491784</v>
      </c>
      <c r="AF59" s="46">
        <v>0.49186099999999999</v>
      </c>
      <c r="AG59" s="46">
        <v>0.49648100000000001</v>
      </c>
      <c r="AH59" s="46">
        <v>-1.7849999999999999E-3</v>
      </c>
      <c r="AI59" s="45">
        <v>6.4900000000000001E-3</v>
      </c>
    </row>
    <row r="60" spans="1:35" s="48" customFormat="1" ht="15" customHeight="1" x14ac:dyDescent="0.25">
      <c r="A60" s="49" t="s">
        <v>1890</v>
      </c>
      <c r="B60" s="44" t="s">
        <v>64</v>
      </c>
      <c r="C60" s="46">
        <v>6.5142540000000002</v>
      </c>
      <c r="D60" s="46">
        <v>6.8969810000000003</v>
      </c>
      <c r="E60" s="46">
        <v>7.1037109999999997</v>
      </c>
      <c r="F60" s="46">
        <v>7.2992319999999999</v>
      </c>
      <c r="G60" s="46">
        <v>7.5037900000000004</v>
      </c>
      <c r="H60" s="46">
        <v>7.6855710000000004</v>
      </c>
      <c r="I60" s="46">
        <v>7.8093360000000001</v>
      </c>
      <c r="J60" s="46">
        <v>7.9098860000000002</v>
      </c>
      <c r="K60" s="46">
        <v>8.0241559999999996</v>
      </c>
      <c r="L60" s="46">
        <v>8.1286170000000002</v>
      </c>
      <c r="M60" s="46">
        <v>8.2478309999999997</v>
      </c>
      <c r="N60" s="46">
        <v>8.3734959999999994</v>
      </c>
      <c r="O60" s="46">
        <v>8.4866969999999995</v>
      </c>
      <c r="P60" s="46">
        <v>8.5834130000000002</v>
      </c>
      <c r="Q60" s="46">
        <v>8.7169469999999993</v>
      </c>
      <c r="R60" s="46">
        <v>8.8618740000000003</v>
      </c>
      <c r="S60" s="46">
        <v>8.9828530000000004</v>
      </c>
      <c r="T60" s="46">
        <v>9.0982269999999996</v>
      </c>
      <c r="U60" s="46">
        <v>9.2066800000000004</v>
      </c>
      <c r="V60" s="46">
        <v>9.318816</v>
      </c>
      <c r="W60" s="46">
        <v>9.3812890000000007</v>
      </c>
      <c r="X60" s="46">
        <v>9.4720030000000008</v>
      </c>
      <c r="Y60" s="46">
        <v>9.5681560000000001</v>
      </c>
      <c r="Z60" s="46">
        <v>9.7096610000000005</v>
      </c>
      <c r="AA60" s="46">
        <v>9.8287910000000007</v>
      </c>
      <c r="AB60" s="46">
        <v>9.9710509999999992</v>
      </c>
      <c r="AC60" s="46">
        <v>10.074049</v>
      </c>
      <c r="AD60" s="46">
        <v>10.168881000000001</v>
      </c>
      <c r="AE60" s="46">
        <v>10.267390000000001</v>
      </c>
      <c r="AF60" s="46">
        <v>10.402621</v>
      </c>
      <c r="AG60" s="46">
        <v>10.549530000000001</v>
      </c>
      <c r="AH60" s="46">
        <v>1.6199000000000002E-2</v>
      </c>
      <c r="AI60" s="45">
        <v>1.3771E-2</v>
      </c>
    </row>
    <row r="61" spans="1:35" s="48" customFormat="1" ht="15" customHeight="1" x14ac:dyDescent="0.25">
      <c r="A61" s="49" t="s">
        <v>1889</v>
      </c>
      <c r="B61" s="44" t="s">
        <v>248</v>
      </c>
      <c r="C61" s="46">
        <v>6.4405960000000002</v>
      </c>
      <c r="D61" s="46">
        <v>6.141737</v>
      </c>
      <c r="E61" s="46">
        <v>6.587485</v>
      </c>
      <c r="F61" s="46">
        <v>6.8503660000000002</v>
      </c>
      <c r="G61" s="46">
        <v>7.1601800000000004</v>
      </c>
      <c r="H61" s="46">
        <v>7.3738260000000002</v>
      </c>
      <c r="I61" s="46">
        <v>7.520956</v>
      </c>
      <c r="J61" s="46">
        <v>7.5437120000000002</v>
      </c>
      <c r="K61" s="46">
        <v>7.5656530000000002</v>
      </c>
      <c r="L61" s="46">
        <v>7.5876669999999997</v>
      </c>
      <c r="M61" s="46">
        <v>7.6161899999999996</v>
      </c>
      <c r="N61" s="46">
        <v>7.6454740000000001</v>
      </c>
      <c r="O61" s="46">
        <v>7.6838509999999998</v>
      </c>
      <c r="P61" s="46">
        <v>7.7236000000000002</v>
      </c>
      <c r="Q61" s="46">
        <v>7.8115839999999999</v>
      </c>
      <c r="R61" s="46">
        <v>7.9146109999999998</v>
      </c>
      <c r="S61" s="46">
        <v>8.0054420000000004</v>
      </c>
      <c r="T61" s="46">
        <v>8.11599</v>
      </c>
      <c r="U61" s="46">
        <v>8.2315419999999992</v>
      </c>
      <c r="V61" s="46">
        <v>8.338927</v>
      </c>
      <c r="W61" s="46">
        <v>8.4471710000000009</v>
      </c>
      <c r="X61" s="46">
        <v>8.5530259999999991</v>
      </c>
      <c r="Y61" s="46">
        <v>8.6702840000000005</v>
      </c>
      <c r="Z61" s="46">
        <v>8.8299830000000004</v>
      </c>
      <c r="AA61" s="46">
        <v>8.9678190000000004</v>
      </c>
      <c r="AB61" s="46">
        <v>9.1391729999999995</v>
      </c>
      <c r="AC61" s="46">
        <v>9.2706330000000001</v>
      </c>
      <c r="AD61" s="46">
        <v>9.3828429999999994</v>
      </c>
      <c r="AE61" s="46">
        <v>9.5211199999999998</v>
      </c>
      <c r="AF61" s="46">
        <v>9.6988990000000008</v>
      </c>
      <c r="AG61" s="46">
        <v>9.873901</v>
      </c>
      <c r="AH61" s="46">
        <v>1.4344000000000001E-2</v>
      </c>
      <c r="AI61" s="45">
        <v>1.2194E-2</v>
      </c>
    </row>
    <row r="62" spans="1:35" s="48" customFormat="1" ht="15" customHeight="1" x14ac:dyDescent="0.25">
      <c r="A62" s="49" t="s">
        <v>1888</v>
      </c>
      <c r="B62" s="44" t="s">
        <v>249</v>
      </c>
      <c r="C62" s="46">
        <v>0.57079999999999997</v>
      </c>
      <c r="D62" s="46">
        <v>0.58321299999999998</v>
      </c>
      <c r="E62" s="46">
        <v>0.628888</v>
      </c>
      <c r="F62" s="46">
        <v>0.64106200000000002</v>
      </c>
      <c r="G62" s="46">
        <v>0.659999</v>
      </c>
      <c r="H62" s="46">
        <v>0.67315199999999997</v>
      </c>
      <c r="I62" s="46">
        <v>0.68591500000000005</v>
      </c>
      <c r="J62" s="46">
        <v>0.69392299999999996</v>
      </c>
      <c r="K62" s="46">
        <v>0.70318099999999994</v>
      </c>
      <c r="L62" s="46">
        <v>0.71212699999999995</v>
      </c>
      <c r="M62" s="46">
        <v>0.723167</v>
      </c>
      <c r="N62" s="46">
        <v>0.73402900000000004</v>
      </c>
      <c r="O62" s="46">
        <v>0.74623899999999999</v>
      </c>
      <c r="P62" s="46">
        <v>0.75612500000000005</v>
      </c>
      <c r="Q62" s="46">
        <v>0.76484200000000002</v>
      </c>
      <c r="R62" s="46">
        <v>0.77582099999999998</v>
      </c>
      <c r="S62" s="46">
        <v>0.78521600000000003</v>
      </c>
      <c r="T62" s="46">
        <v>0.79472200000000004</v>
      </c>
      <c r="U62" s="46">
        <v>0.80507600000000001</v>
      </c>
      <c r="V62" s="46">
        <v>0.81496900000000005</v>
      </c>
      <c r="W62" s="46">
        <v>0.81942300000000001</v>
      </c>
      <c r="X62" s="46">
        <v>0.82545500000000005</v>
      </c>
      <c r="Y62" s="46">
        <v>0.83165999999999995</v>
      </c>
      <c r="Z62" s="46">
        <v>0.84440800000000005</v>
      </c>
      <c r="AA62" s="46">
        <v>0.85402900000000004</v>
      </c>
      <c r="AB62" s="46">
        <v>0.86649699999999996</v>
      </c>
      <c r="AC62" s="46">
        <v>0.87219100000000005</v>
      </c>
      <c r="AD62" s="46">
        <v>0.87692000000000003</v>
      </c>
      <c r="AE62" s="46">
        <v>0.88056999999999996</v>
      </c>
      <c r="AF62" s="46">
        <v>0.88880899999999996</v>
      </c>
      <c r="AG62" s="46">
        <v>0.89774699999999996</v>
      </c>
      <c r="AH62" s="46">
        <v>1.521E-2</v>
      </c>
      <c r="AI62" s="45">
        <v>1.1788E-2</v>
      </c>
    </row>
    <row r="63" spans="1:35" s="48" customFormat="1" ht="15" customHeight="1" x14ac:dyDescent="0.25">
      <c r="A63" s="49" t="s">
        <v>1887</v>
      </c>
      <c r="B63" s="44" t="s">
        <v>250</v>
      </c>
      <c r="C63" s="46">
        <v>1.8647</v>
      </c>
      <c r="D63" s="46">
        <v>1.823809</v>
      </c>
      <c r="E63" s="46">
        <v>1.9220729999999999</v>
      </c>
      <c r="F63" s="46">
        <v>2.0607839999999999</v>
      </c>
      <c r="G63" s="46">
        <v>2.1502119999999998</v>
      </c>
      <c r="H63" s="46">
        <v>2.2464520000000001</v>
      </c>
      <c r="I63" s="46">
        <v>2.3186239999999998</v>
      </c>
      <c r="J63" s="46">
        <v>2.3670040000000001</v>
      </c>
      <c r="K63" s="46">
        <v>2.423727</v>
      </c>
      <c r="L63" s="46">
        <v>2.4730759999999998</v>
      </c>
      <c r="M63" s="46">
        <v>2.5132599999999998</v>
      </c>
      <c r="N63" s="46">
        <v>2.5578379999999998</v>
      </c>
      <c r="O63" s="46">
        <v>2.6138249999999998</v>
      </c>
      <c r="P63" s="46">
        <v>2.6505070000000002</v>
      </c>
      <c r="Q63" s="46">
        <v>2.6930969999999999</v>
      </c>
      <c r="R63" s="46">
        <v>2.733546</v>
      </c>
      <c r="S63" s="46">
        <v>2.7722920000000002</v>
      </c>
      <c r="T63" s="46">
        <v>2.8039550000000002</v>
      </c>
      <c r="U63" s="46">
        <v>2.8238020000000001</v>
      </c>
      <c r="V63" s="46">
        <v>2.8746580000000002</v>
      </c>
      <c r="W63" s="46">
        <v>2.9076759999999999</v>
      </c>
      <c r="X63" s="46">
        <v>2.92842</v>
      </c>
      <c r="Y63" s="46">
        <v>2.948664</v>
      </c>
      <c r="Z63" s="46">
        <v>2.985843</v>
      </c>
      <c r="AA63" s="46">
        <v>3.0241400000000001</v>
      </c>
      <c r="AB63" s="46">
        <v>3.045569</v>
      </c>
      <c r="AC63" s="46">
        <v>3.0486219999999999</v>
      </c>
      <c r="AD63" s="46">
        <v>3.0808580000000001</v>
      </c>
      <c r="AE63" s="46">
        <v>3.0845760000000002</v>
      </c>
      <c r="AF63" s="46">
        <v>3.081413</v>
      </c>
      <c r="AG63" s="46">
        <v>3.067399</v>
      </c>
      <c r="AH63" s="46">
        <v>1.6729000000000001E-2</v>
      </c>
      <c r="AI63" s="45">
        <v>8.9040000000000005E-3</v>
      </c>
    </row>
    <row r="64" spans="1:35" s="48" customFormat="1" ht="15" customHeight="1" x14ac:dyDescent="0.25">
      <c r="A64" s="49" t="s">
        <v>1886</v>
      </c>
      <c r="B64" s="44" t="s">
        <v>251</v>
      </c>
      <c r="C64" s="46">
        <v>0.35997099999999999</v>
      </c>
      <c r="D64" s="46">
        <v>0.49271999999999999</v>
      </c>
      <c r="E64" s="46">
        <v>0.48645500000000003</v>
      </c>
      <c r="F64" s="46">
        <v>0.49248599999999998</v>
      </c>
      <c r="G64" s="46">
        <v>0.55064999999999997</v>
      </c>
      <c r="H64" s="46">
        <v>0.63718900000000001</v>
      </c>
      <c r="I64" s="46">
        <v>0.703847</v>
      </c>
      <c r="J64" s="46">
        <v>0.73495699999999997</v>
      </c>
      <c r="K64" s="46">
        <v>0.767953</v>
      </c>
      <c r="L64" s="46">
        <v>0.828287</v>
      </c>
      <c r="M64" s="46">
        <v>0.89050700000000005</v>
      </c>
      <c r="N64" s="46">
        <v>0.92161700000000002</v>
      </c>
      <c r="O64" s="46">
        <v>0.95461300000000004</v>
      </c>
      <c r="P64" s="46">
        <v>0.98383699999999996</v>
      </c>
      <c r="Q64" s="46">
        <v>1.014947</v>
      </c>
      <c r="R64" s="46">
        <v>1.046057</v>
      </c>
      <c r="S64" s="46">
        <v>1.079053</v>
      </c>
      <c r="T64" s="46">
        <v>1.108277</v>
      </c>
      <c r="U64" s="46">
        <v>1.1393869999999999</v>
      </c>
      <c r="V64" s="46">
        <v>1.1704969999999999</v>
      </c>
      <c r="W64" s="46">
        <v>1.2034929999999999</v>
      </c>
      <c r="X64" s="46">
        <v>1.2171620000000001</v>
      </c>
      <c r="Y64" s="46">
        <v>1.2171620000000001</v>
      </c>
      <c r="Z64" s="46">
        <v>1.2171620000000001</v>
      </c>
      <c r="AA64" s="46">
        <v>1.2190479999999999</v>
      </c>
      <c r="AB64" s="46">
        <v>1.2171620000000001</v>
      </c>
      <c r="AC64" s="46">
        <v>1.2171620000000001</v>
      </c>
      <c r="AD64" s="46">
        <v>1.2171620000000001</v>
      </c>
      <c r="AE64" s="46">
        <v>1.2190479999999999</v>
      </c>
      <c r="AF64" s="46">
        <v>1.2171620000000001</v>
      </c>
      <c r="AG64" s="46">
        <v>1.2171620000000001</v>
      </c>
      <c r="AH64" s="46">
        <v>4.1444000000000002E-2</v>
      </c>
      <c r="AI64" s="45">
        <v>4.088E-2</v>
      </c>
    </row>
    <row r="65" spans="1:35" s="48" customFormat="1" ht="15" customHeight="1" x14ac:dyDescent="0.25">
      <c r="A65" s="49" t="s">
        <v>1885</v>
      </c>
      <c r="B65" s="44" t="s">
        <v>40</v>
      </c>
      <c r="C65" s="46">
        <v>9.2360670000000002</v>
      </c>
      <c r="D65" s="46">
        <v>9.0414790000000007</v>
      </c>
      <c r="E65" s="46">
        <v>9.6249009999999995</v>
      </c>
      <c r="F65" s="46">
        <v>10.044699</v>
      </c>
      <c r="G65" s="46">
        <v>10.521039999999999</v>
      </c>
      <c r="H65" s="46">
        <v>10.930619</v>
      </c>
      <c r="I65" s="46">
        <v>11.229342000000001</v>
      </c>
      <c r="J65" s="46">
        <v>11.339596999999999</v>
      </c>
      <c r="K65" s="46">
        <v>11.460514</v>
      </c>
      <c r="L65" s="46">
        <v>11.601156</v>
      </c>
      <c r="M65" s="46">
        <v>11.743124999999999</v>
      </c>
      <c r="N65" s="46">
        <v>11.858959</v>
      </c>
      <c r="O65" s="46">
        <v>11.998528</v>
      </c>
      <c r="P65" s="46">
        <v>12.114069000000001</v>
      </c>
      <c r="Q65" s="46">
        <v>12.284471</v>
      </c>
      <c r="R65" s="46">
        <v>12.470036</v>
      </c>
      <c r="S65" s="46">
        <v>12.642003000000001</v>
      </c>
      <c r="T65" s="46">
        <v>12.822944</v>
      </c>
      <c r="U65" s="46">
        <v>12.999807000000001</v>
      </c>
      <c r="V65" s="46">
        <v>13.199052</v>
      </c>
      <c r="W65" s="46">
        <v>13.377765</v>
      </c>
      <c r="X65" s="46">
        <v>13.524063999999999</v>
      </c>
      <c r="Y65" s="46">
        <v>13.667770000000001</v>
      </c>
      <c r="Z65" s="46">
        <v>13.877395999999999</v>
      </c>
      <c r="AA65" s="46">
        <v>14.065037999999999</v>
      </c>
      <c r="AB65" s="46">
        <v>14.2684</v>
      </c>
      <c r="AC65" s="46">
        <v>14.408607999999999</v>
      </c>
      <c r="AD65" s="46">
        <v>14.557784</v>
      </c>
      <c r="AE65" s="46">
        <v>14.705314</v>
      </c>
      <c r="AF65" s="46">
        <v>14.886284</v>
      </c>
      <c r="AG65" s="46">
        <v>15.05621</v>
      </c>
      <c r="AH65" s="46">
        <v>1.6423E-2</v>
      </c>
      <c r="AI65" s="45">
        <v>1.2357E-2</v>
      </c>
    </row>
    <row r="66" spans="1:35" s="48" customFormat="1" ht="15" customHeight="1" x14ac:dyDescent="0.25">
      <c r="A66" s="49" t="s">
        <v>1884</v>
      </c>
      <c r="B66" s="44" t="s">
        <v>252</v>
      </c>
      <c r="C66" s="46">
        <v>0.448104</v>
      </c>
      <c r="D66" s="46">
        <v>0.37154700000000002</v>
      </c>
      <c r="E66" s="46">
        <v>0.38810600000000001</v>
      </c>
      <c r="F66" s="46">
        <v>0.486153</v>
      </c>
      <c r="G66" s="46">
        <v>0.49357099999999998</v>
      </c>
      <c r="H66" s="46">
        <v>0.46870899999999999</v>
      </c>
      <c r="I66" s="46">
        <v>0.45682699999999998</v>
      </c>
      <c r="J66" s="46">
        <v>0.44399</v>
      </c>
      <c r="K66" s="46">
        <v>0.42868499999999998</v>
      </c>
      <c r="L66" s="46">
        <v>0.404644</v>
      </c>
      <c r="M66" s="46">
        <v>0.40077600000000002</v>
      </c>
      <c r="N66" s="46">
        <v>0.399563</v>
      </c>
      <c r="O66" s="46">
        <v>0.39810499999999999</v>
      </c>
      <c r="P66" s="46">
        <v>0.38897599999999999</v>
      </c>
      <c r="Q66" s="46">
        <v>0.39213999999999999</v>
      </c>
      <c r="R66" s="46">
        <v>0.40029199999999998</v>
      </c>
      <c r="S66" s="46">
        <v>0.40197100000000002</v>
      </c>
      <c r="T66" s="46">
        <v>0.40498200000000001</v>
      </c>
      <c r="U66" s="46">
        <v>0.41298800000000002</v>
      </c>
      <c r="V66" s="46">
        <v>0.42020099999999999</v>
      </c>
      <c r="W66" s="46">
        <v>0.41795900000000002</v>
      </c>
      <c r="X66" s="46">
        <v>0.42030499999999998</v>
      </c>
      <c r="Y66" s="46">
        <v>0.42823299999999997</v>
      </c>
      <c r="Z66" s="46">
        <v>0.44209199999999998</v>
      </c>
      <c r="AA66" s="46">
        <v>0.443272</v>
      </c>
      <c r="AB66" s="46">
        <v>0.44942700000000002</v>
      </c>
      <c r="AC66" s="46">
        <v>0.45047999999999999</v>
      </c>
      <c r="AD66" s="46">
        <v>0.44876700000000003</v>
      </c>
      <c r="AE66" s="46">
        <v>0.45388200000000001</v>
      </c>
      <c r="AF66" s="46">
        <v>0.45821499999999998</v>
      </c>
      <c r="AG66" s="46">
        <v>0.46992099999999998</v>
      </c>
      <c r="AH66" s="46">
        <v>1.586E-3</v>
      </c>
      <c r="AI66" s="45">
        <v>-9.5270000000000007E-3</v>
      </c>
    </row>
    <row r="67" spans="1:35" s="48" customFormat="1" ht="15" customHeight="1" x14ac:dyDescent="0.25">
      <c r="A67" s="49" t="s">
        <v>1883</v>
      </c>
      <c r="B67" s="44" t="s">
        <v>41</v>
      </c>
      <c r="C67" s="46">
        <v>0.46106399999999997</v>
      </c>
      <c r="D67" s="46">
        <v>0.449656</v>
      </c>
      <c r="E67" s="46">
        <v>0.46051199999999998</v>
      </c>
      <c r="F67" s="46">
        <v>0.46463700000000002</v>
      </c>
      <c r="G67" s="46">
        <v>0.46931699999999998</v>
      </c>
      <c r="H67" s="46">
        <v>0.468551</v>
      </c>
      <c r="I67" s="46">
        <v>0.46553600000000001</v>
      </c>
      <c r="J67" s="46">
        <v>0.46159</v>
      </c>
      <c r="K67" s="46">
        <v>0.45802199999999998</v>
      </c>
      <c r="L67" s="46">
        <v>0.452374</v>
      </c>
      <c r="M67" s="46">
        <v>0.44819100000000001</v>
      </c>
      <c r="N67" s="46">
        <v>0.44442399999999999</v>
      </c>
      <c r="O67" s="46">
        <v>0.44100699999999998</v>
      </c>
      <c r="P67" s="46">
        <v>0.435726</v>
      </c>
      <c r="Q67" s="46">
        <v>0.43074899999999999</v>
      </c>
      <c r="R67" s="46">
        <v>0.43180200000000002</v>
      </c>
      <c r="S67" s="46">
        <v>0.43251699999999998</v>
      </c>
      <c r="T67" s="46">
        <v>0.43329299999999998</v>
      </c>
      <c r="U67" s="46">
        <v>0.434334</v>
      </c>
      <c r="V67" s="46">
        <v>0.43553500000000001</v>
      </c>
      <c r="W67" s="46">
        <v>0.43628800000000001</v>
      </c>
      <c r="X67" s="46">
        <v>0.43791000000000002</v>
      </c>
      <c r="Y67" s="46">
        <v>0.44005699999999998</v>
      </c>
      <c r="Z67" s="46">
        <v>0.44291000000000003</v>
      </c>
      <c r="AA67" s="46">
        <v>0.44446600000000003</v>
      </c>
      <c r="AB67" s="46">
        <v>0.44677800000000001</v>
      </c>
      <c r="AC67" s="46">
        <v>0.44811800000000002</v>
      </c>
      <c r="AD67" s="46">
        <v>0.44937899999999997</v>
      </c>
      <c r="AE67" s="46">
        <v>0.45111499999999999</v>
      </c>
      <c r="AF67" s="46">
        <v>0.453237</v>
      </c>
      <c r="AG67" s="46">
        <v>0.456125</v>
      </c>
      <c r="AH67" s="46">
        <v>-3.59E-4</v>
      </c>
      <c r="AI67" s="45">
        <v>-2.3760000000000001E-3</v>
      </c>
    </row>
    <row r="68" spans="1:35" s="48" customFormat="1" ht="15" customHeight="1" x14ac:dyDescent="0.25">
      <c r="A68" s="49" t="s">
        <v>1882</v>
      </c>
      <c r="B68" s="44" t="s">
        <v>42</v>
      </c>
      <c r="C68" s="46">
        <v>0.90916799999999998</v>
      </c>
      <c r="D68" s="46">
        <v>0.82120300000000002</v>
      </c>
      <c r="E68" s="46">
        <v>0.84861799999999998</v>
      </c>
      <c r="F68" s="46">
        <v>0.95079100000000005</v>
      </c>
      <c r="G68" s="46">
        <v>0.96288899999999999</v>
      </c>
      <c r="H68" s="46">
        <v>0.93725999999999998</v>
      </c>
      <c r="I68" s="46">
        <v>0.92236300000000004</v>
      </c>
      <c r="J68" s="46">
        <v>0.90558000000000005</v>
      </c>
      <c r="K68" s="46">
        <v>0.88670700000000002</v>
      </c>
      <c r="L68" s="46">
        <v>0.85701799999999995</v>
      </c>
      <c r="M68" s="46">
        <v>0.84896700000000003</v>
      </c>
      <c r="N68" s="46">
        <v>0.84398700000000004</v>
      </c>
      <c r="O68" s="46">
        <v>0.83911199999999997</v>
      </c>
      <c r="P68" s="46">
        <v>0.82470299999999996</v>
      </c>
      <c r="Q68" s="46">
        <v>0.82288899999999998</v>
      </c>
      <c r="R68" s="46">
        <v>0.832094</v>
      </c>
      <c r="S68" s="46">
        <v>0.83448900000000004</v>
      </c>
      <c r="T68" s="46">
        <v>0.83827499999999999</v>
      </c>
      <c r="U68" s="46">
        <v>0.84732200000000002</v>
      </c>
      <c r="V68" s="46">
        <v>0.85573600000000005</v>
      </c>
      <c r="W68" s="46">
        <v>0.85424699999999998</v>
      </c>
      <c r="X68" s="46">
        <v>0.85821499999999995</v>
      </c>
      <c r="Y68" s="46">
        <v>0.86829000000000001</v>
      </c>
      <c r="Z68" s="46">
        <v>0.88500299999999998</v>
      </c>
      <c r="AA68" s="46">
        <v>0.88773800000000003</v>
      </c>
      <c r="AB68" s="46">
        <v>0.89620500000000003</v>
      </c>
      <c r="AC68" s="46">
        <v>0.89859800000000001</v>
      </c>
      <c r="AD68" s="46">
        <v>0.898146</v>
      </c>
      <c r="AE68" s="46">
        <v>0.90499700000000005</v>
      </c>
      <c r="AF68" s="46">
        <v>0.91145200000000004</v>
      </c>
      <c r="AG68" s="46">
        <v>0.92604600000000004</v>
      </c>
      <c r="AH68" s="46">
        <v>6.1300000000000005E-4</v>
      </c>
      <c r="AI68" s="45">
        <v>-5.9870000000000001E-3</v>
      </c>
    </row>
    <row r="69" spans="1:35" s="48" customFormat="1" ht="15" customHeight="1" x14ac:dyDescent="0.25">
      <c r="A69" s="49" t="s">
        <v>1881</v>
      </c>
      <c r="B69" s="44" t="s">
        <v>253</v>
      </c>
      <c r="C69" s="46">
        <v>1.530173</v>
      </c>
      <c r="D69" s="46">
        <v>1.5617449999999999</v>
      </c>
      <c r="E69" s="46">
        <v>1.559213</v>
      </c>
      <c r="F69" s="46">
        <v>1.5754109999999999</v>
      </c>
      <c r="G69" s="46">
        <v>1.6041019999999999</v>
      </c>
      <c r="H69" s="46">
        <v>1.6239619999999999</v>
      </c>
      <c r="I69" s="46">
        <v>1.6373200000000001</v>
      </c>
      <c r="J69" s="46">
        <v>1.6443000000000001</v>
      </c>
      <c r="K69" s="46">
        <v>1.65072</v>
      </c>
      <c r="L69" s="46">
        <v>1.6535869999999999</v>
      </c>
      <c r="M69" s="46">
        <v>1.6594549999999999</v>
      </c>
      <c r="N69" s="46">
        <v>1.6673549999999999</v>
      </c>
      <c r="O69" s="46">
        <v>1.677953</v>
      </c>
      <c r="P69" s="46">
        <v>1.679165</v>
      </c>
      <c r="Q69" s="46">
        <v>1.6805349999999999</v>
      </c>
      <c r="R69" s="46">
        <v>1.6943010000000001</v>
      </c>
      <c r="S69" s="46">
        <v>1.7077389999999999</v>
      </c>
      <c r="T69" s="46">
        <v>1.7219450000000001</v>
      </c>
      <c r="U69" s="46">
        <v>1.7400469999999999</v>
      </c>
      <c r="V69" s="46">
        <v>1.7588140000000001</v>
      </c>
      <c r="W69" s="46">
        <v>1.7768539999999999</v>
      </c>
      <c r="X69" s="46">
        <v>1.7991010000000001</v>
      </c>
      <c r="Y69" s="46">
        <v>1.8198270000000001</v>
      </c>
      <c r="Z69" s="46">
        <v>1.8444499999999999</v>
      </c>
      <c r="AA69" s="46">
        <v>1.866628</v>
      </c>
      <c r="AB69" s="46">
        <v>1.8958900000000001</v>
      </c>
      <c r="AC69" s="46">
        <v>1.922401</v>
      </c>
      <c r="AD69" s="46">
        <v>1.948788</v>
      </c>
      <c r="AE69" s="46">
        <v>1.9743200000000001</v>
      </c>
      <c r="AF69" s="46">
        <v>2.0009399999999999</v>
      </c>
      <c r="AG69" s="46">
        <v>2.0300820000000002</v>
      </c>
      <c r="AH69" s="46">
        <v>9.4680000000000007E-3</v>
      </c>
      <c r="AI69" s="45">
        <v>1.0330000000000001E-2</v>
      </c>
    </row>
    <row r="70" spans="1:35" s="48" customFormat="1" ht="15" customHeight="1" x14ac:dyDescent="0.25">
      <c r="A70" s="49" t="s">
        <v>1880</v>
      </c>
      <c r="B70" s="44" t="s">
        <v>254</v>
      </c>
      <c r="C70" s="46">
        <v>2.8831869999999999</v>
      </c>
      <c r="D70" s="46">
        <v>2.8876369999999998</v>
      </c>
      <c r="E70" s="46">
        <v>2.9387089999999998</v>
      </c>
      <c r="F70" s="46">
        <v>3.0337190000000001</v>
      </c>
      <c r="G70" s="46">
        <v>3.1463939999999999</v>
      </c>
      <c r="H70" s="46">
        <v>3.2360579999999999</v>
      </c>
      <c r="I70" s="46">
        <v>3.2939029999999998</v>
      </c>
      <c r="J70" s="46">
        <v>3.3342390000000002</v>
      </c>
      <c r="K70" s="46">
        <v>3.370247</v>
      </c>
      <c r="L70" s="46">
        <v>3.392026</v>
      </c>
      <c r="M70" s="46">
        <v>3.4176419999999998</v>
      </c>
      <c r="N70" s="46">
        <v>3.444223</v>
      </c>
      <c r="O70" s="46">
        <v>3.4760309999999999</v>
      </c>
      <c r="P70" s="46">
        <v>3.4915280000000002</v>
      </c>
      <c r="Q70" s="46">
        <v>3.5173920000000001</v>
      </c>
      <c r="R70" s="46">
        <v>3.5529700000000002</v>
      </c>
      <c r="S70" s="46">
        <v>3.5847540000000002</v>
      </c>
      <c r="T70" s="46">
        <v>3.6144620000000001</v>
      </c>
      <c r="U70" s="46">
        <v>3.645194</v>
      </c>
      <c r="V70" s="46">
        <v>3.679109</v>
      </c>
      <c r="W70" s="46">
        <v>3.7055639999999999</v>
      </c>
      <c r="X70" s="46">
        <v>3.7390089999999998</v>
      </c>
      <c r="Y70" s="46">
        <v>3.775382</v>
      </c>
      <c r="Z70" s="46">
        <v>3.8220830000000001</v>
      </c>
      <c r="AA70" s="46">
        <v>3.8548089999999999</v>
      </c>
      <c r="AB70" s="46">
        <v>3.8936790000000001</v>
      </c>
      <c r="AC70" s="46">
        <v>3.9204439999999998</v>
      </c>
      <c r="AD70" s="46">
        <v>3.9392619999999998</v>
      </c>
      <c r="AE70" s="46">
        <v>3.963123</v>
      </c>
      <c r="AF70" s="46">
        <v>3.992407</v>
      </c>
      <c r="AG70" s="46">
        <v>4.0243840000000004</v>
      </c>
      <c r="AH70" s="46">
        <v>1.1178E-2</v>
      </c>
      <c r="AI70" s="45">
        <v>7.4859999999999996E-3</v>
      </c>
    </row>
    <row r="71" spans="1:35" s="48" customFormat="1" ht="15" customHeight="1" x14ac:dyDescent="0.2">
      <c r="A71" s="49" t="s">
        <v>1879</v>
      </c>
      <c r="B71" s="43" t="s">
        <v>43</v>
      </c>
      <c r="C71" s="54">
        <v>21.072849000000001</v>
      </c>
      <c r="D71" s="54">
        <v>21.209043999999999</v>
      </c>
      <c r="E71" s="54">
        <v>22.075150000000001</v>
      </c>
      <c r="F71" s="54">
        <v>22.903851</v>
      </c>
      <c r="G71" s="54">
        <v>23.738212999999998</v>
      </c>
      <c r="H71" s="54">
        <v>24.413471000000001</v>
      </c>
      <c r="I71" s="54">
        <v>24.892261999999999</v>
      </c>
      <c r="J71" s="54">
        <v>25.133602</v>
      </c>
      <c r="K71" s="54">
        <v>25.392344000000001</v>
      </c>
      <c r="L71" s="54">
        <v>25.632406</v>
      </c>
      <c r="M71" s="54">
        <v>25.917019</v>
      </c>
      <c r="N71" s="54">
        <v>26.188020999999999</v>
      </c>
      <c r="O71" s="54">
        <v>26.478321000000001</v>
      </c>
      <c r="P71" s="54">
        <v>26.692879000000001</v>
      </c>
      <c r="Q71" s="54">
        <v>27.022231999999999</v>
      </c>
      <c r="R71" s="54">
        <v>27.411273999999999</v>
      </c>
      <c r="S71" s="54">
        <v>27.751836999999998</v>
      </c>
      <c r="T71" s="54">
        <v>28.095852000000001</v>
      </c>
      <c r="U71" s="54">
        <v>28.439050999999999</v>
      </c>
      <c r="V71" s="54">
        <v>28.811527000000002</v>
      </c>
      <c r="W71" s="54">
        <v>29.095718000000002</v>
      </c>
      <c r="X71" s="54">
        <v>29.392391</v>
      </c>
      <c r="Y71" s="54">
        <v>29.699427</v>
      </c>
      <c r="Z71" s="54">
        <v>30.138591999999999</v>
      </c>
      <c r="AA71" s="54">
        <v>30.503004000000001</v>
      </c>
      <c r="AB71" s="54">
        <v>30.925228000000001</v>
      </c>
      <c r="AC71" s="54">
        <v>31.224101999999998</v>
      </c>
      <c r="AD71" s="54">
        <v>31.512861000000001</v>
      </c>
      <c r="AE71" s="54">
        <v>31.815144</v>
      </c>
      <c r="AF71" s="54">
        <v>32.193707000000003</v>
      </c>
      <c r="AG71" s="54">
        <v>32.58625</v>
      </c>
      <c r="AH71" s="54">
        <v>1.4636E-2</v>
      </c>
      <c r="AI71" s="52">
        <v>1.1292E-2</v>
      </c>
    </row>
    <row r="72" spans="1:35" s="48" customFormat="1" ht="15" customHeight="1" x14ac:dyDescent="0.25">
      <c r="A72" s="49" t="s">
        <v>1878</v>
      </c>
      <c r="B72" s="44" t="s">
        <v>44</v>
      </c>
      <c r="C72" s="46">
        <v>5.3774550000000003</v>
      </c>
      <c r="D72" s="46">
        <v>5.3809430000000003</v>
      </c>
      <c r="E72" s="46">
        <v>5.472429</v>
      </c>
      <c r="F72" s="46">
        <v>5.4893150000000004</v>
      </c>
      <c r="G72" s="46">
        <v>5.5340400000000001</v>
      </c>
      <c r="H72" s="46">
        <v>5.4955720000000001</v>
      </c>
      <c r="I72" s="46">
        <v>5.3814270000000004</v>
      </c>
      <c r="J72" s="46">
        <v>5.292414</v>
      </c>
      <c r="K72" s="46">
        <v>5.2635550000000002</v>
      </c>
      <c r="L72" s="46">
        <v>5.22966</v>
      </c>
      <c r="M72" s="46">
        <v>5.2494540000000001</v>
      </c>
      <c r="N72" s="46">
        <v>5.2568520000000003</v>
      </c>
      <c r="O72" s="46">
        <v>5.2608050000000004</v>
      </c>
      <c r="P72" s="46">
        <v>5.2546660000000003</v>
      </c>
      <c r="Q72" s="46">
        <v>5.2558660000000001</v>
      </c>
      <c r="R72" s="46">
        <v>5.2814990000000002</v>
      </c>
      <c r="S72" s="46">
        <v>5.3005139999999997</v>
      </c>
      <c r="T72" s="46">
        <v>5.3081129999999996</v>
      </c>
      <c r="U72" s="46">
        <v>5.3205720000000003</v>
      </c>
      <c r="V72" s="46">
        <v>5.3475609999999998</v>
      </c>
      <c r="W72" s="46">
        <v>5.368182</v>
      </c>
      <c r="X72" s="46">
        <v>5.3984269999999999</v>
      </c>
      <c r="Y72" s="46">
        <v>5.4330129999999999</v>
      </c>
      <c r="Z72" s="46">
        <v>5.4678279999999999</v>
      </c>
      <c r="AA72" s="46">
        <v>5.4606649999999997</v>
      </c>
      <c r="AB72" s="46">
        <v>5.4903230000000001</v>
      </c>
      <c r="AC72" s="46">
        <v>5.5042530000000003</v>
      </c>
      <c r="AD72" s="46">
        <v>5.5054639999999999</v>
      </c>
      <c r="AE72" s="46">
        <v>5.5087080000000004</v>
      </c>
      <c r="AF72" s="46">
        <v>5.5328980000000003</v>
      </c>
      <c r="AG72" s="46">
        <v>5.5598010000000002</v>
      </c>
      <c r="AH72" s="46">
        <v>1.1119999999999999E-3</v>
      </c>
      <c r="AI72" s="45">
        <v>5.1099999999999995E-4</v>
      </c>
    </row>
    <row r="73" spans="1:35" s="48" customFormat="1" ht="15" customHeight="1" x14ac:dyDescent="0.2">
      <c r="A73" s="49" t="s">
        <v>1877</v>
      </c>
      <c r="B73" s="43" t="s">
        <v>45</v>
      </c>
      <c r="C73" s="54">
        <v>26.450303999999999</v>
      </c>
      <c r="D73" s="54">
        <v>26.589987000000001</v>
      </c>
      <c r="E73" s="54">
        <v>27.547578999999999</v>
      </c>
      <c r="F73" s="54">
        <v>28.393166000000001</v>
      </c>
      <c r="G73" s="54">
        <v>29.272252999999999</v>
      </c>
      <c r="H73" s="54">
        <v>29.909041999999999</v>
      </c>
      <c r="I73" s="54">
        <v>30.273689000000001</v>
      </c>
      <c r="J73" s="54">
        <v>30.426016000000001</v>
      </c>
      <c r="K73" s="54">
        <v>30.655899000000002</v>
      </c>
      <c r="L73" s="54">
        <v>30.862065999999999</v>
      </c>
      <c r="M73" s="54">
        <v>31.166473</v>
      </c>
      <c r="N73" s="54">
        <v>31.444872</v>
      </c>
      <c r="O73" s="54">
        <v>31.739125999999999</v>
      </c>
      <c r="P73" s="54">
        <v>31.947544000000001</v>
      </c>
      <c r="Q73" s="54">
        <v>32.278098999999997</v>
      </c>
      <c r="R73" s="54">
        <v>32.692771999999998</v>
      </c>
      <c r="S73" s="54">
        <v>33.052352999999997</v>
      </c>
      <c r="T73" s="54">
        <v>33.403964999999999</v>
      </c>
      <c r="U73" s="54">
        <v>33.759621000000003</v>
      </c>
      <c r="V73" s="54">
        <v>34.159087999999997</v>
      </c>
      <c r="W73" s="54">
        <v>34.463901999999997</v>
      </c>
      <c r="X73" s="54">
        <v>34.790816999999997</v>
      </c>
      <c r="Y73" s="54">
        <v>35.132438999999998</v>
      </c>
      <c r="Z73" s="54">
        <v>35.606419000000002</v>
      </c>
      <c r="AA73" s="54">
        <v>35.963669000000003</v>
      </c>
      <c r="AB73" s="54">
        <v>36.415550000000003</v>
      </c>
      <c r="AC73" s="54">
        <v>36.728355000000001</v>
      </c>
      <c r="AD73" s="54">
        <v>37.018326000000002</v>
      </c>
      <c r="AE73" s="54">
        <v>37.323853</v>
      </c>
      <c r="AF73" s="54">
        <v>37.726604000000002</v>
      </c>
      <c r="AG73" s="54">
        <v>38.146048999999998</v>
      </c>
      <c r="AH73" s="54">
        <v>1.2279999999999999E-2</v>
      </c>
      <c r="AI73" s="52">
        <v>9.2790000000000008E-3</v>
      </c>
    </row>
    <row r="74" spans="1:35" s="48" customFormat="1" ht="15" customHeight="1" x14ac:dyDescent="0.2"/>
    <row r="75" spans="1:35" s="48" customFormat="1" ht="15" customHeight="1" x14ac:dyDescent="0.2"/>
    <row r="76" spans="1:35" s="48" customFormat="1" ht="15" customHeight="1" x14ac:dyDescent="0.2">
      <c r="B76" s="43" t="s">
        <v>1876</v>
      </c>
    </row>
    <row r="77" spans="1:35" s="48" customFormat="1" ht="15" customHeight="1" x14ac:dyDescent="0.25">
      <c r="A77" s="49" t="s">
        <v>1875</v>
      </c>
      <c r="B77" s="44" t="s">
        <v>1825</v>
      </c>
      <c r="C77" s="46">
        <v>7.1590000000000004E-3</v>
      </c>
      <c r="D77" s="46">
        <v>7.7340000000000004E-3</v>
      </c>
      <c r="E77" s="46">
        <v>0</v>
      </c>
      <c r="F77" s="46">
        <v>0</v>
      </c>
      <c r="G77" s="46">
        <v>0</v>
      </c>
      <c r="H77" s="46">
        <v>0</v>
      </c>
      <c r="I77" s="46">
        <v>0</v>
      </c>
      <c r="J77" s="46">
        <v>0</v>
      </c>
      <c r="K77" s="46">
        <v>0</v>
      </c>
      <c r="L77" s="46">
        <v>0</v>
      </c>
      <c r="M77" s="46">
        <v>0</v>
      </c>
      <c r="N77" s="46">
        <v>0</v>
      </c>
      <c r="O77" s="46">
        <v>0</v>
      </c>
      <c r="P77" s="46">
        <v>0</v>
      </c>
      <c r="Q77" s="46">
        <v>0</v>
      </c>
      <c r="R77" s="46">
        <v>0</v>
      </c>
      <c r="S77" s="46">
        <v>0</v>
      </c>
      <c r="T77" s="46">
        <v>0</v>
      </c>
      <c r="U77" s="46">
        <v>0</v>
      </c>
      <c r="V77" s="46">
        <v>0</v>
      </c>
      <c r="W77" s="46">
        <v>0</v>
      </c>
      <c r="X77" s="46">
        <v>0</v>
      </c>
      <c r="Y77" s="46">
        <v>0</v>
      </c>
      <c r="Z77" s="46">
        <v>0</v>
      </c>
      <c r="AA77" s="46">
        <v>0</v>
      </c>
      <c r="AB77" s="46">
        <v>0</v>
      </c>
      <c r="AC77" s="46">
        <v>0</v>
      </c>
      <c r="AD77" s="46">
        <v>0</v>
      </c>
      <c r="AE77" s="46">
        <v>0</v>
      </c>
      <c r="AF77" s="46">
        <v>0</v>
      </c>
      <c r="AG77" s="46">
        <v>0</v>
      </c>
      <c r="AH77" s="46" t="s">
        <v>102</v>
      </c>
      <c r="AI77" s="45" t="s">
        <v>102</v>
      </c>
    </row>
    <row r="78" spans="1:35" s="48" customFormat="1" ht="15" customHeight="1" x14ac:dyDescent="0.25">
      <c r="A78" s="49" t="s">
        <v>1874</v>
      </c>
      <c r="B78" s="44" t="s">
        <v>37</v>
      </c>
      <c r="C78" s="46">
        <v>1.9859999999999999E-3</v>
      </c>
      <c r="D78" s="46">
        <v>2.147E-3</v>
      </c>
      <c r="E78" s="46">
        <v>0</v>
      </c>
      <c r="F78" s="46">
        <v>0</v>
      </c>
      <c r="G78" s="46">
        <v>0</v>
      </c>
      <c r="H78" s="46">
        <v>0</v>
      </c>
      <c r="I78" s="46">
        <v>0</v>
      </c>
      <c r="J78" s="46">
        <v>0</v>
      </c>
      <c r="K78" s="46">
        <v>0</v>
      </c>
      <c r="L78" s="46">
        <v>0</v>
      </c>
      <c r="M78" s="46">
        <v>0</v>
      </c>
      <c r="N78" s="46">
        <v>0</v>
      </c>
      <c r="O78" s="46">
        <v>0</v>
      </c>
      <c r="P78" s="46">
        <v>0</v>
      </c>
      <c r="Q78" s="46">
        <v>0</v>
      </c>
      <c r="R78" s="46">
        <v>0</v>
      </c>
      <c r="S78" s="46">
        <v>0</v>
      </c>
      <c r="T78" s="46">
        <v>0</v>
      </c>
      <c r="U78" s="46">
        <v>0</v>
      </c>
      <c r="V78" s="46">
        <v>0</v>
      </c>
      <c r="W78" s="46">
        <v>0</v>
      </c>
      <c r="X78" s="46">
        <v>0</v>
      </c>
      <c r="Y78" s="46">
        <v>0</v>
      </c>
      <c r="Z78" s="46">
        <v>0</v>
      </c>
      <c r="AA78" s="46">
        <v>0</v>
      </c>
      <c r="AB78" s="46">
        <v>0</v>
      </c>
      <c r="AC78" s="46">
        <v>0</v>
      </c>
      <c r="AD78" s="46">
        <v>0</v>
      </c>
      <c r="AE78" s="46">
        <v>0</v>
      </c>
      <c r="AF78" s="46">
        <v>0</v>
      </c>
      <c r="AG78" s="46">
        <v>0</v>
      </c>
      <c r="AH78" s="46" t="s">
        <v>102</v>
      </c>
      <c r="AI78" s="45" t="s">
        <v>102</v>
      </c>
    </row>
    <row r="79" spans="1:35" s="48" customFormat="1" ht="15" customHeight="1" x14ac:dyDescent="0.25">
      <c r="A79" s="49" t="s">
        <v>1873</v>
      </c>
      <c r="B79" s="44" t="s">
        <v>38</v>
      </c>
      <c r="C79" s="46">
        <v>1.4999999999999999E-4</v>
      </c>
      <c r="D79" s="46">
        <v>1.6100000000000001E-4</v>
      </c>
      <c r="E79" s="46">
        <v>0</v>
      </c>
      <c r="F79" s="46">
        <v>0</v>
      </c>
      <c r="G79" s="46">
        <v>0</v>
      </c>
      <c r="H79" s="46">
        <v>0</v>
      </c>
      <c r="I79" s="46">
        <v>0</v>
      </c>
      <c r="J79" s="46">
        <v>0</v>
      </c>
      <c r="K79" s="46">
        <v>0</v>
      </c>
      <c r="L79" s="46">
        <v>0</v>
      </c>
      <c r="M79" s="46">
        <v>0</v>
      </c>
      <c r="N79" s="46">
        <v>0</v>
      </c>
      <c r="O79" s="46">
        <v>0</v>
      </c>
      <c r="P79" s="46">
        <v>0</v>
      </c>
      <c r="Q79" s="46">
        <v>0</v>
      </c>
      <c r="R79" s="46">
        <v>0</v>
      </c>
      <c r="S79" s="46">
        <v>0</v>
      </c>
      <c r="T79" s="46">
        <v>0</v>
      </c>
      <c r="U79" s="46">
        <v>0</v>
      </c>
      <c r="V79" s="46">
        <v>0</v>
      </c>
      <c r="W79" s="46">
        <v>0</v>
      </c>
      <c r="X79" s="46">
        <v>0</v>
      </c>
      <c r="Y79" s="46">
        <v>0</v>
      </c>
      <c r="Z79" s="46">
        <v>0</v>
      </c>
      <c r="AA79" s="46">
        <v>0</v>
      </c>
      <c r="AB79" s="46">
        <v>0</v>
      </c>
      <c r="AC79" s="46">
        <v>0</v>
      </c>
      <c r="AD79" s="46">
        <v>0</v>
      </c>
      <c r="AE79" s="46">
        <v>0</v>
      </c>
      <c r="AF79" s="46">
        <v>0</v>
      </c>
      <c r="AG79" s="46">
        <v>0</v>
      </c>
      <c r="AH79" s="46" t="s">
        <v>102</v>
      </c>
      <c r="AI79" s="45" t="s">
        <v>102</v>
      </c>
    </row>
    <row r="80" spans="1:35" s="48" customFormat="1" ht="15" customHeight="1" x14ac:dyDescent="0.25">
      <c r="A80" s="49" t="s">
        <v>1872</v>
      </c>
      <c r="B80" s="44" t="s">
        <v>245</v>
      </c>
      <c r="C80" s="46">
        <v>0.46514299999999997</v>
      </c>
      <c r="D80" s="46">
        <v>0.50238400000000005</v>
      </c>
      <c r="E80" s="46">
        <v>0.49745400000000001</v>
      </c>
      <c r="F80" s="46">
        <v>0.49145299999999997</v>
      </c>
      <c r="G80" s="46">
        <v>0.48624299999999998</v>
      </c>
      <c r="H80" s="46">
        <v>0.49003999999999998</v>
      </c>
      <c r="I80" s="46">
        <v>0.47866900000000001</v>
      </c>
      <c r="J80" s="46">
        <v>0.48048299999999999</v>
      </c>
      <c r="K80" s="46">
        <v>0.47921399999999997</v>
      </c>
      <c r="L80" s="46">
        <v>0.47886499999999999</v>
      </c>
      <c r="M80" s="46">
        <v>0.48338999999999999</v>
      </c>
      <c r="N80" s="46">
        <v>0.47720699999999999</v>
      </c>
      <c r="O80" s="46">
        <v>0.48127300000000001</v>
      </c>
      <c r="P80" s="46">
        <v>0.47953200000000001</v>
      </c>
      <c r="Q80" s="46">
        <v>0.48205599999999998</v>
      </c>
      <c r="R80" s="46">
        <v>0.48135299999999998</v>
      </c>
      <c r="S80" s="46">
        <v>0.48495199999999999</v>
      </c>
      <c r="T80" s="46">
        <v>0.487095</v>
      </c>
      <c r="U80" s="46">
        <v>0.48914000000000002</v>
      </c>
      <c r="V80" s="46">
        <v>0.492533</v>
      </c>
      <c r="W80" s="46">
        <v>0.49371599999999999</v>
      </c>
      <c r="X80" s="46">
        <v>0.494923</v>
      </c>
      <c r="Y80" s="46">
        <v>0.498081</v>
      </c>
      <c r="Z80" s="46">
        <v>0.49623899999999999</v>
      </c>
      <c r="AA80" s="46">
        <v>0.496255</v>
      </c>
      <c r="AB80" s="46">
        <v>0.493253</v>
      </c>
      <c r="AC80" s="46">
        <v>0.49113400000000001</v>
      </c>
      <c r="AD80" s="46">
        <v>0.49068200000000001</v>
      </c>
      <c r="AE80" s="46">
        <v>0.49054399999999998</v>
      </c>
      <c r="AF80" s="46">
        <v>0.48957899999999999</v>
      </c>
      <c r="AG80" s="46">
        <v>0.49227399999999999</v>
      </c>
      <c r="AH80" s="46">
        <v>1.8910000000000001E-3</v>
      </c>
      <c r="AI80" s="45">
        <v>1.8270000000000001E-3</v>
      </c>
    </row>
    <row r="81" spans="1:35" s="48" customFormat="1" ht="15" customHeight="1" x14ac:dyDescent="0.25">
      <c r="A81" s="49" t="s">
        <v>1871</v>
      </c>
      <c r="B81" s="44" t="s">
        <v>1816</v>
      </c>
      <c r="C81" s="46">
        <v>1.332498</v>
      </c>
      <c r="D81" s="46">
        <v>1.43919</v>
      </c>
      <c r="E81" s="46">
        <v>1.425368</v>
      </c>
      <c r="F81" s="46">
        <v>1.410086</v>
      </c>
      <c r="G81" s="46">
        <v>1.3872800000000001</v>
      </c>
      <c r="H81" s="46">
        <v>1.3887719999999999</v>
      </c>
      <c r="I81" s="46">
        <v>1.3597900000000001</v>
      </c>
      <c r="J81" s="46">
        <v>1.3468359999999999</v>
      </c>
      <c r="K81" s="46">
        <v>1.3359780000000001</v>
      </c>
      <c r="L81" s="46">
        <v>1.3324929999999999</v>
      </c>
      <c r="M81" s="46">
        <v>1.348627</v>
      </c>
      <c r="N81" s="46">
        <v>1.3273410000000001</v>
      </c>
      <c r="O81" s="46">
        <v>1.322438</v>
      </c>
      <c r="P81" s="46">
        <v>1.3170040000000001</v>
      </c>
      <c r="Q81" s="46">
        <v>1.334165</v>
      </c>
      <c r="R81" s="46">
        <v>1.3277540000000001</v>
      </c>
      <c r="S81" s="46">
        <v>1.343607</v>
      </c>
      <c r="T81" s="46">
        <v>1.3565719999999999</v>
      </c>
      <c r="U81" s="46">
        <v>1.3596999999999999</v>
      </c>
      <c r="V81" s="46">
        <v>1.368249</v>
      </c>
      <c r="W81" s="46">
        <v>1.3670910000000001</v>
      </c>
      <c r="X81" s="46">
        <v>1.371532</v>
      </c>
      <c r="Y81" s="46">
        <v>1.3708450000000001</v>
      </c>
      <c r="Z81" s="46">
        <v>1.368131</v>
      </c>
      <c r="AA81" s="46">
        <v>1.367397</v>
      </c>
      <c r="AB81" s="46">
        <v>1.387035</v>
      </c>
      <c r="AC81" s="46">
        <v>1.379899</v>
      </c>
      <c r="AD81" s="46">
        <v>1.3833249999999999</v>
      </c>
      <c r="AE81" s="46">
        <v>1.3791249999999999</v>
      </c>
      <c r="AF81" s="46">
        <v>1.379815</v>
      </c>
      <c r="AG81" s="46">
        <v>1.3774219999999999</v>
      </c>
      <c r="AH81" s="46">
        <v>1.106E-3</v>
      </c>
      <c r="AI81" s="45">
        <v>4.4900000000000002E-4</v>
      </c>
    </row>
    <row r="82" spans="1:35" s="48" customFormat="1" ht="15" customHeight="1" x14ac:dyDescent="0.25">
      <c r="A82" s="49" t="s">
        <v>1870</v>
      </c>
      <c r="B82" s="44" t="s">
        <v>247</v>
      </c>
      <c r="C82" s="46">
        <v>4.7280000000000004E-3</v>
      </c>
      <c r="D82" s="46">
        <v>5.1050000000000002E-3</v>
      </c>
      <c r="E82" s="46">
        <v>3.1999999999999999E-5</v>
      </c>
      <c r="F82" s="46">
        <v>2.6019E-2</v>
      </c>
      <c r="G82" s="46">
        <v>4.3782000000000001E-2</v>
      </c>
      <c r="H82" s="46">
        <v>5.4059999999999997E-2</v>
      </c>
      <c r="I82" s="46">
        <v>7.0514999999999994E-2</v>
      </c>
      <c r="J82" s="46">
        <v>7.6998999999999998E-2</v>
      </c>
      <c r="K82" s="46">
        <v>8.8225999999999999E-2</v>
      </c>
      <c r="L82" s="46">
        <v>8.5563E-2</v>
      </c>
      <c r="M82" s="46">
        <v>6.8834999999999993E-2</v>
      </c>
      <c r="N82" s="46">
        <v>7.8298999999999994E-2</v>
      </c>
      <c r="O82" s="46">
        <v>7.8258999999999995E-2</v>
      </c>
      <c r="P82" s="46">
        <v>8.1095E-2</v>
      </c>
      <c r="Q82" s="46">
        <v>7.3524999999999993E-2</v>
      </c>
      <c r="R82" s="46">
        <v>7.5813000000000005E-2</v>
      </c>
      <c r="S82" s="46">
        <v>7.2364999999999999E-2</v>
      </c>
      <c r="T82" s="46">
        <v>7.2773000000000004E-2</v>
      </c>
      <c r="U82" s="46">
        <v>7.2908000000000001E-2</v>
      </c>
      <c r="V82" s="46">
        <v>7.0651000000000005E-2</v>
      </c>
      <c r="W82" s="46">
        <v>7.2862999999999997E-2</v>
      </c>
      <c r="X82" s="46">
        <v>7.2729000000000002E-2</v>
      </c>
      <c r="Y82" s="46">
        <v>7.3037000000000005E-2</v>
      </c>
      <c r="Z82" s="46">
        <v>6.9852999999999998E-2</v>
      </c>
      <c r="AA82" s="46">
        <v>7.3263999999999996E-2</v>
      </c>
      <c r="AB82" s="46">
        <v>7.0243E-2</v>
      </c>
      <c r="AC82" s="46">
        <v>7.1484000000000006E-2</v>
      </c>
      <c r="AD82" s="46">
        <v>7.3111999999999996E-2</v>
      </c>
      <c r="AE82" s="46">
        <v>6.4737000000000003E-2</v>
      </c>
      <c r="AF82" s="46">
        <v>6.5920000000000006E-2</v>
      </c>
      <c r="AG82" s="46">
        <v>6.8203E-2</v>
      </c>
      <c r="AH82" s="46">
        <v>9.3044000000000002E-2</v>
      </c>
      <c r="AI82" s="45">
        <v>-0.11877699999999999</v>
      </c>
    </row>
    <row r="83" spans="1:35" s="48" customFormat="1" ht="15" customHeight="1" x14ac:dyDescent="0.25">
      <c r="A83" s="49" t="s">
        <v>1869</v>
      </c>
      <c r="B83" s="44" t="s">
        <v>64</v>
      </c>
      <c r="C83" s="46">
        <v>1.8116639999999999</v>
      </c>
      <c r="D83" s="46">
        <v>1.9567209999999999</v>
      </c>
      <c r="E83" s="46">
        <v>1.9228540000000001</v>
      </c>
      <c r="F83" s="46">
        <v>1.927557</v>
      </c>
      <c r="G83" s="46">
        <v>1.9173039999999999</v>
      </c>
      <c r="H83" s="46">
        <v>1.9328719999999999</v>
      </c>
      <c r="I83" s="46">
        <v>1.9089739999999999</v>
      </c>
      <c r="J83" s="46">
        <v>1.904318</v>
      </c>
      <c r="K83" s="46">
        <v>1.9034169999999999</v>
      </c>
      <c r="L83" s="46">
        <v>1.8969210000000001</v>
      </c>
      <c r="M83" s="46">
        <v>1.9008529999999999</v>
      </c>
      <c r="N83" s="46">
        <v>1.8828469999999999</v>
      </c>
      <c r="O83" s="46">
        <v>1.8819699999999999</v>
      </c>
      <c r="P83" s="46">
        <v>1.877632</v>
      </c>
      <c r="Q83" s="46">
        <v>1.8897459999999999</v>
      </c>
      <c r="R83" s="46">
        <v>1.884919</v>
      </c>
      <c r="S83" s="46">
        <v>1.9009240000000001</v>
      </c>
      <c r="T83" s="46">
        <v>1.9164399999999999</v>
      </c>
      <c r="U83" s="46">
        <v>1.921748</v>
      </c>
      <c r="V83" s="46">
        <v>1.931433</v>
      </c>
      <c r="W83" s="46">
        <v>1.93367</v>
      </c>
      <c r="X83" s="46">
        <v>1.9391830000000001</v>
      </c>
      <c r="Y83" s="46">
        <v>1.9419630000000001</v>
      </c>
      <c r="Z83" s="46">
        <v>1.934223</v>
      </c>
      <c r="AA83" s="46">
        <v>1.9369149999999999</v>
      </c>
      <c r="AB83" s="46">
        <v>1.950531</v>
      </c>
      <c r="AC83" s="46">
        <v>1.942517</v>
      </c>
      <c r="AD83" s="46">
        <v>1.947119</v>
      </c>
      <c r="AE83" s="46">
        <v>1.934407</v>
      </c>
      <c r="AF83" s="46">
        <v>1.935314</v>
      </c>
      <c r="AG83" s="46">
        <v>1.937899</v>
      </c>
      <c r="AH83" s="46">
        <v>2.248E-3</v>
      </c>
      <c r="AI83" s="45">
        <v>5.2499999999999997E-4</v>
      </c>
    </row>
    <row r="84" spans="1:35" s="48" customFormat="1" ht="15" customHeight="1" x14ac:dyDescent="0.25">
      <c r="A84" s="49" t="s">
        <v>1868</v>
      </c>
      <c r="B84" s="44" t="s">
        <v>248</v>
      </c>
      <c r="C84" s="46">
        <v>1.253803</v>
      </c>
      <c r="D84" s="46">
        <v>1.3247279999999999</v>
      </c>
      <c r="E84" s="46">
        <v>1.162588</v>
      </c>
      <c r="F84" s="46">
        <v>1.13649</v>
      </c>
      <c r="G84" s="46">
        <v>1.120641</v>
      </c>
      <c r="H84" s="46">
        <v>1.090425</v>
      </c>
      <c r="I84" s="46">
        <v>1.1179140000000001</v>
      </c>
      <c r="J84" s="46">
        <v>1.1141259999999999</v>
      </c>
      <c r="K84" s="46">
        <v>1.1146370000000001</v>
      </c>
      <c r="L84" s="46">
        <v>1.131737</v>
      </c>
      <c r="M84" s="46">
        <v>1.116635</v>
      </c>
      <c r="N84" s="46">
        <v>1.098773</v>
      </c>
      <c r="O84" s="46">
        <v>1.1010709999999999</v>
      </c>
      <c r="P84" s="46">
        <v>1.1066579999999999</v>
      </c>
      <c r="Q84" s="46">
        <v>1.119907</v>
      </c>
      <c r="R84" s="46">
        <v>1.121577</v>
      </c>
      <c r="S84" s="46">
        <v>1.1353120000000001</v>
      </c>
      <c r="T84" s="46">
        <v>1.142549</v>
      </c>
      <c r="U84" s="46">
        <v>1.1484559999999999</v>
      </c>
      <c r="V84" s="46">
        <v>1.167527</v>
      </c>
      <c r="W84" s="46">
        <v>1.164093</v>
      </c>
      <c r="X84" s="46">
        <v>1.170099</v>
      </c>
      <c r="Y84" s="46">
        <v>1.1824680000000001</v>
      </c>
      <c r="Z84" s="46">
        <v>1.197058</v>
      </c>
      <c r="AA84" s="46">
        <v>1.1991769999999999</v>
      </c>
      <c r="AB84" s="46">
        <v>1.2089570000000001</v>
      </c>
      <c r="AC84" s="46">
        <v>1.211508</v>
      </c>
      <c r="AD84" s="46">
        <v>1.221895</v>
      </c>
      <c r="AE84" s="46">
        <v>1.2436700000000001</v>
      </c>
      <c r="AF84" s="46">
        <v>1.2488159999999999</v>
      </c>
      <c r="AG84" s="46">
        <v>1.2711049999999999</v>
      </c>
      <c r="AH84" s="46">
        <v>4.57E-4</v>
      </c>
      <c r="AI84" s="45">
        <v>3.529E-3</v>
      </c>
    </row>
    <row r="85" spans="1:35" s="48" customFormat="1" ht="15" customHeight="1" x14ac:dyDescent="0.25">
      <c r="A85" s="49" t="s">
        <v>1867</v>
      </c>
      <c r="B85" s="44" t="s">
        <v>249</v>
      </c>
      <c r="C85" s="46">
        <v>0.215</v>
      </c>
      <c r="D85" s="46">
        <v>0.23499999999999999</v>
      </c>
      <c r="E85" s="46">
        <v>0.191166</v>
      </c>
      <c r="F85" s="46">
        <v>0.174818</v>
      </c>
      <c r="G85" s="46">
        <v>0.16997499999999999</v>
      </c>
      <c r="H85" s="46">
        <v>0.154223</v>
      </c>
      <c r="I85" s="46">
        <v>0.16344400000000001</v>
      </c>
      <c r="J85" s="46">
        <v>0.16023999999999999</v>
      </c>
      <c r="K85" s="46">
        <v>0.16303300000000001</v>
      </c>
      <c r="L85" s="46">
        <v>0.16092500000000001</v>
      </c>
      <c r="M85" s="46">
        <v>0.13002</v>
      </c>
      <c r="N85" s="46">
        <v>0.121992</v>
      </c>
      <c r="O85" s="46">
        <v>0.119084</v>
      </c>
      <c r="P85" s="46">
        <v>0.119519</v>
      </c>
      <c r="Q85" s="46">
        <v>0.122042</v>
      </c>
      <c r="R85" s="46">
        <v>0.120868</v>
      </c>
      <c r="S85" s="46">
        <v>0.125806</v>
      </c>
      <c r="T85" s="46">
        <v>0.130442</v>
      </c>
      <c r="U85" s="46">
        <v>0.132602</v>
      </c>
      <c r="V85" s="46">
        <v>0.13938600000000001</v>
      </c>
      <c r="W85" s="46">
        <v>0.13439599999999999</v>
      </c>
      <c r="X85" s="46">
        <v>0.13619000000000001</v>
      </c>
      <c r="Y85" s="46">
        <v>0.13922399999999999</v>
      </c>
      <c r="Z85" s="46">
        <v>0.14183200000000001</v>
      </c>
      <c r="AA85" s="46">
        <v>0.14305699999999999</v>
      </c>
      <c r="AB85" s="46">
        <v>0.14765300000000001</v>
      </c>
      <c r="AC85" s="46">
        <v>0.14735200000000001</v>
      </c>
      <c r="AD85" s="46">
        <v>0.14761299999999999</v>
      </c>
      <c r="AE85" s="46">
        <v>0.15235299999999999</v>
      </c>
      <c r="AF85" s="46">
        <v>0.15613099999999999</v>
      </c>
      <c r="AG85" s="46">
        <v>0.16304399999999999</v>
      </c>
      <c r="AH85" s="46">
        <v>-9.1780000000000004E-3</v>
      </c>
      <c r="AI85" s="45">
        <v>1.2071E-2</v>
      </c>
    </row>
    <row r="86" spans="1:35" s="48" customFormat="1" ht="15" customHeight="1" x14ac:dyDescent="0.25">
      <c r="A86" s="49" t="s">
        <v>1866</v>
      </c>
      <c r="B86" s="44" t="s">
        <v>1809</v>
      </c>
      <c r="C86" s="46">
        <v>0</v>
      </c>
      <c r="D86" s="46">
        <v>0</v>
      </c>
      <c r="E86" s="46">
        <v>0</v>
      </c>
      <c r="F86" s="46">
        <v>0</v>
      </c>
      <c r="G86" s="46">
        <v>0</v>
      </c>
      <c r="H86" s="46">
        <v>0</v>
      </c>
      <c r="I86" s="46">
        <v>0</v>
      </c>
      <c r="J86" s="46">
        <v>0</v>
      </c>
      <c r="K86" s="46">
        <v>0</v>
      </c>
      <c r="L86" s="46">
        <v>0</v>
      </c>
      <c r="M86" s="46">
        <v>0</v>
      </c>
      <c r="N86" s="46">
        <v>0</v>
      </c>
      <c r="O86" s="46">
        <v>0</v>
      </c>
      <c r="P86" s="46">
        <v>0</v>
      </c>
      <c r="Q86" s="46">
        <v>0</v>
      </c>
      <c r="R86" s="46">
        <v>0</v>
      </c>
      <c r="S86" s="46">
        <v>0</v>
      </c>
      <c r="T86" s="46">
        <v>0</v>
      </c>
      <c r="U86" s="46">
        <v>0</v>
      </c>
      <c r="V86" s="46">
        <v>0</v>
      </c>
      <c r="W86" s="46">
        <v>0</v>
      </c>
      <c r="X86" s="46">
        <v>0</v>
      </c>
      <c r="Y86" s="46">
        <v>0</v>
      </c>
      <c r="Z86" s="46">
        <v>0</v>
      </c>
      <c r="AA86" s="46">
        <v>0</v>
      </c>
      <c r="AB86" s="46">
        <v>0</v>
      </c>
      <c r="AC86" s="46">
        <v>0</v>
      </c>
      <c r="AD86" s="46">
        <v>0</v>
      </c>
      <c r="AE86" s="46">
        <v>0</v>
      </c>
      <c r="AF86" s="46">
        <v>0</v>
      </c>
      <c r="AG86" s="46">
        <v>0</v>
      </c>
      <c r="AH86" s="46" t="s">
        <v>102</v>
      </c>
      <c r="AI86" s="45" t="s">
        <v>102</v>
      </c>
    </row>
    <row r="87" spans="1:35" s="48" customFormat="1" ht="15" customHeight="1" x14ac:dyDescent="0.25">
      <c r="A87" s="49" t="s">
        <v>1865</v>
      </c>
      <c r="B87" s="44" t="s">
        <v>40</v>
      </c>
      <c r="C87" s="46">
        <v>1.4688030000000001</v>
      </c>
      <c r="D87" s="46">
        <v>1.559728</v>
      </c>
      <c r="E87" s="46">
        <v>1.3537539999999999</v>
      </c>
      <c r="F87" s="46">
        <v>1.3113079999999999</v>
      </c>
      <c r="G87" s="46">
        <v>1.290616</v>
      </c>
      <c r="H87" s="46">
        <v>1.244648</v>
      </c>
      <c r="I87" s="46">
        <v>1.281358</v>
      </c>
      <c r="J87" s="46">
        <v>1.274365</v>
      </c>
      <c r="K87" s="46">
        <v>1.2776700000000001</v>
      </c>
      <c r="L87" s="46">
        <v>1.292662</v>
      </c>
      <c r="M87" s="46">
        <v>1.2466550000000001</v>
      </c>
      <c r="N87" s="46">
        <v>1.2207650000000001</v>
      </c>
      <c r="O87" s="46">
        <v>1.2201550000000001</v>
      </c>
      <c r="P87" s="46">
        <v>1.2261770000000001</v>
      </c>
      <c r="Q87" s="46">
        <v>1.241949</v>
      </c>
      <c r="R87" s="46">
        <v>1.242445</v>
      </c>
      <c r="S87" s="46">
        <v>1.261118</v>
      </c>
      <c r="T87" s="46">
        <v>1.272991</v>
      </c>
      <c r="U87" s="46">
        <v>1.281058</v>
      </c>
      <c r="V87" s="46">
        <v>1.3069139999999999</v>
      </c>
      <c r="W87" s="46">
        <v>1.298489</v>
      </c>
      <c r="X87" s="46">
        <v>1.3062879999999999</v>
      </c>
      <c r="Y87" s="46">
        <v>1.3216920000000001</v>
      </c>
      <c r="Z87" s="46">
        <v>1.3388899999999999</v>
      </c>
      <c r="AA87" s="46">
        <v>1.3422339999999999</v>
      </c>
      <c r="AB87" s="46">
        <v>1.3566100000000001</v>
      </c>
      <c r="AC87" s="46">
        <v>1.35886</v>
      </c>
      <c r="AD87" s="46">
        <v>1.3695090000000001</v>
      </c>
      <c r="AE87" s="46">
        <v>1.396023</v>
      </c>
      <c r="AF87" s="46">
        <v>1.404946</v>
      </c>
      <c r="AG87" s="46">
        <v>1.4341489999999999</v>
      </c>
      <c r="AH87" s="46">
        <v>-7.9600000000000005E-4</v>
      </c>
      <c r="AI87" s="45">
        <v>4.8760000000000001E-3</v>
      </c>
    </row>
    <row r="88" spans="1:35" s="48" customFormat="1" ht="15" customHeight="1" x14ac:dyDescent="0.25">
      <c r="A88" s="49" t="s">
        <v>1864</v>
      </c>
      <c r="B88" s="44" t="s">
        <v>41</v>
      </c>
      <c r="C88" s="46">
        <v>2.4E-2</v>
      </c>
      <c r="D88" s="46">
        <v>2.4E-2</v>
      </c>
      <c r="E88" s="46">
        <v>0</v>
      </c>
      <c r="F88" s="46">
        <v>0</v>
      </c>
      <c r="G88" s="46">
        <v>0</v>
      </c>
      <c r="H88" s="46">
        <v>0</v>
      </c>
      <c r="I88" s="46">
        <v>0</v>
      </c>
      <c r="J88" s="46">
        <v>0</v>
      </c>
      <c r="K88" s="46">
        <v>0</v>
      </c>
      <c r="L88" s="46">
        <v>0</v>
      </c>
      <c r="M88" s="46">
        <v>0</v>
      </c>
      <c r="N88" s="46">
        <v>0</v>
      </c>
      <c r="O88" s="46">
        <v>0</v>
      </c>
      <c r="P88" s="46">
        <v>0</v>
      </c>
      <c r="Q88" s="46">
        <v>0</v>
      </c>
      <c r="R88" s="46">
        <v>1.2300000000000001E-4</v>
      </c>
      <c r="S88" s="46">
        <v>1.2300000000000001E-4</v>
      </c>
      <c r="T88" s="46">
        <v>1.2300000000000001E-4</v>
      </c>
      <c r="U88" s="46">
        <v>1.2300000000000001E-4</v>
      </c>
      <c r="V88" s="46">
        <v>1.2300000000000001E-4</v>
      </c>
      <c r="W88" s="46">
        <v>1.2300000000000001E-4</v>
      </c>
      <c r="X88" s="46">
        <v>3.0890000000000002E-3</v>
      </c>
      <c r="Y88" s="46">
        <v>1.0031999999999999E-2</v>
      </c>
      <c r="Z88" s="46">
        <v>1.7304E-2</v>
      </c>
      <c r="AA88" s="46">
        <v>3.0016999999999999E-2</v>
      </c>
      <c r="AB88" s="46">
        <v>3.0016999999999999E-2</v>
      </c>
      <c r="AC88" s="46">
        <v>3.0099999999999998E-2</v>
      </c>
      <c r="AD88" s="46">
        <v>3.0102E-2</v>
      </c>
      <c r="AE88" s="46">
        <v>3.0144000000000001E-2</v>
      </c>
      <c r="AF88" s="46">
        <v>3.0152000000000002E-2</v>
      </c>
      <c r="AG88" s="46">
        <v>3.0102E-2</v>
      </c>
      <c r="AH88" s="46">
        <v>7.5799999999999999E-3</v>
      </c>
      <c r="AI88" s="45">
        <v>9.9270000000000001E-3</v>
      </c>
    </row>
    <row r="89" spans="1:35" s="48" customFormat="1" ht="15" customHeight="1" x14ac:dyDescent="0.25">
      <c r="A89" s="49" t="s">
        <v>1863</v>
      </c>
      <c r="B89" s="44" t="s">
        <v>1802</v>
      </c>
      <c r="C89" s="46">
        <v>0</v>
      </c>
      <c r="D89" s="46">
        <v>0</v>
      </c>
      <c r="E89" s="46">
        <v>0</v>
      </c>
      <c r="F89" s="46">
        <v>0</v>
      </c>
      <c r="G89" s="46">
        <v>0</v>
      </c>
      <c r="H89" s="46">
        <v>0</v>
      </c>
      <c r="I89" s="46">
        <v>0</v>
      </c>
      <c r="J89" s="46">
        <v>0</v>
      </c>
      <c r="K89" s="46">
        <v>0</v>
      </c>
      <c r="L89" s="46">
        <v>0</v>
      </c>
      <c r="M89" s="46">
        <v>0</v>
      </c>
      <c r="N89" s="46">
        <v>0</v>
      </c>
      <c r="O89" s="46">
        <v>0</v>
      </c>
      <c r="P89" s="46">
        <v>0</v>
      </c>
      <c r="Q89" s="46">
        <v>0</v>
      </c>
      <c r="R89" s="46">
        <v>0</v>
      </c>
      <c r="S89" s="46">
        <v>0</v>
      </c>
      <c r="T89" s="46">
        <v>0</v>
      </c>
      <c r="U89" s="46">
        <v>0</v>
      </c>
      <c r="V89" s="46">
        <v>0</v>
      </c>
      <c r="W89" s="46">
        <v>0</v>
      </c>
      <c r="X89" s="46">
        <v>0</v>
      </c>
      <c r="Y89" s="46">
        <v>0</v>
      </c>
      <c r="Z89" s="46">
        <v>0</v>
      </c>
      <c r="AA89" s="46">
        <v>0</v>
      </c>
      <c r="AB89" s="46">
        <v>0</v>
      </c>
      <c r="AC89" s="46">
        <v>0</v>
      </c>
      <c r="AD89" s="46">
        <v>0</v>
      </c>
      <c r="AE89" s="46">
        <v>0</v>
      </c>
      <c r="AF89" s="46">
        <v>0</v>
      </c>
      <c r="AG89" s="46">
        <v>0</v>
      </c>
      <c r="AH89" s="46" t="s">
        <v>102</v>
      </c>
      <c r="AI89" s="45" t="s">
        <v>102</v>
      </c>
    </row>
    <row r="90" spans="1:35" s="48" customFormat="1" ht="15" customHeight="1" x14ac:dyDescent="0.25">
      <c r="A90" s="49" t="s">
        <v>1862</v>
      </c>
      <c r="B90" s="44" t="s">
        <v>42</v>
      </c>
      <c r="C90" s="46">
        <v>2.4E-2</v>
      </c>
      <c r="D90" s="46">
        <v>2.4E-2</v>
      </c>
      <c r="E90" s="46">
        <v>0</v>
      </c>
      <c r="F90" s="46">
        <v>0</v>
      </c>
      <c r="G90" s="46">
        <v>0</v>
      </c>
      <c r="H90" s="46">
        <v>0</v>
      </c>
      <c r="I90" s="46">
        <v>0</v>
      </c>
      <c r="J90" s="46">
        <v>0</v>
      </c>
      <c r="K90" s="46">
        <v>0</v>
      </c>
      <c r="L90" s="46">
        <v>0</v>
      </c>
      <c r="M90" s="46">
        <v>0</v>
      </c>
      <c r="N90" s="46">
        <v>0</v>
      </c>
      <c r="O90" s="46">
        <v>0</v>
      </c>
      <c r="P90" s="46">
        <v>0</v>
      </c>
      <c r="Q90" s="46">
        <v>0</v>
      </c>
      <c r="R90" s="46">
        <v>1.2300000000000001E-4</v>
      </c>
      <c r="S90" s="46">
        <v>1.2300000000000001E-4</v>
      </c>
      <c r="T90" s="46">
        <v>1.2300000000000001E-4</v>
      </c>
      <c r="U90" s="46">
        <v>1.2300000000000001E-4</v>
      </c>
      <c r="V90" s="46">
        <v>1.2300000000000001E-4</v>
      </c>
      <c r="W90" s="46">
        <v>1.2300000000000001E-4</v>
      </c>
      <c r="X90" s="46">
        <v>3.0890000000000002E-3</v>
      </c>
      <c r="Y90" s="46">
        <v>1.0031999999999999E-2</v>
      </c>
      <c r="Z90" s="46">
        <v>1.7304E-2</v>
      </c>
      <c r="AA90" s="46">
        <v>3.0016999999999999E-2</v>
      </c>
      <c r="AB90" s="46">
        <v>3.0016999999999999E-2</v>
      </c>
      <c r="AC90" s="46">
        <v>3.0099999999999998E-2</v>
      </c>
      <c r="AD90" s="46">
        <v>3.0102E-2</v>
      </c>
      <c r="AE90" s="46">
        <v>3.0144000000000001E-2</v>
      </c>
      <c r="AF90" s="46">
        <v>3.0152000000000002E-2</v>
      </c>
      <c r="AG90" s="46">
        <v>3.0102E-2</v>
      </c>
      <c r="AH90" s="46">
        <v>7.5799999999999999E-3</v>
      </c>
      <c r="AI90" s="45">
        <v>9.9270000000000001E-3</v>
      </c>
    </row>
    <row r="91" spans="1:35" s="48" customFormat="1" ht="15" customHeight="1" x14ac:dyDescent="0.25">
      <c r="A91" s="49" t="s">
        <v>1861</v>
      </c>
      <c r="B91" s="44" t="s">
        <v>1799</v>
      </c>
      <c r="C91" s="46">
        <v>0.90456499999999995</v>
      </c>
      <c r="D91" s="46">
        <v>0.88106899999999999</v>
      </c>
      <c r="E91" s="46">
        <v>0.87139900000000003</v>
      </c>
      <c r="F91" s="46">
        <v>0.87804800000000005</v>
      </c>
      <c r="G91" s="46">
        <v>0.88669200000000004</v>
      </c>
      <c r="H91" s="46">
        <v>0.89332500000000004</v>
      </c>
      <c r="I91" s="46">
        <v>0.89871199999999996</v>
      </c>
      <c r="J91" s="46">
        <v>0.90263300000000002</v>
      </c>
      <c r="K91" s="46">
        <v>0.906362</v>
      </c>
      <c r="L91" s="46">
        <v>0.90952699999999997</v>
      </c>
      <c r="M91" s="46">
        <v>0.91970200000000002</v>
      </c>
      <c r="N91" s="46">
        <v>0.92291199999999995</v>
      </c>
      <c r="O91" s="46">
        <v>0.927172</v>
      </c>
      <c r="P91" s="46">
        <v>0.93237899999999996</v>
      </c>
      <c r="Q91" s="46">
        <v>0.93720099999999995</v>
      </c>
      <c r="R91" s="46">
        <v>0.94174999999999998</v>
      </c>
      <c r="S91" s="46">
        <v>0.94989199999999996</v>
      </c>
      <c r="T91" s="46">
        <v>0.95608300000000002</v>
      </c>
      <c r="U91" s="46">
        <v>0.962673</v>
      </c>
      <c r="V91" s="46">
        <v>0.97009400000000001</v>
      </c>
      <c r="W91" s="46">
        <v>0.97864300000000004</v>
      </c>
      <c r="X91" s="46">
        <v>0.98686099999999999</v>
      </c>
      <c r="Y91" s="46">
        <v>0.99639800000000001</v>
      </c>
      <c r="Z91" s="46">
        <v>1.006248</v>
      </c>
      <c r="AA91" s="46">
        <v>1.0239480000000001</v>
      </c>
      <c r="AB91" s="46">
        <v>1.0331630000000001</v>
      </c>
      <c r="AC91" s="46">
        <v>1.0426660000000001</v>
      </c>
      <c r="AD91" s="46">
        <v>1.0524150000000001</v>
      </c>
      <c r="AE91" s="46">
        <v>1.062656</v>
      </c>
      <c r="AF91" s="46">
        <v>1.073288</v>
      </c>
      <c r="AG91" s="46">
        <v>1.084192</v>
      </c>
      <c r="AH91" s="46">
        <v>6.0559999999999998E-3</v>
      </c>
      <c r="AI91" s="45">
        <v>1.0449999999999999E-3</v>
      </c>
    </row>
    <row r="92" spans="1:35" s="48" customFormat="1" ht="15" customHeight="1" x14ac:dyDescent="0.25">
      <c r="A92" s="49" t="s">
        <v>1860</v>
      </c>
      <c r="B92" s="44" t="s">
        <v>254</v>
      </c>
      <c r="C92" s="46">
        <v>0.18373800000000001</v>
      </c>
      <c r="D92" s="46">
        <v>0.195488</v>
      </c>
      <c r="E92" s="46">
        <v>0.18643499999999999</v>
      </c>
      <c r="F92" s="46">
        <v>0.181922</v>
      </c>
      <c r="G92" s="46">
        <v>0.17868000000000001</v>
      </c>
      <c r="H92" s="46">
        <v>0.17722399999999999</v>
      </c>
      <c r="I92" s="46">
        <v>0.17738000000000001</v>
      </c>
      <c r="J92" s="46">
        <v>0.17616100000000001</v>
      </c>
      <c r="K92" s="46">
        <v>0.176255</v>
      </c>
      <c r="L92" s="46">
        <v>0.17757000000000001</v>
      </c>
      <c r="M92" s="46">
        <v>0.18234800000000001</v>
      </c>
      <c r="N92" s="46">
        <v>0.18081</v>
      </c>
      <c r="O92" s="46">
        <v>0.181423</v>
      </c>
      <c r="P92" s="46">
        <v>0.18121100000000001</v>
      </c>
      <c r="Q92" s="46">
        <v>0.183389</v>
      </c>
      <c r="R92" s="46">
        <v>0.18357100000000001</v>
      </c>
      <c r="S92" s="46">
        <v>0.185221</v>
      </c>
      <c r="T92" s="46">
        <v>0.18665699999999999</v>
      </c>
      <c r="U92" s="46">
        <v>0.18742200000000001</v>
      </c>
      <c r="V92" s="46">
        <v>0.18834799999999999</v>
      </c>
      <c r="W92" s="46">
        <v>0.18865799999999999</v>
      </c>
      <c r="X92" s="46">
        <v>0.18942000000000001</v>
      </c>
      <c r="Y92" s="46">
        <v>0.191548</v>
      </c>
      <c r="Z92" s="46">
        <v>0.19325999999999999</v>
      </c>
      <c r="AA92" s="46">
        <v>0.19452800000000001</v>
      </c>
      <c r="AB92" s="46">
        <v>0.19592999999999999</v>
      </c>
      <c r="AC92" s="46">
        <v>0.19650200000000001</v>
      </c>
      <c r="AD92" s="46">
        <v>0.197495</v>
      </c>
      <c r="AE92" s="46">
        <v>0.198517</v>
      </c>
      <c r="AF92" s="46">
        <v>0.19958999999999999</v>
      </c>
      <c r="AG92" s="46">
        <v>0.201458</v>
      </c>
      <c r="AH92" s="46">
        <v>3.0739999999999999E-3</v>
      </c>
      <c r="AI92" s="45">
        <v>4.0350000000000004E-3</v>
      </c>
    </row>
    <row r="93" spans="1:35" s="48" customFormat="1" ht="15" customHeight="1" x14ac:dyDescent="0.2">
      <c r="A93" s="49" t="s">
        <v>1859</v>
      </c>
      <c r="B93" s="43" t="s">
        <v>43</v>
      </c>
      <c r="C93" s="54">
        <v>4.3927699999999996</v>
      </c>
      <c r="D93" s="54">
        <v>4.6170049999999998</v>
      </c>
      <c r="E93" s="54">
        <v>4.3344440000000004</v>
      </c>
      <c r="F93" s="54">
        <v>4.2988350000000004</v>
      </c>
      <c r="G93" s="54">
        <v>4.2732929999999998</v>
      </c>
      <c r="H93" s="54">
        <v>4.248068</v>
      </c>
      <c r="I93" s="54">
        <v>4.2664239999999998</v>
      </c>
      <c r="J93" s="54">
        <v>4.2574779999999999</v>
      </c>
      <c r="K93" s="54">
        <v>4.2637039999999997</v>
      </c>
      <c r="L93" s="54">
        <v>4.2766799999999998</v>
      </c>
      <c r="M93" s="54">
        <v>4.2495570000000003</v>
      </c>
      <c r="N93" s="54">
        <v>4.2073349999999996</v>
      </c>
      <c r="O93" s="54">
        <v>4.2107190000000001</v>
      </c>
      <c r="P93" s="54">
        <v>4.2173990000000003</v>
      </c>
      <c r="Q93" s="54">
        <v>4.2522849999999996</v>
      </c>
      <c r="R93" s="54">
        <v>4.2528079999999999</v>
      </c>
      <c r="S93" s="54">
        <v>4.2972770000000002</v>
      </c>
      <c r="T93" s="54">
        <v>4.3322940000000001</v>
      </c>
      <c r="U93" s="54">
        <v>4.3530230000000003</v>
      </c>
      <c r="V93" s="54">
        <v>4.3969110000000002</v>
      </c>
      <c r="W93" s="54">
        <v>4.3995829999999998</v>
      </c>
      <c r="X93" s="54">
        <v>4.4248409999999998</v>
      </c>
      <c r="Y93" s="54">
        <v>4.461633</v>
      </c>
      <c r="Z93" s="54">
        <v>4.4899250000000004</v>
      </c>
      <c r="AA93" s="54">
        <v>4.5276420000000002</v>
      </c>
      <c r="AB93" s="54">
        <v>4.5662510000000003</v>
      </c>
      <c r="AC93" s="54">
        <v>4.5706449999999998</v>
      </c>
      <c r="AD93" s="54">
        <v>4.5966399999999998</v>
      </c>
      <c r="AE93" s="54">
        <v>4.621747</v>
      </c>
      <c r="AF93" s="54">
        <v>4.6432900000000004</v>
      </c>
      <c r="AG93" s="54">
        <v>4.6878000000000002</v>
      </c>
      <c r="AH93" s="54">
        <v>2.1689999999999999E-3</v>
      </c>
      <c r="AI93" s="52">
        <v>2.2989999999999998E-3</v>
      </c>
    </row>
    <row r="94" spans="1:35" s="48" customFormat="1" ht="15" customHeight="1" x14ac:dyDescent="0.25">
      <c r="A94" s="49" t="s">
        <v>1858</v>
      </c>
      <c r="B94" s="44" t="s">
        <v>44</v>
      </c>
      <c r="C94" s="46">
        <v>0.34269100000000002</v>
      </c>
      <c r="D94" s="46">
        <v>0.36427999999999999</v>
      </c>
      <c r="E94" s="46">
        <v>0.34717799999999999</v>
      </c>
      <c r="F94" s="46">
        <v>0.329177</v>
      </c>
      <c r="G94" s="46">
        <v>0.31427100000000002</v>
      </c>
      <c r="H94" s="46">
        <v>0.30096699999999998</v>
      </c>
      <c r="I94" s="46">
        <v>0.28979500000000002</v>
      </c>
      <c r="J94" s="46">
        <v>0.27961999999999998</v>
      </c>
      <c r="K94" s="46">
        <v>0.27527000000000001</v>
      </c>
      <c r="L94" s="46">
        <v>0.27376800000000001</v>
      </c>
      <c r="M94" s="46">
        <v>0.280084</v>
      </c>
      <c r="N94" s="46">
        <v>0.27596700000000002</v>
      </c>
      <c r="O94" s="46">
        <v>0.27457399999999998</v>
      </c>
      <c r="P94" s="46">
        <v>0.27271800000000002</v>
      </c>
      <c r="Q94" s="46">
        <v>0.27402799999999999</v>
      </c>
      <c r="R94" s="46">
        <v>0.27287899999999998</v>
      </c>
      <c r="S94" s="46">
        <v>0.273872</v>
      </c>
      <c r="T94" s="46">
        <v>0.274121</v>
      </c>
      <c r="U94" s="46">
        <v>0.273563</v>
      </c>
      <c r="V94" s="46">
        <v>0.27376200000000001</v>
      </c>
      <c r="W94" s="46">
        <v>0.27330599999999999</v>
      </c>
      <c r="X94" s="46">
        <v>0.27348600000000001</v>
      </c>
      <c r="Y94" s="46">
        <v>0.27564899999999998</v>
      </c>
      <c r="Z94" s="46">
        <v>0.276476</v>
      </c>
      <c r="AA94" s="46">
        <v>0.275565</v>
      </c>
      <c r="AB94" s="46">
        <v>0.27627299999999999</v>
      </c>
      <c r="AC94" s="46">
        <v>0.27588699999999999</v>
      </c>
      <c r="AD94" s="46">
        <v>0.27601599999999998</v>
      </c>
      <c r="AE94" s="46">
        <v>0.27593699999999999</v>
      </c>
      <c r="AF94" s="46">
        <v>0.27660200000000001</v>
      </c>
      <c r="AG94" s="46">
        <v>0.27832000000000001</v>
      </c>
      <c r="AH94" s="46">
        <v>-6.9109999999999996E-3</v>
      </c>
      <c r="AI94" s="45">
        <v>-2.9160000000000002E-3</v>
      </c>
    </row>
    <row r="95" spans="1:35" s="48" customFormat="1" ht="15" customHeight="1" x14ac:dyDescent="0.2">
      <c r="A95" s="49" t="s">
        <v>1857</v>
      </c>
      <c r="B95" s="43" t="s">
        <v>45</v>
      </c>
      <c r="C95" s="54">
        <v>4.7354620000000001</v>
      </c>
      <c r="D95" s="54">
        <v>4.9812859999999999</v>
      </c>
      <c r="E95" s="54">
        <v>4.6816209999999998</v>
      </c>
      <c r="F95" s="54">
        <v>4.628012</v>
      </c>
      <c r="G95" s="54">
        <v>4.5875640000000004</v>
      </c>
      <c r="H95" s="54">
        <v>4.5490349999999999</v>
      </c>
      <c r="I95" s="54">
        <v>4.5562189999999996</v>
      </c>
      <c r="J95" s="54">
        <v>4.5370970000000002</v>
      </c>
      <c r="K95" s="54">
        <v>4.5389730000000004</v>
      </c>
      <c r="L95" s="54">
        <v>4.5504490000000004</v>
      </c>
      <c r="M95" s="54">
        <v>4.5296419999999999</v>
      </c>
      <c r="N95" s="54">
        <v>4.483301</v>
      </c>
      <c r="O95" s="54">
        <v>4.4852930000000004</v>
      </c>
      <c r="P95" s="54">
        <v>4.4901169999999997</v>
      </c>
      <c r="Q95" s="54">
        <v>4.526313</v>
      </c>
      <c r="R95" s="54">
        <v>4.5256869999999996</v>
      </c>
      <c r="S95" s="54">
        <v>4.5711490000000001</v>
      </c>
      <c r="T95" s="54">
        <v>4.606414</v>
      </c>
      <c r="U95" s="54">
        <v>4.6265859999999996</v>
      </c>
      <c r="V95" s="54">
        <v>4.6706729999999999</v>
      </c>
      <c r="W95" s="54">
        <v>4.6728889999999996</v>
      </c>
      <c r="X95" s="54">
        <v>4.6983280000000001</v>
      </c>
      <c r="Y95" s="54">
        <v>4.7372820000000004</v>
      </c>
      <c r="Z95" s="54">
        <v>4.7664010000000001</v>
      </c>
      <c r="AA95" s="54">
        <v>4.8032069999999996</v>
      </c>
      <c r="AB95" s="54">
        <v>4.8425240000000001</v>
      </c>
      <c r="AC95" s="54">
        <v>4.8465309999999997</v>
      </c>
      <c r="AD95" s="54">
        <v>4.8726560000000001</v>
      </c>
      <c r="AE95" s="54">
        <v>4.8976839999999999</v>
      </c>
      <c r="AF95" s="54">
        <v>4.9198919999999999</v>
      </c>
      <c r="AG95" s="54">
        <v>4.9661200000000001</v>
      </c>
      <c r="AH95" s="54">
        <v>1.5870000000000001E-3</v>
      </c>
      <c r="AI95" s="52">
        <v>1.9300000000000001E-3</v>
      </c>
    </row>
    <row r="96" spans="1:35" s="48" customFormat="1" ht="15" customHeight="1" x14ac:dyDescent="0.2"/>
    <row r="97" spans="1:35" s="48" customFormat="1" ht="15" customHeight="1" x14ac:dyDescent="0.2">
      <c r="B97" s="43" t="s">
        <v>1856</v>
      </c>
    </row>
    <row r="98" spans="1:35" s="48" customFormat="1" ht="15" customHeight="1" x14ac:dyDescent="0.25">
      <c r="A98" s="49" t="s">
        <v>1855</v>
      </c>
      <c r="B98" s="178" t="s">
        <v>1825</v>
      </c>
      <c r="C98" s="179">
        <v>0.15817999999999999</v>
      </c>
      <c r="D98" s="46">
        <v>0.15590499999999999</v>
      </c>
      <c r="E98" s="46">
        <v>0.12939300000000001</v>
      </c>
      <c r="F98" s="46">
        <v>0.21582200000000001</v>
      </c>
      <c r="G98" s="46">
        <v>0.215812</v>
      </c>
      <c r="H98" s="46">
        <v>0.21875</v>
      </c>
      <c r="I98" s="46">
        <v>0.22114900000000001</v>
      </c>
      <c r="J98" s="46">
        <v>0.22305800000000001</v>
      </c>
      <c r="K98" s="46">
        <v>0.223915</v>
      </c>
      <c r="L98" s="46">
        <v>0.22494</v>
      </c>
      <c r="M98" s="46">
        <v>0.22561600000000001</v>
      </c>
      <c r="N98" s="46">
        <v>0.227189</v>
      </c>
      <c r="O98" s="46">
        <v>0.22970099999999999</v>
      </c>
      <c r="P98" s="46">
        <v>0.23155800000000001</v>
      </c>
      <c r="Q98" s="46">
        <v>0.23371</v>
      </c>
      <c r="R98" s="46">
        <v>0.23669100000000001</v>
      </c>
      <c r="S98" s="46">
        <v>0.23947499999999999</v>
      </c>
      <c r="T98" s="46">
        <v>0.24173600000000001</v>
      </c>
      <c r="U98" s="46">
        <v>0.244285</v>
      </c>
      <c r="V98" s="46">
        <v>0.247139</v>
      </c>
      <c r="W98" s="46">
        <v>0.249893</v>
      </c>
      <c r="X98" s="46">
        <v>0.253077</v>
      </c>
      <c r="Y98" s="46">
        <v>0.25616899999999998</v>
      </c>
      <c r="Z98" s="46">
        <v>0.25958300000000001</v>
      </c>
      <c r="AA98" s="46">
        <v>0.26276500000000003</v>
      </c>
      <c r="AB98" s="46">
        <v>0.26626899999999998</v>
      </c>
      <c r="AC98" s="46">
        <v>0.26978999999999997</v>
      </c>
      <c r="AD98" s="46">
        <v>0.272899</v>
      </c>
      <c r="AE98" s="46">
        <v>0.27629700000000001</v>
      </c>
      <c r="AF98" s="46">
        <v>0.27984700000000001</v>
      </c>
      <c r="AG98" s="46">
        <v>0.28377599999999997</v>
      </c>
      <c r="AH98" s="46">
        <v>1.9673E-2</v>
      </c>
      <c r="AI98" s="45">
        <v>6.1349999999999998E-3</v>
      </c>
    </row>
    <row r="99" spans="1:35" s="48" customFormat="1" ht="15" customHeight="1" x14ac:dyDescent="0.25">
      <c r="A99" s="49" t="s">
        <v>1854</v>
      </c>
      <c r="B99" s="178" t="s">
        <v>2018</v>
      </c>
      <c r="C99" s="179">
        <v>2.9719000000000002</v>
      </c>
      <c r="D99" s="46">
        <v>3.2486000000000002</v>
      </c>
      <c r="E99" s="46">
        <v>3.5141</v>
      </c>
      <c r="F99" s="46">
        <v>3.588654</v>
      </c>
      <c r="G99" s="46">
        <v>3.7335050000000001</v>
      </c>
      <c r="H99" s="46">
        <v>3.8504830000000001</v>
      </c>
      <c r="I99" s="46">
        <v>3.9334410000000002</v>
      </c>
      <c r="J99" s="46">
        <v>3.9906440000000001</v>
      </c>
      <c r="K99" s="46">
        <v>4.0635320000000004</v>
      </c>
      <c r="L99" s="46">
        <v>4.1295500000000001</v>
      </c>
      <c r="M99" s="46">
        <v>4.2094060000000004</v>
      </c>
      <c r="N99" s="46">
        <v>4.2890009999999998</v>
      </c>
      <c r="O99" s="46">
        <v>4.3562539999999998</v>
      </c>
      <c r="P99" s="46">
        <v>4.4172599999999997</v>
      </c>
      <c r="Q99" s="46">
        <v>4.5121989999999998</v>
      </c>
      <c r="R99" s="46">
        <v>4.6043710000000004</v>
      </c>
      <c r="S99" s="46">
        <v>4.6787299999999998</v>
      </c>
      <c r="T99" s="46">
        <v>4.7545900000000003</v>
      </c>
      <c r="U99" s="46">
        <v>4.8215969999999997</v>
      </c>
      <c r="V99" s="46">
        <v>4.8862189999999996</v>
      </c>
      <c r="W99" s="46">
        <v>4.912534</v>
      </c>
      <c r="X99" s="46">
        <v>4.9514740000000002</v>
      </c>
      <c r="Y99" s="46">
        <v>4.9993230000000004</v>
      </c>
      <c r="Z99" s="46">
        <v>5.0859040000000002</v>
      </c>
      <c r="AA99" s="46">
        <v>5.1529489999999996</v>
      </c>
      <c r="AB99" s="46">
        <v>5.2424299999999997</v>
      </c>
      <c r="AC99" s="46">
        <v>5.2888450000000002</v>
      </c>
      <c r="AD99" s="46">
        <v>5.3294940000000004</v>
      </c>
      <c r="AE99" s="46">
        <v>5.3714849999999998</v>
      </c>
      <c r="AF99" s="46">
        <v>5.4463569999999999</v>
      </c>
      <c r="AG99" s="46">
        <v>5.5240309999999999</v>
      </c>
      <c r="AH99" s="46">
        <v>2.0879000000000002E-2</v>
      </c>
      <c r="AI99" s="45">
        <v>1.4788000000000001E-2</v>
      </c>
    </row>
    <row r="100" spans="1:35" s="48" customFormat="1" ht="15" customHeight="1" x14ac:dyDescent="0.25">
      <c r="A100" s="49" t="s">
        <v>1853</v>
      </c>
      <c r="B100" s="142" t="s">
        <v>244</v>
      </c>
      <c r="C100" s="143">
        <v>0.238015</v>
      </c>
      <c r="D100" s="46">
        <v>0.24180399999999999</v>
      </c>
      <c r="E100" s="46">
        <v>0.26536900000000002</v>
      </c>
      <c r="F100" s="46">
        <v>0.27429399999999998</v>
      </c>
      <c r="G100" s="46">
        <v>0.28341699999999997</v>
      </c>
      <c r="H100" s="46">
        <v>0.29148400000000002</v>
      </c>
      <c r="I100" s="46">
        <v>0.29776399999999997</v>
      </c>
      <c r="J100" s="46">
        <v>0.30221799999999999</v>
      </c>
      <c r="K100" s="46">
        <v>0.30589100000000002</v>
      </c>
      <c r="L100" s="46">
        <v>0.30923899999999999</v>
      </c>
      <c r="M100" s="46">
        <v>0.31242399999999998</v>
      </c>
      <c r="N100" s="46">
        <v>0.31578099999999998</v>
      </c>
      <c r="O100" s="46">
        <v>0.31993500000000002</v>
      </c>
      <c r="P100" s="46">
        <v>0.323071</v>
      </c>
      <c r="Q100" s="46">
        <v>0.32674399999999998</v>
      </c>
      <c r="R100" s="46">
        <v>0.33088600000000001</v>
      </c>
      <c r="S100" s="46">
        <v>0.334735</v>
      </c>
      <c r="T100" s="46">
        <v>0.33845999999999998</v>
      </c>
      <c r="U100" s="46">
        <v>0.34221000000000001</v>
      </c>
      <c r="V100" s="46">
        <v>0.34621299999999999</v>
      </c>
      <c r="W100" s="46">
        <v>0.35062500000000002</v>
      </c>
      <c r="X100" s="46">
        <v>0.35523900000000003</v>
      </c>
      <c r="Y100" s="46">
        <v>0.35960900000000001</v>
      </c>
      <c r="Z100" s="46">
        <v>0.36427799999999999</v>
      </c>
      <c r="AA100" s="46">
        <v>0.36876100000000001</v>
      </c>
      <c r="AB100" s="46">
        <v>0.37357299999999999</v>
      </c>
      <c r="AC100" s="46">
        <v>0.378307</v>
      </c>
      <c r="AD100" s="46">
        <v>0.38272400000000001</v>
      </c>
      <c r="AE100" s="46">
        <v>0.38740999999999998</v>
      </c>
      <c r="AF100" s="46">
        <v>0.39224199999999998</v>
      </c>
      <c r="AG100" s="46">
        <v>0.39733200000000002</v>
      </c>
      <c r="AH100" s="46">
        <v>1.7228E-2</v>
      </c>
      <c r="AI100" s="45">
        <v>1.001E-2</v>
      </c>
    </row>
    <row r="101" spans="1:35" s="48" customFormat="1" ht="15" customHeight="1" x14ac:dyDescent="0.25">
      <c r="A101" s="49" t="s">
        <v>1852</v>
      </c>
      <c r="B101" s="142" t="s">
        <v>37</v>
      </c>
      <c r="C101" s="143">
        <v>1.1348670000000001</v>
      </c>
      <c r="D101" s="46">
        <v>1.1587099999999999</v>
      </c>
      <c r="E101" s="46">
        <v>1.209093</v>
      </c>
      <c r="F101" s="46">
        <v>1.236381</v>
      </c>
      <c r="G101" s="46">
        <v>1.272848</v>
      </c>
      <c r="H101" s="46">
        <v>1.3072010000000001</v>
      </c>
      <c r="I101" s="46">
        <v>1.3352619999999999</v>
      </c>
      <c r="J101" s="46">
        <v>1.3543989999999999</v>
      </c>
      <c r="K101" s="46">
        <v>1.3707210000000001</v>
      </c>
      <c r="L101" s="46">
        <v>1.384924</v>
      </c>
      <c r="M101" s="46">
        <v>1.400183</v>
      </c>
      <c r="N101" s="46">
        <v>1.416723</v>
      </c>
      <c r="O101" s="46">
        <v>1.4361710000000001</v>
      </c>
      <c r="P101" s="46">
        <v>1.4517709999999999</v>
      </c>
      <c r="Q101" s="46">
        <v>1.4693780000000001</v>
      </c>
      <c r="R101" s="46">
        <v>1.490612</v>
      </c>
      <c r="S101" s="46">
        <v>1.5105789999999999</v>
      </c>
      <c r="T101" s="46">
        <v>1.528745</v>
      </c>
      <c r="U101" s="46">
        <v>1.5474829999999999</v>
      </c>
      <c r="V101" s="46">
        <v>1.5675129999999999</v>
      </c>
      <c r="W101" s="46">
        <v>1.5886499999999999</v>
      </c>
      <c r="X101" s="46">
        <v>1.612347</v>
      </c>
      <c r="Y101" s="46">
        <v>1.63493</v>
      </c>
      <c r="Z101" s="46">
        <v>1.6594869999999999</v>
      </c>
      <c r="AA101" s="46">
        <v>1.683446</v>
      </c>
      <c r="AB101" s="46">
        <v>1.709093</v>
      </c>
      <c r="AC101" s="46">
        <v>1.73499</v>
      </c>
      <c r="AD101" s="46">
        <v>1.758345</v>
      </c>
      <c r="AE101" s="46">
        <v>1.78325</v>
      </c>
      <c r="AF101" s="46">
        <v>1.810486</v>
      </c>
      <c r="AG101" s="46">
        <v>1.8395820000000001</v>
      </c>
      <c r="AH101" s="46">
        <v>1.6230999999999999E-2</v>
      </c>
      <c r="AI101" s="45">
        <v>8.4969999999999993E-3</v>
      </c>
    </row>
    <row r="102" spans="1:35" s="48" customFormat="1" ht="15" customHeight="1" x14ac:dyDescent="0.25">
      <c r="A102" s="49" t="s">
        <v>1851</v>
      </c>
      <c r="B102" s="142" t="s">
        <v>38</v>
      </c>
      <c r="C102" s="143">
        <v>3.048E-2</v>
      </c>
      <c r="D102" s="46">
        <v>3.4366000000000001E-2</v>
      </c>
      <c r="E102" s="46">
        <v>3.3049000000000002E-2</v>
      </c>
      <c r="F102" s="46">
        <v>3.3167000000000002E-2</v>
      </c>
      <c r="G102" s="46">
        <v>3.4047000000000001E-2</v>
      </c>
      <c r="H102" s="46">
        <v>3.4915000000000002E-2</v>
      </c>
      <c r="I102" s="46">
        <v>3.5702999999999999E-2</v>
      </c>
      <c r="J102" s="46">
        <v>3.678E-2</v>
      </c>
      <c r="K102" s="46">
        <v>3.7998999999999998E-2</v>
      </c>
      <c r="L102" s="46">
        <v>3.8869000000000001E-2</v>
      </c>
      <c r="M102" s="46">
        <v>3.9673E-2</v>
      </c>
      <c r="N102" s="46">
        <v>4.0563000000000002E-2</v>
      </c>
      <c r="O102" s="46">
        <v>4.1412999999999998E-2</v>
      </c>
      <c r="P102" s="46">
        <v>4.1815999999999999E-2</v>
      </c>
      <c r="Q102" s="46">
        <v>4.2271999999999997E-2</v>
      </c>
      <c r="R102" s="46">
        <v>4.2821999999999999E-2</v>
      </c>
      <c r="S102" s="46">
        <v>4.3343E-2</v>
      </c>
      <c r="T102" s="46">
        <v>4.3744999999999999E-2</v>
      </c>
      <c r="U102" s="46">
        <v>4.4016E-2</v>
      </c>
      <c r="V102" s="46">
        <v>4.4468000000000001E-2</v>
      </c>
      <c r="W102" s="46">
        <v>4.4670000000000001E-2</v>
      </c>
      <c r="X102" s="46">
        <v>4.5031000000000002E-2</v>
      </c>
      <c r="Y102" s="46">
        <v>4.5418E-2</v>
      </c>
      <c r="Z102" s="46">
        <v>4.5884000000000001E-2</v>
      </c>
      <c r="AA102" s="46">
        <v>4.6172999999999999E-2</v>
      </c>
      <c r="AB102" s="46">
        <v>4.6496000000000003E-2</v>
      </c>
      <c r="AC102" s="46">
        <v>4.6655000000000002E-2</v>
      </c>
      <c r="AD102" s="46">
        <v>4.6919000000000002E-2</v>
      </c>
      <c r="AE102" s="46">
        <v>4.709E-2</v>
      </c>
      <c r="AF102" s="46">
        <v>4.7190000000000003E-2</v>
      </c>
      <c r="AG102" s="46">
        <v>4.743E-2</v>
      </c>
      <c r="AH102" s="46">
        <v>1.4848999999999999E-2</v>
      </c>
      <c r="AI102" s="45">
        <v>7.0899999999999999E-3</v>
      </c>
    </row>
    <row r="103" spans="1:35" s="48" customFormat="1" ht="15" customHeight="1" x14ac:dyDescent="0.25">
      <c r="A103" s="49" t="s">
        <v>1850</v>
      </c>
      <c r="B103" s="180" t="s">
        <v>39</v>
      </c>
      <c r="C103" s="181">
        <v>0.58092500000000002</v>
      </c>
      <c r="D103" s="46">
        <v>0.58957400000000004</v>
      </c>
      <c r="E103" s="46">
        <v>0.625668</v>
      </c>
      <c r="F103" s="46">
        <v>0.626996</v>
      </c>
      <c r="G103" s="46">
        <v>0.62952600000000003</v>
      </c>
      <c r="H103" s="46">
        <v>0.63149900000000003</v>
      </c>
      <c r="I103" s="46">
        <v>0.63285899999999995</v>
      </c>
      <c r="J103" s="46">
        <v>0.63378000000000001</v>
      </c>
      <c r="K103" s="46">
        <v>0.63493699999999997</v>
      </c>
      <c r="L103" s="46">
        <v>0.63596900000000001</v>
      </c>
      <c r="M103" s="46">
        <v>0.63719899999999996</v>
      </c>
      <c r="N103" s="46">
        <v>0.63840300000000005</v>
      </c>
      <c r="O103" s="46">
        <v>0.63940399999999997</v>
      </c>
      <c r="P103" s="46">
        <v>0.64029999999999998</v>
      </c>
      <c r="Q103" s="46">
        <v>0.64167600000000002</v>
      </c>
      <c r="R103" s="46">
        <v>0.64298699999999998</v>
      </c>
      <c r="S103" s="46">
        <v>0.64402499999999996</v>
      </c>
      <c r="T103" s="46">
        <v>0.645069</v>
      </c>
      <c r="U103" s="46">
        <v>0.64597899999999997</v>
      </c>
      <c r="V103" s="46">
        <v>0.64684399999999997</v>
      </c>
      <c r="W103" s="46">
        <v>0.64719300000000002</v>
      </c>
      <c r="X103" s="46">
        <v>0.647706</v>
      </c>
      <c r="Y103" s="46">
        <v>0.64833200000000002</v>
      </c>
      <c r="Z103" s="46">
        <v>0.64945399999999998</v>
      </c>
      <c r="AA103" s="46">
        <v>0.65031099999999997</v>
      </c>
      <c r="AB103" s="46">
        <v>0.65144000000000002</v>
      </c>
      <c r="AC103" s="46">
        <v>0.65201699999999996</v>
      </c>
      <c r="AD103" s="46">
        <v>0.65251800000000004</v>
      </c>
      <c r="AE103" s="46">
        <v>0.65303199999999995</v>
      </c>
      <c r="AF103" s="46">
        <v>0.65394200000000002</v>
      </c>
      <c r="AG103" s="46">
        <v>0.65487499999999998</v>
      </c>
      <c r="AH103" s="46">
        <v>4.0020000000000003E-3</v>
      </c>
      <c r="AI103" s="45">
        <v>2.5392999999999999E-2</v>
      </c>
    </row>
    <row r="104" spans="1:35" s="48" customFormat="1" ht="15" customHeight="1" x14ac:dyDescent="0.25">
      <c r="A104" s="49" t="s">
        <v>1849</v>
      </c>
      <c r="B104" s="142" t="s">
        <v>245</v>
      </c>
      <c r="C104" s="143">
        <v>0.50873900000000005</v>
      </c>
      <c r="D104" s="46">
        <v>0.55571000000000004</v>
      </c>
      <c r="E104" s="46">
        <v>0.54292899999999999</v>
      </c>
      <c r="F104" s="46">
        <v>0.54503400000000002</v>
      </c>
      <c r="G104" s="46">
        <v>0.54596500000000003</v>
      </c>
      <c r="H104" s="46">
        <v>0.55322899999999997</v>
      </c>
      <c r="I104" s="46">
        <v>0.544242</v>
      </c>
      <c r="J104" s="46">
        <v>0.55187799999999998</v>
      </c>
      <c r="K104" s="46">
        <v>0.55696900000000005</v>
      </c>
      <c r="L104" s="46">
        <v>0.56051499999999999</v>
      </c>
      <c r="M104" s="46">
        <v>0.56923699999999999</v>
      </c>
      <c r="N104" s="46">
        <v>0.56707700000000005</v>
      </c>
      <c r="O104" s="46">
        <v>0.57425400000000004</v>
      </c>
      <c r="P104" s="46">
        <v>0.57321500000000003</v>
      </c>
      <c r="Q104" s="46">
        <v>0.57611900000000005</v>
      </c>
      <c r="R104" s="46">
        <v>0.57698300000000002</v>
      </c>
      <c r="S104" s="46">
        <v>0.58219900000000002</v>
      </c>
      <c r="T104" s="46">
        <v>0.58468699999999996</v>
      </c>
      <c r="U104" s="46">
        <v>0.58661799999999997</v>
      </c>
      <c r="V104" s="46">
        <v>0.59085100000000002</v>
      </c>
      <c r="W104" s="46">
        <v>0.59087299999999998</v>
      </c>
      <c r="X104" s="46">
        <v>0.59250800000000003</v>
      </c>
      <c r="Y104" s="46">
        <v>0.59636699999999998</v>
      </c>
      <c r="Z104" s="46">
        <v>0.595302</v>
      </c>
      <c r="AA104" s="46">
        <v>0.59567999999999999</v>
      </c>
      <c r="AB104" s="46">
        <v>0.59276300000000004</v>
      </c>
      <c r="AC104" s="46">
        <v>0.59066200000000002</v>
      </c>
      <c r="AD104" s="46">
        <v>0.59049099999999999</v>
      </c>
      <c r="AE104" s="46">
        <v>0.59045999999999998</v>
      </c>
      <c r="AF104" s="46">
        <v>0.58941600000000005</v>
      </c>
      <c r="AG104" s="46">
        <v>0.59320700000000004</v>
      </c>
      <c r="AH104" s="46">
        <v>5.1330000000000004E-3</v>
      </c>
      <c r="AI104" s="45">
        <v>-1.5200000000000001E-3</v>
      </c>
    </row>
    <row r="105" spans="1:35" s="48" customFormat="1" ht="15" customHeight="1" x14ac:dyDescent="0.25">
      <c r="A105" s="49" t="s">
        <v>1848</v>
      </c>
      <c r="B105" s="142" t="s">
        <v>246</v>
      </c>
      <c r="C105" s="143">
        <v>0.84177000000000002</v>
      </c>
      <c r="D105" s="46">
        <v>0.82544399999999996</v>
      </c>
      <c r="E105" s="46">
        <v>0.87724500000000005</v>
      </c>
      <c r="F105" s="46">
        <v>0.87629800000000002</v>
      </c>
      <c r="G105" s="46">
        <v>0.88953199999999999</v>
      </c>
      <c r="H105" s="46">
        <v>0.90323600000000004</v>
      </c>
      <c r="I105" s="46">
        <v>0.90700199999999997</v>
      </c>
      <c r="J105" s="46">
        <v>0.90322000000000002</v>
      </c>
      <c r="K105" s="46">
        <v>0.89972700000000005</v>
      </c>
      <c r="L105" s="46">
        <v>0.901725</v>
      </c>
      <c r="M105" s="46">
        <v>0.90543399999999996</v>
      </c>
      <c r="N105" s="46">
        <v>0.91231600000000002</v>
      </c>
      <c r="O105" s="46">
        <v>0.91939899999999997</v>
      </c>
      <c r="P105" s="46">
        <v>0.92764899999999995</v>
      </c>
      <c r="Q105" s="46">
        <v>0.93659599999999998</v>
      </c>
      <c r="R105" s="46">
        <v>0.95097299999999996</v>
      </c>
      <c r="S105" s="46">
        <v>0.961565</v>
      </c>
      <c r="T105" s="46">
        <v>0.97339500000000001</v>
      </c>
      <c r="U105" s="46">
        <v>0.98865199999999998</v>
      </c>
      <c r="V105" s="46">
        <v>1.0028239999999999</v>
      </c>
      <c r="W105" s="46">
        <v>1.015698</v>
      </c>
      <c r="X105" s="46">
        <v>1.0326759999999999</v>
      </c>
      <c r="Y105" s="46">
        <v>1.04654</v>
      </c>
      <c r="Z105" s="46">
        <v>1.0626949999999999</v>
      </c>
      <c r="AA105" s="46">
        <v>1.0787119999999999</v>
      </c>
      <c r="AB105" s="46">
        <v>1.095064</v>
      </c>
      <c r="AC105" s="46">
        <v>1.1156010000000001</v>
      </c>
      <c r="AD105" s="46">
        <v>1.1349549999999999</v>
      </c>
      <c r="AE105" s="46">
        <v>1.157125</v>
      </c>
      <c r="AF105" s="46">
        <v>1.18086</v>
      </c>
      <c r="AG105" s="46">
        <v>1.2050909999999999</v>
      </c>
      <c r="AH105" s="46">
        <v>1.2031999999999999E-2</v>
      </c>
      <c r="AI105" s="45">
        <v>1.5872000000000001E-2</v>
      </c>
    </row>
    <row r="106" spans="1:35" s="48" customFormat="1" ht="15" customHeight="1" x14ac:dyDescent="0.25">
      <c r="A106" s="49" t="s">
        <v>1847</v>
      </c>
      <c r="B106" s="44" t="s">
        <v>1816</v>
      </c>
      <c r="C106" s="46">
        <v>1.332498</v>
      </c>
      <c r="D106" s="46">
        <v>1.43919</v>
      </c>
      <c r="E106" s="46">
        <v>1.425368</v>
      </c>
      <c r="F106" s="46">
        <v>1.410086</v>
      </c>
      <c r="G106" s="46">
        <v>1.3872800000000001</v>
      </c>
      <c r="H106" s="46">
        <v>1.3887719999999999</v>
      </c>
      <c r="I106" s="46">
        <v>1.3597900000000001</v>
      </c>
      <c r="J106" s="46">
        <v>1.3468359999999999</v>
      </c>
      <c r="K106" s="46">
        <v>1.3359780000000001</v>
      </c>
      <c r="L106" s="46">
        <v>1.3324929999999999</v>
      </c>
      <c r="M106" s="46">
        <v>1.348627</v>
      </c>
      <c r="N106" s="46">
        <v>1.3273410000000001</v>
      </c>
      <c r="O106" s="46">
        <v>1.322438</v>
      </c>
      <c r="P106" s="46">
        <v>1.3170040000000001</v>
      </c>
      <c r="Q106" s="46">
        <v>1.334165</v>
      </c>
      <c r="R106" s="46">
        <v>1.3277540000000001</v>
      </c>
      <c r="S106" s="46">
        <v>1.343607</v>
      </c>
      <c r="T106" s="46">
        <v>1.3565719999999999</v>
      </c>
      <c r="U106" s="46">
        <v>1.3596999999999999</v>
      </c>
      <c r="V106" s="46">
        <v>1.368249</v>
      </c>
      <c r="W106" s="46">
        <v>1.3670910000000001</v>
      </c>
      <c r="X106" s="46">
        <v>1.371532</v>
      </c>
      <c r="Y106" s="46">
        <v>1.3708450000000001</v>
      </c>
      <c r="Z106" s="46">
        <v>1.368131</v>
      </c>
      <c r="AA106" s="46">
        <v>1.367397</v>
      </c>
      <c r="AB106" s="46">
        <v>1.387035</v>
      </c>
      <c r="AC106" s="46">
        <v>1.379899</v>
      </c>
      <c r="AD106" s="46">
        <v>1.3833249999999999</v>
      </c>
      <c r="AE106" s="46">
        <v>1.3791249999999999</v>
      </c>
      <c r="AF106" s="46">
        <v>1.379815</v>
      </c>
      <c r="AG106" s="46">
        <v>1.3774219999999999</v>
      </c>
      <c r="AH106" s="46">
        <v>1.106E-3</v>
      </c>
      <c r="AI106" s="45">
        <v>4.4900000000000002E-4</v>
      </c>
    </row>
    <row r="107" spans="1:35" s="48" customFormat="1" ht="15" customHeight="1" x14ac:dyDescent="0.25">
      <c r="A107" s="49" t="s">
        <v>1846</v>
      </c>
      <c r="B107" s="142" t="s">
        <v>247</v>
      </c>
      <c r="C107" s="143">
        <v>0.52854299999999999</v>
      </c>
      <c r="D107" s="46">
        <v>0.60440000000000005</v>
      </c>
      <c r="E107" s="46">
        <v>0.40435100000000002</v>
      </c>
      <c r="F107" s="46">
        <v>0.42005900000000002</v>
      </c>
      <c r="G107" s="46">
        <v>0.42916300000000002</v>
      </c>
      <c r="H107" s="46">
        <v>0.43887500000000002</v>
      </c>
      <c r="I107" s="46">
        <v>0.451098</v>
      </c>
      <c r="J107" s="46">
        <v>0.471391</v>
      </c>
      <c r="K107" s="46">
        <v>0.49790499999999999</v>
      </c>
      <c r="L107" s="46">
        <v>0.50731300000000001</v>
      </c>
      <c r="M107" s="46">
        <v>0.50088600000000005</v>
      </c>
      <c r="N107" s="46">
        <v>0.52194700000000005</v>
      </c>
      <c r="O107" s="46">
        <v>0.52969999999999995</v>
      </c>
      <c r="P107" s="46">
        <v>0.53739899999999996</v>
      </c>
      <c r="Q107" s="46">
        <v>0.533833</v>
      </c>
      <c r="R107" s="46">
        <v>0.54271499999999995</v>
      </c>
      <c r="S107" s="46">
        <v>0.54551899999999998</v>
      </c>
      <c r="T107" s="46">
        <v>0.54766800000000004</v>
      </c>
      <c r="U107" s="46">
        <v>0.54788999999999999</v>
      </c>
      <c r="V107" s="46">
        <v>0.54993099999999995</v>
      </c>
      <c r="W107" s="46">
        <v>0.547732</v>
      </c>
      <c r="X107" s="46">
        <v>0.54959800000000003</v>
      </c>
      <c r="Y107" s="46">
        <v>0.55258600000000002</v>
      </c>
      <c r="Z107" s="46">
        <v>0.55316500000000002</v>
      </c>
      <c r="AA107" s="46">
        <v>0.55951099999999998</v>
      </c>
      <c r="AB107" s="46">
        <v>0.55742000000000003</v>
      </c>
      <c r="AC107" s="46">
        <v>0.55979999999999996</v>
      </c>
      <c r="AD107" s="46">
        <v>0.56433100000000003</v>
      </c>
      <c r="AE107" s="46">
        <v>0.55652199999999996</v>
      </c>
      <c r="AF107" s="46">
        <v>0.55778099999999997</v>
      </c>
      <c r="AG107" s="46">
        <v>0.56468399999999996</v>
      </c>
      <c r="AH107" s="46">
        <v>2.2070000000000002E-3</v>
      </c>
      <c r="AI107" s="45">
        <v>6.058E-3</v>
      </c>
    </row>
    <row r="108" spans="1:35" s="48" customFormat="1" ht="15" customHeight="1" x14ac:dyDescent="0.25">
      <c r="A108" s="49" t="s">
        <v>1845</v>
      </c>
      <c r="B108" s="44" t="s">
        <v>64</v>
      </c>
      <c r="C108" s="46">
        <v>8.3259179999999997</v>
      </c>
      <c r="D108" s="46">
        <v>8.8537029999999994</v>
      </c>
      <c r="E108" s="46">
        <v>9.0265660000000008</v>
      </c>
      <c r="F108" s="46">
        <v>9.2267890000000001</v>
      </c>
      <c r="G108" s="46">
        <v>9.4210949999999993</v>
      </c>
      <c r="H108" s="46">
        <v>9.6184419999999999</v>
      </c>
      <c r="I108" s="46">
        <v>9.7183100000000007</v>
      </c>
      <c r="J108" s="46">
        <v>9.8142040000000001</v>
      </c>
      <c r="K108" s="46">
        <v>9.9275719999999996</v>
      </c>
      <c r="L108" s="46">
        <v>10.025537</v>
      </c>
      <c r="M108" s="46">
        <v>10.148685</v>
      </c>
      <c r="N108" s="46">
        <v>10.256342999999999</v>
      </c>
      <c r="O108" s="46">
        <v>10.368668</v>
      </c>
      <c r="P108" s="46">
        <v>10.461043999999999</v>
      </c>
      <c r="Q108" s="46">
        <v>10.606693</v>
      </c>
      <c r="R108" s="46">
        <v>10.746794</v>
      </c>
      <c r="S108" s="46">
        <v>10.883778</v>
      </c>
      <c r="T108" s="46">
        <v>11.014668</v>
      </c>
      <c r="U108" s="46">
        <v>11.128428</v>
      </c>
      <c r="V108" s="46">
        <v>11.250249999999999</v>
      </c>
      <c r="W108" s="46">
        <v>11.314959</v>
      </c>
      <c r="X108" s="46">
        <v>11.411186000000001</v>
      </c>
      <c r="Y108" s="46">
        <v>11.510120000000001</v>
      </c>
      <c r="Z108" s="46">
        <v>11.643884999999999</v>
      </c>
      <c r="AA108" s="46">
        <v>11.765705000000001</v>
      </c>
      <c r="AB108" s="46">
        <v>11.921583</v>
      </c>
      <c r="AC108" s="46">
        <v>12.016565</v>
      </c>
      <c r="AD108" s="46">
        <v>12.116</v>
      </c>
      <c r="AE108" s="46">
        <v>12.201796999999999</v>
      </c>
      <c r="AF108" s="46">
        <v>12.337935</v>
      </c>
      <c r="AG108" s="46">
        <v>12.487431000000001</v>
      </c>
      <c r="AH108" s="46">
        <v>1.3603000000000001E-2</v>
      </c>
      <c r="AI108" s="45">
        <v>1.1102000000000001E-2</v>
      </c>
    </row>
    <row r="109" spans="1:35" s="48" customFormat="1" ht="15" customHeight="1" x14ac:dyDescent="0.25">
      <c r="A109" s="49" t="s">
        <v>1844</v>
      </c>
      <c r="B109" s="144" t="s">
        <v>248</v>
      </c>
      <c r="C109" s="145">
        <v>7.6943989999999998</v>
      </c>
      <c r="D109" s="46">
        <v>7.4664650000000004</v>
      </c>
      <c r="E109" s="46">
        <v>7.7500730000000004</v>
      </c>
      <c r="F109" s="46">
        <v>7.9868550000000003</v>
      </c>
      <c r="G109" s="46">
        <v>8.2808209999999995</v>
      </c>
      <c r="H109" s="46">
        <v>8.4642520000000001</v>
      </c>
      <c r="I109" s="46">
        <v>8.6388700000000007</v>
      </c>
      <c r="J109" s="46">
        <v>8.6578379999999999</v>
      </c>
      <c r="K109" s="46">
        <v>8.6802899999999994</v>
      </c>
      <c r="L109" s="46">
        <v>8.7194040000000008</v>
      </c>
      <c r="M109" s="46">
        <v>8.7328240000000008</v>
      </c>
      <c r="N109" s="46">
        <v>8.7442469999999997</v>
      </c>
      <c r="O109" s="46">
        <v>8.7849210000000006</v>
      </c>
      <c r="P109" s="46">
        <v>8.8302569999999996</v>
      </c>
      <c r="Q109" s="46">
        <v>8.9314920000000004</v>
      </c>
      <c r="R109" s="46">
        <v>9.0361879999999992</v>
      </c>
      <c r="S109" s="46">
        <v>9.1407530000000001</v>
      </c>
      <c r="T109" s="46">
        <v>9.2585379999999997</v>
      </c>
      <c r="U109" s="46">
        <v>9.3799969999999995</v>
      </c>
      <c r="V109" s="46">
        <v>9.5064550000000008</v>
      </c>
      <c r="W109" s="46">
        <v>9.6112629999999992</v>
      </c>
      <c r="X109" s="46">
        <v>9.7231249999999996</v>
      </c>
      <c r="Y109" s="46">
        <v>9.8527529999999999</v>
      </c>
      <c r="Z109" s="46">
        <v>10.027041000000001</v>
      </c>
      <c r="AA109" s="46">
        <v>10.166995999999999</v>
      </c>
      <c r="AB109" s="46">
        <v>10.348129</v>
      </c>
      <c r="AC109" s="46">
        <v>10.482141</v>
      </c>
      <c r="AD109" s="46">
        <v>10.604737999999999</v>
      </c>
      <c r="AE109" s="46">
        <v>10.764791000000001</v>
      </c>
      <c r="AF109" s="46">
        <v>10.947715000000001</v>
      </c>
      <c r="AG109" s="46">
        <v>11.145006</v>
      </c>
      <c r="AH109" s="46">
        <v>1.2426E-2</v>
      </c>
      <c r="AI109" s="45">
        <v>1.0853E-2</v>
      </c>
    </row>
    <row r="110" spans="1:35" s="48" customFormat="1" ht="15" customHeight="1" x14ac:dyDescent="0.25">
      <c r="A110" s="49" t="s">
        <v>1843</v>
      </c>
      <c r="B110" s="144" t="s">
        <v>249</v>
      </c>
      <c r="C110" s="145">
        <v>0.78580000000000005</v>
      </c>
      <c r="D110" s="46">
        <v>0.81821299999999997</v>
      </c>
      <c r="E110" s="46">
        <v>0.82005499999999998</v>
      </c>
      <c r="F110" s="46">
        <v>0.81588000000000005</v>
      </c>
      <c r="G110" s="46">
        <v>0.82997399999999999</v>
      </c>
      <c r="H110" s="46">
        <v>0.82737499999999997</v>
      </c>
      <c r="I110" s="46">
        <v>0.84935899999999998</v>
      </c>
      <c r="J110" s="46">
        <v>0.85416300000000001</v>
      </c>
      <c r="K110" s="46">
        <v>0.86621400000000004</v>
      </c>
      <c r="L110" s="46">
        <v>0.87305200000000005</v>
      </c>
      <c r="M110" s="46">
        <v>0.85318700000000003</v>
      </c>
      <c r="N110" s="46">
        <v>0.85602100000000003</v>
      </c>
      <c r="O110" s="46">
        <v>0.86532399999999998</v>
      </c>
      <c r="P110" s="46">
        <v>0.87564399999999998</v>
      </c>
      <c r="Q110" s="46">
        <v>0.88688400000000001</v>
      </c>
      <c r="R110" s="46">
        <v>0.89668899999999996</v>
      </c>
      <c r="S110" s="46">
        <v>0.911022</v>
      </c>
      <c r="T110" s="46">
        <v>0.92516399999999999</v>
      </c>
      <c r="U110" s="46">
        <v>0.93767900000000004</v>
      </c>
      <c r="V110" s="46">
        <v>0.95435499999999995</v>
      </c>
      <c r="W110" s="46">
        <v>0.95382</v>
      </c>
      <c r="X110" s="46">
        <v>0.96164499999999997</v>
      </c>
      <c r="Y110" s="46">
        <v>0.97088399999999997</v>
      </c>
      <c r="Z110" s="46">
        <v>0.98623899999999998</v>
      </c>
      <c r="AA110" s="46">
        <v>0.99708600000000003</v>
      </c>
      <c r="AB110" s="46">
        <v>1.014151</v>
      </c>
      <c r="AC110" s="46">
        <v>1.0195430000000001</v>
      </c>
      <c r="AD110" s="46">
        <v>1.0245340000000001</v>
      </c>
      <c r="AE110" s="46">
        <v>1.0329219999999999</v>
      </c>
      <c r="AF110" s="46">
        <v>1.04494</v>
      </c>
      <c r="AG110" s="46">
        <v>1.060791</v>
      </c>
      <c r="AH110" s="46">
        <v>1.0052E-2</v>
      </c>
      <c r="AI110" s="45">
        <v>1.1846000000000001E-2</v>
      </c>
    </row>
    <row r="111" spans="1:35" s="48" customFormat="1" ht="15" customHeight="1" x14ac:dyDescent="0.25">
      <c r="A111" s="49" t="s">
        <v>1842</v>
      </c>
      <c r="B111" s="144" t="s">
        <v>1809</v>
      </c>
      <c r="C111" s="145">
        <v>0</v>
      </c>
      <c r="D111" s="46">
        <v>0</v>
      </c>
      <c r="E111" s="46">
        <v>0</v>
      </c>
      <c r="F111" s="46">
        <v>0</v>
      </c>
      <c r="G111" s="46">
        <v>0</v>
      </c>
      <c r="H111" s="46">
        <v>0</v>
      </c>
      <c r="I111" s="46">
        <v>0</v>
      </c>
      <c r="J111" s="46">
        <v>0</v>
      </c>
      <c r="K111" s="46">
        <v>0</v>
      </c>
      <c r="L111" s="46">
        <v>0</v>
      </c>
      <c r="M111" s="46">
        <v>0</v>
      </c>
      <c r="N111" s="46">
        <v>0</v>
      </c>
      <c r="O111" s="46">
        <v>0</v>
      </c>
      <c r="P111" s="46">
        <v>0</v>
      </c>
      <c r="Q111" s="46">
        <v>0</v>
      </c>
      <c r="R111" s="46">
        <v>0</v>
      </c>
      <c r="S111" s="46">
        <v>0</v>
      </c>
      <c r="T111" s="46">
        <v>0</v>
      </c>
      <c r="U111" s="46">
        <v>0</v>
      </c>
      <c r="V111" s="46">
        <v>0</v>
      </c>
      <c r="W111" s="46">
        <v>0</v>
      </c>
      <c r="X111" s="46">
        <v>0</v>
      </c>
      <c r="Y111" s="46">
        <v>0</v>
      </c>
      <c r="Z111" s="46">
        <v>0</v>
      </c>
      <c r="AA111" s="46">
        <v>0</v>
      </c>
      <c r="AB111" s="46">
        <v>0</v>
      </c>
      <c r="AC111" s="46">
        <v>0</v>
      </c>
      <c r="AD111" s="46">
        <v>0</v>
      </c>
      <c r="AE111" s="46">
        <v>0</v>
      </c>
      <c r="AF111" s="46">
        <v>0</v>
      </c>
      <c r="AG111" s="46">
        <v>0</v>
      </c>
      <c r="AH111" s="46" t="s">
        <v>102</v>
      </c>
      <c r="AI111" s="45" t="s">
        <v>102</v>
      </c>
    </row>
    <row r="112" spans="1:35" s="48" customFormat="1" ht="15" customHeight="1" x14ac:dyDescent="0.25">
      <c r="A112" s="49" t="s">
        <v>1841</v>
      </c>
      <c r="B112" s="144" t="s">
        <v>250</v>
      </c>
      <c r="C112" s="145">
        <v>1.8647</v>
      </c>
      <c r="D112" s="46">
        <v>1.823809</v>
      </c>
      <c r="E112" s="46">
        <v>1.9220729999999999</v>
      </c>
      <c r="F112" s="46">
        <v>2.0607839999999999</v>
      </c>
      <c r="G112" s="46">
        <v>2.1502119999999998</v>
      </c>
      <c r="H112" s="46">
        <v>2.2464520000000001</v>
      </c>
      <c r="I112" s="46">
        <v>2.3186239999999998</v>
      </c>
      <c r="J112" s="46">
        <v>2.3670040000000001</v>
      </c>
      <c r="K112" s="46">
        <v>2.423727</v>
      </c>
      <c r="L112" s="46">
        <v>2.4730759999999998</v>
      </c>
      <c r="M112" s="46">
        <v>2.5132599999999998</v>
      </c>
      <c r="N112" s="46">
        <v>2.5578379999999998</v>
      </c>
      <c r="O112" s="46">
        <v>2.6138249999999998</v>
      </c>
      <c r="P112" s="46">
        <v>2.6505070000000002</v>
      </c>
      <c r="Q112" s="46">
        <v>2.6930969999999999</v>
      </c>
      <c r="R112" s="46">
        <v>2.733546</v>
      </c>
      <c r="S112" s="46">
        <v>2.7722920000000002</v>
      </c>
      <c r="T112" s="46">
        <v>2.8039550000000002</v>
      </c>
      <c r="U112" s="46">
        <v>2.8238020000000001</v>
      </c>
      <c r="V112" s="46">
        <v>2.8746580000000002</v>
      </c>
      <c r="W112" s="46">
        <v>2.9076759999999999</v>
      </c>
      <c r="X112" s="46">
        <v>2.92842</v>
      </c>
      <c r="Y112" s="46">
        <v>2.948664</v>
      </c>
      <c r="Z112" s="46">
        <v>2.985843</v>
      </c>
      <c r="AA112" s="46">
        <v>3.0241400000000001</v>
      </c>
      <c r="AB112" s="46">
        <v>3.045569</v>
      </c>
      <c r="AC112" s="46">
        <v>3.0486219999999999</v>
      </c>
      <c r="AD112" s="46">
        <v>3.0808580000000001</v>
      </c>
      <c r="AE112" s="46">
        <v>3.0845760000000002</v>
      </c>
      <c r="AF112" s="46">
        <v>3.081413</v>
      </c>
      <c r="AG112" s="46">
        <v>3.067399</v>
      </c>
      <c r="AH112" s="46">
        <v>1.6729000000000001E-2</v>
      </c>
      <c r="AI112" s="45">
        <v>8.9040000000000005E-3</v>
      </c>
    </row>
    <row r="113" spans="1:35" s="48" customFormat="1" ht="15" customHeight="1" x14ac:dyDescent="0.25">
      <c r="A113" s="49" t="s">
        <v>1840</v>
      </c>
      <c r="B113" s="144" t="s">
        <v>251</v>
      </c>
      <c r="C113" s="145">
        <v>0.35997099999999999</v>
      </c>
      <c r="D113" s="46">
        <v>0.49271999999999999</v>
      </c>
      <c r="E113" s="46">
        <v>0.48645500000000003</v>
      </c>
      <c r="F113" s="46">
        <v>0.49248599999999998</v>
      </c>
      <c r="G113" s="46">
        <v>0.55064999999999997</v>
      </c>
      <c r="H113" s="46">
        <v>0.63718900000000001</v>
      </c>
      <c r="I113" s="46">
        <v>0.703847</v>
      </c>
      <c r="J113" s="46">
        <v>0.73495699999999997</v>
      </c>
      <c r="K113" s="46">
        <v>0.767953</v>
      </c>
      <c r="L113" s="46">
        <v>0.828287</v>
      </c>
      <c r="M113" s="46">
        <v>0.89050700000000005</v>
      </c>
      <c r="N113" s="46">
        <v>0.92161700000000002</v>
      </c>
      <c r="O113" s="46">
        <v>0.95461300000000004</v>
      </c>
      <c r="P113" s="46">
        <v>0.98383699999999996</v>
      </c>
      <c r="Q113" s="46">
        <v>1.014947</v>
      </c>
      <c r="R113" s="46">
        <v>1.046057</v>
      </c>
      <c r="S113" s="46">
        <v>1.079053</v>
      </c>
      <c r="T113" s="46">
        <v>1.108277</v>
      </c>
      <c r="U113" s="46">
        <v>1.1393869999999999</v>
      </c>
      <c r="V113" s="46">
        <v>1.1704969999999999</v>
      </c>
      <c r="W113" s="46">
        <v>1.2034929999999999</v>
      </c>
      <c r="X113" s="46">
        <v>1.2171620000000001</v>
      </c>
      <c r="Y113" s="46">
        <v>1.2171620000000001</v>
      </c>
      <c r="Z113" s="46">
        <v>1.2171620000000001</v>
      </c>
      <c r="AA113" s="46">
        <v>1.2190479999999999</v>
      </c>
      <c r="AB113" s="46">
        <v>1.2171620000000001</v>
      </c>
      <c r="AC113" s="46">
        <v>1.2171620000000001</v>
      </c>
      <c r="AD113" s="46">
        <v>1.2171620000000001</v>
      </c>
      <c r="AE113" s="46">
        <v>1.2190479999999999</v>
      </c>
      <c r="AF113" s="46">
        <v>1.2171620000000001</v>
      </c>
      <c r="AG113" s="46">
        <v>1.2171620000000001</v>
      </c>
      <c r="AH113" s="46">
        <v>4.1444000000000002E-2</v>
      </c>
      <c r="AI113" s="45">
        <v>4.088E-2</v>
      </c>
    </row>
    <row r="114" spans="1:35" s="48" customFormat="1" ht="15" customHeight="1" x14ac:dyDescent="0.25">
      <c r="A114" s="49" t="s">
        <v>1839</v>
      </c>
      <c r="B114" s="142" t="s">
        <v>40</v>
      </c>
      <c r="C114" s="143">
        <v>10.70487</v>
      </c>
      <c r="D114" s="46">
        <v>10.601205999999999</v>
      </c>
      <c r="E114" s="46">
        <v>10.978656000000001</v>
      </c>
      <c r="F114" s="46">
        <v>11.356005</v>
      </c>
      <c r="G114" s="46">
        <v>11.811657</v>
      </c>
      <c r="H114" s="46">
        <v>12.175267</v>
      </c>
      <c r="I114" s="46">
        <v>12.5107</v>
      </c>
      <c r="J114" s="46">
        <v>12.613962000000001</v>
      </c>
      <c r="K114" s="46">
        <v>12.738184</v>
      </c>
      <c r="L114" s="46">
        <v>12.893819000000001</v>
      </c>
      <c r="M114" s="46">
        <v>12.989779</v>
      </c>
      <c r="N114" s="46">
        <v>13.079725</v>
      </c>
      <c r="O114" s="46">
        <v>13.218681</v>
      </c>
      <c r="P114" s="46">
        <v>13.340244999999999</v>
      </c>
      <c r="Q114" s="46">
        <v>13.526420999999999</v>
      </c>
      <c r="R114" s="46">
        <v>13.712481</v>
      </c>
      <c r="S114" s="46">
        <v>13.903119999999999</v>
      </c>
      <c r="T114" s="46">
        <v>14.095935000000001</v>
      </c>
      <c r="U114" s="46">
        <v>14.280866</v>
      </c>
      <c r="V114" s="46">
        <v>14.505966000000001</v>
      </c>
      <c r="W114" s="46">
        <v>14.676252</v>
      </c>
      <c r="X114" s="46">
        <v>14.830353000000001</v>
      </c>
      <c r="Y114" s="46">
        <v>14.989463000000001</v>
      </c>
      <c r="Z114" s="46">
        <v>15.216286</v>
      </c>
      <c r="AA114" s="46">
        <v>15.407271</v>
      </c>
      <c r="AB114" s="46">
        <v>15.62501</v>
      </c>
      <c r="AC114" s="46">
        <v>15.767467999999999</v>
      </c>
      <c r="AD114" s="46">
        <v>15.927293000000001</v>
      </c>
      <c r="AE114" s="46">
        <v>16.101336</v>
      </c>
      <c r="AF114" s="46">
        <v>16.291231</v>
      </c>
      <c r="AG114" s="46">
        <v>16.490358000000001</v>
      </c>
      <c r="AH114" s="46">
        <v>1.4507000000000001E-2</v>
      </c>
      <c r="AI114" s="45">
        <v>1.1393E-2</v>
      </c>
    </row>
    <row r="115" spans="1:35" s="48" customFormat="1" ht="15" customHeight="1" x14ac:dyDescent="0.25">
      <c r="A115" s="49" t="s">
        <v>1838</v>
      </c>
      <c r="B115" s="144" t="s">
        <v>252</v>
      </c>
      <c r="C115" s="145">
        <v>0.448104</v>
      </c>
      <c r="D115" s="46">
        <v>0.37154700000000002</v>
      </c>
      <c r="E115" s="46">
        <v>0.38810600000000001</v>
      </c>
      <c r="F115" s="46">
        <v>0.486153</v>
      </c>
      <c r="G115" s="46">
        <v>0.49357099999999998</v>
      </c>
      <c r="H115" s="46">
        <v>0.46870899999999999</v>
      </c>
      <c r="I115" s="46">
        <v>0.45682699999999998</v>
      </c>
      <c r="J115" s="46">
        <v>0.44399</v>
      </c>
      <c r="K115" s="46">
        <v>0.42868499999999998</v>
      </c>
      <c r="L115" s="46">
        <v>0.404644</v>
      </c>
      <c r="M115" s="46">
        <v>0.40077600000000002</v>
      </c>
      <c r="N115" s="46">
        <v>0.399563</v>
      </c>
      <c r="O115" s="46">
        <v>0.39810499999999999</v>
      </c>
      <c r="P115" s="46">
        <v>0.38897599999999999</v>
      </c>
      <c r="Q115" s="46">
        <v>0.39213999999999999</v>
      </c>
      <c r="R115" s="46">
        <v>0.40029199999999998</v>
      </c>
      <c r="S115" s="46">
        <v>0.40197100000000002</v>
      </c>
      <c r="T115" s="46">
        <v>0.40498200000000001</v>
      </c>
      <c r="U115" s="46">
        <v>0.41298800000000002</v>
      </c>
      <c r="V115" s="46">
        <v>0.42020099999999999</v>
      </c>
      <c r="W115" s="46">
        <v>0.41795900000000002</v>
      </c>
      <c r="X115" s="46">
        <v>0.42030499999999998</v>
      </c>
      <c r="Y115" s="46">
        <v>0.42823299999999997</v>
      </c>
      <c r="Z115" s="46">
        <v>0.44209199999999998</v>
      </c>
      <c r="AA115" s="46">
        <v>0.443272</v>
      </c>
      <c r="AB115" s="46">
        <v>0.44942700000000002</v>
      </c>
      <c r="AC115" s="46">
        <v>0.45047999999999999</v>
      </c>
      <c r="AD115" s="46">
        <v>0.44876700000000003</v>
      </c>
      <c r="AE115" s="46">
        <v>0.45388200000000001</v>
      </c>
      <c r="AF115" s="46">
        <v>0.45821499999999998</v>
      </c>
      <c r="AG115" s="46">
        <v>0.46992099999999998</v>
      </c>
      <c r="AH115" s="46">
        <v>1.586E-3</v>
      </c>
      <c r="AI115" s="45">
        <v>-9.5270000000000007E-3</v>
      </c>
    </row>
    <row r="116" spans="1:35" s="48" customFormat="1" ht="15" customHeight="1" x14ac:dyDescent="0.25">
      <c r="A116" s="49" t="s">
        <v>1837</v>
      </c>
      <c r="B116" s="144" t="s">
        <v>41</v>
      </c>
      <c r="C116" s="145">
        <v>0.485064</v>
      </c>
      <c r="D116" s="46">
        <v>0.47365600000000002</v>
      </c>
      <c r="E116" s="46">
        <v>0.46051199999999998</v>
      </c>
      <c r="F116" s="46">
        <v>0.46463700000000002</v>
      </c>
      <c r="G116" s="46">
        <v>0.46931699999999998</v>
      </c>
      <c r="H116" s="46">
        <v>0.468551</v>
      </c>
      <c r="I116" s="46">
        <v>0.46553600000000001</v>
      </c>
      <c r="J116" s="46">
        <v>0.46159</v>
      </c>
      <c r="K116" s="46">
        <v>0.45802199999999998</v>
      </c>
      <c r="L116" s="46">
        <v>0.452374</v>
      </c>
      <c r="M116" s="46">
        <v>0.44819100000000001</v>
      </c>
      <c r="N116" s="46">
        <v>0.44442399999999999</v>
      </c>
      <c r="O116" s="46">
        <v>0.44100699999999998</v>
      </c>
      <c r="P116" s="46">
        <v>0.435726</v>
      </c>
      <c r="Q116" s="46">
        <v>0.43074899999999999</v>
      </c>
      <c r="R116" s="46">
        <v>0.431925</v>
      </c>
      <c r="S116" s="46">
        <v>0.43264000000000002</v>
      </c>
      <c r="T116" s="46">
        <v>0.43341499999999999</v>
      </c>
      <c r="U116" s="46">
        <v>0.43445600000000001</v>
      </c>
      <c r="V116" s="46">
        <v>0.43565700000000002</v>
      </c>
      <c r="W116" s="46">
        <v>0.43641099999999999</v>
      </c>
      <c r="X116" s="46">
        <v>0.44099899999999997</v>
      </c>
      <c r="Y116" s="46">
        <v>0.45008900000000002</v>
      </c>
      <c r="Z116" s="46">
        <v>0.46021400000000001</v>
      </c>
      <c r="AA116" s="46">
        <v>0.47448200000000001</v>
      </c>
      <c r="AB116" s="46">
        <v>0.47679500000000002</v>
      </c>
      <c r="AC116" s="46">
        <v>0.47821799999999998</v>
      </c>
      <c r="AD116" s="46">
        <v>0.47948099999999999</v>
      </c>
      <c r="AE116" s="46">
        <v>0.48125899999999999</v>
      </c>
      <c r="AF116" s="46">
        <v>0.48338900000000001</v>
      </c>
      <c r="AG116" s="46">
        <v>0.48622799999999999</v>
      </c>
      <c r="AH116" s="46">
        <v>8.0000000000000007E-5</v>
      </c>
      <c r="AI116" s="45">
        <v>-1.714E-3</v>
      </c>
    </row>
    <row r="117" spans="1:35" s="48" customFormat="1" ht="15" customHeight="1" x14ac:dyDescent="0.25">
      <c r="A117" s="49" t="s">
        <v>1836</v>
      </c>
      <c r="B117" s="144" t="s">
        <v>1802</v>
      </c>
      <c r="C117" s="145">
        <v>0</v>
      </c>
      <c r="D117" s="46">
        <v>0</v>
      </c>
      <c r="E117" s="46">
        <v>0</v>
      </c>
      <c r="F117" s="46">
        <v>0</v>
      </c>
      <c r="G117" s="46">
        <v>0</v>
      </c>
      <c r="H117" s="46">
        <v>0</v>
      </c>
      <c r="I117" s="46">
        <v>0</v>
      </c>
      <c r="J117" s="46">
        <v>0</v>
      </c>
      <c r="K117" s="46">
        <v>0</v>
      </c>
      <c r="L117" s="46">
        <v>0</v>
      </c>
      <c r="M117" s="46">
        <v>0</v>
      </c>
      <c r="N117" s="46">
        <v>0</v>
      </c>
      <c r="O117" s="46">
        <v>0</v>
      </c>
      <c r="P117" s="46">
        <v>0</v>
      </c>
      <c r="Q117" s="46">
        <v>0</v>
      </c>
      <c r="R117" s="46">
        <v>0</v>
      </c>
      <c r="S117" s="46">
        <v>0</v>
      </c>
      <c r="T117" s="46">
        <v>0</v>
      </c>
      <c r="U117" s="46">
        <v>0</v>
      </c>
      <c r="V117" s="46">
        <v>0</v>
      </c>
      <c r="W117" s="46">
        <v>0</v>
      </c>
      <c r="X117" s="46">
        <v>0</v>
      </c>
      <c r="Y117" s="46">
        <v>0</v>
      </c>
      <c r="Z117" s="46">
        <v>0</v>
      </c>
      <c r="AA117" s="46">
        <v>0</v>
      </c>
      <c r="AB117" s="46">
        <v>0</v>
      </c>
      <c r="AC117" s="46">
        <v>0</v>
      </c>
      <c r="AD117" s="46">
        <v>0</v>
      </c>
      <c r="AE117" s="46">
        <v>0</v>
      </c>
      <c r="AF117" s="46">
        <v>0</v>
      </c>
      <c r="AG117" s="46">
        <v>0</v>
      </c>
      <c r="AH117" s="46" t="s">
        <v>102</v>
      </c>
      <c r="AI117" s="45" t="s">
        <v>102</v>
      </c>
    </row>
    <row r="118" spans="1:35" s="48" customFormat="1" ht="15" customHeight="1" x14ac:dyDescent="0.25">
      <c r="A118" s="49" t="s">
        <v>1835</v>
      </c>
      <c r="B118" s="142" t="s">
        <v>42</v>
      </c>
      <c r="C118" s="143">
        <v>0.933168</v>
      </c>
      <c r="D118" s="46">
        <v>0.84520300000000004</v>
      </c>
      <c r="E118" s="46">
        <v>0.84861799999999998</v>
      </c>
      <c r="F118" s="46">
        <v>0.95079100000000005</v>
      </c>
      <c r="G118" s="46">
        <v>0.96288899999999999</v>
      </c>
      <c r="H118" s="46">
        <v>0.93725999999999998</v>
      </c>
      <c r="I118" s="46">
        <v>0.92236300000000004</v>
      </c>
      <c r="J118" s="46">
        <v>0.90558000000000005</v>
      </c>
      <c r="K118" s="46">
        <v>0.88670700000000002</v>
      </c>
      <c r="L118" s="46">
        <v>0.85701799999999995</v>
      </c>
      <c r="M118" s="46">
        <v>0.84896700000000003</v>
      </c>
      <c r="N118" s="46">
        <v>0.84398700000000004</v>
      </c>
      <c r="O118" s="46">
        <v>0.83911199999999997</v>
      </c>
      <c r="P118" s="46">
        <v>0.82470299999999996</v>
      </c>
      <c r="Q118" s="46">
        <v>0.82288899999999998</v>
      </c>
      <c r="R118" s="46">
        <v>0.83221699999999998</v>
      </c>
      <c r="S118" s="46">
        <v>0.83461099999999999</v>
      </c>
      <c r="T118" s="46">
        <v>0.83839799999999998</v>
      </c>
      <c r="U118" s="46">
        <v>0.84744399999999998</v>
      </c>
      <c r="V118" s="46">
        <v>0.85585800000000001</v>
      </c>
      <c r="W118" s="46">
        <v>0.85436900000000005</v>
      </c>
      <c r="X118" s="46">
        <v>0.86130300000000004</v>
      </c>
      <c r="Y118" s="46">
        <v>0.87832200000000005</v>
      </c>
      <c r="Z118" s="46">
        <v>0.90230699999999997</v>
      </c>
      <c r="AA118" s="46">
        <v>0.91775499999999999</v>
      </c>
      <c r="AB118" s="46">
        <v>0.92622199999999999</v>
      </c>
      <c r="AC118" s="46">
        <v>0.92869800000000002</v>
      </c>
      <c r="AD118" s="46">
        <v>0.92824799999999996</v>
      </c>
      <c r="AE118" s="46">
        <v>0.935141</v>
      </c>
      <c r="AF118" s="46">
        <v>0.941604</v>
      </c>
      <c r="AG118" s="46">
        <v>0.956148</v>
      </c>
      <c r="AH118" s="46">
        <v>8.1099999999999998E-4</v>
      </c>
      <c r="AI118" s="45">
        <v>-5.5500000000000002E-3</v>
      </c>
    </row>
    <row r="119" spans="1:35" s="48" customFormat="1" ht="15" customHeight="1" x14ac:dyDescent="0.25">
      <c r="A119" s="49" t="s">
        <v>1834</v>
      </c>
      <c r="B119" s="142" t="s">
        <v>1799</v>
      </c>
      <c r="C119" s="143">
        <v>0.90456499999999995</v>
      </c>
      <c r="D119" s="46">
        <v>0.88106899999999999</v>
      </c>
      <c r="E119" s="46">
        <v>0.87139900000000003</v>
      </c>
      <c r="F119" s="46">
        <v>0.87804800000000005</v>
      </c>
      <c r="G119" s="46">
        <v>0.88669200000000004</v>
      </c>
      <c r="H119" s="46">
        <v>0.89332500000000004</v>
      </c>
      <c r="I119" s="46">
        <v>0.89871199999999996</v>
      </c>
      <c r="J119" s="46">
        <v>0.90263300000000002</v>
      </c>
      <c r="K119" s="46">
        <v>0.906362</v>
      </c>
      <c r="L119" s="46">
        <v>0.90952699999999997</v>
      </c>
      <c r="M119" s="46">
        <v>0.91970200000000002</v>
      </c>
      <c r="N119" s="46">
        <v>0.92291199999999995</v>
      </c>
      <c r="O119" s="46">
        <v>0.927172</v>
      </c>
      <c r="P119" s="46">
        <v>0.93237899999999996</v>
      </c>
      <c r="Q119" s="46">
        <v>0.93720099999999995</v>
      </c>
      <c r="R119" s="46">
        <v>0.94174999999999998</v>
      </c>
      <c r="S119" s="46">
        <v>0.94989199999999996</v>
      </c>
      <c r="T119" s="46">
        <v>0.95608300000000002</v>
      </c>
      <c r="U119" s="46">
        <v>0.962673</v>
      </c>
      <c r="V119" s="46">
        <v>0.97009400000000001</v>
      </c>
      <c r="W119" s="46">
        <v>0.97864300000000004</v>
      </c>
      <c r="X119" s="46">
        <v>0.98686099999999999</v>
      </c>
      <c r="Y119" s="46">
        <v>0.99639800000000001</v>
      </c>
      <c r="Z119" s="46">
        <v>1.006248</v>
      </c>
      <c r="AA119" s="46">
        <v>1.0239480000000001</v>
      </c>
      <c r="AB119" s="46">
        <v>1.0331630000000001</v>
      </c>
      <c r="AC119" s="46">
        <v>1.0426660000000001</v>
      </c>
      <c r="AD119" s="46">
        <v>1.0524150000000001</v>
      </c>
      <c r="AE119" s="46">
        <v>1.062656</v>
      </c>
      <c r="AF119" s="46">
        <v>1.073288</v>
      </c>
      <c r="AG119" s="46">
        <v>1.084192</v>
      </c>
      <c r="AH119" s="46">
        <v>6.0559999999999998E-3</v>
      </c>
      <c r="AI119" s="45">
        <v>1.0449999999999999E-3</v>
      </c>
    </row>
    <row r="120" spans="1:35" s="48" customFormat="1" ht="15" customHeight="1" x14ac:dyDescent="0.25">
      <c r="A120" s="49" t="s">
        <v>1833</v>
      </c>
      <c r="B120" s="44" t="s">
        <v>253</v>
      </c>
      <c r="C120" s="46">
        <v>1.530173</v>
      </c>
      <c r="D120" s="46">
        <v>1.5617449999999999</v>
      </c>
      <c r="E120" s="46">
        <v>1.559213</v>
      </c>
      <c r="F120" s="46">
        <v>1.5754109999999999</v>
      </c>
      <c r="G120" s="46">
        <v>1.6041019999999999</v>
      </c>
      <c r="H120" s="46">
        <v>1.6239619999999999</v>
      </c>
      <c r="I120" s="46">
        <v>1.6373200000000001</v>
      </c>
      <c r="J120" s="46">
        <v>1.6443000000000001</v>
      </c>
      <c r="K120" s="46">
        <v>1.65072</v>
      </c>
      <c r="L120" s="46">
        <v>1.6535869999999999</v>
      </c>
      <c r="M120" s="46">
        <v>1.6594549999999999</v>
      </c>
      <c r="N120" s="46">
        <v>1.6673549999999999</v>
      </c>
      <c r="O120" s="46">
        <v>1.677953</v>
      </c>
      <c r="P120" s="46">
        <v>1.679165</v>
      </c>
      <c r="Q120" s="46">
        <v>1.6805349999999999</v>
      </c>
      <c r="R120" s="46">
        <v>1.6943010000000001</v>
      </c>
      <c r="S120" s="46">
        <v>1.7077389999999999</v>
      </c>
      <c r="T120" s="46">
        <v>1.7219450000000001</v>
      </c>
      <c r="U120" s="46">
        <v>1.7400469999999999</v>
      </c>
      <c r="V120" s="46">
        <v>1.7588140000000001</v>
      </c>
      <c r="W120" s="46">
        <v>1.7768539999999999</v>
      </c>
      <c r="X120" s="46">
        <v>1.7991010000000001</v>
      </c>
      <c r="Y120" s="46">
        <v>1.8198270000000001</v>
      </c>
      <c r="Z120" s="46">
        <v>1.8444499999999999</v>
      </c>
      <c r="AA120" s="46">
        <v>1.866628</v>
      </c>
      <c r="AB120" s="46">
        <v>1.8958900000000001</v>
      </c>
      <c r="AC120" s="46">
        <v>1.922401</v>
      </c>
      <c r="AD120" s="46">
        <v>1.948788</v>
      </c>
      <c r="AE120" s="46">
        <v>1.9743200000000001</v>
      </c>
      <c r="AF120" s="46">
        <v>2.0009399999999999</v>
      </c>
      <c r="AG120" s="46">
        <v>2.0300820000000002</v>
      </c>
      <c r="AH120" s="46">
        <v>9.4680000000000007E-3</v>
      </c>
      <c r="AI120" s="45">
        <v>1.0330000000000001E-2</v>
      </c>
    </row>
    <row r="121" spans="1:35" s="48" customFormat="1" ht="15" customHeight="1" x14ac:dyDescent="0.25">
      <c r="A121" s="49" t="s">
        <v>1832</v>
      </c>
      <c r="B121" s="142" t="s">
        <v>254</v>
      </c>
      <c r="C121" s="143">
        <v>3.0669249999999999</v>
      </c>
      <c r="D121" s="46">
        <v>3.0831249999999999</v>
      </c>
      <c r="E121" s="46">
        <v>3.1251440000000001</v>
      </c>
      <c r="F121" s="46">
        <v>3.2156410000000002</v>
      </c>
      <c r="G121" s="46">
        <v>3.3250730000000002</v>
      </c>
      <c r="H121" s="46">
        <v>3.413281</v>
      </c>
      <c r="I121" s="46">
        <v>3.471282</v>
      </c>
      <c r="J121" s="46">
        <v>3.5104009999999999</v>
      </c>
      <c r="K121" s="46">
        <v>3.5465019999999998</v>
      </c>
      <c r="L121" s="46">
        <v>3.5695960000000002</v>
      </c>
      <c r="M121" s="46">
        <v>3.59999</v>
      </c>
      <c r="N121" s="46">
        <v>3.625032</v>
      </c>
      <c r="O121" s="46">
        <v>3.657454</v>
      </c>
      <c r="P121" s="46">
        <v>3.672739</v>
      </c>
      <c r="Q121" s="46">
        <v>3.7007810000000001</v>
      </c>
      <c r="R121" s="46">
        <v>3.7365409999999999</v>
      </c>
      <c r="S121" s="46">
        <v>3.7699750000000001</v>
      </c>
      <c r="T121" s="46">
        <v>3.8011189999999999</v>
      </c>
      <c r="U121" s="46">
        <v>3.8326159999999998</v>
      </c>
      <c r="V121" s="46">
        <v>3.8674569999999999</v>
      </c>
      <c r="W121" s="46">
        <v>3.8942220000000001</v>
      </c>
      <c r="X121" s="46">
        <v>3.9284289999999999</v>
      </c>
      <c r="Y121" s="46">
        <v>3.9669300000000001</v>
      </c>
      <c r="Z121" s="46">
        <v>4.0153439999999998</v>
      </c>
      <c r="AA121" s="46">
        <v>4.0493360000000003</v>
      </c>
      <c r="AB121" s="46">
        <v>4.0896090000000003</v>
      </c>
      <c r="AC121" s="46">
        <v>4.1169460000000004</v>
      </c>
      <c r="AD121" s="46">
        <v>4.1367560000000001</v>
      </c>
      <c r="AE121" s="46">
        <v>4.1616400000000002</v>
      </c>
      <c r="AF121" s="46">
        <v>4.1919969999999998</v>
      </c>
      <c r="AG121" s="46">
        <v>4.2258420000000001</v>
      </c>
      <c r="AH121" s="46">
        <v>1.0742E-2</v>
      </c>
      <c r="AI121" s="45">
        <v>7.2820000000000003E-3</v>
      </c>
    </row>
    <row r="122" spans="1:35" s="48" customFormat="1" ht="15" customHeight="1" x14ac:dyDescent="0.2">
      <c r="A122" s="49" t="s">
        <v>1831</v>
      </c>
      <c r="B122" s="43" t="s">
        <v>43</v>
      </c>
      <c r="C122" s="54">
        <v>25.465620000000001</v>
      </c>
      <c r="D122" s="54">
        <v>25.826049999999999</v>
      </c>
      <c r="E122" s="54">
        <v>26.409594999999999</v>
      </c>
      <c r="F122" s="54">
        <v>27.202684000000001</v>
      </c>
      <c r="G122" s="54">
        <v>28.011507000000002</v>
      </c>
      <c r="H122" s="54">
        <v>28.661536999999999</v>
      </c>
      <c r="I122" s="54">
        <v>29.158688000000001</v>
      </c>
      <c r="J122" s="54">
        <v>29.391081</v>
      </c>
      <c r="K122" s="54">
        <v>29.656047999999998</v>
      </c>
      <c r="L122" s="54">
        <v>29.909084</v>
      </c>
      <c r="M122" s="54">
        <v>30.166578000000001</v>
      </c>
      <c r="N122" s="54">
        <v>30.395354999999999</v>
      </c>
      <c r="O122" s="54">
        <v>30.689041</v>
      </c>
      <c r="P122" s="54">
        <v>30.910276</v>
      </c>
      <c r="Q122" s="54">
        <v>31.274519000000002</v>
      </c>
      <c r="R122" s="54">
        <v>31.664082000000001</v>
      </c>
      <c r="S122" s="54">
        <v>32.049114000000003</v>
      </c>
      <c r="T122" s="54">
        <v>32.428145999999998</v>
      </c>
      <c r="U122" s="54">
        <v>32.792076000000002</v>
      </c>
      <c r="V122" s="54">
        <v>33.208435000000001</v>
      </c>
      <c r="W122" s="54">
        <v>33.4953</v>
      </c>
      <c r="X122" s="54">
        <v>33.817233999999999</v>
      </c>
      <c r="Y122" s="54">
        <v>34.161059999999999</v>
      </c>
      <c r="Z122" s="54">
        <v>34.628520999999999</v>
      </c>
      <c r="AA122" s="54">
        <v>35.030642999999998</v>
      </c>
      <c r="AB122" s="54">
        <v>35.491478000000001</v>
      </c>
      <c r="AC122" s="54">
        <v>35.794746000000004</v>
      </c>
      <c r="AD122" s="54">
        <v>36.109501000000002</v>
      </c>
      <c r="AE122" s="54">
        <v>36.436889999999998</v>
      </c>
      <c r="AF122" s="54">
        <v>36.83699</v>
      </c>
      <c r="AG122" s="54">
        <v>37.274051999999998</v>
      </c>
      <c r="AH122" s="54">
        <v>1.278E-2</v>
      </c>
      <c r="AI122" s="52">
        <v>9.8560000000000002E-3</v>
      </c>
    </row>
    <row r="123" spans="1:35" s="48" customFormat="1" ht="15" customHeight="1" x14ac:dyDescent="0.25">
      <c r="A123" s="49" t="s">
        <v>1830</v>
      </c>
      <c r="B123" s="44" t="s">
        <v>44</v>
      </c>
      <c r="C123" s="46">
        <v>5.7201469999999999</v>
      </c>
      <c r="D123" s="46">
        <v>5.7452240000000003</v>
      </c>
      <c r="E123" s="46">
        <v>5.8196070000000004</v>
      </c>
      <c r="F123" s="46">
        <v>5.818492</v>
      </c>
      <c r="G123" s="46">
        <v>5.8483109999999998</v>
      </c>
      <c r="H123" s="46">
        <v>5.796538</v>
      </c>
      <c r="I123" s="46">
        <v>5.6712220000000002</v>
      </c>
      <c r="J123" s="46">
        <v>5.5720330000000002</v>
      </c>
      <c r="K123" s="46">
        <v>5.5388250000000001</v>
      </c>
      <c r="L123" s="46">
        <v>5.5034280000000004</v>
      </c>
      <c r="M123" s="46">
        <v>5.5295379999999996</v>
      </c>
      <c r="N123" s="46">
        <v>5.5328179999999998</v>
      </c>
      <c r="O123" s="46">
        <v>5.5353789999999998</v>
      </c>
      <c r="P123" s="46">
        <v>5.5273839999999996</v>
      </c>
      <c r="Q123" s="46">
        <v>5.5298939999999996</v>
      </c>
      <c r="R123" s="46">
        <v>5.5543779999999998</v>
      </c>
      <c r="S123" s="46">
        <v>5.5743859999999996</v>
      </c>
      <c r="T123" s="46">
        <v>5.5822329999999996</v>
      </c>
      <c r="U123" s="46">
        <v>5.5941349999999996</v>
      </c>
      <c r="V123" s="46">
        <v>5.6213230000000003</v>
      </c>
      <c r="W123" s="46">
        <v>5.6414879999999998</v>
      </c>
      <c r="X123" s="46">
        <v>5.671913</v>
      </c>
      <c r="Y123" s="46">
        <v>5.7086620000000003</v>
      </c>
      <c r="Z123" s="46">
        <v>5.7443039999999996</v>
      </c>
      <c r="AA123" s="46">
        <v>5.7362299999999999</v>
      </c>
      <c r="AB123" s="46">
        <v>5.7665959999999998</v>
      </c>
      <c r="AC123" s="46">
        <v>5.7801400000000003</v>
      </c>
      <c r="AD123" s="46">
        <v>5.7814800000000002</v>
      </c>
      <c r="AE123" s="46">
        <v>5.7846440000000001</v>
      </c>
      <c r="AF123" s="46">
        <v>5.8094999999999999</v>
      </c>
      <c r="AG123" s="46">
        <v>5.83812</v>
      </c>
      <c r="AH123" s="46">
        <v>6.8099999999999996E-4</v>
      </c>
      <c r="AI123" s="45">
        <v>3.0699999999999998E-4</v>
      </c>
    </row>
    <row r="124" spans="1:35" s="48" customFormat="1" ht="15" customHeight="1" x14ac:dyDescent="0.2">
      <c r="A124" s="49" t="s">
        <v>1829</v>
      </c>
      <c r="B124" s="43" t="s">
        <v>45</v>
      </c>
      <c r="C124" s="54">
        <v>31.185766000000001</v>
      </c>
      <c r="D124" s="54">
        <v>31.571273999999999</v>
      </c>
      <c r="E124" s="54">
        <v>32.229202000000001</v>
      </c>
      <c r="F124" s="54">
        <v>33.021174999999999</v>
      </c>
      <c r="G124" s="54">
        <v>33.859817999999997</v>
      </c>
      <c r="H124" s="54">
        <v>34.458075999999998</v>
      </c>
      <c r="I124" s="54">
        <v>34.829909999999998</v>
      </c>
      <c r="J124" s="54">
        <v>34.963115999999999</v>
      </c>
      <c r="K124" s="54">
        <v>35.194873999999999</v>
      </c>
      <c r="L124" s="54">
        <v>35.412514000000002</v>
      </c>
      <c r="M124" s="54">
        <v>35.696117000000001</v>
      </c>
      <c r="N124" s="54">
        <v>35.928173000000001</v>
      </c>
      <c r="O124" s="54">
        <v>36.224418999999997</v>
      </c>
      <c r="P124" s="54">
        <v>36.437660000000001</v>
      </c>
      <c r="Q124" s="54">
        <v>36.804412999999997</v>
      </c>
      <c r="R124" s="54">
        <v>37.21846</v>
      </c>
      <c r="S124" s="54">
        <v>37.623500999999997</v>
      </c>
      <c r="T124" s="54">
        <v>38.010379999999998</v>
      </c>
      <c r="U124" s="54">
        <v>38.386211000000003</v>
      </c>
      <c r="V124" s="54">
        <v>38.829757999999998</v>
      </c>
      <c r="W124" s="54">
        <v>39.136786999999998</v>
      </c>
      <c r="X124" s="54">
        <v>39.489147000000003</v>
      </c>
      <c r="Y124" s="54">
        <v>39.869720000000001</v>
      </c>
      <c r="Z124" s="54">
        <v>40.372826000000003</v>
      </c>
      <c r="AA124" s="54">
        <v>40.766871999999999</v>
      </c>
      <c r="AB124" s="54">
        <v>41.258071999999999</v>
      </c>
      <c r="AC124" s="54">
        <v>41.574885999999999</v>
      </c>
      <c r="AD124" s="54">
        <v>41.890979999999999</v>
      </c>
      <c r="AE124" s="54">
        <v>42.221535000000003</v>
      </c>
      <c r="AF124" s="54">
        <v>42.646492000000002</v>
      </c>
      <c r="AG124" s="54">
        <v>43.112170999999996</v>
      </c>
      <c r="AH124" s="54">
        <v>1.0853E-2</v>
      </c>
      <c r="AI124" s="52">
        <v>8.2330000000000007E-3</v>
      </c>
    </row>
    <row r="125" spans="1:35" s="48" customFormat="1" ht="15" customHeight="1" x14ac:dyDescent="0.2"/>
    <row r="126" spans="1:35" s="48" customFormat="1" ht="15" customHeight="1" x14ac:dyDescent="0.2">
      <c r="B126" s="43" t="s">
        <v>1828</v>
      </c>
    </row>
    <row r="127" spans="1:35" s="48" customFormat="1" ht="15" customHeight="1" x14ac:dyDescent="0.2">
      <c r="B127" s="43" t="s">
        <v>1827</v>
      </c>
    </row>
    <row r="128" spans="1:35" s="48" customFormat="1" ht="15" customHeight="1" x14ac:dyDescent="0.25">
      <c r="A128" s="49" t="s">
        <v>1826</v>
      </c>
      <c r="B128" s="44" t="s">
        <v>1825</v>
      </c>
      <c r="C128" s="46">
        <v>1.9366999999999999E-2</v>
      </c>
      <c r="D128" s="46">
        <v>1.8600999999999999E-2</v>
      </c>
      <c r="E128" s="46">
        <v>1.4933E-2</v>
      </c>
      <c r="F128" s="46">
        <v>2.4316999999999998E-2</v>
      </c>
      <c r="G128" s="46">
        <v>2.367E-2</v>
      </c>
      <c r="H128" s="46">
        <v>2.3362999999999998E-2</v>
      </c>
      <c r="I128" s="46">
        <v>2.3193999999999999E-2</v>
      </c>
      <c r="J128" s="46">
        <v>2.3104E-2</v>
      </c>
      <c r="K128" s="46">
        <v>2.2943000000000002E-2</v>
      </c>
      <c r="L128" s="46">
        <v>2.2818000000000001E-2</v>
      </c>
      <c r="M128" s="46">
        <v>2.2651000000000001E-2</v>
      </c>
      <c r="N128" s="46">
        <v>2.2557000000000001E-2</v>
      </c>
      <c r="O128" s="46">
        <v>2.2522E-2</v>
      </c>
      <c r="P128" s="46">
        <v>2.2438E-2</v>
      </c>
      <c r="Q128" s="46">
        <v>2.2336000000000002E-2</v>
      </c>
      <c r="R128" s="46">
        <v>2.2259000000000001E-2</v>
      </c>
      <c r="S128" s="46">
        <v>2.2185E-2</v>
      </c>
      <c r="T128" s="46">
        <v>2.2093999999999999E-2</v>
      </c>
      <c r="U128" s="46">
        <v>2.2020999999999999E-2</v>
      </c>
      <c r="V128" s="46">
        <v>2.1950999999999998E-2</v>
      </c>
      <c r="W128" s="46">
        <v>2.1877000000000001E-2</v>
      </c>
      <c r="X128" s="46">
        <v>2.1807E-2</v>
      </c>
      <c r="Y128" s="46">
        <v>2.1728999999999998E-2</v>
      </c>
      <c r="Z128" s="46">
        <v>2.1649999999999999E-2</v>
      </c>
      <c r="AA128" s="46">
        <v>2.1592E-2</v>
      </c>
      <c r="AB128" s="46">
        <v>2.1545000000000002E-2</v>
      </c>
      <c r="AC128" s="46">
        <v>2.1519E-2</v>
      </c>
      <c r="AD128" s="46">
        <v>2.1495E-2</v>
      </c>
      <c r="AE128" s="46">
        <v>2.1461999999999998E-2</v>
      </c>
      <c r="AF128" s="46">
        <v>2.1413999999999999E-2</v>
      </c>
      <c r="AG128" s="46">
        <v>2.1384E-2</v>
      </c>
      <c r="AH128" s="46">
        <v>3.3080000000000002E-3</v>
      </c>
      <c r="AI128" s="45">
        <v>-7.4850000000000003E-3</v>
      </c>
    </row>
    <row r="129" spans="1:35" s="48" customFormat="1" ht="15" customHeight="1" x14ac:dyDescent="0.25">
      <c r="A129" s="49" t="s">
        <v>1824</v>
      </c>
      <c r="B129" s="44" t="s">
        <v>2018</v>
      </c>
      <c r="C129" s="46">
        <v>0.36386200000000002</v>
      </c>
      <c r="D129" s="46">
        <v>0.38759100000000002</v>
      </c>
      <c r="E129" s="46">
        <v>0.405557</v>
      </c>
      <c r="F129" s="46">
        <v>0.404335</v>
      </c>
      <c r="G129" s="46">
        <v>0.40948899999999999</v>
      </c>
      <c r="H129" s="46">
        <v>0.41123500000000002</v>
      </c>
      <c r="I129" s="46">
        <v>0.41253299999999998</v>
      </c>
      <c r="J129" s="46">
        <v>0.41335100000000002</v>
      </c>
      <c r="K129" s="46">
        <v>0.416354</v>
      </c>
      <c r="L129" s="46">
        <v>0.41890500000000003</v>
      </c>
      <c r="M129" s="46">
        <v>0.42261100000000001</v>
      </c>
      <c r="N129" s="46">
        <v>0.42585000000000001</v>
      </c>
      <c r="O129" s="46">
        <v>0.42713000000000001</v>
      </c>
      <c r="P129" s="46">
        <v>0.42802400000000002</v>
      </c>
      <c r="Q129" s="46">
        <v>0.43123099999999998</v>
      </c>
      <c r="R129" s="46">
        <v>0.43299900000000002</v>
      </c>
      <c r="S129" s="46">
        <v>0.43343300000000001</v>
      </c>
      <c r="T129" s="46">
        <v>0.43456499999999998</v>
      </c>
      <c r="U129" s="46">
        <v>0.43463400000000002</v>
      </c>
      <c r="V129" s="46">
        <v>0.434002</v>
      </c>
      <c r="W129" s="46">
        <v>0.43006100000000003</v>
      </c>
      <c r="X129" s="46">
        <v>0.42665500000000001</v>
      </c>
      <c r="Y129" s="46">
        <v>0.42404799999999998</v>
      </c>
      <c r="Z129" s="46">
        <v>0.42417100000000002</v>
      </c>
      <c r="AA129" s="46">
        <v>0.42343399999999998</v>
      </c>
      <c r="AB129" s="46">
        <v>0.42418600000000001</v>
      </c>
      <c r="AC129" s="46">
        <v>0.42185699999999998</v>
      </c>
      <c r="AD129" s="46">
        <v>0.41977399999999998</v>
      </c>
      <c r="AE129" s="46">
        <v>0.417242</v>
      </c>
      <c r="AF129" s="46">
        <v>0.41676099999999999</v>
      </c>
      <c r="AG129" s="46">
        <v>0.41626099999999999</v>
      </c>
      <c r="AH129" s="46">
        <v>4.4949999999999999E-3</v>
      </c>
      <c r="AI129" s="45">
        <v>1.052E-3</v>
      </c>
    </row>
    <row r="130" spans="1:35" s="48" customFormat="1" ht="15" customHeight="1" x14ac:dyDescent="0.25">
      <c r="A130" s="49" t="s">
        <v>1823</v>
      </c>
      <c r="B130" s="44" t="s">
        <v>244</v>
      </c>
      <c r="C130" s="46">
        <v>2.9141E-2</v>
      </c>
      <c r="D130" s="46">
        <v>2.8850000000000001E-2</v>
      </c>
      <c r="E130" s="46">
        <v>3.0626E-2</v>
      </c>
      <c r="F130" s="46">
        <v>3.0904999999999998E-2</v>
      </c>
      <c r="G130" s="46">
        <v>3.1085000000000002E-2</v>
      </c>
      <c r="H130" s="46">
        <v>3.1130999999999999E-2</v>
      </c>
      <c r="I130" s="46">
        <v>3.1229E-2</v>
      </c>
      <c r="J130" s="46">
        <v>3.1303999999999998E-2</v>
      </c>
      <c r="K130" s="46">
        <v>3.1342000000000002E-2</v>
      </c>
      <c r="L130" s="46">
        <v>3.1369000000000001E-2</v>
      </c>
      <c r="M130" s="46">
        <v>3.1365999999999998E-2</v>
      </c>
      <c r="N130" s="46">
        <v>3.1354E-2</v>
      </c>
      <c r="O130" s="46">
        <v>3.1370000000000002E-2</v>
      </c>
      <c r="P130" s="46">
        <v>3.1304999999999999E-2</v>
      </c>
      <c r="Q130" s="46">
        <v>3.1227000000000001E-2</v>
      </c>
      <c r="R130" s="46">
        <v>3.1116999999999999E-2</v>
      </c>
      <c r="S130" s="46">
        <v>3.1009999999999999E-2</v>
      </c>
      <c r="T130" s="46">
        <v>3.0935000000000001E-2</v>
      </c>
      <c r="U130" s="46">
        <v>3.0848E-2</v>
      </c>
      <c r="V130" s="46">
        <v>3.0751000000000001E-2</v>
      </c>
      <c r="W130" s="46">
        <v>3.0695E-2</v>
      </c>
      <c r="X130" s="46">
        <v>3.0609999999999998E-2</v>
      </c>
      <c r="Y130" s="46">
        <v>3.0502000000000001E-2</v>
      </c>
      <c r="Z130" s="46">
        <v>3.0380999999999998E-2</v>
      </c>
      <c r="AA130" s="46">
        <v>3.0301999999999999E-2</v>
      </c>
      <c r="AB130" s="46">
        <v>3.0227E-2</v>
      </c>
      <c r="AC130" s="46">
        <v>3.0175E-2</v>
      </c>
      <c r="AD130" s="46">
        <v>3.0145000000000002E-2</v>
      </c>
      <c r="AE130" s="46">
        <v>3.0093000000000002E-2</v>
      </c>
      <c r="AF130" s="46">
        <v>3.0015E-2</v>
      </c>
      <c r="AG130" s="46">
        <v>2.9940999999999999E-2</v>
      </c>
      <c r="AH130" s="46">
        <v>9.0300000000000005E-4</v>
      </c>
      <c r="AI130" s="45">
        <v>-3.6619999999999999E-3</v>
      </c>
    </row>
    <row r="131" spans="1:35" s="48" customFormat="1" ht="15" customHeight="1" x14ac:dyDescent="0.25">
      <c r="A131" s="49" t="s">
        <v>1822</v>
      </c>
      <c r="B131" s="44" t="s">
        <v>37</v>
      </c>
      <c r="C131" s="46">
        <v>0.13894599999999999</v>
      </c>
      <c r="D131" s="46">
        <v>0.13824600000000001</v>
      </c>
      <c r="E131" s="46">
        <v>0.13954</v>
      </c>
      <c r="F131" s="46">
        <v>0.13930300000000001</v>
      </c>
      <c r="G131" s="46">
        <v>0.13960500000000001</v>
      </c>
      <c r="H131" s="46">
        <v>0.13961000000000001</v>
      </c>
      <c r="I131" s="46">
        <v>0.14004</v>
      </c>
      <c r="J131" s="46">
        <v>0.140289</v>
      </c>
      <c r="K131" s="46">
        <v>0.14044499999999999</v>
      </c>
      <c r="L131" s="46">
        <v>0.140488</v>
      </c>
      <c r="M131" s="46">
        <v>0.140574</v>
      </c>
      <c r="N131" s="46">
        <v>0.14066500000000001</v>
      </c>
      <c r="O131" s="46">
        <v>0.140816</v>
      </c>
      <c r="P131" s="46">
        <v>0.14067399999999999</v>
      </c>
      <c r="Q131" s="46">
        <v>0.140429</v>
      </c>
      <c r="R131" s="46">
        <v>0.140178</v>
      </c>
      <c r="S131" s="46">
        <v>0.13993900000000001</v>
      </c>
      <c r="T131" s="46">
        <v>0.13972599999999999</v>
      </c>
      <c r="U131" s="46">
        <v>0.13949500000000001</v>
      </c>
      <c r="V131" s="46">
        <v>0.13922899999999999</v>
      </c>
      <c r="W131" s="46">
        <v>0.13907600000000001</v>
      </c>
      <c r="X131" s="46">
        <v>0.138932</v>
      </c>
      <c r="Y131" s="46">
        <v>0.13867699999999999</v>
      </c>
      <c r="Z131" s="46">
        <v>0.138403</v>
      </c>
      <c r="AA131" s="46">
        <v>0.13833400000000001</v>
      </c>
      <c r="AB131" s="46">
        <v>0.138289</v>
      </c>
      <c r="AC131" s="46">
        <v>0.13838900000000001</v>
      </c>
      <c r="AD131" s="46">
        <v>0.13849500000000001</v>
      </c>
      <c r="AE131" s="46">
        <v>0.138518</v>
      </c>
      <c r="AF131" s="46">
        <v>0.13854</v>
      </c>
      <c r="AG131" s="46">
        <v>0.13862099999999999</v>
      </c>
      <c r="AH131" s="46">
        <v>-7.7999999999999999E-5</v>
      </c>
      <c r="AI131" s="45">
        <v>-5.1549999999999999E-3</v>
      </c>
    </row>
    <row r="132" spans="1:35" s="48" customFormat="1" ht="15" customHeight="1" x14ac:dyDescent="0.25">
      <c r="A132" s="49" t="s">
        <v>1821</v>
      </c>
      <c r="B132" s="44" t="s">
        <v>38</v>
      </c>
      <c r="C132" s="46">
        <v>3.7320000000000001E-3</v>
      </c>
      <c r="D132" s="46">
        <v>4.1000000000000003E-3</v>
      </c>
      <c r="E132" s="46">
        <v>3.8140000000000001E-3</v>
      </c>
      <c r="F132" s="46">
        <v>3.7369999999999999E-3</v>
      </c>
      <c r="G132" s="46">
        <v>3.7339999999999999E-3</v>
      </c>
      <c r="H132" s="46">
        <v>3.7290000000000001E-3</v>
      </c>
      <c r="I132" s="46">
        <v>3.7439999999999999E-3</v>
      </c>
      <c r="J132" s="46">
        <v>3.81E-3</v>
      </c>
      <c r="K132" s="46">
        <v>3.8930000000000002E-3</v>
      </c>
      <c r="L132" s="46">
        <v>3.9430000000000003E-3</v>
      </c>
      <c r="M132" s="46">
        <v>3.9830000000000004E-3</v>
      </c>
      <c r="N132" s="46">
        <v>4.0270000000000002E-3</v>
      </c>
      <c r="O132" s="46">
        <v>4.0610000000000004E-3</v>
      </c>
      <c r="P132" s="46">
        <v>4.052E-3</v>
      </c>
      <c r="Q132" s="46">
        <v>4.0400000000000002E-3</v>
      </c>
      <c r="R132" s="46">
        <v>4.0270000000000002E-3</v>
      </c>
      <c r="S132" s="46">
        <v>4.0150000000000003E-3</v>
      </c>
      <c r="T132" s="46">
        <v>3.9979999999999998E-3</v>
      </c>
      <c r="U132" s="46">
        <v>3.9680000000000002E-3</v>
      </c>
      <c r="V132" s="46">
        <v>3.9500000000000004E-3</v>
      </c>
      <c r="W132" s="46">
        <v>3.9110000000000004E-3</v>
      </c>
      <c r="X132" s="46">
        <v>3.8800000000000002E-3</v>
      </c>
      <c r="Y132" s="46">
        <v>3.852E-3</v>
      </c>
      <c r="Z132" s="46">
        <v>3.8270000000000001E-3</v>
      </c>
      <c r="AA132" s="46">
        <v>3.7940000000000001E-3</v>
      </c>
      <c r="AB132" s="46">
        <v>3.7620000000000002E-3</v>
      </c>
      <c r="AC132" s="46">
        <v>3.7209999999999999E-3</v>
      </c>
      <c r="AD132" s="46">
        <v>3.6960000000000001E-3</v>
      </c>
      <c r="AE132" s="46">
        <v>3.6579999999999998E-3</v>
      </c>
      <c r="AF132" s="46">
        <v>3.6110000000000001E-3</v>
      </c>
      <c r="AG132" s="46">
        <v>3.5739999999999999E-3</v>
      </c>
      <c r="AH132" s="46">
        <v>-1.438E-3</v>
      </c>
      <c r="AI132" s="45">
        <v>-6.5430000000000002E-3</v>
      </c>
    </row>
    <row r="133" spans="1:35" s="48" customFormat="1" ht="15" customHeight="1" x14ac:dyDescent="0.25">
      <c r="A133" s="49" t="s">
        <v>1820</v>
      </c>
      <c r="B133" s="44" t="s">
        <v>39</v>
      </c>
      <c r="C133" s="46">
        <v>7.1124999999999994E-2</v>
      </c>
      <c r="D133" s="46">
        <v>7.0342000000000002E-2</v>
      </c>
      <c r="E133" s="46">
        <v>7.2206999999999993E-2</v>
      </c>
      <c r="F133" s="46">
        <v>7.0643999999999998E-2</v>
      </c>
      <c r="G133" s="46">
        <v>6.9045999999999996E-2</v>
      </c>
      <c r="H133" s="46">
        <v>6.7445000000000005E-2</v>
      </c>
      <c r="I133" s="46">
        <v>6.6373000000000001E-2</v>
      </c>
      <c r="J133" s="46">
        <v>6.5646999999999997E-2</v>
      </c>
      <c r="K133" s="46">
        <v>6.5056000000000003E-2</v>
      </c>
      <c r="L133" s="46">
        <v>6.4513000000000001E-2</v>
      </c>
      <c r="M133" s="46">
        <v>6.3973000000000002E-2</v>
      </c>
      <c r="N133" s="46">
        <v>6.3385999999999998E-2</v>
      </c>
      <c r="O133" s="46">
        <v>6.2692999999999999E-2</v>
      </c>
      <c r="P133" s="46">
        <v>6.2044000000000002E-2</v>
      </c>
      <c r="Q133" s="46">
        <v>6.1324999999999998E-2</v>
      </c>
      <c r="R133" s="46">
        <v>6.0467E-2</v>
      </c>
      <c r="S133" s="46">
        <v>5.9662E-2</v>
      </c>
      <c r="T133" s="46">
        <v>5.8958999999999998E-2</v>
      </c>
      <c r="U133" s="46">
        <v>5.8229999999999997E-2</v>
      </c>
      <c r="V133" s="46">
        <v>5.7453999999999998E-2</v>
      </c>
      <c r="W133" s="46">
        <v>5.6658E-2</v>
      </c>
      <c r="X133" s="46">
        <v>5.5810999999999999E-2</v>
      </c>
      <c r="Y133" s="46">
        <v>5.4991999999999999E-2</v>
      </c>
      <c r="Z133" s="46">
        <v>5.4164999999999998E-2</v>
      </c>
      <c r="AA133" s="46">
        <v>5.3437999999999999E-2</v>
      </c>
      <c r="AB133" s="46">
        <v>5.2711000000000001E-2</v>
      </c>
      <c r="AC133" s="46">
        <v>5.2006999999999998E-2</v>
      </c>
      <c r="AD133" s="46">
        <v>5.1395000000000003E-2</v>
      </c>
      <c r="AE133" s="46">
        <v>5.0726E-2</v>
      </c>
      <c r="AF133" s="46">
        <v>5.0040000000000001E-2</v>
      </c>
      <c r="AG133" s="46">
        <v>4.9348000000000003E-2</v>
      </c>
      <c r="AH133" s="46">
        <v>-1.2111E-2</v>
      </c>
      <c r="AI133" s="45">
        <v>1.1512E-2</v>
      </c>
    </row>
    <row r="134" spans="1:35" s="48" customFormat="1" ht="15" customHeight="1" x14ac:dyDescent="0.25">
      <c r="A134" s="49" t="s">
        <v>1819</v>
      </c>
      <c r="B134" s="44" t="s">
        <v>245</v>
      </c>
      <c r="C134" s="46">
        <v>6.2287000000000002E-2</v>
      </c>
      <c r="D134" s="46">
        <v>6.6302E-2</v>
      </c>
      <c r="E134" s="46">
        <v>6.2659000000000006E-2</v>
      </c>
      <c r="F134" s="46">
        <v>6.1408999999999998E-2</v>
      </c>
      <c r="G134" s="46">
        <v>5.9880999999999997E-2</v>
      </c>
      <c r="H134" s="46">
        <v>5.9084999999999999E-2</v>
      </c>
      <c r="I134" s="46">
        <v>5.7078999999999998E-2</v>
      </c>
      <c r="J134" s="46">
        <v>5.7164E-2</v>
      </c>
      <c r="K134" s="46">
        <v>5.7068000000000001E-2</v>
      </c>
      <c r="L134" s="46">
        <v>5.6859E-2</v>
      </c>
      <c r="M134" s="46">
        <v>5.7149999999999999E-2</v>
      </c>
      <c r="N134" s="46">
        <v>5.6304E-2</v>
      </c>
      <c r="O134" s="46">
        <v>5.6305000000000001E-2</v>
      </c>
      <c r="P134" s="46">
        <v>5.5543000000000002E-2</v>
      </c>
      <c r="Q134" s="46">
        <v>5.5059999999999998E-2</v>
      </c>
      <c r="R134" s="46">
        <v>5.4260000000000003E-2</v>
      </c>
      <c r="S134" s="46">
        <v>5.3934000000000003E-2</v>
      </c>
      <c r="T134" s="46">
        <v>5.3440000000000001E-2</v>
      </c>
      <c r="U134" s="46">
        <v>5.2880000000000003E-2</v>
      </c>
      <c r="V134" s="46">
        <v>5.2479999999999999E-2</v>
      </c>
      <c r="W134" s="46">
        <v>5.1727000000000002E-2</v>
      </c>
      <c r="X134" s="46">
        <v>5.1055000000000003E-2</v>
      </c>
      <c r="Y134" s="46">
        <v>5.0584999999999998E-2</v>
      </c>
      <c r="Z134" s="46">
        <v>4.9648999999999999E-2</v>
      </c>
      <c r="AA134" s="46">
        <v>4.8948999999999999E-2</v>
      </c>
      <c r="AB134" s="46">
        <v>4.7962999999999999E-2</v>
      </c>
      <c r="AC134" s="46">
        <v>4.7113000000000002E-2</v>
      </c>
      <c r="AD134" s="46">
        <v>4.6510000000000003E-2</v>
      </c>
      <c r="AE134" s="46">
        <v>4.5865000000000003E-2</v>
      </c>
      <c r="AF134" s="46">
        <v>4.5102999999999997E-2</v>
      </c>
      <c r="AG134" s="46">
        <v>4.4700999999999998E-2</v>
      </c>
      <c r="AH134" s="46">
        <v>-1.0998000000000001E-2</v>
      </c>
      <c r="AI134" s="45">
        <v>-1.5036000000000001E-2</v>
      </c>
    </row>
    <row r="135" spans="1:35" s="48" customFormat="1" ht="15" customHeight="1" x14ac:dyDescent="0.25">
      <c r="A135" s="49" t="s">
        <v>1818</v>
      </c>
      <c r="B135" s="44" t="s">
        <v>246</v>
      </c>
      <c r="C135" s="46">
        <v>0.103061</v>
      </c>
      <c r="D135" s="46">
        <v>9.8484000000000002E-2</v>
      </c>
      <c r="E135" s="46">
        <v>0.101242</v>
      </c>
      <c r="F135" s="46">
        <v>9.8733000000000001E-2</v>
      </c>
      <c r="G135" s="46">
        <v>9.7562999999999997E-2</v>
      </c>
      <c r="H135" s="46">
        <v>9.6465999999999996E-2</v>
      </c>
      <c r="I135" s="46">
        <v>9.5125000000000001E-2</v>
      </c>
      <c r="J135" s="46">
        <v>9.3556E-2</v>
      </c>
      <c r="K135" s="46">
        <v>9.2187000000000005E-2</v>
      </c>
      <c r="L135" s="46">
        <v>9.1471999999999998E-2</v>
      </c>
      <c r="M135" s="46">
        <v>9.0902999999999998E-2</v>
      </c>
      <c r="N135" s="46">
        <v>9.0582999999999997E-2</v>
      </c>
      <c r="O135" s="46">
        <v>9.0147000000000005E-2</v>
      </c>
      <c r="P135" s="46">
        <v>8.9886999999999995E-2</v>
      </c>
      <c r="Q135" s="46">
        <v>8.9510999999999993E-2</v>
      </c>
      <c r="R135" s="46">
        <v>8.9429999999999996E-2</v>
      </c>
      <c r="S135" s="46">
        <v>8.9078000000000004E-2</v>
      </c>
      <c r="T135" s="46">
        <v>8.8967000000000004E-2</v>
      </c>
      <c r="U135" s="46">
        <v>8.9120000000000005E-2</v>
      </c>
      <c r="V135" s="46">
        <v>8.9071999999999998E-2</v>
      </c>
      <c r="W135" s="46">
        <v>8.8917999999999997E-2</v>
      </c>
      <c r="X135" s="46">
        <v>8.8983000000000007E-2</v>
      </c>
      <c r="Y135" s="46">
        <v>8.8769000000000001E-2</v>
      </c>
      <c r="Z135" s="46">
        <v>8.863E-2</v>
      </c>
      <c r="AA135" s="46">
        <v>8.8640999999999998E-2</v>
      </c>
      <c r="AB135" s="46">
        <v>8.8606000000000004E-2</v>
      </c>
      <c r="AC135" s="46">
        <v>8.8983999999999994E-2</v>
      </c>
      <c r="AD135" s="46">
        <v>8.9394000000000001E-2</v>
      </c>
      <c r="AE135" s="46">
        <v>8.9882000000000004E-2</v>
      </c>
      <c r="AF135" s="46">
        <v>9.0360999999999997E-2</v>
      </c>
      <c r="AG135" s="46">
        <v>9.0809000000000001E-2</v>
      </c>
      <c r="AH135" s="46">
        <v>-4.2100000000000002E-3</v>
      </c>
      <c r="AI135" s="45">
        <v>2.1210000000000001E-3</v>
      </c>
    </row>
    <row r="136" spans="1:35" s="48" customFormat="1" ht="15" customHeight="1" x14ac:dyDescent="0.25">
      <c r="A136" s="49" t="s">
        <v>1817</v>
      </c>
      <c r="B136" s="44" t="s">
        <v>1816</v>
      </c>
      <c r="C136" s="46">
        <v>0.16314300000000001</v>
      </c>
      <c r="D136" s="46">
        <v>0.17171</v>
      </c>
      <c r="E136" s="46">
        <v>0.16450000000000001</v>
      </c>
      <c r="F136" s="46">
        <v>0.15887499999999999</v>
      </c>
      <c r="G136" s="46">
        <v>0.15215600000000001</v>
      </c>
      <c r="H136" s="46">
        <v>0.14832200000000001</v>
      </c>
      <c r="I136" s="46">
        <v>0.14261299999999999</v>
      </c>
      <c r="J136" s="46">
        <v>0.13950499999999999</v>
      </c>
      <c r="K136" s="46">
        <v>0.13688600000000001</v>
      </c>
      <c r="L136" s="46">
        <v>0.13516900000000001</v>
      </c>
      <c r="M136" s="46">
        <v>0.13539799999999999</v>
      </c>
      <c r="N136" s="46">
        <v>0.13178999999999999</v>
      </c>
      <c r="O136" s="46">
        <v>0.129665</v>
      </c>
      <c r="P136" s="46">
        <v>0.12761500000000001</v>
      </c>
      <c r="Q136" s="46">
        <v>0.12750600000000001</v>
      </c>
      <c r="R136" s="46">
        <v>0.124863</v>
      </c>
      <c r="S136" s="46">
        <v>0.124471</v>
      </c>
      <c r="T136" s="46">
        <v>0.123989</v>
      </c>
      <c r="U136" s="46">
        <v>0.122567</v>
      </c>
      <c r="V136" s="46">
        <v>0.12153</v>
      </c>
      <c r="W136" s="46">
        <v>0.11967999999999999</v>
      </c>
      <c r="X136" s="46">
        <v>0.11818099999999999</v>
      </c>
      <c r="Y136" s="46">
        <v>0.11627700000000001</v>
      </c>
      <c r="Z136" s="46">
        <v>0.114104</v>
      </c>
      <c r="AA136" s="46">
        <v>0.112363</v>
      </c>
      <c r="AB136" s="46">
        <v>0.11223</v>
      </c>
      <c r="AC136" s="46">
        <v>0.110066</v>
      </c>
      <c r="AD136" s="46">
        <v>0.108957</v>
      </c>
      <c r="AE136" s="46">
        <v>0.107127</v>
      </c>
      <c r="AF136" s="46">
        <v>0.105585</v>
      </c>
      <c r="AG136" s="46">
        <v>0.103795</v>
      </c>
      <c r="AH136" s="46">
        <v>-1.4961E-2</v>
      </c>
      <c r="AI136" s="45">
        <v>-1.3094E-2</v>
      </c>
    </row>
    <row r="137" spans="1:35" s="48" customFormat="1" ht="15" customHeight="1" x14ac:dyDescent="0.25">
      <c r="A137" s="49" t="s">
        <v>1815</v>
      </c>
      <c r="B137" s="44" t="s">
        <v>247</v>
      </c>
      <c r="C137" s="46">
        <v>6.4712000000000006E-2</v>
      </c>
      <c r="D137" s="46">
        <v>7.2110999999999995E-2</v>
      </c>
      <c r="E137" s="46">
        <v>4.6665999999999999E-2</v>
      </c>
      <c r="F137" s="46">
        <v>4.7328000000000002E-2</v>
      </c>
      <c r="G137" s="46">
        <v>4.7070000000000001E-2</v>
      </c>
      <c r="H137" s="46">
        <v>4.6871999999999997E-2</v>
      </c>
      <c r="I137" s="46">
        <v>4.7310999999999999E-2</v>
      </c>
      <c r="J137" s="46">
        <v>4.8827000000000002E-2</v>
      </c>
      <c r="K137" s="46">
        <v>5.1015999999999999E-2</v>
      </c>
      <c r="L137" s="46">
        <v>5.1462000000000001E-2</v>
      </c>
      <c r="M137" s="46">
        <v>5.0286999999999998E-2</v>
      </c>
      <c r="N137" s="46">
        <v>5.1824000000000002E-2</v>
      </c>
      <c r="O137" s="46">
        <v>5.1936999999999997E-2</v>
      </c>
      <c r="P137" s="46">
        <v>5.2073000000000001E-2</v>
      </c>
      <c r="Q137" s="46">
        <v>5.1018000000000001E-2</v>
      </c>
      <c r="R137" s="46">
        <v>5.1036999999999999E-2</v>
      </c>
      <c r="S137" s="46">
        <v>5.0535999999999998E-2</v>
      </c>
      <c r="T137" s="46">
        <v>5.0056000000000003E-2</v>
      </c>
      <c r="U137" s="46">
        <v>4.9388000000000001E-2</v>
      </c>
      <c r="V137" s="46">
        <v>4.8846000000000001E-2</v>
      </c>
      <c r="W137" s="46">
        <v>4.795E-2</v>
      </c>
      <c r="X137" s="46">
        <v>4.7357000000000003E-2</v>
      </c>
      <c r="Y137" s="46">
        <v>4.6871000000000003E-2</v>
      </c>
      <c r="Z137" s="46">
        <v>4.6135000000000002E-2</v>
      </c>
      <c r="AA137" s="46">
        <v>4.5976999999999997E-2</v>
      </c>
      <c r="AB137" s="46">
        <v>4.5102999999999997E-2</v>
      </c>
      <c r="AC137" s="46">
        <v>4.4651999999999997E-2</v>
      </c>
      <c r="AD137" s="46">
        <v>4.4449000000000002E-2</v>
      </c>
      <c r="AE137" s="46">
        <v>4.3228999999999997E-2</v>
      </c>
      <c r="AF137" s="46">
        <v>4.2681999999999998E-2</v>
      </c>
      <c r="AG137" s="46">
        <v>4.2552E-2</v>
      </c>
      <c r="AH137" s="46">
        <v>-1.3877E-2</v>
      </c>
      <c r="AI137" s="45">
        <v>-7.561E-3</v>
      </c>
    </row>
    <row r="138" spans="1:35" s="48" customFormat="1" ht="15" customHeight="1" x14ac:dyDescent="0.25">
      <c r="A138" s="49" t="s">
        <v>1814</v>
      </c>
      <c r="B138" s="44" t="s">
        <v>64</v>
      </c>
      <c r="C138" s="46">
        <v>1.019377</v>
      </c>
      <c r="D138" s="46">
        <v>1.0563359999999999</v>
      </c>
      <c r="E138" s="46">
        <v>1.0417430000000001</v>
      </c>
      <c r="F138" s="46">
        <v>1.039585</v>
      </c>
      <c r="G138" s="46">
        <v>1.033301</v>
      </c>
      <c r="H138" s="46">
        <v>1.0272589999999999</v>
      </c>
      <c r="I138" s="46">
        <v>1.019242</v>
      </c>
      <c r="J138" s="46">
        <v>1.0165550000000001</v>
      </c>
      <c r="K138" s="46">
        <v>1.0171889999999999</v>
      </c>
      <c r="L138" s="46">
        <v>1.0169980000000001</v>
      </c>
      <c r="M138" s="46">
        <v>1.0188950000000001</v>
      </c>
      <c r="N138" s="46">
        <v>1.0183409999999999</v>
      </c>
      <c r="O138" s="46">
        <v>1.0166459999999999</v>
      </c>
      <c r="P138" s="46">
        <v>1.013655</v>
      </c>
      <c r="Q138" s="46">
        <v>1.013682</v>
      </c>
      <c r="R138" s="46">
        <v>1.0106379999999999</v>
      </c>
      <c r="S138" s="46">
        <v>1.0082629999999999</v>
      </c>
      <c r="T138" s="46">
        <v>1.0067299999999999</v>
      </c>
      <c r="U138" s="46">
        <v>1.0031509999999999</v>
      </c>
      <c r="V138" s="46">
        <v>0.99926499999999996</v>
      </c>
      <c r="W138" s="46">
        <v>0.99055199999999999</v>
      </c>
      <c r="X138" s="46">
        <v>0.98327100000000001</v>
      </c>
      <c r="Y138" s="46">
        <v>0.97630099999999997</v>
      </c>
      <c r="Z138" s="46">
        <v>0.97111400000000003</v>
      </c>
      <c r="AA138" s="46">
        <v>0.96682599999999996</v>
      </c>
      <c r="AB138" s="46">
        <v>0.96462199999999998</v>
      </c>
      <c r="AC138" s="46">
        <v>0.958484</v>
      </c>
      <c r="AD138" s="46">
        <v>0.95430899999999996</v>
      </c>
      <c r="AE138" s="46">
        <v>0.94780200000000003</v>
      </c>
      <c r="AF138" s="46">
        <v>0.94411100000000003</v>
      </c>
      <c r="AG138" s="46">
        <v>0.94098599999999999</v>
      </c>
      <c r="AH138" s="46">
        <v>-2.6640000000000001E-3</v>
      </c>
      <c r="AI138" s="45">
        <v>-2.5850000000000001E-3</v>
      </c>
    </row>
    <row r="139" spans="1:35" s="48" customFormat="1" ht="15" customHeight="1" x14ac:dyDescent="0.25">
      <c r="A139" s="49" t="s">
        <v>1813</v>
      </c>
      <c r="B139" s="44" t="s">
        <v>248</v>
      </c>
      <c r="C139" s="46">
        <v>0.94205700000000003</v>
      </c>
      <c r="D139" s="46">
        <v>0.89082399999999995</v>
      </c>
      <c r="E139" s="46">
        <v>0.89442500000000003</v>
      </c>
      <c r="F139" s="46">
        <v>0.89988100000000004</v>
      </c>
      <c r="G139" s="46">
        <v>0.90823699999999996</v>
      </c>
      <c r="H139" s="46">
        <v>0.90398999999999996</v>
      </c>
      <c r="I139" s="46">
        <v>0.90603199999999995</v>
      </c>
      <c r="J139" s="46">
        <v>0.89677899999999999</v>
      </c>
      <c r="K139" s="46">
        <v>0.88939100000000004</v>
      </c>
      <c r="L139" s="46">
        <v>0.88450300000000004</v>
      </c>
      <c r="M139" s="46">
        <v>0.87674700000000005</v>
      </c>
      <c r="N139" s="46">
        <v>0.86820699999999995</v>
      </c>
      <c r="O139" s="46">
        <v>0.86136000000000001</v>
      </c>
      <c r="P139" s="46">
        <v>0.85563500000000003</v>
      </c>
      <c r="Q139" s="46">
        <v>0.85358299999999998</v>
      </c>
      <c r="R139" s="46">
        <v>0.84977100000000005</v>
      </c>
      <c r="S139" s="46">
        <v>0.84679099999999996</v>
      </c>
      <c r="T139" s="46">
        <v>0.846221</v>
      </c>
      <c r="U139" s="46">
        <v>0.84554200000000002</v>
      </c>
      <c r="V139" s="46">
        <v>0.84437899999999999</v>
      </c>
      <c r="W139" s="46">
        <v>0.84140499999999996</v>
      </c>
      <c r="X139" s="46">
        <v>0.83781600000000001</v>
      </c>
      <c r="Y139" s="46">
        <v>0.83572100000000005</v>
      </c>
      <c r="Z139" s="46">
        <v>0.83626800000000001</v>
      </c>
      <c r="AA139" s="46">
        <v>0.83545499999999995</v>
      </c>
      <c r="AB139" s="46">
        <v>0.83730800000000005</v>
      </c>
      <c r="AC139" s="46">
        <v>0.83609299999999998</v>
      </c>
      <c r="AD139" s="46">
        <v>0.83527499999999999</v>
      </c>
      <c r="AE139" s="46">
        <v>0.83617900000000001</v>
      </c>
      <c r="AF139" s="46">
        <v>0.83772999999999997</v>
      </c>
      <c r="AG139" s="46">
        <v>0.83982800000000002</v>
      </c>
      <c r="AH139" s="46">
        <v>-3.8219999999999999E-3</v>
      </c>
      <c r="AI139" s="45">
        <v>-2.8300000000000001E-3</v>
      </c>
    </row>
    <row r="140" spans="1:35" s="48" customFormat="1" ht="15" customHeight="1" x14ac:dyDescent="0.25">
      <c r="A140" s="49" t="s">
        <v>1812</v>
      </c>
      <c r="B140" s="44" t="s">
        <v>1811</v>
      </c>
      <c r="C140" s="46">
        <v>9.6209000000000003E-2</v>
      </c>
      <c r="D140" s="46">
        <v>9.7620999999999999E-2</v>
      </c>
      <c r="E140" s="46">
        <v>9.4641000000000003E-2</v>
      </c>
      <c r="F140" s="46">
        <v>9.1925000000000007E-2</v>
      </c>
      <c r="G140" s="46">
        <v>9.1031000000000001E-2</v>
      </c>
      <c r="H140" s="46">
        <v>8.8363999999999998E-2</v>
      </c>
      <c r="I140" s="46">
        <v>8.9079000000000005E-2</v>
      </c>
      <c r="J140" s="46">
        <v>8.8473999999999997E-2</v>
      </c>
      <c r="K140" s="46">
        <v>8.8752999999999999E-2</v>
      </c>
      <c r="L140" s="46">
        <v>8.8563000000000003E-2</v>
      </c>
      <c r="M140" s="46">
        <v>8.5656999999999997E-2</v>
      </c>
      <c r="N140" s="46">
        <v>8.4992999999999999E-2</v>
      </c>
      <c r="O140" s="46">
        <v>8.4845000000000004E-2</v>
      </c>
      <c r="P140" s="46">
        <v>8.4848000000000007E-2</v>
      </c>
      <c r="Q140" s="46">
        <v>8.4760000000000002E-2</v>
      </c>
      <c r="R140" s="46">
        <v>8.4324999999999997E-2</v>
      </c>
      <c r="S140" s="46">
        <v>8.4395999999999999E-2</v>
      </c>
      <c r="T140" s="46">
        <v>8.4558999999999995E-2</v>
      </c>
      <c r="U140" s="46">
        <v>8.4525000000000003E-2</v>
      </c>
      <c r="V140" s="46">
        <v>8.4766999999999995E-2</v>
      </c>
      <c r="W140" s="46">
        <v>8.3501000000000006E-2</v>
      </c>
      <c r="X140" s="46">
        <v>8.2862000000000005E-2</v>
      </c>
      <c r="Y140" s="46">
        <v>8.2350999999999994E-2</v>
      </c>
      <c r="Z140" s="46">
        <v>8.2253999999999994E-2</v>
      </c>
      <c r="AA140" s="46">
        <v>8.1934000000000007E-2</v>
      </c>
      <c r="AB140" s="46">
        <v>8.2059000000000007E-2</v>
      </c>
      <c r="AC140" s="46">
        <v>8.1322000000000005E-2</v>
      </c>
      <c r="AD140" s="46">
        <v>8.0697000000000005E-2</v>
      </c>
      <c r="AE140" s="46">
        <v>8.0235000000000001E-2</v>
      </c>
      <c r="AF140" s="46">
        <v>7.9960000000000003E-2</v>
      </c>
      <c r="AG140" s="46">
        <v>7.9935999999999993E-2</v>
      </c>
      <c r="AH140" s="46">
        <v>-6.1580000000000003E-3</v>
      </c>
      <c r="AI140" s="45">
        <v>-1.851E-3</v>
      </c>
    </row>
    <row r="141" spans="1:35" s="48" customFormat="1" ht="15" customHeight="1" x14ac:dyDescent="0.25">
      <c r="A141" s="49" t="s">
        <v>1810</v>
      </c>
      <c r="B141" s="44" t="s">
        <v>1809</v>
      </c>
      <c r="C141" s="46">
        <v>0</v>
      </c>
      <c r="D141" s="46">
        <v>0</v>
      </c>
      <c r="E141" s="46">
        <v>0</v>
      </c>
      <c r="F141" s="46">
        <v>0</v>
      </c>
      <c r="G141" s="46">
        <v>0</v>
      </c>
      <c r="H141" s="46">
        <v>0</v>
      </c>
      <c r="I141" s="46">
        <v>0</v>
      </c>
      <c r="J141" s="46">
        <v>0</v>
      </c>
      <c r="K141" s="46">
        <v>0</v>
      </c>
      <c r="L141" s="46">
        <v>0</v>
      </c>
      <c r="M141" s="46">
        <v>0</v>
      </c>
      <c r="N141" s="46">
        <v>0</v>
      </c>
      <c r="O141" s="46">
        <v>0</v>
      </c>
      <c r="P141" s="46">
        <v>0</v>
      </c>
      <c r="Q141" s="46">
        <v>0</v>
      </c>
      <c r="R141" s="46">
        <v>0</v>
      </c>
      <c r="S141" s="46">
        <v>0</v>
      </c>
      <c r="T141" s="46">
        <v>0</v>
      </c>
      <c r="U141" s="46">
        <v>0</v>
      </c>
      <c r="V141" s="46">
        <v>0</v>
      </c>
      <c r="W141" s="46">
        <v>0</v>
      </c>
      <c r="X141" s="46">
        <v>0</v>
      </c>
      <c r="Y141" s="46">
        <v>0</v>
      </c>
      <c r="Z141" s="46">
        <v>0</v>
      </c>
      <c r="AA141" s="46">
        <v>0</v>
      </c>
      <c r="AB141" s="46">
        <v>0</v>
      </c>
      <c r="AC141" s="46">
        <v>0</v>
      </c>
      <c r="AD141" s="46">
        <v>0</v>
      </c>
      <c r="AE141" s="46">
        <v>0</v>
      </c>
      <c r="AF141" s="46">
        <v>0</v>
      </c>
      <c r="AG141" s="46">
        <v>0</v>
      </c>
      <c r="AH141" s="46" t="s">
        <v>102</v>
      </c>
      <c r="AI141" s="45" t="s">
        <v>102</v>
      </c>
    </row>
    <row r="142" spans="1:35" s="48" customFormat="1" ht="15" customHeight="1" x14ac:dyDescent="0.25">
      <c r="A142" s="49" t="s">
        <v>1808</v>
      </c>
      <c r="B142" s="44" t="s">
        <v>250</v>
      </c>
      <c r="C142" s="46">
        <v>0.22830300000000001</v>
      </c>
      <c r="D142" s="46">
        <v>0.21759899999999999</v>
      </c>
      <c r="E142" s="46">
        <v>0.22182399999999999</v>
      </c>
      <c r="F142" s="46">
        <v>0.23218900000000001</v>
      </c>
      <c r="G142" s="46">
        <v>0.23583399999999999</v>
      </c>
      <c r="H142" s="46">
        <v>0.239923</v>
      </c>
      <c r="I142" s="46">
        <v>0.243174</v>
      </c>
      <c r="J142" s="46">
        <v>0.245174</v>
      </c>
      <c r="K142" s="46">
        <v>0.248337</v>
      </c>
      <c r="L142" s="46">
        <v>0.25087100000000001</v>
      </c>
      <c r="M142" s="46">
        <v>0.25232300000000002</v>
      </c>
      <c r="N142" s="46">
        <v>0.253965</v>
      </c>
      <c r="O142" s="46">
        <v>0.25628499999999999</v>
      </c>
      <c r="P142" s="46">
        <v>0.25682899999999997</v>
      </c>
      <c r="Q142" s="46">
        <v>0.25737900000000002</v>
      </c>
      <c r="R142" s="46">
        <v>0.25706499999999999</v>
      </c>
      <c r="S142" s="46">
        <v>0.25682300000000002</v>
      </c>
      <c r="T142" s="46">
        <v>0.25627899999999998</v>
      </c>
      <c r="U142" s="46">
        <v>0.25454599999999999</v>
      </c>
      <c r="V142" s="46">
        <v>0.255332</v>
      </c>
      <c r="W142" s="46">
        <v>0.25454900000000003</v>
      </c>
      <c r="X142" s="46">
        <v>0.252334</v>
      </c>
      <c r="Y142" s="46">
        <v>0.25010900000000003</v>
      </c>
      <c r="Z142" s="46">
        <v>0.24902299999999999</v>
      </c>
      <c r="AA142" s="46">
        <v>0.248503</v>
      </c>
      <c r="AB142" s="46">
        <v>0.24642900000000001</v>
      </c>
      <c r="AC142" s="46">
        <v>0.243169</v>
      </c>
      <c r="AD142" s="46">
        <v>0.24266199999999999</v>
      </c>
      <c r="AE142" s="46">
        <v>0.23960100000000001</v>
      </c>
      <c r="AF142" s="46">
        <v>0.235793</v>
      </c>
      <c r="AG142" s="46">
        <v>0.23114299999999999</v>
      </c>
      <c r="AH142" s="46">
        <v>4.1199999999999999E-4</v>
      </c>
      <c r="AI142" s="45">
        <v>-4.7530000000000003E-3</v>
      </c>
    </row>
    <row r="143" spans="1:35" s="48" customFormat="1" ht="15" customHeight="1" x14ac:dyDescent="0.25">
      <c r="A143" s="49" t="s">
        <v>1807</v>
      </c>
      <c r="B143" s="44" t="s">
        <v>251</v>
      </c>
      <c r="C143" s="46">
        <v>4.4073000000000001E-2</v>
      </c>
      <c r="D143" s="46">
        <v>5.8785999999999998E-2</v>
      </c>
      <c r="E143" s="46">
        <v>5.6141000000000003E-2</v>
      </c>
      <c r="F143" s="46">
        <v>5.5488999999999997E-2</v>
      </c>
      <c r="G143" s="46">
        <v>6.0394999999999997E-2</v>
      </c>
      <c r="H143" s="46">
        <v>6.8052000000000001E-2</v>
      </c>
      <c r="I143" s="46">
        <v>7.3817999999999995E-2</v>
      </c>
      <c r="J143" s="46">
        <v>7.6127E-2</v>
      </c>
      <c r="K143" s="46">
        <v>7.8685000000000005E-2</v>
      </c>
      <c r="L143" s="46">
        <v>8.4021999999999999E-2</v>
      </c>
      <c r="M143" s="46">
        <v>8.9403999999999997E-2</v>
      </c>
      <c r="N143" s="46">
        <v>9.1506000000000004E-2</v>
      </c>
      <c r="O143" s="46">
        <v>9.3600000000000003E-2</v>
      </c>
      <c r="P143" s="46">
        <v>9.5332E-2</v>
      </c>
      <c r="Q143" s="46">
        <v>9.6999000000000002E-2</v>
      </c>
      <c r="R143" s="46">
        <v>9.8372000000000001E-2</v>
      </c>
      <c r="S143" s="46">
        <v>9.9961999999999995E-2</v>
      </c>
      <c r="T143" s="46">
        <v>0.101295</v>
      </c>
      <c r="U143" s="46">
        <v>0.10270799999999999</v>
      </c>
      <c r="V143" s="46">
        <v>0.103965</v>
      </c>
      <c r="W143" s="46">
        <v>0.10535799999999999</v>
      </c>
      <c r="X143" s="46">
        <v>0.10488</v>
      </c>
      <c r="Y143" s="46">
        <v>0.103241</v>
      </c>
      <c r="Z143" s="46">
        <v>0.10151300000000001</v>
      </c>
      <c r="AA143" s="46">
        <v>0.100173</v>
      </c>
      <c r="AB143" s="46">
        <v>9.8485000000000003E-2</v>
      </c>
      <c r="AC143" s="46">
        <v>9.7085000000000005E-2</v>
      </c>
      <c r="AD143" s="46">
        <v>9.5868999999999996E-2</v>
      </c>
      <c r="AE143" s="46">
        <v>9.4691999999999998E-2</v>
      </c>
      <c r="AF143" s="46">
        <v>9.3139E-2</v>
      </c>
      <c r="AG143" s="46">
        <v>9.1718999999999995E-2</v>
      </c>
      <c r="AH143" s="46">
        <v>2.4729999999999999E-2</v>
      </c>
      <c r="AI143" s="45">
        <v>2.6790000000000001E-2</v>
      </c>
    </row>
    <row r="144" spans="1:35" s="48" customFormat="1" ht="15" customHeight="1" x14ac:dyDescent="0.25">
      <c r="A144" s="49" t="s">
        <v>1806</v>
      </c>
      <c r="B144" s="44" t="s">
        <v>40</v>
      </c>
      <c r="C144" s="46">
        <v>1.3106420000000001</v>
      </c>
      <c r="D144" s="46">
        <v>1.2648299999999999</v>
      </c>
      <c r="E144" s="46">
        <v>1.267031</v>
      </c>
      <c r="F144" s="46">
        <v>1.279485</v>
      </c>
      <c r="G144" s="46">
        <v>1.2954969999999999</v>
      </c>
      <c r="H144" s="46">
        <v>1.30033</v>
      </c>
      <c r="I144" s="46">
        <v>1.312103</v>
      </c>
      <c r="J144" s="46">
        <v>1.306554</v>
      </c>
      <c r="K144" s="46">
        <v>1.305167</v>
      </c>
      <c r="L144" s="46">
        <v>1.3079590000000001</v>
      </c>
      <c r="M144" s="46">
        <v>1.3041320000000001</v>
      </c>
      <c r="N144" s="46">
        <v>1.298672</v>
      </c>
      <c r="O144" s="46">
        <v>1.29609</v>
      </c>
      <c r="P144" s="46">
        <v>1.2926439999999999</v>
      </c>
      <c r="Q144" s="46">
        <v>1.292721</v>
      </c>
      <c r="R144" s="46">
        <v>1.289533</v>
      </c>
      <c r="S144" s="46">
        <v>1.2879719999999999</v>
      </c>
      <c r="T144" s="46">
        <v>1.2883549999999999</v>
      </c>
      <c r="U144" s="46">
        <v>1.2873209999999999</v>
      </c>
      <c r="V144" s="46">
        <v>1.288443</v>
      </c>
      <c r="W144" s="46">
        <v>1.2848120000000001</v>
      </c>
      <c r="X144" s="46">
        <v>1.277892</v>
      </c>
      <c r="Y144" s="46">
        <v>1.2714220000000001</v>
      </c>
      <c r="Z144" s="46">
        <v>1.2690570000000001</v>
      </c>
      <c r="AA144" s="46">
        <v>1.266065</v>
      </c>
      <c r="AB144" s="46">
        <v>1.264281</v>
      </c>
      <c r="AC144" s="46">
        <v>1.2576689999999999</v>
      </c>
      <c r="AD144" s="46">
        <v>1.2545029999999999</v>
      </c>
      <c r="AE144" s="46">
        <v>1.250707</v>
      </c>
      <c r="AF144" s="46">
        <v>1.246621</v>
      </c>
      <c r="AG144" s="46">
        <v>1.2426250000000001</v>
      </c>
      <c r="AH144" s="46">
        <v>-1.7750000000000001E-3</v>
      </c>
      <c r="AI144" s="45">
        <v>-2.2980000000000001E-3</v>
      </c>
    </row>
    <row r="145" spans="1:35" s="48" customFormat="1" ht="15" customHeight="1" x14ac:dyDescent="0.25">
      <c r="A145" s="49" t="s">
        <v>1805</v>
      </c>
      <c r="B145" s="44" t="s">
        <v>252</v>
      </c>
      <c r="C145" s="46">
        <v>5.4863000000000002E-2</v>
      </c>
      <c r="D145" s="46">
        <v>4.4329E-2</v>
      </c>
      <c r="E145" s="46">
        <v>4.4790999999999997E-2</v>
      </c>
      <c r="F145" s="46">
        <v>5.4774999999999997E-2</v>
      </c>
      <c r="G145" s="46">
        <v>5.4135000000000003E-2</v>
      </c>
      <c r="H145" s="46">
        <v>5.0058999999999999E-2</v>
      </c>
      <c r="I145" s="46">
        <v>4.7911000000000002E-2</v>
      </c>
      <c r="J145" s="46">
        <v>4.5988000000000001E-2</v>
      </c>
      <c r="K145" s="46">
        <v>4.3922999999999997E-2</v>
      </c>
      <c r="L145" s="46">
        <v>4.1047E-2</v>
      </c>
      <c r="M145" s="46">
        <v>4.0237000000000002E-2</v>
      </c>
      <c r="N145" s="46">
        <v>3.9671999999999999E-2</v>
      </c>
      <c r="O145" s="46">
        <v>3.9033999999999999E-2</v>
      </c>
      <c r="P145" s="46">
        <v>3.7691000000000002E-2</v>
      </c>
      <c r="Q145" s="46">
        <v>3.7477000000000003E-2</v>
      </c>
      <c r="R145" s="46">
        <v>3.7643999999999997E-2</v>
      </c>
      <c r="S145" s="46">
        <v>3.7238E-2</v>
      </c>
      <c r="T145" s="46">
        <v>3.7014999999999999E-2</v>
      </c>
      <c r="U145" s="46">
        <v>3.7227999999999997E-2</v>
      </c>
      <c r="V145" s="46">
        <v>3.7323000000000002E-2</v>
      </c>
      <c r="W145" s="46">
        <v>3.6589999999999998E-2</v>
      </c>
      <c r="X145" s="46">
        <v>3.6216999999999999E-2</v>
      </c>
      <c r="Y145" s="46">
        <v>3.6323000000000001E-2</v>
      </c>
      <c r="Z145" s="46">
        <v>3.6871000000000001E-2</v>
      </c>
      <c r="AA145" s="46">
        <v>3.6424999999999999E-2</v>
      </c>
      <c r="AB145" s="46">
        <v>3.6365000000000001E-2</v>
      </c>
      <c r="AC145" s="46">
        <v>3.5931999999999999E-2</v>
      </c>
      <c r="AD145" s="46">
        <v>3.5347000000000003E-2</v>
      </c>
      <c r="AE145" s="46">
        <v>3.5256000000000003E-2</v>
      </c>
      <c r="AF145" s="46">
        <v>3.5062999999999997E-2</v>
      </c>
      <c r="AG145" s="46">
        <v>3.5410999999999998E-2</v>
      </c>
      <c r="AH145" s="46">
        <v>-1.4487999999999999E-2</v>
      </c>
      <c r="AI145" s="45">
        <v>-2.2935000000000001E-2</v>
      </c>
    </row>
    <row r="146" spans="1:35" s="48" customFormat="1" ht="15" customHeight="1" x14ac:dyDescent="0.25">
      <c r="A146" s="49" t="s">
        <v>1804</v>
      </c>
      <c r="B146" s="44" t="s">
        <v>41</v>
      </c>
      <c r="C146" s="46">
        <v>5.9388000000000003E-2</v>
      </c>
      <c r="D146" s="46">
        <v>5.6512E-2</v>
      </c>
      <c r="E146" s="46">
        <v>5.3147E-2</v>
      </c>
      <c r="F146" s="46">
        <v>5.2351000000000002E-2</v>
      </c>
      <c r="G146" s="46">
        <v>5.1473999999999999E-2</v>
      </c>
      <c r="H146" s="46">
        <v>5.0042000000000003E-2</v>
      </c>
      <c r="I146" s="46">
        <v>4.8825E-2</v>
      </c>
      <c r="J146" s="46">
        <v>4.7812E-2</v>
      </c>
      <c r="K146" s="46">
        <v>4.6928999999999998E-2</v>
      </c>
      <c r="L146" s="46">
        <v>4.5888999999999999E-2</v>
      </c>
      <c r="M146" s="46">
        <v>4.4997000000000002E-2</v>
      </c>
      <c r="N146" s="46">
        <v>4.4125999999999999E-2</v>
      </c>
      <c r="O146" s="46">
        <v>4.3241000000000002E-2</v>
      </c>
      <c r="P146" s="46">
        <v>4.2221000000000002E-2</v>
      </c>
      <c r="Q146" s="46">
        <v>4.1167000000000002E-2</v>
      </c>
      <c r="R146" s="46">
        <v>4.0619000000000002E-2</v>
      </c>
      <c r="S146" s="46">
        <v>4.0078999999999997E-2</v>
      </c>
      <c r="T146" s="46">
        <v>3.9614000000000003E-2</v>
      </c>
      <c r="U146" s="46">
        <v>3.9163000000000003E-2</v>
      </c>
      <c r="V146" s="46">
        <v>3.8696000000000001E-2</v>
      </c>
      <c r="W146" s="46">
        <v>3.8205000000000003E-2</v>
      </c>
      <c r="X146" s="46">
        <v>3.7999999999999999E-2</v>
      </c>
      <c r="Y146" s="46">
        <v>3.8177000000000003E-2</v>
      </c>
      <c r="Z146" s="46">
        <v>3.8381999999999999E-2</v>
      </c>
      <c r="AA146" s="46">
        <v>3.8989999999999997E-2</v>
      </c>
      <c r="AB146" s="46">
        <v>3.8579000000000002E-2</v>
      </c>
      <c r="AC146" s="46">
        <v>3.8143999999999997E-2</v>
      </c>
      <c r="AD146" s="46">
        <v>3.7766000000000001E-2</v>
      </c>
      <c r="AE146" s="46">
        <v>3.7383E-2</v>
      </c>
      <c r="AF146" s="46">
        <v>3.6989000000000001E-2</v>
      </c>
      <c r="AG146" s="46">
        <v>3.6639999999999999E-2</v>
      </c>
      <c r="AH146" s="46">
        <v>-1.5970000000000002E-2</v>
      </c>
      <c r="AI146" s="45">
        <v>-1.5226999999999999E-2</v>
      </c>
    </row>
    <row r="147" spans="1:35" s="48" customFormat="1" ht="15" customHeight="1" x14ac:dyDescent="0.25">
      <c r="A147" s="49" t="s">
        <v>1803</v>
      </c>
      <c r="B147" s="44" t="s">
        <v>1802</v>
      </c>
      <c r="C147" s="46">
        <v>0</v>
      </c>
      <c r="D147" s="46">
        <v>0</v>
      </c>
      <c r="E147" s="46">
        <v>0</v>
      </c>
      <c r="F147" s="46">
        <v>0</v>
      </c>
      <c r="G147" s="46">
        <v>0</v>
      </c>
      <c r="H147" s="46">
        <v>0</v>
      </c>
      <c r="I147" s="46">
        <v>0</v>
      </c>
      <c r="J147" s="46">
        <v>0</v>
      </c>
      <c r="K147" s="46">
        <v>0</v>
      </c>
      <c r="L147" s="46">
        <v>0</v>
      </c>
      <c r="M147" s="46">
        <v>0</v>
      </c>
      <c r="N147" s="46">
        <v>0</v>
      </c>
      <c r="O147" s="46">
        <v>0</v>
      </c>
      <c r="P147" s="46">
        <v>0</v>
      </c>
      <c r="Q147" s="46">
        <v>0</v>
      </c>
      <c r="R147" s="46">
        <v>0</v>
      </c>
      <c r="S147" s="46">
        <v>0</v>
      </c>
      <c r="T147" s="46">
        <v>0</v>
      </c>
      <c r="U147" s="46">
        <v>0</v>
      </c>
      <c r="V147" s="46">
        <v>0</v>
      </c>
      <c r="W147" s="46">
        <v>0</v>
      </c>
      <c r="X147" s="46">
        <v>0</v>
      </c>
      <c r="Y147" s="46">
        <v>0</v>
      </c>
      <c r="Z147" s="46">
        <v>0</v>
      </c>
      <c r="AA147" s="46">
        <v>0</v>
      </c>
      <c r="AB147" s="46">
        <v>0</v>
      </c>
      <c r="AC147" s="46">
        <v>0</v>
      </c>
      <c r="AD147" s="46">
        <v>0</v>
      </c>
      <c r="AE147" s="46">
        <v>0</v>
      </c>
      <c r="AF147" s="46">
        <v>0</v>
      </c>
      <c r="AG147" s="46">
        <v>0</v>
      </c>
      <c r="AH147" s="46" t="s">
        <v>102</v>
      </c>
      <c r="AI147" s="45" t="s">
        <v>102</v>
      </c>
    </row>
    <row r="148" spans="1:35" s="48" customFormat="1" ht="15" customHeight="1" x14ac:dyDescent="0.25">
      <c r="A148" s="49" t="s">
        <v>1801</v>
      </c>
      <c r="B148" s="44" t="s">
        <v>42</v>
      </c>
      <c r="C148" s="46">
        <v>0.11425200000000001</v>
      </c>
      <c r="D148" s="46">
        <v>0.100841</v>
      </c>
      <c r="E148" s="46">
        <v>9.7937999999999997E-2</v>
      </c>
      <c r="F148" s="46">
        <v>0.107126</v>
      </c>
      <c r="G148" s="46">
        <v>0.10560899999999999</v>
      </c>
      <c r="H148" s="46">
        <v>0.10009999999999999</v>
      </c>
      <c r="I148" s="46">
        <v>9.6736000000000003E-2</v>
      </c>
      <c r="J148" s="46">
        <v>9.3799999999999994E-2</v>
      </c>
      <c r="K148" s="46">
        <v>9.0853000000000003E-2</v>
      </c>
      <c r="L148" s="46">
        <v>8.6937E-2</v>
      </c>
      <c r="M148" s="46">
        <v>8.5234000000000004E-2</v>
      </c>
      <c r="N148" s="46">
        <v>8.3798999999999998E-2</v>
      </c>
      <c r="O148" s="46">
        <v>8.2275000000000001E-2</v>
      </c>
      <c r="P148" s="46">
        <v>7.9911999999999997E-2</v>
      </c>
      <c r="Q148" s="46">
        <v>7.8644000000000006E-2</v>
      </c>
      <c r="R148" s="46">
        <v>7.8261999999999998E-2</v>
      </c>
      <c r="S148" s="46">
        <v>7.7317999999999998E-2</v>
      </c>
      <c r="T148" s="46">
        <v>7.6629000000000003E-2</v>
      </c>
      <c r="U148" s="46">
        <v>7.6391000000000001E-2</v>
      </c>
      <c r="V148" s="46">
        <v>7.6019000000000003E-2</v>
      </c>
      <c r="W148" s="46">
        <v>7.4795E-2</v>
      </c>
      <c r="X148" s="46">
        <v>7.4216000000000004E-2</v>
      </c>
      <c r="Y148" s="46">
        <v>7.4499999999999997E-2</v>
      </c>
      <c r="Z148" s="46">
        <v>7.5253E-2</v>
      </c>
      <c r="AA148" s="46">
        <v>7.5414999999999996E-2</v>
      </c>
      <c r="AB148" s="46">
        <v>7.4943999999999997E-2</v>
      </c>
      <c r="AC148" s="46">
        <v>7.4076000000000003E-2</v>
      </c>
      <c r="AD148" s="46">
        <v>7.3112999999999997E-2</v>
      </c>
      <c r="AE148" s="46">
        <v>7.2638999999999995E-2</v>
      </c>
      <c r="AF148" s="46">
        <v>7.2053000000000006E-2</v>
      </c>
      <c r="AG148" s="46">
        <v>7.2050000000000003E-2</v>
      </c>
      <c r="AH148" s="46">
        <v>-1.5251000000000001E-2</v>
      </c>
      <c r="AI148" s="45">
        <v>-1.9011E-2</v>
      </c>
    </row>
    <row r="149" spans="1:35" s="48" customFormat="1" ht="15" customHeight="1" x14ac:dyDescent="0.25">
      <c r="A149" s="49" t="s">
        <v>1800</v>
      </c>
      <c r="B149" s="44" t="s">
        <v>1799</v>
      </c>
      <c r="C149" s="46">
        <v>0.11075</v>
      </c>
      <c r="D149" s="46">
        <v>0.10512000000000001</v>
      </c>
      <c r="E149" s="46">
        <v>0.100567</v>
      </c>
      <c r="F149" s="46">
        <v>9.8930000000000004E-2</v>
      </c>
      <c r="G149" s="46">
        <v>9.7252000000000005E-2</v>
      </c>
      <c r="H149" s="46">
        <v>9.5408000000000007E-2</v>
      </c>
      <c r="I149" s="46">
        <v>9.4256000000000006E-2</v>
      </c>
      <c r="J149" s="46">
        <v>9.3494999999999995E-2</v>
      </c>
      <c r="K149" s="46">
        <v>9.2867000000000005E-2</v>
      </c>
      <c r="L149" s="46">
        <v>9.2262999999999998E-2</v>
      </c>
      <c r="M149" s="46">
        <v>9.2335E-2</v>
      </c>
      <c r="N149" s="46">
        <v>9.1634999999999994E-2</v>
      </c>
      <c r="O149" s="46">
        <v>9.0909000000000004E-2</v>
      </c>
      <c r="P149" s="46">
        <v>9.0345999999999996E-2</v>
      </c>
      <c r="Q149" s="46">
        <v>8.9567999999999995E-2</v>
      </c>
      <c r="R149" s="46">
        <v>8.8563000000000003E-2</v>
      </c>
      <c r="S149" s="46">
        <v>8.7997000000000006E-2</v>
      </c>
      <c r="T149" s="46">
        <v>8.7385000000000004E-2</v>
      </c>
      <c r="U149" s="46">
        <v>8.6777999999999994E-2</v>
      </c>
      <c r="V149" s="46">
        <v>8.6165000000000005E-2</v>
      </c>
      <c r="W149" s="46">
        <v>8.5674E-2</v>
      </c>
      <c r="X149" s="46">
        <v>8.5034999999999999E-2</v>
      </c>
      <c r="Y149" s="46">
        <v>8.4515000000000007E-2</v>
      </c>
      <c r="Z149" s="46">
        <v>8.3921999999999997E-2</v>
      </c>
      <c r="AA149" s="46">
        <v>8.4140999999999994E-2</v>
      </c>
      <c r="AB149" s="46">
        <v>8.3597000000000005E-2</v>
      </c>
      <c r="AC149" s="46">
        <v>8.3167000000000005E-2</v>
      </c>
      <c r="AD149" s="46">
        <v>8.2892999999999994E-2</v>
      </c>
      <c r="AE149" s="46">
        <v>8.2544000000000006E-2</v>
      </c>
      <c r="AF149" s="46">
        <v>8.2128999999999994E-2</v>
      </c>
      <c r="AG149" s="46">
        <v>8.1698999999999994E-2</v>
      </c>
      <c r="AH149" s="46">
        <v>-1.009E-2</v>
      </c>
      <c r="AI149" s="45">
        <v>-1.2506E-2</v>
      </c>
    </row>
    <row r="150" spans="1:35" s="48" customFormat="1" ht="15" customHeight="1" x14ac:dyDescent="0.25">
      <c r="A150" s="49" t="s">
        <v>1798</v>
      </c>
      <c r="B150" s="44" t="s">
        <v>253</v>
      </c>
      <c r="C150" s="46">
        <v>0.18734600000000001</v>
      </c>
      <c r="D150" s="46">
        <v>0.186332</v>
      </c>
      <c r="E150" s="46">
        <v>0.17994599999999999</v>
      </c>
      <c r="F150" s="46">
        <v>0.17750199999999999</v>
      </c>
      <c r="G150" s="46">
        <v>0.17593700000000001</v>
      </c>
      <c r="H150" s="46">
        <v>0.17344100000000001</v>
      </c>
      <c r="I150" s="46">
        <v>0.17172000000000001</v>
      </c>
      <c r="J150" s="46">
        <v>0.170317</v>
      </c>
      <c r="K150" s="46">
        <v>0.16913400000000001</v>
      </c>
      <c r="L150" s="46">
        <v>0.167741</v>
      </c>
      <c r="M150" s="46">
        <v>0.166604</v>
      </c>
      <c r="N150" s="46">
        <v>0.16555</v>
      </c>
      <c r="O150" s="46">
        <v>0.164523</v>
      </c>
      <c r="P150" s="46">
        <v>0.16270799999999999</v>
      </c>
      <c r="Q150" s="46">
        <v>0.160609</v>
      </c>
      <c r="R150" s="46">
        <v>0.159334</v>
      </c>
      <c r="S150" s="46">
        <v>0.15820300000000001</v>
      </c>
      <c r="T150" s="46">
        <v>0.157384</v>
      </c>
      <c r="U150" s="46">
        <v>0.15685299999999999</v>
      </c>
      <c r="V150" s="46">
        <v>0.156221</v>
      </c>
      <c r="W150" s="46">
        <v>0.155552</v>
      </c>
      <c r="X150" s="46">
        <v>0.155024</v>
      </c>
      <c r="Y150" s="46">
        <v>0.15436</v>
      </c>
      <c r="Z150" s="46">
        <v>0.15382899999999999</v>
      </c>
      <c r="AA150" s="46">
        <v>0.153387</v>
      </c>
      <c r="AB150" s="46">
        <v>0.15340400000000001</v>
      </c>
      <c r="AC150" s="46">
        <v>0.153337</v>
      </c>
      <c r="AD150" s="46">
        <v>0.15349499999999999</v>
      </c>
      <c r="AE150" s="46">
        <v>0.15336</v>
      </c>
      <c r="AF150" s="46">
        <v>0.153114</v>
      </c>
      <c r="AG150" s="46">
        <v>0.152976</v>
      </c>
      <c r="AH150" s="46">
        <v>-6.7330000000000003E-3</v>
      </c>
      <c r="AI150" s="45">
        <v>-3.346E-3</v>
      </c>
    </row>
    <row r="151" spans="1:35" s="48" customFormat="1" ht="15" customHeight="1" x14ac:dyDescent="0.25">
      <c r="A151" s="49" t="s">
        <v>1797</v>
      </c>
      <c r="B151" s="44" t="s">
        <v>254</v>
      </c>
      <c r="C151" s="46">
        <v>0.375496</v>
      </c>
      <c r="D151" s="46">
        <v>0.36784800000000001</v>
      </c>
      <c r="E151" s="46">
        <v>0.36066799999999999</v>
      </c>
      <c r="F151" s="46">
        <v>0.36230699999999999</v>
      </c>
      <c r="G151" s="46">
        <v>0.36469200000000002</v>
      </c>
      <c r="H151" s="46">
        <v>0.36454199999999998</v>
      </c>
      <c r="I151" s="46">
        <v>0.36406300000000003</v>
      </c>
      <c r="J151" s="46">
        <v>0.36360700000000001</v>
      </c>
      <c r="K151" s="46">
        <v>0.36337799999999998</v>
      </c>
      <c r="L151" s="46">
        <v>0.36210300000000001</v>
      </c>
      <c r="M151" s="46">
        <v>0.361427</v>
      </c>
      <c r="N151" s="46">
        <v>0.35992600000000002</v>
      </c>
      <c r="O151" s="46">
        <v>0.35861300000000002</v>
      </c>
      <c r="P151" s="46">
        <v>0.355881</v>
      </c>
      <c r="Q151" s="46">
        <v>0.353684</v>
      </c>
      <c r="R151" s="46">
        <v>0.351387</v>
      </c>
      <c r="S151" s="46">
        <v>0.34924699999999997</v>
      </c>
      <c r="T151" s="46">
        <v>0.34741899999999998</v>
      </c>
      <c r="U151" s="46">
        <v>0.34548400000000001</v>
      </c>
      <c r="V151" s="46">
        <v>0.34351399999999999</v>
      </c>
      <c r="W151" s="46">
        <v>0.34091399999999999</v>
      </c>
      <c r="X151" s="46">
        <v>0.33850200000000003</v>
      </c>
      <c r="Y151" s="46">
        <v>0.33647899999999997</v>
      </c>
      <c r="Z151" s="46">
        <v>0.33488499999999999</v>
      </c>
      <c r="AA151" s="46">
        <v>0.33274700000000001</v>
      </c>
      <c r="AB151" s="46">
        <v>0.33090599999999998</v>
      </c>
      <c r="AC151" s="46">
        <v>0.32838200000000001</v>
      </c>
      <c r="AD151" s="46">
        <v>0.32582899999999998</v>
      </c>
      <c r="AE151" s="46">
        <v>0.32326500000000002</v>
      </c>
      <c r="AF151" s="46">
        <v>0.32077600000000001</v>
      </c>
      <c r="AG151" s="46">
        <v>0.31843700000000003</v>
      </c>
      <c r="AH151" s="46">
        <v>-5.4790000000000004E-3</v>
      </c>
      <c r="AI151" s="45">
        <v>-6.3530000000000001E-3</v>
      </c>
    </row>
    <row r="152" spans="1:35" s="48" customFormat="1" ht="15" customHeight="1" x14ac:dyDescent="0.2">
      <c r="A152" s="49" t="s">
        <v>1796</v>
      </c>
      <c r="B152" s="43" t="s">
        <v>43</v>
      </c>
      <c r="C152" s="54">
        <v>3.1178620000000001</v>
      </c>
      <c r="D152" s="54">
        <v>3.0813069999999998</v>
      </c>
      <c r="E152" s="54">
        <v>3.0478930000000002</v>
      </c>
      <c r="F152" s="54">
        <v>3.0649350000000002</v>
      </c>
      <c r="G152" s="54">
        <v>3.072289</v>
      </c>
      <c r="H152" s="54">
        <v>3.0610789999999999</v>
      </c>
      <c r="I152" s="54">
        <v>3.058119</v>
      </c>
      <c r="J152" s="54">
        <v>3.0443280000000001</v>
      </c>
      <c r="K152" s="54">
        <v>3.0385879999999998</v>
      </c>
      <c r="L152" s="54">
        <v>3.0340009999999999</v>
      </c>
      <c r="M152" s="54">
        <v>3.0286270000000002</v>
      </c>
      <c r="N152" s="54">
        <v>3.017922</v>
      </c>
      <c r="O152" s="54">
        <v>3.009055</v>
      </c>
      <c r="P152" s="54">
        <v>2.9951460000000001</v>
      </c>
      <c r="Q152" s="54">
        <v>2.9889070000000002</v>
      </c>
      <c r="R152" s="54">
        <v>2.9777170000000002</v>
      </c>
      <c r="S152" s="54">
        <v>2.969001</v>
      </c>
      <c r="T152" s="54">
        <v>2.9639009999999999</v>
      </c>
      <c r="U152" s="54">
        <v>2.955978</v>
      </c>
      <c r="V152" s="54">
        <v>2.9496280000000001</v>
      </c>
      <c r="W152" s="54">
        <v>2.9323000000000001</v>
      </c>
      <c r="X152" s="54">
        <v>2.9139400000000002</v>
      </c>
      <c r="Y152" s="54">
        <v>2.8975770000000001</v>
      </c>
      <c r="Z152" s="54">
        <v>2.888061</v>
      </c>
      <c r="AA152" s="54">
        <v>2.8785820000000002</v>
      </c>
      <c r="AB152" s="54">
        <v>2.871756</v>
      </c>
      <c r="AC152" s="54">
        <v>2.8551150000000001</v>
      </c>
      <c r="AD152" s="54">
        <v>2.8441420000000002</v>
      </c>
      <c r="AE152" s="54">
        <v>2.8303159999999998</v>
      </c>
      <c r="AF152" s="54">
        <v>2.8188040000000001</v>
      </c>
      <c r="AG152" s="54">
        <v>2.8087719999999998</v>
      </c>
      <c r="AH152" s="54">
        <v>-3.4740000000000001E-3</v>
      </c>
      <c r="AI152" s="52">
        <v>-3.8140000000000001E-3</v>
      </c>
    </row>
    <row r="153" spans="1:35" s="48" customFormat="1" ht="15" customHeight="1" x14ac:dyDescent="0.25">
      <c r="A153" s="49" t="s">
        <v>1795</v>
      </c>
      <c r="B153" s="44" t="s">
        <v>44</v>
      </c>
      <c r="C153" s="46">
        <v>0.70034099999999999</v>
      </c>
      <c r="D153" s="46">
        <v>0.68546300000000004</v>
      </c>
      <c r="E153" s="46">
        <v>0.67163200000000001</v>
      </c>
      <c r="F153" s="46">
        <v>0.65557100000000001</v>
      </c>
      <c r="G153" s="46">
        <v>0.64144000000000001</v>
      </c>
      <c r="H153" s="46">
        <v>0.61907599999999996</v>
      </c>
      <c r="I153" s="46">
        <v>0.59478900000000001</v>
      </c>
      <c r="J153" s="46">
        <v>0.57715099999999997</v>
      </c>
      <c r="K153" s="46">
        <v>0.56751399999999996</v>
      </c>
      <c r="L153" s="46">
        <v>0.55827199999999999</v>
      </c>
      <c r="M153" s="46">
        <v>0.55514799999999997</v>
      </c>
      <c r="N153" s="46">
        <v>0.54934799999999995</v>
      </c>
      <c r="O153" s="46">
        <v>0.54274299999999998</v>
      </c>
      <c r="P153" s="46">
        <v>0.53559299999999999</v>
      </c>
      <c r="Q153" s="46">
        <v>0.52849199999999996</v>
      </c>
      <c r="R153" s="46">
        <v>0.52233799999999997</v>
      </c>
      <c r="S153" s="46">
        <v>0.51640600000000003</v>
      </c>
      <c r="T153" s="46">
        <v>0.51021099999999997</v>
      </c>
      <c r="U153" s="46">
        <v>0.50427200000000005</v>
      </c>
      <c r="V153" s="46">
        <v>0.49929499999999999</v>
      </c>
      <c r="W153" s="46">
        <v>0.49387599999999998</v>
      </c>
      <c r="X153" s="46">
        <v>0.48873299999999997</v>
      </c>
      <c r="Y153" s="46">
        <v>0.48421500000000001</v>
      </c>
      <c r="Z153" s="46">
        <v>0.47908200000000001</v>
      </c>
      <c r="AA153" s="46">
        <v>0.47136499999999998</v>
      </c>
      <c r="AB153" s="46">
        <v>0.46659800000000001</v>
      </c>
      <c r="AC153" s="46">
        <v>0.46104400000000001</v>
      </c>
      <c r="AD153" s="46">
        <v>0.45537499999999997</v>
      </c>
      <c r="AE153" s="46">
        <v>0.44933499999999998</v>
      </c>
      <c r="AF153" s="46">
        <v>0.44454900000000003</v>
      </c>
      <c r="AG153" s="46">
        <v>0.43992900000000001</v>
      </c>
      <c r="AH153" s="46">
        <v>-1.5379E-2</v>
      </c>
      <c r="AI153" s="45">
        <v>-1.3233E-2</v>
      </c>
    </row>
    <row r="154" spans="1:35" s="48" customFormat="1" ht="15" customHeight="1" x14ac:dyDescent="0.2">
      <c r="A154" s="49" t="s">
        <v>1794</v>
      </c>
      <c r="B154" s="43" t="s">
        <v>45</v>
      </c>
      <c r="C154" s="54">
        <v>3.818203</v>
      </c>
      <c r="D154" s="54">
        <v>3.7667700000000002</v>
      </c>
      <c r="E154" s="54">
        <v>3.719525</v>
      </c>
      <c r="F154" s="54">
        <v>3.7205059999999999</v>
      </c>
      <c r="G154" s="54">
        <v>3.7137289999999998</v>
      </c>
      <c r="H154" s="54">
        <v>3.6801550000000001</v>
      </c>
      <c r="I154" s="54">
        <v>3.652908</v>
      </c>
      <c r="J154" s="54">
        <v>3.6214789999999999</v>
      </c>
      <c r="K154" s="54">
        <v>3.6061019999999999</v>
      </c>
      <c r="L154" s="54">
        <v>3.592273</v>
      </c>
      <c r="M154" s="54">
        <v>3.5837750000000002</v>
      </c>
      <c r="N154" s="54">
        <v>3.5672700000000002</v>
      </c>
      <c r="O154" s="54">
        <v>3.5517979999999998</v>
      </c>
      <c r="P154" s="54">
        <v>3.5307390000000001</v>
      </c>
      <c r="Q154" s="54">
        <v>3.5173999999999999</v>
      </c>
      <c r="R154" s="54">
        <v>3.5000559999999998</v>
      </c>
      <c r="S154" s="54">
        <v>3.4854069999999999</v>
      </c>
      <c r="T154" s="54">
        <v>3.4741119999999999</v>
      </c>
      <c r="U154" s="54">
        <v>3.460251</v>
      </c>
      <c r="V154" s="54">
        <v>3.4489230000000002</v>
      </c>
      <c r="W154" s="54">
        <v>3.4261759999999999</v>
      </c>
      <c r="X154" s="54">
        <v>3.4026730000000001</v>
      </c>
      <c r="Y154" s="54">
        <v>3.3817919999999999</v>
      </c>
      <c r="Z154" s="54">
        <v>3.367143</v>
      </c>
      <c r="AA154" s="54">
        <v>3.3499460000000001</v>
      </c>
      <c r="AB154" s="54">
        <v>3.3383539999999998</v>
      </c>
      <c r="AC154" s="54">
        <v>3.31616</v>
      </c>
      <c r="AD154" s="54">
        <v>3.2995169999999998</v>
      </c>
      <c r="AE154" s="54">
        <v>3.2796509999999999</v>
      </c>
      <c r="AF154" s="54">
        <v>3.2633529999999999</v>
      </c>
      <c r="AG154" s="54">
        <v>3.2487020000000002</v>
      </c>
      <c r="AH154" s="54">
        <v>-5.3699999999999998E-3</v>
      </c>
      <c r="AI154" s="52">
        <v>-5.4149999999999997E-3</v>
      </c>
    </row>
    <row r="155" spans="1:35" s="48" customFormat="1" ht="15" customHeight="1" x14ac:dyDescent="0.2"/>
    <row r="156" spans="1:35" s="48" customFormat="1" ht="15" customHeight="1" x14ac:dyDescent="0.2">
      <c r="B156" s="43" t="s">
        <v>1793</v>
      </c>
    </row>
    <row r="157" spans="1:35" s="48" customFormat="1" ht="15" customHeight="1" x14ac:dyDescent="0.25">
      <c r="A157" s="49" t="s">
        <v>1792</v>
      </c>
      <c r="B157" s="44" t="s">
        <v>1791</v>
      </c>
      <c r="C157" s="53">
        <v>27.10671</v>
      </c>
      <c r="D157" s="53">
        <v>27.726513000000001</v>
      </c>
      <c r="E157" s="53">
        <v>28.207318999999998</v>
      </c>
      <c r="F157" s="53">
        <v>28.497681</v>
      </c>
      <c r="G157" s="53">
        <v>28.888750000000002</v>
      </c>
      <c r="H157" s="53">
        <v>29.282152</v>
      </c>
      <c r="I157" s="53">
        <v>29.685138999999999</v>
      </c>
      <c r="J157" s="53">
        <v>30.073281999999999</v>
      </c>
      <c r="K157" s="53">
        <v>30.461351000000001</v>
      </c>
      <c r="L157" s="53">
        <v>30.838588999999999</v>
      </c>
      <c r="M157" s="53">
        <v>31.216805000000001</v>
      </c>
      <c r="N157" s="53">
        <v>31.599598</v>
      </c>
      <c r="O157" s="53">
        <v>31.984991000000001</v>
      </c>
      <c r="P157" s="53">
        <v>32.354087999999997</v>
      </c>
      <c r="Q157" s="53">
        <v>32.749186999999999</v>
      </c>
      <c r="R157" s="53">
        <v>33.174484</v>
      </c>
      <c r="S157" s="53">
        <v>33.607444999999998</v>
      </c>
      <c r="T157" s="53">
        <v>34.068966000000003</v>
      </c>
      <c r="U157" s="53">
        <v>34.562007999999999</v>
      </c>
      <c r="V157" s="53">
        <v>35.075164999999998</v>
      </c>
      <c r="W157" s="53">
        <v>35.585911000000003</v>
      </c>
      <c r="X157" s="53">
        <v>36.147263000000002</v>
      </c>
      <c r="Y157" s="53">
        <v>36.776901000000002</v>
      </c>
      <c r="Z157" s="53">
        <v>37.501964999999998</v>
      </c>
      <c r="AA157" s="53">
        <v>38.279919</v>
      </c>
      <c r="AB157" s="53">
        <v>39.159367000000003</v>
      </c>
      <c r="AC157" s="53">
        <v>40.113644000000001</v>
      </c>
      <c r="AD157" s="53">
        <v>41.158169000000001</v>
      </c>
      <c r="AE157" s="53">
        <v>42.283057999999997</v>
      </c>
      <c r="AF157" s="53">
        <v>43.542037999999998</v>
      </c>
      <c r="AG157" s="53">
        <v>44.969436999999999</v>
      </c>
      <c r="AH157" s="53">
        <v>1.7017000000000001E-2</v>
      </c>
      <c r="AI157" s="45">
        <v>1.5987000000000001E-2</v>
      </c>
    </row>
    <row r="158" spans="1:35" s="48" customFormat="1" ht="15" customHeight="1" x14ac:dyDescent="0.25">
      <c r="A158" s="49" t="s">
        <v>1790</v>
      </c>
      <c r="B158" s="44" t="s">
        <v>1789</v>
      </c>
      <c r="C158" s="47">
        <v>154.562363</v>
      </c>
      <c r="D158" s="47">
        <v>158.031509</v>
      </c>
      <c r="E158" s="47">
        <v>160.37197900000001</v>
      </c>
      <c r="F158" s="47">
        <v>162.16851800000001</v>
      </c>
      <c r="G158" s="47">
        <v>164.25791899999999</v>
      </c>
      <c r="H158" s="47">
        <v>166.36450199999999</v>
      </c>
      <c r="I158" s="47">
        <v>168.52801500000001</v>
      </c>
      <c r="J158" s="47">
        <v>170.61256399999999</v>
      </c>
      <c r="K158" s="47">
        <v>172.698486</v>
      </c>
      <c r="L158" s="47">
        <v>174.728195</v>
      </c>
      <c r="M158" s="47">
        <v>175.582458</v>
      </c>
      <c r="N158" s="47">
        <v>177.309021</v>
      </c>
      <c r="O158" s="47">
        <v>179.43362400000001</v>
      </c>
      <c r="P158" s="47">
        <v>181.601471</v>
      </c>
      <c r="Q158" s="47">
        <v>183.88365200000001</v>
      </c>
      <c r="R158" s="47">
        <v>186.158356</v>
      </c>
      <c r="S158" s="47">
        <v>188.76589999999999</v>
      </c>
      <c r="T158" s="47">
        <v>191.52243000000001</v>
      </c>
      <c r="U158" s="47">
        <v>194.27685500000001</v>
      </c>
      <c r="V158" s="47">
        <v>197.584137</v>
      </c>
      <c r="W158" s="47">
        <v>200.35545300000001</v>
      </c>
      <c r="X158" s="47">
        <v>203.56132500000001</v>
      </c>
      <c r="Y158" s="47">
        <v>207.07392899999999</v>
      </c>
      <c r="Z158" s="47">
        <v>210.99864199999999</v>
      </c>
      <c r="AA158" s="47">
        <v>215.43009900000001</v>
      </c>
      <c r="AB158" s="47">
        <v>220.35295099999999</v>
      </c>
      <c r="AC158" s="47">
        <v>225.331604</v>
      </c>
      <c r="AD158" s="47">
        <v>231.19180299999999</v>
      </c>
      <c r="AE158" s="47">
        <v>237.46667500000001</v>
      </c>
      <c r="AF158" s="47">
        <v>244.42889400000001</v>
      </c>
      <c r="AG158" s="47">
        <v>252.36386100000001</v>
      </c>
      <c r="AH158" s="47">
        <v>1.6476999999999999E-2</v>
      </c>
      <c r="AI158" s="45">
        <v>1.5709000000000001E-2</v>
      </c>
    </row>
    <row r="159" spans="1:35" s="48" customFormat="1" ht="15" customHeight="1" thickBot="1" x14ac:dyDescent="0.25"/>
    <row r="160" spans="1:35" s="48" customFormat="1" ht="15" customHeight="1" x14ac:dyDescent="0.2">
      <c r="B160" s="260" t="s">
        <v>1788</v>
      </c>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c r="AA160" s="260"/>
      <c r="AB160" s="260"/>
      <c r="AC160" s="260"/>
      <c r="AD160" s="260"/>
      <c r="AE160" s="260"/>
      <c r="AF160" s="260"/>
      <c r="AG160" s="260"/>
      <c r="AH160" s="260"/>
      <c r="AI160" s="260"/>
    </row>
    <row r="161" spans="2:2" s="48" customFormat="1" ht="15" customHeight="1" x14ac:dyDescent="0.2">
      <c r="B161" s="50" t="s">
        <v>427</v>
      </c>
    </row>
    <row r="162" spans="2:2" s="48" customFormat="1" ht="15" customHeight="1" x14ac:dyDescent="0.2">
      <c r="B162" s="50" t="s">
        <v>426</v>
      </c>
    </row>
    <row r="163" spans="2:2" s="48" customFormat="1" ht="15" customHeight="1" x14ac:dyDescent="0.2">
      <c r="B163" s="50" t="s">
        <v>1787</v>
      </c>
    </row>
    <row r="164" spans="2:2" s="48" customFormat="1" ht="15" customHeight="1" x14ac:dyDescent="0.2">
      <c r="B164" s="50" t="s">
        <v>1786</v>
      </c>
    </row>
    <row r="165" spans="2:2" s="48" customFormat="1" ht="15" customHeight="1" x14ac:dyDescent="0.2">
      <c r="B165" s="50" t="s">
        <v>1785</v>
      </c>
    </row>
    <row r="166" spans="2:2" s="48" customFormat="1" ht="15" customHeight="1" x14ac:dyDescent="0.2">
      <c r="B166" s="50" t="s">
        <v>1784</v>
      </c>
    </row>
    <row r="167" spans="2:2" s="48" customFormat="1" ht="15" customHeight="1" x14ac:dyDescent="0.2">
      <c r="B167" s="50" t="s">
        <v>395</v>
      </c>
    </row>
    <row r="168" spans="2:2" s="48" customFormat="1" ht="15" customHeight="1" x14ac:dyDescent="0.2">
      <c r="B168" s="50" t="s">
        <v>104</v>
      </c>
    </row>
    <row r="169" spans="2:2" s="48" customFormat="1" ht="15" customHeight="1" x14ac:dyDescent="0.2">
      <c r="B169" s="50" t="s">
        <v>396</v>
      </c>
    </row>
    <row r="170" spans="2:2" s="48" customFormat="1" ht="15" customHeight="1" x14ac:dyDescent="0.2">
      <c r="B170" s="50" t="s">
        <v>1052</v>
      </c>
    </row>
    <row r="171" spans="2:2" s="48" customFormat="1" ht="15" customHeight="1" x14ac:dyDescent="0.2">
      <c r="B171" s="50" t="s">
        <v>1051</v>
      </c>
    </row>
  </sheetData>
  <mergeCells count="1">
    <mergeCell ref="B160:AI160"/>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DDE3-056E-4738-8B94-99287E27193C}">
  <dimension ref="A1:AJ3555"/>
  <sheetViews>
    <sheetView topLeftCell="A13" workbookViewId="0">
      <selection activeCell="A3384" sqref="A3384"/>
    </sheetView>
  </sheetViews>
  <sheetFormatPr defaultColWidth="8.7109375" defaultRowHeight="15" x14ac:dyDescent="0.25"/>
  <cols>
    <col min="1" max="1" width="28.85546875" style="226" customWidth="1"/>
    <col min="2" max="2" width="84.85546875" style="226" customWidth="1"/>
    <col min="3" max="3" width="8.7109375" style="226"/>
    <col min="4" max="5" width="0" style="226" hidden="1" customWidth="1"/>
    <col min="6" max="7" width="8.7109375" style="226"/>
    <col min="8" max="36" width="0" style="226" hidden="1" customWidth="1"/>
    <col min="37" max="16384" width="8.7109375" style="226"/>
  </cols>
  <sheetData>
    <row r="1" spans="1:36" x14ac:dyDescent="0.25">
      <c r="A1" s="17"/>
      <c r="B1" s="226" t="s">
        <v>2196</v>
      </c>
    </row>
    <row r="2" spans="1:36" x14ac:dyDescent="0.25">
      <c r="A2" s="17"/>
      <c r="B2" s="226" t="s">
        <v>2197</v>
      </c>
    </row>
    <row r="3" spans="1:36" x14ac:dyDescent="0.25">
      <c r="A3" s="17"/>
    </row>
    <row r="4" spans="1:36" x14ac:dyDescent="0.25">
      <c r="A4" s="17"/>
      <c r="B4" s="226" t="s">
        <v>2198</v>
      </c>
    </row>
    <row r="5" spans="1:36" x14ac:dyDescent="0.25">
      <c r="A5" s="17"/>
      <c r="B5" s="226" t="s">
        <v>2199</v>
      </c>
    </row>
    <row r="6" spans="1:36" x14ac:dyDescent="0.25">
      <c r="A6" s="17"/>
      <c r="D6" s="226">
        <v>2018</v>
      </c>
      <c r="E6" s="226">
        <v>2019</v>
      </c>
      <c r="F6" s="226">
        <v>2020</v>
      </c>
      <c r="G6" s="226">
        <v>2021</v>
      </c>
      <c r="H6" s="226">
        <v>2022</v>
      </c>
      <c r="I6" s="226">
        <v>2023</v>
      </c>
      <c r="J6" s="226">
        <v>2024</v>
      </c>
      <c r="K6" s="226">
        <v>2025</v>
      </c>
      <c r="L6" s="226">
        <v>2026</v>
      </c>
      <c r="M6" s="226">
        <v>2027</v>
      </c>
      <c r="N6" s="226">
        <v>2028</v>
      </c>
      <c r="O6" s="226">
        <v>2029</v>
      </c>
      <c r="P6" s="226">
        <v>2030</v>
      </c>
      <c r="Q6" s="226">
        <v>2031</v>
      </c>
      <c r="R6" s="226">
        <v>2032</v>
      </c>
      <c r="S6" s="226">
        <v>2033</v>
      </c>
      <c r="T6" s="226">
        <v>2034</v>
      </c>
      <c r="U6" s="226">
        <v>2035</v>
      </c>
      <c r="V6" s="226">
        <v>2036</v>
      </c>
      <c r="W6" s="226">
        <v>2037</v>
      </c>
      <c r="X6" s="226">
        <v>2038</v>
      </c>
      <c r="Y6" s="226">
        <v>2039</v>
      </c>
      <c r="Z6" s="226">
        <v>2040</v>
      </c>
      <c r="AA6" s="226">
        <v>2041</v>
      </c>
      <c r="AB6" s="226">
        <v>2042</v>
      </c>
      <c r="AC6" s="226">
        <v>2043</v>
      </c>
      <c r="AD6" s="226">
        <v>2044</v>
      </c>
      <c r="AE6" s="226">
        <v>2045</v>
      </c>
      <c r="AF6" s="226">
        <v>2046</v>
      </c>
      <c r="AG6" s="226">
        <v>2047</v>
      </c>
      <c r="AH6" s="226">
        <v>2048</v>
      </c>
      <c r="AI6" s="226">
        <v>2049</v>
      </c>
      <c r="AJ6" s="226">
        <v>2050</v>
      </c>
    </row>
    <row r="7" spans="1:36" x14ac:dyDescent="0.25">
      <c r="A7" s="17"/>
    </row>
    <row r="8" spans="1:36" x14ac:dyDescent="0.25">
      <c r="A8" s="17"/>
      <c r="B8" s="226" t="s">
        <v>2200</v>
      </c>
    </row>
    <row r="9" spans="1:36" x14ac:dyDescent="0.25">
      <c r="A9" s="17"/>
      <c r="B9" s="226" t="s">
        <v>2201</v>
      </c>
      <c r="D9" s="226">
        <v>192.99799999999999</v>
      </c>
      <c r="E9" s="226">
        <v>196.49</v>
      </c>
      <c r="F9" s="226">
        <v>202.15799999999999</v>
      </c>
      <c r="G9" s="226">
        <v>208.91399999999999</v>
      </c>
      <c r="H9" s="226">
        <v>216.93700000000001</v>
      </c>
      <c r="I9" s="226">
        <v>220.06899999999999</v>
      </c>
      <c r="J9" s="226">
        <v>222.71899999999999</v>
      </c>
      <c r="K9" s="226">
        <v>225.48699999999999</v>
      </c>
      <c r="L9" s="226">
        <v>228.17500000000001</v>
      </c>
      <c r="M9" s="226">
        <v>230.70099999999999</v>
      </c>
      <c r="N9" s="226">
        <v>233.37</v>
      </c>
      <c r="O9" s="226">
        <v>236.05</v>
      </c>
      <c r="P9" s="226">
        <v>238.73699999999999</v>
      </c>
      <c r="Q9" s="226">
        <v>241.452</v>
      </c>
      <c r="R9" s="226">
        <v>244.024</v>
      </c>
      <c r="S9" s="226">
        <v>246.578</v>
      </c>
      <c r="T9" s="226">
        <v>249.13</v>
      </c>
      <c r="U9" s="226">
        <v>251.67500000000001</v>
      </c>
      <c r="V9" s="226">
        <v>254.226</v>
      </c>
      <c r="W9" s="226">
        <v>256.78399999999999</v>
      </c>
      <c r="X9" s="226">
        <v>259.3</v>
      </c>
      <c r="Y9" s="226">
        <v>261.87099999999998</v>
      </c>
      <c r="Z9" s="226">
        <v>264.404</v>
      </c>
      <c r="AA9" s="226">
        <v>266.90100000000001</v>
      </c>
      <c r="AB9" s="226">
        <v>269.45400000000001</v>
      </c>
      <c r="AC9" s="226">
        <v>271.99099999999999</v>
      </c>
      <c r="AD9" s="226">
        <v>274.54899999999998</v>
      </c>
      <c r="AE9" s="226">
        <v>277.14299999999997</v>
      </c>
      <c r="AF9" s="226">
        <v>279.73399999999998</v>
      </c>
      <c r="AG9" s="226">
        <v>282.32499999999999</v>
      </c>
      <c r="AH9" s="226">
        <v>284.947</v>
      </c>
      <c r="AI9" s="226">
        <v>287.61700000000002</v>
      </c>
      <c r="AJ9" s="226">
        <v>290.27199999999999</v>
      </c>
    </row>
    <row r="10" spans="1:36" x14ac:dyDescent="0.25">
      <c r="A10" s="17"/>
      <c r="B10" s="226" t="s">
        <v>2202</v>
      </c>
      <c r="D10" s="226">
        <v>553.66499999999996</v>
      </c>
      <c r="E10" s="226">
        <v>553.63400000000001</v>
      </c>
      <c r="F10" s="226">
        <v>576.35599999999999</v>
      </c>
      <c r="G10" s="226">
        <v>639.28599999999994</v>
      </c>
      <c r="H10" s="226">
        <v>630.21400000000006</v>
      </c>
      <c r="I10" s="226">
        <v>636.99599999999998</v>
      </c>
      <c r="J10" s="226">
        <v>635.37099999999998</v>
      </c>
      <c r="K10" s="226">
        <v>635.47699999999998</v>
      </c>
      <c r="L10" s="226">
        <v>635.11400000000003</v>
      </c>
      <c r="M10" s="226">
        <v>634.11400000000003</v>
      </c>
      <c r="N10" s="226">
        <v>633.48400000000004</v>
      </c>
      <c r="O10" s="226">
        <v>632.74900000000002</v>
      </c>
      <c r="P10" s="226">
        <v>631.94899999999996</v>
      </c>
      <c r="Q10" s="226">
        <v>631.125</v>
      </c>
      <c r="R10" s="226">
        <v>629.83500000000004</v>
      </c>
      <c r="S10" s="226">
        <v>628.41899999999998</v>
      </c>
      <c r="T10" s="226">
        <v>626.91800000000001</v>
      </c>
      <c r="U10" s="226">
        <v>625.32000000000005</v>
      </c>
      <c r="V10" s="226">
        <v>623.66200000000003</v>
      </c>
      <c r="W10" s="226">
        <v>621.94500000000005</v>
      </c>
      <c r="X10" s="226">
        <v>620.05600000000004</v>
      </c>
      <c r="Y10" s="226">
        <v>618.23099999999999</v>
      </c>
      <c r="Z10" s="226">
        <v>616.24400000000003</v>
      </c>
      <c r="AA10" s="226">
        <v>614.10900000000004</v>
      </c>
      <c r="AB10" s="226">
        <v>612.04200000000003</v>
      </c>
      <c r="AC10" s="226">
        <v>609.87400000000002</v>
      </c>
      <c r="AD10" s="226">
        <v>607.69000000000005</v>
      </c>
      <c r="AE10" s="226">
        <v>605.52599999999995</v>
      </c>
      <c r="AF10" s="226">
        <v>603.29399999999998</v>
      </c>
      <c r="AG10" s="226">
        <v>601.00300000000004</v>
      </c>
      <c r="AH10" s="226">
        <v>598.71900000000005</v>
      </c>
      <c r="AI10" s="226">
        <v>596.47699999999998</v>
      </c>
      <c r="AJ10" s="226">
        <v>594.14800000000002</v>
      </c>
    </row>
    <row r="11" spans="1:36" x14ac:dyDescent="0.25">
      <c r="A11" s="17"/>
    </row>
    <row r="12" spans="1:36" s="21" customFormat="1" x14ac:dyDescent="0.25">
      <c r="A12" s="17"/>
      <c r="B12" s="21" t="s">
        <v>2203</v>
      </c>
    </row>
    <row r="13" spans="1:36" s="21" customFormat="1" x14ac:dyDescent="0.25">
      <c r="A13" s="21" t="s">
        <v>1984</v>
      </c>
      <c r="B13" s="21" t="s">
        <v>240</v>
      </c>
      <c r="D13" s="21">
        <v>93.150999999999996</v>
      </c>
      <c r="E13" s="21">
        <v>102.22199999999999</v>
      </c>
      <c r="F13" s="21">
        <v>99.188000000000002</v>
      </c>
      <c r="G13" s="21">
        <v>105.10599999999999</v>
      </c>
      <c r="H13" s="21">
        <v>110.056</v>
      </c>
      <c r="I13" s="21">
        <v>111.54300000000001</v>
      </c>
      <c r="J13" s="21">
        <v>112.842</v>
      </c>
      <c r="K13" s="21">
        <v>114.21299999999999</v>
      </c>
      <c r="L13" s="21">
        <v>115.57</v>
      </c>
      <c r="M13" s="21">
        <v>116.84</v>
      </c>
      <c r="N13" s="21">
        <v>118.04600000000001</v>
      </c>
      <c r="O13" s="21">
        <v>119.35899999999999</v>
      </c>
      <c r="P13" s="21">
        <v>120.59399999999999</v>
      </c>
      <c r="Q13" s="21">
        <v>121.706</v>
      </c>
      <c r="R13" s="21">
        <v>122.98699999999999</v>
      </c>
      <c r="S13" s="21">
        <v>124.003</v>
      </c>
      <c r="T13" s="21">
        <v>125.035</v>
      </c>
      <c r="U13" s="21">
        <v>126.033</v>
      </c>
      <c r="V13" s="21">
        <v>127.059</v>
      </c>
      <c r="W13" s="21">
        <v>128.149</v>
      </c>
      <c r="X13" s="21">
        <v>129.22900000000001</v>
      </c>
      <c r="Y13" s="21">
        <v>130.291</v>
      </c>
      <c r="Z13" s="21">
        <v>131.28700000000001</v>
      </c>
      <c r="AA13" s="21">
        <v>132.21799999999999</v>
      </c>
      <c r="AB13" s="21">
        <v>133.21299999999999</v>
      </c>
      <c r="AC13" s="21">
        <v>134.19999999999999</v>
      </c>
      <c r="AD13" s="21">
        <v>135.19</v>
      </c>
      <c r="AE13" s="21">
        <v>136.19399999999999</v>
      </c>
      <c r="AF13" s="21">
        <v>137.191</v>
      </c>
      <c r="AG13" s="21">
        <v>138.18600000000001</v>
      </c>
      <c r="AH13" s="21">
        <v>139.19800000000001</v>
      </c>
      <c r="AI13" s="21">
        <v>140.22999999999999</v>
      </c>
      <c r="AJ13" s="21">
        <v>141.25399999999999</v>
      </c>
    </row>
    <row r="14" spans="1:36" s="21" customFormat="1" x14ac:dyDescent="0.25">
      <c r="B14" s="21" t="s">
        <v>2204</v>
      </c>
      <c r="D14" s="21">
        <v>50.667999999999999</v>
      </c>
      <c r="E14" s="21">
        <v>50.991999999999997</v>
      </c>
      <c r="F14" s="21">
        <v>52.506999999999998</v>
      </c>
      <c r="G14" s="21">
        <v>53.587000000000003</v>
      </c>
      <c r="H14" s="21">
        <v>55.558</v>
      </c>
      <c r="I14" s="21">
        <v>55.963999999999999</v>
      </c>
      <c r="J14" s="21">
        <v>56.344000000000001</v>
      </c>
      <c r="K14" s="21">
        <v>56.795000000000002</v>
      </c>
      <c r="L14" s="21">
        <v>57.246000000000002</v>
      </c>
      <c r="M14" s="21">
        <v>57.66</v>
      </c>
      <c r="N14" s="21">
        <v>58</v>
      </c>
      <c r="O14" s="21">
        <v>58.417000000000002</v>
      </c>
      <c r="P14" s="21">
        <v>58.747</v>
      </c>
      <c r="Q14" s="21">
        <v>58.707999999999998</v>
      </c>
      <c r="R14" s="21">
        <v>59.180999999999997</v>
      </c>
      <c r="S14" s="21">
        <v>58.976999999999997</v>
      </c>
      <c r="T14" s="21">
        <v>58.924999999999997</v>
      </c>
      <c r="U14" s="21">
        <v>58.904000000000003</v>
      </c>
      <c r="V14" s="21">
        <v>58.915999999999997</v>
      </c>
      <c r="W14" s="21">
        <v>59.143999999999998</v>
      </c>
      <c r="X14" s="21">
        <v>59.384999999999998</v>
      </c>
      <c r="Y14" s="21">
        <v>59.597000000000001</v>
      </c>
      <c r="Z14" s="21">
        <v>59.734999999999999</v>
      </c>
      <c r="AA14" s="21">
        <v>59.765000000000001</v>
      </c>
      <c r="AB14" s="21">
        <v>59.856000000000002</v>
      </c>
      <c r="AC14" s="21">
        <v>59.959000000000003</v>
      </c>
      <c r="AD14" s="21">
        <v>60.081000000000003</v>
      </c>
      <c r="AE14" s="21">
        <v>60.23</v>
      </c>
      <c r="AF14" s="21">
        <v>60.393999999999998</v>
      </c>
      <c r="AG14" s="21">
        <v>60.564999999999998</v>
      </c>
      <c r="AH14" s="21">
        <v>60.752000000000002</v>
      </c>
      <c r="AI14" s="21">
        <v>60.959000000000003</v>
      </c>
      <c r="AJ14" s="21">
        <v>61.167000000000002</v>
      </c>
    </row>
    <row r="15" spans="1:36" s="21" customFormat="1" x14ac:dyDescent="0.25">
      <c r="B15" s="21" t="s">
        <v>2205</v>
      </c>
      <c r="D15" s="21">
        <v>0</v>
      </c>
      <c r="E15" s="21">
        <v>5.0000000000000001E-3</v>
      </c>
      <c r="F15" s="21">
        <v>0.02</v>
      </c>
      <c r="G15" s="21">
        <v>4.2000000000000003E-2</v>
      </c>
      <c r="H15" s="21">
        <v>6.3E-2</v>
      </c>
      <c r="I15" s="21">
        <v>8.2000000000000003E-2</v>
      </c>
      <c r="J15" s="21">
        <v>9.7000000000000003E-2</v>
      </c>
      <c r="K15" s="21">
        <v>0.113</v>
      </c>
      <c r="L15" s="21">
        <v>0.13</v>
      </c>
      <c r="M15" s="21">
        <v>0.14799999999999999</v>
      </c>
      <c r="N15" s="21">
        <v>0.16700000000000001</v>
      </c>
      <c r="O15" s="21">
        <v>0.188</v>
      </c>
      <c r="P15" s="21">
        <v>0.20899999999999999</v>
      </c>
      <c r="Q15" s="21">
        <v>0.219</v>
      </c>
      <c r="R15" s="21">
        <v>0.23</v>
      </c>
      <c r="S15" s="21">
        <v>0.24</v>
      </c>
      <c r="T15" s="21">
        <v>0.251</v>
      </c>
      <c r="U15" s="21">
        <v>0.26200000000000001</v>
      </c>
      <c r="V15" s="21">
        <v>0.27300000000000002</v>
      </c>
      <c r="W15" s="21">
        <v>0.28499999999999998</v>
      </c>
      <c r="X15" s="21">
        <v>0.29799999999999999</v>
      </c>
      <c r="Y15" s="21">
        <v>0.311</v>
      </c>
      <c r="Z15" s="21">
        <v>0.32500000000000001</v>
      </c>
      <c r="AA15" s="21">
        <v>0.34</v>
      </c>
      <c r="AB15" s="21">
        <v>0.35499999999999998</v>
      </c>
      <c r="AC15" s="21">
        <v>0.372</v>
      </c>
      <c r="AD15" s="21">
        <v>0.38900000000000001</v>
      </c>
      <c r="AE15" s="21">
        <v>0.40699999999999997</v>
      </c>
      <c r="AF15" s="21">
        <v>0.42599999999999999</v>
      </c>
      <c r="AG15" s="21">
        <v>0.44700000000000001</v>
      </c>
      <c r="AH15" s="21">
        <v>0.46800000000000003</v>
      </c>
      <c r="AI15" s="21">
        <v>0.49099999999999999</v>
      </c>
      <c r="AJ15" s="21">
        <v>0.51600000000000001</v>
      </c>
    </row>
    <row r="16" spans="1:36" s="21" customFormat="1" x14ac:dyDescent="0.25">
      <c r="A16" s="21" t="s">
        <v>2437</v>
      </c>
      <c r="B16" s="21" t="s">
        <v>2206</v>
      </c>
      <c r="D16" s="21">
        <v>50.667999999999999</v>
      </c>
      <c r="E16" s="21">
        <v>50.997</v>
      </c>
      <c r="F16" s="21">
        <v>52.527000000000001</v>
      </c>
      <c r="G16" s="21">
        <v>53.628999999999998</v>
      </c>
      <c r="H16" s="21">
        <v>55.621000000000002</v>
      </c>
      <c r="I16" s="21">
        <v>56.045999999999999</v>
      </c>
      <c r="J16" s="21">
        <v>56.441000000000003</v>
      </c>
      <c r="K16" s="21">
        <v>56.908000000000001</v>
      </c>
      <c r="L16" s="21">
        <v>57.375999999999998</v>
      </c>
      <c r="M16" s="21">
        <v>57.808</v>
      </c>
      <c r="N16" s="21">
        <v>58.167000000000002</v>
      </c>
      <c r="O16" s="21">
        <v>58.603999999999999</v>
      </c>
      <c r="P16" s="21">
        <v>58.957000000000001</v>
      </c>
      <c r="Q16" s="21">
        <v>58.927</v>
      </c>
      <c r="R16" s="21">
        <v>59.411999999999999</v>
      </c>
      <c r="S16" s="21">
        <v>59.216999999999999</v>
      </c>
      <c r="T16" s="21">
        <v>59.176000000000002</v>
      </c>
      <c r="U16" s="21">
        <v>59.164999999999999</v>
      </c>
      <c r="V16" s="21">
        <v>59.19</v>
      </c>
      <c r="W16" s="21">
        <v>59.429000000000002</v>
      </c>
      <c r="X16" s="21">
        <v>59.683</v>
      </c>
      <c r="Y16" s="21">
        <v>59.908000000000001</v>
      </c>
      <c r="Z16" s="21">
        <v>60.06</v>
      </c>
      <c r="AA16" s="21">
        <v>60.103999999999999</v>
      </c>
      <c r="AB16" s="21">
        <v>60.212000000000003</v>
      </c>
      <c r="AC16" s="21">
        <v>60.331000000000003</v>
      </c>
      <c r="AD16" s="21">
        <v>60.47</v>
      </c>
      <c r="AE16" s="21">
        <v>60.637</v>
      </c>
      <c r="AF16" s="21">
        <v>60.820999999999998</v>
      </c>
      <c r="AG16" s="21">
        <v>61.012</v>
      </c>
      <c r="AH16" s="21">
        <v>61.22</v>
      </c>
      <c r="AI16" s="21">
        <v>61.45</v>
      </c>
      <c r="AJ16" s="21">
        <v>61.683</v>
      </c>
    </row>
    <row r="17" spans="1:36" s="21" customFormat="1" x14ac:dyDescent="0.25">
      <c r="A17" s="21" t="s">
        <v>2020</v>
      </c>
      <c r="B17" s="21" t="s">
        <v>307</v>
      </c>
      <c r="D17" s="21">
        <v>3.9E-2</v>
      </c>
      <c r="E17" s="21">
        <v>7.0999999999999994E-2</v>
      </c>
      <c r="F17" s="21">
        <v>3.9E-2</v>
      </c>
      <c r="G17" s="21">
        <v>4.5999999999999999E-2</v>
      </c>
      <c r="H17" s="21">
        <v>4.3999999999999997E-2</v>
      </c>
      <c r="I17" s="21">
        <v>4.5999999999999999E-2</v>
      </c>
      <c r="J17" s="21">
        <v>4.7E-2</v>
      </c>
      <c r="K17" s="21">
        <v>4.9000000000000002E-2</v>
      </c>
      <c r="L17" s="21">
        <v>5.0999999999999997E-2</v>
      </c>
      <c r="M17" s="21">
        <v>5.2999999999999999E-2</v>
      </c>
      <c r="N17" s="21">
        <v>5.3999999999999999E-2</v>
      </c>
      <c r="O17" s="21">
        <v>5.6000000000000001E-2</v>
      </c>
      <c r="P17" s="21">
        <v>5.7000000000000002E-2</v>
      </c>
      <c r="Q17" s="21">
        <v>5.8000000000000003E-2</v>
      </c>
      <c r="R17" s="21">
        <v>5.8000000000000003E-2</v>
      </c>
      <c r="S17" s="21">
        <v>5.8999999999999997E-2</v>
      </c>
      <c r="T17" s="21">
        <v>5.8999999999999997E-2</v>
      </c>
      <c r="U17" s="21">
        <v>5.8999999999999997E-2</v>
      </c>
      <c r="V17" s="21">
        <v>5.8999999999999997E-2</v>
      </c>
      <c r="W17" s="21">
        <v>5.8999999999999997E-2</v>
      </c>
      <c r="X17" s="21">
        <v>5.8999999999999997E-2</v>
      </c>
      <c r="Y17" s="21">
        <v>5.8999999999999997E-2</v>
      </c>
      <c r="Z17" s="21">
        <v>5.8999999999999997E-2</v>
      </c>
      <c r="AA17" s="21">
        <v>5.8999999999999997E-2</v>
      </c>
      <c r="AB17" s="21">
        <v>5.8999999999999997E-2</v>
      </c>
      <c r="AC17" s="21">
        <v>5.8999999999999997E-2</v>
      </c>
      <c r="AD17" s="21">
        <v>5.8999999999999997E-2</v>
      </c>
      <c r="AE17" s="21">
        <v>5.8999999999999997E-2</v>
      </c>
      <c r="AF17" s="21">
        <v>5.8999999999999997E-2</v>
      </c>
      <c r="AG17" s="21">
        <v>5.8999999999999997E-2</v>
      </c>
      <c r="AH17" s="21">
        <v>5.8999999999999997E-2</v>
      </c>
      <c r="AI17" s="21">
        <v>5.8999999999999997E-2</v>
      </c>
      <c r="AJ17" s="21">
        <v>5.8999999999999997E-2</v>
      </c>
    </row>
    <row r="18" spans="1:36" s="21" customFormat="1" x14ac:dyDescent="0.25">
      <c r="A18" s="21" t="s">
        <v>257</v>
      </c>
      <c r="B18" s="21" t="s">
        <v>2207</v>
      </c>
      <c r="D18" s="21">
        <v>196.655</v>
      </c>
      <c r="E18" s="21">
        <v>212.983</v>
      </c>
      <c r="F18" s="21">
        <v>206.07</v>
      </c>
      <c r="G18" s="21">
        <v>216.30500000000001</v>
      </c>
      <c r="H18" s="21">
        <v>229.017</v>
      </c>
      <c r="I18" s="21">
        <v>231.41300000000001</v>
      </c>
      <c r="J18" s="21">
        <v>233.417</v>
      </c>
      <c r="K18" s="21">
        <v>235.643</v>
      </c>
      <c r="L18" s="21">
        <v>237.89500000000001</v>
      </c>
      <c r="M18" s="21">
        <v>240.024</v>
      </c>
      <c r="N18" s="21">
        <v>242.01400000000001</v>
      </c>
      <c r="O18" s="21">
        <v>244.249</v>
      </c>
      <c r="P18" s="21">
        <v>246.27600000000001</v>
      </c>
      <c r="Q18" s="21">
        <v>248.25200000000001</v>
      </c>
      <c r="R18" s="21">
        <v>251.49199999999999</v>
      </c>
      <c r="S18" s="21">
        <v>252.93799999999999</v>
      </c>
      <c r="T18" s="21">
        <v>254.702</v>
      </c>
      <c r="U18" s="21">
        <v>256.44</v>
      </c>
      <c r="V18" s="21">
        <v>258.18200000000002</v>
      </c>
      <c r="W18" s="21">
        <v>260.44400000000002</v>
      </c>
      <c r="X18" s="21">
        <v>262.67599999999999</v>
      </c>
      <c r="Y18" s="21">
        <v>264.798</v>
      </c>
      <c r="Z18" s="21">
        <v>266.685</v>
      </c>
      <c r="AA18" s="21">
        <v>268.21300000000002</v>
      </c>
      <c r="AB18" s="21">
        <v>269.858</v>
      </c>
      <c r="AC18" s="21">
        <v>271.46199999999999</v>
      </c>
      <c r="AD18" s="21">
        <v>273.04500000000002</v>
      </c>
      <c r="AE18" s="21">
        <v>274.642</v>
      </c>
      <c r="AF18" s="21">
        <v>276.20600000000002</v>
      </c>
      <c r="AG18" s="21">
        <v>277.75900000000001</v>
      </c>
      <c r="AH18" s="21">
        <v>279.35000000000002</v>
      </c>
      <c r="AI18" s="21">
        <v>280.97899999999998</v>
      </c>
      <c r="AJ18" s="21">
        <v>282.60399999999998</v>
      </c>
    </row>
    <row r="19" spans="1:36" s="21" customFormat="1" x14ac:dyDescent="0.25">
      <c r="A19" s="21" t="s">
        <v>2438</v>
      </c>
      <c r="B19" s="21" t="s">
        <v>2208</v>
      </c>
      <c r="D19" s="21">
        <v>50.393000000000001</v>
      </c>
      <c r="E19" s="21">
        <v>53.997</v>
      </c>
      <c r="F19" s="21">
        <v>50.87</v>
      </c>
      <c r="G19" s="21">
        <v>62.563000000000002</v>
      </c>
      <c r="H19" s="21">
        <v>37.234000000000002</v>
      </c>
      <c r="I19" s="21">
        <v>42.198</v>
      </c>
      <c r="J19" s="21">
        <v>42.503</v>
      </c>
      <c r="K19" s="21">
        <v>42.86</v>
      </c>
      <c r="L19" s="21">
        <v>43.226999999999997</v>
      </c>
      <c r="M19" s="21">
        <v>43.576000000000001</v>
      </c>
      <c r="N19" s="21">
        <v>43.856999999999999</v>
      </c>
      <c r="O19" s="21">
        <v>44.241999999999997</v>
      </c>
      <c r="P19" s="21">
        <v>44.548000000000002</v>
      </c>
      <c r="Q19" s="21">
        <v>44.825000000000003</v>
      </c>
      <c r="R19" s="21">
        <v>45.688000000000002</v>
      </c>
      <c r="S19" s="21">
        <v>45.82</v>
      </c>
      <c r="T19" s="21">
        <v>46.088999999999999</v>
      </c>
      <c r="U19" s="21">
        <v>46.350999999999999</v>
      </c>
      <c r="V19" s="21">
        <v>46.621000000000002</v>
      </c>
      <c r="W19" s="21">
        <v>47.106000000000002</v>
      </c>
      <c r="X19" s="21">
        <v>47.584000000000003</v>
      </c>
      <c r="Y19" s="21">
        <v>47.999000000000002</v>
      </c>
      <c r="Z19" s="21">
        <v>48.328000000000003</v>
      </c>
      <c r="AA19" s="21">
        <v>48.512</v>
      </c>
      <c r="AB19" s="21">
        <v>48.726999999999997</v>
      </c>
      <c r="AC19" s="21">
        <v>48.930999999999997</v>
      </c>
      <c r="AD19" s="21">
        <v>49.124000000000002</v>
      </c>
      <c r="AE19" s="21">
        <v>49.319000000000003</v>
      </c>
      <c r="AF19" s="21">
        <v>49.503999999999998</v>
      </c>
      <c r="AG19" s="21">
        <v>49.683999999999997</v>
      </c>
      <c r="AH19" s="21">
        <v>49.866999999999997</v>
      </c>
      <c r="AI19" s="21">
        <v>50.055999999999997</v>
      </c>
      <c r="AJ19" s="21">
        <v>50.241999999999997</v>
      </c>
    </row>
    <row r="20" spans="1:36" s="21" customFormat="1" x14ac:dyDescent="0.25">
      <c r="A20" s="21" t="s">
        <v>257</v>
      </c>
      <c r="B20" s="21" t="s">
        <v>287</v>
      </c>
      <c r="D20" s="21">
        <v>50.966999999999999</v>
      </c>
      <c r="E20" s="21">
        <v>50.82</v>
      </c>
      <c r="F20" s="21">
        <v>45.988</v>
      </c>
      <c r="G20" s="21">
        <v>50.371000000000002</v>
      </c>
      <c r="H20" s="21">
        <v>53.026000000000003</v>
      </c>
      <c r="I20" s="21">
        <v>53.902999999999999</v>
      </c>
      <c r="J20" s="21">
        <v>54.692</v>
      </c>
      <c r="K20" s="21">
        <v>55.521999999999998</v>
      </c>
      <c r="L20" s="21">
        <v>56.341999999999999</v>
      </c>
      <c r="M20" s="21">
        <v>57.113</v>
      </c>
      <c r="N20" s="21">
        <v>57.822000000000003</v>
      </c>
      <c r="O20" s="21">
        <v>58.588000000000001</v>
      </c>
      <c r="P20" s="21">
        <v>59.259</v>
      </c>
      <c r="Q20" s="21">
        <v>59.896999999999998</v>
      </c>
      <c r="R20" s="21">
        <v>60.792999999999999</v>
      </c>
      <c r="S20" s="21">
        <v>61.244</v>
      </c>
      <c r="T20" s="21">
        <v>61.734999999999999</v>
      </c>
      <c r="U20" s="21">
        <v>62.195999999999998</v>
      </c>
      <c r="V20" s="21">
        <v>62.66</v>
      </c>
      <c r="W20" s="21">
        <v>63.247999999999998</v>
      </c>
      <c r="X20" s="21">
        <v>63.828000000000003</v>
      </c>
      <c r="Y20" s="21">
        <v>64.384</v>
      </c>
      <c r="Z20" s="21">
        <v>64.89</v>
      </c>
      <c r="AA20" s="21">
        <v>65.314999999999998</v>
      </c>
      <c r="AB20" s="21">
        <v>65.77</v>
      </c>
      <c r="AC20" s="21">
        <v>66.218999999999994</v>
      </c>
      <c r="AD20" s="21">
        <v>66.67</v>
      </c>
      <c r="AE20" s="21">
        <v>67.126999999999995</v>
      </c>
      <c r="AF20" s="21">
        <v>67.58</v>
      </c>
      <c r="AG20" s="21">
        <v>68.031000000000006</v>
      </c>
      <c r="AH20" s="21">
        <v>68.491</v>
      </c>
      <c r="AI20" s="21">
        <v>68.960999999999999</v>
      </c>
      <c r="AJ20" s="21">
        <v>69.426000000000002</v>
      </c>
    </row>
    <row r="21" spans="1:36" s="21" customFormat="1" x14ac:dyDescent="0.25">
      <c r="A21" s="21" t="s">
        <v>2020</v>
      </c>
      <c r="B21" s="21" t="s">
        <v>152</v>
      </c>
      <c r="D21" s="21">
        <v>11.192</v>
      </c>
      <c r="E21" s="21">
        <v>13.696</v>
      </c>
      <c r="F21" s="21">
        <v>11.571</v>
      </c>
      <c r="G21" s="21">
        <v>7.49</v>
      </c>
      <c r="H21" s="21">
        <v>9.7260000000000009</v>
      </c>
      <c r="I21" s="21">
        <v>10.532999999999999</v>
      </c>
      <c r="J21" s="21">
        <v>11.324</v>
      </c>
      <c r="K21" s="21">
        <v>12.111000000000001</v>
      </c>
      <c r="L21" s="21">
        <v>12.875999999999999</v>
      </c>
      <c r="M21" s="21">
        <v>13.598000000000001</v>
      </c>
      <c r="N21" s="21">
        <v>14.28</v>
      </c>
      <c r="O21" s="21">
        <v>14.907</v>
      </c>
      <c r="P21" s="21">
        <v>15.467000000000001</v>
      </c>
      <c r="Q21" s="21">
        <v>15.961</v>
      </c>
      <c r="R21" s="21">
        <v>16.356000000000002</v>
      </c>
      <c r="S21" s="21">
        <v>16.654</v>
      </c>
      <c r="T21" s="21">
        <v>16.858000000000001</v>
      </c>
      <c r="U21" s="21">
        <v>17.013000000000002</v>
      </c>
      <c r="V21" s="21">
        <v>17.166</v>
      </c>
      <c r="W21" s="21">
        <v>17.321000000000002</v>
      </c>
      <c r="X21" s="21">
        <v>17.474</v>
      </c>
      <c r="Y21" s="21">
        <v>17.632000000000001</v>
      </c>
      <c r="Z21" s="21">
        <v>17.785</v>
      </c>
      <c r="AA21" s="21">
        <v>17.937000000000001</v>
      </c>
      <c r="AB21" s="21">
        <v>18.093</v>
      </c>
      <c r="AC21" s="21">
        <v>18.248000000000001</v>
      </c>
      <c r="AD21" s="21">
        <v>18.404</v>
      </c>
      <c r="AE21" s="21">
        <v>18.564</v>
      </c>
      <c r="AF21" s="21">
        <v>18.722999999999999</v>
      </c>
      <c r="AG21" s="21">
        <v>18.882000000000001</v>
      </c>
      <c r="AH21" s="21">
        <v>19.044</v>
      </c>
      <c r="AI21" s="21">
        <v>19.209</v>
      </c>
      <c r="AJ21" s="21">
        <v>19.373000000000001</v>
      </c>
    </row>
    <row r="22" spans="1:36" s="21" customFormat="1" x14ac:dyDescent="0.25">
      <c r="A22" s="21" t="s">
        <v>2209</v>
      </c>
      <c r="B22" s="21" t="s">
        <v>2209</v>
      </c>
      <c r="D22" s="21">
        <v>2.6819999999999999</v>
      </c>
      <c r="E22" s="21">
        <v>1.258</v>
      </c>
      <c r="F22" s="21">
        <v>1.2270000000000001</v>
      </c>
      <c r="G22" s="21">
        <v>1.1679999999999999</v>
      </c>
      <c r="H22" s="21">
        <v>1.1830000000000001</v>
      </c>
      <c r="I22" s="21">
        <v>1.2010000000000001</v>
      </c>
      <c r="J22" s="21">
        <v>1.2190000000000001</v>
      </c>
      <c r="K22" s="21">
        <v>1.236</v>
      </c>
      <c r="L22" s="21">
        <v>1.252</v>
      </c>
      <c r="M22" s="21">
        <v>1.266</v>
      </c>
      <c r="N22" s="21">
        <v>1.28</v>
      </c>
      <c r="O22" s="21">
        <v>1.292</v>
      </c>
      <c r="P22" s="21">
        <v>1.3009999999999999</v>
      </c>
      <c r="Q22" s="21">
        <v>1.3089999999999999</v>
      </c>
      <c r="R22" s="21">
        <v>1.3149999999999999</v>
      </c>
      <c r="S22" s="21">
        <v>1.319</v>
      </c>
      <c r="T22" s="21">
        <v>1.32</v>
      </c>
      <c r="U22" s="21">
        <v>1.32</v>
      </c>
      <c r="V22" s="21">
        <v>1.32</v>
      </c>
      <c r="W22" s="21">
        <v>1.32</v>
      </c>
      <c r="X22" s="21">
        <v>1.32</v>
      </c>
      <c r="Y22" s="21">
        <v>1.32</v>
      </c>
      <c r="Z22" s="21">
        <v>1.32</v>
      </c>
      <c r="AA22" s="21">
        <v>1.32</v>
      </c>
      <c r="AB22" s="21">
        <v>1.32</v>
      </c>
      <c r="AC22" s="21">
        <v>1.32</v>
      </c>
      <c r="AD22" s="21">
        <v>1.32</v>
      </c>
      <c r="AE22" s="21">
        <v>1.32</v>
      </c>
      <c r="AF22" s="21">
        <v>1.32</v>
      </c>
      <c r="AG22" s="21">
        <v>1.32</v>
      </c>
      <c r="AH22" s="21">
        <v>1.32</v>
      </c>
      <c r="AI22" s="21">
        <v>1.32</v>
      </c>
      <c r="AJ22" s="21">
        <v>1.32</v>
      </c>
    </row>
    <row r="23" spans="1:36" s="21" customFormat="1" x14ac:dyDescent="0.25">
      <c r="A23" s="21" t="s">
        <v>2210</v>
      </c>
      <c r="B23" s="21" t="s">
        <v>2210</v>
      </c>
      <c r="D23" s="21">
        <v>14.08</v>
      </c>
      <c r="E23" s="21">
        <v>35.695999999999998</v>
      </c>
      <c r="F23" s="21">
        <v>35.942</v>
      </c>
      <c r="G23" s="21">
        <v>35.884</v>
      </c>
      <c r="H23" s="21">
        <v>37.53</v>
      </c>
      <c r="I23" s="21">
        <v>38.481999999999999</v>
      </c>
      <c r="J23" s="21">
        <v>39.341999999999999</v>
      </c>
      <c r="K23" s="21">
        <v>40.213000000000001</v>
      </c>
      <c r="L23" s="21">
        <v>41.033999999999999</v>
      </c>
      <c r="M23" s="21">
        <v>41.825000000000003</v>
      </c>
      <c r="N23" s="21">
        <v>42.673999999999999</v>
      </c>
      <c r="O23" s="21">
        <v>43.466000000000001</v>
      </c>
      <c r="P23" s="21">
        <v>44.241999999999997</v>
      </c>
      <c r="Q23" s="21">
        <v>44.994999999999997</v>
      </c>
      <c r="R23" s="21">
        <v>45.7</v>
      </c>
      <c r="S23" s="21">
        <v>46.389000000000003</v>
      </c>
      <c r="T23" s="21">
        <v>47.018999999999998</v>
      </c>
      <c r="U23" s="21">
        <v>47.62</v>
      </c>
      <c r="V23" s="21">
        <v>48.234000000000002</v>
      </c>
      <c r="W23" s="21">
        <v>48.854999999999997</v>
      </c>
      <c r="X23" s="21">
        <v>49.462000000000003</v>
      </c>
      <c r="Y23" s="21">
        <v>50.076999999999998</v>
      </c>
      <c r="Z23" s="21">
        <v>50.723999999999997</v>
      </c>
      <c r="AA23" s="21">
        <v>51.368000000000002</v>
      </c>
      <c r="AB23" s="21">
        <v>52.000999999999998</v>
      </c>
      <c r="AC23" s="21">
        <v>52.634999999999998</v>
      </c>
      <c r="AD23" s="21">
        <v>53.276000000000003</v>
      </c>
      <c r="AE23" s="21">
        <v>53.927999999999997</v>
      </c>
      <c r="AF23" s="21">
        <v>54.582999999999998</v>
      </c>
      <c r="AG23" s="21">
        <v>55.244999999999997</v>
      </c>
      <c r="AH23" s="21">
        <v>55.911000000000001</v>
      </c>
      <c r="AI23" s="21">
        <v>56.591000000000001</v>
      </c>
      <c r="AJ23" s="21">
        <v>57.271999999999998</v>
      </c>
    </row>
    <row r="24" spans="1:36" s="21" customFormat="1" x14ac:dyDescent="0.25">
      <c r="A24" s="21" t="s">
        <v>2211</v>
      </c>
      <c r="B24" s="21" t="s">
        <v>2211</v>
      </c>
      <c r="D24" s="21">
        <v>46.57</v>
      </c>
      <c r="E24" s="21">
        <v>41.95</v>
      </c>
      <c r="F24" s="21">
        <v>43.436</v>
      </c>
      <c r="G24" s="21">
        <v>44.531999999999996</v>
      </c>
      <c r="H24" s="21">
        <v>44.113999999999997</v>
      </c>
      <c r="I24" s="21">
        <v>44.878</v>
      </c>
      <c r="J24" s="21">
        <v>45.564</v>
      </c>
      <c r="K24" s="21">
        <v>46.277000000000001</v>
      </c>
      <c r="L24" s="21">
        <v>46.988999999999997</v>
      </c>
      <c r="M24" s="21">
        <v>47.654000000000003</v>
      </c>
      <c r="N24" s="21">
        <v>48.302999999999997</v>
      </c>
      <c r="O24" s="21">
        <v>48.96</v>
      </c>
      <c r="P24" s="21">
        <v>49.59</v>
      </c>
      <c r="Q24" s="21">
        <v>50.210999999999999</v>
      </c>
      <c r="R24" s="21">
        <v>50.765999999999998</v>
      </c>
      <c r="S24" s="21">
        <v>51.271000000000001</v>
      </c>
      <c r="T24" s="21">
        <v>51.759</v>
      </c>
      <c r="U24" s="21">
        <v>52.234000000000002</v>
      </c>
      <c r="V24" s="21">
        <v>52.704000000000001</v>
      </c>
      <c r="W24" s="21">
        <v>53.174999999999997</v>
      </c>
      <c r="X24" s="21">
        <v>53.643000000000001</v>
      </c>
      <c r="Y24" s="21">
        <v>54.128</v>
      </c>
      <c r="Z24" s="21">
        <v>54.582999999999998</v>
      </c>
      <c r="AA24" s="21">
        <v>55.031999999999996</v>
      </c>
      <c r="AB24" s="21">
        <v>55.506999999999998</v>
      </c>
      <c r="AC24" s="21">
        <v>55.976999999999997</v>
      </c>
      <c r="AD24" s="21">
        <v>56.453000000000003</v>
      </c>
      <c r="AE24" s="21">
        <v>56.936</v>
      </c>
      <c r="AF24" s="21">
        <v>57.417999999999999</v>
      </c>
      <c r="AG24" s="21">
        <v>57.899000000000001</v>
      </c>
      <c r="AH24" s="21">
        <v>58.387999999999998</v>
      </c>
      <c r="AI24" s="21">
        <v>58.887999999999998</v>
      </c>
      <c r="AJ24" s="21">
        <v>59.384999999999998</v>
      </c>
    </row>
    <row r="25" spans="1:36" s="21" customFormat="1" x14ac:dyDescent="0.25">
      <c r="A25" s="21" t="s">
        <v>2212</v>
      </c>
      <c r="B25" s="21" t="s">
        <v>2212</v>
      </c>
      <c r="D25" s="21">
        <v>516.39700000000005</v>
      </c>
      <c r="E25" s="21">
        <v>563.69000000000005</v>
      </c>
      <c r="F25" s="21">
        <v>546.85900000000004</v>
      </c>
      <c r="G25" s="21">
        <v>577.09400000000005</v>
      </c>
      <c r="H25" s="21">
        <v>577.54999999999995</v>
      </c>
      <c r="I25" s="21">
        <v>590.24400000000003</v>
      </c>
      <c r="J25" s="21">
        <v>597.39200000000005</v>
      </c>
      <c r="K25" s="21">
        <v>605.03200000000004</v>
      </c>
      <c r="L25" s="21">
        <v>612.61199999999997</v>
      </c>
      <c r="M25" s="21">
        <v>619.75699999999995</v>
      </c>
      <c r="N25" s="21">
        <v>626.49800000000005</v>
      </c>
      <c r="O25" s="21">
        <v>633.721</v>
      </c>
      <c r="P25" s="21">
        <v>640.29</v>
      </c>
      <c r="Q25" s="21">
        <v>646.14300000000003</v>
      </c>
      <c r="R25" s="21">
        <v>654.56799999999998</v>
      </c>
      <c r="S25" s="21">
        <v>658.91300000000001</v>
      </c>
      <c r="T25" s="21">
        <v>663.75</v>
      </c>
      <c r="U25" s="21">
        <v>668.43</v>
      </c>
      <c r="V25" s="21">
        <v>673.19200000000001</v>
      </c>
      <c r="W25" s="21">
        <v>679.10500000000002</v>
      </c>
      <c r="X25" s="21">
        <v>684.95699999999999</v>
      </c>
      <c r="Y25" s="21">
        <v>690.596</v>
      </c>
      <c r="Z25" s="21">
        <v>695.72199999999998</v>
      </c>
      <c r="AA25" s="21">
        <v>700.07799999999997</v>
      </c>
      <c r="AB25" s="21">
        <v>704.75800000000004</v>
      </c>
      <c r="AC25" s="21">
        <v>709.38099999999997</v>
      </c>
      <c r="AD25" s="21">
        <v>714.01099999999997</v>
      </c>
      <c r="AE25" s="21">
        <v>718.72299999999996</v>
      </c>
      <c r="AF25" s="21">
        <v>723.404</v>
      </c>
      <c r="AG25" s="21">
        <v>728.07600000000002</v>
      </c>
      <c r="AH25" s="21">
        <v>732.84900000000005</v>
      </c>
      <c r="AI25" s="21">
        <v>737.74199999999996</v>
      </c>
      <c r="AJ25" s="21">
        <v>742.61699999999996</v>
      </c>
    </row>
    <row r="26" spans="1:36" x14ac:dyDescent="0.25">
      <c r="A26" s="17"/>
    </row>
    <row r="27" spans="1:36" x14ac:dyDescent="0.25">
      <c r="A27" s="17"/>
      <c r="B27" s="226" t="s">
        <v>2213</v>
      </c>
    </row>
    <row r="28" spans="1:36" x14ac:dyDescent="0.25">
      <c r="A28" s="17"/>
      <c r="B28" s="226" t="s">
        <v>240</v>
      </c>
      <c r="D28" s="226">
        <v>0.48299999999999998</v>
      </c>
      <c r="E28" s="226">
        <v>0.52</v>
      </c>
      <c r="F28" s="226">
        <v>0.49099999999999999</v>
      </c>
      <c r="G28" s="226">
        <v>0.503</v>
      </c>
      <c r="H28" s="226">
        <v>0.50700000000000001</v>
      </c>
      <c r="I28" s="226">
        <v>0.50700000000000001</v>
      </c>
      <c r="J28" s="226">
        <v>0.50700000000000001</v>
      </c>
      <c r="K28" s="226">
        <v>0.50700000000000001</v>
      </c>
      <c r="L28" s="226">
        <v>0.50600000000000001</v>
      </c>
      <c r="M28" s="226">
        <v>0.50600000000000001</v>
      </c>
      <c r="N28" s="226">
        <v>0.50600000000000001</v>
      </c>
      <c r="O28" s="226">
        <v>0.50600000000000001</v>
      </c>
      <c r="P28" s="226">
        <v>0.505</v>
      </c>
      <c r="Q28" s="226">
        <v>0.504</v>
      </c>
      <c r="R28" s="226">
        <v>0.504</v>
      </c>
      <c r="S28" s="226">
        <v>0.503</v>
      </c>
      <c r="T28" s="226">
        <v>0.502</v>
      </c>
      <c r="U28" s="226">
        <v>0.501</v>
      </c>
      <c r="V28" s="226">
        <v>0.5</v>
      </c>
      <c r="W28" s="226">
        <v>0.499</v>
      </c>
      <c r="X28" s="226">
        <v>0.498</v>
      </c>
      <c r="Y28" s="226">
        <v>0.498</v>
      </c>
      <c r="Z28" s="226">
        <v>0.497</v>
      </c>
      <c r="AA28" s="226">
        <v>0.495</v>
      </c>
      <c r="AB28" s="226">
        <v>0.49399999999999999</v>
      </c>
      <c r="AC28" s="226">
        <v>0.49299999999999999</v>
      </c>
      <c r="AD28" s="226">
        <v>0.49199999999999999</v>
      </c>
      <c r="AE28" s="226">
        <v>0.49099999999999999</v>
      </c>
      <c r="AF28" s="226">
        <v>0.49</v>
      </c>
      <c r="AG28" s="226">
        <v>0.48899999999999999</v>
      </c>
      <c r="AH28" s="226">
        <v>0.48899999999999999</v>
      </c>
      <c r="AI28" s="226">
        <v>0.48799999999999999</v>
      </c>
      <c r="AJ28" s="226">
        <v>0.48699999999999999</v>
      </c>
    </row>
    <row r="29" spans="1:36" x14ac:dyDescent="0.25">
      <c r="A29" s="17"/>
      <c r="B29" s="226" t="s">
        <v>2204</v>
      </c>
      <c r="D29" s="226">
        <v>0.26300000000000001</v>
      </c>
      <c r="E29" s="226">
        <v>0.26</v>
      </c>
      <c r="F29" s="226">
        <v>0.26</v>
      </c>
      <c r="G29" s="226">
        <v>0.25700000000000001</v>
      </c>
      <c r="H29" s="226">
        <v>0.25600000000000001</v>
      </c>
      <c r="I29" s="226">
        <v>0.254</v>
      </c>
      <c r="J29" s="226">
        <v>0.253</v>
      </c>
      <c r="K29" s="226">
        <v>0.252</v>
      </c>
      <c r="L29" s="226">
        <v>0.251</v>
      </c>
      <c r="M29" s="226">
        <v>0.25</v>
      </c>
      <c r="N29" s="226">
        <v>0.249</v>
      </c>
      <c r="O29" s="226">
        <v>0.247</v>
      </c>
      <c r="P29" s="226">
        <v>0.246</v>
      </c>
      <c r="Q29" s="226">
        <v>0.24299999999999999</v>
      </c>
      <c r="R29" s="226">
        <v>0.24299999999999999</v>
      </c>
      <c r="S29" s="226">
        <v>0.23899999999999999</v>
      </c>
      <c r="T29" s="226">
        <v>0.23699999999999999</v>
      </c>
      <c r="U29" s="226">
        <v>0.23400000000000001</v>
      </c>
      <c r="V29" s="226">
        <v>0.23200000000000001</v>
      </c>
      <c r="W29" s="226">
        <v>0.23</v>
      </c>
      <c r="X29" s="226">
        <v>0.22900000000000001</v>
      </c>
      <c r="Y29" s="226">
        <v>0.22800000000000001</v>
      </c>
      <c r="Z29" s="226">
        <v>0.22600000000000001</v>
      </c>
      <c r="AA29" s="226">
        <v>0.224</v>
      </c>
      <c r="AB29" s="226">
        <v>0.222</v>
      </c>
      <c r="AC29" s="226">
        <v>0.22</v>
      </c>
      <c r="AD29" s="226">
        <v>0.219</v>
      </c>
      <c r="AE29" s="226">
        <v>0.217</v>
      </c>
      <c r="AF29" s="226">
        <v>0.216</v>
      </c>
      <c r="AG29" s="226">
        <v>0.215</v>
      </c>
      <c r="AH29" s="226">
        <v>0.21299999999999999</v>
      </c>
      <c r="AI29" s="226">
        <v>0.21199999999999999</v>
      </c>
      <c r="AJ29" s="226">
        <v>0.21099999999999999</v>
      </c>
    </row>
    <row r="30" spans="1:36" x14ac:dyDescent="0.25">
      <c r="A30" s="17"/>
      <c r="B30" s="226" t="s">
        <v>2205</v>
      </c>
      <c r="D30" s="226">
        <v>0</v>
      </c>
      <c r="E30" s="226">
        <v>0</v>
      </c>
      <c r="F30" s="226">
        <v>0</v>
      </c>
      <c r="G30" s="226">
        <v>0</v>
      </c>
      <c r="H30" s="226">
        <v>0</v>
      </c>
      <c r="I30" s="226">
        <v>0</v>
      </c>
      <c r="J30" s="226">
        <v>0</v>
      </c>
      <c r="K30" s="226">
        <v>1E-3</v>
      </c>
      <c r="L30" s="226">
        <v>1E-3</v>
      </c>
      <c r="M30" s="226">
        <v>1E-3</v>
      </c>
      <c r="N30" s="226">
        <v>1E-3</v>
      </c>
      <c r="O30" s="226">
        <v>1E-3</v>
      </c>
      <c r="P30" s="226">
        <v>1E-3</v>
      </c>
      <c r="Q30" s="226">
        <v>1E-3</v>
      </c>
      <c r="R30" s="226">
        <v>1E-3</v>
      </c>
      <c r="S30" s="226">
        <v>1E-3</v>
      </c>
      <c r="T30" s="226">
        <v>1E-3</v>
      </c>
      <c r="U30" s="226">
        <v>1E-3</v>
      </c>
      <c r="V30" s="226">
        <v>1E-3</v>
      </c>
      <c r="W30" s="226">
        <v>1E-3</v>
      </c>
      <c r="X30" s="226">
        <v>1E-3</v>
      </c>
      <c r="Y30" s="226">
        <v>1E-3</v>
      </c>
      <c r="Z30" s="226">
        <v>1E-3</v>
      </c>
      <c r="AA30" s="226">
        <v>1E-3</v>
      </c>
      <c r="AB30" s="226">
        <v>1E-3</v>
      </c>
      <c r="AC30" s="226">
        <v>1E-3</v>
      </c>
      <c r="AD30" s="226">
        <v>1E-3</v>
      </c>
      <c r="AE30" s="226">
        <v>1E-3</v>
      </c>
      <c r="AF30" s="226">
        <v>2E-3</v>
      </c>
      <c r="AG30" s="226">
        <v>2E-3</v>
      </c>
      <c r="AH30" s="226">
        <v>2E-3</v>
      </c>
      <c r="AI30" s="226">
        <v>2E-3</v>
      </c>
      <c r="AJ30" s="226">
        <v>2E-3</v>
      </c>
    </row>
    <row r="31" spans="1:36" x14ac:dyDescent="0.25">
      <c r="A31" s="17"/>
      <c r="B31" s="226" t="s">
        <v>307</v>
      </c>
      <c r="D31" s="226">
        <v>0</v>
      </c>
      <c r="E31" s="226">
        <v>0</v>
      </c>
      <c r="F31" s="226">
        <v>0</v>
      </c>
      <c r="G31" s="226">
        <v>0</v>
      </c>
      <c r="H31" s="226">
        <v>0</v>
      </c>
      <c r="I31" s="226">
        <v>0</v>
      </c>
      <c r="J31" s="226">
        <v>0</v>
      </c>
      <c r="K31" s="226">
        <v>0</v>
      </c>
      <c r="L31" s="226">
        <v>0</v>
      </c>
      <c r="M31" s="226">
        <v>0</v>
      </c>
      <c r="N31" s="226">
        <v>0</v>
      </c>
      <c r="O31" s="226">
        <v>0</v>
      </c>
      <c r="P31" s="226">
        <v>0</v>
      </c>
      <c r="Q31" s="226">
        <v>0</v>
      </c>
      <c r="R31" s="226">
        <v>0</v>
      </c>
      <c r="S31" s="226">
        <v>0</v>
      </c>
      <c r="T31" s="226">
        <v>0</v>
      </c>
      <c r="U31" s="226">
        <v>0</v>
      </c>
      <c r="V31" s="226">
        <v>0</v>
      </c>
      <c r="W31" s="226">
        <v>0</v>
      </c>
      <c r="X31" s="226">
        <v>0</v>
      </c>
      <c r="Y31" s="226">
        <v>0</v>
      </c>
      <c r="Z31" s="226">
        <v>0</v>
      </c>
      <c r="AA31" s="226">
        <v>0</v>
      </c>
      <c r="AB31" s="226">
        <v>0</v>
      </c>
      <c r="AC31" s="226">
        <v>0</v>
      </c>
      <c r="AD31" s="226">
        <v>0</v>
      </c>
      <c r="AE31" s="226">
        <v>0</v>
      </c>
      <c r="AF31" s="226">
        <v>0</v>
      </c>
      <c r="AG31" s="226">
        <v>0</v>
      </c>
      <c r="AH31" s="226">
        <v>0</v>
      </c>
      <c r="AI31" s="226">
        <v>0</v>
      </c>
      <c r="AJ31" s="226">
        <v>0</v>
      </c>
    </row>
    <row r="32" spans="1:36" x14ac:dyDescent="0.25">
      <c r="A32" s="17"/>
      <c r="B32" s="226" t="s">
        <v>2207</v>
      </c>
      <c r="D32" s="226">
        <v>1.0189999999999999</v>
      </c>
      <c r="E32" s="226">
        <v>1.0840000000000001</v>
      </c>
      <c r="F32" s="226">
        <v>1.0189999999999999</v>
      </c>
      <c r="G32" s="226">
        <v>1.0349999999999999</v>
      </c>
      <c r="H32" s="226">
        <v>1.056</v>
      </c>
      <c r="I32" s="226">
        <v>1.052</v>
      </c>
      <c r="J32" s="226">
        <v>1.048</v>
      </c>
      <c r="K32" s="226">
        <v>1.0449999999999999</v>
      </c>
      <c r="L32" s="226">
        <v>1.0429999999999999</v>
      </c>
      <c r="M32" s="226">
        <v>1.04</v>
      </c>
      <c r="N32" s="226">
        <v>1.0369999999999999</v>
      </c>
      <c r="O32" s="226">
        <v>1.0349999999999999</v>
      </c>
      <c r="P32" s="226">
        <v>1.032</v>
      </c>
      <c r="Q32" s="226">
        <v>1.028</v>
      </c>
      <c r="R32" s="226">
        <v>1.0309999999999999</v>
      </c>
      <c r="S32" s="226">
        <v>1.026</v>
      </c>
      <c r="T32" s="226">
        <v>1.022</v>
      </c>
      <c r="U32" s="226">
        <v>1.0189999999999999</v>
      </c>
      <c r="V32" s="226">
        <v>1.016</v>
      </c>
      <c r="W32" s="226">
        <v>1.014</v>
      </c>
      <c r="X32" s="226">
        <v>1.0129999999999999</v>
      </c>
      <c r="Y32" s="226">
        <v>1.0109999999999999</v>
      </c>
      <c r="Z32" s="226">
        <v>1.0089999999999999</v>
      </c>
      <c r="AA32" s="226">
        <v>1.0049999999999999</v>
      </c>
      <c r="AB32" s="226">
        <v>1.0009999999999999</v>
      </c>
      <c r="AC32" s="226">
        <v>0.998</v>
      </c>
      <c r="AD32" s="226">
        <v>0.995</v>
      </c>
      <c r="AE32" s="226">
        <v>0.99099999999999999</v>
      </c>
      <c r="AF32" s="226">
        <v>0.98699999999999999</v>
      </c>
      <c r="AG32" s="226">
        <v>0.98399999999999999</v>
      </c>
      <c r="AH32" s="226">
        <v>0.98</v>
      </c>
      <c r="AI32" s="226">
        <v>0.97699999999999998</v>
      </c>
      <c r="AJ32" s="226">
        <v>0.97399999999999998</v>
      </c>
    </row>
    <row r="33" spans="1:36" x14ac:dyDescent="0.25">
      <c r="A33" s="17"/>
      <c r="B33" s="226" t="s">
        <v>2208</v>
      </c>
      <c r="D33" s="226">
        <v>0.26100000000000001</v>
      </c>
      <c r="E33" s="226">
        <v>0.27500000000000002</v>
      </c>
      <c r="F33" s="226">
        <v>0.252</v>
      </c>
      <c r="G33" s="226">
        <v>0.29899999999999999</v>
      </c>
      <c r="H33" s="226">
        <v>0.17199999999999999</v>
      </c>
      <c r="I33" s="226">
        <v>0.192</v>
      </c>
      <c r="J33" s="226">
        <v>0.191</v>
      </c>
      <c r="K33" s="226">
        <v>0.19</v>
      </c>
      <c r="L33" s="226">
        <v>0.189</v>
      </c>
      <c r="M33" s="226">
        <v>0.189</v>
      </c>
      <c r="N33" s="226">
        <v>0.188</v>
      </c>
      <c r="O33" s="226">
        <v>0.187</v>
      </c>
      <c r="P33" s="226">
        <v>0.187</v>
      </c>
      <c r="Q33" s="226">
        <v>0.186</v>
      </c>
      <c r="R33" s="226">
        <v>0.187</v>
      </c>
      <c r="S33" s="226">
        <v>0.186</v>
      </c>
      <c r="T33" s="226">
        <v>0.185</v>
      </c>
      <c r="U33" s="226">
        <v>0.184</v>
      </c>
      <c r="V33" s="226">
        <v>0.183</v>
      </c>
      <c r="W33" s="226">
        <v>0.183</v>
      </c>
      <c r="X33" s="226">
        <v>0.184</v>
      </c>
      <c r="Y33" s="226">
        <v>0.183</v>
      </c>
      <c r="Z33" s="226">
        <v>0.183</v>
      </c>
      <c r="AA33" s="226">
        <v>0.182</v>
      </c>
      <c r="AB33" s="226">
        <v>0.18099999999999999</v>
      </c>
      <c r="AC33" s="226">
        <v>0.18</v>
      </c>
      <c r="AD33" s="226">
        <v>0.17899999999999999</v>
      </c>
      <c r="AE33" s="226">
        <v>0.17799999999999999</v>
      </c>
      <c r="AF33" s="226">
        <v>0.17699999999999999</v>
      </c>
      <c r="AG33" s="226">
        <v>0.17599999999999999</v>
      </c>
      <c r="AH33" s="226">
        <v>0.17499999999999999</v>
      </c>
      <c r="AI33" s="226">
        <v>0.17399999999999999</v>
      </c>
      <c r="AJ33" s="226">
        <v>0.17299999999999999</v>
      </c>
    </row>
    <row r="34" spans="1:36" x14ac:dyDescent="0.25">
      <c r="A34" s="17"/>
      <c r="B34" s="226" t="s">
        <v>287</v>
      </c>
      <c r="D34" s="226">
        <v>0.26400000000000001</v>
      </c>
      <c r="E34" s="226">
        <v>0.25900000000000001</v>
      </c>
      <c r="F34" s="226">
        <v>0.22700000000000001</v>
      </c>
      <c r="G34" s="226">
        <v>0.24099999999999999</v>
      </c>
      <c r="H34" s="226">
        <v>0.24399999999999999</v>
      </c>
      <c r="I34" s="226">
        <v>0.245</v>
      </c>
      <c r="J34" s="226">
        <v>0.246</v>
      </c>
      <c r="K34" s="226">
        <v>0.246</v>
      </c>
      <c r="L34" s="226">
        <v>0.247</v>
      </c>
      <c r="M34" s="226">
        <v>0.248</v>
      </c>
      <c r="N34" s="226">
        <v>0.248</v>
      </c>
      <c r="O34" s="226">
        <v>0.248</v>
      </c>
      <c r="P34" s="226">
        <v>0.248</v>
      </c>
      <c r="Q34" s="226">
        <v>0.248</v>
      </c>
      <c r="R34" s="226">
        <v>0.249</v>
      </c>
      <c r="S34" s="226">
        <v>0.248</v>
      </c>
      <c r="T34" s="226">
        <v>0.248</v>
      </c>
      <c r="U34" s="226">
        <v>0.247</v>
      </c>
      <c r="V34" s="226">
        <v>0.246</v>
      </c>
      <c r="W34" s="226">
        <v>0.246</v>
      </c>
      <c r="X34" s="226">
        <v>0.246</v>
      </c>
      <c r="Y34" s="226">
        <v>0.246</v>
      </c>
      <c r="Z34" s="226">
        <v>0.245</v>
      </c>
      <c r="AA34" s="226">
        <v>0.245</v>
      </c>
      <c r="AB34" s="226">
        <v>0.24399999999999999</v>
      </c>
      <c r="AC34" s="226">
        <v>0.24299999999999999</v>
      </c>
      <c r="AD34" s="226">
        <v>0.24299999999999999</v>
      </c>
      <c r="AE34" s="226">
        <v>0.24199999999999999</v>
      </c>
      <c r="AF34" s="226">
        <v>0.24199999999999999</v>
      </c>
      <c r="AG34" s="226">
        <v>0.24099999999999999</v>
      </c>
      <c r="AH34" s="226">
        <v>0.24</v>
      </c>
      <c r="AI34" s="226">
        <v>0.24</v>
      </c>
      <c r="AJ34" s="226">
        <v>0.23899999999999999</v>
      </c>
    </row>
    <row r="35" spans="1:36" x14ac:dyDescent="0.25">
      <c r="A35" s="17"/>
      <c r="B35" s="226" t="s">
        <v>152</v>
      </c>
      <c r="D35" s="226">
        <v>5.8000000000000003E-2</v>
      </c>
      <c r="E35" s="226">
        <v>7.0000000000000007E-2</v>
      </c>
      <c r="F35" s="226">
        <v>5.7000000000000002E-2</v>
      </c>
      <c r="G35" s="226">
        <v>3.5999999999999997E-2</v>
      </c>
      <c r="H35" s="226">
        <v>4.4999999999999998E-2</v>
      </c>
      <c r="I35" s="226">
        <v>4.8000000000000001E-2</v>
      </c>
      <c r="J35" s="226">
        <v>5.0999999999999997E-2</v>
      </c>
      <c r="K35" s="226">
        <v>5.3999999999999999E-2</v>
      </c>
      <c r="L35" s="226">
        <v>5.6000000000000001E-2</v>
      </c>
      <c r="M35" s="226">
        <v>5.8999999999999997E-2</v>
      </c>
      <c r="N35" s="226">
        <v>6.0999999999999999E-2</v>
      </c>
      <c r="O35" s="226">
        <v>6.3E-2</v>
      </c>
      <c r="P35" s="226">
        <v>6.5000000000000002E-2</v>
      </c>
      <c r="Q35" s="226">
        <v>6.6000000000000003E-2</v>
      </c>
      <c r="R35" s="226">
        <v>6.7000000000000004E-2</v>
      </c>
      <c r="S35" s="226">
        <v>6.8000000000000005E-2</v>
      </c>
      <c r="T35" s="226">
        <v>6.8000000000000005E-2</v>
      </c>
      <c r="U35" s="226">
        <v>6.8000000000000005E-2</v>
      </c>
      <c r="V35" s="226">
        <v>6.8000000000000005E-2</v>
      </c>
      <c r="W35" s="226">
        <v>6.7000000000000004E-2</v>
      </c>
      <c r="X35" s="226">
        <v>6.7000000000000004E-2</v>
      </c>
      <c r="Y35" s="226">
        <v>6.7000000000000004E-2</v>
      </c>
      <c r="Z35" s="226">
        <v>6.7000000000000004E-2</v>
      </c>
      <c r="AA35" s="226">
        <v>6.7000000000000004E-2</v>
      </c>
      <c r="AB35" s="226">
        <v>6.7000000000000004E-2</v>
      </c>
      <c r="AC35" s="226">
        <v>6.7000000000000004E-2</v>
      </c>
      <c r="AD35" s="226">
        <v>6.7000000000000004E-2</v>
      </c>
      <c r="AE35" s="226">
        <v>6.7000000000000004E-2</v>
      </c>
      <c r="AF35" s="226">
        <v>6.7000000000000004E-2</v>
      </c>
      <c r="AG35" s="226">
        <v>6.7000000000000004E-2</v>
      </c>
      <c r="AH35" s="226">
        <v>6.7000000000000004E-2</v>
      </c>
      <c r="AI35" s="226">
        <v>6.7000000000000004E-2</v>
      </c>
      <c r="AJ35" s="226">
        <v>6.7000000000000004E-2</v>
      </c>
    </row>
    <row r="36" spans="1:36" x14ac:dyDescent="0.25">
      <c r="A36" s="17"/>
      <c r="B36" s="226" t="s">
        <v>2209</v>
      </c>
      <c r="D36" s="226">
        <v>1.4E-2</v>
      </c>
      <c r="E36" s="226">
        <v>6.0000000000000001E-3</v>
      </c>
      <c r="F36" s="226">
        <v>6.0000000000000001E-3</v>
      </c>
      <c r="G36" s="226">
        <v>6.0000000000000001E-3</v>
      </c>
      <c r="H36" s="226">
        <v>5.0000000000000001E-3</v>
      </c>
      <c r="I36" s="226">
        <v>5.0000000000000001E-3</v>
      </c>
      <c r="J36" s="226">
        <v>5.0000000000000001E-3</v>
      </c>
      <c r="K36" s="226">
        <v>5.0000000000000001E-3</v>
      </c>
      <c r="L36" s="226">
        <v>5.0000000000000001E-3</v>
      </c>
      <c r="M36" s="226">
        <v>5.0000000000000001E-3</v>
      </c>
      <c r="N36" s="226">
        <v>5.0000000000000001E-3</v>
      </c>
      <c r="O36" s="226">
        <v>5.0000000000000001E-3</v>
      </c>
      <c r="P36" s="226">
        <v>5.0000000000000001E-3</v>
      </c>
      <c r="Q36" s="226">
        <v>5.0000000000000001E-3</v>
      </c>
      <c r="R36" s="226">
        <v>5.0000000000000001E-3</v>
      </c>
      <c r="S36" s="226">
        <v>5.0000000000000001E-3</v>
      </c>
      <c r="T36" s="226">
        <v>5.0000000000000001E-3</v>
      </c>
      <c r="U36" s="226">
        <v>5.0000000000000001E-3</v>
      </c>
      <c r="V36" s="226">
        <v>5.0000000000000001E-3</v>
      </c>
      <c r="W36" s="226">
        <v>5.0000000000000001E-3</v>
      </c>
      <c r="X36" s="226">
        <v>5.0000000000000001E-3</v>
      </c>
      <c r="Y36" s="226">
        <v>5.0000000000000001E-3</v>
      </c>
      <c r="Z36" s="226">
        <v>5.0000000000000001E-3</v>
      </c>
      <c r="AA36" s="226">
        <v>5.0000000000000001E-3</v>
      </c>
      <c r="AB36" s="226">
        <v>5.0000000000000001E-3</v>
      </c>
      <c r="AC36" s="226">
        <v>5.0000000000000001E-3</v>
      </c>
      <c r="AD36" s="226">
        <v>5.0000000000000001E-3</v>
      </c>
      <c r="AE36" s="226">
        <v>5.0000000000000001E-3</v>
      </c>
      <c r="AF36" s="226">
        <v>5.0000000000000001E-3</v>
      </c>
      <c r="AG36" s="226">
        <v>5.0000000000000001E-3</v>
      </c>
      <c r="AH36" s="226">
        <v>5.0000000000000001E-3</v>
      </c>
      <c r="AI36" s="226">
        <v>5.0000000000000001E-3</v>
      </c>
      <c r="AJ36" s="226">
        <v>5.0000000000000001E-3</v>
      </c>
    </row>
    <row r="37" spans="1:36" x14ac:dyDescent="0.25">
      <c r="A37" s="17"/>
      <c r="B37" s="226" t="s">
        <v>2210</v>
      </c>
      <c r="D37" s="226">
        <v>7.2999999999999995E-2</v>
      </c>
      <c r="E37" s="226">
        <v>0.182</v>
      </c>
      <c r="F37" s="226">
        <v>0.17799999999999999</v>
      </c>
      <c r="G37" s="226">
        <v>0.17199999999999999</v>
      </c>
      <c r="H37" s="226">
        <v>0.17299999999999999</v>
      </c>
      <c r="I37" s="226">
        <v>0.17499999999999999</v>
      </c>
      <c r="J37" s="226">
        <v>0.17699999999999999</v>
      </c>
      <c r="K37" s="226">
        <v>0.17799999999999999</v>
      </c>
      <c r="L37" s="226">
        <v>0.18</v>
      </c>
      <c r="M37" s="226">
        <v>0.18099999999999999</v>
      </c>
      <c r="N37" s="226">
        <v>0.183</v>
      </c>
      <c r="O37" s="226">
        <v>0.184</v>
      </c>
      <c r="P37" s="226">
        <v>0.185</v>
      </c>
      <c r="Q37" s="226">
        <v>0.186</v>
      </c>
      <c r="R37" s="226">
        <v>0.187</v>
      </c>
      <c r="S37" s="226">
        <v>0.188</v>
      </c>
      <c r="T37" s="226">
        <v>0.189</v>
      </c>
      <c r="U37" s="226">
        <v>0.189</v>
      </c>
      <c r="V37" s="226">
        <v>0.19</v>
      </c>
      <c r="W37" s="226">
        <v>0.19</v>
      </c>
      <c r="X37" s="226">
        <v>0.191</v>
      </c>
      <c r="Y37" s="226">
        <v>0.191</v>
      </c>
      <c r="Z37" s="226">
        <v>0.192</v>
      </c>
      <c r="AA37" s="226">
        <v>0.192</v>
      </c>
      <c r="AB37" s="226">
        <v>0.193</v>
      </c>
      <c r="AC37" s="226">
        <v>0.19400000000000001</v>
      </c>
      <c r="AD37" s="226">
        <v>0.19400000000000001</v>
      </c>
      <c r="AE37" s="226">
        <v>0.19500000000000001</v>
      </c>
      <c r="AF37" s="226">
        <v>0.19500000000000001</v>
      </c>
      <c r="AG37" s="226">
        <v>0.19600000000000001</v>
      </c>
      <c r="AH37" s="226">
        <v>0.19600000000000001</v>
      </c>
      <c r="AI37" s="226">
        <v>0.19700000000000001</v>
      </c>
      <c r="AJ37" s="226">
        <v>0.19700000000000001</v>
      </c>
    </row>
    <row r="38" spans="1:36" x14ac:dyDescent="0.25">
      <c r="A38" s="17"/>
      <c r="B38" s="226" t="s">
        <v>2211</v>
      </c>
      <c r="D38" s="226">
        <v>0.24099999999999999</v>
      </c>
      <c r="E38" s="226">
        <v>0.21299999999999999</v>
      </c>
      <c r="F38" s="226">
        <v>0.215</v>
      </c>
      <c r="G38" s="226">
        <v>0.21299999999999999</v>
      </c>
      <c r="H38" s="226">
        <v>0.20300000000000001</v>
      </c>
      <c r="I38" s="226">
        <v>0.20399999999999999</v>
      </c>
      <c r="J38" s="226">
        <v>0.20499999999999999</v>
      </c>
      <c r="K38" s="226">
        <v>0.20499999999999999</v>
      </c>
      <c r="L38" s="226">
        <v>0.20599999999999999</v>
      </c>
      <c r="M38" s="226">
        <v>0.20699999999999999</v>
      </c>
      <c r="N38" s="226">
        <v>0.20699999999999999</v>
      </c>
      <c r="O38" s="226">
        <v>0.20699999999999999</v>
      </c>
      <c r="P38" s="226">
        <v>0.20799999999999999</v>
      </c>
      <c r="Q38" s="226">
        <v>0.20799999999999999</v>
      </c>
      <c r="R38" s="226">
        <v>0.20799999999999999</v>
      </c>
      <c r="S38" s="226">
        <v>0.20799999999999999</v>
      </c>
      <c r="T38" s="226">
        <v>0.20799999999999999</v>
      </c>
      <c r="U38" s="226">
        <v>0.20799999999999999</v>
      </c>
      <c r="V38" s="226">
        <v>0.20699999999999999</v>
      </c>
      <c r="W38" s="226">
        <v>0.20699999999999999</v>
      </c>
      <c r="X38" s="226">
        <v>0.20699999999999999</v>
      </c>
      <c r="Y38" s="226">
        <v>0.20699999999999999</v>
      </c>
      <c r="Z38" s="226">
        <v>0.20599999999999999</v>
      </c>
      <c r="AA38" s="226">
        <v>0.20599999999999999</v>
      </c>
      <c r="AB38" s="226">
        <v>0.20599999999999999</v>
      </c>
      <c r="AC38" s="226">
        <v>0.20599999999999999</v>
      </c>
      <c r="AD38" s="226">
        <v>0.20599999999999999</v>
      </c>
      <c r="AE38" s="226">
        <v>0.20499999999999999</v>
      </c>
      <c r="AF38" s="226">
        <v>0.20499999999999999</v>
      </c>
      <c r="AG38" s="226">
        <v>0.20499999999999999</v>
      </c>
      <c r="AH38" s="226">
        <v>0.20499999999999999</v>
      </c>
      <c r="AI38" s="226">
        <v>0.20499999999999999</v>
      </c>
      <c r="AJ38" s="226">
        <v>0.20499999999999999</v>
      </c>
    </row>
    <row r="39" spans="1:36" x14ac:dyDescent="0.25">
      <c r="A39" s="17"/>
    </row>
    <row r="40" spans="1:36" x14ac:dyDescent="0.25">
      <c r="A40" s="17"/>
      <c r="B40" s="226" t="s">
        <v>2214</v>
      </c>
    </row>
    <row r="41" spans="1:36" x14ac:dyDescent="0.25">
      <c r="A41" s="17"/>
    </row>
    <row r="42" spans="1:36" x14ac:dyDescent="0.25">
      <c r="A42" s="17"/>
      <c r="B42" s="226" t="s">
        <v>2215</v>
      </c>
    </row>
    <row r="43" spans="1:36" x14ac:dyDescent="0.25">
      <c r="A43" s="17"/>
      <c r="B43" s="226" t="s">
        <v>2216</v>
      </c>
    </row>
    <row r="44" spans="1:36" x14ac:dyDescent="0.25">
      <c r="A44" s="17"/>
      <c r="B44" s="226" t="s">
        <v>342</v>
      </c>
      <c r="D44" s="226">
        <v>55.570999999999998</v>
      </c>
      <c r="E44" s="226">
        <v>60.912999999999997</v>
      </c>
      <c r="F44" s="226">
        <v>59.100999999999999</v>
      </c>
      <c r="G44" s="226">
        <v>62.631</v>
      </c>
      <c r="H44" s="226">
        <v>65.543999999999997</v>
      </c>
      <c r="I44" s="226">
        <v>66.403999999999996</v>
      </c>
      <c r="J44" s="226">
        <v>67.156000000000006</v>
      </c>
      <c r="K44" s="226">
        <v>67.953999999999994</v>
      </c>
      <c r="L44" s="226">
        <v>68.744</v>
      </c>
      <c r="M44" s="226">
        <v>69.484999999999999</v>
      </c>
      <c r="N44" s="226">
        <v>70.183999999999997</v>
      </c>
      <c r="O44" s="226">
        <v>70.953000000000003</v>
      </c>
      <c r="P44" s="226">
        <v>71.667000000000002</v>
      </c>
      <c r="Q44" s="226">
        <v>72.314999999999998</v>
      </c>
      <c r="R44" s="226">
        <v>73.146000000000001</v>
      </c>
      <c r="S44" s="226">
        <v>73.715999999999994</v>
      </c>
      <c r="T44" s="226">
        <v>74.314999999999998</v>
      </c>
      <c r="U44" s="226">
        <v>74.894000000000005</v>
      </c>
      <c r="V44" s="226">
        <v>75.489999999999995</v>
      </c>
      <c r="W44" s="226">
        <v>76.158000000000001</v>
      </c>
      <c r="X44" s="226">
        <v>76.819000000000003</v>
      </c>
      <c r="Y44" s="226">
        <v>77.460999999999999</v>
      </c>
      <c r="Z44" s="226">
        <v>78.06</v>
      </c>
      <c r="AA44" s="226">
        <v>78.602000000000004</v>
      </c>
      <c r="AB44" s="226">
        <v>79.180000000000007</v>
      </c>
      <c r="AC44" s="226">
        <v>79.754000000000005</v>
      </c>
      <c r="AD44" s="226">
        <v>80.331000000000003</v>
      </c>
      <c r="AE44" s="226">
        <v>80.915000000000006</v>
      </c>
      <c r="AF44" s="226">
        <v>81.495999999999995</v>
      </c>
      <c r="AG44" s="226">
        <v>82.075000000000003</v>
      </c>
      <c r="AH44" s="226">
        <v>82.665999999999997</v>
      </c>
      <c r="AI44" s="226">
        <v>83.268000000000001</v>
      </c>
      <c r="AJ44" s="226">
        <v>83.864999999999995</v>
      </c>
    </row>
    <row r="45" spans="1:36" x14ac:dyDescent="0.25">
      <c r="A45" s="17"/>
      <c r="B45" s="226" t="s">
        <v>2217</v>
      </c>
      <c r="D45" s="226">
        <v>33.670999999999999</v>
      </c>
      <c r="E45" s="226">
        <v>33.987000000000002</v>
      </c>
      <c r="F45" s="226">
        <v>35.021000000000001</v>
      </c>
      <c r="G45" s="226">
        <v>35.725999999999999</v>
      </c>
      <c r="H45" s="226">
        <v>36.963000000000001</v>
      </c>
      <c r="I45" s="226">
        <v>37.167999999999999</v>
      </c>
      <c r="J45" s="226">
        <v>37.371000000000002</v>
      </c>
      <c r="K45" s="226">
        <v>37.631999999999998</v>
      </c>
      <c r="L45" s="226">
        <v>37.892000000000003</v>
      </c>
      <c r="M45" s="226">
        <v>38.131</v>
      </c>
      <c r="N45" s="226">
        <v>38.311</v>
      </c>
      <c r="O45" s="226">
        <v>38.551000000000002</v>
      </c>
      <c r="P45" s="226">
        <v>38.712000000000003</v>
      </c>
      <c r="Q45" s="226">
        <v>38.595999999999997</v>
      </c>
      <c r="R45" s="226">
        <v>38.993000000000002</v>
      </c>
      <c r="S45" s="226">
        <v>38.716999999999999</v>
      </c>
      <c r="T45" s="226">
        <v>38.585999999999999</v>
      </c>
      <c r="U45" s="226">
        <v>38.481000000000002</v>
      </c>
      <c r="V45" s="226">
        <v>38.4</v>
      </c>
      <c r="W45" s="226">
        <v>38.533999999999999</v>
      </c>
      <c r="X45" s="226">
        <v>38.677999999999997</v>
      </c>
      <c r="Y45" s="226">
        <v>38.789000000000001</v>
      </c>
      <c r="Z45" s="226">
        <v>38.844999999999999</v>
      </c>
      <c r="AA45" s="226">
        <v>38.792000000000002</v>
      </c>
      <c r="AB45" s="226">
        <v>38.783000000000001</v>
      </c>
      <c r="AC45" s="226">
        <v>38.783999999999999</v>
      </c>
      <c r="AD45" s="226">
        <v>38.799999999999997</v>
      </c>
      <c r="AE45" s="226">
        <v>38.838000000000001</v>
      </c>
      <c r="AF45" s="226">
        <v>38.889000000000003</v>
      </c>
      <c r="AG45" s="226">
        <v>38.945999999999998</v>
      </c>
      <c r="AH45" s="226">
        <v>39.014000000000003</v>
      </c>
      <c r="AI45" s="226">
        <v>39.095999999999997</v>
      </c>
      <c r="AJ45" s="226">
        <v>39.180999999999997</v>
      </c>
    </row>
    <row r="46" spans="1:36" x14ac:dyDescent="0.25">
      <c r="A46" s="17"/>
      <c r="B46" s="226" t="s">
        <v>2218</v>
      </c>
      <c r="D46" s="226">
        <v>60.411000000000001</v>
      </c>
      <c r="E46" s="226">
        <v>65.013000000000005</v>
      </c>
      <c r="F46" s="226">
        <v>63.06</v>
      </c>
      <c r="G46" s="226">
        <v>66.361000000000004</v>
      </c>
      <c r="H46" s="226">
        <v>70.013000000000005</v>
      </c>
      <c r="I46" s="226">
        <v>70.495000000000005</v>
      </c>
      <c r="J46" s="226">
        <v>70.873999999999995</v>
      </c>
      <c r="K46" s="226">
        <v>71.361999999999995</v>
      </c>
      <c r="L46" s="226">
        <v>71.856999999999999</v>
      </c>
      <c r="M46" s="226">
        <v>72.343999999999994</v>
      </c>
      <c r="N46" s="226">
        <v>72.742000000000004</v>
      </c>
      <c r="O46" s="226">
        <v>73.287000000000006</v>
      </c>
      <c r="P46" s="226">
        <v>73.661000000000001</v>
      </c>
      <c r="Q46" s="226">
        <v>74.106999999999999</v>
      </c>
      <c r="R46" s="226">
        <v>75.903000000000006</v>
      </c>
      <c r="S46" s="226">
        <v>75.945999999999998</v>
      </c>
      <c r="T46" s="226">
        <v>76.314999999999998</v>
      </c>
      <c r="U46" s="226">
        <v>76.674000000000007</v>
      </c>
      <c r="V46" s="226">
        <v>77.025000000000006</v>
      </c>
      <c r="W46" s="226">
        <v>77.915000000000006</v>
      </c>
      <c r="X46" s="226">
        <v>78.784999999999997</v>
      </c>
      <c r="Y46" s="226">
        <v>79.522000000000006</v>
      </c>
      <c r="Z46" s="226">
        <v>80.12</v>
      </c>
      <c r="AA46" s="226">
        <v>80.385000000000005</v>
      </c>
      <c r="AB46" s="226">
        <v>80.673000000000002</v>
      </c>
      <c r="AC46" s="226">
        <v>80.94</v>
      </c>
      <c r="AD46" s="226">
        <v>81.185000000000002</v>
      </c>
      <c r="AE46" s="226">
        <v>81.424000000000007</v>
      </c>
      <c r="AF46" s="226">
        <v>81.643000000000001</v>
      </c>
      <c r="AG46" s="226">
        <v>81.855000000000004</v>
      </c>
      <c r="AH46" s="226">
        <v>82.075000000000003</v>
      </c>
      <c r="AI46" s="226">
        <v>82.302999999999997</v>
      </c>
      <c r="AJ46" s="226">
        <v>82.531999999999996</v>
      </c>
    </row>
    <row r="47" spans="1:36" x14ac:dyDescent="0.25">
      <c r="A47" s="17"/>
      <c r="B47" s="226" t="s">
        <v>2219</v>
      </c>
      <c r="D47" s="226">
        <v>46.595999999999997</v>
      </c>
      <c r="E47" s="226">
        <v>50.094000000000001</v>
      </c>
      <c r="F47" s="226">
        <v>47.21</v>
      </c>
      <c r="G47" s="226">
        <v>58.085000000000001</v>
      </c>
      <c r="H47" s="226">
        <v>34.549999999999997</v>
      </c>
      <c r="I47" s="226">
        <v>37.701000000000001</v>
      </c>
      <c r="J47" s="226">
        <v>37.96</v>
      </c>
      <c r="K47" s="226">
        <v>38.265999999999998</v>
      </c>
      <c r="L47" s="226">
        <v>38.581000000000003</v>
      </c>
      <c r="M47" s="226">
        <v>38.881</v>
      </c>
      <c r="N47" s="226">
        <v>39.119999999999997</v>
      </c>
      <c r="O47" s="226">
        <v>39.454000000000001</v>
      </c>
      <c r="P47" s="226">
        <v>39.710999999999999</v>
      </c>
      <c r="Q47" s="226">
        <v>39.950000000000003</v>
      </c>
      <c r="R47" s="226">
        <v>40.773000000000003</v>
      </c>
      <c r="S47" s="226">
        <v>40.865000000000002</v>
      </c>
      <c r="T47" s="226">
        <v>41.093000000000004</v>
      </c>
      <c r="U47" s="226">
        <v>41.314999999999998</v>
      </c>
      <c r="V47" s="226">
        <v>41.542999999999999</v>
      </c>
      <c r="W47" s="226">
        <v>41.988999999999997</v>
      </c>
      <c r="X47" s="226">
        <v>42.426000000000002</v>
      </c>
      <c r="Y47" s="226">
        <v>42.801000000000002</v>
      </c>
      <c r="Z47" s="226">
        <v>43.094999999999999</v>
      </c>
      <c r="AA47" s="226">
        <v>43.243000000000002</v>
      </c>
      <c r="AB47" s="226">
        <v>43.418999999999997</v>
      </c>
      <c r="AC47" s="226">
        <v>43.582999999999998</v>
      </c>
      <c r="AD47" s="226">
        <v>43.738</v>
      </c>
      <c r="AE47" s="226">
        <v>43.892000000000003</v>
      </c>
      <c r="AF47" s="226">
        <v>44.039000000000001</v>
      </c>
      <c r="AG47" s="226">
        <v>44.179000000000002</v>
      </c>
      <c r="AH47" s="226">
        <v>44.322000000000003</v>
      </c>
      <c r="AI47" s="226">
        <v>44.47</v>
      </c>
      <c r="AJ47" s="226">
        <v>44.616</v>
      </c>
    </row>
    <row r="48" spans="1:36" x14ac:dyDescent="0.25">
      <c r="A48" s="17"/>
      <c r="B48" s="226" t="s">
        <v>333</v>
      </c>
      <c r="D48" s="226">
        <v>4.9850000000000003</v>
      </c>
      <c r="E48" s="226">
        <v>4.8520000000000003</v>
      </c>
      <c r="F48" s="226">
        <v>4.4269999999999996</v>
      </c>
      <c r="G48" s="226">
        <v>4.9000000000000004</v>
      </c>
      <c r="H48" s="226">
        <v>5.093</v>
      </c>
      <c r="I48" s="226">
        <v>5.1059999999999999</v>
      </c>
      <c r="J48" s="226">
        <v>5.1189999999999998</v>
      </c>
      <c r="K48" s="226">
        <v>5.1440000000000001</v>
      </c>
      <c r="L48" s="226">
        <v>5.165</v>
      </c>
      <c r="M48" s="226">
        <v>5.1890000000000001</v>
      </c>
      <c r="N48" s="226">
        <v>5.1950000000000003</v>
      </c>
      <c r="O48" s="226">
        <v>5.2270000000000003</v>
      </c>
      <c r="P48" s="226">
        <v>5.22</v>
      </c>
      <c r="Q48" s="226">
        <v>5.2359999999999998</v>
      </c>
      <c r="R48" s="226">
        <v>5.5659999999999998</v>
      </c>
      <c r="S48" s="226">
        <v>5.4950000000000001</v>
      </c>
      <c r="T48" s="226">
        <v>5.4980000000000002</v>
      </c>
      <c r="U48" s="226">
        <v>5.4980000000000002</v>
      </c>
      <c r="V48" s="226">
        <v>5.4980000000000002</v>
      </c>
      <c r="W48" s="226">
        <v>5.6260000000000003</v>
      </c>
      <c r="X48" s="226">
        <v>5.7519999999999998</v>
      </c>
      <c r="Y48" s="226">
        <v>5.8470000000000004</v>
      </c>
      <c r="Z48" s="226">
        <v>5.92</v>
      </c>
      <c r="AA48" s="226">
        <v>5.92</v>
      </c>
      <c r="AB48" s="226">
        <v>5.92</v>
      </c>
      <c r="AC48" s="226">
        <v>5.92</v>
      </c>
      <c r="AD48" s="226">
        <v>5.92</v>
      </c>
      <c r="AE48" s="226">
        <v>5.92</v>
      </c>
      <c r="AF48" s="226">
        <v>5.92</v>
      </c>
      <c r="AG48" s="226">
        <v>5.92</v>
      </c>
      <c r="AH48" s="226">
        <v>5.92</v>
      </c>
      <c r="AI48" s="226">
        <v>5.92</v>
      </c>
      <c r="AJ48" s="226">
        <v>5.92</v>
      </c>
    </row>
    <row r="49" spans="1:36" x14ac:dyDescent="0.25">
      <c r="A49" s="17"/>
      <c r="B49" s="226" t="s">
        <v>2220</v>
      </c>
      <c r="D49" s="226">
        <v>2.11</v>
      </c>
      <c r="E49" s="226">
        <v>2.5950000000000002</v>
      </c>
      <c r="F49" s="226">
        <v>2.1909999999999998</v>
      </c>
      <c r="G49" s="226">
        <v>1.417</v>
      </c>
      <c r="H49" s="226">
        <v>1.839</v>
      </c>
      <c r="I49" s="226">
        <v>1.9910000000000001</v>
      </c>
      <c r="J49" s="226">
        <v>2.14</v>
      </c>
      <c r="K49" s="226">
        <v>2.2890000000000001</v>
      </c>
      <c r="L49" s="226">
        <v>2.4319999999999999</v>
      </c>
      <c r="M49" s="226">
        <v>2.5680000000000001</v>
      </c>
      <c r="N49" s="226">
        <v>2.6970000000000001</v>
      </c>
      <c r="O49" s="226">
        <v>2.8140000000000001</v>
      </c>
      <c r="P49" s="226">
        <v>2.92</v>
      </c>
      <c r="Q49" s="226">
        <v>3.012</v>
      </c>
      <c r="R49" s="226">
        <v>3.0859999999999999</v>
      </c>
      <c r="S49" s="226">
        <v>3.1419999999999999</v>
      </c>
      <c r="T49" s="226">
        <v>3.18</v>
      </c>
      <c r="U49" s="226">
        <v>3.2090000000000001</v>
      </c>
      <c r="V49" s="226">
        <v>3.2370000000000001</v>
      </c>
      <c r="W49" s="226">
        <v>3.266</v>
      </c>
      <c r="X49" s="226">
        <v>3.294</v>
      </c>
      <c r="Y49" s="226">
        <v>3.3239999999999998</v>
      </c>
      <c r="Z49" s="226">
        <v>3.3519999999999999</v>
      </c>
      <c r="AA49" s="226">
        <v>3.38</v>
      </c>
      <c r="AB49" s="226">
        <v>3.4089999999999998</v>
      </c>
      <c r="AC49" s="226">
        <v>3.4380000000000002</v>
      </c>
      <c r="AD49" s="226">
        <v>3.4670000000000001</v>
      </c>
      <c r="AE49" s="226">
        <v>3.4969999999999999</v>
      </c>
      <c r="AF49" s="226">
        <v>3.5270000000000001</v>
      </c>
      <c r="AG49" s="226">
        <v>3.556</v>
      </c>
      <c r="AH49" s="226">
        <v>3.5870000000000002</v>
      </c>
      <c r="AI49" s="226">
        <v>3.617</v>
      </c>
      <c r="AJ49" s="226">
        <v>3.6480000000000001</v>
      </c>
    </row>
    <row r="50" spans="1:36" x14ac:dyDescent="0.25">
      <c r="A50" s="17"/>
      <c r="B50" s="226" t="s">
        <v>2221</v>
      </c>
      <c r="D50" s="226">
        <v>2.661</v>
      </c>
      <c r="E50" s="226">
        <v>2.7010000000000001</v>
      </c>
      <c r="F50" s="226">
        <v>2.7669999999999999</v>
      </c>
      <c r="G50" s="226">
        <v>2.847</v>
      </c>
      <c r="H50" s="226">
        <v>2.9420000000000002</v>
      </c>
      <c r="I50" s="226">
        <v>2.9780000000000002</v>
      </c>
      <c r="J50" s="226">
        <v>3.008</v>
      </c>
      <c r="K50" s="226">
        <v>3.0390000000000001</v>
      </c>
      <c r="L50" s="226">
        <v>3.069</v>
      </c>
      <c r="M50" s="226">
        <v>3.097</v>
      </c>
      <c r="N50" s="226">
        <v>3.1280000000000001</v>
      </c>
      <c r="O50" s="226">
        <v>3.1579999999999999</v>
      </c>
      <c r="P50" s="226">
        <v>3.1880000000000002</v>
      </c>
      <c r="Q50" s="226">
        <v>3.2189999999999999</v>
      </c>
      <c r="R50" s="226">
        <v>3.2480000000000002</v>
      </c>
      <c r="S50" s="226">
        <v>3.2770000000000001</v>
      </c>
      <c r="T50" s="226">
        <v>3.306</v>
      </c>
      <c r="U50" s="226">
        <v>3.3340000000000001</v>
      </c>
      <c r="V50" s="226">
        <v>3.363</v>
      </c>
      <c r="W50" s="226">
        <v>3.3919999999999999</v>
      </c>
      <c r="X50" s="226">
        <v>3.42</v>
      </c>
      <c r="Y50" s="226">
        <v>3.45</v>
      </c>
      <c r="Z50" s="226">
        <v>3.4780000000000002</v>
      </c>
      <c r="AA50" s="226">
        <v>3.5070000000000001</v>
      </c>
      <c r="AB50" s="226">
        <v>3.536</v>
      </c>
      <c r="AC50" s="226">
        <v>3.5640000000000001</v>
      </c>
      <c r="AD50" s="226">
        <v>3.593</v>
      </c>
      <c r="AE50" s="226">
        <v>3.6230000000000002</v>
      </c>
      <c r="AF50" s="226">
        <v>3.653</v>
      </c>
      <c r="AG50" s="226">
        <v>3.6819999999999999</v>
      </c>
      <c r="AH50" s="226">
        <v>3.7120000000000002</v>
      </c>
      <c r="AI50" s="226">
        <v>3.7429999999999999</v>
      </c>
      <c r="AJ50" s="226">
        <v>3.7730000000000001</v>
      </c>
    </row>
    <row r="51" spans="1:36" x14ac:dyDescent="0.25">
      <c r="A51" s="17"/>
      <c r="B51" s="226" t="s">
        <v>2222</v>
      </c>
      <c r="D51" s="226">
        <v>55.244999999999997</v>
      </c>
      <c r="E51" s="226">
        <v>56.091000000000001</v>
      </c>
      <c r="F51" s="226">
        <v>57.503999999999998</v>
      </c>
      <c r="G51" s="226">
        <v>59.191000000000003</v>
      </c>
      <c r="H51" s="226">
        <v>61.204999999999998</v>
      </c>
      <c r="I51" s="226">
        <v>61.960999999999999</v>
      </c>
      <c r="J51" s="226">
        <v>62.594999999999999</v>
      </c>
      <c r="K51" s="226">
        <v>63.261000000000003</v>
      </c>
      <c r="L51" s="226">
        <v>63.905999999999999</v>
      </c>
      <c r="M51" s="226">
        <v>64.510999999999996</v>
      </c>
      <c r="N51" s="226">
        <v>65.153000000000006</v>
      </c>
      <c r="O51" s="226">
        <v>65.796999999999997</v>
      </c>
      <c r="P51" s="226">
        <v>66.444000000000003</v>
      </c>
      <c r="Q51" s="226">
        <v>67.096999999999994</v>
      </c>
      <c r="R51" s="226">
        <v>67.712999999999994</v>
      </c>
      <c r="S51" s="226">
        <v>68.325000000000003</v>
      </c>
      <c r="T51" s="226">
        <v>68.936999999999998</v>
      </c>
      <c r="U51" s="226">
        <v>69.548000000000002</v>
      </c>
      <c r="V51" s="226">
        <v>70.16</v>
      </c>
      <c r="W51" s="226">
        <v>70.775000000000006</v>
      </c>
      <c r="X51" s="226">
        <v>71.379000000000005</v>
      </c>
      <c r="Y51" s="226">
        <v>71.998000000000005</v>
      </c>
      <c r="Z51" s="226">
        <v>72.606999999999999</v>
      </c>
      <c r="AA51" s="226">
        <v>73.206999999999994</v>
      </c>
      <c r="AB51" s="226">
        <v>73.822999999999993</v>
      </c>
      <c r="AC51" s="226">
        <v>74.433999999999997</v>
      </c>
      <c r="AD51" s="226">
        <v>75.051000000000002</v>
      </c>
      <c r="AE51" s="226">
        <v>75.677999999999997</v>
      </c>
      <c r="AF51" s="226">
        <v>76.304000000000002</v>
      </c>
      <c r="AG51" s="226">
        <v>76.930999999999997</v>
      </c>
      <c r="AH51" s="226">
        <v>77.566000000000003</v>
      </c>
      <c r="AI51" s="226">
        <v>78.213999999999999</v>
      </c>
      <c r="AJ51" s="226">
        <v>78.858999999999995</v>
      </c>
    </row>
    <row r="52" spans="1:36" x14ac:dyDescent="0.25">
      <c r="A52" s="17"/>
      <c r="B52" s="226" t="s">
        <v>2223</v>
      </c>
    </row>
    <row r="53" spans="1:36" x14ac:dyDescent="0.25">
      <c r="A53" s="17"/>
      <c r="B53" s="226" t="s">
        <v>342</v>
      </c>
      <c r="D53" s="226">
        <v>0</v>
      </c>
      <c r="E53" s="226">
        <v>0</v>
      </c>
      <c r="F53" s="226">
        <v>0</v>
      </c>
      <c r="G53" s="226">
        <v>0</v>
      </c>
      <c r="H53" s="226">
        <v>0</v>
      </c>
      <c r="I53" s="226">
        <v>0</v>
      </c>
      <c r="J53" s="226">
        <v>0</v>
      </c>
      <c r="K53" s="226">
        <v>0</v>
      </c>
      <c r="L53" s="226">
        <v>0</v>
      </c>
      <c r="M53" s="226">
        <v>0</v>
      </c>
      <c r="N53" s="226">
        <v>0</v>
      </c>
      <c r="O53" s="226">
        <v>0</v>
      </c>
      <c r="P53" s="226">
        <v>0</v>
      </c>
      <c r="Q53" s="226">
        <v>0</v>
      </c>
      <c r="R53" s="226">
        <v>0</v>
      </c>
      <c r="S53" s="226">
        <v>0</v>
      </c>
      <c r="T53" s="226">
        <v>0</v>
      </c>
      <c r="U53" s="226">
        <v>0</v>
      </c>
      <c r="V53" s="226">
        <v>0</v>
      </c>
      <c r="W53" s="226">
        <v>0</v>
      </c>
      <c r="X53" s="226">
        <v>0</v>
      </c>
      <c r="Y53" s="226">
        <v>0</v>
      </c>
      <c r="Z53" s="226">
        <v>0</v>
      </c>
      <c r="AA53" s="226">
        <v>0</v>
      </c>
      <c r="AB53" s="226">
        <v>0</v>
      </c>
      <c r="AC53" s="226">
        <v>0</v>
      </c>
      <c r="AD53" s="226">
        <v>0</v>
      </c>
      <c r="AE53" s="226">
        <v>0</v>
      </c>
      <c r="AF53" s="226">
        <v>0</v>
      </c>
      <c r="AG53" s="226">
        <v>0</v>
      </c>
      <c r="AH53" s="226">
        <v>0</v>
      </c>
      <c r="AI53" s="226">
        <v>0</v>
      </c>
      <c r="AJ53" s="226">
        <v>0</v>
      </c>
    </row>
    <row r="54" spans="1:36" x14ac:dyDescent="0.25">
      <c r="A54" s="17"/>
      <c r="B54" s="226" t="s">
        <v>2217</v>
      </c>
      <c r="D54" s="226">
        <v>2.915</v>
      </c>
      <c r="E54" s="226">
        <v>2.9169999999999998</v>
      </c>
      <c r="F54" s="226">
        <v>2.9990000000000001</v>
      </c>
      <c r="G54" s="226">
        <v>3.0649999999999999</v>
      </c>
      <c r="H54" s="226">
        <v>3.1930000000000001</v>
      </c>
      <c r="I54" s="226">
        <v>3.2280000000000002</v>
      </c>
      <c r="J54" s="226">
        <v>3.258</v>
      </c>
      <c r="K54" s="226">
        <v>3.2909999999999999</v>
      </c>
      <c r="L54" s="226">
        <v>3.3250000000000002</v>
      </c>
      <c r="M54" s="226">
        <v>3.3559999999999999</v>
      </c>
      <c r="N54" s="226">
        <v>3.3839999999999999</v>
      </c>
      <c r="O54" s="226">
        <v>3.4159999999999999</v>
      </c>
      <c r="P54" s="226">
        <v>3.4470000000000001</v>
      </c>
      <c r="Q54" s="226">
        <v>3.4670000000000001</v>
      </c>
      <c r="R54" s="226">
        <v>3.4860000000000002</v>
      </c>
      <c r="S54" s="226">
        <v>3.5049999999999999</v>
      </c>
      <c r="T54" s="226">
        <v>3.5259999999999998</v>
      </c>
      <c r="U54" s="226">
        <v>3.5470000000000002</v>
      </c>
      <c r="V54" s="226">
        <v>3.569</v>
      </c>
      <c r="W54" s="226">
        <v>3.5920000000000001</v>
      </c>
      <c r="X54" s="226">
        <v>3.6139999999999999</v>
      </c>
      <c r="Y54" s="226">
        <v>3.637</v>
      </c>
      <c r="Z54" s="226">
        <v>3.657</v>
      </c>
      <c r="AA54" s="226">
        <v>3.677</v>
      </c>
      <c r="AB54" s="226">
        <v>3.6989999999999998</v>
      </c>
      <c r="AC54" s="226">
        <v>3.7210000000000001</v>
      </c>
      <c r="AD54" s="226">
        <v>3.7429999999999999</v>
      </c>
      <c r="AE54" s="226">
        <v>3.766</v>
      </c>
      <c r="AF54" s="226">
        <v>3.7879999999999998</v>
      </c>
      <c r="AG54" s="226">
        <v>3.81</v>
      </c>
      <c r="AH54" s="226">
        <v>3.8330000000000002</v>
      </c>
      <c r="AI54" s="226">
        <v>3.8559999999999999</v>
      </c>
      <c r="AJ54" s="226">
        <v>3.88</v>
      </c>
    </row>
    <row r="55" spans="1:36" x14ac:dyDescent="0.25">
      <c r="A55" s="17"/>
      <c r="B55" s="226" t="s">
        <v>2218</v>
      </c>
      <c r="D55" s="226">
        <v>121.876</v>
      </c>
      <c r="E55" s="226">
        <v>132.36699999999999</v>
      </c>
      <c r="F55" s="226">
        <v>127.93</v>
      </c>
      <c r="G55" s="226">
        <v>134.13399999999999</v>
      </c>
      <c r="H55" s="226">
        <v>142.238</v>
      </c>
      <c r="I55" s="226">
        <v>143.95099999999999</v>
      </c>
      <c r="J55" s="226">
        <v>145.40299999999999</v>
      </c>
      <c r="K55" s="226">
        <v>146.958</v>
      </c>
      <c r="L55" s="226">
        <v>148.53100000000001</v>
      </c>
      <c r="M55" s="226">
        <v>150.001</v>
      </c>
      <c r="N55" s="226">
        <v>151.42699999999999</v>
      </c>
      <c r="O55" s="226">
        <v>152.94</v>
      </c>
      <c r="P55" s="226">
        <v>154.41999999999999</v>
      </c>
      <c r="Q55" s="226">
        <v>155.792</v>
      </c>
      <c r="R55" s="226">
        <v>157.08600000000001</v>
      </c>
      <c r="S55" s="226">
        <v>158.34299999999999</v>
      </c>
      <c r="T55" s="226">
        <v>159.59399999999999</v>
      </c>
      <c r="U55" s="226">
        <v>160.83000000000001</v>
      </c>
      <c r="V55" s="226">
        <v>162.077</v>
      </c>
      <c r="W55" s="226">
        <v>163.309</v>
      </c>
      <c r="X55" s="226">
        <v>164.53100000000001</v>
      </c>
      <c r="Y55" s="226">
        <v>165.773</v>
      </c>
      <c r="Z55" s="226">
        <v>166.93100000000001</v>
      </c>
      <c r="AA55" s="226">
        <v>168.065</v>
      </c>
      <c r="AB55" s="226">
        <v>169.28200000000001</v>
      </c>
      <c r="AC55" s="226">
        <v>170.483</v>
      </c>
      <c r="AD55" s="226">
        <v>171.684</v>
      </c>
      <c r="AE55" s="226">
        <v>172.90299999999999</v>
      </c>
      <c r="AF55" s="226">
        <v>174.11</v>
      </c>
      <c r="AG55" s="226">
        <v>175.31299999999999</v>
      </c>
      <c r="AH55" s="226">
        <v>176.542</v>
      </c>
      <c r="AI55" s="226">
        <v>177.79900000000001</v>
      </c>
      <c r="AJ55" s="226">
        <v>179.04900000000001</v>
      </c>
    </row>
    <row r="56" spans="1:36" x14ac:dyDescent="0.25">
      <c r="A56" s="17"/>
      <c r="B56" s="226" t="s">
        <v>2219</v>
      </c>
      <c r="D56" s="226">
        <v>2.6269999999999998</v>
      </c>
      <c r="E56" s="226">
        <v>2.7</v>
      </c>
      <c r="F56" s="226">
        <v>2.532</v>
      </c>
      <c r="G56" s="226">
        <v>3.097</v>
      </c>
      <c r="H56" s="226">
        <v>1.8560000000000001</v>
      </c>
      <c r="I56" s="226">
        <v>3.1120000000000001</v>
      </c>
      <c r="J56" s="226">
        <v>3.1440000000000001</v>
      </c>
      <c r="K56" s="226">
        <v>3.1789999999999998</v>
      </c>
      <c r="L56" s="226">
        <v>3.2149999999999999</v>
      </c>
      <c r="M56" s="226">
        <v>3.2480000000000002</v>
      </c>
      <c r="N56" s="226">
        <v>3.278</v>
      </c>
      <c r="O56" s="226">
        <v>3.3130000000000002</v>
      </c>
      <c r="P56" s="226">
        <v>3.347</v>
      </c>
      <c r="Q56" s="226">
        <v>3.3740000000000001</v>
      </c>
      <c r="R56" s="226">
        <v>3.4009999999999998</v>
      </c>
      <c r="S56" s="226">
        <v>3.4289999999999998</v>
      </c>
      <c r="T56" s="226">
        <v>3.4569999999999999</v>
      </c>
      <c r="U56" s="226">
        <v>3.4849999999999999</v>
      </c>
      <c r="V56" s="226">
        <v>3.5139999999999998</v>
      </c>
      <c r="W56" s="226">
        <v>3.5409999999999999</v>
      </c>
      <c r="X56" s="226">
        <v>3.569</v>
      </c>
      <c r="Y56" s="226">
        <v>3.597</v>
      </c>
      <c r="Z56" s="226">
        <v>3.6219999999999999</v>
      </c>
      <c r="AA56" s="226">
        <v>3.6459999999999999</v>
      </c>
      <c r="AB56" s="226">
        <v>3.673</v>
      </c>
      <c r="AC56" s="226">
        <v>3.7</v>
      </c>
      <c r="AD56" s="226">
        <v>3.7269999999999999</v>
      </c>
      <c r="AE56" s="226">
        <v>3.7549999999999999</v>
      </c>
      <c r="AF56" s="226">
        <v>3.782</v>
      </c>
      <c r="AG56" s="226">
        <v>3.8090000000000002</v>
      </c>
      <c r="AH56" s="226">
        <v>3.8359999999999999</v>
      </c>
      <c r="AI56" s="226">
        <v>3.8650000000000002</v>
      </c>
      <c r="AJ56" s="226">
        <v>3.8929999999999998</v>
      </c>
    </row>
    <row r="57" spans="1:36" x14ac:dyDescent="0.25">
      <c r="A57" s="17"/>
      <c r="B57" s="226" t="s">
        <v>333</v>
      </c>
      <c r="D57" s="226">
        <v>45.826000000000001</v>
      </c>
      <c r="E57" s="226">
        <v>45.811</v>
      </c>
      <c r="F57" s="226">
        <v>41.418999999999997</v>
      </c>
      <c r="G57" s="226">
        <v>45.316000000000003</v>
      </c>
      <c r="H57" s="226">
        <v>47.77</v>
      </c>
      <c r="I57" s="226">
        <v>48.631</v>
      </c>
      <c r="J57" s="226">
        <v>49.405000000000001</v>
      </c>
      <c r="K57" s="226">
        <v>50.207000000000001</v>
      </c>
      <c r="L57" s="226">
        <v>51.003</v>
      </c>
      <c r="M57" s="226">
        <v>51.747</v>
      </c>
      <c r="N57" s="226">
        <v>52.448</v>
      </c>
      <c r="O57" s="226">
        <v>53.179000000000002</v>
      </c>
      <c r="P57" s="226">
        <v>53.856000000000002</v>
      </c>
      <c r="Q57" s="226">
        <v>54.475000000000001</v>
      </c>
      <c r="R57" s="226">
        <v>55.039000000000001</v>
      </c>
      <c r="S57" s="226">
        <v>55.558999999999997</v>
      </c>
      <c r="T57" s="226">
        <v>56.045999999999999</v>
      </c>
      <c r="U57" s="226">
        <v>56.505000000000003</v>
      </c>
      <c r="V57" s="226">
        <v>56.968000000000004</v>
      </c>
      <c r="W57" s="226">
        <v>57.426000000000002</v>
      </c>
      <c r="X57" s="226">
        <v>57.878999999999998</v>
      </c>
      <c r="Y57" s="226">
        <v>58.338999999999999</v>
      </c>
      <c r="Z57" s="226">
        <v>58.77</v>
      </c>
      <c r="AA57" s="226">
        <v>59.194000000000003</v>
      </c>
      <c r="AB57" s="226">
        <v>59.648000000000003</v>
      </c>
      <c r="AC57" s="226">
        <v>60.094999999999999</v>
      </c>
      <c r="AD57" s="226">
        <v>60.545000000000002</v>
      </c>
      <c r="AE57" s="226">
        <v>61</v>
      </c>
      <c r="AF57" s="226">
        <v>61.451000000000001</v>
      </c>
      <c r="AG57" s="226">
        <v>61.901000000000003</v>
      </c>
      <c r="AH57" s="226">
        <v>62.36</v>
      </c>
      <c r="AI57" s="226">
        <v>62.828000000000003</v>
      </c>
      <c r="AJ57" s="226">
        <v>63.292000000000002</v>
      </c>
    </row>
    <row r="58" spans="1:36" x14ac:dyDescent="0.25">
      <c r="A58" s="17"/>
      <c r="B58" s="226" t="s">
        <v>2220</v>
      </c>
      <c r="D58" s="226">
        <v>8.327</v>
      </c>
      <c r="E58" s="226">
        <v>10.172000000000001</v>
      </c>
      <c r="F58" s="226">
        <v>8.5950000000000006</v>
      </c>
      <c r="G58" s="226">
        <v>5.5650000000000004</v>
      </c>
      <c r="H58" s="226">
        <v>7.2270000000000003</v>
      </c>
      <c r="I58" s="226">
        <v>7.827</v>
      </c>
      <c r="J58" s="226">
        <v>8.4149999999999991</v>
      </c>
      <c r="K58" s="226">
        <v>9.0009999999999994</v>
      </c>
      <c r="L58" s="226">
        <v>9.57</v>
      </c>
      <c r="M58" s="226">
        <v>10.106</v>
      </c>
      <c r="N58" s="226">
        <v>10.614000000000001</v>
      </c>
      <c r="O58" s="226">
        <v>11.08</v>
      </c>
      <c r="P58" s="226">
        <v>11.496</v>
      </c>
      <c r="Q58" s="226">
        <v>11.864000000000001</v>
      </c>
      <c r="R58" s="226">
        <v>12.157999999999999</v>
      </c>
      <c r="S58" s="226">
        <v>12.38</v>
      </c>
      <c r="T58" s="226">
        <v>12.532</v>
      </c>
      <c r="U58" s="226">
        <v>12.648</v>
      </c>
      <c r="V58" s="226">
        <v>12.762</v>
      </c>
      <c r="W58" s="226">
        <v>12.877000000000001</v>
      </c>
      <c r="X58" s="226">
        <v>12.991</v>
      </c>
      <c r="Y58" s="226">
        <v>13.109</v>
      </c>
      <c r="Z58" s="226">
        <v>13.223000000000001</v>
      </c>
      <c r="AA58" s="226">
        <v>13.336</v>
      </c>
      <c r="AB58" s="226">
        <v>13.452</v>
      </c>
      <c r="AC58" s="226">
        <v>13.568</v>
      </c>
      <c r="AD58" s="226">
        <v>13.683999999999999</v>
      </c>
      <c r="AE58" s="226">
        <v>13.803000000000001</v>
      </c>
      <c r="AF58" s="226">
        <v>13.920999999999999</v>
      </c>
      <c r="AG58" s="226">
        <v>14.04</v>
      </c>
      <c r="AH58" s="226">
        <v>14.16</v>
      </c>
      <c r="AI58" s="226">
        <v>14.282999999999999</v>
      </c>
      <c r="AJ58" s="226">
        <v>14.404999999999999</v>
      </c>
    </row>
    <row r="59" spans="1:36" x14ac:dyDescent="0.25">
      <c r="A59" s="17"/>
      <c r="B59" s="226" t="s">
        <v>2221</v>
      </c>
      <c r="D59" s="226">
        <v>0</v>
      </c>
      <c r="E59" s="226">
        <v>0</v>
      </c>
      <c r="F59" s="226">
        <v>0</v>
      </c>
      <c r="G59" s="226">
        <v>0</v>
      </c>
      <c r="H59" s="226">
        <v>0</v>
      </c>
      <c r="I59" s="226">
        <v>0</v>
      </c>
      <c r="J59" s="226">
        <v>0</v>
      </c>
      <c r="K59" s="226">
        <v>0</v>
      </c>
      <c r="L59" s="226">
        <v>0</v>
      </c>
      <c r="M59" s="226">
        <v>0</v>
      </c>
      <c r="N59" s="226">
        <v>0</v>
      </c>
      <c r="O59" s="226">
        <v>0</v>
      </c>
      <c r="P59" s="226">
        <v>0</v>
      </c>
      <c r="Q59" s="226">
        <v>0</v>
      </c>
      <c r="R59" s="226">
        <v>0</v>
      </c>
      <c r="S59" s="226">
        <v>0</v>
      </c>
      <c r="T59" s="226">
        <v>0</v>
      </c>
      <c r="U59" s="226">
        <v>0</v>
      </c>
      <c r="V59" s="226">
        <v>0</v>
      </c>
      <c r="W59" s="226">
        <v>0</v>
      </c>
      <c r="X59" s="226">
        <v>0</v>
      </c>
      <c r="Y59" s="226">
        <v>0</v>
      </c>
      <c r="Z59" s="226">
        <v>0</v>
      </c>
      <c r="AA59" s="226">
        <v>0</v>
      </c>
      <c r="AB59" s="226">
        <v>0</v>
      </c>
      <c r="AC59" s="226">
        <v>0</v>
      </c>
      <c r="AD59" s="226">
        <v>0</v>
      </c>
      <c r="AE59" s="226">
        <v>0</v>
      </c>
      <c r="AF59" s="226">
        <v>0</v>
      </c>
      <c r="AG59" s="226">
        <v>0</v>
      </c>
      <c r="AH59" s="226">
        <v>0</v>
      </c>
      <c r="AI59" s="226">
        <v>0</v>
      </c>
      <c r="AJ59" s="226">
        <v>0</v>
      </c>
    </row>
    <row r="60" spans="1:36" x14ac:dyDescent="0.25">
      <c r="A60" s="17"/>
      <c r="B60" s="226" t="s">
        <v>2224</v>
      </c>
    </row>
    <row r="61" spans="1:36" x14ac:dyDescent="0.25">
      <c r="A61" s="17"/>
      <c r="B61" s="226" t="s">
        <v>342</v>
      </c>
      <c r="D61" s="226">
        <v>38.451000000000001</v>
      </c>
      <c r="E61" s="226">
        <v>42.234999999999999</v>
      </c>
      <c r="F61" s="226">
        <v>40.959000000000003</v>
      </c>
      <c r="G61" s="226">
        <v>43.383000000000003</v>
      </c>
      <c r="H61" s="226">
        <v>45.44</v>
      </c>
      <c r="I61" s="226">
        <v>46.076000000000001</v>
      </c>
      <c r="J61" s="226">
        <v>46.63</v>
      </c>
      <c r="K61" s="226">
        <v>47.210999999999999</v>
      </c>
      <c r="L61" s="226">
        <v>47.786999999999999</v>
      </c>
      <c r="M61" s="226">
        <v>48.325000000000003</v>
      </c>
      <c r="N61" s="226">
        <v>48.841000000000001</v>
      </c>
      <c r="O61" s="226">
        <v>49.393999999999998</v>
      </c>
      <c r="P61" s="226">
        <v>49.924999999999997</v>
      </c>
      <c r="Q61" s="226">
        <v>50.395000000000003</v>
      </c>
      <c r="R61" s="226">
        <v>50.85</v>
      </c>
      <c r="S61" s="226">
        <v>51.301000000000002</v>
      </c>
      <c r="T61" s="226">
        <v>51.738999999999997</v>
      </c>
      <c r="U61" s="226">
        <v>52.161999999999999</v>
      </c>
      <c r="V61" s="226">
        <v>52.597000000000001</v>
      </c>
      <c r="W61" s="226">
        <v>53.024999999999999</v>
      </c>
      <c r="X61" s="226">
        <v>53.45</v>
      </c>
      <c r="Y61" s="226">
        <v>53.875</v>
      </c>
      <c r="Z61" s="226">
        <v>54.277999999999999</v>
      </c>
      <c r="AA61" s="226">
        <v>54.674999999999997</v>
      </c>
      <c r="AB61" s="226">
        <v>55.097999999999999</v>
      </c>
      <c r="AC61" s="226">
        <v>55.518000000000001</v>
      </c>
      <c r="AD61" s="226">
        <v>55.939</v>
      </c>
      <c r="AE61" s="226">
        <v>56.366999999999997</v>
      </c>
      <c r="AF61" s="226">
        <v>56.792000000000002</v>
      </c>
      <c r="AG61" s="226">
        <v>57.216000000000001</v>
      </c>
      <c r="AH61" s="226">
        <v>57.648000000000003</v>
      </c>
      <c r="AI61" s="226">
        <v>58.088000000000001</v>
      </c>
      <c r="AJ61" s="226">
        <v>58.524999999999999</v>
      </c>
    </row>
    <row r="62" spans="1:36" x14ac:dyDescent="0.25">
      <c r="A62" s="17"/>
      <c r="B62" s="226" t="s">
        <v>2217</v>
      </c>
      <c r="D62" s="226">
        <v>14.081</v>
      </c>
      <c r="E62" s="226">
        <v>14.087999999999999</v>
      </c>
      <c r="F62" s="226">
        <v>14.487</v>
      </c>
      <c r="G62" s="226">
        <v>14.795</v>
      </c>
      <c r="H62" s="226">
        <v>15.401999999999999</v>
      </c>
      <c r="I62" s="226">
        <v>15.568</v>
      </c>
      <c r="J62" s="226">
        <v>15.714</v>
      </c>
      <c r="K62" s="226">
        <v>15.872</v>
      </c>
      <c r="L62" s="226">
        <v>16.029</v>
      </c>
      <c r="M62" s="226">
        <v>16.172999999999998</v>
      </c>
      <c r="N62" s="226">
        <v>16.303999999999998</v>
      </c>
      <c r="O62" s="226">
        <v>16.45</v>
      </c>
      <c r="P62" s="226">
        <v>16.588000000000001</v>
      </c>
      <c r="Q62" s="226">
        <v>16.645</v>
      </c>
      <c r="R62" s="226">
        <v>16.702999999999999</v>
      </c>
      <c r="S62" s="226">
        <v>16.754999999999999</v>
      </c>
      <c r="T62" s="226">
        <v>16.812999999999999</v>
      </c>
      <c r="U62" s="226">
        <v>16.876000000000001</v>
      </c>
      <c r="V62" s="226">
        <v>16.946999999999999</v>
      </c>
      <c r="W62" s="226">
        <v>17.018000000000001</v>
      </c>
      <c r="X62" s="226">
        <v>17.093</v>
      </c>
      <c r="Y62" s="226">
        <v>17.170999999999999</v>
      </c>
      <c r="Z62" s="226">
        <v>17.233000000000001</v>
      </c>
      <c r="AA62" s="226">
        <v>17.295000000000002</v>
      </c>
      <c r="AB62" s="226">
        <v>17.373999999999999</v>
      </c>
      <c r="AC62" s="226">
        <v>17.454000000000001</v>
      </c>
      <c r="AD62" s="226">
        <v>17.538</v>
      </c>
      <c r="AE62" s="226">
        <v>17.626000000000001</v>
      </c>
      <c r="AF62" s="226">
        <v>17.716999999999999</v>
      </c>
      <c r="AG62" s="226">
        <v>17.809000000000001</v>
      </c>
      <c r="AH62" s="226">
        <v>17.905000000000001</v>
      </c>
      <c r="AI62" s="226">
        <v>18.006</v>
      </c>
      <c r="AJ62" s="226">
        <v>18.106999999999999</v>
      </c>
    </row>
    <row r="63" spans="1:36" x14ac:dyDescent="0.25">
      <c r="A63" s="17"/>
      <c r="B63" s="226" t="s">
        <v>2218</v>
      </c>
      <c r="D63" s="226">
        <v>14.367000000000001</v>
      </c>
      <c r="E63" s="226">
        <v>15.603</v>
      </c>
      <c r="F63" s="226">
        <v>15.08</v>
      </c>
      <c r="G63" s="226">
        <v>15.811</v>
      </c>
      <c r="H63" s="226">
        <v>16.765000000000001</v>
      </c>
      <c r="I63" s="226">
        <v>16.968</v>
      </c>
      <c r="J63" s="226">
        <v>17.14</v>
      </c>
      <c r="K63" s="226">
        <v>17.324000000000002</v>
      </c>
      <c r="L63" s="226">
        <v>17.507000000000001</v>
      </c>
      <c r="M63" s="226">
        <v>17.678999999999998</v>
      </c>
      <c r="N63" s="226">
        <v>17.844999999999999</v>
      </c>
      <c r="O63" s="226">
        <v>18.021999999999998</v>
      </c>
      <c r="P63" s="226">
        <v>18.195</v>
      </c>
      <c r="Q63" s="226">
        <v>18.353999999999999</v>
      </c>
      <c r="R63" s="226">
        <v>18.504000000000001</v>
      </c>
      <c r="S63" s="226">
        <v>18.649000000000001</v>
      </c>
      <c r="T63" s="226">
        <v>18.792999999999999</v>
      </c>
      <c r="U63" s="226">
        <v>18.936</v>
      </c>
      <c r="V63" s="226">
        <v>19.079000000000001</v>
      </c>
      <c r="W63" s="226">
        <v>19.22</v>
      </c>
      <c r="X63" s="226">
        <v>19.36</v>
      </c>
      <c r="Y63" s="226">
        <v>19.503</v>
      </c>
      <c r="Z63" s="226">
        <v>19.634</v>
      </c>
      <c r="AA63" s="226">
        <v>19.763000000000002</v>
      </c>
      <c r="AB63" s="226">
        <v>19.902000000000001</v>
      </c>
      <c r="AC63" s="226">
        <v>20.039000000000001</v>
      </c>
      <c r="AD63" s="226">
        <v>20.175999999999998</v>
      </c>
      <c r="AE63" s="226">
        <v>20.315000000000001</v>
      </c>
      <c r="AF63" s="226">
        <v>20.452999999999999</v>
      </c>
      <c r="AG63" s="226">
        <v>20.591000000000001</v>
      </c>
      <c r="AH63" s="226">
        <v>20.733000000000001</v>
      </c>
      <c r="AI63" s="226">
        <v>20.878</v>
      </c>
      <c r="AJ63" s="226">
        <v>21.023</v>
      </c>
    </row>
    <row r="64" spans="1:36" x14ac:dyDescent="0.25">
      <c r="A64" s="17"/>
      <c r="B64" s="226" t="s">
        <v>2219</v>
      </c>
      <c r="D64" s="226">
        <v>1.17</v>
      </c>
      <c r="E64" s="226">
        <v>1.2030000000000001</v>
      </c>
      <c r="F64" s="226">
        <v>1.1279999999999999</v>
      </c>
      <c r="G64" s="226">
        <v>1.38</v>
      </c>
      <c r="H64" s="226">
        <v>0.82799999999999996</v>
      </c>
      <c r="I64" s="226">
        <v>1.385</v>
      </c>
      <c r="J64" s="226">
        <v>1.399</v>
      </c>
      <c r="K64" s="226">
        <v>1.415</v>
      </c>
      <c r="L64" s="226">
        <v>1.431</v>
      </c>
      <c r="M64" s="226">
        <v>1.446</v>
      </c>
      <c r="N64" s="226">
        <v>1.4590000000000001</v>
      </c>
      <c r="O64" s="226">
        <v>1.4750000000000001</v>
      </c>
      <c r="P64" s="226">
        <v>1.49</v>
      </c>
      <c r="Q64" s="226">
        <v>1.502</v>
      </c>
      <c r="R64" s="226">
        <v>1.514</v>
      </c>
      <c r="S64" s="226">
        <v>1.526</v>
      </c>
      <c r="T64" s="226">
        <v>1.5389999999999999</v>
      </c>
      <c r="U64" s="226">
        <v>1.5509999999999999</v>
      </c>
      <c r="V64" s="226">
        <v>1.5640000000000001</v>
      </c>
      <c r="W64" s="226">
        <v>1.5760000000000001</v>
      </c>
      <c r="X64" s="226">
        <v>1.589</v>
      </c>
      <c r="Y64" s="226">
        <v>1.601</v>
      </c>
      <c r="Z64" s="226">
        <v>1.6120000000000001</v>
      </c>
      <c r="AA64" s="226">
        <v>1.623</v>
      </c>
      <c r="AB64" s="226">
        <v>1.635</v>
      </c>
      <c r="AC64" s="226">
        <v>1.647</v>
      </c>
      <c r="AD64" s="226">
        <v>1.659</v>
      </c>
      <c r="AE64" s="226">
        <v>1.6719999999999999</v>
      </c>
      <c r="AF64" s="226">
        <v>1.6839999999999999</v>
      </c>
      <c r="AG64" s="226">
        <v>1.696</v>
      </c>
      <c r="AH64" s="226">
        <v>1.708</v>
      </c>
      <c r="AI64" s="226">
        <v>1.7210000000000001</v>
      </c>
      <c r="AJ64" s="226">
        <v>1.7330000000000001</v>
      </c>
    </row>
    <row r="65" spans="1:36" x14ac:dyDescent="0.25">
      <c r="A65" s="17"/>
      <c r="B65" s="226" t="s">
        <v>333</v>
      </c>
      <c r="D65" s="226">
        <v>0.157</v>
      </c>
      <c r="E65" s="226">
        <v>0.157</v>
      </c>
      <c r="F65" s="226">
        <v>0.14099999999999999</v>
      </c>
      <c r="G65" s="226">
        <v>0.155</v>
      </c>
      <c r="H65" s="226">
        <v>0.16300000000000001</v>
      </c>
      <c r="I65" s="226">
        <v>0.16600000000000001</v>
      </c>
      <c r="J65" s="226">
        <v>0.16900000000000001</v>
      </c>
      <c r="K65" s="226">
        <v>0.17100000000000001</v>
      </c>
      <c r="L65" s="226">
        <v>0.17399999999999999</v>
      </c>
      <c r="M65" s="226">
        <v>0.17699999999999999</v>
      </c>
      <c r="N65" s="226">
        <v>0.17899999999999999</v>
      </c>
      <c r="O65" s="226">
        <v>0.18099999999999999</v>
      </c>
      <c r="P65" s="226">
        <v>0.184</v>
      </c>
      <c r="Q65" s="226">
        <v>0.186</v>
      </c>
      <c r="R65" s="226">
        <v>0.188</v>
      </c>
      <c r="S65" s="226">
        <v>0.189</v>
      </c>
      <c r="T65" s="226">
        <v>0.191</v>
      </c>
      <c r="U65" s="226">
        <v>0.193</v>
      </c>
      <c r="V65" s="226">
        <v>0.19400000000000001</v>
      </c>
      <c r="W65" s="226">
        <v>0.19600000000000001</v>
      </c>
      <c r="X65" s="226">
        <v>0.19700000000000001</v>
      </c>
      <c r="Y65" s="226">
        <v>0.19900000000000001</v>
      </c>
      <c r="Z65" s="226">
        <v>0.2</v>
      </c>
      <c r="AA65" s="226">
        <v>0.20100000000000001</v>
      </c>
      <c r="AB65" s="226">
        <v>0.20300000000000001</v>
      </c>
      <c r="AC65" s="226">
        <v>0.20399999999999999</v>
      </c>
      <c r="AD65" s="226">
        <v>0.20599999999999999</v>
      </c>
      <c r="AE65" s="226">
        <v>0.20699999999999999</v>
      </c>
      <c r="AF65" s="226">
        <v>0.20899999999999999</v>
      </c>
      <c r="AG65" s="226">
        <v>0.21</v>
      </c>
      <c r="AH65" s="226">
        <v>0.21199999999999999</v>
      </c>
      <c r="AI65" s="226">
        <v>0.21299999999999999</v>
      </c>
      <c r="AJ65" s="226">
        <v>0.215</v>
      </c>
    </row>
    <row r="66" spans="1:36" x14ac:dyDescent="0.25">
      <c r="A66" s="17"/>
      <c r="B66" s="226" t="s">
        <v>2220</v>
      </c>
      <c r="D66" s="226">
        <v>0.755</v>
      </c>
      <c r="E66" s="226">
        <v>0.92900000000000005</v>
      </c>
      <c r="F66" s="226">
        <v>0.78500000000000003</v>
      </c>
      <c r="G66" s="226">
        <v>0.50800000000000001</v>
      </c>
      <c r="H66" s="226">
        <v>0.66</v>
      </c>
      <c r="I66" s="226">
        <v>0.71499999999999997</v>
      </c>
      <c r="J66" s="226">
        <v>0.76900000000000002</v>
      </c>
      <c r="K66" s="226">
        <v>0.82199999999999995</v>
      </c>
      <c r="L66" s="226">
        <v>0.874</v>
      </c>
      <c r="M66" s="226">
        <v>0.92300000000000004</v>
      </c>
      <c r="N66" s="226">
        <v>0.97</v>
      </c>
      <c r="O66" s="226">
        <v>1.012</v>
      </c>
      <c r="P66" s="226">
        <v>1.0509999999999999</v>
      </c>
      <c r="Q66" s="226">
        <v>1.0840000000000001</v>
      </c>
      <c r="R66" s="226">
        <v>1.1120000000000001</v>
      </c>
      <c r="S66" s="226">
        <v>1.1319999999999999</v>
      </c>
      <c r="T66" s="226">
        <v>1.1459999999999999</v>
      </c>
      <c r="U66" s="226">
        <v>1.157</v>
      </c>
      <c r="V66" s="226">
        <v>1.167</v>
      </c>
      <c r="W66" s="226">
        <v>1.1779999999999999</v>
      </c>
      <c r="X66" s="226">
        <v>1.1879999999999999</v>
      </c>
      <c r="Y66" s="226">
        <v>1.1990000000000001</v>
      </c>
      <c r="Z66" s="226">
        <v>1.21</v>
      </c>
      <c r="AA66" s="226">
        <v>1.2210000000000001</v>
      </c>
      <c r="AB66" s="226">
        <v>1.2310000000000001</v>
      </c>
      <c r="AC66" s="226">
        <v>1.242</v>
      </c>
      <c r="AD66" s="226">
        <v>1.2529999999999999</v>
      </c>
      <c r="AE66" s="226">
        <v>1.264</v>
      </c>
      <c r="AF66" s="226">
        <v>1.2749999999999999</v>
      </c>
      <c r="AG66" s="226">
        <v>1.286</v>
      </c>
      <c r="AH66" s="226">
        <v>1.2969999999999999</v>
      </c>
      <c r="AI66" s="226">
        <v>1.3089999999999999</v>
      </c>
      <c r="AJ66" s="226">
        <v>1.32</v>
      </c>
    </row>
    <row r="67" spans="1:36" x14ac:dyDescent="0.25">
      <c r="A67" s="17"/>
      <c r="B67" s="226" t="s">
        <v>2221</v>
      </c>
      <c r="D67" s="226">
        <v>23.946999999999999</v>
      </c>
      <c r="E67" s="226">
        <v>24.303000000000001</v>
      </c>
      <c r="F67" s="226">
        <v>24.901</v>
      </c>
      <c r="G67" s="226">
        <v>25.614000000000001</v>
      </c>
      <c r="H67" s="226">
        <v>26.460999999999999</v>
      </c>
      <c r="I67" s="226">
        <v>26.773</v>
      </c>
      <c r="J67" s="226">
        <v>27.026</v>
      </c>
      <c r="K67" s="226">
        <v>27.288</v>
      </c>
      <c r="L67" s="226">
        <v>27.486999999999998</v>
      </c>
      <c r="M67" s="226">
        <v>27.643000000000001</v>
      </c>
      <c r="N67" s="226">
        <v>27.809000000000001</v>
      </c>
      <c r="O67" s="226">
        <v>27.977</v>
      </c>
      <c r="P67" s="226">
        <v>28.140999999999998</v>
      </c>
      <c r="Q67" s="226">
        <v>28.312000000000001</v>
      </c>
      <c r="R67" s="226">
        <v>28.47</v>
      </c>
      <c r="S67" s="226">
        <v>28.632000000000001</v>
      </c>
      <c r="T67" s="226">
        <v>28.797000000000001</v>
      </c>
      <c r="U67" s="226">
        <v>28.96</v>
      </c>
      <c r="V67" s="226">
        <v>29.126999999999999</v>
      </c>
      <c r="W67" s="226">
        <v>29.297999999999998</v>
      </c>
      <c r="X67" s="226">
        <v>29.466000000000001</v>
      </c>
      <c r="Y67" s="226">
        <v>29.641999999999999</v>
      </c>
      <c r="Z67" s="226">
        <v>29.814</v>
      </c>
      <c r="AA67" s="226">
        <v>29.984000000000002</v>
      </c>
      <c r="AB67" s="226">
        <v>30.16</v>
      </c>
      <c r="AC67" s="226">
        <v>30.335999999999999</v>
      </c>
      <c r="AD67" s="226">
        <v>30.515999999999998</v>
      </c>
      <c r="AE67" s="226">
        <v>30.701000000000001</v>
      </c>
      <c r="AF67" s="226">
        <v>30.888999999999999</v>
      </c>
      <c r="AG67" s="226">
        <v>31.08</v>
      </c>
      <c r="AH67" s="226">
        <v>31.274000000000001</v>
      </c>
      <c r="AI67" s="226">
        <v>31.475000000000001</v>
      </c>
      <c r="AJ67" s="226">
        <v>31.675999999999998</v>
      </c>
    </row>
    <row r="68" spans="1:36" x14ac:dyDescent="0.25">
      <c r="A68" s="17"/>
      <c r="B68" s="226" t="s">
        <v>2225</v>
      </c>
    </row>
    <row r="69" spans="1:36" x14ac:dyDescent="0.25">
      <c r="A69" s="17"/>
      <c r="B69" s="226" t="s">
        <v>342</v>
      </c>
      <c r="D69" s="226">
        <v>94.022000000000006</v>
      </c>
      <c r="E69" s="226">
        <v>103.148</v>
      </c>
      <c r="F69" s="226">
        <v>100.06100000000001</v>
      </c>
      <c r="G69" s="226">
        <v>106.014</v>
      </c>
      <c r="H69" s="226">
        <v>110.98399999999999</v>
      </c>
      <c r="I69" s="226">
        <v>112.48</v>
      </c>
      <c r="J69" s="226">
        <v>113.786</v>
      </c>
      <c r="K69" s="226">
        <v>115.16500000000001</v>
      </c>
      <c r="L69" s="226">
        <v>116.532</v>
      </c>
      <c r="M69" s="226">
        <v>117.81</v>
      </c>
      <c r="N69" s="226">
        <v>119.02500000000001</v>
      </c>
      <c r="O69" s="226">
        <v>120.34699999999999</v>
      </c>
      <c r="P69" s="226">
        <v>121.592</v>
      </c>
      <c r="Q69" s="226">
        <v>122.71</v>
      </c>
      <c r="R69" s="226">
        <v>123.996</v>
      </c>
      <c r="S69" s="226">
        <v>125.017</v>
      </c>
      <c r="T69" s="226">
        <v>126.054</v>
      </c>
      <c r="U69" s="226">
        <v>127.056</v>
      </c>
      <c r="V69" s="226">
        <v>128.08699999999999</v>
      </c>
      <c r="W69" s="226">
        <v>129.18299999999999</v>
      </c>
      <c r="X69" s="226">
        <v>130.26900000000001</v>
      </c>
      <c r="Y69" s="226">
        <v>131.33600000000001</v>
      </c>
      <c r="Z69" s="226">
        <v>132.33799999999999</v>
      </c>
      <c r="AA69" s="226">
        <v>133.27600000000001</v>
      </c>
      <c r="AB69" s="226">
        <v>134.27799999999999</v>
      </c>
      <c r="AC69" s="226">
        <v>135.27199999999999</v>
      </c>
      <c r="AD69" s="226">
        <v>136.27000000000001</v>
      </c>
      <c r="AE69" s="226">
        <v>137.28200000000001</v>
      </c>
      <c r="AF69" s="226">
        <v>138.28700000000001</v>
      </c>
      <c r="AG69" s="226">
        <v>139.291</v>
      </c>
      <c r="AH69" s="226">
        <v>140.31399999999999</v>
      </c>
      <c r="AI69" s="226">
        <v>141.35599999999999</v>
      </c>
      <c r="AJ69" s="226">
        <v>142.38999999999999</v>
      </c>
    </row>
    <row r="70" spans="1:36" x14ac:dyDescent="0.25">
      <c r="A70" s="17"/>
      <c r="B70" s="226" t="s">
        <v>2217</v>
      </c>
      <c r="D70" s="226">
        <v>50.667999999999999</v>
      </c>
      <c r="E70" s="226">
        <v>50.991999999999997</v>
      </c>
      <c r="F70" s="226">
        <v>52.506999999999998</v>
      </c>
      <c r="G70" s="226">
        <v>53.587000000000003</v>
      </c>
      <c r="H70" s="226">
        <v>55.558</v>
      </c>
      <c r="I70" s="226">
        <v>55.963999999999999</v>
      </c>
      <c r="J70" s="226">
        <v>56.344000000000001</v>
      </c>
      <c r="K70" s="226">
        <v>56.795000000000002</v>
      </c>
      <c r="L70" s="226">
        <v>57.246000000000002</v>
      </c>
      <c r="M70" s="226">
        <v>57.66</v>
      </c>
      <c r="N70" s="226">
        <v>58</v>
      </c>
      <c r="O70" s="226">
        <v>58.417000000000002</v>
      </c>
      <c r="P70" s="226">
        <v>58.747</v>
      </c>
      <c r="Q70" s="226">
        <v>58.707999999999998</v>
      </c>
      <c r="R70" s="226">
        <v>59.180999999999997</v>
      </c>
      <c r="S70" s="226">
        <v>58.976999999999997</v>
      </c>
      <c r="T70" s="226">
        <v>58.924999999999997</v>
      </c>
      <c r="U70" s="226">
        <v>58.904000000000003</v>
      </c>
      <c r="V70" s="226">
        <v>58.915999999999997</v>
      </c>
      <c r="W70" s="226">
        <v>59.143999999999998</v>
      </c>
      <c r="X70" s="226">
        <v>59.384999999999998</v>
      </c>
      <c r="Y70" s="226">
        <v>59.597000000000001</v>
      </c>
      <c r="Z70" s="226">
        <v>59.734999999999999</v>
      </c>
      <c r="AA70" s="226">
        <v>59.765000000000001</v>
      </c>
      <c r="AB70" s="226">
        <v>59.856000000000002</v>
      </c>
      <c r="AC70" s="226">
        <v>59.959000000000003</v>
      </c>
      <c r="AD70" s="226">
        <v>60.081000000000003</v>
      </c>
      <c r="AE70" s="226">
        <v>60.23</v>
      </c>
      <c r="AF70" s="226">
        <v>60.393999999999998</v>
      </c>
      <c r="AG70" s="226">
        <v>60.564999999999998</v>
      </c>
      <c r="AH70" s="226">
        <v>60.752000000000002</v>
      </c>
      <c r="AI70" s="226">
        <v>60.959000000000003</v>
      </c>
      <c r="AJ70" s="226">
        <v>61.167000000000002</v>
      </c>
    </row>
    <row r="71" spans="1:36" x14ac:dyDescent="0.25">
      <c r="A71" s="17"/>
      <c r="B71" s="226" t="s">
        <v>2218</v>
      </c>
      <c r="D71" s="226">
        <v>196.655</v>
      </c>
      <c r="E71" s="226">
        <v>212.983</v>
      </c>
      <c r="F71" s="226">
        <v>206.07</v>
      </c>
      <c r="G71" s="226">
        <v>216.30500000000001</v>
      </c>
      <c r="H71" s="226">
        <v>229.017</v>
      </c>
      <c r="I71" s="226">
        <v>231.41300000000001</v>
      </c>
      <c r="J71" s="226">
        <v>233.417</v>
      </c>
      <c r="K71" s="226">
        <v>235.643</v>
      </c>
      <c r="L71" s="226">
        <v>237.89500000000001</v>
      </c>
      <c r="M71" s="226">
        <v>240.024</v>
      </c>
      <c r="N71" s="226">
        <v>242.01400000000001</v>
      </c>
      <c r="O71" s="226">
        <v>244.249</v>
      </c>
      <c r="P71" s="226">
        <v>246.27600000000001</v>
      </c>
      <c r="Q71" s="226">
        <v>248.25200000000001</v>
      </c>
      <c r="R71" s="226">
        <v>251.49199999999999</v>
      </c>
      <c r="S71" s="226">
        <v>252.93799999999999</v>
      </c>
      <c r="T71" s="226">
        <v>254.702</v>
      </c>
      <c r="U71" s="226">
        <v>256.44</v>
      </c>
      <c r="V71" s="226">
        <v>258.18200000000002</v>
      </c>
      <c r="W71" s="226">
        <v>260.44400000000002</v>
      </c>
      <c r="X71" s="226">
        <v>262.67599999999999</v>
      </c>
      <c r="Y71" s="226">
        <v>264.798</v>
      </c>
      <c r="Z71" s="226">
        <v>266.685</v>
      </c>
      <c r="AA71" s="226">
        <v>268.21300000000002</v>
      </c>
      <c r="AB71" s="226">
        <v>269.858</v>
      </c>
      <c r="AC71" s="226">
        <v>271.46199999999999</v>
      </c>
      <c r="AD71" s="226">
        <v>273.04500000000002</v>
      </c>
      <c r="AE71" s="226">
        <v>274.642</v>
      </c>
      <c r="AF71" s="226">
        <v>276.20600000000002</v>
      </c>
      <c r="AG71" s="226">
        <v>277.75900000000001</v>
      </c>
      <c r="AH71" s="226">
        <v>279.35000000000002</v>
      </c>
      <c r="AI71" s="226">
        <v>280.97899999999998</v>
      </c>
      <c r="AJ71" s="226">
        <v>282.60399999999998</v>
      </c>
    </row>
    <row r="72" spans="1:36" x14ac:dyDescent="0.25">
      <c r="A72" s="17"/>
      <c r="B72" s="226" t="s">
        <v>2219</v>
      </c>
      <c r="D72" s="226">
        <v>50.393000000000001</v>
      </c>
      <c r="E72" s="226">
        <v>53.997</v>
      </c>
      <c r="F72" s="226">
        <v>50.87</v>
      </c>
      <c r="G72" s="226">
        <v>62.563000000000002</v>
      </c>
      <c r="H72" s="226">
        <v>37.234000000000002</v>
      </c>
      <c r="I72" s="226">
        <v>42.198</v>
      </c>
      <c r="J72" s="226">
        <v>42.503</v>
      </c>
      <c r="K72" s="226">
        <v>42.86</v>
      </c>
      <c r="L72" s="226">
        <v>43.226999999999997</v>
      </c>
      <c r="M72" s="226">
        <v>43.576000000000001</v>
      </c>
      <c r="N72" s="226">
        <v>43.856999999999999</v>
      </c>
      <c r="O72" s="226">
        <v>44.241999999999997</v>
      </c>
      <c r="P72" s="226">
        <v>44.548000000000002</v>
      </c>
      <c r="Q72" s="226">
        <v>44.825000000000003</v>
      </c>
      <c r="R72" s="226">
        <v>45.688000000000002</v>
      </c>
      <c r="S72" s="226">
        <v>45.82</v>
      </c>
      <c r="T72" s="226">
        <v>46.088999999999999</v>
      </c>
      <c r="U72" s="226">
        <v>46.350999999999999</v>
      </c>
      <c r="V72" s="226">
        <v>46.621000000000002</v>
      </c>
      <c r="W72" s="226">
        <v>47.106000000000002</v>
      </c>
      <c r="X72" s="226">
        <v>47.584000000000003</v>
      </c>
      <c r="Y72" s="226">
        <v>47.999000000000002</v>
      </c>
      <c r="Z72" s="226">
        <v>48.328000000000003</v>
      </c>
      <c r="AA72" s="226">
        <v>48.512</v>
      </c>
      <c r="AB72" s="226">
        <v>48.726999999999997</v>
      </c>
      <c r="AC72" s="226">
        <v>48.930999999999997</v>
      </c>
      <c r="AD72" s="226">
        <v>49.124000000000002</v>
      </c>
      <c r="AE72" s="226">
        <v>49.319000000000003</v>
      </c>
      <c r="AF72" s="226">
        <v>49.503999999999998</v>
      </c>
      <c r="AG72" s="226">
        <v>49.683999999999997</v>
      </c>
      <c r="AH72" s="226">
        <v>49.866999999999997</v>
      </c>
      <c r="AI72" s="226">
        <v>50.055999999999997</v>
      </c>
      <c r="AJ72" s="226">
        <v>50.241999999999997</v>
      </c>
    </row>
    <row r="73" spans="1:36" x14ac:dyDescent="0.25">
      <c r="A73" s="17"/>
      <c r="B73" s="226" t="s">
        <v>333</v>
      </c>
      <c r="D73" s="226">
        <v>50.966999999999999</v>
      </c>
      <c r="E73" s="226">
        <v>50.82</v>
      </c>
      <c r="F73" s="226">
        <v>45.988</v>
      </c>
      <c r="G73" s="226">
        <v>50.371000000000002</v>
      </c>
      <c r="H73" s="226">
        <v>53.026000000000003</v>
      </c>
      <c r="I73" s="226">
        <v>53.902999999999999</v>
      </c>
      <c r="J73" s="226">
        <v>54.692</v>
      </c>
      <c r="K73" s="226">
        <v>55.521999999999998</v>
      </c>
      <c r="L73" s="226">
        <v>56.341999999999999</v>
      </c>
      <c r="M73" s="226">
        <v>57.113</v>
      </c>
      <c r="N73" s="226">
        <v>57.822000000000003</v>
      </c>
      <c r="O73" s="226">
        <v>58.588000000000001</v>
      </c>
      <c r="P73" s="226">
        <v>59.259</v>
      </c>
      <c r="Q73" s="226">
        <v>59.896999999999998</v>
      </c>
      <c r="R73" s="226">
        <v>60.792999999999999</v>
      </c>
      <c r="S73" s="226">
        <v>61.244</v>
      </c>
      <c r="T73" s="226">
        <v>61.734999999999999</v>
      </c>
      <c r="U73" s="226">
        <v>62.195999999999998</v>
      </c>
      <c r="V73" s="226">
        <v>62.66</v>
      </c>
      <c r="W73" s="226">
        <v>63.247999999999998</v>
      </c>
      <c r="X73" s="226">
        <v>63.828000000000003</v>
      </c>
      <c r="Y73" s="226">
        <v>64.384</v>
      </c>
      <c r="Z73" s="226">
        <v>64.89</v>
      </c>
      <c r="AA73" s="226">
        <v>65.314999999999998</v>
      </c>
      <c r="AB73" s="226">
        <v>65.77</v>
      </c>
      <c r="AC73" s="226">
        <v>66.218999999999994</v>
      </c>
      <c r="AD73" s="226">
        <v>66.67</v>
      </c>
      <c r="AE73" s="226">
        <v>67.126999999999995</v>
      </c>
      <c r="AF73" s="226">
        <v>67.58</v>
      </c>
      <c r="AG73" s="226">
        <v>68.031000000000006</v>
      </c>
      <c r="AH73" s="226">
        <v>68.491</v>
      </c>
      <c r="AI73" s="226">
        <v>68.960999999999999</v>
      </c>
      <c r="AJ73" s="226">
        <v>69.426000000000002</v>
      </c>
    </row>
    <row r="74" spans="1:36" x14ac:dyDescent="0.25">
      <c r="A74" s="17"/>
      <c r="B74" s="226" t="s">
        <v>2220</v>
      </c>
      <c r="D74" s="226">
        <v>11.192</v>
      </c>
      <c r="E74" s="226">
        <v>13.696</v>
      </c>
      <c r="F74" s="226">
        <v>11.571</v>
      </c>
      <c r="G74" s="226">
        <v>7.49</v>
      </c>
      <c r="H74" s="226">
        <v>9.7260000000000009</v>
      </c>
      <c r="I74" s="226">
        <v>10.532999999999999</v>
      </c>
      <c r="J74" s="226">
        <v>11.324</v>
      </c>
      <c r="K74" s="226">
        <v>12.111000000000001</v>
      </c>
      <c r="L74" s="226">
        <v>12.875999999999999</v>
      </c>
      <c r="M74" s="226">
        <v>13.598000000000001</v>
      </c>
      <c r="N74" s="226">
        <v>14.28</v>
      </c>
      <c r="O74" s="226">
        <v>14.907</v>
      </c>
      <c r="P74" s="226">
        <v>15.467000000000001</v>
      </c>
      <c r="Q74" s="226">
        <v>15.961</v>
      </c>
      <c r="R74" s="226">
        <v>16.356000000000002</v>
      </c>
      <c r="S74" s="226">
        <v>16.654</v>
      </c>
      <c r="T74" s="226">
        <v>16.858000000000001</v>
      </c>
      <c r="U74" s="226">
        <v>17.013000000000002</v>
      </c>
      <c r="V74" s="226">
        <v>17.166</v>
      </c>
      <c r="W74" s="226">
        <v>17.321000000000002</v>
      </c>
      <c r="X74" s="226">
        <v>17.474</v>
      </c>
      <c r="Y74" s="226">
        <v>17.632000000000001</v>
      </c>
      <c r="Z74" s="226">
        <v>17.785</v>
      </c>
      <c r="AA74" s="226">
        <v>17.937000000000001</v>
      </c>
      <c r="AB74" s="226">
        <v>18.093</v>
      </c>
      <c r="AC74" s="226">
        <v>18.248000000000001</v>
      </c>
      <c r="AD74" s="226">
        <v>18.404</v>
      </c>
      <c r="AE74" s="226">
        <v>18.564</v>
      </c>
      <c r="AF74" s="226">
        <v>18.722999999999999</v>
      </c>
      <c r="AG74" s="226">
        <v>18.882000000000001</v>
      </c>
      <c r="AH74" s="226">
        <v>19.044</v>
      </c>
      <c r="AI74" s="226">
        <v>19.209</v>
      </c>
      <c r="AJ74" s="226">
        <v>19.373000000000001</v>
      </c>
    </row>
    <row r="75" spans="1:36" x14ac:dyDescent="0.25">
      <c r="A75" s="17"/>
      <c r="B75" s="226" t="s">
        <v>2221</v>
      </c>
      <c r="D75" s="226">
        <v>26.608000000000001</v>
      </c>
      <c r="E75" s="226">
        <v>27.004000000000001</v>
      </c>
      <c r="F75" s="226">
        <v>27.667999999999999</v>
      </c>
      <c r="G75" s="226">
        <v>28.46</v>
      </c>
      <c r="H75" s="226">
        <v>29.402999999999999</v>
      </c>
      <c r="I75" s="226">
        <v>29.751000000000001</v>
      </c>
      <c r="J75" s="226">
        <v>30.033000000000001</v>
      </c>
      <c r="K75" s="226">
        <v>30.327000000000002</v>
      </c>
      <c r="L75" s="226">
        <v>30.556000000000001</v>
      </c>
      <c r="M75" s="226">
        <v>30.741</v>
      </c>
      <c r="N75" s="226">
        <v>30.937000000000001</v>
      </c>
      <c r="O75" s="226">
        <v>31.135000000000002</v>
      </c>
      <c r="P75" s="226">
        <v>31.329000000000001</v>
      </c>
      <c r="Q75" s="226">
        <v>31.532</v>
      </c>
      <c r="R75" s="226">
        <v>31.718</v>
      </c>
      <c r="S75" s="226">
        <v>31.908999999999999</v>
      </c>
      <c r="T75" s="226">
        <v>32.103000000000002</v>
      </c>
      <c r="U75" s="226">
        <v>32.293999999999997</v>
      </c>
      <c r="V75" s="226">
        <v>32.49</v>
      </c>
      <c r="W75" s="226">
        <v>32.69</v>
      </c>
      <c r="X75" s="226">
        <v>32.886000000000003</v>
      </c>
      <c r="Y75" s="226">
        <v>33.091999999999999</v>
      </c>
      <c r="Z75" s="226">
        <v>33.292000000000002</v>
      </c>
      <c r="AA75" s="226">
        <v>33.49</v>
      </c>
      <c r="AB75" s="226">
        <v>33.695999999999998</v>
      </c>
      <c r="AC75" s="226">
        <v>33.9</v>
      </c>
      <c r="AD75" s="226">
        <v>34.109000000000002</v>
      </c>
      <c r="AE75" s="226">
        <v>34.323999999999998</v>
      </c>
      <c r="AF75" s="226">
        <v>34.542000000000002</v>
      </c>
      <c r="AG75" s="226">
        <v>34.762</v>
      </c>
      <c r="AH75" s="226">
        <v>34.985999999999997</v>
      </c>
      <c r="AI75" s="226">
        <v>35.216999999999999</v>
      </c>
      <c r="AJ75" s="226">
        <v>35.448999999999998</v>
      </c>
    </row>
    <row r="76" spans="1:36" x14ac:dyDescent="0.25">
      <c r="A76" s="17"/>
      <c r="B76" s="226" t="s">
        <v>2222</v>
      </c>
      <c r="D76" s="226">
        <v>55.244999999999997</v>
      </c>
      <c r="E76" s="226">
        <v>56.091000000000001</v>
      </c>
      <c r="F76" s="226">
        <v>57.503999999999998</v>
      </c>
      <c r="G76" s="226">
        <v>59.191000000000003</v>
      </c>
      <c r="H76" s="226">
        <v>61.204999999999998</v>
      </c>
      <c r="I76" s="226">
        <v>61.960999999999999</v>
      </c>
      <c r="J76" s="226">
        <v>62.594999999999999</v>
      </c>
      <c r="K76" s="226">
        <v>63.261000000000003</v>
      </c>
      <c r="L76" s="226">
        <v>63.905999999999999</v>
      </c>
      <c r="M76" s="226">
        <v>64.510999999999996</v>
      </c>
      <c r="N76" s="226">
        <v>65.153000000000006</v>
      </c>
      <c r="O76" s="226">
        <v>65.796999999999997</v>
      </c>
      <c r="P76" s="226">
        <v>66.444000000000003</v>
      </c>
      <c r="Q76" s="226">
        <v>67.096999999999994</v>
      </c>
      <c r="R76" s="226">
        <v>67.712999999999994</v>
      </c>
      <c r="S76" s="226">
        <v>68.325000000000003</v>
      </c>
      <c r="T76" s="226">
        <v>68.936999999999998</v>
      </c>
      <c r="U76" s="226">
        <v>69.548000000000002</v>
      </c>
      <c r="V76" s="226">
        <v>70.16</v>
      </c>
      <c r="W76" s="226">
        <v>70.775000000000006</v>
      </c>
      <c r="X76" s="226">
        <v>71.379000000000005</v>
      </c>
      <c r="Y76" s="226">
        <v>71.998000000000005</v>
      </c>
      <c r="Z76" s="226">
        <v>72.606999999999999</v>
      </c>
      <c r="AA76" s="226">
        <v>73.206999999999994</v>
      </c>
      <c r="AB76" s="226">
        <v>73.822999999999993</v>
      </c>
      <c r="AC76" s="226">
        <v>74.433999999999997</v>
      </c>
      <c r="AD76" s="226">
        <v>75.051000000000002</v>
      </c>
      <c r="AE76" s="226">
        <v>75.677999999999997</v>
      </c>
      <c r="AF76" s="226">
        <v>76.304000000000002</v>
      </c>
      <c r="AG76" s="226">
        <v>76.930999999999997</v>
      </c>
      <c r="AH76" s="226">
        <v>77.566000000000003</v>
      </c>
      <c r="AI76" s="226">
        <v>78.213999999999999</v>
      </c>
      <c r="AJ76" s="226">
        <v>78.858999999999995</v>
      </c>
    </row>
    <row r="77" spans="1:36" x14ac:dyDescent="0.25">
      <c r="A77" s="17"/>
      <c r="B77" s="226" t="s">
        <v>2212</v>
      </c>
      <c r="D77" s="226">
        <v>535.75</v>
      </c>
      <c r="E77" s="226">
        <v>568.73</v>
      </c>
      <c r="F77" s="226">
        <v>552.23800000000006</v>
      </c>
      <c r="G77" s="226">
        <v>583.98199999999997</v>
      </c>
      <c r="H77" s="226">
        <v>586.15099999999995</v>
      </c>
      <c r="I77" s="226">
        <v>598.20399999999995</v>
      </c>
      <c r="J77" s="226">
        <v>604.69500000000005</v>
      </c>
      <c r="K77" s="226">
        <v>611.68399999999997</v>
      </c>
      <c r="L77" s="226">
        <v>618.58000000000004</v>
      </c>
      <c r="M77" s="226">
        <v>625.03300000000002</v>
      </c>
      <c r="N77" s="226">
        <v>631.08900000000006</v>
      </c>
      <c r="O77" s="226">
        <v>637.68100000000004</v>
      </c>
      <c r="P77" s="226">
        <v>643.66200000000003</v>
      </c>
      <c r="Q77" s="226">
        <v>648.98199999999997</v>
      </c>
      <c r="R77" s="226">
        <v>656.93899999999996</v>
      </c>
      <c r="S77" s="226">
        <v>660.88400000000001</v>
      </c>
      <c r="T77" s="226">
        <v>665.40300000000002</v>
      </c>
      <c r="U77" s="226">
        <v>669.80100000000004</v>
      </c>
      <c r="V77" s="226">
        <v>674.28200000000004</v>
      </c>
      <c r="W77" s="226">
        <v>679.91099999999994</v>
      </c>
      <c r="X77" s="226">
        <v>685.48099999999999</v>
      </c>
      <c r="Y77" s="226">
        <v>690.83600000000001</v>
      </c>
      <c r="Z77" s="226">
        <v>695.66200000000003</v>
      </c>
      <c r="AA77" s="226">
        <v>699.71500000000003</v>
      </c>
      <c r="AB77" s="226">
        <v>704.1</v>
      </c>
      <c r="AC77" s="226">
        <v>708.42600000000004</v>
      </c>
      <c r="AD77" s="226">
        <v>712.755</v>
      </c>
      <c r="AE77" s="226">
        <v>717.16499999999996</v>
      </c>
      <c r="AF77" s="226">
        <v>721.54100000000005</v>
      </c>
      <c r="AG77" s="226">
        <v>725.90599999999995</v>
      </c>
      <c r="AH77" s="226">
        <v>730.37</v>
      </c>
      <c r="AI77" s="226">
        <v>734.952</v>
      </c>
      <c r="AJ77" s="226">
        <v>739.51099999999997</v>
      </c>
    </row>
    <row r="78" spans="1:36" x14ac:dyDescent="0.25">
      <c r="A78" s="17"/>
    </row>
    <row r="79" spans="1:36" x14ac:dyDescent="0.25">
      <c r="A79" s="17"/>
      <c r="B79" s="226" t="s">
        <v>2226</v>
      </c>
    </row>
    <row r="80" spans="1:36" x14ac:dyDescent="0.25">
      <c r="A80" s="17"/>
    </row>
    <row r="81" spans="1:36" x14ac:dyDescent="0.25">
      <c r="A81" s="17"/>
      <c r="B81" s="226" t="s">
        <v>2227</v>
      </c>
    </row>
    <row r="82" spans="1:36" x14ac:dyDescent="0.25">
      <c r="A82" s="17"/>
      <c r="B82" s="226" t="s">
        <v>2205</v>
      </c>
      <c r="D82" s="226">
        <v>0</v>
      </c>
      <c r="E82" s="226">
        <v>0</v>
      </c>
      <c r="F82" s="226">
        <v>0</v>
      </c>
      <c r="G82" s="226">
        <v>0</v>
      </c>
      <c r="H82" s="226">
        <v>0.1</v>
      </c>
      <c r="I82" s="226">
        <v>0.1</v>
      </c>
      <c r="J82" s="226">
        <v>0.1</v>
      </c>
      <c r="K82" s="226">
        <v>0.1</v>
      </c>
      <c r="L82" s="226">
        <v>0.1</v>
      </c>
      <c r="M82" s="226">
        <v>0.1</v>
      </c>
      <c r="N82" s="226">
        <v>0.2</v>
      </c>
      <c r="O82" s="226">
        <v>0.2</v>
      </c>
      <c r="P82" s="226">
        <v>0.2</v>
      </c>
      <c r="Q82" s="226">
        <v>0.2</v>
      </c>
      <c r="R82" s="226">
        <v>0.2</v>
      </c>
      <c r="S82" s="226">
        <v>0.2</v>
      </c>
      <c r="T82" s="226">
        <v>0.3</v>
      </c>
      <c r="U82" s="226">
        <v>0.3</v>
      </c>
      <c r="V82" s="226">
        <v>0.3</v>
      </c>
      <c r="W82" s="226">
        <v>0.3</v>
      </c>
      <c r="X82" s="226">
        <v>0.3</v>
      </c>
      <c r="Y82" s="226">
        <v>0.3</v>
      </c>
      <c r="Z82" s="226">
        <v>0.3</v>
      </c>
      <c r="AA82" s="226">
        <v>0.3</v>
      </c>
      <c r="AB82" s="226">
        <v>0.4</v>
      </c>
      <c r="AC82" s="226">
        <v>0.4</v>
      </c>
      <c r="AD82" s="226">
        <v>0.4</v>
      </c>
      <c r="AE82" s="226">
        <v>0.4</v>
      </c>
      <c r="AF82" s="226">
        <v>0.4</v>
      </c>
      <c r="AG82" s="226">
        <v>0.4</v>
      </c>
      <c r="AH82" s="226">
        <v>0.5</v>
      </c>
      <c r="AI82" s="226">
        <v>0.5</v>
      </c>
      <c r="AJ82" s="226">
        <v>0.5</v>
      </c>
    </row>
    <row r="83" spans="1:36" x14ac:dyDescent="0.25">
      <c r="A83" s="17"/>
      <c r="B83" s="226" t="s">
        <v>2228</v>
      </c>
      <c r="D83" s="226">
        <v>0</v>
      </c>
      <c r="E83" s="226">
        <v>0</v>
      </c>
      <c r="F83" s="226">
        <v>0</v>
      </c>
      <c r="G83" s="226">
        <v>0</v>
      </c>
      <c r="H83" s="226">
        <v>0</v>
      </c>
      <c r="I83" s="226">
        <v>0</v>
      </c>
      <c r="J83" s="226">
        <v>0</v>
      </c>
      <c r="K83" s="226">
        <v>0</v>
      </c>
      <c r="L83" s="226">
        <v>0</v>
      </c>
      <c r="M83" s="226">
        <v>0</v>
      </c>
      <c r="N83" s="226">
        <v>0</v>
      </c>
      <c r="O83" s="226">
        <v>0</v>
      </c>
      <c r="P83" s="226">
        <v>0</v>
      </c>
      <c r="Q83" s="226">
        <v>0</v>
      </c>
      <c r="R83" s="226">
        <v>0</v>
      </c>
      <c r="S83" s="226">
        <v>0</v>
      </c>
      <c r="T83" s="226">
        <v>0</v>
      </c>
      <c r="U83" s="226">
        <v>0</v>
      </c>
      <c r="V83" s="226">
        <v>0</v>
      </c>
      <c r="W83" s="226">
        <v>0</v>
      </c>
      <c r="X83" s="226">
        <v>0</v>
      </c>
      <c r="Y83" s="226">
        <v>0</v>
      </c>
      <c r="Z83" s="226">
        <v>0</v>
      </c>
      <c r="AA83" s="226">
        <v>0</v>
      </c>
      <c r="AB83" s="226">
        <v>0</v>
      </c>
      <c r="AC83" s="226">
        <v>0</v>
      </c>
      <c r="AD83" s="226">
        <v>0</v>
      </c>
      <c r="AE83" s="226">
        <v>0</v>
      </c>
      <c r="AF83" s="226">
        <v>0</v>
      </c>
      <c r="AG83" s="226">
        <v>0</v>
      </c>
      <c r="AH83" s="226">
        <v>0</v>
      </c>
      <c r="AI83" s="226">
        <v>0</v>
      </c>
      <c r="AJ83" s="226">
        <v>0</v>
      </c>
    </row>
    <row r="84" spans="1:36" x14ac:dyDescent="0.25">
      <c r="A84" s="17"/>
      <c r="B84" s="226" t="s">
        <v>307</v>
      </c>
      <c r="D84" s="226">
        <v>0</v>
      </c>
      <c r="E84" s="226">
        <v>0.1</v>
      </c>
      <c r="F84" s="226">
        <v>0</v>
      </c>
      <c r="G84" s="226">
        <v>0</v>
      </c>
      <c r="H84" s="226">
        <v>0</v>
      </c>
      <c r="I84" s="226">
        <v>0</v>
      </c>
      <c r="J84" s="226">
        <v>0</v>
      </c>
      <c r="K84" s="226">
        <v>0</v>
      </c>
      <c r="L84" s="226">
        <v>0.1</v>
      </c>
      <c r="M84" s="226">
        <v>0.1</v>
      </c>
      <c r="N84" s="226">
        <v>0.1</v>
      </c>
      <c r="O84" s="226">
        <v>0.1</v>
      </c>
      <c r="P84" s="226">
        <v>0.1</v>
      </c>
      <c r="Q84" s="226">
        <v>0.1</v>
      </c>
      <c r="R84" s="226">
        <v>0.1</v>
      </c>
      <c r="S84" s="226">
        <v>0.1</v>
      </c>
      <c r="T84" s="226">
        <v>0.1</v>
      </c>
      <c r="U84" s="226">
        <v>0.1</v>
      </c>
      <c r="V84" s="226">
        <v>0.1</v>
      </c>
      <c r="W84" s="226">
        <v>0.1</v>
      </c>
      <c r="X84" s="226">
        <v>0.1</v>
      </c>
      <c r="Y84" s="226">
        <v>0.1</v>
      </c>
      <c r="Z84" s="226">
        <v>0.1</v>
      </c>
      <c r="AA84" s="226">
        <v>0.1</v>
      </c>
      <c r="AB84" s="226">
        <v>0.1</v>
      </c>
      <c r="AC84" s="226">
        <v>0.1</v>
      </c>
      <c r="AD84" s="226">
        <v>0.1</v>
      </c>
      <c r="AE84" s="226">
        <v>0.1</v>
      </c>
      <c r="AF84" s="226">
        <v>0.1</v>
      </c>
      <c r="AG84" s="226">
        <v>0.1</v>
      </c>
      <c r="AH84" s="226">
        <v>0.1</v>
      </c>
      <c r="AI84" s="226">
        <v>0.1</v>
      </c>
      <c r="AJ84" s="226">
        <v>0.1</v>
      </c>
    </row>
    <row r="85" spans="1:36" x14ac:dyDescent="0.25">
      <c r="A85" s="17"/>
      <c r="B85" s="226" t="s">
        <v>2207</v>
      </c>
      <c r="D85" s="226">
        <v>0</v>
      </c>
      <c r="E85" s="226">
        <v>0</v>
      </c>
      <c r="F85" s="226">
        <v>0</v>
      </c>
      <c r="G85" s="226">
        <v>0</v>
      </c>
      <c r="H85" s="226">
        <v>0</v>
      </c>
      <c r="I85" s="226">
        <v>0</v>
      </c>
      <c r="J85" s="226">
        <v>0</v>
      </c>
      <c r="K85" s="226">
        <v>0</v>
      </c>
      <c r="L85" s="226">
        <v>0</v>
      </c>
      <c r="M85" s="226">
        <v>0</v>
      </c>
      <c r="N85" s="226">
        <v>0</v>
      </c>
      <c r="O85" s="226">
        <v>0</v>
      </c>
      <c r="P85" s="226">
        <v>0</v>
      </c>
      <c r="Q85" s="226">
        <v>0</v>
      </c>
      <c r="R85" s="226">
        <v>0</v>
      </c>
      <c r="S85" s="226">
        <v>0</v>
      </c>
      <c r="T85" s="226">
        <v>0</v>
      </c>
      <c r="U85" s="226">
        <v>0</v>
      </c>
      <c r="V85" s="226">
        <v>0</v>
      </c>
      <c r="W85" s="226">
        <v>0</v>
      </c>
      <c r="X85" s="226">
        <v>0</v>
      </c>
      <c r="Y85" s="226">
        <v>0</v>
      </c>
      <c r="Z85" s="226">
        <v>0</v>
      </c>
      <c r="AA85" s="226">
        <v>0</v>
      </c>
      <c r="AB85" s="226">
        <v>0</v>
      </c>
      <c r="AC85" s="226">
        <v>0</v>
      </c>
      <c r="AD85" s="226">
        <v>0</v>
      </c>
      <c r="AE85" s="226">
        <v>0</v>
      </c>
      <c r="AF85" s="226">
        <v>0</v>
      </c>
      <c r="AG85" s="226">
        <v>0</v>
      </c>
      <c r="AH85" s="226">
        <v>0</v>
      </c>
      <c r="AI85" s="226">
        <v>0</v>
      </c>
      <c r="AJ85" s="226">
        <v>0</v>
      </c>
    </row>
    <row r="86" spans="1:36" x14ac:dyDescent="0.25">
      <c r="A86" s="17"/>
      <c r="B86" s="226" t="s">
        <v>2208</v>
      </c>
      <c r="D86" s="226">
        <v>0</v>
      </c>
      <c r="E86" s="226">
        <v>0</v>
      </c>
      <c r="F86" s="226">
        <v>0</v>
      </c>
      <c r="G86" s="226">
        <v>0</v>
      </c>
      <c r="H86" s="226">
        <v>0</v>
      </c>
      <c r="I86" s="226">
        <v>0</v>
      </c>
      <c r="J86" s="226">
        <v>0</v>
      </c>
      <c r="K86" s="226">
        <v>0</v>
      </c>
      <c r="L86" s="226">
        <v>0</v>
      </c>
      <c r="M86" s="226">
        <v>0</v>
      </c>
      <c r="N86" s="226">
        <v>0</v>
      </c>
      <c r="O86" s="226">
        <v>0</v>
      </c>
      <c r="P86" s="226">
        <v>0</v>
      </c>
      <c r="Q86" s="226">
        <v>0</v>
      </c>
      <c r="R86" s="226">
        <v>0</v>
      </c>
      <c r="S86" s="226">
        <v>0</v>
      </c>
      <c r="T86" s="226">
        <v>0</v>
      </c>
      <c r="U86" s="226">
        <v>0</v>
      </c>
      <c r="V86" s="226">
        <v>0</v>
      </c>
      <c r="W86" s="226">
        <v>0</v>
      </c>
      <c r="X86" s="226">
        <v>0</v>
      </c>
      <c r="Y86" s="226">
        <v>0</v>
      </c>
      <c r="Z86" s="226">
        <v>0</v>
      </c>
      <c r="AA86" s="226">
        <v>0</v>
      </c>
      <c r="AB86" s="226">
        <v>0</v>
      </c>
      <c r="AC86" s="226">
        <v>0</v>
      </c>
      <c r="AD86" s="226">
        <v>0</v>
      </c>
      <c r="AE86" s="226">
        <v>0</v>
      </c>
      <c r="AF86" s="226">
        <v>0</v>
      </c>
      <c r="AG86" s="226">
        <v>0</v>
      </c>
      <c r="AH86" s="226">
        <v>0</v>
      </c>
      <c r="AI86" s="226">
        <v>0</v>
      </c>
      <c r="AJ86" s="226">
        <v>0</v>
      </c>
    </row>
    <row r="87" spans="1:36" x14ac:dyDescent="0.25">
      <c r="A87" s="17"/>
      <c r="B87" s="226" t="s">
        <v>156</v>
      </c>
      <c r="D87" s="226">
        <v>0</v>
      </c>
      <c r="E87" s="226">
        <v>0</v>
      </c>
      <c r="F87" s="226">
        <v>0</v>
      </c>
      <c r="G87" s="226">
        <v>0</v>
      </c>
      <c r="H87" s="226">
        <v>0</v>
      </c>
      <c r="I87" s="226">
        <v>0</v>
      </c>
      <c r="J87" s="226">
        <v>0</v>
      </c>
      <c r="K87" s="226">
        <v>0</v>
      </c>
      <c r="L87" s="226">
        <v>0</v>
      </c>
      <c r="M87" s="226">
        <v>0</v>
      </c>
      <c r="N87" s="226">
        <v>0</v>
      </c>
      <c r="O87" s="226">
        <v>0</v>
      </c>
      <c r="P87" s="226">
        <v>0</v>
      </c>
      <c r="Q87" s="226">
        <v>0</v>
      </c>
      <c r="R87" s="226">
        <v>0</v>
      </c>
      <c r="S87" s="226">
        <v>0</v>
      </c>
      <c r="T87" s="226">
        <v>0</v>
      </c>
      <c r="U87" s="226">
        <v>0</v>
      </c>
      <c r="V87" s="226">
        <v>0</v>
      </c>
      <c r="W87" s="226">
        <v>0</v>
      </c>
      <c r="X87" s="226">
        <v>0</v>
      </c>
      <c r="Y87" s="226">
        <v>0</v>
      </c>
      <c r="Z87" s="226">
        <v>0</v>
      </c>
      <c r="AA87" s="226">
        <v>0</v>
      </c>
      <c r="AB87" s="226">
        <v>0</v>
      </c>
      <c r="AC87" s="226">
        <v>0</v>
      </c>
      <c r="AD87" s="226">
        <v>0</v>
      </c>
      <c r="AE87" s="226">
        <v>0</v>
      </c>
      <c r="AF87" s="226">
        <v>0</v>
      </c>
      <c r="AG87" s="226">
        <v>0</v>
      </c>
      <c r="AH87" s="226">
        <v>0</v>
      </c>
      <c r="AI87" s="226">
        <v>0</v>
      </c>
      <c r="AJ87" s="226">
        <v>0</v>
      </c>
    </row>
    <row r="88" spans="1:36" x14ac:dyDescent="0.25">
      <c r="A88" s="17"/>
      <c r="B88" s="226" t="s">
        <v>152</v>
      </c>
      <c r="D88" s="226">
        <v>0</v>
      </c>
      <c r="E88" s="226">
        <v>0</v>
      </c>
      <c r="F88" s="226">
        <v>0</v>
      </c>
      <c r="G88" s="226">
        <v>0</v>
      </c>
      <c r="H88" s="226">
        <v>0</v>
      </c>
      <c r="I88" s="226">
        <v>0</v>
      </c>
      <c r="J88" s="226">
        <v>0</v>
      </c>
      <c r="K88" s="226">
        <v>0</v>
      </c>
      <c r="L88" s="226">
        <v>0</v>
      </c>
      <c r="M88" s="226">
        <v>0</v>
      </c>
      <c r="N88" s="226">
        <v>0</v>
      </c>
      <c r="O88" s="226">
        <v>0</v>
      </c>
      <c r="P88" s="226">
        <v>0</v>
      </c>
      <c r="Q88" s="226">
        <v>0</v>
      </c>
      <c r="R88" s="226">
        <v>0</v>
      </c>
      <c r="S88" s="226">
        <v>0</v>
      </c>
      <c r="T88" s="226">
        <v>0</v>
      </c>
      <c r="U88" s="226">
        <v>0</v>
      </c>
      <c r="V88" s="226">
        <v>0</v>
      </c>
      <c r="W88" s="226">
        <v>0</v>
      </c>
      <c r="X88" s="226">
        <v>0</v>
      </c>
      <c r="Y88" s="226">
        <v>0</v>
      </c>
      <c r="Z88" s="226">
        <v>0</v>
      </c>
      <c r="AA88" s="226">
        <v>0</v>
      </c>
      <c r="AB88" s="226">
        <v>0</v>
      </c>
      <c r="AC88" s="226">
        <v>0</v>
      </c>
      <c r="AD88" s="226">
        <v>0</v>
      </c>
      <c r="AE88" s="226">
        <v>0</v>
      </c>
      <c r="AF88" s="226">
        <v>0</v>
      </c>
      <c r="AG88" s="226">
        <v>0</v>
      </c>
      <c r="AH88" s="226">
        <v>0</v>
      </c>
      <c r="AI88" s="226">
        <v>0</v>
      </c>
      <c r="AJ88" s="226">
        <v>0</v>
      </c>
    </row>
    <row r="89" spans="1:36" x14ac:dyDescent="0.25">
      <c r="A89" s="17"/>
      <c r="B89" s="226" t="s">
        <v>2210</v>
      </c>
      <c r="D89" s="226">
        <v>25.8</v>
      </c>
      <c r="E89" s="226">
        <v>26.4</v>
      </c>
      <c r="F89" s="226">
        <v>27.2</v>
      </c>
      <c r="G89" s="226">
        <v>28.2</v>
      </c>
      <c r="H89" s="226">
        <v>29.4</v>
      </c>
      <c r="I89" s="226">
        <v>29.9</v>
      </c>
      <c r="J89" s="226">
        <v>30.3</v>
      </c>
      <c r="K89" s="226">
        <v>30.8</v>
      </c>
      <c r="L89" s="226">
        <v>31.3</v>
      </c>
      <c r="M89" s="226">
        <v>31.7</v>
      </c>
      <c r="N89" s="226">
        <v>32.200000000000003</v>
      </c>
      <c r="O89" s="226">
        <v>32.6</v>
      </c>
      <c r="P89" s="226">
        <v>33.1</v>
      </c>
      <c r="Q89" s="226">
        <v>33.6</v>
      </c>
      <c r="R89" s="226">
        <v>34.1</v>
      </c>
      <c r="S89" s="226">
        <v>34.5</v>
      </c>
      <c r="T89" s="226">
        <v>35</v>
      </c>
      <c r="U89" s="226">
        <v>35.4</v>
      </c>
      <c r="V89" s="226">
        <v>35.9</v>
      </c>
      <c r="W89" s="226">
        <v>36.4</v>
      </c>
      <c r="X89" s="226">
        <v>36.799999999999997</v>
      </c>
      <c r="Y89" s="226">
        <v>37.299999999999997</v>
      </c>
      <c r="Z89" s="226">
        <v>37.799999999999997</v>
      </c>
      <c r="AA89" s="226">
        <v>38.299999999999997</v>
      </c>
      <c r="AB89" s="226">
        <v>38.700000000000003</v>
      </c>
      <c r="AC89" s="226">
        <v>39.200000000000003</v>
      </c>
      <c r="AD89" s="226">
        <v>39.700000000000003</v>
      </c>
      <c r="AE89" s="226">
        <v>40.200000000000003</v>
      </c>
      <c r="AF89" s="226">
        <v>40.700000000000003</v>
      </c>
      <c r="AG89" s="226">
        <v>41.2</v>
      </c>
      <c r="AH89" s="226">
        <v>41.7</v>
      </c>
      <c r="AI89" s="226">
        <v>42.2</v>
      </c>
      <c r="AJ89" s="226">
        <v>42.8</v>
      </c>
    </row>
    <row r="90" spans="1:36" x14ac:dyDescent="0.25">
      <c r="A90" s="17"/>
      <c r="B90" s="226" t="s">
        <v>2212</v>
      </c>
      <c r="D90" s="226">
        <v>25.9</v>
      </c>
      <c r="E90" s="226">
        <v>26.4</v>
      </c>
      <c r="F90" s="226">
        <v>27.3</v>
      </c>
      <c r="G90" s="226">
        <v>28.3</v>
      </c>
      <c r="H90" s="226">
        <v>29.5</v>
      </c>
      <c r="I90" s="226">
        <v>30</v>
      </c>
      <c r="J90" s="226">
        <v>30.5</v>
      </c>
      <c r="K90" s="226">
        <v>31</v>
      </c>
      <c r="L90" s="226">
        <v>31.5</v>
      </c>
      <c r="M90" s="226">
        <v>31.9</v>
      </c>
      <c r="N90" s="226">
        <v>32.4</v>
      </c>
      <c r="O90" s="226">
        <v>32.9</v>
      </c>
      <c r="P90" s="226">
        <v>33.4</v>
      </c>
      <c r="Q90" s="226">
        <v>33.9</v>
      </c>
      <c r="R90" s="226">
        <v>34.299999999999997</v>
      </c>
      <c r="S90" s="226">
        <v>34.799999999999997</v>
      </c>
      <c r="T90" s="226">
        <v>35.299999999999997</v>
      </c>
      <c r="U90" s="226">
        <v>35.799999999999997</v>
      </c>
      <c r="V90" s="226">
        <v>36.200000000000003</v>
      </c>
      <c r="W90" s="226">
        <v>36.700000000000003</v>
      </c>
      <c r="X90" s="226">
        <v>37.200000000000003</v>
      </c>
      <c r="Y90" s="226">
        <v>37.700000000000003</v>
      </c>
      <c r="Z90" s="226">
        <v>38.200000000000003</v>
      </c>
      <c r="AA90" s="226">
        <v>38.700000000000003</v>
      </c>
      <c r="AB90" s="226">
        <v>39.200000000000003</v>
      </c>
      <c r="AC90" s="226">
        <v>39.700000000000003</v>
      </c>
      <c r="AD90" s="226">
        <v>40.200000000000003</v>
      </c>
      <c r="AE90" s="226">
        <v>40.700000000000003</v>
      </c>
      <c r="AF90" s="226">
        <v>41.2</v>
      </c>
      <c r="AG90" s="226">
        <v>41.7</v>
      </c>
      <c r="AH90" s="226">
        <v>42.2</v>
      </c>
      <c r="AI90" s="226">
        <v>42.8</v>
      </c>
      <c r="AJ90" s="226">
        <v>43.3</v>
      </c>
    </row>
    <row r="91" spans="1:36" x14ac:dyDescent="0.25">
      <c r="A91" s="17"/>
    </row>
    <row r="92" spans="1:36" x14ac:dyDescent="0.25">
      <c r="A92" s="17"/>
    </row>
    <row r="93" spans="1:36" x14ac:dyDescent="0.25">
      <c r="A93" s="17"/>
      <c r="B93" s="226" t="s">
        <v>2229</v>
      </c>
    </row>
    <row r="94" spans="1:36" x14ac:dyDescent="0.25">
      <c r="A94" s="17"/>
      <c r="B94" s="226" t="s">
        <v>238</v>
      </c>
      <c r="D94" s="226">
        <v>0</v>
      </c>
      <c r="E94" s="226">
        <v>0</v>
      </c>
      <c r="F94" s="226">
        <v>0</v>
      </c>
      <c r="G94" s="226">
        <v>0</v>
      </c>
      <c r="H94" s="226">
        <v>0</v>
      </c>
      <c r="I94" s="226">
        <v>0</v>
      </c>
      <c r="J94" s="226">
        <v>0</v>
      </c>
      <c r="K94" s="226">
        <v>0</v>
      </c>
      <c r="L94" s="226">
        <v>0</v>
      </c>
      <c r="M94" s="226">
        <v>0</v>
      </c>
      <c r="N94" s="226">
        <v>0</v>
      </c>
      <c r="O94" s="226">
        <v>0</v>
      </c>
      <c r="P94" s="226">
        <v>0</v>
      </c>
      <c r="Q94" s="226">
        <v>0</v>
      </c>
      <c r="R94" s="226">
        <v>0</v>
      </c>
      <c r="S94" s="226">
        <v>0</v>
      </c>
      <c r="T94" s="226">
        <v>0</v>
      </c>
      <c r="U94" s="226">
        <v>0</v>
      </c>
      <c r="V94" s="226">
        <v>0</v>
      </c>
      <c r="W94" s="226">
        <v>0</v>
      </c>
      <c r="X94" s="226">
        <v>0</v>
      </c>
      <c r="Y94" s="226">
        <v>0</v>
      </c>
      <c r="Z94" s="226">
        <v>0</v>
      </c>
      <c r="AA94" s="226">
        <v>0</v>
      </c>
      <c r="AB94" s="226">
        <v>0</v>
      </c>
      <c r="AC94" s="226">
        <v>0</v>
      </c>
      <c r="AD94" s="226">
        <v>0</v>
      </c>
      <c r="AE94" s="226">
        <v>0</v>
      </c>
      <c r="AF94" s="226">
        <v>0</v>
      </c>
      <c r="AG94" s="226">
        <v>0</v>
      </c>
      <c r="AH94" s="226">
        <v>0</v>
      </c>
      <c r="AI94" s="226">
        <v>0</v>
      </c>
      <c r="AJ94" s="226">
        <v>0</v>
      </c>
    </row>
    <row r="95" spans="1:36" x14ac:dyDescent="0.25">
      <c r="A95" s="17"/>
      <c r="B95" s="226" t="s">
        <v>239</v>
      </c>
      <c r="D95" s="226">
        <v>0</v>
      </c>
      <c r="E95" s="226">
        <v>0</v>
      </c>
      <c r="F95" s="226">
        <v>0</v>
      </c>
      <c r="G95" s="226">
        <v>0</v>
      </c>
      <c r="H95" s="226">
        <v>0</v>
      </c>
      <c r="I95" s="226">
        <v>0</v>
      </c>
      <c r="J95" s="226">
        <v>0</v>
      </c>
      <c r="K95" s="226">
        <v>0</v>
      </c>
      <c r="L95" s="226">
        <v>0</v>
      </c>
      <c r="M95" s="226">
        <v>0</v>
      </c>
      <c r="N95" s="226">
        <v>0</v>
      </c>
      <c r="O95" s="226">
        <v>0</v>
      </c>
      <c r="P95" s="226">
        <v>0</v>
      </c>
      <c r="Q95" s="226">
        <v>0</v>
      </c>
      <c r="R95" s="226">
        <v>0</v>
      </c>
      <c r="S95" s="226">
        <v>0</v>
      </c>
      <c r="T95" s="226">
        <v>0</v>
      </c>
      <c r="U95" s="226">
        <v>0</v>
      </c>
      <c r="V95" s="226">
        <v>0</v>
      </c>
      <c r="W95" s="226">
        <v>0</v>
      </c>
      <c r="X95" s="226">
        <v>0</v>
      </c>
      <c r="Y95" s="226">
        <v>0</v>
      </c>
      <c r="Z95" s="226">
        <v>0</v>
      </c>
      <c r="AA95" s="226">
        <v>0</v>
      </c>
      <c r="AB95" s="226">
        <v>0</v>
      </c>
      <c r="AC95" s="226">
        <v>0</v>
      </c>
      <c r="AD95" s="226">
        <v>0</v>
      </c>
      <c r="AE95" s="226">
        <v>0</v>
      </c>
      <c r="AF95" s="226">
        <v>0</v>
      </c>
      <c r="AG95" s="226">
        <v>0</v>
      </c>
      <c r="AH95" s="226">
        <v>0</v>
      </c>
      <c r="AI95" s="226">
        <v>0</v>
      </c>
      <c r="AJ95" s="226">
        <v>0</v>
      </c>
    </row>
    <row r="96" spans="1:36" x14ac:dyDescent="0.25">
      <c r="A96" s="17"/>
      <c r="B96" s="226" t="s">
        <v>158</v>
      </c>
      <c r="D96" s="226">
        <v>0</v>
      </c>
      <c r="E96" s="226">
        <v>0</v>
      </c>
      <c r="F96" s="226">
        <v>0</v>
      </c>
      <c r="G96" s="226">
        <v>0</v>
      </c>
      <c r="H96" s="226">
        <v>0</v>
      </c>
      <c r="I96" s="226">
        <v>0</v>
      </c>
      <c r="J96" s="226">
        <v>0</v>
      </c>
      <c r="K96" s="226">
        <v>0</v>
      </c>
      <c r="L96" s="226">
        <v>0</v>
      </c>
      <c r="M96" s="226">
        <v>0</v>
      </c>
      <c r="N96" s="226">
        <v>0</v>
      </c>
      <c r="O96" s="226">
        <v>0</v>
      </c>
      <c r="P96" s="226">
        <v>0</v>
      </c>
      <c r="Q96" s="226">
        <v>0</v>
      </c>
      <c r="R96" s="226">
        <v>0</v>
      </c>
      <c r="S96" s="226">
        <v>0</v>
      </c>
      <c r="T96" s="226">
        <v>0</v>
      </c>
      <c r="U96" s="226">
        <v>0</v>
      </c>
      <c r="V96" s="226">
        <v>0</v>
      </c>
      <c r="W96" s="226">
        <v>0</v>
      </c>
      <c r="X96" s="226">
        <v>0</v>
      </c>
      <c r="Y96" s="226">
        <v>0</v>
      </c>
      <c r="Z96" s="226">
        <v>0</v>
      </c>
      <c r="AA96" s="226">
        <v>0</v>
      </c>
      <c r="AB96" s="226">
        <v>0</v>
      </c>
      <c r="AC96" s="226">
        <v>0</v>
      </c>
      <c r="AD96" s="226">
        <v>0</v>
      </c>
      <c r="AE96" s="226">
        <v>0</v>
      </c>
      <c r="AF96" s="226">
        <v>0</v>
      </c>
      <c r="AG96" s="226">
        <v>0</v>
      </c>
      <c r="AH96" s="226">
        <v>0</v>
      </c>
      <c r="AI96" s="226">
        <v>0</v>
      </c>
      <c r="AJ96" s="226">
        <v>0</v>
      </c>
    </row>
    <row r="97" spans="1:36" x14ac:dyDescent="0.25">
      <c r="A97" s="17"/>
      <c r="B97" s="226" t="s">
        <v>2230</v>
      </c>
      <c r="D97" s="226">
        <v>0</v>
      </c>
      <c r="E97" s="226">
        <v>0</v>
      </c>
      <c r="F97" s="226">
        <v>0</v>
      </c>
      <c r="G97" s="226">
        <v>0</v>
      </c>
      <c r="H97" s="226">
        <v>0</v>
      </c>
      <c r="I97" s="226">
        <v>0</v>
      </c>
      <c r="J97" s="226">
        <v>0</v>
      </c>
      <c r="K97" s="226">
        <v>0</v>
      </c>
      <c r="L97" s="226">
        <v>0</v>
      </c>
      <c r="M97" s="226">
        <v>0</v>
      </c>
      <c r="N97" s="226">
        <v>0</v>
      </c>
      <c r="O97" s="226">
        <v>0</v>
      </c>
      <c r="P97" s="226">
        <v>0</v>
      </c>
      <c r="Q97" s="226">
        <v>0</v>
      </c>
      <c r="R97" s="226">
        <v>0</v>
      </c>
      <c r="S97" s="226">
        <v>0</v>
      </c>
      <c r="T97" s="226">
        <v>0</v>
      </c>
      <c r="U97" s="226">
        <v>0</v>
      </c>
      <c r="V97" s="226">
        <v>0</v>
      </c>
      <c r="W97" s="226">
        <v>0</v>
      </c>
      <c r="X97" s="226">
        <v>0</v>
      </c>
      <c r="Y97" s="226">
        <v>0</v>
      </c>
      <c r="Z97" s="226">
        <v>0</v>
      </c>
      <c r="AA97" s="226">
        <v>0</v>
      </c>
      <c r="AB97" s="226">
        <v>0</v>
      </c>
      <c r="AC97" s="226">
        <v>0</v>
      </c>
      <c r="AD97" s="226">
        <v>0</v>
      </c>
      <c r="AE97" s="226">
        <v>0</v>
      </c>
      <c r="AF97" s="226">
        <v>0</v>
      </c>
      <c r="AG97" s="226">
        <v>0</v>
      </c>
      <c r="AH97" s="226">
        <v>0</v>
      </c>
      <c r="AI97" s="226">
        <v>0</v>
      </c>
      <c r="AJ97" s="226">
        <v>0</v>
      </c>
    </row>
    <row r="98" spans="1:36" x14ac:dyDescent="0.25">
      <c r="A98" s="17"/>
      <c r="B98" s="226" t="s">
        <v>2231</v>
      </c>
      <c r="D98" s="226">
        <v>0</v>
      </c>
      <c r="E98" s="226">
        <v>0</v>
      </c>
      <c r="F98" s="226">
        <v>0</v>
      </c>
      <c r="G98" s="226">
        <v>0</v>
      </c>
      <c r="H98" s="226">
        <v>0</v>
      </c>
      <c r="I98" s="226">
        <v>0</v>
      </c>
      <c r="J98" s="226">
        <v>0</v>
      </c>
      <c r="K98" s="226">
        <v>0</v>
      </c>
      <c r="L98" s="226">
        <v>0</v>
      </c>
      <c r="M98" s="226">
        <v>0</v>
      </c>
      <c r="N98" s="226">
        <v>0</v>
      </c>
      <c r="O98" s="226">
        <v>0</v>
      </c>
      <c r="P98" s="226">
        <v>0</v>
      </c>
      <c r="Q98" s="226">
        <v>0</v>
      </c>
      <c r="R98" s="226">
        <v>0</v>
      </c>
      <c r="S98" s="226">
        <v>0</v>
      </c>
      <c r="T98" s="226">
        <v>0</v>
      </c>
      <c r="U98" s="226">
        <v>0</v>
      </c>
      <c r="V98" s="226">
        <v>0</v>
      </c>
      <c r="W98" s="226">
        <v>0</v>
      </c>
      <c r="X98" s="226">
        <v>0</v>
      </c>
      <c r="Y98" s="226">
        <v>0</v>
      </c>
      <c r="Z98" s="226">
        <v>0</v>
      </c>
      <c r="AA98" s="226">
        <v>0</v>
      </c>
      <c r="AB98" s="226">
        <v>0</v>
      </c>
      <c r="AC98" s="226">
        <v>0</v>
      </c>
      <c r="AD98" s="226">
        <v>0</v>
      </c>
      <c r="AE98" s="226">
        <v>0</v>
      </c>
      <c r="AF98" s="226">
        <v>0</v>
      </c>
      <c r="AG98" s="226">
        <v>0</v>
      </c>
      <c r="AH98" s="226">
        <v>0</v>
      </c>
      <c r="AI98" s="226">
        <v>0</v>
      </c>
      <c r="AJ98" s="226">
        <v>0</v>
      </c>
    </row>
    <row r="99" spans="1:36" x14ac:dyDescent="0.25">
      <c r="A99" s="17"/>
      <c r="B99" s="226" t="s">
        <v>156</v>
      </c>
      <c r="D99" s="226">
        <v>0</v>
      </c>
      <c r="E99" s="226">
        <v>0</v>
      </c>
      <c r="F99" s="226">
        <v>0</v>
      </c>
      <c r="G99" s="226">
        <v>0</v>
      </c>
      <c r="H99" s="226">
        <v>0</v>
      </c>
      <c r="I99" s="226">
        <v>0</v>
      </c>
      <c r="J99" s="226">
        <v>0</v>
      </c>
      <c r="K99" s="226">
        <v>0</v>
      </c>
      <c r="L99" s="226">
        <v>0</v>
      </c>
      <c r="M99" s="226">
        <v>0</v>
      </c>
      <c r="N99" s="226">
        <v>0</v>
      </c>
      <c r="O99" s="226">
        <v>0</v>
      </c>
      <c r="P99" s="226">
        <v>0</v>
      </c>
      <c r="Q99" s="226">
        <v>0</v>
      </c>
      <c r="R99" s="226">
        <v>0</v>
      </c>
      <c r="S99" s="226">
        <v>0</v>
      </c>
      <c r="T99" s="226">
        <v>0</v>
      </c>
      <c r="U99" s="226">
        <v>0</v>
      </c>
      <c r="V99" s="226">
        <v>0</v>
      </c>
      <c r="W99" s="226">
        <v>0</v>
      </c>
      <c r="X99" s="226">
        <v>0</v>
      </c>
      <c r="Y99" s="226">
        <v>0</v>
      </c>
      <c r="Z99" s="226">
        <v>0</v>
      </c>
      <c r="AA99" s="226">
        <v>0</v>
      </c>
      <c r="AB99" s="226">
        <v>0</v>
      </c>
      <c r="AC99" s="226">
        <v>0</v>
      </c>
      <c r="AD99" s="226">
        <v>0</v>
      </c>
      <c r="AE99" s="226">
        <v>0</v>
      </c>
      <c r="AF99" s="226">
        <v>0</v>
      </c>
      <c r="AG99" s="226">
        <v>0</v>
      </c>
      <c r="AH99" s="226">
        <v>0</v>
      </c>
      <c r="AI99" s="226">
        <v>0</v>
      </c>
      <c r="AJ99" s="226">
        <v>0</v>
      </c>
    </row>
    <row r="100" spans="1:36" x14ac:dyDescent="0.25">
      <c r="A100" s="17"/>
      <c r="B100" s="226" t="s">
        <v>2232</v>
      </c>
      <c r="D100" s="226">
        <v>0</v>
      </c>
      <c r="E100" s="226">
        <v>0</v>
      </c>
      <c r="F100" s="226">
        <v>0</v>
      </c>
      <c r="G100" s="226">
        <v>0</v>
      </c>
      <c r="H100" s="226">
        <v>0</v>
      </c>
      <c r="I100" s="226">
        <v>0</v>
      </c>
      <c r="J100" s="226">
        <v>0</v>
      </c>
      <c r="K100" s="226">
        <v>0</v>
      </c>
      <c r="L100" s="226">
        <v>0</v>
      </c>
      <c r="M100" s="226">
        <v>0</v>
      </c>
      <c r="N100" s="226">
        <v>0</v>
      </c>
      <c r="O100" s="226">
        <v>0</v>
      </c>
      <c r="P100" s="226">
        <v>0</v>
      </c>
      <c r="Q100" s="226">
        <v>0</v>
      </c>
      <c r="R100" s="226">
        <v>0</v>
      </c>
      <c r="S100" s="226">
        <v>0</v>
      </c>
      <c r="T100" s="226">
        <v>0</v>
      </c>
      <c r="U100" s="226">
        <v>0</v>
      </c>
      <c r="V100" s="226">
        <v>0</v>
      </c>
      <c r="W100" s="226">
        <v>0</v>
      </c>
      <c r="X100" s="226">
        <v>0</v>
      </c>
      <c r="Y100" s="226">
        <v>0</v>
      </c>
      <c r="Z100" s="226">
        <v>0</v>
      </c>
      <c r="AA100" s="226">
        <v>0</v>
      </c>
      <c r="AB100" s="226">
        <v>0</v>
      </c>
      <c r="AC100" s="226">
        <v>0</v>
      </c>
      <c r="AD100" s="226">
        <v>0</v>
      </c>
      <c r="AE100" s="226">
        <v>0</v>
      </c>
      <c r="AF100" s="226">
        <v>0</v>
      </c>
      <c r="AG100" s="226">
        <v>0</v>
      </c>
      <c r="AH100" s="226">
        <v>0</v>
      </c>
      <c r="AI100" s="226">
        <v>0</v>
      </c>
      <c r="AJ100" s="226">
        <v>0</v>
      </c>
    </row>
    <row r="101" spans="1:36" x14ac:dyDescent="0.25">
      <c r="A101" s="17"/>
      <c r="B101" s="226" t="s">
        <v>2233</v>
      </c>
      <c r="D101" s="226">
        <v>0</v>
      </c>
      <c r="E101" s="226">
        <v>0</v>
      </c>
      <c r="F101" s="226">
        <v>0</v>
      </c>
      <c r="G101" s="226">
        <v>0</v>
      </c>
      <c r="H101" s="226">
        <v>0</v>
      </c>
      <c r="I101" s="226">
        <v>0</v>
      </c>
      <c r="J101" s="226">
        <v>0</v>
      </c>
      <c r="K101" s="226">
        <v>0</v>
      </c>
      <c r="L101" s="226">
        <v>0</v>
      </c>
      <c r="M101" s="226">
        <v>0</v>
      </c>
      <c r="N101" s="226">
        <v>0</v>
      </c>
      <c r="O101" s="226">
        <v>0</v>
      </c>
      <c r="P101" s="226">
        <v>0</v>
      </c>
      <c r="Q101" s="226">
        <v>0</v>
      </c>
      <c r="R101" s="226">
        <v>0</v>
      </c>
      <c r="S101" s="226">
        <v>0</v>
      </c>
      <c r="T101" s="226">
        <v>0</v>
      </c>
      <c r="U101" s="226">
        <v>0</v>
      </c>
      <c r="V101" s="226">
        <v>0</v>
      </c>
      <c r="W101" s="226">
        <v>0</v>
      </c>
      <c r="X101" s="226">
        <v>0</v>
      </c>
      <c r="Y101" s="226">
        <v>0</v>
      </c>
      <c r="Z101" s="226">
        <v>0</v>
      </c>
      <c r="AA101" s="226">
        <v>0</v>
      </c>
      <c r="AB101" s="226">
        <v>0</v>
      </c>
      <c r="AC101" s="226">
        <v>0</v>
      </c>
      <c r="AD101" s="226">
        <v>0</v>
      </c>
      <c r="AE101" s="226">
        <v>0</v>
      </c>
      <c r="AF101" s="226">
        <v>0</v>
      </c>
      <c r="AG101" s="226">
        <v>0</v>
      </c>
      <c r="AH101" s="226">
        <v>0</v>
      </c>
      <c r="AI101" s="226">
        <v>0</v>
      </c>
      <c r="AJ101" s="226">
        <v>0</v>
      </c>
    </row>
    <row r="102" spans="1:36" x14ac:dyDescent="0.25">
      <c r="A102" s="17"/>
      <c r="B102" s="226" t="s">
        <v>2234</v>
      </c>
      <c r="D102" s="226">
        <v>0</v>
      </c>
      <c r="E102" s="226">
        <v>0</v>
      </c>
      <c r="F102" s="226">
        <v>0</v>
      </c>
      <c r="G102" s="226">
        <v>0</v>
      </c>
      <c r="H102" s="226">
        <v>0</v>
      </c>
      <c r="I102" s="226">
        <v>0</v>
      </c>
      <c r="J102" s="226">
        <v>0</v>
      </c>
      <c r="K102" s="226">
        <v>0</v>
      </c>
      <c r="L102" s="226">
        <v>0</v>
      </c>
      <c r="M102" s="226">
        <v>0</v>
      </c>
      <c r="N102" s="226">
        <v>0</v>
      </c>
      <c r="O102" s="226">
        <v>0</v>
      </c>
      <c r="P102" s="226">
        <v>0</v>
      </c>
      <c r="Q102" s="226">
        <v>0</v>
      </c>
      <c r="R102" s="226">
        <v>0</v>
      </c>
      <c r="S102" s="226">
        <v>0</v>
      </c>
      <c r="T102" s="226">
        <v>0</v>
      </c>
      <c r="U102" s="226">
        <v>0</v>
      </c>
      <c r="V102" s="226">
        <v>0</v>
      </c>
      <c r="W102" s="226">
        <v>0</v>
      </c>
      <c r="X102" s="226">
        <v>0</v>
      </c>
      <c r="Y102" s="226">
        <v>0</v>
      </c>
      <c r="Z102" s="226">
        <v>0</v>
      </c>
      <c r="AA102" s="226">
        <v>0</v>
      </c>
      <c r="AB102" s="226">
        <v>0</v>
      </c>
      <c r="AC102" s="226">
        <v>0</v>
      </c>
      <c r="AD102" s="226">
        <v>0</v>
      </c>
      <c r="AE102" s="226">
        <v>0</v>
      </c>
      <c r="AF102" s="226">
        <v>0</v>
      </c>
      <c r="AG102" s="226">
        <v>0</v>
      </c>
      <c r="AH102" s="226">
        <v>0</v>
      </c>
      <c r="AI102" s="226">
        <v>0</v>
      </c>
      <c r="AJ102" s="226">
        <v>0</v>
      </c>
    </row>
    <row r="103" spans="1:36" x14ac:dyDescent="0.25">
      <c r="A103" s="17"/>
      <c r="B103" s="226" t="s">
        <v>2235</v>
      </c>
    </row>
    <row r="104" spans="1:36" x14ac:dyDescent="0.25">
      <c r="A104" s="17"/>
      <c r="B104" s="226" t="s">
        <v>238</v>
      </c>
      <c r="D104" s="226">
        <v>0</v>
      </c>
      <c r="E104" s="226">
        <v>0</v>
      </c>
      <c r="F104" s="226">
        <v>0</v>
      </c>
      <c r="G104" s="226">
        <v>0</v>
      </c>
      <c r="H104" s="226">
        <v>0</v>
      </c>
      <c r="I104" s="226">
        <v>0</v>
      </c>
      <c r="J104" s="226">
        <v>0</v>
      </c>
      <c r="K104" s="226">
        <v>0</v>
      </c>
      <c r="L104" s="226">
        <v>0</v>
      </c>
      <c r="M104" s="226">
        <v>0</v>
      </c>
      <c r="N104" s="226">
        <v>0</v>
      </c>
      <c r="O104" s="226">
        <v>0</v>
      </c>
      <c r="P104" s="226">
        <v>0</v>
      </c>
      <c r="Q104" s="226">
        <v>0</v>
      </c>
      <c r="R104" s="226">
        <v>0</v>
      </c>
      <c r="S104" s="226">
        <v>0</v>
      </c>
      <c r="T104" s="226">
        <v>0</v>
      </c>
      <c r="U104" s="226">
        <v>0</v>
      </c>
      <c r="V104" s="226">
        <v>0</v>
      </c>
      <c r="W104" s="226">
        <v>0</v>
      </c>
      <c r="X104" s="226">
        <v>0</v>
      </c>
      <c r="Y104" s="226">
        <v>0</v>
      </c>
      <c r="Z104" s="226">
        <v>0</v>
      </c>
      <c r="AA104" s="226">
        <v>0</v>
      </c>
      <c r="AB104" s="226">
        <v>0</v>
      </c>
      <c r="AC104" s="226">
        <v>0</v>
      </c>
      <c r="AD104" s="226">
        <v>0</v>
      </c>
      <c r="AE104" s="226">
        <v>0</v>
      </c>
      <c r="AF104" s="226">
        <v>0</v>
      </c>
      <c r="AG104" s="226">
        <v>0</v>
      </c>
      <c r="AH104" s="226">
        <v>0</v>
      </c>
      <c r="AI104" s="226">
        <v>0</v>
      </c>
      <c r="AJ104" s="226">
        <v>0</v>
      </c>
    </row>
    <row r="105" spans="1:36" x14ac:dyDescent="0.25">
      <c r="A105" s="17"/>
      <c r="B105" s="226" t="s">
        <v>239</v>
      </c>
      <c r="D105" s="226">
        <v>0</v>
      </c>
      <c r="E105" s="226">
        <v>0</v>
      </c>
      <c r="F105" s="226">
        <v>0</v>
      </c>
      <c r="G105" s="226">
        <v>0</v>
      </c>
      <c r="H105" s="226">
        <v>0</v>
      </c>
      <c r="I105" s="226">
        <v>0</v>
      </c>
      <c r="J105" s="226">
        <v>0</v>
      </c>
      <c r="K105" s="226">
        <v>0</v>
      </c>
      <c r="L105" s="226">
        <v>0</v>
      </c>
      <c r="M105" s="226">
        <v>0</v>
      </c>
      <c r="N105" s="226">
        <v>0</v>
      </c>
      <c r="O105" s="226">
        <v>0</v>
      </c>
      <c r="P105" s="226">
        <v>0</v>
      </c>
      <c r="Q105" s="226">
        <v>0</v>
      </c>
      <c r="R105" s="226">
        <v>0</v>
      </c>
      <c r="S105" s="226">
        <v>0</v>
      </c>
      <c r="T105" s="226">
        <v>0</v>
      </c>
      <c r="U105" s="226">
        <v>0</v>
      </c>
      <c r="V105" s="226">
        <v>0</v>
      </c>
      <c r="W105" s="226">
        <v>0</v>
      </c>
      <c r="X105" s="226">
        <v>0</v>
      </c>
      <c r="Y105" s="226">
        <v>0</v>
      </c>
      <c r="Z105" s="226">
        <v>0</v>
      </c>
      <c r="AA105" s="226">
        <v>0</v>
      </c>
      <c r="AB105" s="226">
        <v>0</v>
      </c>
      <c r="AC105" s="226">
        <v>0</v>
      </c>
      <c r="AD105" s="226">
        <v>0</v>
      </c>
      <c r="AE105" s="226">
        <v>0</v>
      </c>
      <c r="AF105" s="226">
        <v>0</v>
      </c>
      <c r="AG105" s="226">
        <v>0</v>
      </c>
      <c r="AH105" s="226">
        <v>0</v>
      </c>
      <c r="AI105" s="226">
        <v>0</v>
      </c>
      <c r="AJ105" s="226">
        <v>0</v>
      </c>
    </row>
    <row r="106" spans="1:36" x14ac:dyDescent="0.25">
      <c r="A106" s="17"/>
      <c r="B106" s="226" t="s">
        <v>158</v>
      </c>
      <c r="D106" s="226">
        <v>0</v>
      </c>
      <c r="E106" s="226">
        <v>0</v>
      </c>
      <c r="F106" s="226">
        <v>0</v>
      </c>
      <c r="G106" s="226">
        <v>0</v>
      </c>
      <c r="H106" s="226">
        <v>0</v>
      </c>
      <c r="I106" s="226">
        <v>0</v>
      </c>
      <c r="J106" s="226">
        <v>0</v>
      </c>
      <c r="K106" s="226">
        <v>0</v>
      </c>
      <c r="L106" s="226">
        <v>0</v>
      </c>
      <c r="M106" s="226">
        <v>0</v>
      </c>
      <c r="N106" s="226">
        <v>0</v>
      </c>
      <c r="O106" s="226">
        <v>0</v>
      </c>
      <c r="P106" s="226">
        <v>0</v>
      </c>
      <c r="Q106" s="226">
        <v>0</v>
      </c>
      <c r="R106" s="226">
        <v>0</v>
      </c>
      <c r="S106" s="226">
        <v>0</v>
      </c>
      <c r="T106" s="226">
        <v>0</v>
      </c>
      <c r="U106" s="226">
        <v>0</v>
      </c>
      <c r="V106" s="226">
        <v>0</v>
      </c>
      <c r="W106" s="226">
        <v>0</v>
      </c>
      <c r="X106" s="226">
        <v>0</v>
      </c>
      <c r="Y106" s="226">
        <v>0</v>
      </c>
      <c r="Z106" s="226">
        <v>0</v>
      </c>
      <c r="AA106" s="226">
        <v>0</v>
      </c>
      <c r="AB106" s="226">
        <v>0</v>
      </c>
      <c r="AC106" s="226">
        <v>0</v>
      </c>
      <c r="AD106" s="226">
        <v>0</v>
      </c>
      <c r="AE106" s="226">
        <v>0</v>
      </c>
      <c r="AF106" s="226">
        <v>0</v>
      </c>
      <c r="AG106" s="226">
        <v>0</v>
      </c>
      <c r="AH106" s="226">
        <v>0</v>
      </c>
      <c r="AI106" s="226">
        <v>0</v>
      </c>
      <c r="AJ106" s="226">
        <v>0</v>
      </c>
    </row>
    <row r="107" spans="1:36" x14ac:dyDescent="0.25">
      <c r="A107" s="17"/>
      <c r="B107" s="226" t="s">
        <v>2230</v>
      </c>
      <c r="D107" s="226">
        <v>0</v>
      </c>
      <c r="E107" s="226">
        <v>0</v>
      </c>
      <c r="F107" s="226">
        <v>0</v>
      </c>
      <c r="G107" s="226">
        <v>0</v>
      </c>
      <c r="H107" s="226">
        <v>0</v>
      </c>
      <c r="I107" s="226">
        <v>0</v>
      </c>
      <c r="J107" s="226">
        <v>0</v>
      </c>
      <c r="K107" s="226">
        <v>0</v>
      </c>
      <c r="L107" s="226">
        <v>0</v>
      </c>
      <c r="M107" s="226">
        <v>0</v>
      </c>
      <c r="N107" s="226">
        <v>0</v>
      </c>
      <c r="O107" s="226">
        <v>0</v>
      </c>
      <c r="P107" s="226">
        <v>0</v>
      </c>
      <c r="Q107" s="226">
        <v>0</v>
      </c>
      <c r="R107" s="226">
        <v>0</v>
      </c>
      <c r="S107" s="226">
        <v>0</v>
      </c>
      <c r="T107" s="226">
        <v>0</v>
      </c>
      <c r="U107" s="226">
        <v>0</v>
      </c>
      <c r="V107" s="226">
        <v>0</v>
      </c>
      <c r="W107" s="226">
        <v>0</v>
      </c>
      <c r="X107" s="226">
        <v>0</v>
      </c>
      <c r="Y107" s="226">
        <v>0</v>
      </c>
      <c r="Z107" s="226">
        <v>0</v>
      </c>
      <c r="AA107" s="226">
        <v>0</v>
      </c>
      <c r="AB107" s="226">
        <v>0</v>
      </c>
      <c r="AC107" s="226">
        <v>0</v>
      </c>
      <c r="AD107" s="226">
        <v>0</v>
      </c>
      <c r="AE107" s="226">
        <v>0</v>
      </c>
      <c r="AF107" s="226">
        <v>0</v>
      </c>
      <c r="AG107" s="226">
        <v>0</v>
      </c>
      <c r="AH107" s="226">
        <v>0</v>
      </c>
      <c r="AI107" s="226">
        <v>0</v>
      </c>
      <c r="AJ107" s="226">
        <v>0</v>
      </c>
    </row>
    <row r="108" spans="1:36" x14ac:dyDescent="0.25">
      <c r="A108" s="17"/>
      <c r="B108" s="226" t="s">
        <v>2231</v>
      </c>
      <c r="D108" s="226">
        <v>0</v>
      </c>
      <c r="E108" s="226">
        <v>0</v>
      </c>
      <c r="F108" s="226">
        <v>0</v>
      </c>
      <c r="G108" s="226">
        <v>0</v>
      </c>
      <c r="H108" s="226">
        <v>0</v>
      </c>
      <c r="I108" s="226">
        <v>0</v>
      </c>
      <c r="J108" s="226">
        <v>0</v>
      </c>
      <c r="K108" s="226">
        <v>0</v>
      </c>
      <c r="L108" s="226">
        <v>0</v>
      </c>
      <c r="M108" s="226">
        <v>0</v>
      </c>
      <c r="N108" s="226">
        <v>0</v>
      </c>
      <c r="O108" s="226">
        <v>0</v>
      </c>
      <c r="P108" s="226">
        <v>0</v>
      </c>
      <c r="Q108" s="226">
        <v>0</v>
      </c>
      <c r="R108" s="226">
        <v>0</v>
      </c>
      <c r="S108" s="226">
        <v>0</v>
      </c>
      <c r="T108" s="226">
        <v>0</v>
      </c>
      <c r="U108" s="226">
        <v>0</v>
      </c>
      <c r="V108" s="226">
        <v>0</v>
      </c>
      <c r="W108" s="226">
        <v>0</v>
      </c>
      <c r="X108" s="226">
        <v>0</v>
      </c>
      <c r="Y108" s="226">
        <v>0</v>
      </c>
      <c r="Z108" s="226">
        <v>0</v>
      </c>
      <c r="AA108" s="226">
        <v>0</v>
      </c>
      <c r="AB108" s="226">
        <v>0</v>
      </c>
      <c r="AC108" s="226">
        <v>0</v>
      </c>
      <c r="AD108" s="226">
        <v>0</v>
      </c>
      <c r="AE108" s="226">
        <v>0</v>
      </c>
      <c r="AF108" s="226">
        <v>0</v>
      </c>
      <c r="AG108" s="226">
        <v>0</v>
      </c>
      <c r="AH108" s="226">
        <v>0</v>
      </c>
      <c r="AI108" s="226">
        <v>0</v>
      </c>
      <c r="AJ108" s="226">
        <v>0</v>
      </c>
    </row>
    <row r="109" spans="1:36" x14ac:dyDescent="0.25">
      <c r="A109" s="17"/>
      <c r="B109" s="226" t="s">
        <v>156</v>
      </c>
      <c r="D109" s="226">
        <v>0</v>
      </c>
      <c r="E109" s="226">
        <v>0</v>
      </c>
      <c r="F109" s="226">
        <v>0</v>
      </c>
      <c r="G109" s="226">
        <v>0</v>
      </c>
      <c r="H109" s="226">
        <v>0</v>
      </c>
      <c r="I109" s="226">
        <v>0</v>
      </c>
      <c r="J109" s="226">
        <v>0</v>
      </c>
      <c r="K109" s="226">
        <v>0</v>
      </c>
      <c r="L109" s="226">
        <v>0</v>
      </c>
      <c r="M109" s="226">
        <v>0</v>
      </c>
      <c r="N109" s="226">
        <v>0</v>
      </c>
      <c r="O109" s="226">
        <v>0</v>
      </c>
      <c r="P109" s="226">
        <v>0</v>
      </c>
      <c r="Q109" s="226">
        <v>0</v>
      </c>
      <c r="R109" s="226">
        <v>0</v>
      </c>
      <c r="S109" s="226">
        <v>0</v>
      </c>
      <c r="T109" s="226">
        <v>0</v>
      </c>
      <c r="U109" s="226">
        <v>0</v>
      </c>
      <c r="V109" s="226">
        <v>0</v>
      </c>
      <c r="W109" s="226">
        <v>0</v>
      </c>
      <c r="X109" s="226">
        <v>0</v>
      </c>
      <c r="Y109" s="226">
        <v>0</v>
      </c>
      <c r="Z109" s="226">
        <v>0</v>
      </c>
      <c r="AA109" s="226">
        <v>0</v>
      </c>
      <c r="AB109" s="226">
        <v>0</v>
      </c>
      <c r="AC109" s="226">
        <v>0</v>
      </c>
      <c r="AD109" s="226">
        <v>0</v>
      </c>
      <c r="AE109" s="226">
        <v>0</v>
      </c>
      <c r="AF109" s="226">
        <v>0</v>
      </c>
      <c r="AG109" s="226">
        <v>0</v>
      </c>
      <c r="AH109" s="226">
        <v>0</v>
      </c>
      <c r="AI109" s="226">
        <v>0</v>
      </c>
      <c r="AJ109" s="226">
        <v>0</v>
      </c>
    </row>
    <row r="110" spans="1:36" x14ac:dyDescent="0.25">
      <c r="A110" s="17"/>
      <c r="B110" s="226" t="s">
        <v>2232</v>
      </c>
      <c r="D110" s="226">
        <v>0</v>
      </c>
      <c r="E110" s="226">
        <v>0</v>
      </c>
      <c r="F110" s="226">
        <v>0</v>
      </c>
      <c r="G110" s="226">
        <v>0</v>
      </c>
      <c r="H110" s="226">
        <v>0</v>
      </c>
      <c r="I110" s="226">
        <v>0</v>
      </c>
      <c r="J110" s="226">
        <v>0</v>
      </c>
      <c r="K110" s="226">
        <v>0</v>
      </c>
      <c r="L110" s="226">
        <v>0</v>
      </c>
      <c r="M110" s="226">
        <v>0</v>
      </c>
      <c r="N110" s="226">
        <v>0</v>
      </c>
      <c r="O110" s="226">
        <v>0</v>
      </c>
      <c r="P110" s="226">
        <v>0</v>
      </c>
      <c r="Q110" s="226">
        <v>0</v>
      </c>
      <c r="R110" s="226">
        <v>0</v>
      </c>
      <c r="S110" s="226">
        <v>0</v>
      </c>
      <c r="T110" s="226">
        <v>0</v>
      </c>
      <c r="U110" s="226">
        <v>0</v>
      </c>
      <c r="V110" s="226">
        <v>0</v>
      </c>
      <c r="W110" s="226">
        <v>0</v>
      </c>
      <c r="X110" s="226">
        <v>0</v>
      </c>
      <c r="Y110" s="226">
        <v>0</v>
      </c>
      <c r="Z110" s="226">
        <v>0</v>
      </c>
      <c r="AA110" s="226">
        <v>0</v>
      </c>
      <c r="AB110" s="226">
        <v>0</v>
      </c>
      <c r="AC110" s="226">
        <v>0</v>
      </c>
      <c r="AD110" s="226">
        <v>0</v>
      </c>
      <c r="AE110" s="226">
        <v>0</v>
      </c>
      <c r="AF110" s="226">
        <v>0</v>
      </c>
      <c r="AG110" s="226">
        <v>0</v>
      </c>
      <c r="AH110" s="226">
        <v>0</v>
      </c>
      <c r="AI110" s="226">
        <v>0</v>
      </c>
      <c r="AJ110" s="226">
        <v>0</v>
      </c>
    </row>
    <row r="111" spans="1:36" x14ac:dyDescent="0.25">
      <c r="A111" s="17"/>
      <c r="B111" s="226" t="s">
        <v>2233</v>
      </c>
      <c r="D111" s="226">
        <v>0</v>
      </c>
      <c r="E111" s="226">
        <v>0</v>
      </c>
      <c r="F111" s="226">
        <v>0</v>
      </c>
      <c r="G111" s="226">
        <v>0</v>
      </c>
      <c r="H111" s="226">
        <v>0</v>
      </c>
      <c r="I111" s="226">
        <v>0</v>
      </c>
      <c r="J111" s="226">
        <v>0</v>
      </c>
      <c r="K111" s="226">
        <v>0</v>
      </c>
      <c r="L111" s="226">
        <v>0</v>
      </c>
      <c r="M111" s="226">
        <v>0</v>
      </c>
      <c r="N111" s="226">
        <v>0</v>
      </c>
      <c r="O111" s="226">
        <v>0</v>
      </c>
      <c r="P111" s="226">
        <v>0</v>
      </c>
      <c r="Q111" s="226">
        <v>0</v>
      </c>
      <c r="R111" s="226">
        <v>0</v>
      </c>
      <c r="S111" s="226">
        <v>0</v>
      </c>
      <c r="T111" s="226">
        <v>0</v>
      </c>
      <c r="U111" s="226">
        <v>0</v>
      </c>
      <c r="V111" s="226">
        <v>0</v>
      </c>
      <c r="W111" s="226">
        <v>0</v>
      </c>
      <c r="X111" s="226">
        <v>0</v>
      </c>
      <c r="Y111" s="226">
        <v>0</v>
      </c>
      <c r="Z111" s="226">
        <v>0</v>
      </c>
      <c r="AA111" s="226">
        <v>0</v>
      </c>
      <c r="AB111" s="226">
        <v>0</v>
      </c>
      <c r="AC111" s="226">
        <v>0</v>
      </c>
      <c r="AD111" s="226">
        <v>0</v>
      </c>
      <c r="AE111" s="226">
        <v>0</v>
      </c>
      <c r="AF111" s="226">
        <v>0</v>
      </c>
      <c r="AG111" s="226">
        <v>0</v>
      </c>
      <c r="AH111" s="226">
        <v>0</v>
      </c>
      <c r="AI111" s="226">
        <v>0</v>
      </c>
      <c r="AJ111" s="226">
        <v>0</v>
      </c>
    </row>
    <row r="112" spans="1:36" x14ac:dyDescent="0.25">
      <c r="A112" s="17"/>
      <c r="B112" s="226" t="s">
        <v>2234</v>
      </c>
      <c r="D112" s="226">
        <v>0</v>
      </c>
      <c r="E112" s="226">
        <v>0</v>
      </c>
      <c r="F112" s="226">
        <v>0</v>
      </c>
      <c r="G112" s="226">
        <v>0</v>
      </c>
      <c r="H112" s="226">
        <v>0</v>
      </c>
      <c r="I112" s="226">
        <v>0</v>
      </c>
      <c r="J112" s="226">
        <v>0</v>
      </c>
      <c r="K112" s="226">
        <v>0</v>
      </c>
      <c r="L112" s="226">
        <v>0</v>
      </c>
      <c r="M112" s="226">
        <v>0</v>
      </c>
      <c r="N112" s="226">
        <v>0</v>
      </c>
      <c r="O112" s="226">
        <v>0</v>
      </c>
      <c r="P112" s="226">
        <v>0</v>
      </c>
      <c r="Q112" s="226">
        <v>0</v>
      </c>
      <c r="R112" s="226">
        <v>0</v>
      </c>
      <c r="S112" s="226">
        <v>0</v>
      </c>
      <c r="T112" s="226">
        <v>0</v>
      </c>
      <c r="U112" s="226">
        <v>0</v>
      </c>
      <c r="V112" s="226">
        <v>0</v>
      </c>
      <c r="W112" s="226">
        <v>0</v>
      </c>
      <c r="X112" s="226">
        <v>0</v>
      </c>
      <c r="Y112" s="226">
        <v>0</v>
      </c>
      <c r="Z112" s="226">
        <v>0</v>
      </c>
      <c r="AA112" s="226">
        <v>0</v>
      </c>
      <c r="AB112" s="226">
        <v>0</v>
      </c>
      <c r="AC112" s="226">
        <v>0</v>
      </c>
      <c r="AD112" s="226">
        <v>0</v>
      </c>
      <c r="AE112" s="226">
        <v>0</v>
      </c>
      <c r="AF112" s="226">
        <v>0</v>
      </c>
      <c r="AG112" s="226">
        <v>0</v>
      </c>
      <c r="AH112" s="226">
        <v>0</v>
      </c>
      <c r="AI112" s="226">
        <v>0</v>
      </c>
      <c r="AJ112" s="226">
        <v>0</v>
      </c>
    </row>
    <row r="113" spans="1:36" x14ac:dyDescent="0.25">
      <c r="A113" s="17"/>
    </row>
    <row r="114" spans="1:36" x14ac:dyDescent="0.25">
      <c r="A114" s="17"/>
      <c r="B114" s="226" t="s">
        <v>2236</v>
      </c>
      <c r="D114" s="226">
        <v>26.6</v>
      </c>
      <c r="E114" s="226">
        <v>27</v>
      </c>
      <c r="F114" s="226">
        <v>27.7</v>
      </c>
      <c r="G114" s="226">
        <v>28.5</v>
      </c>
      <c r="H114" s="226">
        <v>29.4</v>
      </c>
      <c r="I114" s="226">
        <v>29.8</v>
      </c>
      <c r="J114" s="226">
        <v>30</v>
      </c>
      <c r="K114" s="226">
        <v>30.3</v>
      </c>
      <c r="L114" s="226">
        <v>30.6</v>
      </c>
      <c r="M114" s="226">
        <v>30.7</v>
      </c>
      <c r="N114" s="226">
        <v>30.9</v>
      </c>
      <c r="O114" s="226">
        <v>31.1</v>
      </c>
      <c r="P114" s="226">
        <v>31.3</v>
      </c>
      <c r="Q114" s="226">
        <v>31.5</v>
      </c>
      <c r="R114" s="226">
        <v>31.7</v>
      </c>
      <c r="S114" s="226">
        <v>31.9</v>
      </c>
      <c r="T114" s="226">
        <v>32.1</v>
      </c>
      <c r="U114" s="226">
        <v>32.299999999999997</v>
      </c>
      <c r="V114" s="226">
        <v>32.5</v>
      </c>
      <c r="W114" s="226">
        <v>32.700000000000003</v>
      </c>
      <c r="X114" s="226">
        <v>32.9</v>
      </c>
      <c r="Y114" s="226">
        <v>33.1</v>
      </c>
      <c r="Z114" s="226">
        <v>33.299999999999997</v>
      </c>
      <c r="AA114" s="226">
        <v>33.5</v>
      </c>
      <c r="AB114" s="226">
        <v>33.700000000000003</v>
      </c>
      <c r="AC114" s="226">
        <v>33.9</v>
      </c>
      <c r="AD114" s="226">
        <v>34.1</v>
      </c>
      <c r="AE114" s="226">
        <v>34.299999999999997</v>
      </c>
      <c r="AF114" s="226">
        <v>34.5</v>
      </c>
      <c r="AG114" s="226">
        <v>34.799999999999997</v>
      </c>
      <c r="AH114" s="226">
        <v>35</v>
      </c>
      <c r="AI114" s="226">
        <v>35.200000000000003</v>
      </c>
      <c r="AJ114" s="226">
        <v>35.4</v>
      </c>
    </row>
    <row r="115" spans="1:36" x14ac:dyDescent="0.25">
      <c r="A115" s="17"/>
      <c r="B115" s="226" t="s">
        <v>2237</v>
      </c>
      <c r="D115" s="226">
        <v>8.6</v>
      </c>
      <c r="E115" s="226">
        <v>7.6</v>
      </c>
      <c r="F115" s="226">
        <v>7.8</v>
      </c>
      <c r="G115" s="226">
        <v>7.9</v>
      </c>
      <c r="H115" s="226">
        <v>7.9</v>
      </c>
      <c r="I115" s="226">
        <v>7.9</v>
      </c>
      <c r="J115" s="226">
        <v>7.9</v>
      </c>
      <c r="K115" s="226">
        <v>7.9</v>
      </c>
      <c r="L115" s="226">
        <v>7.9</v>
      </c>
      <c r="M115" s="226">
        <v>7.9</v>
      </c>
      <c r="N115" s="226">
        <v>7.9</v>
      </c>
      <c r="O115" s="226">
        <v>7.9</v>
      </c>
      <c r="P115" s="226">
        <v>7.9</v>
      </c>
      <c r="Q115" s="226">
        <v>7.9</v>
      </c>
      <c r="R115" s="226">
        <v>7.9</v>
      </c>
      <c r="S115" s="226">
        <v>7.9</v>
      </c>
      <c r="T115" s="226">
        <v>7.9</v>
      </c>
      <c r="U115" s="226">
        <v>7.9</v>
      </c>
      <c r="V115" s="226">
        <v>7.9</v>
      </c>
      <c r="W115" s="226">
        <v>7.9</v>
      </c>
      <c r="X115" s="226">
        <v>7.9</v>
      </c>
      <c r="Y115" s="226">
        <v>7.9</v>
      </c>
      <c r="Z115" s="226">
        <v>7.9</v>
      </c>
      <c r="AA115" s="226">
        <v>8</v>
      </c>
      <c r="AB115" s="226">
        <v>8</v>
      </c>
      <c r="AC115" s="226">
        <v>8</v>
      </c>
      <c r="AD115" s="226">
        <v>8</v>
      </c>
      <c r="AE115" s="226">
        <v>8</v>
      </c>
      <c r="AF115" s="226">
        <v>8</v>
      </c>
      <c r="AG115" s="226">
        <v>8</v>
      </c>
      <c r="AH115" s="226">
        <v>8</v>
      </c>
      <c r="AI115" s="226">
        <v>8</v>
      </c>
      <c r="AJ115" s="226">
        <v>8</v>
      </c>
    </row>
    <row r="116" spans="1:36" x14ac:dyDescent="0.25">
      <c r="A116" s="17"/>
      <c r="B116" s="226" t="s">
        <v>2238</v>
      </c>
      <c r="D116" s="226">
        <v>21.1</v>
      </c>
      <c r="E116" s="226">
        <v>21.4</v>
      </c>
      <c r="F116" s="226">
        <v>21.9</v>
      </c>
      <c r="G116" s="226">
        <v>22.5</v>
      </c>
      <c r="H116" s="226">
        <v>23.3</v>
      </c>
      <c r="I116" s="226">
        <v>23.5</v>
      </c>
      <c r="J116" s="226">
        <v>23.8</v>
      </c>
      <c r="K116" s="226">
        <v>24</v>
      </c>
      <c r="L116" s="226">
        <v>24.2</v>
      </c>
      <c r="M116" s="226">
        <v>24.3</v>
      </c>
      <c r="N116" s="226">
        <v>24.5</v>
      </c>
      <c r="O116" s="226">
        <v>24.6</v>
      </c>
      <c r="P116" s="226">
        <v>24.8</v>
      </c>
      <c r="Q116" s="226">
        <v>24.9</v>
      </c>
      <c r="R116" s="226">
        <v>25.1</v>
      </c>
      <c r="S116" s="226">
        <v>25.3</v>
      </c>
      <c r="T116" s="226">
        <v>25.4</v>
      </c>
      <c r="U116" s="226">
        <v>25.6</v>
      </c>
      <c r="V116" s="226">
        <v>25.7</v>
      </c>
      <c r="W116" s="226">
        <v>25.9</v>
      </c>
      <c r="X116" s="226">
        <v>26.1</v>
      </c>
      <c r="Y116" s="226">
        <v>26.2</v>
      </c>
      <c r="Z116" s="226">
        <v>26.4</v>
      </c>
      <c r="AA116" s="226">
        <v>26.6</v>
      </c>
      <c r="AB116" s="226">
        <v>26.8</v>
      </c>
      <c r="AC116" s="226">
        <v>26.9</v>
      </c>
      <c r="AD116" s="226">
        <v>27.1</v>
      </c>
      <c r="AE116" s="226">
        <v>27.3</v>
      </c>
      <c r="AF116" s="226">
        <v>27.5</v>
      </c>
      <c r="AG116" s="226">
        <v>27.7</v>
      </c>
      <c r="AH116" s="226">
        <v>27.8</v>
      </c>
      <c r="AI116" s="226">
        <v>28</v>
      </c>
      <c r="AJ116" s="226">
        <v>28.2</v>
      </c>
    </row>
    <row r="117" spans="1:36" x14ac:dyDescent="0.25">
      <c r="A117" s="17"/>
      <c r="B117" s="226" t="s">
        <v>2239</v>
      </c>
      <c r="D117" s="226">
        <v>7</v>
      </c>
      <c r="E117" s="226">
        <v>7</v>
      </c>
      <c r="F117" s="226">
        <v>7</v>
      </c>
      <c r="G117" s="226">
        <v>7.1</v>
      </c>
      <c r="H117" s="226">
        <v>7.2</v>
      </c>
      <c r="I117" s="226">
        <v>7.2</v>
      </c>
      <c r="J117" s="226">
        <v>7.1</v>
      </c>
      <c r="K117" s="226">
        <v>7.1</v>
      </c>
      <c r="L117" s="226">
        <v>7</v>
      </c>
      <c r="M117" s="226">
        <v>6.9</v>
      </c>
      <c r="N117" s="226">
        <v>6.8</v>
      </c>
      <c r="O117" s="226">
        <v>6.7</v>
      </c>
      <c r="P117" s="226">
        <v>6.6</v>
      </c>
      <c r="Q117" s="226">
        <v>6.5</v>
      </c>
      <c r="R117" s="226">
        <v>6.4</v>
      </c>
      <c r="S117" s="226">
        <v>6.3</v>
      </c>
      <c r="T117" s="226">
        <v>6.2</v>
      </c>
      <c r="U117" s="226">
        <v>6.1</v>
      </c>
      <c r="V117" s="226">
        <v>6</v>
      </c>
      <c r="W117" s="226">
        <v>5.9</v>
      </c>
      <c r="X117" s="226">
        <v>5.8</v>
      </c>
      <c r="Y117" s="226">
        <v>5.7</v>
      </c>
      <c r="Z117" s="226">
        <v>5.6</v>
      </c>
      <c r="AA117" s="226">
        <v>5.5</v>
      </c>
      <c r="AB117" s="226">
        <v>5.4</v>
      </c>
      <c r="AC117" s="226">
        <v>5.3</v>
      </c>
      <c r="AD117" s="226">
        <v>5.2</v>
      </c>
      <c r="AE117" s="226">
        <v>5.0999999999999996</v>
      </c>
      <c r="AF117" s="226">
        <v>5</v>
      </c>
      <c r="AG117" s="226">
        <v>4.9000000000000004</v>
      </c>
      <c r="AH117" s="226">
        <v>4.8</v>
      </c>
      <c r="AI117" s="226">
        <v>4.7</v>
      </c>
      <c r="AJ117" s="226">
        <v>4.5999999999999996</v>
      </c>
    </row>
    <row r="118" spans="1:36" x14ac:dyDescent="0.25">
      <c r="A118" s="17"/>
      <c r="B118" s="226" t="s">
        <v>2240</v>
      </c>
      <c r="D118" s="226">
        <v>17.8</v>
      </c>
      <c r="E118" s="226">
        <v>18.2</v>
      </c>
      <c r="F118" s="226">
        <v>18.8</v>
      </c>
      <c r="G118" s="226">
        <v>19.5</v>
      </c>
      <c r="H118" s="226">
        <v>20.3</v>
      </c>
      <c r="I118" s="226">
        <v>20.6</v>
      </c>
      <c r="J118" s="226">
        <v>20.9</v>
      </c>
      <c r="K118" s="226">
        <v>21.3</v>
      </c>
      <c r="L118" s="226">
        <v>21.6</v>
      </c>
      <c r="M118" s="226">
        <v>21.9</v>
      </c>
      <c r="N118" s="226">
        <v>22.2</v>
      </c>
      <c r="O118" s="226">
        <v>22.5</v>
      </c>
      <c r="P118" s="226">
        <v>22.8</v>
      </c>
      <c r="Q118" s="226">
        <v>23.2</v>
      </c>
      <c r="R118" s="226">
        <v>23.5</v>
      </c>
      <c r="S118" s="226">
        <v>23.8</v>
      </c>
      <c r="T118" s="226">
        <v>24.1</v>
      </c>
      <c r="U118" s="226">
        <v>24.5</v>
      </c>
      <c r="V118" s="226">
        <v>24.8</v>
      </c>
      <c r="W118" s="226">
        <v>25.1</v>
      </c>
      <c r="X118" s="226">
        <v>25.4</v>
      </c>
      <c r="Y118" s="226">
        <v>25.7</v>
      </c>
      <c r="Z118" s="226">
        <v>26.1</v>
      </c>
      <c r="AA118" s="226">
        <v>26.4</v>
      </c>
      <c r="AB118" s="226">
        <v>26.7</v>
      </c>
      <c r="AC118" s="226">
        <v>27.1</v>
      </c>
      <c r="AD118" s="226">
        <v>27.4</v>
      </c>
      <c r="AE118" s="226">
        <v>27.7</v>
      </c>
      <c r="AF118" s="226">
        <v>28.1</v>
      </c>
      <c r="AG118" s="226">
        <v>28.4</v>
      </c>
      <c r="AH118" s="226">
        <v>28.8</v>
      </c>
      <c r="AI118" s="226">
        <v>29.1</v>
      </c>
      <c r="AJ118" s="226">
        <v>29.5</v>
      </c>
    </row>
    <row r="119" spans="1:36" x14ac:dyDescent="0.25">
      <c r="A119" s="17"/>
    </row>
    <row r="120" spans="1:36" x14ac:dyDescent="0.25">
      <c r="A120" s="17"/>
      <c r="B120" s="226" t="s">
        <v>2241</v>
      </c>
    </row>
    <row r="121" spans="1:36" x14ac:dyDescent="0.25">
      <c r="A121" s="17"/>
      <c r="B121" s="226" t="s">
        <v>2242</v>
      </c>
    </row>
    <row r="122" spans="1:36" x14ac:dyDescent="0.25">
      <c r="A122" s="17"/>
      <c r="B122" s="226" t="s">
        <v>2243</v>
      </c>
      <c r="D122" s="226">
        <v>0</v>
      </c>
      <c r="E122" s="226">
        <v>0</v>
      </c>
      <c r="F122" s="226">
        <v>0</v>
      </c>
      <c r="G122" s="226">
        <v>0.9</v>
      </c>
      <c r="H122" s="226">
        <v>1.7</v>
      </c>
      <c r="I122" s="226">
        <v>2.5</v>
      </c>
      <c r="J122" s="226">
        <v>3</v>
      </c>
      <c r="K122" s="226">
        <v>3.7</v>
      </c>
      <c r="L122" s="226">
        <v>4.3</v>
      </c>
      <c r="M122" s="226">
        <v>4.9000000000000004</v>
      </c>
      <c r="N122" s="226">
        <v>5.6</v>
      </c>
      <c r="O122" s="226">
        <v>6.3</v>
      </c>
      <c r="P122" s="226">
        <v>7.1</v>
      </c>
      <c r="Q122" s="226">
        <v>7.4</v>
      </c>
      <c r="R122" s="226">
        <v>7.8</v>
      </c>
      <c r="S122" s="226">
        <v>8.1</v>
      </c>
      <c r="T122" s="226">
        <v>8.4</v>
      </c>
      <c r="U122" s="226">
        <v>8.8000000000000007</v>
      </c>
      <c r="V122" s="226">
        <v>9.1</v>
      </c>
      <c r="W122" s="226">
        <v>9.5</v>
      </c>
      <c r="X122" s="226">
        <v>9.9</v>
      </c>
      <c r="Y122" s="226">
        <v>10.3</v>
      </c>
      <c r="Z122" s="226">
        <v>10.7</v>
      </c>
      <c r="AA122" s="226">
        <v>11.1</v>
      </c>
      <c r="AB122" s="226">
        <v>11.6</v>
      </c>
      <c r="AC122" s="226">
        <v>12</v>
      </c>
      <c r="AD122" s="226">
        <v>12.5</v>
      </c>
      <c r="AE122" s="226">
        <v>13</v>
      </c>
      <c r="AF122" s="226">
        <v>13.5</v>
      </c>
      <c r="AG122" s="226">
        <v>14.1</v>
      </c>
      <c r="AH122" s="226">
        <v>14.6</v>
      </c>
      <c r="AI122" s="226">
        <v>15.2</v>
      </c>
      <c r="AJ122" s="226">
        <v>15.9</v>
      </c>
    </row>
    <row r="123" spans="1:36" x14ac:dyDescent="0.25">
      <c r="A123" s="17"/>
      <c r="B123" s="226" t="s">
        <v>2244</v>
      </c>
      <c r="D123" s="226">
        <v>0</v>
      </c>
      <c r="E123" s="226">
        <v>0</v>
      </c>
      <c r="F123" s="226">
        <v>0</v>
      </c>
      <c r="G123" s="226">
        <v>0</v>
      </c>
      <c r="H123" s="226">
        <v>0</v>
      </c>
      <c r="I123" s="226">
        <v>0</v>
      </c>
      <c r="J123" s="226">
        <v>0</v>
      </c>
      <c r="K123" s="226">
        <v>0</v>
      </c>
      <c r="L123" s="226">
        <v>0</v>
      </c>
      <c r="M123" s="226">
        <v>0</v>
      </c>
      <c r="N123" s="226">
        <v>0</v>
      </c>
      <c r="O123" s="226">
        <v>0</v>
      </c>
      <c r="P123" s="226">
        <v>0</v>
      </c>
      <c r="Q123" s="226">
        <v>0</v>
      </c>
      <c r="R123" s="226">
        <v>0</v>
      </c>
      <c r="S123" s="226">
        <v>0</v>
      </c>
      <c r="T123" s="226">
        <v>0</v>
      </c>
      <c r="U123" s="226">
        <v>0</v>
      </c>
      <c r="V123" s="226">
        <v>0</v>
      </c>
      <c r="W123" s="226">
        <v>0</v>
      </c>
      <c r="X123" s="226">
        <v>0</v>
      </c>
      <c r="Y123" s="226">
        <v>0</v>
      </c>
      <c r="Z123" s="226">
        <v>0</v>
      </c>
      <c r="AA123" s="226">
        <v>0</v>
      </c>
      <c r="AB123" s="226">
        <v>0</v>
      </c>
      <c r="AC123" s="226">
        <v>0</v>
      </c>
      <c r="AD123" s="226">
        <v>0</v>
      </c>
      <c r="AE123" s="226">
        <v>0</v>
      </c>
      <c r="AF123" s="226">
        <v>0</v>
      </c>
      <c r="AG123" s="226">
        <v>0</v>
      </c>
      <c r="AH123" s="226">
        <v>0</v>
      </c>
      <c r="AI123" s="226">
        <v>0</v>
      </c>
      <c r="AJ123" s="226">
        <v>0</v>
      </c>
    </row>
    <row r="124" spans="1:36" x14ac:dyDescent="0.25">
      <c r="A124" s="17"/>
      <c r="B124" s="226" t="s">
        <v>2245</v>
      </c>
      <c r="D124" s="226">
        <v>0</v>
      </c>
      <c r="E124" s="226">
        <v>0</v>
      </c>
      <c r="F124" s="226">
        <v>0</v>
      </c>
      <c r="G124" s="226">
        <v>0</v>
      </c>
      <c r="H124" s="226">
        <v>0</v>
      </c>
      <c r="I124" s="226">
        <v>0</v>
      </c>
      <c r="J124" s="226">
        <v>0</v>
      </c>
      <c r="K124" s="226">
        <v>0</v>
      </c>
      <c r="L124" s="226">
        <v>0</v>
      </c>
      <c r="M124" s="226">
        <v>0</v>
      </c>
      <c r="N124" s="226">
        <v>0</v>
      </c>
      <c r="O124" s="226">
        <v>0</v>
      </c>
      <c r="P124" s="226">
        <v>0</v>
      </c>
      <c r="Q124" s="226">
        <v>0</v>
      </c>
      <c r="R124" s="226">
        <v>0</v>
      </c>
      <c r="S124" s="226">
        <v>0</v>
      </c>
      <c r="T124" s="226">
        <v>0</v>
      </c>
      <c r="U124" s="226">
        <v>0</v>
      </c>
      <c r="V124" s="226">
        <v>0</v>
      </c>
      <c r="W124" s="226">
        <v>0</v>
      </c>
      <c r="X124" s="226">
        <v>0</v>
      </c>
      <c r="Y124" s="226">
        <v>0</v>
      </c>
      <c r="Z124" s="226">
        <v>0</v>
      </c>
      <c r="AA124" s="226">
        <v>0</v>
      </c>
      <c r="AB124" s="226">
        <v>0</v>
      </c>
      <c r="AC124" s="226">
        <v>0</v>
      </c>
      <c r="AD124" s="226">
        <v>0</v>
      </c>
      <c r="AE124" s="226">
        <v>0</v>
      </c>
      <c r="AF124" s="226">
        <v>0</v>
      </c>
      <c r="AG124" s="226">
        <v>0</v>
      </c>
      <c r="AH124" s="226">
        <v>0</v>
      </c>
      <c r="AI124" s="226">
        <v>0</v>
      </c>
      <c r="AJ124" s="226">
        <v>0</v>
      </c>
    </row>
    <row r="125" spans="1:36" x14ac:dyDescent="0.25">
      <c r="A125" s="17"/>
      <c r="B125" s="226" t="s">
        <v>2246</v>
      </c>
      <c r="D125" s="226">
        <v>55.5</v>
      </c>
      <c r="E125" s="226">
        <v>61.4</v>
      </c>
      <c r="F125" s="226">
        <v>67.400000000000006</v>
      </c>
      <c r="G125" s="226">
        <v>77.400000000000006</v>
      </c>
      <c r="H125" s="226">
        <v>77.400000000000006</v>
      </c>
      <c r="I125" s="226">
        <v>77.400000000000006</v>
      </c>
      <c r="J125" s="226">
        <v>77.400000000000006</v>
      </c>
      <c r="K125" s="226">
        <v>77.400000000000006</v>
      </c>
      <c r="L125" s="226">
        <v>77.400000000000006</v>
      </c>
      <c r="M125" s="226">
        <v>77.400000000000006</v>
      </c>
      <c r="N125" s="226">
        <v>77.400000000000006</v>
      </c>
      <c r="O125" s="226">
        <v>77.400000000000006</v>
      </c>
      <c r="P125" s="226">
        <v>77.400000000000006</v>
      </c>
      <c r="Q125" s="226">
        <v>77.400000000000006</v>
      </c>
      <c r="R125" s="226">
        <v>77.400000000000006</v>
      </c>
      <c r="S125" s="226">
        <v>77.400000000000006</v>
      </c>
      <c r="T125" s="226">
        <v>77.400000000000006</v>
      </c>
      <c r="U125" s="226">
        <v>77.400000000000006</v>
      </c>
      <c r="V125" s="226">
        <v>77.400000000000006</v>
      </c>
      <c r="W125" s="226">
        <v>77.400000000000006</v>
      </c>
      <c r="X125" s="226">
        <v>77.400000000000006</v>
      </c>
      <c r="Y125" s="226">
        <v>77.400000000000006</v>
      </c>
      <c r="Z125" s="226">
        <v>77.400000000000006</v>
      </c>
      <c r="AA125" s="226">
        <v>77.400000000000006</v>
      </c>
      <c r="AB125" s="226">
        <v>77.400000000000006</v>
      </c>
      <c r="AC125" s="226">
        <v>77.400000000000006</v>
      </c>
      <c r="AD125" s="226">
        <v>77.400000000000006</v>
      </c>
      <c r="AE125" s="226">
        <v>77.400000000000006</v>
      </c>
      <c r="AF125" s="226">
        <v>77.400000000000006</v>
      </c>
      <c r="AG125" s="226">
        <v>77.400000000000006</v>
      </c>
      <c r="AH125" s="226">
        <v>77.400000000000006</v>
      </c>
      <c r="AI125" s="226">
        <v>77.400000000000006</v>
      </c>
      <c r="AJ125" s="226">
        <v>77.400000000000006</v>
      </c>
    </row>
    <row r="126" spans="1:36" x14ac:dyDescent="0.25">
      <c r="A126" s="17"/>
      <c r="B126" s="226" t="s">
        <v>2212</v>
      </c>
      <c r="D126" s="226">
        <v>55.5</v>
      </c>
      <c r="E126" s="226">
        <v>61.4</v>
      </c>
      <c r="F126" s="226">
        <v>67.400000000000006</v>
      </c>
      <c r="G126" s="226">
        <v>78.3</v>
      </c>
      <c r="H126" s="226">
        <v>79.099999999999994</v>
      </c>
      <c r="I126" s="226">
        <v>79.900000000000006</v>
      </c>
      <c r="J126" s="226">
        <v>80.400000000000006</v>
      </c>
      <c r="K126" s="226">
        <v>81.099999999999994</v>
      </c>
      <c r="L126" s="226">
        <v>81.7</v>
      </c>
      <c r="M126" s="226">
        <v>82.3</v>
      </c>
      <c r="N126" s="226">
        <v>83</v>
      </c>
      <c r="O126" s="226">
        <v>83.7</v>
      </c>
      <c r="P126" s="226">
        <v>84.5</v>
      </c>
      <c r="Q126" s="226">
        <v>84.8</v>
      </c>
      <c r="R126" s="226">
        <v>85.2</v>
      </c>
      <c r="S126" s="226">
        <v>85.5</v>
      </c>
      <c r="T126" s="226">
        <v>85.8</v>
      </c>
      <c r="U126" s="226">
        <v>86.2</v>
      </c>
      <c r="V126" s="226">
        <v>86.5</v>
      </c>
      <c r="W126" s="226">
        <v>86.9</v>
      </c>
      <c r="X126" s="226">
        <v>87.3</v>
      </c>
      <c r="Y126" s="226">
        <v>87.7</v>
      </c>
      <c r="Z126" s="226">
        <v>88.1</v>
      </c>
      <c r="AA126" s="226">
        <v>88.5</v>
      </c>
      <c r="AB126" s="226">
        <v>89</v>
      </c>
      <c r="AC126" s="226">
        <v>89.4</v>
      </c>
      <c r="AD126" s="226">
        <v>89.9</v>
      </c>
      <c r="AE126" s="226">
        <v>90.4</v>
      </c>
      <c r="AF126" s="226">
        <v>90.9</v>
      </c>
      <c r="AG126" s="226">
        <v>91.5</v>
      </c>
      <c r="AH126" s="226">
        <v>92</v>
      </c>
      <c r="AI126" s="226">
        <v>92.6</v>
      </c>
      <c r="AJ126" s="226">
        <v>93.3</v>
      </c>
    </row>
    <row r="127" spans="1:36" x14ac:dyDescent="0.25">
      <c r="A127" s="17"/>
      <c r="B127" s="226" t="s">
        <v>2247</v>
      </c>
    </row>
    <row r="128" spans="1:36" x14ac:dyDescent="0.25">
      <c r="A128" s="17"/>
      <c r="B128" s="226" t="s">
        <v>2248</v>
      </c>
      <c r="D128" s="226">
        <v>0</v>
      </c>
      <c r="E128" s="226">
        <v>0.1</v>
      </c>
      <c r="F128" s="226">
        <v>0.6</v>
      </c>
      <c r="G128" s="226">
        <v>3</v>
      </c>
      <c r="H128" s="226">
        <v>5.4</v>
      </c>
      <c r="I128" s="226">
        <v>7.5</v>
      </c>
      <c r="J128" s="226">
        <v>9.4</v>
      </c>
      <c r="K128" s="226">
        <v>11.3</v>
      </c>
      <c r="L128" s="226">
        <v>13.3</v>
      </c>
      <c r="M128" s="226">
        <v>15.5</v>
      </c>
      <c r="N128" s="226">
        <v>17.899999999999999</v>
      </c>
      <c r="O128" s="226">
        <v>20.399999999999999</v>
      </c>
      <c r="P128" s="226">
        <v>23</v>
      </c>
      <c r="Q128" s="226">
        <v>24.3</v>
      </c>
      <c r="R128" s="226">
        <v>25.7</v>
      </c>
      <c r="S128" s="226">
        <v>27</v>
      </c>
      <c r="T128" s="226">
        <v>28.4</v>
      </c>
      <c r="U128" s="226">
        <v>29.9</v>
      </c>
      <c r="V128" s="226">
        <v>31.4</v>
      </c>
      <c r="W128" s="226">
        <v>33</v>
      </c>
      <c r="X128" s="226">
        <v>34.700000000000003</v>
      </c>
      <c r="Y128" s="226">
        <v>36.4</v>
      </c>
      <c r="Z128" s="226">
        <v>38.299999999999997</v>
      </c>
      <c r="AA128" s="226">
        <v>40.299999999999997</v>
      </c>
      <c r="AB128" s="226">
        <v>42.3</v>
      </c>
      <c r="AC128" s="226">
        <v>44.5</v>
      </c>
      <c r="AD128" s="226">
        <v>46.8</v>
      </c>
      <c r="AE128" s="226">
        <v>49.2</v>
      </c>
      <c r="AF128" s="226">
        <v>51.8</v>
      </c>
      <c r="AG128" s="226">
        <v>54.5</v>
      </c>
      <c r="AH128" s="226">
        <v>57.4</v>
      </c>
      <c r="AI128" s="226">
        <v>60.4</v>
      </c>
      <c r="AJ128" s="226">
        <v>63.7</v>
      </c>
    </row>
    <row r="129" spans="1:36" x14ac:dyDescent="0.25">
      <c r="A129" s="17"/>
      <c r="B129" s="226" t="s">
        <v>2249</v>
      </c>
      <c r="D129" s="226">
        <v>0</v>
      </c>
      <c r="E129" s="226">
        <v>0</v>
      </c>
      <c r="F129" s="226">
        <v>0</v>
      </c>
      <c r="G129" s="226">
        <v>0</v>
      </c>
      <c r="H129" s="226">
        <v>0</v>
      </c>
      <c r="I129" s="226">
        <v>0</v>
      </c>
      <c r="J129" s="226">
        <v>0</v>
      </c>
      <c r="K129" s="226">
        <v>0</v>
      </c>
      <c r="L129" s="226">
        <v>0</v>
      </c>
      <c r="M129" s="226">
        <v>0</v>
      </c>
      <c r="N129" s="226">
        <v>0</v>
      </c>
      <c r="O129" s="226">
        <v>0</v>
      </c>
      <c r="P129" s="226">
        <v>0</v>
      </c>
      <c r="Q129" s="226">
        <v>0</v>
      </c>
      <c r="R129" s="226">
        <v>0</v>
      </c>
      <c r="S129" s="226">
        <v>0</v>
      </c>
      <c r="T129" s="226">
        <v>0</v>
      </c>
      <c r="U129" s="226">
        <v>0</v>
      </c>
      <c r="V129" s="226">
        <v>0</v>
      </c>
      <c r="W129" s="226">
        <v>0</v>
      </c>
      <c r="X129" s="226">
        <v>0</v>
      </c>
      <c r="Y129" s="226">
        <v>0</v>
      </c>
      <c r="Z129" s="226">
        <v>0</v>
      </c>
      <c r="AA129" s="226">
        <v>0</v>
      </c>
      <c r="AB129" s="226">
        <v>0</v>
      </c>
      <c r="AC129" s="226">
        <v>0</v>
      </c>
      <c r="AD129" s="226">
        <v>0</v>
      </c>
      <c r="AE129" s="226">
        <v>0</v>
      </c>
      <c r="AF129" s="226">
        <v>0</v>
      </c>
      <c r="AG129" s="226">
        <v>0</v>
      </c>
      <c r="AH129" s="226">
        <v>0</v>
      </c>
      <c r="AI129" s="226">
        <v>0</v>
      </c>
      <c r="AJ129" s="226">
        <v>0</v>
      </c>
    </row>
    <row r="130" spans="1:36" x14ac:dyDescent="0.25">
      <c r="A130" s="17"/>
      <c r="B130" s="226" t="s">
        <v>2250</v>
      </c>
      <c r="D130" s="226">
        <v>1.1000000000000001</v>
      </c>
      <c r="E130" s="226">
        <v>0.8</v>
      </c>
      <c r="F130" s="226">
        <v>0.6</v>
      </c>
      <c r="G130" s="226">
        <v>0.6</v>
      </c>
      <c r="H130" s="226">
        <v>0.6</v>
      </c>
      <c r="I130" s="226">
        <v>0.6</v>
      </c>
      <c r="J130" s="226">
        <v>0.6</v>
      </c>
      <c r="K130" s="226">
        <v>0.6</v>
      </c>
      <c r="L130" s="226">
        <v>0.6</v>
      </c>
      <c r="M130" s="226">
        <v>0.6</v>
      </c>
      <c r="N130" s="226">
        <v>0.6</v>
      </c>
      <c r="O130" s="226">
        <v>0.6</v>
      </c>
      <c r="P130" s="226">
        <v>0.6</v>
      </c>
      <c r="Q130" s="226">
        <v>0.6</v>
      </c>
      <c r="R130" s="226">
        <v>0.6</v>
      </c>
      <c r="S130" s="226">
        <v>0.6</v>
      </c>
      <c r="T130" s="226">
        <v>0.6</v>
      </c>
      <c r="U130" s="226">
        <v>0.6</v>
      </c>
      <c r="V130" s="226">
        <v>0.6</v>
      </c>
      <c r="W130" s="226">
        <v>0.6</v>
      </c>
      <c r="X130" s="226">
        <v>0.6</v>
      </c>
      <c r="Y130" s="226">
        <v>0.6</v>
      </c>
      <c r="Z130" s="226">
        <v>0.6</v>
      </c>
      <c r="AA130" s="226">
        <v>0.6</v>
      </c>
      <c r="AB130" s="226">
        <v>0.6</v>
      </c>
      <c r="AC130" s="226">
        <v>0.6</v>
      </c>
      <c r="AD130" s="226">
        <v>0.6</v>
      </c>
      <c r="AE130" s="226">
        <v>0.6</v>
      </c>
      <c r="AF130" s="226">
        <v>0.6</v>
      </c>
      <c r="AG130" s="226">
        <v>0.6</v>
      </c>
      <c r="AH130" s="226">
        <v>0.6</v>
      </c>
      <c r="AI130" s="226">
        <v>0.6</v>
      </c>
      <c r="AJ130" s="226">
        <v>0.6</v>
      </c>
    </row>
    <row r="131" spans="1:36" x14ac:dyDescent="0.25">
      <c r="A131" s="17"/>
      <c r="B131" s="226" t="s">
        <v>2251</v>
      </c>
      <c r="D131" s="226">
        <v>285.2</v>
      </c>
      <c r="E131" s="226">
        <v>294.8</v>
      </c>
      <c r="F131" s="226">
        <v>303</v>
      </c>
      <c r="G131" s="226">
        <v>317.39999999999998</v>
      </c>
      <c r="H131" s="226">
        <v>317.39999999999998</v>
      </c>
      <c r="I131" s="226">
        <v>317.39999999999998</v>
      </c>
      <c r="J131" s="226">
        <v>317.39999999999998</v>
      </c>
      <c r="K131" s="226">
        <v>317.39999999999998</v>
      </c>
      <c r="L131" s="226">
        <v>317.39999999999998</v>
      </c>
      <c r="M131" s="226">
        <v>317.39999999999998</v>
      </c>
      <c r="N131" s="226">
        <v>317.39999999999998</v>
      </c>
      <c r="O131" s="226">
        <v>317.39999999999998</v>
      </c>
      <c r="P131" s="226">
        <v>317.39999999999998</v>
      </c>
      <c r="Q131" s="226">
        <v>317.39999999999998</v>
      </c>
      <c r="R131" s="226">
        <v>317.39999999999998</v>
      </c>
      <c r="S131" s="226">
        <v>317.39999999999998</v>
      </c>
      <c r="T131" s="226">
        <v>317.39999999999998</v>
      </c>
      <c r="U131" s="226">
        <v>317.39999999999998</v>
      </c>
      <c r="V131" s="226">
        <v>317.39999999999998</v>
      </c>
      <c r="W131" s="226">
        <v>317.39999999999998</v>
      </c>
      <c r="X131" s="226">
        <v>317.39999999999998</v>
      </c>
      <c r="Y131" s="226">
        <v>317.39999999999998</v>
      </c>
      <c r="Z131" s="226">
        <v>317.39999999999998</v>
      </c>
      <c r="AA131" s="226">
        <v>317.39999999999998</v>
      </c>
      <c r="AB131" s="226">
        <v>317.39999999999998</v>
      </c>
      <c r="AC131" s="226">
        <v>317.39999999999998</v>
      </c>
      <c r="AD131" s="226">
        <v>317.39999999999998</v>
      </c>
      <c r="AE131" s="226">
        <v>317.39999999999998</v>
      </c>
      <c r="AF131" s="226">
        <v>317.39999999999998</v>
      </c>
      <c r="AG131" s="226">
        <v>317.39999999999998</v>
      </c>
      <c r="AH131" s="226">
        <v>317.39999999999998</v>
      </c>
      <c r="AI131" s="226">
        <v>317.39999999999998</v>
      </c>
      <c r="AJ131" s="226">
        <v>317.39999999999998</v>
      </c>
    </row>
    <row r="132" spans="1:36" x14ac:dyDescent="0.25">
      <c r="A132" s="17"/>
      <c r="B132" s="226" t="s">
        <v>2212</v>
      </c>
      <c r="D132" s="226">
        <v>286.3</v>
      </c>
      <c r="E132" s="226">
        <v>295.8</v>
      </c>
      <c r="F132" s="226">
        <v>304.2</v>
      </c>
      <c r="G132" s="226">
        <v>321</v>
      </c>
      <c r="H132" s="226">
        <v>323.39999999999998</v>
      </c>
      <c r="I132" s="226">
        <v>325.5</v>
      </c>
      <c r="J132" s="226">
        <v>327.39999999999998</v>
      </c>
      <c r="K132" s="226">
        <v>329.3</v>
      </c>
      <c r="L132" s="226">
        <v>331.3</v>
      </c>
      <c r="M132" s="226">
        <v>333.5</v>
      </c>
      <c r="N132" s="226">
        <v>335.9</v>
      </c>
      <c r="O132" s="226">
        <v>338.3</v>
      </c>
      <c r="P132" s="226">
        <v>341</v>
      </c>
      <c r="Q132" s="226">
        <v>342.3</v>
      </c>
      <c r="R132" s="226">
        <v>343.7</v>
      </c>
      <c r="S132" s="226">
        <v>345</v>
      </c>
      <c r="T132" s="226">
        <v>346.4</v>
      </c>
      <c r="U132" s="226">
        <v>347.9</v>
      </c>
      <c r="V132" s="226">
        <v>349.4</v>
      </c>
      <c r="W132" s="226">
        <v>351</v>
      </c>
      <c r="X132" s="226">
        <v>352.7</v>
      </c>
      <c r="Y132" s="226">
        <v>354.4</v>
      </c>
      <c r="Z132" s="226">
        <v>356.3</v>
      </c>
      <c r="AA132" s="226">
        <v>358.3</v>
      </c>
      <c r="AB132" s="226">
        <v>360.3</v>
      </c>
      <c r="AC132" s="226">
        <v>362.5</v>
      </c>
      <c r="AD132" s="226">
        <v>364.8</v>
      </c>
      <c r="AE132" s="226">
        <v>367.2</v>
      </c>
      <c r="AF132" s="226">
        <v>369.8</v>
      </c>
      <c r="AG132" s="226">
        <v>372.5</v>
      </c>
      <c r="AH132" s="226">
        <v>375.4</v>
      </c>
      <c r="AI132" s="226">
        <v>378.4</v>
      </c>
      <c r="AJ132" s="226">
        <v>381.7</v>
      </c>
    </row>
    <row r="133" spans="1:36" x14ac:dyDescent="0.25">
      <c r="A133" s="17"/>
    </row>
    <row r="134" spans="1:36" x14ac:dyDescent="0.25">
      <c r="A134" s="17"/>
      <c r="B134" s="226" t="s">
        <v>2252</v>
      </c>
      <c r="D134" s="226">
        <v>255.4</v>
      </c>
      <c r="E134" s="226">
        <v>271.39999999999998</v>
      </c>
      <c r="F134" s="226">
        <v>255.6</v>
      </c>
      <c r="G134" s="226">
        <v>266.10000000000002</v>
      </c>
      <c r="H134" s="226">
        <v>271.89999999999998</v>
      </c>
      <c r="I134" s="226">
        <v>274.60000000000002</v>
      </c>
      <c r="J134" s="226">
        <v>276.8</v>
      </c>
      <c r="K134" s="226">
        <v>279.2</v>
      </c>
      <c r="L134" s="226">
        <v>281.7</v>
      </c>
      <c r="M134" s="226">
        <v>284.3</v>
      </c>
      <c r="N134" s="226">
        <v>287</v>
      </c>
      <c r="O134" s="226">
        <v>289.7</v>
      </c>
      <c r="P134" s="226">
        <v>292.7</v>
      </c>
      <c r="Q134" s="226">
        <v>294.2</v>
      </c>
      <c r="R134" s="226">
        <v>295.7</v>
      </c>
      <c r="S134" s="226">
        <v>297.10000000000002</v>
      </c>
      <c r="T134" s="226">
        <v>298.5</v>
      </c>
      <c r="U134" s="226">
        <v>300</v>
      </c>
      <c r="V134" s="226">
        <v>301.39999999999998</v>
      </c>
      <c r="W134" s="226">
        <v>303</v>
      </c>
      <c r="X134" s="226">
        <v>304.7</v>
      </c>
      <c r="Y134" s="226">
        <v>306.39999999999998</v>
      </c>
      <c r="Z134" s="226">
        <v>308.2</v>
      </c>
      <c r="AA134" s="226">
        <v>310.10000000000002</v>
      </c>
      <c r="AB134" s="226">
        <v>312.2</v>
      </c>
      <c r="AC134" s="226">
        <v>314.3</v>
      </c>
      <c r="AD134" s="226">
        <v>316.60000000000002</v>
      </c>
      <c r="AE134" s="226">
        <v>318.89999999999998</v>
      </c>
      <c r="AF134" s="226">
        <v>321.39999999999998</v>
      </c>
      <c r="AG134" s="226">
        <v>324.10000000000002</v>
      </c>
      <c r="AH134" s="226">
        <v>326.89999999999998</v>
      </c>
      <c r="AI134" s="226">
        <v>329.9</v>
      </c>
      <c r="AJ134" s="226">
        <v>333.1</v>
      </c>
    </row>
    <row r="135" spans="1:36" x14ac:dyDescent="0.25">
      <c r="A135" s="17"/>
      <c r="B135" s="226" t="s">
        <v>2253</v>
      </c>
      <c r="D135" s="226">
        <v>48</v>
      </c>
      <c r="E135" s="226">
        <v>63.5</v>
      </c>
      <c r="F135" s="226">
        <v>72.400000000000006</v>
      </c>
      <c r="G135" s="226">
        <v>86.5</v>
      </c>
      <c r="H135" s="226">
        <v>86.9</v>
      </c>
      <c r="I135" s="226">
        <v>87.3</v>
      </c>
      <c r="J135" s="226">
        <v>87.6</v>
      </c>
      <c r="K135" s="226">
        <v>87.9</v>
      </c>
      <c r="L135" s="226">
        <v>88.3</v>
      </c>
      <c r="M135" s="226">
        <v>88.6</v>
      </c>
      <c r="N135" s="226">
        <v>89</v>
      </c>
      <c r="O135" s="226">
        <v>89.4</v>
      </c>
      <c r="P135" s="226">
        <v>89.9</v>
      </c>
      <c r="Q135" s="226">
        <v>90.1</v>
      </c>
      <c r="R135" s="226">
        <v>90.3</v>
      </c>
      <c r="S135" s="226">
        <v>90.5</v>
      </c>
      <c r="T135" s="226">
        <v>90.8</v>
      </c>
      <c r="U135" s="226">
        <v>91</v>
      </c>
      <c r="V135" s="226">
        <v>91.3</v>
      </c>
      <c r="W135" s="226">
        <v>91.5</v>
      </c>
      <c r="X135" s="226">
        <v>91.8</v>
      </c>
      <c r="Y135" s="226">
        <v>92.1</v>
      </c>
      <c r="Z135" s="226">
        <v>92.4</v>
      </c>
      <c r="AA135" s="226">
        <v>92.8</v>
      </c>
      <c r="AB135" s="226">
        <v>93.1</v>
      </c>
      <c r="AC135" s="226">
        <v>93.5</v>
      </c>
      <c r="AD135" s="226">
        <v>93.9</v>
      </c>
      <c r="AE135" s="226">
        <v>94.3</v>
      </c>
      <c r="AF135" s="226">
        <v>94.7</v>
      </c>
      <c r="AG135" s="226">
        <v>95.1</v>
      </c>
      <c r="AH135" s="226">
        <v>95.6</v>
      </c>
      <c r="AI135" s="226">
        <v>96.1</v>
      </c>
      <c r="AJ135" s="226">
        <v>96.7</v>
      </c>
    </row>
    <row r="136" spans="1:36" x14ac:dyDescent="0.25">
      <c r="A136" s="17"/>
    </row>
    <row r="137" spans="1:36" x14ac:dyDescent="0.25">
      <c r="A137" s="17"/>
      <c r="B137" s="226" t="s">
        <v>2254</v>
      </c>
    </row>
    <row r="138" spans="1:36" x14ac:dyDescent="0.25">
      <c r="A138" s="17"/>
      <c r="B138" s="226" t="s">
        <v>2255</v>
      </c>
      <c r="D138" s="226">
        <v>0</v>
      </c>
      <c r="E138" s="226">
        <v>0</v>
      </c>
      <c r="F138" s="226">
        <v>0</v>
      </c>
      <c r="G138" s="226">
        <v>0</v>
      </c>
      <c r="H138" s="226">
        <v>0.1</v>
      </c>
      <c r="I138" s="226">
        <v>0.1</v>
      </c>
      <c r="J138" s="226">
        <v>0.1</v>
      </c>
      <c r="K138" s="226">
        <v>0.1</v>
      </c>
      <c r="L138" s="226">
        <v>0.1</v>
      </c>
      <c r="M138" s="226">
        <v>0.1</v>
      </c>
      <c r="N138" s="226">
        <v>0.2</v>
      </c>
      <c r="O138" s="226">
        <v>0.2</v>
      </c>
      <c r="P138" s="226">
        <v>0.2</v>
      </c>
      <c r="Q138" s="226">
        <v>0.2</v>
      </c>
      <c r="R138" s="226">
        <v>0.2</v>
      </c>
      <c r="S138" s="226">
        <v>0.2</v>
      </c>
      <c r="T138" s="226">
        <v>0.2</v>
      </c>
      <c r="U138" s="226">
        <v>0.3</v>
      </c>
      <c r="V138" s="226">
        <v>0.3</v>
      </c>
      <c r="W138" s="226">
        <v>0.3</v>
      </c>
      <c r="X138" s="226">
        <v>0.3</v>
      </c>
      <c r="Y138" s="226">
        <v>0.3</v>
      </c>
      <c r="Z138" s="226">
        <v>0.3</v>
      </c>
      <c r="AA138" s="226">
        <v>0.3</v>
      </c>
      <c r="AB138" s="226">
        <v>0.4</v>
      </c>
      <c r="AC138" s="226">
        <v>0.4</v>
      </c>
      <c r="AD138" s="226">
        <v>0.4</v>
      </c>
      <c r="AE138" s="226">
        <v>0.4</v>
      </c>
      <c r="AF138" s="226">
        <v>0.4</v>
      </c>
      <c r="AG138" s="226">
        <v>0.4</v>
      </c>
      <c r="AH138" s="226">
        <v>0.5</v>
      </c>
      <c r="AI138" s="226">
        <v>0.5</v>
      </c>
      <c r="AJ138" s="226">
        <v>0.5</v>
      </c>
    </row>
    <row r="139" spans="1:36" x14ac:dyDescent="0.25">
      <c r="A139" s="17"/>
      <c r="B139" s="226" t="s">
        <v>2256</v>
      </c>
      <c r="D139" s="226">
        <v>0</v>
      </c>
      <c r="E139" s="226">
        <v>0</v>
      </c>
      <c r="F139" s="226">
        <v>0</v>
      </c>
      <c r="G139" s="226">
        <v>0</v>
      </c>
      <c r="H139" s="226">
        <v>0</v>
      </c>
      <c r="I139" s="226">
        <v>0</v>
      </c>
      <c r="J139" s="226">
        <v>0</v>
      </c>
      <c r="K139" s="226">
        <v>0</v>
      </c>
      <c r="L139" s="226">
        <v>0</v>
      </c>
      <c r="M139" s="226">
        <v>0</v>
      </c>
      <c r="N139" s="226">
        <v>0</v>
      </c>
      <c r="O139" s="226">
        <v>0</v>
      </c>
      <c r="P139" s="226">
        <v>0</v>
      </c>
      <c r="Q139" s="226">
        <v>0</v>
      </c>
      <c r="R139" s="226">
        <v>0</v>
      </c>
      <c r="S139" s="226">
        <v>0</v>
      </c>
      <c r="T139" s="226">
        <v>0</v>
      </c>
      <c r="U139" s="226">
        <v>0</v>
      </c>
      <c r="V139" s="226">
        <v>0</v>
      </c>
      <c r="W139" s="226">
        <v>0</v>
      </c>
      <c r="X139" s="226">
        <v>0</v>
      </c>
      <c r="Y139" s="226">
        <v>0</v>
      </c>
      <c r="Z139" s="226">
        <v>0</v>
      </c>
      <c r="AA139" s="226">
        <v>0</v>
      </c>
      <c r="AB139" s="226">
        <v>0</v>
      </c>
      <c r="AC139" s="226">
        <v>0</v>
      </c>
      <c r="AD139" s="226">
        <v>0</v>
      </c>
      <c r="AE139" s="226">
        <v>0</v>
      </c>
      <c r="AF139" s="226">
        <v>0</v>
      </c>
      <c r="AG139" s="226">
        <v>0</v>
      </c>
      <c r="AH139" s="226">
        <v>0</v>
      </c>
      <c r="AI139" s="226">
        <v>0</v>
      </c>
      <c r="AJ139" s="226">
        <v>0</v>
      </c>
    </row>
    <row r="140" spans="1:36" x14ac:dyDescent="0.25">
      <c r="A140" s="17"/>
      <c r="B140" s="226" t="s">
        <v>2257</v>
      </c>
      <c r="D140" s="226">
        <v>0.1</v>
      </c>
      <c r="E140" s="226">
        <v>0</v>
      </c>
      <c r="F140" s="226">
        <v>0</v>
      </c>
      <c r="G140" s="226">
        <v>0</v>
      </c>
      <c r="H140" s="226">
        <v>0</v>
      </c>
      <c r="I140" s="226">
        <v>0</v>
      </c>
      <c r="J140" s="226">
        <v>0</v>
      </c>
      <c r="K140" s="226">
        <v>0</v>
      </c>
      <c r="L140" s="226">
        <v>0</v>
      </c>
      <c r="M140" s="226">
        <v>0</v>
      </c>
      <c r="N140" s="226">
        <v>0</v>
      </c>
      <c r="O140" s="226">
        <v>0</v>
      </c>
      <c r="P140" s="226">
        <v>0</v>
      </c>
      <c r="Q140" s="226">
        <v>0</v>
      </c>
      <c r="R140" s="226">
        <v>0</v>
      </c>
      <c r="S140" s="226">
        <v>0</v>
      </c>
      <c r="T140" s="226">
        <v>0</v>
      </c>
      <c r="U140" s="226">
        <v>0</v>
      </c>
      <c r="V140" s="226">
        <v>0</v>
      </c>
      <c r="W140" s="226">
        <v>0</v>
      </c>
      <c r="X140" s="226">
        <v>0</v>
      </c>
      <c r="Y140" s="226">
        <v>0</v>
      </c>
      <c r="Z140" s="226">
        <v>0</v>
      </c>
      <c r="AA140" s="226">
        <v>0</v>
      </c>
      <c r="AB140" s="226">
        <v>0</v>
      </c>
      <c r="AC140" s="226">
        <v>0</v>
      </c>
      <c r="AD140" s="226">
        <v>0</v>
      </c>
      <c r="AE140" s="226">
        <v>0</v>
      </c>
      <c r="AF140" s="226">
        <v>0</v>
      </c>
      <c r="AG140" s="226">
        <v>0</v>
      </c>
      <c r="AH140" s="226">
        <v>0</v>
      </c>
      <c r="AI140" s="226">
        <v>0</v>
      </c>
      <c r="AJ140" s="226">
        <v>0</v>
      </c>
    </row>
    <row r="141" spans="1:36" x14ac:dyDescent="0.25">
      <c r="A141" s="17"/>
      <c r="B141" s="226" t="s">
        <v>2258</v>
      </c>
      <c r="D141" s="226">
        <v>12.7</v>
      </c>
      <c r="E141" s="226">
        <v>11.5</v>
      </c>
      <c r="F141" s="226">
        <v>11.9</v>
      </c>
      <c r="G141" s="226">
        <v>12.1</v>
      </c>
      <c r="H141" s="226">
        <v>12.1</v>
      </c>
      <c r="I141" s="226">
        <v>12.1</v>
      </c>
      <c r="J141" s="226">
        <v>12.1</v>
      </c>
      <c r="K141" s="226">
        <v>12.1</v>
      </c>
      <c r="L141" s="226">
        <v>12.1</v>
      </c>
      <c r="M141" s="226">
        <v>12.1</v>
      </c>
      <c r="N141" s="226">
        <v>12.1</v>
      </c>
      <c r="O141" s="226">
        <v>12.1</v>
      </c>
      <c r="P141" s="226">
        <v>12.1</v>
      </c>
      <c r="Q141" s="226">
        <v>12.1</v>
      </c>
      <c r="R141" s="226">
        <v>12.1</v>
      </c>
      <c r="S141" s="226">
        <v>12.1</v>
      </c>
      <c r="T141" s="226">
        <v>12.1</v>
      </c>
      <c r="U141" s="226">
        <v>12.1</v>
      </c>
      <c r="V141" s="226">
        <v>12.1</v>
      </c>
      <c r="W141" s="226">
        <v>12.1</v>
      </c>
      <c r="X141" s="226">
        <v>12.1</v>
      </c>
      <c r="Y141" s="226">
        <v>12.1</v>
      </c>
      <c r="Z141" s="226">
        <v>12.1</v>
      </c>
      <c r="AA141" s="226">
        <v>12.1</v>
      </c>
      <c r="AB141" s="226">
        <v>12.1</v>
      </c>
      <c r="AC141" s="226">
        <v>12.1</v>
      </c>
      <c r="AD141" s="226">
        <v>12.1</v>
      </c>
      <c r="AE141" s="226">
        <v>12.1</v>
      </c>
      <c r="AF141" s="226">
        <v>12.1</v>
      </c>
      <c r="AG141" s="226">
        <v>12.1</v>
      </c>
      <c r="AH141" s="226">
        <v>12.1</v>
      </c>
      <c r="AI141" s="226">
        <v>12.1</v>
      </c>
      <c r="AJ141" s="226">
        <v>12.1</v>
      </c>
    </row>
    <row r="142" spans="1:36" x14ac:dyDescent="0.25">
      <c r="A142" s="17"/>
      <c r="B142" s="226" t="s">
        <v>2212</v>
      </c>
      <c r="D142" s="226">
        <v>12.8</v>
      </c>
      <c r="E142" s="226">
        <v>11.6</v>
      </c>
      <c r="F142" s="226">
        <v>12</v>
      </c>
      <c r="G142" s="226">
        <v>12.2</v>
      </c>
      <c r="H142" s="226">
        <v>12.2</v>
      </c>
      <c r="I142" s="226">
        <v>12.2</v>
      </c>
      <c r="J142" s="226">
        <v>12.2</v>
      </c>
      <c r="K142" s="226">
        <v>12.2</v>
      </c>
      <c r="L142" s="226">
        <v>12.2</v>
      </c>
      <c r="M142" s="226">
        <v>12.3</v>
      </c>
      <c r="N142" s="226">
        <v>12.3</v>
      </c>
      <c r="O142" s="226">
        <v>12.3</v>
      </c>
      <c r="P142" s="226">
        <v>12.3</v>
      </c>
      <c r="Q142" s="226">
        <v>12.3</v>
      </c>
      <c r="R142" s="226">
        <v>12.3</v>
      </c>
      <c r="S142" s="226">
        <v>12.3</v>
      </c>
      <c r="T142" s="226">
        <v>12.4</v>
      </c>
      <c r="U142" s="226">
        <v>12.4</v>
      </c>
      <c r="V142" s="226">
        <v>12.4</v>
      </c>
      <c r="W142" s="226">
        <v>12.4</v>
      </c>
      <c r="X142" s="226">
        <v>12.4</v>
      </c>
      <c r="Y142" s="226">
        <v>12.4</v>
      </c>
      <c r="Z142" s="226">
        <v>12.4</v>
      </c>
      <c r="AA142" s="226">
        <v>12.4</v>
      </c>
      <c r="AB142" s="226">
        <v>12.5</v>
      </c>
      <c r="AC142" s="226">
        <v>12.5</v>
      </c>
      <c r="AD142" s="226">
        <v>12.5</v>
      </c>
      <c r="AE142" s="226">
        <v>12.5</v>
      </c>
      <c r="AF142" s="226">
        <v>12.5</v>
      </c>
      <c r="AG142" s="226">
        <v>12.6</v>
      </c>
      <c r="AH142" s="226">
        <v>12.6</v>
      </c>
      <c r="AI142" s="226">
        <v>12.6</v>
      </c>
      <c r="AJ142" s="226">
        <v>12.6</v>
      </c>
    </row>
    <row r="143" spans="1:36" x14ac:dyDescent="0.25">
      <c r="A143" s="17"/>
    </row>
    <row r="144" spans="1:36" x14ac:dyDescent="0.25">
      <c r="A144" s="17"/>
      <c r="B144" s="226" t="s">
        <v>2259</v>
      </c>
    </row>
    <row r="145" spans="1:36" x14ac:dyDescent="0.25">
      <c r="A145" s="17"/>
      <c r="B145" s="226" t="s">
        <v>2199</v>
      </c>
    </row>
    <row r="146" spans="1:36" x14ac:dyDescent="0.25">
      <c r="A146" s="17"/>
      <c r="D146" s="226">
        <v>2018</v>
      </c>
      <c r="E146" s="226">
        <v>2019</v>
      </c>
      <c r="F146" s="226">
        <v>2020</v>
      </c>
      <c r="G146" s="226">
        <v>2021</v>
      </c>
      <c r="H146" s="226">
        <v>2022</v>
      </c>
      <c r="I146" s="226">
        <v>2023</v>
      </c>
      <c r="J146" s="226">
        <v>2024</v>
      </c>
      <c r="K146" s="226">
        <v>2025</v>
      </c>
      <c r="L146" s="226">
        <v>2026</v>
      </c>
      <c r="M146" s="226">
        <v>2027</v>
      </c>
      <c r="N146" s="226">
        <v>2028</v>
      </c>
      <c r="O146" s="226">
        <v>2029</v>
      </c>
      <c r="P146" s="226">
        <v>2030</v>
      </c>
      <c r="Q146" s="226">
        <v>2031</v>
      </c>
      <c r="R146" s="226">
        <v>2032</v>
      </c>
      <c r="S146" s="226">
        <v>2033</v>
      </c>
      <c r="T146" s="226">
        <v>2034</v>
      </c>
      <c r="U146" s="226">
        <v>2035</v>
      </c>
      <c r="V146" s="226">
        <v>2036</v>
      </c>
      <c r="W146" s="226">
        <v>2037</v>
      </c>
      <c r="X146" s="226">
        <v>2038</v>
      </c>
      <c r="Y146" s="226">
        <v>2039</v>
      </c>
      <c r="Z146" s="226">
        <v>2040</v>
      </c>
      <c r="AA146" s="226">
        <v>2041</v>
      </c>
      <c r="AB146" s="226">
        <v>2042</v>
      </c>
      <c r="AC146" s="226">
        <v>2043</v>
      </c>
      <c r="AD146" s="226">
        <v>2044</v>
      </c>
      <c r="AE146" s="226">
        <v>2045</v>
      </c>
      <c r="AF146" s="226">
        <v>2046</v>
      </c>
      <c r="AG146" s="226">
        <v>2047</v>
      </c>
      <c r="AH146" s="226">
        <v>2048</v>
      </c>
      <c r="AI146" s="226">
        <v>2049</v>
      </c>
      <c r="AJ146" s="226">
        <v>2050</v>
      </c>
    </row>
    <row r="147" spans="1:36" x14ac:dyDescent="0.25">
      <c r="A147" s="17"/>
    </row>
    <row r="148" spans="1:36" x14ac:dyDescent="0.25">
      <c r="A148" s="17"/>
      <c r="B148" s="226" t="s">
        <v>2200</v>
      </c>
    </row>
    <row r="149" spans="1:36" x14ac:dyDescent="0.25">
      <c r="A149" s="17"/>
      <c r="B149" s="226" t="s">
        <v>2201</v>
      </c>
      <c r="D149" s="226">
        <v>187.994</v>
      </c>
      <c r="E149" s="226">
        <v>188.28700000000001</v>
      </c>
      <c r="F149" s="226">
        <v>183.94300000000001</v>
      </c>
      <c r="G149" s="226">
        <v>182.89400000000001</v>
      </c>
      <c r="H149" s="226">
        <v>178.929</v>
      </c>
      <c r="I149" s="226">
        <v>181.965</v>
      </c>
      <c r="J149" s="226">
        <v>184.34399999999999</v>
      </c>
      <c r="K149" s="226">
        <v>186.08799999999999</v>
      </c>
      <c r="L149" s="226">
        <v>188.53100000000001</v>
      </c>
      <c r="M149" s="226">
        <v>190.143</v>
      </c>
      <c r="N149" s="226">
        <v>191.00800000000001</v>
      </c>
      <c r="O149" s="226">
        <v>191.89400000000001</v>
      </c>
      <c r="P149" s="226">
        <v>192.78200000000001</v>
      </c>
      <c r="Q149" s="226">
        <v>193.69</v>
      </c>
      <c r="R149" s="226">
        <v>194.827</v>
      </c>
      <c r="S149" s="226">
        <v>196.45599999999999</v>
      </c>
      <c r="T149" s="226">
        <v>197.95</v>
      </c>
      <c r="U149" s="226">
        <v>199.31299999999999</v>
      </c>
      <c r="V149" s="226">
        <v>200.61</v>
      </c>
      <c r="W149" s="226">
        <v>201.828</v>
      </c>
      <c r="X149" s="226">
        <v>203.02699999999999</v>
      </c>
      <c r="Y149" s="226">
        <v>204.37200000000001</v>
      </c>
      <c r="Z149" s="226">
        <v>205.75200000000001</v>
      </c>
      <c r="AA149" s="226">
        <v>207.00399999999999</v>
      </c>
      <c r="AB149" s="226">
        <v>208.387</v>
      </c>
      <c r="AC149" s="226">
        <v>209.905</v>
      </c>
      <c r="AD149" s="226">
        <v>211.33600000000001</v>
      </c>
      <c r="AE149" s="226">
        <v>212.727</v>
      </c>
      <c r="AF149" s="226">
        <v>214.08199999999999</v>
      </c>
      <c r="AG149" s="226">
        <v>215.38900000000001</v>
      </c>
      <c r="AH149" s="226">
        <v>216.68700000000001</v>
      </c>
      <c r="AI149" s="226">
        <v>218.07900000000001</v>
      </c>
      <c r="AJ149" s="226">
        <v>219.48599999999999</v>
      </c>
    </row>
    <row r="150" spans="1:36" x14ac:dyDescent="0.25">
      <c r="A150" s="17"/>
      <c r="B150" s="226" t="s">
        <v>2202</v>
      </c>
      <c r="D150" s="226">
        <v>720.36599999999999</v>
      </c>
      <c r="E150" s="226">
        <v>745.46900000000005</v>
      </c>
      <c r="F150" s="226">
        <v>799.58399999999995</v>
      </c>
      <c r="G150" s="226">
        <v>810.91600000000005</v>
      </c>
      <c r="H150" s="226">
        <v>839.41200000000003</v>
      </c>
      <c r="I150" s="226">
        <v>884.71</v>
      </c>
      <c r="J150" s="226">
        <v>925.94299999999998</v>
      </c>
      <c r="K150" s="226">
        <v>952.82</v>
      </c>
      <c r="L150" s="226">
        <v>974.78499999999997</v>
      </c>
      <c r="M150" s="226">
        <v>990.822</v>
      </c>
      <c r="N150" s="226">
        <v>1003.689</v>
      </c>
      <c r="O150" s="226">
        <v>1013.914</v>
      </c>
      <c r="P150" s="226">
        <v>1022.444</v>
      </c>
      <c r="Q150" s="226">
        <v>1029.739</v>
      </c>
      <c r="R150" s="226">
        <v>1036.184</v>
      </c>
      <c r="S150" s="226">
        <v>1042.0319999999999</v>
      </c>
      <c r="T150" s="226">
        <v>1047.46</v>
      </c>
      <c r="U150" s="226">
        <v>1052.5909999999999</v>
      </c>
      <c r="V150" s="226">
        <v>1057.51</v>
      </c>
      <c r="W150" s="226">
        <v>1062.2739999999999</v>
      </c>
      <c r="X150" s="226">
        <v>1066.924</v>
      </c>
      <c r="Y150" s="226">
        <v>1071.4880000000001</v>
      </c>
      <c r="Z150" s="226">
        <v>1075.9849999999999</v>
      </c>
      <c r="AA150" s="226">
        <v>1080.4269999999999</v>
      </c>
      <c r="AB150" s="226">
        <v>1084.826</v>
      </c>
      <c r="AC150" s="226">
        <v>1089.1859999999999</v>
      </c>
      <c r="AD150" s="226">
        <v>1093.511</v>
      </c>
      <c r="AE150" s="226">
        <v>1097.8050000000001</v>
      </c>
      <c r="AF150" s="226">
        <v>1102.07</v>
      </c>
      <c r="AG150" s="226">
        <v>1106.308</v>
      </c>
      <c r="AH150" s="226">
        <v>1110.519</v>
      </c>
      <c r="AI150" s="226">
        <v>1114.704</v>
      </c>
      <c r="AJ150" s="226">
        <v>1118.864</v>
      </c>
    </row>
    <row r="151" spans="1:36" x14ac:dyDescent="0.25">
      <c r="A151" s="17"/>
    </row>
    <row r="152" spans="1:36" x14ac:dyDescent="0.25">
      <c r="A152" s="17"/>
      <c r="B152" s="226" t="s">
        <v>2203</v>
      </c>
    </row>
    <row r="153" spans="1:36" x14ac:dyDescent="0.25">
      <c r="A153" s="17"/>
      <c r="B153" s="226" t="s">
        <v>240</v>
      </c>
      <c r="D153" s="226">
        <v>88.613</v>
      </c>
      <c r="E153" s="226">
        <v>95.841999999999999</v>
      </c>
      <c r="F153" s="226">
        <v>88.471999999999994</v>
      </c>
      <c r="G153" s="226">
        <v>90.481999999999999</v>
      </c>
      <c r="H153" s="226">
        <v>89.736999999999995</v>
      </c>
      <c r="I153" s="226">
        <v>91.355000000000004</v>
      </c>
      <c r="J153" s="226">
        <v>92.492999999999995</v>
      </c>
      <c r="K153" s="226">
        <v>93.355999999999995</v>
      </c>
      <c r="L153" s="226">
        <v>94.528999999999996</v>
      </c>
      <c r="M153" s="226">
        <v>95.33</v>
      </c>
      <c r="N153" s="226">
        <v>95.757000000000005</v>
      </c>
      <c r="O153" s="226">
        <v>96.21</v>
      </c>
      <c r="P153" s="226">
        <v>96.641999999999996</v>
      </c>
      <c r="Q153" s="226">
        <v>97.034999999999997</v>
      </c>
      <c r="R153" s="226">
        <v>97.516000000000005</v>
      </c>
      <c r="S153" s="226">
        <v>98.185000000000002</v>
      </c>
      <c r="T153" s="226">
        <v>98.751999999999995</v>
      </c>
      <c r="U153" s="226">
        <v>99.269000000000005</v>
      </c>
      <c r="V153" s="226">
        <v>99.763999999999996</v>
      </c>
      <c r="W153" s="226">
        <v>100.221</v>
      </c>
      <c r="X153" s="226">
        <v>100.681</v>
      </c>
      <c r="Y153" s="226">
        <v>101.20099999999999</v>
      </c>
      <c r="Z153" s="226">
        <v>101.723</v>
      </c>
      <c r="AA153" s="226">
        <v>102.193</v>
      </c>
      <c r="AB153" s="226">
        <v>102.729</v>
      </c>
      <c r="AC153" s="226">
        <v>103.328</v>
      </c>
      <c r="AD153" s="226">
        <v>103.89400000000001</v>
      </c>
      <c r="AE153" s="226">
        <v>104.444</v>
      </c>
      <c r="AF153" s="226">
        <v>104.974</v>
      </c>
      <c r="AG153" s="226">
        <v>105.482</v>
      </c>
      <c r="AH153" s="226">
        <v>105.986</v>
      </c>
      <c r="AI153" s="226">
        <v>106.53</v>
      </c>
      <c r="AJ153" s="226">
        <v>107.081</v>
      </c>
    </row>
    <row r="154" spans="1:36" x14ac:dyDescent="0.25">
      <c r="A154" s="17"/>
      <c r="B154" s="226" t="s">
        <v>2204</v>
      </c>
      <c r="D154" s="226">
        <v>42.015999999999998</v>
      </c>
      <c r="E154" s="226">
        <v>41.393000000000001</v>
      </c>
      <c r="F154" s="226">
        <v>40.497999999999998</v>
      </c>
      <c r="G154" s="226">
        <v>39.725000000000001</v>
      </c>
      <c r="H154" s="226">
        <v>39.076000000000001</v>
      </c>
      <c r="I154" s="226">
        <v>39.555</v>
      </c>
      <c r="J154" s="226">
        <v>39.886000000000003</v>
      </c>
      <c r="K154" s="226">
        <v>40.14</v>
      </c>
      <c r="L154" s="226">
        <v>40.515000000000001</v>
      </c>
      <c r="M154" s="226">
        <v>40.738</v>
      </c>
      <c r="N154" s="226">
        <v>40.786999999999999</v>
      </c>
      <c r="O154" s="226">
        <v>40.835000000000001</v>
      </c>
      <c r="P154" s="226">
        <v>40.862000000000002</v>
      </c>
      <c r="Q154" s="226">
        <v>40.457999999999998</v>
      </c>
      <c r="R154" s="226">
        <v>40.112000000000002</v>
      </c>
      <c r="S154" s="226">
        <v>39.784999999999997</v>
      </c>
      <c r="T154" s="226">
        <v>39.454999999999998</v>
      </c>
      <c r="U154" s="226">
        <v>39.165999999999997</v>
      </c>
      <c r="V154" s="226">
        <v>38.904000000000003</v>
      </c>
      <c r="W154" s="226">
        <v>38.656999999999996</v>
      </c>
      <c r="X154" s="226">
        <v>38.44</v>
      </c>
      <c r="Y154" s="226">
        <v>38.262999999999998</v>
      </c>
      <c r="Z154" s="226">
        <v>38.082000000000001</v>
      </c>
      <c r="AA154" s="226">
        <v>37.905999999999999</v>
      </c>
      <c r="AB154" s="226">
        <v>37.79</v>
      </c>
      <c r="AC154" s="226">
        <v>37.710999999999999</v>
      </c>
      <c r="AD154" s="226">
        <v>37.65</v>
      </c>
      <c r="AE154" s="226">
        <v>37.613</v>
      </c>
      <c r="AF154" s="226">
        <v>37.591999999999999</v>
      </c>
      <c r="AG154" s="226">
        <v>37.573999999999998</v>
      </c>
      <c r="AH154" s="226">
        <v>37.564999999999998</v>
      </c>
      <c r="AI154" s="226">
        <v>37.584000000000003</v>
      </c>
      <c r="AJ154" s="226">
        <v>37.610999999999997</v>
      </c>
    </row>
    <row r="155" spans="1:36" x14ac:dyDescent="0.25">
      <c r="A155" s="17"/>
      <c r="B155" s="226" t="s">
        <v>2205</v>
      </c>
      <c r="D155" s="226">
        <v>0.187</v>
      </c>
      <c r="E155" s="226">
        <v>0.32100000000000001</v>
      </c>
      <c r="F155" s="226">
        <v>0.16</v>
      </c>
      <c r="G155" s="226">
        <v>0.157</v>
      </c>
      <c r="H155" s="226">
        <v>0.155</v>
      </c>
      <c r="I155" s="226">
        <v>0.154</v>
      </c>
      <c r="J155" s="226">
        <v>0.15</v>
      </c>
      <c r="K155" s="226">
        <v>0.14699999999999999</v>
      </c>
      <c r="L155" s="226">
        <v>0.14000000000000001</v>
      </c>
      <c r="M155" s="226">
        <v>0.13100000000000001</v>
      </c>
      <c r="N155" s="226">
        <v>0.121</v>
      </c>
      <c r="O155" s="226">
        <v>0.111</v>
      </c>
      <c r="P155" s="226">
        <v>0.10100000000000001</v>
      </c>
      <c r="Q155" s="226">
        <v>9.0999999999999998E-2</v>
      </c>
      <c r="R155" s="226">
        <v>8.1000000000000003E-2</v>
      </c>
      <c r="S155" s="226">
        <v>0.08</v>
      </c>
      <c r="T155" s="226">
        <v>0.08</v>
      </c>
      <c r="U155" s="226">
        <v>8.1000000000000003E-2</v>
      </c>
      <c r="V155" s="226">
        <v>8.1000000000000003E-2</v>
      </c>
      <c r="W155" s="226">
        <v>8.2000000000000003E-2</v>
      </c>
      <c r="X155" s="226">
        <v>8.2000000000000003E-2</v>
      </c>
      <c r="Y155" s="226">
        <v>8.2000000000000003E-2</v>
      </c>
      <c r="Z155" s="226">
        <v>8.3000000000000004E-2</v>
      </c>
      <c r="AA155" s="226">
        <v>8.3000000000000004E-2</v>
      </c>
      <c r="AB155" s="226">
        <v>8.4000000000000005E-2</v>
      </c>
      <c r="AC155" s="226">
        <v>8.4000000000000005E-2</v>
      </c>
      <c r="AD155" s="226">
        <v>8.5000000000000006E-2</v>
      </c>
      <c r="AE155" s="226">
        <v>8.5999999999999993E-2</v>
      </c>
      <c r="AF155" s="226">
        <v>8.5999999999999993E-2</v>
      </c>
      <c r="AG155" s="226">
        <v>8.6999999999999994E-2</v>
      </c>
      <c r="AH155" s="226">
        <v>8.6999999999999994E-2</v>
      </c>
      <c r="AI155" s="226">
        <v>8.7999999999999995E-2</v>
      </c>
      <c r="AJ155" s="226">
        <v>8.8999999999999996E-2</v>
      </c>
    </row>
    <row r="156" spans="1:36" x14ac:dyDescent="0.25">
      <c r="A156" s="17"/>
      <c r="B156" s="226" t="s">
        <v>2206</v>
      </c>
      <c r="D156" s="226">
        <v>42.203000000000003</v>
      </c>
      <c r="E156" s="226">
        <v>41.713999999999999</v>
      </c>
      <c r="F156" s="226">
        <v>40.658000000000001</v>
      </c>
      <c r="G156" s="226">
        <v>39.881999999999998</v>
      </c>
      <c r="H156" s="226">
        <v>39.231000000000002</v>
      </c>
      <c r="I156" s="226">
        <v>39.707999999999998</v>
      </c>
      <c r="J156" s="226">
        <v>40.036999999999999</v>
      </c>
      <c r="K156" s="226">
        <v>40.286999999999999</v>
      </c>
      <c r="L156" s="226">
        <v>40.655000000000001</v>
      </c>
      <c r="M156" s="226">
        <v>40.869</v>
      </c>
      <c r="N156" s="226">
        <v>40.908000000000001</v>
      </c>
      <c r="O156" s="226">
        <v>40.945999999999998</v>
      </c>
      <c r="P156" s="226">
        <v>40.963000000000001</v>
      </c>
      <c r="Q156" s="226">
        <v>40.548999999999999</v>
      </c>
      <c r="R156" s="226">
        <v>40.192999999999998</v>
      </c>
      <c r="S156" s="226">
        <v>39.865000000000002</v>
      </c>
      <c r="T156" s="226">
        <v>39.534999999999997</v>
      </c>
      <c r="U156" s="226">
        <v>39.247</v>
      </c>
      <c r="V156" s="226">
        <v>38.985999999999997</v>
      </c>
      <c r="W156" s="226">
        <v>38.738999999999997</v>
      </c>
      <c r="X156" s="226">
        <v>38.521999999999998</v>
      </c>
      <c r="Y156" s="226">
        <v>38.344999999999999</v>
      </c>
      <c r="Z156" s="226">
        <v>38.164999999999999</v>
      </c>
      <c r="AA156" s="226">
        <v>37.99</v>
      </c>
      <c r="AB156" s="226">
        <v>37.874000000000002</v>
      </c>
      <c r="AC156" s="226">
        <v>37.795999999999999</v>
      </c>
      <c r="AD156" s="226">
        <v>37.734999999999999</v>
      </c>
      <c r="AE156" s="226">
        <v>37.698999999999998</v>
      </c>
      <c r="AF156" s="226">
        <v>37.677999999999997</v>
      </c>
      <c r="AG156" s="226">
        <v>37.661000000000001</v>
      </c>
      <c r="AH156" s="226">
        <v>37.652000000000001</v>
      </c>
      <c r="AI156" s="226">
        <v>37.671999999999997</v>
      </c>
      <c r="AJ156" s="226">
        <v>37.698999999999998</v>
      </c>
    </row>
    <row r="157" spans="1:36" x14ac:dyDescent="0.25">
      <c r="A157" s="17"/>
      <c r="B157" s="226" t="s">
        <v>2228</v>
      </c>
      <c r="D157" s="226">
        <v>0</v>
      </c>
      <c r="E157" s="226">
        <v>0</v>
      </c>
      <c r="F157" s="226">
        <v>0</v>
      </c>
      <c r="G157" s="226">
        <v>0</v>
      </c>
      <c r="H157" s="226">
        <v>0</v>
      </c>
      <c r="I157" s="226">
        <v>0</v>
      </c>
      <c r="J157" s="226">
        <v>0</v>
      </c>
      <c r="K157" s="226">
        <v>0</v>
      </c>
      <c r="L157" s="226">
        <v>0</v>
      </c>
      <c r="M157" s="226">
        <v>0</v>
      </c>
      <c r="N157" s="226">
        <v>0</v>
      </c>
      <c r="O157" s="226">
        <v>0</v>
      </c>
      <c r="P157" s="226">
        <v>0</v>
      </c>
      <c r="Q157" s="226">
        <v>0</v>
      </c>
      <c r="R157" s="226">
        <v>0</v>
      </c>
      <c r="S157" s="226">
        <v>0</v>
      </c>
      <c r="T157" s="226">
        <v>0</v>
      </c>
      <c r="U157" s="226">
        <v>0</v>
      </c>
      <c r="V157" s="226">
        <v>0</v>
      </c>
      <c r="W157" s="226">
        <v>0</v>
      </c>
      <c r="X157" s="226">
        <v>0</v>
      </c>
      <c r="Y157" s="226">
        <v>0</v>
      </c>
      <c r="Z157" s="226">
        <v>0</v>
      </c>
      <c r="AA157" s="226">
        <v>0</v>
      </c>
      <c r="AB157" s="226">
        <v>0</v>
      </c>
      <c r="AC157" s="226">
        <v>0</v>
      </c>
      <c r="AD157" s="226">
        <v>0</v>
      </c>
      <c r="AE157" s="226">
        <v>0</v>
      </c>
      <c r="AF157" s="226">
        <v>0</v>
      </c>
      <c r="AG157" s="226">
        <v>0</v>
      </c>
      <c r="AH157" s="226">
        <v>0</v>
      </c>
      <c r="AI157" s="226">
        <v>0</v>
      </c>
      <c r="AJ157" s="226">
        <v>0</v>
      </c>
    </row>
    <row r="158" spans="1:36" x14ac:dyDescent="0.25">
      <c r="A158" s="17"/>
      <c r="B158" s="226" t="s">
        <v>307</v>
      </c>
      <c r="D158" s="226">
        <v>0.08</v>
      </c>
      <c r="E158" s="226">
        <v>0.23599999999999999</v>
      </c>
      <c r="F158" s="226">
        <v>0.15</v>
      </c>
      <c r="G158" s="226">
        <v>0.17299999999999999</v>
      </c>
      <c r="H158" s="226">
        <v>0.156</v>
      </c>
      <c r="I158" s="226">
        <v>0.16200000000000001</v>
      </c>
      <c r="J158" s="226">
        <v>0.16300000000000001</v>
      </c>
      <c r="K158" s="226">
        <v>0.16400000000000001</v>
      </c>
      <c r="L158" s="226">
        <v>0.159</v>
      </c>
      <c r="M158" s="226">
        <v>0.151</v>
      </c>
      <c r="N158" s="226">
        <v>0.14099999999999999</v>
      </c>
      <c r="O158" s="226">
        <v>0.13100000000000001</v>
      </c>
      <c r="P158" s="226">
        <v>0.11899999999999999</v>
      </c>
      <c r="Q158" s="226">
        <v>0.107</v>
      </c>
      <c r="R158" s="226">
        <v>9.5000000000000001E-2</v>
      </c>
      <c r="S158" s="226">
        <v>8.1000000000000003E-2</v>
      </c>
      <c r="T158" s="226">
        <v>6.8000000000000005E-2</v>
      </c>
      <c r="U158" s="226">
        <v>5.3999999999999999E-2</v>
      </c>
      <c r="V158" s="226">
        <v>0.04</v>
      </c>
      <c r="W158" s="226">
        <v>2.5999999999999999E-2</v>
      </c>
      <c r="X158" s="226">
        <v>1.2999999999999999E-2</v>
      </c>
      <c r="Y158" s="226">
        <v>0</v>
      </c>
      <c r="Z158" s="226">
        <v>0</v>
      </c>
      <c r="AA158" s="226">
        <v>0</v>
      </c>
      <c r="AB158" s="226">
        <v>0</v>
      </c>
      <c r="AC158" s="226">
        <v>0</v>
      </c>
      <c r="AD158" s="226">
        <v>0</v>
      </c>
      <c r="AE158" s="226">
        <v>0</v>
      </c>
      <c r="AF158" s="226">
        <v>0</v>
      </c>
      <c r="AG158" s="226">
        <v>0</v>
      </c>
      <c r="AH158" s="226">
        <v>0</v>
      </c>
      <c r="AI158" s="226">
        <v>0</v>
      </c>
      <c r="AJ158" s="226">
        <v>0</v>
      </c>
    </row>
    <row r="159" spans="1:36" x14ac:dyDescent="0.25">
      <c r="A159" s="17"/>
      <c r="B159" s="226" t="s">
        <v>2207</v>
      </c>
      <c r="D159" s="226">
        <v>171.98</v>
      </c>
      <c r="E159" s="226">
        <v>184.14400000000001</v>
      </c>
      <c r="F159" s="226">
        <v>169.86699999999999</v>
      </c>
      <c r="G159" s="226">
        <v>172.20699999999999</v>
      </c>
      <c r="H159" s="226">
        <v>173.405</v>
      </c>
      <c r="I159" s="226">
        <v>176.233</v>
      </c>
      <c r="J159" s="226">
        <v>177.98699999999999</v>
      </c>
      <c r="K159" s="226">
        <v>179.35400000000001</v>
      </c>
      <c r="L159" s="226">
        <v>181.27</v>
      </c>
      <c r="M159" s="226">
        <v>182.578</v>
      </c>
      <c r="N159" s="226">
        <v>183.274</v>
      </c>
      <c r="O159" s="226">
        <v>183.988</v>
      </c>
      <c r="P159" s="226">
        <v>184.69300000000001</v>
      </c>
      <c r="Q159" s="226">
        <v>185.33799999999999</v>
      </c>
      <c r="R159" s="226">
        <v>186.13300000000001</v>
      </c>
      <c r="S159" s="226">
        <v>187.21899999999999</v>
      </c>
      <c r="T159" s="226">
        <v>188.16900000000001</v>
      </c>
      <c r="U159" s="226">
        <v>189.05099999999999</v>
      </c>
      <c r="V159" s="226">
        <v>189.863</v>
      </c>
      <c r="W159" s="226">
        <v>190.61699999999999</v>
      </c>
      <c r="X159" s="226">
        <v>191.364</v>
      </c>
      <c r="Y159" s="226">
        <v>192.21600000000001</v>
      </c>
      <c r="Z159" s="226">
        <v>193.04400000000001</v>
      </c>
      <c r="AA159" s="226">
        <v>193.77099999999999</v>
      </c>
      <c r="AB159" s="226">
        <v>194.61199999999999</v>
      </c>
      <c r="AC159" s="226">
        <v>195.53700000000001</v>
      </c>
      <c r="AD159" s="226">
        <v>196.37700000000001</v>
      </c>
      <c r="AE159" s="226">
        <v>197.18100000000001</v>
      </c>
      <c r="AF159" s="226">
        <v>197.93199999999999</v>
      </c>
      <c r="AG159" s="226">
        <v>198.64</v>
      </c>
      <c r="AH159" s="226">
        <v>199.34800000000001</v>
      </c>
      <c r="AI159" s="226">
        <v>200.13200000000001</v>
      </c>
      <c r="AJ159" s="226">
        <v>200.93799999999999</v>
      </c>
    </row>
    <row r="160" spans="1:36" x14ac:dyDescent="0.25">
      <c r="A160" s="17"/>
      <c r="B160" s="226" t="s">
        <v>2208</v>
      </c>
      <c r="D160" s="226">
        <v>26.706</v>
      </c>
      <c r="E160" s="226">
        <v>27.058</v>
      </c>
      <c r="F160" s="226">
        <v>24.266999999999999</v>
      </c>
      <c r="G160" s="226">
        <v>28.666</v>
      </c>
      <c r="H160" s="226">
        <v>16.260000000000002</v>
      </c>
      <c r="I160" s="226">
        <v>27.126999999999999</v>
      </c>
      <c r="J160" s="226">
        <v>27.401</v>
      </c>
      <c r="K160" s="226">
        <v>27.614000000000001</v>
      </c>
      <c r="L160" s="226">
        <v>27.911000000000001</v>
      </c>
      <c r="M160" s="226">
        <v>28.114999999999998</v>
      </c>
      <c r="N160" s="226">
        <v>28.201000000000001</v>
      </c>
      <c r="O160" s="226">
        <v>28.318000000000001</v>
      </c>
      <c r="P160" s="226">
        <v>28.428000000000001</v>
      </c>
      <c r="Q160" s="226">
        <v>28.51</v>
      </c>
      <c r="R160" s="226">
        <v>28.622</v>
      </c>
      <c r="S160" s="226">
        <v>28.774000000000001</v>
      </c>
      <c r="T160" s="226">
        <v>28.888999999999999</v>
      </c>
      <c r="U160" s="226">
        <v>29.004999999999999</v>
      </c>
      <c r="V160" s="226">
        <v>29.117999999999999</v>
      </c>
      <c r="W160" s="226">
        <v>29.210999999999999</v>
      </c>
      <c r="X160" s="226">
        <v>29.306000000000001</v>
      </c>
      <c r="Y160" s="226">
        <v>29.408999999999999</v>
      </c>
      <c r="Z160" s="226">
        <v>29.489000000000001</v>
      </c>
      <c r="AA160" s="226">
        <v>29.552</v>
      </c>
      <c r="AB160" s="226">
        <v>29.638000000000002</v>
      </c>
      <c r="AC160" s="226">
        <v>29.731999999999999</v>
      </c>
      <c r="AD160" s="226">
        <v>29.812000000000001</v>
      </c>
      <c r="AE160" s="226">
        <v>29.887</v>
      </c>
      <c r="AF160" s="226">
        <v>29.949000000000002</v>
      </c>
      <c r="AG160" s="226">
        <v>30</v>
      </c>
      <c r="AH160" s="226">
        <v>30.047000000000001</v>
      </c>
      <c r="AI160" s="226">
        <v>30.105</v>
      </c>
      <c r="AJ160" s="226">
        <v>30.164000000000001</v>
      </c>
    </row>
    <row r="161" spans="1:36" x14ac:dyDescent="0.25">
      <c r="A161" s="17"/>
      <c r="B161" s="226" t="s">
        <v>287</v>
      </c>
      <c r="D161" s="226">
        <v>44.734999999999999</v>
      </c>
      <c r="E161" s="226">
        <v>44.061999999999998</v>
      </c>
      <c r="F161" s="226">
        <v>37.939</v>
      </c>
      <c r="G161" s="226">
        <v>40.07</v>
      </c>
      <c r="H161" s="226">
        <v>40.021000000000001</v>
      </c>
      <c r="I161" s="226">
        <v>40.898000000000003</v>
      </c>
      <c r="J161" s="226">
        <v>41.566000000000003</v>
      </c>
      <c r="K161" s="226">
        <v>42.118000000000002</v>
      </c>
      <c r="L161" s="226">
        <v>42.8</v>
      </c>
      <c r="M161" s="226">
        <v>43.311</v>
      </c>
      <c r="N161" s="226">
        <v>43.655999999999999</v>
      </c>
      <c r="O161" s="226">
        <v>43.987000000000002</v>
      </c>
      <c r="P161" s="226">
        <v>44.290999999999997</v>
      </c>
      <c r="Q161" s="226">
        <v>44.56</v>
      </c>
      <c r="R161" s="226">
        <v>44.843000000000004</v>
      </c>
      <c r="S161" s="226">
        <v>45.179000000000002</v>
      </c>
      <c r="T161" s="226">
        <v>45.454999999999998</v>
      </c>
      <c r="U161" s="226">
        <v>45.697000000000003</v>
      </c>
      <c r="V161" s="226">
        <v>45.918999999999997</v>
      </c>
      <c r="W161" s="226">
        <v>46.131</v>
      </c>
      <c r="X161" s="226">
        <v>46.341999999999999</v>
      </c>
      <c r="Y161" s="226">
        <v>46.582999999999998</v>
      </c>
      <c r="Z161" s="226">
        <v>46.823999999999998</v>
      </c>
      <c r="AA161" s="226">
        <v>47.042000000000002</v>
      </c>
      <c r="AB161" s="226">
        <v>47.286999999999999</v>
      </c>
      <c r="AC161" s="226">
        <v>47.56</v>
      </c>
      <c r="AD161" s="226">
        <v>47.817</v>
      </c>
      <c r="AE161" s="226">
        <v>48.066000000000003</v>
      </c>
      <c r="AF161" s="226">
        <v>48.307000000000002</v>
      </c>
      <c r="AG161" s="226">
        <v>48.536000000000001</v>
      </c>
      <c r="AH161" s="226">
        <v>48.765000000000001</v>
      </c>
      <c r="AI161" s="226">
        <v>49.012</v>
      </c>
      <c r="AJ161" s="226">
        <v>49.262</v>
      </c>
    </row>
    <row r="162" spans="1:36" x14ac:dyDescent="0.25">
      <c r="A162" s="17"/>
      <c r="B162" s="226" t="s">
        <v>152</v>
      </c>
      <c r="D162" s="226">
        <v>10.875999999999999</v>
      </c>
      <c r="E162" s="226">
        <v>13.132999999999999</v>
      </c>
      <c r="F162" s="226">
        <v>10.601000000000001</v>
      </c>
      <c r="G162" s="226">
        <v>6.6260000000000003</v>
      </c>
      <c r="H162" s="226">
        <v>8.1509999999999998</v>
      </c>
      <c r="I162" s="226">
        <v>8.8620000000000001</v>
      </c>
      <c r="J162" s="226">
        <v>9.5350000000000001</v>
      </c>
      <c r="K162" s="226">
        <v>10.177</v>
      </c>
      <c r="L162" s="226">
        <v>10.83</v>
      </c>
      <c r="M162" s="226">
        <v>11.414</v>
      </c>
      <c r="N162" s="226">
        <v>11.926</v>
      </c>
      <c r="O162" s="226">
        <v>12.379</v>
      </c>
      <c r="P162" s="226">
        <v>12.776</v>
      </c>
      <c r="Q162" s="226">
        <v>13.112</v>
      </c>
      <c r="R162" s="226">
        <v>13.387</v>
      </c>
      <c r="S162" s="226">
        <v>13.611000000000001</v>
      </c>
      <c r="T162" s="226">
        <v>13.753</v>
      </c>
      <c r="U162" s="226">
        <v>13.847</v>
      </c>
      <c r="V162" s="226">
        <v>13.932</v>
      </c>
      <c r="W162" s="226">
        <v>14.016999999999999</v>
      </c>
      <c r="X162" s="226">
        <v>14.099</v>
      </c>
      <c r="Y162" s="226">
        <v>14.192</v>
      </c>
      <c r="Z162" s="226">
        <v>14.288</v>
      </c>
      <c r="AA162" s="226">
        <v>14.375</v>
      </c>
      <c r="AB162" s="226">
        <v>14.47</v>
      </c>
      <c r="AC162" s="226">
        <v>14.573</v>
      </c>
      <c r="AD162" s="226">
        <v>14.67</v>
      </c>
      <c r="AE162" s="226">
        <v>14.766</v>
      </c>
      <c r="AF162" s="226">
        <v>14.86</v>
      </c>
      <c r="AG162" s="226">
        <v>14.952</v>
      </c>
      <c r="AH162" s="226">
        <v>15.044</v>
      </c>
      <c r="AI162" s="226">
        <v>15.141999999999999</v>
      </c>
      <c r="AJ162" s="226">
        <v>15.242000000000001</v>
      </c>
    </row>
    <row r="163" spans="1:36" x14ac:dyDescent="0.25">
      <c r="A163" s="17"/>
      <c r="B163" s="226" t="s">
        <v>2209</v>
      </c>
      <c r="D163" s="226">
        <v>0.40799999999999997</v>
      </c>
      <c r="E163" s="226">
        <v>1.6240000000000001</v>
      </c>
      <c r="F163" s="226">
        <v>1.474</v>
      </c>
      <c r="G163" s="226">
        <v>1.403</v>
      </c>
      <c r="H163" s="226">
        <v>1.421</v>
      </c>
      <c r="I163" s="226">
        <v>1.4430000000000001</v>
      </c>
      <c r="J163" s="226">
        <v>1.464</v>
      </c>
      <c r="K163" s="226">
        <v>1.484</v>
      </c>
      <c r="L163" s="226">
        <v>1.5029999999999999</v>
      </c>
      <c r="M163" s="226">
        <v>1.5209999999999999</v>
      </c>
      <c r="N163" s="226">
        <v>1.5369999999999999</v>
      </c>
      <c r="O163" s="226">
        <v>1.5509999999999999</v>
      </c>
      <c r="P163" s="226">
        <v>1.5629999999999999</v>
      </c>
      <c r="Q163" s="226">
        <v>1.5720000000000001</v>
      </c>
      <c r="R163" s="226">
        <v>1.579</v>
      </c>
      <c r="S163" s="226">
        <v>1.5840000000000001</v>
      </c>
      <c r="T163" s="226">
        <v>1.585</v>
      </c>
      <c r="U163" s="226">
        <v>1.585</v>
      </c>
      <c r="V163" s="226">
        <v>1.585</v>
      </c>
      <c r="W163" s="226">
        <v>1.585</v>
      </c>
      <c r="X163" s="226">
        <v>1.585</v>
      </c>
      <c r="Y163" s="226">
        <v>1.585</v>
      </c>
      <c r="Z163" s="226">
        <v>1.585</v>
      </c>
      <c r="AA163" s="226">
        <v>1.585</v>
      </c>
      <c r="AB163" s="226">
        <v>1.585</v>
      </c>
      <c r="AC163" s="226">
        <v>1.585</v>
      </c>
      <c r="AD163" s="226">
        <v>1.585</v>
      </c>
      <c r="AE163" s="226">
        <v>1.585</v>
      </c>
      <c r="AF163" s="226">
        <v>1.585</v>
      </c>
      <c r="AG163" s="226">
        <v>1.585</v>
      </c>
      <c r="AH163" s="226">
        <v>1.585</v>
      </c>
      <c r="AI163" s="226">
        <v>1.585</v>
      </c>
      <c r="AJ163" s="226">
        <v>1.585</v>
      </c>
    </row>
    <row r="164" spans="1:36" x14ac:dyDescent="0.25">
      <c r="A164" s="17"/>
      <c r="B164" s="226" t="s">
        <v>2210</v>
      </c>
      <c r="D164" s="226">
        <v>4.4640000000000004</v>
      </c>
      <c r="E164" s="226">
        <v>10.311</v>
      </c>
      <c r="F164" s="226">
        <v>9.8729999999999993</v>
      </c>
      <c r="G164" s="226">
        <v>9.5009999999999994</v>
      </c>
      <c r="H164" s="226">
        <v>9.3260000000000005</v>
      </c>
      <c r="I164" s="226">
        <v>9.5939999999999994</v>
      </c>
      <c r="J164" s="226">
        <v>9.8290000000000006</v>
      </c>
      <c r="K164" s="226">
        <v>10.018000000000001</v>
      </c>
      <c r="L164" s="226">
        <v>10.25</v>
      </c>
      <c r="M164" s="226">
        <v>10.425000000000001</v>
      </c>
      <c r="N164" s="226">
        <v>10.554</v>
      </c>
      <c r="O164" s="226">
        <v>10.670999999999999</v>
      </c>
      <c r="P164" s="226">
        <v>10.782</v>
      </c>
      <c r="Q164" s="226">
        <v>10.893000000000001</v>
      </c>
      <c r="R164" s="226">
        <v>11.009</v>
      </c>
      <c r="S164" s="226">
        <v>11.154999999999999</v>
      </c>
      <c r="T164" s="226">
        <v>11.286</v>
      </c>
      <c r="U164" s="226">
        <v>11.395</v>
      </c>
      <c r="V164" s="226">
        <v>11.502000000000001</v>
      </c>
      <c r="W164" s="226">
        <v>11.602</v>
      </c>
      <c r="X164" s="226">
        <v>11.698</v>
      </c>
      <c r="Y164" s="226">
        <v>11.804</v>
      </c>
      <c r="Z164" s="226">
        <v>11.92</v>
      </c>
      <c r="AA164" s="226">
        <v>12.026</v>
      </c>
      <c r="AB164" s="226">
        <v>12.138999999999999</v>
      </c>
      <c r="AC164" s="226">
        <v>12.260999999999999</v>
      </c>
      <c r="AD164" s="226">
        <v>12.375</v>
      </c>
      <c r="AE164" s="226">
        <v>12.487</v>
      </c>
      <c r="AF164" s="226">
        <v>12.598000000000001</v>
      </c>
      <c r="AG164" s="226">
        <v>12.707000000000001</v>
      </c>
      <c r="AH164" s="226">
        <v>12.816000000000001</v>
      </c>
      <c r="AI164" s="226">
        <v>12.932</v>
      </c>
      <c r="AJ164" s="226">
        <v>13.048999999999999</v>
      </c>
    </row>
    <row r="165" spans="1:36" x14ac:dyDescent="0.25">
      <c r="A165" s="17"/>
      <c r="B165" s="226" t="s">
        <v>2211</v>
      </c>
      <c r="D165" s="226">
        <v>48.536999999999999</v>
      </c>
      <c r="E165" s="226">
        <v>39.734000000000002</v>
      </c>
      <c r="F165" s="226">
        <v>39.183999999999997</v>
      </c>
      <c r="G165" s="226">
        <v>38.764000000000003</v>
      </c>
      <c r="H165" s="226">
        <v>36.405999999999999</v>
      </c>
      <c r="I165" s="226">
        <v>37.17</v>
      </c>
      <c r="J165" s="226">
        <v>37.743000000000002</v>
      </c>
      <c r="K165" s="226">
        <v>38.22</v>
      </c>
      <c r="L165" s="226">
        <v>38.811</v>
      </c>
      <c r="M165" s="226">
        <v>39.253</v>
      </c>
      <c r="N165" s="226">
        <v>39.548000000000002</v>
      </c>
      <c r="O165" s="226">
        <v>39.840000000000003</v>
      </c>
      <c r="P165" s="226">
        <v>40.113</v>
      </c>
      <c r="Q165" s="226">
        <v>40.356999999999999</v>
      </c>
      <c r="R165" s="226">
        <v>40.619999999999997</v>
      </c>
      <c r="S165" s="226">
        <v>40.929000000000002</v>
      </c>
      <c r="T165" s="226">
        <v>41.188000000000002</v>
      </c>
      <c r="U165" s="226">
        <v>41.424999999999997</v>
      </c>
      <c r="V165" s="226">
        <v>41.646000000000001</v>
      </c>
      <c r="W165" s="226">
        <v>41.859000000000002</v>
      </c>
      <c r="X165" s="226">
        <v>42.073999999999998</v>
      </c>
      <c r="Y165" s="226">
        <v>42.314999999999998</v>
      </c>
      <c r="Z165" s="226">
        <v>42.552</v>
      </c>
      <c r="AA165" s="226">
        <v>42.768999999999998</v>
      </c>
      <c r="AB165" s="226">
        <v>43.012999999999998</v>
      </c>
      <c r="AC165" s="226">
        <v>43.283000000000001</v>
      </c>
      <c r="AD165" s="226">
        <v>43.540999999999997</v>
      </c>
      <c r="AE165" s="226">
        <v>43.793999999999997</v>
      </c>
      <c r="AF165" s="226">
        <v>44.039000000000001</v>
      </c>
      <c r="AG165" s="226">
        <v>44.274000000000001</v>
      </c>
      <c r="AH165" s="226">
        <v>44.508000000000003</v>
      </c>
      <c r="AI165" s="226">
        <v>44.759</v>
      </c>
      <c r="AJ165" s="226">
        <v>45.014000000000003</v>
      </c>
    </row>
    <row r="166" spans="1:36" x14ac:dyDescent="0.25">
      <c r="A166" s="17"/>
      <c r="B166" s="226" t="s">
        <v>2212</v>
      </c>
      <c r="D166" s="226">
        <v>438.60199999999998</v>
      </c>
      <c r="E166" s="226">
        <v>457.858</v>
      </c>
      <c r="F166" s="226">
        <v>422.48399999999998</v>
      </c>
      <c r="G166" s="226">
        <v>427.77300000000002</v>
      </c>
      <c r="H166" s="226">
        <v>414.11399999999998</v>
      </c>
      <c r="I166" s="226">
        <v>432.55200000000002</v>
      </c>
      <c r="J166" s="226">
        <v>438.21800000000002</v>
      </c>
      <c r="K166" s="226">
        <v>442.79199999999997</v>
      </c>
      <c r="L166" s="226">
        <v>448.71699999999998</v>
      </c>
      <c r="M166" s="226">
        <v>452.96800000000002</v>
      </c>
      <c r="N166" s="226">
        <v>455.50200000000001</v>
      </c>
      <c r="O166" s="226">
        <v>458.02199999999999</v>
      </c>
      <c r="P166" s="226">
        <v>460.37200000000001</v>
      </c>
      <c r="Q166" s="226">
        <v>462.03500000000003</v>
      </c>
      <c r="R166" s="226">
        <v>463.99799999999999</v>
      </c>
      <c r="S166" s="226">
        <v>466.58199999999999</v>
      </c>
      <c r="T166" s="226">
        <v>468.68</v>
      </c>
      <c r="U166" s="226">
        <v>470.57499999999999</v>
      </c>
      <c r="V166" s="226">
        <v>472.35300000000001</v>
      </c>
      <c r="W166" s="226">
        <v>474.00700000000001</v>
      </c>
      <c r="X166" s="226">
        <v>475.68299999999999</v>
      </c>
      <c r="Y166" s="226">
        <v>477.65199999999999</v>
      </c>
      <c r="Z166" s="226">
        <v>479.59</v>
      </c>
      <c r="AA166" s="226">
        <v>481.303</v>
      </c>
      <c r="AB166" s="226">
        <v>483.346</v>
      </c>
      <c r="AC166" s="226">
        <v>485.65499999999997</v>
      </c>
      <c r="AD166" s="226">
        <v>487.80599999999998</v>
      </c>
      <c r="AE166" s="226">
        <v>489.90899999999999</v>
      </c>
      <c r="AF166" s="226">
        <v>491.92099999999999</v>
      </c>
      <c r="AG166" s="226">
        <v>493.83600000000001</v>
      </c>
      <c r="AH166" s="226">
        <v>495.75</v>
      </c>
      <c r="AI166" s="226">
        <v>497.86799999999999</v>
      </c>
      <c r="AJ166" s="226">
        <v>500.03399999999999</v>
      </c>
    </row>
    <row r="167" spans="1:36" x14ac:dyDescent="0.25">
      <c r="A167" s="17"/>
    </row>
    <row r="168" spans="1:36" x14ac:dyDescent="0.25">
      <c r="A168" s="17"/>
      <c r="B168" s="226" t="s">
        <v>2213</v>
      </c>
    </row>
    <row r="169" spans="1:36" x14ac:dyDescent="0.25">
      <c r="A169" s="17"/>
      <c r="B169" s="226" t="s">
        <v>240</v>
      </c>
      <c r="D169" s="226">
        <v>0.47099999999999997</v>
      </c>
      <c r="E169" s="226">
        <v>0.50900000000000001</v>
      </c>
      <c r="F169" s="226">
        <v>0.48099999999999998</v>
      </c>
      <c r="G169" s="226">
        <v>0.495</v>
      </c>
      <c r="H169" s="226">
        <v>0.502</v>
      </c>
      <c r="I169" s="226">
        <v>0.502</v>
      </c>
      <c r="J169" s="226">
        <v>0.502</v>
      </c>
      <c r="K169" s="226">
        <v>0.502</v>
      </c>
      <c r="L169" s="226">
        <v>0.501</v>
      </c>
      <c r="M169" s="226">
        <v>0.501</v>
      </c>
      <c r="N169" s="226">
        <v>0.501</v>
      </c>
      <c r="O169" s="226">
        <v>0.501</v>
      </c>
      <c r="P169" s="226">
        <v>0.501</v>
      </c>
      <c r="Q169" s="226">
        <v>0.501</v>
      </c>
      <c r="R169" s="226">
        <v>0.501</v>
      </c>
      <c r="S169" s="226">
        <v>0.5</v>
      </c>
      <c r="T169" s="226">
        <v>0.499</v>
      </c>
      <c r="U169" s="226">
        <v>0.498</v>
      </c>
      <c r="V169" s="226">
        <v>0.497</v>
      </c>
      <c r="W169" s="226">
        <v>0.497</v>
      </c>
      <c r="X169" s="226">
        <v>0.496</v>
      </c>
      <c r="Y169" s="226">
        <v>0.495</v>
      </c>
      <c r="Z169" s="226">
        <v>0.49399999999999999</v>
      </c>
      <c r="AA169" s="226">
        <v>0.49399999999999999</v>
      </c>
      <c r="AB169" s="226">
        <v>0.49299999999999999</v>
      </c>
      <c r="AC169" s="226">
        <v>0.49199999999999999</v>
      </c>
      <c r="AD169" s="226">
        <v>0.49199999999999999</v>
      </c>
      <c r="AE169" s="226">
        <v>0.49099999999999999</v>
      </c>
      <c r="AF169" s="226">
        <v>0.49</v>
      </c>
      <c r="AG169" s="226">
        <v>0.49</v>
      </c>
      <c r="AH169" s="226">
        <v>0.48899999999999999</v>
      </c>
      <c r="AI169" s="226">
        <v>0.48799999999999999</v>
      </c>
      <c r="AJ169" s="226">
        <v>0.48799999999999999</v>
      </c>
    </row>
    <row r="170" spans="1:36" x14ac:dyDescent="0.25">
      <c r="A170" s="17"/>
      <c r="B170" s="226" t="s">
        <v>2204</v>
      </c>
      <c r="D170" s="226">
        <v>0.223</v>
      </c>
      <c r="E170" s="226">
        <v>0.22</v>
      </c>
      <c r="F170" s="226">
        <v>0.22</v>
      </c>
      <c r="G170" s="226">
        <v>0.217</v>
      </c>
      <c r="H170" s="226">
        <v>0.218</v>
      </c>
      <c r="I170" s="226">
        <v>0.217</v>
      </c>
      <c r="J170" s="226">
        <v>0.216</v>
      </c>
      <c r="K170" s="226">
        <v>0.216</v>
      </c>
      <c r="L170" s="226">
        <v>0.215</v>
      </c>
      <c r="M170" s="226">
        <v>0.214</v>
      </c>
      <c r="N170" s="226">
        <v>0.214</v>
      </c>
      <c r="O170" s="226">
        <v>0.21299999999999999</v>
      </c>
      <c r="P170" s="226">
        <v>0.21199999999999999</v>
      </c>
      <c r="Q170" s="226">
        <v>0.20899999999999999</v>
      </c>
      <c r="R170" s="226">
        <v>0.20599999999999999</v>
      </c>
      <c r="S170" s="226">
        <v>0.20300000000000001</v>
      </c>
      <c r="T170" s="226">
        <v>0.19900000000000001</v>
      </c>
      <c r="U170" s="226">
        <v>0.19700000000000001</v>
      </c>
      <c r="V170" s="226">
        <v>0.19400000000000001</v>
      </c>
      <c r="W170" s="226">
        <v>0.192</v>
      </c>
      <c r="X170" s="226">
        <v>0.189</v>
      </c>
      <c r="Y170" s="226">
        <v>0.187</v>
      </c>
      <c r="Z170" s="226">
        <v>0.185</v>
      </c>
      <c r="AA170" s="226">
        <v>0.183</v>
      </c>
      <c r="AB170" s="226">
        <v>0.18099999999999999</v>
      </c>
      <c r="AC170" s="226">
        <v>0.18</v>
      </c>
      <c r="AD170" s="226">
        <v>0.17799999999999999</v>
      </c>
      <c r="AE170" s="226">
        <v>0.17699999999999999</v>
      </c>
      <c r="AF170" s="226">
        <v>0.17599999999999999</v>
      </c>
      <c r="AG170" s="226">
        <v>0.17399999999999999</v>
      </c>
      <c r="AH170" s="226">
        <v>0.17299999999999999</v>
      </c>
      <c r="AI170" s="226">
        <v>0.17199999999999999</v>
      </c>
      <c r="AJ170" s="226">
        <v>0.17100000000000001</v>
      </c>
    </row>
    <row r="171" spans="1:36" x14ac:dyDescent="0.25">
      <c r="A171" s="17"/>
      <c r="B171" s="226" t="s">
        <v>2205</v>
      </c>
      <c r="D171" s="226">
        <v>1E-3</v>
      </c>
      <c r="E171" s="226">
        <v>2E-3</v>
      </c>
      <c r="F171" s="226">
        <v>1E-3</v>
      </c>
      <c r="G171" s="226">
        <v>1E-3</v>
      </c>
      <c r="H171" s="226">
        <v>1E-3</v>
      </c>
      <c r="I171" s="226">
        <v>1E-3</v>
      </c>
      <c r="J171" s="226">
        <v>1E-3</v>
      </c>
      <c r="K171" s="226">
        <v>1E-3</v>
      </c>
      <c r="L171" s="226">
        <v>1E-3</v>
      </c>
      <c r="M171" s="226">
        <v>1E-3</v>
      </c>
      <c r="N171" s="226">
        <v>1E-3</v>
      </c>
      <c r="O171" s="226">
        <v>1E-3</v>
      </c>
      <c r="P171" s="226">
        <v>1E-3</v>
      </c>
      <c r="Q171" s="226">
        <v>0</v>
      </c>
      <c r="R171" s="226">
        <v>0</v>
      </c>
      <c r="S171" s="226">
        <v>0</v>
      </c>
      <c r="T171" s="226">
        <v>0</v>
      </c>
      <c r="U171" s="226">
        <v>0</v>
      </c>
      <c r="V171" s="226">
        <v>0</v>
      </c>
      <c r="W171" s="226">
        <v>0</v>
      </c>
      <c r="X171" s="226">
        <v>0</v>
      </c>
      <c r="Y171" s="226">
        <v>0</v>
      </c>
      <c r="Z171" s="226">
        <v>0</v>
      </c>
      <c r="AA171" s="226">
        <v>0</v>
      </c>
      <c r="AB171" s="226">
        <v>0</v>
      </c>
      <c r="AC171" s="226">
        <v>0</v>
      </c>
      <c r="AD171" s="226">
        <v>0</v>
      </c>
      <c r="AE171" s="226">
        <v>0</v>
      </c>
      <c r="AF171" s="226">
        <v>0</v>
      </c>
      <c r="AG171" s="226">
        <v>0</v>
      </c>
      <c r="AH171" s="226">
        <v>0</v>
      </c>
      <c r="AI171" s="226">
        <v>0</v>
      </c>
      <c r="AJ171" s="226">
        <v>0</v>
      </c>
    </row>
    <row r="172" spans="1:36" x14ac:dyDescent="0.25">
      <c r="A172" s="17"/>
      <c r="B172" s="226" t="s">
        <v>2228</v>
      </c>
      <c r="D172" s="226">
        <v>0</v>
      </c>
      <c r="E172" s="226">
        <v>0</v>
      </c>
      <c r="F172" s="226">
        <v>0</v>
      </c>
      <c r="G172" s="226">
        <v>0</v>
      </c>
      <c r="H172" s="226">
        <v>0</v>
      </c>
      <c r="I172" s="226">
        <v>0</v>
      </c>
      <c r="J172" s="226">
        <v>0</v>
      </c>
      <c r="K172" s="226">
        <v>0</v>
      </c>
      <c r="L172" s="226">
        <v>0</v>
      </c>
      <c r="M172" s="226">
        <v>0</v>
      </c>
      <c r="N172" s="226">
        <v>0</v>
      </c>
      <c r="O172" s="226">
        <v>0</v>
      </c>
      <c r="P172" s="226">
        <v>0</v>
      </c>
      <c r="Q172" s="226">
        <v>0</v>
      </c>
      <c r="R172" s="226">
        <v>0</v>
      </c>
      <c r="S172" s="226">
        <v>0</v>
      </c>
      <c r="T172" s="226">
        <v>0</v>
      </c>
      <c r="U172" s="226">
        <v>0</v>
      </c>
      <c r="V172" s="226">
        <v>0</v>
      </c>
      <c r="W172" s="226">
        <v>0</v>
      </c>
      <c r="X172" s="226">
        <v>0</v>
      </c>
      <c r="Y172" s="226">
        <v>0</v>
      </c>
      <c r="Z172" s="226">
        <v>0</v>
      </c>
      <c r="AA172" s="226">
        <v>0</v>
      </c>
      <c r="AB172" s="226">
        <v>0</v>
      </c>
      <c r="AC172" s="226">
        <v>0</v>
      </c>
      <c r="AD172" s="226">
        <v>0</v>
      </c>
      <c r="AE172" s="226">
        <v>0</v>
      </c>
      <c r="AF172" s="226">
        <v>0</v>
      </c>
      <c r="AG172" s="226">
        <v>0</v>
      </c>
      <c r="AH172" s="226">
        <v>0</v>
      </c>
      <c r="AI172" s="226">
        <v>0</v>
      </c>
      <c r="AJ172" s="226">
        <v>0</v>
      </c>
    </row>
    <row r="173" spans="1:36" x14ac:dyDescent="0.25">
      <c r="A173" s="17"/>
      <c r="B173" s="226" t="s">
        <v>307</v>
      </c>
      <c r="D173" s="226">
        <v>0</v>
      </c>
      <c r="E173" s="226">
        <v>1E-3</v>
      </c>
      <c r="F173" s="226">
        <v>1E-3</v>
      </c>
      <c r="G173" s="226">
        <v>1E-3</v>
      </c>
      <c r="H173" s="226">
        <v>1E-3</v>
      </c>
      <c r="I173" s="226">
        <v>1E-3</v>
      </c>
      <c r="J173" s="226">
        <v>1E-3</v>
      </c>
      <c r="K173" s="226">
        <v>1E-3</v>
      </c>
      <c r="L173" s="226">
        <v>1E-3</v>
      </c>
      <c r="M173" s="226">
        <v>1E-3</v>
      </c>
      <c r="N173" s="226">
        <v>1E-3</v>
      </c>
      <c r="O173" s="226">
        <v>1E-3</v>
      </c>
      <c r="P173" s="226">
        <v>1E-3</v>
      </c>
      <c r="Q173" s="226">
        <v>1E-3</v>
      </c>
      <c r="R173" s="226">
        <v>0</v>
      </c>
      <c r="S173" s="226">
        <v>0</v>
      </c>
      <c r="T173" s="226">
        <v>0</v>
      </c>
      <c r="U173" s="226">
        <v>0</v>
      </c>
      <c r="V173" s="226">
        <v>0</v>
      </c>
      <c r="W173" s="226">
        <v>0</v>
      </c>
      <c r="X173" s="226">
        <v>0</v>
      </c>
      <c r="Y173" s="226">
        <v>0</v>
      </c>
      <c r="Z173" s="226">
        <v>0</v>
      </c>
      <c r="AA173" s="226">
        <v>0</v>
      </c>
      <c r="AB173" s="226">
        <v>0</v>
      </c>
      <c r="AC173" s="226">
        <v>0</v>
      </c>
      <c r="AD173" s="226">
        <v>0</v>
      </c>
      <c r="AE173" s="226">
        <v>0</v>
      </c>
      <c r="AF173" s="226">
        <v>0</v>
      </c>
      <c r="AG173" s="226">
        <v>0</v>
      </c>
      <c r="AH173" s="226">
        <v>0</v>
      </c>
      <c r="AI173" s="226">
        <v>0</v>
      </c>
      <c r="AJ173" s="226">
        <v>0</v>
      </c>
    </row>
    <row r="174" spans="1:36" x14ac:dyDescent="0.25">
      <c r="A174" s="17"/>
      <c r="B174" s="226" t="s">
        <v>2207</v>
      </c>
      <c r="D174" s="226">
        <v>0.91500000000000004</v>
      </c>
      <c r="E174" s="226">
        <v>0.97799999999999998</v>
      </c>
      <c r="F174" s="226">
        <v>0.92300000000000004</v>
      </c>
      <c r="G174" s="226">
        <v>0.94199999999999995</v>
      </c>
      <c r="H174" s="226">
        <v>0.96899999999999997</v>
      </c>
      <c r="I174" s="226">
        <v>0.96799999999999997</v>
      </c>
      <c r="J174" s="226">
        <v>0.96599999999999997</v>
      </c>
      <c r="K174" s="226">
        <v>0.96399999999999997</v>
      </c>
      <c r="L174" s="226">
        <v>0.96099999999999997</v>
      </c>
      <c r="M174" s="226">
        <v>0.96</v>
      </c>
      <c r="N174" s="226">
        <v>0.96</v>
      </c>
      <c r="O174" s="226">
        <v>0.95899999999999996</v>
      </c>
      <c r="P174" s="226">
        <v>0.95799999999999996</v>
      </c>
      <c r="Q174" s="226">
        <v>0.95699999999999996</v>
      </c>
      <c r="R174" s="226">
        <v>0.95499999999999996</v>
      </c>
      <c r="S174" s="226">
        <v>0.95299999999999996</v>
      </c>
      <c r="T174" s="226">
        <v>0.95099999999999996</v>
      </c>
      <c r="U174" s="226">
        <v>0.94899999999999995</v>
      </c>
      <c r="V174" s="226">
        <v>0.94599999999999995</v>
      </c>
      <c r="W174" s="226">
        <v>0.94399999999999995</v>
      </c>
      <c r="X174" s="226">
        <v>0.94299999999999995</v>
      </c>
      <c r="Y174" s="226">
        <v>0.94099999999999995</v>
      </c>
      <c r="Z174" s="226">
        <v>0.93799999999999994</v>
      </c>
      <c r="AA174" s="226">
        <v>0.93600000000000005</v>
      </c>
      <c r="AB174" s="226">
        <v>0.93400000000000005</v>
      </c>
      <c r="AC174" s="226">
        <v>0.93200000000000005</v>
      </c>
      <c r="AD174" s="226">
        <v>0.92900000000000005</v>
      </c>
      <c r="AE174" s="226">
        <v>0.92700000000000005</v>
      </c>
      <c r="AF174" s="226">
        <v>0.92500000000000004</v>
      </c>
      <c r="AG174" s="226">
        <v>0.92200000000000004</v>
      </c>
      <c r="AH174" s="226">
        <v>0.92</v>
      </c>
      <c r="AI174" s="226">
        <v>0.91800000000000004</v>
      </c>
      <c r="AJ174" s="226">
        <v>0.91500000000000004</v>
      </c>
    </row>
    <row r="175" spans="1:36" x14ac:dyDescent="0.25">
      <c r="A175" s="17"/>
      <c r="B175" s="226" t="s">
        <v>2208</v>
      </c>
      <c r="D175" s="226">
        <v>0.14199999999999999</v>
      </c>
      <c r="E175" s="226">
        <v>0.14399999999999999</v>
      </c>
      <c r="F175" s="226">
        <v>0.13200000000000001</v>
      </c>
      <c r="G175" s="226">
        <v>0.157</v>
      </c>
      <c r="H175" s="226">
        <v>9.0999999999999998E-2</v>
      </c>
      <c r="I175" s="226">
        <v>0.14899999999999999</v>
      </c>
      <c r="J175" s="226">
        <v>0.14899999999999999</v>
      </c>
      <c r="K175" s="226">
        <v>0.14799999999999999</v>
      </c>
      <c r="L175" s="226">
        <v>0.14799999999999999</v>
      </c>
      <c r="M175" s="226">
        <v>0.14799999999999999</v>
      </c>
      <c r="N175" s="226">
        <v>0.14799999999999999</v>
      </c>
      <c r="O175" s="226">
        <v>0.14799999999999999</v>
      </c>
      <c r="P175" s="226">
        <v>0.14699999999999999</v>
      </c>
      <c r="Q175" s="226">
        <v>0.14699999999999999</v>
      </c>
      <c r="R175" s="226">
        <v>0.14699999999999999</v>
      </c>
      <c r="S175" s="226">
        <v>0.14599999999999999</v>
      </c>
      <c r="T175" s="226">
        <v>0.14599999999999999</v>
      </c>
      <c r="U175" s="226">
        <v>0.14599999999999999</v>
      </c>
      <c r="V175" s="226">
        <v>0.14499999999999999</v>
      </c>
      <c r="W175" s="226">
        <v>0.14499999999999999</v>
      </c>
      <c r="X175" s="226">
        <v>0.14399999999999999</v>
      </c>
      <c r="Y175" s="226">
        <v>0.14399999999999999</v>
      </c>
      <c r="Z175" s="226">
        <v>0.14299999999999999</v>
      </c>
      <c r="AA175" s="226">
        <v>0.14299999999999999</v>
      </c>
      <c r="AB175" s="226">
        <v>0.14199999999999999</v>
      </c>
      <c r="AC175" s="226">
        <v>0.14199999999999999</v>
      </c>
      <c r="AD175" s="226">
        <v>0.14099999999999999</v>
      </c>
      <c r="AE175" s="226">
        <v>0.14000000000000001</v>
      </c>
      <c r="AF175" s="226">
        <v>0.14000000000000001</v>
      </c>
      <c r="AG175" s="226">
        <v>0.13900000000000001</v>
      </c>
      <c r="AH175" s="226">
        <v>0.13900000000000001</v>
      </c>
      <c r="AI175" s="226">
        <v>0.13800000000000001</v>
      </c>
      <c r="AJ175" s="226">
        <v>0.13700000000000001</v>
      </c>
    </row>
    <row r="176" spans="1:36" x14ac:dyDescent="0.25">
      <c r="A176" s="17"/>
      <c r="B176" s="226" t="s">
        <v>287</v>
      </c>
      <c r="D176" s="226">
        <v>0.23799999999999999</v>
      </c>
      <c r="E176" s="226">
        <v>0.23400000000000001</v>
      </c>
      <c r="F176" s="226">
        <v>0.20599999999999999</v>
      </c>
      <c r="G176" s="226">
        <v>0.219</v>
      </c>
      <c r="H176" s="226">
        <v>0.224</v>
      </c>
      <c r="I176" s="226">
        <v>0.22500000000000001</v>
      </c>
      <c r="J176" s="226">
        <v>0.22500000000000001</v>
      </c>
      <c r="K176" s="226">
        <v>0.22600000000000001</v>
      </c>
      <c r="L176" s="226">
        <v>0.22700000000000001</v>
      </c>
      <c r="M176" s="226">
        <v>0.22800000000000001</v>
      </c>
      <c r="N176" s="226">
        <v>0.22900000000000001</v>
      </c>
      <c r="O176" s="226">
        <v>0.22900000000000001</v>
      </c>
      <c r="P176" s="226">
        <v>0.23</v>
      </c>
      <c r="Q176" s="226">
        <v>0.23</v>
      </c>
      <c r="R176" s="226">
        <v>0.23</v>
      </c>
      <c r="S176" s="226">
        <v>0.23</v>
      </c>
      <c r="T176" s="226">
        <v>0.23</v>
      </c>
      <c r="U176" s="226">
        <v>0.22900000000000001</v>
      </c>
      <c r="V176" s="226">
        <v>0.22900000000000001</v>
      </c>
      <c r="W176" s="226">
        <v>0.22900000000000001</v>
      </c>
      <c r="X176" s="226">
        <v>0.22800000000000001</v>
      </c>
      <c r="Y176" s="226">
        <v>0.22800000000000001</v>
      </c>
      <c r="Z176" s="226">
        <v>0.22800000000000001</v>
      </c>
      <c r="AA176" s="226">
        <v>0.22700000000000001</v>
      </c>
      <c r="AB176" s="226">
        <v>0.22700000000000001</v>
      </c>
      <c r="AC176" s="226">
        <v>0.22700000000000001</v>
      </c>
      <c r="AD176" s="226">
        <v>0.22600000000000001</v>
      </c>
      <c r="AE176" s="226">
        <v>0.22600000000000001</v>
      </c>
      <c r="AF176" s="226">
        <v>0.22600000000000001</v>
      </c>
      <c r="AG176" s="226">
        <v>0.22500000000000001</v>
      </c>
      <c r="AH176" s="226">
        <v>0.22500000000000001</v>
      </c>
      <c r="AI176" s="226">
        <v>0.22500000000000001</v>
      </c>
      <c r="AJ176" s="226">
        <v>0.224</v>
      </c>
    </row>
    <row r="177" spans="1:36" x14ac:dyDescent="0.25">
      <c r="A177" s="17"/>
      <c r="B177" s="226" t="s">
        <v>152</v>
      </c>
      <c r="D177" s="226">
        <v>5.8000000000000003E-2</v>
      </c>
      <c r="E177" s="226">
        <v>7.0000000000000007E-2</v>
      </c>
      <c r="F177" s="226">
        <v>5.8000000000000003E-2</v>
      </c>
      <c r="G177" s="226">
        <v>3.5999999999999997E-2</v>
      </c>
      <c r="H177" s="226">
        <v>4.5999999999999999E-2</v>
      </c>
      <c r="I177" s="226">
        <v>4.9000000000000002E-2</v>
      </c>
      <c r="J177" s="226">
        <v>5.1999999999999998E-2</v>
      </c>
      <c r="K177" s="226">
        <v>5.5E-2</v>
      </c>
      <c r="L177" s="226">
        <v>5.7000000000000002E-2</v>
      </c>
      <c r="M177" s="226">
        <v>0.06</v>
      </c>
      <c r="N177" s="226">
        <v>6.2E-2</v>
      </c>
      <c r="O177" s="226">
        <v>6.5000000000000002E-2</v>
      </c>
      <c r="P177" s="226">
        <v>6.6000000000000003E-2</v>
      </c>
      <c r="Q177" s="226">
        <v>6.8000000000000005E-2</v>
      </c>
      <c r="R177" s="226">
        <v>6.9000000000000006E-2</v>
      </c>
      <c r="S177" s="226">
        <v>6.9000000000000006E-2</v>
      </c>
      <c r="T177" s="226">
        <v>6.9000000000000006E-2</v>
      </c>
      <c r="U177" s="226">
        <v>6.9000000000000006E-2</v>
      </c>
      <c r="V177" s="226">
        <v>6.9000000000000006E-2</v>
      </c>
      <c r="W177" s="226">
        <v>6.9000000000000006E-2</v>
      </c>
      <c r="X177" s="226">
        <v>6.9000000000000006E-2</v>
      </c>
      <c r="Y177" s="226">
        <v>6.9000000000000006E-2</v>
      </c>
      <c r="Z177" s="226">
        <v>6.9000000000000006E-2</v>
      </c>
      <c r="AA177" s="226">
        <v>6.9000000000000006E-2</v>
      </c>
      <c r="AB177" s="226">
        <v>6.9000000000000006E-2</v>
      </c>
      <c r="AC177" s="226">
        <v>6.9000000000000006E-2</v>
      </c>
      <c r="AD177" s="226">
        <v>6.9000000000000006E-2</v>
      </c>
      <c r="AE177" s="226">
        <v>6.9000000000000006E-2</v>
      </c>
      <c r="AF177" s="226">
        <v>6.9000000000000006E-2</v>
      </c>
      <c r="AG177" s="226">
        <v>6.9000000000000006E-2</v>
      </c>
      <c r="AH177" s="226">
        <v>6.9000000000000006E-2</v>
      </c>
      <c r="AI177" s="226">
        <v>6.9000000000000006E-2</v>
      </c>
      <c r="AJ177" s="226">
        <v>6.9000000000000006E-2</v>
      </c>
    </row>
    <row r="178" spans="1:36" x14ac:dyDescent="0.25">
      <c r="A178" s="17"/>
      <c r="B178" s="226" t="s">
        <v>2209</v>
      </c>
      <c r="D178" s="226">
        <v>2E-3</v>
      </c>
      <c r="E178" s="226">
        <v>8.9999999999999993E-3</v>
      </c>
      <c r="F178" s="226">
        <v>8.0000000000000002E-3</v>
      </c>
      <c r="G178" s="226">
        <v>8.0000000000000002E-3</v>
      </c>
      <c r="H178" s="226">
        <v>8.0000000000000002E-3</v>
      </c>
      <c r="I178" s="226">
        <v>8.0000000000000002E-3</v>
      </c>
      <c r="J178" s="226">
        <v>8.0000000000000002E-3</v>
      </c>
      <c r="K178" s="226">
        <v>8.0000000000000002E-3</v>
      </c>
      <c r="L178" s="226">
        <v>8.0000000000000002E-3</v>
      </c>
      <c r="M178" s="226">
        <v>8.0000000000000002E-3</v>
      </c>
      <c r="N178" s="226">
        <v>8.0000000000000002E-3</v>
      </c>
      <c r="O178" s="226">
        <v>8.0000000000000002E-3</v>
      </c>
      <c r="P178" s="226">
        <v>8.0000000000000002E-3</v>
      </c>
      <c r="Q178" s="226">
        <v>8.0000000000000002E-3</v>
      </c>
      <c r="R178" s="226">
        <v>8.0000000000000002E-3</v>
      </c>
      <c r="S178" s="226">
        <v>8.0000000000000002E-3</v>
      </c>
      <c r="T178" s="226">
        <v>8.0000000000000002E-3</v>
      </c>
      <c r="U178" s="226">
        <v>8.0000000000000002E-3</v>
      </c>
      <c r="V178" s="226">
        <v>8.0000000000000002E-3</v>
      </c>
      <c r="W178" s="226">
        <v>8.0000000000000002E-3</v>
      </c>
      <c r="X178" s="226">
        <v>8.0000000000000002E-3</v>
      </c>
      <c r="Y178" s="226">
        <v>8.0000000000000002E-3</v>
      </c>
      <c r="Z178" s="226">
        <v>8.0000000000000002E-3</v>
      </c>
      <c r="AA178" s="226">
        <v>8.0000000000000002E-3</v>
      </c>
      <c r="AB178" s="226">
        <v>8.0000000000000002E-3</v>
      </c>
      <c r="AC178" s="226">
        <v>8.0000000000000002E-3</v>
      </c>
      <c r="AD178" s="226">
        <v>7.0000000000000001E-3</v>
      </c>
      <c r="AE178" s="226">
        <v>7.0000000000000001E-3</v>
      </c>
      <c r="AF178" s="226">
        <v>7.0000000000000001E-3</v>
      </c>
      <c r="AG178" s="226">
        <v>7.0000000000000001E-3</v>
      </c>
      <c r="AH178" s="226">
        <v>7.0000000000000001E-3</v>
      </c>
      <c r="AI178" s="226">
        <v>7.0000000000000001E-3</v>
      </c>
      <c r="AJ178" s="226">
        <v>7.0000000000000001E-3</v>
      </c>
    </row>
    <row r="179" spans="1:36" x14ac:dyDescent="0.25">
      <c r="A179" s="17"/>
      <c r="B179" s="226" t="s">
        <v>2210</v>
      </c>
      <c r="D179" s="226">
        <v>2.4E-2</v>
      </c>
      <c r="E179" s="226">
        <v>5.5E-2</v>
      </c>
      <c r="F179" s="226">
        <v>5.3999999999999999E-2</v>
      </c>
      <c r="G179" s="226">
        <v>5.1999999999999998E-2</v>
      </c>
      <c r="H179" s="226">
        <v>5.1999999999999998E-2</v>
      </c>
      <c r="I179" s="226">
        <v>5.2999999999999999E-2</v>
      </c>
      <c r="J179" s="226">
        <v>5.2999999999999999E-2</v>
      </c>
      <c r="K179" s="226">
        <v>5.3999999999999999E-2</v>
      </c>
      <c r="L179" s="226">
        <v>5.3999999999999999E-2</v>
      </c>
      <c r="M179" s="226">
        <v>5.5E-2</v>
      </c>
      <c r="N179" s="226">
        <v>5.5E-2</v>
      </c>
      <c r="O179" s="226">
        <v>5.6000000000000001E-2</v>
      </c>
      <c r="P179" s="226">
        <v>5.6000000000000001E-2</v>
      </c>
      <c r="Q179" s="226">
        <v>5.6000000000000001E-2</v>
      </c>
      <c r="R179" s="226">
        <v>5.7000000000000002E-2</v>
      </c>
      <c r="S179" s="226">
        <v>5.7000000000000002E-2</v>
      </c>
      <c r="T179" s="226">
        <v>5.7000000000000002E-2</v>
      </c>
      <c r="U179" s="226">
        <v>5.7000000000000002E-2</v>
      </c>
      <c r="V179" s="226">
        <v>5.7000000000000002E-2</v>
      </c>
      <c r="W179" s="226">
        <v>5.7000000000000002E-2</v>
      </c>
      <c r="X179" s="226">
        <v>5.8000000000000003E-2</v>
      </c>
      <c r="Y179" s="226">
        <v>5.8000000000000003E-2</v>
      </c>
      <c r="Z179" s="226">
        <v>5.8000000000000003E-2</v>
      </c>
      <c r="AA179" s="226">
        <v>5.8000000000000003E-2</v>
      </c>
      <c r="AB179" s="226">
        <v>5.8000000000000003E-2</v>
      </c>
      <c r="AC179" s="226">
        <v>5.8000000000000003E-2</v>
      </c>
      <c r="AD179" s="226">
        <v>5.8999999999999997E-2</v>
      </c>
      <c r="AE179" s="226">
        <v>5.8999999999999997E-2</v>
      </c>
      <c r="AF179" s="226">
        <v>5.8999999999999997E-2</v>
      </c>
      <c r="AG179" s="226">
        <v>5.8999999999999997E-2</v>
      </c>
      <c r="AH179" s="226">
        <v>5.8999999999999997E-2</v>
      </c>
      <c r="AI179" s="226">
        <v>5.8999999999999997E-2</v>
      </c>
      <c r="AJ179" s="226">
        <v>5.8999999999999997E-2</v>
      </c>
    </row>
    <row r="180" spans="1:36" x14ac:dyDescent="0.25">
      <c r="A180" s="17"/>
      <c r="B180" s="226" t="s">
        <v>2211</v>
      </c>
      <c r="D180" s="226">
        <v>0.25800000000000001</v>
      </c>
      <c r="E180" s="226">
        <v>0.21099999999999999</v>
      </c>
      <c r="F180" s="226">
        <v>0.21299999999999999</v>
      </c>
      <c r="G180" s="226">
        <v>0.21199999999999999</v>
      </c>
      <c r="H180" s="226">
        <v>0.20300000000000001</v>
      </c>
      <c r="I180" s="226">
        <v>0.20399999999999999</v>
      </c>
      <c r="J180" s="226">
        <v>0.20499999999999999</v>
      </c>
      <c r="K180" s="226">
        <v>0.20499999999999999</v>
      </c>
      <c r="L180" s="226">
        <v>0.20599999999999999</v>
      </c>
      <c r="M180" s="226">
        <v>0.20599999999999999</v>
      </c>
      <c r="N180" s="226">
        <v>0.20699999999999999</v>
      </c>
      <c r="O180" s="226">
        <v>0.20799999999999999</v>
      </c>
      <c r="P180" s="226">
        <v>0.20799999999999999</v>
      </c>
      <c r="Q180" s="226">
        <v>0.20799999999999999</v>
      </c>
      <c r="R180" s="226">
        <v>0.20799999999999999</v>
      </c>
      <c r="S180" s="226">
        <v>0.20799999999999999</v>
      </c>
      <c r="T180" s="226">
        <v>0.20799999999999999</v>
      </c>
      <c r="U180" s="226">
        <v>0.20799999999999999</v>
      </c>
      <c r="V180" s="226">
        <v>0.20799999999999999</v>
      </c>
      <c r="W180" s="226">
        <v>0.20699999999999999</v>
      </c>
      <c r="X180" s="226">
        <v>0.20699999999999999</v>
      </c>
      <c r="Y180" s="226">
        <v>0.20699999999999999</v>
      </c>
      <c r="Z180" s="226">
        <v>0.20699999999999999</v>
      </c>
      <c r="AA180" s="226">
        <v>0.20699999999999999</v>
      </c>
      <c r="AB180" s="226">
        <v>0.20599999999999999</v>
      </c>
      <c r="AC180" s="226">
        <v>0.20599999999999999</v>
      </c>
      <c r="AD180" s="226">
        <v>0.20599999999999999</v>
      </c>
      <c r="AE180" s="226">
        <v>0.20599999999999999</v>
      </c>
      <c r="AF180" s="226">
        <v>0.20599999999999999</v>
      </c>
      <c r="AG180" s="226">
        <v>0.20599999999999999</v>
      </c>
      <c r="AH180" s="226">
        <v>0.20499999999999999</v>
      </c>
      <c r="AI180" s="226">
        <v>0.20499999999999999</v>
      </c>
      <c r="AJ180" s="226">
        <v>0.20499999999999999</v>
      </c>
    </row>
    <row r="181" spans="1:36" x14ac:dyDescent="0.25">
      <c r="A181" s="17"/>
    </row>
    <row r="182" spans="1:36" x14ac:dyDescent="0.25">
      <c r="A182" s="17"/>
      <c r="B182" s="226" t="s">
        <v>2214</v>
      </c>
    </row>
    <row r="183" spans="1:36" x14ac:dyDescent="0.25">
      <c r="A183" s="17"/>
    </row>
    <row r="184" spans="1:36" x14ac:dyDescent="0.25">
      <c r="A184" s="17"/>
      <c r="B184" s="226" t="s">
        <v>2215</v>
      </c>
    </row>
    <row r="185" spans="1:36" x14ac:dyDescent="0.25">
      <c r="A185" s="17"/>
      <c r="B185" s="226" t="s">
        <v>2260</v>
      </c>
    </row>
    <row r="186" spans="1:36" x14ac:dyDescent="0.25">
      <c r="A186" s="17"/>
      <c r="B186" s="226" t="s">
        <v>342</v>
      </c>
      <c r="D186" s="226">
        <v>87.692999999999998</v>
      </c>
      <c r="E186" s="226">
        <v>94.863</v>
      </c>
      <c r="F186" s="226">
        <v>87.539000000000001</v>
      </c>
      <c r="G186" s="226">
        <v>89.528999999999996</v>
      </c>
      <c r="H186" s="226">
        <v>88.793999999999997</v>
      </c>
      <c r="I186" s="226">
        <v>90.394000000000005</v>
      </c>
      <c r="J186" s="226">
        <v>91.519000000000005</v>
      </c>
      <c r="K186" s="226">
        <v>92.373000000000005</v>
      </c>
      <c r="L186" s="226">
        <v>93.533000000000001</v>
      </c>
      <c r="M186" s="226">
        <v>94.325999999999993</v>
      </c>
      <c r="N186" s="226">
        <v>94.748000000000005</v>
      </c>
      <c r="O186" s="226">
        <v>95.197000000000003</v>
      </c>
      <c r="P186" s="226">
        <v>95.623999999999995</v>
      </c>
      <c r="Q186" s="226">
        <v>96.013000000000005</v>
      </c>
      <c r="R186" s="226">
        <v>96.489000000000004</v>
      </c>
      <c r="S186" s="226">
        <v>97.15</v>
      </c>
      <c r="T186" s="226">
        <v>97.710999999999999</v>
      </c>
      <c r="U186" s="226">
        <v>98.222999999999999</v>
      </c>
      <c r="V186" s="226">
        <v>98.712000000000003</v>
      </c>
      <c r="W186" s="226">
        <v>99.164000000000001</v>
      </c>
      <c r="X186" s="226">
        <v>99.62</v>
      </c>
      <c r="Y186" s="226">
        <v>100.13500000000001</v>
      </c>
      <c r="Z186" s="226">
        <v>100.65</v>
      </c>
      <c r="AA186" s="226">
        <v>101.11499999999999</v>
      </c>
      <c r="AB186" s="226">
        <v>101.646</v>
      </c>
      <c r="AC186" s="226">
        <v>102.239</v>
      </c>
      <c r="AD186" s="226">
        <v>102.798</v>
      </c>
      <c r="AE186" s="226">
        <v>103.343</v>
      </c>
      <c r="AF186" s="226">
        <v>103.867</v>
      </c>
      <c r="AG186" s="226">
        <v>104.37</v>
      </c>
      <c r="AH186" s="226">
        <v>104.86799999999999</v>
      </c>
      <c r="AI186" s="226">
        <v>105.407</v>
      </c>
      <c r="AJ186" s="226">
        <v>105.952</v>
      </c>
    </row>
    <row r="187" spans="1:36" x14ac:dyDescent="0.25">
      <c r="A187" s="17"/>
      <c r="B187" s="226" t="s">
        <v>2217</v>
      </c>
      <c r="D187" s="226">
        <v>36.195999999999998</v>
      </c>
      <c r="E187" s="226">
        <v>35.656999999999996</v>
      </c>
      <c r="F187" s="226">
        <v>34.886000000000003</v>
      </c>
      <c r="G187" s="226">
        <v>34.191000000000003</v>
      </c>
      <c r="H187" s="226">
        <v>33.61</v>
      </c>
      <c r="I187" s="226">
        <v>34.01</v>
      </c>
      <c r="J187" s="226">
        <v>34.287999999999997</v>
      </c>
      <c r="K187" s="226">
        <v>34.503</v>
      </c>
      <c r="L187" s="226">
        <v>34.822000000000003</v>
      </c>
      <c r="M187" s="226">
        <v>35.009</v>
      </c>
      <c r="N187" s="226">
        <v>35.045000000000002</v>
      </c>
      <c r="O187" s="226">
        <v>35.076000000000001</v>
      </c>
      <c r="P187" s="226">
        <v>35.088000000000001</v>
      </c>
      <c r="Q187" s="226">
        <v>34.689</v>
      </c>
      <c r="R187" s="226">
        <v>34.340000000000003</v>
      </c>
      <c r="S187" s="226">
        <v>34.000999999999998</v>
      </c>
      <c r="T187" s="226">
        <v>33.661999999999999</v>
      </c>
      <c r="U187" s="226">
        <v>33.363</v>
      </c>
      <c r="V187" s="226">
        <v>33.090000000000003</v>
      </c>
      <c r="W187" s="226">
        <v>32.832000000000001</v>
      </c>
      <c r="X187" s="226">
        <v>32.601999999999997</v>
      </c>
      <c r="Y187" s="226">
        <v>32.408999999999999</v>
      </c>
      <c r="Z187" s="226">
        <v>32.215000000000003</v>
      </c>
      <c r="AA187" s="226">
        <v>32.027000000000001</v>
      </c>
      <c r="AB187" s="226">
        <v>31.893000000000001</v>
      </c>
      <c r="AC187" s="226">
        <v>31.794</v>
      </c>
      <c r="AD187" s="226">
        <v>31.712</v>
      </c>
      <c r="AE187" s="226">
        <v>31.655999999999999</v>
      </c>
      <c r="AF187" s="226">
        <v>31.616</v>
      </c>
      <c r="AG187" s="226">
        <v>31.579000000000001</v>
      </c>
      <c r="AH187" s="226">
        <v>31.552</v>
      </c>
      <c r="AI187" s="226">
        <v>31.55</v>
      </c>
      <c r="AJ187" s="226">
        <v>31.555</v>
      </c>
    </row>
    <row r="188" spans="1:36" x14ac:dyDescent="0.25">
      <c r="A188" s="17"/>
      <c r="B188" s="226" t="s">
        <v>2218</v>
      </c>
      <c r="D188" s="226">
        <v>42.749000000000002</v>
      </c>
      <c r="E188" s="226">
        <v>45.722999999999999</v>
      </c>
      <c r="F188" s="226">
        <v>42.177999999999997</v>
      </c>
      <c r="G188" s="226">
        <v>42.718000000000004</v>
      </c>
      <c r="H188" s="226">
        <v>42.956000000000003</v>
      </c>
      <c r="I188" s="226">
        <v>43.640999999999998</v>
      </c>
      <c r="J188" s="226">
        <v>44.037999999999997</v>
      </c>
      <c r="K188" s="226">
        <v>44.351999999999997</v>
      </c>
      <c r="L188" s="226">
        <v>44.81</v>
      </c>
      <c r="M188" s="226">
        <v>45.122999999999998</v>
      </c>
      <c r="N188" s="226">
        <v>45.280999999999999</v>
      </c>
      <c r="O188" s="226">
        <v>45.442</v>
      </c>
      <c r="P188" s="226">
        <v>45.600999999999999</v>
      </c>
      <c r="Q188" s="226">
        <v>45.738999999999997</v>
      </c>
      <c r="R188" s="226">
        <v>45.908999999999999</v>
      </c>
      <c r="S188" s="226">
        <v>46.148000000000003</v>
      </c>
      <c r="T188" s="226">
        <v>46.35</v>
      </c>
      <c r="U188" s="226">
        <v>46.533000000000001</v>
      </c>
      <c r="V188" s="226">
        <v>46.691000000000003</v>
      </c>
      <c r="W188" s="226">
        <v>46.825000000000003</v>
      </c>
      <c r="X188" s="226">
        <v>46.954000000000001</v>
      </c>
      <c r="Y188" s="226">
        <v>47.103000000000002</v>
      </c>
      <c r="Z188" s="226">
        <v>47.238</v>
      </c>
      <c r="AA188" s="226">
        <v>47.341999999999999</v>
      </c>
      <c r="AB188" s="226">
        <v>47.470999999999997</v>
      </c>
      <c r="AC188" s="226">
        <v>47.609000000000002</v>
      </c>
      <c r="AD188" s="226">
        <v>47.710999999999999</v>
      </c>
      <c r="AE188" s="226">
        <v>47.796999999999997</v>
      </c>
      <c r="AF188" s="226">
        <v>47.859000000000002</v>
      </c>
      <c r="AG188" s="226">
        <v>47.908000000000001</v>
      </c>
      <c r="AH188" s="226">
        <v>47.957000000000001</v>
      </c>
      <c r="AI188" s="226">
        <v>48.024999999999999</v>
      </c>
      <c r="AJ188" s="226">
        <v>48.100999999999999</v>
      </c>
    </row>
    <row r="189" spans="1:36" x14ac:dyDescent="0.25">
      <c r="A189" s="17"/>
      <c r="B189" s="226" t="s">
        <v>2219</v>
      </c>
      <c r="D189" s="226">
        <v>23.975000000000001</v>
      </c>
      <c r="E189" s="226">
        <v>24.29</v>
      </c>
      <c r="F189" s="226">
        <v>21.785</v>
      </c>
      <c r="G189" s="226">
        <v>25.734000000000002</v>
      </c>
      <c r="H189" s="226">
        <v>14.596</v>
      </c>
      <c r="I189" s="226">
        <v>24.353000000000002</v>
      </c>
      <c r="J189" s="226">
        <v>24.599</v>
      </c>
      <c r="K189" s="226">
        <v>24.791</v>
      </c>
      <c r="L189" s="226">
        <v>25.056999999999999</v>
      </c>
      <c r="M189" s="226">
        <v>25.241</v>
      </c>
      <c r="N189" s="226">
        <v>25.318000000000001</v>
      </c>
      <c r="O189" s="226">
        <v>25.422999999999998</v>
      </c>
      <c r="P189" s="226">
        <v>25.521999999999998</v>
      </c>
      <c r="Q189" s="226">
        <v>25.594000000000001</v>
      </c>
      <c r="R189" s="226">
        <v>25.693000000000001</v>
      </c>
      <c r="S189" s="226">
        <v>25.827999999999999</v>
      </c>
      <c r="T189" s="226">
        <v>25.928000000000001</v>
      </c>
      <c r="U189" s="226">
        <v>26.03</v>
      </c>
      <c r="V189" s="226">
        <v>26.128</v>
      </c>
      <c r="W189" s="226">
        <v>26.207999999999998</v>
      </c>
      <c r="X189" s="226">
        <v>26.289000000000001</v>
      </c>
      <c r="Y189" s="226">
        <v>26.376000000000001</v>
      </c>
      <c r="Z189" s="226">
        <v>26.442</v>
      </c>
      <c r="AA189" s="226">
        <v>26.491</v>
      </c>
      <c r="AB189" s="226">
        <v>26.562000000000001</v>
      </c>
      <c r="AC189" s="226">
        <v>26.638000000000002</v>
      </c>
      <c r="AD189" s="226">
        <v>26.701000000000001</v>
      </c>
      <c r="AE189" s="226">
        <v>26.759</v>
      </c>
      <c r="AF189" s="226">
        <v>26.805</v>
      </c>
      <c r="AG189" s="226">
        <v>26.841000000000001</v>
      </c>
      <c r="AH189" s="226">
        <v>26.873000000000001</v>
      </c>
      <c r="AI189" s="226">
        <v>26.914000000000001</v>
      </c>
      <c r="AJ189" s="226">
        <v>26.957000000000001</v>
      </c>
    </row>
    <row r="190" spans="1:36" x14ac:dyDescent="0.25">
      <c r="A190" s="17"/>
      <c r="B190" s="226" t="s">
        <v>333</v>
      </c>
      <c r="D190" s="226">
        <v>0</v>
      </c>
      <c r="E190" s="226">
        <v>0</v>
      </c>
      <c r="F190" s="226">
        <v>0</v>
      </c>
      <c r="G190" s="226">
        <v>0</v>
      </c>
      <c r="H190" s="226">
        <v>0</v>
      </c>
      <c r="I190" s="226">
        <v>0</v>
      </c>
      <c r="J190" s="226">
        <v>0</v>
      </c>
      <c r="K190" s="226">
        <v>0</v>
      </c>
      <c r="L190" s="226">
        <v>0</v>
      </c>
      <c r="M190" s="226">
        <v>0</v>
      </c>
      <c r="N190" s="226">
        <v>0</v>
      </c>
      <c r="O190" s="226">
        <v>0</v>
      </c>
      <c r="P190" s="226">
        <v>0</v>
      </c>
      <c r="Q190" s="226">
        <v>0</v>
      </c>
      <c r="R190" s="226">
        <v>0</v>
      </c>
      <c r="S190" s="226">
        <v>0</v>
      </c>
      <c r="T190" s="226">
        <v>0</v>
      </c>
      <c r="U190" s="226">
        <v>0</v>
      </c>
      <c r="V190" s="226">
        <v>0</v>
      </c>
      <c r="W190" s="226">
        <v>0</v>
      </c>
      <c r="X190" s="226">
        <v>0</v>
      </c>
      <c r="Y190" s="226">
        <v>0</v>
      </c>
      <c r="Z190" s="226">
        <v>0</v>
      </c>
      <c r="AA190" s="226">
        <v>0</v>
      </c>
      <c r="AB190" s="226">
        <v>0</v>
      </c>
      <c r="AC190" s="226">
        <v>0</v>
      </c>
      <c r="AD190" s="226">
        <v>0</v>
      </c>
      <c r="AE190" s="226">
        <v>0</v>
      </c>
      <c r="AF190" s="226">
        <v>0</v>
      </c>
      <c r="AG190" s="226">
        <v>0</v>
      </c>
      <c r="AH190" s="226">
        <v>0</v>
      </c>
      <c r="AI190" s="226">
        <v>0</v>
      </c>
      <c r="AJ190" s="226">
        <v>0</v>
      </c>
    </row>
    <row r="191" spans="1:36" x14ac:dyDescent="0.25">
      <c r="A191" s="17"/>
      <c r="B191" s="226" t="s">
        <v>2220</v>
      </c>
      <c r="D191" s="226">
        <v>2.1040000000000001</v>
      </c>
      <c r="E191" s="226">
        <v>2.5579999999999998</v>
      </c>
      <c r="F191" s="226">
        <v>2.0649999999999999</v>
      </c>
      <c r="G191" s="226">
        <v>1.2909999999999999</v>
      </c>
      <c r="H191" s="226">
        <v>1.5880000000000001</v>
      </c>
      <c r="I191" s="226">
        <v>1.7270000000000001</v>
      </c>
      <c r="J191" s="226">
        <v>1.859</v>
      </c>
      <c r="K191" s="226">
        <v>1.984</v>
      </c>
      <c r="L191" s="226">
        <v>2.1120000000000001</v>
      </c>
      <c r="M191" s="226">
        <v>2.226</v>
      </c>
      <c r="N191" s="226">
        <v>2.3260000000000001</v>
      </c>
      <c r="O191" s="226">
        <v>2.415</v>
      </c>
      <c r="P191" s="226">
        <v>2.4929999999999999</v>
      </c>
      <c r="Q191" s="226">
        <v>2.5590000000000002</v>
      </c>
      <c r="R191" s="226">
        <v>2.6139999999999999</v>
      </c>
      <c r="S191" s="226">
        <v>2.6579999999999999</v>
      </c>
      <c r="T191" s="226">
        <v>2.6859999999999999</v>
      </c>
      <c r="U191" s="226">
        <v>2.7050000000000001</v>
      </c>
      <c r="V191" s="226">
        <v>2.722</v>
      </c>
      <c r="W191" s="226">
        <v>2.7389999999999999</v>
      </c>
      <c r="X191" s="226">
        <v>2.7559999999999998</v>
      </c>
      <c r="Y191" s="226">
        <v>2.7749999999999999</v>
      </c>
      <c r="Z191" s="226">
        <v>2.794</v>
      </c>
      <c r="AA191" s="226">
        <v>2.8119999999999998</v>
      </c>
      <c r="AB191" s="226">
        <v>2.831</v>
      </c>
      <c r="AC191" s="226">
        <v>2.8519999999999999</v>
      </c>
      <c r="AD191" s="226">
        <v>2.8719999999999999</v>
      </c>
      <c r="AE191" s="226">
        <v>2.891</v>
      </c>
      <c r="AF191" s="226">
        <v>2.91</v>
      </c>
      <c r="AG191" s="226">
        <v>2.9289999999999998</v>
      </c>
      <c r="AH191" s="226">
        <v>2.9470000000000001</v>
      </c>
      <c r="AI191" s="226">
        <v>2.9670000000000001</v>
      </c>
      <c r="AJ191" s="226">
        <v>2.988</v>
      </c>
    </row>
    <row r="192" spans="1:36" x14ac:dyDescent="0.25">
      <c r="A192" s="17"/>
      <c r="B192" s="226" t="s">
        <v>2221</v>
      </c>
      <c r="D192" s="226">
        <v>0.61599999999999999</v>
      </c>
      <c r="E192" s="226">
        <v>0.61599999999999999</v>
      </c>
      <c r="F192" s="226">
        <v>0.60199999999999998</v>
      </c>
      <c r="G192" s="226">
        <v>0.59899999999999998</v>
      </c>
      <c r="H192" s="226">
        <v>0.58599999999999997</v>
      </c>
      <c r="I192" s="226">
        <v>0.59499999999999997</v>
      </c>
      <c r="J192" s="226">
        <v>0.60199999999999998</v>
      </c>
      <c r="K192" s="226">
        <v>0.60599999999999998</v>
      </c>
      <c r="L192" s="226">
        <v>0.61299999999999999</v>
      </c>
      <c r="M192" s="226">
        <v>0.61699999999999999</v>
      </c>
      <c r="N192" s="226">
        <v>0.61899999999999999</v>
      </c>
      <c r="O192" s="226">
        <v>0.621</v>
      </c>
      <c r="P192" s="226">
        <v>0.623</v>
      </c>
      <c r="Q192" s="226">
        <v>0.625</v>
      </c>
      <c r="R192" s="226">
        <v>0.628</v>
      </c>
      <c r="S192" s="226">
        <v>0.63200000000000001</v>
      </c>
      <c r="T192" s="226">
        <v>0.63600000000000001</v>
      </c>
      <c r="U192" s="226">
        <v>0.64</v>
      </c>
      <c r="V192" s="226">
        <v>0.64300000000000002</v>
      </c>
      <c r="W192" s="226">
        <v>0.64600000000000002</v>
      </c>
      <c r="X192" s="226">
        <v>0.64900000000000002</v>
      </c>
      <c r="Y192" s="226">
        <v>0.65300000000000002</v>
      </c>
      <c r="Z192" s="226">
        <v>0.65600000000000003</v>
      </c>
      <c r="AA192" s="226">
        <v>0.65900000000000003</v>
      </c>
      <c r="AB192" s="226">
        <v>0.66300000000000003</v>
      </c>
      <c r="AC192" s="226">
        <v>0.66700000000000004</v>
      </c>
      <c r="AD192" s="226">
        <v>0.67100000000000004</v>
      </c>
      <c r="AE192" s="226">
        <v>0.67400000000000004</v>
      </c>
      <c r="AF192" s="226">
        <v>0.67800000000000005</v>
      </c>
      <c r="AG192" s="226">
        <v>0.68100000000000005</v>
      </c>
      <c r="AH192" s="226">
        <v>0.68500000000000005</v>
      </c>
      <c r="AI192" s="226">
        <v>0.68799999999999994</v>
      </c>
      <c r="AJ192" s="226">
        <v>0.69199999999999995</v>
      </c>
    </row>
    <row r="193" spans="1:36" x14ac:dyDescent="0.25">
      <c r="A193" s="17"/>
      <c r="B193" s="226" t="s">
        <v>2222</v>
      </c>
      <c r="D193" s="226">
        <v>54.735999999999997</v>
      </c>
      <c r="E193" s="226">
        <v>54.76</v>
      </c>
      <c r="F193" s="226">
        <v>53.494999999999997</v>
      </c>
      <c r="G193" s="226">
        <v>53.189</v>
      </c>
      <c r="H193" s="226">
        <v>52.034999999999997</v>
      </c>
      <c r="I193" s="226">
        <v>52.892000000000003</v>
      </c>
      <c r="J193" s="226">
        <v>53.468000000000004</v>
      </c>
      <c r="K193" s="226">
        <v>53.877000000000002</v>
      </c>
      <c r="L193" s="226">
        <v>54.47</v>
      </c>
      <c r="M193" s="226">
        <v>54.845999999999997</v>
      </c>
      <c r="N193" s="226">
        <v>55.026000000000003</v>
      </c>
      <c r="O193" s="226">
        <v>55.210999999999999</v>
      </c>
      <c r="P193" s="226">
        <v>55.398000000000003</v>
      </c>
      <c r="Q193" s="226">
        <v>55.588999999999999</v>
      </c>
      <c r="R193" s="226">
        <v>55.841000000000001</v>
      </c>
      <c r="S193" s="226">
        <v>56.220999999999997</v>
      </c>
      <c r="T193" s="226">
        <v>56.567</v>
      </c>
      <c r="U193" s="226">
        <v>56.878999999999998</v>
      </c>
      <c r="V193" s="226">
        <v>57.173999999999999</v>
      </c>
      <c r="W193" s="226">
        <v>57.448999999999998</v>
      </c>
      <c r="X193" s="226">
        <v>57.719000000000001</v>
      </c>
      <c r="Y193" s="226">
        <v>58.027999999999999</v>
      </c>
      <c r="Z193" s="226">
        <v>58.345999999999997</v>
      </c>
      <c r="AA193" s="226">
        <v>58.631</v>
      </c>
      <c r="AB193" s="226">
        <v>58.951000000000001</v>
      </c>
      <c r="AC193" s="226">
        <v>59.307000000000002</v>
      </c>
      <c r="AD193" s="226">
        <v>59.64</v>
      </c>
      <c r="AE193" s="226">
        <v>59.963999999999999</v>
      </c>
      <c r="AF193" s="226">
        <v>60.277999999999999</v>
      </c>
      <c r="AG193" s="226">
        <v>60.58</v>
      </c>
      <c r="AH193" s="226">
        <v>60.88</v>
      </c>
      <c r="AI193" s="226">
        <v>61.204999999999998</v>
      </c>
      <c r="AJ193" s="226">
        <v>61.534999999999997</v>
      </c>
    </row>
    <row r="194" spans="1:36" x14ac:dyDescent="0.25">
      <c r="A194" s="17"/>
      <c r="B194" s="226" t="s">
        <v>2261</v>
      </c>
    </row>
    <row r="195" spans="1:36" x14ac:dyDescent="0.25">
      <c r="A195" s="17"/>
      <c r="B195" s="226" t="s">
        <v>342</v>
      </c>
      <c r="D195" s="226">
        <v>0</v>
      </c>
      <c r="E195" s="226">
        <v>0</v>
      </c>
      <c r="F195" s="226">
        <v>0</v>
      </c>
      <c r="G195" s="226">
        <v>0</v>
      </c>
      <c r="H195" s="226">
        <v>0</v>
      </c>
      <c r="I195" s="226">
        <v>0</v>
      </c>
      <c r="J195" s="226">
        <v>0</v>
      </c>
      <c r="K195" s="226">
        <v>0</v>
      </c>
      <c r="L195" s="226">
        <v>0</v>
      </c>
      <c r="M195" s="226">
        <v>0</v>
      </c>
      <c r="N195" s="226">
        <v>0</v>
      </c>
      <c r="O195" s="226">
        <v>0</v>
      </c>
      <c r="P195" s="226">
        <v>0</v>
      </c>
      <c r="Q195" s="226">
        <v>0</v>
      </c>
      <c r="R195" s="226">
        <v>0</v>
      </c>
      <c r="S195" s="226">
        <v>0</v>
      </c>
      <c r="T195" s="226">
        <v>0</v>
      </c>
      <c r="U195" s="226">
        <v>0</v>
      </c>
      <c r="V195" s="226">
        <v>0</v>
      </c>
      <c r="W195" s="226">
        <v>0</v>
      </c>
      <c r="X195" s="226">
        <v>0</v>
      </c>
      <c r="Y195" s="226">
        <v>0</v>
      </c>
      <c r="Z195" s="226">
        <v>0</v>
      </c>
      <c r="AA195" s="226">
        <v>0</v>
      </c>
      <c r="AB195" s="226">
        <v>0</v>
      </c>
      <c r="AC195" s="226">
        <v>0</v>
      </c>
      <c r="AD195" s="226">
        <v>0</v>
      </c>
      <c r="AE195" s="226">
        <v>0</v>
      </c>
      <c r="AF195" s="226">
        <v>0</v>
      </c>
      <c r="AG195" s="226">
        <v>0</v>
      </c>
      <c r="AH195" s="226">
        <v>0</v>
      </c>
      <c r="AI195" s="226">
        <v>0</v>
      </c>
      <c r="AJ195" s="226">
        <v>0</v>
      </c>
    </row>
    <row r="196" spans="1:36" x14ac:dyDescent="0.25">
      <c r="A196" s="17"/>
      <c r="B196" s="226" t="s">
        <v>2217</v>
      </c>
      <c r="D196" s="226">
        <v>4.0220000000000002</v>
      </c>
      <c r="E196" s="226">
        <v>3.9630000000000001</v>
      </c>
      <c r="F196" s="226">
        <v>3.8780000000000001</v>
      </c>
      <c r="G196" s="226">
        <v>3.8250000000000002</v>
      </c>
      <c r="H196" s="226">
        <v>3.778</v>
      </c>
      <c r="I196" s="226">
        <v>3.8330000000000002</v>
      </c>
      <c r="J196" s="226">
        <v>3.87</v>
      </c>
      <c r="K196" s="226">
        <v>3.8969999999999998</v>
      </c>
      <c r="L196" s="226">
        <v>3.9359999999999999</v>
      </c>
      <c r="M196" s="226">
        <v>3.9609999999999999</v>
      </c>
      <c r="N196" s="226">
        <v>3.972</v>
      </c>
      <c r="O196" s="226">
        <v>3.984</v>
      </c>
      <c r="P196" s="226">
        <v>3.9950000000000001</v>
      </c>
      <c r="Q196" s="226">
        <v>3.9950000000000001</v>
      </c>
      <c r="R196" s="226">
        <v>4.0010000000000003</v>
      </c>
      <c r="S196" s="226">
        <v>4.0119999999999996</v>
      </c>
      <c r="T196" s="226">
        <v>4.0220000000000002</v>
      </c>
      <c r="U196" s="226">
        <v>4.032</v>
      </c>
      <c r="V196" s="226">
        <v>4.0430000000000001</v>
      </c>
      <c r="W196" s="226">
        <v>4.0540000000000003</v>
      </c>
      <c r="X196" s="226">
        <v>4.0659999999999998</v>
      </c>
      <c r="Y196" s="226">
        <v>4.0789999999999997</v>
      </c>
      <c r="Z196" s="226">
        <v>4.0919999999999996</v>
      </c>
      <c r="AA196" s="226">
        <v>4.1029999999999998</v>
      </c>
      <c r="AB196" s="226">
        <v>4.117</v>
      </c>
      <c r="AC196" s="226">
        <v>4.1340000000000003</v>
      </c>
      <c r="AD196" s="226">
        <v>4.149</v>
      </c>
      <c r="AE196" s="226">
        <v>4.1639999999999997</v>
      </c>
      <c r="AF196" s="226">
        <v>4.1790000000000003</v>
      </c>
      <c r="AG196" s="226">
        <v>4.1929999999999996</v>
      </c>
      <c r="AH196" s="226">
        <v>4.2060000000000004</v>
      </c>
      <c r="AI196" s="226">
        <v>4.2210000000000001</v>
      </c>
      <c r="AJ196" s="226">
        <v>4.2370000000000001</v>
      </c>
    </row>
    <row r="197" spans="1:36" x14ac:dyDescent="0.25">
      <c r="A197" s="17"/>
      <c r="B197" s="226" t="s">
        <v>2218</v>
      </c>
      <c r="D197" s="226">
        <v>128.22800000000001</v>
      </c>
      <c r="E197" s="226">
        <v>137.34700000000001</v>
      </c>
      <c r="F197" s="226">
        <v>126.69799999999999</v>
      </c>
      <c r="G197" s="226">
        <v>128.48400000000001</v>
      </c>
      <c r="H197" s="226">
        <v>129.43700000000001</v>
      </c>
      <c r="I197" s="226">
        <v>131.56399999999999</v>
      </c>
      <c r="J197" s="226">
        <v>132.91</v>
      </c>
      <c r="K197" s="226">
        <v>133.95500000000001</v>
      </c>
      <c r="L197" s="226">
        <v>135.40199999999999</v>
      </c>
      <c r="M197" s="226">
        <v>136.38999999999999</v>
      </c>
      <c r="N197" s="226">
        <v>136.923</v>
      </c>
      <c r="O197" s="226">
        <v>137.47200000000001</v>
      </c>
      <c r="P197" s="226">
        <v>138.01499999999999</v>
      </c>
      <c r="Q197" s="226">
        <v>138.518</v>
      </c>
      <c r="R197" s="226">
        <v>139.13800000000001</v>
      </c>
      <c r="S197" s="226">
        <v>139.97999999999999</v>
      </c>
      <c r="T197" s="226">
        <v>140.72200000000001</v>
      </c>
      <c r="U197" s="226">
        <v>141.416</v>
      </c>
      <c r="V197" s="226">
        <v>142.065</v>
      </c>
      <c r="W197" s="226">
        <v>142.68100000000001</v>
      </c>
      <c r="X197" s="226">
        <v>143.29400000000001</v>
      </c>
      <c r="Y197" s="226">
        <v>143.99299999999999</v>
      </c>
      <c r="Z197" s="226">
        <v>144.68100000000001</v>
      </c>
      <c r="AA197" s="226">
        <v>145.29900000000001</v>
      </c>
      <c r="AB197" s="226">
        <v>146.006</v>
      </c>
      <c r="AC197" s="226">
        <v>146.78700000000001</v>
      </c>
      <c r="AD197" s="226">
        <v>147.52000000000001</v>
      </c>
      <c r="AE197" s="226">
        <v>148.233</v>
      </c>
      <c r="AF197" s="226">
        <v>148.917</v>
      </c>
      <c r="AG197" s="226">
        <v>149.571</v>
      </c>
      <c r="AH197" s="226">
        <v>150.22499999999999</v>
      </c>
      <c r="AI197" s="226">
        <v>150.93600000000001</v>
      </c>
      <c r="AJ197" s="226">
        <v>151.661</v>
      </c>
    </row>
    <row r="198" spans="1:36" x14ac:dyDescent="0.25">
      <c r="A198" s="17"/>
      <c r="B198" s="226" t="s">
        <v>2219</v>
      </c>
      <c r="D198" s="226">
        <v>2.6640000000000001</v>
      </c>
      <c r="E198" s="226">
        <v>2.698</v>
      </c>
      <c r="F198" s="226">
        <v>2.42</v>
      </c>
      <c r="G198" s="226">
        <v>2.859</v>
      </c>
      <c r="H198" s="226">
        <v>1.6220000000000001</v>
      </c>
      <c r="I198" s="226">
        <v>2.7050000000000001</v>
      </c>
      <c r="J198" s="226">
        <v>2.7320000000000002</v>
      </c>
      <c r="K198" s="226">
        <v>2.7530000000000001</v>
      </c>
      <c r="L198" s="226">
        <v>2.782</v>
      </c>
      <c r="M198" s="226">
        <v>2.8029999999999999</v>
      </c>
      <c r="N198" s="226">
        <v>2.8109999999999999</v>
      </c>
      <c r="O198" s="226">
        <v>2.823</v>
      </c>
      <c r="P198" s="226">
        <v>2.8340000000000001</v>
      </c>
      <c r="Q198" s="226">
        <v>2.843</v>
      </c>
      <c r="R198" s="226">
        <v>2.855</v>
      </c>
      <c r="S198" s="226">
        <v>2.8719999999999999</v>
      </c>
      <c r="T198" s="226">
        <v>2.8860000000000001</v>
      </c>
      <c r="U198" s="226">
        <v>2.9</v>
      </c>
      <c r="V198" s="226">
        <v>2.915</v>
      </c>
      <c r="W198" s="226">
        <v>2.9279999999999999</v>
      </c>
      <c r="X198" s="226">
        <v>2.9420000000000002</v>
      </c>
      <c r="Y198" s="226">
        <v>2.9569999999999999</v>
      </c>
      <c r="Z198" s="226">
        <v>2.9710000000000001</v>
      </c>
      <c r="AA198" s="226">
        <v>2.984</v>
      </c>
      <c r="AB198" s="226">
        <v>3</v>
      </c>
      <c r="AC198" s="226">
        <v>3.0169999999999999</v>
      </c>
      <c r="AD198" s="226">
        <v>3.0329999999999999</v>
      </c>
      <c r="AE198" s="226">
        <v>3.05</v>
      </c>
      <c r="AF198" s="226">
        <v>3.0649999999999999</v>
      </c>
      <c r="AG198" s="226">
        <v>3.08</v>
      </c>
      <c r="AH198" s="226">
        <v>3.0950000000000002</v>
      </c>
      <c r="AI198" s="226">
        <v>3.11</v>
      </c>
      <c r="AJ198" s="226">
        <v>3.1259999999999999</v>
      </c>
    </row>
    <row r="199" spans="1:36" x14ac:dyDescent="0.25">
      <c r="A199" s="17"/>
      <c r="B199" s="226" t="s">
        <v>333</v>
      </c>
      <c r="D199" s="226">
        <v>44.723999999999997</v>
      </c>
      <c r="E199" s="226">
        <v>44.051000000000002</v>
      </c>
      <c r="F199" s="226">
        <v>37.93</v>
      </c>
      <c r="G199" s="226">
        <v>40.061</v>
      </c>
      <c r="H199" s="226">
        <v>40.011000000000003</v>
      </c>
      <c r="I199" s="226">
        <v>40.887999999999998</v>
      </c>
      <c r="J199" s="226">
        <v>41.555999999999997</v>
      </c>
      <c r="K199" s="226">
        <v>42.107999999999997</v>
      </c>
      <c r="L199" s="226">
        <v>42.79</v>
      </c>
      <c r="M199" s="226">
        <v>43.301000000000002</v>
      </c>
      <c r="N199" s="226">
        <v>43.646000000000001</v>
      </c>
      <c r="O199" s="226">
        <v>43.976999999999997</v>
      </c>
      <c r="P199" s="226">
        <v>44.28</v>
      </c>
      <c r="Q199" s="226">
        <v>44.548999999999999</v>
      </c>
      <c r="R199" s="226">
        <v>44.832000000000001</v>
      </c>
      <c r="S199" s="226">
        <v>45.167999999999999</v>
      </c>
      <c r="T199" s="226">
        <v>45.444000000000003</v>
      </c>
      <c r="U199" s="226">
        <v>45.686</v>
      </c>
      <c r="V199" s="226">
        <v>45.906999999999996</v>
      </c>
      <c r="W199" s="226">
        <v>46.12</v>
      </c>
      <c r="X199" s="226">
        <v>46.331000000000003</v>
      </c>
      <c r="Y199" s="226">
        <v>46.572000000000003</v>
      </c>
      <c r="Z199" s="226">
        <v>46.813000000000002</v>
      </c>
      <c r="AA199" s="226">
        <v>47.030999999999999</v>
      </c>
      <c r="AB199" s="226">
        <v>47.274999999999999</v>
      </c>
      <c r="AC199" s="226">
        <v>47.548999999999999</v>
      </c>
      <c r="AD199" s="226">
        <v>47.805</v>
      </c>
      <c r="AE199" s="226">
        <v>48.055</v>
      </c>
      <c r="AF199" s="226">
        <v>48.295000000000002</v>
      </c>
      <c r="AG199" s="226">
        <v>48.524999999999999</v>
      </c>
      <c r="AH199" s="226">
        <v>48.753</v>
      </c>
      <c r="AI199" s="226">
        <v>49</v>
      </c>
      <c r="AJ199" s="226">
        <v>49.25</v>
      </c>
    </row>
    <row r="200" spans="1:36" x14ac:dyDescent="0.25">
      <c r="A200" s="17"/>
      <c r="B200" s="226" t="s">
        <v>2220</v>
      </c>
      <c r="D200" s="226">
        <v>8.7219999999999995</v>
      </c>
      <c r="E200" s="226">
        <v>10.513999999999999</v>
      </c>
      <c r="F200" s="226">
        <v>8.4860000000000007</v>
      </c>
      <c r="G200" s="226">
        <v>5.3040000000000003</v>
      </c>
      <c r="H200" s="226">
        <v>6.524</v>
      </c>
      <c r="I200" s="226">
        <v>7.093</v>
      </c>
      <c r="J200" s="226">
        <v>7.6319999999999997</v>
      </c>
      <c r="K200" s="226">
        <v>8.1449999999999996</v>
      </c>
      <c r="L200" s="226">
        <v>8.6679999999999993</v>
      </c>
      <c r="M200" s="226">
        <v>9.1349999999999998</v>
      </c>
      <c r="N200" s="226">
        <v>9.5440000000000005</v>
      </c>
      <c r="O200" s="226">
        <v>9.9060000000000006</v>
      </c>
      <c r="P200" s="226">
        <v>10.224</v>
      </c>
      <c r="Q200" s="226">
        <v>10.492000000000001</v>
      </c>
      <c r="R200" s="226">
        <v>10.712</v>
      </c>
      <c r="S200" s="226">
        <v>10.89</v>
      </c>
      <c r="T200" s="226">
        <v>11.003</v>
      </c>
      <c r="U200" s="226">
        <v>11.077999999999999</v>
      </c>
      <c r="V200" s="226">
        <v>11.145</v>
      </c>
      <c r="W200" s="226">
        <v>11.212999999999999</v>
      </c>
      <c r="X200" s="226">
        <v>11.276999999999999</v>
      </c>
      <c r="Y200" s="226">
        <v>11.351000000000001</v>
      </c>
      <c r="Z200" s="226">
        <v>11.427</v>
      </c>
      <c r="AA200" s="226">
        <v>11.497</v>
      </c>
      <c r="AB200" s="226">
        <v>11.571999999999999</v>
      </c>
      <c r="AC200" s="226">
        <v>11.653</v>
      </c>
      <c r="AD200" s="226">
        <v>11.731</v>
      </c>
      <c r="AE200" s="226">
        <v>11.805999999999999</v>
      </c>
      <c r="AF200" s="226">
        <v>11.881</v>
      </c>
      <c r="AG200" s="226">
        <v>11.954000000000001</v>
      </c>
      <c r="AH200" s="226">
        <v>12.026999999999999</v>
      </c>
      <c r="AI200" s="226">
        <v>12.105</v>
      </c>
      <c r="AJ200" s="226">
        <v>12.183999999999999</v>
      </c>
    </row>
    <row r="201" spans="1:36" x14ac:dyDescent="0.25">
      <c r="A201" s="17"/>
      <c r="B201" s="226" t="s">
        <v>2221</v>
      </c>
      <c r="D201" s="226">
        <v>0</v>
      </c>
      <c r="E201" s="226">
        <v>0</v>
      </c>
      <c r="F201" s="226">
        <v>0</v>
      </c>
      <c r="G201" s="226">
        <v>0</v>
      </c>
      <c r="H201" s="226">
        <v>0</v>
      </c>
      <c r="I201" s="226">
        <v>0</v>
      </c>
      <c r="J201" s="226">
        <v>0</v>
      </c>
      <c r="K201" s="226">
        <v>0</v>
      </c>
      <c r="L201" s="226">
        <v>0</v>
      </c>
      <c r="M201" s="226">
        <v>0</v>
      </c>
      <c r="N201" s="226">
        <v>0</v>
      </c>
      <c r="O201" s="226">
        <v>0</v>
      </c>
      <c r="P201" s="226">
        <v>0</v>
      </c>
      <c r="Q201" s="226">
        <v>0</v>
      </c>
      <c r="R201" s="226">
        <v>0</v>
      </c>
      <c r="S201" s="226">
        <v>0</v>
      </c>
      <c r="T201" s="226">
        <v>0</v>
      </c>
      <c r="U201" s="226">
        <v>0</v>
      </c>
      <c r="V201" s="226">
        <v>0</v>
      </c>
      <c r="W201" s="226">
        <v>0</v>
      </c>
      <c r="X201" s="226">
        <v>0</v>
      </c>
      <c r="Y201" s="226">
        <v>0</v>
      </c>
      <c r="Z201" s="226">
        <v>0</v>
      </c>
      <c r="AA201" s="226">
        <v>0</v>
      </c>
      <c r="AB201" s="226">
        <v>0</v>
      </c>
      <c r="AC201" s="226">
        <v>0</v>
      </c>
      <c r="AD201" s="226">
        <v>0</v>
      </c>
      <c r="AE201" s="226">
        <v>0</v>
      </c>
      <c r="AF201" s="226">
        <v>0</v>
      </c>
      <c r="AG201" s="226">
        <v>0</v>
      </c>
      <c r="AH201" s="226">
        <v>0</v>
      </c>
      <c r="AI201" s="226">
        <v>0</v>
      </c>
      <c r="AJ201" s="226">
        <v>0</v>
      </c>
    </row>
    <row r="202" spans="1:36" x14ac:dyDescent="0.25">
      <c r="A202" s="17"/>
      <c r="B202" s="226" t="s">
        <v>2262</v>
      </c>
    </row>
    <row r="203" spans="1:36" x14ac:dyDescent="0.25">
      <c r="A203" s="17"/>
      <c r="B203" s="226" t="s">
        <v>342</v>
      </c>
      <c r="D203" s="226">
        <v>1.004</v>
      </c>
      <c r="E203" s="226">
        <v>1.0860000000000001</v>
      </c>
      <c r="F203" s="226">
        <v>1.002</v>
      </c>
      <c r="G203" s="226">
        <v>1.0249999999999999</v>
      </c>
      <c r="H203" s="226">
        <v>1.0169999999999999</v>
      </c>
      <c r="I203" s="226">
        <v>1.0349999999999999</v>
      </c>
      <c r="J203" s="226">
        <v>1.048</v>
      </c>
      <c r="K203" s="226">
        <v>1.0569999999999999</v>
      </c>
      <c r="L203" s="226">
        <v>1.071</v>
      </c>
      <c r="M203" s="226">
        <v>1.08</v>
      </c>
      <c r="N203" s="226">
        <v>1.0840000000000001</v>
      </c>
      <c r="O203" s="226">
        <v>1.089</v>
      </c>
      <c r="P203" s="226">
        <v>1.0940000000000001</v>
      </c>
      <c r="Q203" s="226">
        <v>1.0980000000000001</v>
      </c>
      <c r="R203" s="226">
        <v>1.1040000000000001</v>
      </c>
      <c r="S203" s="226">
        <v>1.111</v>
      </c>
      <c r="T203" s="226">
        <v>1.117</v>
      </c>
      <c r="U203" s="226">
        <v>1.123</v>
      </c>
      <c r="V203" s="226">
        <v>1.1279999999999999</v>
      </c>
      <c r="W203" s="226">
        <v>1.133</v>
      </c>
      <c r="X203" s="226">
        <v>1.139</v>
      </c>
      <c r="Y203" s="226">
        <v>1.1439999999999999</v>
      </c>
      <c r="Z203" s="226">
        <v>1.1499999999999999</v>
      </c>
      <c r="AA203" s="226">
        <v>1.155</v>
      </c>
      <c r="AB203" s="226">
        <v>1.161</v>
      </c>
      <c r="AC203" s="226">
        <v>1.1679999999999999</v>
      </c>
      <c r="AD203" s="226">
        <v>1.1739999999999999</v>
      </c>
      <c r="AE203" s="226">
        <v>1.18</v>
      </c>
      <c r="AF203" s="226">
        <v>1.1859999999999999</v>
      </c>
      <c r="AG203" s="226">
        <v>1.1919999999999999</v>
      </c>
      <c r="AH203" s="226">
        <v>1.1970000000000001</v>
      </c>
      <c r="AI203" s="226">
        <v>1.2030000000000001</v>
      </c>
      <c r="AJ203" s="226">
        <v>1.2090000000000001</v>
      </c>
    </row>
    <row r="204" spans="1:36" x14ac:dyDescent="0.25">
      <c r="A204" s="17"/>
      <c r="B204" s="226" t="s">
        <v>2217</v>
      </c>
      <c r="D204" s="226">
        <v>1.7989999999999999</v>
      </c>
      <c r="E204" s="226">
        <v>1.7729999999999999</v>
      </c>
      <c r="F204" s="226">
        <v>1.734</v>
      </c>
      <c r="G204" s="226">
        <v>1.7090000000000001</v>
      </c>
      <c r="H204" s="226">
        <v>1.6879999999999999</v>
      </c>
      <c r="I204" s="226">
        <v>1.712</v>
      </c>
      <c r="J204" s="226">
        <v>1.728</v>
      </c>
      <c r="K204" s="226">
        <v>1.74</v>
      </c>
      <c r="L204" s="226">
        <v>1.7569999999999999</v>
      </c>
      <c r="M204" s="226">
        <v>1.7669999999999999</v>
      </c>
      <c r="N204" s="226">
        <v>1.7709999999999999</v>
      </c>
      <c r="O204" s="226">
        <v>1.7749999999999999</v>
      </c>
      <c r="P204" s="226">
        <v>1.7789999999999999</v>
      </c>
      <c r="Q204" s="226">
        <v>1.774</v>
      </c>
      <c r="R204" s="226">
        <v>1.772</v>
      </c>
      <c r="S204" s="226">
        <v>1.7709999999999999</v>
      </c>
      <c r="T204" s="226">
        <v>1.7709999999999999</v>
      </c>
      <c r="U204" s="226">
        <v>1.7709999999999999</v>
      </c>
      <c r="V204" s="226">
        <v>1.7709999999999999</v>
      </c>
      <c r="W204" s="226">
        <v>1.7709999999999999</v>
      </c>
      <c r="X204" s="226">
        <v>1.772</v>
      </c>
      <c r="Y204" s="226">
        <v>1.774</v>
      </c>
      <c r="Z204" s="226">
        <v>1.776</v>
      </c>
      <c r="AA204" s="226">
        <v>1.7769999999999999</v>
      </c>
      <c r="AB204" s="226">
        <v>1.78</v>
      </c>
      <c r="AC204" s="226">
        <v>1.784</v>
      </c>
      <c r="AD204" s="226">
        <v>1.788</v>
      </c>
      <c r="AE204" s="226">
        <v>1.7929999999999999</v>
      </c>
      <c r="AF204" s="226">
        <v>1.798</v>
      </c>
      <c r="AG204" s="226">
        <v>1.802</v>
      </c>
      <c r="AH204" s="226">
        <v>1.8069999999999999</v>
      </c>
      <c r="AI204" s="226">
        <v>1.8129999999999999</v>
      </c>
      <c r="AJ204" s="226">
        <v>1.819</v>
      </c>
    </row>
    <row r="205" spans="1:36" x14ac:dyDescent="0.25">
      <c r="A205" s="17"/>
      <c r="B205" s="226" t="s">
        <v>2218</v>
      </c>
      <c r="D205" s="226">
        <v>1.0029999999999999</v>
      </c>
      <c r="E205" s="226">
        <v>1.0740000000000001</v>
      </c>
      <c r="F205" s="226">
        <v>0.99099999999999999</v>
      </c>
      <c r="G205" s="226">
        <v>1.0049999999999999</v>
      </c>
      <c r="H205" s="226">
        <v>1.012</v>
      </c>
      <c r="I205" s="226">
        <v>1.0289999999999999</v>
      </c>
      <c r="J205" s="226">
        <v>1.0389999999999999</v>
      </c>
      <c r="K205" s="226">
        <v>1.0469999999999999</v>
      </c>
      <c r="L205" s="226">
        <v>1.0580000000000001</v>
      </c>
      <c r="M205" s="226">
        <v>1.0660000000000001</v>
      </c>
      <c r="N205" s="226">
        <v>1.07</v>
      </c>
      <c r="O205" s="226">
        <v>1.0740000000000001</v>
      </c>
      <c r="P205" s="226">
        <v>1.0780000000000001</v>
      </c>
      <c r="Q205" s="226">
        <v>1.081</v>
      </c>
      <c r="R205" s="226">
        <v>1.0860000000000001</v>
      </c>
      <c r="S205" s="226">
        <v>1.0920000000000001</v>
      </c>
      <c r="T205" s="226">
        <v>1.097</v>
      </c>
      <c r="U205" s="226">
        <v>1.1020000000000001</v>
      </c>
      <c r="V205" s="226">
        <v>1.107</v>
      </c>
      <c r="W205" s="226">
        <v>1.111</v>
      </c>
      <c r="X205" s="226">
        <v>1.1160000000000001</v>
      </c>
      <c r="Y205" s="226">
        <v>1.121</v>
      </c>
      <c r="Z205" s="226">
        <v>1.1259999999999999</v>
      </c>
      <c r="AA205" s="226">
        <v>1.1299999999999999</v>
      </c>
      <c r="AB205" s="226">
        <v>1.135</v>
      </c>
      <c r="AC205" s="226">
        <v>1.141</v>
      </c>
      <c r="AD205" s="226">
        <v>1.1459999999999999</v>
      </c>
      <c r="AE205" s="226">
        <v>1.151</v>
      </c>
      <c r="AF205" s="226">
        <v>1.1559999999999999</v>
      </c>
      <c r="AG205" s="226">
        <v>1.161</v>
      </c>
      <c r="AH205" s="226">
        <v>1.165</v>
      </c>
      <c r="AI205" s="226">
        <v>1.171</v>
      </c>
      <c r="AJ205" s="226">
        <v>1.1759999999999999</v>
      </c>
    </row>
    <row r="206" spans="1:36" x14ac:dyDescent="0.25">
      <c r="A206" s="17"/>
      <c r="B206" s="226" t="s">
        <v>2219</v>
      </c>
      <c r="D206" s="226">
        <v>6.8000000000000005E-2</v>
      </c>
      <c r="E206" s="226">
        <v>6.9000000000000006E-2</v>
      </c>
      <c r="F206" s="226">
        <v>6.2E-2</v>
      </c>
      <c r="G206" s="226">
        <v>7.2999999999999995E-2</v>
      </c>
      <c r="H206" s="226">
        <v>4.2000000000000003E-2</v>
      </c>
      <c r="I206" s="226">
        <v>6.9000000000000006E-2</v>
      </c>
      <c r="J206" s="226">
        <v>7.0000000000000007E-2</v>
      </c>
      <c r="K206" s="226">
        <v>7.0999999999999994E-2</v>
      </c>
      <c r="L206" s="226">
        <v>7.0999999999999994E-2</v>
      </c>
      <c r="M206" s="226">
        <v>7.1999999999999995E-2</v>
      </c>
      <c r="N206" s="226">
        <v>7.1999999999999995E-2</v>
      </c>
      <c r="O206" s="226">
        <v>7.1999999999999995E-2</v>
      </c>
      <c r="P206" s="226">
        <v>7.2999999999999995E-2</v>
      </c>
      <c r="Q206" s="226">
        <v>7.2999999999999995E-2</v>
      </c>
      <c r="R206" s="226">
        <v>7.2999999999999995E-2</v>
      </c>
      <c r="S206" s="226">
        <v>7.3999999999999996E-2</v>
      </c>
      <c r="T206" s="226">
        <v>7.3999999999999996E-2</v>
      </c>
      <c r="U206" s="226">
        <v>7.3999999999999996E-2</v>
      </c>
      <c r="V206" s="226">
        <v>7.4999999999999997E-2</v>
      </c>
      <c r="W206" s="226">
        <v>7.4999999999999997E-2</v>
      </c>
      <c r="X206" s="226">
        <v>7.5999999999999998E-2</v>
      </c>
      <c r="Y206" s="226">
        <v>7.5999999999999998E-2</v>
      </c>
      <c r="Z206" s="226">
        <v>7.5999999999999998E-2</v>
      </c>
      <c r="AA206" s="226">
        <v>7.6999999999999999E-2</v>
      </c>
      <c r="AB206" s="226">
        <v>7.6999999999999999E-2</v>
      </c>
      <c r="AC206" s="226">
        <v>7.6999999999999999E-2</v>
      </c>
      <c r="AD206" s="226">
        <v>7.8E-2</v>
      </c>
      <c r="AE206" s="226">
        <v>7.8E-2</v>
      </c>
      <c r="AF206" s="226">
        <v>7.9000000000000001E-2</v>
      </c>
      <c r="AG206" s="226">
        <v>7.9000000000000001E-2</v>
      </c>
      <c r="AH206" s="226">
        <v>0.08</v>
      </c>
      <c r="AI206" s="226">
        <v>0.08</v>
      </c>
      <c r="AJ206" s="226">
        <v>0.08</v>
      </c>
    </row>
    <row r="207" spans="1:36" x14ac:dyDescent="0.25">
      <c r="A207" s="17"/>
      <c r="B207" s="226" t="s">
        <v>333</v>
      </c>
      <c r="D207" s="226">
        <v>1.0999999999999999E-2</v>
      </c>
      <c r="E207" s="226">
        <v>1.0999999999999999E-2</v>
      </c>
      <c r="F207" s="226">
        <v>8.9999999999999993E-3</v>
      </c>
      <c r="G207" s="226">
        <v>0.01</v>
      </c>
      <c r="H207" s="226">
        <v>0.01</v>
      </c>
      <c r="I207" s="226">
        <v>0.01</v>
      </c>
      <c r="J207" s="226">
        <v>0.01</v>
      </c>
      <c r="K207" s="226">
        <v>0.01</v>
      </c>
      <c r="L207" s="226">
        <v>0.01</v>
      </c>
      <c r="M207" s="226">
        <v>0.01</v>
      </c>
      <c r="N207" s="226">
        <v>1.0999999999999999E-2</v>
      </c>
      <c r="O207" s="226">
        <v>1.0999999999999999E-2</v>
      </c>
      <c r="P207" s="226">
        <v>1.0999999999999999E-2</v>
      </c>
      <c r="Q207" s="226">
        <v>1.0999999999999999E-2</v>
      </c>
      <c r="R207" s="226">
        <v>1.0999999999999999E-2</v>
      </c>
      <c r="S207" s="226">
        <v>1.0999999999999999E-2</v>
      </c>
      <c r="T207" s="226">
        <v>1.0999999999999999E-2</v>
      </c>
      <c r="U207" s="226">
        <v>1.0999999999999999E-2</v>
      </c>
      <c r="V207" s="226">
        <v>1.0999999999999999E-2</v>
      </c>
      <c r="W207" s="226">
        <v>1.0999999999999999E-2</v>
      </c>
      <c r="X207" s="226">
        <v>1.0999999999999999E-2</v>
      </c>
      <c r="Y207" s="226">
        <v>1.0999999999999999E-2</v>
      </c>
      <c r="Z207" s="226">
        <v>1.0999999999999999E-2</v>
      </c>
      <c r="AA207" s="226">
        <v>1.0999999999999999E-2</v>
      </c>
      <c r="AB207" s="226">
        <v>1.0999999999999999E-2</v>
      </c>
      <c r="AC207" s="226">
        <v>1.2E-2</v>
      </c>
      <c r="AD207" s="226">
        <v>1.2E-2</v>
      </c>
      <c r="AE207" s="226">
        <v>1.2E-2</v>
      </c>
      <c r="AF207" s="226">
        <v>1.2E-2</v>
      </c>
      <c r="AG207" s="226">
        <v>1.2E-2</v>
      </c>
      <c r="AH207" s="226">
        <v>1.2E-2</v>
      </c>
      <c r="AI207" s="226">
        <v>1.2E-2</v>
      </c>
      <c r="AJ207" s="226">
        <v>1.2E-2</v>
      </c>
    </row>
    <row r="208" spans="1:36" x14ac:dyDescent="0.25">
      <c r="A208" s="17"/>
      <c r="B208" s="226" t="s">
        <v>2220</v>
      </c>
      <c r="D208" s="226">
        <v>0.05</v>
      </c>
      <c r="E208" s="226">
        <v>6.0999999999999999E-2</v>
      </c>
      <c r="F208" s="226">
        <v>4.9000000000000002E-2</v>
      </c>
      <c r="G208" s="226">
        <v>3.1E-2</v>
      </c>
      <c r="H208" s="226">
        <v>3.7999999999999999E-2</v>
      </c>
      <c r="I208" s="226">
        <v>4.1000000000000002E-2</v>
      </c>
      <c r="J208" s="226">
        <v>4.3999999999999997E-2</v>
      </c>
      <c r="K208" s="226">
        <v>4.7E-2</v>
      </c>
      <c r="L208" s="226">
        <v>0.05</v>
      </c>
      <c r="M208" s="226">
        <v>5.2999999999999999E-2</v>
      </c>
      <c r="N208" s="226">
        <v>5.5E-2</v>
      </c>
      <c r="O208" s="226">
        <v>5.8000000000000003E-2</v>
      </c>
      <c r="P208" s="226">
        <v>5.8999999999999997E-2</v>
      </c>
      <c r="Q208" s="226">
        <v>6.0999999999999999E-2</v>
      </c>
      <c r="R208" s="226">
        <v>6.2E-2</v>
      </c>
      <c r="S208" s="226">
        <v>6.3E-2</v>
      </c>
      <c r="T208" s="226">
        <v>6.4000000000000001E-2</v>
      </c>
      <c r="U208" s="226">
        <v>6.4000000000000001E-2</v>
      </c>
      <c r="V208" s="226">
        <v>6.5000000000000002E-2</v>
      </c>
      <c r="W208" s="226">
        <v>6.5000000000000002E-2</v>
      </c>
      <c r="X208" s="226">
        <v>6.5000000000000002E-2</v>
      </c>
      <c r="Y208" s="226">
        <v>6.6000000000000003E-2</v>
      </c>
      <c r="Z208" s="226">
        <v>6.6000000000000003E-2</v>
      </c>
      <c r="AA208" s="226">
        <v>6.6000000000000003E-2</v>
      </c>
      <c r="AB208" s="226">
        <v>6.7000000000000004E-2</v>
      </c>
      <c r="AC208" s="226">
        <v>6.7000000000000004E-2</v>
      </c>
      <c r="AD208" s="226">
        <v>6.8000000000000005E-2</v>
      </c>
      <c r="AE208" s="226">
        <v>6.8000000000000005E-2</v>
      </c>
      <c r="AF208" s="226">
        <v>6.9000000000000006E-2</v>
      </c>
      <c r="AG208" s="226">
        <v>6.9000000000000006E-2</v>
      </c>
      <c r="AH208" s="226">
        <v>6.9000000000000006E-2</v>
      </c>
      <c r="AI208" s="226">
        <v>7.0000000000000007E-2</v>
      </c>
      <c r="AJ208" s="226">
        <v>7.0000000000000007E-2</v>
      </c>
    </row>
    <row r="209" spans="1:36" x14ac:dyDescent="0.25">
      <c r="A209" s="17"/>
      <c r="B209" s="226" t="s">
        <v>2221</v>
      </c>
      <c r="D209" s="226">
        <v>5.5430000000000001</v>
      </c>
      <c r="E209" s="226">
        <v>5.5460000000000003</v>
      </c>
      <c r="F209" s="226">
        <v>5.4169999999999998</v>
      </c>
      <c r="G209" s="226">
        <v>5.3860000000000001</v>
      </c>
      <c r="H209" s="226">
        <v>5.2690000000000001</v>
      </c>
      <c r="I209" s="226">
        <v>5.3540000000000001</v>
      </c>
      <c r="J209" s="226">
        <v>5.4089999999999998</v>
      </c>
      <c r="K209" s="226">
        <v>5.4470000000000001</v>
      </c>
      <c r="L209" s="226">
        <v>5.4909999999999997</v>
      </c>
      <c r="M209" s="226">
        <v>5.508</v>
      </c>
      <c r="N209" s="226">
        <v>5.5049999999999999</v>
      </c>
      <c r="O209" s="226">
        <v>5.5019999999999998</v>
      </c>
      <c r="P209" s="226">
        <v>5.5</v>
      </c>
      <c r="Q209" s="226">
        <v>5.4989999999999997</v>
      </c>
      <c r="R209" s="226">
        <v>5.5039999999999996</v>
      </c>
      <c r="S209" s="226">
        <v>5.5229999999999997</v>
      </c>
      <c r="T209" s="226">
        <v>5.54</v>
      </c>
      <c r="U209" s="226">
        <v>5.5519999999999996</v>
      </c>
      <c r="V209" s="226">
        <v>5.5640000000000001</v>
      </c>
      <c r="W209" s="226">
        <v>5.5750000000000002</v>
      </c>
      <c r="X209" s="226">
        <v>5.585</v>
      </c>
      <c r="Y209" s="226">
        <v>5.6</v>
      </c>
      <c r="Z209" s="226">
        <v>5.6159999999999997</v>
      </c>
      <c r="AA209" s="226">
        <v>5.6289999999999996</v>
      </c>
      <c r="AB209" s="226">
        <v>5.6449999999999996</v>
      </c>
      <c r="AC209" s="226">
        <v>5.6660000000000004</v>
      </c>
      <c r="AD209" s="226">
        <v>5.6849999999999996</v>
      </c>
      <c r="AE209" s="226">
        <v>5.7030000000000003</v>
      </c>
      <c r="AF209" s="226">
        <v>5.7210000000000001</v>
      </c>
      <c r="AG209" s="226">
        <v>5.7389999999999999</v>
      </c>
      <c r="AH209" s="226">
        <v>5.7569999999999997</v>
      </c>
      <c r="AI209" s="226">
        <v>5.7770000000000001</v>
      </c>
      <c r="AJ209" s="226">
        <v>5.798</v>
      </c>
    </row>
    <row r="210" spans="1:36" x14ac:dyDescent="0.25">
      <c r="A210" s="17"/>
      <c r="B210" s="226" t="s">
        <v>2225</v>
      </c>
    </row>
    <row r="211" spans="1:36" x14ac:dyDescent="0.25">
      <c r="A211" s="17"/>
      <c r="B211" s="226" t="s">
        <v>342</v>
      </c>
      <c r="D211" s="226">
        <v>88.695999999999998</v>
      </c>
      <c r="E211" s="226">
        <v>95.947999999999993</v>
      </c>
      <c r="F211" s="226">
        <v>88.540999999999997</v>
      </c>
      <c r="G211" s="226">
        <v>90.554000000000002</v>
      </c>
      <c r="H211" s="226">
        <v>89.81</v>
      </c>
      <c r="I211" s="226">
        <v>91.427999999999997</v>
      </c>
      <c r="J211" s="226">
        <v>92.566999999999993</v>
      </c>
      <c r="K211" s="226">
        <v>93.430999999999997</v>
      </c>
      <c r="L211" s="226">
        <v>94.603999999999999</v>
      </c>
      <c r="M211" s="226">
        <v>95.405000000000001</v>
      </c>
      <c r="N211" s="226">
        <v>95.832999999999998</v>
      </c>
      <c r="O211" s="226">
        <v>96.286000000000001</v>
      </c>
      <c r="P211" s="226">
        <v>96.718000000000004</v>
      </c>
      <c r="Q211" s="226">
        <v>97.111000000000004</v>
      </c>
      <c r="R211" s="226">
        <v>97.593000000000004</v>
      </c>
      <c r="S211" s="226">
        <v>98.260999999999996</v>
      </c>
      <c r="T211" s="226">
        <v>98.828999999999994</v>
      </c>
      <c r="U211" s="226">
        <v>99.346000000000004</v>
      </c>
      <c r="V211" s="226">
        <v>99.840999999999994</v>
      </c>
      <c r="W211" s="226">
        <v>100.298</v>
      </c>
      <c r="X211" s="226">
        <v>100.758</v>
      </c>
      <c r="Y211" s="226">
        <v>101.279</v>
      </c>
      <c r="Z211" s="226">
        <v>101.8</v>
      </c>
      <c r="AA211" s="226">
        <v>102.271</v>
      </c>
      <c r="AB211" s="226">
        <v>102.807</v>
      </c>
      <c r="AC211" s="226">
        <v>103.40600000000001</v>
      </c>
      <c r="AD211" s="226">
        <v>103.97199999999999</v>
      </c>
      <c r="AE211" s="226">
        <v>104.523</v>
      </c>
      <c r="AF211" s="226">
        <v>105.053</v>
      </c>
      <c r="AG211" s="226">
        <v>105.562</v>
      </c>
      <c r="AH211" s="226">
        <v>106.065</v>
      </c>
      <c r="AI211" s="226">
        <v>106.61</v>
      </c>
      <c r="AJ211" s="226">
        <v>107.161</v>
      </c>
    </row>
    <row r="212" spans="1:36" x14ac:dyDescent="0.25">
      <c r="A212" s="17"/>
      <c r="B212" s="226" t="s">
        <v>2217</v>
      </c>
      <c r="D212" s="226">
        <v>42.015999999999998</v>
      </c>
      <c r="E212" s="226">
        <v>41.393000000000001</v>
      </c>
      <c r="F212" s="226">
        <v>40.497999999999998</v>
      </c>
      <c r="G212" s="226">
        <v>39.725000000000001</v>
      </c>
      <c r="H212" s="226">
        <v>39.076000000000001</v>
      </c>
      <c r="I212" s="226">
        <v>39.555</v>
      </c>
      <c r="J212" s="226">
        <v>39.886000000000003</v>
      </c>
      <c r="K212" s="226">
        <v>40.14</v>
      </c>
      <c r="L212" s="226">
        <v>40.515000000000001</v>
      </c>
      <c r="M212" s="226">
        <v>40.738</v>
      </c>
      <c r="N212" s="226">
        <v>40.786999999999999</v>
      </c>
      <c r="O212" s="226">
        <v>40.835000000000001</v>
      </c>
      <c r="P212" s="226">
        <v>40.862000000000002</v>
      </c>
      <c r="Q212" s="226">
        <v>40.457999999999998</v>
      </c>
      <c r="R212" s="226">
        <v>40.112000000000002</v>
      </c>
      <c r="S212" s="226">
        <v>39.784999999999997</v>
      </c>
      <c r="T212" s="226">
        <v>39.454999999999998</v>
      </c>
      <c r="U212" s="226">
        <v>39.165999999999997</v>
      </c>
      <c r="V212" s="226">
        <v>38.904000000000003</v>
      </c>
      <c r="W212" s="226">
        <v>38.656999999999996</v>
      </c>
      <c r="X212" s="226">
        <v>38.44</v>
      </c>
      <c r="Y212" s="226">
        <v>38.262999999999998</v>
      </c>
      <c r="Z212" s="226">
        <v>38.082000000000001</v>
      </c>
      <c r="AA212" s="226">
        <v>37.905999999999999</v>
      </c>
      <c r="AB212" s="226">
        <v>37.79</v>
      </c>
      <c r="AC212" s="226">
        <v>37.710999999999999</v>
      </c>
      <c r="AD212" s="226">
        <v>37.65</v>
      </c>
      <c r="AE212" s="226">
        <v>37.613</v>
      </c>
      <c r="AF212" s="226">
        <v>37.591999999999999</v>
      </c>
      <c r="AG212" s="226">
        <v>37.573999999999998</v>
      </c>
      <c r="AH212" s="226">
        <v>37.564999999999998</v>
      </c>
      <c r="AI212" s="226">
        <v>37.584000000000003</v>
      </c>
      <c r="AJ212" s="226">
        <v>37.610999999999997</v>
      </c>
    </row>
    <row r="213" spans="1:36" x14ac:dyDescent="0.25">
      <c r="A213" s="17"/>
      <c r="B213" s="226" t="s">
        <v>2218</v>
      </c>
      <c r="D213" s="226">
        <v>171.98</v>
      </c>
      <c r="E213" s="226">
        <v>184.14400000000001</v>
      </c>
      <c r="F213" s="226">
        <v>169.86699999999999</v>
      </c>
      <c r="G213" s="226">
        <v>172.20699999999999</v>
      </c>
      <c r="H213" s="226">
        <v>173.405</v>
      </c>
      <c r="I213" s="226">
        <v>176.233</v>
      </c>
      <c r="J213" s="226">
        <v>177.98699999999999</v>
      </c>
      <c r="K213" s="226">
        <v>179.35400000000001</v>
      </c>
      <c r="L213" s="226">
        <v>181.27</v>
      </c>
      <c r="M213" s="226">
        <v>182.578</v>
      </c>
      <c r="N213" s="226">
        <v>183.274</v>
      </c>
      <c r="O213" s="226">
        <v>183.988</v>
      </c>
      <c r="P213" s="226">
        <v>184.69300000000001</v>
      </c>
      <c r="Q213" s="226">
        <v>185.33799999999999</v>
      </c>
      <c r="R213" s="226">
        <v>186.13300000000001</v>
      </c>
      <c r="S213" s="226">
        <v>187.21899999999999</v>
      </c>
      <c r="T213" s="226">
        <v>188.16900000000001</v>
      </c>
      <c r="U213" s="226">
        <v>189.05099999999999</v>
      </c>
      <c r="V213" s="226">
        <v>189.863</v>
      </c>
      <c r="W213" s="226">
        <v>190.61699999999999</v>
      </c>
      <c r="X213" s="226">
        <v>191.364</v>
      </c>
      <c r="Y213" s="226">
        <v>192.21600000000001</v>
      </c>
      <c r="Z213" s="226">
        <v>193.04400000000001</v>
      </c>
      <c r="AA213" s="226">
        <v>193.77099999999999</v>
      </c>
      <c r="AB213" s="226">
        <v>194.61199999999999</v>
      </c>
      <c r="AC213" s="226">
        <v>195.53700000000001</v>
      </c>
      <c r="AD213" s="226">
        <v>196.37700000000001</v>
      </c>
      <c r="AE213" s="226">
        <v>197.18100000000001</v>
      </c>
      <c r="AF213" s="226">
        <v>197.93199999999999</v>
      </c>
      <c r="AG213" s="226">
        <v>198.64</v>
      </c>
      <c r="AH213" s="226">
        <v>199.34800000000001</v>
      </c>
      <c r="AI213" s="226">
        <v>200.13200000000001</v>
      </c>
      <c r="AJ213" s="226">
        <v>200.93799999999999</v>
      </c>
    </row>
    <row r="214" spans="1:36" x14ac:dyDescent="0.25">
      <c r="A214" s="17"/>
      <c r="B214" s="226" t="s">
        <v>2219</v>
      </c>
      <c r="D214" s="226">
        <v>26.706</v>
      </c>
      <c r="E214" s="226">
        <v>27.058</v>
      </c>
      <c r="F214" s="226">
        <v>24.266999999999999</v>
      </c>
      <c r="G214" s="226">
        <v>28.666</v>
      </c>
      <c r="H214" s="226">
        <v>16.260000000000002</v>
      </c>
      <c r="I214" s="226">
        <v>27.126999999999999</v>
      </c>
      <c r="J214" s="226">
        <v>27.401</v>
      </c>
      <c r="K214" s="226">
        <v>27.614000000000001</v>
      </c>
      <c r="L214" s="226">
        <v>27.911000000000001</v>
      </c>
      <c r="M214" s="226">
        <v>28.114999999999998</v>
      </c>
      <c r="N214" s="226">
        <v>28.201000000000001</v>
      </c>
      <c r="O214" s="226">
        <v>28.318000000000001</v>
      </c>
      <c r="P214" s="226">
        <v>28.428000000000001</v>
      </c>
      <c r="Q214" s="226">
        <v>28.51</v>
      </c>
      <c r="R214" s="226">
        <v>28.622</v>
      </c>
      <c r="S214" s="226">
        <v>28.774000000000001</v>
      </c>
      <c r="T214" s="226">
        <v>28.888999999999999</v>
      </c>
      <c r="U214" s="226">
        <v>29.004999999999999</v>
      </c>
      <c r="V214" s="226">
        <v>29.117999999999999</v>
      </c>
      <c r="W214" s="226">
        <v>29.210999999999999</v>
      </c>
      <c r="X214" s="226">
        <v>29.306000000000001</v>
      </c>
      <c r="Y214" s="226">
        <v>29.408999999999999</v>
      </c>
      <c r="Z214" s="226">
        <v>29.489000000000001</v>
      </c>
      <c r="AA214" s="226">
        <v>29.552</v>
      </c>
      <c r="AB214" s="226">
        <v>29.638000000000002</v>
      </c>
      <c r="AC214" s="226">
        <v>29.731999999999999</v>
      </c>
      <c r="AD214" s="226">
        <v>29.812000000000001</v>
      </c>
      <c r="AE214" s="226">
        <v>29.887</v>
      </c>
      <c r="AF214" s="226">
        <v>29.949000000000002</v>
      </c>
      <c r="AG214" s="226">
        <v>30</v>
      </c>
      <c r="AH214" s="226">
        <v>30.047000000000001</v>
      </c>
      <c r="AI214" s="226">
        <v>30.105</v>
      </c>
      <c r="AJ214" s="226">
        <v>30.164000000000001</v>
      </c>
    </row>
    <row r="215" spans="1:36" x14ac:dyDescent="0.25">
      <c r="A215" s="17"/>
      <c r="B215" s="226" t="s">
        <v>333</v>
      </c>
      <c r="D215" s="226">
        <v>44.734999999999999</v>
      </c>
      <c r="E215" s="226">
        <v>44.061999999999998</v>
      </c>
      <c r="F215" s="226">
        <v>37.939</v>
      </c>
      <c r="G215" s="226">
        <v>40.07</v>
      </c>
      <c r="H215" s="226">
        <v>40.021000000000001</v>
      </c>
      <c r="I215" s="226">
        <v>40.898000000000003</v>
      </c>
      <c r="J215" s="226">
        <v>41.566000000000003</v>
      </c>
      <c r="K215" s="226">
        <v>42.118000000000002</v>
      </c>
      <c r="L215" s="226">
        <v>42.8</v>
      </c>
      <c r="M215" s="226">
        <v>43.311</v>
      </c>
      <c r="N215" s="226">
        <v>43.655999999999999</v>
      </c>
      <c r="O215" s="226">
        <v>43.987000000000002</v>
      </c>
      <c r="P215" s="226">
        <v>44.290999999999997</v>
      </c>
      <c r="Q215" s="226">
        <v>44.56</v>
      </c>
      <c r="R215" s="226">
        <v>44.843000000000004</v>
      </c>
      <c r="S215" s="226">
        <v>45.179000000000002</v>
      </c>
      <c r="T215" s="226">
        <v>45.454999999999998</v>
      </c>
      <c r="U215" s="226">
        <v>45.697000000000003</v>
      </c>
      <c r="V215" s="226">
        <v>45.918999999999997</v>
      </c>
      <c r="W215" s="226">
        <v>46.131</v>
      </c>
      <c r="X215" s="226">
        <v>46.341999999999999</v>
      </c>
      <c r="Y215" s="226">
        <v>46.582999999999998</v>
      </c>
      <c r="Z215" s="226">
        <v>46.823999999999998</v>
      </c>
      <c r="AA215" s="226">
        <v>47.042000000000002</v>
      </c>
      <c r="AB215" s="226">
        <v>47.286999999999999</v>
      </c>
      <c r="AC215" s="226">
        <v>47.56</v>
      </c>
      <c r="AD215" s="226">
        <v>47.817</v>
      </c>
      <c r="AE215" s="226">
        <v>48.066000000000003</v>
      </c>
      <c r="AF215" s="226">
        <v>48.307000000000002</v>
      </c>
      <c r="AG215" s="226">
        <v>48.536000000000001</v>
      </c>
      <c r="AH215" s="226">
        <v>48.765000000000001</v>
      </c>
      <c r="AI215" s="226">
        <v>49.012</v>
      </c>
      <c r="AJ215" s="226">
        <v>49.262</v>
      </c>
    </row>
    <row r="216" spans="1:36" x14ac:dyDescent="0.25">
      <c r="A216" s="17"/>
      <c r="B216" s="226" t="s">
        <v>2220</v>
      </c>
      <c r="D216" s="226">
        <v>10.875999999999999</v>
      </c>
      <c r="E216" s="226">
        <v>13.132999999999999</v>
      </c>
      <c r="F216" s="226">
        <v>10.601000000000001</v>
      </c>
      <c r="G216" s="226">
        <v>6.6260000000000003</v>
      </c>
      <c r="H216" s="226">
        <v>8.1509999999999998</v>
      </c>
      <c r="I216" s="226">
        <v>8.8620000000000001</v>
      </c>
      <c r="J216" s="226">
        <v>9.5350000000000001</v>
      </c>
      <c r="K216" s="226">
        <v>10.177</v>
      </c>
      <c r="L216" s="226">
        <v>10.83</v>
      </c>
      <c r="M216" s="226">
        <v>11.414</v>
      </c>
      <c r="N216" s="226">
        <v>11.926</v>
      </c>
      <c r="O216" s="226">
        <v>12.379</v>
      </c>
      <c r="P216" s="226">
        <v>12.776</v>
      </c>
      <c r="Q216" s="226">
        <v>13.112</v>
      </c>
      <c r="R216" s="226">
        <v>13.387</v>
      </c>
      <c r="S216" s="226">
        <v>13.611000000000001</v>
      </c>
      <c r="T216" s="226">
        <v>13.753</v>
      </c>
      <c r="U216" s="226">
        <v>13.847</v>
      </c>
      <c r="V216" s="226">
        <v>13.932</v>
      </c>
      <c r="W216" s="226">
        <v>14.016999999999999</v>
      </c>
      <c r="X216" s="226">
        <v>14.099</v>
      </c>
      <c r="Y216" s="226">
        <v>14.192</v>
      </c>
      <c r="Z216" s="226">
        <v>14.288</v>
      </c>
      <c r="AA216" s="226">
        <v>14.375</v>
      </c>
      <c r="AB216" s="226">
        <v>14.47</v>
      </c>
      <c r="AC216" s="226">
        <v>14.573</v>
      </c>
      <c r="AD216" s="226">
        <v>14.67</v>
      </c>
      <c r="AE216" s="226">
        <v>14.766</v>
      </c>
      <c r="AF216" s="226">
        <v>14.86</v>
      </c>
      <c r="AG216" s="226">
        <v>14.952</v>
      </c>
      <c r="AH216" s="226">
        <v>15.044</v>
      </c>
      <c r="AI216" s="226">
        <v>15.141999999999999</v>
      </c>
      <c r="AJ216" s="226">
        <v>15.242000000000001</v>
      </c>
    </row>
    <row r="217" spans="1:36" x14ac:dyDescent="0.25">
      <c r="A217" s="17"/>
      <c r="B217" s="226" t="s">
        <v>2221</v>
      </c>
      <c r="D217" s="226">
        <v>6.1589999999999998</v>
      </c>
      <c r="E217" s="226">
        <v>6.1619999999999999</v>
      </c>
      <c r="F217" s="226">
        <v>6.0190000000000001</v>
      </c>
      <c r="G217" s="226">
        <v>5.9850000000000003</v>
      </c>
      <c r="H217" s="226">
        <v>5.8540000000000001</v>
      </c>
      <c r="I217" s="226">
        <v>5.9489999999999998</v>
      </c>
      <c r="J217" s="226">
        <v>6.0110000000000001</v>
      </c>
      <c r="K217" s="226">
        <v>6.0529999999999999</v>
      </c>
      <c r="L217" s="226">
        <v>6.1040000000000001</v>
      </c>
      <c r="M217" s="226">
        <v>6.125</v>
      </c>
      <c r="N217" s="226">
        <v>6.1239999999999997</v>
      </c>
      <c r="O217" s="226">
        <v>6.1239999999999997</v>
      </c>
      <c r="P217" s="226">
        <v>6.1230000000000002</v>
      </c>
      <c r="Q217" s="226">
        <v>6.1239999999999997</v>
      </c>
      <c r="R217" s="226">
        <v>6.1319999999999997</v>
      </c>
      <c r="S217" s="226">
        <v>6.1559999999999997</v>
      </c>
      <c r="T217" s="226">
        <v>6.1760000000000002</v>
      </c>
      <c r="U217" s="226">
        <v>6.1920000000000002</v>
      </c>
      <c r="V217" s="226">
        <v>6.2069999999999999</v>
      </c>
      <c r="W217" s="226">
        <v>6.2210000000000001</v>
      </c>
      <c r="X217" s="226">
        <v>6.234</v>
      </c>
      <c r="Y217" s="226">
        <v>6.2530000000000001</v>
      </c>
      <c r="Z217" s="226">
        <v>6.2720000000000002</v>
      </c>
      <c r="AA217" s="226">
        <v>6.2880000000000003</v>
      </c>
      <c r="AB217" s="226">
        <v>6.3079999999999998</v>
      </c>
      <c r="AC217" s="226">
        <v>6.3330000000000002</v>
      </c>
      <c r="AD217" s="226">
        <v>6.3550000000000004</v>
      </c>
      <c r="AE217" s="226">
        <v>6.3780000000000001</v>
      </c>
      <c r="AF217" s="226">
        <v>6.399</v>
      </c>
      <c r="AG217" s="226">
        <v>6.42</v>
      </c>
      <c r="AH217" s="226">
        <v>6.4409999999999998</v>
      </c>
      <c r="AI217" s="226">
        <v>6.4649999999999999</v>
      </c>
      <c r="AJ217" s="226">
        <v>6.49</v>
      </c>
    </row>
    <row r="218" spans="1:36" x14ac:dyDescent="0.25">
      <c r="A218" s="17"/>
      <c r="B218" s="226" t="s">
        <v>2222</v>
      </c>
      <c r="D218" s="226">
        <v>54.735999999999997</v>
      </c>
      <c r="E218" s="226">
        <v>54.76</v>
      </c>
      <c r="F218" s="226">
        <v>53.494999999999997</v>
      </c>
      <c r="G218" s="226">
        <v>53.189</v>
      </c>
      <c r="H218" s="226">
        <v>52.034999999999997</v>
      </c>
      <c r="I218" s="226">
        <v>52.892000000000003</v>
      </c>
      <c r="J218" s="226">
        <v>53.468000000000004</v>
      </c>
      <c r="K218" s="226">
        <v>53.877000000000002</v>
      </c>
      <c r="L218" s="226">
        <v>54.47</v>
      </c>
      <c r="M218" s="226">
        <v>54.845999999999997</v>
      </c>
      <c r="N218" s="226">
        <v>55.026000000000003</v>
      </c>
      <c r="O218" s="226">
        <v>55.210999999999999</v>
      </c>
      <c r="P218" s="226">
        <v>55.398000000000003</v>
      </c>
      <c r="Q218" s="226">
        <v>55.588999999999999</v>
      </c>
      <c r="R218" s="226">
        <v>55.841000000000001</v>
      </c>
      <c r="S218" s="226">
        <v>56.220999999999997</v>
      </c>
      <c r="T218" s="226">
        <v>56.567</v>
      </c>
      <c r="U218" s="226">
        <v>56.878999999999998</v>
      </c>
      <c r="V218" s="226">
        <v>57.173999999999999</v>
      </c>
      <c r="W218" s="226">
        <v>57.448999999999998</v>
      </c>
      <c r="X218" s="226">
        <v>57.719000000000001</v>
      </c>
      <c r="Y218" s="226">
        <v>58.027999999999999</v>
      </c>
      <c r="Z218" s="226">
        <v>58.345999999999997</v>
      </c>
      <c r="AA218" s="226">
        <v>58.631</v>
      </c>
      <c r="AB218" s="226">
        <v>58.951000000000001</v>
      </c>
      <c r="AC218" s="226">
        <v>59.307000000000002</v>
      </c>
      <c r="AD218" s="226">
        <v>59.64</v>
      </c>
      <c r="AE218" s="226">
        <v>59.963999999999999</v>
      </c>
      <c r="AF218" s="226">
        <v>60.277999999999999</v>
      </c>
      <c r="AG218" s="226">
        <v>60.58</v>
      </c>
      <c r="AH218" s="226">
        <v>60.88</v>
      </c>
      <c r="AI218" s="226">
        <v>61.204999999999998</v>
      </c>
      <c r="AJ218" s="226">
        <v>61.534999999999997</v>
      </c>
    </row>
    <row r="219" spans="1:36" x14ac:dyDescent="0.25">
      <c r="A219" s="17"/>
      <c r="B219" s="226" t="s">
        <v>2212</v>
      </c>
      <c r="D219" s="226">
        <v>445.90499999999997</v>
      </c>
      <c r="E219" s="226">
        <v>466.66</v>
      </c>
      <c r="F219" s="226">
        <v>431.22699999999998</v>
      </c>
      <c r="G219" s="226">
        <v>437.02300000000002</v>
      </c>
      <c r="H219" s="226">
        <v>424.61099999999999</v>
      </c>
      <c r="I219" s="226">
        <v>442.94499999999999</v>
      </c>
      <c r="J219" s="226">
        <v>448.42099999999999</v>
      </c>
      <c r="K219" s="226">
        <v>452.76400000000001</v>
      </c>
      <c r="L219" s="226">
        <v>458.50400000000002</v>
      </c>
      <c r="M219" s="226">
        <v>462.53399999999999</v>
      </c>
      <c r="N219" s="226">
        <v>464.82600000000002</v>
      </c>
      <c r="O219" s="226">
        <v>467.12799999999999</v>
      </c>
      <c r="P219" s="226">
        <v>469.29</v>
      </c>
      <c r="Q219" s="226">
        <v>470.803</v>
      </c>
      <c r="R219" s="226">
        <v>472.66300000000001</v>
      </c>
      <c r="S219" s="226">
        <v>475.20600000000002</v>
      </c>
      <c r="T219" s="226">
        <v>477.29300000000001</v>
      </c>
      <c r="U219" s="226">
        <v>479.18299999999999</v>
      </c>
      <c r="V219" s="226">
        <v>480.95800000000003</v>
      </c>
      <c r="W219" s="226">
        <v>482.601</v>
      </c>
      <c r="X219" s="226">
        <v>484.262</v>
      </c>
      <c r="Y219" s="226">
        <v>486.22300000000001</v>
      </c>
      <c r="Z219" s="226">
        <v>488.14499999999998</v>
      </c>
      <c r="AA219" s="226">
        <v>489.83600000000001</v>
      </c>
      <c r="AB219" s="226">
        <v>491.86200000000002</v>
      </c>
      <c r="AC219" s="226">
        <v>494.15899999999999</v>
      </c>
      <c r="AD219" s="226">
        <v>496.29399999999998</v>
      </c>
      <c r="AE219" s="226">
        <v>498.37799999999999</v>
      </c>
      <c r="AF219" s="226">
        <v>500.37</v>
      </c>
      <c r="AG219" s="226">
        <v>502.26299999999998</v>
      </c>
      <c r="AH219" s="226">
        <v>504.15499999999997</v>
      </c>
      <c r="AI219" s="226">
        <v>506.25400000000002</v>
      </c>
      <c r="AJ219" s="226">
        <v>508.40300000000002</v>
      </c>
    </row>
    <row r="220" spans="1:36" x14ac:dyDescent="0.25">
      <c r="A220" s="17"/>
    </row>
    <row r="221" spans="1:36" x14ac:dyDescent="0.25">
      <c r="A221" s="17"/>
      <c r="B221" s="226" t="s">
        <v>2226</v>
      </c>
    </row>
    <row r="222" spans="1:36" x14ac:dyDescent="0.25">
      <c r="A222" s="17"/>
    </row>
    <row r="223" spans="1:36" x14ac:dyDescent="0.25">
      <c r="A223" s="17"/>
      <c r="B223" s="226" t="s">
        <v>2227</v>
      </c>
    </row>
    <row r="224" spans="1:36" x14ac:dyDescent="0.25">
      <c r="A224" s="17"/>
      <c r="B224" s="226" t="s">
        <v>2205</v>
      </c>
      <c r="D224" s="226">
        <v>0.2</v>
      </c>
      <c r="E224" s="226">
        <v>0.3</v>
      </c>
      <c r="F224" s="226">
        <v>0.2</v>
      </c>
      <c r="G224" s="226">
        <v>0.2</v>
      </c>
      <c r="H224" s="226">
        <v>0.2</v>
      </c>
      <c r="I224" s="226">
        <v>0.2</v>
      </c>
      <c r="J224" s="226">
        <v>0.2</v>
      </c>
      <c r="K224" s="226">
        <v>0.1</v>
      </c>
      <c r="L224" s="226">
        <v>0.1</v>
      </c>
      <c r="M224" s="226">
        <v>0.1</v>
      </c>
      <c r="N224" s="226">
        <v>0.1</v>
      </c>
      <c r="O224" s="226">
        <v>0.1</v>
      </c>
      <c r="P224" s="226">
        <v>0.1</v>
      </c>
      <c r="Q224" s="226">
        <v>0.1</v>
      </c>
      <c r="R224" s="226">
        <v>0.1</v>
      </c>
      <c r="S224" s="226">
        <v>0.1</v>
      </c>
      <c r="T224" s="226">
        <v>0.1</v>
      </c>
      <c r="U224" s="226">
        <v>0.1</v>
      </c>
      <c r="V224" s="226">
        <v>0.1</v>
      </c>
      <c r="W224" s="226">
        <v>0.1</v>
      </c>
      <c r="X224" s="226">
        <v>0.1</v>
      </c>
      <c r="Y224" s="226">
        <v>0.1</v>
      </c>
      <c r="Z224" s="226">
        <v>0.1</v>
      </c>
      <c r="AA224" s="226">
        <v>0.1</v>
      </c>
      <c r="AB224" s="226">
        <v>0.1</v>
      </c>
      <c r="AC224" s="226">
        <v>0.1</v>
      </c>
      <c r="AD224" s="226">
        <v>0.1</v>
      </c>
      <c r="AE224" s="226">
        <v>0.1</v>
      </c>
      <c r="AF224" s="226">
        <v>0.1</v>
      </c>
      <c r="AG224" s="226">
        <v>0.1</v>
      </c>
      <c r="AH224" s="226">
        <v>0.1</v>
      </c>
      <c r="AI224" s="226">
        <v>0.1</v>
      </c>
      <c r="AJ224" s="226">
        <v>0.1</v>
      </c>
    </row>
    <row r="225" spans="1:36" x14ac:dyDescent="0.25">
      <c r="A225" s="17"/>
      <c r="B225" s="226" t="s">
        <v>2228</v>
      </c>
      <c r="D225" s="226">
        <v>0</v>
      </c>
      <c r="E225" s="226">
        <v>0</v>
      </c>
      <c r="F225" s="226">
        <v>0</v>
      </c>
      <c r="G225" s="226">
        <v>0</v>
      </c>
      <c r="H225" s="226">
        <v>0</v>
      </c>
      <c r="I225" s="226">
        <v>0</v>
      </c>
      <c r="J225" s="226">
        <v>0</v>
      </c>
      <c r="K225" s="226">
        <v>0</v>
      </c>
      <c r="L225" s="226">
        <v>0</v>
      </c>
      <c r="M225" s="226">
        <v>0</v>
      </c>
      <c r="N225" s="226">
        <v>0</v>
      </c>
      <c r="O225" s="226">
        <v>0</v>
      </c>
      <c r="P225" s="226">
        <v>0</v>
      </c>
      <c r="Q225" s="226">
        <v>0</v>
      </c>
      <c r="R225" s="226">
        <v>0</v>
      </c>
      <c r="S225" s="226">
        <v>0</v>
      </c>
      <c r="T225" s="226">
        <v>0</v>
      </c>
      <c r="U225" s="226">
        <v>0</v>
      </c>
      <c r="V225" s="226">
        <v>0</v>
      </c>
      <c r="W225" s="226">
        <v>0</v>
      </c>
      <c r="X225" s="226">
        <v>0</v>
      </c>
      <c r="Y225" s="226">
        <v>0</v>
      </c>
      <c r="Z225" s="226">
        <v>0</v>
      </c>
      <c r="AA225" s="226">
        <v>0</v>
      </c>
      <c r="AB225" s="226">
        <v>0</v>
      </c>
      <c r="AC225" s="226">
        <v>0</v>
      </c>
      <c r="AD225" s="226">
        <v>0</v>
      </c>
      <c r="AE225" s="226">
        <v>0</v>
      </c>
      <c r="AF225" s="226">
        <v>0</v>
      </c>
      <c r="AG225" s="226">
        <v>0</v>
      </c>
      <c r="AH225" s="226">
        <v>0</v>
      </c>
      <c r="AI225" s="226">
        <v>0</v>
      </c>
      <c r="AJ225" s="226">
        <v>0</v>
      </c>
    </row>
    <row r="226" spans="1:36" x14ac:dyDescent="0.25">
      <c r="A226" s="17"/>
      <c r="B226" s="226" t="s">
        <v>307</v>
      </c>
      <c r="D226" s="226">
        <v>0.1</v>
      </c>
      <c r="E226" s="226">
        <v>0.2</v>
      </c>
      <c r="F226" s="226">
        <v>0.1</v>
      </c>
      <c r="G226" s="226">
        <v>0.2</v>
      </c>
      <c r="H226" s="226">
        <v>0.2</v>
      </c>
      <c r="I226" s="226">
        <v>0.2</v>
      </c>
      <c r="J226" s="226">
        <v>0.2</v>
      </c>
      <c r="K226" s="226">
        <v>0.2</v>
      </c>
      <c r="L226" s="226">
        <v>0.2</v>
      </c>
      <c r="M226" s="226">
        <v>0.2</v>
      </c>
      <c r="N226" s="226">
        <v>0.1</v>
      </c>
      <c r="O226" s="226">
        <v>0.1</v>
      </c>
      <c r="P226" s="226">
        <v>0.1</v>
      </c>
      <c r="Q226" s="226">
        <v>0.1</v>
      </c>
      <c r="R226" s="226">
        <v>0.1</v>
      </c>
      <c r="S226" s="226">
        <v>0.1</v>
      </c>
      <c r="T226" s="226">
        <v>0.1</v>
      </c>
      <c r="U226" s="226">
        <v>0.1</v>
      </c>
      <c r="V226" s="226">
        <v>0</v>
      </c>
      <c r="W226" s="226">
        <v>0</v>
      </c>
      <c r="X226" s="226">
        <v>0</v>
      </c>
      <c r="Y226" s="226">
        <v>0</v>
      </c>
      <c r="Z226" s="226">
        <v>0</v>
      </c>
      <c r="AA226" s="226">
        <v>0</v>
      </c>
      <c r="AB226" s="226">
        <v>0</v>
      </c>
      <c r="AC226" s="226">
        <v>0</v>
      </c>
      <c r="AD226" s="226">
        <v>0</v>
      </c>
      <c r="AE226" s="226">
        <v>0</v>
      </c>
      <c r="AF226" s="226">
        <v>0</v>
      </c>
      <c r="AG226" s="226">
        <v>0</v>
      </c>
      <c r="AH226" s="226">
        <v>0</v>
      </c>
      <c r="AI226" s="226">
        <v>0</v>
      </c>
      <c r="AJ226" s="226">
        <v>0</v>
      </c>
    </row>
    <row r="227" spans="1:36" x14ac:dyDescent="0.25">
      <c r="A227" s="17"/>
      <c r="B227" s="226" t="s">
        <v>2207</v>
      </c>
      <c r="D227" s="226">
        <v>0</v>
      </c>
      <c r="E227" s="226">
        <v>0</v>
      </c>
      <c r="F227" s="226">
        <v>0</v>
      </c>
      <c r="G227" s="226">
        <v>0</v>
      </c>
      <c r="H227" s="226">
        <v>0</v>
      </c>
      <c r="I227" s="226">
        <v>0</v>
      </c>
      <c r="J227" s="226">
        <v>0</v>
      </c>
      <c r="K227" s="226">
        <v>0</v>
      </c>
      <c r="L227" s="226">
        <v>0</v>
      </c>
      <c r="M227" s="226">
        <v>0</v>
      </c>
      <c r="N227" s="226">
        <v>0</v>
      </c>
      <c r="O227" s="226">
        <v>0</v>
      </c>
      <c r="P227" s="226">
        <v>0</v>
      </c>
      <c r="Q227" s="226">
        <v>0</v>
      </c>
      <c r="R227" s="226">
        <v>0</v>
      </c>
      <c r="S227" s="226">
        <v>0</v>
      </c>
      <c r="T227" s="226">
        <v>0</v>
      </c>
      <c r="U227" s="226">
        <v>0</v>
      </c>
      <c r="V227" s="226">
        <v>0</v>
      </c>
      <c r="W227" s="226">
        <v>0</v>
      </c>
      <c r="X227" s="226">
        <v>0</v>
      </c>
      <c r="Y227" s="226">
        <v>0</v>
      </c>
      <c r="Z227" s="226">
        <v>0</v>
      </c>
      <c r="AA227" s="226">
        <v>0</v>
      </c>
      <c r="AB227" s="226">
        <v>0</v>
      </c>
      <c r="AC227" s="226">
        <v>0</v>
      </c>
      <c r="AD227" s="226">
        <v>0</v>
      </c>
      <c r="AE227" s="226">
        <v>0</v>
      </c>
      <c r="AF227" s="226">
        <v>0</v>
      </c>
      <c r="AG227" s="226">
        <v>0</v>
      </c>
      <c r="AH227" s="226">
        <v>0</v>
      </c>
      <c r="AI227" s="226">
        <v>0</v>
      </c>
      <c r="AJ227" s="226">
        <v>0</v>
      </c>
    </row>
    <row r="228" spans="1:36" x14ac:dyDescent="0.25">
      <c r="A228" s="17"/>
      <c r="B228" s="226" t="s">
        <v>2208</v>
      </c>
      <c r="D228" s="226">
        <v>0</v>
      </c>
      <c r="E228" s="226">
        <v>0</v>
      </c>
      <c r="F228" s="226">
        <v>0</v>
      </c>
      <c r="G228" s="226">
        <v>0</v>
      </c>
      <c r="H228" s="226">
        <v>0</v>
      </c>
      <c r="I228" s="226">
        <v>0</v>
      </c>
      <c r="J228" s="226">
        <v>0</v>
      </c>
      <c r="K228" s="226">
        <v>0</v>
      </c>
      <c r="L228" s="226">
        <v>0</v>
      </c>
      <c r="M228" s="226">
        <v>0</v>
      </c>
      <c r="N228" s="226">
        <v>0</v>
      </c>
      <c r="O228" s="226">
        <v>0</v>
      </c>
      <c r="P228" s="226">
        <v>0</v>
      </c>
      <c r="Q228" s="226">
        <v>0</v>
      </c>
      <c r="R228" s="226">
        <v>0</v>
      </c>
      <c r="S228" s="226">
        <v>0</v>
      </c>
      <c r="T228" s="226">
        <v>0</v>
      </c>
      <c r="U228" s="226">
        <v>0</v>
      </c>
      <c r="V228" s="226">
        <v>0</v>
      </c>
      <c r="W228" s="226">
        <v>0</v>
      </c>
      <c r="X228" s="226">
        <v>0</v>
      </c>
      <c r="Y228" s="226">
        <v>0</v>
      </c>
      <c r="Z228" s="226">
        <v>0</v>
      </c>
      <c r="AA228" s="226">
        <v>0</v>
      </c>
      <c r="AB228" s="226">
        <v>0</v>
      </c>
      <c r="AC228" s="226">
        <v>0</v>
      </c>
      <c r="AD228" s="226">
        <v>0</v>
      </c>
      <c r="AE228" s="226">
        <v>0</v>
      </c>
      <c r="AF228" s="226">
        <v>0</v>
      </c>
      <c r="AG228" s="226">
        <v>0</v>
      </c>
      <c r="AH228" s="226">
        <v>0</v>
      </c>
      <c r="AI228" s="226">
        <v>0</v>
      </c>
      <c r="AJ228" s="226">
        <v>0</v>
      </c>
    </row>
    <row r="229" spans="1:36" x14ac:dyDescent="0.25">
      <c r="A229" s="17"/>
      <c r="B229" s="226" t="s">
        <v>156</v>
      </c>
      <c r="D229" s="226">
        <v>0</v>
      </c>
      <c r="E229" s="226">
        <v>0</v>
      </c>
      <c r="F229" s="226">
        <v>0</v>
      </c>
      <c r="G229" s="226">
        <v>0</v>
      </c>
      <c r="H229" s="226">
        <v>0</v>
      </c>
      <c r="I229" s="226">
        <v>0</v>
      </c>
      <c r="J229" s="226">
        <v>0</v>
      </c>
      <c r="K229" s="226">
        <v>0</v>
      </c>
      <c r="L229" s="226">
        <v>0</v>
      </c>
      <c r="M229" s="226">
        <v>0</v>
      </c>
      <c r="N229" s="226">
        <v>0</v>
      </c>
      <c r="O229" s="226">
        <v>0</v>
      </c>
      <c r="P229" s="226">
        <v>0</v>
      </c>
      <c r="Q229" s="226">
        <v>0</v>
      </c>
      <c r="R229" s="226">
        <v>0</v>
      </c>
      <c r="S229" s="226">
        <v>0</v>
      </c>
      <c r="T229" s="226">
        <v>0</v>
      </c>
      <c r="U229" s="226">
        <v>0</v>
      </c>
      <c r="V229" s="226">
        <v>0</v>
      </c>
      <c r="W229" s="226">
        <v>0</v>
      </c>
      <c r="X229" s="226">
        <v>0</v>
      </c>
      <c r="Y229" s="226">
        <v>0</v>
      </c>
      <c r="Z229" s="226">
        <v>0</v>
      </c>
      <c r="AA229" s="226">
        <v>0</v>
      </c>
      <c r="AB229" s="226">
        <v>0</v>
      </c>
      <c r="AC229" s="226">
        <v>0</v>
      </c>
      <c r="AD229" s="226">
        <v>0</v>
      </c>
      <c r="AE229" s="226">
        <v>0</v>
      </c>
      <c r="AF229" s="226">
        <v>0</v>
      </c>
      <c r="AG229" s="226">
        <v>0</v>
      </c>
      <c r="AH229" s="226">
        <v>0</v>
      </c>
      <c r="AI229" s="226">
        <v>0</v>
      </c>
      <c r="AJ229" s="226">
        <v>0</v>
      </c>
    </row>
    <row r="230" spans="1:36" x14ac:dyDescent="0.25">
      <c r="A230" s="17"/>
      <c r="B230" s="226" t="s">
        <v>152</v>
      </c>
      <c r="D230" s="226">
        <v>0</v>
      </c>
      <c r="E230" s="226">
        <v>0</v>
      </c>
      <c r="F230" s="226">
        <v>0</v>
      </c>
      <c r="G230" s="226">
        <v>0</v>
      </c>
      <c r="H230" s="226">
        <v>0</v>
      </c>
      <c r="I230" s="226">
        <v>0</v>
      </c>
      <c r="J230" s="226">
        <v>0</v>
      </c>
      <c r="K230" s="226">
        <v>0</v>
      </c>
      <c r="L230" s="226">
        <v>0</v>
      </c>
      <c r="M230" s="226">
        <v>0</v>
      </c>
      <c r="N230" s="226">
        <v>0</v>
      </c>
      <c r="O230" s="226">
        <v>0</v>
      </c>
      <c r="P230" s="226">
        <v>0</v>
      </c>
      <c r="Q230" s="226">
        <v>0</v>
      </c>
      <c r="R230" s="226">
        <v>0</v>
      </c>
      <c r="S230" s="226">
        <v>0</v>
      </c>
      <c r="T230" s="226">
        <v>0</v>
      </c>
      <c r="U230" s="226">
        <v>0</v>
      </c>
      <c r="V230" s="226">
        <v>0</v>
      </c>
      <c r="W230" s="226">
        <v>0</v>
      </c>
      <c r="X230" s="226">
        <v>0</v>
      </c>
      <c r="Y230" s="226">
        <v>0</v>
      </c>
      <c r="Z230" s="226">
        <v>0</v>
      </c>
      <c r="AA230" s="226">
        <v>0</v>
      </c>
      <c r="AB230" s="226">
        <v>0</v>
      </c>
      <c r="AC230" s="226">
        <v>0</v>
      </c>
      <c r="AD230" s="226">
        <v>0</v>
      </c>
      <c r="AE230" s="226">
        <v>0</v>
      </c>
      <c r="AF230" s="226">
        <v>0</v>
      </c>
      <c r="AG230" s="226">
        <v>0</v>
      </c>
      <c r="AH230" s="226">
        <v>0</v>
      </c>
      <c r="AI230" s="226">
        <v>0</v>
      </c>
      <c r="AJ230" s="226">
        <v>0</v>
      </c>
    </row>
    <row r="231" spans="1:36" x14ac:dyDescent="0.25">
      <c r="A231" s="17"/>
      <c r="B231" s="226" t="s">
        <v>2210</v>
      </c>
      <c r="D231" s="226">
        <v>7.8</v>
      </c>
      <c r="E231" s="226">
        <v>7.8</v>
      </c>
      <c r="F231" s="226">
        <v>7.6</v>
      </c>
      <c r="G231" s="226">
        <v>7.6</v>
      </c>
      <c r="H231" s="226">
        <v>7.5</v>
      </c>
      <c r="I231" s="226">
        <v>7.6</v>
      </c>
      <c r="J231" s="226">
        <v>7.7</v>
      </c>
      <c r="K231" s="226">
        <v>7.8</v>
      </c>
      <c r="L231" s="226">
        <v>8</v>
      </c>
      <c r="M231" s="226">
        <v>8.1</v>
      </c>
      <c r="N231" s="226">
        <v>8.1</v>
      </c>
      <c r="O231" s="226">
        <v>8.1999999999999993</v>
      </c>
      <c r="P231" s="226">
        <v>8.1999999999999993</v>
      </c>
      <c r="Q231" s="226">
        <v>8.3000000000000007</v>
      </c>
      <c r="R231" s="226">
        <v>8.4</v>
      </c>
      <c r="S231" s="226">
        <v>8.5</v>
      </c>
      <c r="T231" s="226">
        <v>8.6</v>
      </c>
      <c r="U231" s="226">
        <v>8.6999999999999993</v>
      </c>
      <c r="V231" s="226">
        <v>8.6999999999999993</v>
      </c>
      <c r="W231" s="226">
        <v>8.8000000000000007</v>
      </c>
      <c r="X231" s="226">
        <v>8.9</v>
      </c>
      <c r="Y231" s="226">
        <v>9</v>
      </c>
      <c r="Z231" s="226">
        <v>9.1</v>
      </c>
      <c r="AA231" s="226">
        <v>9.1</v>
      </c>
      <c r="AB231" s="226">
        <v>9.1999999999999993</v>
      </c>
      <c r="AC231" s="226">
        <v>9.3000000000000007</v>
      </c>
      <c r="AD231" s="226">
        <v>9.4</v>
      </c>
      <c r="AE231" s="226">
        <v>9.5</v>
      </c>
      <c r="AF231" s="226">
        <v>9.6</v>
      </c>
      <c r="AG231" s="226">
        <v>9.6999999999999993</v>
      </c>
      <c r="AH231" s="226">
        <v>9.8000000000000007</v>
      </c>
      <c r="AI231" s="226">
        <v>9.9</v>
      </c>
      <c r="AJ231" s="226">
        <v>10</v>
      </c>
    </row>
    <row r="232" spans="1:36" x14ac:dyDescent="0.25">
      <c r="A232" s="17"/>
      <c r="B232" s="226" t="s">
        <v>2212</v>
      </c>
      <c r="D232" s="226">
        <v>8</v>
      </c>
      <c r="E232" s="226">
        <v>8.3000000000000007</v>
      </c>
      <c r="F232" s="226">
        <v>7.9</v>
      </c>
      <c r="G232" s="226">
        <v>7.9</v>
      </c>
      <c r="H232" s="226">
        <v>7.8</v>
      </c>
      <c r="I232" s="226">
        <v>7.9</v>
      </c>
      <c r="J232" s="226">
        <v>8.1</v>
      </c>
      <c r="K232" s="226">
        <v>8.1</v>
      </c>
      <c r="L232" s="226">
        <v>8.3000000000000007</v>
      </c>
      <c r="M232" s="226">
        <v>8.3000000000000007</v>
      </c>
      <c r="N232" s="226">
        <v>8.4</v>
      </c>
      <c r="O232" s="226">
        <v>8.4</v>
      </c>
      <c r="P232" s="226">
        <v>8.5</v>
      </c>
      <c r="Q232" s="226">
        <v>8.5</v>
      </c>
      <c r="R232" s="226">
        <v>8.6</v>
      </c>
      <c r="S232" s="226">
        <v>8.6</v>
      </c>
      <c r="T232" s="226">
        <v>8.6999999999999993</v>
      </c>
      <c r="U232" s="226">
        <v>8.8000000000000007</v>
      </c>
      <c r="V232" s="226">
        <v>8.9</v>
      </c>
      <c r="W232" s="226">
        <v>8.9</v>
      </c>
      <c r="X232" s="226">
        <v>9</v>
      </c>
      <c r="Y232" s="226">
        <v>9.1</v>
      </c>
      <c r="Z232" s="226">
        <v>9.1</v>
      </c>
      <c r="AA232" s="226">
        <v>9.1999999999999993</v>
      </c>
      <c r="AB232" s="226">
        <v>9.3000000000000007</v>
      </c>
      <c r="AC232" s="226">
        <v>9.4</v>
      </c>
      <c r="AD232" s="226">
        <v>9.5</v>
      </c>
      <c r="AE232" s="226">
        <v>9.6</v>
      </c>
      <c r="AF232" s="226">
        <v>9.6999999999999993</v>
      </c>
      <c r="AG232" s="226">
        <v>9.8000000000000007</v>
      </c>
      <c r="AH232" s="226">
        <v>9.9</v>
      </c>
      <c r="AI232" s="226">
        <v>10</v>
      </c>
      <c r="AJ232" s="226">
        <v>10.1</v>
      </c>
    </row>
    <row r="233" spans="1:36" x14ac:dyDescent="0.25">
      <c r="A233" s="17"/>
    </row>
    <row r="234" spans="1:36" x14ac:dyDescent="0.25">
      <c r="A234" s="17"/>
    </row>
    <row r="235" spans="1:36" x14ac:dyDescent="0.25">
      <c r="A235" s="17"/>
      <c r="B235" s="226" t="s">
        <v>2229</v>
      </c>
    </row>
    <row r="236" spans="1:36" x14ac:dyDescent="0.25">
      <c r="A236" s="17"/>
      <c r="B236" s="226" t="s">
        <v>238</v>
      </c>
      <c r="D236" s="226">
        <v>0</v>
      </c>
      <c r="E236" s="226">
        <v>0</v>
      </c>
      <c r="F236" s="226">
        <v>0</v>
      </c>
      <c r="G236" s="226">
        <v>0</v>
      </c>
      <c r="H236" s="226">
        <v>0</v>
      </c>
      <c r="I236" s="226">
        <v>0</v>
      </c>
      <c r="J236" s="226">
        <v>0</v>
      </c>
      <c r="K236" s="226">
        <v>0</v>
      </c>
      <c r="L236" s="226">
        <v>0</v>
      </c>
      <c r="M236" s="226">
        <v>0</v>
      </c>
      <c r="N236" s="226">
        <v>0</v>
      </c>
      <c r="O236" s="226">
        <v>0</v>
      </c>
      <c r="P236" s="226">
        <v>0</v>
      </c>
      <c r="Q236" s="226">
        <v>0</v>
      </c>
      <c r="R236" s="226">
        <v>0</v>
      </c>
      <c r="S236" s="226">
        <v>0</v>
      </c>
      <c r="T236" s="226">
        <v>0</v>
      </c>
      <c r="U236" s="226">
        <v>0</v>
      </c>
      <c r="V236" s="226">
        <v>0</v>
      </c>
      <c r="W236" s="226">
        <v>0</v>
      </c>
      <c r="X236" s="226">
        <v>0</v>
      </c>
      <c r="Y236" s="226">
        <v>0</v>
      </c>
      <c r="Z236" s="226">
        <v>0</v>
      </c>
      <c r="AA236" s="226">
        <v>0</v>
      </c>
      <c r="AB236" s="226">
        <v>0</v>
      </c>
      <c r="AC236" s="226">
        <v>0</v>
      </c>
      <c r="AD236" s="226">
        <v>0</v>
      </c>
      <c r="AE236" s="226">
        <v>0</v>
      </c>
      <c r="AF236" s="226">
        <v>0</v>
      </c>
      <c r="AG236" s="226">
        <v>0</v>
      </c>
      <c r="AH236" s="226">
        <v>0</v>
      </c>
      <c r="AI236" s="226">
        <v>0</v>
      </c>
      <c r="AJ236" s="226">
        <v>0</v>
      </c>
    </row>
    <row r="237" spans="1:36" x14ac:dyDescent="0.25">
      <c r="A237" s="17"/>
      <c r="B237" s="226" t="s">
        <v>239</v>
      </c>
      <c r="D237" s="226">
        <v>0</v>
      </c>
      <c r="E237" s="226">
        <v>0</v>
      </c>
      <c r="F237" s="226">
        <v>0</v>
      </c>
      <c r="G237" s="226">
        <v>0</v>
      </c>
      <c r="H237" s="226">
        <v>0</v>
      </c>
      <c r="I237" s="226">
        <v>0</v>
      </c>
      <c r="J237" s="226">
        <v>0</v>
      </c>
      <c r="K237" s="226">
        <v>0</v>
      </c>
      <c r="L237" s="226">
        <v>0</v>
      </c>
      <c r="M237" s="226">
        <v>0</v>
      </c>
      <c r="N237" s="226">
        <v>0</v>
      </c>
      <c r="O237" s="226">
        <v>0</v>
      </c>
      <c r="P237" s="226">
        <v>0</v>
      </c>
      <c r="Q237" s="226">
        <v>0</v>
      </c>
      <c r="R237" s="226">
        <v>0</v>
      </c>
      <c r="S237" s="226">
        <v>0</v>
      </c>
      <c r="T237" s="226">
        <v>0</v>
      </c>
      <c r="U237" s="226">
        <v>0</v>
      </c>
      <c r="V237" s="226">
        <v>0</v>
      </c>
      <c r="W237" s="226">
        <v>0</v>
      </c>
      <c r="X237" s="226">
        <v>0</v>
      </c>
      <c r="Y237" s="226">
        <v>0</v>
      </c>
      <c r="Z237" s="226">
        <v>0</v>
      </c>
      <c r="AA237" s="226">
        <v>0</v>
      </c>
      <c r="AB237" s="226">
        <v>0</v>
      </c>
      <c r="AC237" s="226">
        <v>0</v>
      </c>
      <c r="AD237" s="226">
        <v>0</v>
      </c>
      <c r="AE237" s="226">
        <v>0</v>
      </c>
      <c r="AF237" s="226">
        <v>0</v>
      </c>
      <c r="AG237" s="226">
        <v>0</v>
      </c>
      <c r="AH237" s="226">
        <v>0</v>
      </c>
      <c r="AI237" s="226">
        <v>0</v>
      </c>
      <c r="AJ237" s="226">
        <v>0</v>
      </c>
    </row>
    <row r="238" spans="1:36" x14ac:dyDescent="0.25">
      <c r="A238" s="17"/>
      <c r="B238" s="226" t="s">
        <v>158</v>
      </c>
      <c r="D238" s="226">
        <v>0</v>
      </c>
      <c r="E238" s="226">
        <v>0</v>
      </c>
      <c r="F238" s="226">
        <v>0</v>
      </c>
      <c r="G238" s="226">
        <v>0</v>
      </c>
      <c r="H238" s="226">
        <v>0</v>
      </c>
      <c r="I238" s="226">
        <v>0</v>
      </c>
      <c r="J238" s="226">
        <v>0</v>
      </c>
      <c r="K238" s="226">
        <v>0</v>
      </c>
      <c r="L238" s="226">
        <v>0</v>
      </c>
      <c r="M238" s="226">
        <v>0</v>
      </c>
      <c r="N238" s="226">
        <v>0</v>
      </c>
      <c r="O238" s="226">
        <v>0</v>
      </c>
      <c r="P238" s="226">
        <v>0</v>
      </c>
      <c r="Q238" s="226">
        <v>0</v>
      </c>
      <c r="R238" s="226">
        <v>0</v>
      </c>
      <c r="S238" s="226">
        <v>0</v>
      </c>
      <c r="T238" s="226">
        <v>0</v>
      </c>
      <c r="U238" s="226">
        <v>0</v>
      </c>
      <c r="V238" s="226">
        <v>0</v>
      </c>
      <c r="W238" s="226">
        <v>0</v>
      </c>
      <c r="X238" s="226">
        <v>0</v>
      </c>
      <c r="Y238" s="226">
        <v>0</v>
      </c>
      <c r="Z238" s="226">
        <v>0</v>
      </c>
      <c r="AA238" s="226">
        <v>0</v>
      </c>
      <c r="AB238" s="226">
        <v>0</v>
      </c>
      <c r="AC238" s="226">
        <v>0</v>
      </c>
      <c r="AD238" s="226">
        <v>0</v>
      </c>
      <c r="AE238" s="226">
        <v>0</v>
      </c>
      <c r="AF238" s="226">
        <v>0</v>
      </c>
      <c r="AG238" s="226">
        <v>0</v>
      </c>
      <c r="AH238" s="226">
        <v>0</v>
      </c>
      <c r="AI238" s="226">
        <v>0</v>
      </c>
      <c r="AJ238" s="226">
        <v>0</v>
      </c>
    </row>
    <row r="239" spans="1:36" x14ac:dyDescent="0.25">
      <c r="A239" s="17"/>
      <c r="B239" s="226" t="s">
        <v>2230</v>
      </c>
      <c r="D239" s="226">
        <v>0</v>
      </c>
      <c r="E239" s="226">
        <v>0</v>
      </c>
      <c r="F239" s="226">
        <v>0</v>
      </c>
      <c r="G239" s="226">
        <v>0</v>
      </c>
      <c r="H239" s="226">
        <v>0</v>
      </c>
      <c r="I239" s="226">
        <v>0</v>
      </c>
      <c r="J239" s="226">
        <v>0</v>
      </c>
      <c r="K239" s="226">
        <v>0</v>
      </c>
      <c r="L239" s="226">
        <v>0</v>
      </c>
      <c r="M239" s="226">
        <v>0</v>
      </c>
      <c r="N239" s="226">
        <v>0</v>
      </c>
      <c r="O239" s="226">
        <v>0</v>
      </c>
      <c r="P239" s="226">
        <v>0</v>
      </c>
      <c r="Q239" s="226">
        <v>0</v>
      </c>
      <c r="R239" s="226">
        <v>0</v>
      </c>
      <c r="S239" s="226">
        <v>0</v>
      </c>
      <c r="T239" s="226">
        <v>0</v>
      </c>
      <c r="U239" s="226">
        <v>0</v>
      </c>
      <c r="V239" s="226">
        <v>0</v>
      </c>
      <c r="W239" s="226">
        <v>0</v>
      </c>
      <c r="X239" s="226">
        <v>0</v>
      </c>
      <c r="Y239" s="226">
        <v>0</v>
      </c>
      <c r="Z239" s="226">
        <v>0</v>
      </c>
      <c r="AA239" s="226">
        <v>0</v>
      </c>
      <c r="AB239" s="226">
        <v>0</v>
      </c>
      <c r="AC239" s="226">
        <v>0</v>
      </c>
      <c r="AD239" s="226">
        <v>0</v>
      </c>
      <c r="AE239" s="226">
        <v>0</v>
      </c>
      <c r="AF239" s="226">
        <v>0</v>
      </c>
      <c r="AG239" s="226">
        <v>0</v>
      </c>
      <c r="AH239" s="226">
        <v>0</v>
      </c>
      <c r="AI239" s="226">
        <v>0</v>
      </c>
      <c r="AJ239" s="226">
        <v>0</v>
      </c>
    </row>
    <row r="240" spans="1:36" x14ac:dyDescent="0.25">
      <c r="A240" s="17"/>
      <c r="B240" s="226" t="s">
        <v>2231</v>
      </c>
      <c r="D240" s="226">
        <v>0</v>
      </c>
      <c r="E240" s="226">
        <v>0</v>
      </c>
      <c r="F240" s="226">
        <v>0</v>
      </c>
      <c r="G240" s="226">
        <v>0</v>
      </c>
      <c r="H240" s="226">
        <v>0</v>
      </c>
      <c r="I240" s="226">
        <v>0</v>
      </c>
      <c r="J240" s="226">
        <v>0</v>
      </c>
      <c r="K240" s="226">
        <v>0</v>
      </c>
      <c r="L240" s="226">
        <v>0</v>
      </c>
      <c r="M240" s="226">
        <v>0</v>
      </c>
      <c r="N240" s="226">
        <v>0</v>
      </c>
      <c r="O240" s="226">
        <v>0</v>
      </c>
      <c r="P240" s="226">
        <v>0</v>
      </c>
      <c r="Q240" s="226">
        <v>0</v>
      </c>
      <c r="R240" s="226">
        <v>0</v>
      </c>
      <c r="S240" s="226">
        <v>0</v>
      </c>
      <c r="T240" s="226">
        <v>0</v>
      </c>
      <c r="U240" s="226">
        <v>0</v>
      </c>
      <c r="V240" s="226">
        <v>0</v>
      </c>
      <c r="W240" s="226">
        <v>0</v>
      </c>
      <c r="X240" s="226">
        <v>0</v>
      </c>
      <c r="Y240" s="226">
        <v>0</v>
      </c>
      <c r="Z240" s="226">
        <v>0</v>
      </c>
      <c r="AA240" s="226">
        <v>0</v>
      </c>
      <c r="AB240" s="226">
        <v>0</v>
      </c>
      <c r="AC240" s="226">
        <v>0</v>
      </c>
      <c r="AD240" s="226">
        <v>0</v>
      </c>
      <c r="AE240" s="226">
        <v>0</v>
      </c>
      <c r="AF240" s="226">
        <v>0</v>
      </c>
      <c r="AG240" s="226">
        <v>0</v>
      </c>
      <c r="AH240" s="226">
        <v>0</v>
      </c>
      <c r="AI240" s="226">
        <v>0</v>
      </c>
      <c r="AJ240" s="226">
        <v>0</v>
      </c>
    </row>
    <row r="241" spans="1:36" x14ac:dyDescent="0.25">
      <c r="A241" s="17"/>
      <c r="B241" s="226" t="s">
        <v>156</v>
      </c>
      <c r="D241" s="226">
        <v>0</v>
      </c>
      <c r="E241" s="226">
        <v>0</v>
      </c>
      <c r="F241" s="226">
        <v>0</v>
      </c>
      <c r="G241" s="226">
        <v>0</v>
      </c>
      <c r="H241" s="226">
        <v>0</v>
      </c>
      <c r="I241" s="226">
        <v>0</v>
      </c>
      <c r="J241" s="226">
        <v>0</v>
      </c>
      <c r="K241" s="226">
        <v>0</v>
      </c>
      <c r="L241" s="226">
        <v>0</v>
      </c>
      <c r="M241" s="226">
        <v>0</v>
      </c>
      <c r="N241" s="226">
        <v>0</v>
      </c>
      <c r="O241" s="226">
        <v>0</v>
      </c>
      <c r="P241" s="226">
        <v>0</v>
      </c>
      <c r="Q241" s="226">
        <v>0</v>
      </c>
      <c r="R241" s="226">
        <v>0</v>
      </c>
      <c r="S241" s="226">
        <v>0</v>
      </c>
      <c r="T241" s="226">
        <v>0</v>
      </c>
      <c r="U241" s="226">
        <v>0</v>
      </c>
      <c r="V241" s="226">
        <v>0</v>
      </c>
      <c r="W241" s="226">
        <v>0</v>
      </c>
      <c r="X241" s="226">
        <v>0</v>
      </c>
      <c r="Y241" s="226">
        <v>0</v>
      </c>
      <c r="Z241" s="226">
        <v>0</v>
      </c>
      <c r="AA241" s="226">
        <v>0</v>
      </c>
      <c r="AB241" s="226">
        <v>0</v>
      </c>
      <c r="AC241" s="226">
        <v>0</v>
      </c>
      <c r="AD241" s="226">
        <v>0</v>
      </c>
      <c r="AE241" s="226">
        <v>0</v>
      </c>
      <c r="AF241" s="226">
        <v>0</v>
      </c>
      <c r="AG241" s="226">
        <v>0</v>
      </c>
      <c r="AH241" s="226">
        <v>0</v>
      </c>
      <c r="AI241" s="226">
        <v>0</v>
      </c>
      <c r="AJ241" s="226">
        <v>0</v>
      </c>
    </row>
    <row r="242" spans="1:36" x14ac:dyDescent="0.25">
      <c r="A242" s="17"/>
      <c r="B242" s="226" t="s">
        <v>2232</v>
      </c>
      <c r="D242" s="226">
        <v>0</v>
      </c>
      <c r="E242" s="226">
        <v>0</v>
      </c>
      <c r="F242" s="226">
        <v>0</v>
      </c>
      <c r="G242" s="226">
        <v>0</v>
      </c>
      <c r="H242" s="226">
        <v>0</v>
      </c>
      <c r="I242" s="226">
        <v>0</v>
      </c>
      <c r="J242" s="226">
        <v>0</v>
      </c>
      <c r="K242" s="226">
        <v>0</v>
      </c>
      <c r="L242" s="226">
        <v>0</v>
      </c>
      <c r="M242" s="226">
        <v>0</v>
      </c>
      <c r="N242" s="226">
        <v>0</v>
      </c>
      <c r="O242" s="226">
        <v>0</v>
      </c>
      <c r="P242" s="226">
        <v>0</v>
      </c>
      <c r="Q242" s="226">
        <v>0</v>
      </c>
      <c r="R242" s="226">
        <v>0</v>
      </c>
      <c r="S242" s="226">
        <v>0</v>
      </c>
      <c r="T242" s="226">
        <v>0</v>
      </c>
      <c r="U242" s="226">
        <v>0</v>
      </c>
      <c r="V242" s="226">
        <v>0</v>
      </c>
      <c r="W242" s="226">
        <v>0</v>
      </c>
      <c r="X242" s="226">
        <v>0</v>
      </c>
      <c r="Y242" s="226">
        <v>0</v>
      </c>
      <c r="Z242" s="226">
        <v>0</v>
      </c>
      <c r="AA242" s="226">
        <v>0</v>
      </c>
      <c r="AB242" s="226">
        <v>0</v>
      </c>
      <c r="AC242" s="226">
        <v>0</v>
      </c>
      <c r="AD242" s="226">
        <v>0</v>
      </c>
      <c r="AE242" s="226">
        <v>0</v>
      </c>
      <c r="AF242" s="226">
        <v>0</v>
      </c>
      <c r="AG242" s="226">
        <v>0</v>
      </c>
      <c r="AH242" s="226">
        <v>0</v>
      </c>
      <c r="AI242" s="226">
        <v>0</v>
      </c>
      <c r="AJ242" s="226">
        <v>0</v>
      </c>
    </row>
    <row r="243" spans="1:36" x14ac:dyDescent="0.25">
      <c r="A243" s="17"/>
      <c r="B243" s="226" t="s">
        <v>2233</v>
      </c>
      <c r="D243" s="226">
        <v>0</v>
      </c>
      <c r="E243" s="226">
        <v>0</v>
      </c>
      <c r="F243" s="226">
        <v>0</v>
      </c>
      <c r="G243" s="226">
        <v>0</v>
      </c>
      <c r="H243" s="226">
        <v>0</v>
      </c>
      <c r="I243" s="226">
        <v>0</v>
      </c>
      <c r="J243" s="226">
        <v>0</v>
      </c>
      <c r="K243" s="226">
        <v>0</v>
      </c>
      <c r="L243" s="226">
        <v>0</v>
      </c>
      <c r="M243" s="226">
        <v>0</v>
      </c>
      <c r="N243" s="226">
        <v>0</v>
      </c>
      <c r="O243" s="226">
        <v>0</v>
      </c>
      <c r="P243" s="226">
        <v>0</v>
      </c>
      <c r="Q243" s="226">
        <v>0</v>
      </c>
      <c r="R243" s="226">
        <v>0</v>
      </c>
      <c r="S243" s="226">
        <v>0</v>
      </c>
      <c r="T243" s="226">
        <v>0</v>
      </c>
      <c r="U243" s="226">
        <v>0</v>
      </c>
      <c r="V243" s="226">
        <v>0</v>
      </c>
      <c r="W243" s="226">
        <v>0</v>
      </c>
      <c r="X243" s="226">
        <v>0</v>
      </c>
      <c r="Y243" s="226">
        <v>0</v>
      </c>
      <c r="Z243" s="226">
        <v>0</v>
      </c>
      <c r="AA243" s="226">
        <v>0</v>
      </c>
      <c r="AB243" s="226">
        <v>0</v>
      </c>
      <c r="AC243" s="226">
        <v>0</v>
      </c>
      <c r="AD243" s="226">
        <v>0</v>
      </c>
      <c r="AE243" s="226">
        <v>0</v>
      </c>
      <c r="AF243" s="226">
        <v>0</v>
      </c>
      <c r="AG243" s="226">
        <v>0</v>
      </c>
      <c r="AH243" s="226">
        <v>0</v>
      </c>
      <c r="AI243" s="226">
        <v>0</v>
      </c>
      <c r="AJ243" s="226">
        <v>0</v>
      </c>
    </row>
    <row r="244" spans="1:36" x14ac:dyDescent="0.25">
      <c r="A244" s="17"/>
      <c r="B244" s="226" t="s">
        <v>2234</v>
      </c>
      <c r="D244" s="226">
        <v>0</v>
      </c>
      <c r="E244" s="226">
        <v>0</v>
      </c>
      <c r="F244" s="226">
        <v>0</v>
      </c>
      <c r="G244" s="226">
        <v>0</v>
      </c>
      <c r="H244" s="226">
        <v>0</v>
      </c>
      <c r="I244" s="226">
        <v>0</v>
      </c>
      <c r="J244" s="226">
        <v>0</v>
      </c>
      <c r="K244" s="226">
        <v>0</v>
      </c>
      <c r="L244" s="226">
        <v>0</v>
      </c>
      <c r="M244" s="226">
        <v>0</v>
      </c>
      <c r="N244" s="226">
        <v>0</v>
      </c>
      <c r="O244" s="226">
        <v>0</v>
      </c>
      <c r="P244" s="226">
        <v>0</v>
      </c>
      <c r="Q244" s="226">
        <v>0</v>
      </c>
      <c r="R244" s="226">
        <v>0</v>
      </c>
      <c r="S244" s="226">
        <v>0</v>
      </c>
      <c r="T244" s="226">
        <v>0</v>
      </c>
      <c r="U244" s="226">
        <v>0</v>
      </c>
      <c r="V244" s="226">
        <v>0</v>
      </c>
      <c r="W244" s="226">
        <v>0</v>
      </c>
      <c r="X244" s="226">
        <v>0</v>
      </c>
      <c r="Y244" s="226">
        <v>0</v>
      </c>
      <c r="Z244" s="226">
        <v>0</v>
      </c>
      <c r="AA244" s="226">
        <v>0</v>
      </c>
      <c r="AB244" s="226">
        <v>0</v>
      </c>
      <c r="AC244" s="226">
        <v>0</v>
      </c>
      <c r="AD244" s="226">
        <v>0</v>
      </c>
      <c r="AE244" s="226">
        <v>0</v>
      </c>
      <c r="AF244" s="226">
        <v>0</v>
      </c>
      <c r="AG244" s="226">
        <v>0</v>
      </c>
      <c r="AH244" s="226">
        <v>0</v>
      </c>
      <c r="AI244" s="226">
        <v>0</v>
      </c>
      <c r="AJ244" s="226">
        <v>0</v>
      </c>
    </row>
    <row r="245" spans="1:36" x14ac:dyDescent="0.25">
      <c r="A245" s="17"/>
      <c r="B245" s="226" t="s">
        <v>2235</v>
      </c>
    </row>
    <row r="246" spans="1:36" x14ac:dyDescent="0.25">
      <c r="A246" s="17"/>
      <c r="B246" s="226" t="s">
        <v>238</v>
      </c>
      <c r="D246" s="226">
        <v>0.1</v>
      </c>
      <c r="E246" s="226">
        <v>0.1</v>
      </c>
      <c r="F246" s="226">
        <v>0.1</v>
      </c>
      <c r="G246" s="226">
        <v>0.1</v>
      </c>
      <c r="H246" s="226">
        <v>0.1</v>
      </c>
      <c r="I246" s="226">
        <v>0.1</v>
      </c>
      <c r="J246" s="226">
        <v>0.1</v>
      </c>
      <c r="K246" s="226">
        <v>0.1</v>
      </c>
      <c r="L246" s="226">
        <v>0.1</v>
      </c>
      <c r="M246" s="226">
        <v>0.1</v>
      </c>
      <c r="N246" s="226">
        <v>0</v>
      </c>
      <c r="O246" s="226">
        <v>0</v>
      </c>
      <c r="P246" s="226">
        <v>0</v>
      </c>
      <c r="Q246" s="226">
        <v>0</v>
      </c>
      <c r="R246" s="226">
        <v>0</v>
      </c>
      <c r="S246" s="226">
        <v>0</v>
      </c>
      <c r="T246" s="226">
        <v>0</v>
      </c>
      <c r="U246" s="226">
        <v>0</v>
      </c>
      <c r="V246" s="226">
        <v>0</v>
      </c>
      <c r="W246" s="226">
        <v>0</v>
      </c>
      <c r="X246" s="226">
        <v>0</v>
      </c>
      <c r="Y246" s="226">
        <v>0</v>
      </c>
      <c r="Z246" s="226">
        <v>0</v>
      </c>
      <c r="AA246" s="226">
        <v>0</v>
      </c>
      <c r="AB246" s="226">
        <v>0</v>
      </c>
      <c r="AC246" s="226">
        <v>0</v>
      </c>
      <c r="AD246" s="226">
        <v>0</v>
      </c>
      <c r="AE246" s="226">
        <v>0</v>
      </c>
      <c r="AF246" s="226">
        <v>0</v>
      </c>
      <c r="AG246" s="226">
        <v>0</v>
      </c>
      <c r="AH246" s="226">
        <v>0</v>
      </c>
      <c r="AI246" s="226">
        <v>0</v>
      </c>
      <c r="AJ246" s="226">
        <v>0</v>
      </c>
    </row>
    <row r="247" spans="1:36" x14ac:dyDescent="0.25">
      <c r="A247" s="17"/>
      <c r="B247" s="226" t="s">
        <v>239</v>
      </c>
      <c r="D247" s="226">
        <v>0</v>
      </c>
      <c r="E247" s="226">
        <v>0</v>
      </c>
      <c r="F247" s="226">
        <v>0</v>
      </c>
      <c r="G247" s="226">
        <v>0</v>
      </c>
      <c r="H247" s="226">
        <v>0</v>
      </c>
      <c r="I247" s="226">
        <v>0</v>
      </c>
      <c r="J247" s="226">
        <v>0</v>
      </c>
      <c r="K247" s="226">
        <v>0</v>
      </c>
      <c r="L247" s="226">
        <v>0</v>
      </c>
      <c r="M247" s="226">
        <v>0</v>
      </c>
      <c r="N247" s="226">
        <v>0</v>
      </c>
      <c r="O247" s="226">
        <v>0</v>
      </c>
      <c r="P247" s="226">
        <v>0</v>
      </c>
      <c r="Q247" s="226">
        <v>0</v>
      </c>
      <c r="R247" s="226">
        <v>0</v>
      </c>
      <c r="S247" s="226">
        <v>0</v>
      </c>
      <c r="T247" s="226">
        <v>0</v>
      </c>
      <c r="U247" s="226">
        <v>0</v>
      </c>
      <c r="V247" s="226">
        <v>0</v>
      </c>
      <c r="W247" s="226">
        <v>0</v>
      </c>
      <c r="X247" s="226">
        <v>0</v>
      </c>
      <c r="Y247" s="226">
        <v>0</v>
      </c>
      <c r="Z247" s="226">
        <v>0</v>
      </c>
      <c r="AA247" s="226">
        <v>0</v>
      </c>
      <c r="AB247" s="226">
        <v>0</v>
      </c>
      <c r="AC247" s="226">
        <v>0</v>
      </c>
      <c r="AD247" s="226">
        <v>0</v>
      </c>
      <c r="AE247" s="226">
        <v>0</v>
      </c>
      <c r="AF247" s="226">
        <v>0</v>
      </c>
      <c r="AG247" s="226">
        <v>0</v>
      </c>
      <c r="AH247" s="226">
        <v>0</v>
      </c>
      <c r="AI247" s="226">
        <v>0</v>
      </c>
      <c r="AJ247" s="226">
        <v>0</v>
      </c>
    </row>
    <row r="248" spans="1:36" x14ac:dyDescent="0.25">
      <c r="A248" s="17"/>
      <c r="B248" s="226" t="s">
        <v>158</v>
      </c>
      <c r="D248" s="226">
        <v>0.1</v>
      </c>
      <c r="E248" s="226">
        <v>0.1</v>
      </c>
      <c r="F248" s="226">
        <v>0.1</v>
      </c>
      <c r="G248" s="226">
        <v>0.1</v>
      </c>
      <c r="H248" s="226">
        <v>0.1</v>
      </c>
      <c r="I248" s="226">
        <v>0.1</v>
      </c>
      <c r="J248" s="226">
        <v>0.1</v>
      </c>
      <c r="K248" s="226">
        <v>0.1</v>
      </c>
      <c r="L248" s="226">
        <v>0.1</v>
      </c>
      <c r="M248" s="226">
        <v>0</v>
      </c>
      <c r="N248" s="226">
        <v>0</v>
      </c>
      <c r="O248" s="226">
        <v>0</v>
      </c>
      <c r="P248" s="226">
        <v>0</v>
      </c>
      <c r="Q248" s="226">
        <v>0</v>
      </c>
      <c r="R248" s="226">
        <v>0</v>
      </c>
      <c r="S248" s="226">
        <v>0</v>
      </c>
      <c r="T248" s="226">
        <v>0</v>
      </c>
      <c r="U248" s="226">
        <v>0</v>
      </c>
      <c r="V248" s="226">
        <v>0</v>
      </c>
      <c r="W248" s="226">
        <v>0</v>
      </c>
      <c r="X248" s="226">
        <v>0</v>
      </c>
      <c r="Y248" s="226">
        <v>0</v>
      </c>
      <c r="Z248" s="226">
        <v>0</v>
      </c>
      <c r="AA248" s="226">
        <v>0</v>
      </c>
      <c r="AB248" s="226">
        <v>0</v>
      </c>
      <c r="AC248" s="226">
        <v>0</v>
      </c>
      <c r="AD248" s="226">
        <v>0</v>
      </c>
      <c r="AE248" s="226">
        <v>0</v>
      </c>
      <c r="AF248" s="226">
        <v>0</v>
      </c>
      <c r="AG248" s="226">
        <v>0</v>
      </c>
      <c r="AH248" s="226">
        <v>0</v>
      </c>
      <c r="AI248" s="226">
        <v>0</v>
      </c>
      <c r="AJ248" s="226">
        <v>0</v>
      </c>
    </row>
    <row r="249" spans="1:36" x14ac:dyDescent="0.25">
      <c r="A249" s="17"/>
      <c r="B249" s="226" t="s">
        <v>2230</v>
      </c>
      <c r="D249" s="226">
        <v>0</v>
      </c>
      <c r="E249" s="226">
        <v>0</v>
      </c>
      <c r="F249" s="226">
        <v>0</v>
      </c>
      <c r="G249" s="226">
        <v>0</v>
      </c>
      <c r="H249" s="226">
        <v>0</v>
      </c>
      <c r="I249" s="226">
        <v>0</v>
      </c>
      <c r="J249" s="226">
        <v>0</v>
      </c>
      <c r="K249" s="226">
        <v>0</v>
      </c>
      <c r="L249" s="226">
        <v>0</v>
      </c>
      <c r="M249" s="226">
        <v>0</v>
      </c>
      <c r="N249" s="226">
        <v>0</v>
      </c>
      <c r="O249" s="226">
        <v>0</v>
      </c>
      <c r="P249" s="226">
        <v>0</v>
      </c>
      <c r="Q249" s="226">
        <v>0</v>
      </c>
      <c r="R249" s="226">
        <v>0</v>
      </c>
      <c r="S249" s="226">
        <v>0</v>
      </c>
      <c r="T249" s="226">
        <v>0</v>
      </c>
      <c r="U249" s="226">
        <v>0</v>
      </c>
      <c r="V249" s="226">
        <v>0</v>
      </c>
      <c r="W249" s="226">
        <v>0</v>
      </c>
      <c r="X249" s="226">
        <v>0</v>
      </c>
      <c r="Y249" s="226">
        <v>0</v>
      </c>
      <c r="Z249" s="226">
        <v>0</v>
      </c>
      <c r="AA249" s="226">
        <v>0</v>
      </c>
      <c r="AB249" s="226">
        <v>0</v>
      </c>
      <c r="AC249" s="226">
        <v>0</v>
      </c>
      <c r="AD249" s="226">
        <v>0</v>
      </c>
      <c r="AE249" s="226">
        <v>0</v>
      </c>
      <c r="AF249" s="226">
        <v>0</v>
      </c>
      <c r="AG249" s="226">
        <v>0</v>
      </c>
      <c r="AH249" s="226">
        <v>0</v>
      </c>
      <c r="AI249" s="226">
        <v>0</v>
      </c>
      <c r="AJ249" s="226">
        <v>0</v>
      </c>
    </row>
    <row r="250" spans="1:36" x14ac:dyDescent="0.25">
      <c r="A250" s="17"/>
      <c r="B250" s="226" t="s">
        <v>2231</v>
      </c>
      <c r="D250" s="226">
        <v>0</v>
      </c>
      <c r="E250" s="226">
        <v>0</v>
      </c>
      <c r="F250" s="226">
        <v>0</v>
      </c>
      <c r="G250" s="226">
        <v>0</v>
      </c>
      <c r="H250" s="226">
        <v>0</v>
      </c>
      <c r="I250" s="226">
        <v>0</v>
      </c>
      <c r="J250" s="226">
        <v>0</v>
      </c>
      <c r="K250" s="226">
        <v>0</v>
      </c>
      <c r="L250" s="226">
        <v>0</v>
      </c>
      <c r="M250" s="226">
        <v>0</v>
      </c>
      <c r="N250" s="226">
        <v>0</v>
      </c>
      <c r="O250" s="226">
        <v>0</v>
      </c>
      <c r="P250" s="226">
        <v>0</v>
      </c>
      <c r="Q250" s="226">
        <v>0</v>
      </c>
      <c r="R250" s="226">
        <v>0</v>
      </c>
      <c r="S250" s="226">
        <v>0</v>
      </c>
      <c r="T250" s="226">
        <v>0</v>
      </c>
      <c r="U250" s="226">
        <v>0</v>
      </c>
      <c r="V250" s="226">
        <v>0</v>
      </c>
      <c r="W250" s="226">
        <v>0</v>
      </c>
      <c r="X250" s="226">
        <v>0</v>
      </c>
      <c r="Y250" s="226">
        <v>0</v>
      </c>
      <c r="Z250" s="226">
        <v>0</v>
      </c>
      <c r="AA250" s="226">
        <v>0</v>
      </c>
      <c r="AB250" s="226">
        <v>0</v>
      </c>
      <c r="AC250" s="226">
        <v>0</v>
      </c>
      <c r="AD250" s="226">
        <v>0</v>
      </c>
      <c r="AE250" s="226">
        <v>0</v>
      </c>
      <c r="AF250" s="226">
        <v>0</v>
      </c>
      <c r="AG250" s="226">
        <v>0</v>
      </c>
      <c r="AH250" s="226">
        <v>0</v>
      </c>
      <c r="AI250" s="226">
        <v>0</v>
      </c>
      <c r="AJ250" s="226">
        <v>0</v>
      </c>
    </row>
    <row r="251" spans="1:36" x14ac:dyDescent="0.25">
      <c r="A251" s="17"/>
      <c r="B251" s="226" t="s">
        <v>156</v>
      </c>
      <c r="D251" s="226">
        <v>0</v>
      </c>
      <c r="E251" s="226">
        <v>0</v>
      </c>
      <c r="F251" s="226">
        <v>0</v>
      </c>
      <c r="G251" s="226">
        <v>0</v>
      </c>
      <c r="H251" s="226">
        <v>0</v>
      </c>
      <c r="I251" s="226">
        <v>0</v>
      </c>
      <c r="J251" s="226">
        <v>0</v>
      </c>
      <c r="K251" s="226">
        <v>0</v>
      </c>
      <c r="L251" s="226">
        <v>0</v>
      </c>
      <c r="M251" s="226">
        <v>0</v>
      </c>
      <c r="N251" s="226">
        <v>0</v>
      </c>
      <c r="O251" s="226">
        <v>0</v>
      </c>
      <c r="P251" s="226">
        <v>0</v>
      </c>
      <c r="Q251" s="226">
        <v>0</v>
      </c>
      <c r="R251" s="226">
        <v>0</v>
      </c>
      <c r="S251" s="226">
        <v>0</v>
      </c>
      <c r="T251" s="226">
        <v>0</v>
      </c>
      <c r="U251" s="226">
        <v>0</v>
      </c>
      <c r="V251" s="226">
        <v>0</v>
      </c>
      <c r="W251" s="226">
        <v>0</v>
      </c>
      <c r="X251" s="226">
        <v>0</v>
      </c>
      <c r="Y251" s="226">
        <v>0</v>
      </c>
      <c r="Z251" s="226">
        <v>0</v>
      </c>
      <c r="AA251" s="226">
        <v>0</v>
      </c>
      <c r="AB251" s="226">
        <v>0</v>
      </c>
      <c r="AC251" s="226">
        <v>0</v>
      </c>
      <c r="AD251" s="226">
        <v>0</v>
      </c>
      <c r="AE251" s="226">
        <v>0</v>
      </c>
      <c r="AF251" s="226">
        <v>0</v>
      </c>
      <c r="AG251" s="226">
        <v>0</v>
      </c>
      <c r="AH251" s="226">
        <v>0</v>
      </c>
      <c r="AI251" s="226">
        <v>0</v>
      </c>
      <c r="AJ251" s="226">
        <v>0</v>
      </c>
    </row>
    <row r="252" spans="1:36" x14ac:dyDescent="0.25">
      <c r="A252" s="17"/>
      <c r="B252" s="226" t="s">
        <v>2232</v>
      </c>
      <c r="D252" s="226">
        <v>0</v>
      </c>
      <c r="E252" s="226">
        <v>0</v>
      </c>
      <c r="F252" s="226">
        <v>0</v>
      </c>
      <c r="G252" s="226">
        <v>0</v>
      </c>
      <c r="H252" s="226">
        <v>0</v>
      </c>
      <c r="I252" s="226">
        <v>0</v>
      </c>
      <c r="J252" s="226">
        <v>0</v>
      </c>
      <c r="K252" s="226">
        <v>0</v>
      </c>
      <c r="L252" s="226">
        <v>0</v>
      </c>
      <c r="M252" s="226">
        <v>0</v>
      </c>
      <c r="N252" s="226">
        <v>0</v>
      </c>
      <c r="O252" s="226">
        <v>0</v>
      </c>
      <c r="P252" s="226">
        <v>0</v>
      </c>
      <c r="Q252" s="226">
        <v>0</v>
      </c>
      <c r="R252" s="226">
        <v>0</v>
      </c>
      <c r="S252" s="226">
        <v>0</v>
      </c>
      <c r="T252" s="226">
        <v>0</v>
      </c>
      <c r="U252" s="226">
        <v>0</v>
      </c>
      <c r="V252" s="226">
        <v>0</v>
      </c>
      <c r="W252" s="226">
        <v>0</v>
      </c>
      <c r="X252" s="226">
        <v>0</v>
      </c>
      <c r="Y252" s="226">
        <v>0</v>
      </c>
      <c r="Z252" s="226">
        <v>0</v>
      </c>
      <c r="AA252" s="226">
        <v>0</v>
      </c>
      <c r="AB252" s="226">
        <v>0</v>
      </c>
      <c r="AC252" s="226">
        <v>0</v>
      </c>
      <c r="AD252" s="226">
        <v>0</v>
      </c>
      <c r="AE252" s="226">
        <v>0</v>
      </c>
      <c r="AF252" s="226">
        <v>0</v>
      </c>
      <c r="AG252" s="226">
        <v>0</v>
      </c>
      <c r="AH252" s="226">
        <v>0</v>
      </c>
      <c r="AI252" s="226">
        <v>0</v>
      </c>
      <c r="AJ252" s="226">
        <v>0</v>
      </c>
    </row>
    <row r="253" spans="1:36" x14ac:dyDescent="0.25">
      <c r="A253" s="17"/>
      <c r="B253" s="226" t="s">
        <v>2233</v>
      </c>
      <c r="D253" s="226">
        <v>0</v>
      </c>
      <c r="E253" s="226">
        <v>0</v>
      </c>
      <c r="F253" s="226">
        <v>0</v>
      </c>
      <c r="G253" s="226">
        <v>0</v>
      </c>
      <c r="H253" s="226">
        <v>0</v>
      </c>
      <c r="I253" s="226">
        <v>0</v>
      </c>
      <c r="J253" s="226">
        <v>0</v>
      </c>
      <c r="K253" s="226">
        <v>0</v>
      </c>
      <c r="L253" s="226">
        <v>0</v>
      </c>
      <c r="M253" s="226">
        <v>0</v>
      </c>
      <c r="N253" s="226">
        <v>0</v>
      </c>
      <c r="O253" s="226">
        <v>0</v>
      </c>
      <c r="P253" s="226">
        <v>0</v>
      </c>
      <c r="Q253" s="226">
        <v>0</v>
      </c>
      <c r="R253" s="226">
        <v>0</v>
      </c>
      <c r="S253" s="226">
        <v>0</v>
      </c>
      <c r="T253" s="226">
        <v>0</v>
      </c>
      <c r="U253" s="226">
        <v>0</v>
      </c>
      <c r="V253" s="226">
        <v>0</v>
      </c>
      <c r="W253" s="226">
        <v>0</v>
      </c>
      <c r="X253" s="226">
        <v>0</v>
      </c>
      <c r="Y253" s="226">
        <v>0</v>
      </c>
      <c r="Z253" s="226">
        <v>0</v>
      </c>
      <c r="AA253" s="226">
        <v>0</v>
      </c>
      <c r="AB253" s="226">
        <v>0</v>
      </c>
      <c r="AC253" s="226">
        <v>0</v>
      </c>
      <c r="AD253" s="226">
        <v>0</v>
      </c>
      <c r="AE253" s="226">
        <v>0</v>
      </c>
      <c r="AF253" s="226">
        <v>0</v>
      </c>
      <c r="AG253" s="226">
        <v>0</v>
      </c>
      <c r="AH253" s="226">
        <v>0</v>
      </c>
      <c r="AI253" s="226">
        <v>0</v>
      </c>
      <c r="AJ253" s="226">
        <v>0</v>
      </c>
    </row>
    <row r="254" spans="1:36" x14ac:dyDescent="0.25">
      <c r="A254" s="17"/>
      <c r="B254" s="226" t="s">
        <v>2234</v>
      </c>
      <c r="D254" s="226">
        <v>0</v>
      </c>
      <c r="E254" s="226">
        <v>0</v>
      </c>
      <c r="F254" s="226">
        <v>0</v>
      </c>
      <c r="G254" s="226">
        <v>0</v>
      </c>
      <c r="H254" s="226">
        <v>0</v>
      </c>
      <c r="I254" s="226">
        <v>0</v>
      </c>
      <c r="J254" s="226">
        <v>0</v>
      </c>
      <c r="K254" s="226">
        <v>0</v>
      </c>
      <c r="L254" s="226">
        <v>0</v>
      </c>
      <c r="M254" s="226">
        <v>0</v>
      </c>
      <c r="N254" s="226">
        <v>0</v>
      </c>
      <c r="O254" s="226">
        <v>0</v>
      </c>
      <c r="P254" s="226">
        <v>0</v>
      </c>
      <c r="Q254" s="226">
        <v>0</v>
      </c>
      <c r="R254" s="226">
        <v>0</v>
      </c>
      <c r="S254" s="226">
        <v>0</v>
      </c>
      <c r="T254" s="226">
        <v>0</v>
      </c>
      <c r="U254" s="226">
        <v>0</v>
      </c>
      <c r="V254" s="226">
        <v>0</v>
      </c>
      <c r="W254" s="226">
        <v>0</v>
      </c>
      <c r="X254" s="226">
        <v>0</v>
      </c>
      <c r="Y254" s="226">
        <v>0</v>
      </c>
      <c r="Z254" s="226">
        <v>0</v>
      </c>
      <c r="AA254" s="226">
        <v>0</v>
      </c>
      <c r="AB254" s="226">
        <v>0</v>
      </c>
      <c r="AC254" s="226">
        <v>0</v>
      </c>
      <c r="AD254" s="226">
        <v>0</v>
      </c>
      <c r="AE254" s="226">
        <v>0</v>
      </c>
      <c r="AF254" s="226">
        <v>0</v>
      </c>
      <c r="AG254" s="226">
        <v>0</v>
      </c>
      <c r="AH254" s="226">
        <v>0</v>
      </c>
      <c r="AI254" s="226">
        <v>0</v>
      </c>
      <c r="AJ254" s="226">
        <v>0</v>
      </c>
    </row>
    <row r="255" spans="1:36" x14ac:dyDescent="0.25">
      <c r="A255" s="17"/>
    </row>
    <row r="256" spans="1:36" x14ac:dyDescent="0.25">
      <c r="A256" s="17"/>
      <c r="B256" s="226" t="s">
        <v>2236</v>
      </c>
      <c r="D256" s="226">
        <v>6.2</v>
      </c>
      <c r="E256" s="226">
        <v>6.2</v>
      </c>
      <c r="F256" s="226">
        <v>6</v>
      </c>
      <c r="G256" s="226">
        <v>6</v>
      </c>
      <c r="H256" s="226">
        <v>5.9</v>
      </c>
      <c r="I256" s="226">
        <v>5.9</v>
      </c>
      <c r="J256" s="226">
        <v>6</v>
      </c>
      <c r="K256" s="226">
        <v>6.1</v>
      </c>
      <c r="L256" s="226">
        <v>6.1</v>
      </c>
      <c r="M256" s="226">
        <v>6.1</v>
      </c>
      <c r="N256" s="226">
        <v>6.1</v>
      </c>
      <c r="O256" s="226">
        <v>6.1</v>
      </c>
      <c r="P256" s="226">
        <v>6.1</v>
      </c>
      <c r="Q256" s="226">
        <v>6.1</v>
      </c>
      <c r="R256" s="226">
        <v>6.1</v>
      </c>
      <c r="S256" s="226">
        <v>6.2</v>
      </c>
      <c r="T256" s="226">
        <v>6.2</v>
      </c>
      <c r="U256" s="226">
        <v>6.2</v>
      </c>
      <c r="V256" s="226">
        <v>6.2</v>
      </c>
      <c r="W256" s="226">
        <v>6.2</v>
      </c>
      <c r="X256" s="226">
        <v>6.2</v>
      </c>
      <c r="Y256" s="226">
        <v>6.3</v>
      </c>
      <c r="Z256" s="226">
        <v>6.3</v>
      </c>
      <c r="AA256" s="226">
        <v>6.3</v>
      </c>
      <c r="AB256" s="226">
        <v>6.3</v>
      </c>
      <c r="AC256" s="226">
        <v>6.3</v>
      </c>
      <c r="AD256" s="226">
        <v>6.4</v>
      </c>
      <c r="AE256" s="226">
        <v>6.4</v>
      </c>
      <c r="AF256" s="226">
        <v>6.4</v>
      </c>
      <c r="AG256" s="226">
        <v>6.4</v>
      </c>
      <c r="AH256" s="226">
        <v>6.4</v>
      </c>
      <c r="AI256" s="226">
        <v>6.5</v>
      </c>
      <c r="AJ256" s="226">
        <v>6.5</v>
      </c>
    </row>
    <row r="257" spans="1:36" x14ac:dyDescent="0.25">
      <c r="A257" s="17"/>
      <c r="B257" s="226" t="s">
        <v>2237</v>
      </c>
      <c r="D257" s="226">
        <v>0</v>
      </c>
      <c r="E257" s="226">
        <v>0</v>
      </c>
      <c r="F257" s="226">
        <v>0</v>
      </c>
      <c r="G257" s="226">
        <v>0</v>
      </c>
      <c r="H257" s="226">
        <v>0</v>
      </c>
      <c r="I257" s="226">
        <v>0</v>
      </c>
      <c r="J257" s="226">
        <v>0</v>
      </c>
      <c r="K257" s="226">
        <v>0</v>
      </c>
      <c r="L257" s="226">
        <v>0</v>
      </c>
      <c r="M257" s="226">
        <v>0</v>
      </c>
      <c r="N257" s="226">
        <v>0</v>
      </c>
      <c r="O257" s="226">
        <v>0</v>
      </c>
      <c r="P257" s="226">
        <v>0</v>
      </c>
      <c r="Q257" s="226">
        <v>0</v>
      </c>
      <c r="R257" s="226">
        <v>0</v>
      </c>
      <c r="S257" s="226">
        <v>0</v>
      </c>
      <c r="T257" s="226">
        <v>0</v>
      </c>
      <c r="U257" s="226">
        <v>0</v>
      </c>
      <c r="V257" s="226">
        <v>0</v>
      </c>
      <c r="W257" s="226">
        <v>0</v>
      </c>
      <c r="X257" s="226">
        <v>0</v>
      </c>
      <c r="Y257" s="226">
        <v>0</v>
      </c>
      <c r="Z257" s="226">
        <v>0</v>
      </c>
      <c r="AA257" s="226">
        <v>0</v>
      </c>
      <c r="AB257" s="226">
        <v>0</v>
      </c>
      <c r="AC257" s="226">
        <v>0</v>
      </c>
      <c r="AD257" s="226">
        <v>0</v>
      </c>
      <c r="AE257" s="226">
        <v>0</v>
      </c>
      <c r="AF257" s="226">
        <v>0</v>
      </c>
      <c r="AG257" s="226">
        <v>0</v>
      </c>
      <c r="AH257" s="226">
        <v>0</v>
      </c>
      <c r="AI257" s="226">
        <v>0</v>
      </c>
      <c r="AJ257" s="226">
        <v>0</v>
      </c>
    </row>
    <row r="258" spans="1:36" x14ac:dyDescent="0.25">
      <c r="A258" s="17"/>
      <c r="B258" s="226" t="s">
        <v>2238</v>
      </c>
      <c r="D258" s="226">
        <v>6.1</v>
      </c>
      <c r="E258" s="226">
        <v>6.1</v>
      </c>
      <c r="F258" s="226">
        <v>6</v>
      </c>
      <c r="G258" s="226">
        <v>6</v>
      </c>
      <c r="H258" s="226">
        <v>5.8</v>
      </c>
      <c r="I258" s="226">
        <v>5.9</v>
      </c>
      <c r="J258" s="226">
        <v>6</v>
      </c>
      <c r="K258" s="226">
        <v>6</v>
      </c>
      <c r="L258" s="226">
        <v>6.1</v>
      </c>
      <c r="M258" s="226">
        <v>6.1</v>
      </c>
      <c r="N258" s="226">
        <v>6.1</v>
      </c>
      <c r="O258" s="226">
        <v>6.1</v>
      </c>
      <c r="P258" s="226">
        <v>6.1</v>
      </c>
      <c r="Q258" s="226">
        <v>6.1</v>
      </c>
      <c r="R258" s="226">
        <v>6.1</v>
      </c>
      <c r="S258" s="226">
        <v>6.1</v>
      </c>
      <c r="T258" s="226">
        <v>6.2</v>
      </c>
      <c r="U258" s="226">
        <v>6.2</v>
      </c>
      <c r="V258" s="226">
        <v>6.2</v>
      </c>
      <c r="W258" s="226">
        <v>6.2</v>
      </c>
      <c r="X258" s="226">
        <v>6.2</v>
      </c>
      <c r="Y258" s="226">
        <v>6.2</v>
      </c>
      <c r="Z258" s="226">
        <v>6.3</v>
      </c>
      <c r="AA258" s="226">
        <v>6.3</v>
      </c>
      <c r="AB258" s="226">
        <v>6.3</v>
      </c>
      <c r="AC258" s="226">
        <v>6.3</v>
      </c>
      <c r="AD258" s="226">
        <v>6.3</v>
      </c>
      <c r="AE258" s="226">
        <v>6.4</v>
      </c>
      <c r="AF258" s="226">
        <v>6.4</v>
      </c>
      <c r="AG258" s="226">
        <v>6.4</v>
      </c>
      <c r="AH258" s="226">
        <v>6.4</v>
      </c>
      <c r="AI258" s="226">
        <v>6.4</v>
      </c>
      <c r="AJ258" s="226">
        <v>6.5</v>
      </c>
    </row>
    <row r="259" spans="1:36" x14ac:dyDescent="0.25">
      <c r="A259" s="17"/>
      <c r="B259" s="226" t="s">
        <v>2239</v>
      </c>
      <c r="D259" s="226">
        <v>0.8</v>
      </c>
      <c r="E259" s="226">
        <v>0.8</v>
      </c>
      <c r="F259" s="226">
        <v>0.7</v>
      </c>
      <c r="G259" s="226">
        <v>0.7</v>
      </c>
      <c r="H259" s="226">
        <v>0.7</v>
      </c>
      <c r="I259" s="226">
        <v>0.7</v>
      </c>
      <c r="J259" s="226">
        <v>0.7</v>
      </c>
      <c r="K259" s="226">
        <v>0.6</v>
      </c>
      <c r="L259" s="226">
        <v>0.6</v>
      </c>
      <c r="M259" s="226">
        <v>0.6</v>
      </c>
      <c r="N259" s="226">
        <v>0.5</v>
      </c>
      <c r="O259" s="226">
        <v>0.5</v>
      </c>
      <c r="P259" s="226">
        <v>0.4</v>
      </c>
      <c r="Q259" s="226">
        <v>0.4</v>
      </c>
      <c r="R259" s="226">
        <v>0.3</v>
      </c>
      <c r="S259" s="226">
        <v>0.3</v>
      </c>
      <c r="T259" s="226">
        <v>0.3</v>
      </c>
      <c r="U259" s="226">
        <v>0.2</v>
      </c>
      <c r="V259" s="226">
        <v>0.2</v>
      </c>
      <c r="W259" s="226">
        <v>0.2</v>
      </c>
      <c r="X259" s="226">
        <v>0.2</v>
      </c>
      <c r="Y259" s="226">
        <v>0.1</v>
      </c>
      <c r="Z259" s="226">
        <v>0.1</v>
      </c>
      <c r="AA259" s="226">
        <v>0.1</v>
      </c>
      <c r="AB259" s="226">
        <v>0.1</v>
      </c>
      <c r="AC259" s="226">
        <v>0.1</v>
      </c>
      <c r="AD259" s="226">
        <v>0.1</v>
      </c>
      <c r="AE259" s="226">
        <v>0.1</v>
      </c>
      <c r="AF259" s="226">
        <v>0</v>
      </c>
      <c r="AG259" s="226">
        <v>0</v>
      </c>
      <c r="AH259" s="226">
        <v>0</v>
      </c>
      <c r="AI259" s="226">
        <v>0</v>
      </c>
      <c r="AJ259" s="226">
        <v>0</v>
      </c>
    </row>
    <row r="260" spans="1:36" x14ac:dyDescent="0.25">
      <c r="A260" s="17"/>
      <c r="B260" s="226" t="s">
        <v>2240</v>
      </c>
      <c r="D260" s="226">
        <v>5.4</v>
      </c>
      <c r="E260" s="226">
        <v>5.4</v>
      </c>
      <c r="F260" s="226">
        <v>5.3</v>
      </c>
      <c r="G260" s="226">
        <v>5.3</v>
      </c>
      <c r="H260" s="226">
        <v>5.2</v>
      </c>
      <c r="I260" s="226">
        <v>5.3</v>
      </c>
      <c r="J260" s="226">
        <v>5.3</v>
      </c>
      <c r="K260" s="226">
        <v>5.4</v>
      </c>
      <c r="L260" s="226">
        <v>5.5</v>
      </c>
      <c r="M260" s="226">
        <v>5.6</v>
      </c>
      <c r="N260" s="226">
        <v>5.6</v>
      </c>
      <c r="O260" s="226">
        <v>5.6</v>
      </c>
      <c r="P260" s="226">
        <v>5.7</v>
      </c>
      <c r="Q260" s="226">
        <v>5.7</v>
      </c>
      <c r="R260" s="226">
        <v>5.8</v>
      </c>
      <c r="S260" s="226">
        <v>5.8</v>
      </c>
      <c r="T260" s="226">
        <v>5.9</v>
      </c>
      <c r="U260" s="226">
        <v>6</v>
      </c>
      <c r="V260" s="226">
        <v>6</v>
      </c>
      <c r="W260" s="226">
        <v>6.1</v>
      </c>
      <c r="X260" s="226">
        <v>6.1</v>
      </c>
      <c r="Y260" s="226">
        <v>6.2</v>
      </c>
      <c r="Z260" s="226">
        <v>6.3</v>
      </c>
      <c r="AA260" s="226">
        <v>6.3</v>
      </c>
      <c r="AB260" s="226">
        <v>6.4</v>
      </c>
      <c r="AC260" s="226">
        <v>6.4</v>
      </c>
      <c r="AD260" s="226">
        <v>6.5</v>
      </c>
      <c r="AE260" s="226">
        <v>6.6</v>
      </c>
      <c r="AF260" s="226">
        <v>6.6</v>
      </c>
      <c r="AG260" s="226">
        <v>6.7</v>
      </c>
      <c r="AH260" s="226">
        <v>6.7</v>
      </c>
      <c r="AI260" s="226">
        <v>6.8</v>
      </c>
      <c r="AJ260" s="226">
        <v>6.9</v>
      </c>
    </row>
    <row r="261" spans="1:36" x14ac:dyDescent="0.25">
      <c r="A261" s="17"/>
    </row>
    <row r="262" spans="1:36" x14ac:dyDescent="0.25">
      <c r="A262" s="17"/>
      <c r="B262" s="226" t="s">
        <v>2241</v>
      </c>
    </row>
    <row r="263" spans="1:36" x14ac:dyDescent="0.25">
      <c r="A263" s="17"/>
      <c r="B263" s="226" t="s">
        <v>2242</v>
      </c>
    </row>
    <row r="264" spans="1:36" x14ac:dyDescent="0.25">
      <c r="A264" s="17"/>
      <c r="B264" s="226" t="s">
        <v>2243</v>
      </c>
      <c r="D264" s="226">
        <v>1.7</v>
      </c>
      <c r="E264" s="226">
        <v>1.7</v>
      </c>
      <c r="F264" s="226">
        <v>3.5</v>
      </c>
      <c r="G264" s="226">
        <v>3.5</v>
      </c>
      <c r="H264" s="226">
        <v>3.6</v>
      </c>
      <c r="I264" s="226">
        <v>3.6</v>
      </c>
      <c r="J264" s="226">
        <v>3.6</v>
      </c>
      <c r="K264" s="226">
        <v>3.6</v>
      </c>
      <c r="L264" s="226">
        <v>3.6</v>
      </c>
      <c r="M264" s="226">
        <v>3.6</v>
      </c>
      <c r="N264" s="226">
        <v>3.7</v>
      </c>
      <c r="O264" s="226">
        <v>3.7</v>
      </c>
      <c r="P264" s="226">
        <v>3.7</v>
      </c>
      <c r="Q264" s="226">
        <v>3.7</v>
      </c>
      <c r="R264" s="226">
        <v>3.7</v>
      </c>
      <c r="S264" s="226">
        <v>3.7</v>
      </c>
      <c r="T264" s="226">
        <v>3.7</v>
      </c>
      <c r="U264" s="226">
        <v>3.7</v>
      </c>
      <c r="V264" s="226">
        <v>3.8</v>
      </c>
      <c r="W264" s="226">
        <v>3.8</v>
      </c>
      <c r="X264" s="226">
        <v>3.8</v>
      </c>
      <c r="Y264" s="226">
        <v>3.8</v>
      </c>
      <c r="Z264" s="226">
        <v>3.8</v>
      </c>
      <c r="AA264" s="226">
        <v>3.8</v>
      </c>
      <c r="AB264" s="226">
        <v>3.8</v>
      </c>
      <c r="AC264" s="226">
        <v>3.8</v>
      </c>
      <c r="AD264" s="226">
        <v>3.9</v>
      </c>
      <c r="AE264" s="226">
        <v>3.9</v>
      </c>
      <c r="AF264" s="226">
        <v>3.9</v>
      </c>
      <c r="AG264" s="226">
        <v>3.9</v>
      </c>
      <c r="AH264" s="226">
        <v>3.9</v>
      </c>
      <c r="AI264" s="226">
        <v>3.9</v>
      </c>
      <c r="AJ264" s="226">
        <v>4</v>
      </c>
    </row>
    <row r="265" spans="1:36" x14ac:dyDescent="0.25">
      <c r="A265" s="17"/>
      <c r="B265" s="226" t="s">
        <v>2244</v>
      </c>
      <c r="D265" s="226">
        <v>0</v>
      </c>
      <c r="E265" s="226">
        <v>0</v>
      </c>
      <c r="F265" s="226">
        <v>0</v>
      </c>
      <c r="G265" s="226">
        <v>0</v>
      </c>
      <c r="H265" s="226">
        <v>0</v>
      </c>
      <c r="I265" s="226">
        <v>0</v>
      </c>
      <c r="J265" s="226">
        <v>0</v>
      </c>
      <c r="K265" s="226">
        <v>0</v>
      </c>
      <c r="L265" s="226">
        <v>0</v>
      </c>
      <c r="M265" s="226">
        <v>0</v>
      </c>
      <c r="N265" s="226">
        <v>0</v>
      </c>
      <c r="O265" s="226">
        <v>0</v>
      </c>
      <c r="P265" s="226">
        <v>0</v>
      </c>
      <c r="Q265" s="226">
        <v>0</v>
      </c>
      <c r="R265" s="226">
        <v>0</v>
      </c>
      <c r="S265" s="226">
        <v>0</v>
      </c>
      <c r="T265" s="226">
        <v>0</v>
      </c>
      <c r="U265" s="226">
        <v>0</v>
      </c>
      <c r="V265" s="226">
        <v>0</v>
      </c>
      <c r="W265" s="226">
        <v>0</v>
      </c>
      <c r="X265" s="226">
        <v>0</v>
      </c>
      <c r="Y265" s="226">
        <v>0</v>
      </c>
      <c r="Z265" s="226">
        <v>0</v>
      </c>
      <c r="AA265" s="226">
        <v>0</v>
      </c>
      <c r="AB265" s="226">
        <v>0</v>
      </c>
      <c r="AC265" s="226">
        <v>0</v>
      </c>
      <c r="AD265" s="226">
        <v>0</v>
      </c>
      <c r="AE265" s="226">
        <v>0</v>
      </c>
      <c r="AF265" s="226">
        <v>0</v>
      </c>
      <c r="AG265" s="226">
        <v>0</v>
      </c>
      <c r="AH265" s="226">
        <v>0</v>
      </c>
      <c r="AI265" s="226">
        <v>0</v>
      </c>
      <c r="AJ265" s="226">
        <v>0</v>
      </c>
    </row>
    <row r="266" spans="1:36" x14ac:dyDescent="0.25">
      <c r="A266" s="17"/>
      <c r="B266" s="226" t="s">
        <v>2245</v>
      </c>
      <c r="D266" s="226">
        <v>3.4</v>
      </c>
      <c r="E266" s="226">
        <v>3.4</v>
      </c>
      <c r="F266" s="226">
        <v>3.4</v>
      </c>
      <c r="G266" s="226">
        <v>3.4</v>
      </c>
      <c r="H266" s="226">
        <v>3.4</v>
      </c>
      <c r="I266" s="226">
        <v>3.4</v>
      </c>
      <c r="J266" s="226">
        <v>3.4</v>
      </c>
      <c r="K266" s="226">
        <v>3.4</v>
      </c>
      <c r="L266" s="226">
        <v>3.4</v>
      </c>
      <c r="M266" s="226">
        <v>3.4</v>
      </c>
      <c r="N266" s="226">
        <v>3.4</v>
      </c>
      <c r="O266" s="226">
        <v>3.4</v>
      </c>
      <c r="P266" s="226">
        <v>3.4</v>
      </c>
      <c r="Q266" s="226">
        <v>3.4</v>
      </c>
      <c r="R266" s="226">
        <v>3.4</v>
      </c>
      <c r="S266" s="226">
        <v>3.4</v>
      </c>
      <c r="T266" s="226">
        <v>3.4</v>
      </c>
      <c r="U266" s="226">
        <v>3.4</v>
      </c>
      <c r="V266" s="226">
        <v>3.4</v>
      </c>
      <c r="W266" s="226">
        <v>3.4</v>
      </c>
      <c r="X266" s="226">
        <v>3.4</v>
      </c>
      <c r="Y266" s="226">
        <v>3.4</v>
      </c>
      <c r="Z266" s="226">
        <v>3.4</v>
      </c>
      <c r="AA266" s="226">
        <v>3.4</v>
      </c>
      <c r="AB266" s="226">
        <v>3.4</v>
      </c>
      <c r="AC266" s="226">
        <v>3.4</v>
      </c>
      <c r="AD266" s="226">
        <v>3.4</v>
      </c>
      <c r="AE266" s="226">
        <v>3.4</v>
      </c>
      <c r="AF266" s="226">
        <v>3.4</v>
      </c>
      <c r="AG266" s="226">
        <v>3.4</v>
      </c>
      <c r="AH266" s="226">
        <v>3.4</v>
      </c>
      <c r="AI266" s="226">
        <v>3.4</v>
      </c>
      <c r="AJ266" s="226">
        <v>3.4</v>
      </c>
    </row>
    <row r="267" spans="1:36" x14ac:dyDescent="0.25">
      <c r="A267" s="17"/>
      <c r="B267" s="226" t="s">
        <v>2246</v>
      </c>
      <c r="D267" s="226">
        <v>25.5</v>
      </c>
      <c r="E267" s="226">
        <v>29.6</v>
      </c>
      <c r="F267" s="226">
        <v>256.7</v>
      </c>
      <c r="G267" s="226">
        <v>256.7</v>
      </c>
      <c r="H267" s="226">
        <v>256.7</v>
      </c>
      <c r="I267" s="226">
        <v>256.7</v>
      </c>
      <c r="J267" s="226">
        <v>256.7</v>
      </c>
      <c r="K267" s="226">
        <v>256.7</v>
      </c>
      <c r="L267" s="226">
        <v>256.7</v>
      </c>
      <c r="M267" s="226">
        <v>256.7</v>
      </c>
      <c r="N267" s="226">
        <v>256.7</v>
      </c>
      <c r="O267" s="226">
        <v>256.7</v>
      </c>
      <c r="P267" s="226">
        <v>256.7</v>
      </c>
      <c r="Q267" s="226">
        <v>256.7</v>
      </c>
      <c r="R267" s="226">
        <v>256.7</v>
      </c>
      <c r="S267" s="226">
        <v>256.7</v>
      </c>
      <c r="T267" s="226">
        <v>256.7</v>
      </c>
      <c r="U267" s="226">
        <v>256.7</v>
      </c>
      <c r="V267" s="226">
        <v>256.7</v>
      </c>
      <c r="W267" s="226">
        <v>256.7</v>
      </c>
      <c r="X267" s="226">
        <v>256.7</v>
      </c>
      <c r="Y267" s="226">
        <v>256.7</v>
      </c>
      <c r="Z267" s="226">
        <v>256.7</v>
      </c>
      <c r="AA267" s="226">
        <v>256.7</v>
      </c>
      <c r="AB267" s="226">
        <v>256.7</v>
      </c>
      <c r="AC267" s="226">
        <v>256.7</v>
      </c>
      <c r="AD267" s="226">
        <v>256.7</v>
      </c>
      <c r="AE267" s="226">
        <v>256.7</v>
      </c>
      <c r="AF267" s="226">
        <v>256.7</v>
      </c>
      <c r="AG267" s="226">
        <v>256.7</v>
      </c>
      <c r="AH267" s="226">
        <v>256.7</v>
      </c>
      <c r="AI267" s="226">
        <v>256.7</v>
      </c>
      <c r="AJ267" s="226">
        <v>256.7</v>
      </c>
    </row>
    <row r="268" spans="1:36" x14ac:dyDescent="0.25">
      <c r="A268" s="17"/>
      <c r="B268" s="226" t="s">
        <v>2212</v>
      </c>
      <c r="D268" s="226">
        <v>30.6</v>
      </c>
      <c r="E268" s="226">
        <v>34.700000000000003</v>
      </c>
      <c r="F268" s="226">
        <v>263.60000000000002</v>
      </c>
      <c r="G268" s="226">
        <v>263.60000000000002</v>
      </c>
      <c r="H268" s="226">
        <v>263.7</v>
      </c>
      <c r="I268" s="226">
        <v>263.7</v>
      </c>
      <c r="J268" s="226">
        <v>263.7</v>
      </c>
      <c r="K268" s="226">
        <v>263.7</v>
      </c>
      <c r="L268" s="226">
        <v>263.7</v>
      </c>
      <c r="M268" s="226">
        <v>263.7</v>
      </c>
      <c r="N268" s="226">
        <v>263.8</v>
      </c>
      <c r="O268" s="226">
        <v>263.8</v>
      </c>
      <c r="P268" s="226">
        <v>263.8</v>
      </c>
      <c r="Q268" s="226">
        <v>263.8</v>
      </c>
      <c r="R268" s="226">
        <v>263.8</v>
      </c>
      <c r="S268" s="226">
        <v>263.8</v>
      </c>
      <c r="T268" s="226">
        <v>263.8</v>
      </c>
      <c r="U268" s="226">
        <v>263.8</v>
      </c>
      <c r="V268" s="226">
        <v>263.89999999999998</v>
      </c>
      <c r="W268" s="226">
        <v>263.89999999999998</v>
      </c>
      <c r="X268" s="226">
        <v>263.89999999999998</v>
      </c>
      <c r="Y268" s="226">
        <v>263.89999999999998</v>
      </c>
      <c r="Z268" s="226">
        <v>263.89999999999998</v>
      </c>
      <c r="AA268" s="226">
        <v>263.89999999999998</v>
      </c>
      <c r="AB268" s="226">
        <v>263.89999999999998</v>
      </c>
      <c r="AC268" s="226">
        <v>263.89999999999998</v>
      </c>
      <c r="AD268" s="226">
        <v>264</v>
      </c>
      <c r="AE268" s="226">
        <v>264</v>
      </c>
      <c r="AF268" s="226">
        <v>264</v>
      </c>
      <c r="AG268" s="226">
        <v>264</v>
      </c>
      <c r="AH268" s="226">
        <v>264</v>
      </c>
      <c r="AI268" s="226">
        <v>264</v>
      </c>
      <c r="AJ268" s="226">
        <v>264.10000000000002</v>
      </c>
    </row>
    <row r="269" spans="1:36" x14ac:dyDescent="0.25">
      <c r="A269" s="17"/>
      <c r="B269" s="226" t="s">
        <v>2247</v>
      </c>
    </row>
    <row r="270" spans="1:36" x14ac:dyDescent="0.25">
      <c r="A270" s="17"/>
      <c r="B270" s="226" t="s">
        <v>2248</v>
      </c>
      <c r="D270" s="226">
        <v>7.2</v>
      </c>
      <c r="E270" s="226">
        <v>12.7</v>
      </c>
      <c r="F270" s="226">
        <v>8.6</v>
      </c>
      <c r="G270" s="226">
        <v>8.6999999999999993</v>
      </c>
      <c r="H270" s="226">
        <v>8.8000000000000007</v>
      </c>
      <c r="I270" s="226">
        <v>8.8000000000000007</v>
      </c>
      <c r="J270" s="226">
        <v>8.9</v>
      </c>
      <c r="K270" s="226">
        <v>9</v>
      </c>
      <c r="L270" s="226">
        <v>9</v>
      </c>
      <c r="M270" s="226">
        <v>9.1</v>
      </c>
      <c r="N270" s="226">
        <v>9.1999999999999993</v>
      </c>
      <c r="O270" s="226">
        <v>9.3000000000000007</v>
      </c>
      <c r="P270" s="226">
        <v>9.3000000000000007</v>
      </c>
      <c r="Q270" s="226">
        <v>9.4</v>
      </c>
      <c r="R270" s="226">
        <v>9.4</v>
      </c>
      <c r="S270" s="226">
        <v>9.5</v>
      </c>
      <c r="T270" s="226">
        <v>9.5</v>
      </c>
      <c r="U270" s="226">
        <v>9.6</v>
      </c>
      <c r="V270" s="226">
        <v>9.6</v>
      </c>
      <c r="W270" s="226">
        <v>9.6999999999999993</v>
      </c>
      <c r="X270" s="226">
        <v>9.6999999999999993</v>
      </c>
      <c r="Y270" s="226">
        <v>9.8000000000000007</v>
      </c>
      <c r="Z270" s="226">
        <v>9.9</v>
      </c>
      <c r="AA270" s="226">
        <v>9.9</v>
      </c>
      <c r="AB270" s="226">
        <v>10</v>
      </c>
      <c r="AC270" s="226">
        <v>10.1</v>
      </c>
      <c r="AD270" s="226">
        <v>10.1</v>
      </c>
      <c r="AE270" s="226">
        <v>10.199999999999999</v>
      </c>
      <c r="AF270" s="226">
        <v>10.3</v>
      </c>
      <c r="AG270" s="226">
        <v>10.4</v>
      </c>
      <c r="AH270" s="226">
        <v>10.5</v>
      </c>
      <c r="AI270" s="226">
        <v>10.6</v>
      </c>
      <c r="AJ270" s="226">
        <v>10.7</v>
      </c>
    </row>
    <row r="271" spans="1:36" x14ac:dyDescent="0.25">
      <c r="A271" s="17"/>
      <c r="B271" s="226" t="s">
        <v>2249</v>
      </c>
      <c r="D271" s="226">
        <v>0</v>
      </c>
      <c r="E271" s="226">
        <v>0</v>
      </c>
      <c r="F271" s="226">
        <v>0</v>
      </c>
      <c r="G271" s="226">
        <v>0</v>
      </c>
      <c r="H271" s="226">
        <v>0</v>
      </c>
      <c r="I271" s="226">
        <v>0</v>
      </c>
      <c r="J271" s="226">
        <v>0</v>
      </c>
      <c r="K271" s="226">
        <v>0</v>
      </c>
      <c r="L271" s="226">
        <v>0</v>
      </c>
      <c r="M271" s="226">
        <v>0</v>
      </c>
      <c r="N271" s="226">
        <v>0</v>
      </c>
      <c r="O271" s="226">
        <v>0</v>
      </c>
      <c r="P271" s="226">
        <v>0</v>
      </c>
      <c r="Q271" s="226">
        <v>0</v>
      </c>
      <c r="R271" s="226">
        <v>0</v>
      </c>
      <c r="S271" s="226">
        <v>0</v>
      </c>
      <c r="T271" s="226">
        <v>0</v>
      </c>
      <c r="U271" s="226">
        <v>0</v>
      </c>
      <c r="V271" s="226">
        <v>0</v>
      </c>
      <c r="W271" s="226">
        <v>0</v>
      </c>
      <c r="X271" s="226">
        <v>0</v>
      </c>
      <c r="Y271" s="226">
        <v>0</v>
      </c>
      <c r="Z271" s="226">
        <v>0</v>
      </c>
      <c r="AA271" s="226">
        <v>0</v>
      </c>
      <c r="AB271" s="226">
        <v>0</v>
      </c>
      <c r="AC271" s="226">
        <v>0</v>
      </c>
      <c r="AD271" s="226">
        <v>0</v>
      </c>
      <c r="AE271" s="226">
        <v>0</v>
      </c>
      <c r="AF271" s="226">
        <v>0</v>
      </c>
      <c r="AG271" s="226">
        <v>0</v>
      </c>
      <c r="AH271" s="226">
        <v>0</v>
      </c>
      <c r="AI271" s="226">
        <v>0</v>
      </c>
      <c r="AJ271" s="226">
        <v>0</v>
      </c>
    </row>
    <row r="272" spans="1:36" x14ac:dyDescent="0.25">
      <c r="A272" s="17"/>
      <c r="B272" s="226" t="s">
        <v>2250</v>
      </c>
      <c r="D272" s="226">
        <v>0.1</v>
      </c>
      <c r="E272" s="226">
        <v>0</v>
      </c>
      <c r="F272" s="226">
        <v>0</v>
      </c>
      <c r="G272" s="226">
        <v>0</v>
      </c>
      <c r="H272" s="226">
        <v>0</v>
      </c>
      <c r="I272" s="226">
        <v>0</v>
      </c>
      <c r="J272" s="226">
        <v>0</v>
      </c>
      <c r="K272" s="226">
        <v>0</v>
      </c>
      <c r="L272" s="226">
        <v>0</v>
      </c>
      <c r="M272" s="226">
        <v>0</v>
      </c>
      <c r="N272" s="226">
        <v>0</v>
      </c>
      <c r="O272" s="226">
        <v>0</v>
      </c>
      <c r="P272" s="226">
        <v>0</v>
      </c>
      <c r="Q272" s="226">
        <v>0</v>
      </c>
      <c r="R272" s="226">
        <v>0</v>
      </c>
      <c r="S272" s="226">
        <v>0</v>
      </c>
      <c r="T272" s="226">
        <v>0</v>
      </c>
      <c r="U272" s="226">
        <v>0</v>
      </c>
      <c r="V272" s="226">
        <v>0</v>
      </c>
      <c r="W272" s="226">
        <v>0</v>
      </c>
      <c r="X272" s="226">
        <v>0</v>
      </c>
      <c r="Y272" s="226">
        <v>0</v>
      </c>
      <c r="Z272" s="226">
        <v>0</v>
      </c>
      <c r="AA272" s="226">
        <v>0</v>
      </c>
      <c r="AB272" s="226">
        <v>0</v>
      </c>
      <c r="AC272" s="226">
        <v>0</v>
      </c>
      <c r="AD272" s="226">
        <v>0</v>
      </c>
      <c r="AE272" s="226">
        <v>0</v>
      </c>
      <c r="AF272" s="226">
        <v>0</v>
      </c>
      <c r="AG272" s="226">
        <v>0</v>
      </c>
      <c r="AH272" s="226">
        <v>0</v>
      </c>
      <c r="AI272" s="226">
        <v>0</v>
      </c>
      <c r="AJ272" s="226">
        <v>0</v>
      </c>
    </row>
    <row r="273" spans="1:36" x14ac:dyDescent="0.25">
      <c r="A273" s="17"/>
      <c r="B273" s="226" t="s">
        <v>2251</v>
      </c>
      <c r="D273" s="226">
        <v>102.8</v>
      </c>
      <c r="E273" s="226">
        <v>128.80000000000001</v>
      </c>
      <c r="F273" s="226">
        <v>628.29999999999995</v>
      </c>
      <c r="G273" s="226">
        <v>628.29999999999995</v>
      </c>
      <c r="H273" s="226">
        <v>628.29999999999995</v>
      </c>
      <c r="I273" s="226">
        <v>628.29999999999995</v>
      </c>
      <c r="J273" s="226">
        <v>628.29999999999995</v>
      </c>
      <c r="K273" s="226">
        <v>628.29999999999995</v>
      </c>
      <c r="L273" s="226">
        <v>628.29999999999995</v>
      </c>
      <c r="M273" s="226">
        <v>628.29999999999995</v>
      </c>
      <c r="N273" s="226">
        <v>628.29999999999995</v>
      </c>
      <c r="O273" s="226">
        <v>628.29999999999995</v>
      </c>
      <c r="P273" s="226">
        <v>628.29999999999995</v>
      </c>
      <c r="Q273" s="226">
        <v>628.29999999999995</v>
      </c>
      <c r="R273" s="226">
        <v>628.29999999999995</v>
      </c>
      <c r="S273" s="226">
        <v>628.29999999999995</v>
      </c>
      <c r="T273" s="226">
        <v>628.29999999999995</v>
      </c>
      <c r="U273" s="226">
        <v>628.29999999999995</v>
      </c>
      <c r="V273" s="226">
        <v>628.29999999999995</v>
      </c>
      <c r="W273" s="226">
        <v>628.29999999999995</v>
      </c>
      <c r="X273" s="226">
        <v>628.29999999999995</v>
      </c>
      <c r="Y273" s="226">
        <v>628.29999999999995</v>
      </c>
      <c r="Z273" s="226">
        <v>628.29999999999995</v>
      </c>
      <c r="AA273" s="226">
        <v>628.29999999999995</v>
      </c>
      <c r="AB273" s="226">
        <v>628.29999999999995</v>
      </c>
      <c r="AC273" s="226">
        <v>628.29999999999995</v>
      </c>
      <c r="AD273" s="226">
        <v>628.29999999999995</v>
      </c>
      <c r="AE273" s="226">
        <v>628.29999999999995</v>
      </c>
      <c r="AF273" s="226">
        <v>628.29999999999995</v>
      </c>
      <c r="AG273" s="226">
        <v>628.29999999999995</v>
      </c>
      <c r="AH273" s="226">
        <v>628.29999999999995</v>
      </c>
      <c r="AI273" s="226">
        <v>628.29999999999995</v>
      </c>
      <c r="AJ273" s="226">
        <v>628.29999999999995</v>
      </c>
    </row>
    <row r="274" spans="1:36" x14ac:dyDescent="0.25">
      <c r="A274" s="17"/>
      <c r="B274" s="226" t="s">
        <v>2212</v>
      </c>
      <c r="D274" s="226">
        <v>110.1</v>
      </c>
      <c r="E274" s="226">
        <v>141.4</v>
      </c>
      <c r="F274" s="226">
        <v>636.9</v>
      </c>
      <c r="G274" s="226">
        <v>637</v>
      </c>
      <c r="H274" s="226">
        <v>637.1</v>
      </c>
      <c r="I274" s="226">
        <v>637.20000000000005</v>
      </c>
      <c r="J274" s="226">
        <v>637.20000000000005</v>
      </c>
      <c r="K274" s="226">
        <v>637.29999999999995</v>
      </c>
      <c r="L274" s="226">
        <v>637.4</v>
      </c>
      <c r="M274" s="226">
        <v>637.4</v>
      </c>
      <c r="N274" s="226">
        <v>637.5</v>
      </c>
      <c r="O274" s="226">
        <v>637.6</v>
      </c>
      <c r="P274" s="226">
        <v>637.70000000000005</v>
      </c>
      <c r="Q274" s="226">
        <v>637.70000000000005</v>
      </c>
      <c r="R274" s="226">
        <v>637.79999999999995</v>
      </c>
      <c r="S274" s="226">
        <v>637.79999999999995</v>
      </c>
      <c r="T274" s="226">
        <v>637.9</v>
      </c>
      <c r="U274" s="226">
        <v>637.9</v>
      </c>
      <c r="V274" s="226">
        <v>638</v>
      </c>
      <c r="W274" s="226">
        <v>638</v>
      </c>
      <c r="X274" s="226">
        <v>638.1</v>
      </c>
      <c r="Y274" s="226">
        <v>638.1</v>
      </c>
      <c r="Z274" s="226">
        <v>638.20000000000005</v>
      </c>
      <c r="AA274" s="226">
        <v>638.29999999999995</v>
      </c>
      <c r="AB274" s="226">
        <v>638.29999999999995</v>
      </c>
      <c r="AC274" s="226">
        <v>638.4</v>
      </c>
      <c r="AD274" s="226">
        <v>638.5</v>
      </c>
      <c r="AE274" s="226">
        <v>638.5</v>
      </c>
      <c r="AF274" s="226">
        <v>638.6</v>
      </c>
      <c r="AG274" s="226">
        <v>638.70000000000005</v>
      </c>
      <c r="AH274" s="226">
        <v>638.79999999999995</v>
      </c>
      <c r="AI274" s="226">
        <v>638.9</v>
      </c>
      <c r="AJ274" s="226">
        <v>639</v>
      </c>
    </row>
    <row r="275" spans="1:36" x14ac:dyDescent="0.25">
      <c r="A275" s="17"/>
    </row>
    <row r="276" spans="1:36" x14ac:dyDescent="0.25">
      <c r="A276" s="17"/>
      <c r="B276" s="226" t="s">
        <v>2252</v>
      </c>
      <c r="D276" s="226">
        <v>24.4</v>
      </c>
      <c r="E276" s="226">
        <v>31.3</v>
      </c>
      <c r="F276" s="226">
        <v>20.399999999999999</v>
      </c>
      <c r="G276" s="226">
        <v>21.1</v>
      </c>
      <c r="H276" s="226">
        <v>21.5</v>
      </c>
      <c r="I276" s="226">
        <v>21.6</v>
      </c>
      <c r="J276" s="226">
        <v>21.7</v>
      </c>
      <c r="K276" s="226">
        <v>21.8</v>
      </c>
      <c r="L276" s="226">
        <v>21.9</v>
      </c>
      <c r="M276" s="226">
        <v>22</v>
      </c>
      <c r="N276" s="226">
        <v>22.1</v>
      </c>
      <c r="O276" s="226">
        <v>22.2</v>
      </c>
      <c r="P276" s="226">
        <v>22.2</v>
      </c>
      <c r="Q276" s="226">
        <v>22.3</v>
      </c>
      <c r="R276" s="226">
        <v>22.4</v>
      </c>
      <c r="S276" s="226">
        <v>22.4</v>
      </c>
      <c r="T276" s="226">
        <v>22.5</v>
      </c>
      <c r="U276" s="226">
        <v>22.5</v>
      </c>
      <c r="V276" s="226">
        <v>22.6</v>
      </c>
      <c r="W276" s="226">
        <v>22.6</v>
      </c>
      <c r="X276" s="226">
        <v>22.7</v>
      </c>
      <c r="Y276" s="226">
        <v>22.7</v>
      </c>
      <c r="Z276" s="226">
        <v>22.8</v>
      </c>
      <c r="AA276" s="226">
        <v>22.8</v>
      </c>
      <c r="AB276" s="226">
        <v>22.9</v>
      </c>
      <c r="AC276" s="226">
        <v>23</v>
      </c>
      <c r="AD276" s="226">
        <v>23</v>
      </c>
      <c r="AE276" s="226">
        <v>23.1</v>
      </c>
      <c r="AF276" s="226">
        <v>23.2</v>
      </c>
      <c r="AG276" s="226">
        <v>23.2</v>
      </c>
      <c r="AH276" s="226">
        <v>23.3</v>
      </c>
      <c r="AI276" s="226">
        <v>23.4</v>
      </c>
      <c r="AJ276" s="226">
        <v>23.5</v>
      </c>
    </row>
    <row r="277" spans="1:36" x14ac:dyDescent="0.25">
      <c r="A277" s="17"/>
      <c r="B277" s="226" t="s">
        <v>2253</v>
      </c>
      <c r="D277" s="226">
        <v>86.6</v>
      </c>
      <c r="E277" s="226">
        <v>113</v>
      </c>
      <c r="F277" s="226">
        <v>616.9</v>
      </c>
      <c r="G277" s="226">
        <v>616.9</v>
      </c>
      <c r="H277" s="226">
        <v>616.9</v>
      </c>
      <c r="I277" s="226">
        <v>616.9</v>
      </c>
      <c r="J277" s="226">
        <v>616.9</v>
      </c>
      <c r="K277" s="226">
        <v>616.9</v>
      </c>
      <c r="L277" s="226">
        <v>616.9</v>
      </c>
      <c r="M277" s="226">
        <v>617</v>
      </c>
      <c r="N277" s="226">
        <v>617</v>
      </c>
      <c r="O277" s="226">
        <v>617</v>
      </c>
      <c r="P277" s="226">
        <v>617</v>
      </c>
      <c r="Q277" s="226">
        <v>617</v>
      </c>
      <c r="R277" s="226">
        <v>617</v>
      </c>
      <c r="S277" s="226">
        <v>617</v>
      </c>
      <c r="T277" s="226">
        <v>617</v>
      </c>
      <c r="U277" s="226">
        <v>617</v>
      </c>
      <c r="V277" s="226">
        <v>617</v>
      </c>
      <c r="W277" s="226">
        <v>617</v>
      </c>
      <c r="X277" s="226">
        <v>617</v>
      </c>
      <c r="Y277" s="226">
        <v>617</v>
      </c>
      <c r="Z277" s="226">
        <v>617.1</v>
      </c>
      <c r="AA277" s="226">
        <v>617.1</v>
      </c>
      <c r="AB277" s="226">
        <v>617.1</v>
      </c>
      <c r="AC277" s="226">
        <v>617.1</v>
      </c>
      <c r="AD277" s="226">
        <v>617.1</v>
      </c>
      <c r="AE277" s="226">
        <v>617.1</v>
      </c>
      <c r="AF277" s="226">
        <v>617.1</v>
      </c>
      <c r="AG277" s="226">
        <v>617.1</v>
      </c>
      <c r="AH277" s="226">
        <v>617.1</v>
      </c>
      <c r="AI277" s="226">
        <v>617.20000000000005</v>
      </c>
      <c r="AJ277" s="226">
        <v>617.20000000000005</v>
      </c>
    </row>
    <row r="278" spans="1:36" x14ac:dyDescent="0.25">
      <c r="A278" s="17"/>
    </row>
    <row r="279" spans="1:36" x14ac:dyDescent="0.25">
      <c r="A279" s="17"/>
      <c r="B279" s="226" t="s">
        <v>2254</v>
      </c>
    </row>
    <row r="280" spans="1:36" x14ac:dyDescent="0.25">
      <c r="A280" s="17"/>
      <c r="B280" s="226" t="s">
        <v>2255</v>
      </c>
      <c r="D280" s="226">
        <v>0.1</v>
      </c>
      <c r="E280" s="226">
        <v>0.2</v>
      </c>
      <c r="F280" s="226">
        <v>0.1</v>
      </c>
      <c r="G280" s="226">
        <v>0.1</v>
      </c>
      <c r="H280" s="226">
        <v>0.1</v>
      </c>
      <c r="I280" s="226">
        <v>0.1</v>
      </c>
      <c r="J280" s="226">
        <v>0.1</v>
      </c>
      <c r="K280" s="226">
        <v>0.1</v>
      </c>
      <c r="L280" s="226">
        <v>0.1</v>
      </c>
      <c r="M280" s="226">
        <v>0.1</v>
      </c>
      <c r="N280" s="226">
        <v>0.1</v>
      </c>
      <c r="O280" s="226">
        <v>0.1</v>
      </c>
      <c r="P280" s="226">
        <v>0.1</v>
      </c>
      <c r="Q280" s="226">
        <v>0.1</v>
      </c>
      <c r="R280" s="226">
        <v>0.1</v>
      </c>
      <c r="S280" s="226">
        <v>0.1</v>
      </c>
      <c r="T280" s="226">
        <v>0.1</v>
      </c>
      <c r="U280" s="226">
        <v>0.1</v>
      </c>
      <c r="V280" s="226">
        <v>0.1</v>
      </c>
      <c r="W280" s="226">
        <v>0.1</v>
      </c>
      <c r="X280" s="226">
        <v>0.1</v>
      </c>
      <c r="Y280" s="226">
        <v>0.1</v>
      </c>
      <c r="Z280" s="226">
        <v>0.1</v>
      </c>
      <c r="AA280" s="226">
        <v>0.1</v>
      </c>
      <c r="AB280" s="226">
        <v>0.1</v>
      </c>
      <c r="AC280" s="226">
        <v>0.1</v>
      </c>
      <c r="AD280" s="226">
        <v>0.1</v>
      </c>
      <c r="AE280" s="226">
        <v>0.1</v>
      </c>
      <c r="AF280" s="226">
        <v>0.1</v>
      </c>
      <c r="AG280" s="226">
        <v>0.1</v>
      </c>
      <c r="AH280" s="226">
        <v>0.1</v>
      </c>
      <c r="AI280" s="226">
        <v>0.1</v>
      </c>
      <c r="AJ280" s="226">
        <v>0.1</v>
      </c>
    </row>
    <row r="281" spans="1:36" x14ac:dyDescent="0.25">
      <c r="A281" s="17"/>
      <c r="B281" s="226" t="s">
        <v>2256</v>
      </c>
      <c r="D281" s="226">
        <v>0</v>
      </c>
      <c r="E281" s="226">
        <v>0</v>
      </c>
      <c r="F281" s="226">
        <v>0</v>
      </c>
      <c r="G281" s="226">
        <v>0</v>
      </c>
      <c r="H281" s="226">
        <v>0</v>
      </c>
      <c r="I281" s="226">
        <v>0</v>
      </c>
      <c r="J281" s="226">
        <v>0</v>
      </c>
      <c r="K281" s="226">
        <v>0</v>
      </c>
      <c r="L281" s="226">
        <v>0</v>
      </c>
      <c r="M281" s="226">
        <v>0</v>
      </c>
      <c r="N281" s="226">
        <v>0</v>
      </c>
      <c r="O281" s="226">
        <v>0</v>
      </c>
      <c r="P281" s="226">
        <v>0</v>
      </c>
      <c r="Q281" s="226">
        <v>0</v>
      </c>
      <c r="R281" s="226">
        <v>0</v>
      </c>
      <c r="S281" s="226">
        <v>0</v>
      </c>
      <c r="T281" s="226">
        <v>0</v>
      </c>
      <c r="U281" s="226">
        <v>0</v>
      </c>
      <c r="V281" s="226">
        <v>0</v>
      </c>
      <c r="W281" s="226">
        <v>0</v>
      </c>
      <c r="X281" s="226">
        <v>0</v>
      </c>
      <c r="Y281" s="226">
        <v>0</v>
      </c>
      <c r="Z281" s="226">
        <v>0</v>
      </c>
      <c r="AA281" s="226">
        <v>0</v>
      </c>
      <c r="AB281" s="226">
        <v>0</v>
      </c>
      <c r="AC281" s="226">
        <v>0</v>
      </c>
      <c r="AD281" s="226">
        <v>0</v>
      </c>
      <c r="AE281" s="226">
        <v>0</v>
      </c>
      <c r="AF281" s="226">
        <v>0</v>
      </c>
      <c r="AG281" s="226">
        <v>0</v>
      </c>
      <c r="AH281" s="226">
        <v>0</v>
      </c>
      <c r="AI281" s="226">
        <v>0</v>
      </c>
      <c r="AJ281" s="226">
        <v>0</v>
      </c>
    </row>
    <row r="282" spans="1:36" x14ac:dyDescent="0.25">
      <c r="A282" s="17"/>
      <c r="B282" s="226" t="s">
        <v>2257</v>
      </c>
      <c r="D282" s="226">
        <v>0</v>
      </c>
      <c r="E282" s="226">
        <v>0</v>
      </c>
      <c r="F282" s="226">
        <v>0</v>
      </c>
      <c r="G282" s="226">
        <v>0</v>
      </c>
      <c r="H282" s="226">
        <v>0</v>
      </c>
      <c r="I282" s="226">
        <v>0</v>
      </c>
      <c r="J282" s="226">
        <v>0</v>
      </c>
      <c r="K282" s="226">
        <v>0</v>
      </c>
      <c r="L282" s="226">
        <v>0</v>
      </c>
      <c r="M282" s="226">
        <v>0</v>
      </c>
      <c r="N282" s="226">
        <v>0</v>
      </c>
      <c r="O282" s="226">
        <v>0</v>
      </c>
      <c r="P282" s="226">
        <v>0</v>
      </c>
      <c r="Q282" s="226">
        <v>0</v>
      </c>
      <c r="R282" s="226">
        <v>0</v>
      </c>
      <c r="S282" s="226">
        <v>0</v>
      </c>
      <c r="T282" s="226">
        <v>0</v>
      </c>
      <c r="U282" s="226">
        <v>0</v>
      </c>
      <c r="V282" s="226">
        <v>0</v>
      </c>
      <c r="W282" s="226">
        <v>0</v>
      </c>
      <c r="X282" s="226">
        <v>0</v>
      </c>
      <c r="Y282" s="226">
        <v>0</v>
      </c>
      <c r="Z282" s="226">
        <v>0</v>
      </c>
      <c r="AA282" s="226">
        <v>0</v>
      </c>
      <c r="AB282" s="226">
        <v>0</v>
      </c>
      <c r="AC282" s="226">
        <v>0</v>
      </c>
      <c r="AD282" s="226">
        <v>0</v>
      </c>
      <c r="AE282" s="226">
        <v>0</v>
      </c>
      <c r="AF282" s="226">
        <v>0</v>
      </c>
      <c r="AG282" s="226">
        <v>0</v>
      </c>
      <c r="AH282" s="226">
        <v>0</v>
      </c>
      <c r="AI282" s="226">
        <v>0</v>
      </c>
      <c r="AJ282" s="226">
        <v>0</v>
      </c>
    </row>
    <row r="283" spans="1:36" x14ac:dyDescent="0.25">
      <c r="A283" s="17"/>
      <c r="B283" s="226" t="s">
        <v>2258</v>
      </c>
      <c r="D283" s="226">
        <v>1.2</v>
      </c>
      <c r="E283" s="226">
        <v>1.4</v>
      </c>
      <c r="F283" s="226">
        <v>5.7</v>
      </c>
      <c r="G283" s="226">
        <v>5.7</v>
      </c>
      <c r="H283" s="226">
        <v>5.7</v>
      </c>
      <c r="I283" s="226">
        <v>5.7</v>
      </c>
      <c r="J283" s="226">
        <v>5.7</v>
      </c>
      <c r="K283" s="226">
        <v>5.7</v>
      </c>
      <c r="L283" s="226">
        <v>5.7</v>
      </c>
      <c r="M283" s="226">
        <v>5.7</v>
      </c>
      <c r="N283" s="226">
        <v>5.7</v>
      </c>
      <c r="O283" s="226">
        <v>5.7</v>
      </c>
      <c r="P283" s="226">
        <v>5.7</v>
      </c>
      <c r="Q283" s="226">
        <v>5.7</v>
      </c>
      <c r="R283" s="226">
        <v>5.7</v>
      </c>
      <c r="S283" s="226">
        <v>5.7</v>
      </c>
      <c r="T283" s="226">
        <v>5.7</v>
      </c>
      <c r="U283" s="226">
        <v>5.7</v>
      </c>
      <c r="V283" s="226">
        <v>5.7</v>
      </c>
      <c r="W283" s="226">
        <v>5.7</v>
      </c>
      <c r="X283" s="226">
        <v>5.7</v>
      </c>
      <c r="Y283" s="226">
        <v>5.7</v>
      </c>
      <c r="Z283" s="226">
        <v>5.7</v>
      </c>
      <c r="AA283" s="226">
        <v>5.7</v>
      </c>
      <c r="AB283" s="226">
        <v>5.7</v>
      </c>
      <c r="AC283" s="226">
        <v>5.7</v>
      </c>
      <c r="AD283" s="226">
        <v>5.7</v>
      </c>
      <c r="AE283" s="226">
        <v>5.7</v>
      </c>
      <c r="AF283" s="226">
        <v>5.7</v>
      </c>
      <c r="AG283" s="226">
        <v>5.7</v>
      </c>
      <c r="AH283" s="226">
        <v>5.7</v>
      </c>
      <c r="AI283" s="226">
        <v>5.7</v>
      </c>
      <c r="AJ283" s="226">
        <v>5.7</v>
      </c>
    </row>
    <row r="284" spans="1:36" x14ac:dyDescent="0.25">
      <c r="A284" s="17"/>
      <c r="B284" s="226" t="s">
        <v>2212</v>
      </c>
      <c r="D284" s="226">
        <v>1.3</v>
      </c>
      <c r="E284" s="226">
        <v>1.6</v>
      </c>
      <c r="F284" s="226">
        <v>5.8</v>
      </c>
      <c r="G284" s="226">
        <v>5.8</v>
      </c>
      <c r="H284" s="226">
        <v>5.8</v>
      </c>
      <c r="I284" s="226">
        <v>5.8</v>
      </c>
      <c r="J284" s="226">
        <v>5.8</v>
      </c>
      <c r="K284" s="226">
        <v>5.8</v>
      </c>
      <c r="L284" s="226">
        <v>5.8</v>
      </c>
      <c r="M284" s="226">
        <v>5.8</v>
      </c>
      <c r="N284" s="226">
        <v>5.8</v>
      </c>
      <c r="O284" s="226">
        <v>5.8</v>
      </c>
      <c r="P284" s="226">
        <v>5.8</v>
      </c>
      <c r="Q284" s="226">
        <v>5.8</v>
      </c>
      <c r="R284" s="226">
        <v>5.8</v>
      </c>
      <c r="S284" s="226">
        <v>5.8</v>
      </c>
      <c r="T284" s="226">
        <v>5.8</v>
      </c>
      <c r="U284" s="226">
        <v>5.8</v>
      </c>
      <c r="V284" s="226">
        <v>5.8</v>
      </c>
      <c r="W284" s="226">
        <v>5.8</v>
      </c>
      <c r="X284" s="226">
        <v>5.8</v>
      </c>
      <c r="Y284" s="226">
        <v>5.8</v>
      </c>
      <c r="Z284" s="226">
        <v>5.8</v>
      </c>
      <c r="AA284" s="226">
        <v>5.8</v>
      </c>
      <c r="AB284" s="226">
        <v>5.8</v>
      </c>
      <c r="AC284" s="226">
        <v>5.8</v>
      </c>
      <c r="AD284" s="226">
        <v>5.8</v>
      </c>
      <c r="AE284" s="226">
        <v>5.8</v>
      </c>
      <c r="AF284" s="226">
        <v>5.8</v>
      </c>
      <c r="AG284" s="226">
        <v>5.8</v>
      </c>
      <c r="AH284" s="226">
        <v>5.8</v>
      </c>
      <c r="AI284" s="226">
        <v>5.8</v>
      </c>
      <c r="AJ284" s="226">
        <v>5.8</v>
      </c>
    </row>
    <row r="285" spans="1:36" x14ac:dyDescent="0.25">
      <c r="A285" s="17"/>
    </row>
    <row r="286" spans="1:36" x14ac:dyDescent="0.25">
      <c r="A286" s="17"/>
      <c r="B286" s="226" t="s">
        <v>2263</v>
      </c>
    </row>
    <row r="287" spans="1:36" x14ac:dyDescent="0.25">
      <c r="A287" s="17"/>
      <c r="B287" s="226" t="s">
        <v>2199</v>
      </c>
    </row>
    <row r="288" spans="1:36" x14ac:dyDescent="0.25">
      <c r="A288" s="17"/>
      <c r="D288" s="226">
        <v>2018</v>
      </c>
      <c r="E288" s="226">
        <v>2019</v>
      </c>
      <c r="F288" s="226">
        <v>2020</v>
      </c>
      <c r="G288" s="226">
        <v>2021</v>
      </c>
      <c r="H288" s="226">
        <v>2022</v>
      </c>
      <c r="I288" s="226">
        <v>2023</v>
      </c>
      <c r="J288" s="226">
        <v>2024</v>
      </c>
      <c r="K288" s="226">
        <v>2025</v>
      </c>
      <c r="L288" s="226">
        <v>2026</v>
      </c>
      <c r="M288" s="226">
        <v>2027</v>
      </c>
      <c r="N288" s="226">
        <v>2028</v>
      </c>
      <c r="O288" s="226">
        <v>2029</v>
      </c>
      <c r="P288" s="226">
        <v>2030</v>
      </c>
      <c r="Q288" s="226">
        <v>2031</v>
      </c>
      <c r="R288" s="226">
        <v>2032</v>
      </c>
      <c r="S288" s="226">
        <v>2033</v>
      </c>
      <c r="T288" s="226">
        <v>2034</v>
      </c>
      <c r="U288" s="226">
        <v>2035</v>
      </c>
      <c r="V288" s="226">
        <v>2036</v>
      </c>
      <c r="W288" s="226">
        <v>2037</v>
      </c>
      <c r="X288" s="226">
        <v>2038</v>
      </c>
      <c r="Y288" s="226">
        <v>2039</v>
      </c>
      <c r="Z288" s="226">
        <v>2040</v>
      </c>
      <c r="AA288" s="226">
        <v>2041</v>
      </c>
      <c r="AB288" s="226">
        <v>2042</v>
      </c>
      <c r="AC288" s="226">
        <v>2043</v>
      </c>
      <c r="AD288" s="226">
        <v>2044</v>
      </c>
      <c r="AE288" s="226">
        <v>2045</v>
      </c>
      <c r="AF288" s="226">
        <v>2046</v>
      </c>
      <c r="AG288" s="226">
        <v>2047</v>
      </c>
      <c r="AH288" s="226">
        <v>2048</v>
      </c>
      <c r="AI288" s="226">
        <v>2049</v>
      </c>
      <c r="AJ288" s="226">
        <v>2050</v>
      </c>
    </row>
    <row r="289" spans="1:36" x14ac:dyDescent="0.25">
      <c r="A289" s="17"/>
    </row>
    <row r="290" spans="1:36" x14ac:dyDescent="0.25">
      <c r="A290" s="17"/>
      <c r="B290" s="226" t="s">
        <v>2200</v>
      </c>
    </row>
    <row r="291" spans="1:36" x14ac:dyDescent="0.25">
      <c r="A291" s="17"/>
      <c r="B291" s="226" t="s">
        <v>2201</v>
      </c>
      <c r="D291" s="226">
        <v>30.690999999999999</v>
      </c>
      <c r="E291" s="226">
        <v>29.148</v>
      </c>
      <c r="F291" s="226">
        <v>21.523</v>
      </c>
      <c r="G291" s="226">
        <v>21.879000000000001</v>
      </c>
      <c r="H291" s="226">
        <v>24.678000000000001</v>
      </c>
      <c r="I291" s="226">
        <v>25.379000000000001</v>
      </c>
      <c r="J291" s="226">
        <v>22.434000000000001</v>
      </c>
      <c r="K291" s="226">
        <v>21.817</v>
      </c>
      <c r="L291" s="226">
        <v>22.001999999999999</v>
      </c>
      <c r="M291" s="226">
        <v>21.731999999999999</v>
      </c>
      <c r="N291" s="226">
        <v>21.588000000000001</v>
      </c>
      <c r="O291" s="226">
        <v>21.151</v>
      </c>
      <c r="P291" s="226">
        <v>20.859000000000002</v>
      </c>
      <c r="Q291" s="226">
        <v>20.646999999999998</v>
      </c>
      <c r="R291" s="226">
        <v>20.498999999999999</v>
      </c>
      <c r="S291" s="226">
        <v>20.52</v>
      </c>
      <c r="T291" s="226">
        <v>19.706</v>
      </c>
      <c r="U291" s="226">
        <v>19.477</v>
      </c>
      <c r="V291" s="226">
        <v>18.988</v>
      </c>
      <c r="W291" s="226">
        <v>18.731999999999999</v>
      </c>
      <c r="X291" s="226">
        <v>18.753</v>
      </c>
      <c r="Y291" s="226">
        <v>18.523</v>
      </c>
      <c r="Z291" s="226">
        <v>18.456</v>
      </c>
      <c r="AA291" s="226">
        <v>18.189</v>
      </c>
      <c r="AB291" s="226">
        <v>18.131</v>
      </c>
      <c r="AC291" s="226">
        <v>18.024000000000001</v>
      </c>
      <c r="AD291" s="226">
        <v>17.966000000000001</v>
      </c>
      <c r="AE291" s="226">
        <v>17.7</v>
      </c>
      <c r="AF291" s="226">
        <v>17.646000000000001</v>
      </c>
      <c r="AG291" s="226">
        <v>17.574999999999999</v>
      </c>
      <c r="AH291" s="226">
        <v>17.484000000000002</v>
      </c>
      <c r="AI291" s="226">
        <v>17.524000000000001</v>
      </c>
      <c r="AJ291" s="226">
        <v>17.582000000000001</v>
      </c>
    </row>
    <row r="292" spans="1:36" x14ac:dyDescent="0.25">
      <c r="A292" s="17"/>
      <c r="B292" s="226" t="s">
        <v>2202</v>
      </c>
      <c r="D292" s="226">
        <v>51.591999999999999</v>
      </c>
      <c r="E292" s="226">
        <v>51.892000000000003</v>
      </c>
      <c r="F292" s="226">
        <v>44.981000000000002</v>
      </c>
      <c r="G292" s="226">
        <v>42.774999999999999</v>
      </c>
      <c r="H292" s="226">
        <v>44.902000000000001</v>
      </c>
      <c r="I292" s="226">
        <v>46.011000000000003</v>
      </c>
      <c r="J292" s="226">
        <v>45.337000000000003</v>
      </c>
      <c r="K292" s="226">
        <v>45.030999999999999</v>
      </c>
      <c r="L292" s="226">
        <v>42.609000000000002</v>
      </c>
      <c r="M292" s="226">
        <v>39.923000000000002</v>
      </c>
      <c r="N292" s="226">
        <v>38.024000000000001</v>
      </c>
      <c r="O292" s="226">
        <v>35.758000000000003</v>
      </c>
      <c r="P292" s="226">
        <v>33.496000000000002</v>
      </c>
      <c r="Q292" s="226">
        <v>29.454000000000001</v>
      </c>
      <c r="R292" s="226">
        <v>28.111000000000001</v>
      </c>
      <c r="S292" s="226">
        <v>27.789000000000001</v>
      </c>
      <c r="T292" s="226">
        <v>27.477</v>
      </c>
      <c r="U292" s="226">
        <v>27.161000000000001</v>
      </c>
      <c r="V292" s="226">
        <v>27.111000000000001</v>
      </c>
      <c r="W292" s="226">
        <v>27.260999999999999</v>
      </c>
      <c r="X292" s="226">
        <v>27.477</v>
      </c>
      <c r="Y292" s="226">
        <v>27.759</v>
      </c>
      <c r="Z292" s="226">
        <v>28.181999999999999</v>
      </c>
      <c r="AA292" s="226">
        <v>28.675999999999998</v>
      </c>
      <c r="AB292" s="226">
        <v>29.280999999999999</v>
      </c>
      <c r="AC292" s="226">
        <v>29.98</v>
      </c>
      <c r="AD292" s="226">
        <v>30.603999999999999</v>
      </c>
      <c r="AE292" s="226">
        <v>31.155000000000001</v>
      </c>
      <c r="AF292" s="226">
        <v>31.378</v>
      </c>
      <c r="AG292" s="226">
        <v>31.460999999999999</v>
      </c>
      <c r="AH292" s="226">
        <v>31.459</v>
      </c>
      <c r="AI292" s="226">
        <v>31.498999999999999</v>
      </c>
      <c r="AJ292" s="226">
        <v>31.648</v>
      </c>
    </row>
    <row r="293" spans="1:36" x14ac:dyDescent="0.25">
      <c r="A293" s="17"/>
    </row>
    <row r="294" spans="1:36" s="21" customFormat="1" x14ac:dyDescent="0.25">
      <c r="A294" s="17"/>
      <c r="B294" s="21" t="s">
        <v>2203</v>
      </c>
    </row>
    <row r="295" spans="1:36" s="21" customFormat="1" x14ac:dyDescent="0.25">
      <c r="A295" s="21" t="s">
        <v>1984</v>
      </c>
      <c r="B295" s="21" t="s">
        <v>240</v>
      </c>
      <c r="D295" s="21">
        <v>28.975000000000001</v>
      </c>
      <c r="E295" s="21">
        <v>29.831</v>
      </c>
      <c r="F295" s="21">
        <v>20.898</v>
      </c>
      <c r="G295" s="21">
        <v>21.917000000000002</v>
      </c>
      <c r="H295" s="21">
        <v>25.068000000000001</v>
      </c>
      <c r="I295" s="21">
        <v>25.852</v>
      </c>
      <c r="J295" s="21">
        <v>22.94</v>
      </c>
      <c r="K295" s="21">
        <v>22.379000000000001</v>
      </c>
      <c r="L295" s="21">
        <v>22.632999999999999</v>
      </c>
      <c r="M295" s="21">
        <v>22.401</v>
      </c>
      <c r="N295" s="21">
        <v>22.295000000000002</v>
      </c>
      <c r="O295" s="21">
        <v>21.884</v>
      </c>
      <c r="P295" s="21">
        <v>21.611000000000001</v>
      </c>
      <c r="Q295" s="21">
        <v>21.425000000000001</v>
      </c>
      <c r="R295" s="21">
        <v>21.295999999999999</v>
      </c>
      <c r="S295" s="21">
        <v>21.346</v>
      </c>
      <c r="T295" s="21">
        <v>20.51</v>
      </c>
      <c r="U295" s="21">
        <v>20.282</v>
      </c>
      <c r="V295" s="21">
        <v>19.788</v>
      </c>
      <c r="W295" s="21">
        <v>19.527999999999999</v>
      </c>
      <c r="X295" s="21">
        <v>19.559999999999999</v>
      </c>
      <c r="Y295" s="21">
        <v>19.329999999999998</v>
      </c>
      <c r="Z295" s="21">
        <v>19.266999999999999</v>
      </c>
      <c r="AA295" s="21">
        <v>18.995000000000001</v>
      </c>
      <c r="AB295" s="21">
        <v>18.942</v>
      </c>
      <c r="AC295" s="21">
        <v>18.838999999999999</v>
      </c>
      <c r="AD295" s="21">
        <v>18.786000000000001</v>
      </c>
      <c r="AE295" s="21">
        <v>18.515000000000001</v>
      </c>
      <c r="AF295" s="21">
        <v>18.465</v>
      </c>
      <c r="AG295" s="21">
        <v>18.399000000000001</v>
      </c>
      <c r="AH295" s="21">
        <v>18.309999999999999</v>
      </c>
      <c r="AI295" s="21">
        <v>18.358000000000001</v>
      </c>
      <c r="AJ295" s="21">
        <v>18.425999999999998</v>
      </c>
    </row>
    <row r="296" spans="1:36" s="21" customFormat="1" x14ac:dyDescent="0.25">
      <c r="B296" s="21" t="s">
        <v>2204</v>
      </c>
      <c r="D296" s="21">
        <v>13.706</v>
      </c>
      <c r="E296" s="21">
        <v>12.823</v>
      </c>
      <c r="F296" s="21">
        <v>9.4789999999999992</v>
      </c>
      <c r="G296" s="21">
        <v>9.5</v>
      </c>
      <c r="H296" s="21">
        <v>10.711</v>
      </c>
      <c r="I296" s="21">
        <v>11.004</v>
      </c>
      <c r="J296" s="21">
        <v>9.7200000000000006</v>
      </c>
      <c r="K296" s="21">
        <v>9.4459999999999997</v>
      </c>
      <c r="L296" s="21">
        <v>9.5250000000000004</v>
      </c>
      <c r="M296" s="21">
        <v>9.4090000000000007</v>
      </c>
      <c r="N296" s="21">
        <v>9.3409999999999993</v>
      </c>
      <c r="O296" s="21">
        <v>9.1440000000000001</v>
      </c>
      <c r="P296" s="21">
        <v>9.0090000000000003</v>
      </c>
      <c r="Q296" s="21">
        <v>8.8859999999999992</v>
      </c>
      <c r="R296" s="21">
        <v>8.7910000000000004</v>
      </c>
      <c r="S296" s="21">
        <v>8.6530000000000005</v>
      </c>
      <c r="T296" s="21">
        <v>8.2780000000000005</v>
      </c>
      <c r="U296" s="21">
        <v>8.157</v>
      </c>
      <c r="V296" s="21">
        <v>7.9480000000000004</v>
      </c>
      <c r="W296" s="21">
        <v>7.8339999999999996</v>
      </c>
      <c r="X296" s="21">
        <v>7.84</v>
      </c>
      <c r="Y296" s="21">
        <v>7.742</v>
      </c>
      <c r="Z296" s="21">
        <v>7.7140000000000004</v>
      </c>
      <c r="AA296" s="21">
        <v>7.6029999999999998</v>
      </c>
      <c r="AB296" s="21">
        <v>7.57</v>
      </c>
      <c r="AC296" s="21">
        <v>7.5259999999999998</v>
      </c>
      <c r="AD296" s="21">
        <v>7.5030000000000001</v>
      </c>
      <c r="AE296" s="21">
        <v>7.3940000000000001</v>
      </c>
      <c r="AF296" s="21">
        <v>7.3719999999999999</v>
      </c>
      <c r="AG296" s="21">
        <v>7.3449999999999998</v>
      </c>
      <c r="AH296" s="21">
        <v>7.31</v>
      </c>
      <c r="AI296" s="21">
        <v>7.33</v>
      </c>
      <c r="AJ296" s="21">
        <v>7.3579999999999997</v>
      </c>
    </row>
    <row r="297" spans="1:36" s="21" customFormat="1" x14ac:dyDescent="0.25">
      <c r="A297" s="21" t="s">
        <v>2437</v>
      </c>
      <c r="B297" s="21" t="s">
        <v>2206</v>
      </c>
      <c r="D297" s="21">
        <v>13.706</v>
      </c>
      <c r="E297" s="21">
        <v>12.823</v>
      </c>
      <c r="F297" s="21">
        <v>9.4789999999999992</v>
      </c>
      <c r="G297" s="21">
        <v>9.5</v>
      </c>
      <c r="H297" s="21">
        <v>10.711</v>
      </c>
      <c r="I297" s="21">
        <v>11.004</v>
      </c>
      <c r="J297" s="21">
        <v>9.7200000000000006</v>
      </c>
      <c r="K297" s="21">
        <v>9.4459999999999997</v>
      </c>
      <c r="L297" s="21">
        <v>9.5250000000000004</v>
      </c>
      <c r="M297" s="21">
        <v>9.4090000000000007</v>
      </c>
      <c r="N297" s="21">
        <v>9.3409999999999993</v>
      </c>
      <c r="O297" s="21">
        <v>9.1440000000000001</v>
      </c>
      <c r="P297" s="21">
        <v>9.0090000000000003</v>
      </c>
      <c r="Q297" s="21">
        <v>8.8859999999999992</v>
      </c>
      <c r="R297" s="21">
        <v>8.7910000000000004</v>
      </c>
      <c r="S297" s="21">
        <v>8.6530000000000005</v>
      </c>
      <c r="T297" s="21">
        <v>8.2780000000000005</v>
      </c>
      <c r="U297" s="21">
        <v>8.157</v>
      </c>
      <c r="V297" s="21">
        <v>7.9480000000000004</v>
      </c>
      <c r="W297" s="21">
        <v>7.8339999999999996</v>
      </c>
      <c r="X297" s="21">
        <v>7.84</v>
      </c>
      <c r="Y297" s="21">
        <v>7.742</v>
      </c>
      <c r="Z297" s="21">
        <v>7.7140000000000004</v>
      </c>
      <c r="AA297" s="21">
        <v>7.6029999999999998</v>
      </c>
      <c r="AB297" s="21">
        <v>7.57</v>
      </c>
      <c r="AC297" s="21">
        <v>7.5259999999999998</v>
      </c>
      <c r="AD297" s="21">
        <v>7.5030000000000001</v>
      </c>
      <c r="AE297" s="21">
        <v>7.3940000000000001</v>
      </c>
      <c r="AF297" s="21">
        <v>7.3719999999999999</v>
      </c>
      <c r="AG297" s="21">
        <v>7.3449999999999998</v>
      </c>
      <c r="AH297" s="21">
        <v>7.31</v>
      </c>
      <c r="AI297" s="21">
        <v>7.33</v>
      </c>
      <c r="AJ297" s="21">
        <v>7.3579999999999997</v>
      </c>
    </row>
    <row r="298" spans="1:36" s="21" customFormat="1" x14ac:dyDescent="0.25">
      <c r="A298" s="21" t="s">
        <v>2439</v>
      </c>
      <c r="B298" s="21" t="s">
        <v>2228</v>
      </c>
      <c r="D298" s="21">
        <v>0</v>
      </c>
      <c r="E298" s="21">
        <v>0</v>
      </c>
      <c r="F298" s="21">
        <v>0</v>
      </c>
      <c r="G298" s="21">
        <v>0</v>
      </c>
      <c r="H298" s="21">
        <v>0</v>
      </c>
      <c r="I298" s="21">
        <v>0</v>
      </c>
      <c r="J298" s="21">
        <v>0</v>
      </c>
      <c r="K298" s="21">
        <v>0</v>
      </c>
      <c r="L298" s="21">
        <v>0</v>
      </c>
      <c r="M298" s="21">
        <v>0</v>
      </c>
      <c r="N298" s="21">
        <v>0</v>
      </c>
      <c r="O298" s="21">
        <v>0</v>
      </c>
      <c r="P298" s="21">
        <v>0</v>
      </c>
      <c r="Q298" s="21">
        <v>0</v>
      </c>
      <c r="R298" s="21">
        <v>0</v>
      </c>
      <c r="S298" s="21">
        <v>0</v>
      </c>
      <c r="T298" s="21">
        <v>0</v>
      </c>
      <c r="U298" s="21">
        <v>0</v>
      </c>
      <c r="V298" s="21">
        <v>0</v>
      </c>
      <c r="W298" s="21">
        <v>0</v>
      </c>
      <c r="X298" s="21">
        <v>0</v>
      </c>
      <c r="Y298" s="21">
        <v>0</v>
      </c>
      <c r="Z298" s="21">
        <v>0</v>
      </c>
      <c r="AA298" s="21">
        <v>0</v>
      </c>
      <c r="AB298" s="21">
        <v>0</v>
      </c>
      <c r="AC298" s="21">
        <v>0</v>
      </c>
      <c r="AD298" s="21">
        <v>0</v>
      </c>
      <c r="AE298" s="21">
        <v>0</v>
      </c>
      <c r="AF298" s="21">
        <v>0</v>
      </c>
      <c r="AG298" s="21">
        <v>0</v>
      </c>
      <c r="AH298" s="21">
        <v>0</v>
      </c>
      <c r="AI298" s="21">
        <v>0</v>
      </c>
      <c r="AJ298" s="21">
        <v>0</v>
      </c>
    </row>
    <row r="299" spans="1:36" s="21" customFormat="1" x14ac:dyDescent="0.25">
      <c r="A299" s="21" t="s">
        <v>2020</v>
      </c>
      <c r="B299" s="21" t="s">
        <v>307</v>
      </c>
      <c r="D299" s="21">
        <v>0</v>
      </c>
      <c r="E299" s="21">
        <v>0</v>
      </c>
      <c r="F299" s="21">
        <v>0</v>
      </c>
      <c r="G299" s="21">
        <v>0</v>
      </c>
      <c r="H299" s="21">
        <v>0</v>
      </c>
      <c r="I299" s="21">
        <v>0</v>
      </c>
      <c r="J299" s="21">
        <v>0</v>
      </c>
      <c r="K299" s="21">
        <v>0</v>
      </c>
      <c r="L299" s="21">
        <v>0</v>
      </c>
      <c r="M299" s="21">
        <v>0</v>
      </c>
      <c r="N299" s="21">
        <v>0</v>
      </c>
      <c r="O299" s="21">
        <v>0</v>
      </c>
      <c r="P299" s="21">
        <v>0</v>
      </c>
      <c r="Q299" s="21">
        <v>0</v>
      </c>
      <c r="R299" s="21">
        <v>0</v>
      </c>
      <c r="S299" s="21">
        <v>0</v>
      </c>
      <c r="T299" s="21">
        <v>0</v>
      </c>
      <c r="U299" s="21">
        <v>0</v>
      </c>
      <c r="V299" s="21">
        <v>0</v>
      </c>
      <c r="W299" s="21">
        <v>0</v>
      </c>
      <c r="X299" s="21">
        <v>0</v>
      </c>
      <c r="Y299" s="21">
        <v>0</v>
      </c>
      <c r="Z299" s="21">
        <v>0</v>
      </c>
      <c r="AA299" s="21">
        <v>0</v>
      </c>
      <c r="AB299" s="21">
        <v>0</v>
      </c>
      <c r="AC299" s="21">
        <v>0</v>
      </c>
      <c r="AD299" s="21">
        <v>0</v>
      </c>
      <c r="AE299" s="21">
        <v>0</v>
      </c>
      <c r="AF299" s="21">
        <v>0</v>
      </c>
      <c r="AG299" s="21">
        <v>0</v>
      </c>
      <c r="AH299" s="21">
        <v>0</v>
      </c>
      <c r="AI299" s="21">
        <v>0</v>
      </c>
      <c r="AJ299" s="21">
        <v>0</v>
      </c>
    </row>
    <row r="300" spans="1:36" s="21" customFormat="1" x14ac:dyDescent="0.25">
      <c r="A300" s="21" t="s">
        <v>257</v>
      </c>
      <c r="B300" s="21" t="s">
        <v>2207</v>
      </c>
      <c r="D300" s="21">
        <v>46.381</v>
      </c>
      <c r="E300" s="21">
        <v>47.170999999999999</v>
      </c>
      <c r="F300" s="21">
        <v>32.872999999999998</v>
      </c>
      <c r="G300" s="21">
        <v>34.087000000000003</v>
      </c>
      <c r="H300" s="21">
        <v>39.433</v>
      </c>
      <c r="I300" s="21">
        <v>40.582000000000001</v>
      </c>
      <c r="J300" s="21">
        <v>35.912999999999997</v>
      </c>
      <c r="K300" s="21">
        <v>34.927999999999997</v>
      </c>
      <c r="L300" s="21">
        <v>35.314999999999998</v>
      </c>
      <c r="M300" s="21">
        <v>34.985999999999997</v>
      </c>
      <c r="N300" s="21">
        <v>34.81</v>
      </c>
      <c r="O300" s="21">
        <v>34.152999999999999</v>
      </c>
      <c r="P300" s="21">
        <v>33.758000000000003</v>
      </c>
      <c r="Q300" s="21">
        <v>33.472999999999999</v>
      </c>
      <c r="R300" s="21">
        <v>33.271000000000001</v>
      </c>
      <c r="S300" s="21">
        <v>33.353999999999999</v>
      </c>
      <c r="T300" s="21">
        <v>32.079000000000001</v>
      </c>
      <c r="U300" s="21">
        <v>31.745999999999999</v>
      </c>
      <c r="V300" s="21">
        <v>30.994</v>
      </c>
      <c r="W300" s="21">
        <v>30.605</v>
      </c>
      <c r="X300" s="21">
        <v>30.675999999999998</v>
      </c>
      <c r="Y300" s="21">
        <v>30.332999999999998</v>
      </c>
      <c r="Z300" s="21">
        <v>30.268999999999998</v>
      </c>
      <c r="AA300" s="21">
        <v>29.876000000000001</v>
      </c>
      <c r="AB300" s="21">
        <v>29.806000000000001</v>
      </c>
      <c r="AC300" s="21">
        <v>29.666</v>
      </c>
      <c r="AD300" s="21">
        <v>29.603999999999999</v>
      </c>
      <c r="AE300" s="21">
        <v>29.202999999999999</v>
      </c>
      <c r="AF300" s="21">
        <v>29.145</v>
      </c>
      <c r="AG300" s="21">
        <v>29.062999999999999</v>
      </c>
      <c r="AH300" s="21">
        <v>28.946000000000002</v>
      </c>
      <c r="AI300" s="21">
        <v>29.047000000000001</v>
      </c>
      <c r="AJ300" s="21">
        <v>29.181000000000001</v>
      </c>
    </row>
    <row r="301" spans="1:36" s="21" customFormat="1" x14ac:dyDescent="0.25">
      <c r="A301" s="21" t="s">
        <v>257</v>
      </c>
      <c r="B301" s="21" t="s">
        <v>287</v>
      </c>
      <c r="D301" s="21">
        <v>4.1390000000000002</v>
      </c>
      <c r="E301" s="21">
        <v>3.87</v>
      </c>
      <c r="F301" s="21">
        <v>2.5230000000000001</v>
      </c>
      <c r="G301" s="21">
        <v>2.7189999999999999</v>
      </c>
      <c r="H301" s="21">
        <v>3.117</v>
      </c>
      <c r="I301" s="21">
        <v>3.2189999999999999</v>
      </c>
      <c r="J301" s="21">
        <v>2.859</v>
      </c>
      <c r="K301" s="21">
        <v>2.794</v>
      </c>
      <c r="L301" s="21">
        <v>2.8380000000000001</v>
      </c>
      <c r="M301" s="21">
        <v>2.8210000000000002</v>
      </c>
      <c r="N301" s="21">
        <v>2.8180000000000001</v>
      </c>
      <c r="O301" s="21">
        <v>2.774</v>
      </c>
      <c r="P301" s="21">
        <v>2.7480000000000002</v>
      </c>
      <c r="Q301" s="21">
        <v>2.7290000000000001</v>
      </c>
      <c r="R301" s="21">
        <v>2.714</v>
      </c>
      <c r="S301" s="21">
        <v>2.7210000000000001</v>
      </c>
      <c r="T301" s="21">
        <v>2.613</v>
      </c>
      <c r="U301" s="21">
        <v>2.5819999999999999</v>
      </c>
      <c r="V301" s="21">
        <v>2.516</v>
      </c>
      <c r="W301" s="21">
        <v>2.4790000000000001</v>
      </c>
      <c r="X301" s="21">
        <v>2.48</v>
      </c>
      <c r="Y301" s="21">
        <v>2.4470000000000001</v>
      </c>
      <c r="Z301" s="21">
        <v>2.4359999999999999</v>
      </c>
      <c r="AA301" s="21">
        <v>2.399</v>
      </c>
      <c r="AB301" s="21">
        <v>2.3889999999999998</v>
      </c>
      <c r="AC301" s="21">
        <v>2.3730000000000002</v>
      </c>
      <c r="AD301" s="21">
        <v>2.363</v>
      </c>
      <c r="AE301" s="21">
        <v>2.3260000000000001</v>
      </c>
      <c r="AF301" s="21">
        <v>2.3170000000000002</v>
      </c>
      <c r="AG301" s="21">
        <v>2.306</v>
      </c>
      <c r="AH301" s="21">
        <v>2.2919999999999998</v>
      </c>
      <c r="AI301" s="21">
        <v>2.2959999999999998</v>
      </c>
      <c r="AJ301" s="21">
        <v>2.302</v>
      </c>
    </row>
    <row r="302" spans="1:36" s="21" customFormat="1" x14ac:dyDescent="0.25">
      <c r="A302" s="21" t="s">
        <v>2020</v>
      </c>
      <c r="B302" s="21" t="s">
        <v>152</v>
      </c>
      <c r="D302" s="21">
        <v>6.4889999999999999</v>
      </c>
      <c r="E302" s="21">
        <v>7.4480000000000004</v>
      </c>
      <c r="F302" s="21">
        <v>4.5389999999999997</v>
      </c>
      <c r="G302" s="21">
        <v>2.9060000000000001</v>
      </c>
      <c r="H302" s="21">
        <v>4.1070000000000002</v>
      </c>
      <c r="I302" s="21">
        <v>4.5119999999999996</v>
      </c>
      <c r="J302" s="21">
        <v>4.2430000000000003</v>
      </c>
      <c r="K302" s="21">
        <v>4.3689999999999998</v>
      </c>
      <c r="L302" s="21">
        <v>4.6609999999999996</v>
      </c>
      <c r="M302" s="21">
        <v>4.8410000000000002</v>
      </c>
      <c r="N302" s="21">
        <v>5.0140000000000002</v>
      </c>
      <c r="O302" s="21">
        <v>5.0910000000000002</v>
      </c>
      <c r="P302" s="21">
        <v>5.1849999999999996</v>
      </c>
      <c r="Q302" s="21">
        <v>5.2640000000000002</v>
      </c>
      <c r="R302" s="21">
        <v>5.3230000000000004</v>
      </c>
      <c r="S302" s="21">
        <v>5.4039999999999999</v>
      </c>
      <c r="T302" s="21">
        <v>5.23</v>
      </c>
      <c r="U302" s="21">
        <v>5.19</v>
      </c>
      <c r="V302" s="21">
        <v>5.0830000000000002</v>
      </c>
      <c r="W302" s="21">
        <v>5.0289999999999999</v>
      </c>
      <c r="X302" s="21">
        <v>5.0549999999999997</v>
      </c>
      <c r="Y302" s="21">
        <v>5.0119999999999996</v>
      </c>
      <c r="Z302" s="21">
        <v>5.0170000000000003</v>
      </c>
      <c r="AA302" s="21">
        <v>4.9669999999999996</v>
      </c>
      <c r="AB302" s="21">
        <v>4.9690000000000003</v>
      </c>
      <c r="AC302" s="21">
        <v>4.9589999999999996</v>
      </c>
      <c r="AD302" s="21">
        <v>4.9610000000000003</v>
      </c>
      <c r="AE302" s="21">
        <v>4.9059999999999997</v>
      </c>
      <c r="AF302" s="21">
        <v>4.91</v>
      </c>
      <c r="AG302" s="21">
        <v>4.9089999999999998</v>
      </c>
      <c r="AH302" s="21">
        <v>4.9009999999999998</v>
      </c>
      <c r="AI302" s="21">
        <v>4.931</v>
      </c>
      <c r="AJ302" s="21">
        <v>4.9649999999999999</v>
      </c>
    </row>
    <row r="303" spans="1:36" s="21" customFormat="1" x14ac:dyDescent="0.25">
      <c r="A303" s="21" t="s">
        <v>2212</v>
      </c>
      <c r="B303" s="21" t="s">
        <v>2212</v>
      </c>
      <c r="D303" s="21">
        <v>99.69</v>
      </c>
      <c r="E303" s="21">
        <v>101.143</v>
      </c>
      <c r="F303" s="21">
        <v>70.311999999999998</v>
      </c>
      <c r="G303" s="21">
        <v>71.13</v>
      </c>
      <c r="H303" s="21">
        <v>82.435000000000002</v>
      </c>
      <c r="I303" s="21">
        <v>85.168000000000006</v>
      </c>
      <c r="J303" s="21">
        <v>75.674000000000007</v>
      </c>
      <c r="K303" s="21">
        <v>73.915999999999997</v>
      </c>
      <c r="L303" s="21">
        <v>74.971999999999994</v>
      </c>
      <c r="M303" s="21">
        <v>74.459000000000003</v>
      </c>
      <c r="N303" s="21">
        <v>74.278999999999996</v>
      </c>
      <c r="O303" s="21">
        <v>73.046000000000006</v>
      </c>
      <c r="P303" s="21">
        <v>72.311000000000007</v>
      </c>
      <c r="Q303" s="21">
        <v>71.777000000000001</v>
      </c>
      <c r="R303" s="21">
        <v>71.396000000000001</v>
      </c>
      <c r="S303" s="21">
        <v>71.477000000000004</v>
      </c>
      <c r="T303" s="21">
        <v>68.709999999999994</v>
      </c>
      <c r="U303" s="21">
        <v>67.956999999999994</v>
      </c>
      <c r="V303" s="21">
        <v>66.328999999999994</v>
      </c>
      <c r="W303" s="21">
        <v>65.475999999999999</v>
      </c>
      <c r="X303" s="21">
        <v>65.611000000000004</v>
      </c>
      <c r="Y303" s="21">
        <v>64.864000000000004</v>
      </c>
      <c r="Z303" s="21">
        <v>64.703000000000003</v>
      </c>
      <c r="AA303" s="21">
        <v>63.84</v>
      </c>
      <c r="AB303" s="21">
        <v>63.677</v>
      </c>
      <c r="AC303" s="21">
        <v>63.363</v>
      </c>
      <c r="AD303" s="21">
        <v>63.216999999999999</v>
      </c>
      <c r="AE303" s="21">
        <v>62.344999999999999</v>
      </c>
      <c r="AF303" s="21">
        <v>62.209000000000003</v>
      </c>
      <c r="AG303" s="21">
        <v>62.021999999999998</v>
      </c>
      <c r="AH303" s="21">
        <v>61.759</v>
      </c>
      <c r="AI303" s="21">
        <v>61.96</v>
      </c>
      <c r="AJ303" s="21">
        <v>62.231000000000002</v>
      </c>
    </row>
    <row r="304" spans="1:36" x14ac:dyDescent="0.25">
      <c r="A304" s="17"/>
    </row>
    <row r="305" spans="1:36" x14ac:dyDescent="0.25">
      <c r="A305" s="17"/>
      <c r="B305" s="226" t="s">
        <v>2213</v>
      </c>
    </row>
    <row r="306" spans="1:36" x14ac:dyDescent="0.25">
      <c r="A306" s="17"/>
      <c r="B306" s="226" t="s">
        <v>240</v>
      </c>
      <c r="D306" s="226">
        <v>0.94399999999999995</v>
      </c>
      <c r="E306" s="226">
        <v>1.0229999999999999</v>
      </c>
      <c r="F306" s="226">
        <v>0.97099999999999997</v>
      </c>
      <c r="G306" s="226">
        <v>1.002</v>
      </c>
      <c r="H306" s="226">
        <v>1.016</v>
      </c>
      <c r="I306" s="226">
        <v>1.0189999999999999</v>
      </c>
      <c r="J306" s="226">
        <v>1.0229999999999999</v>
      </c>
      <c r="K306" s="226">
        <v>1.026</v>
      </c>
      <c r="L306" s="226">
        <v>1.0289999999999999</v>
      </c>
      <c r="M306" s="226">
        <v>1.0309999999999999</v>
      </c>
      <c r="N306" s="226">
        <v>1.0329999999999999</v>
      </c>
      <c r="O306" s="226">
        <v>1.0349999999999999</v>
      </c>
      <c r="P306" s="226">
        <v>1.036</v>
      </c>
      <c r="Q306" s="226">
        <v>1.038</v>
      </c>
      <c r="R306" s="226">
        <v>1.0389999999999999</v>
      </c>
      <c r="S306" s="226">
        <v>1.04</v>
      </c>
      <c r="T306" s="226">
        <v>1.0409999999999999</v>
      </c>
      <c r="U306" s="226">
        <v>1.0409999999999999</v>
      </c>
      <c r="V306" s="226">
        <v>1.042</v>
      </c>
      <c r="W306" s="226">
        <v>1.042</v>
      </c>
      <c r="X306" s="226">
        <v>1.0429999999999999</v>
      </c>
      <c r="Y306" s="226">
        <v>1.044</v>
      </c>
      <c r="Z306" s="226">
        <v>1.044</v>
      </c>
      <c r="AA306" s="226">
        <v>1.044</v>
      </c>
      <c r="AB306" s="226">
        <v>1.0449999999999999</v>
      </c>
      <c r="AC306" s="226">
        <v>1.0449999999999999</v>
      </c>
      <c r="AD306" s="226">
        <v>1.046</v>
      </c>
      <c r="AE306" s="226">
        <v>1.046</v>
      </c>
      <c r="AF306" s="226">
        <v>1.046</v>
      </c>
      <c r="AG306" s="226">
        <v>1.0469999999999999</v>
      </c>
      <c r="AH306" s="226">
        <v>1.0469999999999999</v>
      </c>
      <c r="AI306" s="226">
        <v>1.048</v>
      </c>
      <c r="AJ306" s="226">
        <v>1.048</v>
      </c>
    </row>
    <row r="307" spans="1:36" x14ac:dyDescent="0.25">
      <c r="A307" s="17"/>
      <c r="B307" s="226" t="s">
        <v>2204</v>
      </c>
      <c r="D307" s="226">
        <v>0.44700000000000001</v>
      </c>
      <c r="E307" s="226">
        <v>0.44</v>
      </c>
      <c r="F307" s="226">
        <v>0.44</v>
      </c>
      <c r="G307" s="226">
        <v>0.434</v>
      </c>
      <c r="H307" s="226">
        <v>0.434</v>
      </c>
      <c r="I307" s="226">
        <v>0.434</v>
      </c>
      <c r="J307" s="226">
        <v>0.433</v>
      </c>
      <c r="K307" s="226">
        <v>0.433</v>
      </c>
      <c r="L307" s="226">
        <v>0.433</v>
      </c>
      <c r="M307" s="226">
        <v>0.433</v>
      </c>
      <c r="N307" s="226">
        <v>0.433</v>
      </c>
      <c r="O307" s="226">
        <v>0.432</v>
      </c>
      <c r="P307" s="226">
        <v>0.432</v>
      </c>
      <c r="Q307" s="226">
        <v>0.43</v>
      </c>
      <c r="R307" s="226">
        <v>0.42899999999999999</v>
      </c>
      <c r="S307" s="226">
        <v>0.42199999999999999</v>
      </c>
      <c r="T307" s="226">
        <v>0.42</v>
      </c>
      <c r="U307" s="226">
        <v>0.41899999999999998</v>
      </c>
      <c r="V307" s="226">
        <v>0.41899999999999998</v>
      </c>
      <c r="W307" s="226">
        <v>0.41799999999999998</v>
      </c>
      <c r="X307" s="226">
        <v>0.41799999999999998</v>
      </c>
      <c r="Y307" s="226">
        <v>0.41799999999999998</v>
      </c>
      <c r="Z307" s="226">
        <v>0.41799999999999998</v>
      </c>
      <c r="AA307" s="226">
        <v>0.41799999999999998</v>
      </c>
      <c r="AB307" s="226">
        <v>0.41799999999999998</v>
      </c>
      <c r="AC307" s="226">
        <v>0.41799999999999998</v>
      </c>
      <c r="AD307" s="226">
        <v>0.41799999999999998</v>
      </c>
      <c r="AE307" s="226">
        <v>0.41799999999999998</v>
      </c>
      <c r="AF307" s="226">
        <v>0.41799999999999998</v>
      </c>
      <c r="AG307" s="226">
        <v>0.41799999999999998</v>
      </c>
      <c r="AH307" s="226">
        <v>0.41799999999999998</v>
      </c>
      <c r="AI307" s="226">
        <v>0.41799999999999998</v>
      </c>
      <c r="AJ307" s="226">
        <v>0.41799999999999998</v>
      </c>
    </row>
    <row r="308" spans="1:36" x14ac:dyDescent="0.25">
      <c r="A308" s="17"/>
      <c r="B308" s="226" t="s">
        <v>2228</v>
      </c>
      <c r="D308" s="226">
        <v>0</v>
      </c>
      <c r="E308" s="226">
        <v>0</v>
      </c>
      <c r="F308" s="226">
        <v>0</v>
      </c>
      <c r="G308" s="226">
        <v>0</v>
      </c>
      <c r="H308" s="226">
        <v>0</v>
      </c>
      <c r="I308" s="226">
        <v>0</v>
      </c>
      <c r="J308" s="226">
        <v>0</v>
      </c>
      <c r="K308" s="226">
        <v>0</v>
      </c>
      <c r="L308" s="226">
        <v>0</v>
      </c>
      <c r="M308" s="226">
        <v>0</v>
      </c>
      <c r="N308" s="226">
        <v>0</v>
      </c>
      <c r="O308" s="226">
        <v>0</v>
      </c>
      <c r="P308" s="226">
        <v>0</v>
      </c>
      <c r="Q308" s="226">
        <v>0</v>
      </c>
      <c r="R308" s="226">
        <v>0</v>
      </c>
      <c r="S308" s="226">
        <v>0</v>
      </c>
      <c r="T308" s="226">
        <v>0</v>
      </c>
      <c r="U308" s="226">
        <v>0</v>
      </c>
      <c r="V308" s="226">
        <v>0</v>
      </c>
      <c r="W308" s="226">
        <v>0</v>
      </c>
      <c r="X308" s="226">
        <v>0</v>
      </c>
      <c r="Y308" s="226">
        <v>0</v>
      </c>
      <c r="Z308" s="226">
        <v>0</v>
      </c>
      <c r="AA308" s="226">
        <v>0</v>
      </c>
      <c r="AB308" s="226">
        <v>0</v>
      </c>
      <c r="AC308" s="226">
        <v>0</v>
      </c>
      <c r="AD308" s="226">
        <v>0</v>
      </c>
      <c r="AE308" s="226">
        <v>0</v>
      </c>
      <c r="AF308" s="226">
        <v>0</v>
      </c>
      <c r="AG308" s="226">
        <v>0</v>
      </c>
      <c r="AH308" s="226">
        <v>0</v>
      </c>
      <c r="AI308" s="226">
        <v>0</v>
      </c>
      <c r="AJ308" s="226">
        <v>0</v>
      </c>
    </row>
    <row r="309" spans="1:36" x14ac:dyDescent="0.25">
      <c r="A309" s="17"/>
      <c r="B309" s="226" t="s">
        <v>307</v>
      </c>
      <c r="D309" s="226">
        <v>0</v>
      </c>
      <c r="E309" s="226">
        <v>0</v>
      </c>
      <c r="F309" s="226">
        <v>0</v>
      </c>
      <c r="G309" s="226">
        <v>0</v>
      </c>
      <c r="H309" s="226">
        <v>0</v>
      </c>
      <c r="I309" s="226">
        <v>0</v>
      </c>
      <c r="J309" s="226">
        <v>0</v>
      </c>
      <c r="K309" s="226">
        <v>0</v>
      </c>
      <c r="L309" s="226">
        <v>0</v>
      </c>
      <c r="M309" s="226">
        <v>0</v>
      </c>
      <c r="N309" s="226">
        <v>0</v>
      </c>
      <c r="O309" s="226">
        <v>0</v>
      </c>
      <c r="P309" s="226">
        <v>0</v>
      </c>
      <c r="Q309" s="226">
        <v>0</v>
      </c>
      <c r="R309" s="226">
        <v>0</v>
      </c>
      <c r="S309" s="226">
        <v>0</v>
      </c>
      <c r="T309" s="226">
        <v>0</v>
      </c>
      <c r="U309" s="226">
        <v>0</v>
      </c>
      <c r="V309" s="226">
        <v>0</v>
      </c>
      <c r="W309" s="226">
        <v>0</v>
      </c>
      <c r="X309" s="226">
        <v>0</v>
      </c>
      <c r="Y309" s="226">
        <v>0</v>
      </c>
      <c r="Z309" s="226">
        <v>0</v>
      </c>
      <c r="AA309" s="226">
        <v>0</v>
      </c>
      <c r="AB309" s="226">
        <v>0</v>
      </c>
      <c r="AC309" s="226">
        <v>0</v>
      </c>
      <c r="AD309" s="226">
        <v>0</v>
      </c>
      <c r="AE309" s="226">
        <v>0</v>
      </c>
      <c r="AF309" s="226">
        <v>0</v>
      </c>
      <c r="AG309" s="226">
        <v>0</v>
      </c>
      <c r="AH309" s="226">
        <v>0</v>
      </c>
      <c r="AI309" s="226">
        <v>0</v>
      </c>
      <c r="AJ309" s="226">
        <v>0</v>
      </c>
    </row>
    <row r="310" spans="1:36" x14ac:dyDescent="0.25">
      <c r="A310" s="17"/>
      <c r="B310" s="226" t="s">
        <v>2207</v>
      </c>
      <c r="D310" s="226">
        <v>1.5109999999999999</v>
      </c>
      <c r="E310" s="226">
        <v>1.6180000000000001</v>
      </c>
      <c r="F310" s="226">
        <v>1.5269999999999999</v>
      </c>
      <c r="G310" s="226">
        <v>1.5580000000000001</v>
      </c>
      <c r="H310" s="226">
        <v>1.5980000000000001</v>
      </c>
      <c r="I310" s="226">
        <v>1.599</v>
      </c>
      <c r="J310" s="226">
        <v>1.601</v>
      </c>
      <c r="K310" s="226">
        <v>1.601</v>
      </c>
      <c r="L310" s="226">
        <v>1.605</v>
      </c>
      <c r="M310" s="226">
        <v>1.61</v>
      </c>
      <c r="N310" s="226">
        <v>1.6120000000000001</v>
      </c>
      <c r="O310" s="226">
        <v>1.615</v>
      </c>
      <c r="P310" s="226">
        <v>1.6180000000000001</v>
      </c>
      <c r="Q310" s="226">
        <v>1.621</v>
      </c>
      <c r="R310" s="226">
        <v>1.623</v>
      </c>
      <c r="S310" s="226">
        <v>1.625</v>
      </c>
      <c r="T310" s="226">
        <v>1.6279999999999999</v>
      </c>
      <c r="U310" s="226">
        <v>1.63</v>
      </c>
      <c r="V310" s="226">
        <v>1.6319999999999999</v>
      </c>
      <c r="W310" s="226">
        <v>1.6339999999999999</v>
      </c>
      <c r="X310" s="226">
        <v>1.6359999999999999</v>
      </c>
      <c r="Y310" s="226">
        <v>1.6379999999999999</v>
      </c>
      <c r="Z310" s="226">
        <v>1.64</v>
      </c>
      <c r="AA310" s="226">
        <v>1.643</v>
      </c>
      <c r="AB310" s="226">
        <v>1.6439999999999999</v>
      </c>
      <c r="AC310" s="226">
        <v>1.6459999999999999</v>
      </c>
      <c r="AD310" s="226">
        <v>1.6479999999999999</v>
      </c>
      <c r="AE310" s="226">
        <v>1.65</v>
      </c>
      <c r="AF310" s="226">
        <v>1.6519999999999999</v>
      </c>
      <c r="AG310" s="226">
        <v>1.6539999999999999</v>
      </c>
      <c r="AH310" s="226">
        <v>1.6559999999999999</v>
      </c>
      <c r="AI310" s="226">
        <v>1.6579999999999999</v>
      </c>
      <c r="AJ310" s="226">
        <v>1.66</v>
      </c>
    </row>
    <row r="311" spans="1:36" x14ac:dyDescent="0.25">
      <c r="A311" s="17"/>
      <c r="B311" s="226" t="s">
        <v>287</v>
      </c>
      <c r="D311" s="226">
        <v>0.13500000000000001</v>
      </c>
      <c r="E311" s="226">
        <v>0.13300000000000001</v>
      </c>
      <c r="F311" s="226">
        <v>0.11700000000000001</v>
      </c>
      <c r="G311" s="226">
        <v>0.124</v>
      </c>
      <c r="H311" s="226">
        <v>0.126</v>
      </c>
      <c r="I311" s="226">
        <v>0.127</v>
      </c>
      <c r="J311" s="226">
        <v>0.127</v>
      </c>
      <c r="K311" s="226">
        <v>0.128</v>
      </c>
      <c r="L311" s="226">
        <v>0.129</v>
      </c>
      <c r="M311" s="226">
        <v>0.13</v>
      </c>
      <c r="N311" s="226">
        <v>0.13100000000000001</v>
      </c>
      <c r="O311" s="226">
        <v>0.13100000000000001</v>
      </c>
      <c r="P311" s="226">
        <v>0.13200000000000001</v>
      </c>
      <c r="Q311" s="226">
        <v>0.13200000000000001</v>
      </c>
      <c r="R311" s="226">
        <v>0.13200000000000001</v>
      </c>
      <c r="S311" s="226">
        <v>0.13300000000000001</v>
      </c>
      <c r="T311" s="226">
        <v>0.13300000000000001</v>
      </c>
      <c r="U311" s="226">
        <v>0.13300000000000001</v>
      </c>
      <c r="V311" s="226">
        <v>0.13300000000000001</v>
      </c>
      <c r="W311" s="226">
        <v>0.13200000000000001</v>
      </c>
      <c r="X311" s="226">
        <v>0.13200000000000001</v>
      </c>
      <c r="Y311" s="226">
        <v>0.13200000000000001</v>
      </c>
      <c r="Z311" s="226">
        <v>0.13200000000000001</v>
      </c>
      <c r="AA311" s="226">
        <v>0.13200000000000001</v>
      </c>
      <c r="AB311" s="226">
        <v>0.13200000000000001</v>
      </c>
      <c r="AC311" s="226">
        <v>0.13200000000000001</v>
      </c>
      <c r="AD311" s="226">
        <v>0.13200000000000001</v>
      </c>
      <c r="AE311" s="226">
        <v>0.13100000000000001</v>
      </c>
      <c r="AF311" s="226">
        <v>0.13100000000000001</v>
      </c>
      <c r="AG311" s="226">
        <v>0.13100000000000001</v>
      </c>
      <c r="AH311" s="226">
        <v>0.13100000000000001</v>
      </c>
      <c r="AI311" s="226">
        <v>0.13100000000000001</v>
      </c>
      <c r="AJ311" s="226">
        <v>0.13100000000000001</v>
      </c>
    </row>
    <row r="312" spans="1:36" x14ac:dyDescent="0.25">
      <c r="A312" s="17"/>
      <c r="B312" s="226" t="s">
        <v>152</v>
      </c>
      <c r="D312" s="226">
        <v>0.21099999999999999</v>
      </c>
      <c r="E312" s="226">
        <v>0.25600000000000001</v>
      </c>
      <c r="F312" s="226">
        <v>0.21099999999999999</v>
      </c>
      <c r="G312" s="226">
        <v>0.13300000000000001</v>
      </c>
      <c r="H312" s="226">
        <v>0.16600000000000001</v>
      </c>
      <c r="I312" s="226">
        <v>0.17799999999999999</v>
      </c>
      <c r="J312" s="226">
        <v>0.189</v>
      </c>
      <c r="K312" s="226">
        <v>0.2</v>
      </c>
      <c r="L312" s="226">
        <v>0.21199999999999999</v>
      </c>
      <c r="M312" s="226">
        <v>0.223</v>
      </c>
      <c r="N312" s="226">
        <v>0.23200000000000001</v>
      </c>
      <c r="O312" s="226">
        <v>0.24099999999999999</v>
      </c>
      <c r="P312" s="226">
        <v>0.249</v>
      </c>
      <c r="Q312" s="226">
        <v>0.255</v>
      </c>
      <c r="R312" s="226">
        <v>0.26</v>
      </c>
      <c r="S312" s="226">
        <v>0.26300000000000001</v>
      </c>
      <c r="T312" s="226">
        <v>0.26500000000000001</v>
      </c>
      <c r="U312" s="226">
        <v>0.26600000000000001</v>
      </c>
      <c r="V312" s="226">
        <v>0.26800000000000002</v>
      </c>
      <c r="W312" s="226">
        <v>0.26800000000000002</v>
      </c>
      <c r="X312" s="226">
        <v>0.27</v>
      </c>
      <c r="Y312" s="226">
        <v>0.27100000000000002</v>
      </c>
      <c r="Z312" s="226">
        <v>0.27200000000000002</v>
      </c>
      <c r="AA312" s="226">
        <v>0.27300000000000002</v>
      </c>
      <c r="AB312" s="226">
        <v>0.27400000000000002</v>
      </c>
      <c r="AC312" s="226">
        <v>0.27500000000000002</v>
      </c>
      <c r="AD312" s="226">
        <v>0.27600000000000002</v>
      </c>
      <c r="AE312" s="226">
        <v>0.27700000000000002</v>
      </c>
      <c r="AF312" s="226">
        <v>0.27800000000000002</v>
      </c>
      <c r="AG312" s="226">
        <v>0.27900000000000003</v>
      </c>
      <c r="AH312" s="226">
        <v>0.28000000000000003</v>
      </c>
      <c r="AI312" s="226">
        <v>0.28100000000000003</v>
      </c>
      <c r="AJ312" s="226">
        <v>0.28199999999999997</v>
      </c>
    </row>
    <row r="313" spans="1:36" x14ac:dyDescent="0.25">
      <c r="A313" s="17"/>
    </row>
    <row r="314" spans="1:36" x14ac:dyDescent="0.25">
      <c r="A314" s="17"/>
      <c r="B314" s="226" t="s">
        <v>2214</v>
      </c>
    </row>
    <row r="315" spans="1:36" x14ac:dyDescent="0.25">
      <c r="A315" s="17"/>
    </row>
    <row r="316" spans="1:36" x14ac:dyDescent="0.25">
      <c r="A316" s="17"/>
      <c r="B316" s="226" t="s">
        <v>2215</v>
      </c>
    </row>
    <row r="317" spans="1:36" x14ac:dyDescent="0.25">
      <c r="A317" s="17"/>
      <c r="B317" s="226" t="s">
        <v>342</v>
      </c>
      <c r="D317" s="226">
        <v>28.975000000000001</v>
      </c>
      <c r="E317" s="226">
        <v>29.831</v>
      </c>
      <c r="F317" s="226">
        <v>20.898</v>
      </c>
      <c r="G317" s="226">
        <v>21.917000000000002</v>
      </c>
      <c r="H317" s="226">
        <v>25.068000000000001</v>
      </c>
      <c r="I317" s="226">
        <v>25.852</v>
      </c>
      <c r="J317" s="226">
        <v>22.94</v>
      </c>
      <c r="K317" s="226">
        <v>22.379000000000001</v>
      </c>
      <c r="L317" s="226">
        <v>22.632999999999999</v>
      </c>
      <c r="M317" s="226">
        <v>22.401</v>
      </c>
      <c r="N317" s="226">
        <v>22.295000000000002</v>
      </c>
      <c r="O317" s="226">
        <v>21.884</v>
      </c>
      <c r="P317" s="226">
        <v>21.611000000000001</v>
      </c>
      <c r="Q317" s="226">
        <v>21.425000000000001</v>
      </c>
      <c r="R317" s="226">
        <v>21.295999999999999</v>
      </c>
      <c r="S317" s="226">
        <v>21.346</v>
      </c>
      <c r="T317" s="226">
        <v>20.51</v>
      </c>
      <c r="U317" s="226">
        <v>20.282</v>
      </c>
      <c r="V317" s="226">
        <v>19.788</v>
      </c>
      <c r="W317" s="226">
        <v>19.527999999999999</v>
      </c>
      <c r="X317" s="226">
        <v>19.559999999999999</v>
      </c>
      <c r="Y317" s="226">
        <v>19.329999999999998</v>
      </c>
      <c r="Z317" s="226">
        <v>19.266999999999999</v>
      </c>
      <c r="AA317" s="226">
        <v>18.995000000000001</v>
      </c>
      <c r="AB317" s="226">
        <v>18.942</v>
      </c>
      <c r="AC317" s="226">
        <v>18.838999999999999</v>
      </c>
      <c r="AD317" s="226">
        <v>18.786000000000001</v>
      </c>
      <c r="AE317" s="226">
        <v>18.515000000000001</v>
      </c>
      <c r="AF317" s="226">
        <v>18.465</v>
      </c>
      <c r="AG317" s="226">
        <v>18.399000000000001</v>
      </c>
      <c r="AH317" s="226">
        <v>18.309999999999999</v>
      </c>
      <c r="AI317" s="226">
        <v>18.358000000000001</v>
      </c>
      <c r="AJ317" s="226">
        <v>18.425999999999998</v>
      </c>
    </row>
    <row r="318" spans="1:36" x14ac:dyDescent="0.25">
      <c r="A318" s="17"/>
      <c r="B318" s="226" t="s">
        <v>2217</v>
      </c>
      <c r="D318" s="226">
        <v>13.706</v>
      </c>
      <c r="E318" s="226">
        <v>12.823</v>
      </c>
      <c r="F318" s="226">
        <v>9.4789999999999992</v>
      </c>
      <c r="G318" s="226">
        <v>9.5</v>
      </c>
      <c r="H318" s="226">
        <v>10.711</v>
      </c>
      <c r="I318" s="226">
        <v>11.004</v>
      </c>
      <c r="J318" s="226">
        <v>9.7200000000000006</v>
      </c>
      <c r="K318" s="226">
        <v>9.4459999999999997</v>
      </c>
      <c r="L318" s="226">
        <v>9.5250000000000004</v>
      </c>
      <c r="M318" s="226">
        <v>9.4090000000000007</v>
      </c>
      <c r="N318" s="226">
        <v>9.3409999999999993</v>
      </c>
      <c r="O318" s="226">
        <v>9.1440000000000001</v>
      </c>
      <c r="P318" s="226">
        <v>9.0090000000000003</v>
      </c>
      <c r="Q318" s="226">
        <v>8.8859999999999992</v>
      </c>
      <c r="R318" s="226">
        <v>8.7910000000000004</v>
      </c>
      <c r="S318" s="226">
        <v>8.6530000000000005</v>
      </c>
      <c r="T318" s="226">
        <v>8.2780000000000005</v>
      </c>
      <c r="U318" s="226">
        <v>8.157</v>
      </c>
      <c r="V318" s="226">
        <v>7.9480000000000004</v>
      </c>
      <c r="W318" s="226">
        <v>7.8339999999999996</v>
      </c>
      <c r="X318" s="226">
        <v>7.84</v>
      </c>
      <c r="Y318" s="226">
        <v>7.742</v>
      </c>
      <c r="Z318" s="226">
        <v>7.7140000000000004</v>
      </c>
      <c r="AA318" s="226">
        <v>7.6029999999999998</v>
      </c>
      <c r="AB318" s="226">
        <v>7.57</v>
      </c>
      <c r="AC318" s="226">
        <v>7.5259999999999998</v>
      </c>
      <c r="AD318" s="226">
        <v>7.5030000000000001</v>
      </c>
      <c r="AE318" s="226">
        <v>7.3940000000000001</v>
      </c>
      <c r="AF318" s="226">
        <v>7.3719999999999999</v>
      </c>
      <c r="AG318" s="226">
        <v>7.3449999999999998</v>
      </c>
      <c r="AH318" s="226">
        <v>7.31</v>
      </c>
      <c r="AI318" s="226">
        <v>7.33</v>
      </c>
      <c r="AJ318" s="226">
        <v>7.3579999999999997</v>
      </c>
    </row>
    <row r="319" spans="1:36" x14ac:dyDescent="0.25">
      <c r="A319" s="17"/>
      <c r="B319" s="226" t="s">
        <v>2218</v>
      </c>
      <c r="D319" s="226">
        <v>46.381</v>
      </c>
      <c r="E319" s="226">
        <v>47.170999999999999</v>
      </c>
      <c r="F319" s="226">
        <v>32.872999999999998</v>
      </c>
      <c r="G319" s="226">
        <v>34.087000000000003</v>
      </c>
      <c r="H319" s="226">
        <v>39.433</v>
      </c>
      <c r="I319" s="226">
        <v>40.582000000000001</v>
      </c>
      <c r="J319" s="226">
        <v>35.912999999999997</v>
      </c>
      <c r="K319" s="226">
        <v>34.927999999999997</v>
      </c>
      <c r="L319" s="226">
        <v>35.314999999999998</v>
      </c>
      <c r="M319" s="226">
        <v>34.985999999999997</v>
      </c>
      <c r="N319" s="226">
        <v>34.81</v>
      </c>
      <c r="O319" s="226">
        <v>34.152999999999999</v>
      </c>
      <c r="P319" s="226">
        <v>33.758000000000003</v>
      </c>
      <c r="Q319" s="226">
        <v>33.472999999999999</v>
      </c>
      <c r="R319" s="226">
        <v>33.271000000000001</v>
      </c>
      <c r="S319" s="226">
        <v>33.353999999999999</v>
      </c>
      <c r="T319" s="226">
        <v>32.079000000000001</v>
      </c>
      <c r="U319" s="226">
        <v>31.745999999999999</v>
      </c>
      <c r="V319" s="226">
        <v>30.994</v>
      </c>
      <c r="W319" s="226">
        <v>30.605</v>
      </c>
      <c r="X319" s="226">
        <v>30.675999999999998</v>
      </c>
      <c r="Y319" s="226">
        <v>30.332999999999998</v>
      </c>
      <c r="Z319" s="226">
        <v>30.268999999999998</v>
      </c>
      <c r="AA319" s="226">
        <v>29.876000000000001</v>
      </c>
      <c r="AB319" s="226">
        <v>29.806000000000001</v>
      </c>
      <c r="AC319" s="226">
        <v>29.666</v>
      </c>
      <c r="AD319" s="226">
        <v>29.603999999999999</v>
      </c>
      <c r="AE319" s="226">
        <v>29.202999999999999</v>
      </c>
      <c r="AF319" s="226">
        <v>29.145</v>
      </c>
      <c r="AG319" s="226">
        <v>29.062999999999999</v>
      </c>
      <c r="AH319" s="226">
        <v>28.946000000000002</v>
      </c>
      <c r="AI319" s="226">
        <v>29.047000000000001</v>
      </c>
      <c r="AJ319" s="226">
        <v>29.181000000000001</v>
      </c>
    </row>
    <row r="320" spans="1:36" x14ac:dyDescent="0.25">
      <c r="A320" s="17"/>
      <c r="B320" s="226" t="s">
        <v>333</v>
      </c>
      <c r="D320" s="226">
        <v>4.1390000000000002</v>
      </c>
      <c r="E320" s="226">
        <v>3.87</v>
      </c>
      <c r="F320" s="226">
        <v>2.5230000000000001</v>
      </c>
      <c r="G320" s="226">
        <v>2.7189999999999999</v>
      </c>
      <c r="H320" s="226">
        <v>3.117</v>
      </c>
      <c r="I320" s="226">
        <v>3.2189999999999999</v>
      </c>
      <c r="J320" s="226">
        <v>2.859</v>
      </c>
      <c r="K320" s="226">
        <v>2.794</v>
      </c>
      <c r="L320" s="226">
        <v>2.8380000000000001</v>
      </c>
      <c r="M320" s="226">
        <v>2.8210000000000002</v>
      </c>
      <c r="N320" s="226">
        <v>2.8180000000000001</v>
      </c>
      <c r="O320" s="226">
        <v>2.774</v>
      </c>
      <c r="P320" s="226">
        <v>2.7480000000000002</v>
      </c>
      <c r="Q320" s="226">
        <v>2.7290000000000001</v>
      </c>
      <c r="R320" s="226">
        <v>2.714</v>
      </c>
      <c r="S320" s="226">
        <v>2.7210000000000001</v>
      </c>
      <c r="T320" s="226">
        <v>2.613</v>
      </c>
      <c r="U320" s="226">
        <v>2.5819999999999999</v>
      </c>
      <c r="V320" s="226">
        <v>2.516</v>
      </c>
      <c r="W320" s="226">
        <v>2.4790000000000001</v>
      </c>
      <c r="X320" s="226">
        <v>2.48</v>
      </c>
      <c r="Y320" s="226">
        <v>2.4470000000000001</v>
      </c>
      <c r="Z320" s="226">
        <v>2.4359999999999999</v>
      </c>
      <c r="AA320" s="226">
        <v>2.399</v>
      </c>
      <c r="AB320" s="226">
        <v>2.3889999999999998</v>
      </c>
      <c r="AC320" s="226">
        <v>2.3730000000000002</v>
      </c>
      <c r="AD320" s="226">
        <v>2.363</v>
      </c>
      <c r="AE320" s="226">
        <v>2.3260000000000001</v>
      </c>
      <c r="AF320" s="226">
        <v>2.3170000000000002</v>
      </c>
      <c r="AG320" s="226">
        <v>2.306</v>
      </c>
      <c r="AH320" s="226">
        <v>2.2919999999999998</v>
      </c>
      <c r="AI320" s="226">
        <v>2.2959999999999998</v>
      </c>
      <c r="AJ320" s="226">
        <v>2.302</v>
      </c>
    </row>
    <row r="321" spans="1:36" x14ac:dyDescent="0.25">
      <c r="A321" s="17"/>
      <c r="B321" s="226" t="s">
        <v>2220</v>
      </c>
      <c r="D321" s="226">
        <v>6.4889999999999999</v>
      </c>
      <c r="E321" s="226">
        <v>7.4480000000000004</v>
      </c>
      <c r="F321" s="226">
        <v>4.5389999999999997</v>
      </c>
      <c r="G321" s="226">
        <v>2.9060000000000001</v>
      </c>
      <c r="H321" s="226">
        <v>4.1070000000000002</v>
      </c>
      <c r="I321" s="226">
        <v>4.5119999999999996</v>
      </c>
      <c r="J321" s="226">
        <v>4.2430000000000003</v>
      </c>
      <c r="K321" s="226">
        <v>4.3689999999999998</v>
      </c>
      <c r="L321" s="226">
        <v>4.6609999999999996</v>
      </c>
      <c r="M321" s="226">
        <v>4.8410000000000002</v>
      </c>
      <c r="N321" s="226">
        <v>5.0140000000000002</v>
      </c>
      <c r="O321" s="226">
        <v>5.0910000000000002</v>
      </c>
      <c r="P321" s="226">
        <v>5.1849999999999996</v>
      </c>
      <c r="Q321" s="226">
        <v>5.2640000000000002</v>
      </c>
      <c r="R321" s="226">
        <v>5.3230000000000004</v>
      </c>
      <c r="S321" s="226">
        <v>5.4039999999999999</v>
      </c>
      <c r="T321" s="226">
        <v>5.23</v>
      </c>
      <c r="U321" s="226">
        <v>5.19</v>
      </c>
      <c r="V321" s="226">
        <v>5.0830000000000002</v>
      </c>
      <c r="W321" s="226">
        <v>5.0289999999999999</v>
      </c>
      <c r="X321" s="226">
        <v>5.0549999999999997</v>
      </c>
      <c r="Y321" s="226">
        <v>5.0119999999999996</v>
      </c>
      <c r="Z321" s="226">
        <v>5.0170000000000003</v>
      </c>
      <c r="AA321" s="226">
        <v>4.9669999999999996</v>
      </c>
      <c r="AB321" s="226">
        <v>4.9690000000000003</v>
      </c>
      <c r="AC321" s="226">
        <v>4.9589999999999996</v>
      </c>
      <c r="AD321" s="226">
        <v>4.9610000000000003</v>
      </c>
      <c r="AE321" s="226">
        <v>4.9059999999999997</v>
      </c>
      <c r="AF321" s="226">
        <v>4.91</v>
      </c>
      <c r="AG321" s="226">
        <v>4.9089999999999998</v>
      </c>
      <c r="AH321" s="226">
        <v>4.9009999999999998</v>
      </c>
      <c r="AI321" s="226">
        <v>4.931</v>
      </c>
      <c r="AJ321" s="226">
        <v>4.9649999999999999</v>
      </c>
    </row>
    <row r="322" spans="1:36" x14ac:dyDescent="0.25">
      <c r="A322" s="17"/>
      <c r="B322" s="226" t="s">
        <v>2212</v>
      </c>
      <c r="D322" s="226">
        <v>99.69</v>
      </c>
      <c r="E322" s="226">
        <v>101.143</v>
      </c>
      <c r="F322" s="226">
        <v>70.311999999999998</v>
      </c>
      <c r="G322" s="226">
        <v>71.13</v>
      </c>
      <c r="H322" s="226">
        <v>82.435000000000002</v>
      </c>
      <c r="I322" s="226">
        <v>85.168000000000006</v>
      </c>
      <c r="J322" s="226">
        <v>75.674000000000007</v>
      </c>
      <c r="K322" s="226">
        <v>73.915999999999997</v>
      </c>
      <c r="L322" s="226">
        <v>74.971999999999994</v>
      </c>
      <c r="M322" s="226">
        <v>74.459000000000003</v>
      </c>
      <c r="N322" s="226">
        <v>74.278999999999996</v>
      </c>
      <c r="O322" s="226">
        <v>73.046000000000006</v>
      </c>
      <c r="P322" s="226">
        <v>72.311000000000007</v>
      </c>
      <c r="Q322" s="226">
        <v>71.777000000000001</v>
      </c>
      <c r="R322" s="226">
        <v>71.396000000000001</v>
      </c>
      <c r="S322" s="226">
        <v>71.477000000000004</v>
      </c>
      <c r="T322" s="226">
        <v>68.709999999999994</v>
      </c>
      <c r="U322" s="226">
        <v>67.956999999999994</v>
      </c>
      <c r="V322" s="226">
        <v>66.328999999999994</v>
      </c>
      <c r="W322" s="226">
        <v>65.475999999999999</v>
      </c>
      <c r="X322" s="226">
        <v>65.611000000000004</v>
      </c>
      <c r="Y322" s="226">
        <v>64.864000000000004</v>
      </c>
      <c r="Z322" s="226">
        <v>64.703000000000003</v>
      </c>
      <c r="AA322" s="226">
        <v>63.84</v>
      </c>
      <c r="AB322" s="226">
        <v>63.677</v>
      </c>
      <c r="AC322" s="226">
        <v>63.363</v>
      </c>
      <c r="AD322" s="226">
        <v>63.216999999999999</v>
      </c>
      <c r="AE322" s="226">
        <v>62.344999999999999</v>
      </c>
      <c r="AF322" s="226">
        <v>62.209000000000003</v>
      </c>
      <c r="AG322" s="226">
        <v>62.021999999999998</v>
      </c>
      <c r="AH322" s="226">
        <v>61.759</v>
      </c>
      <c r="AI322" s="226">
        <v>61.96</v>
      </c>
      <c r="AJ322" s="226">
        <v>62.231000000000002</v>
      </c>
    </row>
    <row r="323" spans="1:36" x14ac:dyDescent="0.25">
      <c r="A323" s="17"/>
    </row>
    <row r="324" spans="1:36" x14ac:dyDescent="0.25">
      <c r="A324" s="17"/>
      <c r="B324" s="226" t="s">
        <v>2226</v>
      </c>
    </row>
    <row r="325" spans="1:36" x14ac:dyDescent="0.25">
      <c r="A325" s="17"/>
    </row>
    <row r="326" spans="1:36" x14ac:dyDescent="0.25">
      <c r="A326" s="17"/>
      <c r="B326" s="226" t="s">
        <v>2227</v>
      </c>
    </row>
    <row r="327" spans="1:36" x14ac:dyDescent="0.25">
      <c r="A327" s="17"/>
      <c r="B327" s="226" t="s">
        <v>2205</v>
      </c>
      <c r="D327" s="226">
        <v>0</v>
      </c>
      <c r="E327" s="226">
        <v>0</v>
      </c>
      <c r="F327" s="226">
        <v>0</v>
      </c>
      <c r="G327" s="226">
        <v>0</v>
      </c>
      <c r="H327" s="226">
        <v>0</v>
      </c>
      <c r="I327" s="226">
        <v>0</v>
      </c>
      <c r="J327" s="226">
        <v>0</v>
      </c>
      <c r="K327" s="226">
        <v>0</v>
      </c>
      <c r="L327" s="226">
        <v>0</v>
      </c>
      <c r="M327" s="226">
        <v>0</v>
      </c>
      <c r="N327" s="226">
        <v>0</v>
      </c>
      <c r="O327" s="226">
        <v>0</v>
      </c>
      <c r="P327" s="226">
        <v>0</v>
      </c>
      <c r="Q327" s="226">
        <v>0</v>
      </c>
      <c r="R327" s="226">
        <v>0</v>
      </c>
      <c r="S327" s="226">
        <v>0</v>
      </c>
      <c r="T327" s="226">
        <v>0</v>
      </c>
      <c r="U327" s="226">
        <v>0</v>
      </c>
      <c r="V327" s="226">
        <v>0</v>
      </c>
      <c r="W327" s="226">
        <v>0</v>
      </c>
      <c r="X327" s="226">
        <v>0</v>
      </c>
      <c r="Y327" s="226">
        <v>0</v>
      </c>
      <c r="Z327" s="226">
        <v>0</v>
      </c>
      <c r="AA327" s="226">
        <v>0</v>
      </c>
      <c r="AB327" s="226">
        <v>0</v>
      </c>
      <c r="AC327" s="226">
        <v>0</v>
      </c>
      <c r="AD327" s="226">
        <v>0</v>
      </c>
      <c r="AE327" s="226">
        <v>0</v>
      </c>
      <c r="AF327" s="226">
        <v>0</v>
      </c>
      <c r="AG327" s="226">
        <v>0</v>
      </c>
      <c r="AH327" s="226">
        <v>0</v>
      </c>
      <c r="AI327" s="226">
        <v>0</v>
      </c>
      <c r="AJ327" s="226">
        <v>0</v>
      </c>
    </row>
    <row r="328" spans="1:36" x14ac:dyDescent="0.25">
      <c r="A328" s="17"/>
      <c r="B328" s="226" t="s">
        <v>2228</v>
      </c>
      <c r="D328" s="226">
        <v>0</v>
      </c>
      <c r="E328" s="226">
        <v>0</v>
      </c>
      <c r="F328" s="226">
        <v>0</v>
      </c>
      <c r="G328" s="226">
        <v>0</v>
      </c>
      <c r="H328" s="226">
        <v>0</v>
      </c>
      <c r="I328" s="226">
        <v>0</v>
      </c>
      <c r="J328" s="226">
        <v>0</v>
      </c>
      <c r="K328" s="226">
        <v>0</v>
      </c>
      <c r="L328" s="226">
        <v>0</v>
      </c>
      <c r="M328" s="226">
        <v>0</v>
      </c>
      <c r="N328" s="226">
        <v>0</v>
      </c>
      <c r="O328" s="226">
        <v>0</v>
      </c>
      <c r="P328" s="226">
        <v>0</v>
      </c>
      <c r="Q328" s="226">
        <v>0</v>
      </c>
      <c r="R328" s="226">
        <v>0</v>
      </c>
      <c r="S328" s="226">
        <v>0</v>
      </c>
      <c r="T328" s="226">
        <v>0</v>
      </c>
      <c r="U328" s="226">
        <v>0</v>
      </c>
      <c r="V328" s="226">
        <v>0</v>
      </c>
      <c r="W328" s="226">
        <v>0</v>
      </c>
      <c r="X328" s="226">
        <v>0</v>
      </c>
      <c r="Y328" s="226">
        <v>0</v>
      </c>
      <c r="Z328" s="226">
        <v>0</v>
      </c>
      <c r="AA328" s="226">
        <v>0</v>
      </c>
      <c r="AB328" s="226">
        <v>0</v>
      </c>
      <c r="AC328" s="226">
        <v>0</v>
      </c>
      <c r="AD328" s="226">
        <v>0</v>
      </c>
      <c r="AE328" s="226">
        <v>0</v>
      </c>
      <c r="AF328" s="226">
        <v>0</v>
      </c>
      <c r="AG328" s="226">
        <v>0</v>
      </c>
      <c r="AH328" s="226">
        <v>0</v>
      </c>
      <c r="AI328" s="226">
        <v>0</v>
      </c>
      <c r="AJ328" s="226">
        <v>0</v>
      </c>
    </row>
    <row r="329" spans="1:36" x14ac:dyDescent="0.25">
      <c r="A329" s="17"/>
      <c r="B329" s="226" t="s">
        <v>307</v>
      </c>
      <c r="D329" s="226">
        <v>0</v>
      </c>
      <c r="E329" s="226">
        <v>0</v>
      </c>
      <c r="F329" s="226">
        <v>0</v>
      </c>
      <c r="G329" s="226">
        <v>0</v>
      </c>
      <c r="H329" s="226">
        <v>0</v>
      </c>
      <c r="I329" s="226">
        <v>0</v>
      </c>
      <c r="J329" s="226">
        <v>0</v>
      </c>
      <c r="K329" s="226">
        <v>0</v>
      </c>
      <c r="L329" s="226">
        <v>0</v>
      </c>
      <c r="M329" s="226">
        <v>0</v>
      </c>
      <c r="N329" s="226">
        <v>0</v>
      </c>
      <c r="O329" s="226">
        <v>0</v>
      </c>
      <c r="P329" s="226">
        <v>0</v>
      </c>
      <c r="Q329" s="226">
        <v>0</v>
      </c>
      <c r="R329" s="226">
        <v>0</v>
      </c>
      <c r="S329" s="226">
        <v>0</v>
      </c>
      <c r="T329" s="226">
        <v>0</v>
      </c>
      <c r="U329" s="226">
        <v>0</v>
      </c>
      <c r="V329" s="226">
        <v>0</v>
      </c>
      <c r="W329" s="226">
        <v>0</v>
      </c>
      <c r="X329" s="226">
        <v>0</v>
      </c>
      <c r="Y329" s="226">
        <v>0</v>
      </c>
      <c r="Z329" s="226">
        <v>0</v>
      </c>
      <c r="AA329" s="226">
        <v>0</v>
      </c>
      <c r="AB329" s="226">
        <v>0</v>
      </c>
      <c r="AC329" s="226">
        <v>0</v>
      </c>
      <c r="AD329" s="226">
        <v>0</v>
      </c>
      <c r="AE329" s="226">
        <v>0</v>
      </c>
      <c r="AF329" s="226">
        <v>0</v>
      </c>
      <c r="AG329" s="226">
        <v>0</v>
      </c>
      <c r="AH329" s="226">
        <v>0</v>
      </c>
      <c r="AI329" s="226">
        <v>0</v>
      </c>
      <c r="AJ329" s="226">
        <v>0</v>
      </c>
    </row>
    <row r="330" spans="1:36" x14ac:dyDescent="0.25">
      <c r="A330" s="17"/>
      <c r="B330" s="226" t="s">
        <v>2207</v>
      </c>
      <c r="D330" s="226">
        <v>0</v>
      </c>
      <c r="E330" s="226">
        <v>0</v>
      </c>
      <c r="F330" s="226">
        <v>0</v>
      </c>
      <c r="G330" s="226">
        <v>0</v>
      </c>
      <c r="H330" s="226">
        <v>0</v>
      </c>
      <c r="I330" s="226">
        <v>0</v>
      </c>
      <c r="J330" s="226">
        <v>0</v>
      </c>
      <c r="K330" s="226">
        <v>0</v>
      </c>
      <c r="L330" s="226">
        <v>0</v>
      </c>
      <c r="M330" s="226">
        <v>0</v>
      </c>
      <c r="N330" s="226">
        <v>0</v>
      </c>
      <c r="O330" s="226">
        <v>0</v>
      </c>
      <c r="P330" s="226">
        <v>0</v>
      </c>
      <c r="Q330" s="226">
        <v>0</v>
      </c>
      <c r="R330" s="226">
        <v>0</v>
      </c>
      <c r="S330" s="226">
        <v>0</v>
      </c>
      <c r="T330" s="226">
        <v>0</v>
      </c>
      <c r="U330" s="226">
        <v>0</v>
      </c>
      <c r="V330" s="226">
        <v>0</v>
      </c>
      <c r="W330" s="226">
        <v>0</v>
      </c>
      <c r="X330" s="226">
        <v>0</v>
      </c>
      <c r="Y330" s="226">
        <v>0</v>
      </c>
      <c r="Z330" s="226">
        <v>0</v>
      </c>
      <c r="AA330" s="226">
        <v>0</v>
      </c>
      <c r="AB330" s="226">
        <v>0</v>
      </c>
      <c r="AC330" s="226">
        <v>0</v>
      </c>
      <c r="AD330" s="226">
        <v>0</v>
      </c>
      <c r="AE330" s="226">
        <v>0</v>
      </c>
      <c r="AF330" s="226">
        <v>0</v>
      </c>
      <c r="AG330" s="226">
        <v>0</v>
      </c>
      <c r="AH330" s="226">
        <v>0</v>
      </c>
      <c r="AI330" s="226">
        <v>0</v>
      </c>
      <c r="AJ330" s="226">
        <v>0</v>
      </c>
    </row>
    <row r="331" spans="1:36" x14ac:dyDescent="0.25">
      <c r="A331" s="17"/>
      <c r="B331" s="226" t="s">
        <v>2208</v>
      </c>
      <c r="D331" s="226">
        <v>0</v>
      </c>
      <c r="E331" s="226">
        <v>0</v>
      </c>
      <c r="F331" s="226">
        <v>0</v>
      </c>
      <c r="G331" s="226">
        <v>0</v>
      </c>
      <c r="H331" s="226">
        <v>0</v>
      </c>
      <c r="I331" s="226">
        <v>0</v>
      </c>
      <c r="J331" s="226">
        <v>0</v>
      </c>
      <c r="K331" s="226">
        <v>0</v>
      </c>
      <c r="L331" s="226">
        <v>0</v>
      </c>
      <c r="M331" s="226">
        <v>0</v>
      </c>
      <c r="N331" s="226">
        <v>0</v>
      </c>
      <c r="O331" s="226">
        <v>0</v>
      </c>
      <c r="P331" s="226">
        <v>0</v>
      </c>
      <c r="Q331" s="226">
        <v>0</v>
      </c>
      <c r="R331" s="226">
        <v>0</v>
      </c>
      <c r="S331" s="226">
        <v>0</v>
      </c>
      <c r="T331" s="226">
        <v>0</v>
      </c>
      <c r="U331" s="226">
        <v>0</v>
      </c>
      <c r="V331" s="226">
        <v>0</v>
      </c>
      <c r="W331" s="226">
        <v>0</v>
      </c>
      <c r="X331" s="226">
        <v>0</v>
      </c>
      <c r="Y331" s="226">
        <v>0</v>
      </c>
      <c r="Z331" s="226">
        <v>0</v>
      </c>
      <c r="AA331" s="226">
        <v>0</v>
      </c>
      <c r="AB331" s="226">
        <v>0</v>
      </c>
      <c r="AC331" s="226">
        <v>0</v>
      </c>
      <c r="AD331" s="226">
        <v>0</v>
      </c>
      <c r="AE331" s="226">
        <v>0</v>
      </c>
      <c r="AF331" s="226">
        <v>0</v>
      </c>
      <c r="AG331" s="226">
        <v>0</v>
      </c>
      <c r="AH331" s="226">
        <v>0</v>
      </c>
      <c r="AI331" s="226">
        <v>0</v>
      </c>
      <c r="AJ331" s="226">
        <v>0</v>
      </c>
    </row>
    <row r="332" spans="1:36" x14ac:dyDescent="0.25">
      <c r="A332" s="17"/>
      <c r="B332" s="226" t="s">
        <v>156</v>
      </c>
      <c r="D332" s="226">
        <v>0</v>
      </c>
      <c r="E332" s="226">
        <v>0</v>
      </c>
      <c r="F332" s="226">
        <v>0</v>
      </c>
      <c r="G332" s="226">
        <v>0</v>
      </c>
      <c r="H332" s="226">
        <v>0</v>
      </c>
      <c r="I332" s="226">
        <v>0</v>
      </c>
      <c r="J332" s="226">
        <v>0</v>
      </c>
      <c r="K332" s="226">
        <v>0</v>
      </c>
      <c r="L332" s="226">
        <v>0</v>
      </c>
      <c r="M332" s="226">
        <v>0</v>
      </c>
      <c r="N332" s="226">
        <v>0</v>
      </c>
      <c r="O332" s="226">
        <v>0</v>
      </c>
      <c r="P332" s="226">
        <v>0</v>
      </c>
      <c r="Q332" s="226">
        <v>0</v>
      </c>
      <c r="R332" s="226">
        <v>0</v>
      </c>
      <c r="S332" s="226">
        <v>0</v>
      </c>
      <c r="T332" s="226">
        <v>0</v>
      </c>
      <c r="U332" s="226">
        <v>0</v>
      </c>
      <c r="V332" s="226">
        <v>0</v>
      </c>
      <c r="W332" s="226">
        <v>0</v>
      </c>
      <c r="X332" s="226">
        <v>0</v>
      </c>
      <c r="Y332" s="226">
        <v>0</v>
      </c>
      <c r="Z332" s="226">
        <v>0</v>
      </c>
      <c r="AA332" s="226">
        <v>0</v>
      </c>
      <c r="AB332" s="226">
        <v>0</v>
      </c>
      <c r="AC332" s="226">
        <v>0</v>
      </c>
      <c r="AD332" s="226">
        <v>0</v>
      </c>
      <c r="AE332" s="226">
        <v>0</v>
      </c>
      <c r="AF332" s="226">
        <v>0</v>
      </c>
      <c r="AG332" s="226">
        <v>0</v>
      </c>
      <c r="AH332" s="226">
        <v>0</v>
      </c>
      <c r="AI332" s="226">
        <v>0</v>
      </c>
      <c r="AJ332" s="226">
        <v>0</v>
      </c>
    </row>
    <row r="333" spans="1:36" x14ac:dyDescent="0.25">
      <c r="A333" s="17"/>
      <c r="B333" s="226" t="s">
        <v>152</v>
      </c>
      <c r="D333" s="226">
        <v>0</v>
      </c>
      <c r="E333" s="226">
        <v>0</v>
      </c>
      <c r="F333" s="226">
        <v>0</v>
      </c>
      <c r="G333" s="226">
        <v>0</v>
      </c>
      <c r="H333" s="226">
        <v>0</v>
      </c>
      <c r="I333" s="226">
        <v>0</v>
      </c>
      <c r="J333" s="226">
        <v>0</v>
      </c>
      <c r="K333" s="226">
        <v>0</v>
      </c>
      <c r="L333" s="226">
        <v>0</v>
      </c>
      <c r="M333" s="226">
        <v>0</v>
      </c>
      <c r="N333" s="226">
        <v>0</v>
      </c>
      <c r="O333" s="226">
        <v>0</v>
      </c>
      <c r="P333" s="226">
        <v>0</v>
      </c>
      <c r="Q333" s="226">
        <v>0</v>
      </c>
      <c r="R333" s="226">
        <v>0</v>
      </c>
      <c r="S333" s="226">
        <v>0</v>
      </c>
      <c r="T333" s="226">
        <v>0</v>
      </c>
      <c r="U333" s="226">
        <v>0</v>
      </c>
      <c r="V333" s="226">
        <v>0</v>
      </c>
      <c r="W333" s="226">
        <v>0</v>
      </c>
      <c r="X333" s="226">
        <v>0</v>
      </c>
      <c r="Y333" s="226">
        <v>0</v>
      </c>
      <c r="Z333" s="226">
        <v>0</v>
      </c>
      <c r="AA333" s="226">
        <v>0</v>
      </c>
      <c r="AB333" s="226">
        <v>0</v>
      </c>
      <c r="AC333" s="226">
        <v>0</v>
      </c>
      <c r="AD333" s="226">
        <v>0</v>
      </c>
      <c r="AE333" s="226">
        <v>0</v>
      </c>
      <c r="AF333" s="226">
        <v>0</v>
      </c>
      <c r="AG333" s="226">
        <v>0</v>
      </c>
      <c r="AH333" s="226">
        <v>0</v>
      </c>
      <c r="AI333" s="226">
        <v>0</v>
      </c>
      <c r="AJ333" s="226">
        <v>0</v>
      </c>
    </row>
    <row r="334" spans="1:36" x14ac:dyDescent="0.25">
      <c r="A334" s="17"/>
      <c r="B334" s="226" t="s">
        <v>2212</v>
      </c>
      <c r="D334" s="226">
        <v>0</v>
      </c>
      <c r="E334" s="226">
        <v>0</v>
      </c>
      <c r="F334" s="226">
        <v>0</v>
      </c>
      <c r="G334" s="226">
        <v>0</v>
      </c>
      <c r="H334" s="226">
        <v>0</v>
      </c>
      <c r="I334" s="226">
        <v>0</v>
      </c>
      <c r="J334" s="226">
        <v>0</v>
      </c>
      <c r="K334" s="226">
        <v>0</v>
      </c>
      <c r="L334" s="226">
        <v>0</v>
      </c>
      <c r="M334" s="226">
        <v>0</v>
      </c>
      <c r="N334" s="226">
        <v>0</v>
      </c>
      <c r="O334" s="226">
        <v>0</v>
      </c>
      <c r="P334" s="226">
        <v>0</v>
      </c>
      <c r="Q334" s="226">
        <v>0</v>
      </c>
      <c r="R334" s="226">
        <v>0</v>
      </c>
      <c r="S334" s="226">
        <v>0</v>
      </c>
      <c r="T334" s="226">
        <v>0</v>
      </c>
      <c r="U334" s="226">
        <v>0</v>
      </c>
      <c r="V334" s="226">
        <v>0</v>
      </c>
      <c r="W334" s="226">
        <v>0</v>
      </c>
      <c r="X334" s="226">
        <v>0</v>
      </c>
      <c r="Y334" s="226">
        <v>0</v>
      </c>
      <c r="Z334" s="226">
        <v>0</v>
      </c>
      <c r="AA334" s="226">
        <v>0</v>
      </c>
      <c r="AB334" s="226">
        <v>0</v>
      </c>
      <c r="AC334" s="226">
        <v>0</v>
      </c>
      <c r="AD334" s="226">
        <v>0</v>
      </c>
      <c r="AE334" s="226">
        <v>0</v>
      </c>
      <c r="AF334" s="226">
        <v>0</v>
      </c>
      <c r="AG334" s="226">
        <v>0</v>
      </c>
      <c r="AH334" s="226">
        <v>0</v>
      </c>
      <c r="AI334" s="226">
        <v>0</v>
      </c>
      <c r="AJ334" s="226">
        <v>0</v>
      </c>
    </row>
    <row r="335" spans="1:36" x14ac:dyDescent="0.25">
      <c r="A335" s="17"/>
    </row>
    <row r="336" spans="1:36" x14ac:dyDescent="0.25">
      <c r="A336" s="17"/>
    </row>
    <row r="337" spans="1:36" x14ac:dyDescent="0.25">
      <c r="A337" s="17"/>
      <c r="B337" s="226" t="s">
        <v>2229</v>
      </c>
    </row>
    <row r="338" spans="1:36" x14ac:dyDescent="0.25">
      <c r="A338" s="17"/>
      <c r="B338" s="226" t="s">
        <v>238</v>
      </c>
      <c r="D338" s="226">
        <v>0</v>
      </c>
      <c r="E338" s="226">
        <v>0</v>
      </c>
      <c r="F338" s="226">
        <v>0</v>
      </c>
      <c r="G338" s="226">
        <v>0</v>
      </c>
      <c r="H338" s="226">
        <v>0</v>
      </c>
      <c r="I338" s="226">
        <v>0</v>
      </c>
      <c r="J338" s="226">
        <v>0</v>
      </c>
      <c r="K338" s="226">
        <v>0</v>
      </c>
      <c r="L338" s="226">
        <v>0</v>
      </c>
      <c r="M338" s="226">
        <v>0</v>
      </c>
      <c r="N338" s="226">
        <v>0</v>
      </c>
      <c r="O338" s="226">
        <v>0</v>
      </c>
      <c r="P338" s="226">
        <v>0</v>
      </c>
      <c r="Q338" s="226">
        <v>0</v>
      </c>
      <c r="R338" s="226">
        <v>0</v>
      </c>
      <c r="S338" s="226">
        <v>0</v>
      </c>
      <c r="T338" s="226">
        <v>0</v>
      </c>
      <c r="U338" s="226">
        <v>0</v>
      </c>
      <c r="V338" s="226">
        <v>0</v>
      </c>
      <c r="W338" s="226">
        <v>0</v>
      </c>
      <c r="X338" s="226">
        <v>0</v>
      </c>
      <c r="Y338" s="226">
        <v>0</v>
      </c>
      <c r="Z338" s="226">
        <v>0</v>
      </c>
      <c r="AA338" s="226">
        <v>0</v>
      </c>
      <c r="AB338" s="226">
        <v>0</v>
      </c>
      <c r="AC338" s="226">
        <v>0</v>
      </c>
      <c r="AD338" s="226">
        <v>0</v>
      </c>
      <c r="AE338" s="226">
        <v>0</v>
      </c>
      <c r="AF338" s="226">
        <v>0</v>
      </c>
      <c r="AG338" s="226">
        <v>0</v>
      </c>
      <c r="AH338" s="226">
        <v>0</v>
      </c>
      <c r="AI338" s="226">
        <v>0</v>
      </c>
      <c r="AJ338" s="226">
        <v>0</v>
      </c>
    </row>
    <row r="339" spans="1:36" x14ac:dyDescent="0.25">
      <c r="A339" s="17"/>
      <c r="B339" s="226" t="s">
        <v>239</v>
      </c>
      <c r="D339" s="226">
        <v>0</v>
      </c>
      <c r="E339" s="226">
        <v>0</v>
      </c>
      <c r="F339" s="226">
        <v>0</v>
      </c>
      <c r="G339" s="226">
        <v>0</v>
      </c>
      <c r="H339" s="226">
        <v>0</v>
      </c>
      <c r="I339" s="226">
        <v>0</v>
      </c>
      <c r="J339" s="226">
        <v>0</v>
      </c>
      <c r="K339" s="226">
        <v>0</v>
      </c>
      <c r="L339" s="226">
        <v>0</v>
      </c>
      <c r="M339" s="226">
        <v>0</v>
      </c>
      <c r="N339" s="226">
        <v>0</v>
      </c>
      <c r="O339" s="226">
        <v>0</v>
      </c>
      <c r="P339" s="226">
        <v>0</v>
      </c>
      <c r="Q339" s="226">
        <v>0</v>
      </c>
      <c r="R339" s="226">
        <v>0</v>
      </c>
      <c r="S339" s="226">
        <v>0</v>
      </c>
      <c r="T339" s="226">
        <v>0</v>
      </c>
      <c r="U339" s="226">
        <v>0</v>
      </c>
      <c r="V339" s="226">
        <v>0</v>
      </c>
      <c r="W339" s="226">
        <v>0</v>
      </c>
      <c r="X339" s="226">
        <v>0</v>
      </c>
      <c r="Y339" s="226">
        <v>0</v>
      </c>
      <c r="Z339" s="226">
        <v>0</v>
      </c>
      <c r="AA339" s="226">
        <v>0</v>
      </c>
      <c r="AB339" s="226">
        <v>0</v>
      </c>
      <c r="AC339" s="226">
        <v>0</v>
      </c>
      <c r="AD339" s="226">
        <v>0</v>
      </c>
      <c r="AE339" s="226">
        <v>0</v>
      </c>
      <c r="AF339" s="226">
        <v>0</v>
      </c>
      <c r="AG339" s="226">
        <v>0</v>
      </c>
      <c r="AH339" s="226">
        <v>0</v>
      </c>
      <c r="AI339" s="226">
        <v>0</v>
      </c>
      <c r="AJ339" s="226">
        <v>0</v>
      </c>
    </row>
    <row r="340" spans="1:36" x14ac:dyDescent="0.25">
      <c r="A340" s="17"/>
      <c r="B340" s="226" t="s">
        <v>158</v>
      </c>
      <c r="D340" s="226">
        <v>0</v>
      </c>
      <c r="E340" s="226">
        <v>0</v>
      </c>
      <c r="F340" s="226">
        <v>0</v>
      </c>
      <c r="G340" s="226">
        <v>0</v>
      </c>
      <c r="H340" s="226">
        <v>0</v>
      </c>
      <c r="I340" s="226">
        <v>0</v>
      </c>
      <c r="J340" s="226">
        <v>0</v>
      </c>
      <c r="K340" s="226">
        <v>0</v>
      </c>
      <c r="L340" s="226">
        <v>0</v>
      </c>
      <c r="M340" s="226">
        <v>0</v>
      </c>
      <c r="N340" s="226">
        <v>0</v>
      </c>
      <c r="O340" s="226">
        <v>0</v>
      </c>
      <c r="P340" s="226">
        <v>0</v>
      </c>
      <c r="Q340" s="226">
        <v>0</v>
      </c>
      <c r="R340" s="226">
        <v>0</v>
      </c>
      <c r="S340" s="226">
        <v>0</v>
      </c>
      <c r="T340" s="226">
        <v>0</v>
      </c>
      <c r="U340" s="226">
        <v>0</v>
      </c>
      <c r="V340" s="226">
        <v>0</v>
      </c>
      <c r="W340" s="226">
        <v>0</v>
      </c>
      <c r="X340" s="226">
        <v>0</v>
      </c>
      <c r="Y340" s="226">
        <v>0</v>
      </c>
      <c r="Z340" s="226">
        <v>0</v>
      </c>
      <c r="AA340" s="226">
        <v>0</v>
      </c>
      <c r="AB340" s="226">
        <v>0</v>
      </c>
      <c r="AC340" s="226">
        <v>0</v>
      </c>
      <c r="AD340" s="226">
        <v>0</v>
      </c>
      <c r="AE340" s="226">
        <v>0</v>
      </c>
      <c r="AF340" s="226">
        <v>0</v>
      </c>
      <c r="AG340" s="226">
        <v>0</v>
      </c>
      <c r="AH340" s="226">
        <v>0</v>
      </c>
      <c r="AI340" s="226">
        <v>0</v>
      </c>
      <c r="AJ340" s="226">
        <v>0</v>
      </c>
    </row>
    <row r="341" spans="1:36" x14ac:dyDescent="0.25">
      <c r="A341" s="17"/>
      <c r="B341" s="226" t="s">
        <v>2230</v>
      </c>
      <c r="D341" s="226">
        <v>0</v>
      </c>
      <c r="E341" s="226">
        <v>0</v>
      </c>
      <c r="F341" s="226">
        <v>0</v>
      </c>
      <c r="G341" s="226">
        <v>0</v>
      </c>
      <c r="H341" s="226">
        <v>0</v>
      </c>
      <c r="I341" s="226">
        <v>0</v>
      </c>
      <c r="J341" s="226">
        <v>0</v>
      </c>
      <c r="K341" s="226">
        <v>0</v>
      </c>
      <c r="L341" s="226">
        <v>0</v>
      </c>
      <c r="M341" s="226">
        <v>0</v>
      </c>
      <c r="N341" s="226">
        <v>0</v>
      </c>
      <c r="O341" s="226">
        <v>0</v>
      </c>
      <c r="P341" s="226">
        <v>0</v>
      </c>
      <c r="Q341" s="226">
        <v>0</v>
      </c>
      <c r="R341" s="226">
        <v>0</v>
      </c>
      <c r="S341" s="226">
        <v>0</v>
      </c>
      <c r="T341" s="226">
        <v>0</v>
      </c>
      <c r="U341" s="226">
        <v>0</v>
      </c>
      <c r="V341" s="226">
        <v>0</v>
      </c>
      <c r="W341" s="226">
        <v>0</v>
      </c>
      <c r="X341" s="226">
        <v>0</v>
      </c>
      <c r="Y341" s="226">
        <v>0</v>
      </c>
      <c r="Z341" s="226">
        <v>0</v>
      </c>
      <c r="AA341" s="226">
        <v>0</v>
      </c>
      <c r="AB341" s="226">
        <v>0</v>
      </c>
      <c r="AC341" s="226">
        <v>0</v>
      </c>
      <c r="AD341" s="226">
        <v>0</v>
      </c>
      <c r="AE341" s="226">
        <v>0</v>
      </c>
      <c r="AF341" s="226">
        <v>0</v>
      </c>
      <c r="AG341" s="226">
        <v>0</v>
      </c>
      <c r="AH341" s="226">
        <v>0</v>
      </c>
      <c r="AI341" s="226">
        <v>0</v>
      </c>
      <c r="AJ341" s="226">
        <v>0</v>
      </c>
    </row>
    <row r="342" spans="1:36" x14ac:dyDescent="0.25">
      <c r="A342" s="17"/>
      <c r="B342" s="226" t="s">
        <v>2231</v>
      </c>
      <c r="D342" s="226">
        <v>0</v>
      </c>
      <c r="E342" s="226">
        <v>0</v>
      </c>
      <c r="F342" s="226">
        <v>0</v>
      </c>
      <c r="G342" s="226">
        <v>0</v>
      </c>
      <c r="H342" s="226">
        <v>0</v>
      </c>
      <c r="I342" s="226">
        <v>0</v>
      </c>
      <c r="J342" s="226">
        <v>0</v>
      </c>
      <c r="K342" s="226">
        <v>0</v>
      </c>
      <c r="L342" s="226">
        <v>0</v>
      </c>
      <c r="M342" s="226">
        <v>0</v>
      </c>
      <c r="N342" s="226">
        <v>0</v>
      </c>
      <c r="O342" s="226">
        <v>0</v>
      </c>
      <c r="P342" s="226">
        <v>0</v>
      </c>
      <c r="Q342" s="226">
        <v>0</v>
      </c>
      <c r="R342" s="226">
        <v>0</v>
      </c>
      <c r="S342" s="226">
        <v>0</v>
      </c>
      <c r="T342" s="226">
        <v>0</v>
      </c>
      <c r="U342" s="226">
        <v>0</v>
      </c>
      <c r="V342" s="226">
        <v>0</v>
      </c>
      <c r="W342" s="226">
        <v>0</v>
      </c>
      <c r="X342" s="226">
        <v>0</v>
      </c>
      <c r="Y342" s="226">
        <v>0</v>
      </c>
      <c r="Z342" s="226">
        <v>0</v>
      </c>
      <c r="AA342" s="226">
        <v>0</v>
      </c>
      <c r="AB342" s="226">
        <v>0</v>
      </c>
      <c r="AC342" s="226">
        <v>0</v>
      </c>
      <c r="AD342" s="226">
        <v>0</v>
      </c>
      <c r="AE342" s="226">
        <v>0</v>
      </c>
      <c r="AF342" s="226">
        <v>0</v>
      </c>
      <c r="AG342" s="226">
        <v>0</v>
      </c>
      <c r="AH342" s="226">
        <v>0</v>
      </c>
      <c r="AI342" s="226">
        <v>0</v>
      </c>
      <c r="AJ342" s="226">
        <v>0</v>
      </c>
    </row>
    <row r="343" spans="1:36" x14ac:dyDescent="0.25">
      <c r="A343" s="17"/>
      <c r="B343" s="226" t="s">
        <v>156</v>
      </c>
      <c r="D343" s="226">
        <v>0</v>
      </c>
      <c r="E343" s="226">
        <v>0</v>
      </c>
      <c r="F343" s="226">
        <v>0</v>
      </c>
      <c r="G343" s="226">
        <v>0</v>
      </c>
      <c r="H343" s="226">
        <v>0</v>
      </c>
      <c r="I343" s="226">
        <v>0</v>
      </c>
      <c r="J343" s="226">
        <v>0</v>
      </c>
      <c r="K343" s="226">
        <v>0</v>
      </c>
      <c r="L343" s="226">
        <v>0</v>
      </c>
      <c r="M343" s="226">
        <v>0</v>
      </c>
      <c r="N343" s="226">
        <v>0</v>
      </c>
      <c r="O343" s="226">
        <v>0</v>
      </c>
      <c r="P343" s="226">
        <v>0</v>
      </c>
      <c r="Q343" s="226">
        <v>0</v>
      </c>
      <c r="R343" s="226">
        <v>0</v>
      </c>
      <c r="S343" s="226">
        <v>0</v>
      </c>
      <c r="T343" s="226">
        <v>0</v>
      </c>
      <c r="U343" s="226">
        <v>0</v>
      </c>
      <c r="V343" s="226">
        <v>0</v>
      </c>
      <c r="W343" s="226">
        <v>0</v>
      </c>
      <c r="X343" s="226">
        <v>0</v>
      </c>
      <c r="Y343" s="226">
        <v>0</v>
      </c>
      <c r="Z343" s="226">
        <v>0</v>
      </c>
      <c r="AA343" s="226">
        <v>0</v>
      </c>
      <c r="AB343" s="226">
        <v>0</v>
      </c>
      <c r="AC343" s="226">
        <v>0</v>
      </c>
      <c r="AD343" s="226">
        <v>0</v>
      </c>
      <c r="AE343" s="226">
        <v>0</v>
      </c>
      <c r="AF343" s="226">
        <v>0</v>
      </c>
      <c r="AG343" s="226">
        <v>0</v>
      </c>
      <c r="AH343" s="226">
        <v>0</v>
      </c>
      <c r="AI343" s="226">
        <v>0</v>
      </c>
      <c r="AJ343" s="226">
        <v>0</v>
      </c>
    </row>
    <row r="344" spans="1:36" x14ac:dyDescent="0.25">
      <c r="A344" s="17"/>
      <c r="B344" s="226" t="s">
        <v>2232</v>
      </c>
      <c r="D344" s="226">
        <v>0</v>
      </c>
      <c r="E344" s="226">
        <v>0</v>
      </c>
      <c r="F344" s="226">
        <v>0</v>
      </c>
      <c r="G344" s="226">
        <v>0</v>
      </c>
      <c r="H344" s="226">
        <v>0</v>
      </c>
      <c r="I344" s="226">
        <v>0</v>
      </c>
      <c r="J344" s="226">
        <v>0</v>
      </c>
      <c r="K344" s="226">
        <v>0</v>
      </c>
      <c r="L344" s="226">
        <v>0</v>
      </c>
      <c r="M344" s="226">
        <v>0</v>
      </c>
      <c r="N344" s="226">
        <v>0</v>
      </c>
      <c r="O344" s="226">
        <v>0</v>
      </c>
      <c r="P344" s="226">
        <v>0</v>
      </c>
      <c r="Q344" s="226">
        <v>0</v>
      </c>
      <c r="R344" s="226">
        <v>0</v>
      </c>
      <c r="S344" s="226">
        <v>0</v>
      </c>
      <c r="T344" s="226">
        <v>0</v>
      </c>
      <c r="U344" s="226">
        <v>0</v>
      </c>
      <c r="V344" s="226">
        <v>0</v>
      </c>
      <c r="W344" s="226">
        <v>0</v>
      </c>
      <c r="X344" s="226">
        <v>0</v>
      </c>
      <c r="Y344" s="226">
        <v>0</v>
      </c>
      <c r="Z344" s="226">
        <v>0</v>
      </c>
      <c r="AA344" s="226">
        <v>0</v>
      </c>
      <c r="AB344" s="226">
        <v>0</v>
      </c>
      <c r="AC344" s="226">
        <v>0</v>
      </c>
      <c r="AD344" s="226">
        <v>0</v>
      </c>
      <c r="AE344" s="226">
        <v>0</v>
      </c>
      <c r="AF344" s="226">
        <v>0</v>
      </c>
      <c r="AG344" s="226">
        <v>0</v>
      </c>
      <c r="AH344" s="226">
        <v>0</v>
      </c>
      <c r="AI344" s="226">
        <v>0</v>
      </c>
      <c r="AJ344" s="226">
        <v>0</v>
      </c>
    </row>
    <row r="345" spans="1:36" x14ac:dyDescent="0.25">
      <c r="A345" s="17"/>
      <c r="B345" s="226" t="s">
        <v>2233</v>
      </c>
      <c r="D345" s="226">
        <v>0</v>
      </c>
      <c r="E345" s="226">
        <v>0</v>
      </c>
      <c r="F345" s="226">
        <v>0</v>
      </c>
      <c r="G345" s="226">
        <v>0</v>
      </c>
      <c r="H345" s="226">
        <v>0</v>
      </c>
      <c r="I345" s="226">
        <v>0</v>
      </c>
      <c r="J345" s="226">
        <v>0</v>
      </c>
      <c r="K345" s="226">
        <v>0</v>
      </c>
      <c r="L345" s="226">
        <v>0</v>
      </c>
      <c r="M345" s="226">
        <v>0</v>
      </c>
      <c r="N345" s="226">
        <v>0</v>
      </c>
      <c r="O345" s="226">
        <v>0</v>
      </c>
      <c r="P345" s="226">
        <v>0</v>
      </c>
      <c r="Q345" s="226">
        <v>0</v>
      </c>
      <c r="R345" s="226">
        <v>0</v>
      </c>
      <c r="S345" s="226">
        <v>0</v>
      </c>
      <c r="T345" s="226">
        <v>0</v>
      </c>
      <c r="U345" s="226">
        <v>0</v>
      </c>
      <c r="V345" s="226">
        <v>0</v>
      </c>
      <c r="W345" s="226">
        <v>0</v>
      </c>
      <c r="X345" s="226">
        <v>0</v>
      </c>
      <c r="Y345" s="226">
        <v>0</v>
      </c>
      <c r="Z345" s="226">
        <v>0</v>
      </c>
      <c r="AA345" s="226">
        <v>0</v>
      </c>
      <c r="AB345" s="226">
        <v>0</v>
      </c>
      <c r="AC345" s="226">
        <v>0</v>
      </c>
      <c r="AD345" s="226">
        <v>0</v>
      </c>
      <c r="AE345" s="226">
        <v>0</v>
      </c>
      <c r="AF345" s="226">
        <v>0</v>
      </c>
      <c r="AG345" s="226">
        <v>0</v>
      </c>
      <c r="AH345" s="226">
        <v>0</v>
      </c>
      <c r="AI345" s="226">
        <v>0</v>
      </c>
      <c r="AJ345" s="226">
        <v>0</v>
      </c>
    </row>
    <row r="346" spans="1:36" x14ac:dyDescent="0.25">
      <c r="A346" s="17"/>
      <c r="B346" s="226" t="s">
        <v>2234</v>
      </c>
      <c r="D346" s="226">
        <v>0</v>
      </c>
      <c r="E346" s="226">
        <v>0</v>
      </c>
      <c r="F346" s="226">
        <v>0</v>
      </c>
      <c r="G346" s="226">
        <v>0</v>
      </c>
      <c r="H346" s="226">
        <v>0</v>
      </c>
      <c r="I346" s="226">
        <v>0</v>
      </c>
      <c r="J346" s="226">
        <v>0</v>
      </c>
      <c r="K346" s="226">
        <v>0</v>
      </c>
      <c r="L346" s="226">
        <v>0</v>
      </c>
      <c r="M346" s="226">
        <v>0</v>
      </c>
      <c r="N346" s="226">
        <v>0</v>
      </c>
      <c r="O346" s="226">
        <v>0</v>
      </c>
      <c r="P346" s="226">
        <v>0</v>
      </c>
      <c r="Q346" s="226">
        <v>0</v>
      </c>
      <c r="R346" s="226">
        <v>0</v>
      </c>
      <c r="S346" s="226">
        <v>0</v>
      </c>
      <c r="T346" s="226">
        <v>0</v>
      </c>
      <c r="U346" s="226">
        <v>0</v>
      </c>
      <c r="V346" s="226">
        <v>0</v>
      </c>
      <c r="W346" s="226">
        <v>0</v>
      </c>
      <c r="X346" s="226">
        <v>0</v>
      </c>
      <c r="Y346" s="226">
        <v>0</v>
      </c>
      <c r="Z346" s="226">
        <v>0</v>
      </c>
      <c r="AA346" s="226">
        <v>0</v>
      </c>
      <c r="AB346" s="226">
        <v>0</v>
      </c>
      <c r="AC346" s="226">
        <v>0</v>
      </c>
      <c r="AD346" s="226">
        <v>0</v>
      </c>
      <c r="AE346" s="226">
        <v>0</v>
      </c>
      <c r="AF346" s="226">
        <v>0</v>
      </c>
      <c r="AG346" s="226">
        <v>0</v>
      </c>
      <c r="AH346" s="226">
        <v>0</v>
      </c>
      <c r="AI346" s="226">
        <v>0</v>
      </c>
      <c r="AJ346" s="226">
        <v>0</v>
      </c>
    </row>
    <row r="347" spans="1:36" x14ac:dyDescent="0.25">
      <c r="A347" s="17"/>
      <c r="B347" s="226" t="s">
        <v>2235</v>
      </c>
    </row>
    <row r="348" spans="1:36" x14ac:dyDescent="0.25">
      <c r="A348" s="17"/>
      <c r="B348" s="226" t="s">
        <v>238</v>
      </c>
      <c r="D348" s="226">
        <v>0</v>
      </c>
      <c r="E348" s="226">
        <v>0</v>
      </c>
      <c r="F348" s="226">
        <v>0</v>
      </c>
      <c r="G348" s="226">
        <v>0</v>
      </c>
      <c r="H348" s="226">
        <v>0</v>
      </c>
      <c r="I348" s="226">
        <v>0</v>
      </c>
      <c r="J348" s="226">
        <v>0</v>
      </c>
      <c r="K348" s="226">
        <v>0</v>
      </c>
      <c r="L348" s="226">
        <v>0</v>
      </c>
      <c r="M348" s="226">
        <v>0</v>
      </c>
      <c r="N348" s="226">
        <v>0</v>
      </c>
      <c r="O348" s="226">
        <v>0</v>
      </c>
      <c r="P348" s="226">
        <v>0</v>
      </c>
      <c r="Q348" s="226">
        <v>0</v>
      </c>
      <c r="R348" s="226">
        <v>0</v>
      </c>
      <c r="S348" s="226">
        <v>0</v>
      </c>
      <c r="T348" s="226">
        <v>0</v>
      </c>
      <c r="U348" s="226">
        <v>0</v>
      </c>
      <c r="V348" s="226">
        <v>0</v>
      </c>
      <c r="W348" s="226">
        <v>0</v>
      </c>
      <c r="X348" s="226">
        <v>0</v>
      </c>
      <c r="Y348" s="226">
        <v>0</v>
      </c>
      <c r="Z348" s="226">
        <v>0</v>
      </c>
      <c r="AA348" s="226">
        <v>0</v>
      </c>
      <c r="AB348" s="226">
        <v>0</v>
      </c>
      <c r="AC348" s="226">
        <v>0</v>
      </c>
      <c r="AD348" s="226">
        <v>0</v>
      </c>
      <c r="AE348" s="226">
        <v>0</v>
      </c>
      <c r="AF348" s="226">
        <v>0</v>
      </c>
      <c r="AG348" s="226">
        <v>0</v>
      </c>
      <c r="AH348" s="226">
        <v>0</v>
      </c>
      <c r="AI348" s="226">
        <v>0</v>
      </c>
      <c r="AJ348" s="226">
        <v>0</v>
      </c>
    </row>
    <row r="349" spans="1:36" x14ac:dyDescent="0.25">
      <c r="A349" s="17"/>
      <c r="B349" s="226" t="s">
        <v>239</v>
      </c>
      <c r="D349" s="226">
        <v>0</v>
      </c>
      <c r="E349" s="226">
        <v>0</v>
      </c>
      <c r="F349" s="226">
        <v>0</v>
      </c>
      <c r="G349" s="226">
        <v>0</v>
      </c>
      <c r="H349" s="226">
        <v>0</v>
      </c>
      <c r="I349" s="226">
        <v>0</v>
      </c>
      <c r="J349" s="226">
        <v>0</v>
      </c>
      <c r="K349" s="226">
        <v>0</v>
      </c>
      <c r="L349" s="226">
        <v>0</v>
      </c>
      <c r="M349" s="226">
        <v>0</v>
      </c>
      <c r="N349" s="226">
        <v>0</v>
      </c>
      <c r="O349" s="226">
        <v>0</v>
      </c>
      <c r="P349" s="226">
        <v>0</v>
      </c>
      <c r="Q349" s="226">
        <v>0</v>
      </c>
      <c r="R349" s="226">
        <v>0</v>
      </c>
      <c r="S349" s="226">
        <v>0</v>
      </c>
      <c r="T349" s="226">
        <v>0</v>
      </c>
      <c r="U349" s="226">
        <v>0</v>
      </c>
      <c r="V349" s="226">
        <v>0</v>
      </c>
      <c r="W349" s="226">
        <v>0</v>
      </c>
      <c r="X349" s="226">
        <v>0</v>
      </c>
      <c r="Y349" s="226">
        <v>0</v>
      </c>
      <c r="Z349" s="226">
        <v>0</v>
      </c>
      <c r="AA349" s="226">
        <v>0</v>
      </c>
      <c r="AB349" s="226">
        <v>0</v>
      </c>
      <c r="AC349" s="226">
        <v>0</v>
      </c>
      <c r="AD349" s="226">
        <v>0</v>
      </c>
      <c r="AE349" s="226">
        <v>0</v>
      </c>
      <c r="AF349" s="226">
        <v>0</v>
      </c>
      <c r="AG349" s="226">
        <v>0</v>
      </c>
      <c r="AH349" s="226">
        <v>0</v>
      </c>
      <c r="AI349" s="226">
        <v>0</v>
      </c>
      <c r="AJ349" s="226">
        <v>0</v>
      </c>
    </row>
    <row r="350" spans="1:36" x14ac:dyDescent="0.25">
      <c r="A350" s="17"/>
      <c r="B350" s="226" t="s">
        <v>158</v>
      </c>
      <c r="D350" s="226">
        <v>0</v>
      </c>
      <c r="E350" s="226">
        <v>0</v>
      </c>
      <c r="F350" s="226">
        <v>0</v>
      </c>
      <c r="G350" s="226">
        <v>0</v>
      </c>
      <c r="H350" s="226">
        <v>0</v>
      </c>
      <c r="I350" s="226">
        <v>0</v>
      </c>
      <c r="J350" s="226">
        <v>0</v>
      </c>
      <c r="K350" s="226">
        <v>0</v>
      </c>
      <c r="L350" s="226">
        <v>0</v>
      </c>
      <c r="M350" s="226">
        <v>0</v>
      </c>
      <c r="N350" s="226">
        <v>0</v>
      </c>
      <c r="O350" s="226">
        <v>0</v>
      </c>
      <c r="P350" s="226">
        <v>0</v>
      </c>
      <c r="Q350" s="226">
        <v>0</v>
      </c>
      <c r="R350" s="226">
        <v>0</v>
      </c>
      <c r="S350" s="226">
        <v>0</v>
      </c>
      <c r="T350" s="226">
        <v>0</v>
      </c>
      <c r="U350" s="226">
        <v>0</v>
      </c>
      <c r="V350" s="226">
        <v>0</v>
      </c>
      <c r="W350" s="226">
        <v>0</v>
      </c>
      <c r="X350" s="226">
        <v>0</v>
      </c>
      <c r="Y350" s="226">
        <v>0</v>
      </c>
      <c r="Z350" s="226">
        <v>0</v>
      </c>
      <c r="AA350" s="226">
        <v>0</v>
      </c>
      <c r="AB350" s="226">
        <v>0</v>
      </c>
      <c r="AC350" s="226">
        <v>0</v>
      </c>
      <c r="AD350" s="226">
        <v>0</v>
      </c>
      <c r="AE350" s="226">
        <v>0</v>
      </c>
      <c r="AF350" s="226">
        <v>0</v>
      </c>
      <c r="AG350" s="226">
        <v>0</v>
      </c>
      <c r="AH350" s="226">
        <v>0</v>
      </c>
      <c r="AI350" s="226">
        <v>0</v>
      </c>
      <c r="AJ350" s="226">
        <v>0</v>
      </c>
    </row>
    <row r="351" spans="1:36" x14ac:dyDescent="0.25">
      <c r="A351" s="17"/>
      <c r="B351" s="226" t="s">
        <v>2230</v>
      </c>
      <c r="D351" s="226">
        <v>0</v>
      </c>
      <c r="E351" s="226">
        <v>0</v>
      </c>
      <c r="F351" s="226">
        <v>0</v>
      </c>
      <c r="G351" s="226">
        <v>0</v>
      </c>
      <c r="H351" s="226">
        <v>0</v>
      </c>
      <c r="I351" s="226">
        <v>0</v>
      </c>
      <c r="J351" s="226">
        <v>0</v>
      </c>
      <c r="K351" s="226">
        <v>0</v>
      </c>
      <c r="L351" s="226">
        <v>0</v>
      </c>
      <c r="M351" s="226">
        <v>0</v>
      </c>
      <c r="N351" s="226">
        <v>0</v>
      </c>
      <c r="O351" s="226">
        <v>0</v>
      </c>
      <c r="P351" s="226">
        <v>0</v>
      </c>
      <c r="Q351" s="226">
        <v>0</v>
      </c>
      <c r="R351" s="226">
        <v>0</v>
      </c>
      <c r="S351" s="226">
        <v>0</v>
      </c>
      <c r="T351" s="226">
        <v>0</v>
      </c>
      <c r="U351" s="226">
        <v>0</v>
      </c>
      <c r="V351" s="226">
        <v>0</v>
      </c>
      <c r="W351" s="226">
        <v>0</v>
      </c>
      <c r="X351" s="226">
        <v>0</v>
      </c>
      <c r="Y351" s="226">
        <v>0</v>
      </c>
      <c r="Z351" s="226">
        <v>0</v>
      </c>
      <c r="AA351" s="226">
        <v>0</v>
      </c>
      <c r="AB351" s="226">
        <v>0</v>
      </c>
      <c r="AC351" s="226">
        <v>0</v>
      </c>
      <c r="AD351" s="226">
        <v>0</v>
      </c>
      <c r="AE351" s="226">
        <v>0</v>
      </c>
      <c r="AF351" s="226">
        <v>0</v>
      </c>
      <c r="AG351" s="226">
        <v>0</v>
      </c>
      <c r="AH351" s="226">
        <v>0</v>
      </c>
      <c r="AI351" s="226">
        <v>0</v>
      </c>
      <c r="AJ351" s="226">
        <v>0</v>
      </c>
    </row>
    <row r="352" spans="1:36" x14ac:dyDescent="0.25">
      <c r="A352" s="17"/>
      <c r="B352" s="226" t="s">
        <v>2231</v>
      </c>
      <c r="D352" s="226">
        <v>0</v>
      </c>
      <c r="E352" s="226">
        <v>0</v>
      </c>
      <c r="F352" s="226">
        <v>0</v>
      </c>
      <c r="G352" s="226">
        <v>0</v>
      </c>
      <c r="H352" s="226">
        <v>0</v>
      </c>
      <c r="I352" s="226">
        <v>0</v>
      </c>
      <c r="J352" s="226">
        <v>0</v>
      </c>
      <c r="K352" s="226">
        <v>0</v>
      </c>
      <c r="L352" s="226">
        <v>0</v>
      </c>
      <c r="M352" s="226">
        <v>0</v>
      </c>
      <c r="N352" s="226">
        <v>0</v>
      </c>
      <c r="O352" s="226">
        <v>0</v>
      </c>
      <c r="P352" s="226">
        <v>0</v>
      </c>
      <c r="Q352" s="226">
        <v>0</v>
      </c>
      <c r="R352" s="226">
        <v>0</v>
      </c>
      <c r="S352" s="226">
        <v>0</v>
      </c>
      <c r="T352" s="226">
        <v>0</v>
      </c>
      <c r="U352" s="226">
        <v>0</v>
      </c>
      <c r="V352" s="226">
        <v>0</v>
      </c>
      <c r="W352" s="226">
        <v>0</v>
      </c>
      <c r="X352" s="226">
        <v>0</v>
      </c>
      <c r="Y352" s="226">
        <v>0</v>
      </c>
      <c r="Z352" s="226">
        <v>0</v>
      </c>
      <c r="AA352" s="226">
        <v>0</v>
      </c>
      <c r="AB352" s="226">
        <v>0</v>
      </c>
      <c r="AC352" s="226">
        <v>0</v>
      </c>
      <c r="AD352" s="226">
        <v>0</v>
      </c>
      <c r="AE352" s="226">
        <v>0</v>
      </c>
      <c r="AF352" s="226">
        <v>0</v>
      </c>
      <c r="AG352" s="226">
        <v>0</v>
      </c>
      <c r="AH352" s="226">
        <v>0</v>
      </c>
      <c r="AI352" s="226">
        <v>0</v>
      </c>
      <c r="AJ352" s="226">
        <v>0</v>
      </c>
    </row>
    <row r="353" spans="1:36" x14ac:dyDescent="0.25">
      <c r="A353" s="17"/>
      <c r="B353" s="226" t="s">
        <v>156</v>
      </c>
      <c r="D353" s="226">
        <v>0</v>
      </c>
      <c r="E353" s="226">
        <v>0</v>
      </c>
      <c r="F353" s="226">
        <v>0</v>
      </c>
      <c r="G353" s="226">
        <v>0</v>
      </c>
      <c r="H353" s="226">
        <v>0</v>
      </c>
      <c r="I353" s="226">
        <v>0</v>
      </c>
      <c r="J353" s="226">
        <v>0</v>
      </c>
      <c r="K353" s="226">
        <v>0</v>
      </c>
      <c r="L353" s="226">
        <v>0</v>
      </c>
      <c r="M353" s="226">
        <v>0</v>
      </c>
      <c r="N353" s="226">
        <v>0</v>
      </c>
      <c r="O353" s="226">
        <v>0</v>
      </c>
      <c r="P353" s="226">
        <v>0</v>
      </c>
      <c r="Q353" s="226">
        <v>0</v>
      </c>
      <c r="R353" s="226">
        <v>0</v>
      </c>
      <c r="S353" s="226">
        <v>0</v>
      </c>
      <c r="T353" s="226">
        <v>0</v>
      </c>
      <c r="U353" s="226">
        <v>0</v>
      </c>
      <c r="V353" s="226">
        <v>0</v>
      </c>
      <c r="W353" s="226">
        <v>0</v>
      </c>
      <c r="X353" s="226">
        <v>0</v>
      </c>
      <c r="Y353" s="226">
        <v>0</v>
      </c>
      <c r="Z353" s="226">
        <v>0</v>
      </c>
      <c r="AA353" s="226">
        <v>0</v>
      </c>
      <c r="AB353" s="226">
        <v>0</v>
      </c>
      <c r="AC353" s="226">
        <v>0</v>
      </c>
      <c r="AD353" s="226">
        <v>0</v>
      </c>
      <c r="AE353" s="226">
        <v>0</v>
      </c>
      <c r="AF353" s="226">
        <v>0</v>
      </c>
      <c r="AG353" s="226">
        <v>0</v>
      </c>
      <c r="AH353" s="226">
        <v>0</v>
      </c>
      <c r="AI353" s="226">
        <v>0</v>
      </c>
      <c r="AJ353" s="226">
        <v>0</v>
      </c>
    </row>
    <row r="354" spans="1:36" x14ac:dyDescent="0.25">
      <c r="A354" s="17"/>
      <c r="B354" s="226" t="s">
        <v>2232</v>
      </c>
      <c r="D354" s="226">
        <v>0</v>
      </c>
      <c r="E354" s="226">
        <v>0</v>
      </c>
      <c r="F354" s="226">
        <v>0</v>
      </c>
      <c r="G354" s="226">
        <v>0</v>
      </c>
      <c r="H354" s="226">
        <v>0</v>
      </c>
      <c r="I354" s="226">
        <v>0</v>
      </c>
      <c r="J354" s="226">
        <v>0</v>
      </c>
      <c r="K354" s="226">
        <v>0</v>
      </c>
      <c r="L354" s="226">
        <v>0</v>
      </c>
      <c r="M354" s="226">
        <v>0</v>
      </c>
      <c r="N354" s="226">
        <v>0</v>
      </c>
      <c r="O354" s="226">
        <v>0</v>
      </c>
      <c r="P354" s="226">
        <v>0</v>
      </c>
      <c r="Q354" s="226">
        <v>0</v>
      </c>
      <c r="R354" s="226">
        <v>0</v>
      </c>
      <c r="S354" s="226">
        <v>0</v>
      </c>
      <c r="T354" s="226">
        <v>0</v>
      </c>
      <c r="U354" s="226">
        <v>0</v>
      </c>
      <c r="V354" s="226">
        <v>0</v>
      </c>
      <c r="W354" s="226">
        <v>0</v>
      </c>
      <c r="X354" s="226">
        <v>0</v>
      </c>
      <c r="Y354" s="226">
        <v>0</v>
      </c>
      <c r="Z354" s="226">
        <v>0</v>
      </c>
      <c r="AA354" s="226">
        <v>0</v>
      </c>
      <c r="AB354" s="226">
        <v>0</v>
      </c>
      <c r="AC354" s="226">
        <v>0</v>
      </c>
      <c r="AD354" s="226">
        <v>0</v>
      </c>
      <c r="AE354" s="226">
        <v>0</v>
      </c>
      <c r="AF354" s="226">
        <v>0</v>
      </c>
      <c r="AG354" s="226">
        <v>0</v>
      </c>
      <c r="AH354" s="226">
        <v>0</v>
      </c>
      <c r="AI354" s="226">
        <v>0</v>
      </c>
      <c r="AJ354" s="226">
        <v>0</v>
      </c>
    </row>
    <row r="355" spans="1:36" x14ac:dyDescent="0.25">
      <c r="A355" s="17"/>
      <c r="B355" s="226" t="s">
        <v>2233</v>
      </c>
      <c r="D355" s="226">
        <v>0</v>
      </c>
      <c r="E355" s="226">
        <v>0</v>
      </c>
      <c r="F355" s="226">
        <v>0</v>
      </c>
      <c r="G355" s="226">
        <v>0</v>
      </c>
      <c r="H355" s="226">
        <v>0</v>
      </c>
      <c r="I355" s="226">
        <v>0</v>
      </c>
      <c r="J355" s="226">
        <v>0</v>
      </c>
      <c r="K355" s="226">
        <v>0</v>
      </c>
      <c r="L355" s="226">
        <v>0</v>
      </c>
      <c r="M355" s="226">
        <v>0</v>
      </c>
      <c r="N355" s="226">
        <v>0</v>
      </c>
      <c r="O355" s="226">
        <v>0</v>
      </c>
      <c r="P355" s="226">
        <v>0</v>
      </c>
      <c r="Q355" s="226">
        <v>0</v>
      </c>
      <c r="R355" s="226">
        <v>0</v>
      </c>
      <c r="S355" s="226">
        <v>0</v>
      </c>
      <c r="T355" s="226">
        <v>0</v>
      </c>
      <c r="U355" s="226">
        <v>0</v>
      </c>
      <c r="V355" s="226">
        <v>0</v>
      </c>
      <c r="W355" s="226">
        <v>0</v>
      </c>
      <c r="X355" s="226">
        <v>0</v>
      </c>
      <c r="Y355" s="226">
        <v>0</v>
      </c>
      <c r="Z355" s="226">
        <v>0</v>
      </c>
      <c r="AA355" s="226">
        <v>0</v>
      </c>
      <c r="AB355" s="226">
        <v>0</v>
      </c>
      <c r="AC355" s="226">
        <v>0</v>
      </c>
      <c r="AD355" s="226">
        <v>0</v>
      </c>
      <c r="AE355" s="226">
        <v>0</v>
      </c>
      <c r="AF355" s="226">
        <v>0</v>
      </c>
      <c r="AG355" s="226">
        <v>0</v>
      </c>
      <c r="AH355" s="226">
        <v>0</v>
      </c>
      <c r="AI355" s="226">
        <v>0</v>
      </c>
      <c r="AJ355" s="226">
        <v>0</v>
      </c>
    </row>
    <row r="356" spans="1:36" x14ac:dyDescent="0.25">
      <c r="A356" s="17"/>
      <c r="B356" s="226" t="s">
        <v>2234</v>
      </c>
      <c r="D356" s="226">
        <v>0</v>
      </c>
      <c r="E356" s="226">
        <v>0</v>
      </c>
      <c r="F356" s="226">
        <v>0</v>
      </c>
      <c r="G356" s="226">
        <v>0</v>
      </c>
      <c r="H356" s="226">
        <v>0</v>
      </c>
      <c r="I356" s="226">
        <v>0</v>
      </c>
      <c r="J356" s="226">
        <v>0</v>
      </c>
      <c r="K356" s="226">
        <v>0</v>
      </c>
      <c r="L356" s="226">
        <v>0</v>
      </c>
      <c r="M356" s="226">
        <v>0</v>
      </c>
      <c r="N356" s="226">
        <v>0</v>
      </c>
      <c r="O356" s="226">
        <v>0</v>
      </c>
      <c r="P356" s="226">
        <v>0</v>
      </c>
      <c r="Q356" s="226">
        <v>0</v>
      </c>
      <c r="R356" s="226">
        <v>0</v>
      </c>
      <c r="S356" s="226">
        <v>0</v>
      </c>
      <c r="T356" s="226">
        <v>0</v>
      </c>
      <c r="U356" s="226">
        <v>0</v>
      </c>
      <c r="V356" s="226">
        <v>0</v>
      </c>
      <c r="W356" s="226">
        <v>0</v>
      </c>
      <c r="X356" s="226">
        <v>0</v>
      </c>
      <c r="Y356" s="226">
        <v>0</v>
      </c>
      <c r="Z356" s="226">
        <v>0</v>
      </c>
      <c r="AA356" s="226">
        <v>0</v>
      </c>
      <c r="AB356" s="226">
        <v>0</v>
      </c>
      <c r="AC356" s="226">
        <v>0</v>
      </c>
      <c r="AD356" s="226">
        <v>0</v>
      </c>
      <c r="AE356" s="226">
        <v>0</v>
      </c>
      <c r="AF356" s="226">
        <v>0</v>
      </c>
      <c r="AG356" s="226">
        <v>0</v>
      </c>
      <c r="AH356" s="226">
        <v>0</v>
      </c>
      <c r="AI356" s="226">
        <v>0</v>
      </c>
      <c r="AJ356" s="226">
        <v>0</v>
      </c>
    </row>
    <row r="357" spans="1:36" x14ac:dyDescent="0.25">
      <c r="A357" s="17"/>
    </row>
    <row r="358" spans="1:36" x14ac:dyDescent="0.25">
      <c r="A358" s="17"/>
      <c r="B358" s="226" t="s">
        <v>2236</v>
      </c>
      <c r="D358" s="226">
        <v>0</v>
      </c>
      <c r="E358" s="226">
        <v>0</v>
      </c>
      <c r="F358" s="226">
        <v>0</v>
      </c>
      <c r="G358" s="226">
        <v>0</v>
      </c>
      <c r="H358" s="226">
        <v>0</v>
      </c>
      <c r="I358" s="226">
        <v>0</v>
      </c>
      <c r="J358" s="226">
        <v>0</v>
      </c>
      <c r="K358" s="226">
        <v>0</v>
      </c>
      <c r="L358" s="226">
        <v>0</v>
      </c>
      <c r="M358" s="226">
        <v>0</v>
      </c>
      <c r="N358" s="226">
        <v>0</v>
      </c>
      <c r="O358" s="226">
        <v>0</v>
      </c>
      <c r="P358" s="226">
        <v>0</v>
      </c>
      <c r="Q358" s="226">
        <v>0</v>
      </c>
      <c r="R358" s="226">
        <v>0</v>
      </c>
      <c r="S358" s="226">
        <v>0</v>
      </c>
      <c r="T358" s="226">
        <v>0</v>
      </c>
      <c r="U358" s="226">
        <v>0</v>
      </c>
      <c r="V358" s="226">
        <v>0</v>
      </c>
      <c r="W358" s="226">
        <v>0</v>
      </c>
      <c r="X358" s="226">
        <v>0</v>
      </c>
      <c r="Y358" s="226">
        <v>0</v>
      </c>
      <c r="Z358" s="226">
        <v>0</v>
      </c>
      <c r="AA358" s="226">
        <v>0</v>
      </c>
      <c r="AB358" s="226">
        <v>0</v>
      </c>
      <c r="AC358" s="226">
        <v>0</v>
      </c>
      <c r="AD358" s="226">
        <v>0</v>
      </c>
      <c r="AE358" s="226">
        <v>0</v>
      </c>
      <c r="AF358" s="226">
        <v>0</v>
      </c>
      <c r="AG358" s="226">
        <v>0</v>
      </c>
      <c r="AH358" s="226">
        <v>0</v>
      </c>
      <c r="AI358" s="226">
        <v>0</v>
      </c>
      <c r="AJ358" s="226">
        <v>0</v>
      </c>
    </row>
    <row r="359" spans="1:36" x14ac:dyDescent="0.25">
      <c r="A359" s="17"/>
      <c r="B359" s="226" t="s">
        <v>2237</v>
      </c>
      <c r="D359" s="226">
        <v>0</v>
      </c>
      <c r="E359" s="226">
        <v>0</v>
      </c>
      <c r="F359" s="226">
        <v>0</v>
      </c>
      <c r="G359" s="226">
        <v>0</v>
      </c>
      <c r="H359" s="226">
        <v>0</v>
      </c>
      <c r="I359" s="226">
        <v>0</v>
      </c>
      <c r="J359" s="226">
        <v>0</v>
      </c>
      <c r="K359" s="226">
        <v>0</v>
      </c>
      <c r="L359" s="226">
        <v>0</v>
      </c>
      <c r="M359" s="226">
        <v>0</v>
      </c>
      <c r="N359" s="226">
        <v>0</v>
      </c>
      <c r="O359" s="226">
        <v>0</v>
      </c>
      <c r="P359" s="226">
        <v>0</v>
      </c>
      <c r="Q359" s="226">
        <v>0</v>
      </c>
      <c r="R359" s="226">
        <v>0</v>
      </c>
      <c r="S359" s="226">
        <v>0</v>
      </c>
      <c r="T359" s="226">
        <v>0</v>
      </c>
      <c r="U359" s="226">
        <v>0</v>
      </c>
      <c r="V359" s="226">
        <v>0</v>
      </c>
      <c r="W359" s="226">
        <v>0</v>
      </c>
      <c r="X359" s="226">
        <v>0</v>
      </c>
      <c r="Y359" s="226">
        <v>0</v>
      </c>
      <c r="Z359" s="226">
        <v>0</v>
      </c>
      <c r="AA359" s="226">
        <v>0</v>
      </c>
      <c r="AB359" s="226">
        <v>0</v>
      </c>
      <c r="AC359" s="226">
        <v>0</v>
      </c>
      <c r="AD359" s="226">
        <v>0</v>
      </c>
      <c r="AE359" s="226">
        <v>0</v>
      </c>
      <c r="AF359" s="226">
        <v>0</v>
      </c>
      <c r="AG359" s="226">
        <v>0</v>
      </c>
      <c r="AH359" s="226">
        <v>0</v>
      </c>
      <c r="AI359" s="226">
        <v>0</v>
      </c>
      <c r="AJ359" s="226">
        <v>0</v>
      </c>
    </row>
    <row r="360" spans="1:36" x14ac:dyDescent="0.25">
      <c r="A360" s="17"/>
      <c r="B360" s="226" t="s">
        <v>2238</v>
      </c>
      <c r="D360" s="226">
        <v>0</v>
      </c>
      <c r="E360" s="226">
        <v>0</v>
      </c>
      <c r="F360" s="226">
        <v>0</v>
      </c>
      <c r="G360" s="226">
        <v>0</v>
      </c>
      <c r="H360" s="226">
        <v>0</v>
      </c>
      <c r="I360" s="226">
        <v>0</v>
      </c>
      <c r="J360" s="226">
        <v>0</v>
      </c>
      <c r="K360" s="226">
        <v>0</v>
      </c>
      <c r="L360" s="226">
        <v>0</v>
      </c>
      <c r="M360" s="226">
        <v>0</v>
      </c>
      <c r="N360" s="226">
        <v>0</v>
      </c>
      <c r="O360" s="226">
        <v>0</v>
      </c>
      <c r="P360" s="226">
        <v>0</v>
      </c>
      <c r="Q360" s="226">
        <v>0</v>
      </c>
      <c r="R360" s="226">
        <v>0</v>
      </c>
      <c r="S360" s="226">
        <v>0</v>
      </c>
      <c r="T360" s="226">
        <v>0</v>
      </c>
      <c r="U360" s="226">
        <v>0</v>
      </c>
      <c r="V360" s="226">
        <v>0</v>
      </c>
      <c r="W360" s="226">
        <v>0</v>
      </c>
      <c r="X360" s="226">
        <v>0</v>
      </c>
      <c r="Y360" s="226">
        <v>0</v>
      </c>
      <c r="Z360" s="226">
        <v>0</v>
      </c>
      <c r="AA360" s="226">
        <v>0</v>
      </c>
      <c r="AB360" s="226">
        <v>0</v>
      </c>
      <c r="AC360" s="226">
        <v>0</v>
      </c>
      <c r="AD360" s="226">
        <v>0</v>
      </c>
      <c r="AE360" s="226">
        <v>0</v>
      </c>
      <c r="AF360" s="226">
        <v>0</v>
      </c>
      <c r="AG360" s="226">
        <v>0</v>
      </c>
      <c r="AH360" s="226">
        <v>0</v>
      </c>
      <c r="AI360" s="226">
        <v>0</v>
      </c>
      <c r="AJ360" s="226">
        <v>0</v>
      </c>
    </row>
    <row r="361" spans="1:36" x14ac:dyDescent="0.25">
      <c r="A361" s="17"/>
      <c r="B361" s="226" t="s">
        <v>2239</v>
      </c>
      <c r="D361" s="226">
        <v>0</v>
      </c>
      <c r="E361" s="226">
        <v>0</v>
      </c>
      <c r="F361" s="226">
        <v>0</v>
      </c>
      <c r="G361" s="226">
        <v>0</v>
      </c>
      <c r="H361" s="226">
        <v>0</v>
      </c>
      <c r="I361" s="226">
        <v>0</v>
      </c>
      <c r="J361" s="226">
        <v>0</v>
      </c>
      <c r="K361" s="226">
        <v>0</v>
      </c>
      <c r="L361" s="226">
        <v>0</v>
      </c>
      <c r="M361" s="226">
        <v>0</v>
      </c>
      <c r="N361" s="226">
        <v>0</v>
      </c>
      <c r="O361" s="226">
        <v>0</v>
      </c>
      <c r="P361" s="226">
        <v>0</v>
      </c>
      <c r="Q361" s="226">
        <v>0</v>
      </c>
      <c r="R361" s="226">
        <v>0</v>
      </c>
      <c r="S361" s="226">
        <v>0</v>
      </c>
      <c r="T361" s="226">
        <v>0</v>
      </c>
      <c r="U361" s="226">
        <v>0</v>
      </c>
      <c r="V361" s="226">
        <v>0</v>
      </c>
      <c r="W361" s="226">
        <v>0</v>
      </c>
      <c r="X361" s="226">
        <v>0</v>
      </c>
      <c r="Y361" s="226">
        <v>0</v>
      </c>
      <c r="Z361" s="226">
        <v>0</v>
      </c>
      <c r="AA361" s="226">
        <v>0</v>
      </c>
      <c r="AB361" s="226">
        <v>0</v>
      </c>
      <c r="AC361" s="226">
        <v>0</v>
      </c>
      <c r="AD361" s="226">
        <v>0</v>
      </c>
      <c r="AE361" s="226">
        <v>0</v>
      </c>
      <c r="AF361" s="226">
        <v>0</v>
      </c>
      <c r="AG361" s="226">
        <v>0</v>
      </c>
      <c r="AH361" s="226">
        <v>0</v>
      </c>
      <c r="AI361" s="226">
        <v>0</v>
      </c>
      <c r="AJ361" s="226">
        <v>0</v>
      </c>
    </row>
    <row r="362" spans="1:36" x14ac:dyDescent="0.25">
      <c r="A362" s="17"/>
      <c r="B362" s="226" t="s">
        <v>2240</v>
      </c>
      <c r="D362" s="226">
        <v>0</v>
      </c>
      <c r="E362" s="226">
        <v>0</v>
      </c>
      <c r="F362" s="226">
        <v>0</v>
      </c>
      <c r="G362" s="226">
        <v>0</v>
      </c>
      <c r="H362" s="226">
        <v>0</v>
      </c>
      <c r="I362" s="226">
        <v>0</v>
      </c>
      <c r="J362" s="226">
        <v>0</v>
      </c>
      <c r="K362" s="226">
        <v>0</v>
      </c>
      <c r="L362" s="226">
        <v>0</v>
      </c>
      <c r="M362" s="226">
        <v>0</v>
      </c>
      <c r="N362" s="226">
        <v>0</v>
      </c>
      <c r="O362" s="226">
        <v>0</v>
      </c>
      <c r="P362" s="226">
        <v>0</v>
      </c>
      <c r="Q362" s="226">
        <v>0</v>
      </c>
      <c r="R362" s="226">
        <v>0</v>
      </c>
      <c r="S362" s="226">
        <v>0</v>
      </c>
      <c r="T362" s="226">
        <v>0</v>
      </c>
      <c r="U362" s="226">
        <v>0</v>
      </c>
      <c r="V362" s="226">
        <v>0</v>
      </c>
      <c r="W362" s="226">
        <v>0</v>
      </c>
      <c r="X362" s="226">
        <v>0</v>
      </c>
      <c r="Y362" s="226">
        <v>0</v>
      </c>
      <c r="Z362" s="226">
        <v>0</v>
      </c>
      <c r="AA362" s="226">
        <v>0</v>
      </c>
      <c r="AB362" s="226">
        <v>0</v>
      </c>
      <c r="AC362" s="226">
        <v>0</v>
      </c>
      <c r="AD362" s="226">
        <v>0</v>
      </c>
      <c r="AE362" s="226">
        <v>0</v>
      </c>
      <c r="AF362" s="226">
        <v>0</v>
      </c>
      <c r="AG362" s="226">
        <v>0</v>
      </c>
      <c r="AH362" s="226">
        <v>0</v>
      </c>
      <c r="AI362" s="226">
        <v>0</v>
      </c>
      <c r="AJ362" s="226">
        <v>0</v>
      </c>
    </row>
    <row r="363" spans="1:36" x14ac:dyDescent="0.25">
      <c r="A363" s="17"/>
    </row>
    <row r="364" spans="1:36" x14ac:dyDescent="0.25">
      <c r="A364" s="17"/>
      <c r="B364" s="226" t="s">
        <v>2241</v>
      </c>
    </row>
    <row r="365" spans="1:36" x14ac:dyDescent="0.25">
      <c r="A365" s="17"/>
      <c r="B365" s="226" t="s">
        <v>2242</v>
      </c>
    </row>
    <row r="366" spans="1:36" x14ac:dyDescent="0.25">
      <c r="A366" s="17"/>
      <c r="B366" s="226" t="s">
        <v>2243</v>
      </c>
      <c r="D366" s="226">
        <v>0</v>
      </c>
      <c r="E366" s="226">
        <v>0</v>
      </c>
      <c r="F366" s="226">
        <v>0</v>
      </c>
      <c r="G366" s="226">
        <v>0</v>
      </c>
      <c r="H366" s="226">
        <v>0</v>
      </c>
      <c r="I366" s="226">
        <v>0</v>
      </c>
      <c r="J366" s="226">
        <v>0</v>
      </c>
      <c r="K366" s="226">
        <v>0</v>
      </c>
      <c r="L366" s="226">
        <v>0</v>
      </c>
      <c r="M366" s="226">
        <v>0</v>
      </c>
      <c r="N366" s="226">
        <v>0</v>
      </c>
      <c r="O366" s="226">
        <v>0</v>
      </c>
      <c r="P366" s="226">
        <v>0</v>
      </c>
      <c r="Q366" s="226">
        <v>0</v>
      </c>
      <c r="R366" s="226">
        <v>0</v>
      </c>
      <c r="S366" s="226">
        <v>0</v>
      </c>
      <c r="T366" s="226">
        <v>0</v>
      </c>
      <c r="U366" s="226">
        <v>0</v>
      </c>
      <c r="V366" s="226">
        <v>0</v>
      </c>
      <c r="W366" s="226">
        <v>0</v>
      </c>
      <c r="X366" s="226">
        <v>0</v>
      </c>
      <c r="Y366" s="226">
        <v>0</v>
      </c>
      <c r="Z366" s="226">
        <v>0</v>
      </c>
      <c r="AA366" s="226">
        <v>0</v>
      </c>
      <c r="AB366" s="226">
        <v>0</v>
      </c>
      <c r="AC366" s="226">
        <v>0</v>
      </c>
      <c r="AD366" s="226">
        <v>0</v>
      </c>
      <c r="AE366" s="226">
        <v>0</v>
      </c>
      <c r="AF366" s="226">
        <v>0</v>
      </c>
      <c r="AG366" s="226">
        <v>0</v>
      </c>
      <c r="AH366" s="226">
        <v>0</v>
      </c>
      <c r="AI366" s="226">
        <v>0</v>
      </c>
      <c r="AJ366" s="226">
        <v>0</v>
      </c>
    </row>
    <row r="367" spans="1:36" x14ac:dyDescent="0.25">
      <c r="A367" s="17"/>
      <c r="B367" s="226" t="s">
        <v>2244</v>
      </c>
      <c r="D367" s="226">
        <v>0</v>
      </c>
      <c r="E367" s="226">
        <v>0</v>
      </c>
      <c r="F367" s="226">
        <v>0</v>
      </c>
      <c r="G367" s="226">
        <v>0</v>
      </c>
      <c r="H367" s="226">
        <v>0</v>
      </c>
      <c r="I367" s="226">
        <v>0</v>
      </c>
      <c r="J367" s="226">
        <v>0</v>
      </c>
      <c r="K367" s="226">
        <v>0</v>
      </c>
      <c r="L367" s="226">
        <v>0</v>
      </c>
      <c r="M367" s="226">
        <v>0</v>
      </c>
      <c r="N367" s="226">
        <v>0</v>
      </c>
      <c r="O367" s="226">
        <v>0</v>
      </c>
      <c r="P367" s="226">
        <v>0</v>
      </c>
      <c r="Q367" s="226">
        <v>0</v>
      </c>
      <c r="R367" s="226">
        <v>0</v>
      </c>
      <c r="S367" s="226">
        <v>0</v>
      </c>
      <c r="T367" s="226">
        <v>0</v>
      </c>
      <c r="U367" s="226">
        <v>0</v>
      </c>
      <c r="V367" s="226">
        <v>0</v>
      </c>
      <c r="W367" s="226">
        <v>0</v>
      </c>
      <c r="X367" s="226">
        <v>0</v>
      </c>
      <c r="Y367" s="226">
        <v>0</v>
      </c>
      <c r="Z367" s="226">
        <v>0</v>
      </c>
      <c r="AA367" s="226">
        <v>0</v>
      </c>
      <c r="AB367" s="226">
        <v>0</v>
      </c>
      <c r="AC367" s="226">
        <v>0</v>
      </c>
      <c r="AD367" s="226">
        <v>0</v>
      </c>
      <c r="AE367" s="226">
        <v>0</v>
      </c>
      <c r="AF367" s="226">
        <v>0</v>
      </c>
      <c r="AG367" s="226">
        <v>0</v>
      </c>
      <c r="AH367" s="226">
        <v>0</v>
      </c>
      <c r="AI367" s="226">
        <v>0</v>
      </c>
      <c r="AJ367" s="226">
        <v>0</v>
      </c>
    </row>
    <row r="368" spans="1:36" x14ac:dyDescent="0.25">
      <c r="A368" s="17"/>
      <c r="B368" s="226" t="s">
        <v>2245</v>
      </c>
      <c r="D368" s="226">
        <v>0</v>
      </c>
      <c r="E368" s="226">
        <v>0</v>
      </c>
      <c r="F368" s="226">
        <v>0</v>
      </c>
      <c r="G368" s="226">
        <v>0</v>
      </c>
      <c r="H368" s="226">
        <v>0</v>
      </c>
      <c r="I368" s="226">
        <v>0</v>
      </c>
      <c r="J368" s="226">
        <v>0</v>
      </c>
      <c r="K368" s="226">
        <v>0</v>
      </c>
      <c r="L368" s="226">
        <v>0</v>
      </c>
      <c r="M368" s="226">
        <v>0</v>
      </c>
      <c r="N368" s="226">
        <v>0</v>
      </c>
      <c r="O368" s="226">
        <v>0</v>
      </c>
      <c r="P368" s="226">
        <v>0</v>
      </c>
      <c r="Q368" s="226">
        <v>0</v>
      </c>
      <c r="R368" s="226">
        <v>0</v>
      </c>
      <c r="S368" s="226">
        <v>0</v>
      </c>
      <c r="T368" s="226">
        <v>0</v>
      </c>
      <c r="U368" s="226">
        <v>0</v>
      </c>
      <c r="V368" s="226">
        <v>0</v>
      </c>
      <c r="W368" s="226">
        <v>0</v>
      </c>
      <c r="X368" s="226">
        <v>0</v>
      </c>
      <c r="Y368" s="226">
        <v>0</v>
      </c>
      <c r="Z368" s="226">
        <v>0</v>
      </c>
      <c r="AA368" s="226">
        <v>0</v>
      </c>
      <c r="AB368" s="226">
        <v>0</v>
      </c>
      <c r="AC368" s="226">
        <v>0</v>
      </c>
      <c r="AD368" s="226">
        <v>0</v>
      </c>
      <c r="AE368" s="226">
        <v>0</v>
      </c>
      <c r="AF368" s="226">
        <v>0</v>
      </c>
      <c r="AG368" s="226">
        <v>0</v>
      </c>
      <c r="AH368" s="226">
        <v>0</v>
      </c>
      <c r="AI368" s="226">
        <v>0</v>
      </c>
      <c r="AJ368" s="226">
        <v>0</v>
      </c>
    </row>
    <row r="369" spans="1:36" x14ac:dyDescent="0.25">
      <c r="A369" s="17"/>
      <c r="B369" s="226" t="s">
        <v>2246</v>
      </c>
      <c r="D369" s="226">
        <v>0</v>
      </c>
      <c r="E369" s="226">
        <v>0</v>
      </c>
      <c r="F369" s="226">
        <v>0</v>
      </c>
      <c r="G369" s="226">
        <v>0</v>
      </c>
      <c r="H369" s="226">
        <v>0</v>
      </c>
      <c r="I369" s="226">
        <v>0</v>
      </c>
      <c r="J369" s="226">
        <v>0</v>
      </c>
      <c r="K369" s="226">
        <v>0</v>
      </c>
      <c r="L369" s="226">
        <v>0</v>
      </c>
      <c r="M369" s="226">
        <v>0</v>
      </c>
      <c r="N369" s="226">
        <v>0</v>
      </c>
      <c r="O369" s="226">
        <v>0</v>
      </c>
      <c r="P369" s="226">
        <v>0</v>
      </c>
      <c r="Q369" s="226">
        <v>0</v>
      </c>
      <c r="R369" s="226">
        <v>0</v>
      </c>
      <c r="S369" s="226">
        <v>0</v>
      </c>
      <c r="T369" s="226">
        <v>0</v>
      </c>
      <c r="U369" s="226">
        <v>0</v>
      </c>
      <c r="V369" s="226">
        <v>0</v>
      </c>
      <c r="W369" s="226">
        <v>0</v>
      </c>
      <c r="X369" s="226">
        <v>0</v>
      </c>
      <c r="Y369" s="226">
        <v>0</v>
      </c>
      <c r="Z369" s="226">
        <v>0</v>
      </c>
      <c r="AA369" s="226">
        <v>0</v>
      </c>
      <c r="AB369" s="226">
        <v>0</v>
      </c>
      <c r="AC369" s="226">
        <v>0</v>
      </c>
      <c r="AD369" s="226">
        <v>0</v>
      </c>
      <c r="AE369" s="226">
        <v>0</v>
      </c>
      <c r="AF369" s="226">
        <v>0</v>
      </c>
      <c r="AG369" s="226">
        <v>0</v>
      </c>
      <c r="AH369" s="226">
        <v>0</v>
      </c>
      <c r="AI369" s="226">
        <v>0</v>
      </c>
      <c r="AJ369" s="226">
        <v>0</v>
      </c>
    </row>
    <row r="370" spans="1:36" x14ac:dyDescent="0.25">
      <c r="A370" s="17"/>
      <c r="B370" s="226" t="s">
        <v>2212</v>
      </c>
      <c r="D370" s="226">
        <v>0</v>
      </c>
      <c r="E370" s="226">
        <v>0</v>
      </c>
      <c r="F370" s="226">
        <v>0</v>
      </c>
      <c r="G370" s="226">
        <v>0</v>
      </c>
      <c r="H370" s="226">
        <v>0</v>
      </c>
      <c r="I370" s="226">
        <v>0</v>
      </c>
      <c r="J370" s="226">
        <v>0</v>
      </c>
      <c r="K370" s="226">
        <v>0</v>
      </c>
      <c r="L370" s="226">
        <v>0</v>
      </c>
      <c r="M370" s="226">
        <v>0</v>
      </c>
      <c r="N370" s="226">
        <v>0</v>
      </c>
      <c r="O370" s="226">
        <v>0</v>
      </c>
      <c r="P370" s="226">
        <v>0</v>
      </c>
      <c r="Q370" s="226">
        <v>0</v>
      </c>
      <c r="R370" s="226">
        <v>0</v>
      </c>
      <c r="S370" s="226">
        <v>0</v>
      </c>
      <c r="T370" s="226">
        <v>0</v>
      </c>
      <c r="U370" s="226">
        <v>0</v>
      </c>
      <c r="V370" s="226">
        <v>0</v>
      </c>
      <c r="W370" s="226">
        <v>0</v>
      </c>
      <c r="X370" s="226">
        <v>0</v>
      </c>
      <c r="Y370" s="226">
        <v>0</v>
      </c>
      <c r="Z370" s="226">
        <v>0</v>
      </c>
      <c r="AA370" s="226">
        <v>0</v>
      </c>
      <c r="AB370" s="226">
        <v>0</v>
      </c>
      <c r="AC370" s="226">
        <v>0</v>
      </c>
      <c r="AD370" s="226">
        <v>0</v>
      </c>
      <c r="AE370" s="226">
        <v>0</v>
      </c>
      <c r="AF370" s="226">
        <v>0</v>
      </c>
      <c r="AG370" s="226">
        <v>0</v>
      </c>
      <c r="AH370" s="226">
        <v>0</v>
      </c>
      <c r="AI370" s="226">
        <v>0</v>
      </c>
      <c r="AJ370" s="226">
        <v>0</v>
      </c>
    </row>
    <row r="371" spans="1:36" x14ac:dyDescent="0.25">
      <c r="A371" s="17"/>
      <c r="B371" s="226" t="s">
        <v>2247</v>
      </c>
    </row>
    <row r="372" spans="1:36" x14ac:dyDescent="0.25">
      <c r="A372" s="17"/>
      <c r="B372" s="226" t="s">
        <v>2248</v>
      </c>
      <c r="D372" s="226">
        <v>0</v>
      </c>
      <c r="E372" s="226">
        <v>0</v>
      </c>
      <c r="F372" s="226">
        <v>0</v>
      </c>
      <c r="G372" s="226">
        <v>0</v>
      </c>
      <c r="H372" s="226">
        <v>0</v>
      </c>
      <c r="I372" s="226">
        <v>0</v>
      </c>
      <c r="J372" s="226">
        <v>0</v>
      </c>
      <c r="K372" s="226">
        <v>0</v>
      </c>
      <c r="L372" s="226">
        <v>0</v>
      </c>
      <c r="M372" s="226">
        <v>0</v>
      </c>
      <c r="N372" s="226">
        <v>0</v>
      </c>
      <c r="O372" s="226">
        <v>0</v>
      </c>
      <c r="P372" s="226">
        <v>0</v>
      </c>
      <c r="Q372" s="226">
        <v>0</v>
      </c>
      <c r="R372" s="226">
        <v>0</v>
      </c>
      <c r="S372" s="226">
        <v>0</v>
      </c>
      <c r="T372" s="226">
        <v>0</v>
      </c>
      <c r="U372" s="226">
        <v>0</v>
      </c>
      <c r="V372" s="226">
        <v>0</v>
      </c>
      <c r="W372" s="226">
        <v>0</v>
      </c>
      <c r="X372" s="226">
        <v>0</v>
      </c>
      <c r="Y372" s="226">
        <v>0</v>
      </c>
      <c r="Z372" s="226">
        <v>0</v>
      </c>
      <c r="AA372" s="226">
        <v>0</v>
      </c>
      <c r="AB372" s="226">
        <v>0</v>
      </c>
      <c r="AC372" s="226">
        <v>0</v>
      </c>
      <c r="AD372" s="226">
        <v>0</v>
      </c>
      <c r="AE372" s="226">
        <v>0</v>
      </c>
      <c r="AF372" s="226">
        <v>0</v>
      </c>
      <c r="AG372" s="226">
        <v>0</v>
      </c>
      <c r="AH372" s="226">
        <v>0</v>
      </c>
      <c r="AI372" s="226">
        <v>0</v>
      </c>
      <c r="AJ372" s="226">
        <v>0</v>
      </c>
    </row>
    <row r="373" spans="1:36" x14ac:dyDescent="0.25">
      <c r="A373" s="17"/>
      <c r="B373" s="226" t="s">
        <v>2249</v>
      </c>
      <c r="D373" s="226">
        <v>0</v>
      </c>
      <c r="E373" s="226">
        <v>0</v>
      </c>
      <c r="F373" s="226">
        <v>0</v>
      </c>
      <c r="G373" s="226">
        <v>0</v>
      </c>
      <c r="H373" s="226">
        <v>0</v>
      </c>
      <c r="I373" s="226">
        <v>0</v>
      </c>
      <c r="J373" s="226">
        <v>0</v>
      </c>
      <c r="K373" s="226">
        <v>0</v>
      </c>
      <c r="L373" s="226">
        <v>0</v>
      </c>
      <c r="M373" s="226">
        <v>0</v>
      </c>
      <c r="N373" s="226">
        <v>0</v>
      </c>
      <c r="O373" s="226">
        <v>0</v>
      </c>
      <c r="P373" s="226">
        <v>0</v>
      </c>
      <c r="Q373" s="226">
        <v>0</v>
      </c>
      <c r="R373" s="226">
        <v>0</v>
      </c>
      <c r="S373" s="226">
        <v>0</v>
      </c>
      <c r="T373" s="226">
        <v>0</v>
      </c>
      <c r="U373" s="226">
        <v>0</v>
      </c>
      <c r="V373" s="226">
        <v>0</v>
      </c>
      <c r="W373" s="226">
        <v>0</v>
      </c>
      <c r="X373" s="226">
        <v>0</v>
      </c>
      <c r="Y373" s="226">
        <v>0</v>
      </c>
      <c r="Z373" s="226">
        <v>0</v>
      </c>
      <c r="AA373" s="226">
        <v>0</v>
      </c>
      <c r="AB373" s="226">
        <v>0</v>
      </c>
      <c r="AC373" s="226">
        <v>0</v>
      </c>
      <c r="AD373" s="226">
        <v>0</v>
      </c>
      <c r="AE373" s="226">
        <v>0</v>
      </c>
      <c r="AF373" s="226">
        <v>0</v>
      </c>
      <c r="AG373" s="226">
        <v>0</v>
      </c>
      <c r="AH373" s="226">
        <v>0</v>
      </c>
      <c r="AI373" s="226">
        <v>0</v>
      </c>
      <c r="AJ373" s="226">
        <v>0</v>
      </c>
    </row>
    <row r="374" spans="1:36" x14ac:dyDescent="0.25">
      <c r="A374" s="17"/>
      <c r="B374" s="226" t="s">
        <v>2250</v>
      </c>
      <c r="D374" s="226">
        <v>0</v>
      </c>
      <c r="E374" s="226">
        <v>0</v>
      </c>
      <c r="F374" s="226">
        <v>0</v>
      </c>
      <c r="G374" s="226">
        <v>0</v>
      </c>
      <c r="H374" s="226">
        <v>0</v>
      </c>
      <c r="I374" s="226">
        <v>0</v>
      </c>
      <c r="J374" s="226">
        <v>0</v>
      </c>
      <c r="K374" s="226">
        <v>0</v>
      </c>
      <c r="L374" s="226">
        <v>0</v>
      </c>
      <c r="M374" s="226">
        <v>0</v>
      </c>
      <c r="N374" s="226">
        <v>0</v>
      </c>
      <c r="O374" s="226">
        <v>0</v>
      </c>
      <c r="P374" s="226">
        <v>0</v>
      </c>
      <c r="Q374" s="226">
        <v>0</v>
      </c>
      <c r="R374" s="226">
        <v>0</v>
      </c>
      <c r="S374" s="226">
        <v>0</v>
      </c>
      <c r="T374" s="226">
        <v>0</v>
      </c>
      <c r="U374" s="226">
        <v>0</v>
      </c>
      <c r="V374" s="226">
        <v>0</v>
      </c>
      <c r="W374" s="226">
        <v>0</v>
      </c>
      <c r="X374" s="226">
        <v>0</v>
      </c>
      <c r="Y374" s="226">
        <v>0</v>
      </c>
      <c r="Z374" s="226">
        <v>0</v>
      </c>
      <c r="AA374" s="226">
        <v>0</v>
      </c>
      <c r="AB374" s="226">
        <v>0</v>
      </c>
      <c r="AC374" s="226">
        <v>0</v>
      </c>
      <c r="AD374" s="226">
        <v>0</v>
      </c>
      <c r="AE374" s="226">
        <v>0</v>
      </c>
      <c r="AF374" s="226">
        <v>0</v>
      </c>
      <c r="AG374" s="226">
        <v>0</v>
      </c>
      <c r="AH374" s="226">
        <v>0</v>
      </c>
      <c r="AI374" s="226">
        <v>0</v>
      </c>
      <c r="AJ374" s="226">
        <v>0</v>
      </c>
    </row>
    <row r="375" spans="1:36" x14ac:dyDescent="0.25">
      <c r="A375" s="17"/>
      <c r="B375" s="226" t="s">
        <v>2251</v>
      </c>
      <c r="D375" s="226">
        <v>0</v>
      </c>
      <c r="E375" s="226">
        <v>0</v>
      </c>
      <c r="F375" s="226">
        <v>0</v>
      </c>
      <c r="G375" s="226">
        <v>0</v>
      </c>
      <c r="H375" s="226">
        <v>0</v>
      </c>
      <c r="I375" s="226">
        <v>0</v>
      </c>
      <c r="J375" s="226">
        <v>0</v>
      </c>
      <c r="K375" s="226">
        <v>0</v>
      </c>
      <c r="L375" s="226">
        <v>0</v>
      </c>
      <c r="M375" s="226">
        <v>0</v>
      </c>
      <c r="N375" s="226">
        <v>0</v>
      </c>
      <c r="O375" s="226">
        <v>0</v>
      </c>
      <c r="P375" s="226">
        <v>0</v>
      </c>
      <c r="Q375" s="226">
        <v>0</v>
      </c>
      <c r="R375" s="226">
        <v>0</v>
      </c>
      <c r="S375" s="226">
        <v>0</v>
      </c>
      <c r="T375" s="226">
        <v>0</v>
      </c>
      <c r="U375" s="226">
        <v>0</v>
      </c>
      <c r="V375" s="226">
        <v>0</v>
      </c>
      <c r="W375" s="226">
        <v>0</v>
      </c>
      <c r="X375" s="226">
        <v>0</v>
      </c>
      <c r="Y375" s="226">
        <v>0</v>
      </c>
      <c r="Z375" s="226">
        <v>0</v>
      </c>
      <c r="AA375" s="226">
        <v>0</v>
      </c>
      <c r="AB375" s="226">
        <v>0</v>
      </c>
      <c r="AC375" s="226">
        <v>0</v>
      </c>
      <c r="AD375" s="226">
        <v>0</v>
      </c>
      <c r="AE375" s="226">
        <v>0</v>
      </c>
      <c r="AF375" s="226">
        <v>0</v>
      </c>
      <c r="AG375" s="226">
        <v>0</v>
      </c>
      <c r="AH375" s="226">
        <v>0</v>
      </c>
      <c r="AI375" s="226">
        <v>0</v>
      </c>
      <c r="AJ375" s="226">
        <v>0</v>
      </c>
    </row>
    <row r="376" spans="1:36" x14ac:dyDescent="0.25">
      <c r="A376" s="17"/>
      <c r="B376" s="226" t="s">
        <v>2212</v>
      </c>
      <c r="D376" s="226">
        <v>0</v>
      </c>
      <c r="E376" s="226">
        <v>0</v>
      </c>
      <c r="F376" s="226">
        <v>0</v>
      </c>
      <c r="G376" s="226">
        <v>0</v>
      </c>
      <c r="H376" s="226">
        <v>0</v>
      </c>
      <c r="I376" s="226">
        <v>0</v>
      </c>
      <c r="J376" s="226">
        <v>0</v>
      </c>
      <c r="K376" s="226">
        <v>0</v>
      </c>
      <c r="L376" s="226">
        <v>0</v>
      </c>
      <c r="M376" s="226">
        <v>0</v>
      </c>
      <c r="N376" s="226">
        <v>0</v>
      </c>
      <c r="O376" s="226">
        <v>0</v>
      </c>
      <c r="P376" s="226">
        <v>0</v>
      </c>
      <c r="Q376" s="226">
        <v>0</v>
      </c>
      <c r="R376" s="226">
        <v>0</v>
      </c>
      <c r="S376" s="226">
        <v>0</v>
      </c>
      <c r="T376" s="226">
        <v>0</v>
      </c>
      <c r="U376" s="226">
        <v>0</v>
      </c>
      <c r="V376" s="226">
        <v>0</v>
      </c>
      <c r="W376" s="226">
        <v>0</v>
      </c>
      <c r="X376" s="226">
        <v>0</v>
      </c>
      <c r="Y376" s="226">
        <v>0</v>
      </c>
      <c r="Z376" s="226">
        <v>0</v>
      </c>
      <c r="AA376" s="226">
        <v>0</v>
      </c>
      <c r="AB376" s="226">
        <v>0</v>
      </c>
      <c r="AC376" s="226">
        <v>0</v>
      </c>
      <c r="AD376" s="226">
        <v>0</v>
      </c>
      <c r="AE376" s="226">
        <v>0</v>
      </c>
      <c r="AF376" s="226">
        <v>0</v>
      </c>
      <c r="AG376" s="226">
        <v>0</v>
      </c>
      <c r="AH376" s="226">
        <v>0</v>
      </c>
      <c r="AI376" s="226">
        <v>0</v>
      </c>
      <c r="AJ376" s="226">
        <v>0</v>
      </c>
    </row>
    <row r="377" spans="1:36" x14ac:dyDescent="0.25">
      <c r="A377" s="17"/>
    </row>
    <row r="378" spans="1:36" x14ac:dyDescent="0.25">
      <c r="A378" s="17"/>
      <c r="B378" s="226" t="s">
        <v>2252</v>
      </c>
      <c r="D378" s="226">
        <v>0</v>
      </c>
      <c r="E378" s="226">
        <v>0</v>
      </c>
      <c r="F378" s="226">
        <v>0</v>
      </c>
      <c r="G378" s="226">
        <v>0</v>
      </c>
      <c r="H378" s="226">
        <v>0</v>
      </c>
      <c r="I378" s="226">
        <v>0</v>
      </c>
      <c r="J378" s="226">
        <v>0</v>
      </c>
      <c r="K378" s="226">
        <v>0</v>
      </c>
      <c r="L378" s="226">
        <v>0</v>
      </c>
      <c r="M378" s="226">
        <v>0</v>
      </c>
      <c r="N378" s="226">
        <v>0</v>
      </c>
      <c r="O378" s="226">
        <v>0</v>
      </c>
      <c r="P378" s="226">
        <v>0</v>
      </c>
      <c r="Q378" s="226">
        <v>0</v>
      </c>
      <c r="R378" s="226">
        <v>0</v>
      </c>
      <c r="S378" s="226">
        <v>0</v>
      </c>
      <c r="T378" s="226">
        <v>0</v>
      </c>
      <c r="U378" s="226">
        <v>0</v>
      </c>
      <c r="V378" s="226">
        <v>0</v>
      </c>
      <c r="W378" s="226">
        <v>0</v>
      </c>
      <c r="X378" s="226">
        <v>0</v>
      </c>
      <c r="Y378" s="226">
        <v>0</v>
      </c>
      <c r="Z378" s="226">
        <v>0</v>
      </c>
      <c r="AA378" s="226">
        <v>0</v>
      </c>
      <c r="AB378" s="226">
        <v>0</v>
      </c>
      <c r="AC378" s="226">
        <v>0</v>
      </c>
      <c r="AD378" s="226">
        <v>0</v>
      </c>
      <c r="AE378" s="226">
        <v>0</v>
      </c>
      <c r="AF378" s="226">
        <v>0</v>
      </c>
      <c r="AG378" s="226">
        <v>0</v>
      </c>
      <c r="AH378" s="226">
        <v>0</v>
      </c>
      <c r="AI378" s="226">
        <v>0</v>
      </c>
      <c r="AJ378" s="226">
        <v>0</v>
      </c>
    </row>
    <row r="379" spans="1:36" x14ac:dyDescent="0.25">
      <c r="A379" s="17"/>
      <c r="B379" s="226" t="s">
        <v>2253</v>
      </c>
      <c r="D379" s="226">
        <v>0</v>
      </c>
      <c r="E379" s="226">
        <v>0</v>
      </c>
      <c r="F379" s="226">
        <v>0</v>
      </c>
      <c r="G379" s="226">
        <v>0</v>
      </c>
      <c r="H379" s="226">
        <v>0</v>
      </c>
      <c r="I379" s="226">
        <v>0</v>
      </c>
      <c r="J379" s="226">
        <v>0</v>
      </c>
      <c r="K379" s="226">
        <v>0</v>
      </c>
      <c r="L379" s="226">
        <v>0</v>
      </c>
      <c r="M379" s="226">
        <v>0</v>
      </c>
      <c r="N379" s="226">
        <v>0</v>
      </c>
      <c r="O379" s="226">
        <v>0</v>
      </c>
      <c r="P379" s="226">
        <v>0</v>
      </c>
      <c r="Q379" s="226">
        <v>0</v>
      </c>
      <c r="R379" s="226">
        <v>0</v>
      </c>
      <c r="S379" s="226">
        <v>0</v>
      </c>
      <c r="T379" s="226">
        <v>0</v>
      </c>
      <c r="U379" s="226">
        <v>0</v>
      </c>
      <c r="V379" s="226">
        <v>0</v>
      </c>
      <c r="W379" s="226">
        <v>0</v>
      </c>
      <c r="X379" s="226">
        <v>0</v>
      </c>
      <c r="Y379" s="226">
        <v>0</v>
      </c>
      <c r="Z379" s="226">
        <v>0</v>
      </c>
      <c r="AA379" s="226">
        <v>0</v>
      </c>
      <c r="AB379" s="226">
        <v>0</v>
      </c>
      <c r="AC379" s="226">
        <v>0</v>
      </c>
      <c r="AD379" s="226">
        <v>0</v>
      </c>
      <c r="AE379" s="226">
        <v>0</v>
      </c>
      <c r="AF379" s="226">
        <v>0</v>
      </c>
      <c r="AG379" s="226">
        <v>0</v>
      </c>
      <c r="AH379" s="226">
        <v>0</v>
      </c>
      <c r="AI379" s="226">
        <v>0</v>
      </c>
      <c r="AJ379" s="226">
        <v>0</v>
      </c>
    </row>
    <row r="380" spans="1:36" x14ac:dyDescent="0.25">
      <c r="A380" s="17"/>
    </row>
    <row r="381" spans="1:36" x14ac:dyDescent="0.25">
      <c r="A381" s="17"/>
      <c r="B381" s="226" t="s">
        <v>2254</v>
      </c>
    </row>
    <row r="382" spans="1:36" x14ac:dyDescent="0.25">
      <c r="A382" s="17"/>
      <c r="B382" s="226" t="s">
        <v>2255</v>
      </c>
      <c r="D382" s="226">
        <v>0</v>
      </c>
      <c r="E382" s="226">
        <v>0</v>
      </c>
      <c r="F382" s="226">
        <v>0</v>
      </c>
      <c r="G382" s="226">
        <v>0</v>
      </c>
      <c r="H382" s="226">
        <v>0</v>
      </c>
      <c r="I382" s="226">
        <v>0</v>
      </c>
      <c r="J382" s="226">
        <v>0</v>
      </c>
      <c r="K382" s="226">
        <v>0</v>
      </c>
      <c r="L382" s="226">
        <v>0</v>
      </c>
      <c r="M382" s="226">
        <v>0</v>
      </c>
      <c r="N382" s="226">
        <v>0</v>
      </c>
      <c r="O382" s="226">
        <v>0</v>
      </c>
      <c r="P382" s="226">
        <v>0</v>
      </c>
      <c r="Q382" s="226">
        <v>0</v>
      </c>
      <c r="R382" s="226">
        <v>0</v>
      </c>
      <c r="S382" s="226">
        <v>0</v>
      </c>
      <c r="T382" s="226">
        <v>0</v>
      </c>
      <c r="U382" s="226">
        <v>0</v>
      </c>
      <c r="V382" s="226">
        <v>0</v>
      </c>
      <c r="W382" s="226">
        <v>0</v>
      </c>
      <c r="X382" s="226">
        <v>0</v>
      </c>
      <c r="Y382" s="226">
        <v>0</v>
      </c>
      <c r="Z382" s="226">
        <v>0</v>
      </c>
      <c r="AA382" s="226">
        <v>0</v>
      </c>
      <c r="AB382" s="226">
        <v>0</v>
      </c>
      <c r="AC382" s="226">
        <v>0</v>
      </c>
      <c r="AD382" s="226">
        <v>0</v>
      </c>
      <c r="AE382" s="226">
        <v>0</v>
      </c>
      <c r="AF382" s="226">
        <v>0</v>
      </c>
      <c r="AG382" s="226">
        <v>0</v>
      </c>
      <c r="AH382" s="226">
        <v>0</v>
      </c>
      <c r="AI382" s="226">
        <v>0</v>
      </c>
      <c r="AJ382" s="226">
        <v>0</v>
      </c>
    </row>
    <row r="383" spans="1:36" x14ac:dyDescent="0.25">
      <c r="A383" s="17"/>
      <c r="B383" s="226" t="s">
        <v>2256</v>
      </c>
      <c r="D383" s="226">
        <v>0</v>
      </c>
      <c r="E383" s="226">
        <v>0</v>
      </c>
      <c r="F383" s="226">
        <v>0</v>
      </c>
      <c r="G383" s="226">
        <v>0</v>
      </c>
      <c r="H383" s="226">
        <v>0</v>
      </c>
      <c r="I383" s="226">
        <v>0</v>
      </c>
      <c r="J383" s="226">
        <v>0</v>
      </c>
      <c r="K383" s="226">
        <v>0</v>
      </c>
      <c r="L383" s="226">
        <v>0</v>
      </c>
      <c r="M383" s="226">
        <v>0</v>
      </c>
      <c r="N383" s="226">
        <v>0</v>
      </c>
      <c r="O383" s="226">
        <v>0</v>
      </c>
      <c r="P383" s="226">
        <v>0</v>
      </c>
      <c r="Q383" s="226">
        <v>0</v>
      </c>
      <c r="R383" s="226">
        <v>0</v>
      </c>
      <c r="S383" s="226">
        <v>0</v>
      </c>
      <c r="T383" s="226">
        <v>0</v>
      </c>
      <c r="U383" s="226">
        <v>0</v>
      </c>
      <c r="V383" s="226">
        <v>0</v>
      </c>
      <c r="W383" s="226">
        <v>0</v>
      </c>
      <c r="X383" s="226">
        <v>0</v>
      </c>
      <c r="Y383" s="226">
        <v>0</v>
      </c>
      <c r="Z383" s="226">
        <v>0</v>
      </c>
      <c r="AA383" s="226">
        <v>0</v>
      </c>
      <c r="AB383" s="226">
        <v>0</v>
      </c>
      <c r="AC383" s="226">
        <v>0</v>
      </c>
      <c r="AD383" s="226">
        <v>0</v>
      </c>
      <c r="AE383" s="226">
        <v>0</v>
      </c>
      <c r="AF383" s="226">
        <v>0</v>
      </c>
      <c r="AG383" s="226">
        <v>0</v>
      </c>
      <c r="AH383" s="226">
        <v>0</v>
      </c>
      <c r="AI383" s="226">
        <v>0</v>
      </c>
      <c r="AJ383" s="226">
        <v>0</v>
      </c>
    </row>
    <row r="384" spans="1:36" x14ac:dyDescent="0.25">
      <c r="A384" s="17"/>
      <c r="B384" s="226" t="s">
        <v>2257</v>
      </c>
      <c r="D384" s="226">
        <v>0</v>
      </c>
      <c r="E384" s="226">
        <v>0</v>
      </c>
      <c r="F384" s="226">
        <v>0</v>
      </c>
      <c r="G384" s="226">
        <v>0</v>
      </c>
      <c r="H384" s="226">
        <v>0</v>
      </c>
      <c r="I384" s="226">
        <v>0</v>
      </c>
      <c r="J384" s="226">
        <v>0</v>
      </c>
      <c r="K384" s="226">
        <v>0</v>
      </c>
      <c r="L384" s="226">
        <v>0</v>
      </c>
      <c r="M384" s="226">
        <v>0</v>
      </c>
      <c r="N384" s="226">
        <v>0</v>
      </c>
      <c r="O384" s="226">
        <v>0</v>
      </c>
      <c r="P384" s="226">
        <v>0</v>
      </c>
      <c r="Q384" s="226">
        <v>0</v>
      </c>
      <c r="R384" s="226">
        <v>0</v>
      </c>
      <c r="S384" s="226">
        <v>0</v>
      </c>
      <c r="T384" s="226">
        <v>0</v>
      </c>
      <c r="U384" s="226">
        <v>0</v>
      </c>
      <c r="V384" s="226">
        <v>0</v>
      </c>
      <c r="W384" s="226">
        <v>0</v>
      </c>
      <c r="X384" s="226">
        <v>0</v>
      </c>
      <c r="Y384" s="226">
        <v>0</v>
      </c>
      <c r="Z384" s="226">
        <v>0</v>
      </c>
      <c r="AA384" s="226">
        <v>0</v>
      </c>
      <c r="AB384" s="226">
        <v>0</v>
      </c>
      <c r="AC384" s="226">
        <v>0</v>
      </c>
      <c r="AD384" s="226">
        <v>0</v>
      </c>
      <c r="AE384" s="226">
        <v>0</v>
      </c>
      <c r="AF384" s="226">
        <v>0</v>
      </c>
      <c r="AG384" s="226">
        <v>0</v>
      </c>
      <c r="AH384" s="226">
        <v>0</v>
      </c>
      <c r="AI384" s="226">
        <v>0</v>
      </c>
      <c r="AJ384" s="226">
        <v>0</v>
      </c>
    </row>
    <row r="385" spans="1:36" x14ac:dyDescent="0.25">
      <c r="A385" s="17"/>
      <c r="B385" s="226" t="s">
        <v>2258</v>
      </c>
      <c r="D385" s="226">
        <v>0</v>
      </c>
      <c r="E385" s="226">
        <v>0</v>
      </c>
      <c r="F385" s="226">
        <v>0</v>
      </c>
      <c r="G385" s="226">
        <v>0</v>
      </c>
      <c r="H385" s="226">
        <v>0</v>
      </c>
      <c r="I385" s="226">
        <v>0</v>
      </c>
      <c r="J385" s="226">
        <v>0</v>
      </c>
      <c r="K385" s="226">
        <v>0</v>
      </c>
      <c r="L385" s="226">
        <v>0</v>
      </c>
      <c r="M385" s="226">
        <v>0</v>
      </c>
      <c r="N385" s="226">
        <v>0</v>
      </c>
      <c r="O385" s="226">
        <v>0</v>
      </c>
      <c r="P385" s="226">
        <v>0</v>
      </c>
      <c r="Q385" s="226">
        <v>0</v>
      </c>
      <c r="R385" s="226">
        <v>0</v>
      </c>
      <c r="S385" s="226">
        <v>0</v>
      </c>
      <c r="T385" s="226">
        <v>0</v>
      </c>
      <c r="U385" s="226">
        <v>0</v>
      </c>
      <c r="V385" s="226">
        <v>0</v>
      </c>
      <c r="W385" s="226">
        <v>0</v>
      </c>
      <c r="X385" s="226">
        <v>0</v>
      </c>
      <c r="Y385" s="226">
        <v>0</v>
      </c>
      <c r="Z385" s="226">
        <v>0</v>
      </c>
      <c r="AA385" s="226">
        <v>0</v>
      </c>
      <c r="AB385" s="226">
        <v>0</v>
      </c>
      <c r="AC385" s="226">
        <v>0</v>
      </c>
      <c r="AD385" s="226">
        <v>0</v>
      </c>
      <c r="AE385" s="226">
        <v>0</v>
      </c>
      <c r="AF385" s="226">
        <v>0</v>
      </c>
      <c r="AG385" s="226">
        <v>0</v>
      </c>
      <c r="AH385" s="226">
        <v>0</v>
      </c>
      <c r="AI385" s="226">
        <v>0</v>
      </c>
      <c r="AJ385" s="226">
        <v>0</v>
      </c>
    </row>
    <row r="386" spans="1:36" x14ac:dyDescent="0.25">
      <c r="A386" s="17"/>
      <c r="B386" s="226" t="s">
        <v>2212</v>
      </c>
      <c r="D386" s="226">
        <v>0</v>
      </c>
      <c r="E386" s="226">
        <v>0</v>
      </c>
      <c r="F386" s="226">
        <v>0</v>
      </c>
      <c r="G386" s="226">
        <v>0</v>
      </c>
      <c r="H386" s="226">
        <v>0</v>
      </c>
      <c r="I386" s="226">
        <v>0</v>
      </c>
      <c r="J386" s="226">
        <v>0</v>
      </c>
      <c r="K386" s="226">
        <v>0</v>
      </c>
      <c r="L386" s="226">
        <v>0</v>
      </c>
      <c r="M386" s="226">
        <v>0</v>
      </c>
      <c r="N386" s="226">
        <v>0</v>
      </c>
      <c r="O386" s="226">
        <v>0</v>
      </c>
      <c r="P386" s="226">
        <v>0</v>
      </c>
      <c r="Q386" s="226">
        <v>0</v>
      </c>
      <c r="R386" s="226">
        <v>0</v>
      </c>
      <c r="S386" s="226">
        <v>0</v>
      </c>
      <c r="T386" s="226">
        <v>0</v>
      </c>
      <c r="U386" s="226">
        <v>0</v>
      </c>
      <c r="V386" s="226">
        <v>0</v>
      </c>
      <c r="W386" s="226">
        <v>0</v>
      </c>
      <c r="X386" s="226">
        <v>0</v>
      </c>
      <c r="Y386" s="226">
        <v>0</v>
      </c>
      <c r="Z386" s="226">
        <v>0</v>
      </c>
      <c r="AA386" s="226">
        <v>0</v>
      </c>
      <c r="AB386" s="226">
        <v>0</v>
      </c>
      <c r="AC386" s="226">
        <v>0</v>
      </c>
      <c r="AD386" s="226">
        <v>0</v>
      </c>
      <c r="AE386" s="226">
        <v>0</v>
      </c>
      <c r="AF386" s="226">
        <v>0</v>
      </c>
      <c r="AG386" s="226">
        <v>0</v>
      </c>
      <c r="AH386" s="226">
        <v>0</v>
      </c>
      <c r="AI386" s="226">
        <v>0</v>
      </c>
      <c r="AJ386" s="226">
        <v>0</v>
      </c>
    </row>
    <row r="387" spans="1:36" x14ac:dyDescent="0.25">
      <c r="A387" s="17"/>
    </row>
    <row r="388" spans="1:36" x14ac:dyDescent="0.25">
      <c r="A388" s="17"/>
      <c r="B388" s="226" t="s">
        <v>2264</v>
      </c>
    </row>
    <row r="389" spans="1:36" x14ac:dyDescent="0.25">
      <c r="A389" s="17"/>
      <c r="B389" s="226" t="s">
        <v>2199</v>
      </c>
    </row>
    <row r="390" spans="1:36" x14ac:dyDescent="0.25">
      <c r="A390" s="17"/>
      <c r="D390" s="226">
        <v>2018</v>
      </c>
      <c r="E390" s="226">
        <v>2019</v>
      </c>
      <c r="F390" s="226">
        <v>2020</v>
      </c>
      <c r="G390" s="226">
        <v>2021</v>
      </c>
      <c r="H390" s="226">
        <v>2022</v>
      </c>
      <c r="I390" s="226">
        <v>2023</v>
      </c>
      <c r="J390" s="226">
        <v>2024</v>
      </c>
      <c r="K390" s="226">
        <v>2025</v>
      </c>
      <c r="L390" s="226">
        <v>2026</v>
      </c>
      <c r="M390" s="226">
        <v>2027</v>
      </c>
      <c r="N390" s="226">
        <v>2028</v>
      </c>
      <c r="O390" s="226">
        <v>2029</v>
      </c>
      <c r="P390" s="226">
        <v>2030</v>
      </c>
      <c r="Q390" s="226">
        <v>2031</v>
      </c>
      <c r="R390" s="226">
        <v>2032</v>
      </c>
      <c r="S390" s="226">
        <v>2033</v>
      </c>
      <c r="T390" s="226">
        <v>2034</v>
      </c>
      <c r="U390" s="226">
        <v>2035</v>
      </c>
      <c r="V390" s="226">
        <v>2036</v>
      </c>
      <c r="W390" s="226">
        <v>2037</v>
      </c>
      <c r="X390" s="226">
        <v>2038</v>
      </c>
      <c r="Y390" s="226">
        <v>2039</v>
      </c>
      <c r="Z390" s="226">
        <v>2040</v>
      </c>
      <c r="AA390" s="226">
        <v>2041</v>
      </c>
      <c r="AB390" s="226">
        <v>2042</v>
      </c>
      <c r="AC390" s="226">
        <v>2043</v>
      </c>
      <c r="AD390" s="226">
        <v>2044</v>
      </c>
      <c r="AE390" s="226">
        <v>2045</v>
      </c>
      <c r="AF390" s="226">
        <v>2046</v>
      </c>
      <c r="AG390" s="226">
        <v>2047</v>
      </c>
      <c r="AH390" s="226">
        <v>2048</v>
      </c>
      <c r="AI390" s="226">
        <v>2049</v>
      </c>
      <c r="AJ390" s="226">
        <v>2050</v>
      </c>
    </row>
    <row r="391" spans="1:36" x14ac:dyDescent="0.25">
      <c r="A391" s="17"/>
    </row>
    <row r="392" spans="1:36" x14ac:dyDescent="0.25">
      <c r="A392" s="17"/>
      <c r="B392" s="226" t="s">
        <v>2200</v>
      </c>
    </row>
    <row r="393" spans="1:36" x14ac:dyDescent="0.25">
      <c r="A393" s="17"/>
      <c r="B393" s="226" t="s">
        <v>2201</v>
      </c>
      <c r="D393" s="226">
        <v>483.12700000000001</v>
      </c>
      <c r="E393" s="226">
        <v>514.822</v>
      </c>
      <c r="F393" s="226">
        <v>436.44499999999999</v>
      </c>
      <c r="G393" s="226">
        <v>461.16800000000001</v>
      </c>
      <c r="H393" s="226">
        <v>458.52600000000001</v>
      </c>
      <c r="I393" s="226">
        <v>467.94099999999997</v>
      </c>
      <c r="J393" s="226">
        <v>476.12599999999998</v>
      </c>
      <c r="K393" s="226">
        <v>483.7</v>
      </c>
      <c r="L393" s="226">
        <v>486.58499999999998</v>
      </c>
      <c r="M393" s="226">
        <v>486.56599999999997</v>
      </c>
      <c r="N393" s="226">
        <v>493.04599999999999</v>
      </c>
      <c r="O393" s="226">
        <v>494.024</v>
      </c>
      <c r="P393" s="226">
        <v>493.59199999999998</v>
      </c>
      <c r="Q393" s="226">
        <v>494.26600000000002</v>
      </c>
      <c r="R393" s="226">
        <v>495.38299999999998</v>
      </c>
      <c r="S393" s="226">
        <v>498.08600000000001</v>
      </c>
      <c r="T393" s="226">
        <v>497.19400000000002</v>
      </c>
      <c r="U393" s="226">
        <v>495.572</v>
      </c>
      <c r="V393" s="226">
        <v>494.62799999999999</v>
      </c>
      <c r="W393" s="226">
        <v>493.84399999999999</v>
      </c>
      <c r="X393" s="226">
        <v>495.005</v>
      </c>
      <c r="Y393" s="226">
        <v>497.39800000000002</v>
      </c>
      <c r="Z393" s="226">
        <v>501.48399999999998</v>
      </c>
      <c r="AA393" s="226">
        <v>503.95299999999997</v>
      </c>
      <c r="AB393" s="226">
        <v>506.26600000000002</v>
      </c>
      <c r="AC393" s="226">
        <v>507.49900000000002</v>
      </c>
      <c r="AD393" s="226">
        <v>511.95800000000003</v>
      </c>
      <c r="AE393" s="226">
        <v>515.33799999999997</v>
      </c>
      <c r="AF393" s="226">
        <v>518.08500000000004</v>
      </c>
      <c r="AG393" s="226">
        <v>518.154</v>
      </c>
      <c r="AH393" s="226">
        <v>518.49599999999998</v>
      </c>
      <c r="AI393" s="226">
        <v>522.66399999999999</v>
      </c>
      <c r="AJ393" s="226">
        <v>527.86300000000006</v>
      </c>
    </row>
    <row r="394" spans="1:36" x14ac:dyDescent="0.25">
      <c r="A394" s="17"/>
      <c r="B394" s="226" t="s">
        <v>2202</v>
      </c>
      <c r="D394" s="226">
        <v>485.77499999999998</v>
      </c>
      <c r="E394" s="226">
        <v>493.06700000000001</v>
      </c>
      <c r="F394" s="226">
        <v>402.37700000000001</v>
      </c>
      <c r="G394" s="226">
        <v>395.86500000000001</v>
      </c>
      <c r="H394" s="226">
        <v>434.113</v>
      </c>
      <c r="I394" s="226">
        <v>433.49799999999999</v>
      </c>
      <c r="J394" s="226">
        <v>436.29700000000003</v>
      </c>
      <c r="K394" s="226">
        <v>452.24799999999999</v>
      </c>
      <c r="L394" s="226">
        <v>470.983</v>
      </c>
      <c r="M394" s="226">
        <v>489.83699999999999</v>
      </c>
      <c r="N394" s="226">
        <v>510.18400000000003</v>
      </c>
      <c r="O394" s="226">
        <v>531.60900000000004</v>
      </c>
      <c r="P394" s="226">
        <v>547.16999999999996</v>
      </c>
      <c r="Q394" s="226">
        <v>560.24</v>
      </c>
      <c r="R394" s="226">
        <v>583.63800000000003</v>
      </c>
      <c r="S394" s="226">
        <v>599.02599999999995</v>
      </c>
      <c r="T394" s="226">
        <v>609.678</v>
      </c>
      <c r="U394" s="226">
        <v>617.83199999999999</v>
      </c>
      <c r="V394" s="226">
        <v>624.42100000000005</v>
      </c>
      <c r="W394" s="226">
        <v>630.899</v>
      </c>
      <c r="X394" s="226">
        <v>639.95799999999997</v>
      </c>
      <c r="Y394" s="226">
        <v>651.03</v>
      </c>
      <c r="Z394" s="226">
        <v>665.976</v>
      </c>
      <c r="AA394" s="226">
        <v>687.56700000000001</v>
      </c>
      <c r="AB394" s="226">
        <v>706.31399999999996</v>
      </c>
      <c r="AC394" s="226">
        <v>721.98400000000004</v>
      </c>
      <c r="AD394" s="226">
        <v>736.15099999999995</v>
      </c>
      <c r="AE394" s="226">
        <v>749.08</v>
      </c>
      <c r="AF394" s="226">
        <v>761.81</v>
      </c>
      <c r="AG394" s="226">
        <v>775.23400000000004</v>
      </c>
      <c r="AH394" s="226">
        <v>783.00699999999995</v>
      </c>
      <c r="AI394" s="226">
        <v>787.85500000000002</v>
      </c>
      <c r="AJ394" s="226">
        <v>795.10900000000004</v>
      </c>
    </row>
    <row r="395" spans="1:36" x14ac:dyDescent="0.25">
      <c r="A395" s="17"/>
    </row>
    <row r="396" spans="1:36" s="21" customFormat="1" x14ac:dyDescent="0.25">
      <c r="A396" s="17"/>
      <c r="B396" s="21" t="s">
        <v>2203</v>
      </c>
    </row>
    <row r="397" spans="1:36" s="21" customFormat="1" x14ac:dyDescent="0.25">
      <c r="A397" s="21" t="s">
        <v>1984</v>
      </c>
      <c r="B397" s="21" t="s">
        <v>240</v>
      </c>
      <c r="D397" s="21">
        <v>104.06</v>
      </c>
      <c r="E397" s="21">
        <v>118.752</v>
      </c>
      <c r="F397" s="21">
        <v>94.287000000000006</v>
      </c>
      <c r="G397" s="21">
        <v>102.29300000000001</v>
      </c>
      <c r="H397" s="21">
        <v>102.96899999999999</v>
      </c>
      <c r="I397" s="21">
        <v>105.495</v>
      </c>
      <c r="J397" s="21">
        <v>107.53100000000001</v>
      </c>
      <c r="K397" s="21">
        <v>109.35599999999999</v>
      </c>
      <c r="L397" s="21">
        <v>110.124</v>
      </c>
      <c r="M397" s="21">
        <v>110.248</v>
      </c>
      <c r="N397" s="21">
        <v>111.688</v>
      </c>
      <c r="O397" s="21">
        <v>111.872</v>
      </c>
      <c r="P397" s="21">
        <v>111.867</v>
      </c>
      <c r="Q397" s="21">
        <v>111.98699999999999</v>
      </c>
      <c r="R397" s="21">
        <v>112.199</v>
      </c>
      <c r="S397" s="21">
        <v>112.72199999999999</v>
      </c>
      <c r="T397" s="21">
        <v>112.401</v>
      </c>
      <c r="U397" s="21">
        <v>111.962</v>
      </c>
      <c r="V397" s="21">
        <v>111.666</v>
      </c>
      <c r="W397" s="21">
        <v>111.393</v>
      </c>
      <c r="X397" s="21">
        <v>111.502</v>
      </c>
      <c r="Y397" s="21">
        <v>111.872</v>
      </c>
      <c r="Z397" s="21">
        <v>112.617</v>
      </c>
      <c r="AA397" s="21">
        <v>113.02</v>
      </c>
      <c r="AB397" s="21">
        <v>113.402</v>
      </c>
      <c r="AC397" s="21">
        <v>113.55200000000001</v>
      </c>
      <c r="AD397" s="21">
        <v>114.38200000000001</v>
      </c>
      <c r="AE397" s="21">
        <v>114.982</v>
      </c>
      <c r="AF397" s="21">
        <v>115.45099999999999</v>
      </c>
      <c r="AG397" s="21">
        <v>115.358</v>
      </c>
      <c r="AH397" s="21">
        <v>115.325</v>
      </c>
      <c r="AI397" s="21">
        <v>116.101</v>
      </c>
      <c r="AJ397" s="21">
        <v>117.096</v>
      </c>
    </row>
    <row r="398" spans="1:36" s="21" customFormat="1" x14ac:dyDescent="0.25">
      <c r="B398" s="21" t="s">
        <v>2204</v>
      </c>
      <c r="D398" s="21">
        <v>323.733</v>
      </c>
      <c r="E398" s="21">
        <v>329.52199999999999</v>
      </c>
      <c r="F398" s="21">
        <v>292.17399999999998</v>
      </c>
      <c r="G398" s="21">
        <v>302.291</v>
      </c>
      <c r="H398" s="21">
        <v>302.48599999999999</v>
      </c>
      <c r="I398" s="21">
        <v>307.22199999999998</v>
      </c>
      <c r="J398" s="21">
        <v>310.971</v>
      </c>
      <c r="K398" s="21">
        <v>314.49799999999999</v>
      </c>
      <c r="L398" s="21">
        <v>315.81599999999997</v>
      </c>
      <c r="M398" s="21">
        <v>315.73700000000002</v>
      </c>
      <c r="N398" s="21">
        <v>317.745</v>
      </c>
      <c r="O398" s="21">
        <v>317.572</v>
      </c>
      <c r="P398" s="21">
        <v>317.14499999999998</v>
      </c>
      <c r="Q398" s="21">
        <v>315.48399999999998</v>
      </c>
      <c r="R398" s="21">
        <v>313.89699999999999</v>
      </c>
      <c r="S398" s="21">
        <v>312.78399999999999</v>
      </c>
      <c r="T398" s="21">
        <v>310.48200000000003</v>
      </c>
      <c r="U398" s="21">
        <v>308.55900000000003</v>
      </c>
      <c r="V398" s="21">
        <v>306.66800000000001</v>
      </c>
      <c r="W398" s="21">
        <v>305.21199999999999</v>
      </c>
      <c r="X398" s="21">
        <v>304.39999999999998</v>
      </c>
      <c r="Y398" s="21">
        <v>304.08300000000003</v>
      </c>
      <c r="Z398" s="21">
        <v>304.03899999999999</v>
      </c>
      <c r="AA398" s="21">
        <v>303.90899999999999</v>
      </c>
      <c r="AB398" s="21">
        <v>303.78800000000001</v>
      </c>
      <c r="AC398" s="21">
        <v>303.286</v>
      </c>
      <c r="AD398" s="21">
        <v>303.79300000000001</v>
      </c>
      <c r="AE398" s="21">
        <v>303.96899999999999</v>
      </c>
      <c r="AF398" s="21">
        <v>304.31700000000001</v>
      </c>
      <c r="AG398" s="21">
        <v>303.79700000000003</v>
      </c>
      <c r="AH398" s="21">
        <v>303.45800000000003</v>
      </c>
      <c r="AI398" s="21">
        <v>304.12099999999998</v>
      </c>
      <c r="AJ398" s="21">
        <v>305.16399999999999</v>
      </c>
    </row>
    <row r="399" spans="1:36" s="21" customFormat="1" x14ac:dyDescent="0.25">
      <c r="B399" s="21" t="s">
        <v>2205</v>
      </c>
      <c r="D399" s="21">
        <v>0</v>
      </c>
      <c r="E399" s="21">
        <v>0</v>
      </c>
      <c r="F399" s="21">
        <v>0</v>
      </c>
      <c r="G399" s="21">
        <v>0</v>
      </c>
      <c r="H399" s="21">
        <v>9.0999999999999998E-2</v>
      </c>
      <c r="I399" s="21">
        <v>9.0999999999999998E-2</v>
      </c>
      <c r="J399" s="21">
        <v>9.0999999999999998E-2</v>
      </c>
      <c r="K399" s="21">
        <v>9.0999999999999998E-2</v>
      </c>
      <c r="L399" s="21">
        <v>9.0999999999999998E-2</v>
      </c>
      <c r="M399" s="21">
        <v>9.0999999999999998E-2</v>
      </c>
      <c r="N399" s="21">
        <v>9.0999999999999998E-2</v>
      </c>
      <c r="O399" s="21">
        <v>9.0999999999999998E-2</v>
      </c>
      <c r="P399" s="21">
        <v>9.0999999999999998E-2</v>
      </c>
      <c r="Q399" s="21">
        <v>9.0999999999999998E-2</v>
      </c>
      <c r="R399" s="21">
        <v>9.0999999999999998E-2</v>
      </c>
      <c r="S399" s="21">
        <v>9.0999999999999998E-2</v>
      </c>
      <c r="T399" s="21">
        <v>9.0999999999999998E-2</v>
      </c>
      <c r="U399" s="21">
        <v>9.0999999999999998E-2</v>
      </c>
      <c r="V399" s="21">
        <v>9.0999999999999998E-2</v>
      </c>
      <c r="W399" s="21">
        <v>9.0999999999999998E-2</v>
      </c>
      <c r="X399" s="21">
        <v>9.0999999999999998E-2</v>
      </c>
      <c r="Y399" s="21">
        <v>9.0999999999999998E-2</v>
      </c>
      <c r="Z399" s="21">
        <v>9.0999999999999998E-2</v>
      </c>
      <c r="AA399" s="21">
        <v>9.0999999999999998E-2</v>
      </c>
      <c r="AB399" s="21">
        <v>9.0999999999999998E-2</v>
      </c>
      <c r="AC399" s="21">
        <v>9.0999999999999998E-2</v>
      </c>
      <c r="AD399" s="21">
        <v>9.0999999999999998E-2</v>
      </c>
      <c r="AE399" s="21">
        <v>9.0999999999999998E-2</v>
      </c>
      <c r="AF399" s="21">
        <v>9.0999999999999998E-2</v>
      </c>
      <c r="AG399" s="21">
        <v>9.0999999999999998E-2</v>
      </c>
      <c r="AH399" s="21">
        <v>9.0999999999999998E-2</v>
      </c>
      <c r="AI399" s="21">
        <v>9.0999999999999998E-2</v>
      </c>
      <c r="AJ399" s="21">
        <v>9.0999999999999998E-2</v>
      </c>
    </row>
    <row r="400" spans="1:36" s="21" customFormat="1" x14ac:dyDescent="0.25">
      <c r="A400" s="21" t="s">
        <v>2437</v>
      </c>
      <c r="B400" s="21" t="s">
        <v>2206</v>
      </c>
      <c r="D400" s="21">
        <v>323.733</v>
      </c>
      <c r="E400" s="21">
        <v>329.52199999999999</v>
      </c>
      <c r="F400" s="21">
        <v>292.17399999999998</v>
      </c>
      <c r="G400" s="21">
        <v>302.291</v>
      </c>
      <c r="H400" s="21">
        <v>302.577</v>
      </c>
      <c r="I400" s="21">
        <v>307.31299999999999</v>
      </c>
      <c r="J400" s="21">
        <v>311.06200000000001</v>
      </c>
      <c r="K400" s="21">
        <v>314.589</v>
      </c>
      <c r="L400" s="21">
        <v>315.90699999999998</v>
      </c>
      <c r="M400" s="21">
        <v>315.82799999999997</v>
      </c>
      <c r="N400" s="21">
        <v>317.83600000000001</v>
      </c>
      <c r="O400" s="21">
        <v>317.66199999999998</v>
      </c>
      <c r="P400" s="21">
        <v>317.23500000000001</v>
      </c>
      <c r="Q400" s="21">
        <v>315.57499999999999</v>
      </c>
      <c r="R400" s="21">
        <v>313.98700000000002</v>
      </c>
      <c r="S400" s="21">
        <v>312.87400000000002</v>
      </c>
      <c r="T400" s="21">
        <v>310.57299999999998</v>
      </c>
      <c r="U400" s="21">
        <v>308.64999999999998</v>
      </c>
      <c r="V400" s="21">
        <v>306.75900000000001</v>
      </c>
      <c r="W400" s="21">
        <v>305.30200000000002</v>
      </c>
      <c r="X400" s="21">
        <v>304.49099999999999</v>
      </c>
      <c r="Y400" s="21">
        <v>304.17399999999998</v>
      </c>
      <c r="Z400" s="21">
        <v>304.12900000000002</v>
      </c>
      <c r="AA400" s="21">
        <v>304</v>
      </c>
      <c r="AB400" s="21">
        <v>303.87900000000002</v>
      </c>
      <c r="AC400" s="21">
        <v>303.37700000000001</v>
      </c>
      <c r="AD400" s="21">
        <v>303.88400000000001</v>
      </c>
      <c r="AE400" s="21">
        <v>304.05900000000003</v>
      </c>
      <c r="AF400" s="21">
        <v>304.40800000000002</v>
      </c>
      <c r="AG400" s="21">
        <v>303.88799999999998</v>
      </c>
      <c r="AH400" s="21">
        <v>303.54899999999998</v>
      </c>
      <c r="AI400" s="21">
        <v>304.21199999999999</v>
      </c>
      <c r="AJ400" s="21">
        <v>305.255</v>
      </c>
    </row>
    <row r="401" spans="1:36" s="21" customFormat="1" x14ac:dyDescent="0.25">
      <c r="A401" s="21" t="s">
        <v>2439</v>
      </c>
      <c r="B401" s="21" t="s">
        <v>2228</v>
      </c>
      <c r="D401" s="21">
        <v>0.17499999999999999</v>
      </c>
      <c r="E401" s="21">
        <v>0.25</v>
      </c>
      <c r="F401" s="21">
        <v>0.19500000000000001</v>
      </c>
      <c r="G401" s="21">
        <v>0.20599999999999999</v>
      </c>
      <c r="H401" s="21">
        <v>0.20599999999999999</v>
      </c>
      <c r="I401" s="21">
        <v>0.21099999999999999</v>
      </c>
      <c r="J401" s="21">
        <v>0.215</v>
      </c>
      <c r="K401" s="21">
        <v>0.219</v>
      </c>
      <c r="L401" s="21">
        <v>0.221</v>
      </c>
      <c r="M401" s="21">
        <v>0.221</v>
      </c>
      <c r="N401" s="21">
        <v>0.224</v>
      </c>
      <c r="O401" s="21">
        <v>0.224</v>
      </c>
      <c r="P401" s="21">
        <v>0.223</v>
      </c>
      <c r="Q401" s="21">
        <v>0.223</v>
      </c>
      <c r="R401" s="21">
        <v>0.222</v>
      </c>
      <c r="S401" s="21">
        <v>0.222</v>
      </c>
      <c r="T401" s="21">
        <v>0.22</v>
      </c>
      <c r="U401" s="21">
        <v>0.218</v>
      </c>
      <c r="V401" s="21">
        <v>0.217</v>
      </c>
      <c r="W401" s="21">
        <v>0.215</v>
      </c>
      <c r="X401" s="21">
        <v>0.214</v>
      </c>
      <c r="Y401" s="21">
        <v>0.214</v>
      </c>
      <c r="Z401" s="21">
        <v>0.214</v>
      </c>
      <c r="AA401" s="21">
        <v>0.214</v>
      </c>
      <c r="AB401" s="21">
        <v>0.214</v>
      </c>
      <c r="AC401" s="21">
        <v>0.21299999999999999</v>
      </c>
      <c r="AD401" s="21">
        <v>0.21299999999999999</v>
      </c>
      <c r="AE401" s="21">
        <v>0.21299999999999999</v>
      </c>
      <c r="AF401" s="21">
        <v>0.21299999999999999</v>
      </c>
      <c r="AG401" s="21">
        <v>0.21199999999999999</v>
      </c>
      <c r="AH401" s="21">
        <v>0.21099999999999999</v>
      </c>
      <c r="AI401" s="21">
        <v>0.21099999999999999</v>
      </c>
      <c r="AJ401" s="21">
        <v>0.21199999999999999</v>
      </c>
    </row>
    <row r="402" spans="1:36" s="21" customFormat="1" x14ac:dyDescent="0.25">
      <c r="A402" s="21" t="s">
        <v>2020</v>
      </c>
      <c r="B402" s="21" t="s">
        <v>307</v>
      </c>
      <c r="D402" s="21">
        <v>1.502</v>
      </c>
      <c r="E402" s="21">
        <v>7.24</v>
      </c>
      <c r="F402" s="21">
        <v>4.0599999999999996</v>
      </c>
      <c r="G402" s="21">
        <v>5.0839999999999996</v>
      </c>
      <c r="H402" s="21">
        <v>4.7469999999999999</v>
      </c>
      <c r="I402" s="21">
        <v>5.0590000000000002</v>
      </c>
      <c r="J402" s="21">
        <v>5.2930000000000001</v>
      </c>
      <c r="K402" s="21">
        <v>5.5170000000000003</v>
      </c>
      <c r="L402" s="21">
        <v>5.6619999999999999</v>
      </c>
      <c r="M402" s="21">
        <v>5.78</v>
      </c>
      <c r="N402" s="21">
        <v>5.9290000000000003</v>
      </c>
      <c r="O402" s="21">
        <v>6.0049999999999999</v>
      </c>
      <c r="P402" s="21">
        <v>6.03</v>
      </c>
      <c r="Q402" s="21">
        <v>6.03</v>
      </c>
      <c r="R402" s="21">
        <v>6.0590000000000002</v>
      </c>
      <c r="S402" s="21">
        <v>6.0839999999999996</v>
      </c>
      <c r="T402" s="21">
        <v>6.0590000000000002</v>
      </c>
      <c r="U402" s="21">
        <v>5.9359999999999999</v>
      </c>
      <c r="V402" s="21">
        <v>5.88</v>
      </c>
      <c r="W402" s="21">
        <v>5.8390000000000004</v>
      </c>
      <c r="X402" s="21">
        <v>5.8120000000000003</v>
      </c>
      <c r="Y402" s="21">
        <v>5.8019999999999996</v>
      </c>
      <c r="Z402" s="21">
        <v>5.7859999999999996</v>
      </c>
      <c r="AA402" s="21">
        <v>5.71</v>
      </c>
      <c r="AB402" s="21">
        <v>5.6529999999999996</v>
      </c>
      <c r="AC402" s="21">
        <v>5.6130000000000004</v>
      </c>
      <c r="AD402" s="21">
        <v>5.5229999999999997</v>
      </c>
      <c r="AE402" s="21">
        <v>5.5049999999999999</v>
      </c>
      <c r="AF402" s="21">
        <v>5.4850000000000003</v>
      </c>
      <c r="AG402" s="21">
        <v>5.4539999999999997</v>
      </c>
      <c r="AH402" s="21">
        <v>5.4260000000000002</v>
      </c>
      <c r="AI402" s="21">
        <v>5.4359999999999999</v>
      </c>
      <c r="AJ402" s="21">
        <v>5.4580000000000002</v>
      </c>
    </row>
    <row r="403" spans="1:36" s="21" customFormat="1" x14ac:dyDescent="0.25">
      <c r="A403" s="21" t="s">
        <v>257</v>
      </c>
      <c r="B403" s="21" t="s">
        <v>2207</v>
      </c>
      <c r="D403" s="21">
        <v>88.483000000000004</v>
      </c>
      <c r="E403" s="21">
        <v>99.203000000000003</v>
      </c>
      <c r="F403" s="21">
        <v>78.192999999999998</v>
      </c>
      <c r="G403" s="21">
        <v>83.921999999999997</v>
      </c>
      <c r="H403" s="21">
        <v>85.457999999999998</v>
      </c>
      <c r="I403" s="21">
        <v>87.340999999999994</v>
      </c>
      <c r="J403" s="21">
        <v>88.623999999999995</v>
      </c>
      <c r="K403" s="21">
        <v>89.84</v>
      </c>
      <c r="L403" s="21">
        <v>90.298000000000002</v>
      </c>
      <c r="M403" s="21">
        <v>90.207999999999998</v>
      </c>
      <c r="N403" s="21">
        <v>91.132999999999996</v>
      </c>
      <c r="O403" s="21">
        <v>91.004000000000005</v>
      </c>
      <c r="P403" s="21">
        <v>90.823999999999998</v>
      </c>
      <c r="Q403" s="21">
        <v>90.661000000000001</v>
      </c>
      <c r="R403" s="21">
        <v>90.616</v>
      </c>
      <c r="S403" s="21">
        <v>90.828999999999994</v>
      </c>
      <c r="T403" s="21">
        <v>90.346999999999994</v>
      </c>
      <c r="U403" s="21">
        <v>89.840999999999994</v>
      </c>
      <c r="V403" s="21">
        <v>89.44</v>
      </c>
      <c r="W403" s="21">
        <v>89.049000000000007</v>
      </c>
      <c r="X403" s="21">
        <v>88.941999999999993</v>
      </c>
      <c r="Y403" s="21">
        <v>89.058999999999997</v>
      </c>
      <c r="Z403" s="21">
        <v>89.447000000000003</v>
      </c>
      <c r="AA403" s="21">
        <v>89.578000000000003</v>
      </c>
      <c r="AB403" s="21">
        <v>89.685000000000002</v>
      </c>
      <c r="AC403" s="21">
        <v>89.599000000000004</v>
      </c>
      <c r="AD403" s="21">
        <v>90.031999999999996</v>
      </c>
      <c r="AE403" s="21">
        <v>90.274000000000001</v>
      </c>
      <c r="AF403" s="21">
        <v>90.424999999999997</v>
      </c>
      <c r="AG403" s="21">
        <v>90.138000000000005</v>
      </c>
      <c r="AH403" s="21">
        <v>89.9</v>
      </c>
      <c r="AI403" s="21">
        <v>90.271000000000001</v>
      </c>
      <c r="AJ403" s="21">
        <v>90.811000000000007</v>
      </c>
    </row>
    <row r="404" spans="1:36" s="21" customFormat="1" x14ac:dyDescent="0.25">
      <c r="A404" s="21" t="s">
        <v>257</v>
      </c>
      <c r="B404" s="21" t="s">
        <v>287</v>
      </c>
      <c r="D404" s="21">
        <v>32.353999999999999</v>
      </c>
      <c r="E404" s="21">
        <v>33.585000000000001</v>
      </c>
      <c r="F404" s="21">
        <v>24.811</v>
      </c>
      <c r="G404" s="21">
        <v>27.75</v>
      </c>
      <c r="H404" s="21">
        <v>28.11</v>
      </c>
      <c r="I404" s="21">
        <v>28.948</v>
      </c>
      <c r="J404" s="21">
        <v>29.611999999999998</v>
      </c>
      <c r="K404" s="21">
        <v>30.222999999999999</v>
      </c>
      <c r="L404" s="21">
        <v>30.58</v>
      </c>
      <c r="M404" s="21">
        <v>30.762</v>
      </c>
      <c r="N404" s="21">
        <v>31.300999999999998</v>
      </c>
      <c r="O404" s="21">
        <v>31.468</v>
      </c>
      <c r="P404" s="21">
        <v>31.600999999999999</v>
      </c>
      <c r="Q404" s="21">
        <v>31.727</v>
      </c>
      <c r="R404" s="21">
        <v>31.85</v>
      </c>
      <c r="S404" s="21">
        <v>32.045000000000002</v>
      </c>
      <c r="T404" s="21">
        <v>31.966000000000001</v>
      </c>
      <c r="U404" s="21">
        <v>31.86</v>
      </c>
      <c r="V404" s="21">
        <v>31.792000000000002</v>
      </c>
      <c r="W404" s="21">
        <v>31.721</v>
      </c>
      <c r="X404" s="21">
        <v>31.757000000000001</v>
      </c>
      <c r="Y404" s="21">
        <v>31.867000000000001</v>
      </c>
      <c r="Z404" s="21">
        <v>32.088000000000001</v>
      </c>
      <c r="AA404" s="21">
        <v>32.213999999999999</v>
      </c>
      <c r="AB404" s="21">
        <v>32.332000000000001</v>
      </c>
      <c r="AC404" s="21">
        <v>32.383000000000003</v>
      </c>
      <c r="AD404" s="21">
        <v>32.627000000000002</v>
      </c>
      <c r="AE404" s="21">
        <v>32.805999999999997</v>
      </c>
      <c r="AF404" s="21">
        <v>32.948</v>
      </c>
      <c r="AG404" s="21">
        <v>32.933</v>
      </c>
      <c r="AH404" s="21">
        <v>32.936999999999998</v>
      </c>
      <c r="AI404" s="21">
        <v>33.171999999999997</v>
      </c>
      <c r="AJ404" s="21">
        <v>33.47</v>
      </c>
    </row>
    <row r="405" spans="1:36" s="21" customFormat="1" x14ac:dyDescent="0.25">
      <c r="A405" s="21" t="s">
        <v>2020</v>
      </c>
      <c r="B405" s="21" t="s">
        <v>152</v>
      </c>
      <c r="D405" s="21">
        <v>18.876000000000001</v>
      </c>
      <c r="E405" s="21">
        <v>23.827999999999999</v>
      </c>
      <c r="F405" s="21">
        <v>16.306999999999999</v>
      </c>
      <c r="G405" s="21">
        <v>10.738</v>
      </c>
      <c r="H405" s="21">
        <v>13.369</v>
      </c>
      <c r="I405" s="21">
        <v>14.622999999999999</v>
      </c>
      <c r="J405" s="21">
        <v>15.776999999999999</v>
      </c>
      <c r="K405" s="21">
        <v>16.89</v>
      </c>
      <c r="L405" s="21">
        <v>17.850999999999999</v>
      </c>
      <c r="M405" s="21">
        <v>18.646000000000001</v>
      </c>
      <c r="N405" s="21">
        <v>19.577000000000002</v>
      </c>
      <c r="O405" s="21">
        <v>20.177</v>
      </c>
      <c r="P405" s="21">
        <v>20.693999999999999</v>
      </c>
      <c r="Q405" s="21">
        <v>21.085999999999999</v>
      </c>
      <c r="R405" s="21">
        <v>21.399000000000001</v>
      </c>
      <c r="S405" s="21">
        <v>21.655000000000001</v>
      </c>
      <c r="T405" s="21">
        <v>21.597999999999999</v>
      </c>
      <c r="U405" s="21">
        <v>21.484999999999999</v>
      </c>
      <c r="V405" s="21">
        <v>21.4</v>
      </c>
      <c r="W405" s="21">
        <v>21.315000000000001</v>
      </c>
      <c r="X405" s="21">
        <v>21.295000000000002</v>
      </c>
      <c r="Y405" s="21">
        <v>21.332999999999998</v>
      </c>
      <c r="Z405" s="21">
        <v>21.446000000000002</v>
      </c>
      <c r="AA405" s="21">
        <v>21.492000000000001</v>
      </c>
      <c r="AB405" s="21">
        <v>21.533000000000001</v>
      </c>
      <c r="AC405" s="21">
        <v>21.527999999999999</v>
      </c>
      <c r="AD405" s="21">
        <v>21.652999999999999</v>
      </c>
      <c r="AE405" s="21">
        <v>21.733000000000001</v>
      </c>
      <c r="AF405" s="21">
        <v>21.788</v>
      </c>
      <c r="AG405" s="21">
        <v>21.734000000000002</v>
      </c>
      <c r="AH405" s="21">
        <v>21.692</v>
      </c>
      <c r="AI405" s="21">
        <v>21.803999999999998</v>
      </c>
      <c r="AJ405" s="21">
        <v>21.957999999999998</v>
      </c>
    </row>
    <row r="406" spans="1:36" s="21" customFormat="1" x14ac:dyDescent="0.25">
      <c r="A406" s="21" t="s">
        <v>2210</v>
      </c>
      <c r="B406" s="21" t="s">
        <v>2210</v>
      </c>
      <c r="D406" s="21">
        <v>3.8780000000000001</v>
      </c>
      <c r="E406" s="21">
        <v>5.94</v>
      </c>
      <c r="F406" s="21">
        <v>4.8760000000000003</v>
      </c>
      <c r="G406" s="21">
        <v>4.9530000000000003</v>
      </c>
      <c r="H406" s="21">
        <v>4.944</v>
      </c>
      <c r="I406" s="21">
        <v>5.0949999999999998</v>
      </c>
      <c r="J406" s="21">
        <v>5.2279999999999998</v>
      </c>
      <c r="K406" s="21">
        <v>5.3470000000000004</v>
      </c>
      <c r="L406" s="21">
        <v>5.4039999999999999</v>
      </c>
      <c r="M406" s="21">
        <v>5.4279999999999999</v>
      </c>
      <c r="N406" s="21">
        <v>5.5140000000000002</v>
      </c>
      <c r="O406" s="21">
        <v>5.5359999999999996</v>
      </c>
      <c r="P406" s="21">
        <v>5.54</v>
      </c>
      <c r="Q406" s="21">
        <v>5.5510000000000002</v>
      </c>
      <c r="R406" s="21">
        <v>5.5650000000000004</v>
      </c>
      <c r="S406" s="21">
        <v>5.59</v>
      </c>
      <c r="T406" s="21">
        <v>5.5720000000000001</v>
      </c>
      <c r="U406" s="21">
        <v>5.5439999999999996</v>
      </c>
      <c r="V406" s="21">
        <v>5.5229999999999997</v>
      </c>
      <c r="W406" s="21">
        <v>5.5049999999999999</v>
      </c>
      <c r="X406" s="21">
        <v>5.5049999999999999</v>
      </c>
      <c r="Y406" s="21">
        <v>5.5170000000000003</v>
      </c>
      <c r="Z406" s="21">
        <v>5.5469999999999997</v>
      </c>
      <c r="AA406" s="21">
        <v>5.5590000000000002</v>
      </c>
      <c r="AB406" s="21">
        <v>5.5720000000000001</v>
      </c>
      <c r="AC406" s="21">
        <v>5.5730000000000004</v>
      </c>
      <c r="AD406" s="21">
        <v>5.6070000000000002</v>
      </c>
      <c r="AE406" s="21">
        <v>5.63</v>
      </c>
      <c r="AF406" s="21">
        <v>5.6459999999999999</v>
      </c>
      <c r="AG406" s="21">
        <v>5.6349999999999998</v>
      </c>
      <c r="AH406" s="21">
        <v>5.6260000000000003</v>
      </c>
      <c r="AI406" s="21">
        <v>5.657</v>
      </c>
      <c r="AJ406" s="21">
        <v>5.6980000000000004</v>
      </c>
    </row>
    <row r="407" spans="1:36" s="21" customFormat="1" x14ac:dyDescent="0.25">
      <c r="A407" s="21" t="s">
        <v>2212</v>
      </c>
      <c r="B407" s="21" t="s">
        <v>2212</v>
      </c>
      <c r="D407" s="21">
        <v>573.06100000000004</v>
      </c>
      <c r="E407" s="21">
        <v>618.31899999999996</v>
      </c>
      <c r="F407" s="21">
        <v>514.90200000000004</v>
      </c>
      <c r="G407" s="21">
        <v>537.23599999999999</v>
      </c>
      <c r="H407" s="21">
        <v>542.38</v>
      </c>
      <c r="I407" s="21">
        <v>554.08399999999995</v>
      </c>
      <c r="J407" s="21">
        <v>563.34100000000001</v>
      </c>
      <c r="K407" s="21">
        <v>571.98</v>
      </c>
      <c r="L407" s="21">
        <v>576.04700000000003</v>
      </c>
      <c r="M407" s="21">
        <v>577.12199999999996</v>
      </c>
      <c r="N407" s="21">
        <v>583.202</v>
      </c>
      <c r="O407" s="21">
        <v>583.94799999999998</v>
      </c>
      <c r="P407" s="21">
        <v>584.01599999999996</v>
      </c>
      <c r="Q407" s="21">
        <v>582.84100000000001</v>
      </c>
      <c r="R407" s="21">
        <v>581.89700000000005</v>
      </c>
      <c r="S407" s="21">
        <v>582.02200000000005</v>
      </c>
      <c r="T407" s="21">
        <v>578.73699999999997</v>
      </c>
      <c r="U407" s="21">
        <v>575.49599999999998</v>
      </c>
      <c r="V407" s="21">
        <v>572.67600000000004</v>
      </c>
      <c r="W407" s="21">
        <v>570.34</v>
      </c>
      <c r="X407" s="21">
        <v>569.51900000000001</v>
      </c>
      <c r="Y407" s="21">
        <v>569.83799999999997</v>
      </c>
      <c r="Z407" s="21">
        <v>571.274</v>
      </c>
      <c r="AA407" s="21">
        <v>571.78599999999994</v>
      </c>
      <c r="AB407" s="21">
        <v>572.26900000000001</v>
      </c>
      <c r="AC407" s="21">
        <v>571.83900000000006</v>
      </c>
      <c r="AD407" s="21">
        <v>573.92100000000005</v>
      </c>
      <c r="AE407" s="21">
        <v>575.202</v>
      </c>
      <c r="AF407" s="21">
        <v>576.36199999999997</v>
      </c>
      <c r="AG407" s="21">
        <v>575.351</v>
      </c>
      <c r="AH407" s="21">
        <v>574.66600000000005</v>
      </c>
      <c r="AI407" s="21">
        <v>576.86500000000001</v>
      </c>
      <c r="AJ407" s="21">
        <v>579.95699999999999</v>
      </c>
    </row>
    <row r="408" spans="1:36" x14ac:dyDescent="0.25">
      <c r="A408" s="17"/>
    </row>
    <row r="409" spans="1:36" x14ac:dyDescent="0.25">
      <c r="A409" s="17"/>
      <c r="B409" s="226" t="s">
        <v>2213</v>
      </c>
    </row>
    <row r="410" spans="1:36" x14ac:dyDescent="0.25">
      <c r="A410" s="17"/>
      <c r="B410" s="226" t="s">
        <v>240</v>
      </c>
      <c r="D410" s="226">
        <v>0.215</v>
      </c>
      <c r="E410" s="226">
        <v>0.23100000000000001</v>
      </c>
      <c r="F410" s="226">
        <v>0.216</v>
      </c>
      <c r="G410" s="226">
        <v>0.222</v>
      </c>
      <c r="H410" s="226">
        <v>0.22500000000000001</v>
      </c>
      <c r="I410" s="226">
        <v>0.22500000000000001</v>
      </c>
      <c r="J410" s="226">
        <v>0.22600000000000001</v>
      </c>
      <c r="K410" s="226">
        <v>0.22600000000000001</v>
      </c>
      <c r="L410" s="226">
        <v>0.22600000000000001</v>
      </c>
      <c r="M410" s="226">
        <v>0.22700000000000001</v>
      </c>
      <c r="N410" s="226">
        <v>0.22700000000000001</v>
      </c>
      <c r="O410" s="226">
        <v>0.22600000000000001</v>
      </c>
      <c r="P410" s="226">
        <v>0.22700000000000001</v>
      </c>
      <c r="Q410" s="226">
        <v>0.22700000000000001</v>
      </c>
      <c r="R410" s="226">
        <v>0.22600000000000001</v>
      </c>
      <c r="S410" s="226">
        <v>0.22600000000000001</v>
      </c>
      <c r="T410" s="226">
        <v>0.22600000000000001</v>
      </c>
      <c r="U410" s="226">
        <v>0.22600000000000001</v>
      </c>
      <c r="V410" s="226">
        <v>0.22600000000000001</v>
      </c>
      <c r="W410" s="226">
        <v>0.22600000000000001</v>
      </c>
      <c r="X410" s="226">
        <v>0.22500000000000001</v>
      </c>
      <c r="Y410" s="226">
        <v>0.22500000000000001</v>
      </c>
      <c r="Z410" s="226">
        <v>0.22500000000000001</v>
      </c>
      <c r="AA410" s="226">
        <v>0.224</v>
      </c>
      <c r="AB410" s="226">
        <v>0.224</v>
      </c>
      <c r="AC410" s="226">
        <v>0.224</v>
      </c>
      <c r="AD410" s="226">
        <v>0.223</v>
      </c>
      <c r="AE410" s="226">
        <v>0.223</v>
      </c>
      <c r="AF410" s="226">
        <v>0.223</v>
      </c>
      <c r="AG410" s="226">
        <v>0.223</v>
      </c>
      <c r="AH410" s="226">
        <v>0.222</v>
      </c>
      <c r="AI410" s="226">
        <v>0.222</v>
      </c>
      <c r="AJ410" s="226">
        <v>0.222</v>
      </c>
    </row>
    <row r="411" spans="1:36" x14ac:dyDescent="0.25">
      <c r="A411" s="17"/>
      <c r="B411" s="226" t="s">
        <v>2204</v>
      </c>
      <c r="D411" s="226">
        <v>0.67</v>
      </c>
      <c r="E411" s="226">
        <v>0.64</v>
      </c>
      <c r="F411" s="226">
        <v>0.66900000000000004</v>
      </c>
      <c r="G411" s="226">
        <v>0.65500000000000003</v>
      </c>
      <c r="H411" s="226">
        <v>0.66</v>
      </c>
      <c r="I411" s="226">
        <v>0.65700000000000003</v>
      </c>
      <c r="J411" s="226">
        <v>0.65300000000000002</v>
      </c>
      <c r="K411" s="226">
        <v>0.65</v>
      </c>
      <c r="L411" s="226">
        <v>0.64900000000000002</v>
      </c>
      <c r="M411" s="226">
        <v>0.64900000000000002</v>
      </c>
      <c r="N411" s="226">
        <v>0.64400000000000002</v>
      </c>
      <c r="O411" s="226">
        <v>0.64300000000000002</v>
      </c>
      <c r="P411" s="226">
        <v>0.64300000000000002</v>
      </c>
      <c r="Q411" s="226">
        <v>0.63800000000000001</v>
      </c>
      <c r="R411" s="226">
        <v>0.63400000000000001</v>
      </c>
      <c r="S411" s="226">
        <v>0.628</v>
      </c>
      <c r="T411" s="226">
        <v>0.624</v>
      </c>
      <c r="U411" s="226">
        <v>0.623</v>
      </c>
      <c r="V411" s="226">
        <v>0.62</v>
      </c>
      <c r="W411" s="226">
        <v>0.61799999999999999</v>
      </c>
      <c r="X411" s="226">
        <v>0.61499999999999999</v>
      </c>
      <c r="Y411" s="226">
        <v>0.61099999999999999</v>
      </c>
      <c r="Z411" s="226">
        <v>0.60599999999999998</v>
      </c>
      <c r="AA411" s="226">
        <v>0.60299999999999998</v>
      </c>
      <c r="AB411" s="226">
        <v>0.6</v>
      </c>
      <c r="AC411" s="226">
        <v>0.59799999999999998</v>
      </c>
      <c r="AD411" s="226">
        <v>0.59299999999999997</v>
      </c>
      <c r="AE411" s="226">
        <v>0.59</v>
      </c>
      <c r="AF411" s="226">
        <v>0.58699999999999997</v>
      </c>
      <c r="AG411" s="226">
        <v>0.58599999999999997</v>
      </c>
      <c r="AH411" s="226">
        <v>0.58499999999999996</v>
      </c>
      <c r="AI411" s="226">
        <v>0.58199999999999996</v>
      </c>
      <c r="AJ411" s="226">
        <v>0.57799999999999996</v>
      </c>
    </row>
    <row r="412" spans="1:36" x14ac:dyDescent="0.25">
      <c r="A412" s="17"/>
      <c r="B412" s="226" t="s">
        <v>2205</v>
      </c>
      <c r="D412" s="226">
        <v>0</v>
      </c>
      <c r="E412" s="226">
        <v>0</v>
      </c>
      <c r="F412" s="226">
        <v>0</v>
      </c>
      <c r="G412" s="226">
        <v>0</v>
      </c>
      <c r="H412" s="226">
        <v>0</v>
      </c>
      <c r="I412" s="226">
        <v>0</v>
      </c>
      <c r="J412" s="226">
        <v>0</v>
      </c>
      <c r="K412" s="226">
        <v>0</v>
      </c>
      <c r="L412" s="226">
        <v>0</v>
      </c>
      <c r="M412" s="226">
        <v>0</v>
      </c>
      <c r="N412" s="226">
        <v>0</v>
      </c>
      <c r="O412" s="226">
        <v>0</v>
      </c>
      <c r="P412" s="226">
        <v>0</v>
      </c>
      <c r="Q412" s="226">
        <v>0</v>
      </c>
      <c r="R412" s="226">
        <v>0</v>
      </c>
      <c r="S412" s="226">
        <v>0</v>
      </c>
      <c r="T412" s="226">
        <v>0</v>
      </c>
      <c r="U412" s="226">
        <v>0</v>
      </c>
      <c r="V412" s="226">
        <v>0</v>
      </c>
      <c r="W412" s="226">
        <v>0</v>
      </c>
      <c r="X412" s="226">
        <v>0</v>
      </c>
      <c r="Y412" s="226">
        <v>0</v>
      </c>
      <c r="Z412" s="226">
        <v>0</v>
      </c>
      <c r="AA412" s="226">
        <v>0</v>
      </c>
      <c r="AB412" s="226">
        <v>0</v>
      </c>
      <c r="AC412" s="226">
        <v>0</v>
      </c>
      <c r="AD412" s="226">
        <v>0</v>
      </c>
      <c r="AE412" s="226">
        <v>0</v>
      </c>
      <c r="AF412" s="226">
        <v>0</v>
      </c>
      <c r="AG412" s="226">
        <v>0</v>
      </c>
      <c r="AH412" s="226">
        <v>0</v>
      </c>
      <c r="AI412" s="226">
        <v>0</v>
      </c>
      <c r="AJ412" s="226">
        <v>0</v>
      </c>
    </row>
    <row r="413" spans="1:36" x14ac:dyDescent="0.25">
      <c r="A413" s="17"/>
      <c r="B413" s="226" t="s">
        <v>2228</v>
      </c>
      <c r="D413" s="226">
        <v>0</v>
      </c>
      <c r="E413" s="226">
        <v>0</v>
      </c>
      <c r="F413" s="226">
        <v>0</v>
      </c>
      <c r="G413" s="226">
        <v>0</v>
      </c>
      <c r="H413" s="226">
        <v>0</v>
      </c>
      <c r="I413" s="226">
        <v>0</v>
      </c>
      <c r="J413" s="226">
        <v>0</v>
      </c>
      <c r="K413" s="226">
        <v>0</v>
      </c>
      <c r="L413" s="226">
        <v>0</v>
      </c>
      <c r="M413" s="226">
        <v>0</v>
      </c>
      <c r="N413" s="226">
        <v>0</v>
      </c>
      <c r="O413" s="226">
        <v>0</v>
      </c>
      <c r="P413" s="226">
        <v>0</v>
      </c>
      <c r="Q413" s="226">
        <v>0</v>
      </c>
      <c r="R413" s="226">
        <v>0</v>
      </c>
      <c r="S413" s="226">
        <v>0</v>
      </c>
      <c r="T413" s="226">
        <v>0</v>
      </c>
      <c r="U413" s="226">
        <v>0</v>
      </c>
      <c r="V413" s="226">
        <v>0</v>
      </c>
      <c r="W413" s="226">
        <v>0</v>
      </c>
      <c r="X413" s="226">
        <v>0</v>
      </c>
      <c r="Y413" s="226">
        <v>0</v>
      </c>
      <c r="Z413" s="226">
        <v>0</v>
      </c>
      <c r="AA413" s="226">
        <v>0</v>
      </c>
      <c r="AB413" s="226">
        <v>0</v>
      </c>
      <c r="AC413" s="226">
        <v>0</v>
      </c>
      <c r="AD413" s="226">
        <v>0</v>
      </c>
      <c r="AE413" s="226">
        <v>0</v>
      </c>
      <c r="AF413" s="226">
        <v>0</v>
      </c>
      <c r="AG413" s="226">
        <v>0</v>
      </c>
      <c r="AH413" s="226">
        <v>0</v>
      </c>
      <c r="AI413" s="226">
        <v>0</v>
      </c>
      <c r="AJ413" s="226">
        <v>0</v>
      </c>
    </row>
    <row r="414" spans="1:36" x14ac:dyDescent="0.25">
      <c r="A414" s="17"/>
      <c r="B414" s="226" t="s">
        <v>307</v>
      </c>
      <c r="D414" s="226">
        <v>3.0000000000000001E-3</v>
      </c>
      <c r="E414" s="226">
        <v>1.4E-2</v>
      </c>
      <c r="F414" s="226">
        <v>8.9999999999999993E-3</v>
      </c>
      <c r="G414" s="226">
        <v>1.0999999999999999E-2</v>
      </c>
      <c r="H414" s="226">
        <v>0.01</v>
      </c>
      <c r="I414" s="226">
        <v>1.0999999999999999E-2</v>
      </c>
      <c r="J414" s="226">
        <v>1.0999999999999999E-2</v>
      </c>
      <c r="K414" s="226">
        <v>1.0999999999999999E-2</v>
      </c>
      <c r="L414" s="226">
        <v>1.2E-2</v>
      </c>
      <c r="M414" s="226">
        <v>1.2E-2</v>
      </c>
      <c r="N414" s="226">
        <v>1.2E-2</v>
      </c>
      <c r="O414" s="226">
        <v>1.2E-2</v>
      </c>
      <c r="P414" s="226">
        <v>1.2E-2</v>
      </c>
      <c r="Q414" s="226">
        <v>1.2E-2</v>
      </c>
      <c r="R414" s="226">
        <v>1.2E-2</v>
      </c>
      <c r="S414" s="226">
        <v>1.2E-2</v>
      </c>
      <c r="T414" s="226">
        <v>1.2E-2</v>
      </c>
      <c r="U414" s="226">
        <v>1.2E-2</v>
      </c>
      <c r="V414" s="226">
        <v>1.2E-2</v>
      </c>
      <c r="W414" s="226">
        <v>1.2E-2</v>
      </c>
      <c r="X414" s="226">
        <v>1.2E-2</v>
      </c>
      <c r="Y414" s="226">
        <v>1.2E-2</v>
      </c>
      <c r="Z414" s="226">
        <v>1.2E-2</v>
      </c>
      <c r="AA414" s="226">
        <v>1.0999999999999999E-2</v>
      </c>
      <c r="AB414" s="226">
        <v>1.0999999999999999E-2</v>
      </c>
      <c r="AC414" s="226">
        <v>1.0999999999999999E-2</v>
      </c>
      <c r="AD414" s="226">
        <v>1.0999999999999999E-2</v>
      </c>
      <c r="AE414" s="226">
        <v>1.0999999999999999E-2</v>
      </c>
      <c r="AF414" s="226">
        <v>1.0999999999999999E-2</v>
      </c>
      <c r="AG414" s="226">
        <v>1.0999999999999999E-2</v>
      </c>
      <c r="AH414" s="226">
        <v>0.01</v>
      </c>
      <c r="AI414" s="226">
        <v>0.01</v>
      </c>
      <c r="AJ414" s="226">
        <v>0.01</v>
      </c>
    </row>
    <row r="415" spans="1:36" x14ac:dyDescent="0.25">
      <c r="A415" s="17"/>
      <c r="B415" s="226" t="s">
        <v>2207</v>
      </c>
      <c r="D415" s="226">
        <v>0.183</v>
      </c>
      <c r="E415" s="226">
        <v>0.193</v>
      </c>
      <c r="F415" s="226">
        <v>0.17899999999999999</v>
      </c>
      <c r="G415" s="226">
        <v>0.182</v>
      </c>
      <c r="H415" s="226">
        <v>0.186</v>
      </c>
      <c r="I415" s="226">
        <v>0.187</v>
      </c>
      <c r="J415" s="226">
        <v>0.186</v>
      </c>
      <c r="K415" s="226">
        <v>0.186</v>
      </c>
      <c r="L415" s="226">
        <v>0.186</v>
      </c>
      <c r="M415" s="226">
        <v>0.185</v>
      </c>
      <c r="N415" s="226">
        <v>0.185</v>
      </c>
      <c r="O415" s="226">
        <v>0.184</v>
      </c>
      <c r="P415" s="226">
        <v>0.184</v>
      </c>
      <c r="Q415" s="226">
        <v>0.183</v>
      </c>
      <c r="R415" s="226">
        <v>0.183</v>
      </c>
      <c r="S415" s="226">
        <v>0.182</v>
      </c>
      <c r="T415" s="226">
        <v>0.182</v>
      </c>
      <c r="U415" s="226">
        <v>0.18099999999999999</v>
      </c>
      <c r="V415" s="226">
        <v>0.18099999999999999</v>
      </c>
      <c r="W415" s="226">
        <v>0.18</v>
      </c>
      <c r="X415" s="226">
        <v>0.18</v>
      </c>
      <c r="Y415" s="226">
        <v>0.17899999999999999</v>
      </c>
      <c r="Z415" s="226">
        <v>0.17799999999999999</v>
      </c>
      <c r="AA415" s="226">
        <v>0.17799999999999999</v>
      </c>
      <c r="AB415" s="226">
        <v>0.17699999999999999</v>
      </c>
      <c r="AC415" s="226">
        <v>0.17699999999999999</v>
      </c>
      <c r="AD415" s="226">
        <v>0.17599999999999999</v>
      </c>
      <c r="AE415" s="226">
        <v>0.17499999999999999</v>
      </c>
      <c r="AF415" s="226">
        <v>0.17499999999999999</v>
      </c>
      <c r="AG415" s="226">
        <v>0.17399999999999999</v>
      </c>
      <c r="AH415" s="226">
        <v>0.17299999999999999</v>
      </c>
      <c r="AI415" s="226">
        <v>0.17299999999999999</v>
      </c>
      <c r="AJ415" s="226">
        <v>0.17199999999999999</v>
      </c>
    </row>
    <row r="416" spans="1:36" x14ac:dyDescent="0.25">
      <c r="A416" s="17"/>
      <c r="B416" s="226" t="s">
        <v>287</v>
      </c>
      <c r="D416" s="226">
        <v>6.7000000000000004E-2</v>
      </c>
      <c r="E416" s="226">
        <v>6.5000000000000002E-2</v>
      </c>
      <c r="F416" s="226">
        <v>5.7000000000000002E-2</v>
      </c>
      <c r="G416" s="226">
        <v>0.06</v>
      </c>
      <c r="H416" s="226">
        <v>6.0999999999999999E-2</v>
      </c>
      <c r="I416" s="226">
        <v>6.2E-2</v>
      </c>
      <c r="J416" s="226">
        <v>6.2E-2</v>
      </c>
      <c r="K416" s="226">
        <v>6.2E-2</v>
      </c>
      <c r="L416" s="226">
        <v>6.3E-2</v>
      </c>
      <c r="M416" s="226">
        <v>6.3E-2</v>
      </c>
      <c r="N416" s="226">
        <v>6.3E-2</v>
      </c>
      <c r="O416" s="226">
        <v>6.4000000000000001E-2</v>
      </c>
      <c r="P416" s="226">
        <v>6.4000000000000001E-2</v>
      </c>
      <c r="Q416" s="226">
        <v>6.4000000000000001E-2</v>
      </c>
      <c r="R416" s="226">
        <v>6.4000000000000001E-2</v>
      </c>
      <c r="S416" s="226">
        <v>6.4000000000000001E-2</v>
      </c>
      <c r="T416" s="226">
        <v>6.4000000000000001E-2</v>
      </c>
      <c r="U416" s="226">
        <v>6.4000000000000001E-2</v>
      </c>
      <c r="V416" s="226">
        <v>6.4000000000000001E-2</v>
      </c>
      <c r="W416" s="226">
        <v>6.4000000000000001E-2</v>
      </c>
      <c r="X416" s="226">
        <v>6.4000000000000001E-2</v>
      </c>
      <c r="Y416" s="226">
        <v>6.4000000000000001E-2</v>
      </c>
      <c r="Z416" s="226">
        <v>6.4000000000000001E-2</v>
      </c>
      <c r="AA416" s="226">
        <v>6.4000000000000001E-2</v>
      </c>
      <c r="AB416" s="226">
        <v>6.4000000000000001E-2</v>
      </c>
      <c r="AC416" s="226">
        <v>6.4000000000000001E-2</v>
      </c>
      <c r="AD416" s="226">
        <v>6.4000000000000001E-2</v>
      </c>
      <c r="AE416" s="226">
        <v>6.4000000000000001E-2</v>
      </c>
      <c r="AF416" s="226">
        <v>6.4000000000000001E-2</v>
      </c>
      <c r="AG416" s="226">
        <v>6.4000000000000001E-2</v>
      </c>
      <c r="AH416" s="226">
        <v>6.4000000000000001E-2</v>
      </c>
      <c r="AI416" s="226">
        <v>6.3E-2</v>
      </c>
      <c r="AJ416" s="226">
        <v>6.3E-2</v>
      </c>
    </row>
    <row r="417" spans="1:36" x14ac:dyDescent="0.25">
      <c r="A417" s="17"/>
      <c r="B417" s="226" t="s">
        <v>152</v>
      </c>
      <c r="D417" s="226">
        <v>3.9E-2</v>
      </c>
      <c r="E417" s="226">
        <v>4.5999999999999999E-2</v>
      </c>
      <c r="F417" s="226">
        <v>3.6999999999999998E-2</v>
      </c>
      <c r="G417" s="226">
        <v>2.3E-2</v>
      </c>
      <c r="H417" s="226">
        <v>2.9000000000000001E-2</v>
      </c>
      <c r="I417" s="226">
        <v>3.1E-2</v>
      </c>
      <c r="J417" s="226">
        <v>3.3000000000000002E-2</v>
      </c>
      <c r="K417" s="226">
        <v>3.5000000000000003E-2</v>
      </c>
      <c r="L417" s="226">
        <v>3.6999999999999998E-2</v>
      </c>
      <c r="M417" s="226">
        <v>3.7999999999999999E-2</v>
      </c>
      <c r="N417" s="226">
        <v>0.04</v>
      </c>
      <c r="O417" s="226">
        <v>4.1000000000000002E-2</v>
      </c>
      <c r="P417" s="226">
        <v>4.2000000000000003E-2</v>
      </c>
      <c r="Q417" s="226">
        <v>4.2999999999999997E-2</v>
      </c>
      <c r="R417" s="226">
        <v>4.2999999999999997E-2</v>
      </c>
      <c r="S417" s="226">
        <v>4.2999999999999997E-2</v>
      </c>
      <c r="T417" s="226">
        <v>4.2999999999999997E-2</v>
      </c>
      <c r="U417" s="226">
        <v>4.2999999999999997E-2</v>
      </c>
      <c r="V417" s="226">
        <v>4.2999999999999997E-2</v>
      </c>
      <c r="W417" s="226">
        <v>4.2999999999999997E-2</v>
      </c>
      <c r="X417" s="226">
        <v>4.2999999999999997E-2</v>
      </c>
      <c r="Y417" s="226">
        <v>4.2999999999999997E-2</v>
      </c>
      <c r="Z417" s="226">
        <v>4.2999999999999997E-2</v>
      </c>
      <c r="AA417" s="226">
        <v>4.2999999999999997E-2</v>
      </c>
      <c r="AB417" s="226">
        <v>4.2999999999999997E-2</v>
      </c>
      <c r="AC417" s="226">
        <v>4.2000000000000003E-2</v>
      </c>
      <c r="AD417" s="226">
        <v>4.2000000000000003E-2</v>
      </c>
      <c r="AE417" s="226">
        <v>4.2000000000000003E-2</v>
      </c>
      <c r="AF417" s="226">
        <v>4.2000000000000003E-2</v>
      </c>
      <c r="AG417" s="226">
        <v>4.2000000000000003E-2</v>
      </c>
      <c r="AH417" s="226">
        <v>4.2000000000000003E-2</v>
      </c>
      <c r="AI417" s="226">
        <v>4.2000000000000003E-2</v>
      </c>
      <c r="AJ417" s="226">
        <v>4.2000000000000003E-2</v>
      </c>
    </row>
    <row r="418" spans="1:36" x14ac:dyDescent="0.25">
      <c r="A418" s="17"/>
      <c r="B418" s="226" t="s">
        <v>2210</v>
      </c>
      <c r="D418" s="226">
        <v>8.0000000000000002E-3</v>
      </c>
      <c r="E418" s="226">
        <v>1.2E-2</v>
      </c>
      <c r="F418" s="226">
        <v>1.0999999999999999E-2</v>
      </c>
      <c r="G418" s="226">
        <v>1.0999999999999999E-2</v>
      </c>
      <c r="H418" s="226">
        <v>1.0999999999999999E-2</v>
      </c>
      <c r="I418" s="226">
        <v>1.0999999999999999E-2</v>
      </c>
      <c r="J418" s="226">
        <v>1.0999999999999999E-2</v>
      </c>
      <c r="K418" s="226">
        <v>1.0999999999999999E-2</v>
      </c>
      <c r="L418" s="226">
        <v>1.0999999999999999E-2</v>
      </c>
      <c r="M418" s="226">
        <v>1.0999999999999999E-2</v>
      </c>
      <c r="N418" s="226">
        <v>1.0999999999999999E-2</v>
      </c>
      <c r="O418" s="226">
        <v>1.0999999999999999E-2</v>
      </c>
      <c r="P418" s="226">
        <v>1.0999999999999999E-2</v>
      </c>
      <c r="Q418" s="226">
        <v>1.0999999999999999E-2</v>
      </c>
      <c r="R418" s="226">
        <v>1.0999999999999999E-2</v>
      </c>
      <c r="S418" s="226">
        <v>1.0999999999999999E-2</v>
      </c>
      <c r="T418" s="226">
        <v>1.0999999999999999E-2</v>
      </c>
      <c r="U418" s="226">
        <v>1.0999999999999999E-2</v>
      </c>
      <c r="V418" s="226">
        <v>1.0999999999999999E-2</v>
      </c>
      <c r="W418" s="226">
        <v>1.0999999999999999E-2</v>
      </c>
      <c r="X418" s="226">
        <v>1.0999999999999999E-2</v>
      </c>
      <c r="Y418" s="226">
        <v>1.0999999999999999E-2</v>
      </c>
      <c r="Z418" s="226">
        <v>1.0999999999999999E-2</v>
      </c>
      <c r="AA418" s="226">
        <v>1.0999999999999999E-2</v>
      </c>
      <c r="AB418" s="226">
        <v>1.0999999999999999E-2</v>
      </c>
      <c r="AC418" s="226">
        <v>1.0999999999999999E-2</v>
      </c>
      <c r="AD418" s="226">
        <v>1.0999999999999999E-2</v>
      </c>
      <c r="AE418" s="226">
        <v>1.0999999999999999E-2</v>
      </c>
      <c r="AF418" s="226">
        <v>1.0999999999999999E-2</v>
      </c>
      <c r="AG418" s="226">
        <v>1.0999999999999999E-2</v>
      </c>
      <c r="AH418" s="226">
        <v>1.0999999999999999E-2</v>
      </c>
      <c r="AI418" s="226">
        <v>1.0999999999999999E-2</v>
      </c>
      <c r="AJ418" s="226">
        <v>1.0999999999999999E-2</v>
      </c>
    </row>
    <row r="419" spans="1:36" x14ac:dyDescent="0.25">
      <c r="A419" s="17"/>
    </row>
    <row r="420" spans="1:36" x14ac:dyDescent="0.25">
      <c r="A420" s="17"/>
      <c r="B420" s="226" t="s">
        <v>2214</v>
      </c>
    </row>
    <row r="421" spans="1:36" x14ac:dyDescent="0.25">
      <c r="A421" s="17"/>
    </row>
    <row r="422" spans="1:36" x14ac:dyDescent="0.25">
      <c r="A422" s="17"/>
      <c r="B422" s="226" t="s">
        <v>2215</v>
      </c>
    </row>
    <row r="423" spans="1:36" x14ac:dyDescent="0.25">
      <c r="A423" s="17"/>
      <c r="B423" s="226" t="s">
        <v>342</v>
      </c>
      <c r="D423" s="226">
        <v>104.06</v>
      </c>
      <c r="E423" s="226">
        <v>118.752</v>
      </c>
      <c r="F423" s="226">
        <v>94.287000000000006</v>
      </c>
      <c r="G423" s="226">
        <v>102.29300000000001</v>
      </c>
      <c r="H423" s="226">
        <v>102.994</v>
      </c>
      <c r="I423" s="226">
        <v>105.52</v>
      </c>
      <c r="J423" s="226">
        <v>107.556</v>
      </c>
      <c r="K423" s="226">
        <v>109.381</v>
      </c>
      <c r="L423" s="226">
        <v>110.149</v>
      </c>
      <c r="M423" s="226">
        <v>110.273</v>
      </c>
      <c r="N423" s="226">
        <v>111.714</v>
      </c>
      <c r="O423" s="226">
        <v>111.89700000000001</v>
      </c>
      <c r="P423" s="226">
        <v>111.893</v>
      </c>
      <c r="Q423" s="226">
        <v>112.01300000000001</v>
      </c>
      <c r="R423" s="226">
        <v>112.224</v>
      </c>
      <c r="S423" s="226">
        <v>112.747</v>
      </c>
      <c r="T423" s="226">
        <v>112.426</v>
      </c>
      <c r="U423" s="226">
        <v>111.98699999999999</v>
      </c>
      <c r="V423" s="226">
        <v>111.691</v>
      </c>
      <c r="W423" s="226">
        <v>111.41800000000001</v>
      </c>
      <c r="X423" s="226">
        <v>111.52800000000001</v>
      </c>
      <c r="Y423" s="226">
        <v>111.898</v>
      </c>
      <c r="Z423" s="226">
        <v>112.642</v>
      </c>
      <c r="AA423" s="226">
        <v>113.04600000000001</v>
      </c>
      <c r="AB423" s="226">
        <v>113.428</v>
      </c>
      <c r="AC423" s="226">
        <v>113.578</v>
      </c>
      <c r="AD423" s="226">
        <v>114.408</v>
      </c>
      <c r="AE423" s="226">
        <v>115.00700000000001</v>
      </c>
      <c r="AF423" s="226">
        <v>115.476</v>
      </c>
      <c r="AG423" s="226">
        <v>115.383</v>
      </c>
      <c r="AH423" s="226">
        <v>115.351</v>
      </c>
      <c r="AI423" s="226">
        <v>116.127</v>
      </c>
      <c r="AJ423" s="226">
        <v>117.121</v>
      </c>
    </row>
    <row r="424" spans="1:36" x14ac:dyDescent="0.25">
      <c r="A424" s="17"/>
      <c r="B424" s="226" t="s">
        <v>2217</v>
      </c>
      <c r="D424" s="226">
        <v>222.79400000000001</v>
      </c>
      <c r="E424" s="226">
        <v>227.87799999999999</v>
      </c>
      <c r="F424" s="226">
        <v>189.82499999999999</v>
      </c>
      <c r="G424" s="226">
        <v>199.23699999999999</v>
      </c>
      <c r="H424" s="226">
        <v>198.72800000000001</v>
      </c>
      <c r="I424" s="226">
        <v>202.75899999999999</v>
      </c>
      <c r="J424" s="226">
        <v>205.804</v>
      </c>
      <c r="K424" s="226">
        <v>208.626</v>
      </c>
      <c r="L424" s="226">
        <v>209.24</v>
      </c>
      <c r="M424" s="226">
        <v>208.45599999999999</v>
      </c>
      <c r="N424" s="226">
        <v>209.75899999999999</v>
      </c>
      <c r="O424" s="226">
        <v>208.881</v>
      </c>
      <c r="P424" s="226">
        <v>207.749</v>
      </c>
      <c r="Q424" s="226">
        <v>205.38499999999999</v>
      </c>
      <c r="R424" s="226">
        <v>203.09200000000001</v>
      </c>
      <c r="S424" s="226">
        <v>201.274</v>
      </c>
      <c r="T424" s="226">
        <v>198.268</v>
      </c>
      <c r="U424" s="226">
        <v>195.64099999999999</v>
      </c>
      <c r="V424" s="226">
        <v>193.04499999999999</v>
      </c>
      <c r="W424" s="226">
        <v>190.88399999999999</v>
      </c>
      <c r="X424" s="226">
        <v>189.36799999999999</v>
      </c>
      <c r="Y424" s="226">
        <v>188.346</v>
      </c>
      <c r="Z424" s="226">
        <v>187.59700000000001</v>
      </c>
      <c r="AA424" s="226">
        <v>186.762</v>
      </c>
      <c r="AB424" s="226">
        <v>185.93700000000001</v>
      </c>
      <c r="AC424" s="226">
        <v>184.73</v>
      </c>
      <c r="AD424" s="226">
        <v>184.53200000000001</v>
      </c>
      <c r="AE424" s="226">
        <v>184.00299999999999</v>
      </c>
      <c r="AF424" s="226">
        <v>183.64699999999999</v>
      </c>
      <c r="AG424" s="226">
        <v>182.423</v>
      </c>
      <c r="AH424" s="226">
        <v>181.37899999999999</v>
      </c>
      <c r="AI424" s="226">
        <v>181.33699999999999</v>
      </c>
      <c r="AJ424" s="226">
        <v>181.67500000000001</v>
      </c>
    </row>
    <row r="425" spans="1:36" x14ac:dyDescent="0.25">
      <c r="A425" s="17"/>
      <c r="B425" s="226" t="s">
        <v>22</v>
      </c>
      <c r="D425" s="226">
        <v>0.17499999999999999</v>
      </c>
      <c r="E425" s="226">
        <v>0.25</v>
      </c>
      <c r="F425" s="226">
        <v>0.19500000000000001</v>
      </c>
      <c r="G425" s="226">
        <v>0.20599999999999999</v>
      </c>
      <c r="H425" s="226">
        <v>0.20599999999999999</v>
      </c>
      <c r="I425" s="226">
        <v>0.21099999999999999</v>
      </c>
      <c r="J425" s="226">
        <v>0.215</v>
      </c>
      <c r="K425" s="226">
        <v>0.219</v>
      </c>
      <c r="L425" s="226">
        <v>0.221</v>
      </c>
      <c r="M425" s="226">
        <v>0.221</v>
      </c>
      <c r="N425" s="226">
        <v>0.224</v>
      </c>
      <c r="O425" s="226">
        <v>0.224</v>
      </c>
      <c r="P425" s="226">
        <v>0.223</v>
      </c>
      <c r="Q425" s="226">
        <v>0.223</v>
      </c>
      <c r="R425" s="226">
        <v>0.222</v>
      </c>
      <c r="S425" s="226">
        <v>0.222</v>
      </c>
      <c r="T425" s="226">
        <v>0.22</v>
      </c>
      <c r="U425" s="226">
        <v>0.218</v>
      </c>
      <c r="V425" s="226">
        <v>0.217</v>
      </c>
      <c r="W425" s="226">
        <v>0.215</v>
      </c>
      <c r="X425" s="226">
        <v>0.214</v>
      </c>
      <c r="Y425" s="226">
        <v>0.214</v>
      </c>
      <c r="Z425" s="226">
        <v>0.214</v>
      </c>
      <c r="AA425" s="226">
        <v>0.214</v>
      </c>
      <c r="AB425" s="226">
        <v>0.214</v>
      </c>
      <c r="AC425" s="226">
        <v>0.21299999999999999</v>
      </c>
      <c r="AD425" s="226">
        <v>0.21299999999999999</v>
      </c>
      <c r="AE425" s="226">
        <v>0.21299999999999999</v>
      </c>
      <c r="AF425" s="226">
        <v>0.21299999999999999</v>
      </c>
      <c r="AG425" s="226">
        <v>0.21199999999999999</v>
      </c>
      <c r="AH425" s="226">
        <v>0.21099999999999999</v>
      </c>
      <c r="AI425" s="226">
        <v>0.21099999999999999</v>
      </c>
      <c r="AJ425" s="226">
        <v>0.21199999999999999</v>
      </c>
    </row>
    <row r="426" spans="1:36" x14ac:dyDescent="0.25">
      <c r="A426" s="17"/>
      <c r="B426" s="226" t="s">
        <v>2265</v>
      </c>
      <c r="D426" s="226">
        <v>1.502</v>
      </c>
      <c r="E426" s="226">
        <v>7.24</v>
      </c>
      <c r="F426" s="226">
        <v>4.0599999999999996</v>
      </c>
      <c r="G426" s="226">
        <v>5.0839999999999996</v>
      </c>
      <c r="H426" s="226">
        <v>4.7469999999999999</v>
      </c>
      <c r="I426" s="226">
        <v>5.0590000000000002</v>
      </c>
      <c r="J426" s="226">
        <v>5.2930000000000001</v>
      </c>
      <c r="K426" s="226">
        <v>5.5170000000000003</v>
      </c>
      <c r="L426" s="226">
        <v>5.6619999999999999</v>
      </c>
      <c r="M426" s="226">
        <v>5.78</v>
      </c>
      <c r="N426" s="226">
        <v>5.9290000000000003</v>
      </c>
      <c r="O426" s="226">
        <v>6.0049999999999999</v>
      </c>
      <c r="P426" s="226">
        <v>6.03</v>
      </c>
      <c r="Q426" s="226">
        <v>6.03</v>
      </c>
      <c r="R426" s="226">
        <v>6.0590000000000002</v>
      </c>
      <c r="S426" s="226">
        <v>6.0839999999999996</v>
      </c>
      <c r="T426" s="226">
        <v>6.0590000000000002</v>
      </c>
      <c r="U426" s="226">
        <v>5.9359999999999999</v>
      </c>
      <c r="V426" s="226">
        <v>5.88</v>
      </c>
      <c r="W426" s="226">
        <v>5.8390000000000004</v>
      </c>
      <c r="X426" s="226">
        <v>5.8120000000000003</v>
      </c>
      <c r="Y426" s="226">
        <v>5.8019999999999996</v>
      </c>
      <c r="Z426" s="226">
        <v>5.7859999999999996</v>
      </c>
      <c r="AA426" s="226">
        <v>5.71</v>
      </c>
      <c r="AB426" s="226">
        <v>5.6529999999999996</v>
      </c>
      <c r="AC426" s="226">
        <v>5.6130000000000004</v>
      </c>
      <c r="AD426" s="226">
        <v>5.5229999999999997</v>
      </c>
      <c r="AE426" s="226">
        <v>5.5049999999999999</v>
      </c>
      <c r="AF426" s="226">
        <v>5.4850000000000003</v>
      </c>
      <c r="AG426" s="226">
        <v>5.4539999999999997</v>
      </c>
      <c r="AH426" s="226">
        <v>5.4260000000000002</v>
      </c>
      <c r="AI426" s="226">
        <v>5.4359999999999999</v>
      </c>
      <c r="AJ426" s="226">
        <v>5.4580000000000002</v>
      </c>
    </row>
    <row r="427" spans="1:36" x14ac:dyDescent="0.25">
      <c r="A427" s="17"/>
      <c r="B427" s="226" t="s">
        <v>2218</v>
      </c>
      <c r="D427" s="226">
        <v>88.483000000000004</v>
      </c>
      <c r="E427" s="226">
        <v>99.203000000000003</v>
      </c>
      <c r="F427" s="226">
        <v>78.192999999999998</v>
      </c>
      <c r="G427" s="226">
        <v>83.921999999999997</v>
      </c>
      <c r="H427" s="226">
        <v>85.457999999999998</v>
      </c>
      <c r="I427" s="226">
        <v>87.340999999999994</v>
      </c>
      <c r="J427" s="226">
        <v>88.623999999999995</v>
      </c>
      <c r="K427" s="226">
        <v>89.84</v>
      </c>
      <c r="L427" s="226">
        <v>90.298000000000002</v>
      </c>
      <c r="M427" s="226">
        <v>90.207999999999998</v>
      </c>
      <c r="N427" s="226">
        <v>91.132999999999996</v>
      </c>
      <c r="O427" s="226">
        <v>91.004000000000005</v>
      </c>
      <c r="P427" s="226">
        <v>90.823999999999998</v>
      </c>
      <c r="Q427" s="226">
        <v>90.661000000000001</v>
      </c>
      <c r="R427" s="226">
        <v>90.616</v>
      </c>
      <c r="S427" s="226">
        <v>90.828999999999994</v>
      </c>
      <c r="T427" s="226">
        <v>90.346999999999994</v>
      </c>
      <c r="U427" s="226">
        <v>89.840999999999994</v>
      </c>
      <c r="V427" s="226">
        <v>89.44</v>
      </c>
      <c r="W427" s="226">
        <v>89.049000000000007</v>
      </c>
      <c r="X427" s="226">
        <v>88.941999999999993</v>
      </c>
      <c r="Y427" s="226">
        <v>89.058999999999997</v>
      </c>
      <c r="Z427" s="226">
        <v>89.447000000000003</v>
      </c>
      <c r="AA427" s="226">
        <v>89.578000000000003</v>
      </c>
      <c r="AB427" s="226">
        <v>89.685000000000002</v>
      </c>
      <c r="AC427" s="226">
        <v>89.599000000000004</v>
      </c>
      <c r="AD427" s="226">
        <v>90.031999999999996</v>
      </c>
      <c r="AE427" s="226">
        <v>90.274000000000001</v>
      </c>
      <c r="AF427" s="226">
        <v>90.424999999999997</v>
      </c>
      <c r="AG427" s="226">
        <v>90.138000000000005</v>
      </c>
      <c r="AH427" s="226">
        <v>89.9</v>
      </c>
      <c r="AI427" s="226">
        <v>90.271000000000001</v>
      </c>
      <c r="AJ427" s="226">
        <v>90.811000000000007</v>
      </c>
    </row>
    <row r="428" spans="1:36" x14ac:dyDescent="0.25">
      <c r="A428" s="17"/>
      <c r="B428" s="226" t="s">
        <v>333</v>
      </c>
      <c r="D428" s="226">
        <v>32.353999999999999</v>
      </c>
      <c r="E428" s="226">
        <v>33.585000000000001</v>
      </c>
      <c r="F428" s="226">
        <v>24.811</v>
      </c>
      <c r="G428" s="226">
        <v>27.75</v>
      </c>
      <c r="H428" s="226">
        <v>28.11</v>
      </c>
      <c r="I428" s="226">
        <v>28.948</v>
      </c>
      <c r="J428" s="226">
        <v>29.611999999999998</v>
      </c>
      <c r="K428" s="226">
        <v>30.222999999999999</v>
      </c>
      <c r="L428" s="226">
        <v>30.58</v>
      </c>
      <c r="M428" s="226">
        <v>30.762</v>
      </c>
      <c r="N428" s="226">
        <v>31.300999999999998</v>
      </c>
      <c r="O428" s="226">
        <v>31.468</v>
      </c>
      <c r="P428" s="226">
        <v>31.600999999999999</v>
      </c>
      <c r="Q428" s="226">
        <v>31.727</v>
      </c>
      <c r="R428" s="226">
        <v>31.85</v>
      </c>
      <c r="S428" s="226">
        <v>32.045000000000002</v>
      </c>
      <c r="T428" s="226">
        <v>31.966000000000001</v>
      </c>
      <c r="U428" s="226">
        <v>31.86</v>
      </c>
      <c r="V428" s="226">
        <v>31.792000000000002</v>
      </c>
      <c r="W428" s="226">
        <v>31.721</v>
      </c>
      <c r="X428" s="226">
        <v>31.757000000000001</v>
      </c>
      <c r="Y428" s="226">
        <v>31.867000000000001</v>
      </c>
      <c r="Z428" s="226">
        <v>32.088000000000001</v>
      </c>
      <c r="AA428" s="226">
        <v>32.213999999999999</v>
      </c>
      <c r="AB428" s="226">
        <v>32.332000000000001</v>
      </c>
      <c r="AC428" s="226">
        <v>32.383000000000003</v>
      </c>
      <c r="AD428" s="226">
        <v>32.627000000000002</v>
      </c>
      <c r="AE428" s="226">
        <v>32.805999999999997</v>
      </c>
      <c r="AF428" s="226">
        <v>32.948</v>
      </c>
      <c r="AG428" s="226">
        <v>32.933</v>
      </c>
      <c r="AH428" s="226">
        <v>32.936999999999998</v>
      </c>
      <c r="AI428" s="226">
        <v>33.171999999999997</v>
      </c>
      <c r="AJ428" s="226">
        <v>33.47</v>
      </c>
    </row>
    <row r="429" spans="1:36" x14ac:dyDescent="0.25">
      <c r="A429" s="17"/>
      <c r="B429" s="226" t="s">
        <v>2220</v>
      </c>
      <c r="D429" s="226">
        <v>18.876000000000001</v>
      </c>
      <c r="E429" s="226">
        <v>23.827999999999999</v>
      </c>
      <c r="F429" s="226">
        <v>16.306999999999999</v>
      </c>
      <c r="G429" s="226">
        <v>10.738</v>
      </c>
      <c r="H429" s="226">
        <v>13.369</v>
      </c>
      <c r="I429" s="226">
        <v>14.622999999999999</v>
      </c>
      <c r="J429" s="226">
        <v>15.776999999999999</v>
      </c>
      <c r="K429" s="226">
        <v>16.89</v>
      </c>
      <c r="L429" s="226">
        <v>17.850999999999999</v>
      </c>
      <c r="M429" s="226">
        <v>18.646000000000001</v>
      </c>
      <c r="N429" s="226">
        <v>19.577000000000002</v>
      </c>
      <c r="O429" s="226">
        <v>20.177</v>
      </c>
      <c r="P429" s="226">
        <v>20.693999999999999</v>
      </c>
      <c r="Q429" s="226">
        <v>21.085999999999999</v>
      </c>
      <c r="R429" s="226">
        <v>21.399000000000001</v>
      </c>
      <c r="S429" s="226">
        <v>21.655000000000001</v>
      </c>
      <c r="T429" s="226">
        <v>21.597999999999999</v>
      </c>
      <c r="U429" s="226">
        <v>21.484999999999999</v>
      </c>
      <c r="V429" s="226">
        <v>21.4</v>
      </c>
      <c r="W429" s="226">
        <v>21.315000000000001</v>
      </c>
      <c r="X429" s="226">
        <v>21.295000000000002</v>
      </c>
      <c r="Y429" s="226">
        <v>21.332999999999998</v>
      </c>
      <c r="Z429" s="226">
        <v>21.446000000000002</v>
      </c>
      <c r="AA429" s="226">
        <v>21.492000000000001</v>
      </c>
      <c r="AB429" s="226">
        <v>21.533000000000001</v>
      </c>
      <c r="AC429" s="226">
        <v>21.527999999999999</v>
      </c>
      <c r="AD429" s="226">
        <v>21.652999999999999</v>
      </c>
      <c r="AE429" s="226">
        <v>21.733000000000001</v>
      </c>
      <c r="AF429" s="226">
        <v>21.788</v>
      </c>
      <c r="AG429" s="226">
        <v>21.734000000000002</v>
      </c>
      <c r="AH429" s="226">
        <v>21.692</v>
      </c>
      <c r="AI429" s="226">
        <v>21.803999999999998</v>
      </c>
      <c r="AJ429" s="226">
        <v>21.957999999999998</v>
      </c>
    </row>
    <row r="430" spans="1:36" x14ac:dyDescent="0.25">
      <c r="A430" s="17"/>
      <c r="B430" s="226" t="s">
        <v>2221</v>
      </c>
      <c r="D430" s="226">
        <v>349.20600000000002</v>
      </c>
      <c r="E430" s="226">
        <v>369.78500000000003</v>
      </c>
      <c r="F430" s="226">
        <v>312.30900000000003</v>
      </c>
      <c r="G430" s="226">
        <v>330.43099999999998</v>
      </c>
      <c r="H430" s="226">
        <v>328.45100000000002</v>
      </c>
      <c r="I430" s="226">
        <v>335.25799999999998</v>
      </c>
      <c r="J430" s="226">
        <v>340.89499999999998</v>
      </c>
      <c r="K430" s="226">
        <v>345.78899999999999</v>
      </c>
      <c r="L430" s="226">
        <v>346.66199999999998</v>
      </c>
      <c r="M430" s="226">
        <v>345.03500000000003</v>
      </c>
      <c r="N430" s="226">
        <v>347.61399999999998</v>
      </c>
      <c r="O430" s="226">
        <v>346.55500000000001</v>
      </c>
      <c r="P430" s="226">
        <v>344.565</v>
      </c>
      <c r="Q430" s="226">
        <v>343.24299999999999</v>
      </c>
      <c r="R430" s="226">
        <v>342.18200000000002</v>
      </c>
      <c r="S430" s="226">
        <v>342.12</v>
      </c>
      <c r="T430" s="226">
        <v>339.79599999999999</v>
      </c>
      <c r="U430" s="226">
        <v>337</v>
      </c>
      <c r="V430" s="226">
        <v>334.61099999999999</v>
      </c>
      <c r="W430" s="226">
        <v>332.30700000000002</v>
      </c>
      <c r="X430" s="226">
        <v>331.173</v>
      </c>
      <c r="Y430" s="226">
        <v>330.75700000000001</v>
      </c>
      <c r="Z430" s="226">
        <v>331.32299999999998</v>
      </c>
      <c r="AA430" s="226">
        <v>330.93599999999998</v>
      </c>
      <c r="AB430" s="226">
        <v>330.49900000000002</v>
      </c>
      <c r="AC430" s="226">
        <v>329.45100000000002</v>
      </c>
      <c r="AD430" s="226">
        <v>330.23200000000003</v>
      </c>
      <c r="AE430" s="226">
        <v>330.41899999999998</v>
      </c>
      <c r="AF430" s="226">
        <v>330.26499999999999</v>
      </c>
      <c r="AG430" s="226">
        <v>328.63400000000001</v>
      </c>
      <c r="AH430" s="226">
        <v>327.16000000000003</v>
      </c>
      <c r="AI430" s="226">
        <v>327.74400000000003</v>
      </c>
      <c r="AJ430" s="226">
        <v>328.85399999999998</v>
      </c>
    </row>
    <row r="431" spans="1:36" x14ac:dyDescent="0.25">
      <c r="A431" s="17"/>
      <c r="B431" s="226" t="s">
        <v>2266</v>
      </c>
      <c r="D431" s="226">
        <v>6.335</v>
      </c>
      <c r="E431" s="226">
        <v>6.7089999999999996</v>
      </c>
      <c r="F431" s="226">
        <v>5.6660000000000004</v>
      </c>
      <c r="G431" s="226">
        <v>5.9950000000000001</v>
      </c>
      <c r="H431" s="226">
        <v>5.96</v>
      </c>
      <c r="I431" s="226">
        <v>6.085</v>
      </c>
      <c r="J431" s="226">
        <v>6.1929999999999996</v>
      </c>
      <c r="K431" s="226">
        <v>6.2919999999999998</v>
      </c>
      <c r="L431" s="226">
        <v>6.3259999999999996</v>
      </c>
      <c r="M431" s="226">
        <v>6.3209999999999997</v>
      </c>
      <c r="N431" s="226">
        <v>6.3949999999999996</v>
      </c>
      <c r="O431" s="226">
        <v>6.4009999999999998</v>
      </c>
      <c r="P431" s="226">
        <v>6.391</v>
      </c>
      <c r="Q431" s="226">
        <v>6.3929999999999998</v>
      </c>
      <c r="R431" s="226">
        <v>6.4009999999999998</v>
      </c>
      <c r="S431" s="226">
        <v>6.4279999999999999</v>
      </c>
      <c r="T431" s="226">
        <v>6.4119999999999999</v>
      </c>
      <c r="U431" s="226">
        <v>6.3869999999999996</v>
      </c>
      <c r="V431" s="226">
        <v>6.37</v>
      </c>
      <c r="W431" s="226">
        <v>6.3550000000000004</v>
      </c>
      <c r="X431" s="226">
        <v>6.3639999999999999</v>
      </c>
      <c r="Y431" s="226">
        <v>6.3879999999999999</v>
      </c>
      <c r="Z431" s="226">
        <v>6.4320000000000004</v>
      </c>
      <c r="AA431" s="226">
        <v>6.4560000000000004</v>
      </c>
      <c r="AB431" s="226">
        <v>6.4790000000000001</v>
      </c>
      <c r="AC431" s="226">
        <v>6.4889999999999999</v>
      </c>
      <c r="AD431" s="226">
        <v>6.5369999999999999</v>
      </c>
      <c r="AE431" s="226">
        <v>6.5730000000000004</v>
      </c>
      <c r="AF431" s="226">
        <v>6.601</v>
      </c>
      <c r="AG431" s="226">
        <v>6.5970000000000004</v>
      </c>
      <c r="AH431" s="226">
        <v>6.5960000000000001</v>
      </c>
      <c r="AI431" s="226">
        <v>6.6420000000000003</v>
      </c>
      <c r="AJ431" s="226">
        <v>6.7</v>
      </c>
    </row>
    <row r="432" spans="1:36" x14ac:dyDescent="0.25">
      <c r="A432" s="17"/>
      <c r="B432" s="226" t="s">
        <v>2212</v>
      </c>
      <c r="D432" s="226">
        <v>823.78499999999997</v>
      </c>
      <c r="E432" s="226">
        <v>887.22799999999995</v>
      </c>
      <c r="F432" s="226">
        <v>725.65300000000002</v>
      </c>
      <c r="G432" s="226">
        <v>765.65599999999995</v>
      </c>
      <c r="H432" s="226">
        <v>768.02300000000002</v>
      </c>
      <c r="I432" s="226">
        <v>785.803</v>
      </c>
      <c r="J432" s="226">
        <v>799.96900000000005</v>
      </c>
      <c r="K432" s="226">
        <v>812.77700000000004</v>
      </c>
      <c r="L432" s="226">
        <v>816.98900000000003</v>
      </c>
      <c r="M432" s="226">
        <v>815.702</v>
      </c>
      <c r="N432" s="226">
        <v>823.64499999999998</v>
      </c>
      <c r="O432" s="226">
        <v>822.61300000000006</v>
      </c>
      <c r="P432" s="226">
        <v>819.971</v>
      </c>
      <c r="Q432" s="226">
        <v>816.76099999999997</v>
      </c>
      <c r="R432" s="226">
        <v>814.04499999999996</v>
      </c>
      <c r="S432" s="226">
        <v>813.40499999999997</v>
      </c>
      <c r="T432" s="226">
        <v>807.09299999999996</v>
      </c>
      <c r="U432" s="226">
        <v>800.35500000000002</v>
      </c>
      <c r="V432" s="226">
        <v>794.44500000000005</v>
      </c>
      <c r="W432" s="226">
        <v>789.10500000000002</v>
      </c>
      <c r="X432" s="226">
        <v>786.452</v>
      </c>
      <c r="Y432" s="226">
        <v>785.66300000000001</v>
      </c>
      <c r="Z432" s="226">
        <v>786.97500000000002</v>
      </c>
      <c r="AA432" s="226">
        <v>786.40700000000004</v>
      </c>
      <c r="AB432" s="226">
        <v>785.75900000000001</v>
      </c>
      <c r="AC432" s="226">
        <v>783.58399999999995</v>
      </c>
      <c r="AD432" s="226">
        <v>785.75800000000004</v>
      </c>
      <c r="AE432" s="226">
        <v>786.53399999999999</v>
      </c>
      <c r="AF432" s="226">
        <v>786.84799999999996</v>
      </c>
      <c r="AG432" s="226">
        <v>783.50800000000004</v>
      </c>
      <c r="AH432" s="226">
        <v>780.65200000000004</v>
      </c>
      <c r="AI432" s="226">
        <v>782.74400000000003</v>
      </c>
      <c r="AJ432" s="226">
        <v>786.25800000000004</v>
      </c>
    </row>
    <row r="433" spans="1:36" x14ac:dyDescent="0.25">
      <c r="A433" s="17"/>
    </row>
    <row r="434" spans="1:36" x14ac:dyDescent="0.25">
      <c r="A434" s="17"/>
      <c r="B434" s="226" t="s">
        <v>2226</v>
      </c>
    </row>
    <row r="435" spans="1:36" x14ac:dyDescent="0.25">
      <c r="A435" s="17"/>
    </row>
    <row r="436" spans="1:36" x14ac:dyDescent="0.25">
      <c r="A436" s="17"/>
      <c r="B436" s="226" t="s">
        <v>2227</v>
      </c>
    </row>
    <row r="437" spans="1:36" x14ac:dyDescent="0.25">
      <c r="A437" s="17"/>
      <c r="B437" s="226" t="s">
        <v>2205</v>
      </c>
      <c r="D437" s="226">
        <v>100.9</v>
      </c>
      <c r="E437" s="226">
        <v>101.6</v>
      </c>
      <c r="F437" s="226">
        <v>102.3</v>
      </c>
      <c r="G437" s="226">
        <v>103.1</v>
      </c>
      <c r="H437" s="226">
        <v>103.8</v>
      </c>
      <c r="I437" s="226">
        <v>104.6</v>
      </c>
      <c r="J437" s="226">
        <v>105.3</v>
      </c>
      <c r="K437" s="226">
        <v>106</v>
      </c>
      <c r="L437" s="226">
        <v>106.7</v>
      </c>
      <c r="M437" s="226">
        <v>107.4</v>
      </c>
      <c r="N437" s="226">
        <v>108.1</v>
      </c>
      <c r="O437" s="226">
        <v>108.8</v>
      </c>
      <c r="P437" s="226">
        <v>109.5</v>
      </c>
      <c r="Q437" s="226">
        <v>110.2</v>
      </c>
      <c r="R437" s="226">
        <v>110.9</v>
      </c>
      <c r="S437" s="226">
        <v>111.6</v>
      </c>
      <c r="T437" s="226">
        <v>112.3</v>
      </c>
      <c r="U437" s="226">
        <v>113</v>
      </c>
      <c r="V437" s="226">
        <v>113.7</v>
      </c>
      <c r="W437" s="226">
        <v>114.4</v>
      </c>
      <c r="X437" s="226">
        <v>115.1</v>
      </c>
      <c r="Y437" s="226">
        <v>115.8</v>
      </c>
      <c r="Z437" s="226">
        <v>116.5</v>
      </c>
      <c r="AA437" s="226">
        <v>117.2</v>
      </c>
      <c r="AB437" s="226">
        <v>117.9</v>
      </c>
      <c r="AC437" s="226">
        <v>118.6</v>
      </c>
      <c r="AD437" s="226">
        <v>119.4</v>
      </c>
      <c r="AE437" s="226">
        <v>120.1</v>
      </c>
      <c r="AF437" s="226">
        <v>120.8</v>
      </c>
      <c r="AG437" s="226">
        <v>121.5</v>
      </c>
      <c r="AH437" s="226">
        <v>122.2</v>
      </c>
      <c r="AI437" s="226">
        <v>122.9</v>
      </c>
      <c r="AJ437" s="226">
        <v>123.6</v>
      </c>
    </row>
    <row r="438" spans="1:36" x14ac:dyDescent="0.25">
      <c r="A438" s="17"/>
      <c r="B438" s="226" t="s">
        <v>2228</v>
      </c>
      <c r="D438" s="226">
        <v>0</v>
      </c>
      <c r="E438" s="226">
        <v>0</v>
      </c>
      <c r="F438" s="226">
        <v>0</v>
      </c>
      <c r="G438" s="226">
        <v>0</v>
      </c>
      <c r="H438" s="226">
        <v>0</v>
      </c>
      <c r="I438" s="226">
        <v>0</v>
      </c>
      <c r="J438" s="226">
        <v>0</v>
      </c>
      <c r="K438" s="226">
        <v>0</v>
      </c>
      <c r="L438" s="226">
        <v>0</v>
      </c>
      <c r="M438" s="226">
        <v>0</v>
      </c>
      <c r="N438" s="226">
        <v>0</v>
      </c>
      <c r="O438" s="226">
        <v>0</v>
      </c>
      <c r="P438" s="226">
        <v>0</v>
      </c>
      <c r="Q438" s="226">
        <v>0</v>
      </c>
      <c r="R438" s="226">
        <v>0</v>
      </c>
      <c r="S438" s="226">
        <v>0</v>
      </c>
      <c r="T438" s="226">
        <v>0</v>
      </c>
      <c r="U438" s="226">
        <v>0</v>
      </c>
      <c r="V438" s="226">
        <v>0</v>
      </c>
      <c r="W438" s="226">
        <v>0</v>
      </c>
      <c r="X438" s="226">
        <v>0</v>
      </c>
      <c r="Y438" s="226">
        <v>0</v>
      </c>
      <c r="Z438" s="226">
        <v>0</v>
      </c>
      <c r="AA438" s="226">
        <v>0</v>
      </c>
      <c r="AB438" s="226">
        <v>0</v>
      </c>
      <c r="AC438" s="226">
        <v>0</v>
      </c>
      <c r="AD438" s="226">
        <v>0</v>
      </c>
      <c r="AE438" s="226">
        <v>0</v>
      </c>
      <c r="AF438" s="226">
        <v>0</v>
      </c>
      <c r="AG438" s="226">
        <v>0</v>
      </c>
      <c r="AH438" s="226">
        <v>0</v>
      </c>
      <c r="AI438" s="226">
        <v>0</v>
      </c>
      <c r="AJ438" s="226">
        <v>0</v>
      </c>
    </row>
    <row r="439" spans="1:36" x14ac:dyDescent="0.25">
      <c r="A439" s="17"/>
      <c r="B439" s="226" t="s">
        <v>307</v>
      </c>
      <c r="D439" s="226">
        <v>0</v>
      </c>
      <c r="E439" s="226">
        <v>0</v>
      </c>
      <c r="F439" s="226">
        <v>0</v>
      </c>
      <c r="G439" s="226">
        <v>0</v>
      </c>
      <c r="H439" s="226">
        <v>0</v>
      </c>
      <c r="I439" s="226">
        <v>0</v>
      </c>
      <c r="J439" s="226">
        <v>0</v>
      </c>
      <c r="K439" s="226">
        <v>0</v>
      </c>
      <c r="L439" s="226">
        <v>0</v>
      </c>
      <c r="M439" s="226">
        <v>0</v>
      </c>
      <c r="N439" s="226">
        <v>0</v>
      </c>
      <c r="O439" s="226">
        <v>0</v>
      </c>
      <c r="P439" s="226">
        <v>0</v>
      </c>
      <c r="Q439" s="226">
        <v>0</v>
      </c>
      <c r="R439" s="226">
        <v>0</v>
      </c>
      <c r="S439" s="226">
        <v>0</v>
      </c>
      <c r="T439" s="226">
        <v>0</v>
      </c>
      <c r="U439" s="226">
        <v>0</v>
      </c>
      <c r="V439" s="226">
        <v>0</v>
      </c>
      <c r="W439" s="226">
        <v>0</v>
      </c>
      <c r="X439" s="226">
        <v>0</v>
      </c>
      <c r="Y439" s="226">
        <v>0</v>
      </c>
      <c r="Z439" s="226">
        <v>0</v>
      </c>
      <c r="AA439" s="226">
        <v>0</v>
      </c>
      <c r="AB439" s="226">
        <v>0</v>
      </c>
      <c r="AC439" s="226">
        <v>0</v>
      </c>
      <c r="AD439" s="226">
        <v>0</v>
      </c>
      <c r="AE439" s="226">
        <v>0</v>
      </c>
      <c r="AF439" s="226">
        <v>0</v>
      </c>
      <c r="AG439" s="226">
        <v>0</v>
      </c>
      <c r="AH439" s="226">
        <v>0</v>
      </c>
      <c r="AI439" s="226">
        <v>0</v>
      </c>
      <c r="AJ439" s="226">
        <v>0</v>
      </c>
    </row>
    <row r="440" spans="1:36" x14ac:dyDescent="0.25">
      <c r="A440" s="17"/>
      <c r="B440" s="226" t="s">
        <v>2207</v>
      </c>
      <c r="D440" s="226">
        <v>0</v>
      </c>
      <c r="E440" s="226">
        <v>0</v>
      </c>
      <c r="F440" s="226">
        <v>0</v>
      </c>
      <c r="G440" s="226">
        <v>0</v>
      </c>
      <c r="H440" s="226">
        <v>0</v>
      </c>
      <c r="I440" s="226">
        <v>0</v>
      </c>
      <c r="J440" s="226">
        <v>0</v>
      </c>
      <c r="K440" s="226">
        <v>0</v>
      </c>
      <c r="L440" s="226">
        <v>0</v>
      </c>
      <c r="M440" s="226">
        <v>0</v>
      </c>
      <c r="N440" s="226">
        <v>0</v>
      </c>
      <c r="O440" s="226">
        <v>0</v>
      </c>
      <c r="P440" s="226">
        <v>0</v>
      </c>
      <c r="Q440" s="226">
        <v>0</v>
      </c>
      <c r="R440" s="226">
        <v>0</v>
      </c>
      <c r="S440" s="226">
        <v>0</v>
      </c>
      <c r="T440" s="226">
        <v>0</v>
      </c>
      <c r="U440" s="226">
        <v>0</v>
      </c>
      <c r="V440" s="226">
        <v>0</v>
      </c>
      <c r="W440" s="226">
        <v>0</v>
      </c>
      <c r="X440" s="226">
        <v>0</v>
      </c>
      <c r="Y440" s="226">
        <v>0</v>
      </c>
      <c r="Z440" s="226">
        <v>0</v>
      </c>
      <c r="AA440" s="226">
        <v>0</v>
      </c>
      <c r="AB440" s="226">
        <v>0</v>
      </c>
      <c r="AC440" s="226">
        <v>0</v>
      </c>
      <c r="AD440" s="226">
        <v>0</v>
      </c>
      <c r="AE440" s="226">
        <v>0</v>
      </c>
      <c r="AF440" s="226">
        <v>0</v>
      </c>
      <c r="AG440" s="226">
        <v>0</v>
      </c>
      <c r="AH440" s="226">
        <v>0</v>
      </c>
      <c r="AI440" s="226">
        <v>0</v>
      </c>
      <c r="AJ440" s="226">
        <v>0</v>
      </c>
    </row>
    <row r="441" spans="1:36" x14ac:dyDescent="0.25">
      <c r="A441" s="17"/>
      <c r="B441" s="226" t="s">
        <v>2208</v>
      </c>
      <c r="D441" s="226">
        <v>0</v>
      </c>
      <c r="E441" s="226">
        <v>0</v>
      </c>
      <c r="F441" s="226">
        <v>0</v>
      </c>
      <c r="G441" s="226">
        <v>0</v>
      </c>
      <c r="H441" s="226">
        <v>0</v>
      </c>
      <c r="I441" s="226">
        <v>0</v>
      </c>
      <c r="J441" s="226">
        <v>0</v>
      </c>
      <c r="K441" s="226">
        <v>0</v>
      </c>
      <c r="L441" s="226">
        <v>0</v>
      </c>
      <c r="M441" s="226">
        <v>0</v>
      </c>
      <c r="N441" s="226">
        <v>0</v>
      </c>
      <c r="O441" s="226">
        <v>0</v>
      </c>
      <c r="P441" s="226">
        <v>0</v>
      </c>
      <c r="Q441" s="226">
        <v>0</v>
      </c>
      <c r="R441" s="226">
        <v>0</v>
      </c>
      <c r="S441" s="226">
        <v>0</v>
      </c>
      <c r="T441" s="226">
        <v>0</v>
      </c>
      <c r="U441" s="226">
        <v>0</v>
      </c>
      <c r="V441" s="226">
        <v>0</v>
      </c>
      <c r="W441" s="226">
        <v>0</v>
      </c>
      <c r="X441" s="226">
        <v>0</v>
      </c>
      <c r="Y441" s="226">
        <v>0</v>
      </c>
      <c r="Z441" s="226">
        <v>0</v>
      </c>
      <c r="AA441" s="226">
        <v>0</v>
      </c>
      <c r="AB441" s="226">
        <v>0</v>
      </c>
      <c r="AC441" s="226">
        <v>0</v>
      </c>
      <c r="AD441" s="226">
        <v>0</v>
      </c>
      <c r="AE441" s="226">
        <v>0</v>
      </c>
      <c r="AF441" s="226">
        <v>0</v>
      </c>
      <c r="AG441" s="226">
        <v>0</v>
      </c>
      <c r="AH441" s="226">
        <v>0</v>
      </c>
      <c r="AI441" s="226">
        <v>0</v>
      </c>
      <c r="AJ441" s="226">
        <v>0</v>
      </c>
    </row>
    <row r="442" spans="1:36" x14ac:dyDescent="0.25">
      <c r="A442" s="17"/>
      <c r="B442" s="226" t="s">
        <v>156</v>
      </c>
      <c r="D442" s="226">
        <v>0</v>
      </c>
      <c r="E442" s="226">
        <v>0</v>
      </c>
      <c r="F442" s="226">
        <v>0</v>
      </c>
      <c r="G442" s="226">
        <v>0</v>
      </c>
      <c r="H442" s="226">
        <v>0</v>
      </c>
      <c r="I442" s="226">
        <v>0</v>
      </c>
      <c r="J442" s="226">
        <v>0</v>
      </c>
      <c r="K442" s="226">
        <v>0</v>
      </c>
      <c r="L442" s="226">
        <v>0</v>
      </c>
      <c r="M442" s="226">
        <v>0</v>
      </c>
      <c r="N442" s="226">
        <v>0</v>
      </c>
      <c r="O442" s="226">
        <v>0</v>
      </c>
      <c r="P442" s="226">
        <v>0</v>
      </c>
      <c r="Q442" s="226">
        <v>0</v>
      </c>
      <c r="R442" s="226">
        <v>0</v>
      </c>
      <c r="S442" s="226">
        <v>0</v>
      </c>
      <c r="T442" s="226">
        <v>0</v>
      </c>
      <c r="U442" s="226">
        <v>0</v>
      </c>
      <c r="V442" s="226">
        <v>0</v>
      </c>
      <c r="W442" s="226">
        <v>0</v>
      </c>
      <c r="X442" s="226">
        <v>0</v>
      </c>
      <c r="Y442" s="226">
        <v>0</v>
      </c>
      <c r="Z442" s="226">
        <v>0</v>
      </c>
      <c r="AA442" s="226">
        <v>0</v>
      </c>
      <c r="AB442" s="226">
        <v>0</v>
      </c>
      <c r="AC442" s="226">
        <v>0</v>
      </c>
      <c r="AD442" s="226">
        <v>0</v>
      </c>
      <c r="AE442" s="226">
        <v>0</v>
      </c>
      <c r="AF442" s="226">
        <v>0</v>
      </c>
      <c r="AG442" s="226">
        <v>0</v>
      </c>
      <c r="AH442" s="226">
        <v>0</v>
      </c>
      <c r="AI442" s="226">
        <v>0</v>
      </c>
      <c r="AJ442" s="226">
        <v>0</v>
      </c>
    </row>
    <row r="443" spans="1:36" x14ac:dyDescent="0.25">
      <c r="A443" s="17"/>
      <c r="B443" s="226" t="s">
        <v>152</v>
      </c>
      <c r="D443" s="226">
        <v>0</v>
      </c>
      <c r="E443" s="226">
        <v>0</v>
      </c>
      <c r="F443" s="226">
        <v>0</v>
      </c>
      <c r="G443" s="226">
        <v>0</v>
      </c>
      <c r="H443" s="226">
        <v>0</v>
      </c>
      <c r="I443" s="226">
        <v>0</v>
      </c>
      <c r="J443" s="226">
        <v>0</v>
      </c>
      <c r="K443" s="226">
        <v>0</v>
      </c>
      <c r="L443" s="226">
        <v>0</v>
      </c>
      <c r="M443" s="226">
        <v>0</v>
      </c>
      <c r="N443" s="226">
        <v>0</v>
      </c>
      <c r="O443" s="226">
        <v>0</v>
      </c>
      <c r="P443" s="226">
        <v>0</v>
      </c>
      <c r="Q443" s="226">
        <v>0</v>
      </c>
      <c r="R443" s="226">
        <v>0</v>
      </c>
      <c r="S443" s="226">
        <v>0</v>
      </c>
      <c r="T443" s="226">
        <v>0</v>
      </c>
      <c r="U443" s="226">
        <v>0</v>
      </c>
      <c r="V443" s="226">
        <v>0</v>
      </c>
      <c r="W443" s="226">
        <v>0</v>
      </c>
      <c r="X443" s="226">
        <v>0</v>
      </c>
      <c r="Y443" s="226">
        <v>0</v>
      </c>
      <c r="Z443" s="226">
        <v>0</v>
      </c>
      <c r="AA443" s="226">
        <v>0</v>
      </c>
      <c r="AB443" s="226">
        <v>0</v>
      </c>
      <c r="AC443" s="226">
        <v>0</v>
      </c>
      <c r="AD443" s="226">
        <v>0</v>
      </c>
      <c r="AE443" s="226">
        <v>0</v>
      </c>
      <c r="AF443" s="226">
        <v>0</v>
      </c>
      <c r="AG443" s="226">
        <v>0</v>
      </c>
      <c r="AH443" s="226">
        <v>0</v>
      </c>
      <c r="AI443" s="226">
        <v>0</v>
      </c>
      <c r="AJ443" s="226">
        <v>0</v>
      </c>
    </row>
    <row r="444" spans="1:36" x14ac:dyDescent="0.25">
      <c r="A444" s="17"/>
      <c r="B444" s="226" t="s">
        <v>2212</v>
      </c>
      <c r="D444" s="226">
        <v>100.9</v>
      </c>
      <c r="E444" s="226">
        <v>101.6</v>
      </c>
      <c r="F444" s="226">
        <v>102.3</v>
      </c>
      <c r="G444" s="226">
        <v>103.1</v>
      </c>
      <c r="H444" s="226">
        <v>103.8</v>
      </c>
      <c r="I444" s="226">
        <v>104.6</v>
      </c>
      <c r="J444" s="226">
        <v>105.3</v>
      </c>
      <c r="K444" s="226">
        <v>106</v>
      </c>
      <c r="L444" s="226">
        <v>106.7</v>
      </c>
      <c r="M444" s="226">
        <v>107.4</v>
      </c>
      <c r="N444" s="226">
        <v>108.1</v>
      </c>
      <c r="O444" s="226">
        <v>108.8</v>
      </c>
      <c r="P444" s="226">
        <v>109.5</v>
      </c>
      <c r="Q444" s="226">
        <v>110.2</v>
      </c>
      <c r="R444" s="226">
        <v>110.9</v>
      </c>
      <c r="S444" s="226">
        <v>111.6</v>
      </c>
      <c r="T444" s="226">
        <v>112.3</v>
      </c>
      <c r="U444" s="226">
        <v>113</v>
      </c>
      <c r="V444" s="226">
        <v>113.7</v>
      </c>
      <c r="W444" s="226">
        <v>114.4</v>
      </c>
      <c r="X444" s="226">
        <v>115.1</v>
      </c>
      <c r="Y444" s="226">
        <v>115.8</v>
      </c>
      <c r="Z444" s="226">
        <v>116.5</v>
      </c>
      <c r="AA444" s="226">
        <v>117.2</v>
      </c>
      <c r="AB444" s="226">
        <v>117.9</v>
      </c>
      <c r="AC444" s="226">
        <v>118.6</v>
      </c>
      <c r="AD444" s="226">
        <v>119.4</v>
      </c>
      <c r="AE444" s="226">
        <v>120.1</v>
      </c>
      <c r="AF444" s="226">
        <v>120.8</v>
      </c>
      <c r="AG444" s="226">
        <v>121.5</v>
      </c>
      <c r="AH444" s="226">
        <v>122.2</v>
      </c>
      <c r="AI444" s="226">
        <v>122.9</v>
      </c>
      <c r="AJ444" s="226">
        <v>123.6</v>
      </c>
    </row>
    <row r="445" spans="1:36" x14ac:dyDescent="0.25">
      <c r="A445" s="17"/>
    </row>
    <row r="446" spans="1:36" x14ac:dyDescent="0.25">
      <c r="A446" s="17"/>
    </row>
    <row r="447" spans="1:36" x14ac:dyDescent="0.25">
      <c r="A447" s="17"/>
      <c r="B447" s="226" t="s">
        <v>2229</v>
      </c>
    </row>
    <row r="448" spans="1:36" x14ac:dyDescent="0.25">
      <c r="A448" s="17"/>
      <c r="B448" s="226" t="s">
        <v>238</v>
      </c>
      <c r="D448" s="226">
        <v>0</v>
      </c>
      <c r="E448" s="226">
        <v>0</v>
      </c>
      <c r="F448" s="226">
        <v>0</v>
      </c>
      <c r="G448" s="226">
        <v>0</v>
      </c>
      <c r="H448" s="226">
        <v>0</v>
      </c>
      <c r="I448" s="226">
        <v>0</v>
      </c>
      <c r="J448" s="226">
        <v>0</v>
      </c>
      <c r="K448" s="226">
        <v>0</v>
      </c>
      <c r="L448" s="226">
        <v>0</v>
      </c>
      <c r="M448" s="226">
        <v>0</v>
      </c>
      <c r="N448" s="226">
        <v>0</v>
      </c>
      <c r="O448" s="226">
        <v>0</v>
      </c>
      <c r="P448" s="226">
        <v>0</v>
      </c>
      <c r="Q448" s="226">
        <v>0</v>
      </c>
      <c r="R448" s="226">
        <v>0</v>
      </c>
      <c r="S448" s="226">
        <v>0</v>
      </c>
      <c r="T448" s="226">
        <v>0</v>
      </c>
      <c r="U448" s="226">
        <v>0</v>
      </c>
      <c r="V448" s="226">
        <v>0</v>
      </c>
      <c r="W448" s="226">
        <v>0</v>
      </c>
      <c r="X448" s="226">
        <v>0</v>
      </c>
      <c r="Y448" s="226">
        <v>0</v>
      </c>
      <c r="Z448" s="226">
        <v>0</v>
      </c>
      <c r="AA448" s="226">
        <v>0</v>
      </c>
      <c r="AB448" s="226">
        <v>0</v>
      </c>
      <c r="AC448" s="226">
        <v>0</v>
      </c>
      <c r="AD448" s="226">
        <v>0</v>
      </c>
      <c r="AE448" s="226">
        <v>0</v>
      </c>
      <c r="AF448" s="226">
        <v>0</v>
      </c>
      <c r="AG448" s="226">
        <v>0</v>
      </c>
      <c r="AH448" s="226">
        <v>0</v>
      </c>
      <c r="AI448" s="226">
        <v>0</v>
      </c>
      <c r="AJ448" s="226">
        <v>0</v>
      </c>
    </row>
    <row r="449" spans="1:36" x14ac:dyDescent="0.25">
      <c r="A449" s="17"/>
      <c r="B449" s="226" t="s">
        <v>239</v>
      </c>
      <c r="D449" s="226">
        <v>0</v>
      </c>
      <c r="E449" s="226">
        <v>0</v>
      </c>
      <c r="F449" s="226">
        <v>0</v>
      </c>
      <c r="G449" s="226">
        <v>0</v>
      </c>
      <c r="H449" s="226">
        <v>0</v>
      </c>
      <c r="I449" s="226">
        <v>0</v>
      </c>
      <c r="J449" s="226">
        <v>0</v>
      </c>
      <c r="K449" s="226">
        <v>0</v>
      </c>
      <c r="L449" s="226">
        <v>0</v>
      </c>
      <c r="M449" s="226">
        <v>0</v>
      </c>
      <c r="N449" s="226">
        <v>0</v>
      </c>
      <c r="O449" s="226">
        <v>0</v>
      </c>
      <c r="P449" s="226">
        <v>0</v>
      </c>
      <c r="Q449" s="226">
        <v>0</v>
      </c>
      <c r="R449" s="226">
        <v>0</v>
      </c>
      <c r="S449" s="226">
        <v>0</v>
      </c>
      <c r="T449" s="226">
        <v>0</v>
      </c>
      <c r="U449" s="226">
        <v>0</v>
      </c>
      <c r="V449" s="226">
        <v>0</v>
      </c>
      <c r="W449" s="226">
        <v>0</v>
      </c>
      <c r="X449" s="226">
        <v>0</v>
      </c>
      <c r="Y449" s="226">
        <v>0</v>
      </c>
      <c r="Z449" s="226">
        <v>0</v>
      </c>
      <c r="AA449" s="226">
        <v>0</v>
      </c>
      <c r="AB449" s="226">
        <v>0</v>
      </c>
      <c r="AC449" s="226">
        <v>0</v>
      </c>
      <c r="AD449" s="226">
        <v>0</v>
      </c>
      <c r="AE449" s="226">
        <v>0</v>
      </c>
      <c r="AF449" s="226">
        <v>0</v>
      </c>
      <c r="AG449" s="226">
        <v>0</v>
      </c>
      <c r="AH449" s="226">
        <v>0</v>
      </c>
      <c r="AI449" s="226">
        <v>0</v>
      </c>
      <c r="AJ449" s="226">
        <v>0</v>
      </c>
    </row>
    <row r="450" spans="1:36" x14ac:dyDescent="0.25">
      <c r="A450" s="17"/>
      <c r="B450" s="226" t="s">
        <v>158</v>
      </c>
      <c r="D450" s="226">
        <v>0</v>
      </c>
      <c r="E450" s="226">
        <v>0</v>
      </c>
      <c r="F450" s="226">
        <v>0</v>
      </c>
      <c r="G450" s="226">
        <v>0</v>
      </c>
      <c r="H450" s="226">
        <v>0</v>
      </c>
      <c r="I450" s="226">
        <v>0</v>
      </c>
      <c r="J450" s="226">
        <v>0</v>
      </c>
      <c r="K450" s="226">
        <v>0</v>
      </c>
      <c r="L450" s="226">
        <v>0</v>
      </c>
      <c r="M450" s="226">
        <v>0</v>
      </c>
      <c r="N450" s="226">
        <v>0</v>
      </c>
      <c r="O450" s="226">
        <v>0</v>
      </c>
      <c r="P450" s="226">
        <v>0</v>
      </c>
      <c r="Q450" s="226">
        <v>0</v>
      </c>
      <c r="R450" s="226">
        <v>0</v>
      </c>
      <c r="S450" s="226">
        <v>0</v>
      </c>
      <c r="T450" s="226">
        <v>0</v>
      </c>
      <c r="U450" s="226">
        <v>0</v>
      </c>
      <c r="V450" s="226">
        <v>0</v>
      </c>
      <c r="W450" s="226">
        <v>0</v>
      </c>
      <c r="X450" s="226">
        <v>0</v>
      </c>
      <c r="Y450" s="226">
        <v>0</v>
      </c>
      <c r="Z450" s="226">
        <v>0</v>
      </c>
      <c r="AA450" s="226">
        <v>0</v>
      </c>
      <c r="AB450" s="226">
        <v>0</v>
      </c>
      <c r="AC450" s="226">
        <v>0</v>
      </c>
      <c r="AD450" s="226">
        <v>0</v>
      </c>
      <c r="AE450" s="226">
        <v>0</v>
      </c>
      <c r="AF450" s="226">
        <v>0</v>
      </c>
      <c r="AG450" s="226">
        <v>0</v>
      </c>
      <c r="AH450" s="226">
        <v>0</v>
      </c>
      <c r="AI450" s="226">
        <v>0</v>
      </c>
      <c r="AJ450" s="226">
        <v>0</v>
      </c>
    </row>
    <row r="451" spans="1:36" x14ac:dyDescent="0.25">
      <c r="A451" s="17"/>
      <c r="B451" s="226" t="s">
        <v>2230</v>
      </c>
      <c r="D451" s="226">
        <v>0</v>
      </c>
      <c r="E451" s="226">
        <v>0</v>
      </c>
      <c r="F451" s="226">
        <v>0</v>
      </c>
      <c r="G451" s="226">
        <v>0</v>
      </c>
      <c r="H451" s="226">
        <v>0</v>
      </c>
      <c r="I451" s="226">
        <v>0</v>
      </c>
      <c r="J451" s="226">
        <v>0</v>
      </c>
      <c r="K451" s="226">
        <v>0</v>
      </c>
      <c r="L451" s="226">
        <v>0</v>
      </c>
      <c r="M451" s="226">
        <v>0</v>
      </c>
      <c r="N451" s="226">
        <v>0</v>
      </c>
      <c r="O451" s="226">
        <v>0</v>
      </c>
      <c r="P451" s="226">
        <v>0</v>
      </c>
      <c r="Q451" s="226">
        <v>0</v>
      </c>
      <c r="R451" s="226">
        <v>0</v>
      </c>
      <c r="S451" s="226">
        <v>0</v>
      </c>
      <c r="T451" s="226">
        <v>0</v>
      </c>
      <c r="U451" s="226">
        <v>0</v>
      </c>
      <c r="V451" s="226">
        <v>0</v>
      </c>
      <c r="W451" s="226">
        <v>0</v>
      </c>
      <c r="X451" s="226">
        <v>0</v>
      </c>
      <c r="Y451" s="226">
        <v>0</v>
      </c>
      <c r="Z451" s="226">
        <v>0</v>
      </c>
      <c r="AA451" s="226">
        <v>0</v>
      </c>
      <c r="AB451" s="226">
        <v>0</v>
      </c>
      <c r="AC451" s="226">
        <v>0</v>
      </c>
      <c r="AD451" s="226">
        <v>0</v>
      </c>
      <c r="AE451" s="226">
        <v>0</v>
      </c>
      <c r="AF451" s="226">
        <v>0</v>
      </c>
      <c r="AG451" s="226">
        <v>0</v>
      </c>
      <c r="AH451" s="226">
        <v>0</v>
      </c>
      <c r="AI451" s="226">
        <v>0</v>
      </c>
      <c r="AJ451" s="226">
        <v>0</v>
      </c>
    </row>
    <row r="452" spans="1:36" x14ac:dyDescent="0.25">
      <c r="A452" s="17"/>
      <c r="B452" s="226" t="s">
        <v>2231</v>
      </c>
      <c r="D452" s="226">
        <v>0</v>
      </c>
      <c r="E452" s="226">
        <v>0</v>
      </c>
      <c r="F452" s="226">
        <v>0</v>
      </c>
      <c r="G452" s="226">
        <v>0</v>
      </c>
      <c r="H452" s="226">
        <v>0</v>
      </c>
      <c r="I452" s="226">
        <v>0</v>
      </c>
      <c r="J452" s="226">
        <v>0</v>
      </c>
      <c r="K452" s="226">
        <v>0</v>
      </c>
      <c r="L452" s="226">
        <v>0</v>
      </c>
      <c r="M452" s="226">
        <v>0</v>
      </c>
      <c r="N452" s="226">
        <v>0</v>
      </c>
      <c r="O452" s="226">
        <v>0</v>
      </c>
      <c r="P452" s="226">
        <v>0</v>
      </c>
      <c r="Q452" s="226">
        <v>0</v>
      </c>
      <c r="R452" s="226">
        <v>0</v>
      </c>
      <c r="S452" s="226">
        <v>0</v>
      </c>
      <c r="T452" s="226">
        <v>0</v>
      </c>
      <c r="U452" s="226">
        <v>0</v>
      </c>
      <c r="V452" s="226">
        <v>0</v>
      </c>
      <c r="W452" s="226">
        <v>0</v>
      </c>
      <c r="X452" s="226">
        <v>0</v>
      </c>
      <c r="Y452" s="226">
        <v>0</v>
      </c>
      <c r="Z452" s="226">
        <v>0</v>
      </c>
      <c r="AA452" s="226">
        <v>0</v>
      </c>
      <c r="AB452" s="226">
        <v>0</v>
      </c>
      <c r="AC452" s="226">
        <v>0</v>
      </c>
      <c r="AD452" s="226">
        <v>0</v>
      </c>
      <c r="AE452" s="226">
        <v>0</v>
      </c>
      <c r="AF452" s="226">
        <v>0</v>
      </c>
      <c r="AG452" s="226">
        <v>0</v>
      </c>
      <c r="AH452" s="226">
        <v>0</v>
      </c>
      <c r="AI452" s="226">
        <v>0</v>
      </c>
      <c r="AJ452" s="226">
        <v>0</v>
      </c>
    </row>
    <row r="453" spans="1:36" x14ac:dyDescent="0.25">
      <c r="A453" s="17"/>
      <c r="B453" s="226" t="s">
        <v>156</v>
      </c>
      <c r="D453" s="226">
        <v>0</v>
      </c>
      <c r="E453" s="226">
        <v>0</v>
      </c>
      <c r="F453" s="226">
        <v>0</v>
      </c>
      <c r="G453" s="226">
        <v>0</v>
      </c>
      <c r="H453" s="226">
        <v>0</v>
      </c>
      <c r="I453" s="226">
        <v>0</v>
      </c>
      <c r="J453" s="226">
        <v>0</v>
      </c>
      <c r="K453" s="226">
        <v>0</v>
      </c>
      <c r="L453" s="226">
        <v>0</v>
      </c>
      <c r="M453" s="226">
        <v>0</v>
      </c>
      <c r="N453" s="226">
        <v>0</v>
      </c>
      <c r="O453" s="226">
        <v>0</v>
      </c>
      <c r="P453" s="226">
        <v>0</v>
      </c>
      <c r="Q453" s="226">
        <v>0</v>
      </c>
      <c r="R453" s="226">
        <v>0</v>
      </c>
      <c r="S453" s="226">
        <v>0</v>
      </c>
      <c r="T453" s="226">
        <v>0</v>
      </c>
      <c r="U453" s="226">
        <v>0</v>
      </c>
      <c r="V453" s="226">
        <v>0</v>
      </c>
      <c r="W453" s="226">
        <v>0</v>
      </c>
      <c r="X453" s="226">
        <v>0</v>
      </c>
      <c r="Y453" s="226">
        <v>0</v>
      </c>
      <c r="Z453" s="226">
        <v>0</v>
      </c>
      <c r="AA453" s="226">
        <v>0</v>
      </c>
      <c r="AB453" s="226">
        <v>0</v>
      </c>
      <c r="AC453" s="226">
        <v>0</v>
      </c>
      <c r="AD453" s="226">
        <v>0</v>
      </c>
      <c r="AE453" s="226">
        <v>0</v>
      </c>
      <c r="AF453" s="226">
        <v>0</v>
      </c>
      <c r="AG453" s="226">
        <v>0</v>
      </c>
      <c r="AH453" s="226">
        <v>0</v>
      </c>
      <c r="AI453" s="226">
        <v>0</v>
      </c>
      <c r="AJ453" s="226">
        <v>0</v>
      </c>
    </row>
    <row r="454" spans="1:36" x14ac:dyDescent="0.25">
      <c r="A454" s="17"/>
      <c r="B454" s="226" t="s">
        <v>2232</v>
      </c>
      <c r="D454" s="226">
        <v>0</v>
      </c>
      <c r="E454" s="226">
        <v>0</v>
      </c>
      <c r="F454" s="226">
        <v>0</v>
      </c>
      <c r="G454" s="226">
        <v>0</v>
      </c>
      <c r="H454" s="226">
        <v>0</v>
      </c>
      <c r="I454" s="226">
        <v>0</v>
      </c>
      <c r="J454" s="226">
        <v>0</v>
      </c>
      <c r="K454" s="226">
        <v>0</v>
      </c>
      <c r="L454" s="226">
        <v>0</v>
      </c>
      <c r="M454" s="226">
        <v>0</v>
      </c>
      <c r="N454" s="226">
        <v>0</v>
      </c>
      <c r="O454" s="226">
        <v>0</v>
      </c>
      <c r="P454" s="226">
        <v>0</v>
      </c>
      <c r="Q454" s="226">
        <v>0</v>
      </c>
      <c r="R454" s="226">
        <v>0</v>
      </c>
      <c r="S454" s="226">
        <v>0</v>
      </c>
      <c r="T454" s="226">
        <v>0</v>
      </c>
      <c r="U454" s="226">
        <v>0</v>
      </c>
      <c r="V454" s="226">
        <v>0</v>
      </c>
      <c r="W454" s="226">
        <v>0</v>
      </c>
      <c r="X454" s="226">
        <v>0</v>
      </c>
      <c r="Y454" s="226">
        <v>0</v>
      </c>
      <c r="Z454" s="226">
        <v>0</v>
      </c>
      <c r="AA454" s="226">
        <v>0</v>
      </c>
      <c r="AB454" s="226">
        <v>0</v>
      </c>
      <c r="AC454" s="226">
        <v>0</v>
      </c>
      <c r="AD454" s="226">
        <v>0</v>
      </c>
      <c r="AE454" s="226">
        <v>0</v>
      </c>
      <c r="AF454" s="226">
        <v>0</v>
      </c>
      <c r="AG454" s="226">
        <v>0</v>
      </c>
      <c r="AH454" s="226">
        <v>0</v>
      </c>
      <c r="AI454" s="226">
        <v>0</v>
      </c>
      <c r="AJ454" s="226">
        <v>0</v>
      </c>
    </row>
    <row r="455" spans="1:36" x14ac:dyDescent="0.25">
      <c r="A455" s="17"/>
      <c r="B455" s="226" t="s">
        <v>2233</v>
      </c>
      <c r="D455" s="226">
        <v>0</v>
      </c>
      <c r="E455" s="226">
        <v>0</v>
      </c>
      <c r="F455" s="226">
        <v>0</v>
      </c>
      <c r="G455" s="226">
        <v>0</v>
      </c>
      <c r="H455" s="226">
        <v>0</v>
      </c>
      <c r="I455" s="226">
        <v>0</v>
      </c>
      <c r="J455" s="226">
        <v>0</v>
      </c>
      <c r="K455" s="226">
        <v>0</v>
      </c>
      <c r="L455" s="226">
        <v>0</v>
      </c>
      <c r="M455" s="226">
        <v>0</v>
      </c>
      <c r="N455" s="226">
        <v>0</v>
      </c>
      <c r="O455" s="226">
        <v>0</v>
      </c>
      <c r="P455" s="226">
        <v>0</v>
      </c>
      <c r="Q455" s="226">
        <v>0</v>
      </c>
      <c r="R455" s="226">
        <v>0</v>
      </c>
      <c r="S455" s="226">
        <v>0</v>
      </c>
      <c r="T455" s="226">
        <v>0</v>
      </c>
      <c r="U455" s="226">
        <v>0</v>
      </c>
      <c r="V455" s="226">
        <v>0</v>
      </c>
      <c r="W455" s="226">
        <v>0</v>
      </c>
      <c r="X455" s="226">
        <v>0</v>
      </c>
      <c r="Y455" s="226">
        <v>0</v>
      </c>
      <c r="Z455" s="226">
        <v>0</v>
      </c>
      <c r="AA455" s="226">
        <v>0</v>
      </c>
      <c r="AB455" s="226">
        <v>0</v>
      </c>
      <c r="AC455" s="226">
        <v>0</v>
      </c>
      <c r="AD455" s="226">
        <v>0</v>
      </c>
      <c r="AE455" s="226">
        <v>0</v>
      </c>
      <c r="AF455" s="226">
        <v>0</v>
      </c>
      <c r="AG455" s="226">
        <v>0</v>
      </c>
      <c r="AH455" s="226">
        <v>0</v>
      </c>
      <c r="AI455" s="226">
        <v>0</v>
      </c>
      <c r="AJ455" s="226">
        <v>0</v>
      </c>
    </row>
    <row r="456" spans="1:36" x14ac:dyDescent="0.25">
      <c r="A456" s="17"/>
      <c r="B456" s="226" t="s">
        <v>2234</v>
      </c>
      <c r="D456" s="226">
        <v>0</v>
      </c>
      <c r="E456" s="226">
        <v>0</v>
      </c>
      <c r="F456" s="226">
        <v>0</v>
      </c>
      <c r="G456" s="226">
        <v>0</v>
      </c>
      <c r="H456" s="226">
        <v>0</v>
      </c>
      <c r="I456" s="226">
        <v>0</v>
      </c>
      <c r="J456" s="226">
        <v>0</v>
      </c>
      <c r="K456" s="226">
        <v>0</v>
      </c>
      <c r="L456" s="226">
        <v>0</v>
      </c>
      <c r="M456" s="226">
        <v>0</v>
      </c>
      <c r="N456" s="226">
        <v>0</v>
      </c>
      <c r="O456" s="226">
        <v>0</v>
      </c>
      <c r="P456" s="226">
        <v>0</v>
      </c>
      <c r="Q456" s="226">
        <v>0</v>
      </c>
      <c r="R456" s="226">
        <v>0</v>
      </c>
      <c r="S456" s="226">
        <v>0</v>
      </c>
      <c r="T456" s="226">
        <v>0</v>
      </c>
      <c r="U456" s="226">
        <v>0</v>
      </c>
      <c r="V456" s="226">
        <v>0</v>
      </c>
      <c r="W456" s="226">
        <v>0</v>
      </c>
      <c r="X456" s="226">
        <v>0</v>
      </c>
      <c r="Y456" s="226">
        <v>0</v>
      </c>
      <c r="Z456" s="226">
        <v>0</v>
      </c>
      <c r="AA456" s="226">
        <v>0</v>
      </c>
      <c r="AB456" s="226">
        <v>0</v>
      </c>
      <c r="AC456" s="226">
        <v>0</v>
      </c>
      <c r="AD456" s="226">
        <v>0</v>
      </c>
      <c r="AE456" s="226">
        <v>0</v>
      </c>
      <c r="AF456" s="226">
        <v>0</v>
      </c>
      <c r="AG456" s="226">
        <v>0</v>
      </c>
      <c r="AH456" s="226">
        <v>0</v>
      </c>
      <c r="AI456" s="226">
        <v>0</v>
      </c>
      <c r="AJ456" s="226">
        <v>0</v>
      </c>
    </row>
    <row r="457" spans="1:36" x14ac:dyDescent="0.25">
      <c r="A457" s="17"/>
      <c r="B457" s="226" t="s">
        <v>2235</v>
      </c>
    </row>
    <row r="458" spans="1:36" x14ac:dyDescent="0.25">
      <c r="A458" s="17"/>
      <c r="B458" s="226" t="s">
        <v>238</v>
      </c>
      <c r="D458" s="226">
        <v>0</v>
      </c>
      <c r="E458" s="226">
        <v>0</v>
      </c>
      <c r="F458" s="226">
        <v>0</v>
      </c>
      <c r="G458" s="226">
        <v>0</v>
      </c>
      <c r="H458" s="226">
        <v>0</v>
      </c>
      <c r="I458" s="226">
        <v>0</v>
      </c>
      <c r="J458" s="226">
        <v>0</v>
      </c>
      <c r="K458" s="226">
        <v>0</v>
      </c>
      <c r="L458" s="226">
        <v>0</v>
      </c>
      <c r="M458" s="226">
        <v>0</v>
      </c>
      <c r="N458" s="226">
        <v>0</v>
      </c>
      <c r="O458" s="226">
        <v>0</v>
      </c>
      <c r="P458" s="226">
        <v>0</v>
      </c>
      <c r="Q458" s="226">
        <v>0</v>
      </c>
      <c r="R458" s="226">
        <v>0</v>
      </c>
      <c r="S458" s="226">
        <v>0</v>
      </c>
      <c r="T458" s="226">
        <v>0</v>
      </c>
      <c r="U458" s="226">
        <v>0</v>
      </c>
      <c r="V458" s="226">
        <v>0</v>
      </c>
      <c r="W458" s="226">
        <v>0</v>
      </c>
      <c r="X458" s="226">
        <v>0</v>
      </c>
      <c r="Y458" s="226">
        <v>0</v>
      </c>
      <c r="Z458" s="226">
        <v>0</v>
      </c>
      <c r="AA458" s="226">
        <v>0</v>
      </c>
      <c r="AB458" s="226">
        <v>0</v>
      </c>
      <c r="AC458" s="226">
        <v>0</v>
      </c>
      <c r="AD458" s="226">
        <v>0</v>
      </c>
      <c r="AE458" s="226">
        <v>0</v>
      </c>
      <c r="AF458" s="226">
        <v>0</v>
      </c>
      <c r="AG458" s="226">
        <v>0</v>
      </c>
      <c r="AH458" s="226">
        <v>0</v>
      </c>
      <c r="AI458" s="226">
        <v>0</v>
      </c>
      <c r="AJ458" s="226">
        <v>0</v>
      </c>
    </row>
    <row r="459" spans="1:36" x14ac:dyDescent="0.25">
      <c r="A459" s="17"/>
      <c r="B459" s="226" t="s">
        <v>239</v>
      </c>
      <c r="D459" s="226">
        <v>0</v>
      </c>
      <c r="E459" s="226">
        <v>0</v>
      </c>
      <c r="F459" s="226">
        <v>0</v>
      </c>
      <c r="G459" s="226">
        <v>0</v>
      </c>
      <c r="H459" s="226">
        <v>0</v>
      </c>
      <c r="I459" s="226">
        <v>0</v>
      </c>
      <c r="J459" s="226">
        <v>0</v>
      </c>
      <c r="K459" s="226">
        <v>0</v>
      </c>
      <c r="L459" s="226">
        <v>0</v>
      </c>
      <c r="M459" s="226">
        <v>0</v>
      </c>
      <c r="N459" s="226">
        <v>0</v>
      </c>
      <c r="O459" s="226">
        <v>0</v>
      </c>
      <c r="P459" s="226">
        <v>0</v>
      </c>
      <c r="Q459" s="226">
        <v>0</v>
      </c>
      <c r="R459" s="226">
        <v>0</v>
      </c>
      <c r="S459" s="226">
        <v>0</v>
      </c>
      <c r="T459" s="226">
        <v>0</v>
      </c>
      <c r="U459" s="226">
        <v>0</v>
      </c>
      <c r="V459" s="226">
        <v>0</v>
      </c>
      <c r="W459" s="226">
        <v>0</v>
      </c>
      <c r="X459" s="226">
        <v>0</v>
      </c>
      <c r="Y459" s="226">
        <v>0</v>
      </c>
      <c r="Z459" s="226">
        <v>0</v>
      </c>
      <c r="AA459" s="226">
        <v>0</v>
      </c>
      <c r="AB459" s="226">
        <v>0</v>
      </c>
      <c r="AC459" s="226">
        <v>0</v>
      </c>
      <c r="AD459" s="226">
        <v>0</v>
      </c>
      <c r="AE459" s="226">
        <v>0</v>
      </c>
      <c r="AF459" s="226">
        <v>0</v>
      </c>
      <c r="AG459" s="226">
        <v>0</v>
      </c>
      <c r="AH459" s="226">
        <v>0</v>
      </c>
      <c r="AI459" s="226">
        <v>0</v>
      </c>
      <c r="AJ459" s="226">
        <v>0</v>
      </c>
    </row>
    <row r="460" spans="1:36" x14ac:dyDescent="0.25">
      <c r="A460" s="17"/>
      <c r="B460" s="226" t="s">
        <v>158</v>
      </c>
      <c r="D460" s="226">
        <v>0</v>
      </c>
      <c r="E460" s="226">
        <v>0</v>
      </c>
      <c r="F460" s="226">
        <v>0</v>
      </c>
      <c r="G460" s="226">
        <v>0</v>
      </c>
      <c r="H460" s="226">
        <v>0</v>
      </c>
      <c r="I460" s="226">
        <v>0</v>
      </c>
      <c r="J460" s="226">
        <v>0</v>
      </c>
      <c r="K460" s="226">
        <v>0</v>
      </c>
      <c r="L460" s="226">
        <v>0</v>
      </c>
      <c r="M460" s="226">
        <v>0</v>
      </c>
      <c r="N460" s="226">
        <v>0</v>
      </c>
      <c r="O460" s="226">
        <v>0</v>
      </c>
      <c r="P460" s="226">
        <v>0</v>
      </c>
      <c r="Q460" s="226">
        <v>0</v>
      </c>
      <c r="R460" s="226">
        <v>0</v>
      </c>
      <c r="S460" s="226">
        <v>0</v>
      </c>
      <c r="T460" s="226">
        <v>0</v>
      </c>
      <c r="U460" s="226">
        <v>0</v>
      </c>
      <c r="V460" s="226">
        <v>0</v>
      </c>
      <c r="W460" s="226">
        <v>0</v>
      </c>
      <c r="X460" s="226">
        <v>0</v>
      </c>
      <c r="Y460" s="226">
        <v>0</v>
      </c>
      <c r="Z460" s="226">
        <v>0</v>
      </c>
      <c r="AA460" s="226">
        <v>0</v>
      </c>
      <c r="AB460" s="226">
        <v>0</v>
      </c>
      <c r="AC460" s="226">
        <v>0</v>
      </c>
      <c r="AD460" s="226">
        <v>0</v>
      </c>
      <c r="AE460" s="226">
        <v>0</v>
      </c>
      <c r="AF460" s="226">
        <v>0</v>
      </c>
      <c r="AG460" s="226">
        <v>0</v>
      </c>
      <c r="AH460" s="226">
        <v>0</v>
      </c>
      <c r="AI460" s="226">
        <v>0</v>
      </c>
      <c r="AJ460" s="226">
        <v>0</v>
      </c>
    </row>
    <row r="461" spans="1:36" x14ac:dyDescent="0.25">
      <c r="A461" s="17"/>
      <c r="B461" s="226" t="s">
        <v>2230</v>
      </c>
      <c r="D461" s="226">
        <v>0</v>
      </c>
      <c r="E461" s="226">
        <v>0</v>
      </c>
      <c r="F461" s="226">
        <v>0</v>
      </c>
      <c r="G461" s="226">
        <v>0</v>
      </c>
      <c r="H461" s="226">
        <v>0</v>
      </c>
      <c r="I461" s="226">
        <v>0</v>
      </c>
      <c r="J461" s="226">
        <v>0</v>
      </c>
      <c r="K461" s="226">
        <v>0</v>
      </c>
      <c r="L461" s="226">
        <v>0</v>
      </c>
      <c r="M461" s="226">
        <v>0</v>
      </c>
      <c r="N461" s="226">
        <v>0</v>
      </c>
      <c r="O461" s="226">
        <v>0</v>
      </c>
      <c r="P461" s="226">
        <v>0</v>
      </c>
      <c r="Q461" s="226">
        <v>0</v>
      </c>
      <c r="R461" s="226">
        <v>0</v>
      </c>
      <c r="S461" s="226">
        <v>0</v>
      </c>
      <c r="T461" s="226">
        <v>0</v>
      </c>
      <c r="U461" s="226">
        <v>0</v>
      </c>
      <c r="V461" s="226">
        <v>0</v>
      </c>
      <c r="W461" s="226">
        <v>0</v>
      </c>
      <c r="X461" s="226">
        <v>0</v>
      </c>
      <c r="Y461" s="226">
        <v>0</v>
      </c>
      <c r="Z461" s="226">
        <v>0</v>
      </c>
      <c r="AA461" s="226">
        <v>0</v>
      </c>
      <c r="AB461" s="226">
        <v>0</v>
      </c>
      <c r="AC461" s="226">
        <v>0</v>
      </c>
      <c r="AD461" s="226">
        <v>0</v>
      </c>
      <c r="AE461" s="226">
        <v>0</v>
      </c>
      <c r="AF461" s="226">
        <v>0</v>
      </c>
      <c r="AG461" s="226">
        <v>0</v>
      </c>
      <c r="AH461" s="226">
        <v>0</v>
      </c>
      <c r="AI461" s="226">
        <v>0</v>
      </c>
      <c r="AJ461" s="226">
        <v>0</v>
      </c>
    </row>
    <row r="462" spans="1:36" x14ac:dyDescent="0.25">
      <c r="A462" s="17"/>
      <c r="B462" s="226" t="s">
        <v>2231</v>
      </c>
      <c r="D462" s="226">
        <v>0</v>
      </c>
      <c r="E462" s="226">
        <v>0</v>
      </c>
      <c r="F462" s="226">
        <v>0</v>
      </c>
      <c r="G462" s="226">
        <v>0</v>
      </c>
      <c r="H462" s="226">
        <v>0</v>
      </c>
      <c r="I462" s="226">
        <v>0</v>
      </c>
      <c r="J462" s="226">
        <v>0</v>
      </c>
      <c r="K462" s="226">
        <v>0</v>
      </c>
      <c r="L462" s="226">
        <v>0</v>
      </c>
      <c r="M462" s="226">
        <v>0</v>
      </c>
      <c r="N462" s="226">
        <v>0</v>
      </c>
      <c r="O462" s="226">
        <v>0</v>
      </c>
      <c r="P462" s="226">
        <v>0</v>
      </c>
      <c r="Q462" s="226">
        <v>0</v>
      </c>
      <c r="R462" s="226">
        <v>0</v>
      </c>
      <c r="S462" s="226">
        <v>0</v>
      </c>
      <c r="T462" s="226">
        <v>0</v>
      </c>
      <c r="U462" s="226">
        <v>0</v>
      </c>
      <c r="V462" s="226">
        <v>0</v>
      </c>
      <c r="W462" s="226">
        <v>0</v>
      </c>
      <c r="X462" s="226">
        <v>0</v>
      </c>
      <c r="Y462" s="226">
        <v>0</v>
      </c>
      <c r="Z462" s="226">
        <v>0</v>
      </c>
      <c r="AA462" s="226">
        <v>0</v>
      </c>
      <c r="AB462" s="226">
        <v>0</v>
      </c>
      <c r="AC462" s="226">
        <v>0</v>
      </c>
      <c r="AD462" s="226">
        <v>0</v>
      </c>
      <c r="AE462" s="226">
        <v>0</v>
      </c>
      <c r="AF462" s="226">
        <v>0</v>
      </c>
      <c r="AG462" s="226">
        <v>0</v>
      </c>
      <c r="AH462" s="226">
        <v>0</v>
      </c>
      <c r="AI462" s="226">
        <v>0</v>
      </c>
      <c r="AJ462" s="226">
        <v>0</v>
      </c>
    </row>
    <row r="463" spans="1:36" x14ac:dyDescent="0.25">
      <c r="A463" s="17"/>
      <c r="B463" s="226" t="s">
        <v>156</v>
      </c>
      <c r="D463" s="226">
        <v>0</v>
      </c>
      <c r="E463" s="226">
        <v>0</v>
      </c>
      <c r="F463" s="226">
        <v>0</v>
      </c>
      <c r="G463" s="226">
        <v>0</v>
      </c>
      <c r="H463" s="226">
        <v>0</v>
      </c>
      <c r="I463" s="226">
        <v>0</v>
      </c>
      <c r="J463" s="226">
        <v>0</v>
      </c>
      <c r="K463" s="226">
        <v>0</v>
      </c>
      <c r="L463" s="226">
        <v>0</v>
      </c>
      <c r="M463" s="226">
        <v>0</v>
      </c>
      <c r="N463" s="226">
        <v>0</v>
      </c>
      <c r="O463" s="226">
        <v>0</v>
      </c>
      <c r="P463" s="226">
        <v>0</v>
      </c>
      <c r="Q463" s="226">
        <v>0</v>
      </c>
      <c r="R463" s="226">
        <v>0</v>
      </c>
      <c r="S463" s="226">
        <v>0</v>
      </c>
      <c r="T463" s="226">
        <v>0</v>
      </c>
      <c r="U463" s="226">
        <v>0</v>
      </c>
      <c r="V463" s="226">
        <v>0</v>
      </c>
      <c r="W463" s="226">
        <v>0</v>
      </c>
      <c r="X463" s="226">
        <v>0</v>
      </c>
      <c r="Y463" s="226">
        <v>0</v>
      </c>
      <c r="Z463" s="226">
        <v>0</v>
      </c>
      <c r="AA463" s="226">
        <v>0</v>
      </c>
      <c r="AB463" s="226">
        <v>0</v>
      </c>
      <c r="AC463" s="226">
        <v>0</v>
      </c>
      <c r="AD463" s="226">
        <v>0</v>
      </c>
      <c r="AE463" s="226">
        <v>0</v>
      </c>
      <c r="AF463" s="226">
        <v>0</v>
      </c>
      <c r="AG463" s="226">
        <v>0</v>
      </c>
      <c r="AH463" s="226">
        <v>0</v>
      </c>
      <c r="AI463" s="226">
        <v>0</v>
      </c>
      <c r="AJ463" s="226">
        <v>0</v>
      </c>
    </row>
    <row r="464" spans="1:36" x14ac:dyDescent="0.25">
      <c r="A464" s="17"/>
      <c r="B464" s="226" t="s">
        <v>2232</v>
      </c>
      <c r="D464" s="226">
        <v>0</v>
      </c>
      <c r="E464" s="226">
        <v>0</v>
      </c>
      <c r="F464" s="226">
        <v>0</v>
      </c>
      <c r="G464" s="226">
        <v>0</v>
      </c>
      <c r="H464" s="226">
        <v>0</v>
      </c>
      <c r="I464" s="226">
        <v>0</v>
      </c>
      <c r="J464" s="226">
        <v>0</v>
      </c>
      <c r="K464" s="226">
        <v>0</v>
      </c>
      <c r="L464" s="226">
        <v>0</v>
      </c>
      <c r="M464" s="226">
        <v>0</v>
      </c>
      <c r="N464" s="226">
        <v>0</v>
      </c>
      <c r="O464" s="226">
        <v>0</v>
      </c>
      <c r="P464" s="226">
        <v>0</v>
      </c>
      <c r="Q464" s="226">
        <v>0</v>
      </c>
      <c r="R464" s="226">
        <v>0</v>
      </c>
      <c r="S464" s="226">
        <v>0</v>
      </c>
      <c r="T464" s="226">
        <v>0</v>
      </c>
      <c r="U464" s="226">
        <v>0</v>
      </c>
      <c r="V464" s="226">
        <v>0</v>
      </c>
      <c r="W464" s="226">
        <v>0</v>
      </c>
      <c r="X464" s="226">
        <v>0</v>
      </c>
      <c r="Y464" s="226">
        <v>0</v>
      </c>
      <c r="Z464" s="226">
        <v>0</v>
      </c>
      <c r="AA464" s="226">
        <v>0</v>
      </c>
      <c r="AB464" s="226">
        <v>0</v>
      </c>
      <c r="AC464" s="226">
        <v>0</v>
      </c>
      <c r="AD464" s="226">
        <v>0</v>
      </c>
      <c r="AE464" s="226">
        <v>0</v>
      </c>
      <c r="AF464" s="226">
        <v>0</v>
      </c>
      <c r="AG464" s="226">
        <v>0</v>
      </c>
      <c r="AH464" s="226">
        <v>0</v>
      </c>
      <c r="AI464" s="226">
        <v>0</v>
      </c>
      <c r="AJ464" s="226">
        <v>0</v>
      </c>
    </row>
    <row r="465" spans="1:36" x14ac:dyDescent="0.25">
      <c r="A465" s="17"/>
      <c r="B465" s="226" t="s">
        <v>2233</v>
      </c>
      <c r="D465" s="226">
        <v>0</v>
      </c>
      <c r="E465" s="226">
        <v>0</v>
      </c>
      <c r="F465" s="226">
        <v>0</v>
      </c>
      <c r="G465" s="226">
        <v>0</v>
      </c>
      <c r="H465" s="226">
        <v>0</v>
      </c>
      <c r="I465" s="226">
        <v>0</v>
      </c>
      <c r="J465" s="226">
        <v>0</v>
      </c>
      <c r="K465" s="226">
        <v>0</v>
      </c>
      <c r="L465" s="226">
        <v>0</v>
      </c>
      <c r="M465" s="226">
        <v>0</v>
      </c>
      <c r="N465" s="226">
        <v>0</v>
      </c>
      <c r="O465" s="226">
        <v>0</v>
      </c>
      <c r="P465" s="226">
        <v>0</v>
      </c>
      <c r="Q465" s="226">
        <v>0</v>
      </c>
      <c r="R465" s="226">
        <v>0</v>
      </c>
      <c r="S465" s="226">
        <v>0</v>
      </c>
      <c r="T465" s="226">
        <v>0</v>
      </c>
      <c r="U465" s="226">
        <v>0</v>
      </c>
      <c r="V465" s="226">
        <v>0</v>
      </c>
      <c r="W465" s="226">
        <v>0</v>
      </c>
      <c r="X465" s="226">
        <v>0</v>
      </c>
      <c r="Y465" s="226">
        <v>0</v>
      </c>
      <c r="Z465" s="226">
        <v>0</v>
      </c>
      <c r="AA465" s="226">
        <v>0</v>
      </c>
      <c r="AB465" s="226">
        <v>0</v>
      </c>
      <c r="AC465" s="226">
        <v>0</v>
      </c>
      <c r="AD465" s="226">
        <v>0</v>
      </c>
      <c r="AE465" s="226">
        <v>0</v>
      </c>
      <c r="AF465" s="226">
        <v>0</v>
      </c>
      <c r="AG465" s="226">
        <v>0</v>
      </c>
      <c r="AH465" s="226">
        <v>0</v>
      </c>
      <c r="AI465" s="226">
        <v>0</v>
      </c>
      <c r="AJ465" s="226">
        <v>0</v>
      </c>
    </row>
    <row r="466" spans="1:36" x14ac:dyDescent="0.25">
      <c r="A466" s="17"/>
      <c r="B466" s="226" t="s">
        <v>2234</v>
      </c>
      <c r="D466" s="226">
        <v>0</v>
      </c>
      <c r="E466" s="226">
        <v>0</v>
      </c>
      <c r="F466" s="226">
        <v>0</v>
      </c>
      <c r="G466" s="226">
        <v>0</v>
      </c>
      <c r="H466" s="226">
        <v>0</v>
      </c>
      <c r="I466" s="226">
        <v>0</v>
      </c>
      <c r="J466" s="226">
        <v>0</v>
      </c>
      <c r="K466" s="226">
        <v>0</v>
      </c>
      <c r="L466" s="226">
        <v>0</v>
      </c>
      <c r="M466" s="226">
        <v>0</v>
      </c>
      <c r="N466" s="226">
        <v>0</v>
      </c>
      <c r="O466" s="226">
        <v>0</v>
      </c>
      <c r="P466" s="226">
        <v>0</v>
      </c>
      <c r="Q466" s="226">
        <v>0</v>
      </c>
      <c r="R466" s="226">
        <v>0</v>
      </c>
      <c r="S466" s="226">
        <v>0</v>
      </c>
      <c r="T466" s="226">
        <v>0</v>
      </c>
      <c r="U466" s="226">
        <v>0</v>
      </c>
      <c r="V466" s="226">
        <v>0</v>
      </c>
      <c r="W466" s="226">
        <v>0</v>
      </c>
      <c r="X466" s="226">
        <v>0</v>
      </c>
      <c r="Y466" s="226">
        <v>0</v>
      </c>
      <c r="Z466" s="226">
        <v>0</v>
      </c>
      <c r="AA466" s="226">
        <v>0</v>
      </c>
      <c r="AB466" s="226">
        <v>0</v>
      </c>
      <c r="AC466" s="226">
        <v>0</v>
      </c>
      <c r="AD466" s="226">
        <v>0</v>
      </c>
      <c r="AE466" s="226">
        <v>0</v>
      </c>
      <c r="AF466" s="226">
        <v>0</v>
      </c>
      <c r="AG466" s="226">
        <v>0</v>
      </c>
      <c r="AH466" s="226">
        <v>0</v>
      </c>
      <c r="AI466" s="226">
        <v>0</v>
      </c>
      <c r="AJ466" s="226">
        <v>0</v>
      </c>
    </row>
    <row r="467" spans="1:36" x14ac:dyDescent="0.25">
      <c r="A467" s="17"/>
    </row>
    <row r="468" spans="1:36" x14ac:dyDescent="0.25">
      <c r="A468" s="17"/>
      <c r="B468" s="226" t="s">
        <v>2236</v>
      </c>
      <c r="D468" s="226">
        <v>349.2</v>
      </c>
      <c r="E468" s="226">
        <v>369.8</v>
      </c>
      <c r="F468" s="226">
        <v>312.3</v>
      </c>
      <c r="G468" s="226">
        <v>330.4</v>
      </c>
      <c r="H468" s="226">
        <v>328.5</v>
      </c>
      <c r="I468" s="226">
        <v>335.3</v>
      </c>
      <c r="J468" s="226">
        <v>340.9</v>
      </c>
      <c r="K468" s="226">
        <v>345.8</v>
      </c>
      <c r="L468" s="226">
        <v>346.7</v>
      </c>
      <c r="M468" s="226">
        <v>345</v>
      </c>
      <c r="N468" s="226">
        <v>347.6</v>
      </c>
      <c r="O468" s="226">
        <v>346.6</v>
      </c>
      <c r="P468" s="226">
        <v>344.6</v>
      </c>
      <c r="Q468" s="226">
        <v>343.2</v>
      </c>
      <c r="R468" s="226">
        <v>342.2</v>
      </c>
      <c r="S468" s="226">
        <v>342.1</v>
      </c>
      <c r="T468" s="226">
        <v>339.8</v>
      </c>
      <c r="U468" s="226">
        <v>337</v>
      </c>
      <c r="V468" s="226">
        <v>334.6</v>
      </c>
      <c r="W468" s="226">
        <v>332.3</v>
      </c>
      <c r="X468" s="226">
        <v>331.2</v>
      </c>
      <c r="Y468" s="226">
        <v>330.8</v>
      </c>
      <c r="Z468" s="226">
        <v>331.3</v>
      </c>
      <c r="AA468" s="226">
        <v>330.9</v>
      </c>
      <c r="AB468" s="226">
        <v>330.5</v>
      </c>
      <c r="AC468" s="226">
        <v>329.5</v>
      </c>
      <c r="AD468" s="226">
        <v>330.2</v>
      </c>
      <c r="AE468" s="226">
        <v>330.4</v>
      </c>
      <c r="AF468" s="226">
        <v>330.3</v>
      </c>
      <c r="AG468" s="226">
        <v>328.6</v>
      </c>
      <c r="AH468" s="226">
        <v>327.2</v>
      </c>
      <c r="AI468" s="226">
        <v>327.7</v>
      </c>
      <c r="AJ468" s="226">
        <v>328.9</v>
      </c>
    </row>
    <row r="469" spans="1:36" x14ac:dyDescent="0.25">
      <c r="A469" s="17"/>
      <c r="B469" s="226" t="s">
        <v>2237</v>
      </c>
      <c r="D469" s="226">
        <v>0</v>
      </c>
      <c r="E469" s="226">
        <v>0</v>
      </c>
      <c r="F469" s="226">
        <v>0</v>
      </c>
      <c r="G469" s="226">
        <v>0</v>
      </c>
      <c r="H469" s="226">
        <v>0</v>
      </c>
      <c r="I469" s="226">
        <v>0</v>
      </c>
      <c r="J469" s="226">
        <v>0</v>
      </c>
      <c r="K469" s="226">
        <v>0</v>
      </c>
      <c r="L469" s="226">
        <v>0</v>
      </c>
      <c r="M469" s="226">
        <v>0</v>
      </c>
      <c r="N469" s="226">
        <v>0</v>
      </c>
      <c r="O469" s="226">
        <v>0</v>
      </c>
      <c r="P469" s="226">
        <v>0</v>
      </c>
      <c r="Q469" s="226">
        <v>0</v>
      </c>
      <c r="R469" s="226">
        <v>0</v>
      </c>
      <c r="S469" s="226">
        <v>0</v>
      </c>
      <c r="T469" s="226">
        <v>0</v>
      </c>
      <c r="U469" s="226">
        <v>0</v>
      </c>
      <c r="V469" s="226">
        <v>0</v>
      </c>
      <c r="W469" s="226">
        <v>0</v>
      </c>
      <c r="X469" s="226">
        <v>0</v>
      </c>
      <c r="Y469" s="226">
        <v>0</v>
      </c>
      <c r="Z469" s="226">
        <v>0</v>
      </c>
      <c r="AA469" s="226">
        <v>0</v>
      </c>
      <c r="AB469" s="226">
        <v>0</v>
      </c>
      <c r="AC469" s="226">
        <v>0</v>
      </c>
      <c r="AD469" s="226">
        <v>0</v>
      </c>
      <c r="AE469" s="226">
        <v>0</v>
      </c>
      <c r="AF469" s="226">
        <v>0</v>
      </c>
      <c r="AG469" s="226">
        <v>0</v>
      </c>
      <c r="AH469" s="226">
        <v>0</v>
      </c>
      <c r="AI469" s="226">
        <v>0</v>
      </c>
      <c r="AJ469" s="226">
        <v>0</v>
      </c>
    </row>
    <row r="470" spans="1:36" x14ac:dyDescent="0.25">
      <c r="A470" s="17"/>
      <c r="B470" s="226" t="s">
        <v>2238</v>
      </c>
      <c r="D470" s="226">
        <v>349.2</v>
      </c>
      <c r="E470" s="226">
        <v>369.8</v>
      </c>
      <c r="F470" s="226">
        <v>312.3</v>
      </c>
      <c r="G470" s="226">
        <v>330.4</v>
      </c>
      <c r="H470" s="226">
        <v>328.4</v>
      </c>
      <c r="I470" s="226">
        <v>335.2</v>
      </c>
      <c r="J470" s="226">
        <v>340.9</v>
      </c>
      <c r="K470" s="226">
        <v>345.8</v>
      </c>
      <c r="L470" s="226">
        <v>346.7</v>
      </c>
      <c r="M470" s="226">
        <v>345</v>
      </c>
      <c r="N470" s="226">
        <v>347.6</v>
      </c>
      <c r="O470" s="226">
        <v>346.5</v>
      </c>
      <c r="P470" s="226">
        <v>344.6</v>
      </c>
      <c r="Q470" s="226">
        <v>343.2</v>
      </c>
      <c r="R470" s="226">
        <v>342.2</v>
      </c>
      <c r="S470" s="226">
        <v>342.1</v>
      </c>
      <c r="T470" s="226">
        <v>339.8</v>
      </c>
      <c r="U470" s="226">
        <v>337</v>
      </c>
      <c r="V470" s="226">
        <v>334.6</v>
      </c>
      <c r="W470" s="226">
        <v>332.3</v>
      </c>
      <c r="X470" s="226">
        <v>331.2</v>
      </c>
      <c r="Y470" s="226">
        <v>330.7</v>
      </c>
      <c r="Z470" s="226">
        <v>331.3</v>
      </c>
      <c r="AA470" s="226">
        <v>330.9</v>
      </c>
      <c r="AB470" s="226">
        <v>330.5</v>
      </c>
      <c r="AC470" s="226">
        <v>329.4</v>
      </c>
      <c r="AD470" s="226">
        <v>330.2</v>
      </c>
      <c r="AE470" s="226">
        <v>330.4</v>
      </c>
      <c r="AF470" s="226">
        <v>330.3</v>
      </c>
      <c r="AG470" s="226">
        <v>328.6</v>
      </c>
      <c r="AH470" s="226">
        <v>327.10000000000002</v>
      </c>
      <c r="AI470" s="226">
        <v>327.7</v>
      </c>
      <c r="AJ470" s="226">
        <v>328.8</v>
      </c>
    </row>
    <row r="471" spans="1:36" x14ac:dyDescent="0.25">
      <c r="A471" s="17"/>
      <c r="B471" s="226" t="s">
        <v>2239</v>
      </c>
      <c r="D471" s="226">
        <v>349.2</v>
      </c>
      <c r="E471" s="226">
        <v>369.8</v>
      </c>
      <c r="F471" s="226">
        <v>312.3</v>
      </c>
      <c r="G471" s="226">
        <v>330.4</v>
      </c>
      <c r="H471" s="226">
        <v>328.4</v>
      </c>
      <c r="I471" s="226">
        <v>335.2</v>
      </c>
      <c r="J471" s="226">
        <v>340.9</v>
      </c>
      <c r="K471" s="226">
        <v>345.8</v>
      </c>
      <c r="L471" s="226">
        <v>346.7</v>
      </c>
      <c r="M471" s="226">
        <v>345</v>
      </c>
      <c r="N471" s="226">
        <v>347.6</v>
      </c>
      <c r="O471" s="226">
        <v>346.5</v>
      </c>
      <c r="P471" s="226">
        <v>344.6</v>
      </c>
      <c r="Q471" s="226">
        <v>343.2</v>
      </c>
      <c r="R471" s="226">
        <v>342.2</v>
      </c>
      <c r="S471" s="226">
        <v>342.1</v>
      </c>
      <c r="T471" s="226">
        <v>339.8</v>
      </c>
      <c r="U471" s="226">
        <v>337</v>
      </c>
      <c r="V471" s="226">
        <v>334.6</v>
      </c>
      <c r="W471" s="226">
        <v>332.3</v>
      </c>
      <c r="X471" s="226">
        <v>331.2</v>
      </c>
      <c r="Y471" s="226">
        <v>330.7</v>
      </c>
      <c r="Z471" s="226">
        <v>331.3</v>
      </c>
      <c r="AA471" s="226">
        <v>330.9</v>
      </c>
      <c r="AB471" s="226">
        <v>330.5</v>
      </c>
      <c r="AC471" s="226">
        <v>329.4</v>
      </c>
      <c r="AD471" s="226">
        <v>330.2</v>
      </c>
      <c r="AE471" s="226">
        <v>330.4</v>
      </c>
      <c r="AF471" s="226">
        <v>330.3</v>
      </c>
      <c r="AG471" s="226">
        <v>328.6</v>
      </c>
      <c r="AH471" s="226">
        <v>327.10000000000002</v>
      </c>
      <c r="AI471" s="226">
        <v>327.7</v>
      </c>
      <c r="AJ471" s="226">
        <v>328.8</v>
      </c>
    </row>
    <row r="472" spans="1:36" x14ac:dyDescent="0.25">
      <c r="A472" s="17"/>
      <c r="B472" s="226" t="s">
        <v>2240</v>
      </c>
      <c r="D472" s="226">
        <v>0</v>
      </c>
      <c r="E472" s="226">
        <v>0</v>
      </c>
      <c r="F472" s="226">
        <v>0</v>
      </c>
      <c r="G472" s="226">
        <v>0</v>
      </c>
      <c r="H472" s="226">
        <v>0</v>
      </c>
      <c r="I472" s="226">
        <v>0</v>
      </c>
      <c r="J472" s="226">
        <v>0</v>
      </c>
      <c r="K472" s="226">
        <v>0</v>
      </c>
      <c r="L472" s="226">
        <v>0</v>
      </c>
      <c r="M472" s="226">
        <v>0</v>
      </c>
      <c r="N472" s="226">
        <v>0</v>
      </c>
      <c r="O472" s="226">
        <v>0</v>
      </c>
      <c r="P472" s="226">
        <v>0</v>
      </c>
      <c r="Q472" s="226">
        <v>0</v>
      </c>
      <c r="R472" s="226">
        <v>0</v>
      </c>
      <c r="S472" s="226">
        <v>0</v>
      </c>
      <c r="T472" s="226">
        <v>0</v>
      </c>
      <c r="U472" s="226">
        <v>0</v>
      </c>
      <c r="V472" s="226">
        <v>0</v>
      </c>
      <c r="W472" s="226">
        <v>0</v>
      </c>
      <c r="X472" s="226">
        <v>0</v>
      </c>
      <c r="Y472" s="226">
        <v>0</v>
      </c>
      <c r="Z472" s="226">
        <v>0</v>
      </c>
      <c r="AA472" s="226">
        <v>0</v>
      </c>
      <c r="AB472" s="226">
        <v>0</v>
      </c>
      <c r="AC472" s="226">
        <v>0</v>
      </c>
      <c r="AD472" s="226">
        <v>0</v>
      </c>
      <c r="AE472" s="226">
        <v>0</v>
      </c>
      <c r="AF472" s="226">
        <v>0</v>
      </c>
      <c r="AG472" s="226">
        <v>0</v>
      </c>
      <c r="AH472" s="226">
        <v>0</v>
      </c>
      <c r="AI472" s="226">
        <v>0</v>
      </c>
      <c r="AJ472" s="226">
        <v>0</v>
      </c>
    </row>
    <row r="473" spans="1:36" x14ac:dyDescent="0.25">
      <c r="A473" s="17"/>
    </row>
    <row r="474" spans="1:36" x14ac:dyDescent="0.25">
      <c r="A474" s="17"/>
      <c r="B474" s="226" t="s">
        <v>2241</v>
      </c>
    </row>
    <row r="475" spans="1:36" x14ac:dyDescent="0.25">
      <c r="A475" s="17"/>
      <c r="B475" s="226" t="s">
        <v>2242</v>
      </c>
    </row>
    <row r="476" spans="1:36" x14ac:dyDescent="0.25">
      <c r="A476" s="17"/>
      <c r="B476" s="226" t="s">
        <v>2243</v>
      </c>
      <c r="D476" s="226">
        <v>0</v>
      </c>
      <c r="E476" s="226">
        <v>0</v>
      </c>
      <c r="F476" s="226">
        <v>0</v>
      </c>
      <c r="G476" s="226">
        <v>0</v>
      </c>
      <c r="H476" s="226">
        <v>1.1000000000000001</v>
      </c>
      <c r="I476" s="226">
        <v>1.1000000000000001</v>
      </c>
      <c r="J476" s="226">
        <v>1.1000000000000001</v>
      </c>
      <c r="K476" s="226">
        <v>1.1000000000000001</v>
      </c>
      <c r="L476" s="226">
        <v>1.1000000000000001</v>
      </c>
      <c r="M476" s="226">
        <v>1.1000000000000001</v>
      </c>
      <c r="N476" s="226">
        <v>1.1000000000000001</v>
      </c>
      <c r="O476" s="226">
        <v>1.1000000000000001</v>
      </c>
      <c r="P476" s="226">
        <v>1.1000000000000001</v>
      </c>
      <c r="Q476" s="226">
        <v>1.1000000000000001</v>
      </c>
      <c r="R476" s="226">
        <v>1.1000000000000001</v>
      </c>
      <c r="S476" s="226">
        <v>1.1000000000000001</v>
      </c>
      <c r="T476" s="226">
        <v>1.1000000000000001</v>
      </c>
      <c r="U476" s="226">
        <v>1.1000000000000001</v>
      </c>
      <c r="V476" s="226">
        <v>1.1000000000000001</v>
      </c>
      <c r="W476" s="226">
        <v>1.1000000000000001</v>
      </c>
      <c r="X476" s="226">
        <v>1.1000000000000001</v>
      </c>
      <c r="Y476" s="226">
        <v>1.1000000000000001</v>
      </c>
      <c r="Z476" s="226">
        <v>1.1000000000000001</v>
      </c>
      <c r="AA476" s="226">
        <v>1.1000000000000001</v>
      </c>
      <c r="AB476" s="226">
        <v>1.1000000000000001</v>
      </c>
      <c r="AC476" s="226">
        <v>1.1000000000000001</v>
      </c>
      <c r="AD476" s="226">
        <v>1.1000000000000001</v>
      </c>
      <c r="AE476" s="226">
        <v>1.1000000000000001</v>
      </c>
      <c r="AF476" s="226">
        <v>1.1000000000000001</v>
      </c>
      <c r="AG476" s="226">
        <v>1.1000000000000001</v>
      </c>
      <c r="AH476" s="226">
        <v>1.1000000000000001</v>
      </c>
      <c r="AI476" s="226">
        <v>1.1000000000000001</v>
      </c>
      <c r="AJ476" s="226">
        <v>1.1000000000000001</v>
      </c>
    </row>
    <row r="477" spans="1:36" x14ac:dyDescent="0.25">
      <c r="A477" s="17"/>
      <c r="B477" s="226" t="s">
        <v>2244</v>
      </c>
      <c r="D477" s="226">
        <v>0</v>
      </c>
      <c r="E477" s="226">
        <v>0</v>
      </c>
      <c r="F477" s="226">
        <v>0</v>
      </c>
      <c r="G477" s="226">
        <v>0</v>
      </c>
      <c r="H477" s="226">
        <v>0</v>
      </c>
      <c r="I477" s="226">
        <v>0</v>
      </c>
      <c r="J477" s="226">
        <v>0</v>
      </c>
      <c r="K477" s="226">
        <v>0</v>
      </c>
      <c r="L477" s="226">
        <v>0</v>
      </c>
      <c r="M477" s="226">
        <v>0</v>
      </c>
      <c r="N477" s="226">
        <v>0</v>
      </c>
      <c r="O477" s="226">
        <v>0</v>
      </c>
      <c r="P477" s="226">
        <v>0</v>
      </c>
      <c r="Q477" s="226">
        <v>0</v>
      </c>
      <c r="R477" s="226">
        <v>0</v>
      </c>
      <c r="S477" s="226">
        <v>0</v>
      </c>
      <c r="T477" s="226">
        <v>0</v>
      </c>
      <c r="U477" s="226">
        <v>0</v>
      </c>
      <c r="V477" s="226">
        <v>0</v>
      </c>
      <c r="W477" s="226">
        <v>0</v>
      </c>
      <c r="X477" s="226">
        <v>0</v>
      </c>
      <c r="Y477" s="226">
        <v>0</v>
      </c>
      <c r="Z477" s="226">
        <v>0</v>
      </c>
      <c r="AA477" s="226">
        <v>0</v>
      </c>
      <c r="AB477" s="226">
        <v>0</v>
      </c>
      <c r="AC477" s="226">
        <v>0</v>
      </c>
      <c r="AD477" s="226">
        <v>0</v>
      </c>
      <c r="AE477" s="226">
        <v>0</v>
      </c>
      <c r="AF477" s="226">
        <v>0</v>
      </c>
      <c r="AG477" s="226">
        <v>0</v>
      </c>
      <c r="AH477" s="226">
        <v>0</v>
      </c>
      <c r="AI477" s="226">
        <v>0</v>
      </c>
      <c r="AJ477" s="226">
        <v>0</v>
      </c>
    </row>
    <row r="478" spans="1:36" x14ac:dyDescent="0.25">
      <c r="A478" s="17"/>
      <c r="B478" s="226" t="s">
        <v>2245</v>
      </c>
      <c r="D478" s="226">
        <v>0</v>
      </c>
      <c r="E478" s="226">
        <v>0</v>
      </c>
      <c r="F478" s="226">
        <v>0</v>
      </c>
      <c r="G478" s="226">
        <v>0</v>
      </c>
      <c r="H478" s="226">
        <v>0</v>
      </c>
      <c r="I478" s="226">
        <v>0</v>
      </c>
      <c r="J478" s="226">
        <v>0</v>
      </c>
      <c r="K478" s="226">
        <v>0</v>
      </c>
      <c r="L478" s="226">
        <v>0</v>
      </c>
      <c r="M478" s="226">
        <v>0</v>
      </c>
      <c r="N478" s="226">
        <v>0</v>
      </c>
      <c r="O478" s="226">
        <v>0</v>
      </c>
      <c r="P478" s="226">
        <v>0</v>
      </c>
      <c r="Q478" s="226">
        <v>0</v>
      </c>
      <c r="R478" s="226">
        <v>0</v>
      </c>
      <c r="S478" s="226">
        <v>0</v>
      </c>
      <c r="T478" s="226">
        <v>0</v>
      </c>
      <c r="U478" s="226">
        <v>0</v>
      </c>
      <c r="V478" s="226">
        <v>0</v>
      </c>
      <c r="W478" s="226">
        <v>0</v>
      </c>
      <c r="X478" s="226">
        <v>0</v>
      </c>
      <c r="Y478" s="226">
        <v>0</v>
      </c>
      <c r="Z478" s="226">
        <v>0</v>
      </c>
      <c r="AA478" s="226">
        <v>0</v>
      </c>
      <c r="AB478" s="226">
        <v>0</v>
      </c>
      <c r="AC478" s="226">
        <v>0</v>
      </c>
      <c r="AD478" s="226">
        <v>0</v>
      </c>
      <c r="AE478" s="226">
        <v>0</v>
      </c>
      <c r="AF478" s="226">
        <v>0</v>
      </c>
      <c r="AG478" s="226">
        <v>0</v>
      </c>
      <c r="AH478" s="226">
        <v>0</v>
      </c>
      <c r="AI478" s="226">
        <v>0</v>
      </c>
      <c r="AJ478" s="226">
        <v>0</v>
      </c>
    </row>
    <row r="479" spans="1:36" x14ac:dyDescent="0.25">
      <c r="A479" s="17"/>
      <c r="B479" s="226" t="s">
        <v>2246</v>
      </c>
      <c r="D479" s="226">
        <v>0</v>
      </c>
      <c r="E479" s="226">
        <v>0</v>
      </c>
      <c r="F479" s="226">
        <v>0</v>
      </c>
      <c r="G479" s="226">
        <v>0</v>
      </c>
      <c r="H479" s="226">
        <v>0</v>
      </c>
      <c r="I479" s="226">
        <v>0</v>
      </c>
      <c r="J479" s="226">
        <v>0</v>
      </c>
      <c r="K479" s="226">
        <v>0</v>
      </c>
      <c r="L479" s="226">
        <v>0</v>
      </c>
      <c r="M479" s="226">
        <v>0</v>
      </c>
      <c r="N479" s="226">
        <v>0</v>
      </c>
      <c r="O479" s="226">
        <v>0</v>
      </c>
      <c r="P479" s="226">
        <v>0</v>
      </c>
      <c r="Q479" s="226">
        <v>0</v>
      </c>
      <c r="R479" s="226">
        <v>0</v>
      </c>
      <c r="S479" s="226">
        <v>0</v>
      </c>
      <c r="T479" s="226">
        <v>0</v>
      </c>
      <c r="U479" s="226">
        <v>0</v>
      </c>
      <c r="V479" s="226">
        <v>0</v>
      </c>
      <c r="W479" s="226">
        <v>0</v>
      </c>
      <c r="X479" s="226">
        <v>0</v>
      </c>
      <c r="Y479" s="226">
        <v>0</v>
      </c>
      <c r="Z479" s="226">
        <v>0</v>
      </c>
      <c r="AA479" s="226">
        <v>0</v>
      </c>
      <c r="AB479" s="226">
        <v>0</v>
      </c>
      <c r="AC479" s="226">
        <v>0</v>
      </c>
      <c r="AD479" s="226">
        <v>0</v>
      </c>
      <c r="AE479" s="226">
        <v>0</v>
      </c>
      <c r="AF479" s="226">
        <v>0</v>
      </c>
      <c r="AG479" s="226">
        <v>0</v>
      </c>
      <c r="AH479" s="226">
        <v>0</v>
      </c>
      <c r="AI479" s="226">
        <v>0</v>
      </c>
      <c r="AJ479" s="226">
        <v>0</v>
      </c>
    </row>
    <row r="480" spans="1:36" x14ac:dyDescent="0.25">
      <c r="A480" s="17"/>
      <c r="B480" s="226" t="s">
        <v>2212</v>
      </c>
      <c r="D480" s="226">
        <v>0</v>
      </c>
      <c r="E480" s="226">
        <v>0</v>
      </c>
      <c r="F480" s="226">
        <v>0</v>
      </c>
      <c r="G480" s="226">
        <v>0</v>
      </c>
      <c r="H480" s="226">
        <v>1.1000000000000001</v>
      </c>
      <c r="I480" s="226">
        <v>1.1000000000000001</v>
      </c>
      <c r="J480" s="226">
        <v>1.1000000000000001</v>
      </c>
      <c r="K480" s="226">
        <v>1.1000000000000001</v>
      </c>
      <c r="L480" s="226">
        <v>1.1000000000000001</v>
      </c>
      <c r="M480" s="226">
        <v>1.1000000000000001</v>
      </c>
      <c r="N480" s="226">
        <v>1.1000000000000001</v>
      </c>
      <c r="O480" s="226">
        <v>1.1000000000000001</v>
      </c>
      <c r="P480" s="226">
        <v>1.1000000000000001</v>
      </c>
      <c r="Q480" s="226">
        <v>1.1000000000000001</v>
      </c>
      <c r="R480" s="226">
        <v>1.1000000000000001</v>
      </c>
      <c r="S480" s="226">
        <v>1.1000000000000001</v>
      </c>
      <c r="T480" s="226">
        <v>1.1000000000000001</v>
      </c>
      <c r="U480" s="226">
        <v>1.1000000000000001</v>
      </c>
      <c r="V480" s="226">
        <v>1.1000000000000001</v>
      </c>
      <c r="W480" s="226">
        <v>1.1000000000000001</v>
      </c>
      <c r="X480" s="226">
        <v>1.1000000000000001</v>
      </c>
      <c r="Y480" s="226">
        <v>1.1000000000000001</v>
      </c>
      <c r="Z480" s="226">
        <v>1.1000000000000001</v>
      </c>
      <c r="AA480" s="226">
        <v>1.1000000000000001</v>
      </c>
      <c r="AB480" s="226">
        <v>1.1000000000000001</v>
      </c>
      <c r="AC480" s="226">
        <v>1.1000000000000001</v>
      </c>
      <c r="AD480" s="226">
        <v>1.1000000000000001</v>
      </c>
      <c r="AE480" s="226">
        <v>1.1000000000000001</v>
      </c>
      <c r="AF480" s="226">
        <v>1.1000000000000001</v>
      </c>
      <c r="AG480" s="226">
        <v>1.1000000000000001</v>
      </c>
      <c r="AH480" s="226">
        <v>1.1000000000000001</v>
      </c>
      <c r="AI480" s="226">
        <v>1.1000000000000001</v>
      </c>
      <c r="AJ480" s="226">
        <v>1.1000000000000001</v>
      </c>
    </row>
    <row r="481" spans="1:36" x14ac:dyDescent="0.25">
      <c r="A481" s="17"/>
      <c r="B481" s="226" t="s">
        <v>2247</v>
      </c>
    </row>
    <row r="482" spans="1:36" x14ac:dyDescent="0.25">
      <c r="A482" s="17"/>
      <c r="B482" s="226" t="s">
        <v>2248</v>
      </c>
      <c r="D482" s="226">
        <v>26.3</v>
      </c>
      <c r="E482" s="226">
        <v>26.5</v>
      </c>
      <c r="F482" s="226">
        <v>26.8</v>
      </c>
      <c r="G482" s="226">
        <v>27</v>
      </c>
      <c r="H482" s="226">
        <v>27.2</v>
      </c>
      <c r="I482" s="226">
        <v>27.4</v>
      </c>
      <c r="J482" s="226">
        <v>27.6</v>
      </c>
      <c r="K482" s="226">
        <v>27.8</v>
      </c>
      <c r="L482" s="226">
        <v>28</v>
      </c>
      <c r="M482" s="226">
        <v>28.2</v>
      </c>
      <c r="N482" s="226">
        <v>28.4</v>
      </c>
      <c r="O482" s="226">
        <v>28.6</v>
      </c>
      <c r="P482" s="226">
        <v>28.8</v>
      </c>
      <c r="Q482" s="226">
        <v>29</v>
      </c>
      <c r="R482" s="226">
        <v>29.2</v>
      </c>
      <c r="S482" s="226">
        <v>29.4</v>
      </c>
      <c r="T482" s="226">
        <v>29.6</v>
      </c>
      <c r="U482" s="226">
        <v>29.8</v>
      </c>
      <c r="V482" s="226">
        <v>30.1</v>
      </c>
      <c r="W482" s="226">
        <v>30.3</v>
      </c>
      <c r="X482" s="226">
        <v>30.5</v>
      </c>
      <c r="Y482" s="226">
        <v>30.7</v>
      </c>
      <c r="Z482" s="226">
        <v>30.9</v>
      </c>
      <c r="AA482" s="226">
        <v>31.1</v>
      </c>
      <c r="AB482" s="226">
        <v>31.3</v>
      </c>
      <c r="AC482" s="226">
        <v>31.5</v>
      </c>
      <c r="AD482" s="226">
        <v>31.7</v>
      </c>
      <c r="AE482" s="226">
        <v>31.9</v>
      </c>
      <c r="AF482" s="226">
        <v>32.1</v>
      </c>
      <c r="AG482" s="226">
        <v>32.299999999999997</v>
      </c>
      <c r="AH482" s="226">
        <v>32.5</v>
      </c>
      <c r="AI482" s="226">
        <v>32.700000000000003</v>
      </c>
      <c r="AJ482" s="226">
        <v>32.9</v>
      </c>
    </row>
    <row r="483" spans="1:36" x14ac:dyDescent="0.25">
      <c r="A483" s="17"/>
      <c r="B483" s="226" t="s">
        <v>2249</v>
      </c>
      <c r="D483" s="226">
        <v>0</v>
      </c>
      <c r="E483" s="226">
        <v>0</v>
      </c>
      <c r="F483" s="226">
        <v>0</v>
      </c>
      <c r="G483" s="226">
        <v>0</v>
      </c>
      <c r="H483" s="226">
        <v>0</v>
      </c>
      <c r="I483" s="226">
        <v>0</v>
      </c>
      <c r="J483" s="226">
        <v>0</v>
      </c>
      <c r="K483" s="226">
        <v>0</v>
      </c>
      <c r="L483" s="226">
        <v>0</v>
      </c>
      <c r="M483" s="226">
        <v>0</v>
      </c>
      <c r="N483" s="226">
        <v>0</v>
      </c>
      <c r="O483" s="226">
        <v>0</v>
      </c>
      <c r="P483" s="226">
        <v>0</v>
      </c>
      <c r="Q483" s="226">
        <v>0</v>
      </c>
      <c r="R483" s="226">
        <v>0</v>
      </c>
      <c r="S483" s="226">
        <v>0</v>
      </c>
      <c r="T483" s="226">
        <v>0</v>
      </c>
      <c r="U483" s="226">
        <v>0</v>
      </c>
      <c r="V483" s="226">
        <v>0</v>
      </c>
      <c r="W483" s="226">
        <v>0</v>
      </c>
      <c r="X483" s="226">
        <v>0</v>
      </c>
      <c r="Y483" s="226">
        <v>0</v>
      </c>
      <c r="Z483" s="226">
        <v>0</v>
      </c>
      <c r="AA483" s="226">
        <v>0</v>
      </c>
      <c r="AB483" s="226">
        <v>0</v>
      </c>
      <c r="AC483" s="226">
        <v>0</v>
      </c>
      <c r="AD483" s="226">
        <v>0</v>
      </c>
      <c r="AE483" s="226">
        <v>0</v>
      </c>
      <c r="AF483" s="226">
        <v>0</v>
      </c>
      <c r="AG483" s="226">
        <v>0</v>
      </c>
      <c r="AH483" s="226">
        <v>0</v>
      </c>
      <c r="AI483" s="226">
        <v>0</v>
      </c>
      <c r="AJ483" s="226">
        <v>0</v>
      </c>
    </row>
    <row r="484" spans="1:36" x14ac:dyDescent="0.25">
      <c r="A484" s="17"/>
      <c r="B484" s="226" t="s">
        <v>2250</v>
      </c>
      <c r="D484" s="226">
        <v>0</v>
      </c>
      <c r="E484" s="226">
        <v>0</v>
      </c>
      <c r="F484" s="226">
        <v>0</v>
      </c>
      <c r="G484" s="226">
        <v>0</v>
      </c>
      <c r="H484" s="226">
        <v>0</v>
      </c>
      <c r="I484" s="226">
        <v>0</v>
      </c>
      <c r="J484" s="226">
        <v>0</v>
      </c>
      <c r="K484" s="226">
        <v>0</v>
      </c>
      <c r="L484" s="226">
        <v>0</v>
      </c>
      <c r="M484" s="226">
        <v>0</v>
      </c>
      <c r="N484" s="226">
        <v>0</v>
      </c>
      <c r="O484" s="226">
        <v>0</v>
      </c>
      <c r="P484" s="226">
        <v>0</v>
      </c>
      <c r="Q484" s="226">
        <v>0</v>
      </c>
      <c r="R484" s="226">
        <v>0</v>
      </c>
      <c r="S484" s="226">
        <v>0</v>
      </c>
      <c r="T484" s="226">
        <v>0</v>
      </c>
      <c r="U484" s="226">
        <v>0</v>
      </c>
      <c r="V484" s="226">
        <v>0</v>
      </c>
      <c r="W484" s="226">
        <v>0</v>
      </c>
      <c r="X484" s="226">
        <v>0</v>
      </c>
      <c r="Y484" s="226">
        <v>0</v>
      </c>
      <c r="Z484" s="226">
        <v>0</v>
      </c>
      <c r="AA484" s="226">
        <v>0</v>
      </c>
      <c r="AB484" s="226">
        <v>0</v>
      </c>
      <c r="AC484" s="226">
        <v>0</v>
      </c>
      <c r="AD484" s="226">
        <v>0</v>
      </c>
      <c r="AE484" s="226">
        <v>0</v>
      </c>
      <c r="AF484" s="226">
        <v>0</v>
      </c>
      <c r="AG484" s="226">
        <v>0</v>
      </c>
      <c r="AH484" s="226">
        <v>0</v>
      </c>
      <c r="AI484" s="226">
        <v>0</v>
      </c>
      <c r="AJ484" s="226">
        <v>0</v>
      </c>
    </row>
    <row r="485" spans="1:36" x14ac:dyDescent="0.25">
      <c r="A485" s="17"/>
      <c r="B485" s="226" t="s">
        <v>2251</v>
      </c>
      <c r="D485" s="226">
        <v>0</v>
      </c>
      <c r="E485" s="226">
        <v>0</v>
      </c>
      <c r="F485" s="226">
        <v>0</v>
      </c>
      <c r="G485" s="226">
        <v>0</v>
      </c>
      <c r="H485" s="226">
        <v>0</v>
      </c>
      <c r="I485" s="226">
        <v>0</v>
      </c>
      <c r="J485" s="226">
        <v>0</v>
      </c>
      <c r="K485" s="226">
        <v>0</v>
      </c>
      <c r="L485" s="226">
        <v>0</v>
      </c>
      <c r="M485" s="226">
        <v>0</v>
      </c>
      <c r="N485" s="226">
        <v>0</v>
      </c>
      <c r="O485" s="226">
        <v>0</v>
      </c>
      <c r="P485" s="226">
        <v>0</v>
      </c>
      <c r="Q485" s="226">
        <v>0</v>
      </c>
      <c r="R485" s="226">
        <v>0</v>
      </c>
      <c r="S485" s="226">
        <v>0</v>
      </c>
      <c r="T485" s="226">
        <v>0</v>
      </c>
      <c r="U485" s="226">
        <v>0</v>
      </c>
      <c r="V485" s="226">
        <v>0</v>
      </c>
      <c r="W485" s="226">
        <v>0</v>
      </c>
      <c r="X485" s="226">
        <v>0</v>
      </c>
      <c r="Y485" s="226">
        <v>0</v>
      </c>
      <c r="Z485" s="226">
        <v>0</v>
      </c>
      <c r="AA485" s="226">
        <v>0</v>
      </c>
      <c r="AB485" s="226">
        <v>0</v>
      </c>
      <c r="AC485" s="226">
        <v>0</v>
      </c>
      <c r="AD485" s="226">
        <v>0</v>
      </c>
      <c r="AE485" s="226">
        <v>0</v>
      </c>
      <c r="AF485" s="226">
        <v>0</v>
      </c>
      <c r="AG485" s="226">
        <v>0</v>
      </c>
      <c r="AH485" s="226">
        <v>0</v>
      </c>
      <c r="AI485" s="226">
        <v>0</v>
      </c>
      <c r="AJ485" s="226">
        <v>0</v>
      </c>
    </row>
    <row r="486" spans="1:36" x14ac:dyDescent="0.25">
      <c r="A486" s="17"/>
      <c r="B486" s="226" t="s">
        <v>2212</v>
      </c>
      <c r="D486" s="226">
        <v>26.3</v>
      </c>
      <c r="E486" s="226">
        <v>26.5</v>
      </c>
      <c r="F486" s="226">
        <v>26.8</v>
      </c>
      <c r="G486" s="226">
        <v>27</v>
      </c>
      <c r="H486" s="226">
        <v>27.2</v>
      </c>
      <c r="I486" s="226">
        <v>27.4</v>
      </c>
      <c r="J486" s="226">
        <v>27.6</v>
      </c>
      <c r="K486" s="226">
        <v>27.8</v>
      </c>
      <c r="L486" s="226">
        <v>28</v>
      </c>
      <c r="M486" s="226">
        <v>28.2</v>
      </c>
      <c r="N486" s="226">
        <v>28.4</v>
      </c>
      <c r="O486" s="226">
        <v>28.6</v>
      </c>
      <c r="P486" s="226">
        <v>28.8</v>
      </c>
      <c r="Q486" s="226">
        <v>29</v>
      </c>
      <c r="R486" s="226">
        <v>29.2</v>
      </c>
      <c r="S486" s="226">
        <v>29.4</v>
      </c>
      <c r="T486" s="226">
        <v>29.6</v>
      </c>
      <c r="U486" s="226">
        <v>29.8</v>
      </c>
      <c r="V486" s="226">
        <v>30.1</v>
      </c>
      <c r="W486" s="226">
        <v>30.3</v>
      </c>
      <c r="X486" s="226">
        <v>30.5</v>
      </c>
      <c r="Y486" s="226">
        <v>30.7</v>
      </c>
      <c r="Z486" s="226">
        <v>30.9</v>
      </c>
      <c r="AA486" s="226">
        <v>31.1</v>
      </c>
      <c r="AB486" s="226">
        <v>31.3</v>
      </c>
      <c r="AC486" s="226">
        <v>31.5</v>
      </c>
      <c r="AD486" s="226">
        <v>31.7</v>
      </c>
      <c r="AE486" s="226">
        <v>31.9</v>
      </c>
      <c r="AF486" s="226">
        <v>32.1</v>
      </c>
      <c r="AG486" s="226">
        <v>32.299999999999997</v>
      </c>
      <c r="AH486" s="226">
        <v>32.5</v>
      </c>
      <c r="AI486" s="226">
        <v>32.700000000000003</v>
      </c>
      <c r="AJ486" s="226">
        <v>32.9</v>
      </c>
    </row>
    <row r="487" spans="1:36" x14ac:dyDescent="0.25">
      <c r="A487" s="17"/>
    </row>
    <row r="488" spans="1:36" x14ac:dyDescent="0.25">
      <c r="A488" s="17"/>
      <c r="B488" s="226" t="s">
        <v>2252</v>
      </c>
      <c r="D488" s="226">
        <v>0</v>
      </c>
      <c r="E488" s="226">
        <v>0</v>
      </c>
      <c r="F488" s="226">
        <v>0</v>
      </c>
      <c r="G488" s="226">
        <v>0</v>
      </c>
      <c r="H488" s="226">
        <v>7.3</v>
      </c>
      <c r="I488" s="226">
        <v>7.3</v>
      </c>
      <c r="J488" s="226">
        <v>7.4</v>
      </c>
      <c r="K488" s="226">
        <v>7.4</v>
      </c>
      <c r="L488" s="226">
        <v>7.4</v>
      </c>
      <c r="M488" s="226">
        <v>7.4</v>
      </c>
      <c r="N488" s="226">
        <v>7.4</v>
      </c>
      <c r="O488" s="226">
        <v>7.4</v>
      </c>
      <c r="P488" s="226">
        <v>7.4</v>
      </c>
      <c r="Q488" s="226">
        <v>7.4</v>
      </c>
      <c r="R488" s="226">
        <v>7.4</v>
      </c>
      <c r="S488" s="226">
        <v>7.4</v>
      </c>
      <c r="T488" s="226">
        <v>7.4</v>
      </c>
      <c r="U488" s="226">
        <v>7.4</v>
      </c>
      <c r="V488" s="226">
        <v>7.4</v>
      </c>
      <c r="W488" s="226">
        <v>7.4</v>
      </c>
      <c r="X488" s="226">
        <v>7.4</v>
      </c>
      <c r="Y488" s="226">
        <v>7.4</v>
      </c>
      <c r="Z488" s="226">
        <v>7.4</v>
      </c>
      <c r="AA488" s="226">
        <v>7.4</v>
      </c>
      <c r="AB488" s="226">
        <v>7.4</v>
      </c>
      <c r="AC488" s="226">
        <v>7.4</v>
      </c>
      <c r="AD488" s="226">
        <v>7.4</v>
      </c>
      <c r="AE488" s="226">
        <v>7.4</v>
      </c>
      <c r="AF488" s="226">
        <v>7.4</v>
      </c>
      <c r="AG488" s="226">
        <v>7.4</v>
      </c>
      <c r="AH488" s="226">
        <v>7.4</v>
      </c>
      <c r="AI488" s="226">
        <v>7.4</v>
      </c>
      <c r="AJ488" s="226">
        <v>7.4</v>
      </c>
    </row>
    <row r="489" spans="1:36" x14ac:dyDescent="0.25">
      <c r="A489" s="17"/>
      <c r="B489" s="226" t="s">
        <v>2253</v>
      </c>
      <c r="D489" s="226">
        <v>0</v>
      </c>
      <c r="E489" s="226">
        <v>0</v>
      </c>
      <c r="F489" s="226">
        <v>0</v>
      </c>
      <c r="G489" s="226">
        <v>0</v>
      </c>
      <c r="H489" s="226">
        <v>0</v>
      </c>
      <c r="I489" s="226">
        <v>0</v>
      </c>
      <c r="J489" s="226">
        <v>0</v>
      </c>
      <c r="K489" s="226">
        <v>0</v>
      </c>
      <c r="L489" s="226">
        <v>0</v>
      </c>
      <c r="M489" s="226">
        <v>0</v>
      </c>
      <c r="N489" s="226">
        <v>0</v>
      </c>
      <c r="O489" s="226">
        <v>0</v>
      </c>
      <c r="P489" s="226">
        <v>0</v>
      </c>
      <c r="Q489" s="226">
        <v>0</v>
      </c>
      <c r="R489" s="226">
        <v>0</v>
      </c>
      <c r="S489" s="226">
        <v>0</v>
      </c>
      <c r="T489" s="226">
        <v>0</v>
      </c>
      <c r="U489" s="226">
        <v>0</v>
      </c>
      <c r="V489" s="226">
        <v>0</v>
      </c>
      <c r="W489" s="226">
        <v>0</v>
      </c>
      <c r="X489" s="226">
        <v>0</v>
      </c>
      <c r="Y489" s="226">
        <v>0</v>
      </c>
      <c r="Z489" s="226">
        <v>0</v>
      </c>
      <c r="AA489" s="226">
        <v>0</v>
      </c>
      <c r="AB489" s="226">
        <v>0</v>
      </c>
      <c r="AC489" s="226">
        <v>0</v>
      </c>
      <c r="AD489" s="226">
        <v>0</v>
      </c>
      <c r="AE489" s="226">
        <v>0</v>
      </c>
      <c r="AF489" s="226">
        <v>0</v>
      </c>
      <c r="AG489" s="226">
        <v>0</v>
      </c>
      <c r="AH489" s="226">
        <v>0</v>
      </c>
      <c r="AI489" s="226">
        <v>0</v>
      </c>
      <c r="AJ489" s="226">
        <v>0</v>
      </c>
    </row>
    <row r="490" spans="1:36" x14ac:dyDescent="0.25">
      <c r="A490" s="17"/>
    </row>
    <row r="491" spans="1:36" x14ac:dyDescent="0.25">
      <c r="A491" s="17"/>
      <c r="B491" s="226" t="s">
        <v>2254</v>
      </c>
    </row>
    <row r="492" spans="1:36" x14ac:dyDescent="0.25">
      <c r="A492" s="17"/>
      <c r="B492" s="226" t="s">
        <v>2255</v>
      </c>
      <c r="D492" s="226">
        <v>89.9</v>
      </c>
      <c r="E492" s="226">
        <v>90.6</v>
      </c>
      <c r="F492" s="226">
        <v>91.3</v>
      </c>
      <c r="G492" s="226">
        <v>92</v>
      </c>
      <c r="H492" s="226">
        <v>92.7</v>
      </c>
      <c r="I492" s="226">
        <v>93.4</v>
      </c>
      <c r="J492" s="226">
        <v>94.1</v>
      </c>
      <c r="K492" s="226">
        <v>94.8</v>
      </c>
      <c r="L492" s="226">
        <v>95.5</v>
      </c>
      <c r="M492" s="226">
        <v>96.2</v>
      </c>
      <c r="N492" s="226">
        <v>96.9</v>
      </c>
      <c r="O492" s="226">
        <v>97.6</v>
      </c>
      <c r="P492" s="226">
        <v>98.3</v>
      </c>
      <c r="Q492" s="226">
        <v>99</v>
      </c>
      <c r="R492" s="226">
        <v>99.7</v>
      </c>
      <c r="S492" s="226">
        <v>100.4</v>
      </c>
      <c r="T492" s="226">
        <v>101.1</v>
      </c>
      <c r="U492" s="226">
        <v>101.8</v>
      </c>
      <c r="V492" s="226">
        <v>102.6</v>
      </c>
      <c r="W492" s="226">
        <v>103.3</v>
      </c>
      <c r="X492" s="226">
        <v>104</v>
      </c>
      <c r="Y492" s="226">
        <v>104.7</v>
      </c>
      <c r="Z492" s="226">
        <v>105.4</v>
      </c>
      <c r="AA492" s="226">
        <v>106.1</v>
      </c>
      <c r="AB492" s="226">
        <v>106.8</v>
      </c>
      <c r="AC492" s="226">
        <v>107.5</v>
      </c>
      <c r="AD492" s="226">
        <v>108.2</v>
      </c>
      <c r="AE492" s="226">
        <v>108.9</v>
      </c>
      <c r="AF492" s="226">
        <v>109.6</v>
      </c>
      <c r="AG492" s="226">
        <v>110.3</v>
      </c>
      <c r="AH492" s="226">
        <v>111</v>
      </c>
      <c r="AI492" s="226">
        <v>111.7</v>
      </c>
      <c r="AJ492" s="226">
        <v>112.4</v>
      </c>
    </row>
    <row r="493" spans="1:36" x14ac:dyDescent="0.25">
      <c r="A493" s="17"/>
      <c r="B493" s="226" t="s">
        <v>2256</v>
      </c>
      <c r="D493" s="226">
        <v>0</v>
      </c>
      <c r="E493" s="226">
        <v>0</v>
      </c>
      <c r="F493" s="226">
        <v>0</v>
      </c>
      <c r="G493" s="226">
        <v>0</v>
      </c>
      <c r="H493" s="226">
        <v>0</v>
      </c>
      <c r="I493" s="226">
        <v>0</v>
      </c>
      <c r="J493" s="226">
        <v>0</v>
      </c>
      <c r="K493" s="226">
        <v>0</v>
      </c>
      <c r="L493" s="226">
        <v>0</v>
      </c>
      <c r="M493" s="226">
        <v>0</v>
      </c>
      <c r="N493" s="226">
        <v>0</v>
      </c>
      <c r="O493" s="226">
        <v>0</v>
      </c>
      <c r="P493" s="226">
        <v>0</v>
      </c>
      <c r="Q493" s="226">
        <v>0</v>
      </c>
      <c r="R493" s="226">
        <v>0</v>
      </c>
      <c r="S493" s="226">
        <v>0</v>
      </c>
      <c r="T493" s="226">
        <v>0</v>
      </c>
      <c r="U493" s="226">
        <v>0</v>
      </c>
      <c r="V493" s="226">
        <v>0</v>
      </c>
      <c r="W493" s="226">
        <v>0</v>
      </c>
      <c r="X493" s="226">
        <v>0</v>
      </c>
      <c r="Y493" s="226">
        <v>0</v>
      </c>
      <c r="Z493" s="226">
        <v>0</v>
      </c>
      <c r="AA493" s="226">
        <v>0</v>
      </c>
      <c r="AB493" s="226">
        <v>0</v>
      </c>
      <c r="AC493" s="226">
        <v>0</v>
      </c>
      <c r="AD493" s="226">
        <v>0</v>
      </c>
      <c r="AE493" s="226">
        <v>0</v>
      </c>
      <c r="AF493" s="226">
        <v>0</v>
      </c>
      <c r="AG493" s="226">
        <v>0</v>
      </c>
      <c r="AH493" s="226">
        <v>0</v>
      </c>
      <c r="AI493" s="226">
        <v>0</v>
      </c>
      <c r="AJ493" s="226">
        <v>0</v>
      </c>
    </row>
    <row r="494" spans="1:36" x14ac:dyDescent="0.25">
      <c r="A494" s="17"/>
      <c r="B494" s="226" t="s">
        <v>2257</v>
      </c>
      <c r="D494" s="226">
        <v>0</v>
      </c>
      <c r="E494" s="226">
        <v>0</v>
      </c>
      <c r="F494" s="226">
        <v>0</v>
      </c>
      <c r="G494" s="226">
        <v>0</v>
      </c>
      <c r="H494" s="226">
        <v>0</v>
      </c>
      <c r="I494" s="226">
        <v>0</v>
      </c>
      <c r="J494" s="226">
        <v>0</v>
      </c>
      <c r="K494" s="226">
        <v>0</v>
      </c>
      <c r="L494" s="226">
        <v>0</v>
      </c>
      <c r="M494" s="226">
        <v>0</v>
      </c>
      <c r="N494" s="226">
        <v>0</v>
      </c>
      <c r="O494" s="226">
        <v>0</v>
      </c>
      <c r="P494" s="226">
        <v>0</v>
      </c>
      <c r="Q494" s="226">
        <v>0</v>
      </c>
      <c r="R494" s="226">
        <v>0</v>
      </c>
      <c r="S494" s="226">
        <v>0</v>
      </c>
      <c r="T494" s="226">
        <v>0</v>
      </c>
      <c r="U494" s="226">
        <v>0</v>
      </c>
      <c r="V494" s="226">
        <v>0</v>
      </c>
      <c r="W494" s="226">
        <v>0</v>
      </c>
      <c r="X494" s="226">
        <v>0</v>
      </c>
      <c r="Y494" s="226">
        <v>0</v>
      </c>
      <c r="Z494" s="226">
        <v>0</v>
      </c>
      <c r="AA494" s="226">
        <v>0</v>
      </c>
      <c r="AB494" s="226">
        <v>0</v>
      </c>
      <c r="AC494" s="226">
        <v>0</v>
      </c>
      <c r="AD494" s="226">
        <v>0</v>
      </c>
      <c r="AE494" s="226">
        <v>0</v>
      </c>
      <c r="AF494" s="226">
        <v>0</v>
      </c>
      <c r="AG494" s="226">
        <v>0</v>
      </c>
      <c r="AH494" s="226">
        <v>0</v>
      </c>
      <c r="AI494" s="226">
        <v>0</v>
      </c>
      <c r="AJ494" s="226">
        <v>0</v>
      </c>
    </row>
    <row r="495" spans="1:36" x14ac:dyDescent="0.25">
      <c r="A495" s="17"/>
      <c r="B495" s="226" t="s">
        <v>2258</v>
      </c>
      <c r="D495" s="226">
        <v>0</v>
      </c>
      <c r="E495" s="226">
        <v>0</v>
      </c>
      <c r="F495" s="226">
        <v>0</v>
      </c>
      <c r="G495" s="226">
        <v>0</v>
      </c>
      <c r="H495" s="226">
        <v>0</v>
      </c>
      <c r="I495" s="226">
        <v>0</v>
      </c>
      <c r="J495" s="226">
        <v>0</v>
      </c>
      <c r="K495" s="226">
        <v>0</v>
      </c>
      <c r="L495" s="226">
        <v>0</v>
      </c>
      <c r="M495" s="226">
        <v>0</v>
      </c>
      <c r="N495" s="226">
        <v>0</v>
      </c>
      <c r="O495" s="226">
        <v>0</v>
      </c>
      <c r="P495" s="226">
        <v>0</v>
      </c>
      <c r="Q495" s="226">
        <v>0</v>
      </c>
      <c r="R495" s="226">
        <v>0</v>
      </c>
      <c r="S495" s="226">
        <v>0</v>
      </c>
      <c r="T495" s="226">
        <v>0</v>
      </c>
      <c r="U495" s="226">
        <v>0</v>
      </c>
      <c r="V495" s="226">
        <v>0</v>
      </c>
      <c r="W495" s="226">
        <v>0</v>
      </c>
      <c r="X495" s="226">
        <v>0</v>
      </c>
      <c r="Y495" s="226">
        <v>0</v>
      </c>
      <c r="Z495" s="226">
        <v>0</v>
      </c>
      <c r="AA495" s="226">
        <v>0</v>
      </c>
      <c r="AB495" s="226">
        <v>0</v>
      </c>
      <c r="AC495" s="226">
        <v>0</v>
      </c>
      <c r="AD495" s="226">
        <v>0</v>
      </c>
      <c r="AE495" s="226">
        <v>0</v>
      </c>
      <c r="AF495" s="226">
        <v>0</v>
      </c>
      <c r="AG495" s="226">
        <v>0</v>
      </c>
      <c r="AH495" s="226">
        <v>0</v>
      </c>
      <c r="AI495" s="226">
        <v>0</v>
      </c>
      <c r="AJ495" s="226">
        <v>0</v>
      </c>
    </row>
    <row r="496" spans="1:36" x14ac:dyDescent="0.25">
      <c r="A496" s="17"/>
      <c r="B496" s="226" t="s">
        <v>2212</v>
      </c>
      <c r="D496" s="226">
        <v>89.9</v>
      </c>
      <c r="E496" s="226">
        <v>90.6</v>
      </c>
      <c r="F496" s="226">
        <v>91.3</v>
      </c>
      <c r="G496" s="226">
        <v>92</v>
      </c>
      <c r="H496" s="226">
        <v>92.7</v>
      </c>
      <c r="I496" s="226">
        <v>93.4</v>
      </c>
      <c r="J496" s="226">
        <v>94.1</v>
      </c>
      <c r="K496" s="226">
        <v>94.8</v>
      </c>
      <c r="L496" s="226">
        <v>95.5</v>
      </c>
      <c r="M496" s="226">
        <v>96.2</v>
      </c>
      <c r="N496" s="226">
        <v>96.9</v>
      </c>
      <c r="O496" s="226">
        <v>97.6</v>
      </c>
      <c r="P496" s="226">
        <v>98.3</v>
      </c>
      <c r="Q496" s="226">
        <v>99</v>
      </c>
      <c r="R496" s="226">
        <v>99.7</v>
      </c>
      <c r="S496" s="226">
        <v>100.4</v>
      </c>
      <c r="T496" s="226">
        <v>101.1</v>
      </c>
      <c r="U496" s="226">
        <v>101.8</v>
      </c>
      <c r="V496" s="226">
        <v>102.6</v>
      </c>
      <c r="W496" s="226">
        <v>103.3</v>
      </c>
      <c r="X496" s="226">
        <v>104</v>
      </c>
      <c r="Y496" s="226">
        <v>104.7</v>
      </c>
      <c r="Z496" s="226">
        <v>105.4</v>
      </c>
      <c r="AA496" s="226">
        <v>106.1</v>
      </c>
      <c r="AB496" s="226">
        <v>106.8</v>
      </c>
      <c r="AC496" s="226">
        <v>107.5</v>
      </c>
      <c r="AD496" s="226">
        <v>108.2</v>
      </c>
      <c r="AE496" s="226">
        <v>108.9</v>
      </c>
      <c r="AF496" s="226">
        <v>109.6</v>
      </c>
      <c r="AG496" s="226">
        <v>110.3</v>
      </c>
      <c r="AH496" s="226">
        <v>111</v>
      </c>
      <c r="AI496" s="226">
        <v>111.7</v>
      </c>
      <c r="AJ496" s="226">
        <v>112.4</v>
      </c>
    </row>
    <row r="497" spans="1:36" x14ac:dyDescent="0.25">
      <c r="A497" s="17"/>
    </row>
    <row r="498" spans="1:36" x14ac:dyDescent="0.25">
      <c r="A498" s="17"/>
      <c r="B498" s="226" t="s">
        <v>2267</v>
      </c>
    </row>
    <row r="499" spans="1:36" x14ac:dyDescent="0.25">
      <c r="A499" s="17"/>
      <c r="B499" s="226" t="s">
        <v>2199</v>
      </c>
    </row>
    <row r="500" spans="1:36" x14ac:dyDescent="0.25">
      <c r="A500" s="17"/>
      <c r="D500" s="226">
        <v>2018</v>
      </c>
      <c r="E500" s="226">
        <v>2019</v>
      </c>
      <c r="F500" s="226">
        <v>2020</v>
      </c>
      <c r="G500" s="226">
        <v>2021</v>
      </c>
      <c r="H500" s="226">
        <v>2022</v>
      </c>
      <c r="I500" s="226">
        <v>2023</v>
      </c>
      <c r="J500" s="226">
        <v>2024</v>
      </c>
      <c r="K500" s="226">
        <v>2025</v>
      </c>
      <c r="L500" s="226">
        <v>2026</v>
      </c>
      <c r="M500" s="226">
        <v>2027</v>
      </c>
      <c r="N500" s="226">
        <v>2028</v>
      </c>
      <c r="O500" s="226">
        <v>2029</v>
      </c>
      <c r="P500" s="226">
        <v>2030</v>
      </c>
      <c r="Q500" s="226">
        <v>2031</v>
      </c>
      <c r="R500" s="226">
        <v>2032</v>
      </c>
      <c r="S500" s="226">
        <v>2033</v>
      </c>
      <c r="T500" s="226">
        <v>2034</v>
      </c>
      <c r="U500" s="226">
        <v>2035</v>
      </c>
      <c r="V500" s="226">
        <v>2036</v>
      </c>
      <c r="W500" s="226">
        <v>2037</v>
      </c>
      <c r="X500" s="226">
        <v>2038</v>
      </c>
      <c r="Y500" s="226">
        <v>2039</v>
      </c>
      <c r="Z500" s="226">
        <v>2040</v>
      </c>
      <c r="AA500" s="226">
        <v>2041</v>
      </c>
      <c r="AB500" s="226">
        <v>2042</v>
      </c>
      <c r="AC500" s="226">
        <v>2043</v>
      </c>
      <c r="AD500" s="226">
        <v>2044</v>
      </c>
      <c r="AE500" s="226">
        <v>2045</v>
      </c>
      <c r="AF500" s="226">
        <v>2046</v>
      </c>
      <c r="AG500" s="226">
        <v>2047</v>
      </c>
      <c r="AH500" s="226">
        <v>2048</v>
      </c>
      <c r="AI500" s="226">
        <v>2049</v>
      </c>
      <c r="AJ500" s="226">
        <v>2050</v>
      </c>
    </row>
    <row r="501" spans="1:36" x14ac:dyDescent="0.25">
      <c r="A501" s="17"/>
    </row>
    <row r="502" spans="1:36" x14ac:dyDescent="0.25">
      <c r="A502" s="17"/>
      <c r="B502" s="226" t="s">
        <v>2200</v>
      </c>
    </row>
    <row r="503" spans="1:36" x14ac:dyDescent="0.25">
      <c r="A503" s="17"/>
      <c r="B503" s="226" t="s">
        <v>2201</v>
      </c>
      <c r="D503" s="226">
        <v>64.081000000000003</v>
      </c>
      <c r="E503" s="226">
        <v>64.995999999999995</v>
      </c>
      <c r="F503" s="226">
        <v>63.412999999999997</v>
      </c>
      <c r="G503" s="226">
        <v>61.787999999999997</v>
      </c>
      <c r="H503" s="226">
        <v>62.619</v>
      </c>
      <c r="I503" s="226">
        <v>63.082000000000001</v>
      </c>
      <c r="J503" s="226">
        <v>63.017000000000003</v>
      </c>
      <c r="K503" s="226">
        <v>63.19</v>
      </c>
      <c r="L503" s="226">
        <v>63.264000000000003</v>
      </c>
      <c r="M503" s="226">
        <v>62.88</v>
      </c>
      <c r="N503" s="226">
        <v>62.853000000000002</v>
      </c>
      <c r="O503" s="226">
        <v>62.921999999999997</v>
      </c>
      <c r="P503" s="226">
        <v>63.073999999999998</v>
      </c>
      <c r="Q503" s="226">
        <v>63.122999999999998</v>
      </c>
      <c r="R503" s="226">
        <v>63.137999999999998</v>
      </c>
      <c r="S503" s="226">
        <v>63.220999999999997</v>
      </c>
      <c r="T503" s="226">
        <v>63.277000000000001</v>
      </c>
      <c r="U503" s="226">
        <v>63.377000000000002</v>
      </c>
      <c r="V503" s="226">
        <v>63.523000000000003</v>
      </c>
      <c r="W503" s="226">
        <v>63.758000000000003</v>
      </c>
      <c r="X503" s="226">
        <v>64.027000000000001</v>
      </c>
      <c r="Y503" s="226">
        <v>64.216999999999999</v>
      </c>
      <c r="Z503" s="226">
        <v>64.471999999999994</v>
      </c>
      <c r="AA503" s="226">
        <v>64.989999999999995</v>
      </c>
      <c r="AB503" s="226">
        <v>65.444999999999993</v>
      </c>
      <c r="AC503" s="226">
        <v>65.876999999999995</v>
      </c>
      <c r="AD503" s="226">
        <v>66.102000000000004</v>
      </c>
      <c r="AE503" s="226">
        <v>66.213999999999999</v>
      </c>
      <c r="AF503" s="226">
        <v>66.323999999999998</v>
      </c>
      <c r="AG503" s="226">
        <v>66.311999999999998</v>
      </c>
      <c r="AH503" s="226">
        <v>66.061999999999998</v>
      </c>
      <c r="AI503" s="226">
        <v>66.069999999999993</v>
      </c>
      <c r="AJ503" s="226">
        <v>66.507000000000005</v>
      </c>
    </row>
    <row r="504" spans="1:36" x14ac:dyDescent="0.25">
      <c r="A504" s="17"/>
      <c r="B504" s="226" t="s">
        <v>2202</v>
      </c>
      <c r="D504" s="226">
        <v>140.233</v>
      </c>
      <c r="E504" s="226">
        <v>135.11000000000001</v>
      </c>
      <c r="F504" s="226">
        <v>106.774</v>
      </c>
      <c r="G504" s="226">
        <v>107.708</v>
      </c>
      <c r="H504" s="226">
        <v>115.70099999999999</v>
      </c>
      <c r="I504" s="226">
        <v>117.42100000000001</v>
      </c>
      <c r="J504" s="226">
        <v>120.63</v>
      </c>
      <c r="K504" s="226">
        <v>125.709</v>
      </c>
      <c r="L504" s="226">
        <v>128.60300000000001</v>
      </c>
      <c r="M504" s="226">
        <v>129.983</v>
      </c>
      <c r="N504" s="226">
        <v>132.06399999999999</v>
      </c>
      <c r="O504" s="226">
        <v>134.78700000000001</v>
      </c>
      <c r="P504" s="226">
        <v>137.05000000000001</v>
      </c>
      <c r="Q504" s="226">
        <v>139.27699999999999</v>
      </c>
      <c r="R504" s="226">
        <v>143.73099999999999</v>
      </c>
      <c r="S504" s="226">
        <v>146.071</v>
      </c>
      <c r="T504" s="226">
        <v>147.63300000000001</v>
      </c>
      <c r="U504" s="226">
        <v>148.60400000000001</v>
      </c>
      <c r="V504" s="226">
        <v>149.261</v>
      </c>
      <c r="W504" s="226">
        <v>150.11600000000001</v>
      </c>
      <c r="X504" s="226">
        <v>151.59399999999999</v>
      </c>
      <c r="Y504" s="226">
        <v>153.642</v>
      </c>
      <c r="Z504" s="226">
        <v>156.596</v>
      </c>
      <c r="AA504" s="226">
        <v>160.78299999999999</v>
      </c>
      <c r="AB504" s="226">
        <v>164.441</v>
      </c>
      <c r="AC504" s="226">
        <v>167.56700000000001</v>
      </c>
      <c r="AD504" s="226">
        <v>170.41</v>
      </c>
      <c r="AE504" s="226">
        <v>173.04</v>
      </c>
      <c r="AF504" s="226">
        <v>175.61699999999999</v>
      </c>
      <c r="AG504" s="226">
        <v>178.28399999999999</v>
      </c>
      <c r="AH504" s="226">
        <v>179.83</v>
      </c>
      <c r="AI504" s="226">
        <v>180.893</v>
      </c>
      <c r="AJ504" s="226">
        <v>182.501</v>
      </c>
    </row>
    <row r="505" spans="1:36" x14ac:dyDescent="0.25">
      <c r="A505" s="17"/>
    </row>
    <row r="506" spans="1:36" s="21" customFormat="1" x14ac:dyDescent="0.25">
      <c r="A506" s="17"/>
      <c r="B506" s="21" t="s">
        <v>2203</v>
      </c>
    </row>
    <row r="507" spans="1:36" s="21" customFormat="1" x14ac:dyDescent="0.25">
      <c r="A507" s="21" t="s">
        <v>1984</v>
      </c>
      <c r="B507" s="21" t="s">
        <v>240</v>
      </c>
      <c r="D507" s="21">
        <v>101.64</v>
      </c>
      <c r="E507" s="21">
        <v>111.08499999999999</v>
      </c>
      <c r="F507" s="21">
        <v>100.51900000000001</v>
      </c>
      <c r="G507" s="21">
        <v>94.790999999999997</v>
      </c>
      <c r="H507" s="21">
        <v>98.947000000000003</v>
      </c>
      <c r="I507" s="21">
        <v>100.723</v>
      </c>
      <c r="J507" s="21">
        <v>101.401</v>
      </c>
      <c r="K507" s="21">
        <v>102.337</v>
      </c>
      <c r="L507" s="21">
        <v>102.55</v>
      </c>
      <c r="M507" s="21">
        <v>102.154</v>
      </c>
      <c r="N507" s="21">
        <v>102.495</v>
      </c>
      <c r="O507" s="21">
        <v>102.904</v>
      </c>
      <c r="P507" s="21">
        <v>103.31100000000001</v>
      </c>
      <c r="Q507" s="21">
        <v>103.456</v>
      </c>
      <c r="R507" s="21">
        <v>103.584</v>
      </c>
      <c r="S507" s="21">
        <v>103.834</v>
      </c>
      <c r="T507" s="21">
        <v>104.038</v>
      </c>
      <c r="U507" s="21">
        <v>104.34099999999999</v>
      </c>
      <c r="V507" s="21">
        <v>104.63</v>
      </c>
      <c r="W507" s="21">
        <v>105.128</v>
      </c>
      <c r="X507" s="21">
        <v>105.72</v>
      </c>
      <c r="Y507" s="21">
        <v>106.095</v>
      </c>
      <c r="Z507" s="21">
        <v>106.598</v>
      </c>
      <c r="AA507" s="21">
        <v>107.54600000000001</v>
      </c>
      <c r="AB507" s="21">
        <v>108.384</v>
      </c>
      <c r="AC507" s="21">
        <v>109.19499999999999</v>
      </c>
      <c r="AD507" s="21">
        <v>109.67700000000001</v>
      </c>
      <c r="AE507" s="21">
        <v>109.973</v>
      </c>
      <c r="AF507" s="21">
        <v>110.252</v>
      </c>
      <c r="AG507" s="21">
        <v>110.334</v>
      </c>
      <c r="AH507" s="21">
        <v>110.021</v>
      </c>
      <c r="AI507" s="21">
        <v>110.15300000000001</v>
      </c>
      <c r="AJ507" s="21">
        <v>111.008</v>
      </c>
    </row>
    <row r="508" spans="1:36" s="21" customFormat="1" x14ac:dyDescent="0.25">
      <c r="B508" s="21" t="s">
        <v>2204</v>
      </c>
      <c r="D508" s="21">
        <v>183.50399999999999</v>
      </c>
      <c r="E508" s="21">
        <v>181.035</v>
      </c>
      <c r="F508" s="21">
        <v>171.53399999999999</v>
      </c>
      <c r="G508" s="21">
        <v>163.05199999999999</v>
      </c>
      <c r="H508" s="21">
        <v>169.935</v>
      </c>
      <c r="I508" s="21">
        <v>173.04400000000001</v>
      </c>
      <c r="J508" s="21">
        <v>173.51900000000001</v>
      </c>
      <c r="K508" s="21">
        <v>174.25399999999999</v>
      </c>
      <c r="L508" s="21">
        <v>173.72900000000001</v>
      </c>
      <c r="M508" s="21">
        <v>172.49700000000001</v>
      </c>
      <c r="N508" s="21">
        <v>172.32900000000001</v>
      </c>
      <c r="O508" s="21">
        <v>172.10499999999999</v>
      </c>
      <c r="P508" s="21">
        <v>171.881</v>
      </c>
      <c r="Q508" s="21">
        <v>170.797</v>
      </c>
      <c r="R508" s="21">
        <v>169.708</v>
      </c>
      <c r="S508" s="21">
        <v>168.774</v>
      </c>
      <c r="T508" s="21">
        <v>167.916</v>
      </c>
      <c r="U508" s="21">
        <v>167.31800000000001</v>
      </c>
      <c r="V508" s="21">
        <v>166.72900000000001</v>
      </c>
      <c r="W508" s="21">
        <v>166.435</v>
      </c>
      <c r="X508" s="21">
        <v>166.346</v>
      </c>
      <c r="Y508" s="21">
        <v>166.05099999999999</v>
      </c>
      <c r="Z508" s="21">
        <v>165.94200000000001</v>
      </c>
      <c r="AA508" s="21">
        <v>166.381</v>
      </c>
      <c r="AB508" s="21">
        <v>166.75700000000001</v>
      </c>
      <c r="AC508" s="21">
        <v>167.14099999999999</v>
      </c>
      <c r="AD508" s="21">
        <v>167.197</v>
      </c>
      <c r="AE508" s="21">
        <v>167.07400000000001</v>
      </c>
      <c r="AF508" s="21">
        <v>166.93700000000001</v>
      </c>
      <c r="AG508" s="21">
        <v>166.59899999999999</v>
      </c>
      <c r="AH508" s="21">
        <v>165.81899999999999</v>
      </c>
      <c r="AI508" s="21">
        <v>165.57499999999999</v>
      </c>
      <c r="AJ508" s="21">
        <v>166.11799999999999</v>
      </c>
    </row>
    <row r="509" spans="1:36" s="21" customFormat="1" x14ac:dyDescent="0.25">
      <c r="B509" s="21" t="s">
        <v>2205</v>
      </c>
      <c r="D509" s="21">
        <v>11.836</v>
      </c>
      <c r="E509" s="21">
        <v>11.656000000000001</v>
      </c>
      <c r="F509" s="21">
        <v>12.387</v>
      </c>
      <c r="G509" s="21">
        <v>12.234999999999999</v>
      </c>
      <c r="H509" s="21">
        <v>12.35</v>
      </c>
      <c r="I509" s="21">
        <v>12.352</v>
      </c>
      <c r="J509" s="21">
        <v>12.35</v>
      </c>
      <c r="K509" s="21">
        <v>12.348000000000001</v>
      </c>
      <c r="L509" s="21">
        <v>12.343999999999999</v>
      </c>
      <c r="M509" s="21">
        <v>12.337999999999999</v>
      </c>
      <c r="N509" s="21">
        <v>12.335000000000001</v>
      </c>
      <c r="O509" s="21">
        <v>12.332000000000001</v>
      </c>
      <c r="P509" s="21">
        <v>12.329000000000001</v>
      </c>
      <c r="Q509" s="21">
        <v>12.327</v>
      </c>
      <c r="R509" s="21">
        <v>12.324999999999999</v>
      </c>
      <c r="S509" s="21">
        <v>12.324999999999999</v>
      </c>
      <c r="T509" s="21">
        <v>12.324999999999999</v>
      </c>
      <c r="U509" s="21">
        <v>12.326000000000001</v>
      </c>
      <c r="V509" s="21">
        <v>12.327</v>
      </c>
      <c r="W509" s="21">
        <v>12.327999999999999</v>
      </c>
      <c r="X509" s="21">
        <v>12.33</v>
      </c>
      <c r="Y509" s="21">
        <v>12.331</v>
      </c>
      <c r="Z509" s="21">
        <v>12.333</v>
      </c>
      <c r="AA509" s="21">
        <v>12.335000000000001</v>
      </c>
      <c r="AB509" s="21">
        <v>12.339</v>
      </c>
      <c r="AC509" s="21">
        <v>12.342000000000001</v>
      </c>
      <c r="AD509" s="21">
        <v>12.345000000000001</v>
      </c>
      <c r="AE509" s="21">
        <v>12.349</v>
      </c>
      <c r="AF509" s="21">
        <v>12.352</v>
      </c>
      <c r="AG509" s="21">
        <v>12.355</v>
      </c>
      <c r="AH509" s="21">
        <v>12.358000000000001</v>
      </c>
      <c r="AI509" s="21">
        <v>12.362</v>
      </c>
      <c r="AJ509" s="21">
        <v>12.366</v>
      </c>
    </row>
    <row r="510" spans="1:36" s="21" customFormat="1" x14ac:dyDescent="0.25">
      <c r="A510" s="21" t="s">
        <v>2437</v>
      </c>
      <c r="B510" s="21" t="s">
        <v>2206</v>
      </c>
      <c r="D510" s="21">
        <v>195.34100000000001</v>
      </c>
      <c r="E510" s="21">
        <v>192.691</v>
      </c>
      <c r="F510" s="21">
        <v>183.92</v>
      </c>
      <c r="G510" s="21">
        <v>175.28700000000001</v>
      </c>
      <c r="H510" s="21">
        <v>182.285</v>
      </c>
      <c r="I510" s="21">
        <v>185.39599999999999</v>
      </c>
      <c r="J510" s="21">
        <v>185.87</v>
      </c>
      <c r="K510" s="21">
        <v>186.602</v>
      </c>
      <c r="L510" s="21">
        <v>186.07300000000001</v>
      </c>
      <c r="M510" s="21">
        <v>184.83500000000001</v>
      </c>
      <c r="N510" s="21">
        <v>184.66399999999999</v>
      </c>
      <c r="O510" s="21">
        <v>184.43700000000001</v>
      </c>
      <c r="P510" s="21">
        <v>184.21</v>
      </c>
      <c r="Q510" s="21">
        <v>183.124</v>
      </c>
      <c r="R510" s="21">
        <v>182.03299999999999</v>
      </c>
      <c r="S510" s="21">
        <v>181.09800000000001</v>
      </c>
      <c r="T510" s="21">
        <v>180.24</v>
      </c>
      <c r="U510" s="21">
        <v>179.64400000000001</v>
      </c>
      <c r="V510" s="21">
        <v>179.05600000000001</v>
      </c>
      <c r="W510" s="21">
        <v>178.76300000000001</v>
      </c>
      <c r="X510" s="21">
        <v>178.67599999999999</v>
      </c>
      <c r="Y510" s="21">
        <v>178.38200000000001</v>
      </c>
      <c r="Z510" s="21">
        <v>178.27500000000001</v>
      </c>
      <c r="AA510" s="21">
        <v>178.71600000000001</v>
      </c>
      <c r="AB510" s="21">
        <v>179.096</v>
      </c>
      <c r="AC510" s="21">
        <v>179.483</v>
      </c>
      <c r="AD510" s="21">
        <v>179.54300000000001</v>
      </c>
      <c r="AE510" s="21">
        <v>179.423</v>
      </c>
      <c r="AF510" s="21">
        <v>179.28899999999999</v>
      </c>
      <c r="AG510" s="21">
        <v>178.95400000000001</v>
      </c>
      <c r="AH510" s="21">
        <v>178.17699999999999</v>
      </c>
      <c r="AI510" s="21">
        <v>177.93700000000001</v>
      </c>
      <c r="AJ510" s="21">
        <v>178.48400000000001</v>
      </c>
    </row>
    <row r="511" spans="1:36" s="21" customFormat="1" x14ac:dyDescent="0.25">
      <c r="A511" s="21" t="s">
        <v>2439</v>
      </c>
      <c r="B511" s="21" t="s">
        <v>2228</v>
      </c>
      <c r="D511" s="21">
        <v>17.143000000000001</v>
      </c>
      <c r="E511" s="21">
        <v>25.321000000000002</v>
      </c>
      <c r="F511" s="21">
        <v>22.234000000000002</v>
      </c>
      <c r="G511" s="21">
        <v>22.103000000000002</v>
      </c>
      <c r="H511" s="21">
        <v>22.437999999999999</v>
      </c>
      <c r="I511" s="21">
        <v>22.690999999999999</v>
      </c>
      <c r="J511" s="21">
        <v>22.882999999999999</v>
      </c>
      <c r="K511" s="21">
        <v>23.074999999999999</v>
      </c>
      <c r="L511" s="21">
        <v>23.210999999999999</v>
      </c>
      <c r="M511" s="21">
        <v>23.312000000000001</v>
      </c>
      <c r="N511" s="21">
        <v>23.439</v>
      </c>
      <c r="O511" s="21">
        <v>23.548999999999999</v>
      </c>
      <c r="P511" s="21">
        <v>23.645</v>
      </c>
      <c r="Q511" s="21">
        <v>23.709</v>
      </c>
      <c r="R511" s="21">
        <v>23.751999999999999</v>
      </c>
      <c r="S511" s="21">
        <v>23.782</v>
      </c>
      <c r="T511" s="21">
        <v>23.791</v>
      </c>
      <c r="U511" s="21">
        <v>23.797999999999998</v>
      </c>
      <c r="V511" s="21">
        <v>23.803000000000001</v>
      </c>
      <c r="W511" s="21">
        <v>23.815000000000001</v>
      </c>
      <c r="X511" s="21">
        <v>23.835000000000001</v>
      </c>
      <c r="Y511" s="21">
        <v>23.844000000000001</v>
      </c>
      <c r="Z511" s="21">
        <v>23.86</v>
      </c>
      <c r="AA511" s="21">
        <v>23.895</v>
      </c>
      <c r="AB511" s="21">
        <v>23.923999999999999</v>
      </c>
      <c r="AC511" s="21">
        <v>23.952000000000002</v>
      </c>
      <c r="AD511" s="21">
        <v>23.966000000000001</v>
      </c>
      <c r="AE511" s="21">
        <v>23.972000000000001</v>
      </c>
      <c r="AF511" s="21">
        <v>23.975999999999999</v>
      </c>
      <c r="AG511" s="21">
        <v>23.972000000000001</v>
      </c>
      <c r="AH511" s="21">
        <v>23.951000000000001</v>
      </c>
      <c r="AI511" s="21">
        <v>23.949000000000002</v>
      </c>
      <c r="AJ511" s="21">
        <v>23.98</v>
      </c>
    </row>
    <row r="512" spans="1:36" s="21" customFormat="1" x14ac:dyDescent="0.25">
      <c r="A512" s="21" t="s">
        <v>2020</v>
      </c>
      <c r="B512" s="21" t="s">
        <v>307</v>
      </c>
      <c r="D512" s="21">
        <v>0</v>
      </c>
      <c r="E512" s="21">
        <v>0</v>
      </c>
      <c r="F512" s="21">
        <v>0</v>
      </c>
      <c r="G512" s="21">
        <v>0</v>
      </c>
      <c r="H512" s="21">
        <v>0</v>
      </c>
      <c r="I512" s="21">
        <v>0</v>
      </c>
      <c r="J512" s="21">
        <v>0</v>
      </c>
      <c r="K512" s="21">
        <v>0</v>
      </c>
      <c r="L512" s="21">
        <v>0</v>
      </c>
      <c r="M512" s="21">
        <v>0</v>
      </c>
      <c r="N512" s="21">
        <v>0</v>
      </c>
      <c r="O512" s="21">
        <v>0</v>
      </c>
      <c r="P512" s="21">
        <v>0</v>
      </c>
      <c r="Q512" s="21">
        <v>0</v>
      </c>
      <c r="R512" s="21">
        <v>0</v>
      </c>
      <c r="S512" s="21">
        <v>0</v>
      </c>
      <c r="T512" s="21">
        <v>0</v>
      </c>
      <c r="U512" s="21">
        <v>0</v>
      </c>
      <c r="V512" s="21">
        <v>0</v>
      </c>
      <c r="W512" s="21">
        <v>0</v>
      </c>
      <c r="X512" s="21">
        <v>0</v>
      </c>
      <c r="Y512" s="21">
        <v>0</v>
      </c>
      <c r="Z512" s="21">
        <v>0</v>
      </c>
      <c r="AA512" s="21">
        <v>0</v>
      </c>
      <c r="AB512" s="21">
        <v>0</v>
      </c>
      <c r="AC512" s="21">
        <v>0</v>
      </c>
      <c r="AD512" s="21">
        <v>0</v>
      </c>
      <c r="AE512" s="21">
        <v>0</v>
      </c>
      <c r="AF512" s="21">
        <v>0</v>
      </c>
      <c r="AG512" s="21">
        <v>0</v>
      </c>
      <c r="AH512" s="21">
        <v>0</v>
      </c>
      <c r="AI512" s="21">
        <v>0</v>
      </c>
      <c r="AJ512" s="21">
        <v>0</v>
      </c>
    </row>
    <row r="513" spans="1:36" s="21" customFormat="1" x14ac:dyDescent="0.25">
      <c r="A513" s="21" t="s">
        <v>257</v>
      </c>
      <c r="B513" s="21" t="s">
        <v>2207</v>
      </c>
      <c r="D513" s="21">
        <v>110.93300000000001</v>
      </c>
      <c r="E513" s="21">
        <v>119.446</v>
      </c>
      <c r="F513" s="21">
        <v>107.345</v>
      </c>
      <c r="G513" s="21">
        <v>105.28</v>
      </c>
      <c r="H513" s="21">
        <v>111.267</v>
      </c>
      <c r="I513" s="21">
        <v>113.244</v>
      </c>
      <c r="J513" s="21">
        <v>113.794</v>
      </c>
      <c r="K513" s="21">
        <v>114.566</v>
      </c>
      <c r="L513" s="21">
        <v>114.53400000000001</v>
      </c>
      <c r="M513" s="21">
        <v>113.916</v>
      </c>
      <c r="N513" s="21">
        <v>114.089</v>
      </c>
      <c r="O513" s="21">
        <v>114.25</v>
      </c>
      <c r="P513" s="21">
        <v>114.474</v>
      </c>
      <c r="Q513" s="21">
        <v>114.411</v>
      </c>
      <c r="R513" s="21">
        <v>114.27800000000001</v>
      </c>
      <c r="S513" s="21">
        <v>114.282</v>
      </c>
      <c r="T513" s="21">
        <v>114.268</v>
      </c>
      <c r="U513" s="21">
        <v>114.376</v>
      </c>
      <c r="V513" s="21">
        <v>114.467</v>
      </c>
      <c r="W513" s="21">
        <v>114.72</v>
      </c>
      <c r="X513" s="21">
        <v>115.081</v>
      </c>
      <c r="Y513" s="21">
        <v>115.255</v>
      </c>
      <c r="Z513" s="21">
        <v>115.52800000000001</v>
      </c>
      <c r="AA513" s="21">
        <v>116.22499999999999</v>
      </c>
      <c r="AB513" s="21">
        <v>116.824</v>
      </c>
      <c r="AC513" s="21">
        <v>117.393</v>
      </c>
      <c r="AD513" s="21">
        <v>117.63800000000001</v>
      </c>
      <c r="AE513" s="21">
        <v>117.71299999999999</v>
      </c>
      <c r="AF513" s="21">
        <v>117.767</v>
      </c>
      <c r="AG513" s="21">
        <v>117.633</v>
      </c>
      <c r="AH513" s="21">
        <v>117.123</v>
      </c>
      <c r="AI513" s="21">
        <v>117.04900000000001</v>
      </c>
      <c r="AJ513" s="21">
        <v>117.657</v>
      </c>
    </row>
    <row r="514" spans="1:36" s="21" customFormat="1" x14ac:dyDescent="0.25">
      <c r="A514" s="21" t="s">
        <v>257</v>
      </c>
      <c r="B514" s="21" t="s">
        <v>287</v>
      </c>
      <c r="D514" s="21">
        <v>9.4870000000000001</v>
      </c>
      <c r="E514" s="21">
        <v>9.4090000000000007</v>
      </c>
      <c r="F514" s="21">
        <v>7.91</v>
      </c>
      <c r="G514" s="21">
        <v>8.0739999999999998</v>
      </c>
      <c r="H514" s="21">
        <v>8.4559999999999995</v>
      </c>
      <c r="I514" s="21">
        <v>8.6539999999999999</v>
      </c>
      <c r="J514" s="21">
        <v>8.7490000000000006</v>
      </c>
      <c r="K514" s="21">
        <v>8.859</v>
      </c>
      <c r="L514" s="21">
        <v>8.9060000000000006</v>
      </c>
      <c r="M514" s="21">
        <v>8.9039999999999999</v>
      </c>
      <c r="N514" s="21">
        <v>8.9610000000000003</v>
      </c>
      <c r="O514" s="21">
        <v>9.0139999999999993</v>
      </c>
      <c r="P514" s="21">
        <v>9.0660000000000007</v>
      </c>
      <c r="Q514" s="21">
        <v>9.0879999999999992</v>
      </c>
      <c r="R514" s="21">
        <v>9.0960000000000001</v>
      </c>
      <c r="S514" s="21">
        <v>9.1069999999999993</v>
      </c>
      <c r="T514" s="21">
        <v>9.11</v>
      </c>
      <c r="U514" s="21">
        <v>9.1170000000000009</v>
      </c>
      <c r="V514" s="21">
        <v>9.1240000000000006</v>
      </c>
      <c r="W514" s="21">
        <v>9.1440000000000001</v>
      </c>
      <c r="X514" s="21">
        <v>9.17</v>
      </c>
      <c r="Y514" s="21">
        <v>9.1829999999999998</v>
      </c>
      <c r="Z514" s="21">
        <v>9.1999999999999993</v>
      </c>
      <c r="AA514" s="21">
        <v>9.2520000000000007</v>
      </c>
      <c r="AB514" s="21">
        <v>9.3000000000000007</v>
      </c>
      <c r="AC514" s="21">
        <v>9.3450000000000006</v>
      </c>
      <c r="AD514" s="21">
        <v>9.3640000000000008</v>
      </c>
      <c r="AE514" s="21">
        <v>9.3680000000000003</v>
      </c>
      <c r="AF514" s="21">
        <v>9.3710000000000004</v>
      </c>
      <c r="AG514" s="21">
        <v>9.359</v>
      </c>
      <c r="AH514" s="21">
        <v>9.3160000000000007</v>
      </c>
      <c r="AI514" s="21">
        <v>9.3089999999999993</v>
      </c>
      <c r="AJ514" s="21">
        <v>9.3580000000000005</v>
      </c>
    </row>
    <row r="515" spans="1:36" s="21" customFormat="1" x14ac:dyDescent="0.25">
      <c r="A515" s="21" t="s">
        <v>2212</v>
      </c>
      <c r="B515" s="21" t="s">
        <v>2212</v>
      </c>
      <c r="D515" s="21">
        <v>434.54300000000001</v>
      </c>
      <c r="E515" s="21">
        <v>457.95299999999997</v>
      </c>
      <c r="F515" s="21">
        <v>421.92899999999997</v>
      </c>
      <c r="G515" s="21">
        <v>405.53500000000003</v>
      </c>
      <c r="H515" s="21">
        <v>423.39400000000001</v>
      </c>
      <c r="I515" s="21">
        <v>430.709</v>
      </c>
      <c r="J515" s="21">
        <v>432.697</v>
      </c>
      <c r="K515" s="21">
        <v>435.43900000000002</v>
      </c>
      <c r="L515" s="21">
        <v>435.274</v>
      </c>
      <c r="M515" s="21">
        <v>433.12099999999998</v>
      </c>
      <c r="N515" s="21">
        <v>433.649</v>
      </c>
      <c r="O515" s="21">
        <v>434.154</v>
      </c>
      <c r="P515" s="21">
        <v>434.70600000000002</v>
      </c>
      <c r="Q515" s="21">
        <v>433.78800000000001</v>
      </c>
      <c r="R515" s="21">
        <v>432.74200000000002</v>
      </c>
      <c r="S515" s="21">
        <v>432.10300000000001</v>
      </c>
      <c r="T515" s="21">
        <v>431.447</v>
      </c>
      <c r="U515" s="21">
        <v>431.27600000000001</v>
      </c>
      <c r="V515" s="21">
        <v>431.08</v>
      </c>
      <c r="W515" s="21">
        <v>431.57100000000003</v>
      </c>
      <c r="X515" s="21">
        <v>432.48099999999999</v>
      </c>
      <c r="Y515" s="21">
        <v>432.75900000000001</v>
      </c>
      <c r="Z515" s="21">
        <v>433.46</v>
      </c>
      <c r="AA515" s="21">
        <v>435.63499999999999</v>
      </c>
      <c r="AB515" s="21">
        <v>437.52800000000002</v>
      </c>
      <c r="AC515" s="21">
        <v>439.36799999999999</v>
      </c>
      <c r="AD515" s="21">
        <v>440.18700000000001</v>
      </c>
      <c r="AE515" s="21">
        <v>440.44799999999998</v>
      </c>
      <c r="AF515" s="21">
        <v>440.65600000000001</v>
      </c>
      <c r="AG515" s="21">
        <v>440.25200000000001</v>
      </c>
      <c r="AH515" s="21">
        <v>438.589</v>
      </c>
      <c r="AI515" s="21">
        <v>438.39800000000002</v>
      </c>
      <c r="AJ515" s="21">
        <v>440.48700000000002</v>
      </c>
    </row>
    <row r="516" spans="1:36" x14ac:dyDescent="0.25">
      <c r="A516" s="17"/>
    </row>
    <row r="517" spans="1:36" x14ac:dyDescent="0.25">
      <c r="A517" s="17"/>
      <c r="B517" s="226" t="s">
        <v>2213</v>
      </c>
    </row>
    <row r="518" spans="1:36" x14ac:dyDescent="0.25">
      <c r="A518" s="17"/>
      <c r="B518" s="226" t="s">
        <v>240</v>
      </c>
      <c r="D518" s="226">
        <v>1.5860000000000001</v>
      </c>
      <c r="E518" s="226">
        <v>1.7090000000000001</v>
      </c>
      <c r="F518" s="226">
        <v>1.585</v>
      </c>
      <c r="G518" s="226">
        <v>1.534</v>
      </c>
      <c r="H518" s="226">
        <v>1.58</v>
      </c>
      <c r="I518" s="226">
        <v>1.597</v>
      </c>
      <c r="J518" s="226">
        <v>1.609</v>
      </c>
      <c r="K518" s="226">
        <v>1.62</v>
      </c>
      <c r="L518" s="226">
        <v>1.621</v>
      </c>
      <c r="M518" s="226">
        <v>1.625</v>
      </c>
      <c r="N518" s="226">
        <v>1.631</v>
      </c>
      <c r="O518" s="226">
        <v>1.635</v>
      </c>
      <c r="P518" s="226">
        <v>1.6379999999999999</v>
      </c>
      <c r="Q518" s="226">
        <v>1.639</v>
      </c>
      <c r="R518" s="226">
        <v>1.641</v>
      </c>
      <c r="S518" s="226">
        <v>1.6419999999999999</v>
      </c>
      <c r="T518" s="226">
        <v>1.6439999999999999</v>
      </c>
      <c r="U518" s="226">
        <v>1.6459999999999999</v>
      </c>
      <c r="V518" s="226">
        <v>1.647</v>
      </c>
      <c r="W518" s="226">
        <v>1.649</v>
      </c>
      <c r="X518" s="226">
        <v>1.651</v>
      </c>
      <c r="Y518" s="226">
        <v>1.6519999999999999</v>
      </c>
      <c r="Z518" s="226">
        <v>1.653</v>
      </c>
      <c r="AA518" s="226">
        <v>1.655</v>
      </c>
      <c r="AB518" s="226">
        <v>1.6559999999999999</v>
      </c>
      <c r="AC518" s="226">
        <v>1.6579999999999999</v>
      </c>
      <c r="AD518" s="226">
        <v>1.659</v>
      </c>
      <c r="AE518" s="226">
        <v>1.661</v>
      </c>
      <c r="AF518" s="226">
        <v>1.6619999999999999</v>
      </c>
      <c r="AG518" s="226">
        <v>1.6639999999999999</v>
      </c>
      <c r="AH518" s="226">
        <v>1.665</v>
      </c>
      <c r="AI518" s="226">
        <v>1.667</v>
      </c>
      <c r="AJ518" s="226">
        <v>1.669</v>
      </c>
    </row>
    <row r="519" spans="1:36" x14ac:dyDescent="0.25">
      <c r="A519" s="17"/>
      <c r="B519" s="226" t="s">
        <v>2204</v>
      </c>
      <c r="D519" s="226">
        <v>2.8639999999999999</v>
      </c>
      <c r="E519" s="226">
        <v>2.7850000000000001</v>
      </c>
      <c r="F519" s="226">
        <v>2.7050000000000001</v>
      </c>
      <c r="G519" s="226">
        <v>2.6389999999999998</v>
      </c>
      <c r="H519" s="226">
        <v>2.714</v>
      </c>
      <c r="I519" s="226">
        <v>2.7429999999999999</v>
      </c>
      <c r="J519" s="226">
        <v>2.754</v>
      </c>
      <c r="K519" s="226">
        <v>2.758</v>
      </c>
      <c r="L519" s="226">
        <v>2.746</v>
      </c>
      <c r="M519" s="226">
        <v>2.7429999999999999</v>
      </c>
      <c r="N519" s="226">
        <v>2.742</v>
      </c>
      <c r="O519" s="226">
        <v>2.7349999999999999</v>
      </c>
      <c r="P519" s="226">
        <v>2.7250000000000001</v>
      </c>
      <c r="Q519" s="226">
        <v>2.706</v>
      </c>
      <c r="R519" s="226">
        <v>2.6880000000000002</v>
      </c>
      <c r="S519" s="226">
        <v>2.67</v>
      </c>
      <c r="T519" s="226">
        <v>2.6539999999999999</v>
      </c>
      <c r="U519" s="226">
        <v>2.64</v>
      </c>
      <c r="V519" s="226">
        <v>2.625</v>
      </c>
      <c r="W519" s="226">
        <v>2.61</v>
      </c>
      <c r="X519" s="226">
        <v>2.5979999999999999</v>
      </c>
      <c r="Y519" s="226">
        <v>2.5859999999999999</v>
      </c>
      <c r="Z519" s="226">
        <v>2.5739999999999998</v>
      </c>
      <c r="AA519" s="226">
        <v>2.56</v>
      </c>
      <c r="AB519" s="226">
        <v>2.548</v>
      </c>
      <c r="AC519" s="226">
        <v>2.5369999999999999</v>
      </c>
      <c r="AD519" s="226">
        <v>2.5289999999999999</v>
      </c>
      <c r="AE519" s="226">
        <v>2.5230000000000001</v>
      </c>
      <c r="AF519" s="226">
        <v>2.5169999999999999</v>
      </c>
      <c r="AG519" s="226">
        <v>2.512</v>
      </c>
      <c r="AH519" s="226">
        <v>2.5099999999999998</v>
      </c>
      <c r="AI519" s="226">
        <v>2.5059999999999998</v>
      </c>
      <c r="AJ519" s="226">
        <v>2.4980000000000002</v>
      </c>
    </row>
    <row r="520" spans="1:36" x14ac:dyDescent="0.25">
      <c r="A520" s="17"/>
      <c r="B520" s="226" t="s">
        <v>2205</v>
      </c>
      <c r="D520" s="226">
        <v>0.185</v>
      </c>
      <c r="E520" s="226">
        <v>0.17899999999999999</v>
      </c>
      <c r="F520" s="226">
        <v>0.19500000000000001</v>
      </c>
      <c r="G520" s="226">
        <v>0.19800000000000001</v>
      </c>
      <c r="H520" s="226">
        <v>0.19700000000000001</v>
      </c>
      <c r="I520" s="226">
        <v>0.19600000000000001</v>
      </c>
      <c r="J520" s="226">
        <v>0.19600000000000001</v>
      </c>
      <c r="K520" s="226">
        <v>0.19500000000000001</v>
      </c>
      <c r="L520" s="226">
        <v>0.19500000000000001</v>
      </c>
      <c r="M520" s="226">
        <v>0.19600000000000001</v>
      </c>
      <c r="N520" s="226">
        <v>0.19600000000000001</v>
      </c>
      <c r="O520" s="226">
        <v>0.19600000000000001</v>
      </c>
      <c r="P520" s="226">
        <v>0.19500000000000001</v>
      </c>
      <c r="Q520" s="226">
        <v>0.19500000000000001</v>
      </c>
      <c r="R520" s="226">
        <v>0.19500000000000001</v>
      </c>
      <c r="S520" s="226">
        <v>0.19500000000000001</v>
      </c>
      <c r="T520" s="226">
        <v>0.19500000000000001</v>
      </c>
      <c r="U520" s="226">
        <v>0.19400000000000001</v>
      </c>
      <c r="V520" s="226">
        <v>0.19400000000000001</v>
      </c>
      <c r="W520" s="226">
        <v>0.193</v>
      </c>
      <c r="X520" s="226">
        <v>0.193</v>
      </c>
      <c r="Y520" s="226">
        <v>0.192</v>
      </c>
      <c r="Z520" s="226">
        <v>0.191</v>
      </c>
      <c r="AA520" s="226">
        <v>0.19</v>
      </c>
      <c r="AB520" s="226">
        <v>0.189</v>
      </c>
      <c r="AC520" s="226">
        <v>0.187</v>
      </c>
      <c r="AD520" s="226">
        <v>0.187</v>
      </c>
      <c r="AE520" s="226">
        <v>0.186</v>
      </c>
      <c r="AF520" s="226">
        <v>0.186</v>
      </c>
      <c r="AG520" s="226">
        <v>0.186</v>
      </c>
      <c r="AH520" s="226">
        <v>0.187</v>
      </c>
      <c r="AI520" s="226">
        <v>0.187</v>
      </c>
      <c r="AJ520" s="226">
        <v>0.186</v>
      </c>
    </row>
    <row r="521" spans="1:36" x14ac:dyDescent="0.25">
      <c r="A521" s="17"/>
      <c r="B521" s="226" t="s">
        <v>2228</v>
      </c>
      <c r="D521" s="226">
        <v>0.26800000000000002</v>
      </c>
      <c r="E521" s="226">
        <v>0.39</v>
      </c>
      <c r="F521" s="226">
        <v>0.35099999999999998</v>
      </c>
      <c r="G521" s="226">
        <v>0.35799999999999998</v>
      </c>
      <c r="H521" s="226">
        <v>0.35799999999999998</v>
      </c>
      <c r="I521" s="226">
        <v>0.36</v>
      </c>
      <c r="J521" s="226">
        <v>0.36299999999999999</v>
      </c>
      <c r="K521" s="226">
        <v>0.36499999999999999</v>
      </c>
      <c r="L521" s="226">
        <v>0.36699999999999999</v>
      </c>
      <c r="M521" s="226">
        <v>0.371</v>
      </c>
      <c r="N521" s="226">
        <v>0.373</v>
      </c>
      <c r="O521" s="226">
        <v>0.374</v>
      </c>
      <c r="P521" s="226">
        <v>0.375</v>
      </c>
      <c r="Q521" s="226">
        <v>0.376</v>
      </c>
      <c r="R521" s="226">
        <v>0.376</v>
      </c>
      <c r="S521" s="226">
        <v>0.376</v>
      </c>
      <c r="T521" s="226">
        <v>0.376</v>
      </c>
      <c r="U521" s="226">
        <v>0.375</v>
      </c>
      <c r="V521" s="226">
        <v>0.375</v>
      </c>
      <c r="W521" s="226">
        <v>0.374</v>
      </c>
      <c r="X521" s="226">
        <v>0.372</v>
      </c>
      <c r="Y521" s="226">
        <v>0.371</v>
      </c>
      <c r="Z521" s="226">
        <v>0.37</v>
      </c>
      <c r="AA521" s="226">
        <v>0.36799999999999999</v>
      </c>
      <c r="AB521" s="226">
        <v>0.36599999999999999</v>
      </c>
      <c r="AC521" s="226">
        <v>0.36399999999999999</v>
      </c>
      <c r="AD521" s="226">
        <v>0.36299999999999999</v>
      </c>
      <c r="AE521" s="226">
        <v>0.36199999999999999</v>
      </c>
      <c r="AF521" s="226">
        <v>0.36199999999999999</v>
      </c>
      <c r="AG521" s="226">
        <v>0.36199999999999999</v>
      </c>
      <c r="AH521" s="226">
        <v>0.36299999999999999</v>
      </c>
      <c r="AI521" s="226">
        <v>0.36199999999999999</v>
      </c>
      <c r="AJ521" s="226">
        <v>0.36099999999999999</v>
      </c>
    </row>
    <row r="522" spans="1:36" x14ac:dyDescent="0.25">
      <c r="A522" s="17"/>
      <c r="B522" s="226" t="s">
        <v>307</v>
      </c>
      <c r="D522" s="226">
        <v>0</v>
      </c>
      <c r="E522" s="226">
        <v>0</v>
      </c>
      <c r="F522" s="226">
        <v>0</v>
      </c>
      <c r="G522" s="226">
        <v>0</v>
      </c>
      <c r="H522" s="226">
        <v>0</v>
      </c>
      <c r="I522" s="226">
        <v>0</v>
      </c>
      <c r="J522" s="226">
        <v>0</v>
      </c>
      <c r="K522" s="226">
        <v>0</v>
      </c>
      <c r="L522" s="226">
        <v>0</v>
      </c>
      <c r="M522" s="226">
        <v>0</v>
      </c>
      <c r="N522" s="226">
        <v>0</v>
      </c>
      <c r="O522" s="226">
        <v>0</v>
      </c>
      <c r="P522" s="226">
        <v>0</v>
      </c>
      <c r="Q522" s="226">
        <v>0</v>
      </c>
      <c r="R522" s="226">
        <v>0</v>
      </c>
      <c r="S522" s="226">
        <v>0</v>
      </c>
      <c r="T522" s="226">
        <v>0</v>
      </c>
      <c r="U522" s="226">
        <v>0</v>
      </c>
      <c r="V522" s="226">
        <v>0</v>
      </c>
      <c r="W522" s="226">
        <v>0</v>
      </c>
      <c r="X522" s="226">
        <v>0</v>
      </c>
      <c r="Y522" s="226">
        <v>0</v>
      </c>
      <c r="Z522" s="226">
        <v>0</v>
      </c>
      <c r="AA522" s="226">
        <v>0</v>
      </c>
      <c r="AB522" s="226">
        <v>0</v>
      </c>
      <c r="AC522" s="226">
        <v>0</v>
      </c>
      <c r="AD522" s="226">
        <v>0</v>
      </c>
      <c r="AE522" s="226">
        <v>0</v>
      </c>
      <c r="AF522" s="226">
        <v>0</v>
      </c>
      <c r="AG522" s="226">
        <v>0</v>
      </c>
      <c r="AH522" s="226">
        <v>0</v>
      </c>
      <c r="AI522" s="226">
        <v>0</v>
      </c>
      <c r="AJ522" s="226">
        <v>0</v>
      </c>
    </row>
    <row r="523" spans="1:36" x14ac:dyDescent="0.25">
      <c r="A523" s="17"/>
      <c r="B523" s="226" t="s">
        <v>2207</v>
      </c>
      <c r="D523" s="226">
        <v>1.7310000000000001</v>
      </c>
      <c r="E523" s="226">
        <v>1.8380000000000001</v>
      </c>
      <c r="F523" s="226">
        <v>1.6930000000000001</v>
      </c>
      <c r="G523" s="226">
        <v>1.704</v>
      </c>
      <c r="H523" s="226">
        <v>1.7769999999999999</v>
      </c>
      <c r="I523" s="226">
        <v>1.7949999999999999</v>
      </c>
      <c r="J523" s="226">
        <v>1.806</v>
      </c>
      <c r="K523" s="226">
        <v>1.8129999999999999</v>
      </c>
      <c r="L523" s="226">
        <v>1.81</v>
      </c>
      <c r="M523" s="226">
        <v>1.8120000000000001</v>
      </c>
      <c r="N523" s="226">
        <v>1.8149999999999999</v>
      </c>
      <c r="O523" s="226">
        <v>1.8160000000000001</v>
      </c>
      <c r="P523" s="226">
        <v>1.8149999999999999</v>
      </c>
      <c r="Q523" s="226">
        <v>1.8129999999999999</v>
      </c>
      <c r="R523" s="226">
        <v>1.81</v>
      </c>
      <c r="S523" s="226">
        <v>1.8080000000000001</v>
      </c>
      <c r="T523" s="226">
        <v>1.806</v>
      </c>
      <c r="U523" s="226">
        <v>1.8049999999999999</v>
      </c>
      <c r="V523" s="226">
        <v>1.802</v>
      </c>
      <c r="W523" s="226">
        <v>1.7989999999999999</v>
      </c>
      <c r="X523" s="226">
        <v>1.7969999999999999</v>
      </c>
      <c r="Y523" s="226">
        <v>1.7949999999999999</v>
      </c>
      <c r="Z523" s="226">
        <v>1.792</v>
      </c>
      <c r="AA523" s="226">
        <v>1.788</v>
      </c>
      <c r="AB523" s="226">
        <v>1.7849999999999999</v>
      </c>
      <c r="AC523" s="226">
        <v>1.782</v>
      </c>
      <c r="AD523" s="226">
        <v>1.78</v>
      </c>
      <c r="AE523" s="226">
        <v>1.778</v>
      </c>
      <c r="AF523" s="226">
        <v>1.776</v>
      </c>
      <c r="AG523" s="226">
        <v>1.774</v>
      </c>
      <c r="AH523" s="226">
        <v>1.7729999999999999</v>
      </c>
      <c r="AI523" s="226">
        <v>1.772</v>
      </c>
      <c r="AJ523" s="226">
        <v>1.7689999999999999</v>
      </c>
    </row>
    <row r="524" spans="1:36" x14ac:dyDescent="0.25">
      <c r="A524" s="17"/>
      <c r="B524" s="226" t="s">
        <v>287</v>
      </c>
      <c r="D524" s="226">
        <v>0.14799999999999999</v>
      </c>
      <c r="E524" s="226">
        <v>0.14499999999999999</v>
      </c>
      <c r="F524" s="226">
        <v>0.125</v>
      </c>
      <c r="G524" s="226">
        <v>0.13100000000000001</v>
      </c>
      <c r="H524" s="226">
        <v>0.13500000000000001</v>
      </c>
      <c r="I524" s="226">
        <v>0.13700000000000001</v>
      </c>
      <c r="J524" s="226">
        <v>0.13900000000000001</v>
      </c>
      <c r="K524" s="226">
        <v>0.14000000000000001</v>
      </c>
      <c r="L524" s="226">
        <v>0.14099999999999999</v>
      </c>
      <c r="M524" s="226">
        <v>0.14199999999999999</v>
      </c>
      <c r="N524" s="226">
        <v>0.14299999999999999</v>
      </c>
      <c r="O524" s="226">
        <v>0.14299999999999999</v>
      </c>
      <c r="P524" s="226">
        <v>0.14399999999999999</v>
      </c>
      <c r="Q524" s="226">
        <v>0.14399999999999999</v>
      </c>
      <c r="R524" s="226">
        <v>0.14399999999999999</v>
      </c>
      <c r="S524" s="226">
        <v>0.14399999999999999</v>
      </c>
      <c r="T524" s="226">
        <v>0.14399999999999999</v>
      </c>
      <c r="U524" s="226">
        <v>0.14399999999999999</v>
      </c>
      <c r="V524" s="226">
        <v>0.14399999999999999</v>
      </c>
      <c r="W524" s="226">
        <v>0.14299999999999999</v>
      </c>
      <c r="X524" s="226">
        <v>0.14299999999999999</v>
      </c>
      <c r="Y524" s="226">
        <v>0.14299999999999999</v>
      </c>
      <c r="Z524" s="226">
        <v>0.14299999999999999</v>
      </c>
      <c r="AA524" s="226">
        <v>0.14199999999999999</v>
      </c>
      <c r="AB524" s="226">
        <v>0.14199999999999999</v>
      </c>
      <c r="AC524" s="226">
        <v>0.14199999999999999</v>
      </c>
      <c r="AD524" s="226">
        <v>0.14199999999999999</v>
      </c>
      <c r="AE524" s="226">
        <v>0.14099999999999999</v>
      </c>
      <c r="AF524" s="226">
        <v>0.14099999999999999</v>
      </c>
      <c r="AG524" s="226">
        <v>0.14099999999999999</v>
      </c>
      <c r="AH524" s="226">
        <v>0.14099999999999999</v>
      </c>
      <c r="AI524" s="226">
        <v>0.14099999999999999</v>
      </c>
      <c r="AJ524" s="226">
        <v>0.14099999999999999</v>
      </c>
    </row>
    <row r="525" spans="1:36" x14ac:dyDescent="0.25">
      <c r="A525" s="17"/>
    </row>
    <row r="526" spans="1:36" x14ac:dyDescent="0.25">
      <c r="A526" s="17"/>
      <c r="B526" s="226" t="s">
        <v>2214</v>
      </c>
    </row>
    <row r="527" spans="1:36" x14ac:dyDescent="0.25">
      <c r="A527" s="17"/>
    </row>
    <row r="528" spans="1:36" x14ac:dyDescent="0.25">
      <c r="A528" s="17"/>
      <c r="B528" s="226" t="s">
        <v>2215</v>
      </c>
    </row>
    <row r="529" spans="1:36" x14ac:dyDescent="0.25">
      <c r="A529" s="17"/>
      <c r="B529" s="226" t="s">
        <v>342</v>
      </c>
      <c r="D529" s="226">
        <v>103.762</v>
      </c>
      <c r="E529" s="226">
        <v>113.211</v>
      </c>
      <c r="F529" s="226">
        <v>102.57</v>
      </c>
      <c r="G529" s="226">
        <v>101.96599999999999</v>
      </c>
      <c r="H529" s="226">
        <v>106.21599999999999</v>
      </c>
      <c r="I529" s="226">
        <v>108.00700000000001</v>
      </c>
      <c r="J529" s="226">
        <v>108.69799999999999</v>
      </c>
      <c r="K529" s="226">
        <v>109.649</v>
      </c>
      <c r="L529" s="226">
        <v>109.874</v>
      </c>
      <c r="M529" s="226">
        <v>109.49</v>
      </c>
      <c r="N529" s="226">
        <v>109.842</v>
      </c>
      <c r="O529" s="226">
        <v>110.261</v>
      </c>
      <c r="P529" s="226">
        <v>110.675</v>
      </c>
      <c r="Q529" s="226">
        <v>110.827</v>
      </c>
      <c r="R529" s="226">
        <v>110.96</v>
      </c>
      <c r="S529" s="226">
        <v>111.21299999999999</v>
      </c>
      <c r="T529" s="226">
        <v>111.419</v>
      </c>
      <c r="U529" s="226">
        <v>111.72199999999999</v>
      </c>
      <c r="V529" s="226">
        <v>112.011</v>
      </c>
      <c r="W529" s="226">
        <v>112.51</v>
      </c>
      <c r="X529" s="226">
        <v>113.102</v>
      </c>
      <c r="Y529" s="226">
        <v>113.47799999999999</v>
      </c>
      <c r="Z529" s="226">
        <v>113.98099999999999</v>
      </c>
      <c r="AA529" s="226">
        <v>114.929</v>
      </c>
      <c r="AB529" s="226">
        <v>115.768</v>
      </c>
      <c r="AC529" s="226">
        <v>116.58</v>
      </c>
      <c r="AD529" s="226">
        <v>117.062</v>
      </c>
      <c r="AE529" s="226">
        <v>117.35899999999999</v>
      </c>
      <c r="AF529" s="226">
        <v>117.63800000000001</v>
      </c>
      <c r="AG529" s="226">
        <v>117.721</v>
      </c>
      <c r="AH529" s="226">
        <v>117.40900000000001</v>
      </c>
      <c r="AI529" s="226">
        <v>117.541</v>
      </c>
      <c r="AJ529" s="226">
        <v>118.396</v>
      </c>
    </row>
    <row r="530" spans="1:36" x14ac:dyDescent="0.25">
      <c r="A530" s="17"/>
      <c r="B530" s="226" t="s">
        <v>2217</v>
      </c>
      <c r="D530" s="226">
        <v>183.50399999999999</v>
      </c>
      <c r="E530" s="226">
        <v>181.035</v>
      </c>
      <c r="F530" s="226">
        <v>171.53399999999999</v>
      </c>
      <c r="G530" s="226">
        <v>163.05199999999999</v>
      </c>
      <c r="H530" s="226">
        <v>169.935</v>
      </c>
      <c r="I530" s="226">
        <v>173.04400000000001</v>
      </c>
      <c r="J530" s="226">
        <v>173.51900000000001</v>
      </c>
      <c r="K530" s="226">
        <v>174.25399999999999</v>
      </c>
      <c r="L530" s="226">
        <v>173.72900000000001</v>
      </c>
      <c r="M530" s="226">
        <v>172.49700000000001</v>
      </c>
      <c r="N530" s="226">
        <v>172.32900000000001</v>
      </c>
      <c r="O530" s="226">
        <v>172.10499999999999</v>
      </c>
      <c r="P530" s="226">
        <v>171.881</v>
      </c>
      <c r="Q530" s="226">
        <v>170.797</v>
      </c>
      <c r="R530" s="226">
        <v>169.708</v>
      </c>
      <c r="S530" s="226">
        <v>168.774</v>
      </c>
      <c r="T530" s="226">
        <v>167.916</v>
      </c>
      <c r="U530" s="226">
        <v>167.31800000000001</v>
      </c>
      <c r="V530" s="226">
        <v>166.72900000000001</v>
      </c>
      <c r="W530" s="226">
        <v>166.435</v>
      </c>
      <c r="X530" s="226">
        <v>166.346</v>
      </c>
      <c r="Y530" s="226">
        <v>166.05099999999999</v>
      </c>
      <c r="Z530" s="226">
        <v>165.94200000000001</v>
      </c>
      <c r="AA530" s="226">
        <v>166.381</v>
      </c>
      <c r="AB530" s="226">
        <v>166.75700000000001</v>
      </c>
      <c r="AC530" s="226">
        <v>167.14099999999999</v>
      </c>
      <c r="AD530" s="226">
        <v>167.197</v>
      </c>
      <c r="AE530" s="226">
        <v>167.07400000000001</v>
      </c>
      <c r="AF530" s="226">
        <v>166.93700000000001</v>
      </c>
      <c r="AG530" s="226">
        <v>166.59899999999999</v>
      </c>
      <c r="AH530" s="226">
        <v>165.81899999999999</v>
      </c>
      <c r="AI530" s="226">
        <v>165.57499999999999</v>
      </c>
      <c r="AJ530" s="226">
        <v>166.11799999999999</v>
      </c>
    </row>
    <row r="531" spans="1:36" x14ac:dyDescent="0.25">
      <c r="A531" s="17"/>
      <c r="B531" s="226" t="s">
        <v>22</v>
      </c>
      <c r="D531" s="226">
        <v>3.867</v>
      </c>
      <c r="E531" s="226">
        <v>5.2649999999999997</v>
      </c>
      <c r="F531" s="226">
        <v>4.6589999999999998</v>
      </c>
      <c r="G531" s="226">
        <v>4.468</v>
      </c>
      <c r="H531" s="226">
        <v>4.6529999999999996</v>
      </c>
      <c r="I531" s="226">
        <v>4.7779999999999996</v>
      </c>
      <c r="J531" s="226">
        <v>4.843</v>
      </c>
      <c r="K531" s="226">
        <v>4.9139999999999997</v>
      </c>
      <c r="L531" s="226">
        <v>4.9349999999999996</v>
      </c>
      <c r="M531" s="226">
        <v>4.9290000000000003</v>
      </c>
      <c r="N531" s="226">
        <v>4.96</v>
      </c>
      <c r="O531" s="226">
        <v>4.9850000000000003</v>
      </c>
      <c r="P531" s="226">
        <v>5.0090000000000003</v>
      </c>
      <c r="Q531" s="226">
        <v>5.0170000000000003</v>
      </c>
      <c r="R531" s="226">
        <v>5.0179999999999998</v>
      </c>
      <c r="S531" s="226">
        <v>5.0229999999999997</v>
      </c>
      <c r="T531" s="226">
        <v>5.024</v>
      </c>
      <c r="U531" s="226">
        <v>5.0309999999999997</v>
      </c>
      <c r="V531" s="226">
        <v>5.0359999999999996</v>
      </c>
      <c r="W531" s="226">
        <v>5.048</v>
      </c>
      <c r="X531" s="226">
        <v>5.0679999999999996</v>
      </c>
      <c r="Y531" s="226">
        <v>5.077</v>
      </c>
      <c r="Z531" s="226">
        <v>5.0919999999999996</v>
      </c>
      <c r="AA531" s="226">
        <v>5.1280000000000001</v>
      </c>
      <c r="AB531" s="226">
        <v>5.157</v>
      </c>
      <c r="AC531" s="226">
        <v>5.1849999999999996</v>
      </c>
      <c r="AD531" s="226">
        <v>5.1989999999999998</v>
      </c>
      <c r="AE531" s="226">
        <v>5.2039999999999997</v>
      </c>
      <c r="AF531" s="226">
        <v>5.2089999999999996</v>
      </c>
      <c r="AG531" s="226">
        <v>5.2050000000000001</v>
      </c>
      <c r="AH531" s="226">
        <v>5.1829999999999998</v>
      </c>
      <c r="AI531" s="226">
        <v>5.1820000000000004</v>
      </c>
      <c r="AJ531" s="226">
        <v>5.2119999999999997</v>
      </c>
    </row>
    <row r="532" spans="1:36" x14ac:dyDescent="0.25">
      <c r="A532" s="17"/>
      <c r="B532" s="226" t="s">
        <v>2218</v>
      </c>
      <c r="D532" s="226">
        <v>110.93300000000001</v>
      </c>
      <c r="E532" s="226">
        <v>119.446</v>
      </c>
      <c r="F532" s="226">
        <v>107.345</v>
      </c>
      <c r="G532" s="226">
        <v>105.28</v>
      </c>
      <c r="H532" s="226">
        <v>111.267</v>
      </c>
      <c r="I532" s="226">
        <v>113.244</v>
      </c>
      <c r="J532" s="226">
        <v>113.794</v>
      </c>
      <c r="K532" s="226">
        <v>114.566</v>
      </c>
      <c r="L532" s="226">
        <v>114.53400000000001</v>
      </c>
      <c r="M532" s="226">
        <v>113.916</v>
      </c>
      <c r="N532" s="226">
        <v>114.089</v>
      </c>
      <c r="O532" s="226">
        <v>114.25</v>
      </c>
      <c r="P532" s="226">
        <v>114.474</v>
      </c>
      <c r="Q532" s="226">
        <v>114.411</v>
      </c>
      <c r="R532" s="226">
        <v>114.27800000000001</v>
      </c>
      <c r="S532" s="226">
        <v>114.282</v>
      </c>
      <c r="T532" s="226">
        <v>114.268</v>
      </c>
      <c r="U532" s="226">
        <v>114.376</v>
      </c>
      <c r="V532" s="226">
        <v>114.467</v>
      </c>
      <c r="W532" s="226">
        <v>114.72</v>
      </c>
      <c r="X532" s="226">
        <v>115.081</v>
      </c>
      <c r="Y532" s="226">
        <v>115.255</v>
      </c>
      <c r="Z532" s="226">
        <v>115.52800000000001</v>
      </c>
      <c r="AA532" s="226">
        <v>116.22499999999999</v>
      </c>
      <c r="AB532" s="226">
        <v>116.824</v>
      </c>
      <c r="AC532" s="226">
        <v>117.393</v>
      </c>
      <c r="AD532" s="226">
        <v>117.63800000000001</v>
      </c>
      <c r="AE532" s="226">
        <v>117.71299999999999</v>
      </c>
      <c r="AF532" s="226">
        <v>117.767</v>
      </c>
      <c r="AG532" s="226">
        <v>117.633</v>
      </c>
      <c r="AH532" s="226">
        <v>117.123</v>
      </c>
      <c r="AI532" s="226">
        <v>117.04900000000001</v>
      </c>
      <c r="AJ532" s="226">
        <v>117.657</v>
      </c>
    </row>
    <row r="533" spans="1:36" x14ac:dyDescent="0.25">
      <c r="A533" s="17"/>
      <c r="B533" s="226" t="s">
        <v>333</v>
      </c>
      <c r="D533" s="226">
        <v>9.4870000000000001</v>
      </c>
      <c r="E533" s="226">
        <v>9.4090000000000007</v>
      </c>
      <c r="F533" s="226">
        <v>7.91</v>
      </c>
      <c r="G533" s="226">
        <v>8.0739999999999998</v>
      </c>
      <c r="H533" s="226">
        <v>8.4559999999999995</v>
      </c>
      <c r="I533" s="226">
        <v>8.6539999999999999</v>
      </c>
      <c r="J533" s="226">
        <v>8.7490000000000006</v>
      </c>
      <c r="K533" s="226">
        <v>8.859</v>
      </c>
      <c r="L533" s="226">
        <v>8.9060000000000006</v>
      </c>
      <c r="M533" s="226">
        <v>8.9039999999999999</v>
      </c>
      <c r="N533" s="226">
        <v>8.9610000000000003</v>
      </c>
      <c r="O533" s="226">
        <v>9.0139999999999993</v>
      </c>
      <c r="P533" s="226">
        <v>9.0660000000000007</v>
      </c>
      <c r="Q533" s="226">
        <v>9.0879999999999992</v>
      </c>
      <c r="R533" s="226">
        <v>9.0960000000000001</v>
      </c>
      <c r="S533" s="226">
        <v>9.1069999999999993</v>
      </c>
      <c r="T533" s="226">
        <v>9.11</v>
      </c>
      <c r="U533" s="226">
        <v>9.1170000000000009</v>
      </c>
      <c r="V533" s="226">
        <v>9.1240000000000006</v>
      </c>
      <c r="W533" s="226">
        <v>9.1440000000000001</v>
      </c>
      <c r="X533" s="226">
        <v>9.17</v>
      </c>
      <c r="Y533" s="226">
        <v>9.1829999999999998</v>
      </c>
      <c r="Z533" s="226">
        <v>9.1999999999999993</v>
      </c>
      <c r="AA533" s="226">
        <v>9.2520000000000007</v>
      </c>
      <c r="AB533" s="226">
        <v>9.3000000000000007</v>
      </c>
      <c r="AC533" s="226">
        <v>9.3450000000000006</v>
      </c>
      <c r="AD533" s="226">
        <v>9.3640000000000008</v>
      </c>
      <c r="AE533" s="226">
        <v>9.3680000000000003</v>
      </c>
      <c r="AF533" s="226">
        <v>9.3710000000000004</v>
      </c>
      <c r="AG533" s="226">
        <v>9.359</v>
      </c>
      <c r="AH533" s="226">
        <v>9.3160000000000007</v>
      </c>
      <c r="AI533" s="226">
        <v>9.3089999999999993</v>
      </c>
      <c r="AJ533" s="226">
        <v>9.3580000000000005</v>
      </c>
    </row>
    <row r="534" spans="1:36" x14ac:dyDescent="0.25">
      <c r="A534" s="17"/>
      <c r="B534" s="226" t="s">
        <v>2221</v>
      </c>
      <c r="D534" s="226">
        <v>16.084</v>
      </c>
      <c r="E534" s="226">
        <v>16.274000000000001</v>
      </c>
      <c r="F534" s="226">
        <v>15.851000000000001</v>
      </c>
      <c r="G534" s="226">
        <v>15.432</v>
      </c>
      <c r="H534" s="226">
        <v>15.632999999999999</v>
      </c>
      <c r="I534" s="226">
        <v>15.741</v>
      </c>
      <c r="J534" s="226">
        <v>15.69</v>
      </c>
      <c r="K534" s="226">
        <v>15.691000000000001</v>
      </c>
      <c r="L534" s="226">
        <v>15.654999999999999</v>
      </c>
      <c r="M534" s="226">
        <v>15.494</v>
      </c>
      <c r="N534" s="226">
        <v>15.41</v>
      </c>
      <c r="O534" s="226">
        <v>15.345000000000001</v>
      </c>
      <c r="P534" s="226">
        <v>15.298</v>
      </c>
      <c r="Q534" s="226">
        <v>15.233000000000001</v>
      </c>
      <c r="R534" s="226">
        <v>15.161</v>
      </c>
      <c r="S534" s="226">
        <v>15.103999999999999</v>
      </c>
      <c r="T534" s="226">
        <v>15.042999999999999</v>
      </c>
      <c r="U534" s="226">
        <v>14.989000000000001</v>
      </c>
      <c r="V534" s="226">
        <v>14.946999999999999</v>
      </c>
      <c r="W534" s="226">
        <v>14.925000000000001</v>
      </c>
      <c r="X534" s="226">
        <v>14.909000000000001</v>
      </c>
      <c r="Y534" s="226">
        <v>14.878</v>
      </c>
      <c r="Z534" s="226">
        <v>14.858000000000001</v>
      </c>
      <c r="AA534" s="226">
        <v>14.893000000000001</v>
      </c>
      <c r="AB534" s="226">
        <v>14.916</v>
      </c>
      <c r="AC534" s="226">
        <v>14.932</v>
      </c>
      <c r="AD534" s="226">
        <v>14.907999999999999</v>
      </c>
      <c r="AE534" s="226">
        <v>14.862</v>
      </c>
      <c r="AF534" s="226">
        <v>14.818</v>
      </c>
      <c r="AG534" s="226">
        <v>14.752000000000001</v>
      </c>
      <c r="AH534" s="226">
        <v>14.638</v>
      </c>
      <c r="AI534" s="226">
        <v>14.579000000000001</v>
      </c>
      <c r="AJ534" s="226">
        <v>14.602</v>
      </c>
    </row>
    <row r="535" spans="1:36" x14ac:dyDescent="0.25">
      <c r="A535" s="17"/>
      <c r="B535" s="226" t="s">
        <v>2212</v>
      </c>
      <c r="D535" s="226">
        <v>427.63600000000002</v>
      </c>
      <c r="E535" s="226">
        <v>444.64100000000002</v>
      </c>
      <c r="F535" s="226">
        <v>409.86799999999999</v>
      </c>
      <c r="G535" s="226">
        <v>398.27199999999999</v>
      </c>
      <c r="H535" s="226">
        <v>416.161</v>
      </c>
      <c r="I535" s="226">
        <v>423.46699999999998</v>
      </c>
      <c r="J535" s="226">
        <v>425.29500000000002</v>
      </c>
      <c r="K535" s="226">
        <v>427.93200000000002</v>
      </c>
      <c r="L535" s="226">
        <v>427.63299999999998</v>
      </c>
      <c r="M535" s="226">
        <v>425.23</v>
      </c>
      <c r="N535" s="226">
        <v>425.59100000000001</v>
      </c>
      <c r="O535" s="226">
        <v>425.96</v>
      </c>
      <c r="P535" s="226">
        <v>426.404</v>
      </c>
      <c r="Q535" s="226">
        <v>425.37299999999999</v>
      </c>
      <c r="R535" s="226">
        <v>424.22</v>
      </c>
      <c r="S535" s="226">
        <v>423.50299999999999</v>
      </c>
      <c r="T535" s="226">
        <v>422.779</v>
      </c>
      <c r="U535" s="226">
        <v>422.553</v>
      </c>
      <c r="V535" s="226">
        <v>422.31400000000002</v>
      </c>
      <c r="W535" s="226">
        <v>422.78300000000002</v>
      </c>
      <c r="X535" s="226">
        <v>423.67599999999999</v>
      </c>
      <c r="Y535" s="226">
        <v>423.92099999999999</v>
      </c>
      <c r="Z535" s="226">
        <v>424.60199999999998</v>
      </c>
      <c r="AA535" s="226">
        <v>426.80900000000003</v>
      </c>
      <c r="AB535" s="226">
        <v>428.72199999999998</v>
      </c>
      <c r="AC535" s="226">
        <v>430.57600000000002</v>
      </c>
      <c r="AD535" s="226">
        <v>431.36700000000002</v>
      </c>
      <c r="AE535" s="226">
        <v>431.58</v>
      </c>
      <c r="AF535" s="226">
        <v>431.74099999999999</v>
      </c>
      <c r="AG535" s="226">
        <v>431.26799999999997</v>
      </c>
      <c r="AH535" s="226">
        <v>429.48899999999998</v>
      </c>
      <c r="AI535" s="226">
        <v>429.23599999999999</v>
      </c>
      <c r="AJ535" s="226">
        <v>431.34399999999999</v>
      </c>
    </row>
    <row r="536" spans="1:36" x14ac:dyDescent="0.25">
      <c r="A536" s="17"/>
    </row>
    <row r="537" spans="1:36" x14ac:dyDescent="0.25">
      <c r="A537" s="17"/>
      <c r="B537" s="226" t="s">
        <v>2226</v>
      </c>
    </row>
    <row r="538" spans="1:36" x14ac:dyDescent="0.25">
      <c r="A538" s="17"/>
    </row>
    <row r="539" spans="1:36" x14ac:dyDescent="0.25">
      <c r="A539" s="17"/>
      <c r="B539" s="226" t="s">
        <v>2227</v>
      </c>
    </row>
    <row r="540" spans="1:36" x14ac:dyDescent="0.25">
      <c r="A540" s="17"/>
      <c r="B540" s="226" t="s">
        <v>2205</v>
      </c>
      <c r="D540" s="226">
        <v>11.8</v>
      </c>
      <c r="E540" s="226">
        <v>11.7</v>
      </c>
      <c r="F540" s="226">
        <v>12.4</v>
      </c>
      <c r="G540" s="226">
        <v>12.2</v>
      </c>
      <c r="H540" s="226">
        <v>12.3</v>
      </c>
      <c r="I540" s="226">
        <v>12.4</v>
      </c>
      <c r="J540" s="226">
        <v>12.4</v>
      </c>
      <c r="K540" s="226">
        <v>12.3</v>
      </c>
      <c r="L540" s="226">
        <v>12.3</v>
      </c>
      <c r="M540" s="226">
        <v>12.3</v>
      </c>
      <c r="N540" s="226">
        <v>12.3</v>
      </c>
      <c r="O540" s="226">
        <v>12.3</v>
      </c>
      <c r="P540" s="226">
        <v>12.3</v>
      </c>
      <c r="Q540" s="226">
        <v>12.3</v>
      </c>
      <c r="R540" s="226">
        <v>12.3</v>
      </c>
      <c r="S540" s="226">
        <v>12.3</v>
      </c>
      <c r="T540" s="226">
        <v>12.3</v>
      </c>
      <c r="U540" s="226">
        <v>12.3</v>
      </c>
      <c r="V540" s="226">
        <v>12.3</v>
      </c>
      <c r="W540" s="226">
        <v>12.3</v>
      </c>
      <c r="X540" s="226">
        <v>12.3</v>
      </c>
      <c r="Y540" s="226">
        <v>12.3</v>
      </c>
      <c r="Z540" s="226">
        <v>12.3</v>
      </c>
      <c r="AA540" s="226">
        <v>12.3</v>
      </c>
      <c r="AB540" s="226">
        <v>12.3</v>
      </c>
      <c r="AC540" s="226">
        <v>12.3</v>
      </c>
      <c r="AD540" s="226">
        <v>12.3</v>
      </c>
      <c r="AE540" s="226">
        <v>12.3</v>
      </c>
      <c r="AF540" s="226">
        <v>12.4</v>
      </c>
      <c r="AG540" s="226">
        <v>12.4</v>
      </c>
      <c r="AH540" s="226">
        <v>12.4</v>
      </c>
      <c r="AI540" s="226">
        <v>12.4</v>
      </c>
      <c r="AJ540" s="226">
        <v>12.4</v>
      </c>
    </row>
    <row r="541" spans="1:36" x14ac:dyDescent="0.25">
      <c r="A541" s="17"/>
      <c r="B541" s="226" t="s">
        <v>2228</v>
      </c>
      <c r="D541" s="226">
        <v>13.3</v>
      </c>
      <c r="E541" s="226">
        <v>20.100000000000001</v>
      </c>
      <c r="F541" s="226">
        <v>17.600000000000001</v>
      </c>
      <c r="G541" s="226">
        <v>17.600000000000001</v>
      </c>
      <c r="H541" s="226">
        <v>17.8</v>
      </c>
      <c r="I541" s="226">
        <v>17.899999999999999</v>
      </c>
      <c r="J541" s="226">
        <v>18</v>
      </c>
      <c r="K541" s="226">
        <v>18.2</v>
      </c>
      <c r="L541" s="226">
        <v>18.3</v>
      </c>
      <c r="M541" s="226">
        <v>18.399999999999999</v>
      </c>
      <c r="N541" s="226">
        <v>18.5</v>
      </c>
      <c r="O541" s="226">
        <v>18.600000000000001</v>
      </c>
      <c r="P541" s="226">
        <v>18.600000000000001</v>
      </c>
      <c r="Q541" s="226">
        <v>18.7</v>
      </c>
      <c r="R541" s="226">
        <v>18.7</v>
      </c>
      <c r="S541" s="226">
        <v>18.8</v>
      </c>
      <c r="T541" s="226">
        <v>18.8</v>
      </c>
      <c r="U541" s="226">
        <v>18.8</v>
      </c>
      <c r="V541" s="226">
        <v>18.8</v>
      </c>
      <c r="W541" s="226">
        <v>18.8</v>
      </c>
      <c r="X541" s="226">
        <v>18.8</v>
      </c>
      <c r="Y541" s="226">
        <v>18.8</v>
      </c>
      <c r="Z541" s="226">
        <v>18.8</v>
      </c>
      <c r="AA541" s="226">
        <v>18.8</v>
      </c>
      <c r="AB541" s="226">
        <v>18.8</v>
      </c>
      <c r="AC541" s="226">
        <v>18.8</v>
      </c>
      <c r="AD541" s="226">
        <v>18.8</v>
      </c>
      <c r="AE541" s="226">
        <v>18.8</v>
      </c>
      <c r="AF541" s="226">
        <v>18.8</v>
      </c>
      <c r="AG541" s="226">
        <v>18.8</v>
      </c>
      <c r="AH541" s="226">
        <v>18.8</v>
      </c>
      <c r="AI541" s="226">
        <v>18.8</v>
      </c>
      <c r="AJ541" s="226">
        <v>18.8</v>
      </c>
    </row>
    <row r="542" spans="1:36" x14ac:dyDescent="0.25">
      <c r="A542" s="17"/>
      <c r="B542" s="226" t="s">
        <v>307</v>
      </c>
      <c r="D542" s="226">
        <v>0</v>
      </c>
      <c r="E542" s="226">
        <v>0</v>
      </c>
      <c r="F542" s="226">
        <v>0</v>
      </c>
      <c r="G542" s="226">
        <v>0</v>
      </c>
      <c r="H542" s="226">
        <v>0</v>
      </c>
      <c r="I542" s="226">
        <v>0</v>
      </c>
      <c r="J542" s="226">
        <v>0</v>
      </c>
      <c r="K542" s="226">
        <v>0</v>
      </c>
      <c r="L542" s="226">
        <v>0</v>
      </c>
      <c r="M542" s="226">
        <v>0</v>
      </c>
      <c r="N542" s="226">
        <v>0</v>
      </c>
      <c r="O542" s="226">
        <v>0</v>
      </c>
      <c r="P542" s="226">
        <v>0</v>
      </c>
      <c r="Q542" s="226">
        <v>0</v>
      </c>
      <c r="R542" s="226">
        <v>0</v>
      </c>
      <c r="S542" s="226">
        <v>0</v>
      </c>
      <c r="T542" s="226">
        <v>0</v>
      </c>
      <c r="U542" s="226">
        <v>0</v>
      </c>
      <c r="V542" s="226">
        <v>0</v>
      </c>
      <c r="W542" s="226">
        <v>0</v>
      </c>
      <c r="X542" s="226">
        <v>0</v>
      </c>
      <c r="Y542" s="226">
        <v>0</v>
      </c>
      <c r="Z542" s="226">
        <v>0</v>
      </c>
      <c r="AA542" s="226">
        <v>0</v>
      </c>
      <c r="AB542" s="226">
        <v>0</v>
      </c>
      <c r="AC542" s="226">
        <v>0</v>
      </c>
      <c r="AD542" s="226">
        <v>0</v>
      </c>
      <c r="AE542" s="226">
        <v>0</v>
      </c>
      <c r="AF542" s="226">
        <v>0</v>
      </c>
      <c r="AG542" s="226">
        <v>0</v>
      </c>
      <c r="AH542" s="226">
        <v>0</v>
      </c>
      <c r="AI542" s="226">
        <v>0</v>
      </c>
      <c r="AJ542" s="226">
        <v>0</v>
      </c>
    </row>
    <row r="543" spans="1:36" x14ac:dyDescent="0.25">
      <c r="A543" s="17"/>
      <c r="B543" s="226" t="s">
        <v>2207</v>
      </c>
      <c r="D543" s="226">
        <v>0</v>
      </c>
      <c r="E543" s="226">
        <v>0</v>
      </c>
      <c r="F543" s="226">
        <v>0</v>
      </c>
      <c r="G543" s="226">
        <v>0</v>
      </c>
      <c r="H543" s="226">
        <v>0</v>
      </c>
      <c r="I543" s="226">
        <v>0</v>
      </c>
      <c r="J543" s="226">
        <v>0</v>
      </c>
      <c r="K543" s="226">
        <v>0</v>
      </c>
      <c r="L543" s="226">
        <v>0</v>
      </c>
      <c r="M543" s="226">
        <v>0</v>
      </c>
      <c r="N543" s="226">
        <v>0</v>
      </c>
      <c r="O543" s="226">
        <v>0</v>
      </c>
      <c r="P543" s="226">
        <v>0</v>
      </c>
      <c r="Q543" s="226">
        <v>0</v>
      </c>
      <c r="R543" s="226">
        <v>0</v>
      </c>
      <c r="S543" s="226">
        <v>0</v>
      </c>
      <c r="T543" s="226">
        <v>0</v>
      </c>
      <c r="U543" s="226">
        <v>0</v>
      </c>
      <c r="V543" s="226">
        <v>0</v>
      </c>
      <c r="W543" s="226">
        <v>0</v>
      </c>
      <c r="X543" s="226">
        <v>0</v>
      </c>
      <c r="Y543" s="226">
        <v>0</v>
      </c>
      <c r="Z543" s="226">
        <v>0</v>
      </c>
      <c r="AA543" s="226">
        <v>0</v>
      </c>
      <c r="AB543" s="226">
        <v>0</v>
      </c>
      <c r="AC543" s="226">
        <v>0</v>
      </c>
      <c r="AD543" s="226">
        <v>0</v>
      </c>
      <c r="AE543" s="226">
        <v>0</v>
      </c>
      <c r="AF543" s="226">
        <v>0</v>
      </c>
      <c r="AG543" s="226">
        <v>0</v>
      </c>
      <c r="AH543" s="226">
        <v>0</v>
      </c>
      <c r="AI543" s="226">
        <v>0</v>
      </c>
      <c r="AJ543" s="226">
        <v>0</v>
      </c>
    </row>
    <row r="544" spans="1:36" x14ac:dyDescent="0.25">
      <c r="A544" s="17"/>
      <c r="B544" s="226" t="s">
        <v>2208</v>
      </c>
      <c r="D544" s="226">
        <v>0</v>
      </c>
      <c r="E544" s="226">
        <v>0</v>
      </c>
      <c r="F544" s="226">
        <v>0</v>
      </c>
      <c r="G544" s="226">
        <v>0</v>
      </c>
      <c r="H544" s="226">
        <v>0</v>
      </c>
      <c r="I544" s="226">
        <v>0</v>
      </c>
      <c r="J544" s="226">
        <v>0</v>
      </c>
      <c r="K544" s="226">
        <v>0</v>
      </c>
      <c r="L544" s="226">
        <v>0</v>
      </c>
      <c r="M544" s="226">
        <v>0</v>
      </c>
      <c r="N544" s="226">
        <v>0</v>
      </c>
      <c r="O544" s="226">
        <v>0</v>
      </c>
      <c r="P544" s="226">
        <v>0</v>
      </c>
      <c r="Q544" s="226">
        <v>0</v>
      </c>
      <c r="R544" s="226">
        <v>0</v>
      </c>
      <c r="S544" s="226">
        <v>0</v>
      </c>
      <c r="T544" s="226">
        <v>0</v>
      </c>
      <c r="U544" s="226">
        <v>0</v>
      </c>
      <c r="V544" s="226">
        <v>0</v>
      </c>
      <c r="W544" s="226">
        <v>0</v>
      </c>
      <c r="X544" s="226">
        <v>0</v>
      </c>
      <c r="Y544" s="226">
        <v>0</v>
      </c>
      <c r="Z544" s="226">
        <v>0</v>
      </c>
      <c r="AA544" s="226">
        <v>0</v>
      </c>
      <c r="AB544" s="226">
        <v>0</v>
      </c>
      <c r="AC544" s="226">
        <v>0</v>
      </c>
      <c r="AD544" s="226">
        <v>0</v>
      </c>
      <c r="AE544" s="226">
        <v>0</v>
      </c>
      <c r="AF544" s="226">
        <v>0</v>
      </c>
      <c r="AG544" s="226">
        <v>0</v>
      </c>
      <c r="AH544" s="226">
        <v>0</v>
      </c>
      <c r="AI544" s="226">
        <v>0</v>
      </c>
      <c r="AJ544" s="226">
        <v>0</v>
      </c>
    </row>
    <row r="545" spans="1:36" x14ac:dyDescent="0.25">
      <c r="A545" s="17"/>
      <c r="B545" s="226" t="s">
        <v>156</v>
      </c>
      <c r="D545" s="226">
        <v>0</v>
      </c>
      <c r="E545" s="226">
        <v>0</v>
      </c>
      <c r="F545" s="226">
        <v>0</v>
      </c>
      <c r="G545" s="226">
        <v>0</v>
      </c>
      <c r="H545" s="226">
        <v>0</v>
      </c>
      <c r="I545" s="226">
        <v>0</v>
      </c>
      <c r="J545" s="226">
        <v>0</v>
      </c>
      <c r="K545" s="226">
        <v>0</v>
      </c>
      <c r="L545" s="226">
        <v>0</v>
      </c>
      <c r="M545" s="226">
        <v>0</v>
      </c>
      <c r="N545" s="226">
        <v>0</v>
      </c>
      <c r="O545" s="226">
        <v>0</v>
      </c>
      <c r="P545" s="226">
        <v>0</v>
      </c>
      <c r="Q545" s="226">
        <v>0</v>
      </c>
      <c r="R545" s="226">
        <v>0</v>
      </c>
      <c r="S545" s="226">
        <v>0</v>
      </c>
      <c r="T545" s="226">
        <v>0</v>
      </c>
      <c r="U545" s="226">
        <v>0</v>
      </c>
      <c r="V545" s="226">
        <v>0</v>
      </c>
      <c r="W545" s="226">
        <v>0</v>
      </c>
      <c r="X545" s="226">
        <v>0</v>
      </c>
      <c r="Y545" s="226">
        <v>0</v>
      </c>
      <c r="Z545" s="226">
        <v>0</v>
      </c>
      <c r="AA545" s="226">
        <v>0</v>
      </c>
      <c r="AB545" s="226">
        <v>0</v>
      </c>
      <c r="AC545" s="226">
        <v>0</v>
      </c>
      <c r="AD545" s="226">
        <v>0</v>
      </c>
      <c r="AE545" s="226">
        <v>0</v>
      </c>
      <c r="AF545" s="226">
        <v>0</v>
      </c>
      <c r="AG545" s="226">
        <v>0</v>
      </c>
      <c r="AH545" s="226">
        <v>0</v>
      </c>
      <c r="AI545" s="226">
        <v>0</v>
      </c>
      <c r="AJ545" s="226">
        <v>0</v>
      </c>
    </row>
    <row r="546" spans="1:36" x14ac:dyDescent="0.25">
      <c r="A546" s="17"/>
      <c r="B546" s="226" t="s">
        <v>152</v>
      </c>
      <c r="D546" s="226">
        <v>0</v>
      </c>
      <c r="E546" s="226">
        <v>0</v>
      </c>
      <c r="F546" s="226">
        <v>0</v>
      </c>
      <c r="G546" s="226">
        <v>0</v>
      </c>
      <c r="H546" s="226">
        <v>0</v>
      </c>
      <c r="I546" s="226">
        <v>0</v>
      </c>
      <c r="J546" s="226">
        <v>0</v>
      </c>
      <c r="K546" s="226">
        <v>0</v>
      </c>
      <c r="L546" s="226">
        <v>0</v>
      </c>
      <c r="M546" s="226">
        <v>0</v>
      </c>
      <c r="N546" s="226">
        <v>0</v>
      </c>
      <c r="O546" s="226">
        <v>0</v>
      </c>
      <c r="P546" s="226">
        <v>0</v>
      </c>
      <c r="Q546" s="226">
        <v>0</v>
      </c>
      <c r="R546" s="226">
        <v>0</v>
      </c>
      <c r="S546" s="226">
        <v>0</v>
      </c>
      <c r="T546" s="226">
        <v>0</v>
      </c>
      <c r="U546" s="226">
        <v>0</v>
      </c>
      <c r="V546" s="226">
        <v>0</v>
      </c>
      <c r="W546" s="226">
        <v>0</v>
      </c>
      <c r="X546" s="226">
        <v>0</v>
      </c>
      <c r="Y546" s="226">
        <v>0</v>
      </c>
      <c r="Z546" s="226">
        <v>0</v>
      </c>
      <c r="AA546" s="226">
        <v>0</v>
      </c>
      <c r="AB546" s="226">
        <v>0</v>
      </c>
      <c r="AC546" s="226">
        <v>0</v>
      </c>
      <c r="AD546" s="226">
        <v>0</v>
      </c>
      <c r="AE546" s="226">
        <v>0</v>
      </c>
      <c r="AF546" s="226">
        <v>0</v>
      </c>
      <c r="AG546" s="226">
        <v>0</v>
      </c>
      <c r="AH546" s="226">
        <v>0</v>
      </c>
      <c r="AI546" s="226">
        <v>0</v>
      </c>
      <c r="AJ546" s="226">
        <v>0</v>
      </c>
    </row>
    <row r="547" spans="1:36" x14ac:dyDescent="0.25">
      <c r="A547" s="17"/>
      <c r="B547" s="226" t="s">
        <v>2212</v>
      </c>
      <c r="D547" s="226">
        <v>25.1</v>
      </c>
      <c r="E547" s="226">
        <v>31.7</v>
      </c>
      <c r="F547" s="226">
        <v>30</v>
      </c>
      <c r="G547" s="226">
        <v>29.9</v>
      </c>
      <c r="H547" s="226">
        <v>30.1</v>
      </c>
      <c r="I547" s="226">
        <v>30.3</v>
      </c>
      <c r="J547" s="226">
        <v>30.4</v>
      </c>
      <c r="K547" s="226">
        <v>30.5</v>
      </c>
      <c r="L547" s="226">
        <v>30.6</v>
      </c>
      <c r="M547" s="226">
        <v>30.7</v>
      </c>
      <c r="N547" s="226">
        <v>30.8</v>
      </c>
      <c r="O547" s="226">
        <v>30.9</v>
      </c>
      <c r="P547" s="226">
        <v>31</v>
      </c>
      <c r="Q547" s="226">
        <v>31</v>
      </c>
      <c r="R547" s="226">
        <v>31.1</v>
      </c>
      <c r="S547" s="226">
        <v>31.1</v>
      </c>
      <c r="T547" s="226">
        <v>31.1</v>
      </c>
      <c r="U547" s="226">
        <v>31.1</v>
      </c>
      <c r="V547" s="226">
        <v>31.1</v>
      </c>
      <c r="W547" s="226">
        <v>31.1</v>
      </c>
      <c r="X547" s="226">
        <v>31.1</v>
      </c>
      <c r="Y547" s="226">
        <v>31.1</v>
      </c>
      <c r="Z547" s="226">
        <v>31.1</v>
      </c>
      <c r="AA547" s="226">
        <v>31.1</v>
      </c>
      <c r="AB547" s="226">
        <v>31.1</v>
      </c>
      <c r="AC547" s="226">
        <v>31.1</v>
      </c>
      <c r="AD547" s="226">
        <v>31.1</v>
      </c>
      <c r="AE547" s="226">
        <v>31.1</v>
      </c>
      <c r="AF547" s="226">
        <v>31.1</v>
      </c>
      <c r="AG547" s="226">
        <v>31.1</v>
      </c>
      <c r="AH547" s="226">
        <v>31.1</v>
      </c>
      <c r="AI547" s="226">
        <v>31.1</v>
      </c>
      <c r="AJ547" s="226">
        <v>31.1</v>
      </c>
    </row>
    <row r="548" spans="1:36" x14ac:dyDescent="0.25">
      <c r="A548" s="17"/>
    </row>
    <row r="549" spans="1:36" x14ac:dyDescent="0.25">
      <c r="A549" s="17"/>
    </row>
    <row r="550" spans="1:36" x14ac:dyDescent="0.25">
      <c r="A550" s="17"/>
      <c r="B550" s="226" t="s">
        <v>2229</v>
      </c>
    </row>
    <row r="551" spans="1:36" x14ac:dyDescent="0.25">
      <c r="A551" s="17"/>
      <c r="B551" s="226" t="s">
        <v>238</v>
      </c>
      <c r="D551" s="226">
        <v>0</v>
      </c>
      <c r="E551" s="226">
        <v>0</v>
      </c>
      <c r="F551" s="226">
        <v>0</v>
      </c>
      <c r="G551" s="226">
        <v>0</v>
      </c>
      <c r="H551" s="226">
        <v>0</v>
      </c>
      <c r="I551" s="226">
        <v>0</v>
      </c>
      <c r="J551" s="226">
        <v>0</v>
      </c>
      <c r="K551" s="226">
        <v>0</v>
      </c>
      <c r="L551" s="226">
        <v>0</v>
      </c>
      <c r="M551" s="226">
        <v>0</v>
      </c>
      <c r="N551" s="226">
        <v>0</v>
      </c>
      <c r="O551" s="226">
        <v>0</v>
      </c>
      <c r="P551" s="226">
        <v>0</v>
      </c>
      <c r="Q551" s="226">
        <v>0</v>
      </c>
      <c r="R551" s="226">
        <v>0</v>
      </c>
      <c r="S551" s="226">
        <v>0</v>
      </c>
      <c r="T551" s="226">
        <v>0</v>
      </c>
      <c r="U551" s="226">
        <v>0</v>
      </c>
      <c r="V551" s="226">
        <v>0</v>
      </c>
      <c r="W551" s="226">
        <v>0</v>
      </c>
      <c r="X551" s="226">
        <v>0</v>
      </c>
      <c r="Y551" s="226">
        <v>0</v>
      </c>
      <c r="Z551" s="226">
        <v>0</v>
      </c>
      <c r="AA551" s="226">
        <v>0</v>
      </c>
      <c r="AB551" s="226">
        <v>0</v>
      </c>
      <c r="AC551" s="226">
        <v>0</v>
      </c>
      <c r="AD551" s="226">
        <v>0</v>
      </c>
      <c r="AE551" s="226">
        <v>0</v>
      </c>
      <c r="AF551" s="226">
        <v>0</v>
      </c>
      <c r="AG551" s="226">
        <v>0</v>
      </c>
      <c r="AH551" s="226">
        <v>0</v>
      </c>
      <c r="AI551" s="226">
        <v>0</v>
      </c>
      <c r="AJ551" s="226">
        <v>0</v>
      </c>
    </row>
    <row r="552" spans="1:36" x14ac:dyDescent="0.25">
      <c r="A552" s="17"/>
      <c r="B552" s="226" t="s">
        <v>239</v>
      </c>
      <c r="D552" s="226">
        <v>0</v>
      </c>
      <c r="E552" s="226">
        <v>0</v>
      </c>
      <c r="F552" s="226">
        <v>0</v>
      </c>
      <c r="G552" s="226">
        <v>0</v>
      </c>
      <c r="H552" s="226">
        <v>0</v>
      </c>
      <c r="I552" s="226">
        <v>0</v>
      </c>
      <c r="J552" s="226">
        <v>0</v>
      </c>
      <c r="K552" s="226">
        <v>0</v>
      </c>
      <c r="L552" s="226">
        <v>0</v>
      </c>
      <c r="M552" s="226">
        <v>0</v>
      </c>
      <c r="N552" s="226">
        <v>0</v>
      </c>
      <c r="O552" s="226">
        <v>0</v>
      </c>
      <c r="P552" s="226">
        <v>0</v>
      </c>
      <c r="Q552" s="226">
        <v>0</v>
      </c>
      <c r="R552" s="226">
        <v>0</v>
      </c>
      <c r="S552" s="226">
        <v>0</v>
      </c>
      <c r="T552" s="226">
        <v>0</v>
      </c>
      <c r="U552" s="226">
        <v>0</v>
      </c>
      <c r="V552" s="226">
        <v>0</v>
      </c>
      <c r="W552" s="226">
        <v>0</v>
      </c>
      <c r="X552" s="226">
        <v>0</v>
      </c>
      <c r="Y552" s="226">
        <v>0</v>
      </c>
      <c r="Z552" s="226">
        <v>0</v>
      </c>
      <c r="AA552" s="226">
        <v>0</v>
      </c>
      <c r="AB552" s="226">
        <v>0</v>
      </c>
      <c r="AC552" s="226">
        <v>0</v>
      </c>
      <c r="AD552" s="226">
        <v>0</v>
      </c>
      <c r="AE552" s="226">
        <v>0</v>
      </c>
      <c r="AF552" s="226">
        <v>0</v>
      </c>
      <c r="AG552" s="226">
        <v>0</v>
      </c>
      <c r="AH552" s="226">
        <v>0</v>
      </c>
      <c r="AI552" s="226">
        <v>0</v>
      </c>
      <c r="AJ552" s="226">
        <v>0</v>
      </c>
    </row>
    <row r="553" spans="1:36" x14ac:dyDescent="0.25">
      <c r="A553" s="17"/>
      <c r="B553" s="226" t="s">
        <v>158</v>
      </c>
      <c r="D553" s="226">
        <v>0</v>
      </c>
      <c r="E553" s="226">
        <v>0</v>
      </c>
      <c r="F553" s="226">
        <v>0</v>
      </c>
      <c r="G553" s="226">
        <v>0</v>
      </c>
      <c r="H553" s="226">
        <v>0</v>
      </c>
      <c r="I553" s="226">
        <v>0</v>
      </c>
      <c r="J553" s="226">
        <v>0</v>
      </c>
      <c r="K553" s="226">
        <v>0</v>
      </c>
      <c r="L553" s="226">
        <v>0</v>
      </c>
      <c r="M553" s="226">
        <v>0</v>
      </c>
      <c r="N553" s="226">
        <v>0</v>
      </c>
      <c r="O553" s="226">
        <v>0</v>
      </c>
      <c r="P553" s="226">
        <v>0</v>
      </c>
      <c r="Q553" s="226">
        <v>0</v>
      </c>
      <c r="R553" s="226">
        <v>0</v>
      </c>
      <c r="S553" s="226">
        <v>0</v>
      </c>
      <c r="T553" s="226">
        <v>0</v>
      </c>
      <c r="U553" s="226">
        <v>0</v>
      </c>
      <c r="V553" s="226">
        <v>0</v>
      </c>
      <c r="W553" s="226">
        <v>0</v>
      </c>
      <c r="X553" s="226">
        <v>0</v>
      </c>
      <c r="Y553" s="226">
        <v>0</v>
      </c>
      <c r="Z553" s="226">
        <v>0</v>
      </c>
      <c r="AA553" s="226">
        <v>0</v>
      </c>
      <c r="AB553" s="226">
        <v>0</v>
      </c>
      <c r="AC553" s="226">
        <v>0</v>
      </c>
      <c r="AD553" s="226">
        <v>0</v>
      </c>
      <c r="AE553" s="226">
        <v>0</v>
      </c>
      <c r="AF553" s="226">
        <v>0</v>
      </c>
      <c r="AG553" s="226">
        <v>0</v>
      </c>
      <c r="AH553" s="226">
        <v>0</v>
      </c>
      <c r="AI553" s="226">
        <v>0</v>
      </c>
      <c r="AJ553" s="226">
        <v>0</v>
      </c>
    </row>
    <row r="554" spans="1:36" x14ac:dyDescent="0.25">
      <c r="A554" s="17"/>
      <c r="B554" s="226" t="s">
        <v>2230</v>
      </c>
      <c r="D554" s="226">
        <v>0</v>
      </c>
      <c r="E554" s="226">
        <v>0</v>
      </c>
      <c r="F554" s="226">
        <v>0</v>
      </c>
      <c r="G554" s="226">
        <v>0</v>
      </c>
      <c r="H554" s="226">
        <v>0</v>
      </c>
      <c r="I554" s="226">
        <v>0</v>
      </c>
      <c r="J554" s="226">
        <v>0</v>
      </c>
      <c r="K554" s="226">
        <v>0</v>
      </c>
      <c r="L554" s="226">
        <v>0</v>
      </c>
      <c r="M554" s="226">
        <v>0</v>
      </c>
      <c r="N554" s="226">
        <v>0</v>
      </c>
      <c r="O554" s="226">
        <v>0</v>
      </c>
      <c r="P554" s="226">
        <v>0</v>
      </c>
      <c r="Q554" s="226">
        <v>0</v>
      </c>
      <c r="R554" s="226">
        <v>0</v>
      </c>
      <c r="S554" s="226">
        <v>0</v>
      </c>
      <c r="T554" s="226">
        <v>0</v>
      </c>
      <c r="U554" s="226">
        <v>0</v>
      </c>
      <c r="V554" s="226">
        <v>0</v>
      </c>
      <c r="W554" s="226">
        <v>0</v>
      </c>
      <c r="X554" s="226">
        <v>0</v>
      </c>
      <c r="Y554" s="226">
        <v>0</v>
      </c>
      <c r="Z554" s="226">
        <v>0</v>
      </c>
      <c r="AA554" s="226">
        <v>0</v>
      </c>
      <c r="AB554" s="226">
        <v>0</v>
      </c>
      <c r="AC554" s="226">
        <v>0</v>
      </c>
      <c r="AD554" s="226">
        <v>0</v>
      </c>
      <c r="AE554" s="226">
        <v>0</v>
      </c>
      <c r="AF554" s="226">
        <v>0</v>
      </c>
      <c r="AG554" s="226">
        <v>0</v>
      </c>
      <c r="AH554" s="226">
        <v>0</v>
      </c>
      <c r="AI554" s="226">
        <v>0</v>
      </c>
      <c r="AJ554" s="226">
        <v>0</v>
      </c>
    </row>
    <row r="555" spans="1:36" x14ac:dyDescent="0.25">
      <c r="A555" s="17"/>
      <c r="B555" s="226" t="s">
        <v>2231</v>
      </c>
      <c r="D555" s="226">
        <v>0</v>
      </c>
      <c r="E555" s="226">
        <v>0</v>
      </c>
      <c r="F555" s="226">
        <v>0</v>
      </c>
      <c r="G555" s="226">
        <v>0</v>
      </c>
      <c r="H555" s="226">
        <v>0</v>
      </c>
      <c r="I555" s="226">
        <v>0</v>
      </c>
      <c r="J555" s="226">
        <v>0</v>
      </c>
      <c r="K555" s="226">
        <v>0</v>
      </c>
      <c r="L555" s="226">
        <v>0</v>
      </c>
      <c r="M555" s="226">
        <v>0</v>
      </c>
      <c r="N555" s="226">
        <v>0</v>
      </c>
      <c r="O555" s="226">
        <v>0</v>
      </c>
      <c r="P555" s="226">
        <v>0</v>
      </c>
      <c r="Q555" s="226">
        <v>0</v>
      </c>
      <c r="R555" s="226">
        <v>0</v>
      </c>
      <c r="S555" s="226">
        <v>0</v>
      </c>
      <c r="T555" s="226">
        <v>0</v>
      </c>
      <c r="U555" s="226">
        <v>0</v>
      </c>
      <c r="V555" s="226">
        <v>0</v>
      </c>
      <c r="W555" s="226">
        <v>0</v>
      </c>
      <c r="X555" s="226">
        <v>0</v>
      </c>
      <c r="Y555" s="226">
        <v>0</v>
      </c>
      <c r="Z555" s="226">
        <v>0</v>
      </c>
      <c r="AA555" s="226">
        <v>0</v>
      </c>
      <c r="AB555" s="226">
        <v>0</v>
      </c>
      <c r="AC555" s="226">
        <v>0</v>
      </c>
      <c r="AD555" s="226">
        <v>0</v>
      </c>
      <c r="AE555" s="226">
        <v>0</v>
      </c>
      <c r="AF555" s="226">
        <v>0</v>
      </c>
      <c r="AG555" s="226">
        <v>0</v>
      </c>
      <c r="AH555" s="226">
        <v>0</v>
      </c>
      <c r="AI555" s="226">
        <v>0</v>
      </c>
      <c r="AJ555" s="226">
        <v>0</v>
      </c>
    </row>
    <row r="556" spans="1:36" x14ac:dyDescent="0.25">
      <c r="A556" s="17"/>
      <c r="B556" s="226" t="s">
        <v>156</v>
      </c>
      <c r="D556" s="226">
        <v>0</v>
      </c>
      <c r="E556" s="226">
        <v>0</v>
      </c>
      <c r="F556" s="226">
        <v>0</v>
      </c>
      <c r="G556" s="226">
        <v>0</v>
      </c>
      <c r="H556" s="226">
        <v>0</v>
      </c>
      <c r="I556" s="226">
        <v>0</v>
      </c>
      <c r="J556" s="226">
        <v>0</v>
      </c>
      <c r="K556" s="226">
        <v>0</v>
      </c>
      <c r="L556" s="226">
        <v>0</v>
      </c>
      <c r="M556" s="226">
        <v>0</v>
      </c>
      <c r="N556" s="226">
        <v>0</v>
      </c>
      <c r="O556" s="226">
        <v>0</v>
      </c>
      <c r="P556" s="226">
        <v>0</v>
      </c>
      <c r="Q556" s="226">
        <v>0</v>
      </c>
      <c r="R556" s="226">
        <v>0</v>
      </c>
      <c r="S556" s="226">
        <v>0</v>
      </c>
      <c r="T556" s="226">
        <v>0</v>
      </c>
      <c r="U556" s="226">
        <v>0</v>
      </c>
      <c r="V556" s="226">
        <v>0</v>
      </c>
      <c r="W556" s="226">
        <v>0</v>
      </c>
      <c r="X556" s="226">
        <v>0</v>
      </c>
      <c r="Y556" s="226">
        <v>0</v>
      </c>
      <c r="Z556" s="226">
        <v>0</v>
      </c>
      <c r="AA556" s="226">
        <v>0</v>
      </c>
      <c r="AB556" s="226">
        <v>0</v>
      </c>
      <c r="AC556" s="226">
        <v>0</v>
      </c>
      <c r="AD556" s="226">
        <v>0</v>
      </c>
      <c r="AE556" s="226">
        <v>0</v>
      </c>
      <c r="AF556" s="226">
        <v>0</v>
      </c>
      <c r="AG556" s="226">
        <v>0</v>
      </c>
      <c r="AH556" s="226">
        <v>0</v>
      </c>
      <c r="AI556" s="226">
        <v>0</v>
      </c>
      <c r="AJ556" s="226">
        <v>0</v>
      </c>
    </row>
    <row r="557" spans="1:36" x14ac:dyDescent="0.25">
      <c r="A557" s="17"/>
      <c r="B557" s="226" t="s">
        <v>2232</v>
      </c>
      <c r="D557" s="226">
        <v>0</v>
      </c>
      <c r="E557" s="226">
        <v>0</v>
      </c>
      <c r="F557" s="226">
        <v>0</v>
      </c>
      <c r="G557" s="226">
        <v>0</v>
      </c>
      <c r="H557" s="226">
        <v>0</v>
      </c>
      <c r="I557" s="226">
        <v>0</v>
      </c>
      <c r="J557" s="226">
        <v>0</v>
      </c>
      <c r="K557" s="226">
        <v>0</v>
      </c>
      <c r="L557" s="226">
        <v>0</v>
      </c>
      <c r="M557" s="226">
        <v>0</v>
      </c>
      <c r="N557" s="226">
        <v>0</v>
      </c>
      <c r="O557" s="226">
        <v>0</v>
      </c>
      <c r="P557" s="226">
        <v>0</v>
      </c>
      <c r="Q557" s="226">
        <v>0</v>
      </c>
      <c r="R557" s="226">
        <v>0</v>
      </c>
      <c r="S557" s="226">
        <v>0</v>
      </c>
      <c r="T557" s="226">
        <v>0</v>
      </c>
      <c r="U557" s="226">
        <v>0</v>
      </c>
      <c r="V557" s="226">
        <v>0</v>
      </c>
      <c r="W557" s="226">
        <v>0</v>
      </c>
      <c r="X557" s="226">
        <v>0</v>
      </c>
      <c r="Y557" s="226">
        <v>0</v>
      </c>
      <c r="Z557" s="226">
        <v>0</v>
      </c>
      <c r="AA557" s="226">
        <v>0</v>
      </c>
      <c r="AB557" s="226">
        <v>0</v>
      </c>
      <c r="AC557" s="226">
        <v>0</v>
      </c>
      <c r="AD557" s="226">
        <v>0</v>
      </c>
      <c r="AE557" s="226">
        <v>0</v>
      </c>
      <c r="AF557" s="226">
        <v>0</v>
      </c>
      <c r="AG557" s="226">
        <v>0</v>
      </c>
      <c r="AH557" s="226">
        <v>0</v>
      </c>
      <c r="AI557" s="226">
        <v>0</v>
      </c>
      <c r="AJ557" s="226">
        <v>0</v>
      </c>
    </row>
    <row r="558" spans="1:36" x14ac:dyDescent="0.25">
      <c r="A558" s="17"/>
      <c r="B558" s="226" t="s">
        <v>2233</v>
      </c>
      <c r="D558" s="226">
        <v>0</v>
      </c>
      <c r="E558" s="226">
        <v>0</v>
      </c>
      <c r="F558" s="226">
        <v>0</v>
      </c>
      <c r="G558" s="226">
        <v>0</v>
      </c>
      <c r="H558" s="226">
        <v>0</v>
      </c>
      <c r="I558" s="226">
        <v>0</v>
      </c>
      <c r="J558" s="226">
        <v>0</v>
      </c>
      <c r="K558" s="226">
        <v>0</v>
      </c>
      <c r="L558" s="226">
        <v>0</v>
      </c>
      <c r="M558" s="226">
        <v>0</v>
      </c>
      <c r="N558" s="226">
        <v>0</v>
      </c>
      <c r="O558" s="226">
        <v>0</v>
      </c>
      <c r="P558" s="226">
        <v>0</v>
      </c>
      <c r="Q558" s="226">
        <v>0</v>
      </c>
      <c r="R558" s="226">
        <v>0</v>
      </c>
      <c r="S558" s="226">
        <v>0</v>
      </c>
      <c r="T558" s="226">
        <v>0</v>
      </c>
      <c r="U558" s="226">
        <v>0</v>
      </c>
      <c r="V558" s="226">
        <v>0</v>
      </c>
      <c r="W558" s="226">
        <v>0</v>
      </c>
      <c r="X558" s="226">
        <v>0</v>
      </c>
      <c r="Y558" s="226">
        <v>0</v>
      </c>
      <c r="Z558" s="226">
        <v>0</v>
      </c>
      <c r="AA558" s="226">
        <v>0</v>
      </c>
      <c r="AB558" s="226">
        <v>0</v>
      </c>
      <c r="AC558" s="226">
        <v>0</v>
      </c>
      <c r="AD558" s="226">
        <v>0</v>
      </c>
      <c r="AE558" s="226">
        <v>0</v>
      </c>
      <c r="AF558" s="226">
        <v>0</v>
      </c>
      <c r="AG558" s="226">
        <v>0</v>
      </c>
      <c r="AH558" s="226">
        <v>0</v>
      </c>
      <c r="AI558" s="226">
        <v>0</v>
      </c>
      <c r="AJ558" s="226">
        <v>0</v>
      </c>
    </row>
    <row r="559" spans="1:36" x14ac:dyDescent="0.25">
      <c r="A559" s="17"/>
      <c r="B559" s="226" t="s">
        <v>2234</v>
      </c>
      <c r="D559" s="226">
        <v>0</v>
      </c>
      <c r="E559" s="226">
        <v>0</v>
      </c>
      <c r="F559" s="226">
        <v>0</v>
      </c>
      <c r="G559" s="226">
        <v>0</v>
      </c>
      <c r="H559" s="226">
        <v>0</v>
      </c>
      <c r="I559" s="226">
        <v>0</v>
      </c>
      <c r="J559" s="226">
        <v>0</v>
      </c>
      <c r="K559" s="226">
        <v>0</v>
      </c>
      <c r="L559" s="226">
        <v>0</v>
      </c>
      <c r="M559" s="226">
        <v>0</v>
      </c>
      <c r="N559" s="226">
        <v>0</v>
      </c>
      <c r="O559" s="226">
        <v>0</v>
      </c>
      <c r="P559" s="226">
        <v>0</v>
      </c>
      <c r="Q559" s="226">
        <v>0</v>
      </c>
      <c r="R559" s="226">
        <v>0</v>
      </c>
      <c r="S559" s="226">
        <v>0</v>
      </c>
      <c r="T559" s="226">
        <v>0</v>
      </c>
      <c r="U559" s="226">
        <v>0</v>
      </c>
      <c r="V559" s="226">
        <v>0</v>
      </c>
      <c r="W559" s="226">
        <v>0</v>
      </c>
      <c r="X559" s="226">
        <v>0</v>
      </c>
      <c r="Y559" s="226">
        <v>0</v>
      </c>
      <c r="Z559" s="226">
        <v>0</v>
      </c>
      <c r="AA559" s="226">
        <v>0</v>
      </c>
      <c r="AB559" s="226">
        <v>0</v>
      </c>
      <c r="AC559" s="226">
        <v>0</v>
      </c>
      <c r="AD559" s="226">
        <v>0</v>
      </c>
      <c r="AE559" s="226">
        <v>0</v>
      </c>
      <c r="AF559" s="226">
        <v>0</v>
      </c>
      <c r="AG559" s="226">
        <v>0</v>
      </c>
      <c r="AH559" s="226">
        <v>0</v>
      </c>
      <c r="AI559" s="226">
        <v>0</v>
      </c>
      <c r="AJ559" s="226">
        <v>0</v>
      </c>
    </row>
    <row r="560" spans="1:36" x14ac:dyDescent="0.25">
      <c r="A560" s="17"/>
      <c r="B560" s="226" t="s">
        <v>2235</v>
      </c>
    </row>
    <row r="561" spans="1:36" x14ac:dyDescent="0.25">
      <c r="A561" s="17"/>
      <c r="B561" s="226" t="s">
        <v>238</v>
      </c>
      <c r="D561" s="226">
        <v>0.2</v>
      </c>
      <c r="E561" s="226">
        <v>0.2</v>
      </c>
      <c r="F561" s="226">
        <v>0.2</v>
      </c>
      <c r="G561" s="226">
        <v>0.1</v>
      </c>
      <c r="H561" s="226">
        <v>0.1</v>
      </c>
      <c r="I561" s="226">
        <v>0.1</v>
      </c>
      <c r="J561" s="226">
        <v>0.1</v>
      </c>
      <c r="K561" s="226">
        <v>0.1</v>
      </c>
      <c r="L561" s="226">
        <v>0.1</v>
      </c>
      <c r="M561" s="226">
        <v>0.1</v>
      </c>
      <c r="N561" s="226">
        <v>0.1</v>
      </c>
      <c r="O561" s="226">
        <v>0.1</v>
      </c>
      <c r="P561" s="226">
        <v>0.1</v>
      </c>
      <c r="Q561" s="226">
        <v>0.1</v>
      </c>
      <c r="R561" s="226">
        <v>0.1</v>
      </c>
      <c r="S561" s="226">
        <v>0.1</v>
      </c>
      <c r="T561" s="226">
        <v>0.1</v>
      </c>
      <c r="U561" s="226">
        <v>0.1</v>
      </c>
      <c r="V561" s="226">
        <v>0.1</v>
      </c>
      <c r="W561" s="226">
        <v>0.1</v>
      </c>
      <c r="X561" s="226">
        <v>0.1</v>
      </c>
      <c r="Y561" s="226">
        <v>0.1</v>
      </c>
      <c r="Z561" s="226">
        <v>0.1</v>
      </c>
      <c r="AA561" s="226">
        <v>0.1</v>
      </c>
      <c r="AB561" s="226">
        <v>0.1</v>
      </c>
      <c r="AC561" s="226">
        <v>0.1</v>
      </c>
      <c r="AD561" s="226">
        <v>0.1</v>
      </c>
      <c r="AE561" s="226">
        <v>0.1</v>
      </c>
      <c r="AF561" s="226">
        <v>0.1</v>
      </c>
      <c r="AG561" s="226">
        <v>0.1</v>
      </c>
      <c r="AH561" s="226">
        <v>0.1</v>
      </c>
      <c r="AI561" s="226">
        <v>0.1</v>
      </c>
      <c r="AJ561" s="226">
        <v>0.1</v>
      </c>
    </row>
    <row r="562" spans="1:36" x14ac:dyDescent="0.25">
      <c r="A562" s="17"/>
      <c r="B562" s="226" t="s">
        <v>239</v>
      </c>
      <c r="D562" s="226">
        <v>0</v>
      </c>
      <c r="E562" s="226">
        <v>0</v>
      </c>
      <c r="F562" s="226">
        <v>0</v>
      </c>
      <c r="G562" s="226">
        <v>0</v>
      </c>
      <c r="H562" s="226">
        <v>0</v>
      </c>
      <c r="I562" s="226">
        <v>0</v>
      </c>
      <c r="J562" s="226">
        <v>0</v>
      </c>
      <c r="K562" s="226">
        <v>0</v>
      </c>
      <c r="L562" s="226">
        <v>0</v>
      </c>
      <c r="M562" s="226">
        <v>0</v>
      </c>
      <c r="N562" s="226">
        <v>0</v>
      </c>
      <c r="O562" s="226">
        <v>0</v>
      </c>
      <c r="P562" s="226">
        <v>0</v>
      </c>
      <c r="Q562" s="226">
        <v>0</v>
      </c>
      <c r="R562" s="226">
        <v>0</v>
      </c>
      <c r="S562" s="226">
        <v>0</v>
      </c>
      <c r="T562" s="226">
        <v>0</v>
      </c>
      <c r="U562" s="226">
        <v>0</v>
      </c>
      <c r="V562" s="226">
        <v>0</v>
      </c>
      <c r="W562" s="226">
        <v>0</v>
      </c>
      <c r="X562" s="226">
        <v>0</v>
      </c>
      <c r="Y562" s="226">
        <v>0</v>
      </c>
      <c r="Z562" s="226">
        <v>0</v>
      </c>
      <c r="AA562" s="226">
        <v>0</v>
      </c>
      <c r="AB562" s="226">
        <v>0</v>
      </c>
      <c r="AC562" s="226">
        <v>0</v>
      </c>
      <c r="AD562" s="226">
        <v>0</v>
      </c>
      <c r="AE562" s="226">
        <v>0</v>
      </c>
      <c r="AF562" s="226">
        <v>0</v>
      </c>
      <c r="AG562" s="226">
        <v>0</v>
      </c>
      <c r="AH562" s="226">
        <v>0</v>
      </c>
      <c r="AI562" s="226">
        <v>0</v>
      </c>
      <c r="AJ562" s="226">
        <v>0</v>
      </c>
    </row>
    <row r="563" spans="1:36" x14ac:dyDescent="0.25">
      <c r="A563" s="17"/>
      <c r="B563" s="226" t="s">
        <v>158</v>
      </c>
      <c r="D563" s="226">
        <v>0</v>
      </c>
      <c r="E563" s="226">
        <v>0</v>
      </c>
      <c r="F563" s="226">
        <v>0</v>
      </c>
      <c r="G563" s="226">
        <v>0</v>
      </c>
      <c r="H563" s="226">
        <v>0</v>
      </c>
      <c r="I563" s="226">
        <v>0</v>
      </c>
      <c r="J563" s="226">
        <v>0</v>
      </c>
      <c r="K563" s="226">
        <v>0</v>
      </c>
      <c r="L563" s="226">
        <v>0</v>
      </c>
      <c r="M563" s="226">
        <v>0</v>
      </c>
      <c r="N563" s="226">
        <v>0</v>
      </c>
      <c r="O563" s="226">
        <v>0</v>
      </c>
      <c r="P563" s="226">
        <v>0</v>
      </c>
      <c r="Q563" s="226">
        <v>0</v>
      </c>
      <c r="R563" s="226">
        <v>0</v>
      </c>
      <c r="S563" s="226">
        <v>0</v>
      </c>
      <c r="T563" s="226">
        <v>0</v>
      </c>
      <c r="U563" s="226">
        <v>0</v>
      </c>
      <c r="V563" s="226">
        <v>0</v>
      </c>
      <c r="W563" s="226">
        <v>0</v>
      </c>
      <c r="X563" s="226">
        <v>0</v>
      </c>
      <c r="Y563" s="226">
        <v>0</v>
      </c>
      <c r="Z563" s="226">
        <v>0</v>
      </c>
      <c r="AA563" s="226">
        <v>0</v>
      </c>
      <c r="AB563" s="226">
        <v>0</v>
      </c>
      <c r="AC563" s="226">
        <v>0</v>
      </c>
      <c r="AD563" s="226">
        <v>0</v>
      </c>
      <c r="AE563" s="226">
        <v>0</v>
      </c>
      <c r="AF563" s="226">
        <v>0</v>
      </c>
      <c r="AG563" s="226">
        <v>0</v>
      </c>
      <c r="AH563" s="226">
        <v>0</v>
      </c>
      <c r="AI563" s="226">
        <v>0</v>
      </c>
      <c r="AJ563" s="226">
        <v>0</v>
      </c>
    </row>
    <row r="564" spans="1:36" x14ac:dyDescent="0.25">
      <c r="A564" s="17"/>
      <c r="B564" s="226" t="s">
        <v>2230</v>
      </c>
      <c r="D564" s="226">
        <v>0</v>
      </c>
      <c r="E564" s="226">
        <v>0</v>
      </c>
      <c r="F564" s="226">
        <v>0</v>
      </c>
      <c r="G564" s="226">
        <v>0</v>
      </c>
      <c r="H564" s="226">
        <v>0</v>
      </c>
      <c r="I564" s="226">
        <v>0</v>
      </c>
      <c r="J564" s="226">
        <v>0</v>
      </c>
      <c r="K564" s="226">
        <v>0</v>
      </c>
      <c r="L564" s="226">
        <v>0</v>
      </c>
      <c r="M564" s="226">
        <v>0</v>
      </c>
      <c r="N564" s="226">
        <v>0</v>
      </c>
      <c r="O564" s="226">
        <v>0</v>
      </c>
      <c r="P564" s="226">
        <v>0</v>
      </c>
      <c r="Q564" s="226">
        <v>0</v>
      </c>
      <c r="R564" s="226">
        <v>0</v>
      </c>
      <c r="S564" s="226">
        <v>0</v>
      </c>
      <c r="T564" s="226">
        <v>0</v>
      </c>
      <c r="U564" s="226">
        <v>0</v>
      </c>
      <c r="V564" s="226">
        <v>0</v>
      </c>
      <c r="W564" s="226">
        <v>0</v>
      </c>
      <c r="X564" s="226">
        <v>0</v>
      </c>
      <c r="Y564" s="226">
        <v>0</v>
      </c>
      <c r="Z564" s="226">
        <v>0</v>
      </c>
      <c r="AA564" s="226">
        <v>0</v>
      </c>
      <c r="AB564" s="226">
        <v>0</v>
      </c>
      <c r="AC564" s="226">
        <v>0</v>
      </c>
      <c r="AD564" s="226">
        <v>0</v>
      </c>
      <c r="AE564" s="226">
        <v>0</v>
      </c>
      <c r="AF564" s="226">
        <v>0</v>
      </c>
      <c r="AG564" s="226">
        <v>0</v>
      </c>
      <c r="AH564" s="226">
        <v>0</v>
      </c>
      <c r="AI564" s="226">
        <v>0</v>
      </c>
      <c r="AJ564" s="226">
        <v>0</v>
      </c>
    </row>
    <row r="565" spans="1:36" x14ac:dyDescent="0.25">
      <c r="A565" s="17"/>
      <c r="B565" s="226" t="s">
        <v>2231</v>
      </c>
      <c r="D565" s="226">
        <v>0</v>
      </c>
      <c r="E565" s="226">
        <v>0</v>
      </c>
      <c r="F565" s="226">
        <v>0</v>
      </c>
      <c r="G565" s="226">
        <v>0</v>
      </c>
      <c r="H565" s="226">
        <v>0</v>
      </c>
      <c r="I565" s="226">
        <v>0</v>
      </c>
      <c r="J565" s="226">
        <v>0</v>
      </c>
      <c r="K565" s="226">
        <v>0</v>
      </c>
      <c r="L565" s="226">
        <v>0</v>
      </c>
      <c r="M565" s="226">
        <v>0</v>
      </c>
      <c r="N565" s="226">
        <v>0</v>
      </c>
      <c r="O565" s="226">
        <v>0</v>
      </c>
      <c r="P565" s="226">
        <v>0</v>
      </c>
      <c r="Q565" s="226">
        <v>0</v>
      </c>
      <c r="R565" s="226">
        <v>0</v>
      </c>
      <c r="S565" s="226">
        <v>0</v>
      </c>
      <c r="T565" s="226">
        <v>0</v>
      </c>
      <c r="U565" s="226">
        <v>0</v>
      </c>
      <c r="V565" s="226">
        <v>0</v>
      </c>
      <c r="W565" s="226">
        <v>0</v>
      </c>
      <c r="X565" s="226">
        <v>0</v>
      </c>
      <c r="Y565" s="226">
        <v>0</v>
      </c>
      <c r="Z565" s="226">
        <v>0</v>
      </c>
      <c r="AA565" s="226">
        <v>0</v>
      </c>
      <c r="AB565" s="226">
        <v>0</v>
      </c>
      <c r="AC565" s="226">
        <v>0</v>
      </c>
      <c r="AD565" s="226">
        <v>0</v>
      </c>
      <c r="AE565" s="226">
        <v>0</v>
      </c>
      <c r="AF565" s="226">
        <v>0</v>
      </c>
      <c r="AG565" s="226">
        <v>0</v>
      </c>
      <c r="AH565" s="226">
        <v>0</v>
      </c>
      <c r="AI565" s="226">
        <v>0</v>
      </c>
      <c r="AJ565" s="226">
        <v>0</v>
      </c>
    </row>
    <row r="566" spans="1:36" x14ac:dyDescent="0.25">
      <c r="A566" s="17"/>
      <c r="B566" s="226" t="s">
        <v>156</v>
      </c>
      <c r="D566" s="226">
        <v>0</v>
      </c>
      <c r="E566" s="226">
        <v>0</v>
      </c>
      <c r="F566" s="226">
        <v>0</v>
      </c>
      <c r="G566" s="226">
        <v>0</v>
      </c>
      <c r="H566" s="226">
        <v>0</v>
      </c>
      <c r="I566" s="226">
        <v>0</v>
      </c>
      <c r="J566" s="226">
        <v>0</v>
      </c>
      <c r="K566" s="226">
        <v>0</v>
      </c>
      <c r="L566" s="226">
        <v>0</v>
      </c>
      <c r="M566" s="226">
        <v>0</v>
      </c>
      <c r="N566" s="226">
        <v>0</v>
      </c>
      <c r="O566" s="226">
        <v>0</v>
      </c>
      <c r="P566" s="226">
        <v>0</v>
      </c>
      <c r="Q566" s="226">
        <v>0</v>
      </c>
      <c r="R566" s="226">
        <v>0</v>
      </c>
      <c r="S566" s="226">
        <v>0</v>
      </c>
      <c r="T566" s="226">
        <v>0</v>
      </c>
      <c r="U566" s="226">
        <v>0</v>
      </c>
      <c r="V566" s="226">
        <v>0</v>
      </c>
      <c r="W566" s="226">
        <v>0</v>
      </c>
      <c r="X566" s="226">
        <v>0</v>
      </c>
      <c r="Y566" s="226">
        <v>0</v>
      </c>
      <c r="Z566" s="226">
        <v>0</v>
      </c>
      <c r="AA566" s="226">
        <v>0</v>
      </c>
      <c r="AB566" s="226">
        <v>0</v>
      </c>
      <c r="AC566" s="226">
        <v>0</v>
      </c>
      <c r="AD566" s="226">
        <v>0</v>
      </c>
      <c r="AE566" s="226">
        <v>0</v>
      </c>
      <c r="AF566" s="226">
        <v>0</v>
      </c>
      <c r="AG566" s="226">
        <v>0</v>
      </c>
      <c r="AH566" s="226">
        <v>0</v>
      </c>
      <c r="AI566" s="226">
        <v>0</v>
      </c>
      <c r="AJ566" s="226">
        <v>0</v>
      </c>
    </row>
    <row r="567" spans="1:36" x14ac:dyDescent="0.25">
      <c r="A567" s="17"/>
      <c r="B567" s="226" t="s">
        <v>2232</v>
      </c>
      <c r="D567" s="226">
        <v>0</v>
      </c>
      <c r="E567" s="226">
        <v>0</v>
      </c>
      <c r="F567" s="226">
        <v>0</v>
      </c>
      <c r="G567" s="226">
        <v>0</v>
      </c>
      <c r="H567" s="226">
        <v>0</v>
      </c>
      <c r="I567" s="226">
        <v>0</v>
      </c>
      <c r="J567" s="226">
        <v>0</v>
      </c>
      <c r="K567" s="226">
        <v>0</v>
      </c>
      <c r="L567" s="226">
        <v>0</v>
      </c>
      <c r="M567" s="226">
        <v>0</v>
      </c>
      <c r="N567" s="226">
        <v>0</v>
      </c>
      <c r="O567" s="226">
        <v>0</v>
      </c>
      <c r="P567" s="226">
        <v>0</v>
      </c>
      <c r="Q567" s="226">
        <v>0</v>
      </c>
      <c r="R567" s="226">
        <v>0</v>
      </c>
      <c r="S567" s="226">
        <v>0</v>
      </c>
      <c r="T567" s="226">
        <v>0</v>
      </c>
      <c r="U567" s="226">
        <v>0</v>
      </c>
      <c r="V567" s="226">
        <v>0</v>
      </c>
      <c r="W567" s="226">
        <v>0</v>
      </c>
      <c r="X567" s="226">
        <v>0</v>
      </c>
      <c r="Y567" s="226">
        <v>0</v>
      </c>
      <c r="Z567" s="226">
        <v>0</v>
      </c>
      <c r="AA567" s="226">
        <v>0</v>
      </c>
      <c r="AB567" s="226">
        <v>0</v>
      </c>
      <c r="AC567" s="226">
        <v>0</v>
      </c>
      <c r="AD567" s="226">
        <v>0</v>
      </c>
      <c r="AE567" s="226">
        <v>0</v>
      </c>
      <c r="AF567" s="226">
        <v>0</v>
      </c>
      <c r="AG567" s="226">
        <v>0</v>
      </c>
      <c r="AH567" s="226">
        <v>0</v>
      </c>
      <c r="AI567" s="226">
        <v>0</v>
      </c>
      <c r="AJ567" s="226">
        <v>0</v>
      </c>
    </row>
    <row r="568" spans="1:36" x14ac:dyDescent="0.25">
      <c r="A568" s="17"/>
      <c r="B568" s="226" t="s">
        <v>2233</v>
      </c>
      <c r="D568" s="226">
        <v>0</v>
      </c>
      <c r="E568" s="226">
        <v>0</v>
      </c>
      <c r="F568" s="226">
        <v>0</v>
      </c>
      <c r="G568" s="226">
        <v>0</v>
      </c>
      <c r="H568" s="226">
        <v>0</v>
      </c>
      <c r="I568" s="226">
        <v>0</v>
      </c>
      <c r="J568" s="226">
        <v>0</v>
      </c>
      <c r="K568" s="226">
        <v>0</v>
      </c>
      <c r="L568" s="226">
        <v>0</v>
      </c>
      <c r="M568" s="226">
        <v>0</v>
      </c>
      <c r="N568" s="226">
        <v>0</v>
      </c>
      <c r="O568" s="226">
        <v>0</v>
      </c>
      <c r="P568" s="226">
        <v>0</v>
      </c>
      <c r="Q568" s="226">
        <v>0</v>
      </c>
      <c r="R568" s="226">
        <v>0</v>
      </c>
      <c r="S568" s="226">
        <v>0</v>
      </c>
      <c r="T568" s="226">
        <v>0</v>
      </c>
      <c r="U568" s="226">
        <v>0</v>
      </c>
      <c r="V568" s="226">
        <v>0</v>
      </c>
      <c r="W568" s="226">
        <v>0</v>
      </c>
      <c r="X568" s="226">
        <v>0</v>
      </c>
      <c r="Y568" s="226">
        <v>0</v>
      </c>
      <c r="Z568" s="226">
        <v>0</v>
      </c>
      <c r="AA568" s="226">
        <v>0</v>
      </c>
      <c r="AB568" s="226">
        <v>0</v>
      </c>
      <c r="AC568" s="226">
        <v>0</v>
      </c>
      <c r="AD568" s="226">
        <v>0</v>
      </c>
      <c r="AE568" s="226">
        <v>0</v>
      </c>
      <c r="AF568" s="226">
        <v>0</v>
      </c>
      <c r="AG568" s="226">
        <v>0</v>
      </c>
      <c r="AH568" s="226">
        <v>0</v>
      </c>
      <c r="AI568" s="226">
        <v>0</v>
      </c>
      <c r="AJ568" s="226">
        <v>0</v>
      </c>
    </row>
    <row r="569" spans="1:36" x14ac:dyDescent="0.25">
      <c r="A569" s="17"/>
      <c r="B569" s="226" t="s">
        <v>2234</v>
      </c>
      <c r="D569" s="226">
        <v>0</v>
      </c>
      <c r="E569" s="226">
        <v>0</v>
      </c>
      <c r="F569" s="226">
        <v>0</v>
      </c>
      <c r="G569" s="226">
        <v>0</v>
      </c>
      <c r="H569" s="226">
        <v>0</v>
      </c>
      <c r="I569" s="226">
        <v>0</v>
      </c>
      <c r="J569" s="226">
        <v>0</v>
      </c>
      <c r="K569" s="226">
        <v>0</v>
      </c>
      <c r="L569" s="226">
        <v>0</v>
      </c>
      <c r="M569" s="226">
        <v>0</v>
      </c>
      <c r="N569" s="226">
        <v>0</v>
      </c>
      <c r="O569" s="226">
        <v>0</v>
      </c>
      <c r="P569" s="226">
        <v>0</v>
      </c>
      <c r="Q569" s="226">
        <v>0</v>
      </c>
      <c r="R569" s="226">
        <v>0</v>
      </c>
      <c r="S569" s="226">
        <v>0</v>
      </c>
      <c r="T569" s="226">
        <v>0</v>
      </c>
      <c r="U569" s="226">
        <v>0</v>
      </c>
      <c r="V569" s="226">
        <v>0</v>
      </c>
      <c r="W569" s="226">
        <v>0</v>
      </c>
      <c r="X569" s="226">
        <v>0</v>
      </c>
      <c r="Y569" s="226">
        <v>0</v>
      </c>
      <c r="Z569" s="226">
        <v>0</v>
      </c>
      <c r="AA569" s="226">
        <v>0</v>
      </c>
      <c r="AB569" s="226">
        <v>0</v>
      </c>
      <c r="AC569" s="226">
        <v>0</v>
      </c>
      <c r="AD569" s="226">
        <v>0</v>
      </c>
      <c r="AE569" s="226">
        <v>0</v>
      </c>
      <c r="AF569" s="226">
        <v>0</v>
      </c>
      <c r="AG569" s="226">
        <v>0</v>
      </c>
      <c r="AH569" s="226">
        <v>0</v>
      </c>
      <c r="AI569" s="226">
        <v>0</v>
      </c>
      <c r="AJ569" s="226">
        <v>0</v>
      </c>
    </row>
    <row r="570" spans="1:36" x14ac:dyDescent="0.25">
      <c r="A570" s="17"/>
    </row>
    <row r="571" spans="1:36" x14ac:dyDescent="0.25">
      <c r="A571" s="17"/>
      <c r="B571" s="226" t="s">
        <v>2236</v>
      </c>
      <c r="D571" s="226">
        <v>16.100000000000001</v>
      </c>
      <c r="E571" s="226">
        <v>16.3</v>
      </c>
      <c r="F571" s="226">
        <v>15.9</v>
      </c>
      <c r="G571" s="226">
        <v>15.4</v>
      </c>
      <c r="H571" s="226">
        <v>15.6</v>
      </c>
      <c r="I571" s="226">
        <v>15.7</v>
      </c>
      <c r="J571" s="226">
        <v>15.7</v>
      </c>
      <c r="K571" s="226">
        <v>15.7</v>
      </c>
      <c r="L571" s="226">
        <v>15.7</v>
      </c>
      <c r="M571" s="226">
        <v>15.5</v>
      </c>
      <c r="N571" s="226">
        <v>15.4</v>
      </c>
      <c r="O571" s="226">
        <v>15.3</v>
      </c>
      <c r="P571" s="226">
        <v>15.3</v>
      </c>
      <c r="Q571" s="226">
        <v>15.2</v>
      </c>
      <c r="R571" s="226">
        <v>15.2</v>
      </c>
      <c r="S571" s="226">
        <v>15.1</v>
      </c>
      <c r="T571" s="226">
        <v>15</v>
      </c>
      <c r="U571" s="226">
        <v>15</v>
      </c>
      <c r="V571" s="226">
        <v>14.9</v>
      </c>
      <c r="W571" s="226">
        <v>14.9</v>
      </c>
      <c r="X571" s="226">
        <v>14.9</v>
      </c>
      <c r="Y571" s="226">
        <v>14.9</v>
      </c>
      <c r="Z571" s="226">
        <v>14.9</v>
      </c>
      <c r="AA571" s="226">
        <v>14.9</v>
      </c>
      <c r="AB571" s="226">
        <v>14.9</v>
      </c>
      <c r="AC571" s="226">
        <v>14.9</v>
      </c>
      <c r="AD571" s="226">
        <v>14.9</v>
      </c>
      <c r="AE571" s="226">
        <v>14.9</v>
      </c>
      <c r="AF571" s="226">
        <v>14.8</v>
      </c>
      <c r="AG571" s="226">
        <v>14.8</v>
      </c>
      <c r="AH571" s="226">
        <v>14.6</v>
      </c>
      <c r="AI571" s="226">
        <v>14.6</v>
      </c>
      <c r="AJ571" s="226">
        <v>14.6</v>
      </c>
    </row>
    <row r="572" spans="1:36" x14ac:dyDescent="0.25">
      <c r="A572" s="17"/>
      <c r="B572" s="226" t="s">
        <v>2237</v>
      </c>
      <c r="D572" s="226">
        <v>12.3</v>
      </c>
      <c r="E572" s="226">
        <v>12.4</v>
      </c>
      <c r="F572" s="226">
        <v>12.1</v>
      </c>
      <c r="G572" s="226">
        <v>14.6</v>
      </c>
      <c r="H572" s="226">
        <v>14.6</v>
      </c>
      <c r="I572" s="226">
        <v>14.6</v>
      </c>
      <c r="J572" s="226">
        <v>14.6</v>
      </c>
      <c r="K572" s="226">
        <v>14.6</v>
      </c>
      <c r="L572" s="226">
        <v>14.6</v>
      </c>
      <c r="M572" s="226">
        <v>14.6</v>
      </c>
      <c r="N572" s="226">
        <v>14.6</v>
      </c>
      <c r="O572" s="226">
        <v>14.6</v>
      </c>
      <c r="P572" s="226">
        <v>14.6</v>
      </c>
      <c r="Q572" s="226">
        <v>14.6</v>
      </c>
      <c r="R572" s="226">
        <v>14.6</v>
      </c>
      <c r="S572" s="226">
        <v>14.6</v>
      </c>
      <c r="T572" s="226">
        <v>14.6</v>
      </c>
      <c r="U572" s="226">
        <v>14.6</v>
      </c>
      <c r="V572" s="226">
        <v>14.6</v>
      </c>
      <c r="W572" s="226">
        <v>14.6</v>
      </c>
      <c r="X572" s="226">
        <v>14.6</v>
      </c>
      <c r="Y572" s="226">
        <v>14.6</v>
      </c>
      <c r="Z572" s="226">
        <v>14.6</v>
      </c>
      <c r="AA572" s="226">
        <v>14.6</v>
      </c>
      <c r="AB572" s="226">
        <v>14.6</v>
      </c>
      <c r="AC572" s="226">
        <v>14.6</v>
      </c>
      <c r="AD572" s="226">
        <v>14.6</v>
      </c>
      <c r="AE572" s="226">
        <v>14.6</v>
      </c>
      <c r="AF572" s="226">
        <v>14.6</v>
      </c>
      <c r="AG572" s="226">
        <v>14.6</v>
      </c>
      <c r="AH572" s="226">
        <v>14.6</v>
      </c>
      <c r="AI572" s="226">
        <v>14.6</v>
      </c>
      <c r="AJ572" s="226">
        <v>14.6</v>
      </c>
    </row>
    <row r="573" spans="1:36" x14ac:dyDescent="0.25">
      <c r="A573" s="17"/>
      <c r="B573" s="226" t="s">
        <v>2238</v>
      </c>
      <c r="D573" s="226">
        <v>7.8</v>
      </c>
      <c r="E573" s="226">
        <v>7.8</v>
      </c>
      <c r="F573" s="226">
        <v>7.3</v>
      </c>
      <c r="G573" s="226">
        <v>4.4000000000000004</v>
      </c>
      <c r="H573" s="226">
        <v>4.7</v>
      </c>
      <c r="I573" s="226">
        <v>4.9000000000000004</v>
      </c>
      <c r="J573" s="226">
        <v>4.9000000000000004</v>
      </c>
      <c r="K573" s="226">
        <v>5</v>
      </c>
      <c r="L573" s="226">
        <v>4.9000000000000004</v>
      </c>
      <c r="M573" s="226">
        <v>4.8</v>
      </c>
      <c r="N573" s="226">
        <v>4.8</v>
      </c>
      <c r="O573" s="226">
        <v>4.7</v>
      </c>
      <c r="P573" s="226">
        <v>4.7</v>
      </c>
      <c r="Q573" s="226">
        <v>4.5999999999999996</v>
      </c>
      <c r="R573" s="226">
        <v>4.5</v>
      </c>
      <c r="S573" s="226">
        <v>4.5</v>
      </c>
      <c r="T573" s="226">
        <v>4.4000000000000004</v>
      </c>
      <c r="U573" s="226">
        <v>4.4000000000000004</v>
      </c>
      <c r="V573" s="226">
        <v>4.3</v>
      </c>
      <c r="W573" s="226">
        <v>4.3</v>
      </c>
      <c r="X573" s="226">
        <v>4.2</v>
      </c>
      <c r="Y573" s="226">
        <v>4.2</v>
      </c>
      <c r="Z573" s="226">
        <v>4.2</v>
      </c>
      <c r="AA573" s="226">
        <v>4.2</v>
      </c>
      <c r="AB573" s="226">
        <v>4.2</v>
      </c>
      <c r="AC573" s="226">
        <v>4.2</v>
      </c>
      <c r="AD573" s="226">
        <v>4.2</v>
      </c>
      <c r="AE573" s="226">
        <v>4.2</v>
      </c>
      <c r="AF573" s="226">
        <v>4.2</v>
      </c>
      <c r="AG573" s="226">
        <v>4.2</v>
      </c>
      <c r="AH573" s="226">
        <v>4.2</v>
      </c>
      <c r="AI573" s="226">
        <v>4.2</v>
      </c>
      <c r="AJ573" s="226">
        <v>4.2</v>
      </c>
    </row>
    <row r="574" spans="1:36" x14ac:dyDescent="0.25">
      <c r="A574" s="17"/>
      <c r="B574" s="226" t="s">
        <v>2239</v>
      </c>
      <c r="D574" s="226">
        <v>7.8</v>
      </c>
      <c r="E574" s="226">
        <v>7.8</v>
      </c>
      <c r="F574" s="226">
        <v>7.3</v>
      </c>
      <c r="G574" s="226">
        <v>4.4000000000000004</v>
      </c>
      <c r="H574" s="226">
        <v>4.7</v>
      </c>
      <c r="I574" s="226">
        <v>4.9000000000000004</v>
      </c>
      <c r="J574" s="226">
        <v>4.9000000000000004</v>
      </c>
      <c r="K574" s="226">
        <v>5</v>
      </c>
      <c r="L574" s="226">
        <v>4.9000000000000004</v>
      </c>
      <c r="M574" s="226">
        <v>4.8</v>
      </c>
      <c r="N574" s="226">
        <v>4.8</v>
      </c>
      <c r="O574" s="226">
        <v>4.7</v>
      </c>
      <c r="P574" s="226">
        <v>4.7</v>
      </c>
      <c r="Q574" s="226">
        <v>4.5999999999999996</v>
      </c>
      <c r="R574" s="226">
        <v>4.5</v>
      </c>
      <c r="S574" s="226">
        <v>4.5</v>
      </c>
      <c r="T574" s="226">
        <v>4.4000000000000004</v>
      </c>
      <c r="U574" s="226">
        <v>4.4000000000000004</v>
      </c>
      <c r="V574" s="226">
        <v>4.3</v>
      </c>
      <c r="W574" s="226">
        <v>4.3</v>
      </c>
      <c r="X574" s="226">
        <v>4.2</v>
      </c>
      <c r="Y574" s="226">
        <v>4.2</v>
      </c>
      <c r="Z574" s="226">
        <v>4.2</v>
      </c>
      <c r="AA574" s="226">
        <v>4.2</v>
      </c>
      <c r="AB574" s="226">
        <v>4.2</v>
      </c>
      <c r="AC574" s="226">
        <v>4.2</v>
      </c>
      <c r="AD574" s="226">
        <v>4.2</v>
      </c>
      <c r="AE574" s="226">
        <v>4.2</v>
      </c>
      <c r="AF574" s="226">
        <v>4.2</v>
      </c>
      <c r="AG574" s="226">
        <v>4.2</v>
      </c>
      <c r="AH574" s="226">
        <v>4.2</v>
      </c>
      <c r="AI574" s="226">
        <v>4.2</v>
      </c>
      <c r="AJ574" s="226">
        <v>4.2</v>
      </c>
    </row>
    <row r="575" spans="1:36" x14ac:dyDescent="0.25">
      <c r="A575" s="17"/>
      <c r="B575" s="226" t="s">
        <v>2240</v>
      </c>
      <c r="D575" s="226">
        <v>0</v>
      </c>
      <c r="E575" s="226">
        <v>0</v>
      </c>
      <c r="F575" s="226">
        <v>0</v>
      </c>
      <c r="G575" s="226">
        <v>0</v>
      </c>
      <c r="H575" s="226">
        <v>0</v>
      </c>
      <c r="I575" s="226">
        <v>0</v>
      </c>
      <c r="J575" s="226">
        <v>0</v>
      </c>
      <c r="K575" s="226">
        <v>0</v>
      </c>
      <c r="L575" s="226">
        <v>0</v>
      </c>
      <c r="M575" s="226">
        <v>0</v>
      </c>
      <c r="N575" s="226">
        <v>0</v>
      </c>
      <c r="O575" s="226">
        <v>0</v>
      </c>
      <c r="P575" s="226">
        <v>0</v>
      </c>
      <c r="Q575" s="226">
        <v>0</v>
      </c>
      <c r="R575" s="226">
        <v>0</v>
      </c>
      <c r="S575" s="226">
        <v>0</v>
      </c>
      <c r="T575" s="226">
        <v>0</v>
      </c>
      <c r="U575" s="226">
        <v>0</v>
      </c>
      <c r="V575" s="226">
        <v>0</v>
      </c>
      <c r="W575" s="226">
        <v>0</v>
      </c>
      <c r="X575" s="226">
        <v>0</v>
      </c>
      <c r="Y575" s="226">
        <v>0</v>
      </c>
      <c r="Z575" s="226">
        <v>0</v>
      </c>
      <c r="AA575" s="226">
        <v>0</v>
      </c>
      <c r="AB575" s="226">
        <v>0</v>
      </c>
      <c r="AC575" s="226">
        <v>0</v>
      </c>
      <c r="AD575" s="226">
        <v>0</v>
      </c>
      <c r="AE575" s="226">
        <v>0</v>
      </c>
      <c r="AF575" s="226">
        <v>0</v>
      </c>
      <c r="AG575" s="226">
        <v>0</v>
      </c>
      <c r="AH575" s="226">
        <v>0</v>
      </c>
      <c r="AI575" s="226">
        <v>0</v>
      </c>
      <c r="AJ575" s="226">
        <v>0</v>
      </c>
    </row>
    <row r="576" spans="1:36" x14ac:dyDescent="0.25">
      <c r="A576" s="17"/>
    </row>
    <row r="577" spans="1:36" x14ac:dyDescent="0.25">
      <c r="A577" s="17"/>
      <c r="B577" s="226" t="s">
        <v>2241</v>
      </c>
    </row>
    <row r="578" spans="1:36" x14ac:dyDescent="0.25">
      <c r="A578" s="17"/>
      <c r="B578" s="226" t="s">
        <v>2242</v>
      </c>
    </row>
    <row r="579" spans="1:36" x14ac:dyDescent="0.25">
      <c r="A579" s="17"/>
      <c r="B579" s="226" t="s">
        <v>2243</v>
      </c>
      <c r="D579" s="226">
        <v>216.8</v>
      </c>
      <c r="E579" s="226">
        <v>216.8</v>
      </c>
      <c r="F579" s="226">
        <v>211.7</v>
      </c>
      <c r="G579" s="226">
        <v>211.9</v>
      </c>
      <c r="H579" s="226">
        <v>212</v>
      </c>
      <c r="I579" s="226">
        <v>212.1</v>
      </c>
      <c r="J579" s="226">
        <v>212.2</v>
      </c>
      <c r="K579" s="226">
        <v>212.3</v>
      </c>
      <c r="L579" s="226">
        <v>212.3</v>
      </c>
      <c r="M579" s="226">
        <v>212.4</v>
      </c>
      <c r="N579" s="226">
        <v>212.5</v>
      </c>
      <c r="O579" s="226">
        <v>212.6</v>
      </c>
      <c r="P579" s="226">
        <v>212.7</v>
      </c>
      <c r="Q579" s="226">
        <v>212.7</v>
      </c>
      <c r="R579" s="226">
        <v>212.8</v>
      </c>
      <c r="S579" s="226">
        <v>212.9</v>
      </c>
      <c r="T579" s="226">
        <v>213</v>
      </c>
      <c r="U579" s="226">
        <v>213.1</v>
      </c>
      <c r="V579" s="226">
        <v>213.1</v>
      </c>
      <c r="W579" s="226">
        <v>213.2</v>
      </c>
      <c r="X579" s="226">
        <v>213.3</v>
      </c>
      <c r="Y579" s="226">
        <v>213.4</v>
      </c>
      <c r="Z579" s="226">
        <v>213.5</v>
      </c>
      <c r="AA579" s="226">
        <v>213.6</v>
      </c>
      <c r="AB579" s="226">
        <v>213.7</v>
      </c>
      <c r="AC579" s="226">
        <v>213.7</v>
      </c>
      <c r="AD579" s="226">
        <v>213.8</v>
      </c>
      <c r="AE579" s="226">
        <v>214</v>
      </c>
      <c r="AF579" s="226">
        <v>214.1</v>
      </c>
      <c r="AG579" s="226">
        <v>214.2</v>
      </c>
      <c r="AH579" s="226">
        <v>214.3</v>
      </c>
      <c r="AI579" s="226">
        <v>214.4</v>
      </c>
      <c r="AJ579" s="226">
        <v>214.5</v>
      </c>
    </row>
    <row r="580" spans="1:36" x14ac:dyDescent="0.25">
      <c r="A580" s="17"/>
      <c r="B580" s="226" t="s">
        <v>2244</v>
      </c>
      <c r="D580" s="226">
        <v>41</v>
      </c>
      <c r="E580" s="226">
        <v>41</v>
      </c>
      <c r="F580" s="226">
        <v>41</v>
      </c>
      <c r="G580" s="226">
        <v>41</v>
      </c>
      <c r="H580" s="226">
        <v>41</v>
      </c>
      <c r="I580" s="226">
        <v>41</v>
      </c>
      <c r="J580" s="226">
        <v>41</v>
      </c>
      <c r="K580" s="226">
        <v>41</v>
      </c>
      <c r="L580" s="226">
        <v>41</v>
      </c>
      <c r="M580" s="226">
        <v>41</v>
      </c>
      <c r="N580" s="226">
        <v>41</v>
      </c>
      <c r="O580" s="226">
        <v>41</v>
      </c>
      <c r="P580" s="226">
        <v>41</v>
      </c>
      <c r="Q580" s="226">
        <v>41</v>
      </c>
      <c r="R580" s="226">
        <v>41</v>
      </c>
      <c r="S580" s="226">
        <v>41</v>
      </c>
      <c r="T580" s="226">
        <v>41</v>
      </c>
      <c r="U580" s="226">
        <v>41</v>
      </c>
      <c r="V580" s="226">
        <v>41</v>
      </c>
      <c r="W580" s="226">
        <v>41</v>
      </c>
      <c r="X580" s="226">
        <v>41</v>
      </c>
      <c r="Y580" s="226">
        <v>41</v>
      </c>
      <c r="Z580" s="226">
        <v>41</v>
      </c>
      <c r="AA580" s="226">
        <v>41</v>
      </c>
      <c r="AB580" s="226">
        <v>41</v>
      </c>
      <c r="AC580" s="226">
        <v>41</v>
      </c>
      <c r="AD580" s="226">
        <v>41</v>
      </c>
      <c r="AE580" s="226">
        <v>41</v>
      </c>
      <c r="AF580" s="226">
        <v>41</v>
      </c>
      <c r="AG580" s="226">
        <v>41</v>
      </c>
      <c r="AH580" s="226">
        <v>41</v>
      </c>
      <c r="AI580" s="226">
        <v>41</v>
      </c>
      <c r="AJ580" s="226">
        <v>41</v>
      </c>
    </row>
    <row r="581" spans="1:36" x14ac:dyDescent="0.25">
      <c r="A581" s="17"/>
      <c r="B581" s="226" t="s">
        <v>2245</v>
      </c>
      <c r="D581" s="226">
        <v>33</v>
      </c>
      <c r="E581" s="226">
        <v>29</v>
      </c>
      <c r="F581" s="226">
        <v>29</v>
      </c>
      <c r="G581" s="226">
        <v>29</v>
      </c>
      <c r="H581" s="226">
        <v>29</v>
      </c>
      <c r="I581" s="226">
        <v>29</v>
      </c>
      <c r="J581" s="226">
        <v>29</v>
      </c>
      <c r="K581" s="226">
        <v>29</v>
      </c>
      <c r="L581" s="226">
        <v>29</v>
      </c>
      <c r="M581" s="226">
        <v>29</v>
      </c>
      <c r="N581" s="226">
        <v>29</v>
      </c>
      <c r="O581" s="226">
        <v>29</v>
      </c>
      <c r="P581" s="226">
        <v>29</v>
      </c>
      <c r="Q581" s="226">
        <v>29</v>
      </c>
      <c r="R581" s="226">
        <v>29</v>
      </c>
      <c r="S581" s="226">
        <v>29</v>
      </c>
      <c r="T581" s="226">
        <v>29</v>
      </c>
      <c r="U581" s="226">
        <v>29</v>
      </c>
      <c r="V581" s="226">
        <v>29</v>
      </c>
      <c r="W581" s="226">
        <v>29</v>
      </c>
      <c r="X581" s="226">
        <v>29</v>
      </c>
      <c r="Y581" s="226">
        <v>29</v>
      </c>
      <c r="Z581" s="226">
        <v>29</v>
      </c>
      <c r="AA581" s="226">
        <v>29</v>
      </c>
      <c r="AB581" s="226">
        <v>29</v>
      </c>
      <c r="AC581" s="226">
        <v>29</v>
      </c>
      <c r="AD581" s="226">
        <v>29</v>
      </c>
      <c r="AE581" s="226">
        <v>29</v>
      </c>
      <c r="AF581" s="226">
        <v>29</v>
      </c>
      <c r="AG581" s="226">
        <v>29</v>
      </c>
      <c r="AH581" s="226">
        <v>29</v>
      </c>
      <c r="AI581" s="226">
        <v>29</v>
      </c>
      <c r="AJ581" s="226">
        <v>29</v>
      </c>
    </row>
    <row r="582" spans="1:36" x14ac:dyDescent="0.25">
      <c r="A582" s="17"/>
      <c r="B582" s="226" t="s">
        <v>2246</v>
      </c>
      <c r="D582" s="226">
        <v>1</v>
      </c>
      <c r="E582" s="226">
        <v>1</v>
      </c>
      <c r="F582" s="226">
        <v>1</v>
      </c>
      <c r="G582" s="226">
        <v>251</v>
      </c>
      <c r="H582" s="226">
        <v>251</v>
      </c>
      <c r="I582" s="226">
        <v>251</v>
      </c>
      <c r="J582" s="226">
        <v>251</v>
      </c>
      <c r="K582" s="226">
        <v>251</v>
      </c>
      <c r="L582" s="226">
        <v>251</v>
      </c>
      <c r="M582" s="226">
        <v>251</v>
      </c>
      <c r="N582" s="226">
        <v>251</v>
      </c>
      <c r="O582" s="226">
        <v>251</v>
      </c>
      <c r="P582" s="226">
        <v>251</v>
      </c>
      <c r="Q582" s="226">
        <v>251</v>
      </c>
      <c r="R582" s="226">
        <v>251</v>
      </c>
      <c r="S582" s="226">
        <v>251</v>
      </c>
      <c r="T582" s="226">
        <v>251</v>
      </c>
      <c r="U582" s="226">
        <v>251</v>
      </c>
      <c r="V582" s="226">
        <v>251</v>
      </c>
      <c r="W582" s="226">
        <v>251</v>
      </c>
      <c r="X582" s="226">
        <v>251</v>
      </c>
      <c r="Y582" s="226">
        <v>251</v>
      </c>
      <c r="Z582" s="226">
        <v>251</v>
      </c>
      <c r="AA582" s="226">
        <v>251</v>
      </c>
      <c r="AB582" s="226">
        <v>251</v>
      </c>
      <c r="AC582" s="226">
        <v>251</v>
      </c>
      <c r="AD582" s="226">
        <v>251</v>
      </c>
      <c r="AE582" s="226">
        <v>251</v>
      </c>
      <c r="AF582" s="226">
        <v>251</v>
      </c>
      <c r="AG582" s="226">
        <v>251</v>
      </c>
      <c r="AH582" s="226">
        <v>251</v>
      </c>
      <c r="AI582" s="226">
        <v>251</v>
      </c>
      <c r="AJ582" s="226">
        <v>251</v>
      </c>
    </row>
    <row r="583" spans="1:36" x14ac:dyDescent="0.25">
      <c r="A583" s="17"/>
      <c r="B583" s="226" t="s">
        <v>2212</v>
      </c>
      <c r="D583" s="226">
        <v>291.8</v>
      </c>
      <c r="E583" s="226">
        <v>287.8</v>
      </c>
      <c r="F583" s="226">
        <v>282.7</v>
      </c>
      <c r="G583" s="226">
        <v>532.9</v>
      </c>
      <c r="H583" s="226">
        <v>533</v>
      </c>
      <c r="I583" s="226">
        <v>533.1</v>
      </c>
      <c r="J583" s="226">
        <v>533.20000000000005</v>
      </c>
      <c r="K583" s="226">
        <v>533.29999999999995</v>
      </c>
      <c r="L583" s="226">
        <v>533.29999999999995</v>
      </c>
      <c r="M583" s="226">
        <v>533.4</v>
      </c>
      <c r="N583" s="226">
        <v>533.5</v>
      </c>
      <c r="O583" s="226">
        <v>533.6</v>
      </c>
      <c r="P583" s="226">
        <v>533.70000000000005</v>
      </c>
      <c r="Q583" s="226">
        <v>533.70000000000005</v>
      </c>
      <c r="R583" s="226">
        <v>533.79999999999995</v>
      </c>
      <c r="S583" s="226">
        <v>533.9</v>
      </c>
      <c r="T583" s="226">
        <v>534</v>
      </c>
      <c r="U583" s="226">
        <v>534.1</v>
      </c>
      <c r="V583" s="226">
        <v>534.1</v>
      </c>
      <c r="W583" s="226">
        <v>534.20000000000005</v>
      </c>
      <c r="X583" s="226">
        <v>534.29999999999995</v>
      </c>
      <c r="Y583" s="226">
        <v>534.4</v>
      </c>
      <c r="Z583" s="226">
        <v>534.5</v>
      </c>
      <c r="AA583" s="226">
        <v>534.6</v>
      </c>
      <c r="AB583" s="226">
        <v>534.70000000000005</v>
      </c>
      <c r="AC583" s="226">
        <v>534.70000000000005</v>
      </c>
      <c r="AD583" s="226">
        <v>534.79999999999995</v>
      </c>
      <c r="AE583" s="226">
        <v>535</v>
      </c>
      <c r="AF583" s="226">
        <v>535.1</v>
      </c>
      <c r="AG583" s="226">
        <v>535.20000000000005</v>
      </c>
      <c r="AH583" s="226">
        <v>535.29999999999995</v>
      </c>
      <c r="AI583" s="226">
        <v>535.4</v>
      </c>
      <c r="AJ583" s="226">
        <v>535.5</v>
      </c>
    </row>
    <row r="584" spans="1:36" x14ac:dyDescent="0.25">
      <c r="A584" s="17"/>
      <c r="B584" s="226" t="s">
        <v>2247</v>
      </c>
    </row>
    <row r="585" spans="1:36" x14ac:dyDescent="0.25">
      <c r="A585" s="17"/>
      <c r="B585" s="226" t="s">
        <v>2248</v>
      </c>
      <c r="D585" s="226">
        <v>760.9</v>
      </c>
      <c r="E585" s="226">
        <v>740.7</v>
      </c>
      <c r="F585" s="226">
        <v>788.1</v>
      </c>
      <c r="G585" s="226">
        <v>788.8</v>
      </c>
      <c r="H585" s="226">
        <v>789.3</v>
      </c>
      <c r="I585" s="226">
        <v>789.8</v>
      </c>
      <c r="J585" s="226">
        <v>790.2</v>
      </c>
      <c r="K585" s="226">
        <v>790.5</v>
      </c>
      <c r="L585" s="226">
        <v>790.9</v>
      </c>
      <c r="M585" s="226">
        <v>791.2</v>
      </c>
      <c r="N585" s="226">
        <v>791.6</v>
      </c>
      <c r="O585" s="226">
        <v>791.9</v>
      </c>
      <c r="P585" s="226">
        <v>792.3</v>
      </c>
      <c r="Q585" s="226">
        <v>792.6</v>
      </c>
      <c r="R585" s="226">
        <v>793</v>
      </c>
      <c r="S585" s="226">
        <v>793.3</v>
      </c>
      <c r="T585" s="226">
        <v>793.7</v>
      </c>
      <c r="U585" s="226">
        <v>794</v>
      </c>
      <c r="V585" s="226">
        <v>794.4</v>
      </c>
      <c r="W585" s="226">
        <v>794.7</v>
      </c>
      <c r="X585" s="226">
        <v>795.1</v>
      </c>
      <c r="Y585" s="226">
        <v>795.4</v>
      </c>
      <c r="Z585" s="226">
        <v>795.8</v>
      </c>
      <c r="AA585" s="226">
        <v>796.2</v>
      </c>
      <c r="AB585" s="226">
        <v>796.6</v>
      </c>
      <c r="AC585" s="226">
        <v>797</v>
      </c>
      <c r="AD585" s="226">
        <v>797.5</v>
      </c>
      <c r="AE585" s="226">
        <v>797.9</v>
      </c>
      <c r="AF585" s="226">
        <v>798.4</v>
      </c>
      <c r="AG585" s="226">
        <v>798.9</v>
      </c>
      <c r="AH585" s="226">
        <v>799.3</v>
      </c>
      <c r="AI585" s="226">
        <v>799.9</v>
      </c>
      <c r="AJ585" s="226">
        <v>800.4</v>
      </c>
    </row>
    <row r="586" spans="1:36" x14ac:dyDescent="0.25">
      <c r="A586" s="17"/>
      <c r="B586" s="226" t="s">
        <v>2249</v>
      </c>
      <c r="D586" s="226">
        <v>222.5</v>
      </c>
      <c r="E586" s="226">
        <v>207.8</v>
      </c>
      <c r="F586" s="226">
        <v>192.8</v>
      </c>
      <c r="G586" s="226">
        <v>192.8</v>
      </c>
      <c r="H586" s="226">
        <v>192.8</v>
      </c>
      <c r="I586" s="226">
        <v>192.8</v>
      </c>
      <c r="J586" s="226">
        <v>192.8</v>
      </c>
      <c r="K586" s="226">
        <v>192.8</v>
      </c>
      <c r="L586" s="226">
        <v>192.8</v>
      </c>
      <c r="M586" s="226">
        <v>192.8</v>
      </c>
      <c r="N586" s="226">
        <v>192.8</v>
      </c>
      <c r="O586" s="226">
        <v>192.8</v>
      </c>
      <c r="P586" s="226">
        <v>192.8</v>
      </c>
      <c r="Q586" s="226">
        <v>192.8</v>
      </c>
      <c r="R586" s="226">
        <v>192.8</v>
      </c>
      <c r="S586" s="226">
        <v>192.8</v>
      </c>
      <c r="T586" s="226">
        <v>192.8</v>
      </c>
      <c r="U586" s="226">
        <v>192.8</v>
      </c>
      <c r="V586" s="226">
        <v>192.8</v>
      </c>
      <c r="W586" s="226">
        <v>192.8</v>
      </c>
      <c r="X586" s="226">
        <v>192.8</v>
      </c>
      <c r="Y586" s="226">
        <v>192.8</v>
      </c>
      <c r="Z586" s="226">
        <v>192.8</v>
      </c>
      <c r="AA586" s="226">
        <v>192.8</v>
      </c>
      <c r="AB586" s="226">
        <v>192.8</v>
      </c>
      <c r="AC586" s="226">
        <v>192.8</v>
      </c>
      <c r="AD586" s="226">
        <v>192.8</v>
      </c>
      <c r="AE586" s="226">
        <v>192.8</v>
      </c>
      <c r="AF586" s="226">
        <v>192.8</v>
      </c>
      <c r="AG586" s="226">
        <v>192.8</v>
      </c>
      <c r="AH586" s="226">
        <v>192.8</v>
      </c>
      <c r="AI586" s="226">
        <v>192.8</v>
      </c>
      <c r="AJ586" s="226">
        <v>192.8</v>
      </c>
    </row>
    <row r="587" spans="1:36" x14ac:dyDescent="0.25">
      <c r="A587" s="17"/>
      <c r="B587" s="226" t="s">
        <v>2250</v>
      </c>
      <c r="D587" s="226">
        <v>0</v>
      </c>
      <c r="E587" s="226">
        <v>0</v>
      </c>
      <c r="F587" s="226">
        <v>0</v>
      </c>
      <c r="G587" s="226">
        <v>0</v>
      </c>
      <c r="H587" s="226">
        <v>0</v>
      </c>
      <c r="I587" s="226">
        <v>0</v>
      </c>
      <c r="J587" s="226">
        <v>0</v>
      </c>
      <c r="K587" s="226">
        <v>0</v>
      </c>
      <c r="L587" s="226">
        <v>0</v>
      </c>
      <c r="M587" s="226">
        <v>0</v>
      </c>
      <c r="N587" s="226">
        <v>0</v>
      </c>
      <c r="O587" s="226">
        <v>0</v>
      </c>
      <c r="P587" s="226">
        <v>0</v>
      </c>
      <c r="Q587" s="226">
        <v>0</v>
      </c>
      <c r="R587" s="226">
        <v>0</v>
      </c>
      <c r="S587" s="226">
        <v>0</v>
      </c>
      <c r="T587" s="226">
        <v>0</v>
      </c>
      <c r="U587" s="226">
        <v>0</v>
      </c>
      <c r="V587" s="226">
        <v>0</v>
      </c>
      <c r="W587" s="226">
        <v>0</v>
      </c>
      <c r="X587" s="226">
        <v>0</v>
      </c>
      <c r="Y587" s="226">
        <v>0</v>
      </c>
      <c r="Z587" s="226">
        <v>0</v>
      </c>
      <c r="AA587" s="226">
        <v>0</v>
      </c>
      <c r="AB587" s="226">
        <v>0</v>
      </c>
      <c r="AC587" s="226">
        <v>0</v>
      </c>
      <c r="AD587" s="226">
        <v>0</v>
      </c>
      <c r="AE587" s="226">
        <v>0</v>
      </c>
      <c r="AF587" s="226">
        <v>0</v>
      </c>
      <c r="AG587" s="226">
        <v>0</v>
      </c>
      <c r="AH587" s="226">
        <v>0</v>
      </c>
      <c r="AI587" s="226">
        <v>0</v>
      </c>
      <c r="AJ587" s="226">
        <v>0</v>
      </c>
    </row>
    <row r="588" spans="1:36" x14ac:dyDescent="0.25">
      <c r="A588" s="17"/>
      <c r="B588" s="226" t="s">
        <v>2251</v>
      </c>
      <c r="D588" s="226">
        <v>2.5</v>
      </c>
      <c r="E588" s="226">
        <v>2.4</v>
      </c>
      <c r="F588" s="226">
        <v>2.6</v>
      </c>
      <c r="G588" s="226">
        <v>1448</v>
      </c>
      <c r="H588" s="226">
        <v>1448</v>
      </c>
      <c r="I588" s="226">
        <v>1448</v>
      </c>
      <c r="J588" s="226">
        <v>1448</v>
      </c>
      <c r="K588" s="226">
        <v>1448</v>
      </c>
      <c r="L588" s="226">
        <v>1448</v>
      </c>
      <c r="M588" s="226">
        <v>1448</v>
      </c>
      <c r="N588" s="226">
        <v>1448</v>
      </c>
      <c r="O588" s="226">
        <v>1448</v>
      </c>
      <c r="P588" s="226">
        <v>1448</v>
      </c>
      <c r="Q588" s="226">
        <v>1448</v>
      </c>
      <c r="R588" s="226">
        <v>1448</v>
      </c>
      <c r="S588" s="226">
        <v>1448</v>
      </c>
      <c r="T588" s="226">
        <v>1448</v>
      </c>
      <c r="U588" s="226">
        <v>1448</v>
      </c>
      <c r="V588" s="226">
        <v>1448</v>
      </c>
      <c r="W588" s="226">
        <v>1448</v>
      </c>
      <c r="X588" s="226">
        <v>1448</v>
      </c>
      <c r="Y588" s="226">
        <v>1448</v>
      </c>
      <c r="Z588" s="226">
        <v>1448</v>
      </c>
      <c r="AA588" s="226">
        <v>1448</v>
      </c>
      <c r="AB588" s="226">
        <v>1448</v>
      </c>
      <c r="AC588" s="226">
        <v>1448</v>
      </c>
      <c r="AD588" s="226">
        <v>1448</v>
      </c>
      <c r="AE588" s="226">
        <v>1448</v>
      </c>
      <c r="AF588" s="226">
        <v>1448</v>
      </c>
      <c r="AG588" s="226">
        <v>1448</v>
      </c>
      <c r="AH588" s="226">
        <v>1448</v>
      </c>
      <c r="AI588" s="226">
        <v>1448</v>
      </c>
      <c r="AJ588" s="226">
        <v>1448</v>
      </c>
    </row>
    <row r="589" spans="1:36" x14ac:dyDescent="0.25">
      <c r="A589" s="17"/>
      <c r="B589" s="226" t="s">
        <v>2212</v>
      </c>
      <c r="D589" s="226">
        <v>985.8</v>
      </c>
      <c r="E589" s="226">
        <v>951</v>
      </c>
      <c r="F589" s="226">
        <v>983.5</v>
      </c>
      <c r="G589" s="226">
        <v>2429.6</v>
      </c>
      <c r="H589" s="226">
        <v>2430.1</v>
      </c>
      <c r="I589" s="226">
        <v>2430.6</v>
      </c>
      <c r="J589" s="226">
        <v>2430.9</v>
      </c>
      <c r="K589" s="226">
        <v>2431.3000000000002</v>
      </c>
      <c r="L589" s="226">
        <v>2431.6</v>
      </c>
      <c r="M589" s="226">
        <v>2432</v>
      </c>
      <c r="N589" s="226">
        <v>2432.3000000000002</v>
      </c>
      <c r="O589" s="226">
        <v>2432.6999999999998</v>
      </c>
      <c r="P589" s="226">
        <v>2433</v>
      </c>
      <c r="Q589" s="226">
        <v>2433.4</v>
      </c>
      <c r="R589" s="226">
        <v>2433.6999999999998</v>
      </c>
      <c r="S589" s="226">
        <v>2434.1</v>
      </c>
      <c r="T589" s="226">
        <v>2434.4</v>
      </c>
      <c r="U589" s="226">
        <v>2434.6999999999998</v>
      </c>
      <c r="V589" s="226">
        <v>2435.1</v>
      </c>
      <c r="W589" s="226">
        <v>2435.5</v>
      </c>
      <c r="X589" s="226">
        <v>2435.8000000000002</v>
      </c>
      <c r="Y589" s="226">
        <v>2436.1999999999998</v>
      </c>
      <c r="Z589" s="226">
        <v>2436.6</v>
      </c>
      <c r="AA589" s="226">
        <v>2437</v>
      </c>
      <c r="AB589" s="226">
        <v>2437.4</v>
      </c>
      <c r="AC589" s="226">
        <v>2437.8000000000002</v>
      </c>
      <c r="AD589" s="226">
        <v>2438.1999999999998</v>
      </c>
      <c r="AE589" s="226">
        <v>2438.6999999999998</v>
      </c>
      <c r="AF589" s="226">
        <v>2439.1</v>
      </c>
      <c r="AG589" s="226">
        <v>2439.6</v>
      </c>
      <c r="AH589" s="226">
        <v>2440.1</v>
      </c>
      <c r="AI589" s="226">
        <v>2440.6</v>
      </c>
      <c r="AJ589" s="226">
        <v>2441.1</v>
      </c>
    </row>
    <row r="590" spans="1:36" x14ac:dyDescent="0.25">
      <c r="A590" s="17"/>
    </row>
    <row r="591" spans="1:36" x14ac:dyDescent="0.25">
      <c r="A591" s="17"/>
      <c r="B591" s="226" t="s">
        <v>2252</v>
      </c>
      <c r="D591" s="226">
        <v>621.9</v>
      </c>
      <c r="E591" s="226">
        <v>623</v>
      </c>
      <c r="F591" s="226">
        <v>601.1</v>
      </c>
      <c r="G591" s="226">
        <v>2102.8000000000002</v>
      </c>
      <c r="H591" s="226">
        <v>2130.6</v>
      </c>
      <c r="I591" s="226">
        <v>2134.8000000000002</v>
      </c>
      <c r="J591" s="226">
        <v>2138.9</v>
      </c>
      <c r="K591" s="226">
        <v>2142.9</v>
      </c>
      <c r="L591" s="226">
        <v>2146.6</v>
      </c>
      <c r="M591" s="226">
        <v>2150.1</v>
      </c>
      <c r="N591" s="226">
        <v>2153.3000000000002</v>
      </c>
      <c r="O591" s="226">
        <v>2156.1</v>
      </c>
      <c r="P591" s="226">
        <v>2158.5</v>
      </c>
      <c r="Q591" s="226">
        <v>2160.4</v>
      </c>
      <c r="R591" s="226">
        <v>2161.8000000000002</v>
      </c>
      <c r="S591" s="226">
        <v>2162.8000000000002</v>
      </c>
      <c r="T591" s="226">
        <v>2163.1</v>
      </c>
      <c r="U591" s="226">
        <v>2163.3000000000002</v>
      </c>
      <c r="V591" s="226">
        <v>2163.4</v>
      </c>
      <c r="W591" s="226">
        <v>2163.5</v>
      </c>
      <c r="X591" s="226">
        <v>2163.6</v>
      </c>
      <c r="Y591" s="226">
        <v>2163.8000000000002</v>
      </c>
      <c r="Z591" s="226">
        <v>2163.9</v>
      </c>
      <c r="AA591" s="226">
        <v>2164</v>
      </c>
      <c r="AB591" s="226">
        <v>2164.1999999999998</v>
      </c>
      <c r="AC591" s="226">
        <v>2164.3000000000002</v>
      </c>
      <c r="AD591" s="226">
        <v>2164.5</v>
      </c>
      <c r="AE591" s="226">
        <v>2164.6</v>
      </c>
      <c r="AF591" s="226">
        <v>2164.8000000000002</v>
      </c>
      <c r="AG591" s="226">
        <v>2164.9</v>
      </c>
      <c r="AH591" s="226">
        <v>2165.1</v>
      </c>
      <c r="AI591" s="226">
        <v>2165.3000000000002</v>
      </c>
      <c r="AJ591" s="226">
        <v>2165.5</v>
      </c>
    </row>
    <row r="592" spans="1:36" x14ac:dyDescent="0.25">
      <c r="A592" s="17"/>
      <c r="B592" s="226" t="s">
        <v>2253</v>
      </c>
      <c r="D592" s="226">
        <v>432.9</v>
      </c>
      <c r="E592" s="226">
        <v>423</v>
      </c>
      <c r="F592" s="226">
        <v>444.6</v>
      </c>
      <c r="G592" s="226">
        <v>445.1</v>
      </c>
      <c r="H592" s="226">
        <v>445.4</v>
      </c>
      <c r="I592" s="226">
        <v>445.8</v>
      </c>
      <c r="J592" s="226">
        <v>446</v>
      </c>
      <c r="K592" s="226">
        <v>446.3</v>
      </c>
      <c r="L592" s="226">
        <v>446.5</v>
      </c>
      <c r="M592" s="226">
        <v>446.8</v>
      </c>
      <c r="N592" s="226">
        <v>447</v>
      </c>
      <c r="O592" s="226">
        <v>447.3</v>
      </c>
      <c r="P592" s="226">
        <v>447.5</v>
      </c>
      <c r="Q592" s="226">
        <v>447.7</v>
      </c>
      <c r="R592" s="226">
        <v>448</v>
      </c>
      <c r="S592" s="226">
        <v>448.2</v>
      </c>
      <c r="T592" s="226">
        <v>448.5</v>
      </c>
      <c r="U592" s="226">
        <v>448.7</v>
      </c>
      <c r="V592" s="226">
        <v>449</v>
      </c>
      <c r="W592" s="226">
        <v>449.2</v>
      </c>
      <c r="X592" s="226">
        <v>449.5</v>
      </c>
      <c r="Y592" s="226">
        <v>449.7</v>
      </c>
      <c r="Z592" s="226">
        <v>450</v>
      </c>
      <c r="AA592" s="226">
        <v>450.3</v>
      </c>
      <c r="AB592" s="226">
        <v>450.6</v>
      </c>
      <c r="AC592" s="226">
        <v>450.9</v>
      </c>
      <c r="AD592" s="226">
        <v>451.2</v>
      </c>
      <c r="AE592" s="226">
        <v>451.5</v>
      </c>
      <c r="AF592" s="226">
        <v>451.8</v>
      </c>
      <c r="AG592" s="226">
        <v>452.1</v>
      </c>
      <c r="AH592" s="226">
        <v>452.5</v>
      </c>
      <c r="AI592" s="226">
        <v>452.9</v>
      </c>
      <c r="AJ592" s="226">
        <v>453.2</v>
      </c>
    </row>
    <row r="593" spans="1:36" x14ac:dyDescent="0.25">
      <c r="A593" s="17"/>
    </row>
    <row r="594" spans="1:36" x14ac:dyDescent="0.25">
      <c r="A594" s="17"/>
      <c r="B594" s="226" t="s">
        <v>2254</v>
      </c>
    </row>
    <row r="595" spans="1:36" x14ac:dyDescent="0.25">
      <c r="A595" s="17"/>
      <c r="B595" s="226" t="s">
        <v>2255</v>
      </c>
      <c r="D595" s="226">
        <v>11.2</v>
      </c>
      <c r="E595" s="226">
        <v>11.2</v>
      </c>
      <c r="F595" s="226">
        <v>11.9</v>
      </c>
      <c r="G595" s="226">
        <v>11.9</v>
      </c>
      <c r="H595" s="226">
        <v>11.9</v>
      </c>
      <c r="I595" s="226">
        <v>11.9</v>
      </c>
      <c r="J595" s="226">
        <v>11.9</v>
      </c>
      <c r="K595" s="226">
        <v>11.9</v>
      </c>
      <c r="L595" s="226">
        <v>11.9</v>
      </c>
      <c r="M595" s="226">
        <v>11.9</v>
      </c>
      <c r="N595" s="226">
        <v>11.9</v>
      </c>
      <c r="O595" s="226">
        <v>11.9</v>
      </c>
      <c r="P595" s="226">
        <v>11.9</v>
      </c>
      <c r="Q595" s="226">
        <v>11.9</v>
      </c>
      <c r="R595" s="226">
        <v>11.9</v>
      </c>
      <c r="S595" s="226">
        <v>11.9</v>
      </c>
      <c r="T595" s="226">
        <v>11.9</v>
      </c>
      <c r="U595" s="226">
        <v>11.9</v>
      </c>
      <c r="V595" s="226">
        <v>11.9</v>
      </c>
      <c r="W595" s="226">
        <v>11.9</v>
      </c>
      <c r="X595" s="226">
        <v>11.9</v>
      </c>
      <c r="Y595" s="226">
        <v>11.9</v>
      </c>
      <c r="Z595" s="226">
        <v>11.9</v>
      </c>
      <c r="AA595" s="226">
        <v>11.9</v>
      </c>
      <c r="AB595" s="226">
        <v>12</v>
      </c>
      <c r="AC595" s="226">
        <v>12</v>
      </c>
      <c r="AD595" s="226">
        <v>12</v>
      </c>
      <c r="AE595" s="226">
        <v>12</v>
      </c>
      <c r="AF595" s="226">
        <v>12</v>
      </c>
      <c r="AG595" s="226">
        <v>12</v>
      </c>
      <c r="AH595" s="226">
        <v>12</v>
      </c>
      <c r="AI595" s="226">
        <v>12</v>
      </c>
      <c r="AJ595" s="226">
        <v>12</v>
      </c>
    </row>
    <row r="596" spans="1:36" x14ac:dyDescent="0.25">
      <c r="A596" s="17"/>
      <c r="B596" s="226" t="s">
        <v>2256</v>
      </c>
      <c r="D596" s="226">
        <v>10.3</v>
      </c>
      <c r="E596" s="226">
        <v>10.1</v>
      </c>
      <c r="F596" s="226">
        <v>9.5</v>
      </c>
      <c r="G596" s="226">
        <v>9.5</v>
      </c>
      <c r="H596" s="226">
        <v>9.5</v>
      </c>
      <c r="I596" s="226">
        <v>9.5</v>
      </c>
      <c r="J596" s="226">
        <v>9.5</v>
      </c>
      <c r="K596" s="226">
        <v>9.5</v>
      </c>
      <c r="L596" s="226">
        <v>9.5</v>
      </c>
      <c r="M596" s="226">
        <v>9.5</v>
      </c>
      <c r="N596" s="226">
        <v>9.5</v>
      </c>
      <c r="O596" s="226">
        <v>9.5</v>
      </c>
      <c r="P596" s="226">
        <v>9.5</v>
      </c>
      <c r="Q596" s="226">
        <v>9.5</v>
      </c>
      <c r="R596" s="226">
        <v>9.5</v>
      </c>
      <c r="S596" s="226">
        <v>9.5</v>
      </c>
      <c r="T596" s="226">
        <v>9.5</v>
      </c>
      <c r="U596" s="226">
        <v>9.5</v>
      </c>
      <c r="V596" s="226">
        <v>9.5</v>
      </c>
      <c r="W596" s="226">
        <v>9.5</v>
      </c>
      <c r="X596" s="226">
        <v>9.5</v>
      </c>
      <c r="Y596" s="226">
        <v>9.5</v>
      </c>
      <c r="Z596" s="226">
        <v>9.5</v>
      </c>
      <c r="AA596" s="226">
        <v>9.5</v>
      </c>
      <c r="AB596" s="226">
        <v>9.5</v>
      </c>
      <c r="AC596" s="226">
        <v>9.5</v>
      </c>
      <c r="AD596" s="226">
        <v>9.5</v>
      </c>
      <c r="AE596" s="226">
        <v>9.5</v>
      </c>
      <c r="AF596" s="226">
        <v>9.5</v>
      </c>
      <c r="AG596" s="226">
        <v>9.5</v>
      </c>
      <c r="AH596" s="226">
        <v>9.5</v>
      </c>
      <c r="AI596" s="226">
        <v>9.5</v>
      </c>
      <c r="AJ596" s="226">
        <v>9.5</v>
      </c>
    </row>
    <row r="597" spans="1:36" x14ac:dyDescent="0.25">
      <c r="A597" s="17"/>
      <c r="B597" s="226" t="s">
        <v>2257</v>
      </c>
      <c r="D597" s="226">
        <v>0</v>
      </c>
      <c r="E597" s="226">
        <v>0</v>
      </c>
      <c r="F597" s="226">
        <v>0</v>
      </c>
      <c r="G597" s="226">
        <v>0</v>
      </c>
      <c r="H597" s="226">
        <v>0</v>
      </c>
      <c r="I597" s="226">
        <v>0</v>
      </c>
      <c r="J597" s="226">
        <v>0</v>
      </c>
      <c r="K597" s="226">
        <v>0</v>
      </c>
      <c r="L597" s="226">
        <v>0</v>
      </c>
      <c r="M597" s="226">
        <v>0</v>
      </c>
      <c r="N597" s="226">
        <v>0</v>
      </c>
      <c r="O597" s="226">
        <v>0</v>
      </c>
      <c r="P597" s="226">
        <v>0</v>
      </c>
      <c r="Q597" s="226">
        <v>0</v>
      </c>
      <c r="R597" s="226">
        <v>0</v>
      </c>
      <c r="S597" s="226">
        <v>0</v>
      </c>
      <c r="T597" s="226">
        <v>0</v>
      </c>
      <c r="U597" s="226">
        <v>0</v>
      </c>
      <c r="V597" s="226">
        <v>0</v>
      </c>
      <c r="W597" s="226">
        <v>0</v>
      </c>
      <c r="X597" s="226">
        <v>0</v>
      </c>
      <c r="Y597" s="226">
        <v>0</v>
      </c>
      <c r="Z597" s="226">
        <v>0</v>
      </c>
      <c r="AA597" s="226">
        <v>0</v>
      </c>
      <c r="AB597" s="226">
        <v>0</v>
      </c>
      <c r="AC597" s="226">
        <v>0</v>
      </c>
      <c r="AD597" s="226">
        <v>0</v>
      </c>
      <c r="AE597" s="226">
        <v>0</v>
      </c>
      <c r="AF597" s="226">
        <v>0</v>
      </c>
      <c r="AG597" s="226">
        <v>0</v>
      </c>
      <c r="AH597" s="226">
        <v>0</v>
      </c>
      <c r="AI597" s="226">
        <v>0</v>
      </c>
      <c r="AJ597" s="226">
        <v>0</v>
      </c>
    </row>
    <row r="598" spans="1:36" x14ac:dyDescent="0.25">
      <c r="A598" s="17"/>
      <c r="B598" s="226" t="s">
        <v>2258</v>
      </c>
      <c r="D598" s="226">
        <v>0</v>
      </c>
      <c r="E598" s="226">
        <v>0</v>
      </c>
      <c r="F598" s="226">
        <v>0</v>
      </c>
      <c r="G598" s="226">
        <v>21.5</v>
      </c>
      <c r="H598" s="226">
        <v>21.5</v>
      </c>
      <c r="I598" s="226">
        <v>21.5</v>
      </c>
      <c r="J598" s="226">
        <v>21.5</v>
      </c>
      <c r="K598" s="226">
        <v>21.5</v>
      </c>
      <c r="L598" s="226">
        <v>21.5</v>
      </c>
      <c r="M598" s="226">
        <v>21.5</v>
      </c>
      <c r="N598" s="226">
        <v>21.5</v>
      </c>
      <c r="O598" s="226">
        <v>21.5</v>
      </c>
      <c r="P598" s="226">
        <v>21.5</v>
      </c>
      <c r="Q598" s="226">
        <v>21.5</v>
      </c>
      <c r="R598" s="226">
        <v>21.5</v>
      </c>
      <c r="S598" s="226">
        <v>21.5</v>
      </c>
      <c r="T598" s="226">
        <v>21.5</v>
      </c>
      <c r="U598" s="226">
        <v>21.5</v>
      </c>
      <c r="V598" s="226">
        <v>21.5</v>
      </c>
      <c r="W598" s="226">
        <v>21.5</v>
      </c>
      <c r="X598" s="226">
        <v>21.5</v>
      </c>
      <c r="Y598" s="226">
        <v>21.5</v>
      </c>
      <c r="Z598" s="226">
        <v>21.5</v>
      </c>
      <c r="AA598" s="226">
        <v>21.5</v>
      </c>
      <c r="AB598" s="226">
        <v>21.5</v>
      </c>
      <c r="AC598" s="226">
        <v>21.5</v>
      </c>
      <c r="AD598" s="226">
        <v>21.5</v>
      </c>
      <c r="AE598" s="226">
        <v>21.5</v>
      </c>
      <c r="AF598" s="226">
        <v>21.5</v>
      </c>
      <c r="AG598" s="226">
        <v>21.5</v>
      </c>
      <c r="AH598" s="226">
        <v>21.5</v>
      </c>
      <c r="AI598" s="226">
        <v>21.5</v>
      </c>
      <c r="AJ598" s="226">
        <v>21.5</v>
      </c>
    </row>
    <row r="599" spans="1:36" x14ac:dyDescent="0.25">
      <c r="A599" s="17"/>
      <c r="B599" s="226" t="s">
        <v>2212</v>
      </c>
      <c r="D599" s="226">
        <v>21.6</v>
      </c>
      <c r="E599" s="226">
        <v>21.3</v>
      </c>
      <c r="F599" s="226">
        <v>21.4</v>
      </c>
      <c r="G599" s="226">
        <v>42.8</v>
      </c>
      <c r="H599" s="226">
        <v>42.8</v>
      </c>
      <c r="I599" s="226">
        <v>42.8</v>
      </c>
      <c r="J599" s="226">
        <v>42.8</v>
      </c>
      <c r="K599" s="226">
        <v>42.8</v>
      </c>
      <c r="L599" s="226">
        <v>42.8</v>
      </c>
      <c r="M599" s="226">
        <v>42.8</v>
      </c>
      <c r="N599" s="226">
        <v>42.8</v>
      </c>
      <c r="O599" s="226">
        <v>42.8</v>
      </c>
      <c r="P599" s="226">
        <v>42.8</v>
      </c>
      <c r="Q599" s="226">
        <v>42.8</v>
      </c>
      <c r="R599" s="226">
        <v>42.8</v>
      </c>
      <c r="S599" s="226">
        <v>42.9</v>
      </c>
      <c r="T599" s="226">
        <v>42.9</v>
      </c>
      <c r="U599" s="226">
        <v>42.9</v>
      </c>
      <c r="V599" s="226">
        <v>42.9</v>
      </c>
      <c r="W599" s="226">
        <v>42.9</v>
      </c>
      <c r="X599" s="226">
        <v>42.9</v>
      </c>
      <c r="Y599" s="226">
        <v>42.9</v>
      </c>
      <c r="Z599" s="226">
        <v>42.9</v>
      </c>
      <c r="AA599" s="226">
        <v>42.9</v>
      </c>
      <c r="AB599" s="226">
        <v>42.9</v>
      </c>
      <c r="AC599" s="226">
        <v>42.9</v>
      </c>
      <c r="AD599" s="226">
        <v>42.9</v>
      </c>
      <c r="AE599" s="226">
        <v>42.9</v>
      </c>
      <c r="AF599" s="226">
        <v>42.9</v>
      </c>
      <c r="AG599" s="226">
        <v>42.9</v>
      </c>
      <c r="AH599" s="226">
        <v>42.9</v>
      </c>
      <c r="AI599" s="226">
        <v>42.9</v>
      </c>
      <c r="AJ599" s="226">
        <v>42.9</v>
      </c>
    </row>
    <row r="600" spans="1:36" x14ac:dyDescent="0.25">
      <c r="A600" s="17"/>
    </row>
    <row r="601" spans="1:36" x14ac:dyDescent="0.25">
      <c r="A601" s="17"/>
      <c r="B601" s="226" t="s">
        <v>2268</v>
      </c>
    </row>
    <row r="602" spans="1:36" x14ac:dyDescent="0.25">
      <c r="A602" s="17"/>
      <c r="B602" s="226" t="s">
        <v>2199</v>
      </c>
    </row>
    <row r="603" spans="1:36" x14ac:dyDescent="0.25">
      <c r="A603" s="17"/>
      <c r="D603" s="226">
        <v>2018</v>
      </c>
      <c r="E603" s="226">
        <v>2019</v>
      </c>
      <c r="F603" s="226">
        <v>2020</v>
      </c>
      <c r="G603" s="226">
        <v>2021</v>
      </c>
      <c r="H603" s="226">
        <v>2022</v>
      </c>
      <c r="I603" s="226">
        <v>2023</v>
      </c>
      <c r="J603" s="226">
        <v>2024</v>
      </c>
      <c r="K603" s="226">
        <v>2025</v>
      </c>
      <c r="L603" s="226">
        <v>2026</v>
      </c>
      <c r="M603" s="226">
        <v>2027</v>
      </c>
      <c r="N603" s="226">
        <v>2028</v>
      </c>
      <c r="O603" s="226">
        <v>2029</v>
      </c>
      <c r="P603" s="226">
        <v>2030</v>
      </c>
      <c r="Q603" s="226">
        <v>2031</v>
      </c>
      <c r="R603" s="226">
        <v>2032</v>
      </c>
      <c r="S603" s="226">
        <v>2033</v>
      </c>
      <c r="T603" s="226">
        <v>2034</v>
      </c>
      <c r="U603" s="226">
        <v>2035</v>
      </c>
      <c r="V603" s="226">
        <v>2036</v>
      </c>
      <c r="W603" s="226">
        <v>2037</v>
      </c>
      <c r="X603" s="226">
        <v>2038</v>
      </c>
      <c r="Y603" s="226">
        <v>2039</v>
      </c>
      <c r="Z603" s="226">
        <v>2040</v>
      </c>
      <c r="AA603" s="226">
        <v>2041</v>
      </c>
      <c r="AB603" s="226">
        <v>2042</v>
      </c>
      <c r="AC603" s="226">
        <v>2043</v>
      </c>
      <c r="AD603" s="226">
        <v>2044</v>
      </c>
      <c r="AE603" s="226">
        <v>2045</v>
      </c>
      <c r="AF603" s="226">
        <v>2046</v>
      </c>
      <c r="AG603" s="226">
        <v>2047</v>
      </c>
      <c r="AH603" s="226">
        <v>2048</v>
      </c>
      <c r="AI603" s="226">
        <v>2049</v>
      </c>
      <c r="AJ603" s="226">
        <v>2050</v>
      </c>
    </row>
    <row r="604" spans="1:36" x14ac:dyDescent="0.25">
      <c r="A604" s="17"/>
    </row>
    <row r="605" spans="1:36" x14ac:dyDescent="0.25">
      <c r="A605" s="17"/>
      <c r="B605" s="226" t="s">
        <v>2200</v>
      </c>
    </row>
    <row r="606" spans="1:36" x14ac:dyDescent="0.25">
      <c r="A606" s="17"/>
      <c r="B606" s="226" t="s">
        <v>2201</v>
      </c>
      <c r="D606" s="226">
        <v>1285.9159999999999</v>
      </c>
      <c r="E606" s="226">
        <v>1276.8409999999999</v>
      </c>
      <c r="F606" s="226">
        <v>1302.691</v>
      </c>
      <c r="G606" s="226">
        <v>1347.383</v>
      </c>
      <c r="H606" s="226">
        <v>1341.72</v>
      </c>
      <c r="I606" s="226">
        <v>1336.57</v>
      </c>
      <c r="J606" s="226">
        <v>1355.9670000000001</v>
      </c>
      <c r="K606" s="226">
        <v>1374.3510000000001</v>
      </c>
      <c r="L606" s="226">
        <v>1387.87</v>
      </c>
      <c r="M606" s="226">
        <v>1383.385</v>
      </c>
      <c r="N606" s="226">
        <v>1379.9390000000001</v>
      </c>
      <c r="O606" s="226">
        <v>1390.097</v>
      </c>
      <c r="P606" s="226">
        <v>1405.2149999999999</v>
      </c>
      <c r="Q606" s="226">
        <v>1417.518</v>
      </c>
      <c r="R606" s="226">
        <v>1432.4490000000001</v>
      </c>
      <c r="S606" s="226">
        <v>1452.8920000000001</v>
      </c>
      <c r="T606" s="226">
        <v>1471.9680000000001</v>
      </c>
      <c r="U606" s="226">
        <v>1491.4059999999999</v>
      </c>
      <c r="V606" s="226">
        <v>1511.0409999999999</v>
      </c>
      <c r="W606" s="226">
        <v>1534.633</v>
      </c>
      <c r="X606" s="226">
        <v>1560.662</v>
      </c>
      <c r="Y606" s="226">
        <v>1585.836</v>
      </c>
      <c r="Z606" s="226">
        <v>1611.309</v>
      </c>
      <c r="AA606" s="226">
        <v>1636.0830000000001</v>
      </c>
      <c r="AB606" s="226">
        <v>1658.4849999999999</v>
      </c>
      <c r="AC606" s="226">
        <v>1684.2529999999999</v>
      </c>
      <c r="AD606" s="226">
        <v>1710.6669999999999</v>
      </c>
      <c r="AE606" s="226">
        <v>1737.4949999999999</v>
      </c>
      <c r="AF606" s="226">
        <v>1764.8409999999999</v>
      </c>
      <c r="AG606" s="226">
        <v>1788.596</v>
      </c>
      <c r="AH606" s="226">
        <v>1812.492</v>
      </c>
      <c r="AI606" s="226">
        <v>1838.8309999999999</v>
      </c>
      <c r="AJ606" s="226">
        <v>1870.8789999999999</v>
      </c>
    </row>
    <row r="607" spans="1:36" x14ac:dyDescent="0.25">
      <c r="A607" s="17"/>
      <c r="B607" s="226" t="s">
        <v>2202</v>
      </c>
      <c r="D607" s="226">
        <v>7286.75</v>
      </c>
      <c r="E607" s="226">
        <v>7494</v>
      </c>
      <c r="F607" s="226">
        <v>7274</v>
      </c>
      <c r="G607" s="226">
        <v>7473.26</v>
      </c>
      <c r="H607" s="226">
        <v>7402.8879999999999</v>
      </c>
      <c r="I607" s="226">
        <v>7456.9380000000001</v>
      </c>
      <c r="J607" s="226">
        <v>7496.9790000000003</v>
      </c>
      <c r="K607" s="226">
        <v>7566.9880000000003</v>
      </c>
      <c r="L607" s="226">
        <v>7645.0810000000001</v>
      </c>
      <c r="M607" s="226">
        <v>7673.32</v>
      </c>
      <c r="N607" s="226">
        <v>7697.09</v>
      </c>
      <c r="O607" s="226">
        <v>7753.5959999999995</v>
      </c>
      <c r="P607" s="226">
        <v>7806.43</v>
      </c>
      <c r="Q607" s="226">
        <v>7827.9229999999998</v>
      </c>
      <c r="R607" s="226">
        <v>7886.2470000000003</v>
      </c>
      <c r="S607" s="226">
        <v>7996.5550000000003</v>
      </c>
      <c r="T607" s="226">
        <v>8124.4369999999999</v>
      </c>
      <c r="U607" s="226">
        <v>8264.866</v>
      </c>
      <c r="V607" s="226">
        <v>8412.9920000000002</v>
      </c>
      <c r="W607" s="226">
        <v>8574.8029999999999</v>
      </c>
      <c r="X607" s="226">
        <v>8748.5889999999999</v>
      </c>
      <c r="Y607" s="226">
        <v>8921.1530000000002</v>
      </c>
      <c r="Z607" s="226">
        <v>9100.4</v>
      </c>
      <c r="AA607" s="226">
        <v>9293.1990000000005</v>
      </c>
      <c r="AB607" s="226">
        <v>9483.5210000000006</v>
      </c>
      <c r="AC607" s="226">
        <v>9668.7019999999993</v>
      </c>
      <c r="AD607" s="226">
        <v>9865.8590000000004</v>
      </c>
      <c r="AE607" s="226">
        <v>10079.915999999999</v>
      </c>
      <c r="AF607" s="226">
        <v>10308.485000000001</v>
      </c>
      <c r="AG607" s="226">
        <v>10533.655000000001</v>
      </c>
      <c r="AH607" s="226">
        <v>10753.994000000001</v>
      </c>
      <c r="AI607" s="226">
        <v>10978.623</v>
      </c>
      <c r="AJ607" s="226">
        <v>11224.06</v>
      </c>
    </row>
    <row r="608" spans="1:36" x14ac:dyDescent="0.25">
      <c r="A608" s="17"/>
    </row>
    <row r="609" spans="1:36" s="21" customFormat="1" x14ac:dyDescent="0.25">
      <c r="A609" s="17"/>
      <c r="B609" s="21" t="s">
        <v>2203</v>
      </c>
    </row>
    <row r="610" spans="1:36" s="21" customFormat="1" x14ac:dyDescent="0.25">
      <c r="A610" s="21" t="s">
        <v>1984</v>
      </c>
      <c r="B610" s="21" t="s">
        <v>240</v>
      </c>
      <c r="D610" s="21">
        <v>245.43899999999999</v>
      </c>
      <c r="E610" s="21">
        <v>263.98599999999999</v>
      </c>
      <c r="F610" s="21">
        <v>254.46199999999999</v>
      </c>
      <c r="G610" s="21">
        <v>270.17500000000001</v>
      </c>
      <c r="H610" s="21">
        <v>272.82799999999997</v>
      </c>
      <c r="I610" s="21">
        <v>272.53100000000001</v>
      </c>
      <c r="J610" s="21">
        <v>276.76600000000002</v>
      </c>
      <c r="K610" s="21">
        <v>280.738</v>
      </c>
      <c r="L610" s="21">
        <v>283.73899999999998</v>
      </c>
      <c r="M610" s="21">
        <v>283.37099999999998</v>
      </c>
      <c r="N610" s="21">
        <v>283.173</v>
      </c>
      <c r="O610" s="21">
        <v>285.53100000000001</v>
      </c>
      <c r="P610" s="21">
        <v>288.79199999999997</v>
      </c>
      <c r="Q610" s="21">
        <v>291.54000000000002</v>
      </c>
      <c r="R610" s="21">
        <v>294.73599999999999</v>
      </c>
      <c r="S610" s="21">
        <v>298.89999999999998</v>
      </c>
      <c r="T610" s="21">
        <v>302.69099999999997</v>
      </c>
      <c r="U610" s="21">
        <v>306.52</v>
      </c>
      <c r="V610" s="21">
        <v>310.40499999999997</v>
      </c>
      <c r="W610" s="21">
        <v>315.05399999999997</v>
      </c>
      <c r="X610" s="21">
        <v>320.173</v>
      </c>
      <c r="Y610" s="21">
        <v>325.15499999999997</v>
      </c>
      <c r="Z610" s="21">
        <v>330.255</v>
      </c>
      <c r="AA610" s="21">
        <v>335.233</v>
      </c>
      <c r="AB610" s="21">
        <v>339.71899999999999</v>
      </c>
      <c r="AC610" s="21">
        <v>344.86599999999999</v>
      </c>
      <c r="AD610" s="21">
        <v>350.15199999999999</v>
      </c>
      <c r="AE610" s="21">
        <v>355.53199999999998</v>
      </c>
      <c r="AF610" s="21">
        <v>361.03</v>
      </c>
      <c r="AG610" s="21">
        <v>365.84699999999998</v>
      </c>
      <c r="AH610" s="21">
        <v>370.69799999999998</v>
      </c>
      <c r="AI610" s="21">
        <v>376.036</v>
      </c>
      <c r="AJ610" s="21">
        <v>382.50099999999998</v>
      </c>
    </row>
    <row r="611" spans="1:36" s="21" customFormat="1" x14ac:dyDescent="0.25">
      <c r="B611" s="21" t="s">
        <v>2204</v>
      </c>
      <c r="D611" s="21">
        <v>222.791</v>
      </c>
      <c r="E611" s="21">
        <v>217.53100000000001</v>
      </c>
      <c r="F611" s="21">
        <v>220.458</v>
      </c>
      <c r="G611" s="21">
        <v>220.45699999999999</v>
      </c>
      <c r="H611" s="21">
        <v>218.851</v>
      </c>
      <c r="I611" s="21">
        <v>216.297</v>
      </c>
      <c r="J611" s="21">
        <v>217.23099999999999</v>
      </c>
      <c r="K611" s="21">
        <v>218.22800000000001</v>
      </c>
      <c r="L611" s="21">
        <v>218.745</v>
      </c>
      <c r="M611" s="21">
        <v>217.22800000000001</v>
      </c>
      <c r="N611" s="21">
        <v>215.61199999999999</v>
      </c>
      <c r="O611" s="21">
        <v>215.32499999999999</v>
      </c>
      <c r="P611" s="21">
        <v>215.43100000000001</v>
      </c>
      <c r="Q611" s="21">
        <v>212.2</v>
      </c>
      <c r="R611" s="21">
        <v>209.56299999999999</v>
      </c>
      <c r="S611" s="21">
        <v>207.298</v>
      </c>
      <c r="T611" s="21">
        <v>205.214</v>
      </c>
      <c r="U611" s="21">
        <v>203.577</v>
      </c>
      <c r="V611" s="21">
        <v>202.28100000000001</v>
      </c>
      <c r="W611" s="21">
        <v>201.63200000000001</v>
      </c>
      <c r="X611" s="21">
        <v>201.38399999999999</v>
      </c>
      <c r="Y611" s="21">
        <v>201.203</v>
      </c>
      <c r="Z611" s="21">
        <v>201.035</v>
      </c>
      <c r="AA611" s="21">
        <v>200.93299999999999</v>
      </c>
      <c r="AB611" s="21">
        <v>200.93299999999999</v>
      </c>
      <c r="AC611" s="21">
        <v>201.33600000000001</v>
      </c>
      <c r="AD611" s="21">
        <v>201.93600000000001</v>
      </c>
      <c r="AE611" s="21">
        <v>202.732</v>
      </c>
      <c r="AF611" s="21">
        <v>203.68700000000001</v>
      </c>
      <c r="AG611" s="21">
        <v>204.38499999999999</v>
      </c>
      <c r="AH611" s="21">
        <v>205.14599999999999</v>
      </c>
      <c r="AI611" s="21">
        <v>206.19</v>
      </c>
      <c r="AJ611" s="21">
        <v>207.72200000000001</v>
      </c>
    </row>
    <row r="612" spans="1:36" s="21" customFormat="1" x14ac:dyDescent="0.25">
      <c r="A612" s="21" t="s">
        <v>2437</v>
      </c>
      <c r="B612" s="21" t="s">
        <v>2206</v>
      </c>
      <c r="D612" s="21">
        <v>222.791</v>
      </c>
      <c r="E612" s="21">
        <v>217.53100000000001</v>
      </c>
      <c r="F612" s="21">
        <v>220.458</v>
      </c>
      <c r="G612" s="21">
        <v>220.45699999999999</v>
      </c>
      <c r="H612" s="21">
        <v>218.851</v>
      </c>
      <c r="I612" s="21">
        <v>216.297</v>
      </c>
      <c r="J612" s="21">
        <v>217.23099999999999</v>
      </c>
      <c r="K612" s="21">
        <v>218.22800000000001</v>
      </c>
      <c r="L612" s="21">
        <v>218.745</v>
      </c>
      <c r="M612" s="21">
        <v>217.22800000000001</v>
      </c>
      <c r="N612" s="21">
        <v>215.61199999999999</v>
      </c>
      <c r="O612" s="21">
        <v>215.32499999999999</v>
      </c>
      <c r="P612" s="21">
        <v>215.43100000000001</v>
      </c>
      <c r="Q612" s="21">
        <v>212.2</v>
      </c>
      <c r="R612" s="21">
        <v>209.56299999999999</v>
      </c>
      <c r="S612" s="21">
        <v>207.298</v>
      </c>
      <c r="T612" s="21">
        <v>205.214</v>
      </c>
      <c r="U612" s="21">
        <v>203.577</v>
      </c>
      <c r="V612" s="21">
        <v>202.28100000000001</v>
      </c>
      <c r="W612" s="21">
        <v>201.63200000000001</v>
      </c>
      <c r="X612" s="21">
        <v>201.38399999999999</v>
      </c>
      <c r="Y612" s="21">
        <v>201.203</v>
      </c>
      <c r="Z612" s="21">
        <v>201.035</v>
      </c>
      <c r="AA612" s="21">
        <v>200.93299999999999</v>
      </c>
      <c r="AB612" s="21">
        <v>200.93299999999999</v>
      </c>
      <c r="AC612" s="21">
        <v>201.33600000000001</v>
      </c>
      <c r="AD612" s="21">
        <v>201.93600000000001</v>
      </c>
      <c r="AE612" s="21">
        <v>202.732</v>
      </c>
      <c r="AF612" s="21">
        <v>203.68700000000001</v>
      </c>
      <c r="AG612" s="21">
        <v>204.38499999999999</v>
      </c>
      <c r="AH612" s="21">
        <v>205.14599999999999</v>
      </c>
      <c r="AI612" s="21">
        <v>206.19</v>
      </c>
      <c r="AJ612" s="21">
        <v>207.72200000000001</v>
      </c>
    </row>
    <row r="613" spans="1:36" s="21" customFormat="1" x14ac:dyDescent="0.25">
      <c r="A613" s="21" t="s">
        <v>257</v>
      </c>
      <c r="B613" s="21" t="s">
        <v>2207</v>
      </c>
      <c r="D613" s="21">
        <v>444.93099999999998</v>
      </c>
      <c r="E613" s="21">
        <v>472.52</v>
      </c>
      <c r="F613" s="21">
        <v>453.28699999999998</v>
      </c>
      <c r="G613" s="21">
        <v>474.98599999999999</v>
      </c>
      <c r="H613" s="21">
        <v>484.98899999999998</v>
      </c>
      <c r="I613" s="21">
        <v>482.87299999999999</v>
      </c>
      <c r="J613" s="21">
        <v>488.464</v>
      </c>
      <c r="K613" s="21">
        <v>493.85899999999998</v>
      </c>
      <c r="L613" s="21">
        <v>497.90100000000001</v>
      </c>
      <c r="M613" s="21">
        <v>496.36799999999999</v>
      </c>
      <c r="N613" s="21">
        <v>495.04700000000003</v>
      </c>
      <c r="O613" s="21">
        <v>497.95699999999999</v>
      </c>
      <c r="P613" s="21">
        <v>502.39</v>
      </c>
      <c r="Q613" s="21">
        <v>505.80700000000002</v>
      </c>
      <c r="R613" s="21">
        <v>509.959</v>
      </c>
      <c r="S613" s="21">
        <v>515.72699999999998</v>
      </c>
      <c r="T613" s="21">
        <v>520.92399999999998</v>
      </c>
      <c r="U613" s="21">
        <v>526.20799999999997</v>
      </c>
      <c r="V613" s="21">
        <v>531.476</v>
      </c>
      <c r="W613" s="21">
        <v>537.91200000000003</v>
      </c>
      <c r="X613" s="21">
        <v>545.09100000000001</v>
      </c>
      <c r="Y613" s="21">
        <v>551.91099999999994</v>
      </c>
      <c r="Z613" s="21">
        <v>558.66200000000003</v>
      </c>
      <c r="AA613" s="21">
        <v>565.14099999999996</v>
      </c>
      <c r="AB613" s="21">
        <v>570.96900000000005</v>
      </c>
      <c r="AC613" s="21">
        <v>577.72699999999998</v>
      </c>
      <c r="AD613" s="21">
        <v>584.548</v>
      </c>
      <c r="AE613" s="21">
        <v>591.42499999999995</v>
      </c>
      <c r="AF613" s="21">
        <v>598.35</v>
      </c>
      <c r="AG613" s="21">
        <v>604.14700000000005</v>
      </c>
      <c r="AH613" s="21">
        <v>610.00300000000004</v>
      </c>
      <c r="AI613" s="21">
        <v>616.58399999999995</v>
      </c>
      <c r="AJ613" s="21">
        <v>624.89099999999996</v>
      </c>
    </row>
    <row r="614" spans="1:36" s="21" customFormat="1" x14ac:dyDescent="0.25">
      <c r="A614" s="21" t="s">
        <v>2438</v>
      </c>
      <c r="B614" s="21" t="s">
        <v>2208</v>
      </c>
      <c r="D614" s="21">
        <v>23.262</v>
      </c>
      <c r="E614" s="21">
        <v>23.324999999999999</v>
      </c>
      <c r="F614" s="21">
        <v>21.666</v>
      </c>
      <c r="G614" s="21">
        <v>26.451000000000001</v>
      </c>
      <c r="H614" s="21">
        <v>15.208</v>
      </c>
      <c r="I614" s="21">
        <v>25.507000000000001</v>
      </c>
      <c r="J614" s="21">
        <v>25.864999999999998</v>
      </c>
      <c r="K614" s="21">
        <v>26.224</v>
      </c>
      <c r="L614" s="21">
        <v>26.518000000000001</v>
      </c>
      <c r="M614" s="21">
        <v>26.491</v>
      </c>
      <c r="N614" s="21">
        <v>26.472000000000001</v>
      </c>
      <c r="O614" s="21">
        <v>26.695</v>
      </c>
      <c r="P614" s="21">
        <v>27.007999999999999</v>
      </c>
      <c r="Q614" s="21">
        <v>27.292999999999999</v>
      </c>
      <c r="R614" s="21">
        <v>27.632000000000001</v>
      </c>
      <c r="S614" s="21">
        <v>28.058</v>
      </c>
      <c r="T614" s="21">
        <v>28.443999999999999</v>
      </c>
      <c r="U614" s="21">
        <v>28.835999999999999</v>
      </c>
      <c r="V614" s="21">
        <v>29.238</v>
      </c>
      <c r="W614" s="21">
        <v>29.722999999999999</v>
      </c>
      <c r="X614" s="21">
        <v>30.248000000000001</v>
      </c>
      <c r="Y614" s="21">
        <v>30.751000000000001</v>
      </c>
      <c r="Z614" s="21">
        <v>31.248000000000001</v>
      </c>
      <c r="AA614" s="21">
        <v>31.733000000000001</v>
      </c>
      <c r="AB614" s="21">
        <v>32.192</v>
      </c>
      <c r="AC614" s="21">
        <v>32.715000000000003</v>
      </c>
      <c r="AD614" s="21">
        <v>33.25</v>
      </c>
      <c r="AE614" s="21">
        <v>33.793999999999997</v>
      </c>
      <c r="AF614" s="21">
        <v>34.347000000000001</v>
      </c>
      <c r="AG614" s="21">
        <v>34.835999999999999</v>
      </c>
      <c r="AH614" s="21">
        <v>35.332000000000001</v>
      </c>
      <c r="AI614" s="21">
        <v>35.875</v>
      </c>
      <c r="AJ614" s="21">
        <v>36.527000000000001</v>
      </c>
    </row>
    <row r="615" spans="1:36" s="21" customFormat="1" x14ac:dyDescent="0.25">
      <c r="A615" s="21" t="s">
        <v>257</v>
      </c>
      <c r="B615" s="21" t="s">
        <v>287</v>
      </c>
      <c r="D615" s="21">
        <v>127.746</v>
      </c>
      <c r="E615" s="21">
        <v>124.798</v>
      </c>
      <c r="F615" s="21">
        <v>111.92400000000001</v>
      </c>
      <c r="G615" s="21">
        <v>122.473</v>
      </c>
      <c r="H615" s="21">
        <v>124.196</v>
      </c>
      <c r="I615" s="21">
        <v>124.336</v>
      </c>
      <c r="J615" s="21">
        <v>126.577</v>
      </c>
      <c r="K615" s="21">
        <v>128.71199999999999</v>
      </c>
      <c r="L615" s="21">
        <v>130.40600000000001</v>
      </c>
      <c r="M615" s="21">
        <v>130.50800000000001</v>
      </c>
      <c r="N615" s="21">
        <v>130.63200000000001</v>
      </c>
      <c r="O615" s="21">
        <v>131.87100000000001</v>
      </c>
      <c r="P615" s="21">
        <v>133.452</v>
      </c>
      <c r="Q615" s="21">
        <v>134.679</v>
      </c>
      <c r="R615" s="21">
        <v>136.03399999999999</v>
      </c>
      <c r="S615" s="21">
        <v>137.77099999999999</v>
      </c>
      <c r="T615" s="21">
        <v>139.28100000000001</v>
      </c>
      <c r="U615" s="21">
        <v>140.76900000000001</v>
      </c>
      <c r="V615" s="21">
        <v>142.26</v>
      </c>
      <c r="W615" s="21">
        <v>144.07900000000001</v>
      </c>
      <c r="X615" s="21">
        <v>146.096</v>
      </c>
      <c r="Y615" s="21">
        <v>148.02699999999999</v>
      </c>
      <c r="Z615" s="21">
        <v>149.96299999999999</v>
      </c>
      <c r="AA615" s="21">
        <v>151.821</v>
      </c>
      <c r="AB615" s="21">
        <v>153.471</v>
      </c>
      <c r="AC615" s="21">
        <v>155.38499999999999</v>
      </c>
      <c r="AD615" s="21">
        <v>157.33000000000001</v>
      </c>
      <c r="AE615" s="21">
        <v>159.29499999999999</v>
      </c>
      <c r="AF615" s="21">
        <v>161.28399999999999</v>
      </c>
      <c r="AG615" s="21">
        <v>162.96</v>
      </c>
      <c r="AH615" s="21">
        <v>164.64400000000001</v>
      </c>
      <c r="AI615" s="21">
        <v>166.52699999999999</v>
      </c>
      <c r="AJ615" s="21">
        <v>168.87899999999999</v>
      </c>
    </row>
    <row r="616" spans="1:36" s="21" customFormat="1" x14ac:dyDescent="0.25">
      <c r="A616" s="21" t="s">
        <v>257</v>
      </c>
      <c r="B616" s="21" t="s">
        <v>2269</v>
      </c>
      <c r="D616" s="21">
        <v>792.76400000000001</v>
      </c>
      <c r="E616" s="21">
        <v>843.87300000000005</v>
      </c>
      <c r="F616" s="21">
        <v>832.274</v>
      </c>
      <c r="G616" s="21">
        <v>864.10199999999998</v>
      </c>
      <c r="H616" s="21">
        <v>839.39700000000005</v>
      </c>
      <c r="I616" s="21">
        <v>816.63300000000004</v>
      </c>
      <c r="J616" s="21">
        <v>867.67700000000002</v>
      </c>
      <c r="K616" s="21">
        <v>881.96299999999997</v>
      </c>
      <c r="L616" s="21">
        <v>890.25599999999997</v>
      </c>
      <c r="M616" s="21">
        <v>901.48800000000006</v>
      </c>
      <c r="N616" s="21">
        <v>907.78300000000002</v>
      </c>
      <c r="O616" s="21">
        <v>912.92</v>
      </c>
      <c r="P616" s="21">
        <v>918.68</v>
      </c>
      <c r="Q616" s="21">
        <v>925.06899999999996</v>
      </c>
      <c r="R616" s="21">
        <v>927.53800000000001</v>
      </c>
      <c r="S616" s="21">
        <v>936.83100000000002</v>
      </c>
      <c r="T616" s="21">
        <v>946.41600000000005</v>
      </c>
      <c r="U616" s="21">
        <v>955.87199999999996</v>
      </c>
      <c r="V616" s="21">
        <v>965.63499999999999</v>
      </c>
      <c r="W616" s="21">
        <v>975.57799999999997</v>
      </c>
      <c r="X616" s="21">
        <v>985.49400000000003</v>
      </c>
      <c r="Y616" s="21">
        <v>995.5</v>
      </c>
      <c r="Z616" s="21">
        <v>1005.673</v>
      </c>
      <c r="AA616" s="21">
        <v>1015.502</v>
      </c>
      <c r="AB616" s="21">
        <v>1025.173</v>
      </c>
      <c r="AC616" s="21">
        <v>1034.9390000000001</v>
      </c>
      <c r="AD616" s="21">
        <v>1044.854</v>
      </c>
      <c r="AE616" s="21">
        <v>1054.9290000000001</v>
      </c>
      <c r="AF616" s="21">
        <v>1065.432</v>
      </c>
      <c r="AG616" s="21">
        <v>1075.7380000000001</v>
      </c>
      <c r="AH616" s="21">
        <v>1085.646</v>
      </c>
      <c r="AI616" s="21">
        <v>1095.8230000000001</v>
      </c>
      <c r="AJ616" s="21">
        <v>1106.6880000000001</v>
      </c>
    </row>
    <row r="617" spans="1:36" s="21" customFormat="1" x14ac:dyDescent="0.25">
      <c r="A617" s="21" t="s">
        <v>2020</v>
      </c>
      <c r="B617" s="21" t="s">
        <v>152</v>
      </c>
      <c r="D617" s="21">
        <v>49.012999999999998</v>
      </c>
      <c r="E617" s="21">
        <v>58.564</v>
      </c>
      <c r="F617" s="21">
        <v>49.033000000000001</v>
      </c>
      <c r="G617" s="21">
        <v>31.7</v>
      </c>
      <c r="H617" s="21">
        <v>39.530999999999999</v>
      </c>
      <c r="I617" s="21">
        <v>42.029000000000003</v>
      </c>
      <c r="J617" s="21">
        <v>45.23</v>
      </c>
      <c r="K617" s="21">
        <v>48.35</v>
      </c>
      <c r="L617" s="21">
        <v>51.204999999999998</v>
      </c>
      <c r="M617" s="21">
        <v>53.276000000000003</v>
      </c>
      <c r="N617" s="21">
        <v>55.143999999999998</v>
      </c>
      <c r="O617" s="21">
        <v>57.255000000000003</v>
      </c>
      <c r="P617" s="21">
        <v>59.284999999999997</v>
      </c>
      <c r="Q617" s="21">
        <v>60.872</v>
      </c>
      <c r="R617" s="21">
        <v>62.222000000000001</v>
      </c>
      <c r="S617" s="21">
        <v>63.463999999999999</v>
      </c>
      <c r="T617" s="21">
        <v>64.295000000000002</v>
      </c>
      <c r="U617" s="21">
        <v>64.962000000000003</v>
      </c>
      <c r="V617" s="21">
        <v>65.622</v>
      </c>
      <c r="W617" s="21">
        <v>66.424000000000007</v>
      </c>
      <c r="X617" s="21">
        <v>67.337000000000003</v>
      </c>
      <c r="Y617" s="21">
        <v>68.209999999999994</v>
      </c>
      <c r="Z617" s="21">
        <v>69.087000000000003</v>
      </c>
      <c r="AA617" s="21">
        <v>69.932000000000002</v>
      </c>
      <c r="AB617" s="21">
        <v>70.685000000000002</v>
      </c>
      <c r="AC617" s="21">
        <v>71.566000000000003</v>
      </c>
      <c r="AD617" s="21">
        <v>72.468999999999994</v>
      </c>
      <c r="AE617" s="21">
        <v>73.385999999999996</v>
      </c>
      <c r="AF617" s="21">
        <v>74.320999999999998</v>
      </c>
      <c r="AG617" s="21">
        <v>75.108999999999995</v>
      </c>
      <c r="AH617" s="21">
        <v>75.900000000000006</v>
      </c>
      <c r="AI617" s="21">
        <v>76.784000000000006</v>
      </c>
      <c r="AJ617" s="21">
        <v>77.89</v>
      </c>
    </row>
    <row r="618" spans="1:36" s="21" customFormat="1" x14ac:dyDescent="0.25">
      <c r="A618" s="21" t="s">
        <v>2212</v>
      </c>
      <c r="B618" s="21" t="s">
        <v>2212</v>
      </c>
      <c r="D618" s="21">
        <v>1905.9459999999999</v>
      </c>
      <c r="E618" s="21">
        <v>2004.597</v>
      </c>
      <c r="F618" s="21">
        <v>1943.104</v>
      </c>
      <c r="G618" s="21">
        <v>2010.345</v>
      </c>
      <c r="H618" s="21">
        <v>1994.999</v>
      </c>
      <c r="I618" s="21">
        <v>1980.2049999999999</v>
      </c>
      <c r="J618" s="21">
        <v>2047.8119999999999</v>
      </c>
      <c r="K618" s="21">
        <v>2078.0729999999999</v>
      </c>
      <c r="L618" s="21">
        <v>2098.77</v>
      </c>
      <c r="M618" s="21">
        <v>2108.73</v>
      </c>
      <c r="N618" s="21">
        <v>2113.8629999999998</v>
      </c>
      <c r="O618" s="21">
        <v>2127.5540000000001</v>
      </c>
      <c r="P618" s="21">
        <v>2145.0369999999998</v>
      </c>
      <c r="Q618" s="21">
        <v>2157.4589999999998</v>
      </c>
      <c r="R618" s="21">
        <v>2167.6840000000002</v>
      </c>
      <c r="S618" s="21">
        <v>2188.049</v>
      </c>
      <c r="T618" s="21">
        <v>2207.2660000000001</v>
      </c>
      <c r="U618" s="21">
        <v>2226.7449999999999</v>
      </c>
      <c r="V618" s="21">
        <v>2246.9160000000002</v>
      </c>
      <c r="W618" s="21">
        <v>2270.402</v>
      </c>
      <c r="X618" s="21">
        <v>2295.8229999999999</v>
      </c>
      <c r="Y618" s="21">
        <v>2320.7570000000001</v>
      </c>
      <c r="Z618" s="21">
        <v>2345.9229999999998</v>
      </c>
      <c r="AA618" s="21">
        <v>2370.297</v>
      </c>
      <c r="AB618" s="21">
        <v>2393.1419999999998</v>
      </c>
      <c r="AC618" s="21">
        <v>2418.5340000000001</v>
      </c>
      <c r="AD618" s="21">
        <v>2444.54</v>
      </c>
      <c r="AE618" s="21">
        <v>2471.0949999999998</v>
      </c>
      <c r="AF618" s="21">
        <v>2498.4520000000002</v>
      </c>
      <c r="AG618" s="21">
        <v>2523.0219999999999</v>
      </c>
      <c r="AH618" s="21">
        <v>2547.3690000000001</v>
      </c>
      <c r="AI618" s="21">
        <v>2573.8200000000002</v>
      </c>
      <c r="AJ618" s="21">
        <v>2605.0990000000002</v>
      </c>
    </row>
    <row r="619" spans="1:36" x14ac:dyDescent="0.25">
      <c r="A619" s="17"/>
    </row>
    <row r="620" spans="1:36" x14ac:dyDescent="0.25">
      <c r="A620" s="17"/>
      <c r="B620" s="226" t="s">
        <v>2213</v>
      </c>
    </row>
    <row r="621" spans="1:36" x14ac:dyDescent="0.25">
      <c r="A621" s="17"/>
      <c r="B621" s="226" t="s">
        <v>240</v>
      </c>
      <c r="D621" s="226">
        <v>0.191</v>
      </c>
      <c r="E621" s="226">
        <v>0.20699999999999999</v>
      </c>
      <c r="F621" s="226">
        <v>0.19500000000000001</v>
      </c>
      <c r="G621" s="226">
        <v>0.20100000000000001</v>
      </c>
      <c r="H621" s="226">
        <v>0.20300000000000001</v>
      </c>
      <c r="I621" s="226">
        <v>0.20399999999999999</v>
      </c>
      <c r="J621" s="226">
        <v>0.20399999999999999</v>
      </c>
      <c r="K621" s="226">
        <v>0.20399999999999999</v>
      </c>
      <c r="L621" s="226">
        <v>0.20399999999999999</v>
      </c>
      <c r="M621" s="226">
        <v>0.20499999999999999</v>
      </c>
      <c r="N621" s="226">
        <v>0.20499999999999999</v>
      </c>
      <c r="O621" s="226">
        <v>0.20499999999999999</v>
      </c>
      <c r="P621" s="226">
        <v>0.20599999999999999</v>
      </c>
      <c r="Q621" s="226">
        <v>0.20599999999999999</v>
      </c>
      <c r="R621" s="226">
        <v>0.20599999999999999</v>
      </c>
      <c r="S621" s="226">
        <v>0.20599999999999999</v>
      </c>
      <c r="T621" s="226">
        <v>0.20599999999999999</v>
      </c>
      <c r="U621" s="226">
        <v>0.20599999999999999</v>
      </c>
      <c r="V621" s="226">
        <v>0.20499999999999999</v>
      </c>
      <c r="W621" s="226">
        <v>0.20499999999999999</v>
      </c>
      <c r="X621" s="226">
        <v>0.20499999999999999</v>
      </c>
      <c r="Y621" s="226">
        <v>0.20499999999999999</v>
      </c>
      <c r="Z621" s="226">
        <v>0.20499999999999999</v>
      </c>
      <c r="AA621" s="226">
        <v>0.20499999999999999</v>
      </c>
      <c r="AB621" s="226">
        <v>0.20499999999999999</v>
      </c>
      <c r="AC621" s="226">
        <v>0.20499999999999999</v>
      </c>
      <c r="AD621" s="226">
        <v>0.20499999999999999</v>
      </c>
      <c r="AE621" s="226">
        <v>0.20499999999999999</v>
      </c>
      <c r="AF621" s="226">
        <v>0.20499999999999999</v>
      </c>
      <c r="AG621" s="226">
        <v>0.20499999999999999</v>
      </c>
      <c r="AH621" s="226">
        <v>0.20499999999999999</v>
      </c>
      <c r="AI621" s="226">
        <v>0.20399999999999999</v>
      </c>
      <c r="AJ621" s="226">
        <v>0.20399999999999999</v>
      </c>
    </row>
    <row r="622" spans="1:36" x14ac:dyDescent="0.25">
      <c r="A622" s="17"/>
      <c r="B622" s="226" t="s">
        <v>2204</v>
      </c>
      <c r="D622" s="226">
        <v>0.17299999999999999</v>
      </c>
      <c r="E622" s="226">
        <v>0.17</v>
      </c>
      <c r="F622" s="226">
        <v>0.16900000000000001</v>
      </c>
      <c r="G622" s="226">
        <v>0.16400000000000001</v>
      </c>
      <c r="H622" s="226">
        <v>0.16300000000000001</v>
      </c>
      <c r="I622" s="226">
        <v>0.16200000000000001</v>
      </c>
      <c r="J622" s="226">
        <v>0.16</v>
      </c>
      <c r="K622" s="226">
        <v>0.159</v>
      </c>
      <c r="L622" s="226">
        <v>0.158</v>
      </c>
      <c r="M622" s="226">
        <v>0.157</v>
      </c>
      <c r="N622" s="226">
        <v>0.156</v>
      </c>
      <c r="O622" s="226">
        <v>0.155</v>
      </c>
      <c r="P622" s="226">
        <v>0.153</v>
      </c>
      <c r="Q622" s="226">
        <v>0.15</v>
      </c>
      <c r="R622" s="226">
        <v>0.14599999999999999</v>
      </c>
      <c r="S622" s="226">
        <v>0.14299999999999999</v>
      </c>
      <c r="T622" s="226">
        <v>0.13900000000000001</v>
      </c>
      <c r="U622" s="226">
        <v>0.13700000000000001</v>
      </c>
      <c r="V622" s="226">
        <v>0.13400000000000001</v>
      </c>
      <c r="W622" s="226">
        <v>0.13100000000000001</v>
      </c>
      <c r="X622" s="226">
        <v>0.129</v>
      </c>
      <c r="Y622" s="226">
        <v>0.127</v>
      </c>
      <c r="Z622" s="226">
        <v>0.125</v>
      </c>
      <c r="AA622" s="226">
        <v>0.123</v>
      </c>
      <c r="AB622" s="226">
        <v>0.121</v>
      </c>
      <c r="AC622" s="226">
        <v>0.12</v>
      </c>
      <c r="AD622" s="226">
        <v>0.11799999999999999</v>
      </c>
      <c r="AE622" s="226">
        <v>0.11700000000000001</v>
      </c>
      <c r="AF622" s="226">
        <v>0.115</v>
      </c>
      <c r="AG622" s="226">
        <v>0.114</v>
      </c>
      <c r="AH622" s="226">
        <v>0.113</v>
      </c>
      <c r="AI622" s="226">
        <v>0.112</v>
      </c>
      <c r="AJ622" s="226">
        <v>0.111</v>
      </c>
    </row>
    <row r="623" spans="1:36" x14ac:dyDescent="0.25">
      <c r="A623" s="17"/>
      <c r="B623" s="226" t="s">
        <v>2207</v>
      </c>
      <c r="D623" s="226">
        <v>0.34599999999999997</v>
      </c>
      <c r="E623" s="226">
        <v>0.37</v>
      </c>
      <c r="F623" s="226">
        <v>0.34799999999999998</v>
      </c>
      <c r="G623" s="226">
        <v>0.35299999999999998</v>
      </c>
      <c r="H623" s="226">
        <v>0.36099999999999999</v>
      </c>
      <c r="I623" s="226">
        <v>0.36099999999999999</v>
      </c>
      <c r="J623" s="226">
        <v>0.36</v>
      </c>
      <c r="K623" s="226">
        <v>0.35899999999999999</v>
      </c>
      <c r="L623" s="226">
        <v>0.35899999999999999</v>
      </c>
      <c r="M623" s="226">
        <v>0.35899999999999999</v>
      </c>
      <c r="N623" s="226">
        <v>0.35899999999999999</v>
      </c>
      <c r="O623" s="226">
        <v>0.35799999999999998</v>
      </c>
      <c r="P623" s="226">
        <v>0.35799999999999998</v>
      </c>
      <c r="Q623" s="226">
        <v>0.35699999999999998</v>
      </c>
      <c r="R623" s="226">
        <v>0.35599999999999998</v>
      </c>
      <c r="S623" s="226">
        <v>0.35499999999999998</v>
      </c>
      <c r="T623" s="226">
        <v>0.35399999999999998</v>
      </c>
      <c r="U623" s="226">
        <v>0.35299999999999998</v>
      </c>
      <c r="V623" s="226">
        <v>0.35199999999999998</v>
      </c>
      <c r="W623" s="226">
        <v>0.35099999999999998</v>
      </c>
      <c r="X623" s="226">
        <v>0.34899999999999998</v>
      </c>
      <c r="Y623" s="226">
        <v>0.34799999999999998</v>
      </c>
      <c r="Z623" s="226">
        <v>0.34699999999999998</v>
      </c>
      <c r="AA623" s="226">
        <v>0.34499999999999997</v>
      </c>
      <c r="AB623" s="226">
        <v>0.34399999999999997</v>
      </c>
      <c r="AC623" s="226">
        <v>0.34300000000000003</v>
      </c>
      <c r="AD623" s="226">
        <v>0.34200000000000003</v>
      </c>
      <c r="AE623" s="226">
        <v>0.34</v>
      </c>
      <c r="AF623" s="226">
        <v>0.33900000000000002</v>
      </c>
      <c r="AG623" s="226">
        <v>0.33800000000000002</v>
      </c>
      <c r="AH623" s="226">
        <v>0.33700000000000002</v>
      </c>
      <c r="AI623" s="226">
        <v>0.33500000000000002</v>
      </c>
      <c r="AJ623" s="226">
        <v>0.33400000000000002</v>
      </c>
    </row>
    <row r="624" spans="1:36" x14ac:dyDescent="0.25">
      <c r="A624" s="17"/>
      <c r="B624" s="226" t="s">
        <v>2208</v>
      </c>
      <c r="D624" s="226">
        <v>1.7999999999999999E-2</v>
      </c>
      <c r="E624" s="226">
        <v>1.7999999999999999E-2</v>
      </c>
      <c r="F624" s="226">
        <v>1.7000000000000001E-2</v>
      </c>
      <c r="G624" s="226">
        <v>0.02</v>
      </c>
      <c r="H624" s="226">
        <v>1.0999999999999999E-2</v>
      </c>
      <c r="I624" s="226">
        <v>1.9E-2</v>
      </c>
      <c r="J624" s="226">
        <v>1.9E-2</v>
      </c>
      <c r="K624" s="226">
        <v>1.9E-2</v>
      </c>
      <c r="L624" s="226">
        <v>1.9E-2</v>
      </c>
      <c r="M624" s="226">
        <v>1.9E-2</v>
      </c>
      <c r="N624" s="226">
        <v>1.9E-2</v>
      </c>
      <c r="O624" s="226">
        <v>1.9E-2</v>
      </c>
      <c r="P624" s="226">
        <v>1.9E-2</v>
      </c>
      <c r="Q624" s="226">
        <v>1.9E-2</v>
      </c>
      <c r="R624" s="226">
        <v>1.9E-2</v>
      </c>
      <c r="S624" s="226">
        <v>1.9E-2</v>
      </c>
      <c r="T624" s="226">
        <v>1.9E-2</v>
      </c>
      <c r="U624" s="226">
        <v>1.9E-2</v>
      </c>
      <c r="V624" s="226">
        <v>1.9E-2</v>
      </c>
      <c r="W624" s="226">
        <v>1.9E-2</v>
      </c>
      <c r="X624" s="226">
        <v>1.9E-2</v>
      </c>
      <c r="Y624" s="226">
        <v>1.9E-2</v>
      </c>
      <c r="Z624" s="226">
        <v>1.9E-2</v>
      </c>
      <c r="AA624" s="226">
        <v>1.9E-2</v>
      </c>
      <c r="AB624" s="226">
        <v>1.9E-2</v>
      </c>
      <c r="AC624" s="226">
        <v>1.9E-2</v>
      </c>
      <c r="AD624" s="226">
        <v>1.9E-2</v>
      </c>
      <c r="AE624" s="226">
        <v>1.9E-2</v>
      </c>
      <c r="AF624" s="226">
        <v>1.9E-2</v>
      </c>
      <c r="AG624" s="226">
        <v>1.9E-2</v>
      </c>
      <c r="AH624" s="226">
        <v>1.9E-2</v>
      </c>
      <c r="AI624" s="226">
        <v>0.02</v>
      </c>
      <c r="AJ624" s="226">
        <v>0.02</v>
      </c>
    </row>
    <row r="625" spans="1:36" x14ac:dyDescent="0.25">
      <c r="A625" s="17"/>
      <c r="B625" s="226" t="s">
        <v>287</v>
      </c>
      <c r="D625" s="226">
        <v>9.9000000000000005E-2</v>
      </c>
      <c r="E625" s="226">
        <v>9.8000000000000004E-2</v>
      </c>
      <c r="F625" s="226">
        <v>8.5999999999999993E-2</v>
      </c>
      <c r="G625" s="226">
        <v>9.0999999999999998E-2</v>
      </c>
      <c r="H625" s="226">
        <v>9.2999999999999999E-2</v>
      </c>
      <c r="I625" s="226">
        <v>9.2999999999999999E-2</v>
      </c>
      <c r="J625" s="226">
        <v>9.2999999999999999E-2</v>
      </c>
      <c r="K625" s="226">
        <v>9.4E-2</v>
      </c>
      <c r="L625" s="226">
        <v>9.4E-2</v>
      </c>
      <c r="M625" s="226">
        <v>9.4E-2</v>
      </c>
      <c r="N625" s="226">
        <v>9.5000000000000001E-2</v>
      </c>
      <c r="O625" s="226">
        <v>9.5000000000000001E-2</v>
      </c>
      <c r="P625" s="226">
        <v>9.5000000000000001E-2</v>
      </c>
      <c r="Q625" s="226">
        <v>9.5000000000000001E-2</v>
      </c>
      <c r="R625" s="226">
        <v>9.5000000000000001E-2</v>
      </c>
      <c r="S625" s="226">
        <v>9.5000000000000001E-2</v>
      </c>
      <c r="T625" s="226">
        <v>9.5000000000000001E-2</v>
      </c>
      <c r="U625" s="226">
        <v>9.4E-2</v>
      </c>
      <c r="V625" s="226">
        <v>9.4E-2</v>
      </c>
      <c r="W625" s="226">
        <v>9.4E-2</v>
      </c>
      <c r="X625" s="226">
        <v>9.4E-2</v>
      </c>
      <c r="Y625" s="226">
        <v>9.2999999999999999E-2</v>
      </c>
      <c r="Z625" s="226">
        <v>9.2999999999999999E-2</v>
      </c>
      <c r="AA625" s="226">
        <v>9.2999999999999999E-2</v>
      </c>
      <c r="AB625" s="226">
        <v>9.2999999999999999E-2</v>
      </c>
      <c r="AC625" s="226">
        <v>9.1999999999999998E-2</v>
      </c>
      <c r="AD625" s="226">
        <v>9.1999999999999998E-2</v>
      </c>
      <c r="AE625" s="226">
        <v>9.1999999999999998E-2</v>
      </c>
      <c r="AF625" s="226">
        <v>9.0999999999999998E-2</v>
      </c>
      <c r="AG625" s="226">
        <v>9.0999999999999998E-2</v>
      </c>
      <c r="AH625" s="226">
        <v>9.0999999999999998E-2</v>
      </c>
      <c r="AI625" s="226">
        <v>9.0999999999999998E-2</v>
      </c>
      <c r="AJ625" s="226">
        <v>0.09</v>
      </c>
    </row>
    <row r="626" spans="1:36" x14ac:dyDescent="0.25">
      <c r="A626" s="17"/>
      <c r="B626" s="226" t="s">
        <v>2269</v>
      </c>
      <c r="D626" s="226">
        <v>0.61599999999999999</v>
      </c>
      <c r="E626" s="226">
        <v>0.66100000000000003</v>
      </c>
      <c r="F626" s="226">
        <v>0.63900000000000001</v>
      </c>
      <c r="G626" s="226">
        <v>0.64100000000000001</v>
      </c>
      <c r="H626" s="226">
        <v>0.626</v>
      </c>
      <c r="I626" s="226">
        <v>0.61099999999999999</v>
      </c>
      <c r="J626" s="226">
        <v>0.64</v>
      </c>
      <c r="K626" s="226">
        <v>0.64200000000000002</v>
      </c>
      <c r="L626" s="226">
        <v>0.64100000000000001</v>
      </c>
      <c r="M626" s="226">
        <v>0.65200000000000002</v>
      </c>
      <c r="N626" s="226">
        <v>0.65800000000000003</v>
      </c>
      <c r="O626" s="226">
        <v>0.65700000000000003</v>
      </c>
      <c r="P626" s="226">
        <v>0.65400000000000003</v>
      </c>
      <c r="Q626" s="226">
        <v>0.65300000000000002</v>
      </c>
      <c r="R626" s="226">
        <v>0.64800000000000002</v>
      </c>
      <c r="S626" s="226">
        <v>0.64500000000000002</v>
      </c>
      <c r="T626" s="226">
        <v>0.64300000000000002</v>
      </c>
      <c r="U626" s="226">
        <v>0.64100000000000001</v>
      </c>
      <c r="V626" s="226">
        <v>0.63900000000000001</v>
      </c>
      <c r="W626" s="226">
        <v>0.63600000000000001</v>
      </c>
      <c r="X626" s="226">
        <v>0.63100000000000001</v>
      </c>
      <c r="Y626" s="226">
        <v>0.628</v>
      </c>
      <c r="Z626" s="226">
        <v>0.624</v>
      </c>
      <c r="AA626" s="226">
        <v>0.621</v>
      </c>
      <c r="AB626" s="226">
        <v>0.61799999999999999</v>
      </c>
      <c r="AC626" s="226">
        <v>0.61399999999999999</v>
      </c>
      <c r="AD626" s="226">
        <v>0.61099999999999999</v>
      </c>
      <c r="AE626" s="226">
        <v>0.60699999999999998</v>
      </c>
      <c r="AF626" s="226">
        <v>0.60399999999999998</v>
      </c>
      <c r="AG626" s="226">
        <v>0.60099999999999998</v>
      </c>
      <c r="AH626" s="226">
        <v>0.59899999999999998</v>
      </c>
      <c r="AI626" s="226">
        <v>0.59599999999999997</v>
      </c>
      <c r="AJ626" s="226">
        <v>0.59199999999999997</v>
      </c>
    </row>
    <row r="627" spans="1:36" x14ac:dyDescent="0.25">
      <c r="A627" s="17"/>
      <c r="B627" s="226" t="s">
        <v>152</v>
      </c>
      <c r="D627" s="226">
        <v>3.7999999999999999E-2</v>
      </c>
      <c r="E627" s="226">
        <v>4.5999999999999999E-2</v>
      </c>
      <c r="F627" s="226">
        <v>3.7999999999999999E-2</v>
      </c>
      <c r="G627" s="226">
        <v>2.4E-2</v>
      </c>
      <c r="H627" s="226">
        <v>2.9000000000000001E-2</v>
      </c>
      <c r="I627" s="226">
        <v>3.1E-2</v>
      </c>
      <c r="J627" s="226">
        <v>3.3000000000000002E-2</v>
      </c>
      <c r="K627" s="226">
        <v>3.5000000000000003E-2</v>
      </c>
      <c r="L627" s="226">
        <v>3.6999999999999998E-2</v>
      </c>
      <c r="M627" s="226">
        <v>3.9E-2</v>
      </c>
      <c r="N627" s="226">
        <v>0.04</v>
      </c>
      <c r="O627" s="226">
        <v>4.1000000000000002E-2</v>
      </c>
      <c r="P627" s="226">
        <v>4.2000000000000003E-2</v>
      </c>
      <c r="Q627" s="226">
        <v>4.2999999999999997E-2</v>
      </c>
      <c r="R627" s="226">
        <v>4.2999999999999997E-2</v>
      </c>
      <c r="S627" s="226">
        <v>4.3999999999999997E-2</v>
      </c>
      <c r="T627" s="226">
        <v>4.3999999999999997E-2</v>
      </c>
      <c r="U627" s="226">
        <v>4.3999999999999997E-2</v>
      </c>
      <c r="V627" s="226">
        <v>4.2999999999999997E-2</v>
      </c>
      <c r="W627" s="226">
        <v>4.2999999999999997E-2</v>
      </c>
      <c r="X627" s="226">
        <v>4.2999999999999997E-2</v>
      </c>
      <c r="Y627" s="226">
        <v>4.2999999999999997E-2</v>
      </c>
      <c r="Z627" s="226">
        <v>4.2999999999999997E-2</v>
      </c>
      <c r="AA627" s="226">
        <v>4.2999999999999997E-2</v>
      </c>
      <c r="AB627" s="226">
        <v>4.2999999999999997E-2</v>
      </c>
      <c r="AC627" s="226">
        <v>4.2000000000000003E-2</v>
      </c>
      <c r="AD627" s="226">
        <v>4.2000000000000003E-2</v>
      </c>
      <c r="AE627" s="226">
        <v>4.2000000000000003E-2</v>
      </c>
      <c r="AF627" s="226">
        <v>4.2000000000000003E-2</v>
      </c>
      <c r="AG627" s="226">
        <v>4.2000000000000003E-2</v>
      </c>
      <c r="AH627" s="226">
        <v>4.2000000000000003E-2</v>
      </c>
      <c r="AI627" s="226">
        <v>4.2000000000000003E-2</v>
      </c>
      <c r="AJ627" s="226">
        <v>4.2000000000000003E-2</v>
      </c>
    </row>
    <row r="628" spans="1:36" x14ac:dyDescent="0.25">
      <c r="A628" s="17"/>
    </row>
    <row r="629" spans="1:36" x14ac:dyDescent="0.25">
      <c r="A629" s="17"/>
      <c r="B629" s="226" t="s">
        <v>2214</v>
      </c>
    </row>
    <row r="630" spans="1:36" x14ac:dyDescent="0.25">
      <c r="A630" s="17"/>
    </row>
    <row r="631" spans="1:36" x14ac:dyDescent="0.25">
      <c r="A631" s="17"/>
      <c r="B631" s="226" t="s">
        <v>2215</v>
      </c>
    </row>
    <row r="632" spans="1:36" x14ac:dyDescent="0.25">
      <c r="A632" s="17"/>
      <c r="B632" s="226" t="s">
        <v>2270</v>
      </c>
    </row>
    <row r="633" spans="1:36" x14ac:dyDescent="0.25">
      <c r="A633" s="17"/>
      <c r="B633" s="226" t="s">
        <v>342</v>
      </c>
      <c r="D633" s="226">
        <v>245.43899999999999</v>
      </c>
      <c r="E633" s="226">
        <v>263.98599999999999</v>
      </c>
      <c r="F633" s="226">
        <v>254.46199999999999</v>
      </c>
      <c r="G633" s="226">
        <v>270.17500000000001</v>
      </c>
      <c r="H633" s="226">
        <v>272.82799999999997</v>
      </c>
      <c r="I633" s="226">
        <v>272.53100000000001</v>
      </c>
      <c r="J633" s="226">
        <v>276.76600000000002</v>
      </c>
      <c r="K633" s="226">
        <v>280.738</v>
      </c>
      <c r="L633" s="226">
        <v>283.73899999999998</v>
      </c>
      <c r="M633" s="226">
        <v>283.37099999999998</v>
      </c>
      <c r="N633" s="226">
        <v>283.173</v>
      </c>
      <c r="O633" s="226">
        <v>285.53100000000001</v>
      </c>
      <c r="P633" s="226">
        <v>288.79199999999997</v>
      </c>
      <c r="Q633" s="226">
        <v>291.54000000000002</v>
      </c>
      <c r="R633" s="226">
        <v>294.73599999999999</v>
      </c>
      <c r="S633" s="226">
        <v>298.89999999999998</v>
      </c>
      <c r="T633" s="226">
        <v>302.69099999999997</v>
      </c>
      <c r="U633" s="226">
        <v>306.52</v>
      </c>
      <c r="V633" s="226">
        <v>310.40499999999997</v>
      </c>
      <c r="W633" s="226">
        <v>315.05399999999997</v>
      </c>
      <c r="X633" s="226">
        <v>320.173</v>
      </c>
      <c r="Y633" s="226">
        <v>325.15499999999997</v>
      </c>
      <c r="Z633" s="226">
        <v>330.255</v>
      </c>
      <c r="AA633" s="226">
        <v>335.233</v>
      </c>
      <c r="AB633" s="226">
        <v>339.71899999999999</v>
      </c>
      <c r="AC633" s="226">
        <v>344.86599999999999</v>
      </c>
      <c r="AD633" s="226">
        <v>350.15199999999999</v>
      </c>
      <c r="AE633" s="226">
        <v>355.53199999999998</v>
      </c>
      <c r="AF633" s="226">
        <v>361.03</v>
      </c>
      <c r="AG633" s="226">
        <v>365.84699999999998</v>
      </c>
      <c r="AH633" s="226">
        <v>370.69799999999998</v>
      </c>
      <c r="AI633" s="226">
        <v>376.036</v>
      </c>
      <c r="AJ633" s="226">
        <v>382.50099999999998</v>
      </c>
    </row>
    <row r="634" spans="1:36" x14ac:dyDescent="0.25">
      <c r="A634" s="17"/>
      <c r="B634" s="226" t="s">
        <v>2217</v>
      </c>
      <c r="D634" s="226">
        <v>222.791</v>
      </c>
      <c r="E634" s="226">
        <v>217.53100000000001</v>
      </c>
      <c r="F634" s="226">
        <v>220.458</v>
      </c>
      <c r="G634" s="226">
        <v>220.45699999999999</v>
      </c>
      <c r="H634" s="226">
        <v>218.851</v>
      </c>
      <c r="I634" s="226">
        <v>216.297</v>
      </c>
      <c r="J634" s="226">
        <v>217.23099999999999</v>
      </c>
      <c r="K634" s="226">
        <v>218.22800000000001</v>
      </c>
      <c r="L634" s="226">
        <v>218.745</v>
      </c>
      <c r="M634" s="226">
        <v>217.22800000000001</v>
      </c>
      <c r="N634" s="226">
        <v>215.61199999999999</v>
      </c>
      <c r="O634" s="226">
        <v>215.32499999999999</v>
      </c>
      <c r="P634" s="226">
        <v>215.43100000000001</v>
      </c>
      <c r="Q634" s="226">
        <v>212.2</v>
      </c>
      <c r="R634" s="226">
        <v>209.56299999999999</v>
      </c>
      <c r="S634" s="226">
        <v>207.298</v>
      </c>
      <c r="T634" s="226">
        <v>205.214</v>
      </c>
      <c r="U634" s="226">
        <v>203.577</v>
      </c>
      <c r="V634" s="226">
        <v>202.28100000000001</v>
      </c>
      <c r="W634" s="226">
        <v>201.63200000000001</v>
      </c>
      <c r="X634" s="226">
        <v>201.38399999999999</v>
      </c>
      <c r="Y634" s="226">
        <v>201.203</v>
      </c>
      <c r="Z634" s="226">
        <v>201.035</v>
      </c>
      <c r="AA634" s="226">
        <v>200.93299999999999</v>
      </c>
      <c r="AB634" s="226">
        <v>200.93299999999999</v>
      </c>
      <c r="AC634" s="226">
        <v>201.33600000000001</v>
      </c>
      <c r="AD634" s="226">
        <v>201.93600000000001</v>
      </c>
      <c r="AE634" s="226">
        <v>202.732</v>
      </c>
      <c r="AF634" s="226">
        <v>203.68700000000001</v>
      </c>
      <c r="AG634" s="226">
        <v>204.38499999999999</v>
      </c>
      <c r="AH634" s="226">
        <v>205.14599999999999</v>
      </c>
      <c r="AI634" s="226">
        <v>206.19</v>
      </c>
      <c r="AJ634" s="226">
        <v>207.72200000000001</v>
      </c>
    </row>
    <row r="635" spans="1:36" x14ac:dyDescent="0.25">
      <c r="A635" s="17"/>
      <c r="B635" s="226" t="s">
        <v>2218</v>
      </c>
      <c r="D635" s="226">
        <v>444.93099999999998</v>
      </c>
      <c r="E635" s="226">
        <v>472.52</v>
      </c>
      <c r="F635" s="226">
        <v>453.28699999999998</v>
      </c>
      <c r="G635" s="226">
        <v>474.98599999999999</v>
      </c>
      <c r="H635" s="226">
        <v>484.98899999999998</v>
      </c>
      <c r="I635" s="226">
        <v>482.87299999999999</v>
      </c>
      <c r="J635" s="226">
        <v>488.464</v>
      </c>
      <c r="K635" s="226">
        <v>493.85899999999998</v>
      </c>
      <c r="L635" s="226">
        <v>497.90100000000001</v>
      </c>
      <c r="M635" s="226">
        <v>496.36799999999999</v>
      </c>
      <c r="N635" s="226">
        <v>495.04700000000003</v>
      </c>
      <c r="O635" s="226">
        <v>497.95699999999999</v>
      </c>
      <c r="P635" s="226">
        <v>502.39</v>
      </c>
      <c r="Q635" s="226">
        <v>505.80700000000002</v>
      </c>
      <c r="R635" s="226">
        <v>509.959</v>
      </c>
      <c r="S635" s="226">
        <v>515.72699999999998</v>
      </c>
      <c r="T635" s="226">
        <v>520.92399999999998</v>
      </c>
      <c r="U635" s="226">
        <v>526.20799999999997</v>
      </c>
      <c r="V635" s="226">
        <v>531.476</v>
      </c>
      <c r="W635" s="226">
        <v>537.91200000000003</v>
      </c>
      <c r="X635" s="226">
        <v>545.09100000000001</v>
      </c>
      <c r="Y635" s="226">
        <v>551.91099999999994</v>
      </c>
      <c r="Z635" s="226">
        <v>558.66200000000003</v>
      </c>
      <c r="AA635" s="226">
        <v>565.14099999999996</v>
      </c>
      <c r="AB635" s="226">
        <v>570.96900000000005</v>
      </c>
      <c r="AC635" s="226">
        <v>577.72699999999998</v>
      </c>
      <c r="AD635" s="226">
        <v>584.548</v>
      </c>
      <c r="AE635" s="226">
        <v>591.42499999999995</v>
      </c>
      <c r="AF635" s="226">
        <v>598.35</v>
      </c>
      <c r="AG635" s="226">
        <v>604.14700000000005</v>
      </c>
      <c r="AH635" s="226">
        <v>610.00300000000004</v>
      </c>
      <c r="AI635" s="226">
        <v>616.58399999999995</v>
      </c>
      <c r="AJ635" s="226">
        <v>624.89099999999996</v>
      </c>
    </row>
    <row r="636" spans="1:36" x14ac:dyDescent="0.25">
      <c r="A636" s="17"/>
      <c r="B636" s="226" t="s">
        <v>2219</v>
      </c>
      <c r="D636" s="226">
        <v>23.262</v>
      </c>
      <c r="E636" s="226">
        <v>23.324999999999999</v>
      </c>
      <c r="F636" s="226">
        <v>21.666</v>
      </c>
      <c r="G636" s="226">
        <v>26.451000000000001</v>
      </c>
      <c r="H636" s="226">
        <v>15.208</v>
      </c>
      <c r="I636" s="226">
        <v>25.507000000000001</v>
      </c>
      <c r="J636" s="226">
        <v>25.864999999999998</v>
      </c>
      <c r="K636" s="226">
        <v>26.224</v>
      </c>
      <c r="L636" s="226">
        <v>26.518000000000001</v>
      </c>
      <c r="M636" s="226">
        <v>26.491</v>
      </c>
      <c r="N636" s="226">
        <v>26.472000000000001</v>
      </c>
      <c r="O636" s="226">
        <v>26.695</v>
      </c>
      <c r="P636" s="226">
        <v>27.007999999999999</v>
      </c>
      <c r="Q636" s="226">
        <v>27.292999999999999</v>
      </c>
      <c r="R636" s="226">
        <v>27.632000000000001</v>
      </c>
      <c r="S636" s="226">
        <v>28.058</v>
      </c>
      <c r="T636" s="226">
        <v>28.443999999999999</v>
      </c>
      <c r="U636" s="226">
        <v>28.835999999999999</v>
      </c>
      <c r="V636" s="226">
        <v>29.238</v>
      </c>
      <c r="W636" s="226">
        <v>29.722999999999999</v>
      </c>
      <c r="X636" s="226">
        <v>30.248000000000001</v>
      </c>
      <c r="Y636" s="226">
        <v>30.751000000000001</v>
      </c>
      <c r="Z636" s="226">
        <v>31.248000000000001</v>
      </c>
      <c r="AA636" s="226">
        <v>31.733000000000001</v>
      </c>
      <c r="AB636" s="226">
        <v>32.192</v>
      </c>
      <c r="AC636" s="226">
        <v>32.715000000000003</v>
      </c>
      <c r="AD636" s="226">
        <v>33.25</v>
      </c>
      <c r="AE636" s="226">
        <v>33.793999999999997</v>
      </c>
      <c r="AF636" s="226">
        <v>34.347000000000001</v>
      </c>
      <c r="AG636" s="226">
        <v>34.835999999999999</v>
      </c>
      <c r="AH636" s="226">
        <v>35.332000000000001</v>
      </c>
      <c r="AI636" s="226">
        <v>35.875</v>
      </c>
      <c r="AJ636" s="226">
        <v>36.527000000000001</v>
      </c>
    </row>
    <row r="637" spans="1:36" x14ac:dyDescent="0.25">
      <c r="A637" s="17"/>
      <c r="B637" s="226" t="s">
        <v>333</v>
      </c>
      <c r="D637" s="226">
        <v>127.746</v>
      </c>
      <c r="E637" s="226">
        <v>124.798</v>
      </c>
      <c r="F637" s="226">
        <v>111.92400000000001</v>
      </c>
      <c r="G637" s="226">
        <v>122.473</v>
      </c>
      <c r="H637" s="226">
        <v>124.196</v>
      </c>
      <c r="I637" s="226">
        <v>124.336</v>
      </c>
      <c r="J637" s="226">
        <v>126.577</v>
      </c>
      <c r="K637" s="226">
        <v>128.71199999999999</v>
      </c>
      <c r="L637" s="226">
        <v>130.40600000000001</v>
      </c>
      <c r="M637" s="226">
        <v>130.50800000000001</v>
      </c>
      <c r="N637" s="226">
        <v>130.63200000000001</v>
      </c>
      <c r="O637" s="226">
        <v>131.87100000000001</v>
      </c>
      <c r="P637" s="226">
        <v>133.452</v>
      </c>
      <c r="Q637" s="226">
        <v>134.679</v>
      </c>
      <c r="R637" s="226">
        <v>136.03399999999999</v>
      </c>
      <c r="S637" s="226">
        <v>137.77099999999999</v>
      </c>
      <c r="T637" s="226">
        <v>139.28100000000001</v>
      </c>
      <c r="U637" s="226">
        <v>140.76900000000001</v>
      </c>
      <c r="V637" s="226">
        <v>142.26</v>
      </c>
      <c r="W637" s="226">
        <v>144.07900000000001</v>
      </c>
      <c r="X637" s="226">
        <v>146.096</v>
      </c>
      <c r="Y637" s="226">
        <v>148.02699999999999</v>
      </c>
      <c r="Z637" s="226">
        <v>149.96299999999999</v>
      </c>
      <c r="AA637" s="226">
        <v>151.821</v>
      </c>
      <c r="AB637" s="226">
        <v>153.471</v>
      </c>
      <c r="AC637" s="226">
        <v>155.38499999999999</v>
      </c>
      <c r="AD637" s="226">
        <v>157.33000000000001</v>
      </c>
      <c r="AE637" s="226">
        <v>159.29499999999999</v>
      </c>
      <c r="AF637" s="226">
        <v>161.28399999999999</v>
      </c>
      <c r="AG637" s="226">
        <v>162.96</v>
      </c>
      <c r="AH637" s="226">
        <v>164.64400000000001</v>
      </c>
      <c r="AI637" s="226">
        <v>166.52699999999999</v>
      </c>
      <c r="AJ637" s="226">
        <v>168.87899999999999</v>
      </c>
    </row>
    <row r="638" spans="1:36" x14ac:dyDescent="0.25">
      <c r="A638" s="17"/>
      <c r="B638" s="226" t="s">
        <v>2271</v>
      </c>
      <c r="D638" s="226">
        <v>792.76400000000001</v>
      </c>
      <c r="E638" s="226">
        <v>843.87300000000005</v>
      </c>
      <c r="F638" s="226">
        <v>832.274</v>
      </c>
      <c r="G638" s="226">
        <v>864.10199999999998</v>
      </c>
      <c r="H638" s="226">
        <v>839.39700000000005</v>
      </c>
      <c r="I638" s="226">
        <v>816.63300000000004</v>
      </c>
      <c r="J638" s="226">
        <v>867.67700000000002</v>
      </c>
      <c r="K638" s="226">
        <v>881.96299999999997</v>
      </c>
      <c r="L638" s="226">
        <v>890.25599999999997</v>
      </c>
      <c r="M638" s="226">
        <v>901.48800000000006</v>
      </c>
      <c r="N638" s="226">
        <v>907.78300000000002</v>
      </c>
      <c r="O638" s="226">
        <v>912.92</v>
      </c>
      <c r="P638" s="226">
        <v>918.68</v>
      </c>
      <c r="Q638" s="226">
        <v>925.06899999999996</v>
      </c>
      <c r="R638" s="226">
        <v>927.53800000000001</v>
      </c>
      <c r="S638" s="226">
        <v>936.83100000000002</v>
      </c>
      <c r="T638" s="226">
        <v>946.41600000000005</v>
      </c>
      <c r="U638" s="226">
        <v>955.87199999999996</v>
      </c>
      <c r="V638" s="226">
        <v>965.63499999999999</v>
      </c>
      <c r="W638" s="226">
        <v>975.57799999999997</v>
      </c>
      <c r="X638" s="226">
        <v>985.49400000000003</v>
      </c>
      <c r="Y638" s="226">
        <v>995.5</v>
      </c>
      <c r="Z638" s="226">
        <v>1005.673</v>
      </c>
      <c r="AA638" s="226">
        <v>1015.502</v>
      </c>
      <c r="AB638" s="226">
        <v>1025.173</v>
      </c>
      <c r="AC638" s="226">
        <v>1034.9390000000001</v>
      </c>
      <c r="AD638" s="226">
        <v>1044.854</v>
      </c>
      <c r="AE638" s="226">
        <v>1054.9290000000001</v>
      </c>
      <c r="AF638" s="226">
        <v>1065.432</v>
      </c>
      <c r="AG638" s="226">
        <v>1075.7380000000001</v>
      </c>
      <c r="AH638" s="226">
        <v>1085.646</v>
      </c>
      <c r="AI638" s="226">
        <v>1095.8230000000001</v>
      </c>
      <c r="AJ638" s="226">
        <v>1106.6880000000001</v>
      </c>
    </row>
    <row r="639" spans="1:36" x14ac:dyDescent="0.25">
      <c r="A639" s="17"/>
      <c r="B639" s="226" t="s">
        <v>2220</v>
      </c>
      <c r="D639" s="226">
        <v>49.012999999999998</v>
      </c>
      <c r="E639" s="226">
        <v>58.564</v>
      </c>
      <c r="F639" s="226">
        <v>49.033000000000001</v>
      </c>
      <c r="G639" s="226">
        <v>31.7</v>
      </c>
      <c r="H639" s="226">
        <v>39.530999999999999</v>
      </c>
      <c r="I639" s="226">
        <v>42.029000000000003</v>
      </c>
      <c r="J639" s="226">
        <v>45.23</v>
      </c>
      <c r="K639" s="226">
        <v>48.35</v>
      </c>
      <c r="L639" s="226">
        <v>51.204999999999998</v>
      </c>
      <c r="M639" s="226">
        <v>53.276000000000003</v>
      </c>
      <c r="N639" s="226">
        <v>55.143999999999998</v>
      </c>
      <c r="O639" s="226">
        <v>57.255000000000003</v>
      </c>
      <c r="P639" s="226">
        <v>59.284999999999997</v>
      </c>
      <c r="Q639" s="226">
        <v>60.872</v>
      </c>
      <c r="R639" s="226">
        <v>62.222000000000001</v>
      </c>
      <c r="S639" s="226">
        <v>63.463999999999999</v>
      </c>
      <c r="T639" s="226">
        <v>64.295000000000002</v>
      </c>
      <c r="U639" s="226">
        <v>64.962000000000003</v>
      </c>
      <c r="V639" s="226">
        <v>65.622</v>
      </c>
      <c r="W639" s="226">
        <v>66.424000000000007</v>
      </c>
      <c r="X639" s="226">
        <v>67.337000000000003</v>
      </c>
      <c r="Y639" s="226">
        <v>68.209999999999994</v>
      </c>
      <c r="Z639" s="226">
        <v>69.087000000000003</v>
      </c>
      <c r="AA639" s="226">
        <v>69.932000000000002</v>
      </c>
      <c r="AB639" s="226">
        <v>70.685000000000002</v>
      </c>
      <c r="AC639" s="226">
        <v>71.566000000000003</v>
      </c>
      <c r="AD639" s="226">
        <v>72.468999999999994</v>
      </c>
      <c r="AE639" s="226">
        <v>73.385999999999996</v>
      </c>
      <c r="AF639" s="226">
        <v>74.320999999999998</v>
      </c>
      <c r="AG639" s="226">
        <v>75.108999999999995</v>
      </c>
      <c r="AH639" s="226">
        <v>75.900000000000006</v>
      </c>
      <c r="AI639" s="226">
        <v>76.784000000000006</v>
      </c>
      <c r="AJ639" s="226">
        <v>77.89</v>
      </c>
    </row>
    <row r="640" spans="1:36" x14ac:dyDescent="0.25">
      <c r="A640" s="17"/>
      <c r="B640" s="226" t="s">
        <v>2225</v>
      </c>
    </row>
    <row r="641" spans="1:36" x14ac:dyDescent="0.25">
      <c r="A641" s="17"/>
      <c r="B641" s="226" t="s">
        <v>342</v>
      </c>
      <c r="D641" s="226">
        <v>245.43899999999999</v>
      </c>
      <c r="E641" s="226">
        <v>263.98599999999999</v>
      </c>
      <c r="F641" s="226">
        <v>254.46199999999999</v>
      </c>
      <c r="G641" s="226">
        <v>270.17500000000001</v>
      </c>
      <c r="H641" s="226">
        <v>272.82799999999997</v>
      </c>
      <c r="I641" s="226">
        <v>272.53100000000001</v>
      </c>
      <c r="J641" s="226">
        <v>276.76600000000002</v>
      </c>
      <c r="K641" s="226">
        <v>280.738</v>
      </c>
      <c r="L641" s="226">
        <v>283.73899999999998</v>
      </c>
      <c r="M641" s="226">
        <v>283.37099999999998</v>
      </c>
      <c r="N641" s="226">
        <v>283.173</v>
      </c>
      <c r="O641" s="226">
        <v>285.53100000000001</v>
      </c>
      <c r="P641" s="226">
        <v>288.79199999999997</v>
      </c>
      <c r="Q641" s="226">
        <v>291.54000000000002</v>
      </c>
      <c r="R641" s="226">
        <v>294.73599999999999</v>
      </c>
      <c r="S641" s="226">
        <v>298.89999999999998</v>
      </c>
      <c r="T641" s="226">
        <v>302.69099999999997</v>
      </c>
      <c r="U641" s="226">
        <v>306.52</v>
      </c>
      <c r="V641" s="226">
        <v>310.40499999999997</v>
      </c>
      <c r="W641" s="226">
        <v>315.05399999999997</v>
      </c>
      <c r="X641" s="226">
        <v>320.173</v>
      </c>
      <c r="Y641" s="226">
        <v>325.15499999999997</v>
      </c>
      <c r="Z641" s="226">
        <v>330.255</v>
      </c>
      <c r="AA641" s="226">
        <v>335.233</v>
      </c>
      <c r="AB641" s="226">
        <v>339.71899999999999</v>
      </c>
      <c r="AC641" s="226">
        <v>344.86599999999999</v>
      </c>
      <c r="AD641" s="226">
        <v>350.15199999999999</v>
      </c>
      <c r="AE641" s="226">
        <v>355.53199999999998</v>
      </c>
      <c r="AF641" s="226">
        <v>361.03</v>
      </c>
      <c r="AG641" s="226">
        <v>365.84699999999998</v>
      </c>
      <c r="AH641" s="226">
        <v>370.69799999999998</v>
      </c>
      <c r="AI641" s="226">
        <v>376.036</v>
      </c>
      <c r="AJ641" s="226">
        <v>382.50099999999998</v>
      </c>
    </row>
    <row r="642" spans="1:36" x14ac:dyDescent="0.25">
      <c r="A642" s="17"/>
      <c r="B642" s="226" t="s">
        <v>2217</v>
      </c>
      <c r="D642" s="226">
        <v>222.791</v>
      </c>
      <c r="E642" s="226">
        <v>217.53100000000001</v>
      </c>
      <c r="F642" s="226">
        <v>220.458</v>
      </c>
      <c r="G642" s="226">
        <v>220.45699999999999</v>
      </c>
      <c r="H642" s="226">
        <v>218.851</v>
      </c>
      <c r="I642" s="226">
        <v>216.297</v>
      </c>
      <c r="J642" s="226">
        <v>217.23099999999999</v>
      </c>
      <c r="K642" s="226">
        <v>218.22800000000001</v>
      </c>
      <c r="L642" s="226">
        <v>218.745</v>
      </c>
      <c r="M642" s="226">
        <v>217.22800000000001</v>
      </c>
      <c r="N642" s="226">
        <v>215.61199999999999</v>
      </c>
      <c r="O642" s="226">
        <v>215.32499999999999</v>
      </c>
      <c r="P642" s="226">
        <v>215.43100000000001</v>
      </c>
      <c r="Q642" s="226">
        <v>212.2</v>
      </c>
      <c r="R642" s="226">
        <v>209.56299999999999</v>
      </c>
      <c r="S642" s="226">
        <v>207.298</v>
      </c>
      <c r="T642" s="226">
        <v>205.214</v>
      </c>
      <c r="U642" s="226">
        <v>203.577</v>
      </c>
      <c r="V642" s="226">
        <v>202.28100000000001</v>
      </c>
      <c r="W642" s="226">
        <v>201.63200000000001</v>
      </c>
      <c r="X642" s="226">
        <v>201.38399999999999</v>
      </c>
      <c r="Y642" s="226">
        <v>201.203</v>
      </c>
      <c r="Z642" s="226">
        <v>201.035</v>
      </c>
      <c r="AA642" s="226">
        <v>200.93299999999999</v>
      </c>
      <c r="AB642" s="226">
        <v>200.93299999999999</v>
      </c>
      <c r="AC642" s="226">
        <v>201.33600000000001</v>
      </c>
      <c r="AD642" s="226">
        <v>201.93600000000001</v>
      </c>
      <c r="AE642" s="226">
        <v>202.732</v>
      </c>
      <c r="AF642" s="226">
        <v>203.68700000000001</v>
      </c>
      <c r="AG642" s="226">
        <v>204.38499999999999</v>
      </c>
      <c r="AH642" s="226">
        <v>205.14599999999999</v>
      </c>
      <c r="AI642" s="226">
        <v>206.19</v>
      </c>
      <c r="AJ642" s="226">
        <v>207.72200000000001</v>
      </c>
    </row>
    <row r="643" spans="1:36" x14ac:dyDescent="0.25">
      <c r="A643" s="17"/>
      <c r="B643" s="226" t="s">
        <v>2218</v>
      </c>
      <c r="D643" s="226">
        <v>444.93099999999998</v>
      </c>
      <c r="E643" s="226">
        <v>472.52</v>
      </c>
      <c r="F643" s="226">
        <v>453.28699999999998</v>
      </c>
      <c r="G643" s="226">
        <v>474.98599999999999</v>
      </c>
      <c r="H643" s="226">
        <v>484.98899999999998</v>
      </c>
      <c r="I643" s="226">
        <v>482.87299999999999</v>
      </c>
      <c r="J643" s="226">
        <v>488.464</v>
      </c>
      <c r="K643" s="226">
        <v>493.85899999999998</v>
      </c>
      <c r="L643" s="226">
        <v>497.90100000000001</v>
      </c>
      <c r="M643" s="226">
        <v>496.36799999999999</v>
      </c>
      <c r="N643" s="226">
        <v>495.04700000000003</v>
      </c>
      <c r="O643" s="226">
        <v>497.95699999999999</v>
      </c>
      <c r="P643" s="226">
        <v>502.39</v>
      </c>
      <c r="Q643" s="226">
        <v>505.80700000000002</v>
      </c>
      <c r="R643" s="226">
        <v>509.959</v>
      </c>
      <c r="S643" s="226">
        <v>515.72699999999998</v>
      </c>
      <c r="T643" s="226">
        <v>520.92399999999998</v>
      </c>
      <c r="U643" s="226">
        <v>526.20799999999997</v>
      </c>
      <c r="V643" s="226">
        <v>531.476</v>
      </c>
      <c r="W643" s="226">
        <v>537.91200000000003</v>
      </c>
      <c r="X643" s="226">
        <v>545.09100000000001</v>
      </c>
      <c r="Y643" s="226">
        <v>551.91099999999994</v>
      </c>
      <c r="Z643" s="226">
        <v>558.66200000000003</v>
      </c>
      <c r="AA643" s="226">
        <v>565.14099999999996</v>
      </c>
      <c r="AB643" s="226">
        <v>570.96900000000005</v>
      </c>
      <c r="AC643" s="226">
        <v>577.72699999999998</v>
      </c>
      <c r="AD643" s="226">
        <v>584.548</v>
      </c>
      <c r="AE643" s="226">
        <v>591.42499999999995</v>
      </c>
      <c r="AF643" s="226">
        <v>598.35</v>
      </c>
      <c r="AG643" s="226">
        <v>604.14700000000005</v>
      </c>
      <c r="AH643" s="226">
        <v>610.00300000000004</v>
      </c>
      <c r="AI643" s="226">
        <v>616.58399999999995</v>
      </c>
      <c r="AJ643" s="226">
        <v>624.89099999999996</v>
      </c>
    </row>
    <row r="644" spans="1:36" x14ac:dyDescent="0.25">
      <c r="A644" s="17"/>
      <c r="B644" s="226" t="s">
        <v>2219</v>
      </c>
      <c r="D644" s="226">
        <v>23.262</v>
      </c>
      <c r="E644" s="226">
        <v>23.324999999999999</v>
      </c>
      <c r="F644" s="226">
        <v>21.666</v>
      </c>
      <c r="G644" s="226">
        <v>26.451000000000001</v>
      </c>
      <c r="H644" s="226">
        <v>15.208</v>
      </c>
      <c r="I644" s="226">
        <v>25.507000000000001</v>
      </c>
      <c r="J644" s="226">
        <v>25.864999999999998</v>
      </c>
      <c r="K644" s="226">
        <v>26.224</v>
      </c>
      <c r="L644" s="226">
        <v>26.518000000000001</v>
      </c>
      <c r="M644" s="226">
        <v>26.491</v>
      </c>
      <c r="N644" s="226">
        <v>26.472000000000001</v>
      </c>
      <c r="O644" s="226">
        <v>26.695</v>
      </c>
      <c r="P644" s="226">
        <v>27.007999999999999</v>
      </c>
      <c r="Q644" s="226">
        <v>27.292999999999999</v>
      </c>
      <c r="R644" s="226">
        <v>27.632000000000001</v>
      </c>
      <c r="S644" s="226">
        <v>28.058</v>
      </c>
      <c r="T644" s="226">
        <v>28.443999999999999</v>
      </c>
      <c r="U644" s="226">
        <v>28.835999999999999</v>
      </c>
      <c r="V644" s="226">
        <v>29.238</v>
      </c>
      <c r="W644" s="226">
        <v>29.722999999999999</v>
      </c>
      <c r="X644" s="226">
        <v>30.248000000000001</v>
      </c>
      <c r="Y644" s="226">
        <v>30.751000000000001</v>
      </c>
      <c r="Z644" s="226">
        <v>31.248000000000001</v>
      </c>
      <c r="AA644" s="226">
        <v>31.733000000000001</v>
      </c>
      <c r="AB644" s="226">
        <v>32.192</v>
      </c>
      <c r="AC644" s="226">
        <v>32.715000000000003</v>
      </c>
      <c r="AD644" s="226">
        <v>33.25</v>
      </c>
      <c r="AE644" s="226">
        <v>33.793999999999997</v>
      </c>
      <c r="AF644" s="226">
        <v>34.347000000000001</v>
      </c>
      <c r="AG644" s="226">
        <v>34.835999999999999</v>
      </c>
      <c r="AH644" s="226">
        <v>35.332000000000001</v>
      </c>
      <c r="AI644" s="226">
        <v>35.875</v>
      </c>
      <c r="AJ644" s="226">
        <v>36.527000000000001</v>
      </c>
    </row>
    <row r="645" spans="1:36" x14ac:dyDescent="0.25">
      <c r="A645" s="17"/>
      <c r="B645" s="226" t="s">
        <v>333</v>
      </c>
      <c r="D645" s="226">
        <v>127.746</v>
      </c>
      <c r="E645" s="226">
        <v>124.798</v>
      </c>
      <c r="F645" s="226">
        <v>111.92400000000001</v>
      </c>
      <c r="G645" s="226">
        <v>122.473</v>
      </c>
      <c r="H645" s="226">
        <v>124.196</v>
      </c>
      <c r="I645" s="226">
        <v>124.336</v>
      </c>
      <c r="J645" s="226">
        <v>126.577</v>
      </c>
      <c r="K645" s="226">
        <v>128.71199999999999</v>
      </c>
      <c r="L645" s="226">
        <v>130.40600000000001</v>
      </c>
      <c r="M645" s="226">
        <v>130.50800000000001</v>
      </c>
      <c r="N645" s="226">
        <v>130.63200000000001</v>
      </c>
      <c r="O645" s="226">
        <v>131.87100000000001</v>
      </c>
      <c r="P645" s="226">
        <v>133.452</v>
      </c>
      <c r="Q645" s="226">
        <v>134.679</v>
      </c>
      <c r="R645" s="226">
        <v>136.03399999999999</v>
      </c>
      <c r="S645" s="226">
        <v>137.77099999999999</v>
      </c>
      <c r="T645" s="226">
        <v>139.28100000000001</v>
      </c>
      <c r="U645" s="226">
        <v>140.76900000000001</v>
      </c>
      <c r="V645" s="226">
        <v>142.26</v>
      </c>
      <c r="W645" s="226">
        <v>144.07900000000001</v>
      </c>
      <c r="X645" s="226">
        <v>146.096</v>
      </c>
      <c r="Y645" s="226">
        <v>148.02699999999999</v>
      </c>
      <c r="Z645" s="226">
        <v>149.96299999999999</v>
      </c>
      <c r="AA645" s="226">
        <v>151.821</v>
      </c>
      <c r="AB645" s="226">
        <v>153.471</v>
      </c>
      <c r="AC645" s="226">
        <v>155.38499999999999</v>
      </c>
      <c r="AD645" s="226">
        <v>157.33000000000001</v>
      </c>
      <c r="AE645" s="226">
        <v>159.29499999999999</v>
      </c>
      <c r="AF645" s="226">
        <v>161.28399999999999</v>
      </c>
      <c r="AG645" s="226">
        <v>162.96</v>
      </c>
      <c r="AH645" s="226">
        <v>164.64400000000001</v>
      </c>
      <c r="AI645" s="226">
        <v>166.52699999999999</v>
      </c>
      <c r="AJ645" s="226">
        <v>168.87899999999999</v>
      </c>
    </row>
    <row r="646" spans="1:36" x14ac:dyDescent="0.25">
      <c r="A646" s="17"/>
      <c r="B646" s="226" t="s">
        <v>2271</v>
      </c>
      <c r="D646" s="226">
        <v>792.76400000000001</v>
      </c>
      <c r="E646" s="226">
        <v>843.87300000000005</v>
      </c>
      <c r="F646" s="226">
        <v>832.274</v>
      </c>
      <c r="G646" s="226">
        <v>864.10199999999998</v>
      </c>
      <c r="H646" s="226">
        <v>839.39700000000005</v>
      </c>
      <c r="I646" s="226">
        <v>816.63300000000004</v>
      </c>
      <c r="J646" s="226">
        <v>867.67700000000002</v>
      </c>
      <c r="K646" s="226">
        <v>881.96299999999997</v>
      </c>
      <c r="L646" s="226">
        <v>890.25599999999997</v>
      </c>
      <c r="M646" s="226">
        <v>901.48800000000006</v>
      </c>
      <c r="N646" s="226">
        <v>907.78300000000002</v>
      </c>
      <c r="O646" s="226">
        <v>912.92</v>
      </c>
      <c r="P646" s="226">
        <v>918.68</v>
      </c>
      <c r="Q646" s="226">
        <v>925.06899999999996</v>
      </c>
      <c r="R646" s="226">
        <v>927.53800000000001</v>
      </c>
      <c r="S646" s="226">
        <v>936.83100000000002</v>
      </c>
      <c r="T646" s="226">
        <v>946.41600000000005</v>
      </c>
      <c r="U646" s="226">
        <v>955.87199999999996</v>
      </c>
      <c r="V646" s="226">
        <v>965.63499999999999</v>
      </c>
      <c r="W646" s="226">
        <v>975.57799999999997</v>
      </c>
      <c r="X646" s="226">
        <v>985.49400000000003</v>
      </c>
      <c r="Y646" s="226">
        <v>995.5</v>
      </c>
      <c r="Z646" s="226">
        <v>1005.673</v>
      </c>
      <c r="AA646" s="226">
        <v>1015.502</v>
      </c>
      <c r="AB646" s="226">
        <v>1025.173</v>
      </c>
      <c r="AC646" s="226">
        <v>1034.9390000000001</v>
      </c>
      <c r="AD646" s="226">
        <v>1044.854</v>
      </c>
      <c r="AE646" s="226">
        <v>1054.9290000000001</v>
      </c>
      <c r="AF646" s="226">
        <v>1065.432</v>
      </c>
      <c r="AG646" s="226">
        <v>1075.7380000000001</v>
      </c>
      <c r="AH646" s="226">
        <v>1085.646</v>
      </c>
      <c r="AI646" s="226">
        <v>1095.8230000000001</v>
      </c>
      <c r="AJ646" s="226">
        <v>1106.6880000000001</v>
      </c>
    </row>
    <row r="647" spans="1:36" x14ac:dyDescent="0.25">
      <c r="A647" s="17"/>
      <c r="B647" s="226" t="s">
        <v>2220</v>
      </c>
      <c r="D647" s="226">
        <v>49.012999999999998</v>
      </c>
      <c r="E647" s="226">
        <v>58.564</v>
      </c>
      <c r="F647" s="226">
        <v>49.033000000000001</v>
      </c>
      <c r="G647" s="226">
        <v>31.7</v>
      </c>
      <c r="H647" s="226">
        <v>39.530999999999999</v>
      </c>
      <c r="I647" s="226">
        <v>42.029000000000003</v>
      </c>
      <c r="J647" s="226">
        <v>45.23</v>
      </c>
      <c r="K647" s="226">
        <v>48.35</v>
      </c>
      <c r="L647" s="226">
        <v>51.204999999999998</v>
      </c>
      <c r="M647" s="226">
        <v>53.276000000000003</v>
      </c>
      <c r="N647" s="226">
        <v>55.143999999999998</v>
      </c>
      <c r="O647" s="226">
        <v>57.255000000000003</v>
      </c>
      <c r="P647" s="226">
        <v>59.284999999999997</v>
      </c>
      <c r="Q647" s="226">
        <v>60.872</v>
      </c>
      <c r="R647" s="226">
        <v>62.222000000000001</v>
      </c>
      <c r="S647" s="226">
        <v>63.463999999999999</v>
      </c>
      <c r="T647" s="226">
        <v>64.295000000000002</v>
      </c>
      <c r="U647" s="226">
        <v>64.962000000000003</v>
      </c>
      <c r="V647" s="226">
        <v>65.622</v>
      </c>
      <c r="W647" s="226">
        <v>66.424000000000007</v>
      </c>
      <c r="X647" s="226">
        <v>67.337000000000003</v>
      </c>
      <c r="Y647" s="226">
        <v>68.209999999999994</v>
      </c>
      <c r="Z647" s="226">
        <v>69.087000000000003</v>
      </c>
      <c r="AA647" s="226">
        <v>69.932000000000002</v>
      </c>
      <c r="AB647" s="226">
        <v>70.685000000000002</v>
      </c>
      <c r="AC647" s="226">
        <v>71.566000000000003</v>
      </c>
      <c r="AD647" s="226">
        <v>72.468999999999994</v>
      </c>
      <c r="AE647" s="226">
        <v>73.385999999999996</v>
      </c>
      <c r="AF647" s="226">
        <v>74.320999999999998</v>
      </c>
      <c r="AG647" s="226">
        <v>75.108999999999995</v>
      </c>
      <c r="AH647" s="226">
        <v>75.900000000000006</v>
      </c>
      <c r="AI647" s="226">
        <v>76.784000000000006</v>
      </c>
      <c r="AJ647" s="226">
        <v>77.89</v>
      </c>
    </row>
    <row r="648" spans="1:36" x14ac:dyDescent="0.25">
      <c r="A648" s="17"/>
      <c r="B648" s="226" t="s">
        <v>2212</v>
      </c>
      <c r="D648" s="226">
        <v>1905.9459999999999</v>
      </c>
      <c r="E648" s="226">
        <v>2004.597</v>
      </c>
      <c r="F648" s="226">
        <v>1943.104</v>
      </c>
      <c r="G648" s="226">
        <v>2010.345</v>
      </c>
      <c r="H648" s="226">
        <v>1994.999</v>
      </c>
      <c r="I648" s="226">
        <v>1980.2049999999999</v>
      </c>
      <c r="J648" s="226">
        <v>2047.8119999999999</v>
      </c>
      <c r="K648" s="226">
        <v>2078.0729999999999</v>
      </c>
      <c r="L648" s="226">
        <v>2098.77</v>
      </c>
      <c r="M648" s="226">
        <v>2108.73</v>
      </c>
      <c r="N648" s="226">
        <v>2113.8629999999998</v>
      </c>
      <c r="O648" s="226">
        <v>2127.5540000000001</v>
      </c>
      <c r="P648" s="226">
        <v>2145.0369999999998</v>
      </c>
      <c r="Q648" s="226">
        <v>2157.4589999999998</v>
      </c>
      <c r="R648" s="226">
        <v>2167.6840000000002</v>
      </c>
      <c r="S648" s="226">
        <v>2188.049</v>
      </c>
      <c r="T648" s="226">
        <v>2207.2660000000001</v>
      </c>
      <c r="U648" s="226">
        <v>2226.7449999999999</v>
      </c>
      <c r="V648" s="226">
        <v>2246.9160000000002</v>
      </c>
      <c r="W648" s="226">
        <v>2270.402</v>
      </c>
      <c r="X648" s="226">
        <v>2295.8229999999999</v>
      </c>
      <c r="Y648" s="226">
        <v>2320.7570000000001</v>
      </c>
      <c r="Z648" s="226">
        <v>2345.9229999999998</v>
      </c>
      <c r="AA648" s="226">
        <v>2370.297</v>
      </c>
      <c r="AB648" s="226">
        <v>2393.1419999999998</v>
      </c>
      <c r="AC648" s="226">
        <v>2418.5340000000001</v>
      </c>
      <c r="AD648" s="226">
        <v>2444.54</v>
      </c>
      <c r="AE648" s="226">
        <v>2471.0949999999998</v>
      </c>
      <c r="AF648" s="226">
        <v>2498.4520000000002</v>
      </c>
      <c r="AG648" s="226">
        <v>2523.0219999999999</v>
      </c>
      <c r="AH648" s="226">
        <v>2547.3690000000001</v>
      </c>
      <c r="AI648" s="226">
        <v>2573.8200000000002</v>
      </c>
      <c r="AJ648" s="226">
        <v>2605.0990000000002</v>
      </c>
    </row>
    <row r="649" spans="1:36" x14ac:dyDescent="0.25">
      <c r="A649" s="17"/>
    </row>
    <row r="650" spans="1:36" x14ac:dyDescent="0.25">
      <c r="A650" s="17"/>
      <c r="B650" s="226" t="s">
        <v>2226</v>
      </c>
    </row>
    <row r="651" spans="1:36" x14ac:dyDescent="0.25">
      <c r="A651" s="17"/>
    </row>
    <row r="652" spans="1:36" x14ac:dyDescent="0.25">
      <c r="A652" s="17"/>
      <c r="B652" s="226" t="s">
        <v>2227</v>
      </c>
    </row>
    <row r="653" spans="1:36" x14ac:dyDescent="0.25">
      <c r="A653" s="17"/>
      <c r="B653" s="226" t="s">
        <v>2205</v>
      </c>
      <c r="D653" s="226">
        <v>0</v>
      </c>
      <c r="E653" s="226">
        <v>0</v>
      </c>
      <c r="F653" s="226">
        <v>0</v>
      </c>
      <c r="G653" s="226">
        <v>0</v>
      </c>
      <c r="H653" s="226">
        <v>0</v>
      </c>
      <c r="I653" s="226">
        <v>0</v>
      </c>
      <c r="J653" s="226">
        <v>0</v>
      </c>
      <c r="K653" s="226">
        <v>0</v>
      </c>
      <c r="L653" s="226">
        <v>0</v>
      </c>
      <c r="M653" s="226">
        <v>0</v>
      </c>
      <c r="N653" s="226">
        <v>0</v>
      </c>
      <c r="O653" s="226">
        <v>0</v>
      </c>
      <c r="P653" s="226">
        <v>0</v>
      </c>
      <c r="Q653" s="226">
        <v>0</v>
      </c>
      <c r="R653" s="226">
        <v>0</v>
      </c>
      <c r="S653" s="226">
        <v>0</v>
      </c>
      <c r="T653" s="226">
        <v>0</v>
      </c>
      <c r="U653" s="226">
        <v>0</v>
      </c>
      <c r="V653" s="226">
        <v>0</v>
      </c>
      <c r="W653" s="226">
        <v>0</v>
      </c>
      <c r="X653" s="226">
        <v>0</v>
      </c>
      <c r="Y653" s="226">
        <v>0</v>
      </c>
      <c r="Z653" s="226">
        <v>0</v>
      </c>
      <c r="AA653" s="226">
        <v>0</v>
      </c>
      <c r="AB653" s="226">
        <v>0</v>
      </c>
      <c r="AC653" s="226">
        <v>0</v>
      </c>
      <c r="AD653" s="226">
        <v>0</v>
      </c>
      <c r="AE653" s="226">
        <v>0</v>
      </c>
      <c r="AF653" s="226">
        <v>0</v>
      </c>
      <c r="AG653" s="226">
        <v>0</v>
      </c>
      <c r="AH653" s="226">
        <v>0</v>
      </c>
      <c r="AI653" s="226">
        <v>0</v>
      </c>
      <c r="AJ653" s="226">
        <v>0</v>
      </c>
    </row>
    <row r="654" spans="1:36" x14ac:dyDescent="0.25">
      <c r="A654" s="17"/>
      <c r="B654" s="226" t="s">
        <v>2228</v>
      </c>
      <c r="D654" s="226">
        <v>0</v>
      </c>
      <c r="E654" s="226">
        <v>0</v>
      </c>
      <c r="F654" s="226">
        <v>0</v>
      </c>
      <c r="G654" s="226">
        <v>0</v>
      </c>
      <c r="H654" s="226">
        <v>0</v>
      </c>
      <c r="I654" s="226">
        <v>0</v>
      </c>
      <c r="J654" s="226">
        <v>0</v>
      </c>
      <c r="K654" s="226">
        <v>0</v>
      </c>
      <c r="L654" s="226">
        <v>0</v>
      </c>
      <c r="M654" s="226">
        <v>0</v>
      </c>
      <c r="N654" s="226">
        <v>0</v>
      </c>
      <c r="O654" s="226">
        <v>0</v>
      </c>
      <c r="P654" s="226">
        <v>0</v>
      </c>
      <c r="Q654" s="226">
        <v>0</v>
      </c>
      <c r="R654" s="226">
        <v>0</v>
      </c>
      <c r="S654" s="226">
        <v>0</v>
      </c>
      <c r="T654" s="226">
        <v>0</v>
      </c>
      <c r="U654" s="226">
        <v>0</v>
      </c>
      <c r="V654" s="226">
        <v>0</v>
      </c>
      <c r="W654" s="226">
        <v>0</v>
      </c>
      <c r="X654" s="226">
        <v>0</v>
      </c>
      <c r="Y654" s="226">
        <v>0</v>
      </c>
      <c r="Z654" s="226">
        <v>0</v>
      </c>
      <c r="AA654" s="226">
        <v>0</v>
      </c>
      <c r="AB654" s="226">
        <v>0</v>
      </c>
      <c r="AC654" s="226">
        <v>0</v>
      </c>
      <c r="AD654" s="226">
        <v>0</v>
      </c>
      <c r="AE654" s="226">
        <v>0</v>
      </c>
      <c r="AF654" s="226">
        <v>0</v>
      </c>
      <c r="AG654" s="226">
        <v>0</v>
      </c>
      <c r="AH654" s="226">
        <v>0</v>
      </c>
      <c r="AI654" s="226">
        <v>0</v>
      </c>
      <c r="AJ654" s="226">
        <v>0</v>
      </c>
    </row>
    <row r="655" spans="1:36" x14ac:dyDescent="0.25">
      <c r="A655" s="17"/>
      <c r="B655" s="226" t="s">
        <v>307</v>
      </c>
      <c r="D655" s="226">
        <v>0</v>
      </c>
      <c r="E655" s="226">
        <v>0</v>
      </c>
      <c r="F655" s="226">
        <v>0</v>
      </c>
      <c r="G655" s="226">
        <v>0</v>
      </c>
      <c r="H655" s="226">
        <v>0</v>
      </c>
      <c r="I655" s="226">
        <v>0</v>
      </c>
      <c r="J655" s="226">
        <v>0</v>
      </c>
      <c r="K655" s="226">
        <v>0</v>
      </c>
      <c r="L655" s="226">
        <v>0</v>
      </c>
      <c r="M655" s="226">
        <v>0</v>
      </c>
      <c r="N655" s="226">
        <v>0</v>
      </c>
      <c r="O655" s="226">
        <v>0</v>
      </c>
      <c r="P655" s="226">
        <v>0</v>
      </c>
      <c r="Q655" s="226">
        <v>0</v>
      </c>
      <c r="R655" s="226">
        <v>0</v>
      </c>
      <c r="S655" s="226">
        <v>0</v>
      </c>
      <c r="T655" s="226">
        <v>0</v>
      </c>
      <c r="U655" s="226">
        <v>0</v>
      </c>
      <c r="V655" s="226">
        <v>0</v>
      </c>
      <c r="W655" s="226">
        <v>0</v>
      </c>
      <c r="X655" s="226">
        <v>0</v>
      </c>
      <c r="Y655" s="226">
        <v>0</v>
      </c>
      <c r="Z655" s="226">
        <v>0</v>
      </c>
      <c r="AA655" s="226">
        <v>0</v>
      </c>
      <c r="AB655" s="226">
        <v>0</v>
      </c>
      <c r="AC655" s="226">
        <v>0</v>
      </c>
      <c r="AD655" s="226">
        <v>0</v>
      </c>
      <c r="AE655" s="226">
        <v>0</v>
      </c>
      <c r="AF655" s="226">
        <v>0</v>
      </c>
      <c r="AG655" s="226">
        <v>0</v>
      </c>
      <c r="AH655" s="226">
        <v>0</v>
      </c>
      <c r="AI655" s="226">
        <v>0</v>
      </c>
      <c r="AJ655" s="226">
        <v>0</v>
      </c>
    </row>
    <row r="656" spans="1:36" x14ac:dyDescent="0.25">
      <c r="A656" s="17"/>
      <c r="B656" s="226" t="s">
        <v>2207</v>
      </c>
      <c r="D656" s="226">
        <v>0</v>
      </c>
      <c r="E656" s="226">
        <v>0</v>
      </c>
      <c r="F656" s="226">
        <v>0</v>
      </c>
      <c r="G656" s="226">
        <v>0</v>
      </c>
      <c r="H656" s="226">
        <v>0</v>
      </c>
      <c r="I656" s="226">
        <v>0</v>
      </c>
      <c r="J656" s="226">
        <v>0</v>
      </c>
      <c r="K656" s="226">
        <v>0</v>
      </c>
      <c r="L656" s="226">
        <v>0</v>
      </c>
      <c r="M656" s="226">
        <v>0</v>
      </c>
      <c r="N656" s="226">
        <v>0</v>
      </c>
      <c r="O656" s="226">
        <v>0</v>
      </c>
      <c r="P656" s="226">
        <v>0</v>
      </c>
      <c r="Q656" s="226">
        <v>0</v>
      </c>
      <c r="R656" s="226">
        <v>0</v>
      </c>
      <c r="S656" s="226">
        <v>0</v>
      </c>
      <c r="T656" s="226">
        <v>0</v>
      </c>
      <c r="U656" s="226">
        <v>0</v>
      </c>
      <c r="V656" s="226">
        <v>0</v>
      </c>
      <c r="W656" s="226">
        <v>0</v>
      </c>
      <c r="X656" s="226">
        <v>0</v>
      </c>
      <c r="Y656" s="226">
        <v>0</v>
      </c>
      <c r="Z656" s="226">
        <v>0</v>
      </c>
      <c r="AA656" s="226">
        <v>0</v>
      </c>
      <c r="AB656" s="226">
        <v>0</v>
      </c>
      <c r="AC656" s="226">
        <v>0</v>
      </c>
      <c r="AD656" s="226">
        <v>0</v>
      </c>
      <c r="AE656" s="226">
        <v>0</v>
      </c>
      <c r="AF656" s="226">
        <v>0</v>
      </c>
      <c r="AG656" s="226">
        <v>0</v>
      </c>
      <c r="AH656" s="226">
        <v>0</v>
      </c>
      <c r="AI656" s="226">
        <v>0</v>
      </c>
      <c r="AJ656" s="226">
        <v>0</v>
      </c>
    </row>
    <row r="657" spans="1:36" x14ac:dyDescent="0.25">
      <c r="A657" s="17"/>
      <c r="B657" s="226" t="s">
        <v>2208</v>
      </c>
      <c r="D657" s="226">
        <v>0</v>
      </c>
      <c r="E657" s="226">
        <v>0</v>
      </c>
      <c r="F657" s="226">
        <v>0</v>
      </c>
      <c r="G657" s="226">
        <v>0</v>
      </c>
      <c r="H657" s="226">
        <v>0</v>
      </c>
      <c r="I657" s="226">
        <v>0</v>
      </c>
      <c r="J657" s="226">
        <v>0</v>
      </c>
      <c r="K657" s="226">
        <v>0</v>
      </c>
      <c r="L657" s="226">
        <v>0</v>
      </c>
      <c r="M657" s="226">
        <v>0</v>
      </c>
      <c r="N657" s="226">
        <v>0</v>
      </c>
      <c r="O657" s="226">
        <v>0</v>
      </c>
      <c r="P657" s="226">
        <v>0</v>
      </c>
      <c r="Q657" s="226">
        <v>0</v>
      </c>
      <c r="R657" s="226">
        <v>0</v>
      </c>
      <c r="S657" s="226">
        <v>0</v>
      </c>
      <c r="T657" s="226">
        <v>0</v>
      </c>
      <c r="U657" s="226">
        <v>0</v>
      </c>
      <c r="V657" s="226">
        <v>0</v>
      </c>
      <c r="W657" s="226">
        <v>0</v>
      </c>
      <c r="X657" s="226">
        <v>0</v>
      </c>
      <c r="Y657" s="226">
        <v>0</v>
      </c>
      <c r="Z657" s="226">
        <v>0</v>
      </c>
      <c r="AA657" s="226">
        <v>0</v>
      </c>
      <c r="AB657" s="226">
        <v>0</v>
      </c>
      <c r="AC657" s="226">
        <v>0</v>
      </c>
      <c r="AD657" s="226">
        <v>0</v>
      </c>
      <c r="AE657" s="226">
        <v>0</v>
      </c>
      <c r="AF657" s="226">
        <v>0</v>
      </c>
      <c r="AG657" s="226">
        <v>0</v>
      </c>
      <c r="AH657" s="226">
        <v>0</v>
      </c>
      <c r="AI657" s="226">
        <v>0</v>
      </c>
      <c r="AJ657" s="226">
        <v>0</v>
      </c>
    </row>
    <row r="658" spans="1:36" x14ac:dyDescent="0.25">
      <c r="A658" s="17"/>
      <c r="B658" s="226" t="s">
        <v>156</v>
      </c>
      <c r="D658" s="226">
        <v>0</v>
      </c>
      <c r="E658" s="226">
        <v>0</v>
      </c>
      <c r="F658" s="226">
        <v>0</v>
      </c>
      <c r="G658" s="226">
        <v>0</v>
      </c>
      <c r="H658" s="226">
        <v>0</v>
      </c>
      <c r="I658" s="226">
        <v>0</v>
      </c>
      <c r="J658" s="226">
        <v>0</v>
      </c>
      <c r="K658" s="226">
        <v>0</v>
      </c>
      <c r="L658" s="226">
        <v>0</v>
      </c>
      <c r="M658" s="226">
        <v>0</v>
      </c>
      <c r="N658" s="226">
        <v>0</v>
      </c>
      <c r="O658" s="226">
        <v>0</v>
      </c>
      <c r="P658" s="226">
        <v>0</v>
      </c>
      <c r="Q658" s="226">
        <v>0</v>
      </c>
      <c r="R658" s="226">
        <v>0</v>
      </c>
      <c r="S658" s="226">
        <v>0</v>
      </c>
      <c r="T658" s="226">
        <v>0</v>
      </c>
      <c r="U658" s="226">
        <v>0</v>
      </c>
      <c r="V658" s="226">
        <v>0</v>
      </c>
      <c r="W658" s="226">
        <v>0</v>
      </c>
      <c r="X658" s="226">
        <v>0</v>
      </c>
      <c r="Y658" s="226">
        <v>0</v>
      </c>
      <c r="Z658" s="226">
        <v>0</v>
      </c>
      <c r="AA658" s="226">
        <v>0</v>
      </c>
      <c r="AB658" s="226">
        <v>0</v>
      </c>
      <c r="AC658" s="226">
        <v>0</v>
      </c>
      <c r="AD658" s="226">
        <v>0</v>
      </c>
      <c r="AE658" s="226">
        <v>0</v>
      </c>
      <c r="AF658" s="226">
        <v>0</v>
      </c>
      <c r="AG658" s="226">
        <v>0</v>
      </c>
      <c r="AH658" s="226">
        <v>0</v>
      </c>
      <c r="AI658" s="226">
        <v>0</v>
      </c>
      <c r="AJ658" s="226">
        <v>0</v>
      </c>
    </row>
    <row r="659" spans="1:36" x14ac:dyDescent="0.25">
      <c r="A659" s="17"/>
      <c r="B659" s="226" t="s">
        <v>152</v>
      </c>
      <c r="D659" s="226">
        <v>0</v>
      </c>
      <c r="E659" s="226">
        <v>0</v>
      </c>
      <c r="F659" s="226">
        <v>0</v>
      </c>
      <c r="G659" s="226">
        <v>0</v>
      </c>
      <c r="H659" s="226">
        <v>0</v>
      </c>
      <c r="I659" s="226">
        <v>0</v>
      </c>
      <c r="J659" s="226">
        <v>0</v>
      </c>
      <c r="K659" s="226">
        <v>0</v>
      </c>
      <c r="L659" s="226">
        <v>0</v>
      </c>
      <c r="M659" s="226">
        <v>0</v>
      </c>
      <c r="N659" s="226">
        <v>0</v>
      </c>
      <c r="O659" s="226">
        <v>0</v>
      </c>
      <c r="P659" s="226">
        <v>0</v>
      </c>
      <c r="Q659" s="226">
        <v>0</v>
      </c>
      <c r="R659" s="226">
        <v>0</v>
      </c>
      <c r="S659" s="226">
        <v>0</v>
      </c>
      <c r="T659" s="226">
        <v>0</v>
      </c>
      <c r="U659" s="226">
        <v>0</v>
      </c>
      <c r="V659" s="226">
        <v>0</v>
      </c>
      <c r="W659" s="226">
        <v>0</v>
      </c>
      <c r="X659" s="226">
        <v>0</v>
      </c>
      <c r="Y659" s="226">
        <v>0</v>
      </c>
      <c r="Z659" s="226">
        <v>0</v>
      </c>
      <c r="AA659" s="226">
        <v>0</v>
      </c>
      <c r="AB659" s="226">
        <v>0</v>
      </c>
      <c r="AC659" s="226">
        <v>0</v>
      </c>
      <c r="AD659" s="226">
        <v>0</v>
      </c>
      <c r="AE659" s="226">
        <v>0</v>
      </c>
      <c r="AF659" s="226">
        <v>0</v>
      </c>
      <c r="AG659" s="226">
        <v>0</v>
      </c>
      <c r="AH659" s="226">
        <v>0</v>
      </c>
      <c r="AI659" s="226">
        <v>0</v>
      </c>
      <c r="AJ659" s="226">
        <v>0</v>
      </c>
    </row>
    <row r="660" spans="1:36" x14ac:dyDescent="0.25">
      <c r="A660" s="17"/>
      <c r="B660" s="226" t="s">
        <v>2212</v>
      </c>
      <c r="D660" s="226">
        <v>0</v>
      </c>
      <c r="E660" s="226">
        <v>0</v>
      </c>
      <c r="F660" s="226">
        <v>0</v>
      </c>
      <c r="G660" s="226">
        <v>0</v>
      </c>
      <c r="H660" s="226">
        <v>0</v>
      </c>
      <c r="I660" s="226">
        <v>0</v>
      </c>
      <c r="J660" s="226">
        <v>0</v>
      </c>
      <c r="K660" s="226">
        <v>0</v>
      </c>
      <c r="L660" s="226">
        <v>0</v>
      </c>
      <c r="M660" s="226">
        <v>0</v>
      </c>
      <c r="N660" s="226">
        <v>0</v>
      </c>
      <c r="O660" s="226">
        <v>0</v>
      </c>
      <c r="P660" s="226">
        <v>0</v>
      </c>
      <c r="Q660" s="226">
        <v>0</v>
      </c>
      <c r="R660" s="226">
        <v>0</v>
      </c>
      <c r="S660" s="226">
        <v>0</v>
      </c>
      <c r="T660" s="226">
        <v>0</v>
      </c>
      <c r="U660" s="226">
        <v>0</v>
      </c>
      <c r="V660" s="226">
        <v>0</v>
      </c>
      <c r="W660" s="226">
        <v>0</v>
      </c>
      <c r="X660" s="226">
        <v>0</v>
      </c>
      <c r="Y660" s="226">
        <v>0</v>
      </c>
      <c r="Z660" s="226">
        <v>0</v>
      </c>
      <c r="AA660" s="226">
        <v>0</v>
      </c>
      <c r="AB660" s="226">
        <v>0</v>
      </c>
      <c r="AC660" s="226">
        <v>0</v>
      </c>
      <c r="AD660" s="226">
        <v>0</v>
      </c>
      <c r="AE660" s="226">
        <v>0</v>
      </c>
      <c r="AF660" s="226">
        <v>0</v>
      </c>
      <c r="AG660" s="226">
        <v>0</v>
      </c>
      <c r="AH660" s="226">
        <v>0</v>
      </c>
      <c r="AI660" s="226">
        <v>0</v>
      </c>
      <c r="AJ660" s="226">
        <v>0</v>
      </c>
    </row>
    <row r="661" spans="1:36" x14ac:dyDescent="0.25">
      <c r="A661" s="17"/>
    </row>
    <row r="662" spans="1:36" x14ac:dyDescent="0.25">
      <c r="A662" s="17"/>
    </row>
    <row r="663" spans="1:36" x14ac:dyDescent="0.25">
      <c r="A663" s="17"/>
      <c r="B663" s="226" t="s">
        <v>2229</v>
      </c>
    </row>
    <row r="664" spans="1:36" x14ac:dyDescent="0.25">
      <c r="A664" s="17"/>
      <c r="B664" s="226" t="s">
        <v>238</v>
      </c>
      <c r="D664" s="226">
        <v>0</v>
      </c>
      <c r="E664" s="226">
        <v>0</v>
      </c>
      <c r="F664" s="226">
        <v>0</v>
      </c>
      <c r="G664" s="226">
        <v>0</v>
      </c>
      <c r="H664" s="226">
        <v>0</v>
      </c>
      <c r="I664" s="226">
        <v>0</v>
      </c>
      <c r="J664" s="226">
        <v>0</v>
      </c>
      <c r="K664" s="226">
        <v>0</v>
      </c>
      <c r="L664" s="226">
        <v>0</v>
      </c>
      <c r="M664" s="226">
        <v>0</v>
      </c>
      <c r="N664" s="226">
        <v>0</v>
      </c>
      <c r="O664" s="226">
        <v>0</v>
      </c>
      <c r="P664" s="226">
        <v>0</v>
      </c>
      <c r="Q664" s="226">
        <v>0</v>
      </c>
      <c r="R664" s="226">
        <v>0</v>
      </c>
      <c r="S664" s="226">
        <v>0</v>
      </c>
      <c r="T664" s="226">
        <v>0</v>
      </c>
      <c r="U664" s="226">
        <v>0</v>
      </c>
      <c r="V664" s="226">
        <v>0</v>
      </c>
      <c r="W664" s="226">
        <v>0</v>
      </c>
      <c r="X664" s="226">
        <v>0</v>
      </c>
      <c r="Y664" s="226">
        <v>0</v>
      </c>
      <c r="Z664" s="226">
        <v>0</v>
      </c>
      <c r="AA664" s="226">
        <v>0</v>
      </c>
      <c r="AB664" s="226">
        <v>0</v>
      </c>
      <c r="AC664" s="226">
        <v>0</v>
      </c>
      <c r="AD664" s="226">
        <v>0</v>
      </c>
      <c r="AE664" s="226">
        <v>0</v>
      </c>
      <c r="AF664" s="226">
        <v>0</v>
      </c>
      <c r="AG664" s="226">
        <v>0</v>
      </c>
      <c r="AH664" s="226">
        <v>0</v>
      </c>
      <c r="AI664" s="226">
        <v>0</v>
      </c>
      <c r="AJ664" s="226">
        <v>0</v>
      </c>
    </row>
    <row r="665" spans="1:36" x14ac:dyDescent="0.25">
      <c r="A665" s="17"/>
      <c r="B665" s="226" t="s">
        <v>239</v>
      </c>
      <c r="D665" s="226">
        <v>0</v>
      </c>
      <c r="E665" s="226">
        <v>0</v>
      </c>
      <c r="F665" s="226">
        <v>0</v>
      </c>
      <c r="G665" s="226">
        <v>0</v>
      </c>
      <c r="H665" s="226">
        <v>0</v>
      </c>
      <c r="I665" s="226">
        <v>0</v>
      </c>
      <c r="J665" s="226">
        <v>0</v>
      </c>
      <c r="K665" s="226">
        <v>0</v>
      </c>
      <c r="L665" s="226">
        <v>0</v>
      </c>
      <c r="M665" s="226">
        <v>0</v>
      </c>
      <c r="N665" s="226">
        <v>0</v>
      </c>
      <c r="O665" s="226">
        <v>0</v>
      </c>
      <c r="P665" s="226">
        <v>0</v>
      </c>
      <c r="Q665" s="226">
        <v>0</v>
      </c>
      <c r="R665" s="226">
        <v>0</v>
      </c>
      <c r="S665" s="226">
        <v>0</v>
      </c>
      <c r="T665" s="226">
        <v>0</v>
      </c>
      <c r="U665" s="226">
        <v>0</v>
      </c>
      <c r="V665" s="226">
        <v>0</v>
      </c>
      <c r="W665" s="226">
        <v>0</v>
      </c>
      <c r="X665" s="226">
        <v>0</v>
      </c>
      <c r="Y665" s="226">
        <v>0</v>
      </c>
      <c r="Z665" s="226">
        <v>0</v>
      </c>
      <c r="AA665" s="226">
        <v>0</v>
      </c>
      <c r="AB665" s="226">
        <v>0</v>
      </c>
      <c r="AC665" s="226">
        <v>0</v>
      </c>
      <c r="AD665" s="226">
        <v>0</v>
      </c>
      <c r="AE665" s="226">
        <v>0</v>
      </c>
      <c r="AF665" s="226">
        <v>0</v>
      </c>
      <c r="AG665" s="226">
        <v>0</v>
      </c>
      <c r="AH665" s="226">
        <v>0</v>
      </c>
      <c r="AI665" s="226">
        <v>0</v>
      </c>
      <c r="AJ665" s="226">
        <v>0</v>
      </c>
    </row>
    <row r="666" spans="1:36" x14ac:dyDescent="0.25">
      <c r="A666" s="17"/>
      <c r="B666" s="226" t="s">
        <v>158</v>
      </c>
      <c r="D666" s="226">
        <v>0</v>
      </c>
      <c r="E666" s="226">
        <v>0</v>
      </c>
      <c r="F666" s="226">
        <v>0</v>
      </c>
      <c r="G666" s="226">
        <v>0</v>
      </c>
      <c r="H666" s="226">
        <v>0</v>
      </c>
      <c r="I666" s="226">
        <v>0</v>
      </c>
      <c r="J666" s="226">
        <v>0</v>
      </c>
      <c r="K666" s="226">
        <v>0</v>
      </c>
      <c r="L666" s="226">
        <v>0</v>
      </c>
      <c r="M666" s="226">
        <v>0</v>
      </c>
      <c r="N666" s="226">
        <v>0</v>
      </c>
      <c r="O666" s="226">
        <v>0</v>
      </c>
      <c r="P666" s="226">
        <v>0</v>
      </c>
      <c r="Q666" s="226">
        <v>0</v>
      </c>
      <c r="R666" s="226">
        <v>0</v>
      </c>
      <c r="S666" s="226">
        <v>0</v>
      </c>
      <c r="T666" s="226">
        <v>0</v>
      </c>
      <c r="U666" s="226">
        <v>0</v>
      </c>
      <c r="V666" s="226">
        <v>0</v>
      </c>
      <c r="W666" s="226">
        <v>0</v>
      </c>
      <c r="X666" s="226">
        <v>0</v>
      </c>
      <c r="Y666" s="226">
        <v>0</v>
      </c>
      <c r="Z666" s="226">
        <v>0</v>
      </c>
      <c r="AA666" s="226">
        <v>0</v>
      </c>
      <c r="AB666" s="226">
        <v>0</v>
      </c>
      <c r="AC666" s="226">
        <v>0</v>
      </c>
      <c r="AD666" s="226">
        <v>0</v>
      </c>
      <c r="AE666" s="226">
        <v>0</v>
      </c>
      <c r="AF666" s="226">
        <v>0</v>
      </c>
      <c r="AG666" s="226">
        <v>0</v>
      </c>
      <c r="AH666" s="226">
        <v>0</v>
      </c>
      <c r="AI666" s="226">
        <v>0</v>
      </c>
      <c r="AJ666" s="226">
        <v>0</v>
      </c>
    </row>
    <row r="667" spans="1:36" x14ac:dyDescent="0.25">
      <c r="A667" s="17"/>
      <c r="B667" s="226" t="s">
        <v>2230</v>
      </c>
      <c r="D667" s="226">
        <v>0</v>
      </c>
      <c r="E667" s="226">
        <v>0</v>
      </c>
      <c r="F667" s="226">
        <v>0</v>
      </c>
      <c r="G667" s="226">
        <v>0</v>
      </c>
      <c r="H667" s="226">
        <v>0</v>
      </c>
      <c r="I667" s="226">
        <v>0</v>
      </c>
      <c r="J667" s="226">
        <v>0</v>
      </c>
      <c r="K667" s="226">
        <v>0</v>
      </c>
      <c r="L667" s="226">
        <v>0</v>
      </c>
      <c r="M667" s="226">
        <v>0</v>
      </c>
      <c r="N667" s="226">
        <v>0</v>
      </c>
      <c r="O667" s="226">
        <v>0</v>
      </c>
      <c r="P667" s="226">
        <v>0</v>
      </c>
      <c r="Q667" s="226">
        <v>0</v>
      </c>
      <c r="R667" s="226">
        <v>0</v>
      </c>
      <c r="S667" s="226">
        <v>0</v>
      </c>
      <c r="T667" s="226">
        <v>0</v>
      </c>
      <c r="U667" s="226">
        <v>0</v>
      </c>
      <c r="V667" s="226">
        <v>0</v>
      </c>
      <c r="W667" s="226">
        <v>0</v>
      </c>
      <c r="X667" s="226">
        <v>0</v>
      </c>
      <c r="Y667" s="226">
        <v>0</v>
      </c>
      <c r="Z667" s="226">
        <v>0</v>
      </c>
      <c r="AA667" s="226">
        <v>0</v>
      </c>
      <c r="AB667" s="226">
        <v>0</v>
      </c>
      <c r="AC667" s="226">
        <v>0</v>
      </c>
      <c r="AD667" s="226">
        <v>0</v>
      </c>
      <c r="AE667" s="226">
        <v>0</v>
      </c>
      <c r="AF667" s="226">
        <v>0</v>
      </c>
      <c r="AG667" s="226">
        <v>0</v>
      </c>
      <c r="AH667" s="226">
        <v>0</v>
      </c>
      <c r="AI667" s="226">
        <v>0</v>
      </c>
      <c r="AJ667" s="226">
        <v>0</v>
      </c>
    </row>
    <row r="668" spans="1:36" x14ac:dyDescent="0.25">
      <c r="A668" s="17"/>
      <c r="B668" s="226" t="s">
        <v>2231</v>
      </c>
      <c r="D668" s="226">
        <v>0</v>
      </c>
      <c r="E668" s="226">
        <v>0</v>
      </c>
      <c r="F668" s="226">
        <v>0</v>
      </c>
      <c r="G668" s="226">
        <v>0</v>
      </c>
      <c r="H668" s="226">
        <v>0</v>
      </c>
      <c r="I668" s="226">
        <v>0</v>
      </c>
      <c r="J668" s="226">
        <v>0</v>
      </c>
      <c r="K668" s="226">
        <v>0</v>
      </c>
      <c r="L668" s="226">
        <v>0</v>
      </c>
      <c r="M668" s="226">
        <v>0</v>
      </c>
      <c r="N668" s="226">
        <v>0</v>
      </c>
      <c r="O668" s="226">
        <v>0</v>
      </c>
      <c r="P668" s="226">
        <v>0</v>
      </c>
      <c r="Q668" s="226">
        <v>0</v>
      </c>
      <c r="R668" s="226">
        <v>0</v>
      </c>
      <c r="S668" s="226">
        <v>0</v>
      </c>
      <c r="T668" s="226">
        <v>0</v>
      </c>
      <c r="U668" s="226">
        <v>0</v>
      </c>
      <c r="V668" s="226">
        <v>0</v>
      </c>
      <c r="W668" s="226">
        <v>0</v>
      </c>
      <c r="X668" s="226">
        <v>0</v>
      </c>
      <c r="Y668" s="226">
        <v>0</v>
      </c>
      <c r="Z668" s="226">
        <v>0</v>
      </c>
      <c r="AA668" s="226">
        <v>0</v>
      </c>
      <c r="AB668" s="226">
        <v>0</v>
      </c>
      <c r="AC668" s="226">
        <v>0</v>
      </c>
      <c r="AD668" s="226">
        <v>0</v>
      </c>
      <c r="AE668" s="226">
        <v>0</v>
      </c>
      <c r="AF668" s="226">
        <v>0</v>
      </c>
      <c r="AG668" s="226">
        <v>0</v>
      </c>
      <c r="AH668" s="226">
        <v>0</v>
      </c>
      <c r="AI668" s="226">
        <v>0</v>
      </c>
      <c r="AJ668" s="226">
        <v>0</v>
      </c>
    </row>
    <row r="669" spans="1:36" x14ac:dyDescent="0.25">
      <c r="A669" s="17"/>
      <c r="B669" s="226" t="s">
        <v>156</v>
      </c>
      <c r="D669" s="226">
        <v>0</v>
      </c>
      <c r="E669" s="226">
        <v>0</v>
      </c>
      <c r="F669" s="226">
        <v>0</v>
      </c>
      <c r="G669" s="226">
        <v>0</v>
      </c>
      <c r="H669" s="226">
        <v>0</v>
      </c>
      <c r="I669" s="226">
        <v>0</v>
      </c>
      <c r="J669" s="226">
        <v>0</v>
      </c>
      <c r="K669" s="226">
        <v>0</v>
      </c>
      <c r="L669" s="226">
        <v>0</v>
      </c>
      <c r="M669" s="226">
        <v>0</v>
      </c>
      <c r="N669" s="226">
        <v>0</v>
      </c>
      <c r="O669" s="226">
        <v>0</v>
      </c>
      <c r="P669" s="226">
        <v>0</v>
      </c>
      <c r="Q669" s="226">
        <v>0</v>
      </c>
      <c r="R669" s="226">
        <v>0</v>
      </c>
      <c r="S669" s="226">
        <v>0</v>
      </c>
      <c r="T669" s="226">
        <v>0</v>
      </c>
      <c r="U669" s="226">
        <v>0</v>
      </c>
      <c r="V669" s="226">
        <v>0</v>
      </c>
      <c r="W669" s="226">
        <v>0</v>
      </c>
      <c r="X669" s="226">
        <v>0</v>
      </c>
      <c r="Y669" s="226">
        <v>0</v>
      </c>
      <c r="Z669" s="226">
        <v>0</v>
      </c>
      <c r="AA669" s="226">
        <v>0</v>
      </c>
      <c r="AB669" s="226">
        <v>0</v>
      </c>
      <c r="AC669" s="226">
        <v>0</v>
      </c>
      <c r="AD669" s="226">
        <v>0</v>
      </c>
      <c r="AE669" s="226">
        <v>0</v>
      </c>
      <c r="AF669" s="226">
        <v>0</v>
      </c>
      <c r="AG669" s="226">
        <v>0</v>
      </c>
      <c r="AH669" s="226">
        <v>0</v>
      </c>
      <c r="AI669" s="226">
        <v>0</v>
      </c>
      <c r="AJ669" s="226">
        <v>0</v>
      </c>
    </row>
    <row r="670" spans="1:36" x14ac:dyDescent="0.25">
      <c r="A670" s="17"/>
      <c r="B670" s="226" t="s">
        <v>2232</v>
      </c>
      <c r="D670" s="226">
        <v>0</v>
      </c>
      <c r="E670" s="226">
        <v>0</v>
      </c>
      <c r="F670" s="226">
        <v>0</v>
      </c>
      <c r="G670" s="226">
        <v>0</v>
      </c>
      <c r="H670" s="226">
        <v>0</v>
      </c>
      <c r="I670" s="226">
        <v>0</v>
      </c>
      <c r="J670" s="226">
        <v>0</v>
      </c>
      <c r="K670" s="226">
        <v>0</v>
      </c>
      <c r="L670" s="226">
        <v>0</v>
      </c>
      <c r="M670" s="226">
        <v>0</v>
      </c>
      <c r="N670" s="226">
        <v>0</v>
      </c>
      <c r="O670" s="226">
        <v>0</v>
      </c>
      <c r="P670" s="226">
        <v>0</v>
      </c>
      <c r="Q670" s="226">
        <v>0</v>
      </c>
      <c r="R670" s="226">
        <v>0</v>
      </c>
      <c r="S670" s="226">
        <v>0</v>
      </c>
      <c r="T670" s="226">
        <v>0</v>
      </c>
      <c r="U670" s="226">
        <v>0</v>
      </c>
      <c r="V670" s="226">
        <v>0</v>
      </c>
      <c r="W670" s="226">
        <v>0</v>
      </c>
      <c r="X670" s="226">
        <v>0</v>
      </c>
      <c r="Y670" s="226">
        <v>0</v>
      </c>
      <c r="Z670" s="226">
        <v>0</v>
      </c>
      <c r="AA670" s="226">
        <v>0</v>
      </c>
      <c r="AB670" s="226">
        <v>0</v>
      </c>
      <c r="AC670" s="226">
        <v>0</v>
      </c>
      <c r="AD670" s="226">
        <v>0</v>
      </c>
      <c r="AE670" s="226">
        <v>0</v>
      </c>
      <c r="AF670" s="226">
        <v>0</v>
      </c>
      <c r="AG670" s="226">
        <v>0</v>
      </c>
      <c r="AH670" s="226">
        <v>0</v>
      </c>
      <c r="AI670" s="226">
        <v>0</v>
      </c>
      <c r="AJ670" s="226">
        <v>0</v>
      </c>
    </row>
    <row r="671" spans="1:36" x14ac:dyDescent="0.25">
      <c r="A671" s="17"/>
      <c r="B671" s="226" t="s">
        <v>2233</v>
      </c>
      <c r="D671" s="226">
        <v>0</v>
      </c>
      <c r="E671" s="226">
        <v>0</v>
      </c>
      <c r="F671" s="226">
        <v>0</v>
      </c>
      <c r="G671" s="226">
        <v>0</v>
      </c>
      <c r="H671" s="226">
        <v>0</v>
      </c>
      <c r="I671" s="226">
        <v>0</v>
      </c>
      <c r="J671" s="226">
        <v>0</v>
      </c>
      <c r="K671" s="226">
        <v>0</v>
      </c>
      <c r="L671" s="226">
        <v>0</v>
      </c>
      <c r="M671" s="226">
        <v>0</v>
      </c>
      <c r="N671" s="226">
        <v>0</v>
      </c>
      <c r="O671" s="226">
        <v>0</v>
      </c>
      <c r="P671" s="226">
        <v>0</v>
      </c>
      <c r="Q671" s="226">
        <v>0</v>
      </c>
      <c r="R671" s="226">
        <v>0</v>
      </c>
      <c r="S671" s="226">
        <v>0</v>
      </c>
      <c r="T671" s="226">
        <v>0</v>
      </c>
      <c r="U671" s="226">
        <v>0</v>
      </c>
      <c r="V671" s="226">
        <v>0</v>
      </c>
      <c r="W671" s="226">
        <v>0</v>
      </c>
      <c r="X671" s="226">
        <v>0</v>
      </c>
      <c r="Y671" s="226">
        <v>0</v>
      </c>
      <c r="Z671" s="226">
        <v>0</v>
      </c>
      <c r="AA671" s="226">
        <v>0</v>
      </c>
      <c r="AB671" s="226">
        <v>0</v>
      </c>
      <c r="AC671" s="226">
        <v>0</v>
      </c>
      <c r="AD671" s="226">
        <v>0</v>
      </c>
      <c r="AE671" s="226">
        <v>0</v>
      </c>
      <c r="AF671" s="226">
        <v>0</v>
      </c>
      <c r="AG671" s="226">
        <v>0</v>
      </c>
      <c r="AH671" s="226">
        <v>0</v>
      </c>
      <c r="AI671" s="226">
        <v>0</v>
      </c>
      <c r="AJ671" s="226">
        <v>0</v>
      </c>
    </row>
    <row r="672" spans="1:36" x14ac:dyDescent="0.25">
      <c r="A672" s="17"/>
      <c r="B672" s="226" t="s">
        <v>2234</v>
      </c>
      <c r="D672" s="226">
        <v>0</v>
      </c>
      <c r="E672" s="226">
        <v>0</v>
      </c>
      <c r="F672" s="226">
        <v>0</v>
      </c>
      <c r="G672" s="226">
        <v>0</v>
      </c>
      <c r="H672" s="226">
        <v>0</v>
      </c>
      <c r="I672" s="226">
        <v>0</v>
      </c>
      <c r="J672" s="226">
        <v>0</v>
      </c>
      <c r="K672" s="226">
        <v>0</v>
      </c>
      <c r="L672" s="226">
        <v>0</v>
      </c>
      <c r="M672" s="226">
        <v>0</v>
      </c>
      <c r="N672" s="226">
        <v>0</v>
      </c>
      <c r="O672" s="226">
        <v>0</v>
      </c>
      <c r="P672" s="226">
        <v>0</v>
      </c>
      <c r="Q672" s="226">
        <v>0</v>
      </c>
      <c r="R672" s="226">
        <v>0</v>
      </c>
      <c r="S672" s="226">
        <v>0</v>
      </c>
      <c r="T672" s="226">
        <v>0</v>
      </c>
      <c r="U672" s="226">
        <v>0</v>
      </c>
      <c r="V672" s="226">
        <v>0</v>
      </c>
      <c r="W672" s="226">
        <v>0</v>
      </c>
      <c r="X672" s="226">
        <v>0</v>
      </c>
      <c r="Y672" s="226">
        <v>0</v>
      </c>
      <c r="Z672" s="226">
        <v>0</v>
      </c>
      <c r="AA672" s="226">
        <v>0</v>
      </c>
      <c r="AB672" s="226">
        <v>0</v>
      </c>
      <c r="AC672" s="226">
        <v>0</v>
      </c>
      <c r="AD672" s="226">
        <v>0</v>
      </c>
      <c r="AE672" s="226">
        <v>0</v>
      </c>
      <c r="AF672" s="226">
        <v>0</v>
      </c>
      <c r="AG672" s="226">
        <v>0</v>
      </c>
      <c r="AH672" s="226">
        <v>0</v>
      </c>
      <c r="AI672" s="226">
        <v>0</v>
      </c>
      <c r="AJ672" s="226">
        <v>0</v>
      </c>
    </row>
    <row r="673" spans="1:36" x14ac:dyDescent="0.25">
      <c r="A673" s="17"/>
      <c r="B673" s="226" t="s">
        <v>2235</v>
      </c>
    </row>
    <row r="674" spans="1:36" x14ac:dyDescent="0.25">
      <c r="A674" s="17"/>
      <c r="B674" s="226" t="s">
        <v>238</v>
      </c>
      <c r="D674" s="226">
        <v>0</v>
      </c>
      <c r="E674" s="226">
        <v>0</v>
      </c>
      <c r="F674" s="226">
        <v>0</v>
      </c>
      <c r="G674" s="226">
        <v>0</v>
      </c>
      <c r="H674" s="226">
        <v>0</v>
      </c>
      <c r="I674" s="226">
        <v>0</v>
      </c>
      <c r="J674" s="226">
        <v>0</v>
      </c>
      <c r="K674" s="226">
        <v>0</v>
      </c>
      <c r="L674" s="226">
        <v>0</v>
      </c>
      <c r="M674" s="226">
        <v>0</v>
      </c>
      <c r="N674" s="226">
        <v>0</v>
      </c>
      <c r="O674" s="226">
        <v>0</v>
      </c>
      <c r="P674" s="226">
        <v>0</v>
      </c>
      <c r="Q674" s="226">
        <v>0</v>
      </c>
      <c r="R674" s="226">
        <v>0</v>
      </c>
      <c r="S674" s="226">
        <v>0</v>
      </c>
      <c r="T674" s="226">
        <v>0</v>
      </c>
      <c r="U674" s="226">
        <v>0</v>
      </c>
      <c r="V674" s="226">
        <v>0</v>
      </c>
      <c r="W674" s="226">
        <v>0</v>
      </c>
      <c r="X674" s="226">
        <v>0</v>
      </c>
      <c r="Y674" s="226">
        <v>0</v>
      </c>
      <c r="Z674" s="226">
        <v>0</v>
      </c>
      <c r="AA674" s="226">
        <v>0</v>
      </c>
      <c r="AB674" s="226">
        <v>0</v>
      </c>
      <c r="AC674" s="226">
        <v>0</v>
      </c>
      <c r="AD674" s="226">
        <v>0</v>
      </c>
      <c r="AE674" s="226">
        <v>0</v>
      </c>
      <c r="AF674" s="226">
        <v>0</v>
      </c>
      <c r="AG674" s="226">
        <v>0</v>
      </c>
      <c r="AH674" s="226">
        <v>0</v>
      </c>
      <c r="AI674" s="226">
        <v>0</v>
      </c>
      <c r="AJ674" s="226">
        <v>0</v>
      </c>
    </row>
    <row r="675" spans="1:36" x14ac:dyDescent="0.25">
      <c r="A675" s="17"/>
      <c r="B675" s="226" t="s">
        <v>239</v>
      </c>
      <c r="D675" s="226">
        <v>0</v>
      </c>
      <c r="E675" s="226">
        <v>0</v>
      </c>
      <c r="F675" s="226">
        <v>0</v>
      </c>
      <c r="G675" s="226">
        <v>0</v>
      </c>
      <c r="H675" s="226">
        <v>0</v>
      </c>
      <c r="I675" s="226">
        <v>0</v>
      </c>
      <c r="J675" s="226">
        <v>0</v>
      </c>
      <c r="K675" s="226">
        <v>0</v>
      </c>
      <c r="L675" s="226">
        <v>0</v>
      </c>
      <c r="M675" s="226">
        <v>0</v>
      </c>
      <c r="N675" s="226">
        <v>0</v>
      </c>
      <c r="O675" s="226">
        <v>0</v>
      </c>
      <c r="P675" s="226">
        <v>0</v>
      </c>
      <c r="Q675" s="226">
        <v>0</v>
      </c>
      <c r="R675" s="226">
        <v>0</v>
      </c>
      <c r="S675" s="226">
        <v>0</v>
      </c>
      <c r="T675" s="226">
        <v>0</v>
      </c>
      <c r="U675" s="226">
        <v>0</v>
      </c>
      <c r="V675" s="226">
        <v>0</v>
      </c>
      <c r="W675" s="226">
        <v>0</v>
      </c>
      <c r="X675" s="226">
        <v>0</v>
      </c>
      <c r="Y675" s="226">
        <v>0</v>
      </c>
      <c r="Z675" s="226">
        <v>0</v>
      </c>
      <c r="AA675" s="226">
        <v>0</v>
      </c>
      <c r="AB675" s="226">
        <v>0</v>
      </c>
      <c r="AC675" s="226">
        <v>0</v>
      </c>
      <c r="AD675" s="226">
        <v>0</v>
      </c>
      <c r="AE675" s="226">
        <v>0</v>
      </c>
      <c r="AF675" s="226">
        <v>0</v>
      </c>
      <c r="AG675" s="226">
        <v>0</v>
      </c>
      <c r="AH675" s="226">
        <v>0</v>
      </c>
      <c r="AI675" s="226">
        <v>0</v>
      </c>
      <c r="AJ675" s="226">
        <v>0</v>
      </c>
    </row>
    <row r="676" spans="1:36" x14ac:dyDescent="0.25">
      <c r="A676" s="17"/>
      <c r="B676" s="226" t="s">
        <v>158</v>
      </c>
      <c r="D676" s="226">
        <v>0</v>
      </c>
      <c r="E676" s="226">
        <v>0</v>
      </c>
      <c r="F676" s="226">
        <v>0</v>
      </c>
      <c r="G676" s="226">
        <v>0</v>
      </c>
      <c r="H676" s="226">
        <v>0</v>
      </c>
      <c r="I676" s="226">
        <v>0</v>
      </c>
      <c r="J676" s="226">
        <v>0</v>
      </c>
      <c r="K676" s="226">
        <v>0</v>
      </c>
      <c r="L676" s="226">
        <v>0</v>
      </c>
      <c r="M676" s="226">
        <v>0</v>
      </c>
      <c r="N676" s="226">
        <v>0</v>
      </c>
      <c r="O676" s="226">
        <v>0</v>
      </c>
      <c r="P676" s="226">
        <v>0</v>
      </c>
      <c r="Q676" s="226">
        <v>0</v>
      </c>
      <c r="R676" s="226">
        <v>0</v>
      </c>
      <c r="S676" s="226">
        <v>0</v>
      </c>
      <c r="T676" s="226">
        <v>0</v>
      </c>
      <c r="U676" s="226">
        <v>0</v>
      </c>
      <c r="V676" s="226">
        <v>0</v>
      </c>
      <c r="W676" s="226">
        <v>0</v>
      </c>
      <c r="X676" s="226">
        <v>0</v>
      </c>
      <c r="Y676" s="226">
        <v>0</v>
      </c>
      <c r="Z676" s="226">
        <v>0</v>
      </c>
      <c r="AA676" s="226">
        <v>0</v>
      </c>
      <c r="AB676" s="226">
        <v>0</v>
      </c>
      <c r="AC676" s="226">
        <v>0</v>
      </c>
      <c r="AD676" s="226">
        <v>0</v>
      </c>
      <c r="AE676" s="226">
        <v>0</v>
      </c>
      <c r="AF676" s="226">
        <v>0</v>
      </c>
      <c r="AG676" s="226">
        <v>0</v>
      </c>
      <c r="AH676" s="226">
        <v>0</v>
      </c>
      <c r="AI676" s="226">
        <v>0</v>
      </c>
      <c r="AJ676" s="226">
        <v>0</v>
      </c>
    </row>
    <row r="677" spans="1:36" x14ac:dyDescent="0.25">
      <c r="A677" s="17"/>
      <c r="B677" s="226" t="s">
        <v>2230</v>
      </c>
      <c r="D677" s="226">
        <v>0</v>
      </c>
      <c r="E677" s="226">
        <v>0</v>
      </c>
      <c r="F677" s="226">
        <v>0</v>
      </c>
      <c r="G677" s="226">
        <v>0</v>
      </c>
      <c r="H677" s="226">
        <v>0</v>
      </c>
      <c r="I677" s="226">
        <v>0</v>
      </c>
      <c r="J677" s="226">
        <v>0</v>
      </c>
      <c r="K677" s="226">
        <v>0</v>
      </c>
      <c r="L677" s="226">
        <v>0</v>
      </c>
      <c r="M677" s="226">
        <v>0</v>
      </c>
      <c r="N677" s="226">
        <v>0</v>
      </c>
      <c r="O677" s="226">
        <v>0</v>
      </c>
      <c r="P677" s="226">
        <v>0</v>
      </c>
      <c r="Q677" s="226">
        <v>0</v>
      </c>
      <c r="R677" s="226">
        <v>0</v>
      </c>
      <c r="S677" s="226">
        <v>0</v>
      </c>
      <c r="T677" s="226">
        <v>0</v>
      </c>
      <c r="U677" s="226">
        <v>0</v>
      </c>
      <c r="V677" s="226">
        <v>0</v>
      </c>
      <c r="W677" s="226">
        <v>0</v>
      </c>
      <c r="X677" s="226">
        <v>0</v>
      </c>
      <c r="Y677" s="226">
        <v>0</v>
      </c>
      <c r="Z677" s="226">
        <v>0</v>
      </c>
      <c r="AA677" s="226">
        <v>0</v>
      </c>
      <c r="AB677" s="226">
        <v>0</v>
      </c>
      <c r="AC677" s="226">
        <v>0</v>
      </c>
      <c r="AD677" s="226">
        <v>0</v>
      </c>
      <c r="AE677" s="226">
        <v>0</v>
      </c>
      <c r="AF677" s="226">
        <v>0</v>
      </c>
      <c r="AG677" s="226">
        <v>0</v>
      </c>
      <c r="AH677" s="226">
        <v>0</v>
      </c>
      <c r="AI677" s="226">
        <v>0</v>
      </c>
      <c r="AJ677" s="226">
        <v>0</v>
      </c>
    </row>
    <row r="678" spans="1:36" x14ac:dyDescent="0.25">
      <c r="A678" s="17"/>
      <c r="B678" s="226" t="s">
        <v>2231</v>
      </c>
      <c r="D678" s="226">
        <v>0</v>
      </c>
      <c r="E678" s="226">
        <v>0</v>
      </c>
      <c r="F678" s="226">
        <v>0</v>
      </c>
      <c r="G678" s="226">
        <v>0</v>
      </c>
      <c r="H678" s="226">
        <v>0</v>
      </c>
      <c r="I678" s="226">
        <v>0</v>
      </c>
      <c r="J678" s="226">
        <v>0</v>
      </c>
      <c r="K678" s="226">
        <v>0</v>
      </c>
      <c r="L678" s="226">
        <v>0</v>
      </c>
      <c r="M678" s="226">
        <v>0</v>
      </c>
      <c r="N678" s="226">
        <v>0</v>
      </c>
      <c r="O678" s="226">
        <v>0</v>
      </c>
      <c r="P678" s="226">
        <v>0</v>
      </c>
      <c r="Q678" s="226">
        <v>0</v>
      </c>
      <c r="R678" s="226">
        <v>0</v>
      </c>
      <c r="S678" s="226">
        <v>0</v>
      </c>
      <c r="T678" s="226">
        <v>0</v>
      </c>
      <c r="U678" s="226">
        <v>0</v>
      </c>
      <c r="V678" s="226">
        <v>0</v>
      </c>
      <c r="W678" s="226">
        <v>0</v>
      </c>
      <c r="X678" s="226">
        <v>0</v>
      </c>
      <c r="Y678" s="226">
        <v>0</v>
      </c>
      <c r="Z678" s="226">
        <v>0</v>
      </c>
      <c r="AA678" s="226">
        <v>0</v>
      </c>
      <c r="AB678" s="226">
        <v>0</v>
      </c>
      <c r="AC678" s="226">
        <v>0</v>
      </c>
      <c r="AD678" s="226">
        <v>0</v>
      </c>
      <c r="AE678" s="226">
        <v>0</v>
      </c>
      <c r="AF678" s="226">
        <v>0</v>
      </c>
      <c r="AG678" s="226">
        <v>0</v>
      </c>
      <c r="AH678" s="226">
        <v>0</v>
      </c>
      <c r="AI678" s="226">
        <v>0</v>
      </c>
      <c r="AJ678" s="226">
        <v>0</v>
      </c>
    </row>
    <row r="679" spans="1:36" x14ac:dyDescent="0.25">
      <c r="A679" s="17"/>
      <c r="B679" s="226" t="s">
        <v>156</v>
      </c>
      <c r="D679" s="226">
        <v>0</v>
      </c>
      <c r="E679" s="226">
        <v>0</v>
      </c>
      <c r="F679" s="226">
        <v>0</v>
      </c>
      <c r="G679" s="226">
        <v>0</v>
      </c>
      <c r="H679" s="226">
        <v>0</v>
      </c>
      <c r="I679" s="226">
        <v>0</v>
      </c>
      <c r="J679" s="226">
        <v>0</v>
      </c>
      <c r="K679" s="226">
        <v>0</v>
      </c>
      <c r="L679" s="226">
        <v>0</v>
      </c>
      <c r="M679" s="226">
        <v>0</v>
      </c>
      <c r="N679" s="226">
        <v>0</v>
      </c>
      <c r="O679" s="226">
        <v>0</v>
      </c>
      <c r="P679" s="226">
        <v>0</v>
      </c>
      <c r="Q679" s="226">
        <v>0</v>
      </c>
      <c r="R679" s="226">
        <v>0</v>
      </c>
      <c r="S679" s="226">
        <v>0</v>
      </c>
      <c r="T679" s="226">
        <v>0</v>
      </c>
      <c r="U679" s="226">
        <v>0</v>
      </c>
      <c r="V679" s="226">
        <v>0</v>
      </c>
      <c r="W679" s="226">
        <v>0</v>
      </c>
      <c r="X679" s="226">
        <v>0</v>
      </c>
      <c r="Y679" s="226">
        <v>0</v>
      </c>
      <c r="Z679" s="226">
        <v>0</v>
      </c>
      <c r="AA679" s="226">
        <v>0</v>
      </c>
      <c r="AB679" s="226">
        <v>0</v>
      </c>
      <c r="AC679" s="226">
        <v>0</v>
      </c>
      <c r="AD679" s="226">
        <v>0</v>
      </c>
      <c r="AE679" s="226">
        <v>0</v>
      </c>
      <c r="AF679" s="226">
        <v>0</v>
      </c>
      <c r="AG679" s="226">
        <v>0</v>
      </c>
      <c r="AH679" s="226">
        <v>0</v>
      </c>
      <c r="AI679" s="226">
        <v>0</v>
      </c>
      <c r="AJ679" s="226">
        <v>0</v>
      </c>
    </row>
    <row r="680" spans="1:36" x14ac:dyDescent="0.25">
      <c r="A680" s="17"/>
      <c r="B680" s="226" t="s">
        <v>2232</v>
      </c>
      <c r="D680" s="226">
        <v>0</v>
      </c>
      <c r="E680" s="226">
        <v>0</v>
      </c>
      <c r="F680" s="226">
        <v>0</v>
      </c>
      <c r="G680" s="226">
        <v>0</v>
      </c>
      <c r="H680" s="226">
        <v>0</v>
      </c>
      <c r="I680" s="226">
        <v>0</v>
      </c>
      <c r="J680" s="226">
        <v>0</v>
      </c>
      <c r="K680" s="226">
        <v>0</v>
      </c>
      <c r="L680" s="226">
        <v>0</v>
      </c>
      <c r="M680" s="226">
        <v>0</v>
      </c>
      <c r="N680" s="226">
        <v>0</v>
      </c>
      <c r="O680" s="226">
        <v>0</v>
      </c>
      <c r="P680" s="226">
        <v>0</v>
      </c>
      <c r="Q680" s="226">
        <v>0</v>
      </c>
      <c r="R680" s="226">
        <v>0</v>
      </c>
      <c r="S680" s="226">
        <v>0</v>
      </c>
      <c r="T680" s="226">
        <v>0</v>
      </c>
      <c r="U680" s="226">
        <v>0</v>
      </c>
      <c r="V680" s="226">
        <v>0</v>
      </c>
      <c r="W680" s="226">
        <v>0</v>
      </c>
      <c r="X680" s="226">
        <v>0</v>
      </c>
      <c r="Y680" s="226">
        <v>0</v>
      </c>
      <c r="Z680" s="226">
        <v>0</v>
      </c>
      <c r="AA680" s="226">
        <v>0</v>
      </c>
      <c r="AB680" s="226">
        <v>0</v>
      </c>
      <c r="AC680" s="226">
        <v>0</v>
      </c>
      <c r="AD680" s="226">
        <v>0</v>
      </c>
      <c r="AE680" s="226">
        <v>0</v>
      </c>
      <c r="AF680" s="226">
        <v>0</v>
      </c>
      <c r="AG680" s="226">
        <v>0</v>
      </c>
      <c r="AH680" s="226">
        <v>0</v>
      </c>
      <c r="AI680" s="226">
        <v>0</v>
      </c>
      <c r="AJ680" s="226">
        <v>0</v>
      </c>
    </row>
    <row r="681" spans="1:36" x14ac:dyDescent="0.25">
      <c r="A681" s="17"/>
      <c r="B681" s="226" t="s">
        <v>2233</v>
      </c>
      <c r="D681" s="226">
        <v>0</v>
      </c>
      <c r="E681" s="226">
        <v>0</v>
      </c>
      <c r="F681" s="226">
        <v>0</v>
      </c>
      <c r="G681" s="226">
        <v>0</v>
      </c>
      <c r="H681" s="226">
        <v>0</v>
      </c>
      <c r="I681" s="226">
        <v>0</v>
      </c>
      <c r="J681" s="226">
        <v>0</v>
      </c>
      <c r="K681" s="226">
        <v>0</v>
      </c>
      <c r="L681" s="226">
        <v>0</v>
      </c>
      <c r="M681" s="226">
        <v>0</v>
      </c>
      <c r="N681" s="226">
        <v>0</v>
      </c>
      <c r="O681" s="226">
        <v>0</v>
      </c>
      <c r="P681" s="226">
        <v>0</v>
      </c>
      <c r="Q681" s="226">
        <v>0</v>
      </c>
      <c r="R681" s="226">
        <v>0</v>
      </c>
      <c r="S681" s="226">
        <v>0</v>
      </c>
      <c r="T681" s="226">
        <v>0</v>
      </c>
      <c r="U681" s="226">
        <v>0</v>
      </c>
      <c r="V681" s="226">
        <v>0</v>
      </c>
      <c r="W681" s="226">
        <v>0</v>
      </c>
      <c r="X681" s="226">
        <v>0</v>
      </c>
      <c r="Y681" s="226">
        <v>0</v>
      </c>
      <c r="Z681" s="226">
        <v>0</v>
      </c>
      <c r="AA681" s="226">
        <v>0</v>
      </c>
      <c r="AB681" s="226">
        <v>0</v>
      </c>
      <c r="AC681" s="226">
        <v>0</v>
      </c>
      <c r="AD681" s="226">
        <v>0</v>
      </c>
      <c r="AE681" s="226">
        <v>0</v>
      </c>
      <c r="AF681" s="226">
        <v>0</v>
      </c>
      <c r="AG681" s="226">
        <v>0</v>
      </c>
      <c r="AH681" s="226">
        <v>0</v>
      </c>
      <c r="AI681" s="226">
        <v>0</v>
      </c>
      <c r="AJ681" s="226">
        <v>0</v>
      </c>
    </row>
    <row r="682" spans="1:36" x14ac:dyDescent="0.25">
      <c r="A682" s="17"/>
      <c r="B682" s="226" t="s">
        <v>2234</v>
      </c>
      <c r="D682" s="226">
        <v>0</v>
      </c>
      <c r="E682" s="226">
        <v>0</v>
      </c>
      <c r="F682" s="226">
        <v>0</v>
      </c>
      <c r="G682" s="226">
        <v>0</v>
      </c>
      <c r="H682" s="226">
        <v>0</v>
      </c>
      <c r="I682" s="226">
        <v>0</v>
      </c>
      <c r="J682" s="226">
        <v>0</v>
      </c>
      <c r="K682" s="226">
        <v>0</v>
      </c>
      <c r="L682" s="226">
        <v>0</v>
      </c>
      <c r="M682" s="226">
        <v>0</v>
      </c>
      <c r="N682" s="226">
        <v>0</v>
      </c>
      <c r="O682" s="226">
        <v>0</v>
      </c>
      <c r="P682" s="226">
        <v>0</v>
      </c>
      <c r="Q682" s="226">
        <v>0</v>
      </c>
      <c r="R682" s="226">
        <v>0</v>
      </c>
      <c r="S682" s="226">
        <v>0</v>
      </c>
      <c r="T682" s="226">
        <v>0</v>
      </c>
      <c r="U682" s="226">
        <v>0</v>
      </c>
      <c r="V682" s="226">
        <v>0</v>
      </c>
      <c r="W682" s="226">
        <v>0</v>
      </c>
      <c r="X682" s="226">
        <v>0</v>
      </c>
      <c r="Y682" s="226">
        <v>0</v>
      </c>
      <c r="Z682" s="226">
        <v>0</v>
      </c>
      <c r="AA682" s="226">
        <v>0</v>
      </c>
      <c r="AB682" s="226">
        <v>0</v>
      </c>
      <c r="AC682" s="226">
        <v>0</v>
      </c>
      <c r="AD682" s="226">
        <v>0</v>
      </c>
      <c r="AE682" s="226">
        <v>0</v>
      </c>
      <c r="AF682" s="226">
        <v>0</v>
      </c>
      <c r="AG682" s="226">
        <v>0</v>
      </c>
      <c r="AH682" s="226">
        <v>0</v>
      </c>
      <c r="AI682" s="226">
        <v>0</v>
      </c>
      <c r="AJ682" s="226">
        <v>0</v>
      </c>
    </row>
    <row r="683" spans="1:36" x14ac:dyDescent="0.25">
      <c r="A683" s="17"/>
    </row>
    <row r="684" spans="1:36" x14ac:dyDescent="0.25">
      <c r="A684" s="17"/>
      <c r="B684" s="226" t="s">
        <v>2236</v>
      </c>
      <c r="D684" s="226">
        <v>0</v>
      </c>
      <c r="E684" s="226">
        <v>0</v>
      </c>
      <c r="F684" s="226">
        <v>0</v>
      </c>
      <c r="G684" s="226">
        <v>0</v>
      </c>
      <c r="H684" s="226">
        <v>0</v>
      </c>
      <c r="I684" s="226">
        <v>0</v>
      </c>
      <c r="J684" s="226">
        <v>0</v>
      </c>
      <c r="K684" s="226">
        <v>0</v>
      </c>
      <c r="L684" s="226">
        <v>0</v>
      </c>
      <c r="M684" s="226">
        <v>0</v>
      </c>
      <c r="N684" s="226">
        <v>0</v>
      </c>
      <c r="O684" s="226">
        <v>0</v>
      </c>
      <c r="P684" s="226">
        <v>0</v>
      </c>
      <c r="Q684" s="226">
        <v>0</v>
      </c>
      <c r="R684" s="226">
        <v>0</v>
      </c>
      <c r="S684" s="226">
        <v>0</v>
      </c>
      <c r="T684" s="226">
        <v>0</v>
      </c>
      <c r="U684" s="226">
        <v>0</v>
      </c>
      <c r="V684" s="226">
        <v>0</v>
      </c>
      <c r="W684" s="226">
        <v>0</v>
      </c>
      <c r="X684" s="226">
        <v>0</v>
      </c>
      <c r="Y684" s="226">
        <v>0</v>
      </c>
      <c r="Z684" s="226">
        <v>0</v>
      </c>
      <c r="AA684" s="226">
        <v>0</v>
      </c>
      <c r="AB684" s="226">
        <v>0</v>
      </c>
      <c r="AC684" s="226">
        <v>0</v>
      </c>
      <c r="AD684" s="226">
        <v>0</v>
      </c>
      <c r="AE684" s="226">
        <v>0</v>
      </c>
      <c r="AF684" s="226">
        <v>0</v>
      </c>
      <c r="AG684" s="226">
        <v>0</v>
      </c>
      <c r="AH684" s="226">
        <v>0</v>
      </c>
      <c r="AI684" s="226">
        <v>0</v>
      </c>
      <c r="AJ684" s="226">
        <v>0</v>
      </c>
    </row>
    <row r="685" spans="1:36" x14ac:dyDescent="0.25">
      <c r="A685" s="17"/>
      <c r="B685" s="226" t="s">
        <v>2237</v>
      </c>
      <c r="D685" s="226">
        <v>0</v>
      </c>
      <c r="E685" s="226">
        <v>0</v>
      </c>
      <c r="F685" s="226">
        <v>0</v>
      </c>
      <c r="G685" s="226">
        <v>0</v>
      </c>
      <c r="H685" s="226">
        <v>0</v>
      </c>
      <c r="I685" s="226">
        <v>0</v>
      </c>
      <c r="J685" s="226">
        <v>0</v>
      </c>
      <c r="K685" s="226">
        <v>0</v>
      </c>
      <c r="L685" s="226">
        <v>0</v>
      </c>
      <c r="M685" s="226">
        <v>0</v>
      </c>
      <c r="N685" s="226">
        <v>0</v>
      </c>
      <c r="O685" s="226">
        <v>0</v>
      </c>
      <c r="P685" s="226">
        <v>0</v>
      </c>
      <c r="Q685" s="226">
        <v>0</v>
      </c>
      <c r="R685" s="226">
        <v>0</v>
      </c>
      <c r="S685" s="226">
        <v>0</v>
      </c>
      <c r="T685" s="226">
        <v>0</v>
      </c>
      <c r="U685" s="226">
        <v>0</v>
      </c>
      <c r="V685" s="226">
        <v>0</v>
      </c>
      <c r="W685" s="226">
        <v>0</v>
      </c>
      <c r="X685" s="226">
        <v>0</v>
      </c>
      <c r="Y685" s="226">
        <v>0</v>
      </c>
      <c r="Z685" s="226">
        <v>0</v>
      </c>
      <c r="AA685" s="226">
        <v>0</v>
      </c>
      <c r="AB685" s="226">
        <v>0</v>
      </c>
      <c r="AC685" s="226">
        <v>0</v>
      </c>
      <c r="AD685" s="226">
        <v>0</v>
      </c>
      <c r="AE685" s="226">
        <v>0</v>
      </c>
      <c r="AF685" s="226">
        <v>0</v>
      </c>
      <c r="AG685" s="226">
        <v>0</v>
      </c>
      <c r="AH685" s="226">
        <v>0</v>
      </c>
      <c r="AI685" s="226">
        <v>0</v>
      </c>
      <c r="AJ685" s="226">
        <v>0</v>
      </c>
    </row>
    <row r="686" spans="1:36" x14ac:dyDescent="0.25">
      <c r="A686" s="17"/>
      <c r="B686" s="226" t="s">
        <v>2238</v>
      </c>
      <c r="D686" s="226">
        <v>0</v>
      </c>
      <c r="E686" s="226">
        <v>0</v>
      </c>
      <c r="F686" s="226">
        <v>0</v>
      </c>
      <c r="G686" s="226">
        <v>0</v>
      </c>
      <c r="H686" s="226">
        <v>0</v>
      </c>
      <c r="I686" s="226">
        <v>0</v>
      </c>
      <c r="J686" s="226">
        <v>0</v>
      </c>
      <c r="K686" s="226">
        <v>0</v>
      </c>
      <c r="L686" s="226">
        <v>0</v>
      </c>
      <c r="M686" s="226">
        <v>0</v>
      </c>
      <c r="N686" s="226">
        <v>0</v>
      </c>
      <c r="O686" s="226">
        <v>0</v>
      </c>
      <c r="P686" s="226">
        <v>0</v>
      </c>
      <c r="Q686" s="226">
        <v>0</v>
      </c>
      <c r="R686" s="226">
        <v>0</v>
      </c>
      <c r="S686" s="226">
        <v>0</v>
      </c>
      <c r="T686" s="226">
        <v>0</v>
      </c>
      <c r="U686" s="226">
        <v>0</v>
      </c>
      <c r="V686" s="226">
        <v>0</v>
      </c>
      <c r="W686" s="226">
        <v>0</v>
      </c>
      <c r="X686" s="226">
        <v>0</v>
      </c>
      <c r="Y686" s="226">
        <v>0</v>
      </c>
      <c r="Z686" s="226">
        <v>0</v>
      </c>
      <c r="AA686" s="226">
        <v>0</v>
      </c>
      <c r="AB686" s="226">
        <v>0</v>
      </c>
      <c r="AC686" s="226">
        <v>0</v>
      </c>
      <c r="AD686" s="226">
        <v>0</v>
      </c>
      <c r="AE686" s="226">
        <v>0</v>
      </c>
      <c r="AF686" s="226">
        <v>0</v>
      </c>
      <c r="AG686" s="226">
        <v>0</v>
      </c>
      <c r="AH686" s="226">
        <v>0</v>
      </c>
      <c r="AI686" s="226">
        <v>0</v>
      </c>
      <c r="AJ686" s="226">
        <v>0</v>
      </c>
    </row>
    <row r="687" spans="1:36" x14ac:dyDescent="0.25">
      <c r="A687" s="17"/>
      <c r="B687" s="226" t="s">
        <v>2239</v>
      </c>
      <c r="D687" s="226">
        <v>0</v>
      </c>
      <c r="E687" s="226">
        <v>0</v>
      </c>
      <c r="F687" s="226">
        <v>0</v>
      </c>
      <c r="G687" s="226">
        <v>0</v>
      </c>
      <c r="H687" s="226">
        <v>0</v>
      </c>
      <c r="I687" s="226">
        <v>0</v>
      </c>
      <c r="J687" s="226">
        <v>0</v>
      </c>
      <c r="K687" s="226">
        <v>0</v>
      </c>
      <c r="L687" s="226">
        <v>0</v>
      </c>
      <c r="M687" s="226">
        <v>0</v>
      </c>
      <c r="N687" s="226">
        <v>0</v>
      </c>
      <c r="O687" s="226">
        <v>0</v>
      </c>
      <c r="P687" s="226">
        <v>0</v>
      </c>
      <c r="Q687" s="226">
        <v>0</v>
      </c>
      <c r="R687" s="226">
        <v>0</v>
      </c>
      <c r="S687" s="226">
        <v>0</v>
      </c>
      <c r="T687" s="226">
        <v>0</v>
      </c>
      <c r="U687" s="226">
        <v>0</v>
      </c>
      <c r="V687" s="226">
        <v>0</v>
      </c>
      <c r="W687" s="226">
        <v>0</v>
      </c>
      <c r="X687" s="226">
        <v>0</v>
      </c>
      <c r="Y687" s="226">
        <v>0</v>
      </c>
      <c r="Z687" s="226">
        <v>0</v>
      </c>
      <c r="AA687" s="226">
        <v>0</v>
      </c>
      <c r="AB687" s="226">
        <v>0</v>
      </c>
      <c r="AC687" s="226">
        <v>0</v>
      </c>
      <c r="AD687" s="226">
        <v>0</v>
      </c>
      <c r="AE687" s="226">
        <v>0</v>
      </c>
      <c r="AF687" s="226">
        <v>0</v>
      </c>
      <c r="AG687" s="226">
        <v>0</v>
      </c>
      <c r="AH687" s="226">
        <v>0</v>
      </c>
      <c r="AI687" s="226">
        <v>0</v>
      </c>
      <c r="AJ687" s="226">
        <v>0</v>
      </c>
    </row>
    <row r="688" spans="1:36" x14ac:dyDescent="0.25">
      <c r="A688" s="17"/>
      <c r="B688" s="226" t="s">
        <v>2240</v>
      </c>
      <c r="D688" s="226">
        <v>0</v>
      </c>
      <c r="E688" s="226">
        <v>0</v>
      </c>
      <c r="F688" s="226">
        <v>0</v>
      </c>
      <c r="G688" s="226">
        <v>0</v>
      </c>
      <c r="H688" s="226">
        <v>0</v>
      </c>
      <c r="I688" s="226">
        <v>0</v>
      </c>
      <c r="J688" s="226">
        <v>0</v>
      </c>
      <c r="K688" s="226">
        <v>0</v>
      </c>
      <c r="L688" s="226">
        <v>0</v>
      </c>
      <c r="M688" s="226">
        <v>0</v>
      </c>
      <c r="N688" s="226">
        <v>0</v>
      </c>
      <c r="O688" s="226">
        <v>0</v>
      </c>
      <c r="P688" s="226">
        <v>0</v>
      </c>
      <c r="Q688" s="226">
        <v>0</v>
      </c>
      <c r="R688" s="226">
        <v>0</v>
      </c>
      <c r="S688" s="226">
        <v>0</v>
      </c>
      <c r="T688" s="226">
        <v>0</v>
      </c>
      <c r="U688" s="226">
        <v>0</v>
      </c>
      <c r="V688" s="226">
        <v>0</v>
      </c>
      <c r="W688" s="226">
        <v>0</v>
      </c>
      <c r="X688" s="226">
        <v>0</v>
      </c>
      <c r="Y688" s="226">
        <v>0</v>
      </c>
      <c r="Z688" s="226">
        <v>0</v>
      </c>
      <c r="AA688" s="226">
        <v>0</v>
      </c>
      <c r="AB688" s="226">
        <v>0</v>
      </c>
      <c r="AC688" s="226">
        <v>0</v>
      </c>
      <c r="AD688" s="226">
        <v>0</v>
      </c>
      <c r="AE688" s="226">
        <v>0</v>
      </c>
      <c r="AF688" s="226">
        <v>0</v>
      </c>
      <c r="AG688" s="226">
        <v>0</v>
      </c>
      <c r="AH688" s="226">
        <v>0</v>
      </c>
      <c r="AI688" s="226">
        <v>0</v>
      </c>
      <c r="AJ688" s="226">
        <v>0</v>
      </c>
    </row>
    <row r="689" spans="1:36" x14ac:dyDescent="0.25">
      <c r="A689" s="17"/>
    </row>
    <row r="690" spans="1:36" x14ac:dyDescent="0.25">
      <c r="A690" s="17"/>
      <c r="B690" s="226" t="s">
        <v>2241</v>
      </c>
    </row>
    <row r="691" spans="1:36" x14ac:dyDescent="0.25">
      <c r="A691" s="17"/>
      <c r="B691" s="226" t="s">
        <v>2242</v>
      </c>
    </row>
    <row r="692" spans="1:36" x14ac:dyDescent="0.25">
      <c r="A692" s="17"/>
      <c r="B692" s="226" t="s">
        <v>2243</v>
      </c>
      <c r="D692" s="226">
        <v>0</v>
      </c>
      <c r="E692" s="226">
        <v>0</v>
      </c>
      <c r="F692" s="226">
        <v>0</v>
      </c>
      <c r="G692" s="226">
        <v>0</v>
      </c>
      <c r="H692" s="226">
        <v>0</v>
      </c>
      <c r="I692" s="226">
        <v>0</v>
      </c>
      <c r="J692" s="226">
        <v>0</v>
      </c>
      <c r="K692" s="226">
        <v>0</v>
      </c>
      <c r="L692" s="226">
        <v>0</v>
      </c>
      <c r="M692" s="226">
        <v>0</v>
      </c>
      <c r="N692" s="226">
        <v>0</v>
      </c>
      <c r="O692" s="226">
        <v>0</v>
      </c>
      <c r="P692" s="226">
        <v>0</v>
      </c>
      <c r="Q692" s="226">
        <v>0</v>
      </c>
      <c r="R692" s="226">
        <v>0</v>
      </c>
      <c r="S692" s="226">
        <v>0</v>
      </c>
      <c r="T692" s="226">
        <v>0</v>
      </c>
      <c r="U692" s="226">
        <v>0</v>
      </c>
      <c r="V692" s="226">
        <v>0</v>
      </c>
      <c r="W692" s="226">
        <v>0</v>
      </c>
      <c r="X692" s="226">
        <v>0</v>
      </c>
      <c r="Y692" s="226">
        <v>0</v>
      </c>
      <c r="Z692" s="226">
        <v>0</v>
      </c>
      <c r="AA692" s="226">
        <v>0</v>
      </c>
      <c r="AB692" s="226">
        <v>0</v>
      </c>
      <c r="AC692" s="226">
        <v>0</v>
      </c>
      <c r="AD692" s="226">
        <v>0</v>
      </c>
      <c r="AE692" s="226">
        <v>0</v>
      </c>
      <c r="AF692" s="226">
        <v>0</v>
      </c>
      <c r="AG692" s="226">
        <v>0</v>
      </c>
      <c r="AH692" s="226">
        <v>0</v>
      </c>
      <c r="AI692" s="226">
        <v>0</v>
      </c>
      <c r="AJ692" s="226">
        <v>0</v>
      </c>
    </row>
    <row r="693" spans="1:36" x14ac:dyDescent="0.25">
      <c r="A693" s="17"/>
      <c r="B693" s="226" t="s">
        <v>2244</v>
      </c>
      <c r="D693" s="226">
        <v>0</v>
      </c>
      <c r="E693" s="226">
        <v>0</v>
      </c>
      <c r="F693" s="226">
        <v>0</v>
      </c>
      <c r="G693" s="226">
        <v>0</v>
      </c>
      <c r="H693" s="226">
        <v>0</v>
      </c>
      <c r="I693" s="226">
        <v>0</v>
      </c>
      <c r="J693" s="226">
        <v>0</v>
      </c>
      <c r="K693" s="226">
        <v>0</v>
      </c>
      <c r="L693" s="226">
        <v>0</v>
      </c>
      <c r="M693" s="226">
        <v>0</v>
      </c>
      <c r="N693" s="226">
        <v>0</v>
      </c>
      <c r="O693" s="226">
        <v>0</v>
      </c>
      <c r="P693" s="226">
        <v>0</v>
      </c>
      <c r="Q693" s="226">
        <v>0</v>
      </c>
      <c r="R693" s="226">
        <v>0</v>
      </c>
      <c r="S693" s="226">
        <v>0</v>
      </c>
      <c r="T693" s="226">
        <v>0</v>
      </c>
      <c r="U693" s="226">
        <v>0</v>
      </c>
      <c r="V693" s="226">
        <v>0</v>
      </c>
      <c r="W693" s="226">
        <v>0</v>
      </c>
      <c r="X693" s="226">
        <v>0</v>
      </c>
      <c r="Y693" s="226">
        <v>0</v>
      </c>
      <c r="Z693" s="226">
        <v>0</v>
      </c>
      <c r="AA693" s="226">
        <v>0</v>
      </c>
      <c r="AB693" s="226">
        <v>0</v>
      </c>
      <c r="AC693" s="226">
        <v>0</v>
      </c>
      <c r="AD693" s="226">
        <v>0</v>
      </c>
      <c r="AE693" s="226">
        <v>0</v>
      </c>
      <c r="AF693" s="226">
        <v>0</v>
      </c>
      <c r="AG693" s="226">
        <v>0</v>
      </c>
      <c r="AH693" s="226">
        <v>0</v>
      </c>
      <c r="AI693" s="226">
        <v>0</v>
      </c>
      <c r="AJ693" s="226">
        <v>0</v>
      </c>
    </row>
    <row r="694" spans="1:36" x14ac:dyDescent="0.25">
      <c r="A694" s="17"/>
      <c r="B694" s="226" t="s">
        <v>2245</v>
      </c>
      <c r="D694" s="226">
        <v>0</v>
      </c>
      <c r="E694" s="226">
        <v>0</v>
      </c>
      <c r="F694" s="226">
        <v>0</v>
      </c>
      <c r="G694" s="226">
        <v>0</v>
      </c>
      <c r="H694" s="226">
        <v>0</v>
      </c>
      <c r="I694" s="226">
        <v>0</v>
      </c>
      <c r="J694" s="226">
        <v>0</v>
      </c>
      <c r="K694" s="226">
        <v>0</v>
      </c>
      <c r="L694" s="226">
        <v>0</v>
      </c>
      <c r="M694" s="226">
        <v>0</v>
      </c>
      <c r="N694" s="226">
        <v>0</v>
      </c>
      <c r="O694" s="226">
        <v>0</v>
      </c>
      <c r="P694" s="226">
        <v>0</v>
      </c>
      <c r="Q694" s="226">
        <v>0</v>
      </c>
      <c r="R694" s="226">
        <v>0</v>
      </c>
      <c r="S694" s="226">
        <v>0</v>
      </c>
      <c r="T694" s="226">
        <v>0</v>
      </c>
      <c r="U694" s="226">
        <v>0</v>
      </c>
      <c r="V694" s="226">
        <v>0</v>
      </c>
      <c r="W694" s="226">
        <v>0</v>
      </c>
      <c r="X694" s="226">
        <v>0</v>
      </c>
      <c r="Y694" s="226">
        <v>0</v>
      </c>
      <c r="Z694" s="226">
        <v>0</v>
      </c>
      <c r="AA694" s="226">
        <v>0</v>
      </c>
      <c r="AB694" s="226">
        <v>0</v>
      </c>
      <c r="AC694" s="226">
        <v>0</v>
      </c>
      <c r="AD694" s="226">
        <v>0</v>
      </c>
      <c r="AE694" s="226">
        <v>0</v>
      </c>
      <c r="AF694" s="226">
        <v>0</v>
      </c>
      <c r="AG694" s="226">
        <v>0</v>
      </c>
      <c r="AH694" s="226">
        <v>0</v>
      </c>
      <c r="AI694" s="226">
        <v>0</v>
      </c>
      <c r="AJ694" s="226">
        <v>0</v>
      </c>
    </row>
    <row r="695" spans="1:36" x14ac:dyDescent="0.25">
      <c r="A695" s="17"/>
      <c r="B695" s="226" t="s">
        <v>2246</v>
      </c>
      <c r="D695" s="226">
        <v>0</v>
      </c>
      <c r="E695" s="226">
        <v>0</v>
      </c>
      <c r="F695" s="226">
        <v>0</v>
      </c>
      <c r="G695" s="226">
        <v>0</v>
      </c>
      <c r="H695" s="226">
        <v>0</v>
      </c>
      <c r="I695" s="226">
        <v>0</v>
      </c>
      <c r="J695" s="226">
        <v>0</v>
      </c>
      <c r="K695" s="226">
        <v>0</v>
      </c>
      <c r="L695" s="226">
        <v>0</v>
      </c>
      <c r="M695" s="226">
        <v>0</v>
      </c>
      <c r="N695" s="226">
        <v>0</v>
      </c>
      <c r="O695" s="226">
        <v>0</v>
      </c>
      <c r="P695" s="226">
        <v>0</v>
      </c>
      <c r="Q695" s="226">
        <v>0</v>
      </c>
      <c r="R695" s="226">
        <v>0</v>
      </c>
      <c r="S695" s="226">
        <v>0</v>
      </c>
      <c r="T695" s="226">
        <v>0</v>
      </c>
      <c r="U695" s="226">
        <v>0</v>
      </c>
      <c r="V695" s="226">
        <v>0</v>
      </c>
      <c r="W695" s="226">
        <v>0</v>
      </c>
      <c r="X695" s="226">
        <v>0</v>
      </c>
      <c r="Y695" s="226">
        <v>0</v>
      </c>
      <c r="Z695" s="226">
        <v>0</v>
      </c>
      <c r="AA695" s="226">
        <v>0</v>
      </c>
      <c r="AB695" s="226">
        <v>0</v>
      </c>
      <c r="AC695" s="226">
        <v>0</v>
      </c>
      <c r="AD695" s="226">
        <v>0</v>
      </c>
      <c r="AE695" s="226">
        <v>0</v>
      </c>
      <c r="AF695" s="226">
        <v>0</v>
      </c>
      <c r="AG695" s="226">
        <v>0</v>
      </c>
      <c r="AH695" s="226">
        <v>0</v>
      </c>
      <c r="AI695" s="226">
        <v>0</v>
      </c>
      <c r="AJ695" s="226">
        <v>0</v>
      </c>
    </row>
    <row r="696" spans="1:36" x14ac:dyDescent="0.25">
      <c r="A696" s="17"/>
      <c r="B696" s="226" t="s">
        <v>2212</v>
      </c>
      <c r="D696" s="226">
        <v>0</v>
      </c>
      <c r="E696" s="226">
        <v>0</v>
      </c>
      <c r="F696" s="226">
        <v>0</v>
      </c>
      <c r="G696" s="226">
        <v>0</v>
      </c>
      <c r="H696" s="226">
        <v>0</v>
      </c>
      <c r="I696" s="226">
        <v>0</v>
      </c>
      <c r="J696" s="226">
        <v>0</v>
      </c>
      <c r="K696" s="226">
        <v>0</v>
      </c>
      <c r="L696" s="226">
        <v>0</v>
      </c>
      <c r="M696" s="226">
        <v>0</v>
      </c>
      <c r="N696" s="226">
        <v>0</v>
      </c>
      <c r="O696" s="226">
        <v>0</v>
      </c>
      <c r="P696" s="226">
        <v>0</v>
      </c>
      <c r="Q696" s="226">
        <v>0</v>
      </c>
      <c r="R696" s="226">
        <v>0</v>
      </c>
      <c r="S696" s="226">
        <v>0</v>
      </c>
      <c r="T696" s="226">
        <v>0</v>
      </c>
      <c r="U696" s="226">
        <v>0</v>
      </c>
      <c r="V696" s="226">
        <v>0</v>
      </c>
      <c r="W696" s="226">
        <v>0</v>
      </c>
      <c r="X696" s="226">
        <v>0</v>
      </c>
      <c r="Y696" s="226">
        <v>0</v>
      </c>
      <c r="Z696" s="226">
        <v>0</v>
      </c>
      <c r="AA696" s="226">
        <v>0</v>
      </c>
      <c r="AB696" s="226">
        <v>0</v>
      </c>
      <c r="AC696" s="226">
        <v>0</v>
      </c>
      <c r="AD696" s="226">
        <v>0</v>
      </c>
      <c r="AE696" s="226">
        <v>0</v>
      </c>
      <c r="AF696" s="226">
        <v>0</v>
      </c>
      <c r="AG696" s="226">
        <v>0</v>
      </c>
      <c r="AH696" s="226">
        <v>0</v>
      </c>
      <c r="AI696" s="226">
        <v>0</v>
      </c>
      <c r="AJ696" s="226">
        <v>0</v>
      </c>
    </row>
    <row r="697" spans="1:36" x14ac:dyDescent="0.25">
      <c r="A697" s="17"/>
      <c r="B697" s="226" t="s">
        <v>2247</v>
      </c>
    </row>
    <row r="698" spans="1:36" x14ac:dyDescent="0.25">
      <c r="A698" s="17"/>
      <c r="B698" s="226" t="s">
        <v>2248</v>
      </c>
      <c r="D698" s="226">
        <v>0</v>
      </c>
      <c r="E698" s="226">
        <v>0</v>
      </c>
      <c r="F698" s="226">
        <v>0</v>
      </c>
      <c r="G698" s="226">
        <v>0</v>
      </c>
      <c r="H698" s="226">
        <v>0</v>
      </c>
      <c r="I698" s="226">
        <v>0</v>
      </c>
      <c r="J698" s="226">
        <v>0</v>
      </c>
      <c r="K698" s="226">
        <v>0</v>
      </c>
      <c r="L698" s="226">
        <v>0</v>
      </c>
      <c r="M698" s="226">
        <v>0</v>
      </c>
      <c r="N698" s="226">
        <v>0</v>
      </c>
      <c r="O698" s="226">
        <v>0</v>
      </c>
      <c r="P698" s="226">
        <v>0</v>
      </c>
      <c r="Q698" s="226">
        <v>0</v>
      </c>
      <c r="R698" s="226">
        <v>0</v>
      </c>
      <c r="S698" s="226">
        <v>0</v>
      </c>
      <c r="T698" s="226">
        <v>0</v>
      </c>
      <c r="U698" s="226">
        <v>0</v>
      </c>
      <c r="V698" s="226">
        <v>0</v>
      </c>
      <c r="W698" s="226">
        <v>0</v>
      </c>
      <c r="X698" s="226">
        <v>0</v>
      </c>
      <c r="Y698" s="226">
        <v>0</v>
      </c>
      <c r="Z698" s="226">
        <v>0</v>
      </c>
      <c r="AA698" s="226">
        <v>0</v>
      </c>
      <c r="AB698" s="226">
        <v>0</v>
      </c>
      <c r="AC698" s="226">
        <v>0</v>
      </c>
      <c r="AD698" s="226">
        <v>0</v>
      </c>
      <c r="AE698" s="226">
        <v>0</v>
      </c>
      <c r="AF698" s="226">
        <v>0</v>
      </c>
      <c r="AG698" s="226">
        <v>0</v>
      </c>
      <c r="AH698" s="226">
        <v>0</v>
      </c>
      <c r="AI698" s="226">
        <v>0</v>
      </c>
      <c r="AJ698" s="226">
        <v>0</v>
      </c>
    </row>
    <row r="699" spans="1:36" x14ac:dyDescent="0.25">
      <c r="A699" s="17"/>
      <c r="B699" s="226" t="s">
        <v>2249</v>
      </c>
      <c r="D699" s="226">
        <v>0</v>
      </c>
      <c r="E699" s="226">
        <v>0</v>
      </c>
      <c r="F699" s="226">
        <v>0</v>
      </c>
      <c r="G699" s="226">
        <v>0</v>
      </c>
      <c r="H699" s="226">
        <v>0</v>
      </c>
      <c r="I699" s="226">
        <v>0</v>
      </c>
      <c r="J699" s="226">
        <v>0</v>
      </c>
      <c r="K699" s="226">
        <v>0</v>
      </c>
      <c r="L699" s="226">
        <v>0</v>
      </c>
      <c r="M699" s="226">
        <v>0</v>
      </c>
      <c r="N699" s="226">
        <v>0</v>
      </c>
      <c r="O699" s="226">
        <v>0</v>
      </c>
      <c r="P699" s="226">
        <v>0</v>
      </c>
      <c r="Q699" s="226">
        <v>0</v>
      </c>
      <c r="R699" s="226">
        <v>0</v>
      </c>
      <c r="S699" s="226">
        <v>0</v>
      </c>
      <c r="T699" s="226">
        <v>0</v>
      </c>
      <c r="U699" s="226">
        <v>0</v>
      </c>
      <c r="V699" s="226">
        <v>0</v>
      </c>
      <c r="W699" s="226">
        <v>0</v>
      </c>
      <c r="X699" s="226">
        <v>0</v>
      </c>
      <c r="Y699" s="226">
        <v>0</v>
      </c>
      <c r="Z699" s="226">
        <v>0</v>
      </c>
      <c r="AA699" s="226">
        <v>0</v>
      </c>
      <c r="AB699" s="226">
        <v>0</v>
      </c>
      <c r="AC699" s="226">
        <v>0</v>
      </c>
      <c r="AD699" s="226">
        <v>0</v>
      </c>
      <c r="AE699" s="226">
        <v>0</v>
      </c>
      <c r="AF699" s="226">
        <v>0</v>
      </c>
      <c r="AG699" s="226">
        <v>0</v>
      </c>
      <c r="AH699" s="226">
        <v>0</v>
      </c>
      <c r="AI699" s="226">
        <v>0</v>
      </c>
      <c r="AJ699" s="226">
        <v>0</v>
      </c>
    </row>
    <row r="700" spans="1:36" x14ac:dyDescent="0.25">
      <c r="A700" s="17"/>
      <c r="B700" s="226" t="s">
        <v>2250</v>
      </c>
      <c r="D700" s="226">
        <v>0</v>
      </c>
      <c r="E700" s="226">
        <v>0</v>
      </c>
      <c r="F700" s="226">
        <v>0</v>
      </c>
      <c r="G700" s="226">
        <v>0</v>
      </c>
      <c r="H700" s="226">
        <v>0</v>
      </c>
      <c r="I700" s="226">
        <v>0</v>
      </c>
      <c r="J700" s="226">
        <v>0</v>
      </c>
      <c r="K700" s="226">
        <v>0</v>
      </c>
      <c r="L700" s="226">
        <v>0</v>
      </c>
      <c r="M700" s="226">
        <v>0</v>
      </c>
      <c r="N700" s="226">
        <v>0</v>
      </c>
      <c r="O700" s="226">
        <v>0</v>
      </c>
      <c r="P700" s="226">
        <v>0</v>
      </c>
      <c r="Q700" s="226">
        <v>0</v>
      </c>
      <c r="R700" s="226">
        <v>0</v>
      </c>
      <c r="S700" s="226">
        <v>0</v>
      </c>
      <c r="T700" s="226">
        <v>0</v>
      </c>
      <c r="U700" s="226">
        <v>0</v>
      </c>
      <c r="V700" s="226">
        <v>0</v>
      </c>
      <c r="W700" s="226">
        <v>0</v>
      </c>
      <c r="X700" s="226">
        <v>0</v>
      </c>
      <c r="Y700" s="226">
        <v>0</v>
      </c>
      <c r="Z700" s="226">
        <v>0</v>
      </c>
      <c r="AA700" s="226">
        <v>0</v>
      </c>
      <c r="AB700" s="226">
        <v>0</v>
      </c>
      <c r="AC700" s="226">
        <v>0</v>
      </c>
      <c r="AD700" s="226">
        <v>0</v>
      </c>
      <c r="AE700" s="226">
        <v>0</v>
      </c>
      <c r="AF700" s="226">
        <v>0</v>
      </c>
      <c r="AG700" s="226">
        <v>0</v>
      </c>
      <c r="AH700" s="226">
        <v>0</v>
      </c>
      <c r="AI700" s="226">
        <v>0</v>
      </c>
      <c r="AJ700" s="226">
        <v>0</v>
      </c>
    </row>
    <row r="701" spans="1:36" x14ac:dyDescent="0.25">
      <c r="A701" s="17"/>
      <c r="B701" s="226" t="s">
        <v>2251</v>
      </c>
      <c r="D701" s="226">
        <v>0</v>
      </c>
      <c r="E701" s="226">
        <v>0</v>
      </c>
      <c r="F701" s="226">
        <v>0</v>
      </c>
      <c r="G701" s="226">
        <v>0</v>
      </c>
      <c r="H701" s="226">
        <v>0</v>
      </c>
      <c r="I701" s="226">
        <v>0</v>
      </c>
      <c r="J701" s="226">
        <v>0</v>
      </c>
      <c r="K701" s="226">
        <v>0</v>
      </c>
      <c r="L701" s="226">
        <v>0</v>
      </c>
      <c r="M701" s="226">
        <v>0</v>
      </c>
      <c r="N701" s="226">
        <v>0</v>
      </c>
      <c r="O701" s="226">
        <v>0</v>
      </c>
      <c r="P701" s="226">
        <v>0</v>
      </c>
      <c r="Q701" s="226">
        <v>0</v>
      </c>
      <c r="R701" s="226">
        <v>0</v>
      </c>
      <c r="S701" s="226">
        <v>0</v>
      </c>
      <c r="T701" s="226">
        <v>0</v>
      </c>
      <c r="U701" s="226">
        <v>0</v>
      </c>
      <c r="V701" s="226">
        <v>0</v>
      </c>
      <c r="W701" s="226">
        <v>0</v>
      </c>
      <c r="X701" s="226">
        <v>0</v>
      </c>
      <c r="Y701" s="226">
        <v>0</v>
      </c>
      <c r="Z701" s="226">
        <v>0</v>
      </c>
      <c r="AA701" s="226">
        <v>0</v>
      </c>
      <c r="AB701" s="226">
        <v>0</v>
      </c>
      <c r="AC701" s="226">
        <v>0</v>
      </c>
      <c r="AD701" s="226">
        <v>0</v>
      </c>
      <c r="AE701" s="226">
        <v>0</v>
      </c>
      <c r="AF701" s="226">
        <v>0</v>
      </c>
      <c r="AG701" s="226">
        <v>0</v>
      </c>
      <c r="AH701" s="226">
        <v>0</v>
      </c>
      <c r="AI701" s="226">
        <v>0</v>
      </c>
      <c r="AJ701" s="226">
        <v>0</v>
      </c>
    </row>
    <row r="702" spans="1:36" x14ac:dyDescent="0.25">
      <c r="A702" s="17"/>
      <c r="B702" s="226" t="s">
        <v>2212</v>
      </c>
      <c r="D702" s="226">
        <v>0</v>
      </c>
      <c r="E702" s="226">
        <v>0</v>
      </c>
      <c r="F702" s="226">
        <v>0</v>
      </c>
      <c r="G702" s="226">
        <v>0</v>
      </c>
      <c r="H702" s="226">
        <v>0</v>
      </c>
      <c r="I702" s="226">
        <v>0</v>
      </c>
      <c r="J702" s="226">
        <v>0</v>
      </c>
      <c r="K702" s="226">
        <v>0</v>
      </c>
      <c r="L702" s="226">
        <v>0</v>
      </c>
      <c r="M702" s="226">
        <v>0</v>
      </c>
      <c r="N702" s="226">
        <v>0</v>
      </c>
      <c r="O702" s="226">
        <v>0</v>
      </c>
      <c r="P702" s="226">
        <v>0</v>
      </c>
      <c r="Q702" s="226">
        <v>0</v>
      </c>
      <c r="R702" s="226">
        <v>0</v>
      </c>
      <c r="S702" s="226">
        <v>0</v>
      </c>
      <c r="T702" s="226">
        <v>0</v>
      </c>
      <c r="U702" s="226">
        <v>0</v>
      </c>
      <c r="V702" s="226">
        <v>0</v>
      </c>
      <c r="W702" s="226">
        <v>0</v>
      </c>
      <c r="X702" s="226">
        <v>0</v>
      </c>
      <c r="Y702" s="226">
        <v>0</v>
      </c>
      <c r="Z702" s="226">
        <v>0</v>
      </c>
      <c r="AA702" s="226">
        <v>0</v>
      </c>
      <c r="AB702" s="226">
        <v>0</v>
      </c>
      <c r="AC702" s="226">
        <v>0</v>
      </c>
      <c r="AD702" s="226">
        <v>0</v>
      </c>
      <c r="AE702" s="226">
        <v>0</v>
      </c>
      <c r="AF702" s="226">
        <v>0</v>
      </c>
      <c r="AG702" s="226">
        <v>0</v>
      </c>
      <c r="AH702" s="226">
        <v>0</v>
      </c>
      <c r="AI702" s="226">
        <v>0</v>
      </c>
      <c r="AJ702" s="226">
        <v>0</v>
      </c>
    </row>
    <row r="703" spans="1:36" x14ac:dyDescent="0.25">
      <c r="A703" s="17"/>
    </row>
    <row r="704" spans="1:36" x14ac:dyDescent="0.25">
      <c r="A704" s="17"/>
      <c r="B704" s="226" t="s">
        <v>2252</v>
      </c>
      <c r="D704" s="226">
        <v>0</v>
      </c>
      <c r="E704" s="226">
        <v>0</v>
      </c>
      <c r="F704" s="226">
        <v>0</v>
      </c>
      <c r="G704" s="226">
        <v>0</v>
      </c>
      <c r="H704" s="226">
        <v>0</v>
      </c>
      <c r="I704" s="226">
        <v>0</v>
      </c>
      <c r="J704" s="226">
        <v>0</v>
      </c>
      <c r="K704" s="226">
        <v>0</v>
      </c>
      <c r="L704" s="226">
        <v>0</v>
      </c>
      <c r="M704" s="226">
        <v>0</v>
      </c>
      <c r="N704" s="226">
        <v>0</v>
      </c>
      <c r="O704" s="226">
        <v>0</v>
      </c>
      <c r="P704" s="226">
        <v>0</v>
      </c>
      <c r="Q704" s="226">
        <v>0</v>
      </c>
      <c r="R704" s="226">
        <v>0</v>
      </c>
      <c r="S704" s="226">
        <v>0</v>
      </c>
      <c r="T704" s="226">
        <v>0</v>
      </c>
      <c r="U704" s="226">
        <v>0</v>
      </c>
      <c r="V704" s="226">
        <v>0</v>
      </c>
      <c r="W704" s="226">
        <v>0</v>
      </c>
      <c r="X704" s="226">
        <v>0</v>
      </c>
      <c r="Y704" s="226">
        <v>0</v>
      </c>
      <c r="Z704" s="226">
        <v>0</v>
      </c>
      <c r="AA704" s="226">
        <v>0</v>
      </c>
      <c r="AB704" s="226">
        <v>0</v>
      </c>
      <c r="AC704" s="226">
        <v>0</v>
      </c>
      <c r="AD704" s="226">
        <v>0</v>
      </c>
      <c r="AE704" s="226">
        <v>0</v>
      </c>
      <c r="AF704" s="226">
        <v>0</v>
      </c>
      <c r="AG704" s="226">
        <v>0</v>
      </c>
      <c r="AH704" s="226">
        <v>0</v>
      </c>
      <c r="AI704" s="226">
        <v>0</v>
      </c>
      <c r="AJ704" s="226">
        <v>0</v>
      </c>
    </row>
    <row r="705" spans="1:36" x14ac:dyDescent="0.25">
      <c r="A705" s="17"/>
      <c r="B705" s="226" t="s">
        <v>2253</v>
      </c>
      <c r="D705" s="226">
        <v>0</v>
      </c>
      <c r="E705" s="226">
        <v>0</v>
      </c>
      <c r="F705" s="226">
        <v>0</v>
      </c>
      <c r="G705" s="226">
        <v>0</v>
      </c>
      <c r="H705" s="226">
        <v>0</v>
      </c>
      <c r="I705" s="226">
        <v>0</v>
      </c>
      <c r="J705" s="226">
        <v>0</v>
      </c>
      <c r="K705" s="226">
        <v>0</v>
      </c>
      <c r="L705" s="226">
        <v>0</v>
      </c>
      <c r="M705" s="226">
        <v>0</v>
      </c>
      <c r="N705" s="226">
        <v>0</v>
      </c>
      <c r="O705" s="226">
        <v>0</v>
      </c>
      <c r="P705" s="226">
        <v>0</v>
      </c>
      <c r="Q705" s="226">
        <v>0</v>
      </c>
      <c r="R705" s="226">
        <v>0</v>
      </c>
      <c r="S705" s="226">
        <v>0</v>
      </c>
      <c r="T705" s="226">
        <v>0</v>
      </c>
      <c r="U705" s="226">
        <v>0</v>
      </c>
      <c r="V705" s="226">
        <v>0</v>
      </c>
      <c r="W705" s="226">
        <v>0</v>
      </c>
      <c r="X705" s="226">
        <v>0</v>
      </c>
      <c r="Y705" s="226">
        <v>0</v>
      </c>
      <c r="Z705" s="226">
        <v>0</v>
      </c>
      <c r="AA705" s="226">
        <v>0</v>
      </c>
      <c r="AB705" s="226">
        <v>0</v>
      </c>
      <c r="AC705" s="226">
        <v>0</v>
      </c>
      <c r="AD705" s="226">
        <v>0</v>
      </c>
      <c r="AE705" s="226">
        <v>0</v>
      </c>
      <c r="AF705" s="226">
        <v>0</v>
      </c>
      <c r="AG705" s="226">
        <v>0</v>
      </c>
      <c r="AH705" s="226">
        <v>0</v>
      </c>
      <c r="AI705" s="226">
        <v>0</v>
      </c>
      <c r="AJ705" s="226">
        <v>0</v>
      </c>
    </row>
    <row r="706" spans="1:36" x14ac:dyDescent="0.25">
      <c r="A706" s="17"/>
    </row>
    <row r="707" spans="1:36" x14ac:dyDescent="0.25">
      <c r="A707" s="17"/>
      <c r="B707" s="226" t="s">
        <v>2254</v>
      </c>
    </row>
    <row r="708" spans="1:36" x14ac:dyDescent="0.25">
      <c r="A708" s="17"/>
      <c r="B708" s="226" t="s">
        <v>2255</v>
      </c>
      <c r="D708" s="226">
        <v>0</v>
      </c>
      <c r="E708" s="226">
        <v>0</v>
      </c>
      <c r="F708" s="226">
        <v>0</v>
      </c>
      <c r="G708" s="226">
        <v>0</v>
      </c>
      <c r="H708" s="226">
        <v>0</v>
      </c>
      <c r="I708" s="226">
        <v>0</v>
      </c>
      <c r="J708" s="226">
        <v>0</v>
      </c>
      <c r="K708" s="226">
        <v>0</v>
      </c>
      <c r="L708" s="226">
        <v>0</v>
      </c>
      <c r="M708" s="226">
        <v>0</v>
      </c>
      <c r="N708" s="226">
        <v>0</v>
      </c>
      <c r="O708" s="226">
        <v>0</v>
      </c>
      <c r="P708" s="226">
        <v>0</v>
      </c>
      <c r="Q708" s="226">
        <v>0</v>
      </c>
      <c r="R708" s="226">
        <v>0</v>
      </c>
      <c r="S708" s="226">
        <v>0</v>
      </c>
      <c r="T708" s="226">
        <v>0</v>
      </c>
      <c r="U708" s="226">
        <v>0</v>
      </c>
      <c r="V708" s="226">
        <v>0</v>
      </c>
      <c r="W708" s="226">
        <v>0</v>
      </c>
      <c r="X708" s="226">
        <v>0</v>
      </c>
      <c r="Y708" s="226">
        <v>0</v>
      </c>
      <c r="Z708" s="226">
        <v>0</v>
      </c>
      <c r="AA708" s="226">
        <v>0</v>
      </c>
      <c r="AB708" s="226">
        <v>0</v>
      </c>
      <c r="AC708" s="226">
        <v>0</v>
      </c>
      <c r="AD708" s="226">
        <v>0</v>
      </c>
      <c r="AE708" s="226">
        <v>0</v>
      </c>
      <c r="AF708" s="226">
        <v>0</v>
      </c>
      <c r="AG708" s="226">
        <v>0</v>
      </c>
      <c r="AH708" s="226">
        <v>0</v>
      </c>
      <c r="AI708" s="226">
        <v>0</v>
      </c>
      <c r="AJ708" s="226">
        <v>0</v>
      </c>
    </row>
    <row r="709" spans="1:36" x14ac:dyDescent="0.25">
      <c r="A709" s="17"/>
      <c r="B709" s="226" t="s">
        <v>2256</v>
      </c>
      <c r="D709" s="226">
        <v>0</v>
      </c>
      <c r="E709" s="226">
        <v>0</v>
      </c>
      <c r="F709" s="226">
        <v>0</v>
      </c>
      <c r="G709" s="226">
        <v>0</v>
      </c>
      <c r="H709" s="226">
        <v>0</v>
      </c>
      <c r="I709" s="226">
        <v>0</v>
      </c>
      <c r="J709" s="226">
        <v>0</v>
      </c>
      <c r="K709" s="226">
        <v>0</v>
      </c>
      <c r="L709" s="226">
        <v>0</v>
      </c>
      <c r="M709" s="226">
        <v>0</v>
      </c>
      <c r="N709" s="226">
        <v>0</v>
      </c>
      <c r="O709" s="226">
        <v>0</v>
      </c>
      <c r="P709" s="226">
        <v>0</v>
      </c>
      <c r="Q709" s="226">
        <v>0</v>
      </c>
      <c r="R709" s="226">
        <v>0</v>
      </c>
      <c r="S709" s="226">
        <v>0</v>
      </c>
      <c r="T709" s="226">
        <v>0</v>
      </c>
      <c r="U709" s="226">
        <v>0</v>
      </c>
      <c r="V709" s="226">
        <v>0</v>
      </c>
      <c r="W709" s="226">
        <v>0</v>
      </c>
      <c r="X709" s="226">
        <v>0</v>
      </c>
      <c r="Y709" s="226">
        <v>0</v>
      </c>
      <c r="Z709" s="226">
        <v>0</v>
      </c>
      <c r="AA709" s="226">
        <v>0</v>
      </c>
      <c r="AB709" s="226">
        <v>0</v>
      </c>
      <c r="AC709" s="226">
        <v>0</v>
      </c>
      <c r="AD709" s="226">
        <v>0</v>
      </c>
      <c r="AE709" s="226">
        <v>0</v>
      </c>
      <c r="AF709" s="226">
        <v>0</v>
      </c>
      <c r="AG709" s="226">
        <v>0</v>
      </c>
      <c r="AH709" s="226">
        <v>0</v>
      </c>
      <c r="AI709" s="226">
        <v>0</v>
      </c>
      <c r="AJ709" s="226">
        <v>0</v>
      </c>
    </row>
    <row r="710" spans="1:36" x14ac:dyDescent="0.25">
      <c r="A710" s="17"/>
      <c r="B710" s="226" t="s">
        <v>2257</v>
      </c>
      <c r="D710" s="226">
        <v>0</v>
      </c>
      <c r="E710" s="226">
        <v>0</v>
      </c>
      <c r="F710" s="226">
        <v>0</v>
      </c>
      <c r="G710" s="226">
        <v>0</v>
      </c>
      <c r="H710" s="226">
        <v>0</v>
      </c>
      <c r="I710" s="226">
        <v>0</v>
      </c>
      <c r="J710" s="226">
        <v>0</v>
      </c>
      <c r="K710" s="226">
        <v>0</v>
      </c>
      <c r="L710" s="226">
        <v>0</v>
      </c>
      <c r="M710" s="226">
        <v>0</v>
      </c>
      <c r="N710" s="226">
        <v>0</v>
      </c>
      <c r="O710" s="226">
        <v>0</v>
      </c>
      <c r="P710" s="226">
        <v>0</v>
      </c>
      <c r="Q710" s="226">
        <v>0</v>
      </c>
      <c r="R710" s="226">
        <v>0</v>
      </c>
      <c r="S710" s="226">
        <v>0</v>
      </c>
      <c r="T710" s="226">
        <v>0</v>
      </c>
      <c r="U710" s="226">
        <v>0</v>
      </c>
      <c r="V710" s="226">
        <v>0</v>
      </c>
      <c r="W710" s="226">
        <v>0</v>
      </c>
      <c r="X710" s="226">
        <v>0</v>
      </c>
      <c r="Y710" s="226">
        <v>0</v>
      </c>
      <c r="Z710" s="226">
        <v>0</v>
      </c>
      <c r="AA710" s="226">
        <v>0</v>
      </c>
      <c r="AB710" s="226">
        <v>0</v>
      </c>
      <c r="AC710" s="226">
        <v>0</v>
      </c>
      <c r="AD710" s="226">
        <v>0</v>
      </c>
      <c r="AE710" s="226">
        <v>0</v>
      </c>
      <c r="AF710" s="226">
        <v>0</v>
      </c>
      <c r="AG710" s="226">
        <v>0</v>
      </c>
      <c r="AH710" s="226">
        <v>0</v>
      </c>
      <c r="AI710" s="226">
        <v>0</v>
      </c>
      <c r="AJ710" s="226">
        <v>0</v>
      </c>
    </row>
    <row r="711" spans="1:36" x14ac:dyDescent="0.25">
      <c r="A711" s="17"/>
      <c r="B711" s="226" t="s">
        <v>2258</v>
      </c>
      <c r="D711" s="226">
        <v>0</v>
      </c>
      <c r="E711" s="226">
        <v>0</v>
      </c>
      <c r="F711" s="226">
        <v>0</v>
      </c>
      <c r="G711" s="226">
        <v>0</v>
      </c>
      <c r="H711" s="226">
        <v>0</v>
      </c>
      <c r="I711" s="226">
        <v>0</v>
      </c>
      <c r="J711" s="226">
        <v>0</v>
      </c>
      <c r="K711" s="226">
        <v>0</v>
      </c>
      <c r="L711" s="226">
        <v>0</v>
      </c>
      <c r="M711" s="226">
        <v>0</v>
      </c>
      <c r="N711" s="226">
        <v>0</v>
      </c>
      <c r="O711" s="226">
        <v>0</v>
      </c>
      <c r="P711" s="226">
        <v>0</v>
      </c>
      <c r="Q711" s="226">
        <v>0</v>
      </c>
      <c r="R711" s="226">
        <v>0</v>
      </c>
      <c r="S711" s="226">
        <v>0</v>
      </c>
      <c r="T711" s="226">
        <v>0</v>
      </c>
      <c r="U711" s="226">
        <v>0</v>
      </c>
      <c r="V711" s="226">
        <v>0</v>
      </c>
      <c r="W711" s="226">
        <v>0</v>
      </c>
      <c r="X711" s="226">
        <v>0</v>
      </c>
      <c r="Y711" s="226">
        <v>0</v>
      </c>
      <c r="Z711" s="226">
        <v>0</v>
      </c>
      <c r="AA711" s="226">
        <v>0</v>
      </c>
      <c r="AB711" s="226">
        <v>0</v>
      </c>
      <c r="AC711" s="226">
        <v>0</v>
      </c>
      <c r="AD711" s="226">
        <v>0</v>
      </c>
      <c r="AE711" s="226">
        <v>0</v>
      </c>
      <c r="AF711" s="226">
        <v>0</v>
      </c>
      <c r="AG711" s="226">
        <v>0</v>
      </c>
      <c r="AH711" s="226">
        <v>0</v>
      </c>
      <c r="AI711" s="226">
        <v>0</v>
      </c>
      <c r="AJ711" s="226">
        <v>0</v>
      </c>
    </row>
    <row r="712" spans="1:36" x14ac:dyDescent="0.25">
      <c r="A712" s="17"/>
      <c r="B712" s="226" t="s">
        <v>2212</v>
      </c>
      <c r="D712" s="226">
        <v>0</v>
      </c>
      <c r="E712" s="226">
        <v>0</v>
      </c>
      <c r="F712" s="226">
        <v>0</v>
      </c>
      <c r="G712" s="226">
        <v>0</v>
      </c>
      <c r="H712" s="226">
        <v>0</v>
      </c>
      <c r="I712" s="226">
        <v>0</v>
      </c>
      <c r="J712" s="226">
        <v>0</v>
      </c>
      <c r="K712" s="226">
        <v>0</v>
      </c>
      <c r="L712" s="226">
        <v>0</v>
      </c>
      <c r="M712" s="226">
        <v>0</v>
      </c>
      <c r="N712" s="226">
        <v>0</v>
      </c>
      <c r="O712" s="226">
        <v>0</v>
      </c>
      <c r="P712" s="226">
        <v>0</v>
      </c>
      <c r="Q712" s="226">
        <v>0</v>
      </c>
      <c r="R712" s="226">
        <v>0</v>
      </c>
      <c r="S712" s="226">
        <v>0</v>
      </c>
      <c r="T712" s="226">
        <v>0</v>
      </c>
      <c r="U712" s="226">
        <v>0</v>
      </c>
      <c r="V712" s="226">
        <v>0</v>
      </c>
      <c r="W712" s="226">
        <v>0</v>
      </c>
      <c r="X712" s="226">
        <v>0</v>
      </c>
      <c r="Y712" s="226">
        <v>0</v>
      </c>
      <c r="Z712" s="226">
        <v>0</v>
      </c>
      <c r="AA712" s="226">
        <v>0</v>
      </c>
      <c r="AB712" s="226">
        <v>0</v>
      </c>
      <c r="AC712" s="226">
        <v>0</v>
      </c>
      <c r="AD712" s="226">
        <v>0</v>
      </c>
      <c r="AE712" s="226">
        <v>0</v>
      </c>
      <c r="AF712" s="226">
        <v>0</v>
      </c>
      <c r="AG712" s="226">
        <v>0</v>
      </c>
      <c r="AH712" s="226">
        <v>0</v>
      </c>
      <c r="AI712" s="226">
        <v>0</v>
      </c>
      <c r="AJ712" s="226">
        <v>0</v>
      </c>
    </row>
    <row r="713" spans="1:36" x14ac:dyDescent="0.25">
      <c r="A713" s="17"/>
    </row>
    <row r="714" spans="1:36" x14ac:dyDescent="0.25">
      <c r="A714" s="17"/>
      <c r="B714" s="226" t="s">
        <v>2272</v>
      </c>
    </row>
    <row r="715" spans="1:36" x14ac:dyDescent="0.25">
      <c r="A715" s="17"/>
      <c r="B715" s="226" t="s">
        <v>2199</v>
      </c>
    </row>
    <row r="716" spans="1:36" x14ac:dyDescent="0.25">
      <c r="A716" s="17"/>
      <c r="D716" s="226">
        <v>2018</v>
      </c>
      <c r="E716" s="226">
        <v>2019</v>
      </c>
      <c r="F716" s="226">
        <v>2020</v>
      </c>
      <c r="G716" s="226">
        <v>2021</v>
      </c>
      <c r="H716" s="226">
        <v>2022</v>
      </c>
      <c r="I716" s="226">
        <v>2023</v>
      </c>
      <c r="J716" s="226">
        <v>2024</v>
      </c>
      <c r="K716" s="226">
        <v>2025</v>
      </c>
      <c r="L716" s="226">
        <v>2026</v>
      </c>
      <c r="M716" s="226">
        <v>2027</v>
      </c>
      <c r="N716" s="226">
        <v>2028</v>
      </c>
      <c r="O716" s="226">
        <v>2029</v>
      </c>
      <c r="P716" s="226">
        <v>2030</v>
      </c>
      <c r="Q716" s="226">
        <v>2031</v>
      </c>
      <c r="R716" s="226">
        <v>2032</v>
      </c>
      <c r="S716" s="226">
        <v>2033</v>
      </c>
      <c r="T716" s="226">
        <v>2034</v>
      </c>
      <c r="U716" s="226">
        <v>2035</v>
      </c>
      <c r="V716" s="226">
        <v>2036</v>
      </c>
      <c r="W716" s="226">
        <v>2037</v>
      </c>
      <c r="X716" s="226">
        <v>2038</v>
      </c>
      <c r="Y716" s="226">
        <v>2039</v>
      </c>
      <c r="Z716" s="226">
        <v>2040</v>
      </c>
      <c r="AA716" s="226">
        <v>2041</v>
      </c>
      <c r="AB716" s="226">
        <v>2042</v>
      </c>
      <c r="AC716" s="226">
        <v>2043</v>
      </c>
      <c r="AD716" s="226">
        <v>2044</v>
      </c>
      <c r="AE716" s="226">
        <v>2045</v>
      </c>
      <c r="AF716" s="226">
        <v>2046</v>
      </c>
      <c r="AG716" s="226">
        <v>2047</v>
      </c>
      <c r="AH716" s="226">
        <v>2048</v>
      </c>
      <c r="AI716" s="226">
        <v>2049</v>
      </c>
      <c r="AJ716" s="226">
        <v>2050</v>
      </c>
    </row>
    <row r="717" spans="1:36" x14ac:dyDescent="0.25">
      <c r="A717" s="17"/>
    </row>
    <row r="718" spans="1:36" x14ac:dyDescent="0.25">
      <c r="A718" s="17"/>
      <c r="B718" s="226" t="s">
        <v>2200</v>
      </c>
    </row>
    <row r="719" spans="1:36" x14ac:dyDescent="0.25">
      <c r="A719" s="17"/>
      <c r="B719" s="226" t="s">
        <v>2201</v>
      </c>
      <c r="D719" s="226">
        <v>741.40599999999995</v>
      </c>
      <c r="E719" s="226">
        <v>755.59299999999996</v>
      </c>
      <c r="F719" s="226">
        <v>736.07100000000003</v>
      </c>
      <c r="G719" s="226">
        <v>785.10699999999997</v>
      </c>
      <c r="H719" s="226">
        <v>800.029</v>
      </c>
      <c r="I719" s="226">
        <v>804.71699999999998</v>
      </c>
      <c r="J719" s="226">
        <v>811.38599999999997</v>
      </c>
      <c r="K719" s="226">
        <v>819.51300000000003</v>
      </c>
      <c r="L719" s="226">
        <v>827.98400000000004</v>
      </c>
      <c r="M719" s="226">
        <v>836.19500000000005</v>
      </c>
      <c r="N719" s="226">
        <v>845.40800000000002</v>
      </c>
      <c r="O719" s="226">
        <v>853.94600000000003</v>
      </c>
      <c r="P719" s="226">
        <v>861.81100000000004</v>
      </c>
      <c r="Q719" s="226">
        <v>870.29399999999998</v>
      </c>
      <c r="R719" s="226">
        <v>878.62199999999996</v>
      </c>
      <c r="S719" s="226">
        <v>886.11</v>
      </c>
      <c r="T719" s="226">
        <v>893.25300000000004</v>
      </c>
      <c r="U719" s="226">
        <v>900.59699999999998</v>
      </c>
      <c r="V719" s="226">
        <v>908.29899999999998</v>
      </c>
      <c r="W719" s="226">
        <v>915.68499999999995</v>
      </c>
      <c r="X719" s="226">
        <v>923.20600000000002</v>
      </c>
      <c r="Y719" s="226">
        <v>930.99199999999996</v>
      </c>
      <c r="Z719" s="226">
        <v>938.61599999999999</v>
      </c>
      <c r="AA719" s="226">
        <v>946.16600000000005</v>
      </c>
      <c r="AB719" s="226">
        <v>953.95</v>
      </c>
      <c r="AC719" s="226">
        <v>961.53700000000003</v>
      </c>
      <c r="AD719" s="226">
        <v>969.16099999999994</v>
      </c>
      <c r="AE719" s="226">
        <v>976.75599999999997</v>
      </c>
      <c r="AF719" s="226">
        <v>984.01900000000001</v>
      </c>
      <c r="AG719" s="226">
        <v>991.34199999999998</v>
      </c>
      <c r="AH719" s="226">
        <v>998.726</v>
      </c>
      <c r="AI719" s="226">
        <v>1006.034</v>
      </c>
      <c r="AJ719" s="226">
        <v>1013.316</v>
      </c>
    </row>
    <row r="720" spans="1:36" x14ac:dyDescent="0.25">
      <c r="A720" s="17"/>
      <c r="B720" s="226" t="s">
        <v>2202</v>
      </c>
      <c r="D720" s="226">
        <v>1620.85</v>
      </c>
      <c r="E720" s="226">
        <v>1642.7</v>
      </c>
      <c r="F720" s="226">
        <v>1608.288</v>
      </c>
      <c r="G720" s="226">
        <v>1630.433</v>
      </c>
      <c r="H720" s="226">
        <v>1614.52</v>
      </c>
      <c r="I720" s="226">
        <v>1636.3320000000001</v>
      </c>
      <c r="J720" s="226">
        <v>1652.4490000000001</v>
      </c>
      <c r="K720" s="226">
        <v>1675.5550000000001</v>
      </c>
      <c r="L720" s="226">
        <v>1696.1569999999999</v>
      </c>
      <c r="M720" s="226">
        <v>1717.4639999999999</v>
      </c>
      <c r="N720" s="226">
        <v>1728.3409999999999</v>
      </c>
      <c r="O720" s="226">
        <v>1737.962</v>
      </c>
      <c r="P720" s="226">
        <v>1748.5989999999999</v>
      </c>
      <c r="Q720" s="226">
        <v>1771.8979999999999</v>
      </c>
      <c r="R720" s="226">
        <v>1799.6579999999999</v>
      </c>
      <c r="S720" s="226">
        <v>1827.653</v>
      </c>
      <c r="T720" s="226">
        <v>1846.5830000000001</v>
      </c>
      <c r="U720" s="226">
        <v>1866.047</v>
      </c>
      <c r="V720" s="226">
        <v>1882.722</v>
      </c>
      <c r="W720" s="226">
        <v>1902.713</v>
      </c>
      <c r="X720" s="226">
        <v>1928.6859999999999</v>
      </c>
      <c r="Y720" s="226">
        <v>1954.259</v>
      </c>
      <c r="Z720" s="226">
        <v>1982.279</v>
      </c>
      <c r="AA720" s="226">
        <v>2013.771</v>
      </c>
      <c r="AB720" s="226">
        <v>2048.9079999999999</v>
      </c>
      <c r="AC720" s="226">
        <v>2080.375</v>
      </c>
      <c r="AD720" s="226">
        <v>2107.252</v>
      </c>
      <c r="AE720" s="226">
        <v>2131.8159999999998</v>
      </c>
      <c r="AF720" s="226">
        <v>2154.7150000000001</v>
      </c>
      <c r="AG720" s="226">
        <v>2176.998</v>
      </c>
      <c r="AH720" s="226">
        <v>2199.83</v>
      </c>
      <c r="AI720" s="226">
        <v>2223.8409999999999</v>
      </c>
      <c r="AJ720" s="226">
        <v>2238.7399999999998</v>
      </c>
    </row>
    <row r="721" spans="1:36" x14ac:dyDescent="0.25">
      <c r="A721" s="17"/>
    </row>
    <row r="722" spans="1:36" s="21" customFormat="1" x14ac:dyDescent="0.25">
      <c r="A722" s="17"/>
      <c r="B722" s="21" t="s">
        <v>2203</v>
      </c>
    </row>
    <row r="723" spans="1:36" s="21" customFormat="1" x14ac:dyDescent="0.25">
      <c r="A723" s="21" t="s">
        <v>1984</v>
      </c>
      <c r="B723" s="21" t="s">
        <v>240</v>
      </c>
      <c r="D723" s="21">
        <v>256.048</v>
      </c>
      <c r="E723" s="21">
        <v>280.72800000000001</v>
      </c>
      <c r="F723" s="21">
        <v>262.59500000000003</v>
      </c>
      <c r="G723" s="21">
        <v>281.86700000000002</v>
      </c>
      <c r="H723" s="21">
        <v>287.98899999999998</v>
      </c>
      <c r="I723" s="21">
        <v>290.25</v>
      </c>
      <c r="J723" s="21">
        <v>292.887</v>
      </c>
      <c r="K723" s="21">
        <v>295.512</v>
      </c>
      <c r="L723" s="21">
        <v>298.142</v>
      </c>
      <c r="M723" s="21">
        <v>300.34800000000001</v>
      </c>
      <c r="N723" s="21">
        <v>302.34100000000001</v>
      </c>
      <c r="O723" s="21">
        <v>304.15899999999999</v>
      </c>
      <c r="P723" s="21">
        <v>305.726</v>
      </c>
      <c r="Q723" s="21">
        <v>307.76499999999999</v>
      </c>
      <c r="R723" s="21">
        <v>309.78500000000003</v>
      </c>
      <c r="S723" s="21">
        <v>311.49299999999999</v>
      </c>
      <c r="T723" s="21">
        <v>312.87</v>
      </c>
      <c r="U723" s="21">
        <v>314.54199999999997</v>
      </c>
      <c r="V723" s="21">
        <v>316.10300000000001</v>
      </c>
      <c r="W723" s="21">
        <v>317.79599999999999</v>
      </c>
      <c r="X723" s="21">
        <v>319.57600000000002</v>
      </c>
      <c r="Y723" s="21">
        <v>321.31200000000001</v>
      </c>
      <c r="Z723" s="21">
        <v>323.03399999999999</v>
      </c>
      <c r="AA723" s="21">
        <v>324.887</v>
      </c>
      <c r="AB723" s="21">
        <v>326.93799999999999</v>
      </c>
      <c r="AC723" s="21">
        <v>328.88600000000002</v>
      </c>
      <c r="AD723" s="21">
        <v>330.798</v>
      </c>
      <c r="AE723" s="21">
        <v>332.50200000000001</v>
      </c>
      <c r="AF723" s="21">
        <v>334.07299999999998</v>
      </c>
      <c r="AG723" s="21">
        <v>335.59300000000002</v>
      </c>
      <c r="AH723" s="21">
        <v>337.08499999999998</v>
      </c>
      <c r="AI723" s="21">
        <v>338.67</v>
      </c>
      <c r="AJ723" s="21">
        <v>340.11099999999999</v>
      </c>
    </row>
    <row r="724" spans="1:36" s="21" customFormat="1" x14ac:dyDescent="0.25">
      <c r="B724" s="21" t="s">
        <v>2204</v>
      </c>
      <c r="D724" s="21">
        <v>264.95499999999998</v>
      </c>
      <c r="E724" s="21">
        <v>272.31</v>
      </c>
      <c r="F724" s="21">
        <v>268.80599999999998</v>
      </c>
      <c r="G724" s="21">
        <v>259.36200000000002</v>
      </c>
      <c r="H724" s="21">
        <v>264.31400000000002</v>
      </c>
      <c r="I724" s="21">
        <v>267.35399999999998</v>
      </c>
      <c r="J724" s="21">
        <v>271.21300000000002</v>
      </c>
      <c r="K724" s="21">
        <v>274.51100000000002</v>
      </c>
      <c r="L724" s="21">
        <v>276.38299999999998</v>
      </c>
      <c r="M724" s="21">
        <v>277.137</v>
      </c>
      <c r="N724" s="21">
        <v>277.065</v>
      </c>
      <c r="O724" s="21">
        <v>277.11399999999998</v>
      </c>
      <c r="P724" s="21">
        <v>277.24900000000002</v>
      </c>
      <c r="Q724" s="21">
        <v>275.464</v>
      </c>
      <c r="R724" s="21">
        <v>275.58199999999999</v>
      </c>
      <c r="S724" s="21">
        <v>274.89299999999997</v>
      </c>
      <c r="T724" s="21">
        <v>274.79300000000001</v>
      </c>
      <c r="U724" s="21">
        <v>275.18700000000001</v>
      </c>
      <c r="V724" s="21">
        <v>275.65899999999999</v>
      </c>
      <c r="W724" s="21">
        <v>276.03300000000002</v>
      </c>
      <c r="X724" s="21">
        <v>276.67099999999999</v>
      </c>
      <c r="Y724" s="21">
        <v>277.54700000000003</v>
      </c>
      <c r="Z724" s="21">
        <v>278.262</v>
      </c>
      <c r="AA724" s="21">
        <v>279.36200000000002</v>
      </c>
      <c r="AB724" s="21">
        <v>281.13499999999999</v>
      </c>
      <c r="AC724" s="21">
        <v>282.56099999999998</v>
      </c>
      <c r="AD724" s="21">
        <v>284.05799999999999</v>
      </c>
      <c r="AE724" s="21">
        <v>285.66500000000002</v>
      </c>
      <c r="AF724" s="21">
        <v>287.209</v>
      </c>
      <c r="AG724" s="21">
        <v>288.46199999999999</v>
      </c>
      <c r="AH724" s="21">
        <v>289.89100000000002</v>
      </c>
      <c r="AI724" s="21">
        <v>291.50400000000002</v>
      </c>
      <c r="AJ724" s="21">
        <v>292.637</v>
      </c>
    </row>
    <row r="725" spans="1:36" s="21" customFormat="1" x14ac:dyDescent="0.25">
      <c r="B725" s="21" t="s">
        <v>2205</v>
      </c>
      <c r="D725" s="21">
        <v>409.82100000000003</v>
      </c>
      <c r="E725" s="21">
        <v>426.62099999999998</v>
      </c>
      <c r="F725" s="21">
        <v>420.26499999999999</v>
      </c>
      <c r="G725" s="21">
        <v>449.39299999999997</v>
      </c>
      <c r="H725" s="21">
        <v>460.60500000000002</v>
      </c>
      <c r="I725" s="21">
        <v>459.78899999999999</v>
      </c>
      <c r="J725" s="21">
        <v>457.09500000000003</v>
      </c>
      <c r="K725" s="21">
        <v>452.471</v>
      </c>
      <c r="L725" s="21">
        <v>444.851</v>
      </c>
      <c r="M725" s="21">
        <v>433.26799999999997</v>
      </c>
      <c r="N725" s="21">
        <v>421.52199999999999</v>
      </c>
      <c r="O725" s="21">
        <v>409.65699999999998</v>
      </c>
      <c r="P725" s="21">
        <v>397.51499999999999</v>
      </c>
      <c r="Q725" s="21">
        <v>386.52699999999999</v>
      </c>
      <c r="R725" s="21">
        <v>375.95499999999998</v>
      </c>
      <c r="S725" s="21">
        <v>365.66199999999998</v>
      </c>
      <c r="T725" s="21">
        <v>356.05</v>
      </c>
      <c r="U725" s="21">
        <v>347.28899999999999</v>
      </c>
      <c r="V725" s="21">
        <v>339.76600000000002</v>
      </c>
      <c r="W725" s="21">
        <v>332.97300000000001</v>
      </c>
      <c r="X725" s="21">
        <v>326.65100000000001</v>
      </c>
      <c r="Y725" s="21">
        <v>324.97800000000001</v>
      </c>
      <c r="Z725" s="21">
        <v>324.29899999999998</v>
      </c>
      <c r="AA725" s="21">
        <v>323.709</v>
      </c>
      <c r="AB725" s="21">
        <v>323.43299999999999</v>
      </c>
      <c r="AC725" s="21">
        <v>323.17599999999999</v>
      </c>
      <c r="AD725" s="21">
        <v>322.988</v>
      </c>
      <c r="AE725" s="21">
        <v>322.88799999999998</v>
      </c>
      <c r="AF725" s="21">
        <v>322.80799999999999</v>
      </c>
      <c r="AG725" s="21">
        <v>322.75799999999998</v>
      </c>
      <c r="AH725" s="21">
        <v>322.798</v>
      </c>
      <c r="AI725" s="21">
        <v>322.91899999999998</v>
      </c>
      <c r="AJ725" s="21">
        <v>323.00799999999998</v>
      </c>
    </row>
    <row r="726" spans="1:36" s="21" customFormat="1" x14ac:dyDescent="0.25">
      <c r="A726" s="21" t="s">
        <v>2437</v>
      </c>
      <c r="B726" s="21" t="s">
        <v>2206</v>
      </c>
      <c r="D726" s="21">
        <v>674.77499999999998</v>
      </c>
      <c r="E726" s="21">
        <v>698.93100000000004</v>
      </c>
      <c r="F726" s="21">
        <v>689.07</v>
      </c>
      <c r="G726" s="21">
        <v>708.75400000000002</v>
      </c>
      <c r="H726" s="21">
        <v>724.91899999999998</v>
      </c>
      <c r="I726" s="21">
        <v>727.14300000000003</v>
      </c>
      <c r="J726" s="21">
        <v>728.30799999999999</v>
      </c>
      <c r="K726" s="21">
        <v>726.98099999999999</v>
      </c>
      <c r="L726" s="21">
        <v>721.23400000000004</v>
      </c>
      <c r="M726" s="21">
        <v>710.40499999999997</v>
      </c>
      <c r="N726" s="21">
        <v>698.58699999999999</v>
      </c>
      <c r="O726" s="21">
        <v>686.77099999999996</v>
      </c>
      <c r="P726" s="21">
        <v>674.76400000000001</v>
      </c>
      <c r="Q726" s="21">
        <v>661.99099999999999</v>
      </c>
      <c r="R726" s="21">
        <v>651.53700000000003</v>
      </c>
      <c r="S726" s="21">
        <v>640.55499999999995</v>
      </c>
      <c r="T726" s="21">
        <v>630.84299999999996</v>
      </c>
      <c r="U726" s="21">
        <v>622.476</v>
      </c>
      <c r="V726" s="21">
        <v>615.42499999999995</v>
      </c>
      <c r="W726" s="21">
        <v>609.00599999999997</v>
      </c>
      <c r="X726" s="21">
        <v>603.32299999999998</v>
      </c>
      <c r="Y726" s="21">
        <v>602.52499999999998</v>
      </c>
      <c r="Z726" s="21">
        <v>602.56100000000004</v>
      </c>
      <c r="AA726" s="21">
        <v>603.07100000000003</v>
      </c>
      <c r="AB726" s="21">
        <v>604.56799999999998</v>
      </c>
      <c r="AC726" s="21">
        <v>605.73699999999997</v>
      </c>
      <c r="AD726" s="21">
        <v>607.04600000000005</v>
      </c>
      <c r="AE726" s="21">
        <v>608.553</v>
      </c>
      <c r="AF726" s="21">
        <v>610.01599999999996</v>
      </c>
      <c r="AG726" s="21">
        <v>611.22</v>
      </c>
      <c r="AH726" s="21">
        <v>612.68799999999999</v>
      </c>
      <c r="AI726" s="21">
        <v>614.423</v>
      </c>
      <c r="AJ726" s="21">
        <v>615.64499999999998</v>
      </c>
    </row>
    <row r="727" spans="1:36" s="21" customFormat="1" x14ac:dyDescent="0.25">
      <c r="A727" s="21" t="s">
        <v>2439</v>
      </c>
      <c r="B727" s="21" t="s">
        <v>2228</v>
      </c>
      <c r="D727" s="21">
        <v>142.36500000000001</v>
      </c>
      <c r="E727" s="21">
        <v>140.09899999999999</v>
      </c>
      <c r="F727" s="21">
        <v>120.001</v>
      </c>
      <c r="G727" s="21">
        <v>120.694</v>
      </c>
      <c r="H727" s="21">
        <v>121.712</v>
      </c>
      <c r="I727" s="21">
        <v>122.471</v>
      </c>
      <c r="J727" s="21">
        <v>123.19799999999999</v>
      </c>
      <c r="K727" s="21">
        <v>123.91</v>
      </c>
      <c r="L727" s="21">
        <v>124.577</v>
      </c>
      <c r="M727" s="21">
        <v>125.18600000000001</v>
      </c>
      <c r="N727" s="21">
        <v>125.739</v>
      </c>
      <c r="O727" s="21">
        <v>126.203</v>
      </c>
      <c r="P727" s="21">
        <v>126.569</v>
      </c>
      <c r="Q727" s="21">
        <v>126.842</v>
      </c>
      <c r="R727" s="21">
        <v>127.004</v>
      </c>
      <c r="S727" s="21">
        <v>127.05200000000001</v>
      </c>
      <c r="T727" s="21">
        <v>126.983</v>
      </c>
      <c r="U727" s="21">
        <v>126.86199999999999</v>
      </c>
      <c r="V727" s="21">
        <v>126.75</v>
      </c>
      <c r="W727" s="21">
        <v>126.637</v>
      </c>
      <c r="X727" s="21">
        <v>126.527</v>
      </c>
      <c r="Y727" s="21">
        <v>126.419</v>
      </c>
      <c r="Z727" s="21">
        <v>126.316</v>
      </c>
      <c r="AA727" s="21">
        <v>126.214</v>
      </c>
      <c r="AB727" s="21">
        <v>126.119</v>
      </c>
      <c r="AC727" s="21">
        <v>126.02500000000001</v>
      </c>
      <c r="AD727" s="21">
        <v>125.934</v>
      </c>
      <c r="AE727" s="21">
        <v>125.845</v>
      </c>
      <c r="AF727" s="21">
        <v>125.755</v>
      </c>
      <c r="AG727" s="21">
        <v>125.669</v>
      </c>
      <c r="AH727" s="21">
        <v>125.586</v>
      </c>
      <c r="AI727" s="21">
        <v>125.502</v>
      </c>
      <c r="AJ727" s="21">
        <v>125.42</v>
      </c>
    </row>
    <row r="728" spans="1:36" s="21" customFormat="1" x14ac:dyDescent="0.25">
      <c r="A728" s="21" t="s">
        <v>2020</v>
      </c>
      <c r="B728" s="21" t="s">
        <v>307</v>
      </c>
      <c r="D728" s="21">
        <v>0</v>
      </c>
      <c r="E728" s="21">
        <v>0</v>
      </c>
      <c r="F728" s="21">
        <v>0</v>
      </c>
      <c r="G728" s="21">
        <v>0</v>
      </c>
      <c r="H728" s="21">
        <v>0</v>
      </c>
      <c r="I728" s="21">
        <v>0</v>
      </c>
      <c r="J728" s="21">
        <v>0</v>
      </c>
      <c r="K728" s="21">
        <v>0</v>
      </c>
      <c r="L728" s="21">
        <v>0</v>
      </c>
      <c r="M728" s="21">
        <v>0</v>
      </c>
      <c r="N728" s="21">
        <v>0</v>
      </c>
      <c r="O728" s="21">
        <v>0</v>
      </c>
      <c r="P728" s="21">
        <v>0</v>
      </c>
      <c r="Q728" s="21">
        <v>0</v>
      </c>
      <c r="R728" s="21">
        <v>0</v>
      </c>
      <c r="S728" s="21">
        <v>0</v>
      </c>
      <c r="T728" s="21">
        <v>0</v>
      </c>
      <c r="U728" s="21">
        <v>0</v>
      </c>
      <c r="V728" s="21">
        <v>0</v>
      </c>
      <c r="W728" s="21">
        <v>0</v>
      </c>
      <c r="X728" s="21">
        <v>0</v>
      </c>
      <c r="Y728" s="21">
        <v>0</v>
      </c>
      <c r="Z728" s="21">
        <v>0</v>
      </c>
      <c r="AA728" s="21">
        <v>0</v>
      </c>
      <c r="AB728" s="21">
        <v>0</v>
      </c>
      <c r="AC728" s="21">
        <v>0</v>
      </c>
      <c r="AD728" s="21">
        <v>0</v>
      </c>
      <c r="AE728" s="21">
        <v>0</v>
      </c>
      <c r="AF728" s="21">
        <v>0</v>
      </c>
      <c r="AG728" s="21">
        <v>0</v>
      </c>
      <c r="AH728" s="21">
        <v>0</v>
      </c>
      <c r="AI728" s="21">
        <v>0</v>
      </c>
      <c r="AJ728" s="21">
        <v>0</v>
      </c>
    </row>
    <row r="729" spans="1:36" s="21" customFormat="1" x14ac:dyDescent="0.25">
      <c r="A729" s="21" t="s">
        <v>257</v>
      </c>
      <c r="B729" s="21" t="s">
        <v>2207</v>
      </c>
      <c r="D729" s="21">
        <v>3.7360000000000002</v>
      </c>
      <c r="E729" s="21">
        <v>4.4169999999999998</v>
      </c>
      <c r="F729" s="21">
        <v>5.3339999999999996</v>
      </c>
      <c r="G729" s="21">
        <v>5.6269999999999998</v>
      </c>
      <c r="H729" s="21">
        <v>5.4130000000000003</v>
      </c>
      <c r="I729" s="21">
        <v>5.3940000000000001</v>
      </c>
      <c r="J729" s="21">
        <v>5.18</v>
      </c>
      <c r="K729" s="21">
        <v>5.1909999999999998</v>
      </c>
      <c r="L729" s="21">
        <v>5.23</v>
      </c>
      <c r="M729" s="21">
        <v>5.2770000000000001</v>
      </c>
      <c r="N729" s="21">
        <v>5.2830000000000004</v>
      </c>
      <c r="O729" s="21">
        <v>5.2919999999999998</v>
      </c>
      <c r="P729" s="21">
        <v>5.306</v>
      </c>
      <c r="Q729" s="21">
        <v>5.306</v>
      </c>
      <c r="R729" s="21">
        <v>5.3230000000000004</v>
      </c>
      <c r="S729" s="21">
        <v>5.3449999999999998</v>
      </c>
      <c r="T729" s="21">
        <v>5.36</v>
      </c>
      <c r="U729" s="21">
        <v>5.3689999999999998</v>
      </c>
      <c r="V729" s="21">
        <v>5.3730000000000002</v>
      </c>
      <c r="W729" s="21">
        <v>5.3780000000000001</v>
      </c>
      <c r="X729" s="21">
        <v>5.3970000000000002</v>
      </c>
      <c r="Y729" s="21">
        <v>5.4249999999999998</v>
      </c>
      <c r="Z729" s="21">
        <v>5.4409999999999998</v>
      </c>
      <c r="AA729" s="21">
        <v>5.4710000000000001</v>
      </c>
      <c r="AB729" s="21">
        <v>5.5110000000000001</v>
      </c>
      <c r="AC729" s="21">
        <v>5.5309999999999997</v>
      </c>
      <c r="AD729" s="21">
        <v>5.5410000000000004</v>
      </c>
      <c r="AE729" s="21">
        <v>5.5629999999999997</v>
      </c>
      <c r="AF729" s="21">
        <v>5.5759999999999996</v>
      </c>
      <c r="AG729" s="21">
        <v>5.6040000000000001</v>
      </c>
      <c r="AH729" s="21">
        <v>5.6390000000000002</v>
      </c>
      <c r="AI729" s="21">
        <v>5.673</v>
      </c>
      <c r="AJ729" s="21">
        <v>5.7039999999999997</v>
      </c>
    </row>
    <row r="730" spans="1:36" s="21" customFormat="1" x14ac:dyDescent="0.25">
      <c r="A730" s="21" t="s">
        <v>2438</v>
      </c>
      <c r="B730" s="21" t="s">
        <v>2208</v>
      </c>
      <c r="D730" s="21">
        <v>0.94099999999999995</v>
      </c>
      <c r="E730" s="21">
        <v>1.321</v>
      </c>
      <c r="F730" s="21">
        <v>1.746</v>
      </c>
      <c r="G730" s="21">
        <v>2.19</v>
      </c>
      <c r="H730" s="21">
        <v>1.1619999999999999</v>
      </c>
      <c r="I730" s="21">
        <v>1.889</v>
      </c>
      <c r="J730" s="21">
        <v>1.3520000000000001</v>
      </c>
      <c r="K730" s="21">
        <v>1.17</v>
      </c>
      <c r="L730" s="21">
        <v>1.0649999999999999</v>
      </c>
      <c r="M730" s="21">
        <v>1</v>
      </c>
      <c r="N730" s="21">
        <v>1.02</v>
      </c>
      <c r="O730" s="21">
        <v>1.0349999999999999</v>
      </c>
      <c r="P730" s="21">
        <v>1.0389999999999999</v>
      </c>
      <c r="Q730" s="21">
        <v>1.032</v>
      </c>
      <c r="R730" s="21">
        <v>1.0269999999999999</v>
      </c>
      <c r="S730" s="21">
        <v>1.03</v>
      </c>
      <c r="T730" s="21">
        <v>1.0289999999999999</v>
      </c>
      <c r="U730" s="21">
        <v>1.0169999999999999</v>
      </c>
      <c r="V730" s="21">
        <v>1.0129999999999999</v>
      </c>
      <c r="W730" s="21">
        <v>1.0129999999999999</v>
      </c>
      <c r="X730" s="21">
        <v>1.0009999999999999</v>
      </c>
      <c r="Y730" s="21">
        <v>1.0049999999999999</v>
      </c>
      <c r="Z730" s="21">
        <v>0.97599999999999998</v>
      </c>
      <c r="AA730" s="21">
        <v>0.96399999999999997</v>
      </c>
      <c r="AB730" s="21">
        <v>0.94699999999999995</v>
      </c>
      <c r="AC730" s="21">
        <v>0.92400000000000004</v>
      </c>
      <c r="AD730" s="21">
        <v>0.90500000000000003</v>
      </c>
      <c r="AE730" s="21">
        <v>0.89200000000000002</v>
      </c>
      <c r="AF730" s="21">
        <v>0.877</v>
      </c>
      <c r="AG730" s="21">
        <v>0.874</v>
      </c>
      <c r="AH730" s="21">
        <v>0.875</v>
      </c>
      <c r="AI730" s="21">
        <v>0.87</v>
      </c>
      <c r="AJ730" s="21">
        <v>0.872</v>
      </c>
    </row>
    <row r="731" spans="1:36" s="21" customFormat="1" x14ac:dyDescent="0.25">
      <c r="A731" s="21" t="s">
        <v>2209</v>
      </c>
      <c r="B731" s="21" t="s">
        <v>2209</v>
      </c>
      <c r="D731" s="21">
        <v>0</v>
      </c>
      <c r="E731" s="21">
        <v>0</v>
      </c>
      <c r="F731" s="21">
        <v>0</v>
      </c>
      <c r="G731" s="21">
        <v>0</v>
      </c>
      <c r="H731" s="21">
        <v>0</v>
      </c>
      <c r="I731" s="21">
        <v>0</v>
      </c>
      <c r="J731" s="21">
        <v>0</v>
      </c>
      <c r="K731" s="21">
        <v>0</v>
      </c>
      <c r="L731" s="21">
        <v>0</v>
      </c>
      <c r="M731" s="21">
        <v>0</v>
      </c>
      <c r="N731" s="21">
        <v>0</v>
      </c>
      <c r="O731" s="21">
        <v>0</v>
      </c>
      <c r="P731" s="21">
        <v>0</v>
      </c>
      <c r="Q731" s="21">
        <v>0</v>
      </c>
      <c r="R731" s="21">
        <v>0</v>
      </c>
      <c r="S731" s="21">
        <v>0</v>
      </c>
      <c r="T731" s="21">
        <v>0</v>
      </c>
      <c r="U731" s="21">
        <v>0</v>
      </c>
      <c r="V731" s="21">
        <v>0</v>
      </c>
      <c r="W731" s="21">
        <v>0</v>
      </c>
      <c r="X731" s="21">
        <v>0</v>
      </c>
      <c r="Y731" s="21">
        <v>0</v>
      </c>
      <c r="Z731" s="21">
        <v>0</v>
      </c>
      <c r="AA731" s="21">
        <v>0</v>
      </c>
      <c r="AB731" s="21">
        <v>0</v>
      </c>
      <c r="AC731" s="21">
        <v>0</v>
      </c>
      <c r="AD731" s="21">
        <v>0</v>
      </c>
      <c r="AE731" s="21">
        <v>0</v>
      </c>
      <c r="AF731" s="21">
        <v>0</v>
      </c>
      <c r="AG731" s="21">
        <v>0</v>
      </c>
      <c r="AH731" s="21">
        <v>0</v>
      </c>
      <c r="AI731" s="21">
        <v>0</v>
      </c>
      <c r="AJ731" s="21">
        <v>0</v>
      </c>
    </row>
    <row r="732" spans="1:36" s="21" customFormat="1" x14ac:dyDescent="0.25">
      <c r="A732" s="21" t="s">
        <v>2210</v>
      </c>
      <c r="B732" s="21" t="s">
        <v>2210</v>
      </c>
      <c r="D732" s="21">
        <v>36.405000000000001</v>
      </c>
      <c r="E732" s="21">
        <v>43.158999999999999</v>
      </c>
      <c r="F732" s="21">
        <v>41.295000000000002</v>
      </c>
      <c r="G732" s="21">
        <v>42.71</v>
      </c>
      <c r="H732" s="21">
        <v>44.302999999999997</v>
      </c>
      <c r="I732" s="21">
        <v>45.185000000000002</v>
      </c>
      <c r="J732" s="21">
        <v>45.972000000000001</v>
      </c>
      <c r="K732" s="21">
        <v>46.896999999999998</v>
      </c>
      <c r="L732" s="21">
        <v>47.838999999999999</v>
      </c>
      <c r="M732" s="21">
        <v>48.789000000000001</v>
      </c>
      <c r="N732" s="21">
        <v>49.804000000000002</v>
      </c>
      <c r="O732" s="21">
        <v>50.743000000000002</v>
      </c>
      <c r="P732" s="21">
        <v>51.598999999999997</v>
      </c>
      <c r="Q732" s="21">
        <v>52.539000000000001</v>
      </c>
      <c r="R732" s="21">
        <v>53.442999999999998</v>
      </c>
      <c r="S732" s="21">
        <v>54.177</v>
      </c>
      <c r="T732" s="21">
        <v>54.826999999999998</v>
      </c>
      <c r="U732" s="21">
        <v>55.463999999999999</v>
      </c>
      <c r="V732" s="21">
        <v>56.12</v>
      </c>
      <c r="W732" s="21">
        <v>56.72</v>
      </c>
      <c r="X732" s="21">
        <v>57.354999999999997</v>
      </c>
      <c r="Y732" s="21">
        <v>58.02</v>
      </c>
      <c r="Z732" s="21">
        <v>58.676000000000002</v>
      </c>
      <c r="AA732" s="21">
        <v>59.332999999999998</v>
      </c>
      <c r="AB732" s="21">
        <v>60.027999999999999</v>
      </c>
      <c r="AC732" s="21">
        <v>60.715000000000003</v>
      </c>
      <c r="AD732" s="21">
        <v>61.412999999999997</v>
      </c>
      <c r="AE732" s="21">
        <v>62.112000000000002</v>
      </c>
      <c r="AF732" s="21">
        <v>62.789000000000001</v>
      </c>
      <c r="AG732" s="21">
        <v>63.488999999999997</v>
      </c>
      <c r="AH732" s="21">
        <v>64.198999999999998</v>
      </c>
      <c r="AI732" s="21">
        <v>64.891999999999996</v>
      </c>
      <c r="AJ732" s="21">
        <v>65.587000000000003</v>
      </c>
    </row>
    <row r="733" spans="1:36" s="21" customFormat="1" x14ac:dyDescent="0.25">
      <c r="A733" s="21" t="s">
        <v>2211</v>
      </c>
      <c r="B733" s="21" t="s">
        <v>2211</v>
      </c>
      <c r="D733" s="21">
        <v>0.17199999999999999</v>
      </c>
      <c r="E733" s="21">
        <v>9.7000000000000003E-2</v>
      </c>
      <c r="F733" s="21">
        <v>8.0000000000000002E-3</v>
      </c>
      <c r="G733" s="21">
        <v>8.0000000000000002E-3</v>
      </c>
      <c r="H733" s="21">
        <v>7.0000000000000001E-3</v>
      </c>
      <c r="I733" s="21">
        <v>7.0000000000000001E-3</v>
      </c>
      <c r="J733" s="21">
        <v>8.0000000000000002E-3</v>
      </c>
      <c r="K733" s="21">
        <v>8.0000000000000002E-3</v>
      </c>
      <c r="L733" s="21">
        <v>8.0000000000000002E-3</v>
      </c>
      <c r="M733" s="21">
        <v>8.0000000000000002E-3</v>
      </c>
      <c r="N733" s="21">
        <v>8.0000000000000002E-3</v>
      </c>
      <c r="O733" s="21">
        <v>8.0000000000000002E-3</v>
      </c>
      <c r="P733" s="21">
        <v>8.0000000000000002E-3</v>
      </c>
      <c r="Q733" s="21">
        <v>8.0000000000000002E-3</v>
      </c>
      <c r="R733" s="21">
        <v>8.0000000000000002E-3</v>
      </c>
      <c r="S733" s="21">
        <v>8.0000000000000002E-3</v>
      </c>
      <c r="T733" s="21">
        <v>8.0000000000000002E-3</v>
      </c>
      <c r="U733" s="21">
        <v>8.0000000000000002E-3</v>
      </c>
      <c r="V733" s="21">
        <v>8.0000000000000002E-3</v>
      </c>
      <c r="W733" s="21">
        <v>8.0000000000000002E-3</v>
      </c>
      <c r="X733" s="21">
        <v>8.0000000000000002E-3</v>
      </c>
      <c r="Y733" s="21">
        <v>8.0000000000000002E-3</v>
      </c>
      <c r="Z733" s="21">
        <v>8.0000000000000002E-3</v>
      </c>
      <c r="AA733" s="21">
        <v>8.0000000000000002E-3</v>
      </c>
      <c r="AB733" s="21">
        <v>8.0000000000000002E-3</v>
      </c>
      <c r="AC733" s="21">
        <v>8.0000000000000002E-3</v>
      </c>
      <c r="AD733" s="21">
        <v>8.0000000000000002E-3</v>
      </c>
      <c r="AE733" s="21">
        <v>8.0000000000000002E-3</v>
      </c>
      <c r="AF733" s="21">
        <v>8.0000000000000002E-3</v>
      </c>
      <c r="AG733" s="21">
        <v>8.0000000000000002E-3</v>
      </c>
      <c r="AH733" s="21">
        <v>8.0000000000000002E-3</v>
      </c>
      <c r="AI733" s="21">
        <v>8.0000000000000002E-3</v>
      </c>
      <c r="AJ733" s="21">
        <v>8.0000000000000002E-3</v>
      </c>
    </row>
    <row r="734" spans="1:36" s="21" customFormat="1" x14ac:dyDescent="0.25">
      <c r="A734" s="21" t="s">
        <v>2212</v>
      </c>
      <c r="B734" s="21" t="s">
        <v>2212</v>
      </c>
      <c r="D734" s="21">
        <v>1114.443</v>
      </c>
      <c r="E734" s="21">
        <v>1168.751</v>
      </c>
      <c r="F734" s="21">
        <v>1120.048</v>
      </c>
      <c r="G734" s="21">
        <v>1161.8510000000001</v>
      </c>
      <c r="H734" s="21">
        <v>1185.5050000000001</v>
      </c>
      <c r="I734" s="21">
        <v>1192.3389999999999</v>
      </c>
      <c r="J734" s="21">
        <v>1196.9059999999999</v>
      </c>
      <c r="K734" s="21">
        <v>1199.671</v>
      </c>
      <c r="L734" s="21">
        <v>1198.095</v>
      </c>
      <c r="M734" s="21">
        <v>1191.0119999999999</v>
      </c>
      <c r="N734" s="21">
        <v>1182.7819999999999</v>
      </c>
      <c r="O734" s="21">
        <v>1174.211</v>
      </c>
      <c r="P734" s="21">
        <v>1165.011</v>
      </c>
      <c r="Q734" s="21">
        <v>1155.4829999999999</v>
      </c>
      <c r="R734" s="21">
        <v>1148.127</v>
      </c>
      <c r="S734" s="21">
        <v>1139.6610000000001</v>
      </c>
      <c r="T734" s="21">
        <v>1131.9190000000001</v>
      </c>
      <c r="U734" s="21">
        <v>1125.7370000000001</v>
      </c>
      <c r="V734" s="21">
        <v>1120.7919999999999</v>
      </c>
      <c r="W734" s="21">
        <v>1116.558</v>
      </c>
      <c r="X734" s="21">
        <v>1113.1859999999999</v>
      </c>
      <c r="Y734" s="21">
        <v>1114.713</v>
      </c>
      <c r="Z734" s="21">
        <v>1117.011</v>
      </c>
      <c r="AA734" s="21">
        <v>1119.9469999999999</v>
      </c>
      <c r="AB734" s="21">
        <v>1124.1199999999999</v>
      </c>
      <c r="AC734" s="21">
        <v>1127.825</v>
      </c>
      <c r="AD734" s="21">
        <v>1131.644</v>
      </c>
      <c r="AE734" s="21">
        <v>1135.4749999999999</v>
      </c>
      <c r="AF734" s="21">
        <v>1139.0930000000001</v>
      </c>
      <c r="AG734" s="21">
        <v>1142.4570000000001</v>
      </c>
      <c r="AH734" s="21">
        <v>1146.08</v>
      </c>
      <c r="AI734" s="21">
        <v>1150.038</v>
      </c>
      <c r="AJ734" s="21">
        <v>1153.347</v>
      </c>
    </row>
    <row r="735" spans="1:36" x14ac:dyDescent="0.25">
      <c r="A735" s="17"/>
    </row>
    <row r="736" spans="1:36" x14ac:dyDescent="0.25">
      <c r="A736" s="17"/>
      <c r="B736" s="226" t="s">
        <v>2213</v>
      </c>
    </row>
    <row r="737" spans="1:36" x14ac:dyDescent="0.25">
      <c r="A737" s="17"/>
      <c r="B737" s="226" t="s">
        <v>240</v>
      </c>
      <c r="D737" s="226">
        <v>0.34499999999999997</v>
      </c>
      <c r="E737" s="226">
        <v>0.372</v>
      </c>
      <c r="F737" s="226">
        <v>0.35699999999999998</v>
      </c>
      <c r="G737" s="226">
        <v>0.35899999999999999</v>
      </c>
      <c r="H737" s="226">
        <v>0.36</v>
      </c>
      <c r="I737" s="226">
        <v>0.36099999999999999</v>
      </c>
      <c r="J737" s="226">
        <v>0.36099999999999999</v>
      </c>
      <c r="K737" s="226">
        <v>0.36099999999999999</v>
      </c>
      <c r="L737" s="226">
        <v>0.36</v>
      </c>
      <c r="M737" s="226">
        <v>0.35899999999999999</v>
      </c>
      <c r="N737" s="226">
        <v>0.35799999999999998</v>
      </c>
      <c r="O737" s="226">
        <v>0.35599999999999998</v>
      </c>
      <c r="P737" s="226">
        <v>0.35499999999999998</v>
      </c>
      <c r="Q737" s="226">
        <v>0.35399999999999998</v>
      </c>
      <c r="R737" s="226">
        <v>0.35299999999999998</v>
      </c>
      <c r="S737" s="226">
        <v>0.35199999999999998</v>
      </c>
      <c r="T737" s="226">
        <v>0.35</v>
      </c>
      <c r="U737" s="226">
        <v>0.34899999999999998</v>
      </c>
      <c r="V737" s="226">
        <v>0.34799999999999998</v>
      </c>
      <c r="W737" s="226">
        <v>0.34699999999999998</v>
      </c>
      <c r="X737" s="226">
        <v>0.34599999999999997</v>
      </c>
      <c r="Y737" s="226">
        <v>0.34499999999999997</v>
      </c>
      <c r="Z737" s="226">
        <v>0.34399999999999997</v>
      </c>
      <c r="AA737" s="226">
        <v>0.34300000000000003</v>
      </c>
      <c r="AB737" s="226">
        <v>0.34300000000000003</v>
      </c>
      <c r="AC737" s="226">
        <v>0.34200000000000003</v>
      </c>
      <c r="AD737" s="226">
        <v>0.34100000000000003</v>
      </c>
      <c r="AE737" s="226">
        <v>0.34</v>
      </c>
      <c r="AF737" s="226">
        <v>0.33900000000000002</v>
      </c>
      <c r="AG737" s="226">
        <v>0.33900000000000002</v>
      </c>
      <c r="AH737" s="226">
        <v>0.33800000000000002</v>
      </c>
      <c r="AI737" s="226">
        <v>0.33700000000000002</v>
      </c>
      <c r="AJ737" s="226">
        <v>0.33600000000000002</v>
      </c>
    </row>
    <row r="738" spans="1:36" x14ac:dyDescent="0.25">
      <c r="A738" s="17"/>
      <c r="B738" s="226" t="s">
        <v>2204</v>
      </c>
      <c r="D738" s="226">
        <v>0.35699999999999998</v>
      </c>
      <c r="E738" s="226">
        <v>0.36</v>
      </c>
      <c r="F738" s="226">
        <v>0.36499999999999999</v>
      </c>
      <c r="G738" s="226">
        <v>0.33</v>
      </c>
      <c r="H738" s="226">
        <v>0.33</v>
      </c>
      <c r="I738" s="226">
        <v>0.33200000000000002</v>
      </c>
      <c r="J738" s="226">
        <v>0.33400000000000002</v>
      </c>
      <c r="K738" s="226">
        <v>0.33500000000000002</v>
      </c>
      <c r="L738" s="226">
        <v>0.33400000000000002</v>
      </c>
      <c r="M738" s="226">
        <v>0.33100000000000002</v>
      </c>
      <c r="N738" s="226">
        <v>0.32800000000000001</v>
      </c>
      <c r="O738" s="226">
        <v>0.32500000000000001</v>
      </c>
      <c r="P738" s="226">
        <v>0.32200000000000001</v>
      </c>
      <c r="Q738" s="226">
        <v>0.317</v>
      </c>
      <c r="R738" s="226">
        <v>0.314</v>
      </c>
      <c r="S738" s="226">
        <v>0.31</v>
      </c>
      <c r="T738" s="226">
        <v>0.308</v>
      </c>
      <c r="U738" s="226">
        <v>0.30599999999999999</v>
      </c>
      <c r="V738" s="226">
        <v>0.30299999999999999</v>
      </c>
      <c r="W738" s="226">
        <v>0.30099999999999999</v>
      </c>
      <c r="X738" s="226">
        <v>0.3</v>
      </c>
      <c r="Y738" s="226">
        <v>0.29799999999999999</v>
      </c>
      <c r="Z738" s="226">
        <v>0.29599999999999999</v>
      </c>
      <c r="AA738" s="226">
        <v>0.29499999999999998</v>
      </c>
      <c r="AB738" s="226">
        <v>0.29499999999999998</v>
      </c>
      <c r="AC738" s="226">
        <v>0.29399999999999998</v>
      </c>
      <c r="AD738" s="226">
        <v>0.29299999999999998</v>
      </c>
      <c r="AE738" s="226">
        <v>0.29199999999999998</v>
      </c>
      <c r="AF738" s="226">
        <v>0.29199999999999998</v>
      </c>
      <c r="AG738" s="226">
        <v>0.29099999999999998</v>
      </c>
      <c r="AH738" s="226">
        <v>0.28999999999999998</v>
      </c>
      <c r="AI738" s="226">
        <v>0.28999999999999998</v>
      </c>
      <c r="AJ738" s="226">
        <v>0.28899999999999998</v>
      </c>
    </row>
    <row r="739" spans="1:36" x14ac:dyDescent="0.25">
      <c r="A739" s="17"/>
      <c r="B739" s="226" t="s">
        <v>2205</v>
      </c>
      <c r="D739" s="226">
        <v>0.55300000000000005</v>
      </c>
      <c r="E739" s="226">
        <v>0.56499999999999995</v>
      </c>
      <c r="F739" s="226">
        <v>0.57099999999999995</v>
      </c>
      <c r="G739" s="226">
        <v>0.57199999999999995</v>
      </c>
      <c r="H739" s="226">
        <v>0.57599999999999996</v>
      </c>
      <c r="I739" s="226">
        <v>0.57099999999999995</v>
      </c>
      <c r="J739" s="226">
        <v>0.56299999999999994</v>
      </c>
      <c r="K739" s="226">
        <v>0.55200000000000005</v>
      </c>
      <c r="L739" s="226">
        <v>0.53700000000000003</v>
      </c>
      <c r="M739" s="226">
        <v>0.51800000000000002</v>
      </c>
      <c r="N739" s="226">
        <v>0.499</v>
      </c>
      <c r="O739" s="226">
        <v>0.48</v>
      </c>
      <c r="P739" s="226">
        <v>0.46100000000000002</v>
      </c>
      <c r="Q739" s="226">
        <v>0.44400000000000001</v>
      </c>
      <c r="R739" s="226">
        <v>0.42799999999999999</v>
      </c>
      <c r="S739" s="226">
        <v>0.41299999999999998</v>
      </c>
      <c r="T739" s="226">
        <v>0.39900000000000002</v>
      </c>
      <c r="U739" s="226">
        <v>0.38600000000000001</v>
      </c>
      <c r="V739" s="226">
        <v>0.374</v>
      </c>
      <c r="W739" s="226">
        <v>0.36399999999999999</v>
      </c>
      <c r="X739" s="226">
        <v>0.35399999999999998</v>
      </c>
      <c r="Y739" s="226">
        <v>0.34899999999999998</v>
      </c>
      <c r="Z739" s="226">
        <v>0.34599999999999997</v>
      </c>
      <c r="AA739" s="226">
        <v>0.34200000000000003</v>
      </c>
      <c r="AB739" s="226">
        <v>0.33900000000000002</v>
      </c>
      <c r="AC739" s="226">
        <v>0.33600000000000002</v>
      </c>
      <c r="AD739" s="226">
        <v>0.33300000000000002</v>
      </c>
      <c r="AE739" s="226">
        <v>0.33100000000000002</v>
      </c>
      <c r="AF739" s="226">
        <v>0.32800000000000001</v>
      </c>
      <c r="AG739" s="226">
        <v>0.32600000000000001</v>
      </c>
      <c r="AH739" s="226">
        <v>0.32300000000000001</v>
      </c>
      <c r="AI739" s="226">
        <v>0.32100000000000001</v>
      </c>
      <c r="AJ739" s="226">
        <v>0.31900000000000001</v>
      </c>
    </row>
    <row r="740" spans="1:36" x14ac:dyDescent="0.25">
      <c r="A740" s="17"/>
      <c r="B740" s="226" t="s">
        <v>2228</v>
      </c>
      <c r="D740" s="226">
        <v>0.192</v>
      </c>
      <c r="E740" s="226">
        <v>0.185</v>
      </c>
      <c r="F740" s="226">
        <v>0.16300000000000001</v>
      </c>
      <c r="G740" s="226">
        <v>0.154</v>
      </c>
      <c r="H740" s="226">
        <v>0.152</v>
      </c>
      <c r="I740" s="226">
        <v>0.152</v>
      </c>
      <c r="J740" s="226">
        <v>0.152</v>
      </c>
      <c r="K740" s="226">
        <v>0.151</v>
      </c>
      <c r="L740" s="226">
        <v>0.15</v>
      </c>
      <c r="M740" s="226">
        <v>0.15</v>
      </c>
      <c r="N740" s="226">
        <v>0.14899999999999999</v>
      </c>
      <c r="O740" s="226">
        <v>0.14799999999999999</v>
      </c>
      <c r="P740" s="226">
        <v>0.14699999999999999</v>
      </c>
      <c r="Q740" s="226">
        <v>0.14599999999999999</v>
      </c>
      <c r="R740" s="226">
        <v>0.14499999999999999</v>
      </c>
      <c r="S740" s="226">
        <v>0.14299999999999999</v>
      </c>
      <c r="T740" s="226">
        <v>0.14199999999999999</v>
      </c>
      <c r="U740" s="226">
        <v>0.14099999999999999</v>
      </c>
      <c r="V740" s="226">
        <v>0.14000000000000001</v>
      </c>
      <c r="W740" s="226">
        <v>0.13800000000000001</v>
      </c>
      <c r="X740" s="226">
        <v>0.13700000000000001</v>
      </c>
      <c r="Y740" s="226">
        <v>0.13600000000000001</v>
      </c>
      <c r="Z740" s="226">
        <v>0.13500000000000001</v>
      </c>
      <c r="AA740" s="226">
        <v>0.13300000000000001</v>
      </c>
      <c r="AB740" s="226">
        <v>0.13200000000000001</v>
      </c>
      <c r="AC740" s="226">
        <v>0.13100000000000001</v>
      </c>
      <c r="AD740" s="226">
        <v>0.13</v>
      </c>
      <c r="AE740" s="226">
        <v>0.129</v>
      </c>
      <c r="AF740" s="226">
        <v>0.128</v>
      </c>
      <c r="AG740" s="226">
        <v>0.127</v>
      </c>
      <c r="AH740" s="226">
        <v>0.126</v>
      </c>
      <c r="AI740" s="226">
        <v>0.125</v>
      </c>
      <c r="AJ740" s="226">
        <v>0.124</v>
      </c>
    </row>
    <row r="741" spans="1:36" x14ac:dyDescent="0.25">
      <c r="A741" s="17"/>
      <c r="B741" s="226" t="s">
        <v>307</v>
      </c>
      <c r="D741" s="226">
        <v>0</v>
      </c>
      <c r="E741" s="226">
        <v>0</v>
      </c>
      <c r="F741" s="226">
        <v>0</v>
      </c>
      <c r="G741" s="226">
        <v>0</v>
      </c>
      <c r="H741" s="226">
        <v>0</v>
      </c>
      <c r="I741" s="226">
        <v>0</v>
      </c>
      <c r="J741" s="226">
        <v>0</v>
      </c>
      <c r="K741" s="226">
        <v>0</v>
      </c>
      <c r="L741" s="226">
        <v>0</v>
      </c>
      <c r="M741" s="226">
        <v>0</v>
      </c>
      <c r="N741" s="226">
        <v>0</v>
      </c>
      <c r="O741" s="226">
        <v>0</v>
      </c>
      <c r="P741" s="226">
        <v>0</v>
      </c>
      <c r="Q741" s="226">
        <v>0</v>
      </c>
      <c r="R741" s="226">
        <v>0</v>
      </c>
      <c r="S741" s="226">
        <v>0</v>
      </c>
      <c r="T741" s="226">
        <v>0</v>
      </c>
      <c r="U741" s="226">
        <v>0</v>
      </c>
      <c r="V741" s="226">
        <v>0</v>
      </c>
      <c r="W741" s="226">
        <v>0</v>
      </c>
      <c r="X741" s="226">
        <v>0</v>
      </c>
      <c r="Y741" s="226">
        <v>0</v>
      </c>
      <c r="Z741" s="226">
        <v>0</v>
      </c>
      <c r="AA741" s="226">
        <v>0</v>
      </c>
      <c r="AB741" s="226">
        <v>0</v>
      </c>
      <c r="AC741" s="226">
        <v>0</v>
      </c>
      <c r="AD741" s="226">
        <v>0</v>
      </c>
      <c r="AE741" s="226">
        <v>0</v>
      </c>
      <c r="AF741" s="226">
        <v>0</v>
      </c>
      <c r="AG741" s="226">
        <v>0</v>
      </c>
      <c r="AH741" s="226">
        <v>0</v>
      </c>
      <c r="AI741" s="226">
        <v>0</v>
      </c>
      <c r="AJ741" s="226">
        <v>0</v>
      </c>
    </row>
    <row r="742" spans="1:36" x14ac:dyDescent="0.25">
      <c r="A742" s="17"/>
      <c r="B742" s="226" t="s">
        <v>2207</v>
      </c>
      <c r="D742" s="226">
        <v>5.0000000000000001E-3</v>
      </c>
      <c r="E742" s="226">
        <v>6.0000000000000001E-3</v>
      </c>
      <c r="F742" s="226">
        <v>7.0000000000000001E-3</v>
      </c>
      <c r="G742" s="226">
        <v>7.0000000000000001E-3</v>
      </c>
      <c r="H742" s="226">
        <v>7.0000000000000001E-3</v>
      </c>
      <c r="I742" s="226">
        <v>7.0000000000000001E-3</v>
      </c>
      <c r="J742" s="226">
        <v>6.0000000000000001E-3</v>
      </c>
      <c r="K742" s="226">
        <v>6.0000000000000001E-3</v>
      </c>
      <c r="L742" s="226">
        <v>6.0000000000000001E-3</v>
      </c>
      <c r="M742" s="226">
        <v>6.0000000000000001E-3</v>
      </c>
      <c r="N742" s="226">
        <v>6.0000000000000001E-3</v>
      </c>
      <c r="O742" s="226">
        <v>6.0000000000000001E-3</v>
      </c>
      <c r="P742" s="226">
        <v>6.0000000000000001E-3</v>
      </c>
      <c r="Q742" s="226">
        <v>6.0000000000000001E-3</v>
      </c>
      <c r="R742" s="226">
        <v>6.0000000000000001E-3</v>
      </c>
      <c r="S742" s="226">
        <v>6.0000000000000001E-3</v>
      </c>
      <c r="T742" s="226">
        <v>6.0000000000000001E-3</v>
      </c>
      <c r="U742" s="226">
        <v>6.0000000000000001E-3</v>
      </c>
      <c r="V742" s="226">
        <v>6.0000000000000001E-3</v>
      </c>
      <c r="W742" s="226">
        <v>6.0000000000000001E-3</v>
      </c>
      <c r="X742" s="226">
        <v>6.0000000000000001E-3</v>
      </c>
      <c r="Y742" s="226">
        <v>6.0000000000000001E-3</v>
      </c>
      <c r="Z742" s="226">
        <v>6.0000000000000001E-3</v>
      </c>
      <c r="AA742" s="226">
        <v>6.0000000000000001E-3</v>
      </c>
      <c r="AB742" s="226">
        <v>6.0000000000000001E-3</v>
      </c>
      <c r="AC742" s="226">
        <v>6.0000000000000001E-3</v>
      </c>
      <c r="AD742" s="226">
        <v>6.0000000000000001E-3</v>
      </c>
      <c r="AE742" s="226">
        <v>6.0000000000000001E-3</v>
      </c>
      <c r="AF742" s="226">
        <v>6.0000000000000001E-3</v>
      </c>
      <c r="AG742" s="226">
        <v>6.0000000000000001E-3</v>
      </c>
      <c r="AH742" s="226">
        <v>6.0000000000000001E-3</v>
      </c>
      <c r="AI742" s="226">
        <v>6.0000000000000001E-3</v>
      </c>
      <c r="AJ742" s="226">
        <v>6.0000000000000001E-3</v>
      </c>
    </row>
    <row r="743" spans="1:36" x14ac:dyDescent="0.25">
      <c r="A743" s="17"/>
      <c r="B743" s="226" t="s">
        <v>2208</v>
      </c>
      <c r="D743" s="226">
        <v>1E-3</v>
      </c>
      <c r="E743" s="226">
        <v>2E-3</v>
      </c>
      <c r="F743" s="226">
        <v>2E-3</v>
      </c>
      <c r="G743" s="226">
        <v>3.0000000000000001E-3</v>
      </c>
      <c r="H743" s="226">
        <v>1E-3</v>
      </c>
      <c r="I743" s="226">
        <v>2E-3</v>
      </c>
      <c r="J743" s="226">
        <v>2E-3</v>
      </c>
      <c r="K743" s="226">
        <v>1E-3</v>
      </c>
      <c r="L743" s="226">
        <v>1E-3</v>
      </c>
      <c r="M743" s="226">
        <v>1E-3</v>
      </c>
      <c r="N743" s="226">
        <v>1E-3</v>
      </c>
      <c r="O743" s="226">
        <v>1E-3</v>
      </c>
      <c r="P743" s="226">
        <v>1E-3</v>
      </c>
      <c r="Q743" s="226">
        <v>1E-3</v>
      </c>
      <c r="R743" s="226">
        <v>1E-3</v>
      </c>
      <c r="S743" s="226">
        <v>1E-3</v>
      </c>
      <c r="T743" s="226">
        <v>1E-3</v>
      </c>
      <c r="U743" s="226">
        <v>1E-3</v>
      </c>
      <c r="V743" s="226">
        <v>1E-3</v>
      </c>
      <c r="W743" s="226">
        <v>1E-3</v>
      </c>
      <c r="X743" s="226">
        <v>1E-3</v>
      </c>
      <c r="Y743" s="226">
        <v>1E-3</v>
      </c>
      <c r="Z743" s="226">
        <v>1E-3</v>
      </c>
      <c r="AA743" s="226">
        <v>1E-3</v>
      </c>
      <c r="AB743" s="226">
        <v>1E-3</v>
      </c>
      <c r="AC743" s="226">
        <v>1E-3</v>
      </c>
      <c r="AD743" s="226">
        <v>1E-3</v>
      </c>
      <c r="AE743" s="226">
        <v>1E-3</v>
      </c>
      <c r="AF743" s="226">
        <v>1E-3</v>
      </c>
      <c r="AG743" s="226">
        <v>1E-3</v>
      </c>
      <c r="AH743" s="226">
        <v>1E-3</v>
      </c>
      <c r="AI743" s="226">
        <v>1E-3</v>
      </c>
      <c r="AJ743" s="226">
        <v>1E-3</v>
      </c>
    </row>
    <row r="744" spans="1:36" x14ac:dyDescent="0.25">
      <c r="A744" s="17"/>
      <c r="B744" s="226" t="s">
        <v>2209</v>
      </c>
      <c r="D744" s="226">
        <v>0</v>
      </c>
      <c r="E744" s="226">
        <v>0</v>
      </c>
      <c r="F744" s="226">
        <v>0</v>
      </c>
      <c r="G744" s="226">
        <v>0</v>
      </c>
      <c r="H744" s="226">
        <v>0</v>
      </c>
      <c r="I744" s="226">
        <v>0</v>
      </c>
      <c r="J744" s="226">
        <v>0</v>
      </c>
      <c r="K744" s="226">
        <v>0</v>
      </c>
      <c r="L744" s="226">
        <v>0</v>
      </c>
      <c r="M744" s="226">
        <v>0</v>
      </c>
      <c r="N744" s="226">
        <v>0</v>
      </c>
      <c r="O744" s="226">
        <v>0</v>
      </c>
      <c r="P744" s="226">
        <v>0</v>
      </c>
      <c r="Q744" s="226">
        <v>0</v>
      </c>
      <c r="R744" s="226">
        <v>0</v>
      </c>
      <c r="S744" s="226">
        <v>0</v>
      </c>
      <c r="T744" s="226">
        <v>0</v>
      </c>
      <c r="U744" s="226">
        <v>0</v>
      </c>
      <c r="V744" s="226">
        <v>0</v>
      </c>
      <c r="W744" s="226">
        <v>0</v>
      </c>
      <c r="X744" s="226">
        <v>0</v>
      </c>
      <c r="Y744" s="226">
        <v>0</v>
      </c>
      <c r="Z744" s="226">
        <v>0</v>
      </c>
      <c r="AA744" s="226">
        <v>0</v>
      </c>
      <c r="AB744" s="226">
        <v>0</v>
      </c>
      <c r="AC744" s="226">
        <v>0</v>
      </c>
      <c r="AD744" s="226">
        <v>0</v>
      </c>
      <c r="AE744" s="226">
        <v>0</v>
      </c>
      <c r="AF744" s="226">
        <v>0</v>
      </c>
      <c r="AG744" s="226">
        <v>0</v>
      </c>
      <c r="AH744" s="226">
        <v>0</v>
      </c>
      <c r="AI744" s="226">
        <v>0</v>
      </c>
      <c r="AJ744" s="226">
        <v>0</v>
      </c>
    </row>
    <row r="745" spans="1:36" x14ac:dyDescent="0.25">
      <c r="A745" s="17"/>
      <c r="B745" s="226" t="s">
        <v>2210</v>
      </c>
      <c r="D745" s="226">
        <v>4.9000000000000002E-2</v>
      </c>
      <c r="E745" s="226">
        <v>5.7000000000000002E-2</v>
      </c>
      <c r="F745" s="226">
        <v>5.6000000000000001E-2</v>
      </c>
      <c r="G745" s="226">
        <v>5.3999999999999999E-2</v>
      </c>
      <c r="H745" s="226">
        <v>5.5E-2</v>
      </c>
      <c r="I745" s="226">
        <v>5.6000000000000001E-2</v>
      </c>
      <c r="J745" s="226">
        <v>5.7000000000000002E-2</v>
      </c>
      <c r="K745" s="226">
        <v>5.7000000000000002E-2</v>
      </c>
      <c r="L745" s="226">
        <v>5.8000000000000003E-2</v>
      </c>
      <c r="M745" s="226">
        <v>5.8000000000000003E-2</v>
      </c>
      <c r="N745" s="226">
        <v>5.8999999999999997E-2</v>
      </c>
      <c r="O745" s="226">
        <v>5.8999999999999997E-2</v>
      </c>
      <c r="P745" s="226">
        <v>0.06</v>
      </c>
      <c r="Q745" s="226">
        <v>0.06</v>
      </c>
      <c r="R745" s="226">
        <v>6.0999999999999999E-2</v>
      </c>
      <c r="S745" s="226">
        <v>6.0999999999999999E-2</v>
      </c>
      <c r="T745" s="226">
        <v>6.0999999999999999E-2</v>
      </c>
      <c r="U745" s="226">
        <v>6.2E-2</v>
      </c>
      <c r="V745" s="226">
        <v>6.2E-2</v>
      </c>
      <c r="W745" s="226">
        <v>6.2E-2</v>
      </c>
      <c r="X745" s="226">
        <v>6.2E-2</v>
      </c>
      <c r="Y745" s="226">
        <v>6.2E-2</v>
      </c>
      <c r="Z745" s="226">
        <v>6.3E-2</v>
      </c>
      <c r="AA745" s="226">
        <v>6.3E-2</v>
      </c>
      <c r="AB745" s="226">
        <v>6.3E-2</v>
      </c>
      <c r="AC745" s="226">
        <v>6.3E-2</v>
      </c>
      <c r="AD745" s="226">
        <v>6.3E-2</v>
      </c>
      <c r="AE745" s="226">
        <v>6.4000000000000001E-2</v>
      </c>
      <c r="AF745" s="226">
        <v>6.4000000000000001E-2</v>
      </c>
      <c r="AG745" s="226">
        <v>6.4000000000000001E-2</v>
      </c>
      <c r="AH745" s="226">
        <v>6.4000000000000001E-2</v>
      </c>
      <c r="AI745" s="226">
        <v>6.5000000000000002E-2</v>
      </c>
      <c r="AJ745" s="226">
        <v>6.5000000000000002E-2</v>
      </c>
    </row>
    <row r="746" spans="1:36" x14ac:dyDescent="0.25">
      <c r="A746" s="17"/>
      <c r="B746" s="226" t="s">
        <v>2211</v>
      </c>
      <c r="D746" s="226">
        <v>0</v>
      </c>
      <c r="E746" s="226">
        <v>0</v>
      </c>
      <c r="F746" s="226">
        <v>0</v>
      </c>
      <c r="G746" s="226">
        <v>0</v>
      </c>
      <c r="H746" s="226">
        <v>0</v>
      </c>
      <c r="I746" s="226">
        <v>0</v>
      </c>
      <c r="J746" s="226">
        <v>0</v>
      </c>
      <c r="K746" s="226">
        <v>0</v>
      </c>
      <c r="L746" s="226">
        <v>0</v>
      </c>
      <c r="M746" s="226">
        <v>0</v>
      </c>
      <c r="N746" s="226">
        <v>0</v>
      </c>
      <c r="O746" s="226">
        <v>0</v>
      </c>
      <c r="P746" s="226">
        <v>0</v>
      </c>
      <c r="Q746" s="226">
        <v>0</v>
      </c>
      <c r="R746" s="226">
        <v>0</v>
      </c>
      <c r="S746" s="226">
        <v>0</v>
      </c>
      <c r="T746" s="226">
        <v>0</v>
      </c>
      <c r="U746" s="226">
        <v>0</v>
      </c>
      <c r="V746" s="226">
        <v>0</v>
      </c>
      <c r="W746" s="226">
        <v>0</v>
      </c>
      <c r="X746" s="226">
        <v>0</v>
      </c>
      <c r="Y746" s="226">
        <v>0</v>
      </c>
      <c r="Z746" s="226">
        <v>0</v>
      </c>
      <c r="AA746" s="226">
        <v>0</v>
      </c>
      <c r="AB746" s="226">
        <v>0</v>
      </c>
      <c r="AC746" s="226">
        <v>0</v>
      </c>
      <c r="AD746" s="226">
        <v>0</v>
      </c>
      <c r="AE746" s="226">
        <v>0</v>
      </c>
      <c r="AF746" s="226">
        <v>0</v>
      </c>
      <c r="AG746" s="226">
        <v>0</v>
      </c>
      <c r="AH746" s="226">
        <v>0</v>
      </c>
      <c r="AI746" s="226">
        <v>0</v>
      </c>
      <c r="AJ746" s="226">
        <v>0</v>
      </c>
    </row>
    <row r="747" spans="1:36" x14ac:dyDescent="0.25">
      <c r="A747" s="17"/>
    </row>
    <row r="748" spans="1:36" x14ac:dyDescent="0.25">
      <c r="A748" s="17"/>
      <c r="B748" s="226" t="s">
        <v>2273</v>
      </c>
    </row>
    <row r="749" spans="1:36" x14ac:dyDescent="0.25">
      <c r="A749" s="17"/>
    </row>
    <row r="750" spans="1:36" x14ac:dyDescent="0.25">
      <c r="A750" s="17"/>
      <c r="B750" s="226" t="s">
        <v>2274</v>
      </c>
    </row>
    <row r="751" spans="1:36" x14ac:dyDescent="0.25">
      <c r="A751" s="17"/>
      <c r="B751" s="226" t="s">
        <v>2275</v>
      </c>
      <c r="D751" s="226">
        <v>5.335</v>
      </c>
      <c r="E751" s="226">
        <v>5.9580000000000002</v>
      </c>
      <c r="F751" s="226">
        <v>5.6109999999999998</v>
      </c>
      <c r="G751" s="226">
        <v>5.7380000000000004</v>
      </c>
      <c r="H751" s="226">
        <v>5.8159999999999998</v>
      </c>
      <c r="I751" s="226">
        <v>6.0170000000000003</v>
      </c>
      <c r="J751" s="226">
        <v>6.1829999999999998</v>
      </c>
      <c r="K751" s="226">
        <v>6.3120000000000003</v>
      </c>
      <c r="L751" s="226">
        <v>6.4340000000000002</v>
      </c>
      <c r="M751" s="226">
        <v>6.5229999999999997</v>
      </c>
      <c r="N751" s="226">
        <v>6.5679999999999996</v>
      </c>
      <c r="O751" s="226">
        <v>6.6159999999999997</v>
      </c>
      <c r="P751" s="226">
        <v>6.6609999999999996</v>
      </c>
      <c r="Q751" s="226">
        <v>6.7450000000000001</v>
      </c>
      <c r="R751" s="226">
        <v>6.8390000000000004</v>
      </c>
      <c r="S751" s="226">
        <v>6.9249999999999998</v>
      </c>
      <c r="T751" s="226">
        <v>6.992</v>
      </c>
      <c r="U751" s="226">
        <v>7.0880000000000001</v>
      </c>
      <c r="V751" s="226">
        <v>7.1609999999999996</v>
      </c>
      <c r="W751" s="226">
        <v>7.2569999999999997</v>
      </c>
      <c r="X751" s="226">
        <v>7.3620000000000001</v>
      </c>
      <c r="Y751" s="226">
        <v>7.4560000000000004</v>
      </c>
      <c r="Z751" s="226">
        <v>7.5540000000000003</v>
      </c>
      <c r="AA751" s="226">
        <v>7.6689999999999996</v>
      </c>
      <c r="AB751" s="226">
        <v>7.7969999999999997</v>
      </c>
      <c r="AC751" s="226">
        <v>7.92</v>
      </c>
      <c r="AD751" s="226">
        <v>8.0389999999999997</v>
      </c>
      <c r="AE751" s="226">
        <v>8.1379999999999999</v>
      </c>
      <c r="AF751" s="226">
        <v>8.23</v>
      </c>
      <c r="AG751" s="226">
        <v>8.3179999999999996</v>
      </c>
      <c r="AH751" s="226">
        <v>8.4009999999999998</v>
      </c>
      <c r="AI751" s="226">
        <v>8.4969999999999999</v>
      </c>
      <c r="AJ751" s="226">
        <v>8.5790000000000006</v>
      </c>
    </row>
    <row r="752" spans="1:36" x14ac:dyDescent="0.25">
      <c r="A752" s="17"/>
      <c r="B752" s="226" t="s">
        <v>2276</v>
      </c>
      <c r="D752" s="226">
        <v>35.186999999999998</v>
      </c>
      <c r="E752" s="226">
        <v>39.292999999999999</v>
      </c>
      <c r="F752" s="226">
        <v>37.003999999999998</v>
      </c>
      <c r="G752" s="226">
        <v>37.844000000000001</v>
      </c>
      <c r="H752" s="226">
        <v>38.356999999999999</v>
      </c>
      <c r="I752" s="226">
        <v>39.683</v>
      </c>
      <c r="J752" s="226">
        <v>40.774999999999999</v>
      </c>
      <c r="K752" s="226">
        <v>41.627000000000002</v>
      </c>
      <c r="L752" s="226">
        <v>42.435000000000002</v>
      </c>
      <c r="M752" s="226">
        <v>43.021000000000001</v>
      </c>
      <c r="N752" s="226">
        <v>43.316000000000003</v>
      </c>
      <c r="O752" s="226">
        <v>43.634999999999998</v>
      </c>
      <c r="P752" s="226">
        <v>43.933999999999997</v>
      </c>
      <c r="Q752" s="226">
        <v>44.485999999999997</v>
      </c>
      <c r="R752" s="226">
        <v>45.100999999999999</v>
      </c>
      <c r="S752" s="226">
        <v>45.673999999999999</v>
      </c>
      <c r="T752" s="226">
        <v>46.113</v>
      </c>
      <c r="U752" s="226">
        <v>46.746000000000002</v>
      </c>
      <c r="V752" s="226">
        <v>47.225999999999999</v>
      </c>
      <c r="W752" s="226">
        <v>47.860999999999997</v>
      </c>
      <c r="X752" s="226">
        <v>48.552</v>
      </c>
      <c r="Y752" s="226">
        <v>49.173000000000002</v>
      </c>
      <c r="Z752" s="226">
        <v>49.823</v>
      </c>
      <c r="AA752" s="226">
        <v>50.579000000000001</v>
      </c>
      <c r="AB752" s="226">
        <v>51.423999999999999</v>
      </c>
      <c r="AC752" s="226">
        <v>52.234999999999999</v>
      </c>
      <c r="AD752" s="226">
        <v>53.021999999999998</v>
      </c>
      <c r="AE752" s="226">
        <v>53.67</v>
      </c>
      <c r="AF752" s="226">
        <v>54.281999999999996</v>
      </c>
      <c r="AG752" s="226">
        <v>54.857999999999997</v>
      </c>
      <c r="AH752" s="226">
        <v>55.408999999999999</v>
      </c>
      <c r="AI752" s="226">
        <v>56.04</v>
      </c>
      <c r="AJ752" s="226">
        <v>56.58</v>
      </c>
    </row>
    <row r="753" spans="1:36" x14ac:dyDescent="0.25">
      <c r="A753" s="17"/>
      <c r="B753" s="226" t="s">
        <v>2277</v>
      </c>
      <c r="D753" s="226">
        <v>53.11</v>
      </c>
      <c r="E753" s="226">
        <v>58.57</v>
      </c>
      <c r="F753" s="226">
        <v>59.204999999999998</v>
      </c>
      <c r="G753" s="226">
        <v>47.860999999999997</v>
      </c>
      <c r="H753" s="226">
        <v>49.109000000000002</v>
      </c>
      <c r="I753" s="226">
        <v>51.41</v>
      </c>
      <c r="J753" s="226">
        <v>53.863</v>
      </c>
      <c r="K753" s="226">
        <v>55.686999999999998</v>
      </c>
      <c r="L753" s="226">
        <v>56.482999999999997</v>
      </c>
      <c r="M753" s="226">
        <v>56.545999999999999</v>
      </c>
      <c r="N753" s="226">
        <v>55.953000000000003</v>
      </c>
      <c r="O753" s="226">
        <v>55.582999999999998</v>
      </c>
      <c r="P753" s="226">
        <v>55.421999999999997</v>
      </c>
      <c r="Q753" s="226">
        <v>54.713000000000001</v>
      </c>
      <c r="R753" s="226">
        <v>55.249000000000002</v>
      </c>
      <c r="S753" s="226">
        <v>55.414000000000001</v>
      </c>
      <c r="T753" s="226">
        <v>55.896999999999998</v>
      </c>
      <c r="U753" s="226">
        <v>56.564</v>
      </c>
      <c r="V753" s="226">
        <v>57.11</v>
      </c>
      <c r="W753" s="226">
        <v>57.585999999999999</v>
      </c>
      <c r="X753" s="226">
        <v>58.165999999999997</v>
      </c>
      <c r="Y753" s="226">
        <v>58.807000000000002</v>
      </c>
      <c r="Z753" s="226">
        <v>59.34</v>
      </c>
      <c r="AA753" s="226">
        <v>60.091999999999999</v>
      </c>
      <c r="AB753" s="226">
        <v>61.161999999999999</v>
      </c>
      <c r="AC753" s="226">
        <v>61.97</v>
      </c>
      <c r="AD753" s="226">
        <v>62.771999999999998</v>
      </c>
      <c r="AE753" s="226">
        <v>63.585000000000001</v>
      </c>
      <c r="AF753" s="226">
        <v>64.337999999999994</v>
      </c>
      <c r="AG753" s="226">
        <v>64.855999999999995</v>
      </c>
      <c r="AH753" s="226">
        <v>65.456999999999994</v>
      </c>
      <c r="AI753" s="226">
        <v>66.156999999999996</v>
      </c>
      <c r="AJ753" s="226">
        <v>66.510999999999996</v>
      </c>
    </row>
    <row r="754" spans="1:36" x14ac:dyDescent="0.25">
      <c r="A754" s="17"/>
      <c r="B754" s="226" t="s">
        <v>2278</v>
      </c>
      <c r="D754" s="226">
        <v>21.308</v>
      </c>
      <c r="E754" s="226">
        <v>21.637</v>
      </c>
      <c r="F754" s="226">
        <v>21.157</v>
      </c>
      <c r="G754" s="226">
        <v>21.792000000000002</v>
      </c>
      <c r="H754" s="226">
        <v>21.771999999999998</v>
      </c>
      <c r="I754" s="226">
        <v>22.010999999999999</v>
      </c>
      <c r="J754" s="226">
        <v>22.216999999999999</v>
      </c>
      <c r="K754" s="226">
        <v>22.495000000000001</v>
      </c>
      <c r="L754" s="226">
        <v>22.747</v>
      </c>
      <c r="M754" s="226">
        <v>23.007999999999999</v>
      </c>
      <c r="N754" s="226">
        <v>23.181000000000001</v>
      </c>
      <c r="O754" s="226">
        <v>23.335999999999999</v>
      </c>
      <c r="P754" s="226">
        <v>23.494</v>
      </c>
      <c r="Q754" s="226">
        <v>23.774999999999999</v>
      </c>
      <c r="R754" s="226">
        <v>24.097000000000001</v>
      </c>
      <c r="S754" s="226">
        <v>24.413</v>
      </c>
      <c r="T754" s="226">
        <v>24.640999999999998</v>
      </c>
      <c r="U754" s="226">
        <v>24.875</v>
      </c>
      <c r="V754" s="226">
        <v>25.087</v>
      </c>
      <c r="W754" s="226">
        <v>25.323</v>
      </c>
      <c r="X754" s="226">
        <v>25.614000000000001</v>
      </c>
      <c r="Y754" s="226">
        <v>25.902999999999999</v>
      </c>
      <c r="Z754" s="226">
        <v>26.209</v>
      </c>
      <c r="AA754" s="226">
        <v>26.547999999999998</v>
      </c>
      <c r="AB754" s="226">
        <v>26.923999999999999</v>
      </c>
      <c r="AC754" s="226">
        <v>27.263000000000002</v>
      </c>
      <c r="AD754" s="226">
        <v>27.56</v>
      </c>
      <c r="AE754" s="226">
        <v>27.835999999999999</v>
      </c>
      <c r="AF754" s="226">
        <v>28.093</v>
      </c>
      <c r="AG754" s="226">
        <v>28.344999999999999</v>
      </c>
      <c r="AH754" s="226">
        <v>28.602</v>
      </c>
      <c r="AI754" s="226">
        <v>28.869</v>
      </c>
      <c r="AJ754" s="226">
        <v>29.053999999999998</v>
      </c>
    </row>
    <row r="755" spans="1:36" x14ac:dyDescent="0.25">
      <c r="A755" s="17"/>
      <c r="B755" s="226" t="s">
        <v>2279</v>
      </c>
      <c r="D755" s="226">
        <v>7.4640000000000004</v>
      </c>
      <c r="E755" s="226">
        <v>8.3350000000000009</v>
      </c>
      <c r="F755" s="226">
        <v>7.8490000000000002</v>
      </c>
      <c r="G755" s="226">
        <v>8.0280000000000005</v>
      </c>
      <c r="H755" s="226">
        <v>8.1359999999999992</v>
      </c>
      <c r="I755" s="226">
        <v>8.4179999999999993</v>
      </c>
      <c r="J755" s="226">
        <v>8.6489999999999991</v>
      </c>
      <c r="K755" s="226">
        <v>8.83</v>
      </c>
      <c r="L755" s="226">
        <v>9.0009999999999994</v>
      </c>
      <c r="M755" s="226">
        <v>9.1259999999999994</v>
      </c>
      <c r="N755" s="226">
        <v>9.1880000000000006</v>
      </c>
      <c r="O755" s="226">
        <v>9.2560000000000002</v>
      </c>
      <c r="P755" s="226">
        <v>9.3190000000000008</v>
      </c>
      <c r="Q755" s="226">
        <v>9.4369999999999994</v>
      </c>
      <c r="R755" s="226">
        <v>9.5670000000000002</v>
      </c>
      <c r="S755" s="226">
        <v>9.6880000000000006</v>
      </c>
      <c r="T755" s="226">
        <v>9.782</v>
      </c>
      <c r="U755" s="226">
        <v>9.9160000000000004</v>
      </c>
      <c r="V755" s="226">
        <v>10.018000000000001</v>
      </c>
      <c r="W755" s="226">
        <v>10.151999999999999</v>
      </c>
      <c r="X755" s="226">
        <v>10.298999999999999</v>
      </c>
      <c r="Y755" s="226">
        <v>10.430999999999999</v>
      </c>
      <c r="Z755" s="226">
        <v>10.569000000000001</v>
      </c>
      <c r="AA755" s="226">
        <v>10.728999999999999</v>
      </c>
      <c r="AB755" s="226">
        <v>10.907999999999999</v>
      </c>
      <c r="AC755" s="226">
        <v>11.08</v>
      </c>
      <c r="AD755" s="226">
        <v>11.247</v>
      </c>
      <c r="AE755" s="226">
        <v>11.385</v>
      </c>
      <c r="AF755" s="226">
        <v>11.513999999999999</v>
      </c>
      <c r="AG755" s="226">
        <v>11.637</v>
      </c>
      <c r="AH755" s="226">
        <v>11.754</v>
      </c>
      <c r="AI755" s="226">
        <v>11.887</v>
      </c>
      <c r="AJ755" s="226">
        <v>12.002000000000001</v>
      </c>
    </row>
    <row r="756" spans="1:36" x14ac:dyDescent="0.25">
      <c r="A756" s="17"/>
      <c r="B756" s="226" t="s">
        <v>2280</v>
      </c>
      <c r="D756" s="226">
        <v>23.048999999999999</v>
      </c>
      <c r="E756" s="226">
        <v>25.419</v>
      </c>
      <c r="F756" s="226">
        <v>25.695</v>
      </c>
      <c r="G756" s="226">
        <v>20.771000000000001</v>
      </c>
      <c r="H756" s="226">
        <v>21.312999999999999</v>
      </c>
      <c r="I756" s="226">
        <v>22.311</v>
      </c>
      <c r="J756" s="226">
        <v>23.376000000000001</v>
      </c>
      <c r="K756" s="226">
        <v>24.167999999999999</v>
      </c>
      <c r="L756" s="226">
        <v>24.513000000000002</v>
      </c>
      <c r="M756" s="226">
        <v>24.54</v>
      </c>
      <c r="N756" s="226">
        <v>24.283000000000001</v>
      </c>
      <c r="O756" s="226">
        <v>24.123000000000001</v>
      </c>
      <c r="P756" s="226">
        <v>24.053000000000001</v>
      </c>
      <c r="Q756" s="226">
        <v>23.745000000000001</v>
      </c>
      <c r="R756" s="226">
        <v>23.978000000000002</v>
      </c>
      <c r="S756" s="226">
        <v>24.048999999999999</v>
      </c>
      <c r="T756" s="226">
        <v>24.259</v>
      </c>
      <c r="U756" s="226">
        <v>24.547999999999998</v>
      </c>
      <c r="V756" s="226">
        <v>24.785</v>
      </c>
      <c r="W756" s="226">
        <v>24.992000000000001</v>
      </c>
      <c r="X756" s="226">
        <v>25.242999999999999</v>
      </c>
      <c r="Y756" s="226">
        <v>25.521999999999998</v>
      </c>
      <c r="Z756" s="226">
        <v>25.753</v>
      </c>
      <c r="AA756" s="226">
        <v>26.08</v>
      </c>
      <c r="AB756" s="226">
        <v>26.544</v>
      </c>
      <c r="AC756" s="226">
        <v>26.895</v>
      </c>
      <c r="AD756" s="226">
        <v>27.242999999999999</v>
      </c>
      <c r="AE756" s="226">
        <v>27.596</v>
      </c>
      <c r="AF756" s="226">
        <v>27.922000000000001</v>
      </c>
      <c r="AG756" s="226">
        <v>28.146999999999998</v>
      </c>
      <c r="AH756" s="226">
        <v>28.408000000000001</v>
      </c>
      <c r="AI756" s="226">
        <v>28.712</v>
      </c>
      <c r="AJ756" s="226">
        <v>28.864999999999998</v>
      </c>
    </row>
    <row r="757" spans="1:36" x14ac:dyDescent="0.25">
      <c r="A757" s="17"/>
      <c r="B757" s="226" t="s">
        <v>2281</v>
      </c>
      <c r="D757" s="226">
        <v>1.0429999999999999</v>
      </c>
      <c r="E757" s="226">
        <v>1.1479999999999999</v>
      </c>
      <c r="F757" s="226">
        <v>1.19</v>
      </c>
      <c r="G757" s="226">
        <v>1.1619999999999999</v>
      </c>
      <c r="H757" s="226">
        <v>1.1930000000000001</v>
      </c>
      <c r="I757" s="226">
        <v>1.256</v>
      </c>
      <c r="J757" s="226">
        <v>1.264</v>
      </c>
      <c r="K757" s="226">
        <v>1.3080000000000001</v>
      </c>
      <c r="L757" s="226">
        <v>1.351</v>
      </c>
      <c r="M757" s="226">
        <v>1.391</v>
      </c>
      <c r="N757" s="226">
        <v>1.395</v>
      </c>
      <c r="O757" s="226">
        <v>1.401</v>
      </c>
      <c r="P757" s="226">
        <v>1.413</v>
      </c>
      <c r="Q757" s="226">
        <v>1.419</v>
      </c>
      <c r="R757" s="226">
        <v>1.4339999999999999</v>
      </c>
      <c r="S757" s="226">
        <v>1.4490000000000001</v>
      </c>
      <c r="T757" s="226">
        <v>1.4610000000000001</v>
      </c>
      <c r="U757" s="226">
        <v>1.472</v>
      </c>
      <c r="V757" s="226">
        <v>1.478</v>
      </c>
      <c r="W757" s="226">
        <v>1.4830000000000001</v>
      </c>
      <c r="X757" s="226">
        <v>1.4970000000000001</v>
      </c>
      <c r="Y757" s="226">
        <v>1.5109999999999999</v>
      </c>
      <c r="Z757" s="226">
        <v>1.522</v>
      </c>
      <c r="AA757" s="226">
        <v>1.538</v>
      </c>
      <c r="AB757" s="226">
        <v>1.56</v>
      </c>
      <c r="AC757" s="226">
        <v>1.5720000000000001</v>
      </c>
      <c r="AD757" s="226">
        <v>1.579</v>
      </c>
      <c r="AE757" s="226">
        <v>1.591</v>
      </c>
      <c r="AF757" s="226">
        <v>1.6</v>
      </c>
      <c r="AG757" s="226">
        <v>1.6140000000000001</v>
      </c>
      <c r="AH757" s="226">
        <v>1.631</v>
      </c>
      <c r="AI757" s="226">
        <v>1.6479999999999999</v>
      </c>
      <c r="AJ757" s="226">
        <v>1.6639999999999999</v>
      </c>
    </row>
    <row r="758" spans="1:36" x14ac:dyDescent="0.25">
      <c r="A758" s="17"/>
      <c r="B758" s="226" t="s">
        <v>2282</v>
      </c>
      <c r="D758" s="226">
        <v>0</v>
      </c>
      <c r="E758" s="226">
        <v>0</v>
      </c>
      <c r="F758" s="226">
        <v>0</v>
      </c>
      <c r="G758" s="226">
        <v>0</v>
      </c>
      <c r="H758" s="226">
        <v>0</v>
      </c>
      <c r="I758" s="226">
        <v>0</v>
      </c>
      <c r="J758" s="226">
        <v>0</v>
      </c>
      <c r="K758" s="226">
        <v>0</v>
      </c>
      <c r="L758" s="226">
        <v>0</v>
      </c>
      <c r="M758" s="226">
        <v>0</v>
      </c>
      <c r="N758" s="226">
        <v>0</v>
      </c>
      <c r="O758" s="226">
        <v>0</v>
      </c>
      <c r="P758" s="226">
        <v>0</v>
      </c>
      <c r="Q758" s="226">
        <v>0</v>
      </c>
      <c r="R758" s="226">
        <v>0</v>
      </c>
      <c r="S758" s="226">
        <v>0</v>
      </c>
      <c r="T758" s="226">
        <v>0</v>
      </c>
      <c r="U758" s="226">
        <v>0</v>
      </c>
      <c r="V758" s="226">
        <v>0</v>
      </c>
      <c r="W758" s="226">
        <v>0</v>
      </c>
      <c r="X758" s="226">
        <v>0</v>
      </c>
      <c r="Y758" s="226">
        <v>0</v>
      </c>
      <c r="Z758" s="226">
        <v>0</v>
      </c>
      <c r="AA758" s="226">
        <v>0</v>
      </c>
      <c r="AB758" s="226">
        <v>0</v>
      </c>
      <c r="AC758" s="226">
        <v>0</v>
      </c>
      <c r="AD758" s="226">
        <v>0</v>
      </c>
      <c r="AE758" s="226">
        <v>0</v>
      </c>
      <c r="AF758" s="226">
        <v>0</v>
      </c>
      <c r="AG758" s="226">
        <v>0</v>
      </c>
      <c r="AH758" s="226">
        <v>0</v>
      </c>
      <c r="AI758" s="226">
        <v>0</v>
      </c>
      <c r="AJ758" s="226">
        <v>0</v>
      </c>
    </row>
    <row r="759" spans="1:36" x14ac:dyDescent="0.25">
      <c r="A759" s="17"/>
      <c r="B759" s="226" t="s">
        <v>2283</v>
      </c>
      <c r="D759" s="226">
        <v>2.133</v>
      </c>
      <c r="E759" s="226">
        <v>2.3820000000000001</v>
      </c>
      <c r="F759" s="226">
        <v>2.2429999999999999</v>
      </c>
      <c r="G759" s="226">
        <v>2.294</v>
      </c>
      <c r="H759" s="226">
        <v>2.3250000000000002</v>
      </c>
      <c r="I759" s="226">
        <v>2.4060000000000001</v>
      </c>
      <c r="J759" s="226">
        <v>2.472</v>
      </c>
      <c r="K759" s="226">
        <v>2.524</v>
      </c>
      <c r="L759" s="226">
        <v>2.573</v>
      </c>
      <c r="M759" s="226">
        <v>2.6080000000000001</v>
      </c>
      <c r="N759" s="226">
        <v>2.6259999999999999</v>
      </c>
      <c r="O759" s="226">
        <v>2.645</v>
      </c>
      <c r="P759" s="226">
        <v>2.6629999999999998</v>
      </c>
      <c r="Q759" s="226">
        <v>2.6970000000000001</v>
      </c>
      <c r="R759" s="226">
        <v>2.734</v>
      </c>
      <c r="S759" s="226">
        <v>2.7690000000000001</v>
      </c>
      <c r="T759" s="226">
        <v>2.7949999999999999</v>
      </c>
      <c r="U759" s="226">
        <v>2.8340000000000001</v>
      </c>
      <c r="V759" s="226">
        <v>2.863</v>
      </c>
      <c r="W759" s="226">
        <v>2.9009999999999998</v>
      </c>
      <c r="X759" s="226">
        <v>2.9430000000000001</v>
      </c>
      <c r="Y759" s="226">
        <v>2.9809999999999999</v>
      </c>
      <c r="Z759" s="226">
        <v>3.02</v>
      </c>
      <c r="AA759" s="226">
        <v>3.0659999999999998</v>
      </c>
      <c r="AB759" s="226">
        <v>3.1179999999999999</v>
      </c>
      <c r="AC759" s="226">
        <v>3.1669999999999998</v>
      </c>
      <c r="AD759" s="226">
        <v>3.214</v>
      </c>
      <c r="AE759" s="226">
        <v>3.254</v>
      </c>
      <c r="AF759" s="226">
        <v>3.2909999999999999</v>
      </c>
      <c r="AG759" s="226">
        <v>3.3260000000000001</v>
      </c>
      <c r="AH759" s="226">
        <v>3.359</v>
      </c>
      <c r="AI759" s="226">
        <v>3.3969999999999998</v>
      </c>
      <c r="AJ759" s="226">
        <v>3.43</v>
      </c>
    </row>
    <row r="760" spans="1:36" x14ac:dyDescent="0.25">
      <c r="A760" s="17"/>
      <c r="B760" s="226" t="s">
        <v>2284</v>
      </c>
      <c r="D760" s="226">
        <v>0</v>
      </c>
      <c r="E760" s="226">
        <v>0</v>
      </c>
      <c r="F760" s="226">
        <v>0</v>
      </c>
      <c r="G760" s="226">
        <v>0</v>
      </c>
      <c r="H760" s="226">
        <v>0</v>
      </c>
      <c r="I760" s="226">
        <v>0</v>
      </c>
      <c r="J760" s="226">
        <v>0</v>
      </c>
      <c r="K760" s="226">
        <v>0</v>
      </c>
      <c r="L760" s="226">
        <v>0</v>
      </c>
      <c r="M760" s="226">
        <v>0</v>
      </c>
      <c r="N760" s="226">
        <v>0</v>
      </c>
      <c r="O760" s="226">
        <v>0</v>
      </c>
      <c r="P760" s="226">
        <v>0</v>
      </c>
      <c r="Q760" s="226">
        <v>0</v>
      </c>
      <c r="R760" s="226">
        <v>0</v>
      </c>
      <c r="S760" s="226">
        <v>0</v>
      </c>
      <c r="T760" s="226">
        <v>0</v>
      </c>
      <c r="U760" s="226">
        <v>0</v>
      </c>
      <c r="V760" s="226">
        <v>0</v>
      </c>
      <c r="W760" s="226">
        <v>0</v>
      </c>
      <c r="X760" s="226">
        <v>0</v>
      </c>
      <c r="Y760" s="226">
        <v>0</v>
      </c>
      <c r="Z760" s="226">
        <v>0</v>
      </c>
      <c r="AA760" s="226">
        <v>0</v>
      </c>
      <c r="AB760" s="226">
        <v>0</v>
      </c>
      <c r="AC760" s="226">
        <v>0</v>
      </c>
      <c r="AD760" s="226">
        <v>0</v>
      </c>
      <c r="AE760" s="226">
        <v>0</v>
      </c>
      <c r="AF760" s="226">
        <v>0</v>
      </c>
      <c r="AG760" s="226">
        <v>0</v>
      </c>
      <c r="AH760" s="226">
        <v>0</v>
      </c>
      <c r="AI760" s="226">
        <v>0</v>
      </c>
      <c r="AJ760" s="226">
        <v>0</v>
      </c>
    </row>
    <row r="761" spans="1:36" x14ac:dyDescent="0.25">
      <c r="A761" s="17"/>
      <c r="B761" s="226" t="s">
        <v>2285</v>
      </c>
      <c r="D761" s="226">
        <v>1.0429999999999999</v>
      </c>
      <c r="E761" s="226">
        <v>1.1479999999999999</v>
      </c>
      <c r="F761" s="226">
        <v>1.19</v>
      </c>
      <c r="G761" s="226">
        <v>1.1619999999999999</v>
      </c>
      <c r="H761" s="226">
        <v>1.1930000000000001</v>
      </c>
      <c r="I761" s="226">
        <v>1.256</v>
      </c>
      <c r="J761" s="226">
        <v>1.264</v>
      </c>
      <c r="K761" s="226">
        <v>1.3080000000000001</v>
      </c>
      <c r="L761" s="226">
        <v>1.351</v>
      </c>
      <c r="M761" s="226">
        <v>1.391</v>
      </c>
      <c r="N761" s="226">
        <v>1.395</v>
      </c>
      <c r="O761" s="226">
        <v>1.401</v>
      </c>
      <c r="P761" s="226">
        <v>1.413</v>
      </c>
      <c r="Q761" s="226">
        <v>1.419</v>
      </c>
      <c r="R761" s="226">
        <v>1.4339999999999999</v>
      </c>
      <c r="S761" s="226">
        <v>1.4490000000000001</v>
      </c>
      <c r="T761" s="226">
        <v>1.4610000000000001</v>
      </c>
      <c r="U761" s="226">
        <v>1.472</v>
      </c>
      <c r="V761" s="226">
        <v>1.478</v>
      </c>
      <c r="W761" s="226">
        <v>1.4830000000000001</v>
      </c>
      <c r="X761" s="226">
        <v>1.4970000000000001</v>
      </c>
      <c r="Y761" s="226">
        <v>1.5109999999999999</v>
      </c>
      <c r="Z761" s="226">
        <v>1.522</v>
      </c>
      <c r="AA761" s="226">
        <v>1.538</v>
      </c>
      <c r="AB761" s="226">
        <v>1.56</v>
      </c>
      <c r="AC761" s="226">
        <v>1.5720000000000001</v>
      </c>
      <c r="AD761" s="226">
        <v>1.579</v>
      </c>
      <c r="AE761" s="226">
        <v>1.591</v>
      </c>
      <c r="AF761" s="226">
        <v>1.6</v>
      </c>
      <c r="AG761" s="226">
        <v>1.6140000000000001</v>
      </c>
      <c r="AH761" s="226">
        <v>1.631</v>
      </c>
      <c r="AI761" s="226">
        <v>1.6479999999999999</v>
      </c>
      <c r="AJ761" s="226">
        <v>1.6639999999999999</v>
      </c>
    </row>
    <row r="762" spans="1:36" x14ac:dyDescent="0.25">
      <c r="A762" s="17"/>
      <c r="B762" s="226" t="s">
        <v>2286</v>
      </c>
      <c r="D762" s="226">
        <v>0</v>
      </c>
      <c r="E762" s="226">
        <v>0</v>
      </c>
      <c r="F762" s="226">
        <v>0</v>
      </c>
      <c r="G762" s="226">
        <v>0</v>
      </c>
      <c r="H762" s="226">
        <v>0</v>
      </c>
      <c r="I762" s="226">
        <v>0</v>
      </c>
      <c r="J762" s="226">
        <v>0</v>
      </c>
      <c r="K762" s="226">
        <v>0</v>
      </c>
      <c r="L762" s="226">
        <v>0</v>
      </c>
      <c r="M762" s="226">
        <v>0</v>
      </c>
      <c r="N762" s="226">
        <v>0</v>
      </c>
      <c r="O762" s="226">
        <v>0</v>
      </c>
      <c r="P762" s="226">
        <v>0</v>
      </c>
      <c r="Q762" s="226">
        <v>0</v>
      </c>
      <c r="R762" s="226">
        <v>0</v>
      </c>
      <c r="S762" s="226">
        <v>0</v>
      </c>
      <c r="T762" s="226">
        <v>0</v>
      </c>
      <c r="U762" s="226">
        <v>0</v>
      </c>
      <c r="V762" s="226">
        <v>0</v>
      </c>
      <c r="W762" s="226">
        <v>0</v>
      </c>
      <c r="X762" s="226">
        <v>0</v>
      </c>
      <c r="Y762" s="226">
        <v>0</v>
      </c>
      <c r="Z762" s="226">
        <v>0</v>
      </c>
      <c r="AA762" s="226">
        <v>0</v>
      </c>
      <c r="AB762" s="226">
        <v>0</v>
      </c>
      <c r="AC762" s="226">
        <v>0</v>
      </c>
      <c r="AD762" s="226">
        <v>0</v>
      </c>
      <c r="AE762" s="226">
        <v>0</v>
      </c>
      <c r="AF762" s="226">
        <v>0</v>
      </c>
      <c r="AG762" s="226">
        <v>0</v>
      </c>
      <c r="AH762" s="226">
        <v>0</v>
      </c>
      <c r="AI762" s="226">
        <v>0</v>
      </c>
      <c r="AJ762" s="226">
        <v>0</v>
      </c>
    </row>
    <row r="763" spans="1:36" x14ac:dyDescent="0.25">
      <c r="A763" s="17"/>
      <c r="B763" s="226" t="s">
        <v>2287</v>
      </c>
      <c r="D763" s="226">
        <v>149.672</v>
      </c>
      <c r="E763" s="226">
        <v>163.88900000000001</v>
      </c>
      <c r="F763" s="226">
        <v>161.142</v>
      </c>
      <c r="G763" s="226">
        <v>146.65299999999999</v>
      </c>
      <c r="H763" s="226">
        <v>149.215</v>
      </c>
      <c r="I763" s="226">
        <v>154.768</v>
      </c>
      <c r="J763" s="226">
        <v>160.065</v>
      </c>
      <c r="K763" s="226">
        <v>164.25700000000001</v>
      </c>
      <c r="L763" s="226">
        <v>166.88800000000001</v>
      </c>
      <c r="M763" s="226">
        <v>168.154</v>
      </c>
      <c r="N763" s="226">
        <v>167.905</v>
      </c>
      <c r="O763" s="226">
        <v>167.99600000000001</v>
      </c>
      <c r="P763" s="226">
        <v>168.37200000000001</v>
      </c>
      <c r="Q763" s="226">
        <v>168.43600000000001</v>
      </c>
      <c r="R763" s="226">
        <v>170.434</v>
      </c>
      <c r="S763" s="226">
        <v>171.83</v>
      </c>
      <c r="T763" s="226">
        <v>173.40100000000001</v>
      </c>
      <c r="U763" s="226">
        <v>175.51400000000001</v>
      </c>
      <c r="V763" s="226">
        <v>177.20500000000001</v>
      </c>
      <c r="W763" s="226">
        <v>179.03800000000001</v>
      </c>
      <c r="X763" s="226">
        <v>181.17400000000001</v>
      </c>
      <c r="Y763" s="226">
        <v>183.29499999999999</v>
      </c>
      <c r="Z763" s="226">
        <v>185.31100000000001</v>
      </c>
      <c r="AA763" s="226">
        <v>187.84</v>
      </c>
      <c r="AB763" s="226">
        <v>190.99700000000001</v>
      </c>
      <c r="AC763" s="226">
        <v>193.67500000000001</v>
      </c>
      <c r="AD763" s="226">
        <v>196.25700000000001</v>
      </c>
      <c r="AE763" s="226">
        <v>198.64500000000001</v>
      </c>
      <c r="AF763" s="226">
        <v>200.87</v>
      </c>
      <c r="AG763" s="226">
        <v>202.714</v>
      </c>
      <c r="AH763" s="226">
        <v>204.65299999999999</v>
      </c>
      <c r="AI763" s="226">
        <v>206.85599999999999</v>
      </c>
      <c r="AJ763" s="226">
        <v>208.34800000000001</v>
      </c>
    </row>
    <row r="764" spans="1:36" x14ac:dyDescent="0.25">
      <c r="A764" s="17"/>
      <c r="B764" s="226" t="s">
        <v>2288</v>
      </c>
      <c r="D764" s="226">
        <v>128.36500000000001</v>
      </c>
      <c r="E764" s="226">
        <v>142.251</v>
      </c>
      <c r="F764" s="226">
        <v>139.98599999999999</v>
      </c>
      <c r="G764" s="226">
        <v>124.861</v>
      </c>
      <c r="H764" s="226">
        <v>127.443</v>
      </c>
      <c r="I764" s="226">
        <v>132.75700000000001</v>
      </c>
      <c r="J764" s="226">
        <v>137.84700000000001</v>
      </c>
      <c r="K764" s="226">
        <v>141.762</v>
      </c>
      <c r="L764" s="226">
        <v>144.13999999999999</v>
      </c>
      <c r="M764" s="226">
        <v>145.14599999999999</v>
      </c>
      <c r="N764" s="226">
        <v>144.72399999999999</v>
      </c>
      <c r="O764" s="226">
        <v>144.66</v>
      </c>
      <c r="P764" s="226">
        <v>144.87799999999999</v>
      </c>
      <c r="Q764" s="226">
        <v>144.661</v>
      </c>
      <c r="R764" s="226">
        <v>146.33600000000001</v>
      </c>
      <c r="S764" s="226">
        <v>147.41800000000001</v>
      </c>
      <c r="T764" s="226">
        <v>148.761</v>
      </c>
      <c r="U764" s="226">
        <v>150.63900000000001</v>
      </c>
      <c r="V764" s="226">
        <v>152.11799999999999</v>
      </c>
      <c r="W764" s="226">
        <v>153.715</v>
      </c>
      <c r="X764" s="226">
        <v>155.56</v>
      </c>
      <c r="Y764" s="226">
        <v>157.392</v>
      </c>
      <c r="Z764" s="226">
        <v>159.10300000000001</v>
      </c>
      <c r="AA764" s="226">
        <v>161.292</v>
      </c>
      <c r="AB764" s="226">
        <v>164.07300000000001</v>
      </c>
      <c r="AC764" s="226">
        <v>166.411</v>
      </c>
      <c r="AD764" s="226">
        <v>168.696</v>
      </c>
      <c r="AE764" s="226">
        <v>170.809</v>
      </c>
      <c r="AF764" s="226">
        <v>172.77699999999999</v>
      </c>
      <c r="AG764" s="226">
        <v>174.369</v>
      </c>
      <c r="AH764" s="226">
        <v>176.05099999999999</v>
      </c>
      <c r="AI764" s="226">
        <v>177.98699999999999</v>
      </c>
      <c r="AJ764" s="226">
        <v>179.29400000000001</v>
      </c>
    </row>
    <row r="765" spans="1:36" x14ac:dyDescent="0.25">
      <c r="A765" s="17"/>
    </row>
    <row r="766" spans="1:36" x14ac:dyDescent="0.25">
      <c r="A766" s="17"/>
      <c r="B766" s="226" t="s">
        <v>2214</v>
      </c>
    </row>
    <row r="767" spans="1:36" x14ac:dyDescent="0.25">
      <c r="A767" s="17"/>
    </row>
    <row r="768" spans="1:36" x14ac:dyDescent="0.25">
      <c r="A768" s="17"/>
      <c r="B768" s="226" t="s">
        <v>2289</v>
      </c>
    </row>
    <row r="769" spans="1:36" x14ac:dyDescent="0.25">
      <c r="A769" s="17"/>
      <c r="B769" s="226" t="s">
        <v>2290</v>
      </c>
      <c r="D769" s="226">
        <v>86.162999999999997</v>
      </c>
      <c r="E769" s="226">
        <v>86.85</v>
      </c>
      <c r="F769" s="226">
        <v>84.447999999999993</v>
      </c>
      <c r="G769" s="226">
        <v>91.15</v>
      </c>
      <c r="H769" s="226">
        <v>94.132999999999996</v>
      </c>
      <c r="I769" s="226">
        <v>95.399000000000001</v>
      </c>
      <c r="J769" s="226">
        <v>96.85</v>
      </c>
      <c r="K769" s="226">
        <v>98.311000000000007</v>
      </c>
      <c r="L769" s="226">
        <v>99.792000000000002</v>
      </c>
      <c r="M769" s="226">
        <v>101.136</v>
      </c>
      <c r="N769" s="226">
        <v>102.499</v>
      </c>
      <c r="O769" s="226">
        <v>103.84099999999999</v>
      </c>
      <c r="P769" s="226">
        <v>105.145</v>
      </c>
      <c r="Q769" s="226">
        <v>106.425</v>
      </c>
      <c r="R769" s="226">
        <v>107.70399999999999</v>
      </c>
      <c r="S769" s="226">
        <v>109.005</v>
      </c>
      <c r="T769" s="226">
        <v>110.313</v>
      </c>
      <c r="U769" s="226">
        <v>111.629</v>
      </c>
      <c r="V769" s="226">
        <v>112.974</v>
      </c>
      <c r="W769" s="226">
        <v>114.319</v>
      </c>
      <c r="X769" s="226">
        <v>115.664</v>
      </c>
      <c r="Y769" s="226">
        <v>117.026</v>
      </c>
      <c r="Z769" s="226">
        <v>118.339</v>
      </c>
      <c r="AA769" s="226">
        <v>119.634</v>
      </c>
      <c r="AB769" s="226">
        <v>120.937</v>
      </c>
      <c r="AC769" s="226">
        <v>122.19799999999999</v>
      </c>
      <c r="AD769" s="226">
        <v>123.444</v>
      </c>
      <c r="AE769" s="226">
        <v>124.697</v>
      </c>
      <c r="AF769" s="226">
        <v>125.916</v>
      </c>
      <c r="AG769" s="226">
        <v>127.102</v>
      </c>
      <c r="AH769" s="226">
        <v>128.30600000000001</v>
      </c>
      <c r="AI769" s="226">
        <v>129.536</v>
      </c>
      <c r="AJ769" s="226">
        <v>130.75399999999999</v>
      </c>
    </row>
    <row r="770" spans="1:36" x14ac:dyDescent="0.25">
      <c r="A770" s="17"/>
      <c r="B770" s="226" t="s">
        <v>2291</v>
      </c>
      <c r="D770" s="226">
        <v>86.162999999999997</v>
      </c>
      <c r="E770" s="226">
        <v>86.85</v>
      </c>
      <c r="F770" s="226">
        <v>84.447999999999993</v>
      </c>
      <c r="G770" s="226">
        <v>91.15</v>
      </c>
      <c r="H770" s="226">
        <v>94.132999999999996</v>
      </c>
      <c r="I770" s="226">
        <v>95.399000000000001</v>
      </c>
      <c r="J770" s="226">
        <v>96.85</v>
      </c>
      <c r="K770" s="226">
        <v>98.311000000000007</v>
      </c>
      <c r="L770" s="226">
        <v>99.792000000000002</v>
      </c>
      <c r="M770" s="226">
        <v>101.136</v>
      </c>
      <c r="N770" s="226">
        <v>102.499</v>
      </c>
      <c r="O770" s="226">
        <v>103.84099999999999</v>
      </c>
      <c r="P770" s="226">
        <v>105.145</v>
      </c>
      <c r="Q770" s="226">
        <v>106.425</v>
      </c>
      <c r="R770" s="226">
        <v>107.70399999999999</v>
      </c>
      <c r="S770" s="226">
        <v>109.005</v>
      </c>
      <c r="T770" s="226">
        <v>110.313</v>
      </c>
      <c r="U770" s="226">
        <v>111.629</v>
      </c>
      <c r="V770" s="226">
        <v>112.974</v>
      </c>
      <c r="W770" s="226">
        <v>114.319</v>
      </c>
      <c r="X770" s="226">
        <v>115.664</v>
      </c>
      <c r="Y770" s="226">
        <v>117.026</v>
      </c>
      <c r="Z770" s="226">
        <v>118.339</v>
      </c>
      <c r="AA770" s="226">
        <v>119.634</v>
      </c>
      <c r="AB770" s="226">
        <v>120.937</v>
      </c>
      <c r="AC770" s="226">
        <v>122.19799999999999</v>
      </c>
      <c r="AD770" s="226">
        <v>123.444</v>
      </c>
      <c r="AE770" s="226">
        <v>124.697</v>
      </c>
      <c r="AF770" s="226">
        <v>125.916</v>
      </c>
      <c r="AG770" s="226">
        <v>127.102</v>
      </c>
      <c r="AH770" s="226">
        <v>128.30600000000001</v>
      </c>
      <c r="AI770" s="226">
        <v>129.536</v>
      </c>
      <c r="AJ770" s="226">
        <v>130.75399999999999</v>
      </c>
    </row>
    <row r="771" spans="1:36" x14ac:dyDescent="0.25">
      <c r="A771" s="17"/>
      <c r="B771" s="226" t="s">
        <v>2292</v>
      </c>
      <c r="D771" s="226">
        <v>86.162999999999997</v>
      </c>
      <c r="E771" s="226">
        <v>86.85</v>
      </c>
      <c r="F771" s="226">
        <v>84.447999999999993</v>
      </c>
      <c r="G771" s="226">
        <v>91.15</v>
      </c>
      <c r="H771" s="226">
        <v>94.132999999999996</v>
      </c>
      <c r="I771" s="226">
        <v>95.399000000000001</v>
      </c>
      <c r="J771" s="226">
        <v>96.85</v>
      </c>
      <c r="K771" s="226">
        <v>98.311000000000007</v>
      </c>
      <c r="L771" s="226">
        <v>99.792000000000002</v>
      </c>
      <c r="M771" s="226">
        <v>101.136</v>
      </c>
      <c r="N771" s="226">
        <v>102.499</v>
      </c>
      <c r="O771" s="226">
        <v>103.84099999999999</v>
      </c>
      <c r="P771" s="226">
        <v>105.145</v>
      </c>
      <c r="Q771" s="226">
        <v>106.425</v>
      </c>
      <c r="R771" s="226">
        <v>107.70399999999999</v>
      </c>
      <c r="S771" s="226">
        <v>109.005</v>
      </c>
      <c r="T771" s="226">
        <v>110.313</v>
      </c>
      <c r="U771" s="226">
        <v>111.629</v>
      </c>
      <c r="V771" s="226">
        <v>112.974</v>
      </c>
      <c r="W771" s="226">
        <v>114.319</v>
      </c>
      <c r="X771" s="226">
        <v>115.664</v>
      </c>
      <c r="Y771" s="226">
        <v>117.026</v>
      </c>
      <c r="Z771" s="226">
        <v>118.339</v>
      </c>
      <c r="AA771" s="226">
        <v>119.634</v>
      </c>
      <c r="AB771" s="226">
        <v>120.937</v>
      </c>
      <c r="AC771" s="226">
        <v>122.19799999999999</v>
      </c>
      <c r="AD771" s="226">
        <v>123.444</v>
      </c>
      <c r="AE771" s="226">
        <v>124.697</v>
      </c>
      <c r="AF771" s="226">
        <v>125.916</v>
      </c>
      <c r="AG771" s="226">
        <v>127.102</v>
      </c>
      <c r="AH771" s="226">
        <v>128.30600000000001</v>
      </c>
      <c r="AI771" s="226">
        <v>129.536</v>
      </c>
      <c r="AJ771" s="226">
        <v>130.75399999999999</v>
      </c>
    </row>
    <row r="772" spans="1:36" x14ac:dyDescent="0.25">
      <c r="A772" s="17"/>
      <c r="B772" s="226" t="s">
        <v>2293</v>
      </c>
      <c r="D772" s="226">
        <v>86.162999999999997</v>
      </c>
      <c r="E772" s="226">
        <v>86.85</v>
      </c>
      <c r="F772" s="226">
        <v>84.447999999999993</v>
      </c>
      <c r="G772" s="226">
        <v>91.15</v>
      </c>
      <c r="H772" s="226">
        <v>94.132999999999996</v>
      </c>
      <c r="I772" s="226">
        <v>95.399000000000001</v>
      </c>
      <c r="J772" s="226">
        <v>96.85</v>
      </c>
      <c r="K772" s="226">
        <v>98.311000000000007</v>
      </c>
      <c r="L772" s="226">
        <v>99.792000000000002</v>
      </c>
      <c r="M772" s="226">
        <v>101.136</v>
      </c>
      <c r="N772" s="226">
        <v>102.499</v>
      </c>
      <c r="O772" s="226">
        <v>103.84099999999999</v>
      </c>
      <c r="P772" s="226">
        <v>105.145</v>
      </c>
      <c r="Q772" s="226">
        <v>106.425</v>
      </c>
      <c r="R772" s="226">
        <v>107.70399999999999</v>
      </c>
      <c r="S772" s="226">
        <v>109.005</v>
      </c>
      <c r="T772" s="226">
        <v>110.313</v>
      </c>
      <c r="U772" s="226">
        <v>111.629</v>
      </c>
      <c r="V772" s="226">
        <v>112.974</v>
      </c>
      <c r="W772" s="226">
        <v>114.319</v>
      </c>
      <c r="X772" s="226">
        <v>115.664</v>
      </c>
      <c r="Y772" s="226">
        <v>117.026</v>
      </c>
      <c r="Z772" s="226">
        <v>118.339</v>
      </c>
      <c r="AA772" s="226">
        <v>119.634</v>
      </c>
      <c r="AB772" s="226">
        <v>120.937</v>
      </c>
      <c r="AC772" s="226">
        <v>122.19799999999999</v>
      </c>
      <c r="AD772" s="226">
        <v>123.444</v>
      </c>
      <c r="AE772" s="226">
        <v>124.697</v>
      </c>
      <c r="AF772" s="226">
        <v>125.916</v>
      </c>
      <c r="AG772" s="226">
        <v>127.102</v>
      </c>
      <c r="AH772" s="226">
        <v>128.30600000000001</v>
      </c>
      <c r="AI772" s="226">
        <v>129.536</v>
      </c>
      <c r="AJ772" s="226">
        <v>130.75399999999999</v>
      </c>
    </row>
    <row r="773" spans="1:36" x14ac:dyDescent="0.25">
      <c r="A773" s="17"/>
      <c r="B773" s="226" t="s">
        <v>2294</v>
      </c>
      <c r="D773" s="226">
        <v>91.292000000000002</v>
      </c>
      <c r="E773" s="226">
        <v>92.817999999999998</v>
      </c>
      <c r="F773" s="226">
        <v>90.364999999999995</v>
      </c>
      <c r="G773" s="226">
        <v>95.932000000000002</v>
      </c>
      <c r="H773" s="226">
        <v>95.387</v>
      </c>
      <c r="I773" s="226">
        <v>95.450999999999993</v>
      </c>
      <c r="J773" s="226">
        <v>96.832999999999998</v>
      </c>
      <c r="K773" s="226">
        <v>98.253</v>
      </c>
      <c r="L773" s="226">
        <v>99.658000000000001</v>
      </c>
      <c r="M773" s="226">
        <v>100.935</v>
      </c>
      <c r="N773" s="226">
        <v>102.236</v>
      </c>
      <c r="O773" s="226">
        <v>103.514</v>
      </c>
      <c r="P773" s="226">
        <v>104.76</v>
      </c>
      <c r="Q773" s="226">
        <v>105.98699999999999</v>
      </c>
      <c r="R773" s="226">
        <v>107.21299999999999</v>
      </c>
      <c r="S773" s="226">
        <v>108.462</v>
      </c>
      <c r="T773" s="226">
        <v>109.715</v>
      </c>
      <c r="U773" s="226">
        <v>110.977</v>
      </c>
      <c r="V773" s="226">
        <v>112.26900000000001</v>
      </c>
      <c r="W773" s="226">
        <v>113.556</v>
      </c>
      <c r="X773" s="226">
        <v>114.84399999999999</v>
      </c>
      <c r="Y773" s="226">
        <v>116.149</v>
      </c>
      <c r="Z773" s="226">
        <v>117.40300000000001</v>
      </c>
      <c r="AA773" s="226">
        <v>118.64</v>
      </c>
      <c r="AB773" s="226">
        <v>119.867</v>
      </c>
      <c r="AC773" s="226">
        <v>121.066</v>
      </c>
      <c r="AD773" s="226">
        <v>122.253</v>
      </c>
      <c r="AE773" s="226">
        <v>123.44</v>
      </c>
      <c r="AF773" s="226">
        <v>124.59699999999999</v>
      </c>
      <c r="AG773" s="226">
        <v>125.721</v>
      </c>
      <c r="AH773" s="226">
        <v>126.857</v>
      </c>
      <c r="AI773" s="226">
        <v>128.023</v>
      </c>
      <c r="AJ773" s="226">
        <v>129.179</v>
      </c>
    </row>
    <row r="774" spans="1:36" x14ac:dyDescent="0.25">
      <c r="A774" s="17"/>
      <c r="B774" s="226" t="s">
        <v>2295</v>
      </c>
      <c r="D774" s="226">
        <v>91.292000000000002</v>
      </c>
      <c r="E774" s="226">
        <v>92.817999999999998</v>
      </c>
      <c r="F774" s="226">
        <v>90.364999999999995</v>
      </c>
      <c r="G774" s="226">
        <v>95.932000000000002</v>
      </c>
      <c r="H774" s="226">
        <v>95.387</v>
      </c>
      <c r="I774" s="226">
        <v>95.450999999999993</v>
      </c>
      <c r="J774" s="226">
        <v>96.832999999999998</v>
      </c>
      <c r="K774" s="226">
        <v>98.253</v>
      </c>
      <c r="L774" s="226">
        <v>99.658000000000001</v>
      </c>
      <c r="M774" s="226">
        <v>100.935</v>
      </c>
      <c r="N774" s="226">
        <v>102.236</v>
      </c>
      <c r="O774" s="226">
        <v>103.514</v>
      </c>
      <c r="P774" s="226">
        <v>104.76</v>
      </c>
      <c r="Q774" s="226">
        <v>105.98699999999999</v>
      </c>
      <c r="R774" s="226">
        <v>107.21299999999999</v>
      </c>
      <c r="S774" s="226">
        <v>108.462</v>
      </c>
      <c r="T774" s="226">
        <v>109.715</v>
      </c>
      <c r="U774" s="226">
        <v>110.977</v>
      </c>
      <c r="V774" s="226">
        <v>112.26900000000001</v>
      </c>
      <c r="W774" s="226">
        <v>113.556</v>
      </c>
      <c r="X774" s="226">
        <v>114.84399999999999</v>
      </c>
      <c r="Y774" s="226">
        <v>116.149</v>
      </c>
      <c r="Z774" s="226">
        <v>117.40300000000001</v>
      </c>
      <c r="AA774" s="226">
        <v>118.64</v>
      </c>
      <c r="AB774" s="226">
        <v>119.867</v>
      </c>
      <c r="AC774" s="226">
        <v>121.066</v>
      </c>
      <c r="AD774" s="226">
        <v>122.253</v>
      </c>
      <c r="AE774" s="226">
        <v>123.44</v>
      </c>
      <c r="AF774" s="226">
        <v>124.59699999999999</v>
      </c>
      <c r="AG774" s="226">
        <v>125.721</v>
      </c>
      <c r="AH774" s="226">
        <v>126.857</v>
      </c>
      <c r="AI774" s="226">
        <v>128.023</v>
      </c>
      <c r="AJ774" s="226">
        <v>129.179</v>
      </c>
    </row>
    <row r="775" spans="1:36" x14ac:dyDescent="0.25">
      <c r="A775" s="17"/>
      <c r="B775" s="226" t="s">
        <v>2296</v>
      </c>
      <c r="D775" s="226">
        <v>91.292000000000002</v>
      </c>
      <c r="E775" s="226">
        <v>92.817999999999998</v>
      </c>
      <c r="F775" s="226">
        <v>90.364999999999995</v>
      </c>
      <c r="G775" s="226">
        <v>95.932000000000002</v>
      </c>
      <c r="H775" s="226">
        <v>95.387</v>
      </c>
      <c r="I775" s="226">
        <v>95.450999999999993</v>
      </c>
      <c r="J775" s="226">
        <v>96.832999999999998</v>
      </c>
      <c r="K775" s="226">
        <v>98.253</v>
      </c>
      <c r="L775" s="226">
        <v>99.658000000000001</v>
      </c>
      <c r="M775" s="226">
        <v>100.935</v>
      </c>
      <c r="N775" s="226">
        <v>102.236</v>
      </c>
      <c r="O775" s="226">
        <v>103.514</v>
      </c>
      <c r="P775" s="226">
        <v>104.76</v>
      </c>
      <c r="Q775" s="226">
        <v>105.98699999999999</v>
      </c>
      <c r="R775" s="226">
        <v>107.21299999999999</v>
      </c>
      <c r="S775" s="226">
        <v>108.462</v>
      </c>
      <c r="T775" s="226">
        <v>109.715</v>
      </c>
      <c r="U775" s="226">
        <v>110.977</v>
      </c>
      <c r="V775" s="226">
        <v>112.26900000000001</v>
      </c>
      <c r="W775" s="226">
        <v>113.556</v>
      </c>
      <c r="X775" s="226">
        <v>114.84399999999999</v>
      </c>
      <c r="Y775" s="226">
        <v>116.149</v>
      </c>
      <c r="Z775" s="226">
        <v>117.40300000000001</v>
      </c>
      <c r="AA775" s="226">
        <v>118.64</v>
      </c>
      <c r="AB775" s="226">
        <v>119.867</v>
      </c>
      <c r="AC775" s="226">
        <v>121.066</v>
      </c>
      <c r="AD775" s="226">
        <v>122.253</v>
      </c>
      <c r="AE775" s="226">
        <v>123.44</v>
      </c>
      <c r="AF775" s="226">
        <v>124.59699999999999</v>
      </c>
      <c r="AG775" s="226">
        <v>125.721</v>
      </c>
      <c r="AH775" s="226">
        <v>126.857</v>
      </c>
      <c r="AI775" s="226">
        <v>128.023</v>
      </c>
      <c r="AJ775" s="226">
        <v>129.179</v>
      </c>
    </row>
    <row r="776" spans="1:36" x14ac:dyDescent="0.25">
      <c r="A776" s="17"/>
      <c r="B776" s="226" t="s">
        <v>2297</v>
      </c>
      <c r="D776" s="226">
        <v>91.292000000000002</v>
      </c>
      <c r="E776" s="226">
        <v>92.817999999999998</v>
      </c>
      <c r="F776" s="226">
        <v>90.364999999999995</v>
      </c>
      <c r="G776" s="226">
        <v>95.932000000000002</v>
      </c>
      <c r="H776" s="226">
        <v>95.387</v>
      </c>
      <c r="I776" s="226">
        <v>95.450999999999993</v>
      </c>
      <c r="J776" s="226">
        <v>96.832999999999998</v>
      </c>
      <c r="K776" s="226">
        <v>98.253</v>
      </c>
      <c r="L776" s="226">
        <v>99.658000000000001</v>
      </c>
      <c r="M776" s="226">
        <v>100.935</v>
      </c>
      <c r="N776" s="226">
        <v>102.236</v>
      </c>
      <c r="O776" s="226">
        <v>103.514</v>
      </c>
      <c r="P776" s="226">
        <v>104.76</v>
      </c>
      <c r="Q776" s="226">
        <v>105.98699999999999</v>
      </c>
      <c r="R776" s="226">
        <v>107.21299999999999</v>
      </c>
      <c r="S776" s="226">
        <v>108.462</v>
      </c>
      <c r="T776" s="226">
        <v>109.715</v>
      </c>
      <c r="U776" s="226">
        <v>110.977</v>
      </c>
      <c r="V776" s="226">
        <v>112.26900000000001</v>
      </c>
      <c r="W776" s="226">
        <v>113.556</v>
      </c>
      <c r="X776" s="226">
        <v>114.84399999999999</v>
      </c>
      <c r="Y776" s="226">
        <v>116.149</v>
      </c>
      <c r="Z776" s="226">
        <v>117.40300000000001</v>
      </c>
      <c r="AA776" s="226">
        <v>118.64</v>
      </c>
      <c r="AB776" s="226">
        <v>119.867</v>
      </c>
      <c r="AC776" s="226">
        <v>121.066</v>
      </c>
      <c r="AD776" s="226">
        <v>122.253</v>
      </c>
      <c r="AE776" s="226">
        <v>123.44</v>
      </c>
      <c r="AF776" s="226">
        <v>124.59699999999999</v>
      </c>
      <c r="AG776" s="226">
        <v>125.721</v>
      </c>
      <c r="AH776" s="226">
        <v>126.857</v>
      </c>
      <c r="AI776" s="226">
        <v>128.023</v>
      </c>
      <c r="AJ776" s="226">
        <v>129.179</v>
      </c>
    </row>
    <row r="777" spans="1:36" x14ac:dyDescent="0.25">
      <c r="A777" s="17"/>
      <c r="B777" s="226" t="s">
        <v>2298</v>
      </c>
      <c r="D777" s="226">
        <v>183.61600000000001</v>
      </c>
      <c r="E777" s="226">
        <v>187.65199999999999</v>
      </c>
      <c r="F777" s="226">
        <v>182.93899999999999</v>
      </c>
      <c r="G777" s="226">
        <v>194.738</v>
      </c>
      <c r="H777" s="226">
        <v>196.68</v>
      </c>
      <c r="I777" s="226">
        <v>197.47200000000001</v>
      </c>
      <c r="J777" s="226">
        <v>199.81</v>
      </c>
      <c r="K777" s="226">
        <v>202.19900000000001</v>
      </c>
      <c r="L777" s="226">
        <v>204.655</v>
      </c>
      <c r="M777" s="226">
        <v>206.833</v>
      </c>
      <c r="N777" s="226">
        <v>209.02099999999999</v>
      </c>
      <c r="O777" s="226">
        <v>211.148</v>
      </c>
      <c r="P777" s="226">
        <v>213.18100000000001</v>
      </c>
      <c r="Q777" s="226">
        <v>215.143</v>
      </c>
      <c r="R777" s="226">
        <v>217.072</v>
      </c>
      <c r="S777" s="226">
        <v>219.035</v>
      </c>
      <c r="T777" s="226">
        <v>221.02799999999999</v>
      </c>
      <c r="U777" s="226">
        <v>223.04499999999999</v>
      </c>
      <c r="V777" s="226">
        <v>225.125</v>
      </c>
      <c r="W777" s="226">
        <v>227.21700000000001</v>
      </c>
      <c r="X777" s="226">
        <v>229.321</v>
      </c>
      <c r="Y777" s="226">
        <v>231.47300000000001</v>
      </c>
      <c r="Z777" s="226">
        <v>233.55099999999999</v>
      </c>
      <c r="AA777" s="226">
        <v>235.607</v>
      </c>
      <c r="AB777" s="226">
        <v>237.69</v>
      </c>
      <c r="AC777" s="226">
        <v>239.714</v>
      </c>
      <c r="AD777" s="226">
        <v>241.71799999999999</v>
      </c>
      <c r="AE777" s="226">
        <v>243.74299999999999</v>
      </c>
      <c r="AF777" s="226">
        <v>245.721</v>
      </c>
      <c r="AG777" s="226">
        <v>247.63</v>
      </c>
      <c r="AH777" s="226">
        <v>249.55199999999999</v>
      </c>
      <c r="AI777" s="226">
        <v>251.536</v>
      </c>
      <c r="AJ777" s="226">
        <v>253.53399999999999</v>
      </c>
    </row>
    <row r="778" spans="1:36" x14ac:dyDescent="0.25">
      <c r="A778" s="17"/>
      <c r="B778" s="226" t="s">
        <v>2299</v>
      </c>
      <c r="D778" s="226">
        <v>183.61600000000001</v>
      </c>
      <c r="E778" s="226">
        <v>187.65199999999999</v>
      </c>
      <c r="F778" s="226">
        <v>182.93899999999999</v>
      </c>
      <c r="G778" s="226">
        <v>194.738</v>
      </c>
      <c r="H778" s="226">
        <v>196.68</v>
      </c>
      <c r="I778" s="226">
        <v>197.47200000000001</v>
      </c>
      <c r="J778" s="226">
        <v>199.81</v>
      </c>
      <c r="K778" s="226">
        <v>202.19900000000001</v>
      </c>
      <c r="L778" s="226">
        <v>204.655</v>
      </c>
      <c r="M778" s="226">
        <v>206.833</v>
      </c>
      <c r="N778" s="226">
        <v>209.02099999999999</v>
      </c>
      <c r="O778" s="226">
        <v>211.148</v>
      </c>
      <c r="P778" s="226">
        <v>213.18100000000001</v>
      </c>
      <c r="Q778" s="226">
        <v>215.143</v>
      </c>
      <c r="R778" s="226">
        <v>217.072</v>
      </c>
      <c r="S778" s="226">
        <v>219.035</v>
      </c>
      <c r="T778" s="226">
        <v>221.02799999999999</v>
      </c>
      <c r="U778" s="226">
        <v>223.04499999999999</v>
      </c>
      <c r="V778" s="226">
        <v>225.125</v>
      </c>
      <c r="W778" s="226">
        <v>227.21700000000001</v>
      </c>
      <c r="X778" s="226">
        <v>229.321</v>
      </c>
      <c r="Y778" s="226">
        <v>231.47300000000001</v>
      </c>
      <c r="Z778" s="226">
        <v>233.55099999999999</v>
      </c>
      <c r="AA778" s="226">
        <v>235.607</v>
      </c>
      <c r="AB778" s="226">
        <v>237.69</v>
      </c>
      <c r="AC778" s="226">
        <v>239.714</v>
      </c>
      <c r="AD778" s="226">
        <v>241.71799999999999</v>
      </c>
      <c r="AE778" s="226">
        <v>243.74299999999999</v>
      </c>
      <c r="AF778" s="226">
        <v>245.721</v>
      </c>
      <c r="AG778" s="226">
        <v>247.63</v>
      </c>
      <c r="AH778" s="226">
        <v>249.55199999999999</v>
      </c>
      <c r="AI778" s="226">
        <v>251.536</v>
      </c>
      <c r="AJ778" s="226">
        <v>253.53399999999999</v>
      </c>
    </row>
    <row r="779" spans="1:36" x14ac:dyDescent="0.25">
      <c r="A779" s="17"/>
      <c r="B779" s="226" t="s">
        <v>2300</v>
      </c>
      <c r="D779" s="226">
        <v>183.61600000000001</v>
      </c>
      <c r="E779" s="226">
        <v>187.65199999999999</v>
      </c>
      <c r="F779" s="226">
        <v>182.93899999999999</v>
      </c>
      <c r="G779" s="226">
        <v>194.738</v>
      </c>
      <c r="H779" s="226">
        <v>196.68</v>
      </c>
      <c r="I779" s="226">
        <v>197.47200000000001</v>
      </c>
      <c r="J779" s="226">
        <v>199.81</v>
      </c>
      <c r="K779" s="226">
        <v>202.19900000000001</v>
      </c>
      <c r="L779" s="226">
        <v>204.655</v>
      </c>
      <c r="M779" s="226">
        <v>206.833</v>
      </c>
      <c r="N779" s="226">
        <v>209.02099999999999</v>
      </c>
      <c r="O779" s="226">
        <v>211.148</v>
      </c>
      <c r="P779" s="226">
        <v>213.18100000000001</v>
      </c>
      <c r="Q779" s="226">
        <v>215.143</v>
      </c>
      <c r="R779" s="226">
        <v>217.072</v>
      </c>
      <c r="S779" s="226">
        <v>219.035</v>
      </c>
      <c r="T779" s="226">
        <v>221.02799999999999</v>
      </c>
      <c r="U779" s="226">
        <v>223.04499999999999</v>
      </c>
      <c r="V779" s="226">
        <v>225.125</v>
      </c>
      <c r="W779" s="226">
        <v>227.21700000000001</v>
      </c>
      <c r="X779" s="226">
        <v>229.321</v>
      </c>
      <c r="Y779" s="226">
        <v>231.47300000000001</v>
      </c>
      <c r="Z779" s="226">
        <v>233.55099999999999</v>
      </c>
      <c r="AA779" s="226">
        <v>235.607</v>
      </c>
      <c r="AB779" s="226">
        <v>237.69</v>
      </c>
      <c r="AC779" s="226">
        <v>239.714</v>
      </c>
      <c r="AD779" s="226">
        <v>241.71799999999999</v>
      </c>
      <c r="AE779" s="226">
        <v>243.74299999999999</v>
      </c>
      <c r="AF779" s="226">
        <v>245.721</v>
      </c>
      <c r="AG779" s="226">
        <v>247.63</v>
      </c>
      <c r="AH779" s="226">
        <v>249.55199999999999</v>
      </c>
      <c r="AI779" s="226">
        <v>251.536</v>
      </c>
      <c r="AJ779" s="226">
        <v>253.53399999999999</v>
      </c>
    </row>
    <row r="780" spans="1:36" x14ac:dyDescent="0.25">
      <c r="A780" s="17"/>
      <c r="B780" s="226" t="s">
        <v>2301</v>
      </c>
      <c r="D780" s="226">
        <v>183.61600000000001</v>
      </c>
      <c r="E780" s="226">
        <v>187.65199999999999</v>
      </c>
      <c r="F780" s="226">
        <v>182.93899999999999</v>
      </c>
      <c r="G780" s="226">
        <v>194.738</v>
      </c>
      <c r="H780" s="226">
        <v>196.68</v>
      </c>
      <c r="I780" s="226">
        <v>197.47200000000001</v>
      </c>
      <c r="J780" s="226">
        <v>199.81</v>
      </c>
      <c r="K780" s="226">
        <v>202.19900000000001</v>
      </c>
      <c r="L780" s="226">
        <v>204.655</v>
      </c>
      <c r="M780" s="226">
        <v>206.833</v>
      </c>
      <c r="N780" s="226">
        <v>209.02099999999999</v>
      </c>
      <c r="O780" s="226">
        <v>211.148</v>
      </c>
      <c r="P780" s="226">
        <v>213.18100000000001</v>
      </c>
      <c r="Q780" s="226">
        <v>215.143</v>
      </c>
      <c r="R780" s="226">
        <v>217.072</v>
      </c>
      <c r="S780" s="226">
        <v>219.035</v>
      </c>
      <c r="T780" s="226">
        <v>221.02799999999999</v>
      </c>
      <c r="U780" s="226">
        <v>223.04499999999999</v>
      </c>
      <c r="V780" s="226">
        <v>225.125</v>
      </c>
      <c r="W780" s="226">
        <v>227.21700000000001</v>
      </c>
      <c r="X780" s="226">
        <v>229.321</v>
      </c>
      <c r="Y780" s="226">
        <v>231.47300000000001</v>
      </c>
      <c r="Z780" s="226">
        <v>233.55099999999999</v>
      </c>
      <c r="AA780" s="226">
        <v>235.607</v>
      </c>
      <c r="AB780" s="226">
        <v>237.69</v>
      </c>
      <c r="AC780" s="226">
        <v>239.714</v>
      </c>
      <c r="AD780" s="226">
        <v>241.71799999999999</v>
      </c>
      <c r="AE780" s="226">
        <v>243.74299999999999</v>
      </c>
      <c r="AF780" s="226">
        <v>245.721</v>
      </c>
      <c r="AG780" s="226">
        <v>247.63</v>
      </c>
      <c r="AH780" s="226">
        <v>249.55199999999999</v>
      </c>
      <c r="AI780" s="226">
        <v>251.536</v>
      </c>
      <c r="AJ780" s="226">
        <v>253.53399999999999</v>
      </c>
    </row>
    <row r="781" spans="1:36" x14ac:dyDescent="0.25">
      <c r="A781" s="17"/>
      <c r="B781" s="226" t="s">
        <v>2302</v>
      </c>
      <c r="D781" s="226">
        <v>384.529</v>
      </c>
      <c r="E781" s="226">
        <v>392.58499999999998</v>
      </c>
      <c r="F781" s="226">
        <v>382.52</v>
      </c>
      <c r="G781" s="226">
        <v>407.76600000000002</v>
      </c>
      <c r="H781" s="226">
        <v>418.7</v>
      </c>
      <c r="I781" s="226">
        <v>421.32</v>
      </c>
      <c r="J781" s="226">
        <v>422.67099999999999</v>
      </c>
      <c r="K781" s="226">
        <v>425.45299999999997</v>
      </c>
      <c r="L781" s="226">
        <v>428.517</v>
      </c>
      <c r="M781" s="226">
        <v>431.90300000000002</v>
      </c>
      <c r="N781" s="226">
        <v>436.28899999999999</v>
      </c>
      <c r="O781" s="226">
        <v>440.077</v>
      </c>
      <c r="P781" s="226">
        <v>443.33800000000002</v>
      </c>
      <c r="Q781" s="226">
        <v>447.375</v>
      </c>
      <c r="R781" s="226">
        <v>451.28899999999999</v>
      </c>
      <c r="S781" s="226">
        <v>454.22899999999998</v>
      </c>
      <c r="T781" s="226">
        <v>456.762</v>
      </c>
      <c r="U781" s="226">
        <v>459.46</v>
      </c>
      <c r="V781" s="226">
        <v>462.40100000000001</v>
      </c>
      <c r="W781" s="226">
        <v>465.00099999999998</v>
      </c>
      <c r="X781" s="226">
        <v>467.73</v>
      </c>
      <c r="Y781" s="226">
        <v>470.64699999999999</v>
      </c>
      <c r="Z781" s="226">
        <v>473.58499999999998</v>
      </c>
      <c r="AA781" s="226">
        <v>476.50799999999998</v>
      </c>
      <c r="AB781" s="226">
        <v>479.64800000000002</v>
      </c>
      <c r="AC781" s="226">
        <v>482.72300000000001</v>
      </c>
      <c r="AD781" s="226">
        <v>485.88799999999998</v>
      </c>
      <c r="AE781" s="226">
        <v>488.99299999999999</v>
      </c>
      <c r="AF781" s="226">
        <v>491.86799999999999</v>
      </c>
      <c r="AG781" s="226">
        <v>494.95499999999998</v>
      </c>
      <c r="AH781" s="226">
        <v>498.06099999999998</v>
      </c>
      <c r="AI781" s="226">
        <v>500.95400000000001</v>
      </c>
      <c r="AJ781" s="226">
        <v>503.82900000000001</v>
      </c>
    </row>
    <row r="782" spans="1:36" x14ac:dyDescent="0.25">
      <c r="A782" s="17"/>
      <c r="B782" s="226" t="s">
        <v>2303</v>
      </c>
      <c r="D782" s="226">
        <v>384.529</v>
      </c>
      <c r="E782" s="226">
        <v>392.58499999999998</v>
      </c>
      <c r="F782" s="226">
        <v>382.52</v>
      </c>
      <c r="G782" s="226">
        <v>407.76600000000002</v>
      </c>
      <c r="H782" s="226">
        <v>418.7</v>
      </c>
      <c r="I782" s="226">
        <v>421.32</v>
      </c>
      <c r="J782" s="226">
        <v>422.67099999999999</v>
      </c>
      <c r="K782" s="226">
        <v>425.45299999999997</v>
      </c>
      <c r="L782" s="226">
        <v>428.517</v>
      </c>
      <c r="M782" s="226">
        <v>431.90300000000002</v>
      </c>
      <c r="N782" s="226">
        <v>436.28899999999999</v>
      </c>
      <c r="O782" s="226">
        <v>440.077</v>
      </c>
      <c r="P782" s="226">
        <v>443.33800000000002</v>
      </c>
      <c r="Q782" s="226">
        <v>447.375</v>
      </c>
      <c r="R782" s="226">
        <v>451.28899999999999</v>
      </c>
      <c r="S782" s="226">
        <v>454.22899999999998</v>
      </c>
      <c r="T782" s="226">
        <v>456.762</v>
      </c>
      <c r="U782" s="226">
        <v>459.46</v>
      </c>
      <c r="V782" s="226">
        <v>462.40100000000001</v>
      </c>
      <c r="W782" s="226">
        <v>465.00099999999998</v>
      </c>
      <c r="X782" s="226">
        <v>467.73</v>
      </c>
      <c r="Y782" s="226">
        <v>470.64699999999999</v>
      </c>
      <c r="Z782" s="226">
        <v>473.58499999999998</v>
      </c>
      <c r="AA782" s="226">
        <v>476.50799999999998</v>
      </c>
      <c r="AB782" s="226">
        <v>479.64800000000002</v>
      </c>
      <c r="AC782" s="226">
        <v>482.72300000000001</v>
      </c>
      <c r="AD782" s="226">
        <v>485.88799999999998</v>
      </c>
      <c r="AE782" s="226">
        <v>488.99299999999999</v>
      </c>
      <c r="AF782" s="226">
        <v>491.86799999999999</v>
      </c>
      <c r="AG782" s="226">
        <v>494.95499999999998</v>
      </c>
      <c r="AH782" s="226">
        <v>498.06099999999998</v>
      </c>
      <c r="AI782" s="226">
        <v>500.95400000000001</v>
      </c>
      <c r="AJ782" s="226">
        <v>503.82900000000001</v>
      </c>
    </row>
    <row r="783" spans="1:36" x14ac:dyDescent="0.25">
      <c r="A783" s="17"/>
      <c r="B783" s="226" t="s">
        <v>2304</v>
      </c>
      <c r="D783" s="226">
        <v>384.529</v>
      </c>
      <c r="E783" s="226">
        <v>392.58499999999998</v>
      </c>
      <c r="F783" s="226">
        <v>382.52</v>
      </c>
      <c r="G783" s="226">
        <v>407.76600000000002</v>
      </c>
      <c r="H783" s="226">
        <v>418.7</v>
      </c>
      <c r="I783" s="226">
        <v>421.32</v>
      </c>
      <c r="J783" s="226">
        <v>422.67099999999999</v>
      </c>
      <c r="K783" s="226">
        <v>425.45299999999997</v>
      </c>
      <c r="L783" s="226">
        <v>428.517</v>
      </c>
      <c r="M783" s="226">
        <v>431.90300000000002</v>
      </c>
      <c r="N783" s="226">
        <v>436.28899999999999</v>
      </c>
      <c r="O783" s="226">
        <v>440.077</v>
      </c>
      <c r="P783" s="226">
        <v>443.33800000000002</v>
      </c>
      <c r="Q783" s="226">
        <v>447.375</v>
      </c>
      <c r="R783" s="226">
        <v>451.28899999999999</v>
      </c>
      <c r="S783" s="226">
        <v>454.22899999999998</v>
      </c>
      <c r="T783" s="226">
        <v>456.762</v>
      </c>
      <c r="U783" s="226">
        <v>459.46</v>
      </c>
      <c r="V783" s="226">
        <v>462.40100000000001</v>
      </c>
      <c r="W783" s="226">
        <v>465.00099999999998</v>
      </c>
      <c r="X783" s="226">
        <v>467.73</v>
      </c>
      <c r="Y783" s="226">
        <v>470.64699999999999</v>
      </c>
      <c r="Z783" s="226">
        <v>473.58499999999998</v>
      </c>
      <c r="AA783" s="226">
        <v>476.50799999999998</v>
      </c>
      <c r="AB783" s="226">
        <v>479.64800000000002</v>
      </c>
      <c r="AC783" s="226">
        <v>482.72300000000001</v>
      </c>
      <c r="AD783" s="226">
        <v>485.88799999999998</v>
      </c>
      <c r="AE783" s="226">
        <v>488.99299999999999</v>
      </c>
      <c r="AF783" s="226">
        <v>491.86799999999999</v>
      </c>
      <c r="AG783" s="226">
        <v>494.95499999999998</v>
      </c>
      <c r="AH783" s="226">
        <v>498.06099999999998</v>
      </c>
      <c r="AI783" s="226">
        <v>500.95400000000001</v>
      </c>
      <c r="AJ783" s="226">
        <v>503.82900000000001</v>
      </c>
    </row>
    <row r="784" spans="1:36" x14ac:dyDescent="0.25">
      <c r="A784" s="17"/>
      <c r="B784" s="226" t="s">
        <v>2305</v>
      </c>
      <c r="D784" s="226">
        <v>384.529</v>
      </c>
      <c r="E784" s="226">
        <v>392.58499999999998</v>
      </c>
      <c r="F784" s="226">
        <v>382.52</v>
      </c>
      <c r="G784" s="226">
        <v>407.76600000000002</v>
      </c>
      <c r="H784" s="226">
        <v>418.7</v>
      </c>
      <c r="I784" s="226">
        <v>421.32</v>
      </c>
      <c r="J784" s="226">
        <v>422.67099999999999</v>
      </c>
      <c r="K784" s="226">
        <v>425.45299999999997</v>
      </c>
      <c r="L784" s="226">
        <v>428.517</v>
      </c>
      <c r="M784" s="226">
        <v>431.90300000000002</v>
      </c>
      <c r="N784" s="226">
        <v>436.28899999999999</v>
      </c>
      <c r="O784" s="226">
        <v>440.077</v>
      </c>
      <c r="P784" s="226">
        <v>443.33800000000002</v>
      </c>
      <c r="Q784" s="226">
        <v>447.375</v>
      </c>
      <c r="R784" s="226">
        <v>451.28899999999999</v>
      </c>
      <c r="S784" s="226">
        <v>454.22899999999998</v>
      </c>
      <c r="T784" s="226">
        <v>456.762</v>
      </c>
      <c r="U784" s="226">
        <v>459.46</v>
      </c>
      <c r="V784" s="226">
        <v>462.40100000000001</v>
      </c>
      <c r="W784" s="226">
        <v>465.00099999999998</v>
      </c>
      <c r="X784" s="226">
        <v>467.73</v>
      </c>
      <c r="Y784" s="226">
        <v>470.64699999999999</v>
      </c>
      <c r="Z784" s="226">
        <v>473.58499999999998</v>
      </c>
      <c r="AA784" s="226">
        <v>476.50799999999998</v>
      </c>
      <c r="AB784" s="226">
        <v>479.64800000000002</v>
      </c>
      <c r="AC784" s="226">
        <v>482.72300000000001</v>
      </c>
      <c r="AD784" s="226">
        <v>485.88799999999998</v>
      </c>
      <c r="AE784" s="226">
        <v>488.99299999999999</v>
      </c>
      <c r="AF784" s="226">
        <v>491.86799999999999</v>
      </c>
      <c r="AG784" s="226">
        <v>494.95499999999998</v>
      </c>
      <c r="AH784" s="226">
        <v>498.06099999999998</v>
      </c>
      <c r="AI784" s="226">
        <v>500.95400000000001</v>
      </c>
      <c r="AJ784" s="226">
        <v>503.82900000000001</v>
      </c>
    </row>
    <row r="785" spans="1:36" x14ac:dyDescent="0.25">
      <c r="A785" s="17"/>
    </row>
    <row r="786" spans="1:36" x14ac:dyDescent="0.25">
      <c r="A786" s="17"/>
      <c r="B786" s="226" t="s">
        <v>2215</v>
      </c>
    </row>
    <row r="787" spans="1:36" x14ac:dyDescent="0.25">
      <c r="A787" s="17"/>
    </row>
    <row r="788" spans="1:36" x14ac:dyDescent="0.25">
      <c r="A788" s="17"/>
      <c r="B788" s="226" t="s">
        <v>2306</v>
      </c>
    </row>
    <row r="789" spans="1:36" x14ac:dyDescent="0.25">
      <c r="A789" s="17"/>
      <c r="B789" s="226" t="s">
        <v>2307</v>
      </c>
    </row>
    <row r="790" spans="1:36" x14ac:dyDescent="0.25">
      <c r="A790" s="17"/>
      <c r="B790" s="226" t="s">
        <v>342</v>
      </c>
      <c r="D790" s="226">
        <v>1.639</v>
      </c>
      <c r="E790" s="226">
        <v>1.794</v>
      </c>
      <c r="F790" s="226">
        <v>1.657</v>
      </c>
      <c r="G790" s="226">
        <v>1.841</v>
      </c>
      <c r="H790" s="226">
        <v>1.927</v>
      </c>
      <c r="I790" s="226">
        <v>1.958</v>
      </c>
      <c r="J790" s="226">
        <v>1.9950000000000001</v>
      </c>
      <c r="K790" s="226">
        <v>2.0310000000000001</v>
      </c>
      <c r="L790" s="226">
        <v>2.0680000000000001</v>
      </c>
      <c r="M790" s="226">
        <v>2.101</v>
      </c>
      <c r="N790" s="226">
        <v>2.1339999999999999</v>
      </c>
      <c r="O790" s="226">
        <v>2.1669999999999998</v>
      </c>
      <c r="P790" s="226">
        <v>2.1970000000000001</v>
      </c>
      <c r="Q790" s="226">
        <v>2.2290000000000001</v>
      </c>
      <c r="R790" s="226">
        <v>2.2599999999999998</v>
      </c>
      <c r="S790" s="226">
        <v>2.29</v>
      </c>
      <c r="T790" s="226">
        <v>2.3199999999999998</v>
      </c>
      <c r="U790" s="226">
        <v>2.3490000000000002</v>
      </c>
      <c r="V790" s="226">
        <v>2.3780000000000001</v>
      </c>
      <c r="W790" s="226">
        <v>2.4060000000000001</v>
      </c>
      <c r="X790" s="226">
        <v>2.4350000000000001</v>
      </c>
      <c r="Y790" s="226">
        <v>2.4630000000000001</v>
      </c>
      <c r="Z790" s="226">
        <v>2.4910000000000001</v>
      </c>
      <c r="AA790" s="226">
        <v>2.5169999999999999</v>
      </c>
      <c r="AB790" s="226">
        <v>2.5459999999999998</v>
      </c>
      <c r="AC790" s="226">
        <v>2.573</v>
      </c>
      <c r="AD790" s="226">
        <v>2.6</v>
      </c>
      <c r="AE790" s="226">
        <v>2.6269999999999998</v>
      </c>
      <c r="AF790" s="226">
        <v>2.6539999999999999</v>
      </c>
      <c r="AG790" s="226">
        <v>2.68</v>
      </c>
      <c r="AH790" s="226">
        <v>2.706</v>
      </c>
      <c r="AI790" s="226">
        <v>2.7330000000000001</v>
      </c>
      <c r="AJ790" s="226">
        <v>2.76</v>
      </c>
    </row>
    <row r="791" spans="1:36" x14ac:dyDescent="0.25">
      <c r="A791" s="17"/>
      <c r="B791" s="226" t="s">
        <v>2217</v>
      </c>
      <c r="D791" s="226">
        <v>30.366</v>
      </c>
      <c r="E791" s="226">
        <v>30.260999999999999</v>
      </c>
      <c r="F791" s="226">
        <v>29.652999999999999</v>
      </c>
      <c r="G791" s="226">
        <v>31.478999999999999</v>
      </c>
      <c r="H791" s="226">
        <v>32.603000000000002</v>
      </c>
      <c r="I791" s="226">
        <v>32.94</v>
      </c>
      <c r="J791" s="226">
        <v>33.399000000000001</v>
      </c>
      <c r="K791" s="226">
        <v>33.850999999999999</v>
      </c>
      <c r="L791" s="226">
        <v>34.311999999999998</v>
      </c>
      <c r="M791" s="226">
        <v>34.713000000000001</v>
      </c>
      <c r="N791" s="226">
        <v>35.113</v>
      </c>
      <c r="O791" s="226">
        <v>35.508000000000003</v>
      </c>
      <c r="P791" s="226">
        <v>35.860999999999997</v>
      </c>
      <c r="Q791" s="226">
        <v>36.113999999999997</v>
      </c>
      <c r="R791" s="226">
        <v>36.372</v>
      </c>
      <c r="S791" s="226">
        <v>36.613</v>
      </c>
      <c r="T791" s="226">
        <v>36.872999999999998</v>
      </c>
      <c r="U791" s="226">
        <v>37.139000000000003</v>
      </c>
      <c r="V791" s="226">
        <v>37.435000000000002</v>
      </c>
      <c r="W791" s="226">
        <v>37.710999999999999</v>
      </c>
      <c r="X791" s="226">
        <v>37.994999999999997</v>
      </c>
      <c r="Y791" s="226">
        <v>38.298000000000002</v>
      </c>
      <c r="Z791" s="226">
        <v>38.578000000000003</v>
      </c>
      <c r="AA791" s="226">
        <v>38.863</v>
      </c>
      <c r="AB791" s="226">
        <v>39.191000000000003</v>
      </c>
      <c r="AC791" s="226">
        <v>39.512</v>
      </c>
      <c r="AD791" s="226">
        <v>39.835000000000001</v>
      </c>
      <c r="AE791" s="226">
        <v>40.173000000000002</v>
      </c>
      <c r="AF791" s="226">
        <v>40.512</v>
      </c>
      <c r="AG791" s="226">
        <v>40.847000000000001</v>
      </c>
      <c r="AH791" s="226">
        <v>41.198</v>
      </c>
      <c r="AI791" s="226">
        <v>41.564999999999998</v>
      </c>
      <c r="AJ791" s="226">
        <v>41.933</v>
      </c>
    </row>
    <row r="792" spans="1:36" x14ac:dyDescent="0.25">
      <c r="A792" s="17"/>
      <c r="B792" s="226" t="s">
        <v>22</v>
      </c>
      <c r="D792" s="226">
        <v>0</v>
      </c>
      <c r="E792" s="226">
        <v>0</v>
      </c>
      <c r="F792" s="226">
        <v>0</v>
      </c>
      <c r="G792" s="226">
        <v>0</v>
      </c>
      <c r="H792" s="226">
        <v>0</v>
      </c>
      <c r="I792" s="226">
        <v>0</v>
      </c>
      <c r="J792" s="226">
        <v>0</v>
      </c>
      <c r="K792" s="226">
        <v>0</v>
      </c>
      <c r="L792" s="226">
        <v>0</v>
      </c>
      <c r="M792" s="226">
        <v>0</v>
      </c>
      <c r="N792" s="226">
        <v>0</v>
      </c>
      <c r="O792" s="226">
        <v>0</v>
      </c>
      <c r="P792" s="226">
        <v>0</v>
      </c>
      <c r="Q792" s="226">
        <v>0</v>
      </c>
      <c r="R792" s="226">
        <v>0</v>
      </c>
      <c r="S792" s="226">
        <v>0</v>
      </c>
      <c r="T792" s="226">
        <v>0</v>
      </c>
      <c r="U792" s="226">
        <v>0</v>
      </c>
      <c r="V792" s="226">
        <v>0</v>
      </c>
      <c r="W792" s="226">
        <v>0</v>
      </c>
      <c r="X792" s="226">
        <v>0</v>
      </c>
      <c r="Y792" s="226">
        <v>0</v>
      </c>
      <c r="Z792" s="226">
        <v>0</v>
      </c>
      <c r="AA792" s="226">
        <v>0</v>
      </c>
      <c r="AB792" s="226">
        <v>0</v>
      </c>
      <c r="AC792" s="226">
        <v>0</v>
      </c>
      <c r="AD792" s="226">
        <v>0</v>
      </c>
      <c r="AE792" s="226">
        <v>0</v>
      </c>
      <c r="AF792" s="226">
        <v>0</v>
      </c>
      <c r="AG792" s="226">
        <v>0</v>
      </c>
      <c r="AH792" s="226">
        <v>0</v>
      </c>
      <c r="AI792" s="226">
        <v>0</v>
      </c>
      <c r="AJ792" s="226">
        <v>0</v>
      </c>
    </row>
    <row r="793" spans="1:36" x14ac:dyDescent="0.25">
      <c r="A793" s="17"/>
      <c r="B793" s="226" t="s">
        <v>2218</v>
      </c>
      <c r="D793" s="226">
        <v>72.900000000000006</v>
      </c>
      <c r="E793" s="226">
        <v>73.304000000000002</v>
      </c>
      <c r="F793" s="226">
        <v>71.697000000000003</v>
      </c>
      <c r="G793" s="226">
        <v>76.403999999999996</v>
      </c>
      <c r="H793" s="226">
        <v>78.266999999999996</v>
      </c>
      <c r="I793" s="226">
        <v>79.001999999999995</v>
      </c>
      <c r="J793" s="226">
        <v>79.738</v>
      </c>
      <c r="K793" s="226">
        <v>80.165999999999997</v>
      </c>
      <c r="L793" s="226">
        <v>80.302000000000007</v>
      </c>
      <c r="M793" s="226">
        <v>80.015000000000001</v>
      </c>
      <c r="N793" s="226">
        <v>79.704999999999998</v>
      </c>
      <c r="O793" s="226">
        <v>79.468999999999994</v>
      </c>
      <c r="P793" s="226">
        <v>79.055999999999997</v>
      </c>
      <c r="Q793" s="226">
        <v>78.730999999999995</v>
      </c>
      <c r="R793" s="226">
        <v>78.423000000000002</v>
      </c>
      <c r="S793" s="226">
        <v>78.085999999999999</v>
      </c>
      <c r="T793" s="226">
        <v>77.808000000000007</v>
      </c>
      <c r="U793" s="226">
        <v>77.528999999999996</v>
      </c>
      <c r="V793" s="226">
        <v>77.38</v>
      </c>
      <c r="W793" s="226">
        <v>77.138999999999996</v>
      </c>
      <c r="X793" s="226">
        <v>76.896000000000001</v>
      </c>
      <c r="Y793" s="226">
        <v>76.688000000000002</v>
      </c>
      <c r="Z793" s="226">
        <v>76.414000000000001</v>
      </c>
      <c r="AA793" s="226">
        <v>76.150000000000006</v>
      </c>
      <c r="AB793" s="226">
        <v>75.998999999999995</v>
      </c>
      <c r="AC793" s="226">
        <v>75.83</v>
      </c>
      <c r="AD793" s="226">
        <v>75.664000000000001</v>
      </c>
      <c r="AE793" s="226">
        <v>75.534000000000006</v>
      </c>
      <c r="AF793" s="226">
        <v>75.421999999999997</v>
      </c>
      <c r="AG793" s="226">
        <v>75.313999999999993</v>
      </c>
      <c r="AH793" s="226">
        <v>75.236000000000004</v>
      </c>
      <c r="AI793" s="226">
        <v>75.183000000000007</v>
      </c>
      <c r="AJ793" s="226">
        <v>75.135000000000005</v>
      </c>
    </row>
    <row r="794" spans="1:36" x14ac:dyDescent="0.25">
      <c r="A794" s="17"/>
      <c r="B794" s="226" t="s">
        <v>2219</v>
      </c>
      <c r="D794" s="226">
        <v>5.298</v>
      </c>
      <c r="E794" s="226">
        <v>5.306</v>
      </c>
      <c r="F794" s="226">
        <v>5.1239999999999997</v>
      </c>
      <c r="G794" s="226">
        <v>5.4059999999999997</v>
      </c>
      <c r="H794" s="226">
        <v>5.5110000000000001</v>
      </c>
      <c r="I794" s="226">
        <v>5.524</v>
      </c>
      <c r="J794" s="226">
        <v>5.5460000000000003</v>
      </c>
      <c r="K794" s="226">
        <v>5.5460000000000003</v>
      </c>
      <c r="L794" s="226">
        <v>5.5490000000000004</v>
      </c>
      <c r="M794" s="226">
        <v>5.524</v>
      </c>
      <c r="N794" s="226">
        <v>5.5140000000000002</v>
      </c>
      <c r="O794" s="226">
        <v>5.48</v>
      </c>
      <c r="P794" s="226">
        <v>5.4610000000000003</v>
      </c>
      <c r="Q794" s="226">
        <v>5.4379999999999997</v>
      </c>
      <c r="R794" s="226">
        <v>5.4169999999999998</v>
      </c>
      <c r="S794" s="226">
        <v>5.3810000000000002</v>
      </c>
      <c r="T794" s="226">
        <v>5.3449999999999998</v>
      </c>
      <c r="U794" s="226">
        <v>5.3310000000000004</v>
      </c>
      <c r="V794" s="226">
        <v>5.2969999999999997</v>
      </c>
      <c r="W794" s="226">
        <v>5.2759999999999998</v>
      </c>
      <c r="X794" s="226">
        <v>5.2629999999999999</v>
      </c>
      <c r="Y794" s="226">
        <v>5.2460000000000004</v>
      </c>
      <c r="Z794" s="226">
        <v>5.2320000000000002</v>
      </c>
      <c r="AA794" s="226">
        <v>5.2149999999999999</v>
      </c>
      <c r="AB794" s="226">
        <v>5.1890000000000001</v>
      </c>
      <c r="AC794" s="226">
        <v>5.1539999999999999</v>
      </c>
      <c r="AD794" s="226">
        <v>5.1189999999999998</v>
      </c>
      <c r="AE794" s="226">
        <v>5.0860000000000003</v>
      </c>
      <c r="AF794" s="226">
        <v>5.05</v>
      </c>
      <c r="AG794" s="226">
        <v>5.0129999999999999</v>
      </c>
      <c r="AH794" s="226">
        <v>4.9790000000000001</v>
      </c>
      <c r="AI794" s="226">
        <v>4.9470000000000001</v>
      </c>
      <c r="AJ794" s="226">
        <v>4.9180000000000001</v>
      </c>
    </row>
    <row r="795" spans="1:36" x14ac:dyDescent="0.25">
      <c r="A795" s="17"/>
      <c r="B795" s="226" t="s">
        <v>2221</v>
      </c>
      <c r="D795" s="226">
        <v>11.87</v>
      </c>
      <c r="E795" s="226">
        <v>12.007999999999999</v>
      </c>
      <c r="F795" s="226">
        <v>11.784000000000001</v>
      </c>
      <c r="G795" s="226">
        <v>12.574</v>
      </c>
      <c r="H795" s="226">
        <v>13.016</v>
      </c>
      <c r="I795" s="226">
        <v>13.176</v>
      </c>
      <c r="J795" s="226">
        <v>13.404999999999999</v>
      </c>
      <c r="K795" s="226">
        <v>13.672000000000001</v>
      </c>
      <c r="L795" s="226">
        <v>13.951000000000001</v>
      </c>
      <c r="M795" s="226">
        <v>14.201000000000001</v>
      </c>
      <c r="N795" s="226">
        <v>14.425000000000001</v>
      </c>
      <c r="O795" s="226">
        <v>14.603999999999999</v>
      </c>
      <c r="P795" s="226">
        <v>14.821999999999999</v>
      </c>
      <c r="Q795" s="226">
        <v>15.042</v>
      </c>
      <c r="R795" s="226">
        <v>15.24</v>
      </c>
      <c r="S795" s="226">
        <v>15.487</v>
      </c>
      <c r="T795" s="226">
        <v>15.723000000000001</v>
      </c>
      <c r="U795" s="226">
        <v>15.935</v>
      </c>
      <c r="V795" s="226">
        <v>16.125</v>
      </c>
      <c r="W795" s="226">
        <v>16.369</v>
      </c>
      <c r="X795" s="226">
        <v>16.614999999999998</v>
      </c>
      <c r="Y795" s="226">
        <v>16.905000000000001</v>
      </c>
      <c r="Z795" s="226">
        <v>17.161999999999999</v>
      </c>
      <c r="AA795" s="226">
        <v>17.422000000000001</v>
      </c>
      <c r="AB795" s="226">
        <v>17.675999999999998</v>
      </c>
      <c r="AC795" s="226">
        <v>17.931999999999999</v>
      </c>
      <c r="AD795" s="226">
        <v>18.198</v>
      </c>
      <c r="AE795" s="226">
        <v>18.471</v>
      </c>
      <c r="AF795" s="226">
        <v>18.744</v>
      </c>
      <c r="AG795" s="226">
        <v>19.013000000000002</v>
      </c>
      <c r="AH795" s="226">
        <v>19.286999999999999</v>
      </c>
      <c r="AI795" s="226">
        <v>19.571000000000002</v>
      </c>
      <c r="AJ795" s="226">
        <v>19.859000000000002</v>
      </c>
    </row>
    <row r="796" spans="1:36" x14ac:dyDescent="0.25">
      <c r="A796" s="17"/>
      <c r="B796" s="226" t="s">
        <v>2212</v>
      </c>
      <c r="D796" s="226">
        <v>122.07299999999999</v>
      </c>
      <c r="E796" s="226">
        <v>122.672</v>
      </c>
      <c r="F796" s="226">
        <v>119.91500000000001</v>
      </c>
      <c r="G796" s="226">
        <v>127.70399999999999</v>
      </c>
      <c r="H796" s="226">
        <v>131.32400000000001</v>
      </c>
      <c r="I796" s="226">
        <v>132.601</v>
      </c>
      <c r="J796" s="226">
        <v>134.083</v>
      </c>
      <c r="K796" s="226">
        <v>135.267</v>
      </c>
      <c r="L796" s="226">
        <v>136.18299999999999</v>
      </c>
      <c r="M796" s="226">
        <v>136.554</v>
      </c>
      <c r="N796" s="226">
        <v>136.89099999999999</v>
      </c>
      <c r="O796" s="226">
        <v>137.22800000000001</v>
      </c>
      <c r="P796" s="226">
        <v>137.39599999999999</v>
      </c>
      <c r="Q796" s="226">
        <v>137.553</v>
      </c>
      <c r="R796" s="226">
        <v>137.71100000000001</v>
      </c>
      <c r="S796" s="226">
        <v>137.857</v>
      </c>
      <c r="T796" s="226">
        <v>138.06700000000001</v>
      </c>
      <c r="U796" s="226">
        <v>138.28200000000001</v>
      </c>
      <c r="V796" s="226">
        <v>138.61500000000001</v>
      </c>
      <c r="W796" s="226">
        <v>138.9</v>
      </c>
      <c r="X796" s="226">
        <v>139.203</v>
      </c>
      <c r="Y796" s="226">
        <v>139.6</v>
      </c>
      <c r="Z796" s="226">
        <v>139.876</v>
      </c>
      <c r="AA796" s="226">
        <v>140.167</v>
      </c>
      <c r="AB796" s="226">
        <v>140.6</v>
      </c>
      <c r="AC796" s="226">
        <v>141</v>
      </c>
      <c r="AD796" s="226">
        <v>141.416</v>
      </c>
      <c r="AE796" s="226">
        <v>141.88999999999999</v>
      </c>
      <c r="AF796" s="226">
        <v>142.38200000000001</v>
      </c>
      <c r="AG796" s="226">
        <v>142.86600000000001</v>
      </c>
      <c r="AH796" s="226">
        <v>143.40600000000001</v>
      </c>
      <c r="AI796" s="226">
        <v>144</v>
      </c>
      <c r="AJ796" s="226">
        <v>144.60499999999999</v>
      </c>
    </row>
    <row r="797" spans="1:36" x14ac:dyDescent="0.25">
      <c r="A797" s="17"/>
      <c r="B797" s="226" t="s">
        <v>2308</v>
      </c>
    </row>
    <row r="798" spans="1:36" x14ac:dyDescent="0.25">
      <c r="A798" s="17"/>
      <c r="B798" s="226" t="s">
        <v>342</v>
      </c>
      <c r="D798" s="226">
        <v>4.0890000000000004</v>
      </c>
      <c r="E798" s="226">
        <v>4.47</v>
      </c>
      <c r="F798" s="226">
        <v>4.1280000000000001</v>
      </c>
      <c r="G798" s="226">
        <v>4.569</v>
      </c>
      <c r="H798" s="226">
        <v>4.7750000000000004</v>
      </c>
      <c r="I798" s="226">
        <v>4.8460000000000001</v>
      </c>
      <c r="J798" s="226">
        <v>4.9320000000000004</v>
      </c>
      <c r="K798" s="226">
        <v>5.0170000000000003</v>
      </c>
      <c r="L798" s="226">
        <v>5.1029999999999998</v>
      </c>
      <c r="M798" s="226">
        <v>5.18</v>
      </c>
      <c r="N798" s="226">
        <v>5.258</v>
      </c>
      <c r="O798" s="226">
        <v>5.335</v>
      </c>
      <c r="P798" s="226">
        <v>5.4059999999999997</v>
      </c>
      <c r="Q798" s="226">
        <v>5.4809999999999999</v>
      </c>
      <c r="R798" s="226">
        <v>5.5529999999999999</v>
      </c>
      <c r="S798" s="226">
        <v>5.6239999999999997</v>
      </c>
      <c r="T798" s="226">
        <v>5.694</v>
      </c>
      <c r="U798" s="226">
        <v>5.7619999999999996</v>
      </c>
      <c r="V798" s="226">
        <v>5.8319999999999999</v>
      </c>
      <c r="W798" s="226">
        <v>5.8979999999999997</v>
      </c>
      <c r="X798" s="226">
        <v>5.9649999999999999</v>
      </c>
      <c r="Y798" s="226">
        <v>6.032</v>
      </c>
      <c r="Z798" s="226">
        <v>6.0960000000000001</v>
      </c>
      <c r="AA798" s="226">
        <v>6.1589999999999998</v>
      </c>
      <c r="AB798" s="226">
        <v>6.226</v>
      </c>
      <c r="AC798" s="226">
        <v>6.29</v>
      </c>
      <c r="AD798" s="226">
        <v>6.3529999999999998</v>
      </c>
      <c r="AE798" s="226">
        <v>6.4169999999999998</v>
      </c>
      <c r="AF798" s="226">
        <v>6.48</v>
      </c>
      <c r="AG798" s="226">
        <v>6.5410000000000004</v>
      </c>
      <c r="AH798" s="226">
        <v>6.6029999999999998</v>
      </c>
      <c r="AI798" s="226">
        <v>6.6669999999999998</v>
      </c>
      <c r="AJ798" s="226">
        <v>6.7309999999999999</v>
      </c>
    </row>
    <row r="799" spans="1:36" x14ac:dyDescent="0.25">
      <c r="A799" s="17"/>
      <c r="B799" s="226" t="s">
        <v>2309</v>
      </c>
    </row>
    <row r="800" spans="1:36" x14ac:dyDescent="0.25">
      <c r="A800" s="17"/>
      <c r="B800" s="226" t="s">
        <v>342</v>
      </c>
      <c r="D800" s="226">
        <v>29.754999999999999</v>
      </c>
      <c r="E800" s="226">
        <v>32.406999999999996</v>
      </c>
      <c r="F800" s="226">
        <v>30.343</v>
      </c>
      <c r="G800" s="226">
        <v>33.542000000000002</v>
      </c>
      <c r="H800" s="226">
        <v>34.933</v>
      </c>
      <c r="I800" s="226">
        <v>35.347000000000001</v>
      </c>
      <c r="J800" s="226">
        <v>35.850999999999999</v>
      </c>
      <c r="K800" s="226">
        <v>36.369999999999997</v>
      </c>
      <c r="L800" s="226">
        <v>36.895000000000003</v>
      </c>
      <c r="M800" s="226">
        <v>37.366</v>
      </c>
      <c r="N800" s="226">
        <v>37.841999999999999</v>
      </c>
      <c r="O800" s="226">
        <v>38.292999999999999</v>
      </c>
      <c r="P800" s="226">
        <v>38.715000000000003</v>
      </c>
      <c r="Q800" s="226">
        <v>39.137</v>
      </c>
      <c r="R800" s="226">
        <v>39.543999999999997</v>
      </c>
      <c r="S800" s="226">
        <v>39.936999999999998</v>
      </c>
      <c r="T800" s="226">
        <v>40.316000000000003</v>
      </c>
      <c r="U800" s="226">
        <v>40.686</v>
      </c>
      <c r="V800" s="226">
        <v>41.06</v>
      </c>
      <c r="W800" s="226">
        <v>41.426000000000002</v>
      </c>
      <c r="X800" s="226">
        <v>41.79</v>
      </c>
      <c r="Y800" s="226">
        <v>42.164000000000001</v>
      </c>
      <c r="Z800" s="226">
        <v>42.512999999999998</v>
      </c>
      <c r="AA800" s="226">
        <v>42.854999999999997</v>
      </c>
      <c r="AB800" s="226">
        <v>43.206000000000003</v>
      </c>
      <c r="AC800" s="226">
        <v>43.540999999999997</v>
      </c>
      <c r="AD800" s="226">
        <v>43.869</v>
      </c>
      <c r="AE800" s="226">
        <v>44.198</v>
      </c>
      <c r="AF800" s="226">
        <v>44.512</v>
      </c>
      <c r="AG800" s="226">
        <v>44.814999999999998</v>
      </c>
      <c r="AH800" s="226">
        <v>45.121000000000002</v>
      </c>
      <c r="AI800" s="226">
        <v>45.430999999999997</v>
      </c>
      <c r="AJ800" s="226">
        <v>45.734000000000002</v>
      </c>
    </row>
    <row r="801" spans="1:36" x14ac:dyDescent="0.25">
      <c r="A801" s="17"/>
      <c r="B801" s="226" t="s">
        <v>2217</v>
      </c>
      <c r="D801" s="226">
        <v>3.1469999999999998</v>
      </c>
      <c r="E801" s="226">
        <v>3.1509999999999998</v>
      </c>
      <c r="F801" s="226">
        <v>3.089</v>
      </c>
      <c r="G801" s="226">
        <v>3.3359999999999999</v>
      </c>
      <c r="H801" s="226">
        <v>3.49</v>
      </c>
      <c r="I801" s="226">
        <v>3.5470000000000002</v>
      </c>
      <c r="J801" s="226">
        <v>3.6150000000000002</v>
      </c>
      <c r="K801" s="226">
        <v>3.681</v>
      </c>
      <c r="L801" s="226">
        <v>3.7480000000000002</v>
      </c>
      <c r="M801" s="226">
        <v>3.8079999999999998</v>
      </c>
      <c r="N801" s="226">
        <v>3.8690000000000002</v>
      </c>
      <c r="O801" s="226">
        <v>3.93</v>
      </c>
      <c r="P801" s="226">
        <v>3.9870000000000001</v>
      </c>
      <c r="Q801" s="226">
        <v>4.048</v>
      </c>
      <c r="R801" s="226">
        <v>4.109</v>
      </c>
      <c r="S801" s="226">
        <v>4.1689999999999996</v>
      </c>
      <c r="T801" s="226">
        <v>4.2300000000000004</v>
      </c>
      <c r="U801" s="226">
        <v>4.2889999999999997</v>
      </c>
      <c r="V801" s="226">
        <v>4.3499999999999996</v>
      </c>
      <c r="W801" s="226">
        <v>4.407</v>
      </c>
      <c r="X801" s="226">
        <v>4.4640000000000004</v>
      </c>
      <c r="Y801" s="226">
        <v>4.5220000000000002</v>
      </c>
      <c r="Z801" s="226">
        <v>4.5759999999999996</v>
      </c>
      <c r="AA801" s="226">
        <v>4.63</v>
      </c>
      <c r="AB801" s="226">
        <v>4.6870000000000003</v>
      </c>
      <c r="AC801" s="226">
        <v>4.7430000000000003</v>
      </c>
      <c r="AD801" s="226">
        <v>4.7969999999999997</v>
      </c>
      <c r="AE801" s="226">
        <v>4.851</v>
      </c>
      <c r="AF801" s="226">
        <v>4.9050000000000002</v>
      </c>
      <c r="AG801" s="226">
        <v>4.9569999999999999</v>
      </c>
      <c r="AH801" s="226">
        <v>5.0110000000000001</v>
      </c>
      <c r="AI801" s="226">
        <v>5.0650000000000004</v>
      </c>
      <c r="AJ801" s="226">
        <v>5.1189999999999998</v>
      </c>
    </row>
    <row r="802" spans="1:36" x14ac:dyDescent="0.25">
      <c r="A802" s="17"/>
      <c r="B802" s="226" t="s">
        <v>2218</v>
      </c>
      <c r="D802" s="226">
        <v>0</v>
      </c>
      <c r="E802" s="226">
        <v>0</v>
      </c>
      <c r="F802" s="226">
        <v>0</v>
      </c>
      <c r="G802" s="226">
        <v>0</v>
      </c>
      <c r="H802" s="226">
        <v>0</v>
      </c>
      <c r="I802" s="226">
        <v>0</v>
      </c>
      <c r="J802" s="226">
        <v>0</v>
      </c>
      <c r="K802" s="226">
        <v>0</v>
      </c>
      <c r="L802" s="226">
        <v>0</v>
      </c>
      <c r="M802" s="226">
        <v>0</v>
      </c>
      <c r="N802" s="226">
        <v>0</v>
      </c>
      <c r="O802" s="226">
        <v>0</v>
      </c>
      <c r="P802" s="226">
        <v>0</v>
      </c>
      <c r="Q802" s="226">
        <v>0</v>
      </c>
      <c r="R802" s="226">
        <v>0</v>
      </c>
      <c r="S802" s="226">
        <v>0</v>
      </c>
      <c r="T802" s="226">
        <v>0</v>
      </c>
      <c r="U802" s="226">
        <v>0</v>
      </c>
      <c r="V802" s="226">
        <v>0</v>
      </c>
      <c r="W802" s="226">
        <v>0</v>
      </c>
      <c r="X802" s="226">
        <v>0</v>
      </c>
      <c r="Y802" s="226">
        <v>0</v>
      </c>
      <c r="Z802" s="226">
        <v>0</v>
      </c>
      <c r="AA802" s="226">
        <v>0</v>
      </c>
      <c r="AB802" s="226">
        <v>0</v>
      </c>
      <c r="AC802" s="226">
        <v>0</v>
      </c>
      <c r="AD802" s="226">
        <v>0</v>
      </c>
      <c r="AE802" s="226">
        <v>0</v>
      </c>
      <c r="AF802" s="226">
        <v>0</v>
      </c>
      <c r="AG802" s="226">
        <v>0</v>
      </c>
      <c r="AH802" s="226">
        <v>0</v>
      </c>
      <c r="AI802" s="226">
        <v>0</v>
      </c>
      <c r="AJ802" s="226">
        <v>0</v>
      </c>
    </row>
    <row r="803" spans="1:36" x14ac:dyDescent="0.25">
      <c r="A803" s="17"/>
      <c r="B803" s="226" t="s">
        <v>2219</v>
      </c>
      <c r="D803" s="226">
        <v>0</v>
      </c>
      <c r="E803" s="226">
        <v>0</v>
      </c>
      <c r="F803" s="226">
        <v>0</v>
      </c>
      <c r="G803" s="226">
        <v>0</v>
      </c>
      <c r="H803" s="226">
        <v>0</v>
      </c>
      <c r="I803" s="226">
        <v>0</v>
      </c>
      <c r="J803" s="226">
        <v>0</v>
      </c>
      <c r="K803" s="226">
        <v>0</v>
      </c>
      <c r="L803" s="226">
        <v>0</v>
      </c>
      <c r="M803" s="226">
        <v>0</v>
      </c>
      <c r="N803" s="226">
        <v>0</v>
      </c>
      <c r="O803" s="226">
        <v>0</v>
      </c>
      <c r="P803" s="226">
        <v>0</v>
      </c>
      <c r="Q803" s="226">
        <v>0</v>
      </c>
      <c r="R803" s="226">
        <v>0</v>
      </c>
      <c r="S803" s="226">
        <v>0</v>
      </c>
      <c r="T803" s="226">
        <v>0</v>
      </c>
      <c r="U803" s="226">
        <v>0</v>
      </c>
      <c r="V803" s="226">
        <v>0</v>
      </c>
      <c r="W803" s="226">
        <v>0</v>
      </c>
      <c r="X803" s="226">
        <v>0</v>
      </c>
      <c r="Y803" s="226">
        <v>0</v>
      </c>
      <c r="Z803" s="226">
        <v>0</v>
      </c>
      <c r="AA803" s="226">
        <v>0</v>
      </c>
      <c r="AB803" s="226">
        <v>0</v>
      </c>
      <c r="AC803" s="226">
        <v>0</v>
      </c>
      <c r="AD803" s="226">
        <v>0</v>
      </c>
      <c r="AE803" s="226">
        <v>0</v>
      </c>
      <c r="AF803" s="226">
        <v>0</v>
      </c>
      <c r="AG803" s="226">
        <v>0</v>
      </c>
      <c r="AH803" s="226">
        <v>0</v>
      </c>
      <c r="AI803" s="226">
        <v>0</v>
      </c>
      <c r="AJ803" s="226">
        <v>0</v>
      </c>
    </row>
    <row r="804" spans="1:36" x14ac:dyDescent="0.25">
      <c r="A804" s="17"/>
      <c r="B804" s="226" t="s">
        <v>2212</v>
      </c>
      <c r="D804" s="226">
        <v>32.902000000000001</v>
      </c>
      <c r="E804" s="226">
        <v>35.558</v>
      </c>
      <c r="F804" s="226">
        <v>33.432000000000002</v>
      </c>
      <c r="G804" s="226">
        <v>36.878</v>
      </c>
      <c r="H804" s="226">
        <v>38.423000000000002</v>
      </c>
      <c r="I804" s="226">
        <v>38.893999999999998</v>
      </c>
      <c r="J804" s="226">
        <v>39.466000000000001</v>
      </c>
      <c r="K804" s="226">
        <v>40.049999999999997</v>
      </c>
      <c r="L804" s="226">
        <v>40.643000000000001</v>
      </c>
      <c r="M804" s="226">
        <v>41.173999999999999</v>
      </c>
      <c r="N804" s="226">
        <v>41.710999999999999</v>
      </c>
      <c r="O804" s="226">
        <v>42.222999999999999</v>
      </c>
      <c r="P804" s="226">
        <v>42.701999999999998</v>
      </c>
      <c r="Q804" s="226">
        <v>43.185000000000002</v>
      </c>
      <c r="R804" s="226">
        <v>43.652000000000001</v>
      </c>
      <c r="S804" s="226">
        <v>44.106000000000002</v>
      </c>
      <c r="T804" s="226">
        <v>44.545999999999999</v>
      </c>
      <c r="U804" s="226">
        <v>44.975000000000001</v>
      </c>
      <c r="V804" s="226">
        <v>45.41</v>
      </c>
      <c r="W804" s="226">
        <v>45.832999999999998</v>
      </c>
      <c r="X804" s="226">
        <v>46.255000000000003</v>
      </c>
      <c r="Y804" s="226">
        <v>46.686</v>
      </c>
      <c r="Z804" s="226">
        <v>47.09</v>
      </c>
      <c r="AA804" s="226">
        <v>47.485999999999997</v>
      </c>
      <c r="AB804" s="226">
        <v>47.893999999999998</v>
      </c>
      <c r="AC804" s="226">
        <v>48.283999999999999</v>
      </c>
      <c r="AD804" s="226">
        <v>48.665999999999997</v>
      </c>
      <c r="AE804" s="226">
        <v>49.048999999999999</v>
      </c>
      <c r="AF804" s="226">
        <v>49.417000000000002</v>
      </c>
      <c r="AG804" s="226">
        <v>49.771999999999998</v>
      </c>
      <c r="AH804" s="226">
        <v>50.131999999999998</v>
      </c>
      <c r="AI804" s="226">
        <v>50.496000000000002</v>
      </c>
      <c r="AJ804" s="226">
        <v>50.853000000000002</v>
      </c>
    </row>
    <row r="805" spans="1:36" x14ac:dyDescent="0.25">
      <c r="A805" s="17"/>
      <c r="B805" s="226" t="s">
        <v>2232</v>
      </c>
    </row>
    <row r="806" spans="1:36" x14ac:dyDescent="0.25">
      <c r="A806" s="17"/>
      <c r="B806" s="226" t="s">
        <v>342</v>
      </c>
      <c r="D806" s="226">
        <v>0.81399999999999995</v>
      </c>
      <c r="E806" s="226">
        <v>0.88800000000000001</v>
      </c>
      <c r="F806" s="226">
        <v>0.82</v>
      </c>
      <c r="G806" s="226">
        <v>0.90200000000000002</v>
      </c>
      <c r="H806" s="226">
        <v>0.93799999999999994</v>
      </c>
      <c r="I806" s="226">
        <v>0.95</v>
      </c>
      <c r="J806" s="226">
        <v>0.96499999999999997</v>
      </c>
      <c r="K806" s="226">
        <v>0.97899999999999998</v>
      </c>
      <c r="L806" s="226">
        <v>0.99399999999999999</v>
      </c>
      <c r="M806" s="226">
        <v>1.0069999999999999</v>
      </c>
      <c r="N806" s="226">
        <v>1.02</v>
      </c>
      <c r="O806" s="226">
        <v>1.0329999999999999</v>
      </c>
      <c r="P806" s="226">
        <v>1.0449999999999999</v>
      </c>
      <c r="Q806" s="226">
        <v>1.0569999999999999</v>
      </c>
      <c r="R806" s="226">
        <v>1.069</v>
      </c>
      <c r="S806" s="226">
        <v>1.081</v>
      </c>
      <c r="T806" s="226">
        <v>1.093</v>
      </c>
      <c r="U806" s="226">
        <v>1.1040000000000001</v>
      </c>
      <c r="V806" s="226">
        <v>1.1160000000000001</v>
      </c>
      <c r="W806" s="226">
        <v>1.127</v>
      </c>
      <c r="X806" s="226">
        <v>1.1379999999999999</v>
      </c>
      <c r="Y806" s="226">
        <v>1.149</v>
      </c>
      <c r="Z806" s="226">
        <v>1.1599999999999999</v>
      </c>
      <c r="AA806" s="226">
        <v>1.17</v>
      </c>
      <c r="AB806" s="226">
        <v>1.181</v>
      </c>
      <c r="AC806" s="226">
        <v>1.1919999999999999</v>
      </c>
      <c r="AD806" s="226">
        <v>1.2030000000000001</v>
      </c>
      <c r="AE806" s="226">
        <v>1.2130000000000001</v>
      </c>
      <c r="AF806" s="226">
        <v>1.224</v>
      </c>
      <c r="AG806" s="226">
        <v>1.234</v>
      </c>
      <c r="AH806" s="226">
        <v>1.244</v>
      </c>
      <c r="AI806" s="226">
        <v>1.2549999999999999</v>
      </c>
      <c r="AJ806" s="226">
        <v>1.266</v>
      </c>
    </row>
    <row r="807" spans="1:36" x14ac:dyDescent="0.25">
      <c r="A807" s="17"/>
      <c r="B807" s="226" t="s">
        <v>2217</v>
      </c>
      <c r="D807" s="226">
        <v>2.3359999999999999</v>
      </c>
      <c r="E807" s="226">
        <v>2.3290000000000002</v>
      </c>
      <c r="F807" s="226">
        <v>2.282</v>
      </c>
      <c r="G807" s="226">
        <v>2.4220000000000002</v>
      </c>
      <c r="H807" s="226">
        <v>2.508</v>
      </c>
      <c r="I807" s="226">
        <v>2.5350000000000001</v>
      </c>
      <c r="J807" s="226">
        <v>2.5710000000000002</v>
      </c>
      <c r="K807" s="226">
        <v>2.6070000000000002</v>
      </c>
      <c r="L807" s="226">
        <v>2.6429999999999998</v>
      </c>
      <c r="M807" s="226">
        <v>2.6749999999999998</v>
      </c>
      <c r="N807" s="226">
        <v>2.7069999999999999</v>
      </c>
      <c r="O807" s="226">
        <v>2.7389999999999999</v>
      </c>
      <c r="P807" s="226">
        <v>2.7669999999999999</v>
      </c>
      <c r="Q807" s="226">
        <v>2.7869999999999999</v>
      </c>
      <c r="R807" s="226">
        <v>2.8079999999999998</v>
      </c>
      <c r="S807" s="226">
        <v>2.827</v>
      </c>
      <c r="T807" s="226">
        <v>2.8479999999999999</v>
      </c>
      <c r="U807" s="226">
        <v>2.8679999999999999</v>
      </c>
      <c r="V807" s="226">
        <v>2.891</v>
      </c>
      <c r="W807" s="226">
        <v>2.9129999999999998</v>
      </c>
      <c r="X807" s="226">
        <v>2.9340000000000002</v>
      </c>
      <c r="Y807" s="226">
        <v>2.9580000000000002</v>
      </c>
      <c r="Z807" s="226">
        <v>2.9790000000000001</v>
      </c>
      <c r="AA807" s="226">
        <v>3</v>
      </c>
      <c r="AB807" s="226">
        <v>3.0249999999999999</v>
      </c>
      <c r="AC807" s="226">
        <v>3.05</v>
      </c>
      <c r="AD807" s="226">
        <v>3.0739999999999998</v>
      </c>
      <c r="AE807" s="226">
        <v>3.1</v>
      </c>
      <c r="AF807" s="226">
        <v>3.125</v>
      </c>
      <c r="AG807" s="226">
        <v>3.1509999999999998</v>
      </c>
      <c r="AH807" s="226">
        <v>3.177</v>
      </c>
      <c r="AI807" s="226">
        <v>3.2050000000000001</v>
      </c>
      <c r="AJ807" s="226">
        <v>3.2330000000000001</v>
      </c>
    </row>
    <row r="808" spans="1:36" x14ac:dyDescent="0.25">
      <c r="A808" s="17"/>
      <c r="B808" s="226" t="s">
        <v>2218</v>
      </c>
      <c r="D808" s="226">
        <v>0</v>
      </c>
      <c r="E808" s="226">
        <v>0</v>
      </c>
      <c r="F808" s="226">
        <v>0</v>
      </c>
      <c r="G808" s="226">
        <v>0</v>
      </c>
      <c r="H808" s="226">
        <v>0</v>
      </c>
      <c r="I808" s="226">
        <v>0</v>
      </c>
      <c r="J808" s="226">
        <v>0</v>
      </c>
      <c r="K808" s="226">
        <v>0</v>
      </c>
      <c r="L808" s="226">
        <v>0</v>
      </c>
      <c r="M808" s="226">
        <v>0</v>
      </c>
      <c r="N808" s="226">
        <v>0</v>
      </c>
      <c r="O808" s="226">
        <v>0</v>
      </c>
      <c r="P808" s="226">
        <v>0</v>
      </c>
      <c r="Q808" s="226">
        <v>0</v>
      </c>
      <c r="R808" s="226">
        <v>0</v>
      </c>
      <c r="S808" s="226">
        <v>0</v>
      </c>
      <c r="T808" s="226">
        <v>0</v>
      </c>
      <c r="U808" s="226">
        <v>0</v>
      </c>
      <c r="V808" s="226">
        <v>0</v>
      </c>
      <c r="W808" s="226">
        <v>0</v>
      </c>
      <c r="X808" s="226">
        <v>0</v>
      </c>
      <c r="Y808" s="226">
        <v>0</v>
      </c>
      <c r="Z808" s="226">
        <v>0</v>
      </c>
      <c r="AA808" s="226">
        <v>0</v>
      </c>
      <c r="AB808" s="226">
        <v>0</v>
      </c>
      <c r="AC808" s="226">
        <v>0</v>
      </c>
      <c r="AD808" s="226">
        <v>0</v>
      </c>
      <c r="AE808" s="226">
        <v>0</v>
      </c>
      <c r="AF808" s="226">
        <v>0</v>
      </c>
      <c r="AG808" s="226">
        <v>0</v>
      </c>
      <c r="AH808" s="226">
        <v>0</v>
      </c>
      <c r="AI808" s="226">
        <v>0</v>
      </c>
      <c r="AJ808" s="226">
        <v>0</v>
      </c>
    </row>
    <row r="809" spans="1:36" x14ac:dyDescent="0.25">
      <c r="A809" s="17"/>
      <c r="B809" s="226" t="s">
        <v>2212</v>
      </c>
      <c r="D809" s="226">
        <v>3.1509999999999998</v>
      </c>
      <c r="E809" s="226">
        <v>3.2170000000000001</v>
      </c>
      <c r="F809" s="226">
        <v>3.1019999999999999</v>
      </c>
      <c r="G809" s="226">
        <v>3.323</v>
      </c>
      <c r="H809" s="226">
        <v>3.4470000000000001</v>
      </c>
      <c r="I809" s="226">
        <v>3.4849999999999999</v>
      </c>
      <c r="J809" s="226">
        <v>3.536</v>
      </c>
      <c r="K809" s="226">
        <v>3.5859999999999999</v>
      </c>
      <c r="L809" s="226">
        <v>3.637</v>
      </c>
      <c r="M809" s="226">
        <v>3.6819999999999999</v>
      </c>
      <c r="N809" s="226">
        <v>3.7269999999999999</v>
      </c>
      <c r="O809" s="226">
        <v>3.7719999999999998</v>
      </c>
      <c r="P809" s="226">
        <v>3.8119999999999998</v>
      </c>
      <c r="Q809" s="226">
        <v>3.8450000000000002</v>
      </c>
      <c r="R809" s="226">
        <v>3.8769999999999998</v>
      </c>
      <c r="S809" s="226">
        <v>3.9079999999999999</v>
      </c>
      <c r="T809" s="226">
        <v>3.94</v>
      </c>
      <c r="U809" s="226">
        <v>3.972</v>
      </c>
      <c r="V809" s="226">
        <v>4.0069999999999997</v>
      </c>
      <c r="W809" s="226">
        <v>4.0389999999999997</v>
      </c>
      <c r="X809" s="226">
        <v>4.0720000000000001</v>
      </c>
      <c r="Y809" s="226">
        <v>4.1059999999999999</v>
      </c>
      <c r="Z809" s="226">
        <v>4.1379999999999999</v>
      </c>
      <c r="AA809" s="226">
        <v>4.17</v>
      </c>
      <c r="AB809" s="226">
        <v>4.2069999999999999</v>
      </c>
      <c r="AC809" s="226">
        <v>4.242</v>
      </c>
      <c r="AD809" s="226">
        <v>4.2770000000000001</v>
      </c>
      <c r="AE809" s="226">
        <v>4.3129999999999997</v>
      </c>
      <c r="AF809" s="226">
        <v>4.3490000000000002</v>
      </c>
      <c r="AG809" s="226">
        <v>4.3849999999999998</v>
      </c>
      <c r="AH809" s="226">
        <v>4.4219999999999997</v>
      </c>
      <c r="AI809" s="226">
        <v>4.46</v>
      </c>
      <c r="AJ809" s="226">
        <v>4.4989999999999997</v>
      </c>
    </row>
    <row r="810" spans="1:36" x14ac:dyDescent="0.25">
      <c r="A810" s="17"/>
      <c r="B810" s="226" t="s">
        <v>2310</v>
      </c>
    </row>
    <row r="811" spans="1:36" x14ac:dyDescent="0.25">
      <c r="A811" s="17"/>
      <c r="B811" s="226" t="s">
        <v>342</v>
      </c>
      <c r="D811" s="226">
        <v>36.298000000000002</v>
      </c>
      <c r="E811" s="226">
        <v>39.56</v>
      </c>
      <c r="F811" s="226">
        <v>36.948</v>
      </c>
      <c r="G811" s="226">
        <v>40.853999999999999</v>
      </c>
      <c r="H811" s="226">
        <v>42.573999999999998</v>
      </c>
      <c r="I811" s="226">
        <v>43.101999999999997</v>
      </c>
      <c r="J811" s="226">
        <v>43.744</v>
      </c>
      <c r="K811" s="226">
        <v>44.396999999999998</v>
      </c>
      <c r="L811" s="226">
        <v>45.06</v>
      </c>
      <c r="M811" s="226">
        <v>45.654000000000003</v>
      </c>
      <c r="N811" s="226">
        <v>46.255000000000003</v>
      </c>
      <c r="O811" s="226">
        <v>46.828000000000003</v>
      </c>
      <c r="P811" s="226">
        <v>47.363</v>
      </c>
      <c r="Q811" s="226">
        <v>47.904000000000003</v>
      </c>
      <c r="R811" s="226">
        <v>48.426000000000002</v>
      </c>
      <c r="S811" s="226">
        <v>48.932000000000002</v>
      </c>
      <c r="T811" s="226">
        <v>49.423000000000002</v>
      </c>
      <c r="U811" s="226">
        <v>49.901000000000003</v>
      </c>
      <c r="V811" s="226">
        <v>50.384999999999998</v>
      </c>
      <c r="W811" s="226">
        <v>50.856999999999999</v>
      </c>
      <c r="X811" s="226">
        <v>51.326999999999998</v>
      </c>
      <c r="Y811" s="226">
        <v>51.808999999999997</v>
      </c>
      <c r="Z811" s="226">
        <v>52.26</v>
      </c>
      <c r="AA811" s="226">
        <v>52.701999999999998</v>
      </c>
      <c r="AB811" s="226">
        <v>53.158999999999999</v>
      </c>
      <c r="AC811" s="226">
        <v>53.595999999999997</v>
      </c>
      <c r="AD811" s="226">
        <v>54.024999999999999</v>
      </c>
      <c r="AE811" s="226">
        <v>54.454999999999998</v>
      </c>
      <c r="AF811" s="226">
        <v>54.869</v>
      </c>
      <c r="AG811" s="226">
        <v>55.268999999999998</v>
      </c>
      <c r="AH811" s="226">
        <v>55.674999999999997</v>
      </c>
      <c r="AI811" s="226">
        <v>56.087000000000003</v>
      </c>
      <c r="AJ811" s="226">
        <v>56.491</v>
      </c>
    </row>
    <row r="812" spans="1:36" x14ac:dyDescent="0.25">
      <c r="A812" s="17"/>
      <c r="B812" s="226" t="s">
        <v>2217</v>
      </c>
      <c r="D812" s="226">
        <v>35.85</v>
      </c>
      <c r="E812" s="226">
        <v>35.741</v>
      </c>
      <c r="F812" s="226">
        <v>35.024000000000001</v>
      </c>
      <c r="G812" s="226">
        <v>37.237000000000002</v>
      </c>
      <c r="H812" s="226">
        <v>38.601999999999997</v>
      </c>
      <c r="I812" s="226">
        <v>39.021999999999998</v>
      </c>
      <c r="J812" s="226">
        <v>39.584000000000003</v>
      </c>
      <c r="K812" s="226">
        <v>40.139000000000003</v>
      </c>
      <c r="L812" s="226">
        <v>40.703000000000003</v>
      </c>
      <c r="M812" s="226">
        <v>41.195999999999998</v>
      </c>
      <c r="N812" s="226">
        <v>41.689</v>
      </c>
      <c r="O812" s="226">
        <v>42.177</v>
      </c>
      <c r="P812" s="226">
        <v>42.615000000000002</v>
      </c>
      <c r="Q812" s="226">
        <v>42.948999999999998</v>
      </c>
      <c r="R812" s="226">
        <v>43.287999999999997</v>
      </c>
      <c r="S812" s="226">
        <v>43.609000000000002</v>
      </c>
      <c r="T812" s="226">
        <v>43.95</v>
      </c>
      <c r="U812" s="226">
        <v>44.295999999999999</v>
      </c>
      <c r="V812" s="226">
        <v>44.676000000000002</v>
      </c>
      <c r="W812" s="226">
        <v>45.03</v>
      </c>
      <c r="X812" s="226">
        <v>45.393999999999998</v>
      </c>
      <c r="Y812" s="226">
        <v>45.777999999999999</v>
      </c>
      <c r="Z812" s="226">
        <v>46.133000000000003</v>
      </c>
      <c r="AA812" s="226">
        <v>46.493000000000002</v>
      </c>
      <c r="AB812" s="226">
        <v>46.904000000000003</v>
      </c>
      <c r="AC812" s="226">
        <v>47.304000000000002</v>
      </c>
      <c r="AD812" s="226">
        <v>47.706000000000003</v>
      </c>
      <c r="AE812" s="226">
        <v>48.124000000000002</v>
      </c>
      <c r="AF812" s="226">
        <v>48.542000000000002</v>
      </c>
      <c r="AG812" s="226">
        <v>48.954999999999998</v>
      </c>
      <c r="AH812" s="226">
        <v>49.386000000000003</v>
      </c>
      <c r="AI812" s="226">
        <v>49.835000000000001</v>
      </c>
      <c r="AJ812" s="226">
        <v>50.284999999999997</v>
      </c>
    </row>
    <row r="813" spans="1:36" x14ac:dyDescent="0.25">
      <c r="A813" s="17"/>
      <c r="B813" s="226" t="s">
        <v>22</v>
      </c>
      <c r="D813" s="226">
        <v>0</v>
      </c>
      <c r="E813" s="226">
        <v>0</v>
      </c>
      <c r="F813" s="226">
        <v>0</v>
      </c>
      <c r="G813" s="226">
        <v>0</v>
      </c>
      <c r="H813" s="226">
        <v>0</v>
      </c>
      <c r="I813" s="226">
        <v>0</v>
      </c>
      <c r="J813" s="226">
        <v>0</v>
      </c>
      <c r="K813" s="226">
        <v>0</v>
      </c>
      <c r="L813" s="226">
        <v>0</v>
      </c>
      <c r="M813" s="226">
        <v>0</v>
      </c>
      <c r="N813" s="226">
        <v>0</v>
      </c>
      <c r="O813" s="226">
        <v>0</v>
      </c>
      <c r="P813" s="226">
        <v>0</v>
      </c>
      <c r="Q813" s="226">
        <v>0</v>
      </c>
      <c r="R813" s="226">
        <v>0</v>
      </c>
      <c r="S813" s="226">
        <v>0</v>
      </c>
      <c r="T813" s="226">
        <v>0</v>
      </c>
      <c r="U813" s="226">
        <v>0</v>
      </c>
      <c r="V813" s="226">
        <v>0</v>
      </c>
      <c r="W813" s="226">
        <v>0</v>
      </c>
      <c r="X813" s="226">
        <v>0</v>
      </c>
      <c r="Y813" s="226">
        <v>0</v>
      </c>
      <c r="Z813" s="226">
        <v>0</v>
      </c>
      <c r="AA813" s="226">
        <v>0</v>
      </c>
      <c r="AB813" s="226">
        <v>0</v>
      </c>
      <c r="AC813" s="226">
        <v>0</v>
      </c>
      <c r="AD813" s="226">
        <v>0</v>
      </c>
      <c r="AE813" s="226">
        <v>0</v>
      </c>
      <c r="AF813" s="226">
        <v>0</v>
      </c>
      <c r="AG813" s="226">
        <v>0</v>
      </c>
      <c r="AH813" s="226">
        <v>0</v>
      </c>
      <c r="AI813" s="226">
        <v>0</v>
      </c>
      <c r="AJ813" s="226">
        <v>0</v>
      </c>
    </row>
    <row r="814" spans="1:36" x14ac:dyDescent="0.25">
      <c r="A814" s="17"/>
      <c r="B814" s="226" t="s">
        <v>2218</v>
      </c>
      <c r="D814" s="226">
        <v>72.900000000000006</v>
      </c>
      <c r="E814" s="226">
        <v>73.304000000000002</v>
      </c>
      <c r="F814" s="226">
        <v>71.697000000000003</v>
      </c>
      <c r="G814" s="226">
        <v>76.403999999999996</v>
      </c>
      <c r="H814" s="226">
        <v>78.266999999999996</v>
      </c>
      <c r="I814" s="226">
        <v>79.001999999999995</v>
      </c>
      <c r="J814" s="226">
        <v>79.738</v>
      </c>
      <c r="K814" s="226">
        <v>80.165999999999997</v>
      </c>
      <c r="L814" s="226">
        <v>80.302000000000007</v>
      </c>
      <c r="M814" s="226">
        <v>80.015000000000001</v>
      </c>
      <c r="N814" s="226">
        <v>79.704999999999998</v>
      </c>
      <c r="O814" s="226">
        <v>79.468999999999994</v>
      </c>
      <c r="P814" s="226">
        <v>79.055999999999997</v>
      </c>
      <c r="Q814" s="226">
        <v>78.730999999999995</v>
      </c>
      <c r="R814" s="226">
        <v>78.423000000000002</v>
      </c>
      <c r="S814" s="226">
        <v>78.085999999999999</v>
      </c>
      <c r="T814" s="226">
        <v>77.808000000000007</v>
      </c>
      <c r="U814" s="226">
        <v>77.528999999999996</v>
      </c>
      <c r="V814" s="226">
        <v>77.38</v>
      </c>
      <c r="W814" s="226">
        <v>77.138999999999996</v>
      </c>
      <c r="X814" s="226">
        <v>76.896000000000001</v>
      </c>
      <c r="Y814" s="226">
        <v>76.688000000000002</v>
      </c>
      <c r="Z814" s="226">
        <v>76.414000000000001</v>
      </c>
      <c r="AA814" s="226">
        <v>76.150000000000006</v>
      </c>
      <c r="AB814" s="226">
        <v>75.998999999999995</v>
      </c>
      <c r="AC814" s="226">
        <v>75.83</v>
      </c>
      <c r="AD814" s="226">
        <v>75.664000000000001</v>
      </c>
      <c r="AE814" s="226">
        <v>75.534000000000006</v>
      </c>
      <c r="AF814" s="226">
        <v>75.421999999999997</v>
      </c>
      <c r="AG814" s="226">
        <v>75.313999999999993</v>
      </c>
      <c r="AH814" s="226">
        <v>75.236000000000004</v>
      </c>
      <c r="AI814" s="226">
        <v>75.183000000000007</v>
      </c>
      <c r="AJ814" s="226">
        <v>75.135000000000005</v>
      </c>
    </row>
    <row r="815" spans="1:36" x14ac:dyDescent="0.25">
      <c r="A815" s="17"/>
      <c r="B815" s="226" t="s">
        <v>2219</v>
      </c>
      <c r="D815" s="226">
        <v>5.298</v>
      </c>
      <c r="E815" s="226">
        <v>5.306</v>
      </c>
      <c r="F815" s="226">
        <v>5.1239999999999997</v>
      </c>
      <c r="G815" s="226">
        <v>5.4059999999999997</v>
      </c>
      <c r="H815" s="226">
        <v>5.5110000000000001</v>
      </c>
      <c r="I815" s="226">
        <v>5.524</v>
      </c>
      <c r="J815" s="226">
        <v>5.5460000000000003</v>
      </c>
      <c r="K815" s="226">
        <v>5.5460000000000003</v>
      </c>
      <c r="L815" s="226">
        <v>5.5490000000000004</v>
      </c>
      <c r="M815" s="226">
        <v>5.524</v>
      </c>
      <c r="N815" s="226">
        <v>5.5140000000000002</v>
      </c>
      <c r="O815" s="226">
        <v>5.48</v>
      </c>
      <c r="P815" s="226">
        <v>5.4610000000000003</v>
      </c>
      <c r="Q815" s="226">
        <v>5.4379999999999997</v>
      </c>
      <c r="R815" s="226">
        <v>5.4169999999999998</v>
      </c>
      <c r="S815" s="226">
        <v>5.3810000000000002</v>
      </c>
      <c r="T815" s="226">
        <v>5.3449999999999998</v>
      </c>
      <c r="U815" s="226">
        <v>5.3310000000000004</v>
      </c>
      <c r="V815" s="226">
        <v>5.2969999999999997</v>
      </c>
      <c r="W815" s="226">
        <v>5.2759999999999998</v>
      </c>
      <c r="X815" s="226">
        <v>5.2629999999999999</v>
      </c>
      <c r="Y815" s="226">
        <v>5.2460000000000004</v>
      </c>
      <c r="Z815" s="226">
        <v>5.2320000000000002</v>
      </c>
      <c r="AA815" s="226">
        <v>5.2149999999999999</v>
      </c>
      <c r="AB815" s="226">
        <v>5.1890000000000001</v>
      </c>
      <c r="AC815" s="226">
        <v>5.1539999999999999</v>
      </c>
      <c r="AD815" s="226">
        <v>5.1189999999999998</v>
      </c>
      <c r="AE815" s="226">
        <v>5.0860000000000003</v>
      </c>
      <c r="AF815" s="226">
        <v>5.05</v>
      </c>
      <c r="AG815" s="226">
        <v>5.0129999999999999</v>
      </c>
      <c r="AH815" s="226">
        <v>4.9790000000000001</v>
      </c>
      <c r="AI815" s="226">
        <v>4.9470000000000001</v>
      </c>
      <c r="AJ815" s="226">
        <v>4.9180000000000001</v>
      </c>
    </row>
    <row r="816" spans="1:36" x14ac:dyDescent="0.25">
      <c r="A816" s="17"/>
      <c r="B816" s="226" t="s">
        <v>2221</v>
      </c>
      <c r="D816" s="226">
        <v>11.87</v>
      </c>
      <c r="E816" s="226">
        <v>12.007999999999999</v>
      </c>
      <c r="F816" s="226">
        <v>11.784000000000001</v>
      </c>
      <c r="G816" s="226">
        <v>12.574</v>
      </c>
      <c r="H816" s="226">
        <v>13.016</v>
      </c>
      <c r="I816" s="226">
        <v>13.176</v>
      </c>
      <c r="J816" s="226">
        <v>13.404999999999999</v>
      </c>
      <c r="K816" s="226">
        <v>13.672000000000001</v>
      </c>
      <c r="L816" s="226">
        <v>13.951000000000001</v>
      </c>
      <c r="M816" s="226">
        <v>14.201000000000001</v>
      </c>
      <c r="N816" s="226">
        <v>14.425000000000001</v>
      </c>
      <c r="O816" s="226">
        <v>14.603999999999999</v>
      </c>
      <c r="P816" s="226">
        <v>14.821999999999999</v>
      </c>
      <c r="Q816" s="226">
        <v>15.042</v>
      </c>
      <c r="R816" s="226">
        <v>15.24</v>
      </c>
      <c r="S816" s="226">
        <v>15.487</v>
      </c>
      <c r="T816" s="226">
        <v>15.723000000000001</v>
      </c>
      <c r="U816" s="226">
        <v>15.935</v>
      </c>
      <c r="V816" s="226">
        <v>16.125</v>
      </c>
      <c r="W816" s="226">
        <v>16.369</v>
      </c>
      <c r="X816" s="226">
        <v>16.614999999999998</v>
      </c>
      <c r="Y816" s="226">
        <v>16.905000000000001</v>
      </c>
      <c r="Z816" s="226">
        <v>17.161999999999999</v>
      </c>
      <c r="AA816" s="226">
        <v>17.422000000000001</v>
      </c>
      <c r="AB816" s="226">
        <v>17.675999999999998</v>
      </c>
      <c r="AC816" s="226">
        <v>17.931999999999999</v>
      </c>
      <c r="AD816" s="226">
        <v>18.198</v>
      </c>
      <c r="AE816" s="226">
        <v>18.471</v>
      </c>
      <c r="AF816" s="226">
        <v>18.744</v>
      </c>
      <c r="AG816" s="226">
        <v>19.013000000000002</v>
      </c>
      <c r="AH816" s="226">
        <v>19.286999999999999</v>
      </c>
      <c r="AI816" s="226">
        <v>19.571000000000002</v>
      </c>
      <c r="AJ816" s="226">
        <v>19.859000000000002</v>
      </c>
    </row>
    <row r="817" spans="1:36" x14ac:dyDescent="0.25">
      <c r="A817" s="17"/>
      <c r="B817" s="226" t="s">
        <v>2212</v>
      </c>
      <c r="D817" s="226">
        <v>162.21600000000001</v>
      </c>
      <c r="E817" s="226">
        <v>165.917</v>
      </c>
      <c r="F817" s="226">
        <v>160.57599999999999</v>
      </c>
      <c r="G817" s="226">
        <v>172.47499999999999</v>
      </c>
      <c r="H817" s="226">
        <v>177.96899999999999</v>
      </c>
      <c r="I817" s="226">
        <v>179.82599999999999</v>
      </c>
      <c r="J817" s="226">
        <v>182.017</v>
      </c>
      <c r="K817" s="226">
        <v>183.92</v>
      </c>
      <c r="L817" s="226">
        <v>185.566</v>
      </c>
      <c r="M817" s="226">
        <v>186.59</v>
      </c>
      <c r="N817" s="226">
        <v>187.58699999999999</v>
      </c>
      <c r="O817" s="226">
        <v>188.55799999999999</v>
      </c>
      <c r="P817" s="226">
        <v>189.316</v>
      </c>
      <c r="Q817" s="226">
        <v>190.06299999999999</v>
      </c>
      <c r="R817" s="226">
        <v>190.79400000000001</v>
      </c>
      <c r="S817" s="226">
        <v>191.49600000000001</v>
      </c>
      <c r="T817" s="226">
        <v>192.24700000000001</v>
      </c>
      <c r="U817" s="226">
        <v>192.99199999999999</v>
      </c>
      <c r="V817" s="226">
        <v>193.864</v>
      </c>
      <c r="W817" s="226">
        <v>194.67099999999999</v>
      </c>
      <c r="X817" s="226">
        <v>195.495</v>
      </c>
      <c r="Y817" s="226">
        <v>196.42599999999999</v>
      </c>
      <c r="Z817" s="226">
        <v>197.2</v>
      </c>
      <c r="AA817" s="226">
        <v>197.982</v>
      </c>
      <c r="AB817" s="226">
        <v>198.92599999999999</v>
      </c>
      <c r="AC817" s="226">
        <v>199.816</v>
      </c>
      <c r="AD817" s="226">
        <v>200.71199999999999</v>
      </c>
      <c r="AE817" s="226">
        <v>201.67</v>
      </c>
      <c r="AF817" s="226">
        <v>202.62799999999999</v>
      </c>
      <c r="AG817" s="226">
        <v>203.56399999999999</v>
      </c>
      <c r="AH817" s="226">
        <v>204.56299999999999</v>
      </c>
      <c r="AI817" s="226">
        <v>205.62299999999999</v>
      </c>
      <c r="AJ817" s="226">
        <v>206.68799999999999</v>
      </c>
    </row>
    <row r="818" spans="1:36" x14ac:dyDescent="0.25">
      <c r="A818" s="17"/>
    </row>
    <row r="819" spans="1:36" x14ac:dyDescent="0.25">
      <c r="A819" s="17"/>
      <c r="B819" s="226" t="s">
        <v>2311</v>
      </c>
    </row>
    <row r="820" spans="1:36" x14ac:dyDescent="0.25">
      <c r="A820" s="17"/>
      <c r="B820" s="226" t="s">
        <v>2307</v>
      </c>
    </row>
    <row r="821" spans="1:36" x14ac:dyDescent="0.25">
      <c r="A821" s="17"/>
      <c r="B821" s="226" t="s">
        <v>342</v>
      </c>
      <c r="D821" s="226">
        <v>1.502</v>
      </c>
      <c r="E821" s="226">
        <v>1.643</v>
      </c>
      <c r="F821" s="226">
        <v>1.51</v>
      </c>
      <c r="G821" s="226">
        <v>1.63</v>
      </c>
      <c r="H821" s="226">
        <v>1.637</v>
      </c>
      <c r="I821" s="226">
        <v>1.6339999999999999</v>
      </c>
      <c r="J821" s="226">
        <v>1.65</v>
      </c>
      <c r="K821" s="226">
        <v>1.6659999999999999</v>
      </c>
      <c r="L821" s="226">
        <v>1.6819999999999999</v>
      </c>
      <c r="M821" s="226">
        <v>1.696</v>
      </c>
      <c r="N821" s="226">
        <v>1.7110000000000001</v>
      </c>
      <c r="O821" s="226">
        <v>1.724</v>
      </c>
      <c r="P821" s="226">
        <v>1.7370000000000001</v>
      </c>
      <c r="Q821" s="226">
        <v>1.7490000000000001</v>
      </c>
      <c r="R821" s="226">
        <v>1.762</v>
      </c>
      <c r="S821" s="226">
        <v>1.774</v>
      </c>
      <c r="T821" s="226">
        <v>1.7849999999999999</v>
      </c>
      <c r="U821" s="226">
        <v>1.796</v>
      </c>
      <c r="V821" s="226">
        <v>1.8089999999999999</v>
      </c>
      <c r="W821" s="226">
        <v>1.82</v>
      </c>
      <c r="X821" s="226">
        <v>1.831</v>
      </c>
      <c r="Y821" s="226">
        <v>1.843</v>
      </c>
      <c r="Z821" s="226">
        <v>1.8540000000000001</v>
      </c>
      <c r="AA821" s="226">
        <v>1.8640000000000001</v>
      </c>
      <c r="AB821" s="226">
        <v>1.875</v>
      </c>
      <c r="AC821" s="226">
        <v>1.885</v>
      </c>
      <c r="AD821" s="226">
        <v>1.895</v>
      </c>
      <c r="AE821" s="226">
        <v>1.905</v>
      </c>
      <c r="AF821" s="226">
        <v>1.915</v>
      </c>
      <c r="AG821" s="226">
        <v>1.9239999999999999</v>
      </c>
      <c r="AH821" s="226">
        <v>1.9330000000000001</v>
      </c>
      <c r="AI821" s="226">
        <v>1.9430000000000001</v>
      </c>
      <c r="AJ821" s="226">
        <v>1.9530000000000001</v>
      </c>
    </row>
    <row r="822" spans="1:36" x14ac:dyDescent="0.25">
      <c r="A822" s="17"/>
      <c r="B822" s="226" t="s">
        <v>2217</v>
      </c>
      <c r="D822" s="226">
        <v>16.466999999999999</v>
      </c>
      <c r="E822" s="226">
        <v>16.417999999999999</v>
      </c>
      <c r="F822" s="226">
        <v>15.997</v>
      </c>
      <c r="G822" s="226">
        <v>16.577999999999999</v>
      </c>
      <c r="H822" s="226">
        <v>16.507999999999999</v>
      </c>
      <c r="I822" s="226">
        <v>16.407</v>
      </c>
      <c r="J822" s="226">
        <v>16.516999999999999</v>
      </c>
      <c r="K822" s="226">
        <v>16.638999999999999</v>
      </c>
      <c r="L822" s="226">
        <v>16.751999999999999</v>
      </c>
      <c r="M822" s="226">
        <v>16.850999999999999</v>
      </c>
      <c r="N822" s="226">
        <v>16.952999999999999</v>
      </c>
      <c r="O822" s="226">
        <v>17.045000000000002</v>
      </c>
      <c r="P822" s="226">
        <v>17.119</v>
      </c>
      <c r="Q822" s="226">
        <v>17.103000000000002</v>
      </c>
      <c r="R822" s="226">
        <v>17.100999999999999</v>
      </c>
      <c r="S822" s="226">
        <v>17.094999999999999</v>
      </c>
      <c r="T822" s="226">
        <v>17.088000000000001</v>
      </c>
      <c r="U822" s="226">
        <v>17.097999999999999</v>
      </c>
      <c r="V822" s="226">
        <v>17.135999999999999</v>
      </c>
      <c r="W822" s="226">
        <v>17.164999999999999</v>
      </c>
      <c r="X822" s="226">
        <v>17.192</v>
      </c>
      <c r="Y822" s="226">
        <v>17.241</v>
      </c>
      <c r="Z822" s="226">
        <v>17.274999999999999</v>
      </c>
      <c r="AA822" s="226">
        <v>17.312999999999999</v>
      </c>
      <c r="AB822" s="226">
        <v>17.367999999999999</v>
      </c>
      <c r="AC822" s="226">
        <v>17.422999999999998</v>
      </c>
      <c r="AD822" s="226">
        <v>17.481000000000002</v>
      </c>
      <c r="AE822" s="226">
        <v>17.545999999999999</v>
      </c>
      <c r="AF822" s="226">
        <v>17.613</v>
      </c>
      <c r="AG822" s="226">
        <v>17.678999999999998</v>
      </c>
      <c r="AH822" s="226">
        <v>17.75</v>
      </c>
      <c r="AI822" s="226">
        <v>17.829000000000001</v>
      </c>
      <c r="AJ822" s="226">
        <v>17.908000000000001</v>
      </c>
    </row>
    <row r="823" spans="1:36" x14ac:dyDescent="0.25">
      <c r="A823" s="17"/>
      <c r="B823" s="226" t="s">
        <v>22</v>
      </c>
      <c r="D823" s="226">
        <v>0</v>
      </c>
      <c r="E823" s="226">
        <v>0</v>
      </c>
      <c r="F823" s="226">
        <v>0</v>
      </c>
      <c r="G823" s="226">
        <v>0</v>
      </c>
      <c r="H823" s="226">
        <v>0</v>
      </c>
      <c r="I823" s="226">
        <v>0</v>
      </c>
      <c r="J823" s="226">
        <v>0</v>
      </c>
      <c r="K823" s="226">
        <v>0</v>
      </c>
      <c r="L823" s="226">
        <v>0</v>
      </c>
      <c r="M823" s="226">
        <v>0</v>
      </c>
      <c r="N823" s="226">
        <v>0</v>
      </c>
      <c r="O823" s="226">
        <v>0</v>
      </c>
      <c r="P823" s="226">
        <v>0</v>
      </c>
      <c r="Q823" s="226">
        <v>0</v>
      </c>
      <c r="R823" s="226">
        <v>0</v>
      </c>
      <c r="S823" s="226">
        <v>0</v>
      </c>
      <c r="T823" s="226">
        <v>0</v>
      </c>
      <c r="U823" s="226">
        <v>0</v>
      </c>
      <c r="V823" s="226">
        <v>0</v>
      </c>
      <c r="W823" s="226">
        <v>0</v>
      </c>
      <c r="X823" s="226">
        <v>0</v>
      </c>
      <c r="Y823" s="226">
        <v>0</v>
      </c>
      <c r="Z823" s="226">
        <v>0</v>
      </c>
      <c r="AA823" s="226">
        <v>0</v>
      </c>
      <c r="AB823" s="226">
        <v>0</v>
      </c>
      <c r="AC823" s="226">
        <v>0</v>
      </c>
      <c r="AD823" s="226">
        <v>0</v>
      </c>
      <c r="AE823" s="226">
        <v>0</v>
      </c>
      <c r="AF823" s="226">
        <v>0</v>
      </c>
      <c r="AG823" s="226">
        <v>0</v>
      </c>
      <c r="AH823" s="226">
        <v>0</v>
      </c>
      <c r="AI823" s="226">
        <v>0</v>
      </c>
      <c r="AJ823" s="226">
        <v>0</v>
      </c>
    </row>
    <row r="824" spans="1:36" x14ac:dyDescent="0.25">
      <c r="A824" s="17"/>
      <c r="B824" s="226" t="s">
        <v>2218</v>
      </c>
      <c r="D824" s="226">
        <v>22.463000000000001</v>
      </c>
      <c r="E824" s="226">
        <v>22.515000000000001</v>
      </c>
      <c r="F824" s="226">
        <v>21.902999999999999</v>
      </c>
      <c r="G824" s="226">
        <v>22.631</v>
      </c>
      <c r="H824" s="226">
        <v>22.363</v>
      </c>
      <c r="I824" s="226">
        <v>22.137</v>
      </c>
      <c r="J824" s="226">
        <v>21.988</v>
      </c>
      <c r="K824" s="226">
        <v>21.731000000000002</v>
      </c>
      <c r="L824" s="226">
        <v>21.324999999999999</v>
      </c>
      <c r="M824" s="226">
        <v>20.759</v>
      </c>
      <c r="N824" s="226">
        <v>20.2</v>
      </c>
      <c r="O824" s="226">
        <v>19.654</v>
      </c>
      <c r="P824" s="226">
        <v>19.108000000000001</v>
      </c>
      <c r="Q824" s="226">
        <v>18.594000000000001</v>
      </c>
      <c r="R824" s="226">
        <v>18.114000000000001</v>
      </c>
      <c r="S824" s="226">
        <v>17.670999999999999</v>
      </c>
      <c r="T824" s="226">
        <v>17.25</v>
      </c>
      <c r="U824" s="226">
        <v>16.864999999999998</v>
      </c>
      <c r="V824" s="226">
        <v>16.535</v>
      </c>
      <c r="W824" s="226">
        <v>16.22</v>
      </c>
      <c r="X824" s="226">
        <v>15.907999999999999</v>
      </c>
      <c r="Y824" s="226">
        <v>15.647</v>
      </c>
      <c r="Z824" s="226">
        <v>15.375</v>
      </c>
      <c r="AA824" s="226">
        <v>15.12</v>
      </c>
      <c r="AB824" s="226">
        <v>14.901</v>
      </c>
      <c r="AC824" s="226">
        <v>14.694000000000001</v>
      </c>
      <c r="AD824" s="226">
        <v>14.505000000000001</v>
      </c>
      <c r="AE824" s="226">
        <v>14.336</v>
      </c>
      <c r="AF824" s="226">
        <v>14.185</v>
      </c>
      <c r="AG824" s="226">
        <v>14.042999999999999</v>
      </c>
      <c r="AH824" s="226">
        <v>13.917</v>
      </c>
      <c r="AI824" s="226">
        <v>13.807</v>
      </c>
      <c r="AJ824" s="226">
        <v>13.705</v>
      </c>
    </row>
    <row r="825" spans="1:36" x14ac:dyDescent="0.25">
      <c r="A825" s="17"/>
      <c r="B825" s="226" t="s">
        <v>2219</v>
      </c>
      <c r="D825" s="226">
        <v>1.6220000000000001</v>
      </c>
      <c r="E825" s="226">
        <v>1.61</v>
      </c>
      <c r="F825" s="226">
        <v>1.536</v>
      </c>
      <c r="G825" s="226">
        <v>1.59</v>
      </c>
      <c r="H825" s="226">
        <v>1.5629999999999999</v>
      </c>
      <c r="I825" s="226">
        <v>1.5489999999999999</v>
      </c>
      <c r="J825" s="226">
        <v>1.542</v>
      </c>
      <c r="K825" s="226">
        <v>1.5329999999999999</v>
      </c>
      <c r="L825" s="226">
        <v>1.5209999999999999</v>
      </c>
      <c r="M825" s="226">
        <v>1.5009999999999999</v>
      </c>
      <c r="N825" s="226">
        <v>1.48</v>
      </c>
      <c r="O825" s="226">
        <v>1.4590000000000001</v>
      </c>
      <c r="P825" s="226">
        <v>1.4410000000000001</v>
      </c>
      <c r="Q825" s="226">
        <v>1.4259999999999999</v>
      </c>
      <c r="R825" s="226">
        <v>1.4179999999999999</v>
      </c>
      <c r="S825" s="226">
        <v>1.41</v>
      </c>
      <c r="T825" s="226">
        <v>1.409</v>
      </c>
      <c r="U825" s="226">
        <v>1.41</v>
      </c>
      <c r="V825" s="226">
        <v>1.4139999999999999</v>
      </c>
      <c r="W825" s="226">
        <v>1.417</v>
      </c>
      <c r="X825" s="226">
        <v>1.423</v>
      </c>
      <c r="Y825" s="226">
        <v>1.4239999999999999</v>
      </c>
      <c r="Z825" s="226">
        <v>1.4259999999999999</v>
      </c>
      <c r="AA825" s="226">
        <v>1.4279999999999999</v>
      </c>
      <c r="AB825" s="226">
        <v>1.431</v>
      </c>
      <c r="AC825" s="226">
        <v>1.4330000000000001</v>
      </c>
      <c r="AD825" s="226">
        <v>1.4359999999999999</v>
      </c>
      <c r="AE825" s="226">
        <v>1.4379999999999999</v>
      </c>
      <c r="AF825" s="226">
        <v>1.44</v>
      </c>
      <c r="AG825" s="226">
        <v>1.4419999999999999</v>
      </c>
      <c r="AH825" s="226">
        <v>1.444</v>
      </c>
      <c r="AI825" s="226">
        <v>1.446</v>
      </c>
      <c r="AJ825" s="226">
        <v>1.448</v>
      </c>
    </row>
    <row r="826" spans="1:36" x14ac:dyDescent="0.25">
      <c r="A826" s="17"/>
      <c r="B826" s="226" t="s">
        <v>2221</v>
      </c>
      <c r="D826" s="226">
        <v>3.625</v>
      </c>
      <c r="E826" s="226">
        <v>3.6360000000000001</v>
      </c>
      <c r="F826" s="226">
        <v>3.5489999999999999</v>
      </c>
      <c r="G826" s="226">
        <v>3.6779999999999999</v>
      </c>
      <c r="H826" s="226">
        <v>3.649</v>
      </c>
      <c r="I826" s="226">
        <v>3.6320000000000001</v>
      </c>
      <c r="J826" s="226">
        <v>3.6520000000000001</v>
      </c>
      <c r="K826" s="226">
        <v>3.6760000000000002</v>
      </c>
      <c r="L826" s="226">
        <v>3.6989999999999998</v>
      </c>
      <c r="M826" s="226">
        <v>3.7170000000000001</v>
      </c>
      <c r="N826" s="226">
        <v>3.7320000000000002</v>
      </c>
      <c r="O826" s="226">
        <v>3.7509999999999999</v>
      </c>
      <c r="P826" s="226">
        <v>3.7690000000000001</v>
      </c>
      <c r="Q826" s="226">
        <v>3.7810000000000001</v>
      </c>
      <c r="R826" s="226">
        <v>3.7949999999999999</v>
      </c>
      <c r="S826" s="226">
        <v>3.81</v>
      </c>
      <c r="T826" s="226">
        <v>3.8260000000000001</v>
      </c>
      <c r="U826" s="226">
        <v>3.8439999999999999</v>
      </c>
      <c r="V826" s="226">
        <v>3.863</v>
      </c>
      <c r="W826" s="226">
        <v>3.879</v>
      </c>
      <c r="X826" s="226">
        <v>3.9020000000000001</v>
      </c>
      <c r="Y826" s="226">
        <v>3.9289999999999998</v>
      </c>
      <c r="Z826" s="226">
        <v>3.9540000000000002</v>
      </c>
      <c r="AA826" s="226">
        <v>3.98</v>
      </c>
      <c r="AB826" s="226">
        <v>4.0039999999999996</v>
      </c>
      <c r="AC826" s="226">
        <v>4.0289999999999999</v>
      </c>
      <c r="AD826" s="226">
        <v>4.0540000000000003</v>
      </c>
      <c r="AE826" s="226">
        <v>4.0810000000000004</v>
      </c>
      <c r="AF826" s="226">
        <v>4.1079999999999997</v>
      </c>
      <c r="AG826" s="226">
        <v>4.1349999999999998</v>
      </c>
      <c r="AH826" s="226">
        <v>4.1630000000000003</v>
      </c>
      <c r="AI826" s="226">
        <v>4.1929999999999996</v>
      </c>
      <c r="AJ826" s="226">
        <v>4.2229999999999999</v>
      </c>
    </row>
    <row r="827" spans="1:36" x14ac:dyDescent="0.25">
      <c r="A827" s="17"/>
      <c r="B827" s="226" t="s">
        <v>2212</v>
      </c>
      <c r="D827" s="226">
        <v>45.679000000000002</v>
      </c>
      <c r="E827" s="226">
        <v>45.822000000000003</v>
      </c>
      <c r="F827" s="226">
        <v>44.496000000000002</v>
      </c>
      <c r="G827" s="226">
        <v>46.106999999999999</v>
      </c>
      <c r="H827" s="226">
        <v>45.719000000000001</v>
      </c>
      <c r="I827" s="226">
        <v>45.36</v>
      </c>
      <c r="J827" s="226">
        <v>45.347999999999999</v>
      </c>
      <c r="K827" s="226">
        <v>45.246000000000002</v>
      </c>
      <c r="L827" s="226">
        <v>44.978999999999999</v>
      </c>
      <c r="M827" s="226">
        <v>44.523000000000003</v>
      </c>
      <c r="N827" s="226">
        <v>44.075000000000003</v>
      </c>
      <c r="O827" s="226">
        <v>43.633000000000003</v>
      </c>
      <c r="P827" s="226">
        <v>43.173999999999999</v>
      </c>
      <c r="Q827" s="226">
        <v>42.652999999999999</v>
      </c>
      <c r="R827" s="226">
        <v>42.19</v>
      </c>
      <c r="S827" s="226">
        <v>41.759</v>
      </c>
      <c r="T827" s="226">
        <v>41.357999999999997</v>
      </c>
      <c r="U827" s="226">
        <v>41.014000000000003</v>
      </c>
      <c r="V827" s="226">
        <v>40.756</v>
      </c>
      <c r="W827" s="226">
        <v>40.500999999999998</v>
      </c>
      <c r="X827" s="226">
        <v>40.256999999999998</v>
      </c>
      <c r="Y827" s="226">
        <v>40.082999999999998</v>
      </c>
      <c r="Z827" s="226">
        <v>39.883000000000003</v>
      </c>
      <c r="AA827" s="226">
        <v>39.704999999999998</v>
      </c>
      <c r="AB827" s="226">
        <v>39.578000000000003</v>
      </c>
      <c r="AC827" s="226">
        <v>39.465000000000003</v>
      </c>
      <c r="AD827" s="226">
        <v>39.369999999999997</v>
      </c>
      <c r="AE827" s="226">
        <v>39.305999999999997</v>
      </c>
      <c r="AF827" s="226">
        <v>39.261000000000003</v>
      </c>
      <c r="AG827" s="226">
        <v>39.222999999999999</v>
      </c>
      <c r="AH827" s="226">
        <v>39.207000000000001</v>
      </c>
      <c r="AI827" s="226">
        <v>39.218000000000004</v>
      </c>
      <c r="AJ827" s="226">
        <v>39.238</v>
      </c>
    </row>
    <row r="828" spans="1:36" x14ac:dyDescent="0.25">
      <c r="A828" s="17"/>
      <c r="B828" s="226" t="s">
        <v>2308</v>
      </c>
    </row>
    <row r="829" spans="1:36" x14ac:dyDescent="0.25">
      <c r="A829" s="17"/>
      <c r="B829" s="226" t="s">
        <v>342</v>
      </c>
      <c r="D829" s="226">
        <v>8.9529999999999994</v>
      </c>
      <c r="E829" s="226">
        <v>9.734</v>
      </c>
      <c r="F829" s="226">
        <v>8.9459999999999997</v>
      </c>
      <c r="G829" s="226">
        <v>9.5470000000000006</v>
      </c>
      <c r="H829" s="226">
        <v>9.5670000000000002</v>
      </c>
      <c r="I829" s="226">
        <v>9.5259999999999998</v>
      </c>
      <c r="J829" s="226">
        <v>9.5749999999999993</v>
      </c>
      <c r="K829" s="226">
        <v>9.6280000000000001</v>
      </c>
      <c r="L829" s="226">
        <v>9.6780000000000008</v>
      </c>
      <c r="M829" s="226">
        <v>9.7219999999999995</v>
      </c>
      <c r="N829" s="226">
        <v>9.7690000000000001</v>
      </c>
      <c r="O829" s="226">
        <v>9.8130000000000006</v>
      </c>
      <c r="P829" s="226">
        <v>9.85</v>
      </c>
      <c r="Q829" s="226">
        <v>9.8859999999999992</v>
      </c>
      <c r="R829" s="226">
        <v>9.9220000000000006</v>
      </c>
      <c r="S829" s="226">
        <v>9.9580000000000002</v>
      </c>
      <c r="T829" s="226">
        <v>9.9879999999999995</v>
      </c>
      <c r="U829" s="226">
        <v>10.019</v>
      </c>
      <c r="V829" s="226">
        <v>10.058</v>
      </c>
      <c r="W829" s="226">
        <v>10.090999999999999</v>
      </c>
      <c r="X829" s="226">
        <v>10.121</v>
      </c>
      <c r="Y829" s="226">
        <v>10.157</v>
      </c>
      <c r="Z829" s="226">
        <v>10.186</v>
      </c>
      <c r="AA829" s="226">
        <v>10.215</v>
      </c>
      <c r="AB829" s="226">
        <v>10.247</v>
      </c>
      <c r="AC829" s="226">
        <v>10.276999999999999</v>
      </c>
      <c r="AD829" s="226">
        <v>10.305999999999999</v>
      </c>
      <c r="AE829" s="226">
        <v>10.335000000000001</v>
      </c>
      <c r="AF829" s="226">
        <v>10.363</v>
      </c>
      <c r="AG829" s="226">
        <v>10.388999999999999</v>
      </c>
      <c r="AH829" s="226">
        <v>10.416</v>
      </c>
      <c r="AI829" s="226">
        <v>10.446</v>
      </c>
      <c r="AJ829" s="226">
        <v>10.475</v>
      </c>
    </row>
    <row r="830" spans="1:36" x14ac:dyDescent="0.25">
      <c r="A830" s="17"/>
      <c r="B830" s="226" t="s">
        <v>2217</v>
      </c>
      <c r="D830" s="226">
        <v>0.72099999999999997</v>
      </c>
      <c r="E830" s="226">
        <v>0.72299999999999998</v>
      </c>
      <c r="F830" s="226">
        <v>0.70399999999999996</v>
      </c>
      <c r="G830" s="226">
        <v>0.73899999999999999</v>
      </c>
      <c r="H830" s="226">
        <v>0.73799999999999999</v>
      </c>
      <c r="I830" s="226">
        <v>0.73599999999999999</v>
      </c>
      <c r="J830" s="226">
        <v>0.745</v>
      </c>
      <c r="K830" s="226">
        <v>0.754</v>
      </c>
      <c r="L830" s="226">
        <v>0.76200000000000001</v>
      </c>
      <c r="M830" s="226">
        <v>0.77</v>
      </c>
      <c r="N830" s="226">
        <v>0.77800000000000002</v>
      </c>
      <c r="O830" s="226">
        <v>0.78600000000000003</v>
      </c>
      <c r="P830" s="226">
        <v>0.79300000000000004</v>
      </c>
      <c r="Q830" s="226">
        <v>0.79700000000000004</v>
      </c>
      <c r="R830" s="226">
        <v>0.80200000000000005</v>
      </c>
      <c r="S830" s="226">
        <v>0.80600000000000005</v>
      </c>
      <c r="T830" s="226">
        <v>0.81</v>
      </c>
      <c r="U830" s="226">
        <v>0.81399999999999995</v>
      </c>
      <c r="V830" s="226">
        <v>0.81899999999999995</v>
      </c>
      <c r="W830" s="226">
        <v>0.82399999999999995</v>
      </c>
      <c r="X830" s="226">
        <v>0.82699999999999996</v>
      </c>
      <c r="Y830" s="226">
        <v>0.83199999999999996</v>
      </c>
      <c r="Z830" s="226">
        <v>0.83599999999999997</v>
      </c>
      <c r="AA830" s="226">
        <v>0.83899999999999997</v>
      </c>
      <c r="AB830" s="226">
        <v>0.84299999999999997</v>
      </c>
      <c r="AC830" s="226">
        <v>0.84699999999999998</v>
      </c>
      <c r="AD830" s="226">
        <v>0.85099999999999998</v>
      </c>
      <c r="AE830" s="226">
        <v>0.85499999999999998</v>
      </c>
      <c r="AF830" s="226">
        <v>0.85799999999999998</v>
      </c>
      <c r="AG830" s="226">
        <v>0.86199999999999999</v>
      </c>
      <c r="AH830" s="226">
        <v>0.86499999999999999</v>
      </c>
      <c r="AI830" s="226">
        <v>0.86899999999999999</v>
      </c>
      <c r="AJ830" s="226">
        <v>0.873</v>
      </c>
    </row>
    <row r="831" spans="1:36" x14ac:dyDescent="0.25">
      <c r="A831" s="17"/>
      <c r="B831" s="226" t="s">
        <v>2212</v>
      </c>
      <c r="D831" s="226">
        <v>9.6739999999999995</v>
      </c>
      <c r="E831" s="226">
        <v>10.457000000000001</v>
      </c>
      <c r="F831" s="226">
        <v>9.6509999999999998</v>
      </c>
      <c r="G831" s="226">
        <v>10.285</v>
      </c>
      <c r="H831" s="226">
        <v>10.305</v>
      </c>
      <c r="I831" s="226">
        <v>10.262</v>
      </c>
      <c r="J831" s="226">
        <v>10.319000000000001</v>
      </c>
      <c r="K831" s="226">
        <v>10.382</v>
      </c>
      <c r="L831" s="226">
        <v>10.44</v>
      </c>
      <c r="M831" s="226">
        <v>10.492000000000001</v>
      </c>
      <c r="N831" s="226">
        <v>10.547000000000001</v>
      </c>
      <c r="O831" s="226">
        <v>10.599</v>
      </c>
      <c r="P831" s="226">
        <v>10.643000000000001</v>
      </c>
      <c r="Q831" s="226">
        <v>10.683</v>
      </c>
      <c r="R831" s="226">
        <v>10.724</v>
      </c>
      <c r="S831" s="226">
        <v>10.763999999999999</v>
      </c>
      <c r="T831" s="226">
        <v>10.798</v>
      </c>
      <c r="U831" s="226">
        <v>10.833</v>
      </c>
      <c r="V831" s="226">
        <v>10.877000000000001</v>
      </c>
      <c r="W831" s="226">
        <v>10.914999999999999</v>
      </c>
      <c r="X831" s="226">
        <v>10.949</v>
      </c>
      <c r="Y831" s="226">
        <v>10.989000000000001</v>
      </c>
      <c r="Z831" s="226">
        <v>11.022</v>
      </c>
      <c r="AA831" s="226">
        <v>11.054</v>
      </c>
      <c r="AB831" s="226">
        <v>11.09</v>
      </c>
      <c r="AC831" s="226">
        <v>11.124000000000001</v>
      </c>
      <c r="AD831" s="226">
        <v>11.157</v>
      </c>
      <c r="AE831" s="226">
        <v>11.19</v>
      </c>
      <c r="AF831" s="226">
        <v>11.221</v>
      </c>
      <c r="AG831" s="226">
        <v>11.250999999999999</v>
      </c>
      <c r="AH831" s="226">
        <v>11.282</v>
      </c>
      <c r="AI831" s="226">
        <v>11.315</v>
      </c>
      <c r="AJ831" s="226">
        <v>11.348000000000001</v>
      </c>
    </row>
    <row r="832" spans="1:36" x14ac:dyDescent="0.25">
      <c r="A832" s="17"/>
      <c r="B832" s="226" t="s">
        <v>2309</v>
      </c>
    </row>
    <row r="833" spans="1:36" x14ac:dyDescent="0.25">
      <c r="A833" s="17"/>
      <c r="B833" s="226" t="s">
        <v>342</v>
      </c>
      <c r="D833" s="226">
        <v>12.175000000000001</v>
      </c>
      <c r="E833" s="226">
        <v>13.368</v>
      </c>
      <c r="F833" s="226">
        <v>12.502000000000001</v>
      </c>
      <c r="G833" s="226">
        <v>13.691000000000001</v>
      </c>
      <c r="H833" s="226">
        <v>13.813000000000001</v>
      </c>
      <c r="I833" s="226">
        <v>13.827999999999999</v>
      </c>
      <c r="J833" s="226">
        <v>14.015000000000001</v>
      </c>
      <c r="K833" s="226">
        <v>14.209</v>
      </c>
      <c r="L833" s="226">
        <v>14.397</v>
      </c>
      <c r="M833" s="226">
        <v>14.571</v>
      </c>
      <c r="N833" s="226">
        <v>14.752000000000001</v>
      </c>
      <c r="O833" s="226">
        <v>14.92</v>
      </c>
      <c r="P833" s="226">
        <v>15.074999999999999</v>
      </c>
      <c r="Q833" s="226">
        <v>15.224</v>
      </c>
      <c r="R833" s="226">
        <v>15.371</v>
      </c>
      <c r="S833" s="226">
        <v>15.512</v>
      </c>
      <c r="T833" s="226">
        <v>15.643000000000001</v>
      </c>
      <c r="U833" s="226">
        <v>15.773999999999999</v>
      </c>
      <c r="V833" s="226">
        <v>15.914</v>
      </c>
      <c r="W833" s="226">
        <v>16.047000000000001</v>
      </c>
      <c r="X833" s="226">
        <v>16.170000000000002</v>
      </c>
      <c r="Y833" s="226">
        <v>16.3</v>
      </c>
      <c r="Z833" s="226">
        <v>16.419</v>
      </c>
      <c r="AA833" s="226">
        <v>16.533000000000001</v>
      </c>
      <c r="AB833" s="226">
        <v>16.649000000000001</v>
      </c>
      <c r="AC833" s="226">
        <v>16.759</v>
      </c>
      <c r="AD833" s="226">
        <v>16.864999999999998</v>
      </c>
      <c r="AE833" s="226">
        <v>16.969000000000001</v>
      </c>
      <c r="AF833" s="226">
        <v>17.067</v>
      </c>
      <c r="AG833" s="226">
        <v>17.158999999999999</v>
      </c>
      <c r="AH833" s="226">
        <v>17.251999999999999</v>
      </c>
      <c r="AI833" s="226">
        <v>17.344999999999999</v>
      </c>
      <c r="AJ833" s="226">
        <v>17.434999999999999</v>
      </c>
    </row>
    <row r="834" spans="1:36" x14ac:dyDescent="0.25">
      <c r="A834" s="17"/>
      <c r="B834" s="226" t="s">
        <v>2217</v>
      </c>
      <c r="D834" s="226">
        <v>0.72199999999999998</v>
      </c>
      <c r="E834" s="226">
        <v>0.72499999999999998</v>
      </c>
      <c r="F834" s="226">
        <v>0.70699999999999996</v>
      </c>
      <c r="G834" s="226">
        <v>0.745</v>
      </c>
      <c r="H834" s="226">
        <v>0.746</v>
      </c>
      <c r="I834" s="226">
        <v>0.745</v>
      </c>
      <c r="J834" s="226">
        <v>0.755</v>
      </c>
      <c r="K834" s="226">
        <v>0.76500000000000001</v>
      </c>
      <c r="L834" s="226">
        <v>0.77400000000000002</v>
      </c>
      <c r="M834" s="226">
        <v>0.78300000000000003</v>
      </c>
      <c r="N834" s="226">
        <v>0.79200000000000004</v>
      </c>
      <c r="O834" s="226">
        <v>0.80100000000000005</v>
      </c>
      <c r="P834" s="226">
        <v>0.80900000000000005</v>
      </c>
      <c r="Q834" s="226">
        <v>0.81799999999999995</v>
      </c>
      <c r="R834" s="226">
        <v>0.82699999999999996</v>
      </c>
      <c r="S834" s="226">
        <v>0.83499999999999996</v>
      </c>
      <c r="T834" s="226">
        <v>0.84399999999999997</v>
      </c>
      <c r="U834" s="226">
        <v>0.85199999999999998</v>
      </c>
      <c r="V834" s="226">
        <v>0.86199999999999999</v>
      </c>
      <c r="W834" s="226">
        <v>0.871</v>
      </c>
      <c r="X834" s="226">
        <v>0.879</v>
      </c>
      <c r="Y834" s="226">
        <v>0.88700000000000001</v>
      </c>
      <c r="Z834" s="226">
        <v>0.89500000000000002</v>
      </c>
      <c r="AA834" s="226">
        <v>0.90300000000000002</v>
      </c>
      <c r="AB834" s="226">
        <v>0.91100000000000003</v>
      </c>
      <c r="AC834" s="226">
        <v>0.91800000000000004</v>
      </c>
      <c r="AD834" s="226">
        <v>0.92600000000000005</v>
      </c>
      <c r="AE834" s="226">
        <v>0.93300000000000005</v>
      </c>
      <c r="AF834" s="226">
        <v>0.94</v>
      </c>
      <c r="AG834" s="226">
        <v>0.94699999999999995</v>
      </c>
      <c r="AH834" s="226">
        <v>0.95399999999999996</v>
      </c>
      <c r="AI834" s="226">
        <v>0.96099999999999997</v>
      </c>
      <c r="AJ834" s="226">
        <v>0.96799999999999997</v>
      </c>
    </row>
    <row r="835" spans="1:36" x14ac:dyDescent="0.25">
      <c r="A835" s="17"/>
      <c r="B835" s="226" t="s">
        <v>2218</v>
      </c>
      <c r="D835" s="226">
        <v>0</v>
      </c>
      <c r="E835" s="226">
        <v>0</v>
      </c>
      <c r="F835" s="226">
        <v>0</v>
      </c>
      <c r="G835" s="226">
        <v>0</v>
      </c>
      <c r="H835" s="226">
        <v>0</v>
      </c>
      <c r="I835" s="226">
        <v>0</v>
      </c>
      <c r="J835" s="226">
        <v>0</v>
      </c>
      <c r="K835" s="226">
        <v>0</v>
      </c>
      <c r="L835" s="226">
        <v>0</v>
      </c>
      <c r="M835" s="226">
        <v>0</v>
      </c>
      <c r="N835" s="226">
        <v>0</v>
      </c>
      <c r="O835" s="226">
        <v>0</v>
      </c>
      <c r="P835" s="226">
        <v>0</v>
      </c>
      <c r="Q835" s="226">
        <v>0</v>
      </c>
      <c r="R835" s="226">
        <v>0</v>
      </c>
      <c r="S835" s="226">
        <v>0</v>
      </c>
      <c r="T835" s="226">
        <v>0</v>
      </c>
      <c r="U835" s="226">
        <v>0</v>
      </c>
      <c r="V835" s="226">
        <v>0</v>
      </c>
      <c r="W835" s="226">
        <v>0</v>
      </c>
      <c r="X835" s="226">
        <v>0</v>
      </c>
      <c r="Y835" s="226">
        <v>0</v>
      </c>
      <c r="Z835" s="226">
        <v>0</v>
      </c>
      <c r="AA835" s="226">
        <v>0</v>
      </c>
      <c r="AB835" s="226">
        <v>0</v>
      </c>
      <c r="AC835" s="226">
        <v>0</v>
      </c>
      <c r="AD835" s="226">
        <v>0</v>
      </c>
      <c r="AE835" s="226">
        <v>0</v>
      </c>
      <c r="AF835" s="226">
        <v>0</v>
      </c>
      <c r="AG835" s="226">
        <v>0</v>
      </c>
      <c r="AH835" s="226">
        <v>0</v>
      </c>
      <c r="AI835" s="226">
        <v>0</v>
      </c>
      <c r="AJ835" s="226">
        <v>0</v>
      </c>
    </row>
    <row r="836" spans="1:36" x14ac:dyDescent="0.25">
      <c r="A836" s="17"/>
      <c r="B836" s="226" t="s">
        <v>2219</v>
      </c>
      <c r="D836" s="226">
        <v>0</v>
      </c>
      <c r="E836" s="226">
        <v>0</v>
      </c>
      <c r="F836" s="226">
        <v>0</v>
      </c>
      <c r="G836" s="226">
        <v>0</v>
      </c>
      <c r="H836" s="226">
        <v>0</v>
      </c>
      <c r="I836" s="226">
        <v>0</v>
      </c>
      <c r="J836" s="226">
        <v>0</v>
      </c>
      <c r="K836" s="226">
        <v>0</v>
      </c>
      <c r="L836" s="226">
        <v>0</v>
      </c>
      <c r="M836" s="226">
        <v>0</v>
      </c>
      <c r="N836" s="226">
        <v>0</v>
      </c>
      <c r="O836" s="226">
        <v>0</v>
      </c>
      <c r="P836" s="226">
        <v>0</v>
      </c>
      <c r="Q836" s="226">
        <v>0</v>
      </c>
      <c r="R836" s="226">
        <v>0</v>
      </c>
      <c r="S836" s="226">
        <v>0</v>
      </c>
      <c r="T836" s="226">
        <v>0</v>
      </c>
      <c r="U836" s="226">
        <v>0</v>
      </c>
      <c r="V836" s="226">
        <v>0</v>
      </c>
      <c r="W836" s="226">
        <v>0</v>
      </c>
      <c r="X836" s="226">
        <v>0</v>
      </c>
      <c r="Y836" s="226">
        <v>0</v>
      </c>
      <c r="Z836" s="226">
        <v>0</v>
      </c>
      <c r="AA836" s="226">
        <v>0</v>
      </c>
      <c r="AB836" s="226">
        <v>0</v>
      </c>
      <c r="AC836" s="226">
        <v>0</v>
      </c>
      <c r="AD836" s="226">
        <v>0</v>
      </c>
      <c r="AE836" s="226">
        <v>0</v>
      </c>
      <c r="AF836" s="226">
        <v>0</v>
      </c>
      <c r="AG836" s="226">
        <v>0</v>
      </c>
      <c r="AH836" s="226">
        <v>0</v>
      </c>
      <c r="AI836" s="226">
        <v>0</v>
      </c>
      <c r="AJ836" s="226">
        <v>0</v>
      </c>
    </row>
    <row r="837" spans="1:36" x14ac:dyDescent="0.25">
      <c r="A837" s="17"/>
      <c r="B837" s="226" t="s">
        <v>2212</v>
      </c>
      <c r="D837" s="226">
        <v>12.898</v>
      </c>
      <c r="E837" s="226">
        <v>14.093</v>
      </c>
      <c r="F837" s="226">
        <v>13.209</v>
      </c>
      <c r="G837" s="226">
        <v>14.436</v>
      </c>
      <c r="H837" s="226">
        <v>14.558999999999999</v>
      </c>
      <c r="I837" s="226">
        <v>14.574</v>
      </c>
      <c r="J837" s="226">
        <v>14.77</v>
      </c>
      <c r="K837" s="226">
        <v>14.974</v>
      </c>
      <c r="L837" s="226">
        <v>15.170999999999999</v>
      </c>
      <c r="M837" s="226">
        <v>15.353999999999999</v>
      </c>
      <c r="N837" s="226">
        <v>15.544</v>
      </c>
      <c r="O837" s="226">
        <v>15.722</v>
      </c>
      <c r="P837" s="226">
        <v>15.884</v>
      </c>
      <c r="Q837" s="226">
        <v>16.042000000000002</v>
      </c>
      <c r="R837" s="226">
        <v>16.196999999999999</v>
      </c>
      <c r="S837" s="226">
        <v>16.347000000000001</v>
      </c>
      <c r="T837" s="226">
        <v>16.486999999999998</v>
      </c>
      <c r="U837" s="226">
        <v>16.626000000000001</v>
      </c>
      <c r="V837" s="226">
        <v>16.776</v>
      </c>
      <c r="W837" s="226">
        <v>16.917999999999999</v>
      </c>
      <c r="X837" s="226">
        <v>17.047999999999998</v>
      </c>
      <c r="Y837" s="226">
        <v>17.187999999999999</v>
      </c>
      <c r="Z837" s="226">
        <v>17.314</v>
      </c>
      <c r="AA837" s="226">
        <v>17.434999999999999</v>
      </c>
      <c r="AB837" s="226">
        <v>17.559000000000001</v>
      </c>
      <c r="AC837" s="226">
        <v>17.677</v>
      </c>
      <c r="AD837" s="226">
        <v>17.791</v>
      </c>
      <c r="AE837" s="226">
        <v>17.902000000000001</v>
      </c>
      <c r="AF837" s="226">
        <v>18.007000000000001</v>
      </c>
      <c r="AG837" s="226">
        <v>18.106000000000002</v>
      </c>
      <c r="AH837" s="226">
        <v>18.206</v>
      </c>
      <c r="AI837" s="226">
        <v>18.306000000000001</v>
      </c>
      <c r="AJ837" s="226">
        <v>18.402999999999999</v>
      </c>
    </row>
    <row r="838" spans="1:36" x14ac:dyDescent="0.25">
      <c r="A838" s="17"/>
      <c r="B838" s="226" t="s">
        <v>2232</v>
      </c>
    </row>
    <row r="839" spans="1:36" x14ac:dyDescent="0.25">
      <c r="A839" s="17"/>
      <c r="B839" s="226" t="s">
        <v>2217</v>
      </c>
      <c r="D839" s="226">
        <v>0.71599999999999997</v>
      </c>
      <c r="E839" s="226">
        <v>0.71399999999999997</v>
      </c>
      <c r="F839" s="226">
        <v>0.69599999999999995</v>
      </c>
      <c r="G839" s="226">
        <v>0.72099999999999997</v>
      </c>
      <c r="H839" s="226">
        <v>0.71799999999999997</v>
      </c>
      <c r="I839" s="226">
        <v>0.71299999999999997</v>
      </c>
      <c r="J839" s="226">
        <v>0.71799999999999997</v>
      </c>
      <c r="K839" s="226">
        <v>0.72399999999999998</v>
      </c>
      <c r="L839" s="226">
        <v>0.72899999999999998</v>
      </c>
      <c r="M839" s="226">
        <v>0.73299999999999998</v>
      </c>
      <c r="N839" s="226">
        <v>0.73799999999999999</v>
      </c>
      <c r="O839" s="226">
        <v>0.74199999999999999</v>
      </c>
      <c r="P839" s="226">
        <v>0.746</v>
      </c>
      <c r="Q839" s="226">
        <v>0.745</v>
      </c>
      <c r="R839" s="226">
        <v>0.745</v>
      </c>
      <c r="S839" s="226">
        <v>0.745</v>
      </c>
      <c r="T839" s="226">
        <v>0.745</v>
      </c>
      <c r="U839" s="226">
        <v>0.746</v>
      </c>
      <c r="V839" s="226">
        <v>0.748</v>
      </c>
      <c r="W839" s="226">
        <v>0.749</v>
      </c>
      <c r="X839" s="226">
        <v>0.75</v>
      </c>
      <c r="Y839" s="226">
        <v>0.753</v>
      </c>
      <c r="Z839" s="226">
        <v>0.754</v>
      </c>
      <c r="AA839" s="226">
        <v>0.75600000000000001</v>
      </c>
      <c r="AB839" s="226">
        <v>0.75900000000000001</v>
      </c>
      <c r="AC839" s="226">
        <v>0.76100000000000001</v>
      </c>
      <c r="AD839" s="226">
        <v>0.76400000000000001</v>
      </c>
      <c r="AE839" s="226">
        <v>0.76700000000000002</v>
      </c>
      <c r="AF839" s="226">
        <v>0.77</v>
      </c>
      <c r="AG839" s="226">
        <v>0.77300000000000002</v>
      </c>
      <c r="AH839" s="226">
        <v>0.77600000000000002</v>
      </c>
      <c r="AI839" s="226">
        <v>0.77900000000000003</v>
      </c>
      <c r="AJ839" s="226">
        <v>0.78300000000000003</v>
      </c>
    </row>
    <row r="840" spans="1:36" x14ac:dyDescent="0.25">
      <c r="A840" s="17"/>
      <c r="B840" s="226" t="s">
        <v>2218</v>
      </c>
      <c r="D840" s="226">
        <v>0</v>
      </c>
      <c r="E840" s="226">
        <v>0</v>
      </c>
      <c r="F840" s="226">
        <v>0</v>
      </c>
      <c r="G840" s="226">
        <v>0</v>
      </c>
      <c r="H840" s="226">
        <v>0</v>
      </c>
      <c r="I840" s="226">
        <v>0</v>
      </c>
      <c r="J840" s="226">
        <v>0</v>
      </c>
      <c r="K840" s="226">
        <v>0</v>
      </c>
      <c r="L840" s="226">
        <v>0</v>
      </c>
      <c r="M840" s="226">
        <v>0</v>
      </c>
      <c r="N840" s="226">
        <v>0</v>
      </c>
      <c r="O840" s="226">
        <v>0</v>
      </c>
      <c r="P840" s="226">
        <v>0</v>
      </c>
      <c r="Q840" s="226">
        <v>0</v>
      </c>
      <c r="R840" s="226">
        <v>0</v>
      </c>
      <c r="S840" s="226">
        <v>0</v>
      </c>
      <c r="T840" s="226">
        <v>0</v>
      </c>
      <c r="U840" s="226">
        <v>0</v>
      </c>
      <c r="V840" s="226">
        <v>0</v>
      </c>
      <c r="W840" s="226">
        <v>0</v>
      </c>
      <c r="X840" s="226">
        <v>0</v>
      </c>
      <c r="Y840" s="226">
        <v>0</v>
      </c>
      <c r="Z840" s="226">
        <v>0</v>
      </c>
      <c r="AA840" s="226">
        <v>0</v>
      </c>
      <c r="AB840" s="226">
        <v>0</v>
      </c>
      <c r="AC840" s="226">
        <v>0</v>
      </c>
      <c r="AD840" s="226">
        <v>0</v>
      </c>
      <c r="AE840" s="226">
        <v>0</v>
      </c>
      <c r="AF840" s="226">
        <v>0</v>
      </c>
      <c r="AG840" s="226">
        <v>0</v>
      </c>
      <c r="AH840" s="226">
        <v>0</v>
      </c>
      <c r="AI840" s="226">
        <v>0</v>
      </c>
      <c r="AJ840" s="226">
        <v>0</v>
      </c>
    </row>
    <row r="841" spans="1:36" x14ac:dyDescent="0.25">
      <c r="A841" s="17"/>
      <c r="B841" s="226" t="s">
        <v>2212</v>
      </c>
      <c r="D841" s="226">
        <v>0.71599999999999997</v>
      </c>
      <c r="E841" s="226">
        <v>0.71399999999999997</v>
      </c>
      <c r="F841" s="226">
        <v>0.69599999999999995</v>
      </c>
      <c r="G841" s="226">
        <v>0.72099999999999997</v>
      </c>
      <c r="H841" s="226">
        <v>0.71799999999999997</v>
      </c>
      <c r="I841" s="226">
        <v>0.71299999999999997</v>
      </c>
      <c r="J841" s="226">
        <v>0.71799999999999997</v>
      </c>
      <c r="K841" s="226">
        <v>0.72399999999999998</v>
      </c>
      <c r="L841" s="226">
        <v>0.72899999999999998</v>
      </c>
      <c r="M841" s="226">
        <v>0.73299999999999998</v>
      </c>
      <c r="N841" s="226">
        <v>0.73799999999999999</v>
      </c>
      <c r="O841" s="226">
        <v>0.74199999999999999</v>
      </c>
      <c r="P841" s="226">
        <v>0.746</v>
      </c>
      <c r="Q841" s="226">
        <v>0.745</v>
      </c>
      <c r="R841" s="226">
        <v>0.745</v>
      </c>
      <c r="S841" s="226">
        <v>0.745</v>
      </c>
      <c r="T841" s="226">
        <v>0.745</v>
      </c>
      <c r="U841" s="226">
        <v>0.746</v>
      </c>
      <c r="V841" s="226">
        <v>0.748</v>
      </c>
      <c r="W841" s="226">
        <v>0.749</v>
      </c>
      <c r="X841" s="226">
        <v>0.75</v>
      </c>
      <c r="Y841" s="226">
        <v>0.753</v>
      </c>
      <c r="Z841" s="226">
        <v>0.754</v>
      </c>
      <c r="AA841" s="226">
        <v>0.75600000000000001</v>
      </c>
      <c r="AB841" s="226">
        <v>0.75900000000000001</v>
      </c>
      <c r="AC841" s="226">
        <v>0.76100000000000001</v>
      </c>
      <c r="AD841" s="226">
        <v>0.76400000000000001</v>
      </c>
      <c r="AE841" s="226">
        <v>0.76700000000000002</v>
      </c>
      <c r="AF841" s="226">
        <v>0.77</v>
      </c>
      <c r="AG841" s="226">
        <v>0.77300000000000002</v>
      </c>
      <c r="AH841" s="226">
        <v>0.77600000000000002</v>
      </c>
      <c r="AI841" s="226">
        <v>0.77900000000000003</v>
      </c>
      <c r="AJ841" s="226">
        <v>0.78300000000000003</v>
      </c>
    </row>
    <row r="842" spans="1:36" x14ac:dyDescent="0.25">
      <c r="A842" s="17"/>
      <c r="B842" s="226" t="s">
        <v>2312</v>
      </c>
    </row>
    <row r="843" spans="1:36" x14ac:dyDescent="0.25">
      <c r="A843" s="17"/>
      <c r="B843" s="226" t="s">
        <v>342</v>
      </c>
      <c r="D843" s="226">
        <v>22.63</v>
      </c>
      <c r="E843" s="226">
        <v>24.745000000000001</v>
      </c>
      <c r="F843" s="226">
        <v>22.959</v>
      </c>
      <c r="G843" s="226">
        <v>24.867999999999999</v>
      </c>
      <c r="H843" s="226">
        <v>25.016999999999999</v>
      </c>
      <c r="I843" s="226">
        <v>24.988</v>
      </c>
      <c r="J843" s="226">
        <v>25.239000000000001</v>
      </c>
      <c r="K843" s="226">
        <v>25.503</v>
      </c>
      <c r="L843" s="226">
        <v>25.757000000000001</v>
      </c>
      <c r="M843" s="226">
        <v>25.989000000000001</v>
      </c>
      <c r="N843" s="226">
        <v>26.231000000000002</v>
      </c>
      <c r="O843" s="226">
        <v>26.457999999999998</v>
      </c>
      <c r="P843" s="226">
        <v>26.661999999999999</v>
      </c>
      <c r="Q843" s="226">
        <v>26.859000000000002</v>
      </c>
      <c r="R843" s="226">
        <v>27.055</v>
      </c>
      <c r="S843" s="226">
        <v>27.244</v>
      </c>
      <c r="T843" s="226">
        <v>27.416</v>
      </c>
      <c r="U843" s="226">
        <v>27.588999999999999</v>
      </c>
      <c r="V843" s="226">
        <v>27.78</v>
      </c>
      <c r="W843" s="226">
        <v>27.959</v>
      </c>
      <c r="X843" s="226">
        <v>28.122</v>
      </c>
      <c r="Y843" s="226">
        <v>28.300999999999998</v>
      </c>
      <c r="Z843" s="226">
        <v>28.459</v>
      </c>
      <c r="AA843" s="226">
        <v>28.611000000000001</v>
      </c>
      <c r="AB843" s="226">
        <v>28.77</v>
      </c>
      <c r="AC843" s="226">
        <v>28.920999999999999</v>
      </c>
      <c r="AD843" s="226">
        <v>29.065999999999999</v>
      </c>
      <c r="AE843" s="226">
        <v>29.209</v>
      </c>
      <c r="AF843" s="226">
        <v>29.344999999999999</v>
      </c>
      <c r="AG843" s="226">
        <v>29.472000000000001</v>
      </c>
      <c r="AH843" s="226">
        <v>29.602</v>
      </c>
      <c r="AI843" s="226">
        <v>29.734000000000002</v>
      </c>
      <c r="AJ843" s="226">
        <v>29.863</v>
      </c>
    </row>
    <row r="844" spans="1:36" x14ac:dyDescent="0.25">
      <c r="A844" s="17"/>
      <c r="B844" s="226" t="s">
        <v>2217</v>
      </c>
      <c r="D844" s="226">
        <v>18.626999999999999</v>
      </c>
      <c r="E844" s="226">
        <v>18.579999999999998</v>
      </c>
      <c r="F844" s="226">
        <v>18.105</v>
      </c>
      <c r="G844" s="226">
        <v>18.783000000000001</v>
      </c>
      <c r="H844" s="226">
        <v>18.709</v>
      </c>
      <c r="I844" s="226">
        <v>18.602</v>
      </c>
      <c r="J844" s="226">
        <v>18.734000000000002</v>
      </c>
      <c r="K844" s="226">
        <v>18.882000000000001</v>
      </c>
      <c r="L844" s="226">
        <v>19.016999999999999</v>
      </c>
      <c r="M844" s="226">
        <v>19.137</v>
      </c>
      <c r="N844" s="226">
        <v>19.260999999999999</v>
      </c>
      <c r="O844" s="226">
        <v>19.373999999999999</v>
      </c>
      <c r="P844" s="226">
        <v>19.466000000000001</v>
      </c>
      <c r="Q844" s="226">
        <v>19.462</v>
      </c>
      <c r="R844" s="226">
        <v>19.475000000000001</v>
      </c>
      <c r="S844" s="226">
        <v>19.481000000000002</v>
      </c>
      <c r="T844" s="226">
        <v>19.486999999999998</v>
      </c>
      <c r="U844" s="226">
        <v>19.510000000000002</v>
      </c>
      <c r="V844" s="226">
        <v>19.564</v>
      </c>
      <c r="W844" s="226">
        <v>19.608000000000001</v>
      </c>
      <c r="X844" s="226">
        <v>19.648</v>
      </c>
      <c r="Y844" s="226">
        <v>19.713000000000001</v>
      </c>
      <c r="Z844" s="226">
        <v>19.760000000000002</v>
      </c>
      <c r="AA844" s="226">
        <v>19.811</v>
      </c>
      <c r="AB844" s="226">
        <v>19.88</v>
      </c>
      <c r="AC844" s="226">
        <v>19.95</v>
      </c>
      <c r="AD844" s="226">
        <v>20.021000000000001</v>
      </c>
      <c r="AE844" s="226">
        <v>20.100000000000001</v>
      </c>
      <c r="AF844" s="226">
        <v>20.181000000000001</v>
      </c>
      <c r="AG844" s="226">
        <v>20.260000000000002</v>
      </c>
      <c r="AH844" s="226">
        <v>20.344999999999999</v>
      </c>
      <c r="AI844" s="226">
        <v>20.437999999999999</v>
      </c>
      <c r="AJ844" s="226">
        <v>20.532</v>
      </c>
    </row>
    <row r="845" spans="1:36" x14ac:dyDescent="0.25">
      <c r="A845" s="17"/>
      <c r="B845" s="226" t="s">
        <v>22</v>
      </c>
      <c r="D845" s="226">
        <v>0</v>
      </c>
      <c r="E845" s="226">
        <v>0</v>
      </c>
      <c r="F845" s="226">
        <v>0</v>
      </c>
      <c r="G845" s="226">
        <v>0</v>
      </c>
      <c r="H845" s="226">
        <v>0</v>
      </c>
      <c r="I845" s="226">
        <v>0</v>
      </c>
      <c r="J845" s="226">
        <v>0</v>
      </c>
      <c r="K845" s="226">
        <v>0</v>
      </c>
      <c r="L845" s="226">
        <v>0</v>
      </c>
      <c r="M845" s="226">
        <v>0</v>
      </c>
      <c r="N845" s="226">
        <v>0</v>
      </c>
      <c r="O845" s="226">
        <v>0</v>
      </c>
      <c r="P845" s="226">
        <v>0</v>
      </c>
      <c r="Q845" s="226">
        <v>0</v>
      </c>
      <c r="R845" s="226">
        <v>0</v>
      </c>
      <c r="S845" s="226">
        <v>0</v>
      </c>
      <c r="T845" s="226">
        <v>0</v>
      </c>
      <c r="U845" s="226">
        <v>0</v>
      </c>
      <c r="V845" s="226">
        <v>0</v>
      </c>
      <c r="W845" s="226">
        <v>0</v>
      </c>
      <c r="X845" s="226">
        <v>0</v>
      </c>
      <c r="Y845" s="226">
        <v>0</v>
      </c>
      <c r="Z845" s="226">
        <v>0</v>
      </c>
      <c r="AA845" s="226">
        <v>0</v>
      </c>
      <c r="AB845" s="226">
        <v>0</v>
      </c>
      <c r="AC845" s="226">
        <v>0</v>
      </c>
      <c r="AD845" s="226">
        <v>0</v>
      </c>
      <c r="AE845" s="226">
        <v>0</v>
      </c>
      <c r="AF845" s="226">
        <v>0</v>
      </c>
      <c r="AG845" s="226">
        <v>0</v>
      </c>
      <c r="AH845" s="226">
        <v>0</v>
      </c>
      <c r="AI845" s="226">
        <v>0</v>
      </c>
      <c r="AJ845" s="226">
        <v>0</v>
      </c>
    </row>
    <row r="846" spans="1:36" x14ac:dyDescent="0.25">
      <c r="A846" s="17"/>
      <c r="B846" s="226" t="s">
        <v>2218</v>
      </c>
      <c r="D846" s="226">
        <v>22.463000000000001</v>
      </c>
      <c r="E846" s="226">
        <v>22.515000000000001</v>
      </c>
      <c r="F846" s="226">
        <v>21.902999999999999</v>
      </c>
      <c r="G846" s="226">
        <v>22.631</v>
      </c>
      <c r="H846" s="226">
        <v>22.363</v>
      </c>
      <c r="I846" s="226">
        <v>22.137</v>
      </c>
      <c r="J846" s="226">
        <v>21.988</v>
      </c>
      <c r="K846" s="226">
        <v>21.731000000000002</v>
      </c>
      <c r="L846" s="226">
        <v>21.324999999999999</v>
      </c>
      <c r="M846" s="226">
        <v>20.759</v>
      </c>
      <c r="N846" s="226">
        <v>20.2</v>
      </c>
      <c r="O846" s="226">
        <v>19.654</v>
      </c>
      <c r="P846" s="226">
        <v>19.108000000000001</v>
      </c>
      <c r="Q846" s="226">
        <v>18.594000000000001</v>
      </c>
      <c r="R846" s="226">
        <v>18.114000000000001</v>
      </c>
      <c r="S846" s="226">
        <v>17.670999999999999</v>
      </c>
      <c r="T846" s="226">
        <v>17.25</v>
      </c>
      <c r="U846" s="226">
        <v>16.864999999999998</v>
      </c>
      <c r="V846" s="226">
        <v>16.535</v>
      </c>
      <c r="W846" s="226">
        <v>16.22</v>
      </c>
      <c r="X846" s="226">
        <v>15.907999999999999</v>
      </c>
      <c r="Y846" s="226">
        <v>15.647</v>
      </c>
      <c r="Z846" s="226">
        <v>15.375</v>
      </c>
      <c r="AA846" s="226">
        <v>15.12</v>
      </c>
      <c r="AB846" s="226">
        <v>14.901</v>
      </c>
      <c r="AC846" s="226">
        <v>14.694000000000001</v>
      </c>
      <c r="AD846" s="226">
        <v>14.505000000000001</v>
      </c>
      <c r="AE846" s="226">
        <v>14.336</v>
      </c>
      <c r="AF846" s="226">
        <v>14.185</v>
      </c>
      <c r="AG846" s="226">
        <v>14.042999999999999</v>
      </c>
      <c r="AH846" s="226">
        <v>13.917</v>
      </c>
      <c r="AI846" s="226">
        <v>13.807</v>
      </c>
      <c r="AJ846" s="226">
        <v>13.705</v>
      </c>
    </row>
    <row r="847" spans="1:36" x14ac:dyDescent="0.25">
      <c r="A847" s="17"/>
      <c r="B847" s="226" t="s">
        <v>2219</v>
      </c>
      <c r="D847" s="226">
        <v>1.6220000000000001</v>
      </c>
      <c r="E847" s="226">
        <v>1.61</v>
      </c>
      <c r="F847" s="226">
        <v>1.536</v>
      </c>
      <c r="G847" s="226">
        <v>1.59</v>
      </c>
      <c r="H847" s="226">
        <v>1.5629999999999999</v>
      </c>
      <c r="I847" s="226">
        <v>1.5489999999999999</v>
      </c>
      <c r="J847" s="226">
        <v>1.542</v>
      </c>
      <c r="K847" s="226">
        <v>1.5329999999999999</v>
      </c>
      <c r="L847" s="226">
        <v>1.5209999999999999</v>
      </c>
      <c r="M847" s="226">
        <v>1.5009999999999999</v>
      </c>
      <c r="N847" s="226">
        <v>1.48</v>
      </c>
      <c r="O847" s="226">
        <v>1.4590000000000001</v>
      </c>
      <c r="P847" s="226">
        <v>1.4410000000000001</v>
      </c>
      <c r="Q847" s="226">
        <v>1.4259999999999999</v>
      </c>
      <c r="R847" s="226">
        <v>1.4179999999999999</v>
      </c>
      <c r="S847" s="226">
        <v>1.41</v>
      </c>
      <c r="T847" s="226">
        <v>1.409</v>
      </c>
      <c r="U847" s="226">
        <v>1.41</v>
      </c>
      <c r="V847" s="226">
        <v>1.4139999999999999</v>
      </c>
      <c r="W847" s="226">
        <v>1.417</v>
      </c>
      <c r="X847" s="226">
        <v>1.423</v>
      </c>
      <c r="Y847" s="226">
        <v>1.4239999999999999</v>
      </c>
      <c r="Z847" s="226">
        <v>1.4259999999999999</v>
      </c>
      <c r="AA847" s="226">
        <v>1.4279999999999999</v>
      </c>
      <c r="AB847" s="226">
        <v>1.431</v>
      </c>
      <c r="AC847" s="226">
        <v>1.4330000000000001</v>
      </c>
      <c r="AD847" s="226">
        <v>1.4359999999999999</v>
      </c>
      <c r="AE847" s="226">
        <v>1.4379999999999999</v>
      </c>
      <c r="AF847" s="226">
        <v>1.44</v>
      </c>
      <c r="AG847" s="226">
        <v>1.4419999999999999</v>
      </c>
      <c r="AH847" s="226">
        <v>1.444</v>
      </c>
      <c r="AI847" s="226">
        <v>1.446</v>
      </c>
      <c r="AJ847" s="226">
        <v>1.448</v>
      </c>
    </row>
    <row r="848" spans="1:36" x14ac:dyDescent="0.25">
      <c r="A848" s="17"/>
      <c r="B848" s="226" t="s">
        <v>2221</v>
      </c>
      <c r="D848" s="226">
        <v>3.625</v>
      </c>
      <c r="E848" s="226">
        <v>3.6360000000000001</v>
      </c>
      <c r="F848" s="226">
        <v>3.5489999999999999</v>
      </c>
      <c r="G848" s="226">
        <v>3.6779999999999999</v>
      </c>
      <c r="H848" s="226">
        <v>3.649</v>
      </c>
      <c r="I848" s="226">
        <v>3.6320000000000001</v>
      </c>
      <c r="J848" s="226">
        <v>3.6520000000000001</v>
      </c>
      <c r="K848" s="226">
        <v>3.6760000000000002</v>
      </c>
      <c r="L848" s="226">
        <v>3.6989999999999998</v>
      </c>
      <c r="M848" s="226">
        <v>3.7170000000000001</v>
      </c>
      <c r="N848" s="226">
        <v>3.7320000000000002</v>
      </c>
      <c r="O848" s="226">
        <v>3.7509999999999999</v>
      </c>
      <c r="P848" s="226">
        <v>3.7690000000000001</v>
      </c>
      <c r="Q848" s="226">
        <v>3.7810000000000001</v>
      </c>
      <c r="R848" s="226">
        <v>3.7949999999999999</v>
      </c>
      <c r="S848" s="226">
        <v>3.81</v>
      </c>
      <c r="T848" s="226">
        <v>3.8260000000000001</v>
      </c>
      <c r="U848" s="226">
        <v>3.8439999999999999</v>
      </c>
      <c r="V848" s="226">
        <v>3.863</v>
      </c>
      <c r="W848" s="226">
        <v>3.879</v>
      </c>
      <c r="X848" s="226">
        <v>3.9020000000000001</v>
      </c>
      <c r="Y848" s="226">
        <v>3.9289999999999998</v>
      </c>
      <c r="Z848" s="226">
        <v>3.9540000000000002</v>
      </c>
      <c r="AA848" s="226">
        <v>3.98</v>
      </c>
      <c r="AB848" s="226">
        <v>4.0039999999999996</v>
      </c>
      <c r="AC848" s="226">
        <v>4.0289999999999999</v>
      </c>
      <c r="AD848" s="226">
        <v>4.0540000000000003</v>
      </c>
      <c r="AE848" s="226">
        <v>4.0810000000000004</v>
      </c>
      <c r="AF848" s="226">
        <v>4.1079999999999997</v>
      </c>
      <c r="AG848" s="226">
        <v>4.1349999999999998</v>
      </c>
      <c r="AH848" s="226">
        <v>4.1630000000000003</v>
      </c>
      <c r="AI848" s="226">
        <v>4.1929999999999996</v>
      </c>
      <c r="AJ848" s="226">
        <v>4.2229999999999999</v>
      </c>
    </row>
    <row r="849" spans="1:36" x14ac:dyDescent="0.25">
      <c r="A849" s="17"/>
      <c r="B849" s="226" t="s">
        <v>2212</v>
      </c>
      <c r="D849" s="226">
        <v>68.968000000000004</v>
      </c>
      <c r="E849" s="226">
        <v>71.085999999999999</v>
      </c>
      <c r="F849" s="226">
        <v>68.052000000000007</v>
      </c>
      <c r="G849" s="226">
        <v>71.55</v>
      </c>
      <c r="H849" s="226">
        <v>71.301000000000002</v>
      </c>
      <c r="I849" s="226">
        <v>70.909000000000006</v>
      </c>
      <c r="J849" s="226">
        <v>71.155000000000001</v>
      </c>
      <c r="K849" s="226">
        <v>71.325000000000003</v>
      </c>
      <c r="L849" s="226">
        <v>71.319000000000003</v>
      </c>
      <c r="M849" s="226">
        <v>71.102000000000004</v>
      </c>
      <c r="N849" s="226">
        <v>70.903999999999996</v>
      </c>
      <c r="O849" s="226">
        <v>70.695999999999998</v>
      </c>
      <c r="P849" s="226">
        <v>70.445999999999998</v>
      </c>
      <c r="Q849" s="226">
        <v>70.123000000000005</v>
      </c>
      <c r="R849" s="226">
        <v>69.855999999999995</v>
      </c>
      <c r="S849" s="226">
        <v>69.616</v>
      </c>
      <c r="T849" s="226">
        <v>69.387</v>
      </c>
      <c r="U849" s="226">
        <v>69.22</v>
      </c>
      <c r="V849" s="226">
        <v>69.156000000000006</v>
      </c>
      <c r="W849" s="226">
        <v>69.081999999999994</v>
      </c>
      <c r="X849" s="226">
        <v>69.004000000000005</v>
      </c>
      <c r="Y849" s="226">
        <v>69.013000000000005</v>
      </c>
      <c r="Z849" s="226">
        <v>68.972999999999999</v>
      </c>
      <c r="AA849" s="226">
        <v>68.950999999999993</v>
      </c>
      <c r="AB849" s="226">
        <v>68.986000000000004</v>
      </c>
      <c r="AC849" s="226">
        <v>69.027000000000001</v>
      </c>
      <c r="AD849" s="226">
        <v>69.081999999999994</v>
      </c>
      <c r="AE849" s="226">
        <v>69.164000000000001</v>
      </c>
      <c r="AF849" s="226">
        <v>69.259</v>
      </c>
      <c r="AG849" s="226">
        <v>69.352000000000004</v>
      </c>
      <c r="AH849" s="226">
        <v>69.47</v>
      </c>
      <c r="AI849" s="226">
        <v>69.617999999999995</v>
      </c>
      <c r="AJ849" s="226">
        <v>69.771000000000001</v>
      </c>
    </row>
    <row r="850" spans="1:36" x14ac:dyDescent="0.25">
      <c r="A850" s="17"/>
    </row>
    <row r="851" spans="1:36" x14ac:dyDescent="0.25">
      <c r="A851" s="17"/>
      <c r="B851" s="226" t="s">
        <v>2313</v>
      </c>
    </row>
    <row r="852" spans="1:36" x14ac:dyDescent="0.25">
      <c r="A852" s="17"/>
      <c r="B852" s="226" t="s">
        <v>2307</v>
      </c>
    </row>
    <row r="853" spans="1:36" x14ac:dyDescent="0.25">
      <c r="A853" s="17"/>
      <c r="B853" s="226" t="s">
        <v>342</v>
      </c>
      <c r="D853" s="226">
        <v>1.659</v>
      </c>
      <c r="E853" s="226">
        <v>1.8280000000000001</v>
      </c>
      <c r="F853" s="226">
        <v>1.6850000000000001</v>
      </c>
      <c r="G853" s="226">
        <v>1.831</v>
      </c>
      <c r="H853" s="226">
        <v>1.867</v>
      </c>
      <c r="I853" s="226">
        <v>1.873</v>
      </c>
      <c r="J853" s="226">
        <v>1.893</v>
      </c>
      <c r="K853" s="226">
        <v>1.913</v>
      </c>
      <c r="L853" s="226">
        <v>1.9330000000000001</v>
      </c>
      <c r="M853" s="226">
        <v>1.9510000000000001</v>
      </c>
      <c r="N853" s="226">
        <v>1.968</v>
      </c>
      <c r="O853" s="226">
        <v>1.9850000000000001</v>
      </c>
      <c r="P853" s="226">
        <v>2</v>
      </c>
      <c r="Q853" s="226">
        <v>2.0150000000000001</v>
      </c>
      <c r="R853" s="226">
        <v>2.0289999999999999</v>
      </c>
      <c r="S853" s="226">
        <v>2.0430000000000001</v>
      </c>
      <c r="T853" s="226">
        <v>2.0569999999999999</v>
      </c>
      <c r="U853" s="226">
        <v>2.0710000000000002</v>
      </c>
      <c r="V853" s="226">
        <v>2.085</v>
      </c>
      <c r="W853" s="226">
        <v>2.1</v>
      </c>
      <c r="X853" s="226">
        <v>2.1150000000000002</v>
      </c>
      <c r="Y853" s="226">
        <v>2.13</v>
      </c>
      <c r="Z853" s="226">
        <v>2.145</v>
      </c>
      <c r="AA853" s="226">
        <v>2.16</v>
      </c>
      <c r="AB853" s="226">
        <v>2.1749999999999998</v>
      </c>
      <c r="AC853" s="226">
        <v>2.1890000000000001</v>
      </c>
      <c r="AD853" s="226">
        <v>2.2029999999999998</v>
      </c>
      <c r="AE853" s="226">
        <v>2.218</v>
      </c>
      <c r="AF853" s="226">
        <v>2.2320000000000002</v>
      </c>
      <c r="AG853" s="226">
        <v>2.246</v>
      </c>
      <c r="AH853" s="226">
        <v>2.2599999999999998</v>
      </c>
      <c r="AI853" s="226">
        <v>2.2749999999999999</v>
      </c>
      <c r="AJ853" s="226">
        <v>2.2890000000000001</v>
      </c>
    </row>
    <row r="854" spans="1:36" x14ac:dyDescent="0.25">
      <c r="A854" s="17"/>
      <c r="B854" s="226" t="s">
        <v>2217</v>
      </c>
      <c r="D854" s="226">
        <v>20.62</v>
      </c>
      <c r="E854" s="226">
        <v>20.73</v>
      </c>
      <c r="F854" s="226">
        <v>20.244</v>
      </c>
      <c r="G854" s="226">
        <v>21.193999999999999</v>
      </c>
      <c r="H854" s="226">
        <v>21.47</v>
      </c>
      <c r="I854" s="226">
        <v>21.469000000000001</v>
      </c>
      <c r="J854" s="226">
        <v>21.635999999999999</v>
      </c>
      <c r="K854" s="226">
        <v>21.814</v>
      </c>
      <c r="L854" s="226">
        <v>21.997</v>
      </c>
      <c r="M854" s="226">
        <v>22.151</v>
      </c>
      <c r="N854" s="226">
        <v>22.302</v>
      </c>
      <c r="O854" s="226">
        <v>22.443000000000001</v>
      </c>
      <c r="P854" s="226">
        <v>22.574000000000002</v>
      </c>
      <c r="Q854" s="226">
        <v>22.632000000000001</v>
      </c>
      <c r="R854" s="226">
        <v>22.692</v>
      </c>
      <c r="S854" s="226">
        <v>22.748000000000001</v>
      </c>
      <c r="T854" s="226">
        <v>22.814</v>
      </c>
      <c r="U854" s="226">
        <v>22.893000000000001</v>
      </c>
      <c r="V854" s="226">
        <v>22.984999999999999</v>
      </c>
      <c r="W854" s="226">
        <v>23.082999999999998</v>
      </c>
      <c r="X854" s="226">
        <v>23.189</v>
      </c>
      <c r="Y854" s="226">
        <v>23.306000000000001</v>
      </c>
      <c r="Z854" s="226">
        <v>23.419</v>
      </c>
      <c r="AA854" s="226">
        <v>23.535</v>
      </c>
      <c r="AB854" s="226">
        <v>23.66</v>
      </c>
      <c r="AC854" s="226">
        <v>23.783999999999999</v>
      </c>
      <c r="AD854" s="226">
        <v>23.911999999999999</v>
      </c>
      <c r="AE854" s="226">
        <v>24.047999999999998</v>
      </c>
      <c r="AF854" s="226">
        <v>24.186</v>
      </c>
      <c r="AG854" s="226">
        <v>24.32</v>
      </c>
      <c r="AH854" s="226">
        <v>24.457999999999998</v>
      </c>
      <c r="AI854" s="226">
        <v>24.606999999999999</v>
      </c>
      <c r="AJ854" s="226">
        <v>24.76</v>
      </c>
    </row>
    <row r="855" spans="1:36" x14ac:dyDescent="0.25">
      <c r="A855" s="17"/>
      <c r="B855" s="226" t="s">
        <v>22</v>
      </c>
      <c r="D855" s="226">
        <v>0</v>
      </c>
      <c r="E855" s="226">
        <v>0</v>
      </c>
      <c r="F855" s="226">
        <v>0</v>
      </c>
      <c r="G855" s="226">
        <v>0</v>
      </c>
      <c r="H855" s="226">
        <v>0</v>
      </c>
      <c r="I855" s="226">
        <v>0</v>
      </c>
      <c r="J855" s="226">
        <v>0</v>
      </c>
      <c r="K855" s="226">
        <v>0</v>
      </c>
      <c r="L855" s="226">
        <v>0</v>
      </c>
      <c r="M855" s="226">
        <v>0</v>
      </c>
      <c r="N855" s="226">
        <v>0</v>
      </c>
      <c r="O855" s="226">
        <v>0</v>
      </c>
      <c r="P855" s="226">
        <v>0</v>
      </c>
      <c r="Q855" s="226">
        <v>0</v>
      </c>
      <c r="R855" s="226">
        <v>0</v>
      </c>
      <c r="S855" s="226">
        <v>0</v>
      </c>
      <c r="T855" s="226">
        <v>0</v>
      </c>
      <c r="U855" s="226">
        <v>0</v>
      </c>
      <c r="V855" s="226">
        <v>0</v>
      </c>
      <c r="W855" s="226">
        <v>0</v>
      </c>
      <c r="X855" s="226">
        <v>0</v>
      </c>
      <c r="Y855" s="226">
        <v>0</v>
      </c>
      <c r="Z855" s="226">
        <v>0</v>
      </c>
      <c r="AA855" s="226">
        <v>0</v>
      </c>
      <c r="AB855" s="226">
        <v>0</v>
      </c>
      <c r="AC855" s="226">
        <v>0</v>
      </c>
      <c r="AD855" s="226">
        <v>0</v>
      </c>
      <c r="AE855" s="226">
        <v>0</v>
      </c>
      <c r="AF855" s="226">
        <v>0</v>
      </c>
      <c r="AG855" s="226">
        <v>0</v>
      </c>
      <c r="AH855" s="226">
        <v>0</v>
      </c>
      <c r="AI855" s="226">
        <v>0</v>
      </c>
      <c r="AJ855" s="226">
        <v>0</v>
      </c>
    </row>
    <row r="856" spans="1:36" x14ac:dyDescent="0.25">
      <c r="A856" s="17"/>
      <c r="B856" s="226" t="s">
        <v>2218</v>
      </c>
      <c r="D856" s="226">
        <v>54.637</v>
      </c>
      <c r="E856" s="226">
        <v>55.256999999999998</v>
      </c>
      <c r="F856" s="226">
        <v>53.826999999999998</v>
      </c>
      <c r="G856" s="226">
        <v>56.335999999999999</v>
      </c>
      <c r="H856" s="226">
        <v>56.475999999999999</v>
      </c>
      <c r="I856" s="226">
        <v>56.335999999999999</v>
      </c>
      <c r="J856" s="226">
        <v>56.392000000000003</v>
      </c>
      <c r="K856" s="226">
        <v>56.28</v>
      </c>
      <c r="L856" s="226">
        <v>55.957000000000001</v>
      </c>
      <c r="M856" s="226">
        <v>55.341000000000001</v>
      </c>
      <c r="N856" s="226">
        <v>54.704999999999998</v>
      </c>
      <c r="O856" s="226">
        <v>54.082999999999998</v>
      </c>
      <c r="P856" s="226">
        <v>53.448999999999998</v>
      </c>
      <c r="Q856" s="226">
        <v>52.82</v>
      </c>
      <c r="R856" s="226">
        <v>52.226999999999997</v>
      </c>
      <c r="S856" s="226">
        <v>51.682000000000002</v>
      </c>
      <c r="T856" s="226">
        <v>51.204000000000001</v>
      </c>
      <c r="U856" s="226">
        <v>50.771000000000001</v>
      </c>
      <c r="V856" s="226">
        <v>50.411000000000001</v>
      </c>
      <c r="W856" s="226">
        <v>50.107999999999997</v>
      </c>
      <c r="X856" s="226">
        <v>49.83</v>
      </c>
      <c r="Y856" s="226">
        <v>49.607999999999997</v>
      </c>
      <c r="Z856" s="226">
        <v>49.375</v>
      </c>
      <c r="AA856" s="226">
        <v>49.17</v>
      </c>
      <c r="AB856" s="226">
        <v>49.024999999999999</v>
      </c>
      <c r="AC856" s="226">
        <v>48.893999999999998</v>
      </c>
      <c r="AD856" s="226">
        <v>48.795999999999999</v>
      </c>
      <c r="AE856" s="226">
        <v>48.741999999999997</v>
      </c>
      <c r="AF856" s="226">
        <v>48.716999999999999</v>
      </c>
      <c r="AG856" s="226">
        <v>48.703000000000003</v>
      </c>
      <c r="AH856" s="226">
        <v>48.716000000000001</v>
      </c>
      <c r="AI856" s="226">
        <v>48.765999999999998</v>
      </c>
      <c r="AJ856" s="226">
        <v>48.838999999999999</v>
      </c>
    </row>
    <row r="857" spans="1:36" x14ac:dyDescent="0.25">
      <c r="A857" s="17"/>
      <c r="B857" s="226" t="s">
        <v>2219</v>
      </c>
      <c r="D857" s="226">
        <v>3.9569999999999999</v>
      </c>
      <c r="E857" s="226">
        <v>3.9820000000000002</v>
      </c>
      <c r="F857" s="226">
        <v>3.8559999999999999</v>
      </c>
      <c r="G857" s="226">
        <v>4.0330000000000004</v>
      </c>
      <c r="H857" s="226">
        <v>4.04</v>
      </c>
      <c r="I857" s="226">
        <v>4.0330000000000004</v>
      </c>
      <c r="J857" s="226">
        <v>4.04</v>
      </c>
      <c r="K857" s="226">
        <v>4.048</v>
      </c>
      <c r="L857" s="226">
        <v>4.0519999999999996</v>
      </c>
      <c r="M857" s="226">
        <v>4.04</v>
      </c>
      <c r="N857" s="226">
        <v>4.0309999999999997</v>
      </c>
      <c r="O857" s="226">
        <v>4.0250000000000004</v>
      </c>
      <c r="P857" s="226">
        <v>4.024</v>
      </c>
      <c r="Q857" s="226">
        <v>4.0330000000000004</v>
      </c>
      <c r="R857" s="226">
        <v>4.0540000000000003</v>
      </c>
      <c r="S857" s="226">
        <v>4.0759999999999996</v>
      </c>
      <c r="T857" s="226">
        <v>4.101</v>
      </c>
      <c r="U857" s="226">
        <v>4.1289999999999996</v>
      </c>
      <c r="V857" s="226">
        <v>4.157</v>
      </c>
      <c r="W857" s="226">
        <v>4.1870000000000003</v>
      </c>
      <c r="X857" s="226">
        <v>4.2149999999999999</v>
      </c>
      <c r="Y857" s="226">
        <v>4.2439999999999998</v>
      </c>
      <c r="Z857" s="226">
        <v>4.2699999999999996</v>
      </c>
      <c r="AA857" s="226">
        <v>4.2949999999999999</v>
      </c>
      <c r="AB857" s="226">
        <v>4.3250000000000002</v>
      </c>
      <c r="AC857" s="226">
        <v>4.3529999999999998</v>
      </c>
      <c r="AD857" s="226">
        <v>4.3819999999999997</v>
      </c>
      <c r="AE857" s="226">
        <v>4.41</v>
      </c>
      <c r="AF857" s="226">
        <v>4.4379999999999997</v>
      </c>
      <c r="AG857" s="226">
        <v>4.4649999999999999</v>
      </c>
      <c r="AH857" s="226">
        <v>4.4930000000000003</v>
      </c>
      <c r="AI857" s="226">
        <v>4.5229999999999997</v>
      </c>
      <c r="AJ857" s="226">
        <v>4.5519999999999996</v>
      </c>
    </row>
    <row r="858" spans="1:36" x14ac:dyDescent="0.25">
      <c r="A858" s="17"/>
      <c r="B858" s="226" t="s">
        <v>2221</v>
      </c>
      <c r="D858" s="226">
        <v>8.8989999999999991</v>
      </c>
      <c r="E858" s="226">
        <v>9.0370000000000008</v>
      </c>
      <c r="F858" s="226">
        <v>8.8360000000000003</v>
      </c>
      <c r="G858" s="226">
        <v>9.2430000000000003</v>
      </c>
      <c r="H858" s="226">
        <v>9.2799999999999994</v>
      </c>
      <c r="I858" s="226">
        <v>9.2829999999999995</v>
      </c>
      <c r="J858" s="226">
        <v>9.34</v>
      </c>
      <c r="K858" s="226">
        <v>9.3810000000000002</v>
      </c>
      <c r="L858" s="226">
        <v>9.4209999999999994</v>
      </c>
      <c r="M858" s="226">
        <v>9.4350000000000005</v>
      </c>
      <c r="N858" s="226">
        <v>9.4480000000000004</v>
      </c>
      <c r="O858" s="226">
        <v>9.4580000000000002</v>
      </c>
      <c r="P858" s="226">
        <v>9.4730000000000008</v>
      </c>
      <c r="Q858" s="226">
        <v>9.4990000000000006</v>
      </c>
      <c r="R858" s="226">
        <v>9.5150000000000006</v>
      </c>
      <c r="S858" s="226">
        <v>9.5350000000000001</v>
      </c>
      <c r="T858" s="226">
        <v>9.5470000000000006</v>
      </c>
      <c r="U858" s="226">
        <v>9.5670000000000002</v>
      </c>
      <c r="V858" s="226">
        <v>9.5879999999999992</v>
      </c>
      <c r="W858" s="226">
        <v>9.6110000000000007</v>
      </c>
      <c r="X858" s="226">
        <v>9.6479999999999997</v>
      </c>
      <c r="Y858" s="226">
        <v>9.6999999999999993</v>
      </c>
      <c r="Z858" s="226">
        <v>9.7560000000000002</v>
      </c>
      <c r="AA858" s="226">
        <v>9.8140000000000001</v>
      </c>
      <c r="AB858" s="226">
        <v>9.8520000000000003</v>
      </c>
      <c r="AC858" s="226">
        <v>9.891</v>
      </c>
      <c r="AD858" s="226">
        <v>9.9329999999999998</v>
      </c>
      <c r="AE858" s="226">
        <v>9.9789999999999992</v>
      </c>
      <c r="AF858" s="226">
        <v>10.025</v>
      </c>
      <c r="AG858" s="226">
        <v>10.068</v>
      </c>
      <c r="AH858" s="226">
        <v>10.111000000000001</v>
      </c>
      <c r="AI858" s="226">
        <v>10.157</v>
      </c>
      <c r="AJ858" s="226">
        <v>10.205</v>
      </c>
    </row>
    <row r="859" spans="1:36" x14ac:dyDescent="0.25">
      <c r="A859" s="17"/>
      <c r="B859" s="226" t="s">
        <v>2212</v>
      </c>
      <c r="D859" s="226">
        <v>89.772000000000006</v>
      </c>
      <c r="E859" s="226">
        <v>90.834999999999994</v>
      </c>
      <c r="F859" s="226">
        <v>88.447000000000003</v>
      </c>
      <c r="G859" s="226">
        <v>92.637</v>
      </c>
      <c r="H859" s="226">
        <v>93.132999999999996</v>
      </c>
      <c r="I859" s="226">
        <v>92.995000000000005</v>
      </c>
      <c r="J859" s="226">
        <v>93.301000000000002</v>
      </c>
      <c r="K859" s="226">
        <v>93.436000000000007</v>
      </c>
      <c r="L859" s="226">
        <v>93.361000000000004</v>
      </c>
      <c r="M859" s="226">
        <v>92.917000000000002</v>
      </c>
      <c r="N859" s="226">
        <v>92.453999999999994</v>
      </c>
      <c r="O859" s="226">
        <v>91.994</v>
      </c>
      <c r="P859" s="226">
        <v>91.521000000000001</v>
      </c>
      <c r="Q859" s="226">
        <v>90.998999999999995</v>
      </c>
      <c r="R859" s="226">
        <v>90.518000000000001</v>
      </c>
      <c r="S859" s="226">
        <v>90.082999999999998</v>
      </c>
      <c r="T859" s="226">
        <v>89.724000000000004</v>
      </c>
      <c r="U859" s="226">
        <v>89.43</v>
      </c>
      <c r="V859" s="226">
        <v>89.225999999999999</v>
      </c>
      <c r="W859" s="226">
        <v>89.088999999999999</v>
      </c>
      <c r="X859" s="226">
        <v>88.995999999999995</v>
      </c>
      <c r="Y859" s="226">
        <v>88.988</v>
      </c>
      <c r="Z859" s="226">
        <v>88.965000000000003</v>
      </c>
      <c r="AA859" s="226">
        <v>88.974000000000004</v>
      </c>
      <c r="AB859" s="226">
        <v>89.037000000000006</v>
      </c>
      <c r="AC859" s="226">
        <v>89.111000000000004</v>
      </c>
      <c r="AD859" s="226">
        <v>89.225999999999999</v>
      </c>
      <c r="AE859" s="226">
        <v>89.397999999999996</v>
      </c>
      <c r="AF859" s="226">
        <v>89.597999999999999</v>
      </c>
      <c r="AG859" s="226">
        <v>89.802000000000007</v>
      </c>
      <c r="AH859" s="226">
        <v>90.037999999999997</v>
      </c>
      <c r="AI859" s="226">
        <v>90.326999999999998</v>
      </c>
      <c r="AJ859" s="226">
        <v>90.646000000000001</v>
      </c>
    </row>
    <row r="860" spans="1:36" x14ac:dyDescent="0.25">
      <c r="A860" s="17"/>
      <c r="B860" s="226" t="s">
        <v>2308</v>
      </c>
    </row>
    <row r="861" spans="1:36" x14ac:dyDescent="0.25">
      <c r="A861" s="17"/>
      <c r="B861" s="226" t="s">
        <v>342</v>
      </c>
      <c r="D861" s="226">
        <v>32.826000000000001</v>
      </c>
      <c r="E861" s="226">
        <v>35.807000000000002</v>
      </c>
      <c r="F861" s="226">
        <v>32.97</v>
      </c>
      <c r="G861" s="226">
        <v>35.201000000000001</v>
      </c>
      <c r="H861" s="226">
        <v>35.642000000000003</v>
      </c>
      <c r="I861" s="226">
        <v>35.58</v>
      </c>
      <c r="J861" s="226">
        <v>35.718000000000004</v>
      </c>
      <c r="K861" s="226">
        <v>35.866</v>
      </c>
      <c r="L861" s="226">
        <v>36.024999999999999</v>
      </c>
      <c r="M861" s="226">
        <v>36.149000000000001</v>
      </c>
      <c r="N861" s="226">
        <v>36.270000000000003</v>
      </c>
      <c r="O861" s="226">
        <v>36.381999999999998</v>
      </c>
      <c r="P861" s="226">
        <v>36.481000000000002</v>
      </c>
      <c r="Q861" s="226">
        <v>36.567999999999998</v>
      </c>
      <c r="R861" s="226">
        <v>36.643999999999998</v>
      </c>
      <c r="S861" s="226">
        <v>36.718000000000004</v>
      </c>
      <c r="T861" s="226">
        <v>36.787999999999997</v>
      </c>
      <c r="U861" s="226">
        <v>36.862000000000002</v>
      </c>
      <c r="V861" s="226">
        <v>36.945999999999998</v>
      </c>
      <c r="W861" s="226">
        <v>37.036000000000001</v>
      </c>
      <c r="X861" s="226">
        <v>37.131</v>
      </c>
      <c r="Y861" s="226">
        <v>37.235999999999997</v>
      </c>
      <c r="Z861" s="226">
        <v>37.335000000000001</v>
      </c>
      <c r="AA861" s="226">
        <v>37.433999999999997</v>
      </c>
      <c r="AB861" s="226">
        <v>37.537999999999997</v>
      </c>
      <c r="AC861" s="226">
        <v>37.637999999999998</v>
      </c>
      <c r="AD861" s="226">
        <v>37.738999999999997</v>
      </c>
      <c r="AE861" s="226">
        <v>37.845999999999997</v>
      </c>
      <c r="AF861" s="226">
        <v>37.948999999999998</v>
      </c>
      <c r="AG861" s="226">
        <v>38.046999999999997</v>
      </c>
      <c r="AH861" s="226">
        <v>38.148000000000003</v>
      </c>
      <c r="AI861" s="226">
        <v>38.259</v>
      </c>
      <c r="AJ861" s="226">
        <v>38.374000000000002</v>
      </c>
    </row>
    <row r="862" spans="1:36" x14ac:dyDescent="0.25">
      <c r="A862" s="17"/>
      <c r="B862" s="226" t="s">
        <v>2217</v>
      </c>
      <c r="D862" s="226">
        <v>1.5920000000000001</v>
      </c>
      <c r="E862" s="226">
        <v>1.6060000000000001</v>
      </c>
      <c r="F862" s="226">
        <v>1.569</v>
      </c>
      <c r="G862" s="226">
        <v>1.651</v>
      </c>
      <c r="H862" s="226">
        <v>1.6759999999999999</v>
      </c>
      <c r="I862" s="226">
        <v>1.679</v>
      </c>
      <c r="J862" s="226">
        <v>1.696</v>
      </c>
      <c r="K862" s="226">
        <v>1.714</v>
      </c>
      <c r="L862" s="226">
        <v>1.732</v>
      </c>
      <c r="M862" s="226">
        <v>1.748</v>
      </c>
      <c r="N862" s="226">
        <v>1.7629999999999999</v>
      </c>
      <c r="O862" s="226">
        <v>1.778</v>
      </c>
      <c r="P862" s="226">
        <v>1.7909999999999999</v>
      </c>
      <c r="Q862" s="226">
        <v>1.7989999999999999</v>
      </c>
      <c r="R862" s="226">
        <v>1.806</v>
      </c>
      <c r="S862" s="226">
        <v>1.8129999999999999</v>
      </c>
      <c r="T862" s="226">
        <v>1.82</v>
      </c>
      <c r="U862" s="226">
        <v>1.8280000000000001</v>
      </c>
      <c r="V862" s="226">
        <v>1.837</v>
      </c>
      <c r="W862" s="226">
        <v>1.845</v>
      </c>
      <c r="X862" s="226">
        <v>1.855</v>
      </c>
      <c r="Y862" s="226">
        <v>1.8640000000000001</v>
      </c>
      <c r="Z862" s="226">
        <v>1.873</v>
      </c>
      <c r="AA862" s="226">
        <v>1.8819999999999999</v>
      </c>
      <c r="AB862" s="226">
        <v>1.8919999999999999</v>
      </c>
      <c r="AC862" s="226">
        <v>1.901</v>
      </c>
      <c r="AD862" s="226">
        <v>1.911</v>
      </c>
      <c r="AE862" s="226">
        <v>1.92</v>
      </c>
      <c r="AF862" s="226">
        <v>1.93</v>
      </c>
      <c r="AG862" s="226">
        <v>1.94</v>
      </c>
      <c r="AH862" s="226">
        <v>1.9490000000000001</v>
      </c>
      <c r="AI862" s="226">
        <v>1.96</v>
      </c>
      <c r="AJ862" s="226">
        <v>1.97</v>
      </c>
    </row>
    <row r="863" spans="1:36" x14ac:dyDescent="0.25">
      <c r="A863" s="17"/>
      <c r="B863" s="226" t="s">
        <v>2212</v>
      </c>
      <c r="D863" s="226">
        <v>34.417999999999999</v>
      </c>
      <c r="E863" s="226">
        <v>37.412999999999997</v>
      </c>
      <c r="F863" s="226">
        <v>34.539000000000001</v>
      </c>
      <c r="G863" s="226">
        <v>36.851999999999997</v>
      </c>
      <c r="H863" s="226">
        <v>37.317999999999998</v>
      </c>
      <c r="I863" s="226">
        <v>37.26</v>
      </c>
      <c r="J863" s="226">
        <v>37.414000000000001</v>
      </c>
      <c r="K863" s="226">
        <v>37.58</v>
      </c>
      <c r="L863" s="226">
        <v>37.756999999999998</v>
      </c>
      <c r="M863" s="226">
        <v>37.896000000000001</v>
      </c>
      <c r="N863" s="226">
        <v>38.033000000000001</v>
      </c>
      <c r="O863" s="226">
        <v>38.159999999999997</v>
      </c>
      <c r="P863" s="226">
        <v>38.271999999999998</v>
      </c>
      <c r="Q863" s="226">
        <v>38.366999999999997</v>
      </c>
      <c r="R863" s="226">
        <v>38.451000000000001</v>
      </c>
      <c r="S863" s="226">
        <v>38.530999999999999</v>
      </c>
      <c r="T863" s="226">
        <v>38.607999999999997</v>
      </c>
      <c r="U863" s="226">
        <v>38.69</v>
      </c>
      <c r="V863" s="226">
        <v>38.783000000000001</v>
      </c>
      <c r="W863" s="226">
        <v>38.881999999999998</v>
      </c>
      <c r="X863" s="226">
        <v>38.985999999999997</v>
      </c>
      <c r="Y863" s="226">
        <v>39.1</v>
      </c>
      <c r="Z863" s="226">
        <v>39.207999999999998</v>
      </c>
      <c r="AA863" s="226">
        <v>39.316000000000003</v>
      </c>
      <c r="AB863" s="226">
        <v>39.429000000000002</v>
      </c>
      <c r="AC863" s="226">
        <v>39.539000000000001</v>
      </c>
      <c r="AD863" s="226">
        <v>39.65</v>
      </c>
      <c r="AE863" s="226">
        <v>39.765999999999998</v>
      </c>
      <c r="AF863" s="226">
        <v>39.880000000000003</v>
      </c>
      <c r="AG863" s="226">
        <v>39.987000000000002</v>
      </c>
      <c r="AH863" s="226">
        <v>40.097999999999999</v>
      </c>
      <c r="AI863" s="226">
        <v>40.219000000000001</v>
      </c>
      <c r="AJ863" s="226">
        <v>40.344999999999999</v>
      </c>
    </row>
    <row r="864" spans="1:36" x14ac:dyDescent="0.25">
      <c r="A864" s="17"/>
      <c r="B864" s="226" t="s">
        <v>2309</v>
      </c>
    </row>
    <row r="865" spans="1:36" x14ac:dyDescent="0.25">
      <c r="A865" s="17"/>
      <c r="B865" s="226" t="s">
        <v>342</v>
      </c>
      <c r="D865" s="226">
        <v>27.712</v>
      </c>
      <c r="E865" s="226">
        <v>30.562000000000001</v>
      </c>
      <c r="F865" s="226">
        <v>28.619</v>
      </c>
      <c r="G865" s="226">
        <v>31.408000000000001</v>
      </c>
      <c r="H865" s="226">
        <v>32.143999999999998</v>
      </c>
      <c r="I865" s="226">
        <v>32.302</v>
      </c>
      <c r="J865" s="226">
        <v>32.69</v>
      </c>
      <c r="K865" s="226">
        <v>33.093000000000004</v>
      </c>
      <c r="L865" s="226">
        <v>33.500999999999998</v>
      </c>
      <c r="M865" s="226">
        <v>33.863</v>
      </c>
      <c r="N865" s="226">
        <v>34.228000000000002</v>
      </c>
      <c r="O865" s="226">
        <v>34.572000000000003</v>
      </c>
      <c r="P865" s="226">
        <v>34.886000000000003</v>
      </c>
      <c r="Q865" s="226">
        <v>35.182000000000002</v>
      </c>
      <c r="R865" s="226">
        <v>35.462000000000003</v>
      </c>
      <c r="S865" s="226">
        <v>35.728999999999999</v>
      </c>
      <c r="T865" s="226">
        <v>35.988</v>
      </c>
      <c r="U865" s="226">
        <v>36.247</v>
      </c>
      <c r="V865" s="226">
        <v>36.517000000000003</v>
      </c>
      <c r="W865" s="226">
        <v>36.784999999999997</v>
      </c>
      <c r="X865" s="226">
        <v>37.054000000000002</v>
      </c>
      <c r="Y865" s="226">
        <v>37.329000000000001</v>
      </c>
      <c r="Z865" s="226">
        <v>37.591999999999999</v>
      </c>
      <c r="AA865" s="226">
        <v>37.848999999999997</v>
      </c>
      <c r="AB865" s="226">
        <v>38.106999999999999</v>
      </c>
      <c r="AC865" s="226">
        <v>38.353999999999999</v>
      </c>
      <c r="AD865" s="226">
        <v>38.595999999999997</v>
      </c>
      <c r="AE865" s="226">
        <v>38.838999999999999</v>
      </c>
      <c r="AF865" s="226">
        <v>39.070999999999998</v>
      </c>
      <c r="AG865" s="226">
        <v>39.290999999999997</v>
      </c>
      <c r="AH865" s="226">
        <v>39.509</v>
      </c>
      <c r="AI865" s="226">
        <v>39.732999999999997</v>
      </c>
      <c r="AJ865" s="226">
        <v>39.954999999999998</v>
      </c>
    </row>
    <row r="866" spans="1:36" x14ac:dyDescent="0.25">
      <c r="A866" s="17"/>
      <c r="B866" s="226" t="s">
        <v>2217</v>
      </c>
      <c r="D866" s="226">
        <v>1.595</v>
      </c>
      <c r="E866" s="226">
        <v>1.611</v>
      </c>
      <c r="F866" s="226">
        <v>1.5740000000000001</v>
      </c>
      <c r="G866" s="226">
        <v>1.665</v>
      </c>
      <c r="H866" s="226">
        <v>1.6950000000000001</v>
      </c>
      <c r="I866" s="226">
        <v>1.7010000000000001</v>
      </c>
      <c r="J866" s="226">
        <v>1.72</v>
      </c>
      <c r="K866" s="226">
        <v>1.7390000000000001</v>
      </c>
      <c r="L866" s="226">
        <v>1.7589999999999999</v>
      </c>
      <c r="M866" s="226">
        <v>1.776</v>
      </c>
      <c r="N866" s="226">
        <v>1.794</v>
      </c>
      <c r="O866" s="226">
        <v>1.8109999999999999</v>
      </c>
      <c r="P866" s="226">
        <v>1.8280000000000001</v>
      </c>
      <c r="Q866" s="226">
        <v>1.8440000000000001</v>
      </c>
      <c r="R866" s="226">
        <v>1.86</v>
      </c>
      <c r="S866" s="226">
        <v>1.8759999999999999</v>
      </c>
      <c r="T866" s="226">
        <v>1.893</v>
      </c>
      <c r="U866" s="226">
        <v>1.91</v>
      </c>
      <c r="V866" s="226">
        <v>1.9279999999999999</v>
      </c>
      <c r="W866" s="226">
        <v>1.9450000000000001</v>
      </c>
      <c r="X866" s="226">
        <v>1.9630000000000001</v>
      </c>
      <c r="Y866" s="226">
        <v>1.9810000000000001</v>
      </c>
      <c r="Z866" s="226">
        <v>1.9990000000000001</v>
      </c>
      <c r="AA866" s="226">
        <v>2.016</v>
      </c>
      <c r="AB866" s="226">
        <v>2.0339999999999998</v>
      </c>
      <c r="AC866" s="226">
        <v>2.0510000000000002</v>
      </c>
      <c r="AD866" s="226">
        <v>2.0680000000000001</v>
      </c>
      <c r="AE866" s="226">
        <v>2.085</v>
      </c>
      <c r="AF866" s="226">
        <v>2.1019999999999999</v>
      </c>
      <c r="AG866" s="226">
        <v>2.1179999999999999</v>
      </c>
      <c r="AH866" s="226">
        <v>2.1339999999999999</v>
      </c>
      <c r="AI866" s="226">
        <v>2.1509999999999998</v>
      </c>
      <c r="AJ866" s="226">
        <v>2.1680000000000001</v>
      </c>
    </row>
    <row r="867" spans="1:36" x14ac:dyDescent="0.25">
      <c r="A867" s="17"/>
      <c r="B867" s="226" t="s">
        <v>2218</v>
      </c>
      <c r="D867" s="226">
        <v>0</v>
      </c>
      <c r="E867" s="226">
        <v>0</v>
      </c>
      <c r="F867" s="226">
        <v>0</v>
      </c>
      <c r="G867" s="226">
        <v>0</v>
      </c>
      <c r="H867" s="226">
        <v>0</v>
      </c>
      <c r="I867" s="226">
        <v>0</v>
      </c>
      <c r="J867" s="226">
        <v>0</v>
      </c>
      <c r="K867" s="226">
        <v>0</v>
      </c>
      <c r="L867" s="226">
        <v>0</v>
      </c>
      <c r="M867" s="226">
        <v>0</v>
      </c>
      <c r="N867" s="226">
        <v>0</v>
      </c>
      <c r="O867" s="226">
        <v>0</v>
      </c>
      <c r="P867" s="226">
        <v>0</v>
      </c>
      <c r="Q867" s="226">
        <v>0</v>
      </c>
      <c r="R867" s="226">
        <v>0</v>
      </c>
      <c r="S867" s="226">
        <v>0</v>
      </c>
      <c r="T867" s="226">
        <v>0</v>
      </c>
      <c r="U867" s="226">
        <v>0</v>
      </c>
      <c r="V867" s="226">
        <v>0</v>
      </c>
      <c r="W867" s="226">
        <v>0</v>
      </c>
      <c r="X867" s="226">
        <v>0</v>
      </c>
      <c r="Y867" s="226">
        <v>0</v>
      </c>
      <c r="Z867" s="226">
        <v>0</v>
      </c>
      <c r="AA867" s="226">
        <v>0</v>
      </c>
      <c r="AB867" s="226">
        <v>0</v>
      </c>
      <c r="AC867" s="226">
        <v>0</v>
      </c>
      <c r="AD867" s="226">
        <v>0</v>
      </c>
      <c r="AE867" s="226">
        <v>0</v>
      </c>
      <c r="AF867" s="226">
        <v>0</v>
      </c>
      <c r="AG867" s="226">
        <v>0</v>
      </c>
      <c r="AH867" s="226">
        <v>0</v>
      </c>
      <c r="AI867" s="226">
        <v>0</v>
      </c>
      <c r="AJ867" s="226">
        <v>0</v>
      </c>
    </row>
    <row r="868" spans="1:36" x14ac:dyDescent="0.25">
      <c r="A868" s="17"/>
      <c r="B868" s="226" t="s">
        <v>2219</v>
      </c>
      <c r="D868" s="226">
        <v>0</v>
      </c>
      <c r="E868" s="226">
        <v>0</v>
      </c>
      <c r="F868" s="226">
        <v>0</v>
      </c>
      <c r="G868" s="226">
        <v>0</v>
      </c>
      <c r="H868" s="226">
        <v>0</v>
      </c>
      <c r="I868" s="226">
        <v>0</v>
      </c>
      <c r="J868" s="226">
        <v>0</v>
      </c>
      <c r="K868" s="226">
        <v>0</v>
      </c>
      <c r="L868" s="226">
        <v>0</v>
      </c>
      <c r="M868" s="226">
        <v>0</v>
      </c>
      <c r="N868" s="226">
        <v>0</v>
      </c>
      <c r="O868" s="226">
        <v>0</v>
      </c>
      <c r="P868" s="226">
        <v>0</v>
      </c>
      <c r="Q868" s="226">
        <v>0</v>
      </c>
      <c r="R868" s="226">
        <v>0</v>
      </c>
      <c r="S868" s="226">
        <v>0</v>
      </c>
      <c r="T868" s="226">
        <v>0</v>
      </c>
      <c r="U868" s="226">
        <v>0</v>
      </c>
      <c r="V868" s="226">
        <v>0</v>
      </c>
      <c r="W868" s="226">
        <v>0</v>
      </c>
      <c r="X868" s="226">
        <v>0</v>
      </c>
      <c r="Y868" s="226">
        <v>0</v>
      </c>
      <c r="Z868" s="226">
        <v>0</v>
      </c>
      <c r="AA868" s="226">
        <v>0</v>
      </c>
      <c r="AB868" s="226">
        <v>0</v>
      </c>
      <c r="AC868" s="226">
        <v>0</v>
      </c>
      <c r="AD868" s="226">
        <v>0</v>
      </c>
      <c r="AE868" s="226">
        <v>0</v>
      </c>
      <c r="AF868" s="226">
        <v>0</v>
      </c>
      <c r="AG868" s="226">
        <v>0</v>
      </c>
      <c r="AH868" s="226">
        <v>0</v>
      </c>
      <c r="AI868" s="226">
        <v>0</v>
      </c>
      <c r="AJ868" s="226">
        <v>0</v>
      </c>
    </row>
    <row r="869" spans="1:36" x14ac:dyDescent="0.25">
      <c r="A869" s="17"/>
      <c r="B869" s="226" t="s">
        <v>2212</v>
      </c>
      <c r="D869" s="226">
        <v>29.306999999999999</v>
      </c>
      <c r="E869" s="226">
        <v>32.173000000000002</v>
      </c>
      <c r="F869" s="226">
        <v>30.193000000000001</v>
      </c>
      <c r="G869" s="226">
        <v>33.073</v>
      </c>
      <c r="H869" s="226">
        <v>33.838999999999999</v>
      </c>
      <c r="I869" s="226">
        <v>34.003</v>
      </c>
      <c r="J869" s="226">
        <v>34.408999999999999</v>
      </c>
      <c r="K869" s="226">
        <v>34.832000000000001</v>
      </c>
      <c r="L869" s="226">
        <v>35.26</v>
      </c>
      <c r="M869" s="226">
        <v>35.64</v>
      </c>
      <c r="N869" s="226">
        <v>36.021999999999998</v>
      </c>
      <c r="O869" s="226">
        <v>36.383000000000003</v>
      </c>
      <c r="P869" s="226">
        <v>36.713999999999999</v>
      </c>
      <c r="Q869" s="226">
        <v>37.026000000000003</v>
      </c>
      <c r="R869" s="226">
        <v>37.322000000000003</v>
      </c>
      <c r="S869" s="226">
        <v>37.606000000000002</v>
      </c>
      <c r="T869" s="226">
        <v>37.881</v>
      </c>
      <c r="U869" s="226">
        <v>38.156999999999996</v>
      </c>
      <c r="V869" s="226">
        <v>38.445</v>
      </c>
      <c r="W869" s="226">
        <v>38.729999999999997</v>
      </c>
      <c r="X869" s="226">
        <v>39.017000000000003</v>
      </c>
      <c r="Y869" s="226">
        <v>39.311</v>
      </c>
      <c r="Z869" s="226">
        <v>39.591000000000001</v>
      </c>
      <c r="AA869" s="226">
        <v>39.865000000000002</v>
      </c>
      <c r="AB869" s="226">
        <v>40.140999999999998</v>
      </c>
      <c r="AC869" s="226">
        <v>40.405000000000001</v>
      </c>
      <c r="AD869" s="226">
        <v>40.664000000000001</v>
      </c>
      <c r="AE869" s="226">
        <v>40.923999999999999</v>
      </c>
      <c r="AF869" s="226">
        <v>41.173000000000002</v>
      </c>
      <c r="AG869" s="226">
        <v>41.408999999999999</v>
      </c>
      <c r="AH869" s="226">
        <v>41.643999999999998</v>
      </c>
      <c r="AI869" s="226">
        <v>41.884</v>
      </c>
      <c r="AJ869" s="226">
        <v>42.122999999999998</v>
      </c>
    </row>
    <row r="870" spans="1:36" x14ac:dyDescent="0.25">
      <c r="A870" s="17"/>
      <c r="B870" s="226" t="s">
        <v>2232</v>
      </c>
    </row>
    <row r="871" spans="1:36" x14ac:dyDescent="0.25">
      <c r="A871" s="17"/>
      <c r="B871" s="226" t="s">
        <v>342</v>
      </c>
      <c r="D871" s="226">
        <v>0.82499999999999996</v>
      </c>
      <c r="E871" s="226">
        <v>0.90400000000000003</v>
      </c>
      <c r="F871" s="226">
        <v>0.83299999999999996</v>
      </c>
      <c r="G871" s="226">
        <v>0.89600000000000002</v>
      </c>
      <c r="H871" s="226">
        <v>0.91</v>
      </c>
      <c r="I871" s="226">
        <v>0.91100000000000003</v>
      </c>
      <c r="J871" s="226">
        <v>0.91700000000000004</v>
      </c>
      <c r="K871" s="226">
        <v>0.92300000000000004</v>
      </c>
      <c r="L871" s="226">
        <v>0.93</v>
      </c>
      <c r="M871" s="226">
        <v>0.93600000000000005</v>
      </c>
      <c r="N871" s="226">
        <v>0.94099999999999995</v>
      </c>
      <c r="O871" s="226">
        <v>0.94699999999999995</v>
      </c>
      <c r="P871" s="226">
        <v>0.95199999999999996</v>
      </c>
      <c r="Q871" s="226">
        <v>0.95599999999999996</v>
      </c>
      <c r="R871" s="226">
        <v>0.96</v>
      </c>
      <c r="S871" s="226">
        <v>0.96399999999999997</v>
      </c>
      <c r="T871" s="226">
        <v>0.96799999999999997</v>
      </c>
      <c r="U871" s="226">
        <v>0.97199999999999998</v>
      </c>
      <c r="V871" s="226">
        <v>0.97599999999999998</v>
      </c>
      <c r="W871" s="226">
        <v>0.98099999999999998</v>
      </c>
      <c r="X871" s="226">
        <v>0.98499999999999999</v>
      </c>
      <c r="Y871" s="226">
        <v>0.99</v>
      </c>
      <c r="Z871" s="226">
        <v>0.99399999999999999</v>
      </c>
      <c r="AA871" s="226">
        <v>0.999</v>
      </c>
      <c r="AB871" s="226">
        <v>1.004</v>
      </c>
      <c r="AC871" s="226">
        <v>1.008</v>
      </c>
      <c r="AD871" s="226">
        <v>1.0129999999999999</v>
      </c>
      <c r="AE871" s="226">
        <v>1.0169999999999999</v>
      </c>
      <c r="AF871" s="226">
        <v>1.022</v>
      </c>
      <c r="AG871" s="226">
        <v>1.026</v>
      </c>
      <c r="AH871" s="226">
        <v>1.0309999999999999</v>
      </c>
      <c r="AI871" s="226">
        <v>1.0349999999999999</v>
      </c>
      <c r="AJ871" s="226">
        <v>1.04</v>
      </c>
    </row>
    <row r="872" spans="1:36" x14ac:dyDescent="0.25">
      <c r="A872" s="17"/>
      <c r="B872" s="226" t="s">
        <v>2217</v>
      </c>
      <c r="D872" s="226">
        <v>3.173</v>
      </c>
      <c r="E872" s="226">
        <v>3.1909999999999998</v>
      </c>
      <c r="F872" s="226">
        <v>3.1160000000000001</v>
      </c>
      <c r="G872" s="226">
        <v>3.2610000000000001</v>
      </c>
      <c r="H872" s="226">
        <v>3.3029999999999999</v>
      </c>
      <c r="I872" s="226">
        <v>3.3039999999999998</v>
      </c>
      <c r="J872" s="226">
        <v>3.33</v>
      </c>
      <c r="K872" s="226">
        <v>3.3580000000000001</v>
      </c>
      <c r="L872" s="226">
        <v>3.3879999999999999</v>
      </c>
      <c r="M872" s="226">
        <v>3.4129999999999998</v>
      </c>
      <c r="N872" s="226">
        <v>3.4369999999999998</v>
      </c>
      <c r="O872" s="226">
        <v>3.46</v>
      </c>
      <c r="P872" s="226">
        <v>3.4809999999999999</v>
      </c>
      <c r="Q872" s="226">
        <v>3.4910000000000001</v>
      </c>
      <c r="R872" s="226">
        <v>3.5009999999999999</v>
      </c>
      <c r="S872" s="226">
        <v>3.51</v>
      </c>
      <c r="T872" s="226">
        <v>3.52</v>
      </c>
      <c r="U872" s="226">
        <v>3.5329999999999999</v>
      </c>
      <c r="V872" s="226">
        <v>3.5470000000000002</v>
      </c>
      <c r="W872" s="226">
        <v>3.5619999999999998</v>
      </c>
      <c r="X872" s="226">
        <v>3.5779999999999998</v>
      </c>
      <c r="Y872" s="226">
        <v>3.5960000000000001</v>
      </c>
      <c r="Z872" s="226">
        <v>3.6139999999999999</v>
      </c>
      <c r="AA872" s="226">
        <v>3.6309999999999998</v>
      </c>
      <c r="AB872" s="226">
        <v>3.65</v>
      </c>
      <c r="AC872" s="226">
        <v>3.669</v>
      </c>
      <c r="AD872" s="226">
        <v>3.6880000000000002</v>
      </c>
      <c r="AE872" s="226">
        <v>3.7090000000000001</v>
      </c>
      <c r="AF872" s="226">
        <v>3.7290000000000001</v>
      </c>
      <c r="AG872" s="226">
        <v>3.75</v>
      </c>
      <c r="AH872" s="226">
        <v>3.77</v>
      </c>
      <c r="AI872" s="226">
        <v>3.7930000000000001</v>
      </c>
      <c r="AJ872" s="226">
        <v>3.8159999999999998</v>
      </c>
    </row>
    <row r="873" spans="1:36" x14ac:dyDescent="0.25">
      <c r="A873" s="17"/>
      <c r="B873" s="226" t="s">
        <v>2218</v>
      </c>
      <c r="D873" s="226">
        <v>0</v>
      </c>
      <c r="E873" s="226">
        <v>0</v>
      </c>
      <c r="F873" s="226">
        <v>0</v>
      </c>
      <c r="G873" s="226">
        <v>0</v>
      </c>
      <c r="H873" s="226">
        <v>0</v>
      </c>
      <c r="I873" s="226">
        <v>0</v>
      </c>
      <c r="J873" s="226">
        <v>0</v>
      </c>
      <c r="K873" s="226">
        <v>0</v>
      </c>
      <c r="L873" s="226">
        <v>0</v>
      </c>
      <c r="M873" s="226">
        <v>0</v>
      </c>
      <c r="N873" s="226">
        <v>0</v>
      </c>
      <c r="O873" s="226">
        <v>0</v>
      </c>
      <c r="P873" s="226">
        <v>0</v>
      </c>
      <c r="Q873" s="226">
        <v>0</v>
      </c>
      <c r="R873" s="226">
        <v>0</v>
      </c>
      <c r="S873" s="226">
        <v>0</v>
      </c>
      <c r="T873" s="226">
        <v>0</v>
      </c>
      <c r="U873" s="226">
        <v>0</v>
      </c>
      <c r="V873" s="226">
        <v>0</v>
      </c>
      <c r="W873" s="226">
        <v>0</v>
      </c>
      <c r="X873" s="226">
        <v>0</v>
      </c>
      <c r="Y873" s="226">
        <v>0</v>
      </c>
      <c r="Z873" s="226">
        <v>0</v>
      </c>
      <c r="AA873" s="226">
        <v>0</v>
      </c>
      <c r="AB873" s="226">
        <v>0</v>
      </c>
      <c r="AC873" s="226">
        <v>0</v>
      </c>
      <c r="AD873" s="226">
        <v>0</v>
      </c>
      <c r="AE873" s="226">
        <v>0</v>
      </c>
      <c r="AF873" s="226">
        <v>0</v>
      </c>
      <c r="AG873" s="226">
        <v>0</v>
      </c>
      <c r="AH873" s="226">
        <v>0</v>
      </c>
      <c r="AI873" s="226">
        <v>0</v>
      </c>
      <c r="AJ873" s="226">
        <v>0</v>
      </c>
    </row>
    <row r="874" spans="1:36" x14ac:dyDescent="0.25">
      <c r="A874" s="17"/>
      <c r="B874" s="226" t="s">
        <v>2212</v>
      </c>
      <c r="D874" s="226">
        <v>3.9980000000000002</v>
      </c>
      <c r="E874" s="226">
        <v>4.0949999999999998</v>
      </c>
      <c r="F874" s="226">
        <v>3.9489999999999998</v>
      </c>
      <c r="G874" s="226">
        <v>4.157</v>
      </c>
      <c r="H874" s="226">
        <v>4.2140000000000004</v>
      </c>
      <c r="I874" s="226">
        <v>4.2140000000000004</v>
      </c>
      <c r="J874" s="226">
        <v>4.2469999999999999</v>
      </c>
      <c r="K874" s="226">
        <v>4.282</v>
      </c>
      <c r="L874" s="226">
        <v>4.3179999999999996</v>
      </c>
      <c r="M874" s="226">
        <v>4.3490000000000002</v>
      </c>
      <c r="N874" s="226">
        <v>4.3789999999999996</v>
      </c>
      <c r="O874" s="226">
        <v>4.407</v>
      </c>
      <c r="P874" s="226">
        <v>4.4329999999999998</v>
      </c>
      <c r="Q874" s="226">
        <v>4.4470000000000001</v>
      </c>
      <c r="R874" s="226">
        <v>4.4610000000000003</v>
      </c>
      <c r="S874" s="226">
        <v>4.4740000000000002</v>
      </c>
      <c r="T874" s="226">
        <v>4.4880000000000004</v>
      </c>
      <c r="U874" s="226">
        <v>4.5049999999999999</v>
      </c>
      <c r="V874" s="226">
        <v>4.5229999999999997</v>
      </c>
      <c r="W874" s="226">
        <v>4.5430000000000001</v>
      </c>
      <c r="X874" s="226">
        <v>4.5640000000000001</v>
      </c>
      <c r="Y874" s="226">
        <v>4.5860000000000003</v>
      </c>
      <c r="Z874" s="226">
        <v>4.6079999999999997</v>
      </c>
      <c r="AA874" s="226">
        <v>4.63</v>
      </c>
      <c r="AB874" s="226">
        <v>4.6539999999999999</v>
      </c>
      <c r="AC874" s="226">
        <v>4.6769999999999996</v>
      </c>
      <c r="AD874" s="226">
        <v>4.7009999999999996</v>
      </c>
      <c r="AE874" s="226">
        <v>4.726</v>
      </c>
      <c r="AF874" s="226">
        <v>4.7510000000000003</v>
      </c>
      <c r="AG874" s="226">
        <v>4.7759999999999998</v>
      </c>
      <c r="AH874" s="226">
        <v>4.8010000000000002</v>
      </c>
      <c r="AI874" s="226">
        <v>4.8280000000000003</v>
      </c>
      <c r="AJ874" s="226">
        <v>4.8559999999999999</v>
      </c>
    </row>
    <row r="875" spans="1:36" x14ac:dyDescent="0.25">
      <c r="A875" s="17"/>
      <c r="B875" s="226" t="s">
        <v>2314</v>
      </c>
    </row>
    <row r="876" spans="1:36" x14ac:dyDescent="0.25">
      <c r="A876" s="17"/>
      <c r="B876" s="226" t="s">
        <v>342</v>
      </c>
      <c r="D876" s="226">
        <v>63.021999999999998</v>
      </c>
      <c r="E876" s="226">
        <v>69.100999999999999</v>
      </c>
      <c r="F876" s="226">
        <v>64.106999999999999</v>
      </c>
      <c r="G876" s="226">
        <v>69.337000000000003</v>
      </c>
      <c r="H876" s="226">
        <v>70.563000000000002</v>
      </c>
      <c r="I876" s="226">
        <v>70.667000000000002</v>
      </c>
      <c r="J876" s="226">
        <v>71.216999999999999</v>
      </c>
      <c r="K876" s="226">
        <v>71.795000000000002</v>
      </c>
      <c r="L876" s="226">
        <v>72.388999999999996</v>
      </c>
      <c r="M876" s="226">
        <v>72.897999999999996</v>
      </c>
      <c r="N876" s="226">
        <v>73.408000000000001</v>
      </c>
      <c r="O876" s="226">
        <v>73.885999999999996</v>
      </c>
      <c r="P876" s="226">
        <v>74.319000000000003</v>
      </c>
      <c r="Q876" s="226">
        <v>74.721000000000004</v>
      </c>
      <c r="R876" s="226">
        <v>75.094999999999999</v>
      </c>
      <c r="S876" s="226">
        <v>75.454999999999998</v>
      </c>
      <c r="T876" s="226">
        <v>75.8</v>
      </c>
      <c r="U876" s="226">
        <v>76.150999999999996</v>
      </c>
      <c r="V876" s="226">
        <v>76.525000000000006</v>
      </c>
      <c r="W876" s="226">
        <v>76.900999999999996</v>
      </c>
      <c r="X876" s="226">
        <v>77.284999999999997</v>
      </c>
      <c r="Y876" s="226">
        <v>77.685000000000002</v>
      </c>
      <c r="Z876" s="226">
        <v>78.066000000000003</v>
      </c>
      <c r="AA876" s="226">
        <v>78.441000000000003</v>
      </c>
      <c r="AB876" s="226">
        <v>78.822000000000003</v>
      </c>
      <c r="AC876" s="226">
        <v>79.188999999999993</v>
      </c>
      <c r="AD876" s="226">
        <v>79.551000000000002</v>
      </c>
      <c r="AE876" s="226">
        <v>79.92</v>
      </c>
      <c r="AF876" s="226">
        <v>80.274000000000001</v>
      </c>
      <c r="AG876" s="226">
        <v>80.61</v>
      </c>
      <c r="AH876" s="226">
        <v>80.947999999999993</v>
      </c>
      <c r="AI876" s="226">
        <v>81.301000000000002</v>
      </c>
      <c r="AJ876" s="226">
        <v>81.659000000000006</v>
      </c>
    </row>
    <row r="877" spans="1:36" x14ac:dyDescent="0.25">
      <c r="A877" s="17"/>
      <c r="B877" s="226" t="s">
        <v>2217</v>
      </c>
      <c r="D877" s="226">
        <v>26.981000000000002</v>
      </c>
      <c r="E877" s="226">
        <v>27.138000000000002</v>
      </c>
      <c r="F877" s="226">
        <v>26.501999999999999</v>
      </c>
      <c r="G877" s="226">
        <v>27.77</v>
      </c>
      <c r="H877" s="226">
        <v>28.143999999999998</v>
      </c>
      <c r="I877" s="226">
        <v>28.152999999999999</v>
      </c>
      <c r="J877" s="226">
        <v>28.382000000000001</v>
      </c>
      <c r="K877" s="226">
        <v>28.625</v>
      </c>
      <c r="L877" s="226">
        <v>28.876000000000001</v>
      </c>
      <c r="M877" s="226">
        <v>29.087</v>
      </c>
      <c r="N877" s="226">
        <v>29.295999999999999</v>
      </c>
      <c r="O877" s="226">
        <v>29.492000000000001</v>
      </c>
      <c r="P877" s="226">
        <v>29.673999999999999</v>
      </c>
      <c r="Q877" s="226">
        <v>29.765999999999998</v>
      </c>
      <c r="R877" s="226">
        <v>29.859000000000002</v>
      </c>
      <c r="S877" s="226">
        <v>29.946999999999999</v>
      </c>
      <c r="T877" s="226">
        <v>30.047999999999998</v>
      </c>
      <c r="U877" s="226">
        <v>30.164000000000001</v>
      </c>
      <c r="V877" s="226">
        <v>30.295999999999999</v>
      </c>
      <c r="W877" s="226">
        <v>30.437000000000001</v>
      </c>
      <c r="X877" s="226">
        <v>30.585000000000001</v>
      </c>
      <c r="Y877" s="226">
        <v>30.748000000000001</v>
      </c>
      <c r="Z877" s="226">
        <v>30.905000000000001</v>
      </c>
      <c r="AA877" s="226">
        <v>31.064</v>
      </c>
      <c r="AB877" s="226">
        <v>31.234999999999999</v>
      </c>
      <c r="AC877" s="226">
        <v>31.405000000000001</v>
      </c>
      <c r="AD877" s="226">
        <v>31.577999999999999</v>
      </c>
      <c r="AE877" s="226">
        <v>31.762</v>
      </c>
      <c r="AF877" s="226">
        <v>31.946999999999999</v>
      </c>
      <c r="AG877" s="226">
        <v>32.127000000000002</v>
      </c>
      <c r="AH877" s="226">
        <v>32.311999999999998</v>
      </c>
      <c r="AI877" s="226">
        <v>32.511000000000003</v>
      </c>
      <c r="AJ877" s="226">
        <v>32.713999999999999</v>
      </c>
    </row>
    <row r="878" spans="1:36" x14ac:dyDescent="0.25">
      <c r="A878" s="17"/>
      <c r="B878" s="226" t="s">
        <v>22</v>
      </c>
      <c r="D878" s="226">
        <v>0</v>
      </c>
      <c r="E878" s="226">
        <v>0</v>
      </c>
      <c r="F878" s="226">
        <v>0</v>
      </c>
      <c r="G878" s="226">
        <v>0</v>
      </c>
      <c r="H878" s="226">
        <v>0</v>
      </c>
      <c r="I878" s="226">
        <v>0</v>
      </c>
      <c r="J878" s="226">
        <v>0</v>
      </c>
      <c r="K878" s="226">
        <v>0</v>
      </c>
      <c r="L878" s="226">
        <v>0</v>
      </c>
      <c r="M878" s="226">
        <v>0</v>
      </c>
      <c r="N878" s="226">
        <v>0</v>
      </c>
      <c r="O878" s="226">
        <v>0</v>
      </c>
      <c r="P878" s="226">
        <v>0</v>
      </c>
      <c r="Q878" s="226">
        <v>0</v>
      </c>
      <c r="R878" s="226">
        <v>0</v>
      </c>
      <c r="S878" s="226">
        <v>0</v>
      </c>
      <c r="T878" s="226">
        <v>0</v>
      </c>
      <c r="U878" s="226">
        <v>0</v>
      </c>
      <c r="V878" s="226">
        <v>0</v>
      </c>
      <c r="W878" s="226">
        <v>0</v>
      </c>
      <c r="X878" s="226">
        <v>0</v>
      </c>
      <c r="Y878" s="226">
        <v>0</v>
      </c>
      <c r="Z878" s="226">
        <v>0</v>
      </c>
      <c r="AA878" s="226">
        <v>0</v>
      </c>
      <c r="AB878" s="226">
        <v>0</v>
      </c>
      <c r="AC878" s="226">
        <v>0</v>
      </c>
      <c r="AD878" s="226">
        <v>0</v>
      </c>
      <c r="AE878" s="226">
        <v>0</v>
      </c>
      <c r="AF878" s="226">
        <v>0</v>
      </c>
      <c r="AG878" s="226">
        <v>0</v>
      </c>
      <c r="AH878" s="226">
        <v>0</v>
      </c>
      <c r="AI878" s="226">
        <v>0</v>
      </c>
      <c r="AJ878" s="226">
        <v>0</v>
      </c>
    </row>
    <row r="879" spans="1:36" x14ac:dyDescent="0.25">
      <c r="A879" s="17"/>
      <c r="B879" s="226" t="s">
        <v>2218</v>
      </c>
      <c r="D879" s="226">
        <v>54.637</v>
      </c>
      <c r="E879" s="226">
        <v>55.256999999999998</v>
      </c>
      <c r="F879" s="226">
        <v>53.826999999999998</v>
      </c>
      <c r="G879" s="226">
        <v>56.335999999999999</v>
      </c>
      <c r="H879" s="226">
        <v>56.475999999999999</v>
      </c>
      <c r="I879" s="226">
        <v>56.335999999999999</v>
      </c>
      <c r="J879" s="226">
        <v>56.392000000000003</v>
      </c>
      <c r="K879" s="226">
        <v>56.28</v>
      </c>
      <c r="L879" s="226">
        <v>55.957000000000001</v>
      </c>
      <c r="M879" s="226">
        <v>55.341000000000001</v>
      </c>
      <c r="N879" s="226">
        <v>54.704999999999998</v>
      </c>
      <c r="O879" s="226">
        <v>54.082999999999998</v>
      </c>
      <c r="P879" s="226">
        <v>53.448999999999998</v>
      </c>
      <c r="Q879" s="226">
        <v>52.82</v>
      </c>
      <c r="R879" s="226">
        <v>52.226999999999997</v>
      </c>
      <c r="S879" s="226">
        <v>51.682000000000002</v>
      </c>
      <c r="T879" s="226">
        <v>51.204000000000001</v>
      </c>
      <c r="U879" s="226">
        <v>50.771000000000001</v>
      </c>
      <c r="V879" s="226">
        <v>50.411000000000001</v>
      </c>
      <c r="W879" s="226">
        <v>50.107999999999997</v>
      </c>
      <c r="X879" s="226">
        <v>49.83</v>
      </c>
      <c r="Y879" s="226">
        <v>49.607999999999997</v>
      </c>
      <c r="Z879" s="226">
        <v>49.375</v>
      </c>
      <c r="AA879" s="226">
        <v>49.17</v>
      </c>
      <c r="AB879" s="226">
        <v>49.024999999999999</v>
      </c>
      <c r="AC879" s="226">
        <v>48.893999999999998</v>
      </c>
      <c r="AD879" s="226">
        <v>48.795999999999999</v>
      </c>
      <c r="AE879" s="226">
        <v>48.741999999999997</v>
      </c>
      <c r="AF879" s="226">
        <v>48.716999999999999</v>
      </c>
      <c r="AG879" s="226">
        <v>48.703000000000003</v>
      </c>
      <c r="AH879" s="226">
        <v>48.716000000000001</v>
      </c>
      <c r="AI879" s="226">
        <v>48.765999999999998</v>
      </c>
      <c r="AJ879" s="226">
        <v>48.838999999999999</v>
      </c>
    </row>
    <row r="880" spans="1:36" x14ac:dyDescent="0.25">
      <c r="A880" s="17"/>
      <c r="B880" s="226" t="s">
        <v>2219</v>
      </c>
      <c r="D880" s="226">
        <v>3.9569999999999999</v>
      </c>
      <c r="E880" s="226">
        <v>3.9820000000000002</v>
      </c>
      <c r="F880" s="226">
        <v>3.8559999999999999</v>
      </c>
      <c r="G880" s="226">
        <v>4.0330000000000004</v>
      </c>
      <c r="H880" s="226">
        <v>4.04</v>
      </c>
      <c r="I880" s="226">
        <v>4.0330000000000004</v>
      </c>
      <c r="J880" s="226">
        <v>4.04</v>
      </c>
      <c r="K880" s="226">
        <v>4.048</v>
      </c>
      <c r="L880" s="226">
        <v>4.0519999999999996</v>
      </c>
      <c r="M880" s="226">
        <v>4.04</v>
      </c>
      <c r="N880" s="226">
        <v>4.0309999999999997</v>
      </c>
      <c r="O880" s="226">
        <v>4.0250000000000004</v>
      </c>
      <c r="P880" s="226">
        <v>4.024</v>
      </c>
      <c r="Q880" s="226">
        <v>4.0330000000000004</v>
      </c>
      <c r="R880" s="226">
        <v>4.0540000000000003</v>
      </c>
      <c r="S880" s="226">
        <v>4.0759999999999996</v>
      </c>
      <c r="T880" s="226">
        <v>4.101</v>
      </c>
      <c r="U880" s="226">
        <v>4.1289999999999996</v>
      </c>
      <c r="V880" s="226">
        <v>4.157</v>
      </c>
      <c r="W880" s="226">
        <v>4.1870000000000003</v>
      </c>
      <c r="X880" s="226">
        <v>4.2149999999999999</v>
      </c>
      <c r="Y880" s="226">
        <v>4.2439999999999998</v>
      </c>
      <c r="Z880" s="226">
        <v>4.2699999999999996</v>
      </c>
      <c r="AA880" s="226">
        <v>4.2949999999999999</v>
      </c>
      <c r="AB880" s="226">
        <v>4.3250000000000002</v>
      </c>
      <c r="AC880" s="226">
        <v>4.3529999999999998</v>
      </c>
      <c r="AD880" s="226">
        <v>4.3819999999999997</v>
      </c>
      <c r="AE880" s="226">
        <v>4.41</v>
      </c>
      <c r="AF880" s="226">
        <v>4.4379999999999997</v>
      </c>
      <c r="AG880" s="226">
        <v>4.4649999999999999</v>
      </c>
      <c r="AH880" s="226">
        <v>4.4930000000000003</v>
      </c>
      <c r="AI880" s="226">
        <v>4.5229999999999997</v>
      </c>
      <c r="AJ880" s="226">
        <v>4.5519999999999996</v>
      </c>
    </row>
    <row r="881" spans="1:36" x14ac:dyDescent="0.25">
      <c r="A881" s="17"/>
      <c r="B881" s="226" t="s">
        <v>2221</v>
      </c>
      <c r="D881" s="226">
        <v>8.8989999999999991</v>
      </c>
      <c r="E881" s="226">
        <v>9.0370000000000008</v>
      </c>
      <c r="F881" s="226">
        <v>8.8360000000000003</v>
      </c>
      <c r="G881" s="226">
        <v>9.2430000000000003</v>
      </c>
      <c r="H881" s="226">
        <v>9.2799999999999994</v>
      </c>
      <c r="I881" s="226">
        <v>9.2829999999999995</v>
      </c>
      <c r="J881" s="226">
        <v>9.34</v>
      </c>
      <c r="K881" s="226">
        <v>9.3810000000000002</v>
      </c>
      <c r="L881" s="226">
        <v>9.4209999999999994</v>
      </c>
      <c r="M881" s="226">
        <v>9.4350000000000005</v>
      </c>
      <c r="N881" s="226">
        <v>9.4480000000000004</v>
      </c>
      <c r="O881" s="226">
        <v>9.4580000000000002</v>
      </c>
      <c r="P881" s="226">
        <v>9.4730000000000008</v>
      </c>
      <c r="Q881" s="226">
        <v>9.4990000000000006</v>
      </c>
      <c r="R881" s="226">
        <v>9.5150000000000006</v>
      </c>
      <c r="S881" s="226">
        <v>9.5350000000000001</v>
      </c>
      <c r="T881" s="226">
        <v>9.5470000000000006</v>
      </c>
      <c r="U881" s="226">
        <v>9.5670000000000002</v>
      </c>
      <c r="V881" s="226">
        <v>9.5879999999999992</v>
      </c>
      <c r="W881" s="226">
        <v>9.6110000000000007</v>
      </c>
      <c r="X881" s="226">
        <v>9.6479999999999997</v>
      </c>
      <c r="Y881" s="226">
        <v>9.6999999999999993</v>
      </c>
      <c r="Z881" s="226">
        <v>9.7560000000000002</v>
      </c>
      <c r="AA881" s="226">
        <v>9.8140000000000001</v>
      </c>
      <c r="AB881" s="226">
        <v>9.8520000000000003</v>
      </c>
      <c r="AC881" s="226">
        <v>9.891</v>
      </c>
      <c r="AD881" s="226">
        <v>9.9329999999999998</v>
      </c>
      <c r="AE881" s="226">
        <v>9.9789999999999992</v>
      </c>
      <c r="AF881" s="226">
        <v>10.025</v>
      </c>
      <c r="AG881" s="226">
        <v>10.068</v>
      </c>
      <c r="AH881" s="226">
        <v>10.111000000000001</v>
      </c>
      <c r="AI881" s="226">
        <v>10.157</v>
      </c>
      <c r="AJ881" s="226">
        <v>10.205</v>
      </c>
    </row>
    <row r="882" spans="1:36" x14ac:dyDescent="0.25">
      <c r="A882" s="17"/>
      <c r="B882" s="226" t="s">
        <v>2212</v>
      </c>
      <c r="D882" s="226">
        <v>157.495</v>
      </c>
      <c r="E882" s="226">
        <v>164.51499999999999</v>
      </c>
      <c r="F882" s="226">
        <v>157.12799999999999</v>
      </c>
      <c r="G882" s="226">
        <v>166.71899999999999</v>
      </c>
      <c r="H882" s="226">
        <v>168.50399999999999</v>
      </c>
      <c r="I882" s="226">
        <v>168.471</v>
      </c>
      <c r="J882" s="226">
        <v>169.37100000000001</v>
      </c>
      <c r="K882" s="226">
        <v>170.12899999999999</v>
      </c>
      <c r="L882" s="226">
        <v>170.696</v>
      </c>
      <c r="M882" s="226">
        <v>170.80099999999999</v>
      </c>
      <c r="N882" s="226">
        <v>170.88800000000001</v>
      </c>
      <c r="O882" s="226">
        <v>170.94399999999999</v>
      </c>
      <c r="P882" s="226">
        <v>170.94</v>
      </c>
      <c r="Q882" s="226">
        <v>170.839</v>
      </c>
      <c r="R882" s="226">
        <v>170.751</v>
      </c>
      <c r="S882" s="226">
        <v>170.69399999999999</v>
      </c>
      <c r="T882" s="226">
        <v>170.70099999999999</v>
      </c>
      <c r="U882" s="226">
        <v>170.78200000000001</v>
      </c>
      <c r="V882" s="226">
        <v>170.977</v>
      </c>
      <c r="W882" s="226">
        <v>171.244</v>
      </c>
      <c r="X882" s="226">
        <v>171.56299999999999</v>
      </c>
      <c r="Y882" s="226">
        <v>171.98400000000001</v>
      </c>
      <c r="Z882" s="226">
        <v>172.37200000000001</v>
      </c>
      <c r="AA882" s="226">
        <v>172.785</v>
      </c>
      <c r="AB882" s="226">
        <v>173.261</v>
      </c>
      <c r="AC882" s="226">
        <v>173.732</v>
      </c>
      <c r="AD882" s="226">
        <v>174.24</v>
      </c>
      <c r="AE882" s="226">
        <v>174.81399999999999</v>
      </c>
      <c r="AF882" s="226">
        <v>175.40100000000001</v>
      </c>
      <c r="AG882" s="226">
        <v>175.97399999999999</v>
      </c>
      <c r="AH882" s="226">
        <v>176.58099999999999</v>
      </c>
      <c r="AI882" s="226">
        <v>177.25700000000001</v>
      </c>
      <c r="AJ882" s="226">
        <v>177.96899999999999</v>
      </c>
    </row>
    <row r="883" spans="1:36" x14ac:dyDescent="0.25">
      <c r="A883" s="17"/>
    </row>
    <row r="884" spans="1:36" x14ac:dyDescent="0.25">
      <c r="A884" s="17"/>
      <c r="B884" s="226" t="s">
        <v>2315</v>
      </c>
    </row>
    <row r="885" spans="1:36" x14ac:dyDescent="0.25">
      <c r="A885" s="17"/>
      <c r="B885" s="226" t="s">
        <v>2307</v>
      </c>
    </row>
    <row r="886" spans="1:36" x14ac:dyDescent="0.25">
      <c r="A886" s="17"/>
      <c r="B886" s="226" t="s">
        <v>342</v>
      </c>
      <c r="D886" s="226">
        <v>5.78</v>
      </c>
      <c r="E886" s="226">
        <v>6.3449999999999998</v>
      </c>
      <c r="F886" s="226">
        <v>5.8419999999999996</v>
      </c>
      <c r="G886" s="226">
        <v>6.3280000000000003</v>
      </c>
      <c r="H886" s="226">
        <v>6.5279999999999996</v>
      </c>
      <c r="I886" s="226">
        <v>6.55</v>
      </c>
      <c r="J886" s="226">
        <v>6.556</v>
      </c>
      <c r="K886" s="226">
        <v>6.5789999999999997</v>
      </c>
      <c r="L886" s="226">
        <v>6.6050000000000004</v>
      </c>
      <c r="M886" s="226">
        <v>6.6360000000000001</v>
      </c>
      <c r="N886" s="226">
        <v>6.6790000000000003</v>
      </c>
      <c r="O886" s="226">
        <v>6.7140000000000004</v>
      </c>
      <c r="P886" s="226">
        <v>6.7409999999999997</v>
      </c>
      <c r="Q886" s="226">
        <v>6.7789999999999999</v>
      </c>
      <c r="R886" s="226">
        <v>6.8129999999999997</v>
      </c>
      <c r="S886" s="226">
        <v>6.8310000000000004</v>
      </c>
      <c r="T886" s="226">
        <v>6.843</v>
      </c>
      <c r="U886" s="226">
        <v>6.8570000000000002</v>
      </c>
      <c r="V886" s="226">
        <v>6.875</v>
      </c>
      <c r="W886" s="226">
        <v>6.8879999999999999</v>
      </c>
      <c r="X886" s="226">
        <v>6.9029999999999996</v>
      </c>
      <c r="Y886" s="226">
        <v>6.9189999999999996</v>
      </c>
      <c r="Z886" s="226">
        <v>6.9359999999999999</v>
      </c>
      <c r="AA886" s="226">
        <v>6.9539999999999997</v>
      </c>
      <c r="AB886" s="226">
        <v>6.9749999999999996</v>
      </c>
      <c r="AC886" s="226">
        <v>6.9950000000000001</v>
      </c>
      <c r="AD886" s="226">
        <v>7.0170000000000003</v>
      </c>
      <c r="AE886" s="226">
        <v>7.0380000000000003</v>
      </c>
      <c r="AF886" s="226">
        <v>7.056</v>
      </c>
      <c r="AG886" s="226">
        <v>7.077</v>
      </c>
      <c r="AH886" s="226">
        <v>7.0990000000000002</v>
      </c>
      <c r="AI886" s="226">
        <v>7.1189999999999998</v>
      </c>
      <c r="AJ886" s="226">
        <v>7.1379999999999999</v>
      </c>
    </row>
    <row r="887" spans="1:36" x14ac:dyDescent="0.25">
      <c r="A887" s="17"/>
      <c r="B887" s="226" t="s">
        <v>2217</v>
      </c>
      <c r="D887" s="226">
        <v>91.906000000000006</v>
      </c>
      <c r="E887" s="226">
        <v>91.427000000000007</v>
      </c>
      <c r="F887" s="226">
        <v>89.207999999999998</v>
      </c>
      <c r="G887" s="226">
        <v>91.308999999999997</v>
      </c>
      <c r="H887" s="226">
        <v>92.463999999999999</v>
      </c>
      <c r="I887" s="226">
        <v>91.900999999999996</v>
      </c>
      <c r="J887" s="226">
        <v>91.350999999999999</v>
      </c>
      <c r="K887" s="226">
        <v>91.073999999999998</v>
      </c>
      <c r="L887" s="226">
        <v>90.828999999999994</v>
      </c>
      <c r="M887" s="226">
        <v>90.63</v>
      </c>
      <c r="N887" s="226">
        <v>90.518000000000001</v>
      </c>
      <c r="O887" s="226">
        <v>90.263000000000005</v>
      </c>
      <c r="P887" s="226">
        <v>89.897000000000006</v>
      </c>
      <c r="Q887" s="226">
        <v>88.748000000000005</v>
      </c>
      <c r="R887" s="226">
        <v>87.683000000000007</v>
      </c>
      <c r="S887" s="226">
        <v>86.411000000000001</v>
      </c>
      <c r="T887" s="226">
        <v>85.231999999999999</v>
      </c>
      <c r="U887" s="226">
        <v>84.225999999999999</v>
      </c>
      <c r="V887" s="226">
        <v>83.373000000000005</v>
      </c>
      <c r="W887" s="226">
        <v>82.555000000000007</v>
      </c>
      <c r="X887" s="226">
        <v>81.826999999999998</v>
      </c>
      <c r="Y887" s="226">
        <v>81.180999999999997</v>
      </c>
      <c r="Z887" s="226">
        <v>80.578000000000003</v>
      </c>
      <c r="AA887" s="226">
        <v>80.03</v>
      </c>
      <c r="AB887" s="226">
        <v>79.605000000000004</v>
      </c>
      <c r="AC887" s="226">
        <v>79.215000000000003</v>
      </c>
      <c r="AD887" s="226">
        <v>78.893000000000001</v>
      </c>
      <c r="AE887" s="226">
        <v>78.626000000000005</v>
      </c>
      <c r="AF887" s="226">
        <v>78.38</v>
      </c>
      <c r="AG887" s="226">
        <v>78.186999999999998</v>
      </c>
      <c r="AH887" s="226">
        <v>78.016000000000005</v>
      </c>
      <c r="AI887" s="226">
        <v>77.852000000000004</v>
      </c>
      <c r="AJ887" s="226">
        <v>77.7</v>
      </c>
    </row>
    <row r="888" spans="1:36" x14ac:dyDescent="0.25">
      <c r="A888" s="17"/>
      <c r="B888" s="226" t="s">
        <v>22</v>
      </c>
      <c r="D888" s="226">
        <v>10.602</v>
      </c>
      <c r="E888" s="226">
        <v>13.255000000000001</v>
      </c>
      <c r="F888" s="226">
        <v>12.076000000000001</v>
      </c>
      <c r="G888" s="226">
        <v>12.413</v>
      </c>
      <c r="H888" s="226">
        <v>12.519</v>
      </c>
      <c r="I888" s="226">
        <v>12.5</v>
      </c>
      <c r="J888" s="226">
        <v>12.462</v>
      </c>
      <c r="K888" s="226">
        <v>12.438000000000001</v>
      </c>
      <c r="L888" s="226">
        <v>12.414</v>
      </c>
      <c r="M888" s="226">
        <v>12.385999999999999</v>
      </c>
      <c r="N888" s="226">
        <v>12.368</v>
      </c>
      <c r="O888" s="226">
        <v>12.332000000000001</v>
      </c>
      <c r="P888" s="226">
        <v>12.281000000000001</v>
      </c>
      <c r="Q888" s="226">
        <v>12.225</v>
      </c>
      <c r="R888" s="226">
        <v>12.154</v>
      </c>
      <c r="S888" s="226">
        <v>12.067</v>
      </c>
      <c r="T888" s="226">
        <v>11.965</v>
      </c>
      <c r="U888" s="226">
        <v>11.862</v>
      </c>
      <c r="V888" s="226">
        <v>11.769</v>
      </c>
      <c r="W888" s="226">
        <v>11.675000000000001</v>
      </c>
      <c r="X888" s="226">
        <v>11.583</v>
      </c>
      <c r="Y888" s="226">
        <v>11.494</v>
      </c>
      <c r="Z888" s="226">
        <v>11.409000000000001</v>
      </c>
      <c r="AA888" s="226">
        <v>11.324999999999999</v>
      </c>
      <c r="AB888" s="226">
        <v>11.246</v>
      </c>
      <c r="AC888" s="226">
        <v>11.169</v>
      </c>
      <c r="AD888" s="226">
        <v>11.093999999999999</v>
      </c>
      <c r="AE888" s="226">
        <v>11.02</v>
      </c>
      <c r="AF888" s="226">
        <v>10.945</v>
      </c>
      <c r="AG888" s="226">
        <v>10.875</v>
      </c>
      <c r="AH888" s="226">
        <v>10.807</v>
      </c>
      <c r="AI888" s="226">
        <v>10.738</v>
      </c>
      <c r="AJ888" s="226">
        <v>10.67</v>
      </c>
    </row>
    <row r="889" spans="1:36" x14ac:dyDescent="0.25">
      <c r="A889" s="17"/>
      <c r="B889" s="226" t="s">
        <v>2218</v>
      </c>
      <c r="D889" s="226">
        <v>0</v>
      </c>
      <c r="E889" s="226">
        <v>0</v>
      </c>
      <c r="F889" s="226">
        <v>0</v>
      </c>
      <c r="G889" s="226">
        <v>0</v>
      </c>
      <c r="H889" s="226">
        <v>0</v>
      </c>
      <c r="I889" s="226">
        <v>0</v>
      </c>
      <c r="J889" s="226">
        <v>0</v>
      </c>
      <c r="K889" s="226">
        <v>0</v>
      </c>
      <c r="L889" s="226">
        <v>0</v>
      </c>
      <c r="M889" s="226">
        <v>0</v>
      </c>
      <c r="N889" s="226">
        <v>0</v>
      </c>
      <c r="O889" s="226">
        <v>0</v>
      </c>
      <c r="P889" s="226">
        <v>0</v>
      </c>
      <c r="Q889" s="226">
        <v>0</v>
      </c>
      <c r="R889" s="226">
        <v>0</v>
      </c>
      <c r="S889" s="226">
        <v>0</v>
      </c>
      <c r="T889" s="226">
        <v>0</v>
      </c>
      <c r="U889" s="226">
        <v>0</v>
      </c>
      <c r="V889" s="226">
        <v>0</v>
      </c>
      <c r="W889" s="226">
        <v>0</v>
      </c>
      <c r="X889" s="226">
        <v>0</v>
      </c>
      <c r="Y889" s="226">
        <v>0</v>
      </c>
      <c r="Z889" s="226">
        <v>0</v>
      </c>
      <c r="AA889" s="226">
        <v>0</v>
      </c>
      <c r="AB889" s="226">
        <v>0</v>
      </c>
      <c r="AC889" s="226">
        <v>0</v>
      </c>
      <c r="AD889" s="226">
        <v>0</v>
      </c>
      <c r="AE889" s="226">
        <v>0</v>
      </c>
      <c r="AF889" s="226">
        <v>0</v>
      </c>
      <c r="AG889" s="226">
        <v>0</v>
      </c>
      <c r="AH889" s="226">
        <v>0</v>
      </c>
      <c r="AI889" s="226">
        <v>0</v>
      </c>
      <c r="AJ889" s="226">
        <v>0</v>
      </c>
    </row>
    <row r="890" spans="1:36" x14ac:dyDescent="0.25">
      <c r="A890" s="17"/>
      <c r="B890" s="226" t="s">
        <v>2219</v>
      </c>
      <c r="D890" s="226">
        <v>0</v>
      </c>
      <c r="E890" s="226">
        <v>0</v>
      </c>
      <c r="F890" s="226">
        <v>0</v>
      </c>
      <c r="G890" s="226">
        <v>0</v>
      </c>
      <c r="H890" s="226">
        <v>0</v>
      </c>
      <c r="I890" s="226">
        <v>0</v>
      </c>
      <c r="J890" s="226">
        <v>0</v>
      </c>
      <c r="K890" s="226">
        <v>0</v>
      </c>
      <c r="L890" s="226">
        <v>0</v>
      </c>
      <c r="M890" s="226">
        <v>0</v>
      </c>
      <c r="N890" s="226">
        <v>0</v>
      </c>
      <c r="O890" s="226">
        <v>0</v>
      </c>
      <c r="P890" s="226">
        <v>0</v>
      </c>
      <c r="Q890" s="226">
        <v>0</v>
      </c>
      <c r="R890" s="226">
        <v>0</v>
      </c>
      <c r="S890" s="226">
        <v>0</v>
      </c>
      <c r="T890" s="226">
        <v>0</v>
      </c>
      <c r="U890" s="226">
        <v>0</v>
      </c>
      <c r="V890" s="226">
        <v>0</v>
      </c>
      <c r="W890" s="226">
        <v>0</v>
      </c>
      <c r="X890" s="226">
        <v>0</v>
      </c>
      <c r="Y890" s="226">
        <v>0</v>
      </c>
      <c r="Z890" s="226">
        <v>0</v>
      </c>
      <c r="AA890" s="226">
        <v>0</v>
      </c>
      <c r="AB890" s="226">
        <v>0</v>
      </c>
      <c r="AC890" s="226">
        <v>0</v>
      </c>
      <c r="AD890" s="226">
        <v>0</v>
      </c>
      <c r="AE890" s="226">
        <v>0</v>
      </c>
      <c r="AF890" s="226">
        <v>0</v>
      </c>
      <c r="AG890" s="226">
        <v>0</v>
      </c>
      <c r="AH890" s="226">
        <v>0</v>
      </c>
      <c r="AI890" s="226">
        <v>0</v>
      </c>
      <c r="AJ890" s="226">
        <v>0</v>
      </c>
    </row>
    <row r="891" spans="1:36" x14ac:dyDescent="0.25">
      <c r="A891" s="17"/>
      <c r="B891" s="226" t="s">
        <v>2221</v>
      </c>
      <c r="D891" s="226">
        <v>195.27600000000001</v>
      </c>
      <c r="E891" s="226">
        <v>197.203</v>
      </c>
      <c r="F891" s="226">
        <v>192.054</v>
      </c>
      <c r="G891" s="226">
        <v>200.87700000000001</v>
      </c>
      <c r="H891" s="226">
        <v>203.48500000000001</v>
      </c>
      <c r="I891" s="226">
        <v>203.09700000000001</v>
      </c>
      <c r="J891" s="226">
        <v>201.721</v>
      </c>
      <c r="K891" s="226">
        <v>200.46899999999999</v>
      </c>
      <c r="L891" s="226">
        <v>198.762</v>
      </c>
      <c r="M891" s="226">
        <v>196.62</v>
      </c>
      <c r="N891" s="226">
        <v>194.77</v>
      </c>
      <c r="O891" s="226">
        <v>192.791</v>
      </c>
      <c r="P891" s="226">
        <v>190.70099999999999</v>
      </c>
      <c r="Q891" s="226">
        <v>189.11199999999999</v>
      </c>
      <c r="R891" s="226">
        <v>187.55</v>
      </c>
      <c r="S891" s="226">
        <v>185.73099999999999</v>
      </c>
      <c r="T891" s="226">
        <v>183.904</v>
      </c>
      <c r="U891" s="226">
        <v>182.20400000000001</v>
      </c>
      <c r="V891" s="226">
        <v>180.673</v>
      </c>
      <c r="W891" s="226">
        <v>179.083</v>
      </c>
      <c r="X891" s="226">
        <v>177.65799999999999</v>
      </c>
      <c r="Y891" s="226">
        <v>176.33600000000001</v>
      </c>
      <c r="Z891" s="226">
        <v>175.14099999999999</v>
      </c>
      <c r="AA891" s="226">
        <v>174.02699999999999</v>
      </c>
      <c r="AB891" s="226">
        <v>173.108</v>
      </c>
      <c r="AC891" s="226">
        <v>172.23400000000001</v>
      </c>
      <c r="AD891" s="226">
        <v>171.47200000000001</v>
      </c>
      <c r="AE891" s="226">
        <v>170.79900000000001</v>
      </c>
      <c r="AF891" s="226">
        <v>170.14400000000001</v>
      </c>
      <c r="AG891" s="226">
        <v>169.63900000000001</v>
      </c>
      <c r="AH891" s="226">
        <v>169.197</v>
      </c>
      <c r="AI891" s="226">
        <v>168.76900000000001</v>
      </c>
      <c r="AJ891" s="226">
        <v>168.39599999999999</v>
      </c>
    </row>
    <row r="892" spans="1:36" x14ac:dyDescent="0.25">
      <c r="A892" s="17"/>
      <c r="B892" s="226" t="s">
        <v>2212</v>
      </c>
      <c r="D892" s="226">
        <v>303.56400000000002</v>
      </c>
      <c r="E892" s="226">
        <v>308.23</v>
      </c>
      <c r="F892" s="226">
        <v>299.18</v>
      </c>
      <c r="G892" s="226">
        <v>310.92700000000002</v>
      </c>
      <c r="H892" s="226">
        <v>314.995</v>
      </c>
      <c r="I892" s="226">
        <v>314.048</v>
      </c>
      <c r="J892" s="226">
        <v>312.08999999999997</v>
      </c>
      <c r="K892" s="226">
        <v>310.56</v>
      </c>
      <c r="L892" s="226">
        <v>308.60899999999998</v>
      </c>
      <c r="M892" s="226">
        <v>306.27199999999999</v>
      </c>
      <c r="N892" s="226">
        <v>304.33499999999998</v>
      </c>
      <c r="O892" s="226">
        <v>302.10000000000002</v>
      </c>
      <c r="P892" s="226">
        <v>299.62</v>
      </c>
      <c r="Q892" s="226">
        <v>296.86399999999998</v>
      </c>
      <c r="R892" s="226">
        <v>294.2</v>
      </c>
      <c r="S892" s="226">
        <v>291.04000000000002</v>
      </c>
      <c r="T892" s="226">
        <v>287.94400000000002</v>
      </c>
      <c r="U892" s="226">
        <v>285.14999999999998</v>
      </c>
      <c r="V892" s="226">
        <v>282.69</v>
      </c>
      <c r="W892" s="226">
        <v>280.20100000000002</v>
      </c>
      <c r="X892" s="226">
        <v>277.971</v>
      </c>
      <c r="Y892" s="226">
        <v>275.93</v>
      </c>
      <c r="Z892" s="226">
        <v>274.06400000000002</v>
      </c>
      <c r="AA892" s="226">
        <v>272.33600000000001</v>
      </c>
      <c r="AB892" s="226">
        <v>270.93400000000003</v>
      </c>
      <c r="AC892" s="226">
        <v>269.613</v>
      </c>
      <c r="AD892" s="226">
        <v>268.47500000000002</v>
      </c>
      <c r="AE892" s="226">
        <v>267.483</v>
      </c>
      <c r="AF892" s="226">
        <v>266.52600000000001</v>
      </c>
      <c r="AG892" s="226">
        <v>265.77800000000002</v>
      </c>
      <c r="AH892" s="226">
        <v>265.12</v>
      </c>
      <c r="AI892" s="226">
        <v>264.47800000000001</v>
      </c>
      <c r="AJ892" s="226">
        <v>263.904</v>
      </c>
    </row>
    <row r="893" spans="1:36" x14ac:dyDescent="0.25">
      <c r="A893" s="17"/>
      <c r="B893" s="226" t="s">
        <v>2308</v>
      </c>
    </row>
    <row r="894" spans="1:36" x14ac:dyDescent="0.25">
      <c r="A894" s="17"/>
      <c r="B894" s="226" t="s">
        <v>342</v>
      </c>
      <c r="D894" s="226">
        <v>29.667999999999999</v>
      </c>
      <c r="E894" s="226">
        <v>32.189</v>
      </c>
      <c r="F894" s="226">
        <v>29.616</v>
      </c>
      <c r="G894" s="226">
        <v>31.390999999999998</v>
      </c>
      <c r="H894" s="226">
        <v>31.946999999999999</v>
      </c>
      <c r="I894" s="226">
        <v>31.844000000000001</v>
      </c>
      <c r="J894" s="226">
        <v>31.710999999999999</v>
      </c>
      <c r="K894" s="226">
        <v>31.638000000000002</v>
      </c>
      <c r="L894" s="226">
        <v>31.58</v>
      </c>
      <c r="M894" s="226">
        <v>31.539000000000001</v>
      </c>
      <c r="N894" s="226">
        <v>31.536000000000001</v>
      </c>
      <c r="O894" s="226">
        <v>31.507999999999999</v>
      </c>
      <c r="P894" s="226">
        <v>31.457999999999998</v>
      </c>
      <c r="Q894" s="226">
        <v>31.44</v>
      </c>
      <c r="R894" s="226">
        <v>31.411000000000001</v>
      </c>
      <c r="S894" s="226">
        <v>31.332999999999998</v>
      </c>
      <c r="T894" s="226">
        <v>31.234999999999999</v>
      </c>
      <c r="U894" s="226">
        <v>31.143999999999998</v>
      </c>
      <c r="V894" s="226">
        <v>31.068000000000001</v>
      </c>
      <c r="W894" s="226">
        <v>30.98</v>
      </c>
      <c r="X894" s="226">
        <v>30.9</v>
      </c>
      <c r="Y894" s="226">
        <v>30.827000000000002</v>
      </c>
      <c r="Z894" s="226">
        <v>30.76</v>
      </c>
      <c r="AA894" s="226">
        <v>30.695</v>
      </c>
      <c r="AB894" s="226">
        <v>30.643999999999998</v>
      </c>
      <c r="AC894" s="226">
        <v>30.594000000000001</v>
      </c>
      <c r="AD894" s="226">
        <v>30.55</v>
      </c>
      <c r="AE894" s="226">
        <v>30.506</v>
      </c>
      <c r="AF894" s="226">
        <v>30.456</v>
      </c>
      <c r="AG894" s="226">
        <v>30.417000000000002</v>
      </c>
      <c r="AH894" s="226">
        <v>30.381</v>
      </c>
      <c r="AI894" s="226">
        <v>30.34</v>
      </c>
      <c r="AJ894" s="226">
        <v>30.3</v>
      </c>
    </row>
    <row r="895" spans="1:36" x14ac:dyDescent="0.25">
      <c r="A895" s="17"/>
      <c r="B895" s="226" t="s">
        <v>2217</v>
      </c>
      <c r="D895" s="226">
        <v>1.0640000000000001</v>
      </c>
      <c r="E895" s="226">
        <v>1.0329999999999999</v>
      </c>
      <c r="F895" s="226">
        <v>1.006</v>
      </c>
      <c r="G895" s="226">
        <v>0.96599999999999997</v>
      </c>
      <c r="H895" s="226">
        <v>0.93899999999999995</v>
      </c>
      <c r="I895" s="226">
        <v>0.91400000000000003</v>
      </c>
      <c r="J895" s="226">
        <v>0.89600000000000002</v>
      </c>
      <c r="K895" s="226">
        <v>0.88</v>
      </c>
      <c r="L895" s="226">
        <v>0.86499999999999999</v>
      </c>
      <c r="M895" s="226">
        <v>0.84899999999999998</v>
      </c>
      <c r="N895" s="226">
        <v>0.83199999999999996</v>
      </c>
      <c r="O895" s="226">
        <v>0.81299999999999994</v>
      </c>
      <c r="P895" s="226">
        <v>0.79200000000000004</v>
      </c>
      <c r="Q895" s="226">
        <v>0.747</v>
      </c>
      <c r="R895" s="226">
        <v>0.70799999999999996</v>
      </c>
      <c r="S895" s="226">
        <v>0.67200000000000004</v>
      </c>
      <c r="T895" s="226">
        <v>0.64100000000000001</v>
      </c>
      <c r="U895" s="226">
        <v>0.61599999999999999</v>
      </c>
      <c r="V895" s="226">
        <v>0.59299999999999997</v>
      </c>
      <c r="W895" s="226">
        <v>0.57199999999999995</v>
      </c>
      <c r="X895" s="226">
        <v>0.55300000000000005</v>
      </c>
      <c r="Y895" s="226">
        <v>0.53500000000000003</v>
      </c>
      <c r="Z895" s="226">
        <v>0.51700000000000002</v>
      </c>
      <c r="AA895" s="226">
        <v>0.5</v>
      </c>
      <c r="AB895" s="226">
        <v>0.48399999999999999</v>
      </c>
      <c r="AC895" s="226">
        <v>0.47</v>
      </c>
      <c r="AD895" s="226">
        <v>0.45600000000000002</v>
      </c>
      <c r="AE895" s="226">
        <v>0.44400000000000001</v>
      </c>
      <c r="AF895" s="226">
        <v>0.433</v>
      </c>
      <c r="AG895" s="226">
        <v>0.42199999999999999</v>
      </c>
      <c r="AH895" s="226">
        <v>0.41099999999999998</v>
      </c>
      <c r="AI895" s="226">
        <v>0.40100000000000002</v>
      </c>
      <c r="AJ895" s="226">
        <v>0.39100000000000001</v>
      </c>
    </row>
    <row r="896" spans="1:36" x14ac:dyDescent="0.25">
      <c r="A896" s="17"/>
      <c r="B896" s="226" t="s">
        <v>2212</v>
      </c>
      <c r="D896" s="226">
        <v>30.731999999999999</v>
      </c>
      <c r="E896" s="226">
        <v>33.222000000000001</v>
      </c>
      <c r="F896" s="226">
        <v>30.622</v>
      </c>
      <c r="G896" s="226">
        <v>32.356999999999999</v>
      </c>
      <c r="H896" s="226">
        <v>32.886000000000003</v>
      </c>
      <c r="I896" s="226">
        <v>32.758000000000003</v>
      </c>
      <c r="J896" s="226">
        <v>32.606999999999999</v>
      </c>
      <c r="K896" s="226">
        <v>32.518000000000001</v>
      </c>
      <c r="L896" s="226">
        <v>32.445</v>
      </c>
      <c r="M896" s="226">
        <v>32.387999999999998</v>
      </c>
      <c r="N896" s="226">
        <v>32.368000000000002</v>
      </c>
      <c r="O896" s="226">
        <v>32.320999999999998</v>
      </c>
      <c r="P896" s="226">
        <v>32.25</v>
      </c>
      <c r="Q896" s="226">
        <v>32.186999999999998</v>
      </c>
      <c r="R896" s="226">
        <v>32.119</v>
      </c>
      <c r="S896" s="226">
        <v>32.005000000000003</v>
      </c>
      <c r="T896" s="226">
        <v>31.876000000000001</v>
      </c>
      <c r="U896" s="226">
        <v>31.76</v>
      </c>
      <c r="V896" s="226">
        <v>31.661000000000001</v>
      </c>
      <c r="W896" s="226">
        <v>31.552</v>
      </c>
      <c r="X896" s="226">
        <v>31.452999999999999</v>
      </c>
      <c r="Y896" s="226">
        <v>31.361999999999998</v>
      </c>
      <c r="Z896" s="226">
        <v>31.277000000000001</v>
      </c>
      <c r="AA896" s="226">
        <v>31.195</v>
      </c>
      <c r="AB896" s="226">
        <v>31.129000000000001</v>
      </c>
      <c r="AC896" s="226">
        <v>31.064</v>
      </c>
      <c r="AD896" s="226">
        <v>31.006</v>
      </c>
      <c r="AE896" s="226">
        <v>30.951000000000001</v>
      </c>
      <c r="AF896" s="226">
        <v>30.888999999999999</v>
      </c>
      <c r="AG896" s="226">
        <v>30.838999999999999</v>
      </c>
      <c r="AH896" s="226">
        <v>30.792999999999999</v>
      </c>
      <c r="AI896" s="226">
        <v>30.741</v>
      </c>
      <c r="AJ896" s="226">
        <v>30.690999999999999</v>
      </c>
    </row>
    <row r="897" spans="1:36" x14ac:dyDescent="0.25">
      <c r="A897" s="17"/>
      <c r="B897" s="226" t="s">
        <v>2309</v>
      </c>
    </row>
    <row r="898" spans="1:36" x14ac:dyDescent="0.25">
      <c r="A898" s="17"/>
      <c r="B898" s="226" t="s">
        <v>342</v>
      </c>
      <c r="D898" s="226">
        <v>67.984999999999999</v>
      </c>
      <c r="E898" s="226">
        <v>74.138000000000005</v>
      </c>
      <c r="F898" s="226">
        <v>69.317999999999998</v>
      </c>
      <c r="G898" s="226">
        <v>74.820999999999998</v>
      </c>
      <c r="H898" s="226">
        <v>76.793000000000006</v>
      </c>
      <c r="I898" s="226">
        <v>76.823999999999998</v>
      </c>
      <c r="J898" s="226">
        <v>76.742999999999995</v>
      </c>
      <c r="K898" s="226">
        <v>76.855999999999995</v>
      </c>
      <c r="L898" s="226">
        <v>76.997</v>
      </c>
      <c r="M898" s="226">
        <v>77.182000000000002</v>
      </c>
      <c r="N898" s="226">
        <v>77.494</v>
      </c>
      <c r="O898" s="226">
        <v>77.703999999999994</v>
      </c>
      <c r="P898" s="226">
        <v>77.822000000000003</v>
      </c>
      <c r="Q898" s="226">
        <v>78.010999999999996</v>
      </c>
      <c r="R898" s="226">
        <v>78.152000000000001</v>
      </c>
      <c r="S898" s="226">
        <v>78.138999999999996</v>
      </c>
      <c r="T898" s="226">
        <v>78.055999999999997</v>
      </c>
      <c r="U898" s="226">
        <v>77.983000000000004</v>
      </c>
      <c r="V898" s="226">
        <v>77.954999999999998</v>
      </c>
      <c r="W898" s="226">
        <v>77.879000000000005</v>
      </c>
      <c r="X898" s="226">
        <v>77.811000000000007</v>
      </c>
      <c r="Y898" s="226">
        <v>77.751000000000005</v>
      </c>
      <c r="Z898" s="226">
        <v>77.703999999999994</v>
      </c>
      <c r="AA898" s="226">
        <v>77.653999999999996</v>
      </c>
      <c r="AB898" s="226">
        <v>77.634</v>
      </c>
      <c r="AC898" s="226">
        <v>77.605000000000004</v>
      </c>
      <c r="AD898" s="226">
        <v>77.585999999999999</v>
      </c>
      <c r="AE898" s="226">
        <v>77.555999999999997</v>
      </c>
      <c r="AF898" s="226">
        <v>77.494</v>
      </c>
      <c r="AG898" s="226">
        <v>77.459000000000003</v>
      </c>
      <c r="AH898" s="226">
        <v>77.423000000000002</v>
      </c>
      <c r="AI898" s="226">
        <v>77.355999999999995</v>
      </c>
      <c r="AJ898" s="226">
        <v>77.284999999999997</v>
      </c>
    </row>
    <row r="899" spans="1:36" x14ac:dyDescent="0.25">
      <c r="A899" s="17"/>
      <c r="B899" s="226" t="s">
        <v>2217</v>
      </c>
      <c r="D899" s="226">
        <v>7.8010000000000002</v>
      </c>
      <c r="E899" s="226">
        <v>7.8680000000000003</v>
      </c>
      <c r="F899" s="226">
        <v>7.6829999999999998</v>
      </c>
      <c r="G899" s="226">
        <v>8.1419999999999995</v>
      </c>
      <c r="H899" s="226">
        <v>8.4290000000000003</v>
      </c>
      <c r="I899" s="226">
        <v>8.4749999999999996</v>
      </c>
      <c r="J899" s="226">
        <v>8.4939999999999998</v>
      </c>
      <c r="K899" s="226">
        <v>8.5410000000000004</v>
      </c>
      <c r="L899" s="226">
        <v>8.5920000000000005</v>
      </c>
      <c r="M899" s="226">
        <v>8.6530000000000005</v>
      </c>
      <c r="N899" s="226">
        <v>8.734</v>
      </c>
      <c r="O899" s="226">
        <v>8.8040000000000003</v>
      </c>
      <c r="P899" s="226">
        <v>8.8650000000000002</v>
      </c>
      <c r="Q899" s="226">
        <v>8.9450000000000003</v>
      </c>
      <c r="R899" s="226">
        <v>9.0229999999999997</v>
      </c>
      <c r="S899" s="226">
        <v>9.0790000000000006</v>
      </c>
      <c r="T899" s="226">
        <v>9.1280000000000001</v>
      </c>
      <c r="U899" s="226">
        <v>9.1809999999999992</v>
      </c>
      <c r="V899" s="226">
        <v>9.2379999999999995</v>
      </c>
      <c r="W899" s="226">
        <v>9.2870000000000008</v>
      </c>
      <c r="X899" s="226">
        <v>9.3379999999999992</v>
      </c>
      <c r="Y899" s="226">
        <v>9.391</v>
      </c>
      <c r="Z899" s="226">
        <v>9.4459999999999997</v>
      </c>
      <c r="AA899" s="226">
        <v>9.5</v>
      </c>
      <c r="AB899" s="226">
        <v>9.5589999999999993</v>
      </c>
      <c r="AC899" s="226">
        <v>9.6159999999999997</v>
      </c>
      <c r="AD899" s="226">
        <v>9.6750000000000007</v>
      </c>
      <c r="AE899" s="226">
        <v>9.7330000000000005</v>
      </c>
      <c r="AF899" s="226">
        <v>9.7850000000000001</v>
      </c>
      <c r="AG899" s="226">
        <v>9.843</v>
      </c>
      <c r="AH899" s="226">
        <v>9.9</v>
      </c>
      <c r="AI899" s="226">
        <v>9.9529999999999994</v>
      </c>
      <c r="AJ899" s="226">
        <v>10.005000000000001</v>
      </c>
    </row>
    <row r="900" spans="1:36" x14ac:dyDescent="0.25">
      <c r="A900" s="17"/>
      <c r="B900" s="226" t="s">
        <v>2218</v>
      </c>
      <c r="D900" s="226">
        <v>0</v>
      </c>
      <c r="E900" s="226">
        <v>0</v>
      </c>
      <c r="F900" s="226">
        <v>0</v>
      </c>
      <c r="G900" s="226">
        <v>0</v>
      </c>
      <c r="H900" s="226">
        <v>0</v>
      </c>
      <c r="I900" s="226">
        <v>0</v>
      </c>
      <c r="J900" s="226">
        <v>0</v>
      </c>
      <c r="K900" s="226">
        <v>0</v>
      </c>
      <c r="L900" s="226">
        <v>0</v>
      </c>
      <c r="M900" s="226">
        <v>0</v>
      </c>
      <c r="N900" s="226">
        <v>0</v>
      </c>
      <c r="O900" s="226">
        <v>0</v>
      </c>
      <c r="P900" s="226">
        <v>0</v>
      </c>
      <c r="Q900" s="226">
        <v>0</v>
      </c>
      <c r="R900" s="226">
        <v>0</v>
      </c>
      <c r="S900" s="226">
        <v>0</v>
      </c>
      <c r="T900" s="226">
        <v>0</v>
      </c>
      <c r="U900" s="226">
        <v>0</v>
      </c>
      <c r="V900" s="226">
        <v>0</v>
      </c>
      <c r="W900" s="226">
        <v>0</v>
      </c>
      <c r="X900" s="226">
        <v>0</v>
      </c>
      <c r="Y900" s="226">
        <v>0</v>
      </c>
      <c r="Z900" s="226">
        <v>0</v>
      </c>
      <c r="AA900" s="226">
        <v>0</v>
      </c>
      <c r="AB900" s="226">
        <v>0</v>
      </c>
      <c r="AC900" s="226">
        <v>0</v>
      </c>
      <c r="AD900" s="226">
        <v>0</v>
      </c>
      <c r="AE900" s="226">
        <v>0</v>
      </c>
      <c r="AF900" s="226">
        <v>0</v>
      </c>
      <c r="AG900" s="226">
        <v>0</v>
      </c>
      <c r="AH900" s="226">
        <v>0</v>
      </c>
      <c r="AI900" s="226">
        <v>0</v>
      </c>
      <c r="AJ900" s="226">
        <v>0</v>
      </c>
    </row>
    <row r="901" spans="1:36" x14ac:dyDescent="0.25">
      <c r="A901" s="17"/>
      <c r="B901" s="226" t="s">
        <v>2219</v>
      </c>
      <c r="D901" s="226">
        <v>0</v>
      </c>
      <c r="E901" s="226">
        <v>0</v>
      </c>
      <c r="F901" s="226">
        <v>0</v>
      </c>
      <c r="G901" s="226">
        <v>0</v>
      </c>
      <c r="H901" s="226">
        <v>0</v>
      </c>
      <c r="I901" s="226">
        <v>0</v>
      </c>
      <c r="J901" s="226">
        <v>0</v>
      </c>
      <c r="K901" s="226">
        <v>0</v>
      </c>
      <c r="L901" s="226">
        <v>0</v>
      </c>
      <c r="M901" s="226">
        <v>0</v>
      </c>
      <c r="N901" s="226">
        <v>0</v>
      </c>
      <c r="O901" s="226">
        <v>0</v>
      </c>
      <c r="P901" s="226">
        <v>0</v>
      </c>
      <c r="Q901" s="226">
        <v>0</v>
      </c>
      <c r="R901" s="226">
        <v>0</v>
      </c>
      <c r="S901" s="226">
        <v>0</v>
      </c>
      <c r="T901" s="226">
        <v>0</v>
      </c>
      <c r="U901" s="226">
        <v>0</v>
      </c>
      <c r="V901" s="226">
        <v>0</v>
      </c>
      <c r="W901" s="226">
        <v>0</v>
      </c>
      <c r="X901" s="226">
        <v>0</v>
      </c>
      <c r="Y901" s="226">
        <v>0</v>
      </c>
      <c r="Z901" s="226">
        <v>0</v>
      </c>
      <c r="AA901" s="226">
        <v>0</v>
      </c>
      <c r="AB901" s="226">
        <v>0</v>
      </c>
      <c r="AC901" s="226">
        <v>0</v>
      </c>
      <c r="AD901" s="226">
        <v>0</v>
      </c>
      <c r="AE901" s="226">
        <v>0</v>
      </c>
      <c r="AF901" s="226">
        <v>0</v>
      </c>
      <c r="AG901" s="226">
        <v>0</v>
      </c>
      <c r="AH901" s="226">
        <v>0</v>
      </c>
      <c r="AI901" s="226">
        <v>0</v>
      </c>
      <c r="AJ901" s="226">
        <v>0</v>
      </c>
    </row>
    <row r="902" spans="1:36" x14ac:dyDescent="0.25">
      <c r="A902" s="17"/>
      <c r="B902" s="226" t="s">
        <v>2212</v>
      </c>
      <c r="D902" s="226">
        <v>75.786000000000001</v>
      </c>
      <c r="E902" s="226">
        <v>82.006</v>
      </c>
      <c r="F902" s="226">
        <v>77.001000000000005</v>
      </c>
      <c r="G902" s="226">
        <v>82.963999999999999</v>
      </c>
      <c r="H902" s="226">
        <v>85.221999999999994</v>
      </c>
      <c r="I902" s="226">
        <v>85.299000000000007</v>
      </c>
      <c r="J902" s="226">
        <v>85.238</v>
      </c>
      <c r="K902" s="226">
        <v>85.397000000000006</v>
      </c>
      <c r="L902" s="226">
        <v>85.587999999999994</v>
      </c>
      <c r="M902" s="226">
        <v>85.834000000000003</v>
      </c>
      <c r="N902" s="226">
        <v>86.227999999999994</v>
      </c>
      <c r="O902" s="226">
        <v>86.507999999999996</v>
      </c>
      <c r="P902" s="226">
        <v>86.686000000000007</v>
      </c>
      <c r="Q902" s="226">
        <v>86.956000000000003</v>
      </c>
      <c r="R902" s="226">
        <v>87.174999999999997</v>
      </c>
      <c r="S902" s="226">
        <v>87.218000000000004</v>
      </c>
      <c r="T902" s="226">
        <v>87.183999999999997</v>
      </c>
      <c r="U902" s="226">
        <v>87.164000000000001</v>
      </c>
      <c r="V902" s="226">
        <v>87.192999999999998</v>
      </c>
      <c r="W902" s="226">
        <v>87.165999999999997</v>
      </c>
      <c r="X902" s="226">
        <v>87.15</v>
      </c>
      <c r="Y902" s="226">
        <v>87.141999999999996</v>
      </c>
      <c r="Z902" s="226">
        <v>87.15</v>
      </c>
      <c r="AA902" s="226">
        <v>87.153000000000006</v>
      </c>
      <c r="AB902" s="226">
        <v>87.191999999999993</v>
      </c>
      <c r="AC902" s="226">
        <v>87.221000000000004</v>
      </c>
      <c r="AD902" s="226">
        <v>87.260999999999996</v>
      </c>
      <c r="AE902" s="226">
        <v>87.289000000000001</v>
      </c>
      <c r="AF902" s="226">
        <v>87.278999999999996</v>
      </c>
      <c r="AG902" s="226">
        <v>87.302000000000007</v>
      </c>
      <c r="AH902" s="226">
        <v>87.322999999999993</v>
      </c>
      <c r="AI902" s="226">
        <v>87.308999999999997</v>
      </c>
      <c r="AJ902" s="226">
        <v>87.290999999999997</v>
      </c>
    </row>
    <row r="903" spans="1:36" x14ac:dyDescent="0.25">
      <c r="A903" s="17"/>
      <c r="B903" s="226" t="s">
        <v>2232</v>
      </c>
    </row>
    <row r="904" spans="1:36" x14ac:dyDescent="0.25">
      <c r="A904" s="17"/>
      <c r="B904" s="226" t="s">
        <v>342</v>
      </c>
      <c r="D904" s="226">
        <v>1.145</v>
      </c>
      <c r="E904" s="226">
        <v>1.2450000000000001</v>
      </c>
      <c r="F904" s="226">
        <v>1.1459999999999999</v>
      </c>
      <c r="G904" s="226">
        <v>1.2190000000000001</v>
      </c>
      <c r="H904" s="226">
        <v>1.2430000000000001</v>
      </c>
      <c r="I904" s="226">
        <v>1.24</v>
      </c>
      <c r="J904" s="226">
        <v>1.236</v>
      </c>
      <c r="K904" s="226">
        <v>1.234</v>
      </c>
      <c r="L904" s="226">
        <v>1.2330000000000001</v>
      </c>
      <c r="M904" s="226">
        <v>1.232</v>
      </c>
      <c r="N904" s="226">
        <v>1.234</v>
      </c>
      <c r="O904" s="226">
        <v>1.2330000000000001</v>
      </c>
      <c r="P904" s="226">
        <v>1.232</v>
      </c>
      <c r="Q904" s="226">
        <v>1.232</v>
      </c>
      <c r="R904" s="226">
        <v>1.232</v>
      </c>
      <c r="S904" s="226">
        <v>1.2290000000000001</v>
      </c>
      <c r="T904" s="226">
        <v>1.226</v>
      </c>
      <c r="U904" s="226">
        <v>1.2230000000000001</v>
      </c>
      <c r="V904" s="226">
        <v>1.2210000000000001</v>
      </c>
      <c r="W904" s="226">
        <v>1.218</v>
      </c>
      <c r="X904" s="226">
        <v>1.2150000000000001</v>
      </c>
      <c r="Y904" s="226">
        <v>1.2130000000000001</v>
      </c>
      <c r="Z904" s="226">
        <v>1.21</v>
      </c>
      <c r="AA904" s="226">
        <v>1.208</v>
      </c>
      <c r="AB904" s="226">
        <v>1.2070000000000001</v>
      </c>
      <c r="AC904" s="226">
        <v>1.206</v>
      </c>
      <c r="AD904" s="226">
        <v>1.204</v>
      </c>
      <c r="AE904" s="226">
        <v>1.2030000000000001</v>
      </c>
      <c r="AF904" s="226">
        <v>1.202</v>
      </c>
      <c r="AG904" s="226">
        <v>1.2010000000000001</v>
      </c>
      <c r="AH904" s="226">
        <v>1.2</v>
      </c>
      <c r="AI904" s="226">
        <v>1.1990000000000001</v>
      </c>
      <c r="AJ904" s="226">
        <v>1.198</v>
      </c>
    </row>
    <row r="905" spans="1:36" x14ac:dyDescent="0.25">
      <c r="A905" s="17"/>
      <c r="B905" s="226" t="s">
        <v>2217</v>
      </c>
      <c r="D905" s="226">
        <v>6.5679999999999996</v>
      </c>
      <c r="E905" s="226">
        <v>6.5359999999999996</v>
      </c>
      <c r="F905" s="226">
        <v>6.3769999999999998</v>
      </c>
      <c r="G905" s="226">
        <v>6.5220000000000002</v>
      </c>
      <c r="H905" s="226">
        <v>6.6050000000000004</v>
      </c>
      <c r="I905" s="226">
        <v>6.5659999999999998</v>
      </c>
      <c r="J905" s="226">
        <v>6.5309999999999997</v>
      </c>
      <c r="K905" s="226">
        <v>6.5170000000000003</v>
      </c>
      <c r="L905" s="226">
        <v>6.5060000000000002</v>
      </c>
      <c r="M905" s="226">
        <v>6.4989999999999997</v>
      </c>
      <c r="N905" s="226">
        <v>6.4980000000000002</v>
      </c>
      <c r="O905" s="226">
        <v>6.4859999999999998</v>
      </c>
      <c r="P905" s="226">
        <v>6.4649999999999999</v>
      </c>
      <c r="Q905" s="226">
        <v>6.3890000000000002</v>
      </c>
      <c r="R905" s="226">
        <v>6.3179999999999996</v>
      </c>
      <c r="S905" s="226">
        <v>6.2309999999999999</v>
      </c>
      <c r="T905" s="226">
        <v>6.15</v>
      </c>
      <c r="U905" s="226">
        <v>6.0819999999999999</v>
      </c>
      <c r="V905" s="226">
        <v>6.0229999999999997</v>
      </c>
      <c r="W905" s="226">
        <v>5.9669999999999996</v>
      </c>
      <c r="X905" s="226">
        <v>5.9169999999999998</v>
      </c>
      <c r="Y905" s="226">
        <v>5.8719999999999999</v>
      </c>
      <c r="Z905" s="226">
        <v>5.83</v>
      </c>
      <c r="AA905" s="226">
        <v>5.7919999999999998</v>
      </c>
      <c r="AB905" s="226">
        <v>5.7619999999999996</v>
      </c>
      <c r="AC905" s="226">
        <v>5.7359999999999998</v>
      </c>
      <c r="AD905" s="226">
        <v>5.7130000000000001</v>
      </c>
      <c r="AE905" s="226">
        <v>5.6959999999999997</v>
      </c>
      <c r="AF905" s="226">
        <v>5.6790000000000003</v>
      </c>
      <c r="AG905" s="226">
        <v>5.6660000000000004</v>
      </c>
      <c r="AH905" s="226">
        <v>5.6550000000000002</v>
      </c>
      <c r="AI905" s="226">
        <v>5.6440000000000001</v>
      </c>
      <c r="AJ905" s="226">
        <v>5.633</v>
      </c>
    </row>
    <row r="906" spans="1:36" x14ac:dyDescent="0.25">
      <c r="A906" s="17"/>
      <c r="B906" s="226" t="s">
        <v>2218</v>
      </c>
      <c r="D906" s="226">
        <v>0</v>
      </c>
      <c r="E906" s="226">
        <v>0</v>
      </c>
      <c r="F906" s="226">
        <v>0</v>
      </c>
      <c r="G906" s="226">
        <v>0</v>
      </c>
      <c r="H906" s="226">
        <v>0</v>
      </c>
      <c r="I906" s="226">
        <v>0</v>
      </c>
      <c r="J906" s="226">
        <v>0</v>
      </c>
      <c r="K906" s="226">
        <v>0</v>
      </c>
      <c r="L906" s="226">
        <v>0</v>
      </c>
      <c r="M906" s="226">
        <v>0</v>
      </c>
      <c r="N906" s="226">
        <v>0</v>
      </c>
      <c r="O906" s="226">
        <v>0</v>
      </c>
      <c r="P906" s="226">
        <v>0</v>
      </c>
      <c r="Q906" s="226">
        <v>0</v>
      </c>
      <c r="R906" s="226">
        <v>0</v>
      </c>
      <c r="S906" s="226">
        <v>0</v>
      </c>
      <c r="T906" s="226">
        <v>0</v>
      </c>
      <c r="U906" s="226">
        <v>0</v>
      </c>
      <c r="V906" s="226">
        <v>0</v>
      </c>
      <c r="W906" s="226">
        <v>0</v>
      </c>
      <c r="X906" s="226">
        <v>0</v>
      </c>
      <c r="Y906" s="226">
        <v>0</v>
      </c>
      <c r="Z906" s="226">
        <v>0</v>
      </c>
      <c r="AA906" s="226">
        <v>0</v>
      </c>
      <c r="AB906" s="226">
        <v>0</v>
      </c>
      <c r="AC906" s="226">
        <v>0</v>
      </c>
      <c r="AD906" s="226">
        <v>0</v>
      </c>
      <c r="AE906" s="226">
        <v>0</v>
      </c>
      <c r="AF906" s="226">
        <v>0</v>
      </c>
      <c r="AG906" s="226">
        <v>0</v>
      </c>
      <c r="AH906" s="226">
        <v>0</v>
      </c>
      <c r="AI906" s="226">
        <v>0</v>
      </c>
      <c r="AJ906" s="226">
        <v>0</v>
      </c>
    </row>
    <row r="907" spans="1:36" x14ac:dyDescent="0.25">
      <c r="A907" s="17"/>
      <c r="B907" s="226" t="s">
        <v>2212</v>
      </c>
      <c r="D907" s="226">
        <v>7.7130000000000001</v>
      </c>
      <c r="E907" s="226">
        <v>7.7809999999999997</v>
      </c>
      <c r="F907" s="226">
        <v>7.5229999999999997</v>
      </c>
      <c r="G907" s="226">
        <v>7.742</v>
      </c>
      <c r="H907" s="226">
        <v>7.8479999999999999</v>
      </c>
      <c r="I907" s="226">
        <v>7.806</v>
      </c>
      <c r="J907" s="226">
        <v>7.7670000000000003</v>
      </c>
      <c r="K907" s="226">
        <v>7.7510000000000003</v>
      </c>
      <c r="L907" s="226">
        <v>7.7389999999999999</v>
      </c>
      <c r="M907" s="226">
        <v>7.7320000000000002</v>
      </c>
      <c r="N907" s="226">
        <v>7.7309999999999999</v>
      </c>
      <c r="O907" s="226">
        <v>7.7190000000000003</v>
      </c>
      <c r="P907" s="226">
        <v>7.6980000000000004</v>
      </c>
      <c r="Q907" s="226">
        <v>7.6210000000000004</v>
      </c>
      <c r="R907" s="226">
        <v>7.55</v>
      </c>
      <c r="S907" s="226">
        <v>7.46</v>
      </c>
      <c r="T907" s="226">
        <v>7.3760000000000003</v>
      </c>
      <c r="U907" s="226">
        <v>7.3049999999999997</v>
      </c>
      <c r="V907" s="226">
        <v>7.2439999999999998</v>
      </c>
      <c r="W907" s="226">
        <v>7.1840000000000002</v>
      </c>
      <c r="X907" s="226">
        <v>7.1319999999999997</v>
      </c>
      <c r="Y907" s="226">
        <v>7.085</v>
      </c>
      <c r="Z907" s="226">
        <v>7.0410000000000004</v>
      </c>
      <c r="AA907" s="226">
        <v>7</v>
      </c>
      <c r="AB907" s="226">
        <v>6.9690000000000003</v>
      </c>
      <c r="AC907" s="226">
        <v>6.9409999999999998</v>
      </c>
      <c r="AD907" s="226">
        <v>6.9180000000000001</v>
      </c>
      <c r="AE907" s="226">
        <v>6.899</v>
      </c>
      <c r="AF907" s="226">
        <v>6.8810000000000002</v>
      </c>
      <c r="AG907" s="226">
        <v>6.867</v>
      </c>
      <c r="AH907" s="226">
        <v>6.8550000000000004</v>
      </c>
      <c r="AI907" s="226">
        <v>6.843</v>
      </c>
      <c r="AJ907" s="226">
        <v>6.8319999999999999</v>
      </c>
    </row>
    <row r="908" spans="1:36" x14ac:dyDescent="0.25">
      <c r="A908" s="17"/>
      <c r="B908" s="226" t="s">
        <v>2316</v>
      </c>
    </row>
    <row r="909" spans="1:36" x14ac:dyDescent="0.25">
      <c r="A909" s="17"/>
      <c r="B909" s="226" t="s">
        <v>342</v>
      </c>
      <c r="D909" s="226">
        <v>104.578</v>
      </c>
      <c r="E909" s="226">
        <v>113.917</v>
      </c>
      <c r="F909" s="226">
        <v>105.92100000000001</v>
      </c>
      <c r="G909" s="226">
        <v>113.76</v>
      </c>
      <c r="H909" s="226">
        <v>116.511</v>
      </c>
      <c r="I909" s="226">
        <v>116.459</v>
      </c>
      <c r="J909" s="226">
        <v>116.246</v>
      </c>
      <c r="K909" s="226">
        <v>116.30800000000001</v>
      </c>
      <c r="L909" s="226">
        <v>116.414</v>
      </c>
      <c r="M909" s="226">
        <v>116.589</v>
      </c>
      <c r="N909" s="226">
        <v>116.943</v>
      </c>
      <c r="O909" s="226">
        <v>117.16</v>
      </c>
      <c r="P909" s="226">
        <v>117.253</v>
      </c>
      <c r="Q909" s="226">
        <v>117.462</v>
      </c>
      <c r="R909" s="226">
        <v>117.608</v>
      </c>
      <c r="S909" s="226">
        <v>117.533</v>
      </c>
      <c r="T909" s="226">
        <v>117.36</v>
      </c>
      <c r="U909" s="226">
        <v>117.208</v>
      </c>
      <c r="V909" s="226">
        <v>117.11799999999999</v>
      </c>
      <c r="W909" s="226">
        <v>116.964</v>
      </c>
      <c r="X909" s="226">
        <v>116.83</v>
      </c>
      <c r="Y909" s="226">
        <v>116.71</v>
      </c>
      <c r="Z909" s="226">
        <v>116.61</v>
      </c>
      <c r="AA909" s="226">
        <v>116.511</v>
      </c>
      <c r="AB909" s="226">
        <v>116.46</v>
      </c>
      <c r="AC909" s="226">
        <v>116.399</v>
      </c>
      <c r="AD909" s="226">
        <v>116.357</v>
      </c>
      <c r="AE909" s="226">
        <v>116.304</v>
      </c>
      <c r="AF909" s="226">
        <v>116.208</v>
      </c>
      <c r="AG909" s="226">
        <v>116.155</v>
      </c>
      <c r="AH909" s="226">
        <v>116.104</v>
      </c>
      <c r="AI909" s="226">
        <v>116.014</v>
      </c>
      <c r="AJ909" s="226">
        <v>115.92100000000001</v>
      </c>
    </row>
    <row r="910" spans="1:36" x14ac:dyDescent="0.25">
      <c r="A910" s="17"/>
      <c r="B910" s="226" t="s">
        <v>2217</v>
      </c>
      <c r="D910" s="226">
        <v>107.33799999999999</v>
      </c>
      <c r="E910" s="226">
        <v>106.864</v>
      </c>
      <c r="F910" s="226">
        <v>104.27500000000001</v>
      </c>
      <c r="G910" s="226">
        <v>106.93899999999999</v>
      </c>
      <c r="H910" s="226">
        <v>108.43600000000001</v>
      </c>
      <c r="I910" s="226">
        <v>107.85599999999999</v>
      </c>
      <c r="J910" s="226">
        <v>107.273</v>
      </c>
      <c r="K910" s="226">
        <v>107.012</v>
      </c>
      <c r="L910" s="226">
        <v>106.791</v>
      </c>
      <c r="M910" s="226">
        <v>106.631</v>
      </c>
      <c r="N910" s="226">
        <v>106.58199999999999</v>
      </c>
      <c r="O910" s="226">
        <v>106.36499999999999</v>
      </c>
      <c r="P910" s="226">
        <v>106.01900000000001</v>
      </c>
      <c r="Q910" s="226">
        <v>104.82899999999999</v>
      </c>
      <c r="R910" s="226">
        <v>103.732</v>
      </c>
      <c r="S910" s="226">
        <v>102.393</v>
      </c>
      <c r="T910" s="226">
        <v>101.152</v>
      </c>
      <c r="U910" s="226">
        <v>100.104</v>
      </c>
      <c r="V910" s="226">
        <v>99.227000000000004</v>
      </c>
      <c r="W910" s="226">
        <v>98.381</v>
      </c>
      <c r="X910" s="226">
        <v>97.635000000000005</v>
      </c>
      <c r="Y910" s="226">
        <v>96.978999999999999</v>
      </c>
      <c r="Z910" s="226">
        <v>96.370999999999995</v>
      </c>
      <c r="AA910" s="226">
        <v>95.820999999999998</v>
      </c>
      <c r="AB910" s="226">
        <v>95.41</v>
      </c>
      <c r="AC910" s="226">
        <v>95.037000000000006</v>
      </c>
      <c r="AD910" s="226">
        <v>94.736999999999995</v>
      </c>
      <c r="AE910" s="226">
        <v>94.498000000000005</v>
      </c>
      <c r="AF910" s="226">
        <v>94.278000000000006</v>
      </c>
      <c r="AG910" s="226">
        <v>94.117999999999995</v>
      </c>
      <c r="AH910" s="226">
        <v>93.981999999999999</v>
      </c>
      <c r="AI910" s="226">
        <v>93.85</v>
      </c>
      <c r="AJ910" s="226">
        <v>93.73</v>
      </c>
    </row>
    <row r="911" spans="1:36" x14ac:dyDescent="0.25">
      <c r="A911" s="17"/>
      <c r="B911" s="226" t="s">
        <v>22</v>
      </c>
      <c r="D911" s="226">
        <v>10.602</v>
      </c>
      <c r="E911" s="226">
        <v>13.255000000000001</v>
      </c>
      <c r="F911" s="226">
        <v>12.076000000000001</v>
      </c>
      <c r="G911" s="226">
        <v>12.413</v>
      </c>
      <c r="H911" s="226">
        <v>12.519</v>
      </c>
      <c r="I911" s="226">
        <v>12.5</v>
      </c>
      <c r="J911" s="226">
        <v>12.462</v>
      </c>
      <c r="K911" s="226">
        <v>12.438000000000001</v>
      </c>
      <c r="L911" s="226">
        <v>12.414</v>
      </c>
      <c r="M911" s="226">
        <v>12.385999999999999</v>
      </c>
      <c r="N911" s="226">
        <v>12.368</v>
      </c>
      <c r="O911" s="226">
        <v>12.332000000000001</v>
      </c>
      <c r="P911" s="226">
        <v>12.281000000000001</v>
      </c>
      <c r="Q911" s="226">
        <v>12.225</v>
      </c>
      <c r="R911" s="226">
        <v>12.154</v>
      </c>
      <c r="S911" s="226">
        <v>12.067</v>
      </c>
      <c r="T911" s="226">
        <v>11.965</v>
      </c>
      <c r="U911" s="226">
        <v>11.862</v>
      </c>
      <c r="V911" s="226">
        <v>11.769</v>
      </c>
      <c r="W911" s="226">
        <v>11.675000000000001</v>
      </c>
      <c r="X911" s="226">
        <v>11.583</v>
      </c>
      <c r="Y911" s="226">
        <v>11.494</v>
      </c>
      <c r="Z911" s="226">
        <v>11.409000000000001</v>
      </c>
      <c r="AA911" s="226">
        <v>11.324999999999999</v>
      </c>
      <c r="AB911" s="226">
        <v>11.246</v>
      </c>
      <c r="AC911" s="226">
        <v>11.169</v>
      </c>
      <c r="AD911" s="226">
        <v>11.093999999999999</v>
      </c>
      <c r="AE911" s="226">
        <v>11.02</v>
      </c>
      <c r="AF911" s="226">
        <v>10.945</v>
      </c>
      <c r="AG911" s="226">
        <v>10.875</v>
      </c>
      <c r="AH911" s="226">
        <v>10.807</v>
      </c>
      <c r="AI911" s="226">
        <v>10.738</v>
      </c>
      <c r="AJ911" s="226">
        <v>10.67</v>
      </c>
    </row>
    <row r="912" spans="1:36" x14ac:dyDescent="0.25">
      <c r="A912" s="17"/>
      <c r="B912" s="226" t="s">
        <v>2218</v>
      </c>
      <c r="D912" s="226">
        <v>0</v>
      </c>
      <c r="E912" s="226">
        <v>0</v>
      </c>
      <c r="F912" s="226">
        <v>0</v>
      </c>
      <c r="G912" s="226">
        <v>0</v>
      </c>
      <c r="H912" s="226">
        <v>0</v>
      </c>
      <c r="I912" s="226">
        <v>0</v>
      </c>
      <c r="J912" s="226">
        <v>0</v>
      </c>
      <c r="K912" s="226">
        <v>0</v>
      </c>
      <c r="L912" s="226">
        <v>0</v>
      </c>
      <c r="M912" s="226">
        <v>0</v>
      </c>
      <c r="N912" s="226">
        <v>0</v>
      </c>
      <c r="O912" s="226">
        <v>0</v>
      </c>
      <c r="P912" s="226">
        <v>0</v>
      </c>
      <c r="Q912" s="226">
        <v>0</v>
      </c>
      <c r="R912" s="226">
        <v>0</v>
      </c>
      <c r="S912" s="226">
        <v>0</v>
      </c>
      <c r="T912" s="226">
        <v>0</v>
      </c>
      <c r="U912" s="226">
        <v>0</v>
      </c>
      <c r="V912" s="226">
        <v>0</v>
      </c>
      <c r="W912" s="226">
        <v>0</v>
      </c>
      <c r="X912" s="226">
        <v>0</v>
      </c>
      <c r="Y912" s="226">
        <v>0</v>
      </c>
      <c r="Z912" s="226">
        <v>0</v>
      </c>
      <c r="AA912" s="226">
        <v>0</v>
      </c>
      <c r="AB912" s="226">
        <v>0</v>
      </c>
      <c r="AC912" s="226">
        <v>0</v>
      </c>
      <c r="AD912" s="226">
        <v>0</v>
      </c>
      <c r="AE912" s="226">
        <v>0</v>
      </c>
      <c r="AF912" s="226">
        <v>0</v>
      </c>
      <c r="AG912" s="226">
        <v>0</v>
      </c>
      <c r="AH912" s="226">
        <v>0</v>
      </c>
      <c r="AI912" s="226">
        <v>0</v>
      </c>
      <c r="AJ912" s="226">
        <v>0</v>
      </c>
    </row>
    <row r="913" spans="1:36" x14ac:dyDescent="0.25">
      <c r="A913" s="17"/>
      <c r="B913" s="226" t="s">
        <v>2219</v>
      </c>
      <c r="D913" s="226">
        <v>0</v>
      </c>
      <c r="E913" s="226">
        <v>0</v>
      </c>
      <c r="F913" s="226">
        <v>0</v>
      </c>
      <c r="G913" s="226">
        <v>0</v>
      </c>
      <c r="H913" s="226">
        <v>0</v>
      </c>
      <c r="I913" s="226">
        <v>0</v>
      </c>
      <c r="J913" s="226">
        <v>0</v>
      </c>
      <c r="K913" s="226">
        <v>0</v>
      </c>
      <c r="L913" s="226">
        <v>0</v>
      </c>
      <c r="M913" s="226">
        <v>0</v>
      </c>
      <c r="N913" s="226">
        <v>0</v>
      </c>
      <c r="O913" s="226">
        <v>0</v>
      </c>
      <c r="P913" s="226">
        <v>0</v>
      </c>
      <c r="Q913" s="226">
        <v>0</v>
      </c>
      <c r="R913" s="226">
        <v>0</v>
      </c>
      <c r="S913" s="226">
        <v>0</v>
      </c>
      <c r="T913" s="226">
        <v>0</v>
      </c>
      <c r="U913" s="226">
        <v>0</v>
      </c>
      <c r="V913" s="226">
        <v>0</v>
      </c>
      <c r="W913" s="226">
        <v>0</v>
      </c>
      <c r="X913" s="226">
        <v>0</v>
      </c>
      <c r="Y913" s="226">
        <v>0</v>
      </c>
      <c r="Z913" s="226">
        <v>0</v>
      </c>
      <c r="AA913" s="226">
        <v>0</v>
      </c>
      <c r="AB913" s="226">
        <v>0</v>
      </c>
      <c r="AC913" s="226">
        <v>0</v>
      </c>
      <c r="AD913" s="226">
        <v>0</v>
      </c>
      <c r="AE913" s="226">
        <v>0</v>
      </c>
      <c r="AF913" s="226">
        <v>0</v>
      </c>
      <c r="AG913" s="226">
        <v>0</v>
      </c>
      <c r="AH913" s="226">
        <v>0</v>
      </c>
      <c r="AI913" s="226">
        <v>0</v>
      </c>
      <c r="AJ913" s="226">
        <v>0</v>
      </c>
    </row>
    <row r="914" spans="1:36" x14ac:dyDescent="0.25">
      <c r="A914" s="17"/>
      <c r="B914" s="226" t="s">
        <v>2221</v>
      </c>
      <c r="D914" s="226">
        <v>195.27600000000001</v>
      </c>
      <c r="E914" s="226">
        <v>197.203</v>
      </c>
      <c r="F914" s="226">
        <v>192.054</v>
      </c>
      <c r="G914" s="226">
        <v>200.87700000000001</v>
      </c>
      <c r="H914" s="226">
        <v>203.48500000000001</v>
      </c>
      <c r="I914" s="226">
        <v>203.09700000000001</v>
      </c>
      <c r="J914" s="226">
        <v>201.721</v>
      </c>
      <c r="K914" s="226">
        <v>200.46899999999999</v>
      </c>
      <c r="L914" s="226">
        <v>198.762</v>
      </c>
      <c r="M914" s="226">
        <v>196.62</v>
      </c>
      <c r="N914" s="226">
        <v>194.77</v>
      </c>
      <c r="O914" s="226">
        <v>192.791</v>
      </c>
      <c r="P914" s="226">
        <v>190.70099999999999</v>
      </c>
      <c r="Q914" s="226">
        <v>189.11199999999999</v>
      </c>
      <c r="R914" s="226">
        <v>187.55</v>
      </c>
      <c r="S914" s="226">
        <v>185.73099999999999</v>
      </c>
      <c r="T914" s="226">
        <v>183.904</v>
      </c>
      <c r="U914" s="226">
        <v>182.20400000000001</v>
      </c>
      <c r="V914" s="226">
        <v>180.673</v>
      </c>
      <c r="W914" s="226">
        <v>179.083</v>
      </c>
      <c r="X914" s="226">
        <v>177.65799999999999</v>
      </c>
      <c r="Y914" s="226">
        <v>176.33600000000001</v>
      </c>
      <c r="Z914" s="226">
        <v>175.14099999999999</v>
      </c>
      <c r="AA914" s="226">
        <v>174.02699999999999</v>
      </c>
      <c r="AB914" s="226">
        <v>173.108</v>
      </c>
      <c r="AC914" s="226">
        <v>172.23400000000001</v>
      </c>
      <c r="AD914" s="226">
        <v>171.47200000000001</v>
      </c>
      <c r="AE914" s="226">
        <v>170.79900000000001</v>
      </c>
      <c r="AF914" s="226">
        <v>170.14400000000001</v>
      </c>
      <c r="AG914" s="226">
        <v>169.63900000000001</v>
      </c>
      <c r="AH914" s="226">
        <v>169.197</v>
      </c>
      <c r="AI914" s="226">
        <v>168.76900000000001</v>
      </c>
      <c r="AJ914" s="226">
        <v>168.39599999999999</v>
      </c>
    </row>
    <row r="915" spans="1:36" x14ac:dyDescent="0.25">
      <c r="A915" s="17"/>
      <c r="B915" s="226" t="s">
        <v>2212</v>
      </c>
      <c r="D915" s="226">
        <v>417.79399999999998</v>
      </c>
      <c r="E915" s="226">
        <v>431.23899999999998</v>
      </c>
      <c r="F915" s="226">
        <v>414.327</v>
      </c>
      <c r="G915" s="226">
        <v>433.98899999999998</v>
      </c>
      <c r="H915" s="226">
        <v>440.95100000000002</v>
      </c>
      <c r="I915" s="226">
        <v>439.91199999999998</v>
      </c>
      <c r="J915" s="226">
        <v>437.70100000000002</v>
      </c>
      <c r="K915" s="226">
        <v>436.22699999999998</v>
      </c>
      <c r="L915" s="226">
        <v>434.38099999999997</v>
      </c>
      <c r="M915" s="226">
        <v>432.226</v>
      </c>
      <c r="N915" s="226">
        <v>430.66300000000001</v>
      </c>
      <c r="O915" s="226">
        <v>428.64800000000002</v>
      </c>
      <c r="P915" s="226">
        <v>426.25400000000002</v>
      </c>
      <c r="Q915" s="226">
        <v>423.62799999999999</v>
      </c>
      <c r="R915" s="226">
        <v>421.04500000000002</v>
      </c>
      <c r="S915" s="226">
        <v>417.72399999999999</v>
      </c>
      <c r="T915" s="226">
        <v>414.38099999999997</v>
      </c>
      <c r="U915" s="226">
        <v>411.37799999999999</v>
      </c>
      <c r="V915" s="226">
        <v>408.78800000000001</v>
      </c>
      <c r="W915" s="226">
        <v>406.10399999999998</v>
      </c>
      <c r="X915" s="226">
        <v>403.70600000000002</v>
      </c>
      <c r="Y915" s="226">
        <v>401.51900000000001</v>
      </c>
      <c r="Z915" s="226">
        <v>399.53100000000001</v>
      </c>
      <c r="AA915" s="226">
        <v>397.68400000000003</v>
      </c>
      <c r="AB915" s="226">
        <v>396.22399999999999</v>
      </c>
      <c r="AC915" s="226">
        <v>394.83800000000002</v>
      </c>
      <c r="AD915" s="226">
        <v>393.661</v>
      </c>
      <c r="AE915" s="226">
        <v>392.62099999999998</v>
      </c>
      <c r="AF915" s="226">
        <v>391.57499999999999</v>
      </c>
      <c r="AG915" s="226">
        <v>390.786</v>
      </c>
      <c r="AH915" s="226">
        <v>390.09100000000001</v>
      </c>
      <c r="AI915" s="226">
        <v>389.37099999999998</v>
      </c>
      <c r="AJ915" s="226">
        <v>388.71699999999998</v>
      </c>
    </row>
    <row r="916" spans="1:36" x14ac:dyDescent="0.25">
      <c r="A916" s="17"/>
    </row>
    <row r="917" spans="1:36" x14ac:dyDescent="0.25">
      <c r="A917" s="17"/>
      <c r="B917" s="226" t="s">
        <v>2317</v>
      </c>
    </row>
    <row r="918" spans="1:36" x14ac:dyDescent="0.25">
      <c r="A918" s="17"/>
      <c r="B918" s="226" t="s">
        <v>240</v>
      </c>
      <c r="D918" s="226">
        <v>226.52799999999999</v>
      </c>
      <c r="E918" s="226">
        <v>247.32300000000001</v>
      </c>
      <c r="F918" s="226">
        <v>229.935</v>
      </c>
      <c r="G918" s="226">
        <v>248.81899999999999</v>
      </c>
      <c r="H918" s="226">
        <v>254.66499999999999</v>
      </c>
      <c r="I918" s="226">
        <v>255.215</v>
      </c>
      <c r="J918" s="226">
        <v>256.44600000000003</v>
      </c>
      <c r="K918" s="226">
        <v>258.00299999999999</v>
      </c>
      <c r="L918" s="226">
        <v>259.62099999999998</v>
      </c>
      <c r="M918" s="226">
        <v>261.13</v>
      </c>
      <c r="N918" s="226">
        <v>262.83699999999999</v>
      </c>
      <c r="O918" s="226">
        <v>264.33100000000002</v>
      </c>
      <c r="P918" s="226">
        <v>265.59699999999998</v>
      </c>
      <c r="Q918" s="226">
        <v>266.947</v>
      </c>
      <c r="R918" s="226">
        <v>268.18400000000003</v>
      </c>
      <c r="S918" s="226">
        <v>269.16399999999999</v>
      </c>
      <c r="T918" s="226">
        <v>269.99799999999999</v>
      </c>
      <c r="U918" s="226">
        <v>270.84899999999999</v>
      </c>
      <c r="V918" s="226">
        <v>271.80799999999999</v>
      </c>
      <c r="W918" s="226">
        <v>272.68099999999998</v>
      </c>
      <c r="X918" s="226">
        <v>273.56400000000002</v>
      </c>
      <c r="Y918" s="226">
        <v>274.50400000000002</v>
      </c>
      <c r="Z918" s="226">
        <v>275.39499999999998</v>
      </c>
      <c r="AA918" s="226">
        <v>276.26600000000002</v>
      </c>
      <c r="AB918" s="226">
        <v>277.21100000000001</v>
      </c>
      <c r="AC918" s="226">
        <v>278.10399999999998</v>
      </c>
      <c r="AD918" s="226">
        <v>279</v>
      </c>
      <c r="AE918" s="226">
        <v>279.88799999999998</v>
      </c>
      <c r="AF918" s="226">
        <v>280.69600000000003</v>
      </c>
      <c r="AG918" s="226">
        <v>281.50700000000001</v>
      </c>
      <c r="AH918" s="226">
        <v>282.32900000000001</v>
      </c>
      <c r="AI918" s="226">
        <v>283.137</v>
      </c>
      <c r="AJ918" s="226">
        <v>283.93400000000003</v>
      </c>
    </row>
    <row r="919" spans="1:36" x14ac:dyDescent="0.25">
      <c r="A919" s="17"/>
      <c r="B919" s="226" t="s">
        <v>2204</v>
      </c>
      <c r="D919" s="226">
        <v>188.79499999999999</v>
      </c>
      <c r="E919" s="226">
        <v>188.322</v>
      </c>
      <c r="F919" s="226">
        <v>183.90600000000001</v>
      </c>
      <c r="G919" s="226">
        <v>190.73</v>
      </c>
      <c r="H919" s="226">
        <v>193.892</v>
      </c>
      <c r="I919" s="226">
        <v>193.63300000000001</v>
      </c>
      <c r="J919" s="226">
        <v>193.97300000000001</v>
      </c>
      <c r="K919" s="226">
        <v>194.65600000000001</v>
      </c>
      <c r="L919" s="226">
        <v>195.387</v>
      </c>
      <c r="M919" s="226">
        <v>196.05099999999999</v>
      </c>
      <c r="N919" s="226">
        <v>196.82900000000001</v>
      </c>
      <c r="O919" s="226">
        <v>197.40799999999999</v>
      </c>
      <c r="P919" s="226">
        <v>197.774</v>
      </c>
      <c r="Q919" s="226">
        <v>197.00700000000001</v>
      </c>
      <c r="R919" s="226">
        <v>196.35499999999999</v>
      </c>
      <c r="S919" s="226">
        <v>195.43</v>
      </c>
      <c r="T919" s="226">
        <v>194.636</v>
      </c>
      <c r="U919" s="226">
        <v>194.07499999999999</v>
      </c>
      <c r="V919" s="226">
        <v>193.76400000000001</v>
      </c>
      <c r="W919" s="226">
        <v>193.45599999999999</v>
      </c>
      <c r="X919" s="226">
        <v>193.262</v>
      </c>
      <c r="Y919" s="226">
        <v>193.21700000000001</v>
      </c>
      <c r="Z919" s="226">
        <v>193.16900000000001</v>
      </c>
      <c r="AA919" s="226">
        <v>193.19</v>
      </c>
      <c r="AB919" s="226">
        <v>193.429</v>
      </c>
      <c r="AC919" s="226">
        <v>193.696</v>
      </c>
      <c r="AD919" s="226">
        <v>194.04300000000001</v>
      </c>
      <c r="AE919" s="226">
        <v>194.48400000000001</v>
      </c>
      <c r="AF919" s="226">
        <v>194.94800000000001</v>
      </c>
      <c r="AG919" s="226">
        <v>195.459</v>
      </c>
      <c r="AH919" s="226">
        <v>196.02600000000001</v>
      </c>
      <c r="AI919" s="226">
        <v>196.63499999999999</v>
      </c>
      <c r="AJ919" s="226">
        <v>197.261</v>
      </c>
    </row>
    <row r="920" spans="1:36" x14ac:dyDescent="0.25">
      <c r="A920" s="17"/>
      <c r="B920" s="226" t="s">
        <v>2228</v>
      </c>
      <c r="D920" s="226">
        <v>10.602</v>
      </c>
      <c r="E920" s="226">
        <v>13.255000000000001</v>
      </c>
      <c r="F920" s="226">
        <v>12.076000000000001</v>
      </c>
      <c r="G920" s="226">
        <v>12.413</v>
      </c>
      <c r="H920" s="226">
        <v>12.519</v>
      </c>
      <c r="I920" s="226">
        <v>12.5</v>
      </c>
      <c r="J920" s="226">
        <v>12.462</v>
      </c>
      <c r="K920" s="226">
        <v>12.438000000000001</v>
      </c>
      <c r="L920" s="226">
        <v>12.414</v>
      </c>
      <c r="M920" s="226">
        <v>12.385999999999999</v>
      </c>
      <c r="N920" s="226">
        <v>12.368</v>
      </c>
      <c r="O920" s="226">
        <v>12.332000000000001</v>
      </c>
      <c r="P920" s="226">
        <v>12.281000000000001</v>
      </c>
      <c r="Q920" s="226">
        <v>12.225</v>
      </c>
      <c r="R920" s="226">
        <v>12.154</v>
      </c>
      <c r="S920" s="226">
        <v>12.067</v>
      </c>
      <c r="T920" s="226">
        <v>11.965</v>
      </c>
      <c r="U920" s="226">
        <v>11.862</v>
      </c>
      <c r="V920" s="226">
        <v>11.769</v>
      </c>
      <c r="W920" s="226">
        <v>11.675000000000001</v>
      </c>
      <c r="X920" s="226">
        <v>11.583</v>
      </c>
      <c r="Y920" s="226">
        <v>11.494</v>
      </c>
      <c r="Z920" s="226">
        <v>11.409000000000001</v>
      </c>
      <c r="AA920" s="226">
        <v>11.324999999999999</v>
      </c>
      <c r="AB920" s="226">
        <v>11.246</v>
      </c>
      <c r="AC920" s="226">
        <v>11.169</v>
      </c>
      <c r="AD920" s="226">
        <v>11.093999999999999</v>
      </c>
      <c r="AE920" s="226">
        <v>11.02</v>
      </c>
      <c r="AF920" s="226">
        <v>10.945</v>
      </c>
      <c r="AG920" s="226">
        <v>10.875</v>
      </c>
      <c r="AH920" s="226">
        <v>10.807</v>
      </c>
      <c r="AI920" s="226">
        <v>10.738</v>
      </c>
      <c r="AJ920" s="226">
        <v>10.67</v>
      </c>
    </row>
    <row r="921" spans="1:36" x14ac:dyDescent="0.25">
      <c r="A921" s="17"/>
      <c r="B921" s="226" t="s">
        <v>2207</v>
      </c>
      <c r="D921" s="226">
        <v>308.149</v>
      </c>
      <c r="E921" s="226">
        <v>310.70100000000002</v>
      </c>
      <c r="F921" s="226">
        <v>302.82900000000001</v>
      </c>
      <c r="G921" s="226">
        <v>317.839</v>
      </c>
      <c r="H921" s="226">
        <v>321.56099999999998</v>
      </c>
      <c r="I921" s="226">
        <v>321.47199999999998</v>
      </c>
      <c r="J921" s="226">
        <v>320.77199999999999</v>
      </c>
      <c r="K921" s="226">
        <v>319.49900000000002</v>
      </c>
      <c r="L921" s="226">
        <v>317.113</v>
      </c>
      <c r="M921" s="226">
        <v>313.43799999999999</v>
      </c>
      <c r="N921" s="226">
        <v>309.96800000000002</v>
      </c>
      <c r="O921" s="226">
        <v>306.50900000000001</v>
      </c>
      <c r="P921" s="226">
        <v>302.8</v>
      </c>
      <c r="Q921" s="226">
        <v>299.58600000000001</v>
      </c>
      <c r="R921" s="226">
        <v>296.47300000000001</v>
      </c>
      <c r="S921" s="226">
        <v>293.22399999999999</v>
      </c>
      <c r="T921" s="226">
        <v>290.15600000000001</v>
      </c>
      <c r="U921" s="226">
        <v>287.26499999999999</v>
      </c>
      <c r="V921" s="226">
        <v>284.80500000000001</v>
      </c>
      <c r="W921" s="226">
        <v>282.31900000000002</v>
      </c>
      <c r="X921" s="226">
        <v>279.971</v>
      </c>
      <c r="Y921" s="226">
        <v>277.87099999999998</v>
      </c>
      <c r="Z921" s="226">
        <v>275.75099999999998</v>
      </c>
      <c r="AA921" s="226">
        <v>273.76499999999999</v>
      </c>
      <c r="AB921" s="226">
        <v>272.17</v>
      </c>
      <c r="AC921" s="226">
        <v>270.62799999999999</v>
      </c>
      <c r="AD921" s="226">
        <v>269.24099999999999</v>
      </c>
      <c r="AE921" s="226">
        <v>268.04000000000002</v>
      </c>
      <c r="AF921" s="226">
        <v>266.93400000000003</v>
      </c>
      <c r="AG921" s="226">
        <v>265.98399999999998</v>
      </c>
      <c r="AH921" s="226">
        <v>265.166</v>
      </c>
      <c r="AI921" s="226">
        <v>264.45</v>
      </c>
      <c r="AJ921" s="226">
        <v>263.82299999999998</v>
      </c>
    </row>
    <row r="922" spans="1:36" x14ac:dyDescent="0.25">
      <c r="A922" s="17"/>
      <c r="B922" s="226" t="s">
        <v>2208</v>
      </c>
      <c r="D922" s="226">
        <v>22.315000000000001</v>
      </c>
      <c r="E922" s="226">
        <v>22.413</v>
      </c>
      <c r="F922" s="226">
        <v>21.675000000000001</v>
      </c>
      <c r="G922" s="226">
        <v>22.696999999999999</v>
      </c>
      <c r="H922" s="226">
        <v>22.917999999999999</v>
      </c>
      <c r="I922" s="226">
        <v>22.893000000000001</v>
      </c>
      <c r="J922" s="226">
        <v>22.84</v>
      </c>
      <c r="K922" s="226">
        <v>22.774999999999999</v>
      </c>
      <c r="L922" s="226">
        <v>22.702000000000002</v>
      </c>
      <c r="M922" s="226">
        <v>22.559000000000001</v>
      </c>
      <c r="N922" s="226">
        <v>22.45</v>
      </c>
      <c r="O922" s="226">
        <v>22.305</v>
      </c>
      <c r="P922" s="226">
        <v>22.161000000000001</v>
      </c>
      <c r="Q922" s="226">
        <v>22.151</v>
      </c>
      <c r="R922" s="226">
        <v>22.158999999999999</v>
      </c>
      <c r="S922" s="226">
        <v>22.134</v>
      </c>
      <c r="T922" s="226">
        <v>22.114999999999998</v>
      </c>
      <c r="U922" s="226">
        <v>22.126999999999999</v>
      </c>
      <c r="V922" s="226">
        <v>22.123000000000001</v>
      </c>
      <c r="W922" s="226">
        <v>22.138999999999999</v>
      </c>
      <c r="X922" s="226">
        <v>22.158999999999999</v>
      </c>
      <c r="Y922" s="226">
        <v>22.175000000000001</v>
      </c>
      <c r="Z922" s="226">
        <v>22.19</v>
      </c>
      <c r="AA922" s="226">
        <v>22.202999999999999</v>
      </c>
      <c r="AB922" s="226">
        <v>22.216999999999999</v>
      </c>
      <c r="AC922" s="226">
        <v>22.222000000000001</v>
      </c>
      <c r="AD922" s="226">
        <v>22.228999999999999</v>
      </c>
      <c r="AE922" s="226">
        <v>22.234999999999999</v>
      </c>
      <c r="AF922" s="226">
        <v>22.233000000000001</v>
      </c>
      <c r="AG922" s="226">
        <v>22.234000000000002</v>
      </c>
      <c r="AH922" s="226">
        <v>22.241</v>
      </c>
      <c r="AI922" s="226">
        <v>22.247</v>
      </c>
      <c r="AJ922" s="226">
        <v>22.257000000000001</v>
      </c>
    </row>
    <row r="923" spans="1:36" x14ac:dyDescent="0.25">
      <c r="A923" s="17"/>
      <c r="B923" s="226" t="s">
        <v>2318</v>
      </c>
      <c r="D923" s="226">
        <v>50.082999999999998</v>
      </c>
      <c r="E923" s="226">
        <v>50.743000000000002</v>
      </c>
      <c r="F923" s="226">
        <v>49.661000000000001</v>
      </c>
      <c r="G923" s="226">
        <v>52.234999999999999</v>
      </c>
      <c r="H923" s="226">
        <v>53.17</v>
      </c>
      <c r="I923" s="226">
        <v>53.405000000000001</v>
      </c>
      <c r="J923" s="226">
        <v>53.752000000000002</v>
      </c>
      <c r="K923" s="226">
        <v>54.228999999999999</v>
      </c>
      <c r="L923" s="226">
        <v>54.725999999999999</v>
      </c>
      <c r="M923" s="226">
        <v>55.155000000000001</v>
      </c>
      <c r="N923" s="226">
        <v>55.591000000000001</v>
      </c>
      <c r="O923" s="226">
        <v>55.960999999999999</v>
      </c>
      <c r="P923" s="226">
        <v>56.344000000000001</v>
      </c>
      <c r="Q923" s="226">
        <v>56.738</v>
      </c>
      <c r="R923" s="226">
        <v>57.12</v>
      </c>
      <c r="S923" s="226">
        <v>57.511000000000003</v>
      </c>
      <c r="T923" s="226">
        <v>57.844999999999999</v>
      </c>
      <c r="U923" s="226">
        <v>58.194000000000003</v>
      </c>
      <c r="V923" s="226">
        <v>58.515000000000001</v>
      </c>
      <c r="W923" s="226">
        <v>58.83</v>
      </c>
      <c r="X923" s="226">
        <v>59.228000000000002</v>
      </c>
      <c r="Y923" s="226">
        <v>59.68</v>
      </c>
      <c r="Z923" s="226">
        <v>60.164000000000001</v>
      </c>
      <c r="AA923" s="226">
        <v>60.652999999999999</v>
      </c>
      <c r="AB923" s="226">
        <v>61.122</v>
      </c>
      <c r="AC923" s="226">
        <v>61.594000000000001</v>
      </c>
      <c r="AD923" s="226">
        <v>62.088999999999999</v>
      </c>
      <c r="AE923" s="226">
        <v>62.600999999999999</v>
      </c>
      <c r="AF923" s="226">
        <v>63.106000000000002</v>
      </c>
      <c r="AG923" s="226">
        <v>63.616</v>
      </c>
      <c r="AH923" s="226">
        <v>64.135999999999996</v>
      </c>
      <c r="AI923" s="226">
        <v>64.662999999999997</v>
      </c>
      <c r="AJ923" s="226">
        <v>65.2</v>
      </c>
    </row>
    <row r="924" spans="1:36" x14ac:dyDescent="0.25">
      <c r="A924" s="17"/>
      <c r="B924" s="226" t="s">
        <v>224</v>
      </c>
      <c r="D924" s="226">
        <v>806.47199999999998</v>
      </c>
      <c r="E924" s="226">
        <v>832.75699999999995</v>
      </c>
      <c r="F924" s="226">
        <v>800.08299999999997</v>
      </c>
      <c r="G924" s="226">
        <v>844.73299999999995</v>
      </c>
      <c r="H924" s="226">
        <v>858.72500000000002</v>
      </c>
      <c r="I924" s="226">
        <v>859.11800000000005</v>
      </c>
      <c r="J924" s="226">
        <v>860.245</v>
      </c>
      <c r="K924" s="226">
        <v>861.601</v>
      </c>
      <c r="L924" s="226">
        <v>861.96199999999999</v>
      </c>
      <c r="M924" s="226">
        <v>860.72</v>
      </c>
      <c r="N924" s="226">
        <v>860.04200000000003</v>
      </c>
      <c r="O924" s="226">
        <v>858.846</v>
      </c>
      <c r="P924" s="226">
        <v>856.95699999999999</v>
      </c>
      <c r="Q924" s="226">
        <v>854.654</v>
      </c>
      <c r="R924" s="226">
        <v>852.44500000000005</v>
      </c>
      <c r="S924" s="226">
        <v>849.529</v>
      </c>
      <c r="T924" s="226">
        <v>846.71600000000001</v>
      </c>
      <c r="U924" s="226">
        <v>844.37099999999998</v>
      </c>
      <c r="V924" s="226">
        <v>842.78399999999999</v>
      </c>
      <c r="W924" s="226">
        <v>841.101</v>
      </c>
      <c r="X924" s="226">
        <v>839.76700000000005</v>
      </c>
      <c r="Y924" s="226">
        <v>838.94200000000001</v>
      </c>
      <c r="Z924" s="226">
        <v>838.077</v>
      </c>
      <c r="AA924" s="226">
        <v>837.40200000000004</v>
      </c>
      <c r="AB924" s="226">
        <v>837.39700000000005</v>
      </c>
      <c r="AC924" s="226">
        <v>837.41300000000001</v>
      </c>
      <c r="AD924" s="226">
        <v>837.69500000000005</v>
      </c>
      <c r="AE924" s="226">
        <v>838.26800000000003</v>
      </c>
      <c r="AF924" s="226">
        <v>838.86300000000006</v>
      </c>
      <c r="AG924" s="226">
        <v>839.67600000000004</v>
      </c>
      <c r="AH924" s="226">
        <v>840.70500000000004</v>
      </c>
      <c r="AI924" s="226">
        <v>841.87</v>
      </c>
      <c r="AJ924" s="226">
        <v>843.14499999999998</v>
      </c>
    </row>
    <row r="925" spans="1:36" x14ac:dyDescent="0.25">
      <c r="A925" s="17"/>
    </row>
    <row r="926" spans="1:36" x14ac:dyDescent="0.25">
      <c r="A926" s="17"/>
      <c r="B926" s="226" t="s">
        <v>2226</v>
      </c>
    </row>
    <row r="927" spans="1:36" x14ac:dyDescent="0.25">
      <c r="A927" s="17"/>
    </row>
    <row r="928" spans="1:36" x14ac:dyDescent="0.25">
      <c r="A928" s="17"/>
      <c r="B928" s="226" t="s">
        <v>2227</v>
      </c>
    </row>
    <row r="929" spans="1:36" x14ac:dyDescent="0.25">
      <c r="A929" s="17"/>
      <c r="B929" s="226" t="s">
        <v>2205</v>
      </c>
      <c r="D929" s="226">
        <v>409.8</v>
      </c>
      <c r="E929" s="226">
        <v>426.6</v>
      </c>
      <c r="F929" s="226">
        <v>420.3</v>
      </c>
      <c r="G929" s="226">
        <v>449.4</v>
      </c>
      <c r="H929" s="226">
        <v>460.6</v>
      </c>
      <c r="I929" s="226">
        <v>459.8</v>
      </c>
      <c r="J929" s="226">
        <v>457.1</v>
      </c>
      <c r="K929" s="226">
        <v>452.5</v>
      </c>
      <c r="L929" s="226">
        <v>444.9</v>
      </c>
      <c r="M929" s="226">
        <v>433.3</v>
      </c>
      <c r="N929" s="226">
        <v>421.5</v>
      </c>
      <c r="O929" s="226">
        <v>409.7</v>
      </c>
      <c r="P929" s="226">
        <v>397.5</v>
      </c>
      <c r="Q929" s="226">
        <v>386.5</v>
      </c>
      <c r="R929" s="226">
        <v>376</v>
      </c>
      <c r="S929" s="226">
        <v>365.7</v>
      </c>
      <c r="T929" s="226">
        <v>356.1</v>
      </c>
      <c r="U929" s="226">
        <v>347.3</v>
      </c>
      <c r="V929" s="226">
        <v>339.8</v>
      </c>
      <c r="W929" s="226">
        <v>333</v>
      </c>
      <c r="X929" s="226">
        <v>326.7</v>
      </c>
      <c r="Y929" s="226">
        <v>325</v>
      </c>
      <c r="Z929" s="226">
        <v>324.3</v>
      </c>
      <c r="AA929" s="226">
        <v>323.7</v>
      </c>
      <c r="AB929" s="226">
        <v>323.39999999999998</v>
      </c>
      <c r="AC929" s="226">
        <v>323.2</v>
      </c>
      <c r="AD929" s="226">
        <v>323</v>
      </c>
      <c r="AE929" s="226">
        <v>322.89999999999998</v>
      </c>
      <c r="AF929" s="226">
        <v>322.8</v>
      </c>
      <c r="AG929" s="226">
        <v>322.8</v>
      </c>
      <c r="AH929" s="226">
        <v>322.8</v>
      </c>
      <c r="AI929" s="226">
        <v>322.89999999999998</v>
      </c>
      <c r="AJ929" s="226">
        <v>323</v>
      </c>
    </row>
    <row r="930" spans="1:36" x14ac:dyDescent="0.25">
      <c r="A930" s="17"/>
      <c r="B930" s="226" t="s">
        <v>2228</v>
      </c>
      <c r="D930" s="226">
        <v>131.80000000000001</v>
      </c>
      <c r="E930" s="226">
        <v>126.8</v>
      </c>
      <c r="F930" s="226">
        <v>107.9</v>
      </c>
      <c r="G930" s="226">
        <v>108.3</v>
      </c>
      <c r="H930" s="226">
        <v>109.2</v>
      </c>
      <c r="I930" s="226">
        <v>110</v>
      </c>
      <c r="J930" s="226">
        <v>110.7</v>
      </c>
      <c r="K930" s="226">
        <v>111.5</v>
      </c>
      <c r="L930" s="226">
        <v>112.2</v>
      </c>
      <c r="M930" s="226">
        <v>112.8</v>
      </c>
      <c r="N930" s="226">
        <v>113.4</v>
      </c>
      <c r="O930" s="226">
        <v>113.9</v>
      </c>
      <c r="P930" s="226">
        <v>114.3</v>
      </c>
      <c r="Q930" s="226">
        <v>114.6</v>
      </c>
      <c r="R930" s="226">
        <v>114.9</v>
      </c>
      <c r="S930" s="226">
        <v>115</v>
      </c>
      <c r="T930" s="226">
        <v>115</v>
      </c>
      <c r="U930" s="226">
        <v>115</v>
      </c>
      <c r="V930" s="226">
        <v>115</v>
      </c>
      <c r="W930" s="226">
        <v>115</v>
      </c>
      <c r="X930" s="226">
        <v>114.9</v>
      </c>
      <c r="Y930" s="226">
        <v>114.9</v>
      </c>
      <c r="Z930" s="226">
        <v>114.9</v>
      </c>
      <c r="AA930" s="226">
        <v>114.9</v>
      </c>
      <c r="AB930" s="226">
        <v>114.9</v>
      </c>
      <c r="AC930" s="226">
        <v>114.9</v>
      </c>
      <c r="AD930" s="226">
        <v>114.8</v>
      </c>
      <c r="AE930" s="226">
        <v>114.8</v>
      </c>
      <c r="AF930" s="226">
        <v>114.8</v>
      </c>
      <c r="AG930" s="226">
        <v>114.8</v>
      </c>
      <c r="AH930" s="226">
        <v>114.8</v>
      </c>
      <c r="AI930" s="226">
        <v>114.8</v>
      </c>
      <c r="AJ930" s="226">
        <v>114.7</v>
      </c>
    </row>
    <row r="931" spans="1:36" x14ac:dyDescent="0.25">
      <c r="A931" s="17"/>
      <c r="B931" s="226" t="s">
        <v>307</v>
      </c>
      <c r="D931" s="226">
        <v>0</v>
      </c>
      <c r="E931" s="226">
        <v>0</v>
      </c>
      <c r="F931" s="226">
        <v>0</v>
      </c>
      <c r="G931" s="226">
        <v>0</v>
      </c>
      <c r="H931" s="226">
        <v>0</v>
      </c>
      <c r="I931" s="226">
        <v>0</v>
      </c>
      <c r="J931" s="226">
        <v>0</v>
      </c>
      <c r="K931" s="226">
        <v>0</v>
      </c>
      <c r="L931" s="226">
        <v>0</v>
      </c>
      <c r="M931" s="226">
        <v>0</v>
      </c>
      <c r="N931" s="226">
        <v>0</v>
      </c>
      <c r="O931" s="226">
        <v>0</v>
      </c>
      <c r="P931" s="226">
        <v>0</v>
      </c>
      <c r="Q931" s="226">
        <v>0</v>
      </c>
      <c r="R931" s="226">
        <v>0</v>
      </c>
      <c r="S931" s="226">
        <v>0</v>
      </c>
      <c r="T931" s="226">
        <v>0</v>
      </c>
      <c r="U931" s="226">
        <v>0</v>
      </c>
      <c r="V931" s="226">
        <v>0</v>
      </c>
      <c r="W931" s="226">
        <v>0</v>
      </c>
      <c r="X931" s="226">
        <v>0</v>
      </c>
      <c r="Y931" s="226">
        <v>0</v>
      </c>
      <c r="Z931" s="226">
        <v>0</v>
      </c>
      <c r="AA931" s="226">
        <v>0</v>
      </c>
      <c r="AB931" s="226">
        <v>0</v>
      </c>
      <c r="AC931" s="226">
        <v>0</v>
      </c>
      <c r="AD931" s="226">
        <v>0</v>
      </c>
      <c r="AE931" s="226">
        <v>0</v>
      </c>
      <c r="AF931" s="226">
        <v>0</v>
      </c>
      <c r="AG931" s="226">
        <v>0</v>
      </c>
      <c r="AH931" s="226">
        <v>0</v>
      </c>
      <c r="AI931" s="226">
        <v>0</v>
      </c>
      <c r="AJ931" s="226">
        <v>0</v>
      </c>
    </row>
    <row r="932" spans="1:36" x14ac:dyDescent="0.25">
      <c r="A932" s="17"/>
      <c r="B932" s="226" t="s">
        <v>2207</v>
      </c>
      <c r="D932" s="226">
        <v>1.6</v>
      </c>
      <c r="E932" s="226">
        <v>2.1</v>
      </c>
      <c r="F932" s="226">
        <v>3</v>
      </c>
      <c r="G932" s="226">
        <v>3.3</v>
      </c>
      <c r="H932" s="226">
        <v>3</v>
      </c>
      <c r="I932" s="226">
        <v>2.9</v>
      </c>
      <c r="J932" s="226">
        <v>2.7</v>
      </c>
      <c r="K932" s="226">
        <v>2.6</v>
      </c>
      <c r="L932" s="226">
        <v>2.5</v>
      </c>
      <c r="M932" s="226">
        <v>2.5</v>
      </c>
      <c r="N932" s="226">
        <v>2.5</v>
      </c>
      <c r="O932" s="226">
        <v>2.5</v>
      </c>
      <c r="P932" s="226">
        <v>2.5</v>
      </c>
      <c r="Q932" s="226">
        <v>2.5</v>
      </c>
      <c r="R932" s="226">
        <v>2.5</v>
      </c>
      <c r="S932" s="226">
        <v>2.4</v>
      </c>
      <c r="T932" s="226">
        <v>2.4</v>
      </c>
      <c r="U932" s="226">
        <v>2.4</v>
      </c>
      <c r="V932" s="226">
        <v>2.4</v>
      </c>
      <c r="W932" s="226">
        <v>2.4</v>
      </c>
      <c r="X932" s="226">
        <v>2.4</v>
      </c>
      <c r="Y932" s="226">
        <v>2.4</v>
      </c>
      <c r="Z932" s="226">
        <v>2.4</v>
      </c>
      <c r="AA932" s="226">
        <v>2.4</v>
      </c>
      <c r="AB932" s="226">
        <v>2.4</v>
      </c>
      <c r="AC932" s="226">
        <v>2.4</v>
      </c>
      <c r="AD932" s="226">
        <v>2.4</v>
      </c>
      <c r="AE932" s="226">
        <v>2.4</v>
      </c>
      <c r="AF932" s="226">
        <v>2.4</v>
      </c>
      <c r="AG932" s="226">
        <v>2.4</v>
      </c>
      <c r="AH932" s="226">
        <v>2.4</v>
      </c>
      <c r="AI932" s="226">
        <v>2.4</v>
      </c>
      <c r="AJ932" s="226">
        <v>2.4</v>
      </c>
    </row>
    <row r="933" spans="1:36" x14ac:dyDescent="0.25">
      <c r="A933" s="17"/>
      <c r="B933" s="226" t="s">
        <v>2208</v>
      </c>
      <c r="D933" s="226">
        <v>0.9</v>
      </c>
      <c r="E933" s="226">
        <v>1.3</v>
      </c>
      <c r="F933" s="226">
        <v>1.7</v>
      </c>
      <c r="G933" s="226">
        <v>2.2000000000000002</v>
      </c>
      <c r="H933" s="226">
        <v>1.2</v>
      </c>
      <c r="I933" s="226">
        <v>1.9</v>
      </c>
      <c r="J933" s="226">
        <v>1.4</v>
      </c>
      <c r="K933" s="226">
        <v>1.2</v>
      </c>
      <c r="L933" s="226">
        <v>1.1000000000000001</v>
      </c>
      <c r="M933" s="226">
        <v>1</v>
      </c>
      <c r="N933" s="226">
        <v>1</v>
      </c>
      <c r="O933" s="226">
        <v>1</v>
      </c>
      <c r="P933" s="226">
        <v>1</v>
      </c>
      <c r="Q933" s="226">
        <v>1</v>
      </c>
      <c r="R933" s="226">
        <v>1</v>
      </c>
      <c r="S933" s="226">
        <v>1</v>
      </c>
      <c r="T933" s="226">
        <v>1</v>
      </c>
      <c r="U933" s="226">
        <v>1</v>
      </c>
      <c r="V933" s="226">
        <v>1</v>
      </c>
      <c r="W933" s="226">
        <v>1</v>
      </c>
      <c r="X933" s="226">
        <v>1</v>
      </c>
      <c r="Y933" s="226">
        <v>1</v>
      </c>
      <c r="Z933" s="226">
        <v>1</v>
      </c>
      <c r="AA933" s="226">
        <v>1</v>
      </c>
      <c r="AB933" s="226">
        <v>0.9</v>
      </c>
      <c r="AC933" s="226">
        <v>0.9</v>
      </c>
      <c r="AD933" s="226">
        <v>0.9</v>
      </c>
      <c r="AE933" s="226">
        <v>0.9</v>
      </c>
      <c r="AF933" s="226">
        <v>0.9</v>
      </c>
      <c r="AG933" s="226">
        <v>0.9</v>
      </c>
      <c r="AH933" s="226">
        <v>0.9</v>
      </c>
      <c r="AI933" s="226">
        <v>0.9</v>
      </c>
      <c r="AJ933" s="226">
        <v>0.9</v>
      </c>
    </row>
    <row r="934" spans="1:36" x14ac:dyDescent="0.25">
      <c r="A934" s="17"/>
      <c r="B934" s="226" t="s">
        <v>156</v>
      </c>
      <c r="D934" s="226">
        <v>0</v>
      </c>
      <c r="E934" s="226">
        <v>0</v>
      </c>
      <c r="F934" s="226">
        <v>0</v>
      </c>
      <c r="G934" s="226">
        <v>0</v>
      </c>
      <c r="H934" s="226">
        <v>0</v>
      </c>
      <c r="I934" s="226">
        <v>0</v>
      </c>
      <c r="J934" s="226">
        <v>0</v>
      </c>
      <c r="K934" s="226">
        <v>0</v>
      </c>
      <c r="L934" s="226">
        <v>0</v>
      </c>
      <c r="M934" s="226">
        <v>0</v>
      </c>
      <c r="N934" s="226">
        <v>0</v>
      </c>
      <c r="O934" s="226">
        <v>0</v>
      </c>
      <c r="P934" s="226">
        <v>0</v>
      </c>
      <c r="Q934" s="226">
        <v>0</v>
      </c>
      <c r="R934" s="226">
        <v>0</v>
      </c>
      <c r="S934" s="226">
        <v>0</v>
      </c>
      <c r="T934" s="226">
        <v>0</v>
      </c>
      <c r="U934" s="226">
        <v>0</v>
      </c>
      <c r="V934" s="226">
        <v>0</v>
      </c>
      <c r="W934" s="226">
        <v>0</v>
      </c>
      <c r="X934" s="226">
        <v>0</v>
      </c>
      <c r="Y934" s="226">
        <v>0</v>
      </c>
      <c r="Z934" s="226">
        <v>0</v>
      </c>
      <c r="AA934" s="226">
        <v>0</v>
      </c>
      <c r="AB934" s="226">
        <v>0</v>
      </c>
      <c r="AC934" s="226">
        <v>0</v>
      </c>
      <c r="AD934" s="226">
        <v>0</v>
      </c>
      <c r="AE934" s="226">
        <v>0</v>
      </c>
      <c r="AF934" s="226">
        <v>0</v>
      </c>
      <c r="AG934" s="226">
        <v>0</v>
      </c>
      <c r="AH934" s="226">
        <v>0</v>
      </c>
      <c r="AI934" s="226">
        <v>0</v>
      </c>
      <c r="AJ934" s="226">
        <v>0</v>
      </c>
    </row>
    <row r="935" spans="1:36" x14ac:dyDescent="0.25">
      <c r="A935" s="17"/>
      <c r="B935" s="226" t="s">
        <v>152</v>
      </c>
      <c r="D935" s="226">
        <v>0</v>
      </c>
      <c r="E935" s="226">
        <v>0</v>
      </c>
      <c r="F935" s="226">
        <v>0</v>
      </c>
      <c r="G935" s="226">
        <v>0</v>
      </c>
      <c r="H935" s="226">
        <v>0</v>
      </c>
      <c r="I935" s="226">
        <v>0</v>
      </c>
      <c r="J935" s="226">
        <v>0</v>
      </c>
      <c r="K935" s="226">
        <v>0</v>
      </c>
      <c r="L935" s="226">
        <v>0</v>
      </c>
      <c r="M935" s="226">
        <v>0</v>
      </c>
      <c r="N935" s="226">
        <v>0</v>
      </c>
      <c r="O935" s="226">
        <v>0</v>
      </c>
      <c r="P935" s="226">
        <v>0</v>
      </c>
      <c r="Q935" s="226">
        <v>0</v>
      </c>
      <c r="R935" s="226">
        <v>0</v>
      </c>
      <c r="S935" s="226">
        <v>0</v>
      </c>
      <c r="T935" s="226">
        <v>0</v>
      </c>
      <c r="U935" s="226">
        <v>0</v>
      </c>
      <c r="V935" s="226">
        <v>0</v>
      </c>
      <c r="W935" s="226">
        <v>0</v>
      </c>
      <c r="X935" s="226">
        <v>0</v>
      </c>
      <c r="Y935" s="226">
        <v>0</v>
      </c>
      <c r="Z935" s="226">
        <v>0</v>
      </c>
      <c r="AA935" s="226">
        <v>0</v>
      </c>
      <c r="AB935" s="226">
        <v>0</v>
      </c>
      <c r="AC935" s="226">
        <v>0</v>
      </c>
      <c r="AD935" s="226">
        <v>0</v>
      </c>
      <c r="AE935" s="226">
        <v>0</v>
      </c>
      <c r="AF935" s="226">
        <v>0</v>
      </c>
      <c r="AG935" s="226">
        <v>0</v>
      </c>
      <c r="AH935" s="226">
        <v>0</v>
      </c>
      <c r="AI935" s="226">
        <v>0</v>
      </c>
      <c r="AJ935" s="226">
        <v>0</v>
      </c>
    </row>
    <row r="936" spans="1:36" x14ac:dyDescent="0.25">
      <c r="A936" s="17"/>
      <c r="B936" s="226" t="s">
        <v>2210</v>
      </c>
      <c r="D936" s="226">
        <v>61.7</v>
      </c>
      <c r="E936" s="226">
        <v>63.1</v>
      </c>
      <c r="F936" s="226">
        <v>61.8</v>
      </c>
      <c r="G936" s="226">
        <v>66.2</v>
      </c>
      <c r="H936" s="226">
        <v>68.3</v>
      </c>
      <c r="I936" s="226">
        <v>69.099999999999994</v>
      </c>
      <c r="J936" s="226">
        <v>69.7</v>
      </c>
      <c r="K936" s="226">
        <v>70.400000000000006</v>
      </c>
      <c r="L936" s="226">
        <v>71.2</v>
      </c>
      <c r="M936" s="226">
        <v>72.099999999999994</v>
      </c>
      <c r="N936" s="226">
        <v>73.099999999999994</v>
      </c>
      <c r="O936" s="226">
        <v>74</v>
      </c>
      <c r="P936" s="226">
        <v>74.8</v>
      </c>
      <c r="Q936" s="226">
        <v>75.900000000000006</v>
      </c>
      <c r="R936" s="226">
        <v>76.900000000000006</v>
      </c>
      <c r="S936" s="226">
        <v>77.8</v>
      </c>
      <c r="T936" s="226">
        <v>78.5</v>
      </c>
      <c r="U936" s="226">
        <v>79.400000000000006</v>
      </c>
      <c r="V936" s="226">
        <v>80.2</v>
      </c>
      <c r="W936" s="226">
        <v>81</v>
      </c>
      <c r="X936" s="226">
        <v>81.8</v>
      </c>
      <c r="Y936" s="226">
        <v>82.6</v>
      </c>
      <c r="Z936" s="226">
        <v>83.4</v>
      </c>
      <c r="AA936" s="226">
        <v>84.2</v>
      </c>
      <c r="AB936" s="226">
        <v>85.1</v>
      </c>
      <c r="AC936" s="226">
        <v>85.9</v>
      </c>
      <c r="AD936" s="226">
        <v>86.8</v>
      </c>
      <c r="AE936" s="226">
        <v>87.6</v>
      </c>
      <c r="AF936" s="226">
        <v>88.5</v>
      </c>
      <c r="AG936" s="226">
        <v>89.3</v>
      </c>
      <c r="AH936" s="226">
        <v>90.2</v>
      </c>
      <c r="AI936" s="226">
        <v>91</v>
      </c>
      <c r="AJ936" s="226">
        <v>91.9</v>
      </c>
    </row>
    <row r="937" spans="1:36" x14ac:dyDescent="0.25">
      <c r="A937" s="17"/>
      <c r="B937" s="226" t="s">
        <v>2212</v>
      </c>
      <c r="D937" s="226">
        <v>605.9</v>
      </c>
      <c r="E937" s="226">
        <v>620</v>
      </c>
      <c r="F937" s="226">
        <v>594.6</v>
      </c>
      <c r="G937" s="226">
        <v>629.4</v>
      </c>
      <c r="H937" s="226">
        <v>642.29999999999995</v>
      </c>
      <c r="I937" s="226">
        <v>643.6</v>
      </c>
      <c r="J937" s="226">
        <v>641.5</v>
      </c>
      <c r="K937" s="226">
        <v>638.1</v>
      </c>
      <c r="L937" s="226">
        <v>631.79999999999995</v>
      </c>
      <c r="M937" s="226">
        <v>621.6</v>
      </c>
      <c r="N937" s="226">
        <v>611.5</v>
      </c>
      <c r="O937" s="226">
        <v>601.1</v>
      </c>
      <c r="P937" s="226">
        <v>590.20000000000005</v>
      </c>
      <c r="Q937" s="226">
        <v>580.5</v>
      </c>
      <c r="R937" s="226">
        <v>571.20000000000005</v>
      </c>
      <c r="S937" s="226">
        <v>561.9</v>
      </c>
      <c r="T937" s="226">
        <v>553.1</v>
      </c>
      <c r="U937" s="226">
        <v>545.1</v>
      </c>
      <c r="V937" s="226">
        <v>538.4</v>
      </c>
      <c r="W937" s="226">
        <v>532.29999999999995</v>
      </c>
      <c r="X937" s="226">
        <v>526.79999999999995</v>
      </c>
      <c r="Y937" s="226">
        <v>525.9</v>
      </c>
      <c r="Z937" s="226">
        <v>526</v>
      </c>
      <c r="AA937" s="226">
        <v>526.1</v>
      </c>
      <c r="AB937" s="226">
        <v>526.70000000000005</v>
      </c>
      <c r="AC937" s="226">
        <v>527.29999999999995</v>
      </c>
      <c r="AD937" s="226">
        <v>527.9</v>
      </c>
      <c r="AE937" s="226">
        <v>528.6</v>
      </c>
      <c r="AF937" s="226">
        <v>529.29999999999995</v>
      </c>
      <c r="AG937" s="226">
        <v>530.1</v>
      </c>
      <c r="AH937" s="226">
        <v>531</v>
      </c>
      <c r="AI937" s="226">
        <v>532</v>
      </c>
      <c r="AJ937" s="226">
        <v>532.9</v>
      </c>
    </row>
    <row r="938" spans="1:36" x14ac:dyDescent="0.25">
      <c r="A938" s="17"/>
    </row>
    <row r="939" spans="1:36" x14ac:dyDescent="0.25">
      <c r="A939" s="17"/>
    </row>
    <row r="940" spans="1:36" x14ac:dyDescent="0.25">
      <c r="A940" s="17"/>
      <c r="B940" s="226" t="s">
        <v>2229</v>
      </c>
    </row>
    <row r="941" spans="1:36" x14ac:dyDescent="0.25">
      <c r="A941" s="17"/>
      <c r="B941" s="226" t="s">
        <v>238</v>
      </c>
      <c r="D941" s="226">
        <v>73.5</v>
      </c>
      <c r="E941" s="226">
        <v>76.7</v>
      </c>
      <c r="F941" s="226">
        <v>75.400000000000006</v>
      </c>
      <c r="G941" s="226">
        <v>81.900000000000006</v>
      </c>
      <c r="H941" s="226">
        <v>83.4</v>
      </c>
      <c r="I941" s="226">
        <v>83.2</v>
      </c>
      <c r="J941" s="226">
        <v>82.6</v>
      </c>
      <c r="K941" s="226">
        <v>81.599999999999994</v>
      </c>
      <c r="L941" s="226">
        <v>80</v>
      </c>
      <c r="M941" s="226">
        <v>77.599999999999994</v>
      </c>
      <c r="N941" s="226">
        <v>75.099999999999994</v>
      </c>
      <c r="O941" s="226">
        <v>72.599999999999994</v>
      </c>
      <c r="P941" s="226">
        <v>70</v>
      </c>
      <c r="Q941" s="226">
        <v>67.7</v>
      </c>
      <c r="R941" s="226">
        <v>65.400000000000006</v>
      </c>
      <c r="S941" s="226">
        <v>63.2</v>
      </c>
      <c r="T941" s="226">
        <v>61.2</v>
      </c>
      <c r="U941" s="226">
        <v>59.3</v>
      </c>
      <c r="V941" s="226">
        <v>57.7</v>
      </c>
      <c r="W941" s="226">
        <v>56.2</v>
      </c>
      <c r="X941" s="226">
        <v>54.8</v>
      </c>
      <c r="Y941" s="226">
        <v>54.4</v>
      </c>
      <c r="Z941" s="226">
        <v>54.2</v>
      </c>
      <c r="AA941" s="226">
        <v>54</v>
      </c>
      <c r="AB941" s="226">
        <v>53.9</v>
      </c>
      <c r="AC941" s="226">
        <v>53.8</v>
      </c>
      <c r="AD941" s="226">
        <v>53.7</v>
      </c>
      <c r="AE941" s="226">
        <v>53.7</v>
      </c>
      <c r="AF941" s="226">
        <v>53.6</v>
      </c>
      <c r="AG941" s="226">
        <v>53.5</v>
      </c>
      <c r="AH941" s="226">
        <v>53.5</v>
      </c>
      <c r="AI941" s="226">
        <v>53.4</v>
      </c>
      <c r="AJ941" s="226">
        <v>53.4</v>
      </c>
    </row>
    <row r="942" spans="1:36" x14ac:dyDescent="0.25">
      <c r="A942" s="17"/>
      <c r="B942" s="226" t="s">
        <v>239</v>
      </c>
      <c r="D942" s="226">
        <v>0.3</v>
      </c>
      <c r="E942" s="226">
        <v>0.2</v>
      </c>
      <c r="F942" s="226">
        <v>0.2</v>
      </c>
      <c r="G942" s="226">
        <v>0.2</v>
      </c>
      <c r="H942" s="226">
        <v>0.2</v>
      </c>
      <c r="I942" s="226">
        <v>0.2</v>
      </c>
      <c r="J942" s="226">
        <v>0.2</v>
      </c>
      <c r="K942" s="226">
        <v>0.2</v>
      </c>
      <c r="L942" s="226">
        <v>0.2</v>
      </c>
      <c r="M942" s="226">
        <v>0.2</v>
      </c>
      <c r="N942" s="226">
        <v>0.2</v>
      </c>
      <c r="O942" s="226">
        <v>0.2</v>
      </c>
      <c r="P942" s="226">
        <v>0.2</v>
      </c>
      <c r="Q942" s="226">
        <v>0.2</v>
      </c>
      <c r="R942" s="226">
        <v>0.2</v>
      </c>
      <c r="S942" s="226">
        <v>0.2</v>
      </c>
      <c r="T942" s="226">
        <v>0.2</v>
      </c>
      <c r="U942" s="226">
        <v>0.2</v>
      </c>
      <c r="V942" s="226">
        <v>0.2</v>
      </c>
      <c r="W942" s="226">
        <v>0.2</v>
      </c>
      <c r="X942" s="226">
        <v>0.2</v>
      </c>
      <c r="Y942" s="226">
        <v>0.2</v>
      </c>
      <c r="Z942" s="226">
        <v>0.2</v>
      </c>
      <c r="AA942" s="226">
        <v>0.2</v>
      </c>
      <c r="AB942" s="226">
        <v>0.2</v>
      </c>
      <c r="AC942" s="226">
        <v>0.2</v>
      </c>
      <c r="AD942" s="226">
        <v>0.2</v>
      </c>
      <c r="AE942" s="226">
        <v>0.2</v>
      </c>
      <c r="AF942" s="226">
        <v>0.2</v>
      </c>
      <c r="AG942" s="226">
        <v>0.2</v>
      </c>
      <c r="AH942" s="226">
        <v>0.2</v>
      </c>
      <c r="AI942" s="226">
        <v>0.2</v>
      </c>
      <c r="AJ942" s="226">
        <v>0.2</v>
      </c>
    </row>
    <row r="943" spans="1:36" x14ac:dyDescent="0.25">
      <c r="A943" s="17"/>
      <c r="B943" s="226" t="s">
        <v>158</v>
      </c>
      <c r="D943" s="226">
        <v>0</v>
      </c>
      <c r="E943" s="226">
        <v>0</v>
      </c>
      <c r="F943" s="226">
        <v>0</v>
      </c>
      <c r="G943" s="226">
        <v>0</v>
      </c>
      <c r="H943" s="226">
        <v>0</v>
      </c>
      <c r="I943" s="226">
        <v>0</v>
      </c>
      <c r="J943" s="226">
        <v>0</v>
      </c>
      <c r="K943" s="226">
        <v>0</v>
      </c>
      <c r="L943" s="226">
        <v>0</v>
      </c>
      <c r="M943" s="226">
        <v>0</v>
      </c>
      <c r="N943" s="226">
        <v>0</v>
      </c>
      <c r="O943" s="226">
        <v>0</v>
      </c>
      <c r="P943" s="226">
        <v>0</v>
      </c>
      <c r="Q943" s="226">
        <v>0</v>
      </c>
      <c r="R943" s="226">
        <v>0</v>
      </c>
      <c r="S943" s="226">
        <v>0</v>
      </c>
      <c r="T943" s="226">
        <v>0</v>
      </c>
      <c r="U943" s="226">
        <v>0</v>
      </c>
      <c r="V943" s="226">
        <v>0</v>
      </c>
      <c r="W943" s="226">
        <v>0</v>
      </c>
      <c r="X943" s="226">
        <v>0</v>
      </c>
      <c r="Y943" s="226">
        <v>0</v>
      </c>
      <c r="Z943" s="226">
        <v>0</v>
      </c>
      <c r="AA943" s="226">
        <v>0</v>
      </c>
      <c r="AB943" s="226">
        <v>0</v>
      </c>
      <c r="AC943" s="226">
        <v>0</v>
      </c>
      <c r="AD943" s="226">
        <v>0</v>
      </c>
      <c r="AE943" s="226">
        <v>0</v>
      </c>
      <c r="AF943" s="226">
        <v>0</v>
      </c>
      <c r="AG943" s="226">
        <v>0</v>
      </c>
      <c r="AH943" s="226">
        <v>0</v>
      </c>
      <c r="AI943" s="226">
        <v>0</v>
      </c>
      <c r="AJ943" s="226">
        <v>0</v>
      </c>
    </row>
    <row r="944" spans="1:36" x14ac:dyDescent="0.25">
      <c r="A944" s="17"/>
      <c r="B944" s="226" t="s">
        <v>2230</v>
      </c>
      <c r="D944" s="226">
        <v>0.1</v>
      </c>
      <c r="E944" s="226">
        <v>0.1</v>
      </c>
      <c r="F944" s="226">
        <v>0.1</v>
      </c>
      <c r="G944" s="226">
        <v>0.1</v>
      </c>
      <c r="H944" s="226">
        <v>0.1</v>
      </c>
      <c r="I944" s="226">
        <v>0.1</v>
      </c>
      <c r="J944" s="226">
        <v>0</v>
      </c>
      <c r="K944" s="226">
        <v>0</v>
      </c>
      <c r="L944" s="226">
        <v>0</v>
      </c>
      <c r="M944" s="226">
        <v>0</v>
      </c>
      <c r="N944" s="226">
        <v>0</v>
      </c>
      <c r="O944" s="226">
        <v>0</v>
      </c>
      <c r="P944" s="226">
        <v>0</v>
      </c>
      <c r="Q944" s="226">
        <v>0</v>
      </c>
      <c r="R944" s="226">
        <v>0</v>
      </c>
      <c r="S944" s="226">
        <v>0</v>
      </c>
      <c r="T944" s="226">
        <v>0</v>
      </c>
      <c r="U944" s="226">
        <v>0</v>
      </c>
      <c r="V944" s="226">
        <v>0</v>
      </c>
      <c r="W944" s="226">
        <v>0</v>
      </c>
      <c r="X944" s="226">
        <v>0</v>
      </c>
      <c r="Y944" s="226">
        <v>0</v>
      </c>
      <c r="Z944" s="226">
        <v>0</v>
      </c>
      <c r="AA944" s="226">
        <v>0</v>
      </c>
      <c r="AB944" s="226">
        <v>0</v>
      </c>
      <c r="AC944" s="226">
        <v>0</v>
      </c>
      <c r="AD944" s="226">
        <v>0</v>
      </c>
      <c r="AE944" s="226">
        <v>0</v>
      </c>
      <c r="AF944" s="226">
        <v>0</v>
      </c>
      <c r="AG944" s="226">
        <v>0</v>
      </c>
      <c r="AH944" s="226">
        <v>0</v>
      </c>
      <c r="AI944" s="226">
        <v>0</v>
      </c>
      <c r="AJ944" s="226">
        <v>0</v>
      </c>
    </row>
    <row r="945" spans="1:36" x14ac:dyDescent="0.25">
      <c r="A945" s="17"/>
      <c r="B945" s="226" t="s">
        <v>2231</v>
      </c>
      <c r="D945" s="226">
        <v>0.1</v>
      </c>
      <c r="E945" s="226">
        <v>0.1</v>
      </c>
      <c r="F945" s="226">
        <v>0.3</v>
      </c>
      <c r="G945" s="226">
        <v>0.4</v>
      </c>
      <c r="H945" s="226">
        <v>0.3</v>
      </c>
      <c r="I945" s="226">
        <v>0.2</v>
      </c>
      <c r="J945" s="226">
        <v>0.1</v>
      </c>
      <c r="K945" s="226">
        <v>0.1</v>
      </c>
      <c r="L945" s="226">
        <v>0.1</v>
      </c>
      <c r="M945" s="226">
        <v>0.1</v>
      </c>
      <c r="N945" s="226">
        <v>0.1</v>
      </c>
      <c r="O945" s="226">
        <v>0.1</v>
      </c>
      <c r="P945" s="226">
        <v>0.1</v>
      </c>
      <c r="Q945" s="226">
        <v>0.1</v>
      </c>
      <c r="R945" s="226">
        <v>0.1</v>
      </c>
      <c r="S945" s="226">
        <v>0.1</v>
      </c>
      <c r="T945" s="226">
        <v>0.1</v>
      </c>
      <c r="U945" s="226">
        <v>0.1</v>
      </c>
      <c r="V945" s="226">
        <v>0.1</v>
      </c>
      <c r="W945" s="226">
        <v>0.1</v>
      </c>
      <c r="X945" s="226">
        <v>0.1</v>
      </c>
      <c r="Y945" s="226">
        <v>0.1</v>
      </c>
      <c r="Z945" s="226">
        <v>0.1</v>
      </c>
      <c r="AA945" s="226">
        <v>0.1</v>
      </c>
      <c r="AB945" s="226">
        <v>0.1</v>
      </c>
      <c r="AC945" s="226">
        <v>0.1</v>
      </c>
      <c r="AD945" s="226">
        <v>0.1</v>
      </c>
      <c r="AE945" s="226">
        <v>0.1</v>
      </c>
      <c r="AF945" s="226">
        <v>0.1</v>
      </c>
      <c r="AG945" s="226">
        <v>0.1</v>
      </c>
      <c r="AH945" s="226">
        <v>0.1</v>
      </c>
      <c r="AI945" s="226">
        <v>0.1</v>
      </c>
      <c r="AJ945" s="226">
        <v>0.1</v>
      </c>
    </row>
    <row r="946" spans="1:36" x14ac:dyDescent="0.25">
      <c r="A946" s="17"/>
      <c r="B946" s="226" t="s">
        <v>156</v>
      </c>
      <c r="D946" s="226">
        <v>0</v>
      </c>
      <c r="E946" s="226">
        <v>0</v>
      </c>
      <c r="F946" s="226">
        <v>0</v>
      </c>
      <c r="G946" s="226">
        <v>0</v>
      </c>
      <c r="H946" s="226">
        <v>0</v>
      </c>
      <c r="I946" s="226">
        <v>0</v>
      </c>
      <c r="J946" s="226">
        <v>0</v>
      </c>
      <c r="K946" s="226">
        <v>0</v>
      </c>
      <c r="L946" s="226">
        <v>0</v>
      </c>
      <c r="M946" s="226">
        <v>0</v>
      </c>
      <c r="N946" s="226">
        <v>0</v>
      </c>
      <c r="O946" s="226">
        <v>0</v>
      </c>
      <c r="P946" s="226">
        <v>0</v>
      </c>
      <c r="Q946" s="226">
        <v>0</v>
      </c>
      <c r="R946" s="226">
        <v>0</v>
      </c>
      <c r="S946" s="226">
        <v>0</v>
      </c>
      <c r="T946" s="226">
        <v>0</v>
      </c>
      <c r="U946" s="226">
        <v>0</v>
      </c>
      <c r="V946" s="226">
        <v>0</v>
      </c>
      <c r="W946" s="226">
        <v>0</v>
      </c>
      <c r="X946" s="226">
        <v>0</v>
      </c>
      <c r="Y946" s="226">
        <v>0</v>
      </c>
      <c r="Z946" s="226">
        <v>0</v>
      </c>
      <c r="AA946" s="226">
        <v>0</v>
      </c>
      <c r="AB946" s="226">
        <v>0</v>
      </c>
      <c r="AC946" s="226">
        <v>0</v>
      </c>
      <c r="AD946" s="226">
        <v>0</v>
      </c>
      <c r="AE946" s="226">
        <v>0</v>
      </c>
      <c r="AF946" s="226">
        <v>0</v>
      </c>
      <c r="AG946" s="226">
        <v>0</v>
      </c>
      <c r="AH946" s="226">
        <v>0</v>
      </c>
      <c r="AI946" s="226">
        <v>0</v>
      </c>
      <c r="AJ946" s="226">
        <v>0</v>
      </c>
    </row>
    <row r="947" spans="1:36" x14ac:dyDescent="0.25">
      <c r="A947" s="17"/>
      <c r="B947" s="226" t="s">
        <v>2232</v>
      </c>
      <c r="D947" s="226">
        <v>0</v>
      </c>
      <c r="E947" s="226">
        <v>0</v>
      </c>
      <c r="F947" s="226">
        <v>0</v>
      </c>
      <c r="G947" s="226">
        <v>0</v>
      </c>
      <c r="H947" s="226">
        <v>0</v>
      </c>
      <c r="I947" s="226">
        <v>0</v>
      </c>
      <c r="J947" s="226">
        <v>0</v>
      </c>
      <c r="K947" s="226">
        <v>0</v>
      </c>
      <c r="L947" s="226">
        <v>0</v>
      </c>
      <c r="M947" s="226">
        <v>0</v>
      </c>
      <c r="N947" s="226">
        <v>0</v>
      </c>
      <c r="O947" s="226">
        <v>0</v>
      </c>
      <c r="P947" s="226">
        <v>0</v>
      </c>
      <c r="Q947" s="226">
        <v>0</v>
      </c>
      <c r="R947" s="226">
        <v>0</v>
      </c>
      <c r="S947" s="226">
        <v>0</v>
      </c>
      <c r="T947" s="226">
        <v>0</v>
      </c>
      <c r="U947" s="226">
        <v>0</v>
      </c>
      <c r="V947" s="226">
        <v>0</v>
      </c>
      <c r="W947" s="226">
        <v>0</v>
      </c>
      <c r="X947" s="226">
        <v>0</v>
      </c>
      <c r="Y947" s="226">
        <v>0</v>
      </c>
      <c r="Z947" s="226">
        <v>0</v>
      </c>
      <c r="AA947" s="226">
        <v>0</v>
      </c>
      <c r="AB947" s="226">
        <v>0</v>
      </c>
      <c r="AC947" s="226">
        <v>0</v>
      </c>
      <c r="AD947" s="226">
        <v>0</v>
      </c>
      <c r="AE947" s="226">
        <v>0</v>
      </c>
      <c r="AF947" s="226">
        <v>0</v>
      </c>
      <c r="AG947" s="226">
        <v>0</v>
      </c>
      <c r="AH947" s="226">
        <v>0</v>
      </c>
      <c r="AI947" s="226">
        <v>0</v>
      </c>
      <c r="AJ947" s="226">
        <v>0</v>
      </c>
    </row>
    <row r="948" spans="1:36" x14ac:dyDescent="0.25">
      <c r="A948" s="17"/>
      <c r="B948" s="226" t="s">
        <v>2233</v>
      </c>
      <c r="D948" s="226">
        <v>0</v>
      </c>
      <c r="E948" s="226">
        <v>0</v>
      </c>
      <c r="F948" s="226">
        <v>0</v>
      </c>
      <c r="G948" s="226">
        <v>0</v>
      </c>
      <c r="H948" s="226">
        <v>0</v>
      </c>
      <c r="I948" s="226">
        <v>0</v>
      </c>
      <c r="J948" s="226">
        <v>0</v>
      </c>
      <c r="K948" s="226">
        <v>0</v>
      </c>
      <c r="L948" s="226">
        <v>0</v>
      </c>
      <c r="M948" s="226">
        <v>0</v>
      </c>
      <c r="N948" s="226">
        <v>0</v>
      </c>
      <c r="O948" s="226">
        <v>0</v>
      </c>
      <c r="P948" s="226">
        <v>0</v>
      </c>
      <c r="Q948" s="226">
        <v>0</v>
      </c>
      <c r="R948" s="226">
        <v>0</v>
      </c>
      <c r="S948" s="226">
        <v>0</v>
      </c>
      <c r="T948" s="226">
        <v>0</v>
      </c>
      <c r="U948" s="226">
        <v>0</v>
      </c>
      <c r="V948" s="226">
        <v>0</v>
      </c>
      <c r="W948" s="226">
        <v>0</v>
      </c>
      <c r="X948" s="226">
        <v>0</v>
      </c>
      <c r="Y948" s="226">
        <v>0</v>
      </c>
      <c r="Z948" s="226">
        <v>0</v>
      </c>
      <c r="AA948" s="226">
        <v>0</v>
      </c>
      <c r="AB948" s="226">
        <v>0</v>
      </c>
      <c r="AC948" s="226">
        <v>0</v>
      </c>
      <c r="AD948" s="226">
        <v>0</v>
      </c>
      <c r="AE948" s="226">
        <v>0</v>
      </c>
      <c r="AF948" s="226">
        <v>0</v>
      </c>
      <c r="AG948" s="226">
        <v>0</v>
      </c>
      <c r="AH948" s="226">
        <v>0</v>
      </c>
      <c r="AI948" s="226">
        <v>0</v>
      </c>
      <c r="AJ948" s="226">
        <v>0</v>
      </c>
    </row>
    <row r="949" spans="1:36" x14ac:dyDescent="0.25">
      <c r="A949" s="17"/>
      <c r="B949" s="226" t="s">
        <v>2234</v>
      </c>
      <c r="D949" s="226">
        <v>0</v>
      </c>
      <c r="E949" s="226">
        <v>0</v>
      </c>
      <c r="F949" s="226">
        <v>0</v>
      </c>
      <c r="G949" s="226">
        <v>0</v>
      </c>
      <c r="H949" s="226">
        <v>0</v>
      </c>
      <c r="I949" s="226">
        <v>0</v>
      </c>
      <c r="J949" s="226">
        <v>0</v>
      </c>
      <c r="K949" s="226">
        <v>0</v>
      </c>
      <c r="L949" s="226">
        <v>0</v>
      </c>
      <c r="M949" s="226">
        <v>0</v>
      </c>
      <c r="N949" s="226">
        <v>0</v>
      </c>
      <c r="O949" s="226">
        <v>0</v>
      </c>
      <c r="P949" s="226">
        <v>0</v>
      </c>
      <c r="Q949" s="226">
        <v>0</v>
      </c>
      <c r="R949" s="226">
        <v>0</v>
      </c>
      <c r="S949" s="226">
        <v>0</v>
      </c>
      <c r="T949" s="226">
        <v>0</v>
      </c>
      <c r="U949" s="226">
        <v>0</v>
      </c>
      <c r="V949" s="226">
        <v>0</v>
      </c>
      <c r="W949" s="226">
        <v>0</v>
      </c>
      <c r="X949" s="226">
        <v>0</v>
      </c>
      <c r="Y949" s="226">
        <v>0</v>
      </c>
      <c r="Z949" s="226">
        <v>0</v>
      </c>
      <c r="AA949" s="226">
        <v>0</v>
      </c>
      <c r="AB949" s="226">
        <v>0</v>
      </c>
      <c r="AC949" s="226">
        <v>0</v>
      </c>
      <c r="AD949" s="226">
        <v>0</v>
      </c>
      <c r="AE949" s="226">
        <v>0</v>
      </c>
      <c r="AF949" s="226">
        <v>0</v>
      </c>
      <c r="AG949" s="226">
        <v>0</v>
      </c>
      <c r="AH949" s="226">
        <v>0</v>
      </c>
      <c r="AI949" s="226">
        <v>0</v>
      </c>
      <c r="AJ949" s="226">
        <v>0</v>
      </c>
    </row>
    <row r="950" spans="1:36" x14ac:dyDescent="0.25">
      <c r="A950" s="17"/>
      <c r="B950" s="226" t="s">
        <v>2235</v>
      </c>
    </row>
    <row r="951" spans="1:36" x14ac:dyDescent="0.25">
      <c r="A951" s="17"/>
      <c r="B951" s="226" t="s">
        <v>238</v>
      </c>
      <c r="D951" s="226">
        <v>294.10000000000002</v>
      </c>
      <c r="E951" s="226">
        <v>307</v>
      </c>
      <c r="F951" s="226">
        <v>301.7</v>
      </c>
      <c r="G951" s="226">
        <v>327.7</v>
      </c>
      <c r="H951" s="226">
        <v>333.5</v>
      </c>
      <c r="I951" s="226">
        <v>332.7</v>
      </c>
      <c r="J951" s="226">
        <v>330.4</v>
      </c>
      <c r="K951" s="226">
        <v>326.5</v>
      </c>
      <c r="L951" s="226">
        <v>320.10000000000002</v>
      </c>
      <c r="M951" s="226">
        <v>310.3</v>
      </c>
      <c r="N951" s="226">
        <v>300.39999999999998</v>
      </c>
      <c r="O951" s="226">
        <v>290.39999999999998</v>
      </c>
      <c r="P951" s="226">
        <v>280.10000000000002</v>
      </c>
      <c r="Q951" s="226">
        <v>270.7</v>
      </c>
      <c r="R951" s="226">
        <v>261.7</v>
      </c>
      <c r="S951" s="226">
        <v>252.9</v>
      </c>
      <c r="T951" s="226">
        <v>244.7</v>
      </c>
      <c r="U951" s="226">
        <v>237.1</v>
      </c>
      <c r="V951" s="226">
        <v>230.6</v>
      </c>
      <c r="W951" s="226">
        <v>224.7</v>
      </c>
      <c r="X951" s="226">
        <v>219.2</v>
      </c>
      <c r="Y951" s="226">
        <v>217.6</v>
      </c>
      <c r="Z951" s="226">
        <v>216.9</v>
      </c>
      <c r="AA951" s="226">
        <v>216.2</v>
      </c>
      <c r="AB951" s="226">
        <v>215.7</v>
      </c>
      <c r="AC951" s="226">
        <v>215.3</v>
      </c>
      <c r="AD951" s="226">
        <v>214.9</v>
      </c>
      <c r="AE951" s="226">
        <v>214.6</v>
      </c>
      <c r="AF951" s="226">
        <v>214.3</v>
      </c>
      <c r="AG951" s="226">
        <v>214</v>
      </c>
      <c r="AH951" s="226">
        <v>213.8</v>
      </c>
      <c r="AI951" s="226">
        <v>213.7</v>
      </c>
      <c r="AJ951" s="226">
        <v>213.5</v>
      </c>
    </row>
    <row r="952" spans="1:36" x14ac:dyDescent="0.25">
      <c r="A952" s="17"/>
      <c r="B952" s="226" t="s">
        <v>239</v>
      </c>
      <c r="D952" s="226">
        <v>5.8</v>
      </c>
      <c r="E952" s="226">
        <v>4.0999999999999996</v>
      </c>
      <c r="F952" s="226">
        <v>4.0999999999999996</v>
      </c>
      <c r="G952" s="226">
        <v>4.0999999999999996</v>
      </c>
      <c r="H952" s="226">
        <v>4</v>
      </c>
      <c r="I952" s="226">
        <v>4</v>
      </c>
      <c r="J952" s="226">
        <v>4</v>
      </c>
      <c r="K952" s="226">
        <v>4</v>
      </c>
      <c r="L952" s="226">
        <v>4</v>
      </c>
      <c r="M952" s="226">
        <v>4</v>
      </c>
      <c r="N952" s="226">
        <v>3.9</v>
      </c>
      <c r="O952" s="226">
        <v>3.9</v>
      </c>
      <c r="P952" s="226">
        <v>3.9</v>
      </c>
      <c r="Q952" s="226">
        <v>3.9</v>
      </c>
      <c r="R952" s="226">
        <v>3.9</v>
      </c>
      <c r="S952" s="226">
        <v>3.9</v>
      </c>
      <c r="T952" s="226">
        <v>3.8</v>
      </c>
      <c r="U952" s="226">
        <v>3.8</v>
      </c>
      <c r="V952" s="226">
        <v>3.8</v>
      </c>
      <c r="W952" s="226">
        <v>3.8</v>
      </c>
      <c r="X952" s="226">
        <v>3.8</v>
      </c>
      <c r="Y952" s="226">
        <v>3.8</v>
      </c>
      <c r="Z952" s="226">
        <v>3.8</v>
      </c>
      <c r="AA952" s="226">
        <v>3.7</v>
      </c>
      <c r="AB952" s="226">
        <v>3.7</v>
      </c>
      <c r="AC952" s="226">
        <v>3.7</v>
      </c>
      <c r="AD952" s="226">
        <v>3.7</v>
      </c>
      <c r="AE952" s="226">
        <v>3.7</v>
      </c>
      <c r="AF952" s="226">
        <v>3.7</v>
      </c>
      <c r="AG952" s="226">
        <v>3.7</v>
      </c>
      <c r="AH952" s="226">
        <v>3.6</v>
      </c>
      <c r="AI952" s="226">
        <v>3.6</v>
      </c>
      <c r="AJ952" s="226">
        <v>3.6</v>
      </c>
    </row>
    <row r="953" spans="1:36" x14ac:dyDescent="0.25">
      <c r="A953" s="17"/>
      <c r="B953" s="226" t="s">
        <v>158</v>
      </c>
      <c r="D953" s="226">
        <v>0</v>
      </c>
      <c r="E953" s="226">
        <v>0</v>
      </c>
      <c r="F953" s="226">
        <v>0</v>
      </c>
      <c r="G953" s="226">
        <v>0</v>
      </c>
      <c r="H953" s="226">
        <v>0</v>
      </c>
      <c r="I953" s="226">
        <v>0</v>
      </c>
      <c r="J953" s="226">
        <v>0</v>
      </c>
      <c r="K953" s="226">
        <v>0</v>
      </c>
      <c r="L953" s="226">
        <v>0</v>
      </c>
      <c r="M953" s="226">
        <v>0</v>
      </c>
      <c r="N953" s="226">
        <v>0</v>
      </c>
      <c r="O953" s="226">
        <v>0</v>
      </c>
      <c r="P953" s="226">
        <v>0</v>
      </c>
      <c r="Q953" s="226">
        <v>0</v>
      </c>
      <c r="R953" s="226">
        <v>0</v>
      </c>
      <c r="S953" s="226">
        <v>0</v>
      </c>
      <c r="T953" s="226">
        <v>0</v>
      </c>
      <c r="U953" s="226">
        <v>0</v>
      </c>
      <c r="V953" s="226">
        <v>0</v>
      </c>
      <c r="W953" s="226">
        <v>0</v>
      </c>
      <c r="X953" s="226">
        <v>0</v>
      </c>
      <c r="Y953" s="226">
        <v>0</v>
      </c>
      <c r="Z953" s="226">
        <v>0</v>
      </c>
      <c r="AA953" s="226">
        <v>0</v>
      </c>
      <c r="AB953" s="226">
        <v>0</v>
      </c>
      <c r="AC953" s="226">
        <v>0</v>
      </c>
      <c r="AD953" s="226">
        <v>0</v>
      </c>
      <c r="AE953" s="226">
        <v>0</v>
      </c>
      <c r="AF953" s="226">
        <v>0</v>
      </c>
      <c r="AG953" s="226">
        <v>0</v>
      </c>
      <c r="AH953" s="226">
        <v>0</v>
      </c>
      <c r="AI953" s="226">
        <v>0</v>
      </c>
      <c r="AJ953" s="226">
        <v>0</v>
      </c>
    </row>
    <row r="954" spans="1:36" x14ac:dyDescent="0.25">
      <c r="A954" s="17"/>
      <c r="B954" s="226" t="s">
        <v>2230</v>
      </c>
      <c r="D954" s="226">
        <v>0.3</v>
      </c>
      <c r="E954" s="226">
        <v>0.3</v>
      </c>
      <c r="F954" s="226">
        <v>0.6</v>
      </c>
      <c r="G954" s="226">
        <v>0.8</v>
      </c>
      <c r="H954" s="226">
        <v>0.5</v>
      </c>
      <c r="I954" s="226">
        <v>0.4</v>
      </c>
      <c r="J954" s="226">
        <v>0.3</v>
      </c>
      <c r="K954" s="226">
        <v>0.2</v>
      </c>
      <c r="L954" s="226">
        <v>0.2</v>
      </c>
      <c r="M954" s="226">
        <v>0.1</v>
      </c>
      <c r="N954" s="226">
        <v>0.1</v>
      </c>
      <c r="O954" s="226">
        <v>0.1</v>
      </c>
      <c r="P954" s="226">
        <v>0.1</v>
      </c>
      <c r="Q954" s="226">
        <v>0.1</v>
      </c>
      <c r="R954" s="226">
        <v>0.1</v>
      </c>
      <c r="S954" s="226">
        <v>0.1</v>
      </c>
      <c r="T954" s="226">
        <v>0.1</v>
      </c>
      <c r="U954" s="226">
        <v>0.1</v>
      </c>
      <c r="V954" s="226">
        <v>0.1</v>
      </c>
      <c r="W954" s="226">
        <v>0.1</v>
      </c>
      <c r="X954" s="226">
        <v>0.1</v>
      </c>
      <c r="Y954" s="226">
        <v>0.1</v>
      </c>
      <c r="Z954" s="226">
        <v>0.1</v>
      </c>
      <c r="AA954" s="226">
        <v>0.1</v>
      </c>
      <c r="AB954" s="226">
        <v>0.1</v>
      </c>
      <c r="AC954" s="226">
        <v>0.1</v>
      </c>
      <c r="AD954" s="226">
        <v>0.1</v>
      </c>
      <c r="AE954" s="226">
        <v>0.1</v>
      </c>
      <c r="AF954" s="226">
        <v>0.1</v>
      </c>
      <c r="AG954" s="226">
        <v>0.1</v>
      </c>
      <c r="AH954" s="226">
        <v>0.1</v>
      </c>
      <c r="AI954" s="226">
        <v>0.1</v>
      </c>
      <c r="AJ954" s="226">
        <v>0.1</v>
      </c>
    </row>
    <row r="955" spans="1:36" x14ac:dyDescent="0.25">
      <c r="A955" s="17"/>
      <c r="B955" s="226" t="s">
        <v>2231</v>
      </c>
      <c r="D955" s="226">
        <v>0.8</v>
      </c>
      <c r="E955" s="226">
        <v>0.8</v>
      </c>
      <c r="F955" s="226">
        <v>1.6</v>
      </c>
      <c r="G955" s="226">
        <v>2.2999999999999998</v>
      </c>
      <c r="H955" s="226">
        <v>1.5</v>
      </c>
      <c r="I955" s="226">
        <v>1.2</v>
      </c>
      <c r="J955" s="226">
        <v>0.7</v>
      </c>
      <c r="K955" s="226">
        <v>0.6</v>
      </c>
      <c r="L955" s="226">
        <v>0.5</v>
      </c>
      <c r="M955" s="226">
        <v>0.4</v>
      </c>
      <c r="N955" s="226">
        <v>0.4</v>
      </c>
      <c r="O955" s="226">
        <v>0.4</v>
      </c>
      <c r="P955" s="226">
        <v>0.4</v>
      </c>
      <c r="Q955" s="226">
        <v>0.4</v>
      </c>
      <c r="R955" s="226">
        <v>0.4</v>
      </c>
      <c r="S955" s="226">
        <v>0.4</v>
      </c>
      <c r="T955" s="226">
        <v>0.4</v>
      </c>
      <c r="U955" s="226">
        <v>0.4</v>
      </c>
      <c r="V955" s="226">
        <v>0.4</v>
      </c>
      <c r="W955" s="226">
        <v>0.4</v>
      </c>
      <c r="X955" s="226">
        <v>0.4</v>
      </c>
      <c r="Y955" s="226">
        <v>0.4</v>
      </c>
      <c r="Z955" s="226">
        <v>0.4</v>
      </c>
      <c r="AA955" s="226">
        <v>0.4</v>
      </c>
      <c r="AB955" s="226">
        <v>0.4</v>
      </c>
      <c r="AC955" s="226">
        <v>0.3</v>
      </c>
      <c r="AD955" s="226">
        <v>0.3</v>
      </c>
      <c r="AE955" s="226">
        <v>0.3</v>
      </c>
      <c r="AF955" s="226">
        <v>0.3</v>
      </c>
      <c r="AG955" s="226">
        <v>0.3</v>
      </c>
      <c r="AH955" s="226">
        <v>0.3</v>
      </c>
      <c r="AI955" s="226">
        <v>0.3</v>
      </c>
      <c r="AJ955" s="226">
        <v>0.3</v>
      </c>
    </row>
    <row r="956" spans="1:36" x14ac:dyDescent="0.25">
      <c r="A956" s="17"/>
      <c r="B956" s="226" t="s">
        <v>156</v>
      </c>
      <c r="D956" s="226">
        <v>0</v>
      </c>
      <c r="E956" s="226">
        <v>0</v>
      </c>
      <c r="F956" s="226">
        <v>0</v>
      </c>
      <c r="G956" s="226">
        <v>0</v>
      </c>
      <c r="H956" s="226">
        <v>0</v>
      </c>
      <c r="I956" s="226">
        <v>0</v>
      </c>
      <c r="J956" s="226">
        <v>0</v>
      </c>
      <c r="K956" s="226">
        <v>0</v>
      </c>
      <c r="L956" s="226">
        <v>0</v>
      </c>
      <c r="M956" s="226">
        <v>0</v>
      </c>
      <c r="N956" s="226">
        <v>0</v>
      </c>
      <c r="O956" s="226">
        <v>0</v>
      </c>
      <c r="P956" s="226">
        <v>0</v>
      </c>
      <c r="Q956" s="226">
        <v>0</v>
      </c>
      <c r="R956" s="226">
        <v>0</v>
      </c>
      <c r="S956" s="226">
        <v>0</v>
      </c>
      <c r="T956" s="226">
        <v>0</v>
      </c>
      <c r="U956" s="226">
        <v>0</v>
      </c>
      <c r="V956" s="226">
        <v>0</v>
      </c>
      <c r="W956" s="226">
        <v>0</v>
      </c>
      <c r="X956" s="226">
        <v>0</v>
      </c>
      <c r="Y956" s="226">
        <v>0</v>
      </c>
      <c r="Z956" s="226">
        <v>0</v>
      </c>
      <c r="AA956" s="226">
        <v>0</v>
      </c>
      <c r="AB956" s="226">
        <v>0</v>
      </c>
      <c r="AC956" s="226">
        <v>0</v>
      </c>
      <c r="AD956" s="226">
        <v>0</v>
      </c>
      <c r="AE956" s="226">
        <v>0</v>
      </c>
      <c r="AF956" s="226">
        <v>0</v>
      </c>
      <c r="AG956" s="226">
        <v>0</v>
      </c>
      <c r="AH956" s="226">
        <v>0</v>
      </c>
      <c r="AI956" s="226">
        <v>0</v>
      </c>
      <c r="AJ956" s="226">
        <v>0</v>
      </c>
    </row>
    <row r="957" spans="1:36" x14ac:dyDescent="0.25">
      <c r="A957" s="17"/>
      <c r="B957" s="226" t="s">
        <v>2232</v>
      </c>
      <c r="D957" s="226">
        <v>0</v>
      </c>
      <c r="E957" s="226">
        <v>0</v>
      </c>
      <c r="F957" s="226">
        <v>0</v>
      </c>
      <c r="G957" s="226">
        <v>0</v>
      </c>
      <c r="H957" s="226">
        <v>0</v>
      </c>
      <c r="I957" s="226">
        <v>0</v>
      </c>
      <c r="J957" s="226">
        <v>0</v>
      </c>
      <c r="K957" s="226">
        <v>0</v>
      </c>
      <c r="L957" s="226">
        <v>0</v>
      </c>
      <c r="M957" s="226">
        <v>0</v>
      </c>
      <c r="N957" s="226">
        <v>0</v>
      </c>
      <c r="O957" s="226">
        <v>0</v>
      </c>
      <c r="P957" s="226">
        <v>0</v>
      </c>
      <c r="Q957" s="226">
        <v>0</v>
      </c>
      <c r="R957" s="226">
        <v>0</v>
      </c>
      <c r="S957" s="226">
        <v>0</v>
      </c>
      <c r="T957" s="226">
        <v>0</v>
      </c>
      <c r="U957" s="226">
        <v>0</v>
      </c>
      <c r="V957" s="226">
        <v>0</v>
      </c>
      <c r="W957" s="226">
        <v>0</v>
      </c>
      <c r="X957" s="226">
        <v>0</v>
      </c>
      <c r="Y957" s="226">
        <v>0</v>
      </c>
      <c r="Z957" s="226">
        <v>0</v>
      </c>
      <c r="AA957" s="226">
        <v>0</v>
      </c>
      <c r="AB957" s="226">
        <v>0</v>
      </c>
      <c r="AC957" s="226">
        <v>0</v>
      </c>
      <c r="AD957" s="226">
        <v>0</v>
      </c>
      <c r="AE957" s="226">
        <v>0</v>
      </c>
      <c r="AF957" s="226">
        <v>0</v>
      </c>
      <c r="AG957" s="226">
        <v>0</v>
      </c>
      <c r="AH957" s="226">
        <v>0</v>
      </c>
      <c r="AI957" s="226">
        <v>0</v>
      </c>
      <c r="AJ957" s="226">
        <v>0</v>
      </c>
    </row>
    <row r="958" spans="1:36" x14ac:dyDescent="0.25">
      <c r="A958" s="17"/>
      <c r="B958" s="226" t="s">
        <v>2233</v>
      </c>
      <c r="D958" s="226">
        <v>0</v>
      </c>
      <c r="E958" s="226">
        <v>0</v>
      </c>
      <c r="F958" s="226">
        <v>0</v>
      </c>
      <c r="G958" s="226">
        <v>0</v>
      </c>
      <c r="H958" s="226">
        <v>0</v>
      </c>
      <c r="I958" s="226">
        <v>0</v>
      </c>
      <c r="J958" s="226">
        <v>0</v>
      </c>
      <c r="K958" s="226">
        <v>0</v>
      </c>
      <c r="L958" s="226">
        <v>0</v>
      </c>
      <c r="M958" s="226">
        <v>0</v>
      </c>
      <c r="N958" s="226">
        <v>0</v>
      </c>
      <c r="O958" s="226">
        <v>0</v>
      </c>
      <c r="P958" s="226">
        <v>0</v>
      </c>
      <c r="Q958" s="226">
        <v>0</v>
      </c>
      <c r="R958" s="226">
        <v>0</v>
      </c>
      <c r="S958" s="226">
        <v>0</v>
      </c>
      <c r="T958" s="226">
        <v>0</v>
      </c>
      <c r="U958" s="226">
        <v>0</v>
      </c>
      <c r="V958" s="226">
        <v>0</v>
      </c>
      <c r="W958" s="226">
        <v>0</v>
      </c>
      <c r="X958" s="226">
        <v>0</v>
      </c>
      <c r="Y958" s="226">
        <v>0</v>
      </c>
      <c r="Z958" s="226">
        <v>0</v>
      </c>
      <c r="AA958" s="226">
        <v>0</v>
      </c>
      <c r="AB958" s="226">
        <v>0</v>
      </c>
      <c r="AC958" s="226">
        <v>0</v>
      </c>
      <c r="AD958" s="226">
        <v>0</v>
      </c>
      <c r="AE958" s="226">
        <v>0</v>
      </c>
      <c r="AF958" s="226">
        <v>0</v>
      </c>
      <c r="AG958" s="226">
        <v>0</v>
      </c>
      <c r="AH958" s="226">
        <v>0</v>
      </c>
      <c r="AI958" s="226">
        <v>0</v>
      </c>
      <c r="AJ958" s="226">
        <v>0</v>
      </c>
    </row>
    <row r="959" spans="1:36" x14ac:dyDescent="0.25">
      <c r="A959" s="17"/>
      <c r="B959" s="226" t="s">
        <v>2234</v>
      </c>
      <c r="D959" s="226">
        <v>0</v>
      </c>
      <c r="E959" s="226">
        <v>0</v>
      </c>
      <c r="F959" s="226">
        <v>0</v>
      </c>
      <c r="G959" s="226">
        <v>0</v>
      </c>
      <c r="H959" s="226">
        <v>0</v>
      </c>
      <c r="I959" s="226">
        <v>0</v>
      </c>
      <c r="J959" s="226">
        <v>0</v>
      </c>
      <c r="K959" s="226">
        <v>0</v>
      </c>
      <c r="L959" s="226">
        <v>0</v>
      </c>
      <c r="M959" s="226">
        <v>0</v>
      </c>
      <c r="N959" s="226">
        <v>0</v>
      </c>
      <c r="O959" s="226">
        <v>0</v>
      </c>
      <c r="P959" s="226">
        <v>0</v>
      </c>
      <c r="Q959" s="226">
        <v>0</v>
      </c>
      <c r="R959" s="226">
        <v>0</v>
      </c>
      <c r="S959" s="226">
        <v>0</v>
      </c>
      <c r="T959" s="226">
        <v>0</v>
      </c>
      <c r="U959" s="226">
        <v>0</v>
      </c>
      <c r="V959" s="226">
        <v>0</v>
      </c>
      <c r="W959" s="226">
        <v>0</v>
      </c>
      <c r="X959" s="226">
        <v>0</v>
      </c>
      <c r="Y959" s="226">
        <v>0</v>
      </c>
      <c r="Z959" s="226">
        <v>0</v>
      </c>
      <c r="AA959" s="226">
        <v>0</v>
      </c>
      <c r="AB959" s="226">
        <v>0</v>
      </c>
      <c r="AC959" s="226">
        <v>0</v>
      </c>
      <c r="AD959" s="226">
        <v>0</v>
      </c>
      <c r="AE959" s="226">
        <v>0</v>
      </c>
      <c r="AF959" s="226">
        <v>0</v>
      </c>
      <c r="AG959" s="226">
        <v>0</v>
      </c>
      <c r="AH959" s="226">
        <v>0</v>
      </c>
      <c r="AI959" s="226">
        <v>0</v>
      </c>
      <c r="AJ959" s="226">
        <v>0</v>
      </c>
    </row>
    <row r="960" spans="1:36" x14ac:dyDescent="0.25">
      <c r="A960" s="17"/>
    </row>
    <row r="961" spans="1:36" x14ac:dyDescent="0.25">
      <c r="A961" s="17"/>
      <c r="B961" s="226" t="s">
        <v>2236</v>
      </c>
      <c r="D961" s="226">
        <v>401.9</v>
      </c>
      <c r="E961" s="226">
        <v>405.5</v>
      </c>
      <c r="F961" s="226">
        <v>395.3</v>
      </c>
      <c r="G961" s="226">
        <v>414.6</v>
      </c>
      <c r="H961" s="226">
        <v>419.4</v>
      </c>
      <c r="I961" s="226">
        <v>419.8</v>
      </c>
      <c r="J961" s="226">
        <v>419.6</v>
      </c>
      <c r="K961" s="226">
        <v>419</v>
      </c>
      <c r="L961" s="226">
        <v>417.3</v>
      </c>
      <c r="M961" s="226">
        <v>414.2</v>
      </c>
      <c r="N961" s="226">
        <v>411.2</v>
      </c>
      <c r="O961" s="226">
        <v>408.1</v>
      </c>
      <c r="P961" s="226">
        <v>404.8</v>
      </c>
      <c r="Q961" s="226">
        <v>402.3</v>
      </c>
      <c r="R961" s="226">
        <v>399.8</v>
      </c>
      <c r="S961" s="226">
        <v>397.3</v>
      </c>
      <c r="T961" s="226">
        <v>394.8</v>
      </c>
      <c r="U961" s="226">
        <v>392.5</v>
      </c>
      <c r="V961" s="226">
        <v>390.5</v>
      </c>
      <c r="W961" s="226">
        <v>388.6</v>
      </c>
      <c r="X961" s="226">
        <v>387</v>
      </c>
      <c r="Y961" s="226">
        <v>385.6</v>
      </c>
      <c r="Z961" s="226">
        <v>384.3</v>
      </c>
      <c r="AA961" s="226">
        <v>383.2</v>
      </c>
      <c r="AB961" s="226">
        <v>382.4</v>
      </c>
      <c r="AC961" s="226">
        <v>381.7</v>
      </c>
      <c r="AD961" s="226">
        <v>381.1</v>
      </c>
      <c r="AE961" s="226">
        <v>380.7</v>
      </c>
      <c r="AF961" s="226">
        <v>380.4</v>
      </c>
      <c r="AG961" s="226">
        <v>380.2</v>
      </c>
      <c r="AH961" s="226">
        <v>380.1</v>
      </c>
      <c r="AI961" s="226">
        <v>380.2</v>
      </c>
      <c r="AJ961" s="226">
        <v>380.3</v>
      </c>
    </row>
    <row r="962" spans="1:36" x14ac:dyDescent="0.25">
      <c r="A962" s="17"/>
      <c r="B962" s="226" t="s">
        <v>2237</v>
      </c>
      <c r="D962" s="226">
        <v>107.3</v>
      </c>
      <c r="E962" s="226">
        <v>104.3</v>
      </c>
      <c r="F962" s="226">
        <v>100.7</v>
      </c>
      <c r="G962" s="226">
        <v>100.9</v>
      </c>
      <c r="H962" s="226">
        <v>101</v>
      </c>
      <c r="I962" s="226">
        <v>101.1</v>
      </c>
      <c r="J962" s="226">
        <v>101.2</v>
      </c>
      <c r="K962" s="226">
        <v>101.3</v>
      </c>
      <c r="L962" s="226">
        <v>101.4</v>
      </c>
      <c r="M962" s="226">
        <v>101.4</v>
      </c>
      <c r="N962" s="226">
        <v>101.5</v>
      </c>
      <c r="O962" s="226">
        <v>101.6</v>
      </c>
      <c r="P962" s="226">
        <v>101.7</v>
      </c>
      <c r="Q962" s="226">
        <v>101.7</v>
      </c>
      <c r="R962" s="226">
        <v>101.8</v>
      </c>
      <c r="S962" s="226">
        <v>101.8</v>
      </c>
      <c r="T962" s="226">
        <v>101.9</v>
      </c>
      <c r="U962" s="226">
        <v>101.9</v>
      </c>
      <c r="V962" s="226">
        <v>102</v>
      </c>
      <c r="W962" s="226">
        <v>102.1</v>
      </c>
      <c r="X962" s="226">
        <v>102.1</v>
      </c>
      <c r="Y962" s="226">
        <v>102.2</v>
      </c>
      <c r="Z962" s="226">
        <v>102.3</v>
      </c>
      <c r="AA962" s="226">
        <v>102.3</v>
      </c>
      <c r="AB962" s="226">
        <v>102.4</v>
      </c>
      <c r="AC962" s="226">
        <v>102.5</v>
      </c>
      <c r="AD962" s="226">
        <v>102.5</v>
      </c>
      <c r="AE962" s="226">
        <v>102.6</v>
      </c>
      <c r="AF962" s="226">
        <v>102.7</v>
      </c>
      <c r="AG962" s="226">
        <v>102.8</v>
      </c>
      <c r="AH962" s="226">
        <v>102.8</v>
      </c>
      <c r="AI962" s="226">
        <v>102.9</v>
      </c>
      <c r="AJ962" s="226">
        <v>103</v>
      </c>
    </row>
    <row r="963" spans="1:36" x14ac:dyDescent="0.25">
      <c r="A963" s="17"/>
      <c r="B963" s="226" t="s">
        <v>2238</v>
      </c>
      <c r="D963" s="226">
        <v>294.60000000000002</v>
      </c>
      <c r="E963" s="226">
        <v>301.2</v>
      </c>
      <c r="F963" s="226">
        <v>294.60000000000002</v>
      </c>
      <c r="G963" s="226">
        <v>313.7</v>
      </c>
      <c r="H963" s="226">
        <v>318.39999999999998</v>
      </c>
      <c r="I963" s="226">
        <v>318.60000000000002</v>
      </c>
      <c r="J963" s="226">
        <v>318.39999999999998</v>
      </c>
      <c r="K963" s="226">
        <v>317.7</v>
      </c>
      <c r="L963" s="226">
        <v>315.89999999999998</v>
      </c>
      <c r="M963" s="226">
        <v>312.7</v>
      </c>
      <c r="N963" s="226">
        <v>309.7</v>
      </c>
      <c r="O963" s="226">
        <v>306.5</v>
      </c>
      <c r="P963" s="226">
        <v>303.10000000000002</v>
      </c>
      <c r="Q963" s="226">
        <v>300.5</v>
      </c>
      <c r="R963" s="226">
        <v>298.10000000000002</v>
      </c>
      <c r="S963" s="226">
        <v>295.5</v>
      </c>
      <c r="T963" s="226">
        <v>292.89999999999998</v>
      </c>
      <c r="U963" s="226">
        <v>290.5</v>
      </c>
      <c r="V963" s="226">
        <v>288.5</v>
      </c>
      <c r="W963" s="226">
        <v>286.60000000000002</v>
      </c>
      <c r="X963" s="226">
        <v>284.8</v>
      </c>
      <c r="Y963" s="226">
        <v>283.39999999999998</v>
      </c>
      <c r="Z963" s="226">
        <v>282.10000000000002</v>
      </c>
      <c r="AA963" s="226">
        <v>280.8</v>
      </c>
      <c r="AB963" s="226">
        <v>280</v>
      </c>
      <c r="AC963" s="226">
        <v>279.2</v>
      </c>
      <c r="AD963" s="226">
        <v>278.60000000000002</v>
      </c>
      <c r="AE963" s="226">
        <v>278.8</v>
      </c>
      <c r="AF963" s="226">
        <v>279</v>
      </c>
      <c r="AG963" s="226">
        <v>279.39999999999998</v>
      </c>
      <c r="AH963" s="226">
        <v>279.8</v>
      </c>
      <c r="AI963" s="226">
        <v>280.2</v>
      </c>
      <c r="AJ963" s="226">
        <v>280.60000000000002</v>
      </c>
    </row>
    <row r="964" spans="1:36" x14ac:dyDescent="0.25">
      <c r="A964" s="17"/>
      <c r="B964" s="226" t="s">
        <v>2239</v>
      </c>
      <c r="D964" s="226">
        <v>253.4</v>
      </c>
      <c r="E964" s="226">
        <v>258.7</v>
      </c>
      <c r="F964" s="226">
        <v>253.3</v>
      </c>
      <c r="G964" s="226">
        <v>269.3</v>
      </c>
      <c r="H964" s="226">
        <v>272.60000000000002</v>
      </c>
      <c r="I964" s="226">
        <v>272.3</v>
      </c>
      <c r="J964" s="226">
        <v>271.60000000000002</v>
      </c>
      <c r="K964" s="226">
        <v>270.39999999999998</v>
      </c>
      <c r="L964" s="226">
        <v>268.10000000000002</v>
      </c>
      <c r="M964" s="226">
        <v>264.3</v>
      </c>
      <c r="N964" s="226">
        <v>260.60000000000002</v>
      </c>
      <c r="O964" s="226">
        <v>256.8</v>
      </c>
      <c r="P964" s="226">
        <v>252.8</v>
      </c>
      <c r="Q964" s="226">
        <v>249.5</v>
      </c>
      <c r="R964" s="226">
        <v>246.3</v>
      </c>
      <c r="S964" s="226">
        <v>243.1</v>
      </c>
      <c r="T964" s="226">
        <v>240</v>
      </c>
      <c r="U964" s="226">
        <v>237.1</v>
      </c>
      <c r="V964" s="226">
        <v>234.5</v>
      </c>
      <c r="W964" s="226">
        <v>232</v>
      </c>
      <c r="X964" s="226">
        <v>229.8</v>
      </c>
      <c r="Y964" s="226">
        <v>228.7</v>
      </c>
      <c r="Z964" s="226">
        <v>228</v>
      </c>
      <c r="AA964" s="226">
        <v>227.3</v>
      </c>
      <c r="AB964" s="226">
        <v>226.9</v>
      </c>
      <c r="AC964" s="226">
        <v>226.5</v>
      </c>
      <c r="AD964" s="226">
        <v>226.1</v>
      </c>
      <c r="AE964" s="226">
        <v>225.9</v>
      </c>
      <c r="AF964" s="226">
        <v>225.6</v>
      </c>
      <c r="AG964" s="226">
        <v>225.4</v>
      </c>
      <c r="AH964" s="226">
        <v>225.3</v>
      </c>
      <c r="AI964" s="226">
        <v>225.2</v>
      </c>
      <c r="AJ964" s="226">
        <v>225</v>
      </c>
    </row>
    <row r="965" spans="1:36" x14ac:dyDescent="0.25">
      <c r="A965" s="17"/>
      <c r="B965" s="226" t="s">
        <v>2240</v>
      </c>
      <c r="D965" s="226">
        <v>41.2</v>
      </c>
      <c r="E965" s="226">
        <v>42.5</v>
      </c>
      <c r="F965" s="226">
        <v>41.3</v>
      </c>
      <c r="G965" s="226">
        <v>44.4</v>
      </c>
      <c r="H965" s="226">
        <v>45.8</v>
      </c>
      <c r="I965" s="226">
        <v>46.3</v>
      </c>
      <c r="J965" s="226">
        <v>46.7</v>
      </c>
      <c r="K965" s="226">
        <v>47.3</v>
      </c>
      <c r="L965" s="226">
        <v>47.8</v>
      </c>
      <c r="M965" s="226">
        <v>48.4</v>
      </c>
      <c r="N965" s="226">
        <v>49.1</v>
      </c>
      <c r="O965" s="226">
        <v>49.7</v>
      </c>
      <c r="P965" s="226">
        <v>50.3</v>
      </c>
      <c r="Q965" s="226">
        <v>51</v>
      </c>
      <c r="R965" s="226">
        <v>51.7</v>
      </c>
      <c r="S965" s="226">
        <v>52.3</v>
      </c>
      <c r="T965" s="226">
        <v>52.9</v>
      </c>
      <c r="U965" s="226">
        <v>53.4</v>
      </c>
      <c r="V965" s="226">
        <v>54</v>
      </c>
      <c r="W965" s="226">
        <v>54.5</v>
      </c>
      <c r="X965" s="226">
        <v>55.1</v>
      </c>
      <c r="Y965" s="226">
        <v>55.7</v>
      </c>
      <c r="Z965" s="226">
        <v>56.2</v>
      </c>
      <c r="AA965" s="226">
        <v>56.8</v>
      </c>
      <c r="AB965" s="226">
        <v>57.4</v>
      </c>
      <c r="AC965" s="226">
        <v>58</v>
      </c>
      <c r="AD965" s="226">
        <v>58.5</v>
      </c>
      <c r="AE965" s="226">
        <v>59.1</v>
      </c>
      <c r="AF965" s="226">
        <v>59.7</v>
      </c>
      <c r="AG965" s="226">
        <v>60.3</v>
      </c>
      <c r="AH965" s="226">
        <v>60.9</v>
      </c>
      <c r="AI965" s="226">
        <v>61.5</v>
      </c>
      <c r="AJ965" s="226">
        <v>62.1</v>
      </c>
    </row>
    <row r="966" spans="1:36" x14ac:dyDescent="0.25">
      <c r="A966" s="17"/>
    </row>
    <row r="967" spans="1:36" x14ac:dyDescent="0.25">
      <c r="A967" s="17"/>
      <c r="B967" s="226" t="s">
        <v>2241</v>
      </c>
    </row>
    <row r="968" spans="1:36" x14ac:dyDescent="0.25">
      <c r="A968" s="17"/>
      <c r="B968" s="226" t="s">
        <v>2242</v>
      </c>
    </row>
    <row r="969" spans="1:36" x14ac:dyDescent="0.25">
      <c r="A969" s="17"/>
      <c r="B969" s="226" t="s">
        <v>2243</v>
      </c>
      <c r="D969" s="226">
        <v>503.8</v>
      </c>
      <c r="E969" s="226">
        <v>547.5</v>
      </c>
      <c r="F969" s="226">
        <v>551.5</v>
      </c>
      <c r="G969" s="226">
        <v>570.1</v>
      </c>
      <c r="H969" s="226">
        <v>582.20000000000005</v>
      </c>
      <c r="I969" s="226">
        <v>592.29999999999995</v>
      </c>
      <c r="J969" s="226">
        <v>600.29999999999995</v>
      </c>
      <c r="K969" s="226">
        <v>607.9</v>
      </c>
      <c r="L969" s="226">
        <v>615.29999999999995</v>
      </c>
      <c r="M969" s="226">
        <v>622.70000000000005</v>
      </c>
      <c r="N969" s="226">
        <v>630</v>
      </c>
      <c r="O969" s="226">
        <v>637.29999999999995</v>
      </c>
      <c r="P969" s="226">
        <v>644.4</v>
      </c>
      <c r="Q969" s="226">
        <v>650</v>
      </c>
      <c r="R969" s="226">
        <v>655.7</v>
      </c>
      <c r="S969" s="226">
        <v>661.2</v>
      </c>
      <c r="T969" s="226">
        <v>666.8</v>
      </c>
      <c r="U969" s="226">
        <v>672.4</v>
      </c>
      <c r="V969" s="226">
        <v>678.2</v>
      </c>
      <c r="W969" s="226">
        <v>684</v>
      </c>
      <c r="X969" s="226">
        <v>690.1</v>
      </c>
      <c r="Y969" s="226">
        <v>696.2</v>
      </c>
      <c r="Z969" s="226">
        <v>702.6</v>
      </c>
      <c r="AA969" s="226">
        <v>709.2</v>
      </c>
      <c r="AB969" s="226">
        <v>715.8</v>
      </c>
      <c r="AC969" s="226">
        <v>722.7</v>
      </c>
      <c r="AD969" s="226">
        <v>729.8</v>
      </c>
      <c r="AE969" s="226">
        <v>736.9</v>
      </c>
      <c r="AF969" s="226">
        <v>744.3</v>
      </c>
      <c r="AG969" s="226">
        <v>751.9</v>
      </c>
      <c r="AH969" s="226">
        <v>759.7</v>
      </c>
      <c r="AI969" s="226">
        <v>767.7</v>
      </c>
      <c r="AJ969" s="226">
        <v>776.1</v>
      </c>
    </row>
    <row r="970" spans="1:36" x14ac:dyDescent="0.25">
      <c r="A970" s="17"/>
      <c r="B970" s="226" t="s">
        <v>2244</v>
      </c>
      <c r="D970" s="226">
        <v>1030</v>
      </c>
      <c r="E970" s="226">
        <v>1030</v>
      </c>
      <c r="F970" s="226">
        <v>1023.5</v>
      </c>
      <c r="G970" s="226">
        <v>1023.5</v>
      </c>
      <c r="H970" s="226">
        <v>1023.5</v>
      </c>
      <c r="I970" s="226">
        <v>1023.5</v>
      </c>
      <c r="J970" s="226">
        <v>1023.5</v>
      </c>
      <c r="K970" s="226">
        <v>1023.5</v>
      </c>
      <c r="L970" s="226">
        <v>1023.5</v>
      </c>
      <c r="M970" s="226">
        <v>1023.5</v>
      </c>
      <c r="N970" s="226">
        <v>1023.5</v>
      </c>
      <c r="O970" s="226">
        <v>1023.5</v>
      </c>
      <c r="P970" s="226">
        <v>1023.5</v>
      </c>
      <c r="Q970" s="226">
        <v>1023.5</v>
      </c>
      <c r="R970" s="226">
        <v>1023.5</v>
      </c>
      <c r="S970" s="226">
        <v>1023.5</v>
      </c>
      <c r="T970" s="226">
        <v>1023.5</v>
      </c>
      <c r="U970" s="226">
        <v>1023.5</v>
      </c>
      <c r="V970" s="226">
        <v>1023.5</v>
      </c>
      <c r="W970" s="226">
        <v>1023.5</v>
      </c>
      <c r="X970" s="226">
        <v>1023.5</v>
      </c>
      <c r="Y970" s="226">
        <v>1023.5</v>
      </c>
      <c r="Z970" s="226">
        <v>1023.5</v>
      </c>
      <c r="AA970" s="226">
        <v>1023.5</v>
      </c>
      <c r="AB970" s="226">
        <v>1023.5</v>
      </c>
      <c r="AC970" s="226">
        <v>1023.5</v>
      </c>
      <c r="AD970" s="226">
        <v>1023.5</v>
      </c>
      <c r="AE970" s="226">
        <v>1023.5</v>
      </c>
      <c r="AF970" s="226">
        <v>1023.5</v>
      </c>
      <c r="AG970" s="226">
        <v>1023.5</v>
      </c>
      <c r="AH970" s="226">
        <v>1023.5</v>
      </c>
      <c r="AI970" s="226">
        <v>1023.5</v>
      </c>
      <c r="AJ970" s="226">
        <v>1023.5</v>
      </c>
    </row>
    <row r="971" spans="1:36" x14ac:dyDescent="0.25">
      <c r="A971" s="17"/>
      <c r="B971" s="226" t="s">
        <v>2245</v>
      </c>
      <c r="D971" s="226">
        <v>99.2</v>
      </c>
      <c r="E971" s="226">
        <v>99.2</v>
      </c>
      <c r="F971" s="226">
        <v>100.7</v>
      </c>
      <c r="G971" s="226">
        <v>100.7</v>
      </c>
      <c r="H971" s="226">
        <v>100.7</v>
      </c>
      <c r="I971" s="226">
        <v>100.7</v>
      </c>
      <c r="J971" s="226">
        <v>100.7</v>
      </c>
      <c r="K971" s="226">
        <v>100.7</v>
      </c>
      <c r="L971" s="226">
        <v>100.7</v>
      </c>
      <c r="M971" s="226">
        <v>100.7</v>
      </c>
      <c r="N971" s="226">
        <v>100.7</v>
      </c>
      <c r="O971" s="226">
        <v>100.7</v>
      </c>
      <c r="P971" s="226">
        <v>100.7</v>
      </c>
      <c r="Q971" s="226">
        <v>100.7</v>
      </c>
      <c r="R971" s="226">
        <v>100.7</v>
      </c>
      <c r="S971" s="226">
        <v>100.7</v>
      </c>
      <c r="T971" s="226">
        <v>100.7</v>
      </c>
      <c r="U971" s="226">
        <v>100.7</v>
      </c>
      <c r="V971" s="226">
        <v>100.7</v>
      </c>
      <c r="W971" s="226">
        <v>100.7</v>
      </c>
      <c r="X971" s="226">
        <v>100.7</v>
      </c>
      <c r="Y971" s="226">
        <v>100.7</v>
      </c>
      <c r="Z971" s="226">
        <v>100.7</v>
      </c>
      <c r="AA971" s="226">
        <v>100.7</v>
      </c>
      <c r="AB971" s="226">
        <v>100.7</v>
      </c>
      <c r="AC971" s="226">
        <v>100.7</v>
      </c>
      <c r="AD971" s="226">
        <v>100.7</v>
      </c>
      <c r="AE971" s="226">
        <v>100.7</v>
      </c>
      <c r="AF971" s="226">
        <v>100.7</v>
      </c>
      <c r="AG971" s="226">
        <v>100.7</v>
      </c>
      <c r="AH971" s="226">
        <v>100.7</v>
      </c>
      <c r="AI971" s="226">
        <v>100.7</v>
      </c>
      <c r="AJ971" s="226">
        <v>100.7</v>
      </c>
    </row>
    <row r="972" spans="1:36" x14ac:dyDescent="0.25">
      <c r="A972" s="17"/>
      <c r="B972" s="226" t="s">
        <v>2246</v>
      </c>
      <c r="D972" s="226">
        <v>60.4</v>
      </c>
      <c r="E972" s="226">
        <v>62.4</v>
      </c>
      <c r="F972" s="226">
        <v>63.6</v>
      </c>
      <c r="G972" s="226">
        <v>63.6</v>
      </c>
      <c r="H972" s="226">
        <v>65.900000000000006</v>
      </c>
      <c r="I972" s="226">
        <v>65.900000000000006</v>
      </c>
      <c r="J972" s="226">
        <v>65.900000000000006</v>
      </c>
      <c r="K972" s="226">
        <v>65.900000000000006</v>
      </c>
      <c r="L972" s="226">
        <v>65.900000000000006</v>
      </c>
      <c r="M972" s="226">
        <v>65.900000000000006</v>
      </c>
      <c r="N972" s="226">
        <v>65.900000000000006</v>
      </c>
      <c r="O972" s="226">
        <v>65.900000000000006</v>
      </c>
      <c r="P972" s="226">
        <v>65.900000000000006</v>
      </c>
      <c r="Q972" s="226">
        <v>65.900000000000006</v>
      </c>
      <c r="R972" s="226">
        <v>65.900000000000006</v>
      </c>
      <c r="S972" s="226">
        <v>65.900000000000006</v>
      </c>
      <c r="T972" s="226">
        <v>65.900000000000006</v>
      </c>
      <c r="U972" s="226">
        <v>65.900000000000006</v>
      </c>
      <c r="V972" s="226">
        <v>65.900000000000006</v>
      </c>
      <c r="W972" s="226">
        <v>65.900000000000006</v>
      </c>
      <c r="X972" s="226">
        <v>65.900000000000006</v>
      </c>
      <c r="Y972" s="226">
        <v>65.900000000000006</v>
      </c>
      <c r="Z972" s="226">
        <v>65.900000000000006</v>
      </c>
      <c r="AA972" s="226">
        <v>65.900000000000006</v>
      </c>
      <c r="AB972" s="226">
        <v>65.900000000000006</v>
      </c>
      <c r="AC972" s="226">
        <v>65.900000000000006</v>
      </c>
      <c r="AD972" s="226">
        <v>65.900000000000006</v>
      </c>
      <c r="AE972" s="226">
        <v>65.900000000000006</v>
      </c>
      <c r="AF972" s="226">
        <v>65.900000000000006</v>
      </c>
      <c r="AG972" s="226">
        <v>65.900000000000006</v>
      </c>
      <c r="AH972" s="226">
        <v>65.900000000000006</v>
      </c>
      <c r="AI972" s="226">
        <v>65.900000000000006</v>
      </c>
      <c r="AJ972" s="226">
        <v>65.900000000000006</v>
      </c>
    </row>
    <row r="973" spans="1:36" x14ac:dyDescent="0.25">
      <c r="A973" s="17"/>
      <c r="B973" s="226" t="s">
        <v>2212</v>
      </c>
      <c r="D973" s="226">
        <v>1693.4</v>
      </c>
      <c r="E973" s="226">
        <v>1739.1</v>
      </c>
      <c r="F973" s="226">
        <v>1739.3</v>
      </c>
      <c r="G973" s="226">
        <v>1757.9</v>
      </c>
      <c r="H973" s="226">
        <v>1772.3</v>
      </c>
      <c r="I973" s="226">
        <v>1782.4</v>
      </c>
      <c r="J973" s="226">
        <v>1790.4</v>
      </c>
      <c r="K973" s="226">
        <v>1798</v>
      </c>
      <c r="L973" s="226">
        <v>1805.4</v>
      </c>
      <c r="M973" s="226">
        <v>1812.8</v>
      </c>
      <c r="N973" s="226">
        <v>1820.1</v>
      </c>
      <c r="O973" s="226">
        <v>1827.4</v>
      </c>
      <c r="P973" s="226">
        <v>1834.5</v>
      </c>
      <c r="Q973" s="226">
        <v>1840.1</v>
      </c>
      <c r="R973" s="226">
        <v>1845.8</v>
      </c>
      <c r="S973" s="226">
        <v>1851.3</v>
      </c>
      <c r="T973" s="226">
        <v>1856.9</v>
      </c>
      <c r="U973" s="226">
        <v>1862.5</v>
      </c>
      <c r="V973" s="226">
        <v>1868.3</v>
      </c>
      <c r="W973" s="226">
        <v>1874.1</v>
      </c>
      <c r="X973" s="226">
        <v>1880.2</v>
      </c>
      <c r="Y973" s="226">
        <v>1886.3</v>
      </c>
      <c r="Z973" s="226">
        <v>1892.7</v>
      </c>
      <c r="AA973" s="226">
        <v>1899.3</v>
      </c>
      <c r="AB973" s="226">
        <v>1905.9</v>
      </c>
      <c r="AC973" s="226">
        <v>1912.8</v>
      </c>
      <c r="AD973" s="226">
        <v>1919.9</v>
      </c>
      <c r="AE973" s="226">
        <v>1927</v>
      </c>
      <c r="AF973" s="226">
        <v>1934.4</v>
      </c>
      <c r="AG973" s="226">
        <v>1942</v>
      </c>
      <c r="AH973" s="226">
        <v>1949.8</v>
      </c>
      <c r="AI973" s="226">
        <v>1957.8</v>
      </c>
      <c r="AJ973" s="226">
        <v>1966.2</v>
      </c>
    </row>
    <row r="974" spans="1:36" x14ac:dyDescent="0.25">
      <c r="A974" s="17"/>
      <c r="B974" s="226" t="s">
        <v>2247</v>
      </c>
    </row>
    <row r="975" spans="1:36" x14ac:dyDescent="0.25">
      <c r="A975" s="17"/>
      <c r="B975" s="226" t="s">
        <v>2248</v>
      </c>
      <c r="D975" s="226">
        <v>2094.8000000000002</v>
      </c>
      <c r="E975" s="226">
        <v>2451.1999999999998</v>
      </c>
      <c r="F975" s="226">
        <v>2252.9</v>
      </c>
      <c r="G975" s="226">
        <v>2314.9</v>
      </c>
      <c r="H975" s="226">
        <v>2359.8000000000002</v>
      </c>
      <c r="I975" s="226">
        <v>2397.5</v>
      </c>
      <c r="J975" s="226">
        <v>2427.1999999999998</v>
      </c>
      <c r="K975" s="226">
        <v>2455.9</v>
      </c>
      <c r="L975" s="226">
        <v>2483.8000000000002</v>
      </c>
      <c r="M975" s="226">
        <v>2511.8000000000002</v>
      </c>
      <c r="N975" s="226">
        <v>2539.5</v>
      </c>
      <c r="O975" s="226">
        <v>2567.1</v>
      </c>
      <c r="P975" s="226">
        <v>2594.5</v>
      </c>
      <c r="Q975" s="226">
        <v>2616.1</v>
      </c>
      <c r="R975" s="226">
        <v>2637.8</v>
      </c>
      <c r="S975" s="226">
        <v>2659.3</v>
      </c>
      <c r="T975" s="226">
        <v>2681.1</v>
      </c>
      <c r="U975" s="226">
        <v>2703.2</v>
      </c>
      <c r="V975" s="226">
        <v>2725.6</v>
      </c>
      <c r="W975" s="226">
        <v>2748.6</v>
      </c>
      <c r="X975" s="226">
        <v>2772.6</v>
      </c>
      <c r="Y975" s="226">
        <v>2796.8</v>
      </c>
      <c r="Z975" s="226">
        <v>2822.3</v>
      </c>
      <c r="AA975" s="226">
        <v>2848.4</v>
      </c>
      <c r="AB975" s="226">
        <v>2875</v>
      </c>
      <c r="AC975" s="226">
        <v>2902.4</v>
      </c>
      <c r="AD975" s="226">
        <v>2930.6</v>
      </c>
      <c r="AE975" s="226">
        <v>2959.5</v>
      </c>
      <c r="AF975" s="226">
        <v>2989.1</v>
      </c>
      <c r="AG975" s="226">
        <v>3019.5</v>
      </c>
      <c r="AH975" s="226">
        <v>3050.7</v>
      </c>
      <c r="AI975" s="226">
        <v>3083.1</v>
      </c>
      <c r="AJ975" s="226">
        <v>3116.9</v>
      </c>
    </row>
    <row r="976" spans="1:36" x14ac:dyDescent="0.25">
      <c r="A976" s="17"/>
      <c r="B976" s="226" t="s">
        <v>2249</v>
      </c>
      <c r="D976" s="226">
        <v>3720.3</v>
      </c>
      <c r="E976" s="226">
        <v>3478.2</v>
      </c>
      <c r="F976" s="226">
        <v>3287.6</v>
      </c>
      <c r="G976" s="226">
        <v>3287.6</v>
      </c>
      <c r="H976" s="226">
        <v>3287.6</v>
      </c>
      <c r="I976" s="226">
        <v>3287.6</v>
      </c>
      <c r="J976" s="226">
        <v>3287.6</v>
      </c>
      <c r="K976" s="226">
        <v>3287.6</v>
      </c>
      <c r="L976" s="226">
        <v>3287.6</v>
      </c>
      <c r="M976" s="226">
        <v>3287.6</v>
      </c>
      <c r="N976" s="226">
        <v>3287.6</v>
      </c>
      <c r="O976" s="226">
        <v>3287.6</v>
      </c>
      <c r="P976" s="226">
        <v>3287.6</v>
      </c>
      <c r="Q976" s="226">
        <v>3287.6</v>
      </c>
      <c r="R976" s="226">
        <v>3287.6</v>
      </c>
      <c r="S976" s="226">
        <v>3287.6</v>
      </c>
      <c r="T976" s="226">
        <v>3287.6</v>
      </c>
      <c r="U976" s="226">
        <v>3287.6</v>
      </c>
      <c r="V976" s="226">
        <v>3287.6</v>
      </c>
      <c r="W976" s="226">
        <v>3287.6</v>
      </c>
      <c r="X976" s="226">
        <v>3287.6</v>
      </c>
      <c r="Y976" s="226">
        <v>3287.6</v>
      </c>
      <c r="Z976" s="226">
        <v>3287.6</v>
      </c>
      <c r="AA976" s="226">
        <v>3287.6</v>
      </c>
      <c r="AB976" s="226">
        <v>3287.6</v>
      </c>
      <c r="AC976" s="226">
        <v>3287.6</v>
      </c>
      <c r="AD976" s="226">
        <v>3287.6</v>
      </c>
      <c r="AE976" s="226">
        <v>3287.6</v>
      </c>
      <c r="AF976" s="226">
        <v>3287.6</v>
      </c>
      <c r="AG976" s="226">
        <v>3287.6</v>
      </c>
      <c r="AH976" s="226">
        <v>3287.6</v>
      </c>
      <c r="AI976" s="226">
        <v>3287.6</v>
      </c>
      <c r="AJ976" s="226">
        <v>3287.6</v>
      </c>
    </row>
    <row r="977" spans="1:36" x14ac:dyDescent="0.25">
      <c r="A977" s="17"/>
      <c r="B977" s="226" t="s">
        <v>2250</v>
      </c>
      <c r="D977" s="226">
        <v>83.2</v>
      </c>
      <c r="E977" s="226">
        <v>121.4</v>
      </c>
      <c r="F977" s="226">
        <v>122.9</v>
      </c>
      <c r="G977" s="226">
        <v>122.9</v>
      </c>
      <c r="H977" s="226">
        <v>122.9</v>
      </c>
      <c r="I977" s="226">
        <v>122.9</v>
      </c>
      <c r="J977" s="226">
        <v>122.9</v>
      </c>
      <c r="K977" s="226">
        <v>122.9</v>
      </c>
      <c r="L977" s="226">
        <v>122.9</v>
      </c>
      <c r="M977" s="226">
        <v>122.9</v>
      </c>
      <c r="N977" s="226">
        <v>122.9</v>
      </c>
      <c r="O977" s="226">
        <v>122.9</v>
      </c>
      <c r="P977" s="226">
        <v>122.9</v>
      </c>
      <c r="Q977" s="226">
        <v>122.9</v>
      </c>
      <c r="R977" s="226">
        <v>122.9</v>
      </c>
      <c r="S977" s="226">
        <v>122.9</v>
      </c>
      <c r="T977" s="226">
        <v>122.9</v>
      </c>
      <c r="U977" s="226">
        <v>122.9</v>
      </c>
      <c r="V977" s="226">
        <v>122.9</v>
      </c>
      <c r="W977" s="226">
        <v>122.9</v>
      </c>
      <c r="X977" s="226">
        <v>122.9</v>
      </c>
      <c r="Y977" s="226">
        <v>122.9</v>
      </c>
      <c r="Z977" s="226">
        <v>122.9</v>
      </c>
      <c r="AA977" s="226">
        <v>122.9</v>
      </c>
      <c r="AB977" s="226">
        <v>122.9</v>
      </c>
      <c r="AC977" s="226">
        <v>122.9</v>
      </c>
      <c r="AD977" s="226">
        <v>122.9</v>
      </c>
      <c r="AE977" s="226">
        <v>122.9</v>
      </c>
      <c r="AF977" s="226">
        <v>122.9</v>
      </c>
      <c r="AG977" s="226">
        <v>122.9</v>
      </c>
      <c r="AH977" s="226">
        <v>122.9</v>
      </c>
      <c r="AI977" s="226">
        <v>122.9</v>
      </c>
      <c r="AJ977" s="226">
        <v>122.9</v>
      </c>
    </row>
    <row r="978" spans="1:36" x14ac:dyDescent="0.25">
      <c r="A978" s="17"/>
      <c r="B978" s="226" t="s">
        <v>2251</v>
      </c>
      <c r="D978" s="226">
        <v>151</v>
      </c>
      <c r="E978" s="226">
        <v>173.6</v>
      </c>
      <c r="F978" s="226">
        <v>181.4</v>
      </c>
      <c r="G978" s="226">
        <v>181.4</v>
      </c>
      <c r="H978" s="226">
        <v>185.4</v>
      </c>
      <c r="I978" s="226">
        <v>185.4</v>
      </c>
      <c r="J978" s="226">
        <v>185.4</v>
      </c>
      <c r="K978" s="226">
        <v>185.4</v>
      </c>
      <c r="L978" s="226">
        <v>185.4</v>
      </c>
      <c r="M978" s="226">
        <v>185.4</v>
      </c>
      <c r="N978" s="226">
        <v>185.4</v>
      </c>
      <c r="O978" s="226">
        <v>185.4</v>
      </c>
      <c r="P978" s="226">
        <v>185.4</v>
      </c>
      <c r="Q978" s="226">
        <v>185.4</v>
      </c>
      <c r="R978" s="226">
        <v>185.4</v>
      </c>
      <c r="S978" s="226">
        <v>185.4</v>
      </c>
      <c r="T978" s="226">
        <v>185.4</v>
      </c>
      <c r="U978" s="226">
        <v>185.4</v>
      </c>
      <c r="V978" s="226">
        <v>185.4</v>
      </c>
      <c r="W978" s="226">
        <v>185.4</v>
      </c>
      <c r="X978" s="226">
        <v>185.4</v>
      </c>
      <c r="Y978" s="226">
        <v>185.4</v>
      </c>
      <c r="Z978" s="226">
        <v>185.4</v>
      </c>
      <c r="AA978" s="226">
        <v>185.4</v>
      </c>
      <c r="AB978" s="226">
        <v>185.4</v>
      </c>
      <c r="AC978" s="226">
        <v>185.4</v>
      </c>
      <c r="AD978" s="226">
        <v>185.4</v>
      </c>
      <c r="AE978" s="226">
        <v>185.4</v>
      </c>
      <c r="AF978" s="226">
        <v>185.4</v>
      </c>
      <c r="AG978" s="226">
        <v>185.4</v>
      </c>
      <c r="AH978" s="226">
        <v>185.4</v>
      </c>
      <c r="AI978" s="226">
        <v>185.4</v>
      </c>
      <c r="AJ978" s="226">
        <v>185.4</v>
      </c>
    </row>
    <row r="979" spans="1:36" x14ac:dyDescent="0.25">
      <c r="A979" s="17"/>
      <c r="B979" s="226" t="s">
        <v>2212</v>
      </c>
      <c r="D979" s="226">
        <v>6049.3</v>
      </c>
      <c r="E979" s="226">
        <v>6224.4</v>
      </c>
      <c r="F979" s="226">
        <v>5844.7</v>
      </c>
      <c r="G979" s="226">
        <v>5906.7</v>
      </c>
      <c r="H979" s="226">
        <v>5955.7</v>
      </c>
      <c r="I979" s="226">
        <v>5993.4</v>
      </c>
      <c r="J979" s="226">
        <v>6023.1</v>
      </c>
      <c r="K979" s="226">
        <v>6051.8</v>
      </c>
      <c r="L979" s="226">
        <v>6079.7</v>
      </c>
      <c r="M979" s="226">
        <v>6107.7</v>
      </c>
      <c r="N979" s="226">
        <v>6135.4</v>
      </c>
      <c r="O979" s="226">
        <v>6163</v>
      </c>
      <c r="P979" s="226">
        <v>6190.4</v>
      </c>
      <c r="Q979" s="226">
        <v>6212</v>
      </c>
      <c r="R979" s="226">
        <v>6233.7</v>
      </c>
      <c r="S979" s="226">
        <v>6255.2</v>
      </c>
      <c r="T979" s="226">
        <v>6277</v>
      </c>
      <c r="U979" s="226">
        <v>6299.1</v>
      </c>
      <c r="V979" s="226">
        <v>6321.5</v>
      </c>
      <c r="W979" s="226">
        <v>6344.5</v>
      </c>
      <c r="X979" s="226">
        <v>6368.5</v>
      </c>
      <c r="Y979" s="226">
        <v>6392.7</v>
      </c>
      <c r="Z979" s="226">
        <v>6418.2</v>
      </c>
      <c r="AA979" s="226">
        <v>6444.3</v>
      </c>
      <c r="AB979" s="226">
        <v>6470.9</v>
      </c>
      <c r="AC979" s="226">
        <v>6498.3</v>
      </c>
      <c r="AD979" s="226">
        <v>6526.5</v>
      </c>
      <c r="AE979" s="226">
        <v>6555.4</v>
      </c>
      <c r="AF979" s="226">
        <v>6585</v>
      </c>
      <c r="AG979" s="226">
        <v>6615.5</v>
      </c>
      <c r="AH979" s="226">
        <v>6646.6</v>
      </c>
      <c r="AI979" s="226">
        <v>6679</v>
      </c>
      <c r="AJ979" s="226">
        <v>6712.9</v>
      </c>
    </row>
    <row r="980" spans="1:36" x14ac:dyDescent="0.25">
      <c r="A980" s="17"/>
    </row>
    <row r="981" spans="1:36" x14ac:dyDescent="0.25">
      <c r="A981" s="17"/>
      <c r="B981" s="226" t="s">
        <v>2252</v>
      </c>
      <c r="D981" s="226">
        <v>6037.3</v>
      </c>
      <c r="E981" s="226">
        <v>6612.7</v>
      </c>
      <c r="F981" s="226">
        <v>5875.5</v>
      </c>
      <c r="G981" s="226">
        <v>6112.6</v>
      </c>
      <c r="H981" s="226">
        <v>6245.8</v>
      </c>
      <c r="I981" s="226">
        <v>6298.1</v>
      </c>
      <c r="J981" s="226">
        <v>6341.8</v>
      </c>
      <c r="K981" s="226">
        <v>6384.1</v>
      </c>
      <c r="L981" s="226">
        <v>6425.1</v>
      </c>
      <c r="M981" s="226">
        <v>6465.4</v>
      </c>
      <c r="N981" s="226">
        <v>6504.6</v>
      </c>
      <c r="O981" s="226">
        <v>6542.7</v>
      </c>
      <c r="P981" s="226">
        <v>6579.3</v>
      </c>
      <c r="Q981" s="226">
        <v>6608</v>
      </c>
      <c r="R981" s="226">
        <v>6635.3</v>
      </c>
      <c r="S981" s="226">
        <v>6660.9</v>
      </c>
      <c r="T981" s="226">
        <v>6685.2</v>
      </c>
      <c r="U981" s="226">
        <v>6708.8</v>
      </c>
      <c r="V981" s="226">
        <v>6732.9</v>
      </c>
      <c r="W981" s="226">
        <v>6757.6</v>
      </c>
      <c r="X981" s="226">
        <v>6783.4</v>
      </c>
      <c r="Y981" s="226">
        <v>6809.4</v>
      </c>
      <c r="Z981" s="226">
        <v>6836.8</v>
      </c>
      <c r="AA981" s="226">
        <v>6864.9</v>
      </c>
      <c r="AB981" s="226">
        <v>6893.5</v>
      </c>
      <c r="AC981" s="226">
        <v>6923.1</v>
      </c>
      <c r="AD981" s="226">
        <v>6953.5</v>
      </c>
      <c r="AE981" s="226">
        <v>6984.6</v>
      </c>
      <c r="AF981" s="226">
        <v>7016.7</v>
      </c>
      <c r="AG981" s="226">
        <v>7049.6</v>
      </c>
      <c r="AH981" s="226">
        <v>7083.3</v>
      </c>
      <c r="AI981" s="226">
        <v>7118.4</v>
      </c>
      <c r="AJ981" s="226">
        <v>7155.1</v>
      </c>
    </row>
    <row r="982" spans="1:36" x14ac:dyDescent="0.25">
      <c r="A982" s="17"/>
      <c r="B982" s="226" t="s">
        <v>2253</v>
      </c>
      <c r="D982" s="226">
        <v>69.7</v>
      </c>
      <c r="E982" s="226">
        <v>125.3</v>
      </c>
      <c r="F982" s="226">
        <v>114.7</v>
      </c>
      <c r="G982" s="226">
        <v>116.7</v>
      </c>
      <c r="H982" s="226">
        <v>118.2</v>
      </c>
      <c r="I982" s="226">
        <v>119.4</v>
      </c>
      <c r="J982" s="226">
        <v>120.4</v>
      </c>
      <c r="K982" s="226">
        <v>121.3</v>
      </c>
      <c r="L982" s="226">
        <v>122.2</v>
      </c>
      <c r="M982" s="226">
        <v>123.2</v>
      </c>
      <c r="N982" s="226">
        <v>124.1</v>
      </c>
      <c r="O982" s="226">
        <v>125</v>
      </c>
      <c r="P982" s="226">
        <v>125.8</v>
      </c>
      <c r="Q982" s="226">
        <v>126.6</v>
      </c>
      <c r="R982" s="226">
        <v>127.3</v>
      </c>
      <c r="S982" s="226">
        <v>128</v>
      </c>
      <c r="T982" s="226">
        <v>128.69999999999999</v>
      </c>
      <c r="U982" s="226">
        <v>129.4</v>
      </c>
      <c r="V982" s="226">
        <v>130.1</v>
      </c>
      <c r="W982" s="226">
        <v>130.9</v>
      </c>
      <c r="X982" s="226">
        <v>131.69999999999999</v>
      </c>
      <c r="Y982" s="226">
        <v>132.4</v>
      </c>
      <c r="Z982" s="226">
        <v>133.30000000000001</v>
      </c>
      <c r="AA982" s="226">
        <v>134.1</v>
      </c>
      <c r="AB982" s="226">
        <v>135</v>
      </c>
      <c r="AC982" s="226">
        <v>135.9</v>
      </c>
      <c r="AD982" s="226">
        <v>136.80000000000001</v>
      </c>
      <c r="AE982" s="226">
        <v>137.69999999999999</v>
      </c>
      <c r="AF982" s="226">
        <v>138.69999999999999</v>
      </c>
      <c r="AG982" s="226">
        <v>139.69999999999999</v>
      </c>
      <c r="AH982" s="226">
        <v>140.69999999999999</v>
      </c>
      <c r="AI982" s="226">
        <v>141.80000000000001</v>
      </c>
      <c r="AJ982" s="226">
        <v>142.9</v>
      </c>
    </row>
    <row r="983" spans="1:36" x14ac:dyDescent="0.25">
      <c r="A983" s="17"/>
    </row>
    <row r="984" spans="1:36" x14ac:dyDescent="0.25">
      <c r="A984" s="17"/>
      <c r="B984" s="226" t="s">
        <v>2254</v>
      </c>
    </row>
    <row r="985" spans="1:36" x14ac:dyDescent="0.25">
      <c r="A985" s="17"/>
      <c r="B985" s="226" t="s">
        <v>2255</v>
      </c>
      <c r="D985" s="226">
        <v>46.2</v>
      </c>
      <c r="E985" s="226">
        <v>51.5</v>
      </c>
      <c r="F985" s="226">
        <v>50.9</v>
      </c>
      <c r="G985" s="226">
        <v>51.5</v>
      </c>
      <c r="H985" s="226">
        <v>51.9</v>
      </c>
      <c r="I985" s="226">
        <v>52.2</v>
      </c>
      <c r="J985" s="226">
        <v>52.4</v>
      </c>
      <c r="K985" s="226">
        <v>52.7</v>
      </c>
      <c r="L985" s="226">
        <v>52.9</v>
      </c>
      <c r="M985" s="226">
        <v>53.1</v>
      </c>
      <c r="N985" s="226">
        <v>53.3</v>
      </c>
      <c r="O985" s="226">
        <v>53.6</v>
      </c>
      <c r="P985" s="226">
        <v>53.8</v>
      </c>
      <c r="Q985" s="226">
        <v>54</v>
      </c>
      <c r="R985" s="226">
        <v>54.1</v>
      </c>
      <c r="S985" s="226">
        <v>54.3</v>
      </c>
      <c r="T985" s="226">
        <v>54.5</v>
      </c>
      <c r="U985" s="226">
        <v>54.6</v>
      </c>
      <c r="V985" s="226">
        <v>54.8</v>
      </c>
      <c r="W985" s="226">
        <v>55</v>
      </c>
      <c r="X985" s="226">
        <v>55.2</v>
      </c>
      <c r="Y985" s="226">
        <v>55.4</v>
      </c>
      <c r="Z985" s="226">
        <v>55.6</v>
      </c>
      <c r="AA985" s="226">
        <v>55.8</v>
      </c>
      <c r="AB985" s="226">
        <v>56</v>
      </c>
      <c r="AC985" s="226">
        <v>56.2</v>
      </c>
      <c r="AD985" s="226">
        <v>56.4</v>
      </c>
      <c r="AE985" s="226">
        <v>56.7</v>
      </c>
      <c r="AF985" s="226">
        <v>56.9</v>
      </c>
      <c r="AG985" s="226">
        <v>57.1</v>
      </c>
      <c r="AH985" s="226">
        <v>57.4</v>
      </c>
      <c r="AI985" s="226">
        <v>57.6</v>
      </c>
      <c r="AJ985" s="226">
        <v>57.9</v>
      </c>
    </row>
    <row r="986" spans="1:36" x14ac:dyDescent="0.25">
      <c r="A986" s="17"/>
      <c r="B986" s="226" t="s">
        <v>2256</v>
      </c>
      <c r="D986" s="226">
        <v>117.7</v>
      </c>
      <c r="E986" s="226">
        <v>112.6</v>
      </c>
      <c r="F986" s="226">
        <v>102.6</v>
      </c>
      <c r="G986" s="226">
        <v>102.6</v>
      </c>
      <c r="H986" s="226">
        <v>102.6</v>
      </c>
      <c r="I986" s="226">
        <v>102.6</v>
      </c>
      <c r="J986" s="226">
        <v>102.6</v>
      </c>
      <c r="K986" s="226">
        <v>102.6</v>
      </c>
      <c r="L986" s="226">
        <v>102.6</v>
      </c>
      <c r="M986" s="226">
        <v>102.6</v>
      </c>
      <c r="N986" s="226">
        <v>102.6</v>
      </c>
      <c r="O986" s="226">
        <v>102.6</v>
      </c>
      <c r="P986" s="226">
        <v>102.6</v>
      </c>
      <c r="Q986" s="226">
        <v>102.6</v>
      </c>
      <c r="R986" s="226">
        <v>102.6</v>
      </c>
      <c r="S986" s="226">
        <v>102.6</v>
      </c>
      <c r="T986" s="226">
        <v>102.6</v>
      </c>
      <c r="U986" s="226">
        <v>102.6</v>
      </c>
      <c r="V986" s="226">
        <v>102.6</v>
      </c>
      <c r="W986" s="226">
        <v>102.6</v>
      </c>
      <c r="X986" s="226">
        <v>102.6</v>
      </c>
      <c r="Y986" s="226">
        <v>102.6</v>
      </c>
      <c r="Z986" s="226">
        <v>102.6</v>
      </c>
      <c r="AA986" s="226">
        <v>102.6</v>
      </c>
      <c r="AB986" s="226">
        <v>102.6</v>
      </c>
      <c r="AC986" s="226">
        <v>102.6</v>
      </c>
      <c r="AD986" s="226">
        <v>102.6</v>
      </c>
      <c r="AE986" s="226">
        <v>102.6</v>
      </c>
      <c r="AF986" s="226">
        <v>102.6</v>
      </c>
      <c r="AG986" s="226">
        <v>102.6</v>
      </c>
      <c r="AH986" s="226">
        <v>102.6</v>
      </c>
      <c r="AI986" s="226">
        <v>102.6</v>
      </c>
      <c r="AJ986" s="226">
        <v>102.6</v>
      </c>
    </row>
    <row r="987" spans="1:36" x14ac:dyDescent="0.25">
      <c r="A987" s="17"/>
      <c r="B987" s="226" t="s">
        <v>2257</v>
      </c>
      <c r="D987" s="226">
        <v>2.5</v>
      </c>
      <c r="E987" s="226">
        <v>3</v>
      </c>
      <c r="F987" s="226">
        <v>3.9</v>
      </c>
      <c r="G987" s="226">
        <v>3.9</v>
      </c>
      <c r="H987" s="226">
        <v>3.9</v>
      </c>
      <c r="I987" s="226">
        <v>3.9</v>
      </c>
      <c r="J987" s="226">
        <v>3.9</v>
      </c>
      <c r="K987" s="226">
        <v>3.9</v>
      </c>
      <c r="L987" s="226">
        <v>3.9</v>
      </c>
      <c r="M987" s="226">
        <v>3.9</v>
      </c>
      <c r="N987" s="226">
        <v>3.9</v>
      </c>
      <c r="O987" s="226">
        <v>3.9</v>
      </c>
      <c r="P987" s="226">
        <v>3.9</v>
      </c>
      <c r="Q987" s="226">
        <v>3.9</v>
      </c>
      <c r="R987" s="226">
        <v>3.9</v>
      </c>
      <c r="S987" s="226">
        <v>3.9</v>
      </c>
      <c r="T987" s="226">
        <v>3.9</v>
      </c>
      <c r="U987" s="226">
        <v>3.9</v>
      </c>
      <c r="V987" s="226">
        <v>3.9</v>
      </c>
      <c r="W987" s="226">
        <v>3.9</v>
      </c>
      <c r="X987" s="226">
        <v>3.9</v>
      </c>
      <c r="Y987" s="226">
        <v>3.9</v>
      </c>
      <c r="Z987" s="226">
        <v>3.9</v>
      </c>
      <c r="AA987" s="226">
        <v>3.9</v>
      </c>
      <c r="AB987" s="226">
        <v>3.9</v>
      </c>
      <c r="AC987" s="226">
        <v>3.9</v>
      </c>
      <c r="AD987" s="226">
        <v>3.9</v>
      </c>
      <c r="AE987" s="226">
        <v>3.9</v>
      </c>
      <c r="AF987" s="226">
        <v>3.9</v>
      </c>
      <c r="AG987" s="226">
        <v>3.9</v>
      </c>
      <c r="AH987" s="226">
        <v>3.9</v>
      </c>
      <c r="AI987" s="226">
        <v>3.9</v>
      </c>
      <c r="AJ987" s="226">
        <v>3.9</v>
      </c>
    </row>
    <row r="988" spans="1:36" x14ac:dyDescent="0.25">
      <c r="A988" s="17"/>
      <c r="B988" s="226" t="s">
        <v>2258</v>
      </c>
      <c r="D988" s="226">
        <v>9.6999999999999993</v>
      </c>
      <c r="E988" s="226">
        <v>8.4</v>
      </c>
      <c r="F988" s="226">
        <v>8.6</v>
      </c>
      <c r="G988" s="226">
        <v>8.6</v>
      </c>
      <c r="H988" s="226">
        <v>8.6</v>
      </c>
      <c r="I988" s="226">
        <v>8.6</v>
      </c>
      <c r="J988" s="226">
        <v>8.6</v>
      </c>
      <c r="K988" s="226">
        <v>8.6</v>
      </c>
      <c r="L988" s="226">
        <v>8.6</v>
      </c>
      <c r="M988" s="226">
        <v>8.6</v>
      </c>
      <c r="N988" s="226">
        <v>8.6</v>
      </c>
      <c r="O988" s="226">
        <v>8.6</v>
      </c>
      <c r="P988" s="226">
        <v>8.6</v>
      </c>
      <c r="Q988" s="226">
        <v>8.6</v>
      </c>
      <c r="R988" s="226">
        <v>8.6</v>
      </c>
      <c r="S988" s="226">
        <v>8.6</v>
      </c>
      <c r="T988" s="226">
        <v>8.6</v>
      </c>
      <c r="U988" s="226">
        <v>8.6</v>
      </c>
      <c r="V988" s="226">
        <v>8.6</v>
      </c>
      <c r="W988" s="226">
        <v>8.6</v>
      </c>
      <c r="X988" s="226">
        <v>8.6</v>
      </c>
      <c r="Y988" s="226">
        <v>8.6</v>
      </c>
      <c r="Z988" s="226">
        <v>8.6</v>
      </c>
      <c r="AA988" s="226">
        <v>8.6</v>
      </c>
      <c r="AB988" s="226">
        <v>8.6</v>
      </c>
      <c r="AC988" s="226">
        <v>8.6</v>
      </c>
      <c r="AD988" s="226">
        <v>8.6</v>
      </c>
      <c r="AE988" s="226">
        <v>8.6</v>
      </c>
      <c r="AF988" s="226">
        <v>8.6</v>
      </c>
      <c r="AG988" s="226">
        <v>8.6</v>
      </c>
      <c r="AH988" s="226">
        <v>8.6</v>
      </c>
      <c r="AI988" s="226">
        <v>8.6</v>
      </c>
      <c r="AJ988" s="226">
        <v>8.6</v>
      </c>
    </row>
    <row r="989" spans="1:36" x14ac:dyDescent="0.25">
      <c r="A989" s="17"/>
      <c r="B989" s="226" t="s">
        <v>2212</v>
      </c>
      <c r="D989" s="226">
        <v>176</v>
      </c>
      <c r="E989" s="226">
        <v>175.5</v>
      </c>
      <c r="F989" s="226">
        <v>166</v>
      </c>
      <c r="G989" s="226">
        <v>166.6</v>
      </c>
      <c r="H989" s="226">
        <v>167</v>
      </c>
      <c r="I989" s="226">
        <v>167.3</v>
      </c>
      <c r="J989" s="226">
        <v>167.6</v>
      </c>
      <c r="K989" s="226">
        <v>167.8</v>
      </c>
      <c r="L989" s="226">
        <v>168</v>
      </c>
      <c r="M989" s="226">
        <v>168.3</v>
      </c>
      <c r="N989" s="226">
        <v>168.5</v>
      </c>
      <c r="O989" s="226">
        <v>168.7</v>
      </c>
      <c r="P989" s="226">
        <v>168.9</v>
      </c>
      <c r="Q989" s="226">
        <v>169.1</v>
      </c>
      <c r="R989" s="226">
        <v>169.3</v>
      </c>
      <c r="S989" s="226">
        <v>169.4</v>
      </c>
      <c r="T989" s="226">
        <v>169.6</v>
      </c>
      <c r="U989" s="226">
        <v>169.8</v>
      </c>
      <c r="V989" s="226">
        <v>170</v>
      </c>
      <c r="W989" s="226">
        <v>170.1</v>
      </c>
      <c r="X989" s="226">
        <v>170.3</v>
      </c>
      <c r="Y989" s="226">
        <v>170.5</v>
      </c>
      <c r="Z989" s="226">
        <v>170.7</v>
      </c>
      <c r="AA989" s="226">
        <v>170.9</v>
      </c>
      <c r="AB989" s="226">
        <v>171.1</v>
      </c>
      <c r="AC989" s="226">
        <v>171.4</v>
      </c>
      <c r="AD989" s="226">
        <v>171.6</v>
      </c>
      <c r="AE989" s="226">
        <v>171.8</v>
      </c>
      <c r="AF989" s="226">
        <v>172</v>
      </c>
      <c r="AG989" s="226">
        <v>172.3</v>
      </c>
      <c r="AH989" s="226">
        <v>172.5</v>
      </c>
      <c r="AI989" s="226">
        <v>172.8</v>
      </c>
      <c r="AJ989" s="226">
        <v>173</v>
      </c>
    </row>
    <row r="990" spans="1:36" x14ac:dyDescent="0.25">
      <c r="A990" s="17"/>
    </row>
    <row r="991" spans="1:36" x14ac:dyDescent="0.25">
      <c r="A991" s="17"/>
      <c r="B991" s="226" t="s">
        <v>2319</v>
      </c>
    </row>
    <row r="992" spans="1:36" x14ac:dyDescent="0.25">
      <c r="A992" s="17"/>
      <c r="B992" s="226" t="s">
        <v>2199</v>
      </c>
    </row>
    <row r="993" spans="1:36" x14ac:dyDescent="0.25">
      <c r="A993" s="17"/>
      <c r="D993" s="226">
        <v>2018</v>
      </c>
      <c r="E993" s="226">
        <v>2019</v>
      </c>
      <c r="F993" s="226">
        <v>2020</v>
      </c>
      <c r="G993" s="226">
        <v>2021</v>
      </c>
      <c r="H993" s="226">
        <v>2022</v>
      </c>
      <c r="I993" s="226">
        <v>2023</v>
      </c>
      <c r="J993" s="226">
        <v>2024</v>
      </c>
      <c r="K993" s="226">
        <v>2025</v>
      </c>
      <c r="L993" s="226">
        <v>2026</v>
      </c>
      <c r="M993" s="226">
        <v>2027</v>
      </c>
      <c r="N993" s="226">
        <v>2028</v>
      </c>
      <c r="O993" s="226">
        <v>2029</v>
      </c>
      <c r="P993" s="226">
        <v>2030</v>
      </c>
      <c r="Q993" s="226">
        <v>2031</v>
      </c>
      <c r="R993" s="226">
        <v>2032</v>
      </c>
      <c r="S993" s="226">
        <v>2033</v>
      </c>
      <c r="T993" s="226">
        <v>2034</v>
      </c>
      <c r="U993" s="226">
        <v>2035</v>
      </c>
      <c r="V993" s="226">
        <v>2036</v>
      </c>
      <c r="W993" s="226">
        <v>2037</v>
      </c>
      <c r="X993" s="226">
        <v>2038</v>
      </c>
      <c r="Y993" s="226">
        <v>2039</v>
      </c>
      <c r="Z993" s="226">
        <v>2040</v>
      </c>
      <c r="AA993" s="226">
        <v>2041</v>
      </c>
      <c r="AB993" s="226">
        <v>2042</v>
      </c>
      <c r="AC993" s="226">
        <v>2043</v>
      </c>
      <c r="AD993" s="226">
        <v>2044</v>
      </c>
      <c r="AE993" s="226">
        <v>2045</v>
      </c>
      <c r="AF993" s="226">
        <v>2046</v>
      </c>
      <c r="AG993" s="226">
        <v>2047</v>
      </c>
      <c r="AH993" s="226">
        <v>2048</v>
      </c>
      <c r="AI993" s="226">
        <v>2049</v>
      </c>
      <c r="AJ993" s="226">
        <v>2050</v>
      </c>
    </row>
    <row r="994" spans="1:36" x14ac:dyDescent="0.25">
      <c r="A994" s="17"/>
    </row>
    <row r="995" spans="1:36" x14ac:dyDescent="0.25">
      <c r="A995" s="17"/>
      <c r="B995" s="226" t="s">
        <v>2200</v>
      </c>
    </row>
    <row r="996" spans="1:36" x14ac:dyDescent="0.25">
      <c r="A996" s="17"/>
      <c r="B996" s="226" t="s">
        <v>2201</v>
      </c>
      <c r="D996" s="226">
        <v>164.11099999999999</v>
      </c>
      <c r="E996" s="226">
        <v>161.59899999999999</v>
      </c>
      <c r="F996" s="226">
        <v>160.91200000000001</v>
      </c>
      <c r="G996" s="226">
        <v>165.68199999999999</v>
      </c>
      <c r="H996" s="226">
        <v>169.02500000000001</v>
      </c>
      <c r="I996" s="226">
        <v>170.62</v>
      </c>
      <c r="J996" s="226">
        <v>171.81100000000001</v>
      </c>
      <c r="K996" s="226">
        <v>171.977</v>
      </c>
      <c r="L996" s="226">
        <v>172.80099999999999</v>
      </c>
      <c r="M996" s="226">
        <v>173.142</v>
      </c>
      <c r="N996" s="226">
        <v>174.06</v>
      </c>
      <c r="O996" s="226">
        <v>175.03800000000001</v>
      </c>
      <c r="P996" s="226">
        <v>175.64599999999999</v>
      </c>
      <c r="Q996" s="226">
        <v>176.53</v>
      </c>
      <c r="R996" s="226">
        <v>177.21199999999999</v>
      </c>
      <c r="S996" s="226">
        <v>177.62</v>
      </c>
      <c r="T996" s="226">
        <v>178.02699999999999</v>
      </c>
      <c r="U996" s="226">
        <v>178.49199999999999</v>
      </c>
      <c r="V996" s="226">
        <v>178.97300000000001</v>
      </c>
      <c r="W996" s="226">
        <v>179.61699999999999</v>
      </c>
      <c r="X996" s="226">
        <v>180.405</v>
      </c>
      <c r="Y996" s="226">
        <v>181.11500000000001</v>
      </c>
      <c r="Z996" s="226">
        <v>181.66300000000001</v>
      </c>
      <c r="AA996" s="226">
        <v>182.762</v>
      </c>
      <c r="AB996" s="226">
        <v>184.03200000000001</v>
      </c>
      <c r="AC996" s="226">
        <v>185.21700000000001</v>
      </c>
      <c r="AD996" s="226">
        <v>185.91</v>
      </c>
      <c r="AE996" s="226">
        <v>186.44499999999999</v>
      </c>
      <c r="AF996" s="226">
        <v>187.483</v>
      </c>
      <c r="AG996" s="226">
        <v>188.24</v>
      </c>
      <c r="AH996" s="226">
        <v>188.65799999999999</v>
      </c>
      <c r="AI996" s="226">
        <v>189.464</v>
      </c>
      <c r="AJ996" s="226">
        <v>190.768</v>
      </c>
    </row>
    <row r="997" spans="1:36" x14ac:dyDescent="0.25">
      <c r="A997" s="17"/>
      <c r="B997" s="226" t="s">
        <v>2320</v>
      </c>
      <c r="D997" s="226">
        <v>79.801000000000002</v>
      </c>
      <c r="E997" s="226">
        <v>78.585999999999999</v>
      </c>
      <c r="F997" s="226">
        <v>78.254000000000005</v>
      </c>
      <c r="G997" s="226">
        <v>80.578999999999994</v>
      </c>
      <c r="H997" s="226">
        <v>82.206999999999994</v>
      </c>
      <c r="I997" s="226">
        <v>82.983000000000004</v>
      </c>
      <c r="J997" s="226">
        <v>83.558999999999997</v>
      </c>
      <c r="K997" s="226">
        <v>83.637</v>
      </c>
      <c r="L997" s="226">
        <v>84.037000000000006</v>
      </c>
      <c r="M997" s="226">
        <v>84.204999999999998</v>
      </c>
      <c r="N997" s="226">
        <v>84.656999999999996</v>
      </c>
      <c r="O997" s="226">
        <v>85.135999999999996</v>
      </c>
      <c r="P997" s="226">
        <v>85.436000000000007</v>
      </c>
      <c r="Q997" s="226">
        <v>85.872</v>
      </c>
      <c r="R997" s="226">
        <v>86.209000000000003</v>
      </c>
      <c r="S997" s="226">
        <v>86.411000000000001</v>
      </c>
      <c r="T997" s="226">
        <v>86.611999999999995</v>
      </c>
      <c r="U997" s="226">
        <v>86.840999999999994</v>
      </c>
      <c r="V997" s="226">
        <v>87.076999999999998</v>
      </c>
      <c r="W997" s="226">
        <v>87.391000000000005</v>
      </c>
      <c r="X997" s="226">
        <v>87.775000000000006</v>
      </c>
      <c r="Y997" s="226">
        <v>88.119</v>
      </c>
      <c r="Z997" s="226">
        <v>88.385999999999996</v>
      </c>
      <c r="AA997" s="226">
        <v>88.921000000000006</v>
      </c>
      <c r="AB997" s="226">
        <v>89.54</v>
      </c>
      <c r="AC997" s="226">
        <v>90.116</v>
      </c>
      <c r="AD997" s="226">
        <v>90.453999999999994</v>
      </c>
      <c r="AE997" s="226">
        <v>90.713999999999999</v>
      </c>
      <c r="AF997" s="226">
        <v>91.218999999999994</v>
      </c>
      <c r="AG997" s="226">
        <v>91.587000000000003</v>
      </c>
      <c r="AH997" s="226">
        <v>91.790999999999997</v>
      </c>
      <c r="AI997" s="226">
        <v>92.183000000000007</v>
      </c>
      <c r="AJ997" s="226">
        <v>92.816999999999993</v>
      </c>
    </row>
    <row r="998" spans="1:36" x14ac:dyDescent="0.25">
      <c r="A998" s="17"/>
      <c r="B998" s="226" t="s">
        <v>2202</v>
      </c>
      <c r="D998" s="226">
        <v>365.54199999999997</v>
      </c>
      <c r="E998" s="226">
        <v>365.4</v>
      </c>
      <c r="F998" s="226">
        <v>357.18200000000002</v>
      </c>
      <c r="G998" s="226">
        <v>358.73899999999998</v>
      </c>
      <c r="H998" s="226">
        <v>350.87700000000001</v>
      </c>
      <c r="I998" s="226">
        <v>353.608</v>
      </c>
      <c r="J998" s="226">
        <v>354.89499999999998</v>
      </c>
      <c r="K998" s="226">
        <v>353.214</v>
      </c>
      <c r="L998" s="226">
        <v>350.83</v>
      </c>
      <c r="M998" s="226">
        <v>349.30200000000002</v>
      </c>
      <c r="N998" s="226">
        <v>345.57499999999999</v>
      </c>
      <c r="O998" s="226">
        <v>341.21</v>
      </c>
      <c r="P998" s="226">
        <v>337.161</v>
      </c>
      <c r="Q998" s="226">
        <v>335.00599999999997</v>
      </c>
      <c r="R998" s="226">
        <v>333.31400000000002</v>
      </c>
      <c r="S998" s="226">
        <v>331.20800000000003</v>
      </c>
      <c r="T998" s="226">
        <v>327.41399999999999</v>
      </c>
      <c r="U998" s="226">
        <v>323.274</v>
      </c>
      <c r="V998" s="226">
        <v>318.51</v>
      </c>
      <c r="W998" s="226">
        <v>314.41699999999997</v>
      </c>
      <c r="X998" s="226">
        <v>310.97699999999998</v>
      </c>
      <c r="Y998" s="226">
        <v>307.459</v>
      </c>
      <c r="Z998" s="226">
        <v>305.30599999999998</v>
      </c>
      <c r="AA998" s="226">
        <v>303.791</v>
      </c>
      <c r="AB998" s="226">
        <v>302.49</v>
      </c>
      <c r="AC998" s="226">
        <v>301.96600000000001</v>
      </c>
      <c r="AD998" s="226">
        <v>302.21300000000002</v>
      </c>
      <c r="AE998" s="226">
        <v>302.62200000000001</v>
      </c>
      <c r="AF998" s="226">
        <v>303.15300000000002</v>
      </c>
      <c r="AG998" s="226">
        <v>303.22899999999998</v>
      </c>
      <c r="AH998" s="226">
        <v>302.5</v>
      </c>
      <c r="AI998" s="226">
        <v>301.43700000000001</v>
      </c>
      <c r="AJ998" s="226">
        <v>299.43200000000002</v>
      </c>
    </row>
    <row r="999" spans="1:36" x14ac:dyDescent="0.25">
      <c r="A999" s="17"/>
    </row>
    <row r="1000" spans="1:36" s="21" customFormat="1" x14ac:dyDescent="0.25">
      <c r="A1000" s="17"/>
      <c r="B1000" s="21" t="s">
        <v>2203</v>
      </c>
    </row>
    <row r="1001" spans="1:36" s="21" customFormat="1" x14ac:dyDescent="0.25">
      <c r="A1001" s="21" t="s">
        <v>1984</v>
      </c>
      <c r="B1001" s="21" t="s">
        <v>240</v>
      </c>
      <c r="D1001" s="21">
        <v>379.75200000000001</v>
      </c>
      <c r="E1001" s="21">
        <v>202.226</v>
      </c>
      <c r="F1001" s="21">
        <v>188.721</v>
      </c>
      <c r="G1001" s="21">
        <v>195.995</v>
      </c>
      <c r="H1001" s="21">
        <v>200.22499999999999</v>
      </c>
      <c r="I1001" s="21">
        <v>201.37</v>
      </c>
      <c r="J1001" s="21">
        <v>201.59</v>
      </c>
      <c r="K1001" s="21">
        <v>202.04400000000001</v>
      </c>
      <c r="L1001" s="21">
        <v>201.036</v>
      </c>
      <c r="M1001" s="21">
        <v>199.26</v>
      </c>
      <c r="N1001" s="21">
        <v>197.99700000000001</v>
      </c>
      <c r="O1001" s="21">
        <v>196.959</v>
      </c>
      <c r="P1001" s="21">
        <v>195.672</v>
      </c>
      <c r="Q1001" s="21">
        <v>194.87700000000001</v>
      </c>
      <c r="R1001" s="21">
        <v>193.97</v>
      </c>
      <c r="S1001" s="21">
        <v>192.83</v>
      </c>
      <c r="T1001" s="21">
        <v>191.74299999999999</v>
      </c>
      <c r="U1001" s="21">
        <v>190.92699999999999</v>
      </c>
      <c r="V1001" s="21">
        <v>190.12899999999999</v>
      </c>
      <c r="W1001" s="21">
        <v>189.66</v>
      </c>
      <c r="X1001" s="21">
        <v>189.423</v>
      </c>
      <c r="Y1001" s="21">
        <v>189.12700000000001</v>
      </c>
      <c r="Z1001" s="21">
        <v>188.773</v>
      </c>
      <c r="AA1001" s="21">
        <v>189.05099999999999</v>
      </c>
      <c r="AB1001" s="21">
        <v>189.59100000000001</v>
      </c>
      <c r="AC1001" s="21">
        <v>190.131</v>
      </c>
      <c r="AD1001" s="21">
        <v>190.31</v>
      </c>
      <c r="AE1001" s="21">
        <v>190.328</v>
      </c>
      <c r="AF1001" s="21">
        <v>190.87299999999999</v>
      </c>
      <c r="AG1001" s="21">
        <v>191.17500000000001</v>
      </c>
      <c r="AH1001" s="21">
        <v>191.142</v>
      </c>
      <c r="AI1001" s="21">
        <v>191.52799999999999</v>
      </c>
      <c r="AJ1001" s="21">
        <v>192.43299999999999</v>
      </c>
    </row>
    <row r="1002" spans="1:36" s="21" customFormat="1" x14ac:dyDescent="0.25">
      <c r="B1002" s="21" t="s">
        <v>2204</v>
      </c>
      <c r="D1002" s="21">
        <v>417.99799999999999</v>
      </c>
      <c r="E1002" s="21">
        <v>389.30599999999998</v>
      </c>
      <c r="F1002" s="21">
        <v>386.42200000000003</v>
      </c>
      <c r="G1002" s="21">
        <v>375.79300000000001</v>
      </c>
      <c r="H1002" s="21">
        <v>387.56599999999997</v>
      </c>
      <c r="I1002" s="21">
        <v>391.54599999999999</v>
      </c>
      <c r="J1002" s="21">
        <v>393.93</v>
      </c>
      <c r="K1002" s="21">
        <v>387.18700000000001</v>
      </c>
      <c r="L1002" s="21">
        <v>383.49900000000002</v>
      </c>
      <c r="M1002" s="21">
        <v>377.255</v>
      </c>
      <c r="N1002" s="21">
        <v>370.82600000000002</v>
      </c>
      <c r="O1002" s="21">
        <v>364.38200000000001</v>
      </c>
      <c r="P1002" s="21">
        <v>357.37599999999998</v>
      </c>
      <c r="Q1002" s="21">
        <v>351.59199999999998</v>
      </c>
      <c r="R1002" s="21">
        <v>345.56799999999998</v>
      </c>
      <c r="S1002" s="21">
        <v>338.37700000000001</v>
      </c>
      <c r="T1002" s="21">
        <v>332.327</v>
      </c>
      <c r="U1002" s="21">
        <v>327.25299999999999</v>
      </c>
      <c r="V1002" s="21">
        <v>322.14400000000001</v>
      </c>
      <c r="W1002" s="21">
        <v>317.29500000000002</v>
      </c>
      <c r="X1002" s="21">
        <v>313.30900000000003</v>
      </c>
      <c r="Y1002" s="21">
        <v>309.12299999999999</v>
      </c>
      <c r="Z1002" s="21">
        <v>305.65300000000002</v>
      </c>
      <c r="AA1002" s="21">
        <v>303.39299999999997</v>
      </c>
      <c r="AB1002" s="21">
        <v>302.31799999999998</v>
      </c>
      <c r="AC1002" s="21">
        <v>301.346</v>
      </c>
      <c r="AD1002" s="21">
        <v>299.822</v>
      </c>
      <c r="AE1002" s="21">
        <v>298.06599999999997</v>
      </c>
      <c r="AF1002" s="21">
        <v>297.46699999999998</v>
      </c>
      <c r="AG1002" s="21">
        <v>295.68099999999998</v>
      </c>
      <c r="AH1002" s="21">
        <v>293.59199999999998</v>
      </c>
      <c r="AI1002" s="21">
        <v>292.572</v>
      </c>
      <c r="AJ1002" s="21">
        <v>291.98099999999999</v>
      </c>
    </row>
    <row r="1003" spans="1:36" s="21" customFormat="1" x14ac:dyDescent="0.25">
      <c r="B1003" s="21" t="s">
        <v>2205</v>
      </c>
      <c r="D1003" s="21">
        <v>198.79599999999999</v>
      </c>
      <c r="E1003" s="21">
        <v>178.33099999999999</v>
      </c>
      <c r="F1003" s="21">
        <v>179.95599999999999</v>
      </c>
      <c r="G1003" s="21">
        <v>185.30099999999999</v>
      </c>
      <c r="H1003" s="21">
        <v>189.798</v>
      </c>
      <c r="I1003" s="21">
        <v>189.423</v>
      </c>
      <c r="J1003" s="21">
        <v>187.315</v>
      </c>
      <c r="K1003" s="21">
        <v>180.131</v>
      </c>
      <c r="L1003" s="21">
        <v>176.81100000000001</v>
      </c>
      <c r="M1003" s="21">
        <v>173.45099999999999</v>
      </c>
      <c r="N1003" s="21">
        <v>171.399</v>
      </c>
      <c r="O1003" s="21">
        <v>169.881</v>
      </c>
      <c r="P1003" s="21">
        <v>168.316</v>
      </c>
      <c r="Q1003" s="21">
        <v>167.108</v>
      </c>
      <c r="R1003" s="21">
        <v>165.88</v>
      </c>
      <c r="S1003" s="21">
        <v>164.59200000000001</v>
      </c>
      <c r="T1003" s="21">
        <v>163.351</v>
      </c>
      <c r="U1003" s="21">
        <v>162.17699999999999</v>
      </c>
      <c r="V1003" s="21">
        <v>161.15199999999999</v>
      </c>
      <c r="W1003" s="21">
        <v>160.38800000000001</v>
      </c>
      <c r="X1003" s="21">
        <v>159.68299999999999</v>
      </c>
      <c r="Y1003" s="21">
        <v>159.15299999999999</v>
      </c>
      <c r="Z1003" s="21">
        <v>158.01599999999999</v>
      </c>
      <c r="AA1003" s="21">
        <v>157.63900000000001</v>
      </c>
      <c r="AB1003" s="21">
        <v>157.36099999999999</v>
      </c>
      <c r="AC1003" s="21">
        <v>156.89500000000001</v>
      </c>
      <c r="AD1003" s="21">
        <v>156.18100000000001</v>
      </c>
      <c r="AE1003" s="21">
        <v>155.51599999999999</v>
      </c>
      <c r="AF1003" s="21">
        <v>155.20400000000001</v>
      </c>
      <c r="AG1003" s="21">
        <v>154.959</v>
      </c>
      <c r="AH1003" s="21">
        <v>154.52600000000001</v>
      </c>
      <c r="AI1003" s="21">
        <v>154.405</v>
      </c>
      <c r="AJ1003" s="21">
        <v>154.898</v>
      </c>
    </row>
    <row r="1004" spans="1:36" s="21" customFormat="1" x14ac:dyDescent="0.25">
      <c r="A1004" s="21" t="s">
        <v>2437</v>
      </c>
      <c r="B1004" s="21" t="s">
        <v>2206</v>
      </c>
      <c r="D1004" s="21">
        <v>616.79399999999998</v>
      </c>
      <c r="E1004" s="21">
        <v>567.63699999999994</v>
      </c>
      <c r="F1004" s="21">
        <v>566.37800000000004</v>
      </c>
      <c r="G1004" s="21">
        <v>561.09400000000005</v>
      </c>
      <c r="H1004" s="21">
        <v>577.36400000000003</v>
      </c>
      <c r="I1004" s="21">
        <v>580.96900000000005</v>
      </c>
      <c r="J1004" s="21">
        <v>581.245</v>
      </c>
      <c r="K1004" s="21">
        <v>567.31799999999998</v>
      </c>
      <c r="L1004" s="21">
        <v>560.31100000000004</v>
      </c>
      <c r="M1004" s="21">
        <v>550.70600000000002</v>
      </c>
      <c r="N1004" s="21">
        <v>542.22500000000002</v>
      </c>
      <c r="O1004" s="21">
        <v>534.26400000000001</v>
      </c>
      <c r="P1004" s="21">
        <v>525.69200000000001</v>
      </c>
      <c r="Q1004" s="21">
        <v>518.70000000000005</v>
      </c>
      <c r="R1004" s="21">
        <v>511.447</v>
      </c>
      <c r="S1004" s="21">
        <v>502.96899999999999</v>
      </c>
      <c r="T1004" s="21">
        <v>495.678</v>
      </c>
      <c r="U1004" s="21">
        <v>489.43</v>
      </c>
      <c r="V1004" s="21">
        <v>483.29599999999999</v>
      </c>
      <c r="W1004" s="21">
        <v>477.68299999999999</v>
      </c>
      <c r="X1004" s="21">
        <v>472.99200000000002</v>
      </c>
      <c r="Y1004" s="21">
        <v>468.27600000000001</v>
      </c>
      <c r="Z1004" s="21">
        <v>463.66899999999998</v>
      </c>
      <c r="AA1004" s="21">
        <v>461.03199999999998</v>
      </c>
      <c r="AB1004" s="21">
        <v>459.68</v>
      </c>
      <c r="AC1004" s="21">
        <v>458.24099999999999</v>
      </c>
      <c r="AD1004" s="21">
        <v>456.00299999999999</v>
      </c>
      <c r="AE1004" s="21">
        <v>453.58199999999999</v>
      </c>
      <c r="AF1004" s="21">
        <v>452.67099999999999</v>
      </c>
      <c r="AG1004" s="21">
        <v>450.63900000000001</v>
      </c>
      <c r="AH1004" s="21">
        <v>448.11799999999999</v>
      </c>
      <c r="AI1004" s="21">
        <v>446.976</v>
      </c>
      <c r="AJ1004" s="21">
        <v>446.87900000000002</v>
      </c>
    </row>
    <row r="1005" spans="1:36" s="21" customFormat="1" x14ac:dyDescent="0.25">
      <c r="A1005" s="21" t="s">
        <v>2439</v>
      </c>
      <c r="B1005" s="21" t="s">
        <v>2228</v>
      </c>
      <c r="D1005" s="21">
        <v>243.256</v>
      </c>
      <c r="E1005" s="21">
        <v>59.381</v>
      </c>
      <c r="F1005" s="21">
        <v>54.033000000000001</v>
      </c>
      <c r="G1005" s="21">
        <v>54.845999999999997</v>
      </c>
      <c r="H1005" s="21">
        <v>54.77</v>
      </c>
      <c r="I1005" s="21">
        <v>53.780999999999999</v>
      </c>
      <c r="J1005" s="21">
        <v>52.497999999999998</v>
      </c>
      <c r="K1005" s="21">
        <v>50.045000000000002</v>
      </c>
      <c r="L1005" s="21">
        <v>48.707000000000001</v>
      </c>
      <c r="M1005" s="21">
        <v>47.347999999999999</v>
      </c>
      <c r="N1005" s="21">
        <v>46.29</v>
      </c>
      <c r="O1005" s="21">
        <v>45.295999999999999</v>
      </c>
      <c r="P1005" s="21">
        <v>44.238999999999997</v>
      </c>
      <c r="Q1005" s="21">
        <v>43.167999999999999</v>
      </c>
      <c r="R1005" s="21">
        <v>42.094000000000001</v>
      </c>
      <c r="S1005" s="21">
        <v>41.063000000000002</v>
      </c>
      <c r="T1005" s="21">
        <v>39.905999999999999</v>
      </c>
      <c r="U1005" s="21">
        <v>38.731999999999999</v>
      </c>
      <c r="V1005" s="21">
        <v>37.616</v>
      </c>
      <c r="W1005" s="21">
        <v>36.603999999999999</v>
      </c>
      <c r="X1005" s="21">
        <v>35.628</v>
      </c>
      <c r="Y1005" s="21">
        <v>34.624000000000002</v>
      </c>
      <c r="Z1005" s="21">
        <v>33.686999999999998</v>
      </c>
      <c r="AA1005" s="21">
        <v>32.793999999999997</v>
      </c>
      <c r="AB1005" s="21">
        <v>31.864000000000001</v>
      </c>
      <c r="AC1005" s="21">
        <v>31.010999999999999</v>
      </c>
      <c r="AD1005" s="21">
        <v>30.05</v>
      </c>
      <c r="AE1005" s="21">
        <v>29.027999999999999</v>
      </c>
      <c r="AF1005" s="21">
        <v>28.117999999999999</v>
      </c>
      <c r="AG1005" s="21">
        <v>27.271000000000001</v>
      </c>
      <c r="AH1005" s="21">
        <v>26.335999999999999</v>
      </c>
      <c r="AI1005" s="21">
        <v>25.439</v>
      </c>
      <c r="AJ1005" s="21">
        <v>24.675999999999998</v>
      </c>
    </row>
    <row r="1006" spans="1:36" s="21" customFormat="1" x14ac:dyDescent="0.25">
      <c r="A1006" s="21" t="s">
        <v>2020</v>
      </c>
      <c r="B1006" s="21" t="s">
        <v>307</v>
      </c>
      <c r="D1006" s="21">
        <v>2.6549999999999998</v>
      </c>
      <c r="E1006" s="21">
        <v>26.338000000000001</v>
      </c>
      <c r="F1006" s="21">
        <v>20.53</v>
      </c>
      <c r="G1006" s="21">
        <v>27.535</v>
      </c>
      <c r="H1006" s="21">
        <v>23.343</v>
      </c>
      <c r="I1006" s="21">
        <v>23.695</v>
      </c>
      <c r="J1006" s="21">
        <v>22.835999999999999</v>
      </c>
      <c r="K1006" s="21">
        <v>22.175000000000001</v>
      </c>
      <c r="L1006" s="21">
        <v>22.998000000000001</v>
      </c>
      <c r="M1006" s="21">
        <v>23.843</v>
      </c>
      <c r="N1006" s="21">
        <v>25.216000000000001</v>
      </c>
      <c r="O1006" s="21">
        <v>26.745999999999999</v>
      </c>
      <c r="P1006" s="21">
        <v>28.23</v>
      </c>
      <c r="Q1006" s="21">
        <v>29.547000000000001</v>
      </c>
      <c r="R1006" s="21">
        <v>30.896000000000001</v>
      </c>
      <c r="S1006" s="21">
        <v>32.395000000000003</v>
      </c>
      <c r="T1006" s="21">
        <v>33.661000000000001</v>
      </c>
      <c r="U1006" s="21">
        <v>34.582000000000001</v>
      </c>
      <c r="V1006" s="21">
        <v>35.716999999999999</v>
      </c>
      <c r="W1006" s="21">
        <v>37.029000000000003</v>
      </c>
      <c r="X1006" s="21">
        <v>37.962000000000003</v>
      </c>
      <c r="Y1006" s="21">
        <v>39.387999999999998</v>
      </c>
      <c r="Z1006" s="21">
        <v>39.412999999999997</v>
      </c>
      <c r="AA1006" s="21">
        <v>40.125</v>
      </c>
      <c r="AB1006" s="21">
        <v>40.533999999999999</v>
      </c>
      <c r="AC1006" s="21">
        <v>40.459000000000003</v>
      </c>
      <c r="AD1006" s="21">
        <v>40.442999999999998</v>
      </c>
      <c r="AE1006" s="21">
        <v>40.713999999999999</v>
      </c>
      <c r="AF1006" s="21">
        <v>40.816000000000003</v>
      </c>
      <c r="AG1006" s="21">
        <v>41.414999999999999</v>
      </c>
      <c r="AH1006" s="21">
        <v>42.036999999999999</v>
      </c>
      <c r="AI1006" s="21">
        <v>42.558</v>
      </c>
      <c r="AJ1006" s="21">
        <v>43.554000000000002</v>
      </c>
    </row>
    <row r="1007" spans="1:36" s="21" customFormat="1" x14ac:dyDescent="0.25">
      <c r="A1007" s="21" t="s">
        <v>257</v>
      </c>
      <c r="B1007" s="21" t="s">
        <v>2207</v>
      </c>
      <c r="D1007" s="21">
        <v>3.831</v>
      </c>
      <c r="E1007" s="21">
        <v>4.3029999999999999</v>
      </c>
      <c r="F1007" s="21">
        <v>4.5019999999999998</v>
      </c>
      <c r="G1007" s="21">
        <v>4.5890000000000004</v>
      </c>
      <c r="H1007" s="21">
        <v>4.5629999999999997</v>
      </c>
      <c r="I1007" s="21">
        <v>4.6740000000000004</v>
      </c>
      <c r="J1007" s="21">
        <v>4.593</v>
      </c>
      <c r="K1007" s="21">
        <v>4.5810000000000004</v>
      </c>
      <c r="L1007" s="21">
        <v>4.6399999999999997</v>
      </c>
      <c r="M1007" s="21">
        <v>4.6980000000000004</v>
      </c>
      <c r="N1007" s="21">
        <v>4.6959999999999997</v>
      </c>
      <c r="O1007" s="21">
        <v>4.7060000000000004</v>
      </c>
      <c r="P1007" s="21">
        <v>4.7290000000000001</v>
      </c>
      <c r="Q1007" s="21">
        <v>4.7329999999999997</v>
      </c>
      <c r="R1007" s="21">
        <v>4.7569999999999997</v>
      </c>
      <c r="S1007" s="21">
        <v>4.7889999999999997</v>
      </c>
      <c r="T1007" s="21">
        <v>4.8090000000000002</v>
      </c>
      <c r="U1007" s="21">
        <v>4.8150000000000004</v>
      </c>
      <c r="V1007" s="21">
        <v>4.8170000000000002</v>
      </c>
      <c r="W1007" s="21">
        <v>4.827</v>
      </c>
      <c r="X1007" s="21">
        <v>4.8390000000000004</v>
      </c>
      <c r="Y1007" s="21">
        <v>4.8680000000000003</v>
      </c>
      <c r="Z1007" s="21">
        <v>4.8410000000000002</v>
      </c>
      <c r="AA1007" s="21">
        <v>4.8550000000000004</v>
      </c>
      <c r="AB1007" s="21">
        <v>4.87</v>
      </c>
      <c r="AC1007" s="21">
        <v>4.8550000000000004</v>
      </c>
      <c r="AD1007" s="21">
        <v>4.84</v>
      </c>
      <c r="AE1007" s="21">
        <v>4.8479999999999999</v>
      </c>
      <c r="AF1007" s="21">
        <v>4.8479999999999999</v>
      </c>
      <c r="AG1007" s="21">
        <v>4.875</v>
      </c>
      <c r="AH1007" s="21">
        <v>4.9000000000000004</v>
      </c>
      <c r="AI1007" s="21">
        <v>4.9210000000000003</v>
      </c>
      <c r="AJ1007" s="21">
        <v>4.9619999999999997</v>
      </c>
    </row>
    <row r="1008" spans="1:36" s="21" customFormat="1" x14ac:dyDescent="0.25">
      <c r="A1008" s="21" t="s">
        <v>2438</v>
      </c>
      <c r="B1008" s="21" t="s">
        <v>2208</v>
      </c>
      <c r="D1008" s="21">
        <v>0.8</v>
      </c>
      <c r="E1008" s="21">
        <v>0.628</v>
      </c>
      <c r="F1008" s="21">
        <v>0.61699999999999999</v>
      </c>
      <c r="G1008" s="21">
        <v>0.58199999999999996</v>
      </c>
      <c r="H1008" s="21">
        <v>0.32400000000000001</v>
      </c>
      <c r="I1008" s="21">
        <v>0.191</v>
      </c>
      <c r="J1008" s="21">
        <v>0.192</v>
      </c>
      <c r="K1008" s="21">
        <v>0.192</v>
      </c>
      <c r="L1008" s="21">
        <v>0.191</v>
      </c>
      <c r="M1008" s="21">
        <v>0.188</v>
      </c>
      <c r="N1008" s="21">
        <v>0.183</v>
      </c>
      <c r="O1008" s="21">
        <v>0.17899999999999999</v>
      </c>
      <c r="P1008" s="21">
        <v>0.17599999999999999</v>
      </c>
      <c r="Q1008" s="21">
        <v>0.17299999999999999</v>
      </c>
      <c r="R1008" s="21">
        <v>0.17100000000000001</v>
      </c>
      <c r="S1008" s="21">
        <v>0.16900000000000001</v>
      </c>
      <c r="T1008" s="21">
        <v>0.16700000000000001</v>
      </c>
      <c r="U1008" s="21">
        <v>0.16600000000000001</v>
      </c>
      <c r="V1008" s="21">
        <v>0.16400000000000001</v>
      </c>
      <c r="W1008" s="21">
        <v>0.16200000000000001</v>
      </c>
      <c r="X1008" s="21">
        <v>0.16</v>
      </c>
      <c r="Y1008" s="21">
        <v>0.159</v>
      </c>
      <c r="Z1008" s="21">
        <v>0.157</v>
      </c>
      <c r="AA1008" s="21">
        <v>0.156</v>
      </c>
      <c r="AB1008" s="21">
        <v>0.156</v>
      </c>
      <c r="AC1008" s="21">
        <v>0.155</v>
      </c>
      <c r="AD1008" s="21">
        <v>0.154</v>
      </c>
      <c r="AE1008" s="21">
        <v>0.155</v>
      </c>
      <c r="AF1008" s="21">
        <v>0.155</v>
      </c>
      <c r="AG1008" s="21">
        <v>0.155</v>
      </c>
      <c r="AH1008" s="21">
        <v>0.154</v>
      </c>
      <c r="AI1008" s="21">
        <v>0.155</v>
      </c>
      <c r="AJ1008" s="21">
        <v>0.154</v>
      </c>
    </row>
    <row r="1009" spans="1:36" s="21" customFormat="1" x14ac:dyDescent="0.25">
      <c r="A1009" s="21" t="s">
        <v>156</v>
      </c>
      <c r="B1009" s="21" t="s">
        <v>156</v>
      </c>
      <c r="D1009" s="21">
        <v>7.0350000000000001</v>
      </c>
      <c r="E1009" s="21">
        <v>0</v>
      </c>
      <c r="F1009" s="21">
        <v>0</v>
      </c>
      <c r="G1009" s="21">
        <v>0</v>
      </c>
      <c r="H1009" s="21">
        <v>0</v>
      </c>
      <c r="I1009" s="21">
        <v>0</v>
      </c>
      <c r="J1009" s="21">
        <v>0</v>
      </c>
      <c r="K1009" s="21">
        <v>0</v>
      </c>
      <c r="L1009" s="21">
        <v>0</v>
      </c>
      <c r="M1009" s="21">
        <v>0</v>
      </c>
      <c r="N1009" s="21">
        <v>0</v>
      </c>
      <c r="O1009" s="21">
        <v>0</v>
      </c>
      <c r="P1009" s="21">
        <v>0</v>
      </c>
      <c r="Q1009" s="21">
        <v>0</v>
      </c>
      <c r="R1009" s="21">
        <v>0</v>
      </c>
      <c r="S1009" s="21">
        <v>0</v>
      </c>
      <c r="T1009" s="21">
        <v>0</v>
      </c>
      <c r="U1009" s="21">
        <v>0</v>
      </c>
      <c r="V1009" s="21">
        <v>0</v>
      </c>
      <c r="W1009" s="21">
        <v>0</v>
      </c>
      <c r="X1009" s="21">
        <v>0</v>
      </c>
      <c r="Y1009" s="21">
        <v>0</v>
      </c>
      <c r="Z1009" s="21">
        <v>0</v>
      </c>
      <c r="AA1009" s="21">
        <v>0</v>
      </c>
      <c r="AB1009" s="21">
        <v>0</v>
      </c>
      <c r="AC1009" s="21">
        <v>0</v>
      </c>
      <c r="AD1009" s="21">
        <v>0</v>
      </c>
      <c r="AE1009" s="21">
        <v>0</v>
      </c>
      <c r="AF1009" s="21">
        <v>0</v>
      </c>
      <c r="AG1009" s="21">
        <v>0</v>
      </c>
      <c r="AH1009" s="21">
        <v>0</v>
      </c>
      <c r="AI1009" s="21">
        <v>0</v>
      </c>
      <c r="AJ1009" s="21">
        <v>0</v>
      </c>
    </row>
    <row r="1010" spans="1:36" s="21" customFormat="1" x14ac:dyDescent="0.25">
      <c r="A1010" s="21" t="s">
        <v>2020</v>
      </c>
      <c r="B1010" s="21" t="s">
        <v>152</v>
      </c>
      <c r="D1010" s="21">
        <v>4.5620000000000003</v>
      </c>
      <c r="E1010" s="21">
        <v>0</v>
      </c>
      <c r="F1010" s="21">
        <v>0</v>
      </c>
      <c r="G1010" s="21">
        <v>0</v>
      </c>
      <c r="H1010" s="21">
        <v>0</v>
      </c>
      <c r="I1010" s="21">
        <v>0</v>
      </c>
      <c r="J1010" s="21">
        <v>0</v>
      </c>
      <c r="K1010" s="21">
        <v>0</v>
      </c>
      <c r="L1010" s="21">
        <v>0</v>
      </c>
      <c r="M1010" s="21">
        <v>0</v>
      </c>
      <c r="N1010" s="21">
        <v>0</v>
      </c>
      <c r="O1010" s="21">
        <v>0</v>
      </c>
      <c r="P1010" s="21">
        <v>0</v>
      </c>
      <c r="Q1010" s="21">
        <v>0</v>
      </c>
      <c r="R1010" s="21">
        <v>0</v>
      </c>
      <c r="S1010" s="21">
        <v>0</v>
      </c>
      <c r="T1010" s="21">
        <v>0</v>
      </c>
      <c r="U1010" s="21">
        <v>0</v>
      </c>
      <c r="V1010" s="21">
        <v>0</v>
      </c>
      <c r="W1010" s="21">
        <v>0</v>
      </c>
      <c r="X1010" s="21">
        <v>0</v>
      </c>
      <c r="Y1010" s="21">
        <v>0</v>
      </c>
      <c r="Z1010" s="21">
        <v>0</v>
      </c>
      <c r="AA1010" s="21">
        <v>0</v>
      </c>
      <c r="AB1010" s="21">
        <v>0</v>
      </c>
      <c r="AC1010" s="21">
        <v>0</v>
      </c>
      <c r="AD1010" s="21">
        <v>0</v>
      </c>
      <c r="AE1010" s="21">
        <v>0</v>
      </c>
      <c r="AF1010" s="21">
        <v>0</v>
      </c>
      <c r="AG1010" s="21">
        <v>0</v>
      </c>
      <c r="AH1010" s="21">
        <v>0</v>
      </c>
      <c r="AI1010" s="21">
        <v>0</v>
      </c>
      <c r="AJ1010" s="21">
        <v>0</v>
      </c>
    </row>
    <row r="1011" spans="1:36" s="21" customFormat="1" x14ac:dyDescent="0.25">
      <c r="A1011" s="21" t="s">
        <v>2209</v>
      </c>
      <c r="B1011" s="21" t="s">
        <v>2209</v>
      </c>
      <c r="D1011" s="21">
        <v>0</v>
      </c>
      <c r="E1011" s="21">
        <v>0</v>
      </c>
      <c r="F1011" s="21">
        <v>0</v>
      </c>
      <c r="G1011" s="21">
        <v>0</v>
      </c>
      <c r="H1011" s="21">
        <v>0</v>
      </c>
      <c r="I1011" s="21">
        <v>0</v>
      </c>
      <c r="J1011" s="21">
        <v>0</v>
      </c>
      <c r="K1011" s="21">
        <v>0</v>
      </c>
      <c r="L1011" s="21">
        <v>0</v>
      </c>
      <c r="M1011" s="21">
        <v>0</v>
      </c>
      <c r="N1011" s="21">
        <v>0</v>
      </c>
      <c r="O1011" s="21">
        <v>0</v>
      </c>
      <c r="P1011" s="21">
        <v>0</v>
      </c>
      <c r="Q1011" s="21">
        <v>0</v>
      </c>
      <c r="R1011" s="21">
        <v>0</v>
      </c>
      <c r="S1011" s="21">
        <v>0</v>
      </c>
      <c r="T1011" s="21">
        <v>0</v>
      </c>
      <c r="U1011" s="21">
        <v>0</v>
      </c>
      <c r="V1011" s="21">
        <v>0</v>
      </c>
      <c r="W1011" s="21">
        <v>0</v>
      </c>
      <c r="X1011" s="21">
        <v>0</v>
      </c>
      <c r="Y1011" s="21">
        <v>0</v>
      </c>
      <c r="Z1011" s="21">
        <v>0</v>
      </c>
      <c r="AA1011" s="21">
        <v>0</v>
      </c>
      <c r="AB1011" s="21">
        <v>0</v>
      </c>
      <c r="AC1011" s="21">
        <v>0</v>
      </c>
      <c r="AD1011" s="21">
        <v>0</v>
      </c>
      <c r="AE1011" s="21">
        <v>0</v>
      </c>
      <c r="AF1011" s="21">
        <v>0</v>
      </c>
      <c r="AG1011" s="21">
        <v>0</v>
      </c>
      <c r="AH1011" s="21">
        <v>0</v>
      </c>
      <c r="AI1011" s="21">
        <v>0</v>
      </c>
      <c r="AJ1011" s="21">
        <v>0</v>
      </c>
    </row>
    <row r="1012" spans="1:36" s="21" customFormat="1" x14ac:dyDescent="0.25">
      <c r="A1012" s="21" t="s">
        <v>2210</v>
      </c>
      <c r="B1012" s="21" t="s">
        <v>2210</v>
      </c>
      <c r="D1012" s="21">
        <v>666.88599999999997</v>
      </c>
      <c r="E1012" s="21">
        <v>601.05799999999999</v>
      </c>
      <c r="F1012" s="21">
        <v>586.55999999999995</v>
      </c>
      <c r="G1012" s="21">
        <v>587.02700000000004</v>
      </c>
      <c r="H1012" s="21">
        <v>604.71699999999998</v>
      </c>
      <c r="I1012" s="21">
        <v>616.827</v>
      </c>
      <c r="J1012" s="21">
        <v>626.48099999999999</v>
      </c>
      <c r="K1012" s="21">
        <v>632.51900000000001</v>
      </c>
      <c r="L1012" s="21">
        <v>641.15099999999995</v>
      </c>
      <c r="M1012" s="21">
        <v>647.94799999999998</v>
      </c>
      <c r="N1012" s="21">
        <v>657</v>
      </c>
      <c r="O1012" s="21">
        <v>665.29300000000001</v>
      </c>
      <c r="P1012" s="21">
        <v>671.45500000000004</v>
      </c>
      <c r="Q1012" s="21">
        <v>678.50599999999997</v>
      </c>
      <c r="R1012" s="21">
        <v>683.97299999999996</v>
      </c>
      <c r="S1012" s="21">
        <v>687.58600000000001</v>
      </c>
      <c r="T1012" s="21">
        <v>690.36500000000001</v>
      </c>
      <c r="U1012" s="21">
        <v>692.58299999999997</v>
      </c>
      <c r="V1012" s="21">
        <v>694.85799999999995</v>
      </c>
      <c r="W1012" s="21">
        <v>697.72400000000005</v>
      </c>
      <c r="X1012" s="21">
        <v>701.08</v>
      </c>
      <c r="Y1012" s="21">
        <v>704.10400000000004</v>
      </c>
      <c r="Z1012" s="21">
        <v>706.74599999999998</v>
      </c>
      <c r="AA1012" s="21">
        <v>711.79700000000003</v>
      </c>
      <c r="AB1012" s="21">
        <v>717.21900000000005</v>
      </c>
      <c r="AC1012" s="21">
        <v>722.29100000000005</v>
      </c>
      <c r="AD1012" s="21">
        <v>725.14300000000003</v>
      </c>
      <c r="AE1012" s="21">
        <v>727.28499999999997</v>
      </c>
      <c r="AF1012" s="21">
        <v>731.64099999999996</v>
      </c>
      <c r="AG1012" s="21">
        <v>734.74</v>
      </c>
      <c r="AH1012" s="21">
        <v>736.42499999999995</v>
      </c>
      <c r="AI1012" s="21">
        <v>739.74599999999998</v>
      </c>
      <c r="AJ1012" s="21">
        <v>745.12099999999998</v>
      </c>
    </row>
    <row r="1013" spans="1:36" s="21" customFormat="1" x14ac:dyDescent="0.25">
      <c r="A1013" s="21" t="s">
        <v>2321</v>
      </c>
      <c r="B1013" s="21" t="s">
        <v>2321</v>
      </c>
      <c r="D1013" s="21">
        <v>441.46600000000001</v>
      </c>
      <c r="E1013" s="21">
        <v>396.04399999999998</v>
      </c>
      <c r="F1013" s="21">
        <v>385.71199999999999</v>
      </c>
      <c r="G1013" s="21">
        <v>381.97399999999999</v>
      </c>
      <c r="H1013" s="21">
        <v>390.596</v>
      </c>
      <c r="I1013" s="21">
        <v>395.30500000000001</v>
      </c>
      <c r="J1013" s="21">
        <v>397.24299999999999</v>
      </c>
      <c r="K1013" s="21">
        <v>397.42599999999999</v>
      </c>
      <c r="L1013" s="21">
        <v>397.72699999999998</v>
      </c>
      <c r="M1013" s="21">
        <v>396.49400000000003</v>
      </c>
      <c r="N1013" s="21">
        <v>396.536</v>
      </c>
      <c r="O1013" s="21">
        <v>396.27199999999999</v>
      </c>
      <c r="P1013" s="21">
        <v>394.94799999999998</v>
      </c>
      <c r="Q1013" s="21">
        <v>394.44400000000002</v>
      </c>
      <c r="R1013" s="21">
        <v>393.351</v>
      </c>
      <c r="S1013" s="21">
        <v>391.56299999999999</v>
      </c>
      <c r="T1013" s="21">
        <v>389.70600000000002</v>
      </c>
      <c r="U1013" s="21">
        <v>388.00599999999997</v>
      </c>
      <c r="V1013" s="21">
        <v>386.64600000000002</v>
      </c>
      <c r="W1013" s="21">
        <v>385.988</v>
      </c>
      <c r="X1013" s="21">
        <v>385.88799999999998</v>
      </c>
      <c r="Y1013" s="21">
        <v>385.85500000000002</v>
      </c>
      <c r="Z1013" s="21">
        <v>385.86099999999999</v>
      </c>
      <c r="AA1013" s="21">
        <v>387.411</v>
      </c>
      <c r="AB1013" s="21">
        <v>389.35399999999998</v>
      </c>
      <c r="AC1013" s="21">
        <v>391.28399999999999</v>
      </c>
      <c r="AD1013" s="21">
        <v>392.17700000000002</v>
      </c>
      <c r="AE1013" s="21">
        <v>392.79</v>
      </c>
      <c r="AF1013" s="21">
        <v>394.70600000000002</v>
      </c>
      <c r="AG1013" s="21">
        <v>396.041</v>
      </c>
      <c r="AH1013" s="21">
        <v>396.685</v>
      </c>
      <c r="AI1013" s="21">
        <v>398.29</v>
      </c>
      <c r="AJ1013" s="21">
        <v>401.07299999999998</v>
      </c>
    </row>
    <row r="1014" spans="1:36" s="21" customFormat="1" x14ac:dyDescent="0.25">
      <c r="A1014" s="21" t="s">
        <v>2211</v>
      </c>
      <c r="B1014" s="21" t="s">
        <v>2211</v>
      </c>
      <c r="D1014" s="21">
        <v>0</v>
      </c>
      <c r="E1014" s="21">
        <v>0</v>
      </c>
      <c r="F1014" s="21">
        <v>0</v>
      </c>
      <c r="G1014" s="21">
        <v>0</v>
      </c>
      <c r="H1014" s="21">
        <v>0</v>
      </c>
      <c r="I1014" s="21">
        <v>0</v>
      </c>
      <c r="J1014" s="21">
        <v>0</v>
      </c>
      <c r="K1014" s="21">
        <v>0</v>
      </c>
      <c r="L1014" s="21">
        <v>0</v>
      </c>
      <c r="M1014" s="21">
        <v>0</v>
      </c>
      <c r="N1014" s="21">
        <v>0</v>
      </c>
      <c r="O1014" s="21">
        <v>0</v>
      </c>
      <c r="P1014" s="21">
        <v>0</v>
      </c>
      <c r="Q1014" s="21">
        <v>0</v>
      </c>
      <c r="R1014" s="21">
        <v>0</v>
      </c>
      <c r="S1014" s="21">
        <v>0</v>
      </c>
      <c r="T1014" s="21">
        <v>0</v>
      </c>
      <c r="U1014" s="21">
        <v>0</v>
      </c>
      <c r="V1014" s="21">
        <v>0</v>
      </c>
      <c r="W1014" s="21">
        <v>0</v>
      </c>
      <c r="X1014" s="21">
        <v>0</v>
      </c>
      <c r="Y1014" s="21">
        <v>0</v>
      </c>
      <c r="Z1014" s="21">
        <v>0</v>
      </c>
      <c r="AA1014" s="21">
        <v>0</v>
      </c>
      <c r="AB1014" s="21">
        <v>0</v>
      </c>
      <c r="AC1014" s="21">
        <v>0</v>
      </c>
      <c r="AD1014" s="21">
        <v>0</v>
      </c>
      <c r="AE1014" s="21">
        <v>0</v>
      </c>
      <c r="AF1014" s="21">
        <v>0</v>
      </c>
      <c r="AG1014" s="21">
        <v>0</v>
      </c>
      <c r="AH1014" s="21">
        <v>0</v>
      </c>
      <c r="AI1014" s="21">
        <v>0</v>
      </c>
      <c r="AJ1014" s="21">
        <v>0</v>
      </c>
    </row>
    <row r="1015" spans="1:36" s="21" customFormat="1" x14ac:dyDescent="0.25">
      <c r="A1015" s="21" t="s">
        <v>2212</v>
      </c>
      <c r="B1015" s="21" t="s">
        <v>2212</v>
      </c>
      <c r="D1015" s="21">
        <v>2367.0369999999998</v>
      </c>
      <c r="E1015" s="21">
        <v>1857.616</v>
      </c>
      <c r="F1015" s="21">
        <v>1807.0530000000001</v>
      </c>
      <c r="G1015" s="21">
        <v>1813.6420000000001</v>
      </c>
      <c r="H1015" s="21">
        <v>1855.9010000000001</v>
      </c>
      <c r="I1015" s="21">
        <v>1876.8109999999999</v>
      </c>
      <c r="J1015" s="21">
        <v>1886.6780000000001</v>
      </c>
      <c r="K1015" s="21">
        <v>1876.3</v>
      </c>
      <c r="L1015" s="21">
        <v>1876.76</v>
      </c>
      <c r="M1015" s="21">
        <v>1870.4839999999999</v>
      </c>
      <c r="N1015" s="21">
        <v>1870.144</v>
      </c>
      <c r="O1015" s="21">
        <v>1869.7139999999999</v>
      </c>
      <c r="P1015" s="21">
        <v>1865.1389999999999</v>
      </c>
      <c r="Q1015" s="21">
        <v>1864.1489999999999</v>
      </c>
      <c r="R1015" s="21">
        <v>1860.6590000000001</v>
      </c>
      <c r="S1015" s="21">
        <v>1853.365</v>
      </c>
      <c r="T1015" s="21">
        <v>1846.0360000000001</v>
      </c>
      <c r="U1015" s="21">
        <v>1839.241</v>
      </c>
      <c r="V1015" s="21">
        <v>1833.2429999999999</v>
      </c>
      <c r="W1015" s="21">
        <v>1829.6769999999999</v>
      </c>
      <c r="X1015" s="21">
        <v>1827.971</v>
      </c>
      <c r="Y1015" s="21">
        <v>1826.4010000000001</v>
      </c>
      <c r="Z1015" s="21">
        <v>1823.1469999999999</v>
      </c>
      <c r="AA1015" s="21">
        <v>1827.221</v>
      </c>
      <c r="AB1015" s="21">
        <v>1833.268</v>
      </c>
      <c r="AC1015" s="21">
        <v>1838.4280000000001</v>
      </c>
      <c r="AD1015" s="21">
        <v>1839.1189999999999</v>
      </c>
      <c r="AE1015" s="21">
        <v>1838.73</v>
      </c>
      <c r="AF1015" s="21">
        <v>1843.829</v>
      </c>
      <c r="AG1015" s="21">
        <v>1846.3109999999999</v>
      </c>
      <c r="AH1015" s="21">
        <v>1845.798</v>
      </c>
      <c r="AI1015" s="21">
        <v>1849.6130000000001</v>
      </c>
      <c r="AJ1015" s="21">
        <v>1858.854</v>
      </c>
    </row>
    <row r="1016" spans="1:36" x14ac:dyDescent="0.25">
      <c r="A1016" s="17"/>
    </row>
    <row r="1017" spans="1:36" x14ac:dyDescent="0.25">
      <c r="A1017" s="17"/>
      <c r="B1017" s="226" t="s">
        <v>2322</v>
      </c>
    </row>
    <row r="1018" spans="1:36" x14ac:dyDescent="0.25">
      <c r="A1018" s="17"/>
      <c r="B1018" s="226" t="s">
        <v>240</v>
      </c>
      <c r="D1018" s="226">
        <v>4.7590000000000003</v>
      </c>
      <c r="E1018" s="226">
        <v>2.573</v>
      </c>
      <c r="F1018" s="226">
        <v>2.4119999999999999</v>
      </c>
      <c r="G1018" s="226">
        <v>2.4319999999999999</v>
      </c>
      <c r="H1018" s="226">
        <v>2.4359999999999999</v>
      </c>
      <c r="I1018" s="226">
        <v>2.427</v>
      </c>
      <c r="J1018" s="226">
        <v>2.4129999999999998</v>
      </c>
      <c r="K1018" s="226">
        <v>2.4159999999999999</v>
      </c>
      <c r="L1018" s="226">
        <v>2.3919999999999999</v>
      </c>
      <c r="M1018" s="226">
        <v>2.3660000000000001</v>
      </c>
      <c r="N1018" s="226">
        <v>2.339</v>
      </c>
      <c r="O1018" s="226">
        <v>2.3130000000000002</v>
      </c>
      <c r="P1018" s="226">
        <v>2.29</v>
      </c>
      <c r="Q1018" s="226">
        <v>2.2690000000000001</v>
      </c>
      <c r="R1018" s="226">
        <v>2.25</v>
      </c>
      <c r="S1018" s="226">
        <v>2.2320000000000002</v>
      </c>
      <c r="T1018" s="226">
        <v>2.214</v>
      </c>
      <c r="U1018" s="226">
        <v>2.1989999999999998</v>
      </c>
      <c r="V1018" s="226">
        <v>2.1829999999999998</v>
      </c>
      <c r="W1018" s="226">
        <v>2.17</v>
      </c>
      <c r="X1018" s="226">
        <v>2.1579999999999999</v>
      </c>
      <c r="Y1018" s="226">
        <v>2.1459999999999999</v>
      </c>
      <c r="Z1018" s="226">
        <v>2.1360000000000001</v>
      </c>
      <c r="AA1018" s="226">
        <v>2.1259999999999999</v>
      </c>
      <c r="AB1018" s="226">
        <v>2.117</v>
      </c>
      <c r="AC1018" s="226">
        <v>2.11</v>
      </c>
      <c r="AD1018" s="226">
        <v>2.1040000000000001</v>
      </c>
      <c r="AE1018" s="226">
        <v>2.0979999999999999</v>
      </c>
      <c r="AF1018" s="226">
        <v>2.0920000000000001</v>
      </c>
      <c r="AG1018" s="226">
        <v>2.0870000000000002</v>
      </c>
      <c r="AH1018" s="226">
        <v>2.0819999999999999</v>
      </c>
      <c r="AI1018" s="226">
        <v>2.0779999999999998</v>
      </c>
      <c r="AJ1018" s="226">
        <v>2.073</v>
      </c>
    </row>
    <row r="1019" spans="1:36" x14ac:dyDescent="0.25">
      <c r="A1019" s="17"/>
      <c r="B1019" s="226" t="s">
        <v>2204</v>
      </c>
      <c r="D1019" s="226">
        <v>5.2380000000000004</v>
      </c>
      <c r="E1019" s="226">
        <v>4.9539999999999997</v>
      </c>
      <c r="F1019" s="226">
        <v>4.9379999999999997</v>
      </c>
      <c r="G1019" s="226">
        <v>4.6639999999999997</v>
      </c>
      <c r="H1019" s="226">
        <v>4.7149999999999999</v>
      </c>
      <c r="I1019" s="226">
        <v>4.718</v>
      </c>
      <c r="J1019" s="226">
        <v>4.7140000000000004</v>
      </c>
      <c r="K1019" s="226">
        <v>4.6289999999999996</v>
      </c>
      <c r="L1019" s="226">
        <v>4.5629999999999997</v>
      </c>
      <c r="M1019" s="226">
        <v>4.4800000000000004</v>
      </c>
      <c r="N1019" s="226">
        <v>4.38</v>
      </c>
      <c r="O1019" s="226">
        <v>4.28</v>
      </c>
      <c r="P1019" s="226">
        <v>4.1829999999999998</v>
      </c>
      <c r="Q1019" s="226">
        <v>4.0940000000000003</v>
      </c>
      <c r="R1019" s="226">
        <v>4.0090000000000003</v>
      </c>
      <c r="S1019" s="226">
        <v>3.9159999999999999</v>
      </c>
      <c r="T1019" s="226">
        <v>3.8370000000000002</v>
      </c>
      <c r="U1019" s="226">
        <v>3.7679999999999998</v>
      </c>
      <c r="V1019" s="226">
        <v>3.7</v>
      </c>
      <c r="W1019" s="226">
        <v>3.6309999999999998</v>
      </c>
      <c r="X1019" s="226">
        <v>3.569</v>
      </c>
      <c r="Y1019" s="226">
        <v>3.508</v>
      </c>
      <c r="Z1019" s="226">
        <v>3.4580000000000002</v>
      </c>
      <c r="AA1019" s="226">
        <v>3.4119999999999999</v>
      </c>
      <c r="AB1019" s="226">
        <v>3.3759999999999999</v>
      </c>
      <c r="AC1019" s="226">
        <v>3.3439999999999999</v>
      </c>
      <c r="AD1019" s="226">
        <v>3.3149999999999999</v>
      </c>
      <c r="AE1019" s="226">
        <v>3.286</v>
      </c>
      <c r="AF1019" s="226">
        <v>3.2610000000000001</v>
      </c>
      <c r="AG1019" s="226">
        <v>3.2280000000000002</v>
      </c>
      <c r="AH1019" s="226">
        <v>3.198</v>
      </c>
      <c r="AI1019" s="226">
        <v>3.1739999999999999</v>
      </c>
      <c r="AJ1019" s="226">
        <v>3.1459999999999999</v>
      </c>
    </row>
    <row r="1020" spans="1:36" x14ac:dyDescent="0.25">
      <c r="A1020" s="17"/>
      <c r="B1020" s="226" t="s">
        <v>2205</v>
      </c>
      <c r="D1020" s="226">
        <v>2.4910000000000001</v>
      </c>
      <c r="E1020" s="226">
        <v>2.2690000000000001</v>
      </c>
      <c r="F1020" s="226">
        <v>2.2999999999999998</v>
      </c>
      <c r="G1020" s="226">
        <v>2.2999999999999998</v>
      </c>
      <c r="H1020" s="226">
        <v>2.3090000000000002</v>
      </c>
      <c r="I1020" s="226">
        <v>2.2829999999999999</v>
      </c>
      <c r="J1020" s="226">
        <v>2.242</v>
      </c>
      <c r="K1020" s="226">
        <v>2.1539999999999999</v>
      </c>
      <c r="L1020" s="226">
        <v>2.1040000000000001</v>
      </c>
      <c r="M1020" s="226">
        <v>2.06</v>
      </c>
      <c r="N1020" s="226">
        <v>2.0249999999999999</v>
      </c>
      <c r="O1020" s="226">
        <v>1.9950000000000001</v>
      </c>
      <c r="P1020" s="226">
        <v>1.97</v>
      </c>
      <c r="Q1020" s="226">
        <v>1.946</v>
      </c>
      <c r="R1020" s="226">
        <v>1.9239999999999999</v>
      </c>
      <c r="S1020" s="226">
        <v>1.905</v>
      </c>
      <c r="T1020" s="226">
        <v>1.8859999999999999</v>
      </c>
      <c r="U1020" s="226">
        <v>1.8680000000000001</v>
      </c>
      <c r="V1020" s="226">
        <v>1.851</v>
      </c>
      <c r="W1020" s="226">
        <v>1.835</v>
      </c>
      <c r="X1020" s="226">
        <v>1.819</v>
      </c>
      <c r="Y1020" s="226">
        <v>1.806</v>
      </c>
      <c r="Z1020" s="226">
        <v>1.788</v>
      </c>
      <c r="AA1020" s="226">
        <v>1.7729999999999999</v>
      </c>
      <c r="AB1020" s="226">
        <v>1.7569999999999999</v>
      </c>
      <c r="AC1020" s="226">
        <v>1.7410000000000001</v>
      </c>
      <c r="AD1020" s="226">
        <v>1.7270000000000001</v>
      </c>
      <c r="AE1020" s="226">
        <v>1.714</v>
      </c>
      <c r="AF1020" s="226">
        <v>1.7010000000000001</v>
      </c>
      <c r="AG1020" s="226">
        <v>1.6919999999999999</v>
      </c>
      <c r="AH1020" s="226">
        <v>1.6830000000000001</v>
      </c>
      <c r="AI1020" s="226">
        <v>1.675</v>
      </c>
      <c r="AJ1020" s="226">
        <v>1.669</v>
      </c>
    </row>
    <row r="1021" spans="1:36" x14ac:dyDescent="0.25">
      <c r="A1021" s="17"/>
      <c r="B1021" s="226" t="s">
        <v>2228</v>
      </c>
      <c r="D1021" s="226">
        <v>3.048</v>
      </c>
      <c r="E1021" s="226">
        <v>0.75600000000000001</v>
      </c>
      <c r="F1021" s="226">
        <v>0.69</v>
      </c>
      <c r="G1021" s="226">
        <v>0.68100000000000005</v>
      </c>
      <c r="H1021" s="226">
        <v>0.66600000000000004</v>
      </c>
      <c r="I1021" s="226">
        <v>0.64800000000000002</v>
      </c>
      <c r="J1021" s="226">
        <v>0.628</v>
      </c>
      <c r="K1021" s="226">
        <v>0.59799999999999998</v>
      </c>
      <c r="L1021" s="226">
        <v>0.57999999999999996</v>
      </c>
      <c r="M1021" s="226">
        <v>0.56200000000000006</v>
      </c>
      <c r="N1021" s="226">
        <v>0.54700000000000004</v>
      </c>
      <c r="O1021" s="226">
        <v>0.53200000000000003</v>
      </c>
      <c r="P1021" s="226">
        <v>0.51800000000000002</v>
      </c>
      <c r="Q1021" s="226">
        <v>0.503</v>
      </c>
      <c r="R1021" s="226">
        <v>0.48799999999999999</v>
      </c>
      <c r="S1021" s="226">
        <v>0.47499999999999998</v>
      </c>
      <c r="T1021" s="226">
        <v>0.46100000000000002</v>
      </c>
      <c r="U1021" s="226">
        <v>0.44600000000000001</v>
      </c>
      <c r="V1021" s="226">
        <v>0.432</v>
      </c>
      <c r="W1021" s="226">
        <v>0.41899999999999998</v>
      </c>
      <c r="X1021" s="226">
        <v>0.40600000000000003</v>
      </c>
      <c r="Y1021" s="226">
        <v>0.39300000000000002</v>
      </c>
      <c r="Z1021" s="226">
        <v>0.38100000000000001</v>
      </c>
      <c r="AA1021" s="226">
        <v>0.36899999999999999</v>
      </c>
      <c r="AB1021" s="226">
        <v>0.35599999999999998</v>
      </c>
      <c r="AC1021" s="226">
        <v>0.34399999999999997</v>
      </c>
      <c r="AD1021" s="226">
        <v>0.33200000000000002</v>
      </c>
      <c r="AE1021" s="226">
        <v>0.32</v>
      </c>
      <c r="AF1021" s="226">
        <v>0.308</v>
      </c>
      <c r="AG1021" s="226">
        <v>0.29799999999999999</v>
      </c>
      <c r="AH1021" s="226">
        <v>0.28699999999999998</v>
      </c>
      <c r="AI1021" s="226">
        <v>0.27600000000000002</v>
      </c>
      <c r="AJ1021" s="226">
        <v>0.26600000000000001</v>
      </c>
    </row>
    <row r="1022" spans="1:36" x14ac:dyDescent="0.25">
      <c r="A1022" s="17"/>
      <c r="B1022" s="226" t="s">
        <v>307</v>
      </c>
      <c r="D1022" s="226">
        <v>3.3000000000000002E-2</v>
      </c>
      <c r="E1022" s="226">
        <v>0.33500000000000002</v>
      </c>
      <c r="F1022" s="226">
        <v>0.26200000000000001</v>
      </c>
      <c r="G1022" s="226">
        <v>0.34200000000000003</v>
      </c>
      <c r="H1022" s="226">
        <v>0.28399999999999997</v>
      </c>
      <c r="I1022" s="226">
        <v>0.28599999999999998</v>
      </c>
      <c r="J1022" s="226">
        <v>0.27300000000000002</v>
      </c>
      <c r="K1022" s="226">
        <v>0.26500000000000001</v>
      </c>
      <c r="L1022" s="226">
        <v>0.27400000000000002</v>
      </c>
      <c r="M1022" s="226">
        <v>0.28299999999999997</v>
      </c>
      <c r="N1022" s="226">
        <v>0.29799999999999999</v>
      </c>
      <c r="O1022" s="226">
        <v>0.314</v>
      </c>
      <c r="P1022" s="226">
        <v>0.33</v>
      </c>
      <c r="Q1022" s="226">
        <v>0.34399999999999997</v>
      </c>
      <c r="R1022" s="226">
        <v>0.35799999999999998</v>
      </c>
      <c r="S1022" s="226">
        <v>0.375</v>
      </c>
      <c r="T1022" s="226">
        <v>0.38900000000000001</v>
      </c>
      <c r="U1022" s="226">
        <v>0.39800000000000002</v>
      </c>
      <c r="V1022" s="226">
        <v>0.41</v>
      </c>
      <c r="W1022" s="226">
        <v>0.42399999999999999</v>
      </c>
      <c r="X1022" s="226">
        <v>0.432</v>
      </c>
      <c r="Y1022" s="226">
        <v>0.44700000000000001</v>
      </c>
      <c r="Z1022" s="226">
        <v>0.44600000000000001</v>
      </c>
      <c r="AA1022" s="226">
        <v>0.45100000000000001</v>
      </c>
      <c r="AB1022" s="226">
        <v>0.45300000000000001</v>
      </c>
      <c r="AC1022" s="226">
        <v>0.44900000000000001</v>
      </c>
      <c r="AD1022" s="226">
        <v>0.44700000000000001</v>
      </c>
      <c r="AE1022" s="226">
        <v>0.44900000000000001</v>
      </c>
      <c r="AF1022" s="226">
        <v>0.44700000000000001</v>
      </c>
      <c r="AG1022" s="226">
        <v>0.45200000000000001</v>
      </c>
      <c r="AH1022" s="226">
        <v>0.45800000000000002</v>
      </c>
      <c r="AI1022" s="226">
        <v>0.46200000000000002</v>
      </c>
      <c r="AJ1022" s="226">
        <v>0.46899999999999997</v>
      </c>
    </row>
    <row r="1023" spans="1:36" x14ac:dyDescent="0.25">
      <c r="A1023" s="17"/>
      <c r="B1023" s="226" t="s">
        <v>2207</v>
      </c>
      <c r="D1023" s="226">
        <v>4.8000000000000001E-2</v>
      </c>
      <c r="E1023" s="226">
        <v>5.5E-2</v>
      </c>
      <c r="F1023" s="226">
        <v>5.8000000000000003E-2</v>
      </c>
      <c r="G1023" s="226">
        <v>5.7000000000000002E-2</v>
      </c>
      <c r="H1023" s="226">
        <v>5.6000000000000001E-2</v>
      </c>
      <c r="I1023" s="226">
        <v>5.6000000000000001E-2</v>
      </c>
      <c r="J1023" s="226">
        <v>5.5E-2</v>
      </c>
      <c r="K1023" s="226">
        <v>5.5E-2</v>
      </c>
      <c r="L1023" s="226">
        <v>5.5E-2</v>
      </c>
      <c r="M1023" s="226">
        <v>5.6000000000000001E-2</v>
      </c>
      <c r="N1023" s="226">
        <v>5.5E-2</v>
      </c>
      <c r="O1023" s="226">
        <v>5.5E-2</v>
      </c>
      <c r="P1023" s="226">
        <v>5.5E-2</v>
      </c>
      <c r="Q1023" s="226">
        <v>5.5E-2</v>
      </c>
      <c r="R1023" s="226">
        <v>5.5E-2</v>
      </c>
      <c r="S1023" s="226">
        <v>5.5E-2</v>
      </c>
      <c r="T1023" s="226">
        <v>5.6000000000000001E-2</v>
      </c>
      <c r="U1023" s="226">
        <v>5.5E-2</v>
      </c>
      <c r="V1023" s="226">
        <v>5.5E-2</v>
      </c>
      <c r="W1023" s="226">
        <v>5.5E-2</v>
      </c>
      <c r="X1023" s="226">
        <v>5.5E-2</v>
      </c>
      <c r="Y1023" s="226">
        <v>5.5E-2</v>
      </c>
      <c r="Z1023" s="226">
        <v>5.5E-2</v>
      </c>
      <c r="AA1023" s="226">
        <v>5.5E-2</v>
      </c>
      <c r="AB1023" s="226">
        <v>5.3999999999999999E-2</v>
      </c>
      <c r="AC1023" s="226">
        <v>5.3999999999999999E-2</v>
      </c>
      <c r="AD1023" s="226">
        <v>5.3999999999999999E-2</v>
      </c>
      <c r="AE1023" s="226">
        <v>5.2999999999999999E-2</v>
      </c>
      <c r="AF1023" s="226">
        <v>5.2999999999999999E-2</v>
      </c>
      <c r="AG1023" s="226">
        <v>5.2999999999999999E-2</v>
      </c>
      <c r="AH1023" s="226">
        <v>5.2999999999999999E-2</v>
      </c>
      <c r="AI1023" s="226">
        <v>5.2999999999999999E-2</v>
      </c>
      <c r="AJ1023" s="226">
        <v>5.2999999999999999E-2</v>
      </c>
    </row>
    <row r="1024" spans="1:36" x14ac:dyDescent="0.25">
      <c r="A1024" s="17"/>
      <c r="B1024" s="226" t="s">
        <v>2208</v>
      </c>
      <c r="D1024" s="226">
        <v>0.01</v>
      </c>
      <c r="E1024" s="226">
        <v>8.0000000000000002E-3</v>
      </c>
      <c r="F1024" s="226">
        <v>8.0000000000000002E-3</v>
      </c>
      <c r="G1024" s="226">
        <v>7.0000000000000001E-3</v>
      </c>
      <c r="H1024" s="226">
        <v>4.0000000000000001E-3</v>
      </c>
      <c r="I1024" s="226">
        <v>2E-3</v>
      </c>
      <c r="J1024" s="226">
        <v>2E-3</v>
      </c>
      <c r="K1024" s="226">
        <v>2E-3</v>
      </c>
      <c r="L1024" s="226">
        <v>2E-3</v>
      </c>
      <c r="M1024" s="226">
        <v>2E-3</v>
      </c>
      <c r="N1024" s="226">
        <v>2E-3</v>
      </c>
      <c r="O1024" s="226">
        <v>2E-3</v>
      </c>
      <c r="P1024" s="226">
        <v>2E-3</v>
      </c>
      <c r="Q1024" s="226">
        <v>2E-3</v>
      </c>
      <c r="R1024" s="226">
        <v>2E-3</v>
      </c>
      <c r="S1024" s="226">
        <v>2E-3</v>
      </c>
      <c r="T1024" s="226">
        <v>2E-3</v>
      </c>
      <c r="U1024" s="226">
        <v>2E-3</v>
      </c>
      <c r="V1024" s="226">
        <v>2E-3</v>
      </c>
      <c r="W1024" s="226">
        <v>2E-3</v>
      </c>
      <c r="X1024" s="226">
        <v>2E-3</v>
      </c>
      <c r="Y1024" s="226">
        <v>2E-3</v>
      </c>
      <c r="Z1024" s="226">
        <v>2E-3</v>
      </c>
      <c r="AA1024" s="226">
        <v>2E-3</v>
      </c>
      <c r="AB1024" s="226">
        <v>2E-3</v>
      </c>
      <c r="AC1024" s="226">
        <v>2E-3</v>
      </c>
      <c r="AD1024" s="226">
        <v>2E-3</v>
      </c>
      <c r="AE1024" s="226">
        <v>2E-3</v>
      </c>
      <c r="AF1024" s="226">
        <v>2E-3</v>
      </c>
      <c r="AG1024" s="226">
        <v>2E-3</v>
      </c>
      <c r="AH1024" s="226">
        <v>2E-3</v>
      </c>
      <c r="AI1024" s="226">
        <v>2E-3</v>
      </c>
      <c r="AJ1024" s="226">
        <v>2E-3</v>
      </c>
    </row>
    <row r="1025" spans="1:36" x14ac:dyDescent="0.25">
      <c r="A1025" s="17"/>
      <c r="B1025" s="226" t="s">
        <v>156</v>
      </c>
      <c r="D1025" s="226">
        <v>8.7999999999999995E-2</v>
      </c>
      <c r="E1025" s="226">
        <v>0</v>
      </c>
      <c r="F1025" s="226">
        <v>0</v>
      </c>
      <c r="G1025" s="226">
        <v>0</v>
      </c>
      <c r="H1025" s="226">
        <v>0</v>
      </c>
      <c r="I1025" s="226">
        <v>0</v>
      </c>
      <c r="J1025" s="226">
        <v>0</v>
      </c>
      <c r="K1025" s="226">
        <v>0</v>
      </c>
      <c r="L1025" s="226">
        <v>0</v>
      </c>
      <c r="M1025" s="226">
        <v>0</v>
      </c>
      <c r="N1025" s="226">
        <v>0</v>
      </c>
      <c r="O1025" s="226">
        <v>0</v>
      </c>
      <c r="P1025" s="226">
        <v>0</v>
      </c>
      <c r="Q1025" s="226">
        <v>0</v>
      </c>
      <c r="R1025" s="226">
        <v>0</v>
      </c>
      <c r="S1025" s="226">
        <v>0</v>
      </c>
      <c r="T1025" s="226">
        <v>0</v>
      </c>
      <c r="U1025" s="226">
        <v>0</v>
      </c>
      <c r="V1025" s="226">
        <v>0</v>
      </c>
      <c r="W1025" s="226">
        <v>0</v>
      </c>
      <c r="X1025" s="226">
        <v>0</v>
      </c>
      <c r="Y1025" s="226">
        <v>0</v>
      </c>
      <c r="Z1025" s="226">
        <v>0</v>
      </c>
      <c r="AA1025" s="226">
        <v>0</v>
      </c>
      <c r="AB1025" s="226">
        <v>0</v>
      </c>
      <c r="AC1025" s="226">
        <v>0</v>
      </c>
      <c r="AD1025" s="226">
        <v>0</v>
      </c>
      <c r="AE1025" s="226">
        <v>0</v>
      </c>
      <c r="AF1025" s="226">
        <v>0</v>
      </c>
      <c r="AG1025" s="226">
        <v>0</v>
      </c>
      <c r="AH1025" s="226">
        <v>0</v>
      </c>
      <c r="AI1025" s="226">
        <v>0</v>
      </c>
      <c r="AJ1025" s="226">
        <v>0</v>
      </c>
    </row>
    <row r="1026" spans="1:36" x14ac:dyDescent="0.25">
      <c r="A1026" s="17"/>
      <c r="B1026" s="226" t="s">
        <v>152</v>
      </c>
      <c r="D1026" s="226">
        <v>5.7000000000000002E-2</v>
      </c>
      <c r="E1026" s="226">
        <v>0</v>
      </c>
      <c r="F1026" s="226">
        <v>0</v>
      </c>
      <c r="G1026" s="226">
        <v>0</v>
      </c>
      <c r="H1026" s="226">
        <v>0</v>
      </c>
      <c r="I1026" s="226">
        <v>0</v>
      </c>
      <c r="J1026" s="226">
        <v>0</v>
      </c>
      <c r="K1026" s="226">
        <v>0</v>
      </c>
      <c r="L1026" s="226">
        <v>0</v>
      </c>
      <c r="M1026" s="226">
        <v>0</v>
      </c>
      <c r="N1026" s="226">
        <v>0</v>
      </c>
      <c r="O1026" s="226">
        <v>0</v>
      </c>
      <c r="P1026" s="226">
        <v>0</v>
      </c>
      <c r="Q1026" s="226">
        <v>0</v>
      </c>
      <c r="R1026" s="226">
        <v>0</v>
      </c>
      <c r="S1026" s="226">
        <v>0</v>
      </c>
      <c r="T1026" s="226">
        <v>0</v>
      </c>
      <c r="U1026" s="226">
        <v>0</v>
      </c>
      <c r="V1026" s="226">
        <v>0</v>
      </c>
      <c r="W1026" s="226">
        <v>0</v>
      </c>
      <c r="X1026" s="226">
        <v>0</v>
      </c>
      <c r="Y1026" s="226">
        <v>0</v>
      </c>
      <c r="Z1026" s="226">
        <v>0</v>
      </c>
      <c r="AA1026" s="226">
        <v>0</v>
      </c>
      <c r="AB1026" s="226">
        <v>0</v>
      </c>
      <c r="AC1026" s="226">
        <v>0</v>
      </c>
      <c r="AD1026" s="226">
        <v>0</v>
      </c>
      <c r="AE1026" s="226">
        <v>0</v>
      </c>
      <c r="AF1026" s="226">
        <v>0</v>
      </c>
      <c r="AG1026" s="226">
        <v>0</v>
      </c>
      <c r="AH1026" s="226">
        <v>0</v>
      </c>
      <c r="AI1026" s="226">
        <v>0</v>
      </c>
      <c r="AJ1026" s="226">
        <v>0</v>
      </c>
    </row>
    <row r="1027" spans="1:36" x14ac:dyDescent="0.25">
      <c r="A1027" s="17"/>
      <c r="B1027" s="226" t="s">
        <v>2209</v>
      </c>
      <c r="D1027" s="226">
        <v>0</v>
      </c>
      <c r="E1027" s="226">
        <v>0</v>
      </c>
      <c r="F1027" s="226">
        <v>0</v>
      </c>
      <c r="G1027" s="226">
        <v>0</v>
      </c>
      <c r="H1027" s="226">
        <v>0</v>
      </c>
      <c r="I1027" s="226">
        <v>0</v>
      </c>
      <c r="J1027" s="226">
        <v>0</v>
      </c>
      <c r="K1027" s="226">
        <v>0</v>
      </c>
      <c r="L1027" s="226">
        <v>0</v>
      </c>
      <c r="M1027" s="226">
        <v>0</v>
      </c>
      <c r="N1027" s="226">
        <v>0</v>
      </c>
      <c r="O1027" s="226">
        <v>0</v>
      </c>
      <c r="P1027" s="226">
        <v>0</v>
      </c>
      <c r="Q1027" s="226">
        <v>0</v>
      </c>
      <c r="R1027" s="226">
        <v>0</v>
      </c>
      <c r="S1027" s="226">
        <v>0</v>
      </c>
      <c r="T1027" s="226">
        <v>0</v>
      </c>
      <c r="U1027" s="226">
        <v>0</v>
      </c>
      <c r="V1027" s="226">
        <v>0</v>
      </c>
      <c r="W1027" s="226">
        <v>0</v>
      </c>
      <c r="X1027" s="226">
        <v>0</v>
      </c>
      <c r="Y1027" s="226">
        <v>0</v>
      </c>
      <c r="Z1027" s="226">
        <v>0</v>
      </c>
      <c r="AA1027" s="226">
        <v>0</v>
      </c>
      <c r="AB1027" s="226">
        <v>0</v>
      </c>
      <c r="AC1027" s="226">
        <v>0</v>
      </c>
      <c r="AD1027" s="226">
        <v>0</v>
      </c>
      <c r="AE1027" s="226">
        <v>0</v>
      </c>
      <c r="AF1027" s="226">
        <v>0</v>
      </c>
      <c r="AG1027" s="226">
        <v>0</v>
      </c>
      <c r="AH1027" s="226">
        <v>0</v>
      </c>
      <c r="AI1027" s="226">
        <v>0</v>
      </c>
      <c r="AJ1027" s="226">
        <v>0</v>
      </c>
    </row>
    <row r="1028" spans="1:36" x14ac:dyDescent="0.25">
      <c r="A1028" s="17"/>
      <c r="B1028" s="226" t="s">
        <v>2210</v>
      </c>
      <c r="D1028" s="226">
        <v>8.3569999999999993</v>
      </c>
      <c r="E1028" s="226">
        <v>7.6479999999999997</v>
      </c>
      <c r="F1028" s="226">
        <v>7.4960000000000004</v>
      </c>
      <c r="G1028" s="226">
        <v>7.2850000000000001</v>
      </c>
      <c r="H1028" s="226">
        <v>7.3559999999999999</v>
      </c>
      <c r="I1028" s="226">
        <v>7.4329999999999998</v>
      </c>
      <c r="J1028" s="226">
        <v>7.4969999999999999</v>
      </c>
      <c r="K1028" s="226">
        <v>7.5629999999999997</v>
      </c>
      <c r="L1028" s="226">
        <v>7.6289999999999996</v>
      </c>
      <c r="M1028" s="226">
        <v>7.6950000000000003</v>
      </c>
      <c r="N1028" s="226">
        <v>7.7610000000000001</v>
      </c>
      <c r="O1028" s="226">
        <v>7.8150000000000004</v>
      </c>
      <c r="P1028" s="226">
        <v>7.859</v>
      </c>
      <c r="Q1028" s="226">
        <v>7.9009999999999998</v>
      </c>
      <c r="R1028" s="226">
        <v>7.9340000000000002</v>
      </c>
      <c r="S1028" s="226">
        <v>7.9569999999999999</v>
      </c>
      <c r="T1028" s="226">
        <v>7.9710000000000001</v>
      </c>
      <c r="U1028" s="226">
        <v>7.9749999999999996</v>
      </c>
      <c r="V1028" s="226">
        <v>7.98</v>
      </c>
      <c r="W1028" s="226">
        <v>7.984</v>
      </c>
      <c r="X1028" s="226">
        <v>7.9870000000000001</v>
      </c>
      <c r="Y1028" s="226">
        <v>7.99</v>
      </c>
      <c r="Z1028" s="226">
        <v>7.9960000000000004</v>
      </c>
      <c r="AA1028" s="226">
        <v>8.0050000000000008</v>
      </c>
      <c r="AB1028" s="226">
        <v>8.01</v>
      </c>
      <c r="AC1028" s="226">
        <v>8.0150000000000006</v>
      </c>
      <c r="AD1028" s="226">
        <v>8.0169999999999995</v>
      </c>
      <c r="AE1028" s="226">
        <v>8.0169999999999995</v>
      </c>
      <c r="AF1028" s="226">
        <v>8.0210000000000008</v>
      </c>
      <c r="AG1028" s="226">
        <v>8.0220000000000002</v>
      </c>
      <c r="AH1028" s="226">
        <v>8.0229999999999997</v>
      </c>
      <c r="AI1028" s="226">
        <v>8.0250000000000004</v>
      </c>
      <c r="AJ1028" s="226">
        <v>8.0280000000000005</v>
      </c>
    </row>
    <row r="1029" spans="1:36" x14ac:dyDescent="0.25">
      <c r="A1029" s="17"/>
      <c r="B1029" s="226" t="s">
        <v>2321</v>
      </c>
      <c r="D1029" s="226">
        <v>5.532</v>
      </c>
      <c r="E1029" s="226">
        <v>5.04</v>
      </c>
      <c r="F1029" s="226">
        <v>4.9290000000000003</v>
      </c>
      <c r="G1029" s="226">
        <v>4.74</v>
      </c>
      <c r="H1029" s="226">
        <v>4.7510000000000003</v>
      </c>
      <c r="I1029" s="226">
        <v>4.7640000000000002</v>
      </c>
      <c r="J1029" s="226">
        <v>4.7539999999999996</v>
      </c>
      <c r="K1029" s="226">
        <v>4.7519999999999998</v>
      </c>
      <c r="L1029" s="226">
        <v>4.7329999999999997</v>
      </c>
      <c r="M1029" s="226">
        <v>4.7089999999999996</v>
      </c>
      <c r="N1029" s="226">
        <v>4.6840000000000002</v>
      </c>
      <c r="O1029" s="226">
        <v>4.6550000000000002</v>
      </c>
      <c r="P1029" s="226">
        <v>4.6230000000000002</v>
      </c>
      <c r="Q1029" s="226">
        <v>4.593</v>
      </c>
      <c r="R1029" s="226">
        <v>4.5629999999999997</v>
      </c>
      <c r="S1029" s="226">
        <v>4.5309999999999997</v>
      </c>
      <c r="T1029" s="226">
        <v>4.4989999999999997</v>
      </c>
      <c r="U1029" s="226">
        <v>4.468</v>
      </c>
      <c r="V1029" s="226">
        <v>4.4400000000000004</v>
      </c>
      <c r="W1029" s="226">
        <v>4.4169999999999998</v>
      </c>
      <c r="X1029" s="226">
        <v>4.3959999999999999</v>
      </c>
      <c r="Y1029" s="226">
        <v>4.3789999999999996</v>
      </c>
      <c r="Z1029" s="226">
        <v>4.3659999999999997</v>
      </c>
      <c r="AA1029" s="226">
        <v>4.3570000000000002</v>
      </c>
      <c r="AB1029" s="226">
        <v>4.3479999999999999</v>
      </c>
      <c r="AC1029" s="226">
        <v>4.3419999999999996</v>
      </c>
      <c r="AD1029" s="226">
        <v>4.3360000000000003</v>
      </c>
      <c r="AE1029" s="226">
        <v>4.33</v>
      </c>
      <c r="AF1029" s="226">
        <v>4.327</v>
      </c>
      <c r="AG1029" s="226">
        <v>4.3239999999999998</v>
      </c>
      <c r="AH1029" s="226">
        <v>4.3220000000000001</v>
      </c>
      <c r="AI1029" s="226">
        <v>4.3209999999999997</v>
      </c>
      <c r="AJ1029" s="226">
        <v>4.3209999999999997</v>
      </c>
    </row>
    <row r="1030" spans="1:36" x14ac:dyDescent="0.25">
      <c r="A1030" s="17"/>
      <c r="B1030" s="226" t="s">
        <v>2211</v>
      </c>
      <c r="D1030" s="226">
        <v>0</v>
      </c>
      <c r="E1030" s="226">
        <v>0</v>
      </c>
      <c r="F1030" s="226">
        <v>0</v>
      </c>
      <c r="G1030" s="226">
        <v>0</v>
      </c>
      <c r="H1030" s="226">
        <v>0</v>
      </c>
      <c r="I1030" s="226">
        <v>0</v>
      </c>
      <c r="J1030" s="226">
        <v>0</v>
      </c>
      <c r="K1030" s="226">
        <v>0</v>
      </c>
      <c r="L1030" s="226">
        <v>0</v>
      </c>
      <c r="M1030" s="226">
        <v>0</v>
      </c>
      <c r="N1030" s="226">
        <v>0</v>
      </c>
      <c r="O1030" s="226">
        <v>0</v>
      </c>
      <c r="P1030" s="226">
        <v>0</v>
      </c>
      <c r="Q1030" s="226">
        <v>0</v>
      </c>
      <c r="R1030" s="226">
        <v>0</v>
      </c>
      <c r="S1030" s="226">
        <v>0</v>
      </c>
      <c r="T1030" s="226">
        <v>0</v>
      </c>
      <c r="U1030" s="226">
        <v>0</v>
      </c>
      <c r="V1030" s="226">
        <v>0</v>
      </c>
      <c r="W1030" s="226">
        <v>0</v>
      </c>
      <c r="X1030" s="226">
        <v>0</v>
      </c>
      <c r="Y1030" s="226">
        <v>0</v>
      </c>
      <c r="Z1030" s="226">
        <v>0</v>
      </c>
      <c r="AA1030" s="226">
        <v>0</v>
      </c>
      <c r="AB1030" s="226">
        <v>0</v>
      </c>
      <c r="AC1030" s="226">
        <v>0</v>
      </c>
      <c r="AD1030" s="226">
        <v>0</v>
      </c>
      <c r="AE1030" s="226">
        <v>0</v>
      </c>
      <c r="AF1030" s="226">
        <v>0</v>
      </c>
      <c r="AG1030" s="226">
        <v>0</v>
      </c>
      <c r="AH1030" s="226">
        <v>0</v>
      </c>
      <c r="AI1030" s="226">
        <v>0</v>
      </c>
      <c r="AJ1030" s="226">
        <v>0</v>
      </c>
    </row>
    <row r="1031" spans="1:36" x14ac:dyDescent="0.25">
      <c r="A1031" s="17"/>
    </row>
    <row r="1032" spans="1:36" x14ac:dyDescent="0.25">
      <c r="A1032" s="17"/>
      <c r="B1032" s="226" t="s">
        <v>2273</v>
      </c>
    </row>
    <row r="1033" spans="1:36" x14ac:dyDescent="0.25">
      <c r="A1033" s="17"/>
    </row>
    <row r="1034" spans="1:36" x14ac:dyDescent="0.25">
      <c r="A1034" s="17"/>
      <c r="B1034" s="226" t="s">
        <v>2274</v>
      </c>
    </row>
    <row r="1035" spans="1:36" x14ac:dyDescent="0.25">
      <c r="A1035" s="17"/>
      <c r="B1035" s="226" t="s">
        <v>2275</v>
      </c>
      <c r="D1035" s="226">
        <v>10.438000000000001</v>
      </c>
      <c r="E1035" s="226">
        <v>5.915</v>
      </c>
      <c r="F1035" s="226">
        <v>5.6020000000000003</v>
      </c>
      <c r="G1035" s="226">
        <v>5.6520000000000001</v>
      </c>
      <c r="H1035" s="226">
        <v>5.6890000000000001</v>
      </c>
      <c r="I1035" s="226">
        <v>5.8769999999999998</v>
      </c>
      <c r="J1035" s="226">
        <v>6.0110000000000001</v>
      </c>
      <c r="K1035" s="226">
        <v>6.0439999999999996</v>
      </c>
      <c r="L1035" s="226">
        <v>6.0780000000000003</v>
      </c>
      <c r="M1035" s="226">
        <v>6.0830000000000002</v>
      </c>
      <c r="N1035" s="226">
        <v>6.05</v>
      </c>
      <c r="O1035" s="226">
        <v>6.016</v>
      </c>
      <c r="P1035" s="226">
        <v>5.976</v>
      </c>
      <c r="Q1035" s="226">
        <v>5.968</v>
      </c>
      <c r="R1035" s="226">
        <v>5.9619999999999997</v>
      </c>
      <c r="S1035" s="226">
        <v>5.9450000000000003</v>
      </c>
      <c r="T1035" s="226">
        <v>5.9130000000000003</v>
      </c>
      <c r="U1035" s="226">
        <v>5.8949999999999996</v>
      </c>
      <c r="V1035" s="226">
        <v>5.8579999999999997</v>
      </c>
      <c r="W1035" s="226">
        <v>5.8419999999999996</v>
      </c>
      <c r="X1035" s="226">
        <v>5.8289999999999997</v>
      </c>
      <c r="Y1035" s="226">
        <v>5.8070000000000004</v>
      </c>
      <c r="Z1035" s="226">
        <v>5.798</v>
      </c>
      <c r="AA1035" s="226">
        <v>5.8070000000000004</v>
      </c>
      <c r="AB1035" s="226">
        <v>5.8239999999999998</v>
      </c>
      <c r="AC1035" s="226">
        <v>5.8520000000000003</v>
      </c>
      <c r="AD1035" s="226">
        <v>5.8879999999999999</v>
      </c>
      <c r="AE1035" s="226">
        <v>5.9160000000000004</v>
      </c>
      <c r="AF1035" s="226">
        <v>5.95</v>
      </c>
      <c r="AG1035" s="226">
        <v>5.97</v>
      </c>
      <c r="AH1035" s="226">
        <v>5.976</v>
      </c>
      <c r="AI1035" s="226">
        <v>5.9870000000000001</v>
      </c>
      <c r="AJ1035" s="226">
        <v>5.9969999999999999</v>
      </c>
    </row>
    <row r="1036" spans="1:36" x14ac:dyDescent="0.25">
      <c r="A1036" s="17"/>
      <c r="B1036" s="226" t="s">
        <v>2276</v>
      </c>
      <c r="D1036" s="226">
        <v>11.598000000000001</v>
      </c>
      <c r="E1036" s="226">
        <v>6.5720000000000001</v>
      </c>
      <c r="F1036" s="226">
        <v>6.2240000000000002</v>
      </c>
      <c r="G1036" s="226">
        <v>6.28</v>
      </c>
      <c r="H1036" s="226">
        <v>6.3209999999999997</v>
      </c>
      <c r="I1036" s="226">
        <v>6.5289999999999999</v>
      </c>
      <c r="J1036" s="226">
        <v>6.6779999999999999</v>
      </c>
      <c r="K1036" s="226">
        <v>6.7160000000000002</v>
      </c>
      <c r="L1036" s="226">
        <v>6.7539999999999996</v>
      </c>
      <c r="M1036" s="226">
        <v>6.7590000000000003</v>
      </c>
      <c r="N1036" s="226">
        <v>6.7220000000000004</v>
      </c>
      <c r="O1036" s="226">
        <v>6.6840000000000002</v>
      </c>
      <c r="P1036" s="226">
        <v>6.64</v>
      </c>
      <c r="Q1036" s="226">
        <v>6.6310000000000002</v>
      </c>
      <c r="R1036" s="226">
        <v>6.6239999999999997</v>
      </c>
      <c r="S1036" s="226">
        <v>6.6059999999999999</v>
      </c>
      <c r="T1036" s="226">
        <v>6.569</v>
      </c>
      <c r="U1036" s="226">
        <v>6.55</v>
      </c>
      <c r="V1036" s="226">
        <v>6.5090000000000003</v>
      </c>
      <c r="W1036" s="226">
        <v>6.4909999999999997</v>
      </c>
      <c r="X1036" s="226">
        <v>6.4770000000000003</v>
      </c>
      <c r="Y1036" s="226">
        <v>6.452</v>
      </c>
      <c r="Z1036" s="226">
        <v>6.4420000000000002</v>
      </c>
      <c r="AA1036" s="226">
        <v>6.452</v>
      </c>
      <c r="AB1036" s="226">
        <v>6.4710000000000001</v>
      </c>
      <c r="AC1036" s="226">
        <v>6.5019999999999998</v>
      </c>
      <c r="AD1036" s="226">
        <v>6.5419999999999998</v>
      </c>
      <c r="AE1036" s="226">
        <v>6.5730000000000004</v>
      </c>
      <c r="AF1036" s="226">
        <v>6.6109999999999998</v>
      </c>
      <c r="AG1036" s="226">
        <v>6.633</v>
      </c>
      <c r="AH1036" s="226">
        <v>6.6390000000000002</v>
      </c>
      <c r="AI1036" s="226">
        <v>6.6520000000000001</v>
      </c>
      <c r="AJ1036" s="226">
        <v>6.6630000000000003</v>
      </c>
    </row>
    <row r="1037" spans="1:36" x14ac:dyDescent="0.25">
      <c r="A1037" s="17"/>
      <c r="B1037" s="226" t="s">
        <v>2277</v>
      </c>
      <c r="D1037" s="226">
        <v>17.715</v>
      </c>
      <c r="E1037" s="226">
        <v>19.436</v>
      </c>
      <c r="F1037" s="226">
        <v>19.678000000000001</v>
      </c>
      <c r="G1037" s="226">
        <v>15.51</v>
      </c>
      <c r="H1037" s="226">
        <v>15.824</v>
      </c>
      <c r="I1037" s="226">
        <v>16.555</v>
      </c>
      <c r="J1037" s="226">
        <v>17.286000000000001</v>
      </c>
      <c r="K1037" s="226">
        <v>17.614000000000001</v>
      </c>
      <c r="L1037" s="226">
        <v>17.614000000000001</v>
      </c>
      <c r="M1037" s="226">
        <v>17.385999999999999</v>
      </c>
      <c r="N1037" s="226">
        <v>16.971</v>
      </c>
      <c r="O1037" s="226">
        <v>16.635999999999999</v>
      </c>
      <c r="P1037" s="226">
        <v>16.366</v>
      </c>
      <c r="Q1037" s="226">
        <v>15.959</v>
      </c>
      <c r="R1037" s="226">
        <v>15.872</v>
      </c>
      <c r="S1037" s="226">
        <v>15.676</v>
      </c>
      <c r="T1037" s="226">
        <v>15.568</v>
      </c>
      <c r="U1037" s="226">
        <v>15.492000000000001</v>
      </c>
      <c r="V1037" s="226">
        <v>15.379</v>
      </c>
      <c r="W1037" s="226">
        <v>15.259</v>
      </c>
      <c r="X1037" s="226">
        <v>15.16</v>
      </c>
      <c r="Y1037" s="226">
        <v>15.076000000000001</v>
      </c>
      <c r="Z1037" s="226">
        <v>14.986000000000001</v>
      </c>
      <c r="AA1037" s="226">
        <v>14.973000000000001</v>
      </c>
      <c r="AB1037" s="226">
        <v>15.032999999999999</v>
      </c>
      <c r="AC1037" s="226">
        <v>15.067</v>
      </c>
      <c r="AD1037" s="226">
        <v>15.132</v>
      </c>
      <c r="AE1037" s="226">
        <v>15.22</v>
      </c>
      <c r="AF1037" s="226">
        <v>15.32</v>
      </c>
      <c r="AG1037" s="226">
        <v>15.339</v>
      </c>
      <c r="AH1037" s="226">
        <v>15.332000000000001</v>
      </c>
      <c r="AI1037" s="226">
        <v>15.356</v>
      </c>
      <c r="AJ1037" s="226">
        <v>15.324</v>
      </c>
    </row>
    <row r="1038" spans="1:36" x14ac:dyDescent="0.25">
      <c r="A1038" s="17"/>
      <c r="B1038" s="226" t="s">
        <v>2278</v>
      </c>
      <c r="D1038" s="226">
        <v>66.900000000000006</v>
      </c>
      <c r="E1038" s="226">
        <v>66.611000000000004</v>
      </c>
      <c r="F1038" s="226">
        <v>65.507000000000005</v>
      </c>
      <c r="G1038" s="226">
        <v>66.326999999999998</v>
      </c>
      <c r="H1038" s="226">
        <v>65.769000000000005</v>
      </c>
      <c r="I1038" s="226">
        <v>66.36</v>
      </c>
      <c r="J1038" s="226">
        <v>66.703000000000003</v>
      </c>
      <c r="K1038" s="226">
        <v>66.534000000000006</v>
      </c>
      <c r="L1038" s="226">
        <v>66.352000000000004</v>
      </c>
      <c r="M1038" s="226">
        <v>66.222999999999999</v>
      </c>
      <c r="N1038" s="226">
        <v>65.894999999999996</v>
      </c>
      <c r="O1038" s="226">
        <v>65.478999999999999</v>
      </c>
      <c r="P1038" s="226">
        <v>65.069000000000003</v>
      </c>
      <c r="Q1038" s="226">
        <v>64.948999999999998</v>
      </c>
      <c r="R1038" s="226">
        <v>64.861999999999995</v>
      </c>
      <c r="S1038" s="226">
        <v>64.680999999999997</v>
      </c>
      <c r="T1038" s="226">
        <v>64.28</v>
      </c>
      <c r="U1038" s="226">
        <v>63.835000000000001</v>
      </c>
      <c r="V1038" s="226">
        <v>63.314</v>
      </c>
      <c r="W1038" s="226">
        <v>62.892000000000003</v>
      </c>
      <c r="X1038" s="226">
        <v>62.573999999999998</v>
      </c>
      <c r="Y1038" s="226">
        <v>62.234000000000002</v>
      </c>
      <c r="Z1038" s="226">
        <v>62.055999999999997</v>
      </c>
      <c r="AA1038" s="226">
        <v>62.029000000000003</v>
      </c>
      <c r="AB1038" s="226">
        <v>62.048999999999999</v>
      </c>
      <c r="AC1038" s="226">
        <v>62.158000000000001</v>
      </c>
      <c r="AD1038" s="226">
        <v>62.302999999999997</v>
      </c>
      <c r="AE1038" s="226">
        <v>62.448</v>
      </c>
      <c r="AF1038" s="226">
        <v>62.673999999999999</v>
      </c>
      <c r="AG1038" s="226">
        <v>62.805999999999997</v>
      </c>
      <c r="AH1038" s="226">
        <v>62.789000000000001</v>
      </c>
      <c r="AI1038" s="226">
        <v>62.78</v>
      </c>
      <c r="AJ1038" s="226">
        <v>62.713000000000001</v>
      </c>
    </row>
    <row r="1039" spans="1:36" x14ac:dyDescent="0.25">
      <c r="A1039" s="17"/>
      <c r="B1039" s="226" t="s">
        <v>2279</v>
      </c>
      <c r="D1039" s="226">
        <v>3.48</v>
      </c>
      <c r="E1039" s="226">
        <v>1.972</v>
      </c>
      <c r="F1039" s="226">
        <v>1.8680000000000001</v>
      </c>
      <c r="G1039" s="226">
        <v>1.8839999999999999</v>
      </c>
      <c r="H1039" s="226">
        <v>1.897</v>
      </c>
      <c r="I1039" s="226">
        <v>1.9590000000000001</v>
      </c>
      <c r="J1039" s="226">
        <v>2.004</v>
      </c>
      <c r="K1039" s="226">
        <v>2.0150000000000001</v>
      </c>
      <c r="L1039" s="226">
        <v>2.0270000000000001</v>
      </c>
      <c r="M1039" s="226">
        <v>2.028</v>
      </c>
      <c r="N1039" s="226">
        <v>2.0169999999999999</v>
      </c>
      <c r="O1039" s="226">
        <v>2.0059999999999998</v>
      </c>
      <c r="P1039" s="226">
        <v>1.992</v>
      </c>
      <c r="Q1039" s="226">
        <v>1.99</v>
      </c>
      <c r="R1039" s="226">
        <v>1.988</v>
      </c>
      <c r="S1039" s="226">
        <v>1.982</v>
      </c>
      <c r="T1039" s="226">
        <v>1.9710000000000001</v>
      </c>
      <c r="U1039" s="226">
        <v>1.966</v>
      </c>
      <c r="V1039" s="226">
        <v>1.9530000000000001</v>
      </c>
      <c r="W1039" s="226">
        <v>1.948</v>
      </c>
      <c r="X1039" s="226">
        <v>1.944</v>
      </c>
      <c r="Y1039" s="226">
        <v>1.9359999999999999</v>
      </c>
      <c r="Z1039" s="226">
        <v>1.9330000000000001</v>
      </c>
      <c r="AA1039" s="226">
        <v>1.9359999999999999</v>
      </c>
      <c r="AB1039" s="226">
        <v>1.9419999999999999</v>
      </c>
      <c r="AC1039" s="226">
        <v>1.9510000000000001</v>
      </c>
      <c r="AD1039" s="226">
        <v>1.9630000000000001</v>
      </c>
      <c r="AE1039" s="226">
        <v>1.9730000000000001</v>
      </c>
      <c r="AF1039" s="226">
        <v>1.984</v>
      </c>
      <c r="AG1039" s="226">
        <v>1.9910000000000001</v>
      </c>
      <c r="AH1039" s="226">
        <v>1.992</v>
      </c>
      <c r="AI1039" s="226">
        <v>1.996</v>
      </c>
      <c r="AJ1039" s="226">
        <v>2</v>
      </c>
    </row>
    <row r="1040" spans="1:36" x14ac:dyDescent="0.25">
      <c r="A1040" s="17"/>
      <c r="B1040" s="226" t="s">
        <v>2280</v>
      </c>
      <c r="D1040" s="226">
        <v>1.968</v>
      </c>
      <c r="E1040" s="226">
        <v>2.1589999999999998</v>
      </c>
      <c r="F1040" s="226">
        <v>2.1859999999999999</v>
      </c>
      <c r="G1040" s="226">
        <v>1.7230000000000001</v>
      </c>
      <c r="H1040" s="226">
        <v>1.758</v>
      </c>
      <c r="I1040" s="226">
        <v>1.839</v>
      </c>
      <c r="J1040" s="226">
        <v>1.92</v>
      </c>
      <c r="K1040" s="226">
        <v>1.9570000000000001</v>
      </c>
      <c r="L1040" s="226">
        <v>1.9570000000000001</v>
      </c>
      <c r="M1040" s="226">
        <v>1.9319999999999999</v>
      </c>
      <c r="N1040" s="226">
        <v>1.885</v>
      </c>
      <c r="O1040" s="226">
        <v>1.8480000000000001</v>
      </c>
      <c r="P1040" s="226">
        <v>1.8180000000000001</v>
      </c>
      <c r="Q1040" s="226">
        <v>1.7729999999999999</v>
      </c>
      <c r="R1040" s="226">
        <v>1.7629999999999999</v>
      </c>
      <c r="S1040" s="226">
        <v>1.742</v>
      </c>
      <c r="T1040" s="226">
        <v>1.73</v>
      </c>
      <c r="U1040" s="226">
        <v>1.7210000000000001</v>
      </c>
      <c r="V1040" s="226">
        <v>1.7090000000000001</v>
      </c>
      <c r="W1040" s="226">
        <v>1.6950000000000001</v>
      </c>
      <c r="X1040" s="226">
        <v>1.6839999999999999</v>
      </c>
      <c r="Y1040" s="226">
        <v>1.675</v>
      </c>
      <c r="Z1040" s="226">
        <v>1.665</v>
      </c>
      <c r="AA1040" s="226">
        <v>1.6639999999999999</v>
      </c>
      <c r="AB1040" s="226">
        <v>1.67</v>
      </c>
      <c r="AC1040" s="226">
        <v>1.6739999999999999</v>
      </c>
      <c r="AD1040" s="226">
        <v>1.681</v>
      </c>
      <c r="AE1040" s="226">
        <v>1.6910000000000001</v>
      </c>
      <c r="AF1040" s="226">
        <v>1.702</v>
      </c>
      <c r="AG1040" s="226">
        <v>1.704</v>
      </c>
      <c r="AH1040" s="226">
        <v>1.7030000000000001</v>
      </c>
      <c r="AI1040" s="226">
        <v>1.706</v>
      </c>
      <c r="AJ1040" s="226">
        <v>1.7030000000000001</v>
      </c>
    </row>
    <row r="1041" spans="1:36" x14ac:dyDescent="0.25">
      <c r="A1041" s="17"/>
      <c r="B1041" s="226" t="s">
        <v>2281</v>
      </c>
      <c r="D1041" s="226">
        <v>0</v>
      </c>
      <c r="E1041" s="226">
        <v>0</v>
      </c>
      <c r="F1041" s="226">
        <v>0</v>
      </c>
      <c r="G1041" s="226">
        <v>0</v>
      </c>
      <c r="H1041" s="226">
        <v>0</v>
      </c>
      <c r="I1041" s="226">
        <v>0</v>
      </c>
      <c r="J1041" s="226">
        <v>0</v>
      </c>
      <c r="K1041" s="226">
        <v>0</v>
      </c>
      <c r="L1041" s="226">
        <v>0</v>
      </c>
      <c r="M1041" s="226">
        <v>0</v>
      </c>
      <c r="N1041" s="226">
        <v>0</v>
      </c>
      <c r="O1041" s="226">
        <v>0</v>
      </c>
      <c r="P1041" s="226">
        <v>0</v>
      </c>
      <c r="Q1041" s="226">
        <v>0</v>
      </c>
      <c r="R1041" s="226">
        <v>0</v>
      </c>
      <c r="S1041" s="226">
        <v>0</v>
      </c>
      <c r="T1041" s="226">
        <v>0</v>
      </c>
      <c r="U1041" s="226">
        <v>0</v>
      </c>
      <c r="V1041" s="226">
        <v>0</v>
      </c>
      <c r="W1041" s="226">
        <v>0</v>
      </c>
      <c r="X1041" s="226">
        <v>0</v>
      </c>
      <c r="Y1041" s="226">
        <v>0</v>
      </c>
      <c r="Z1041" s="226">
        <v>0</v>
      </c>
      <c r="AA1041" s="226">
        <v>0</v>
      </c>
      <c r="AB1041" s="226">
        <v>0</v>
      </c>
      <c r="AC1041" s="226">
        <v>0</v>
      </c>
      <c r="AD1041" s="226">
        <v>0</v>
      </c>
      <c r="AE1041" s="226">
        <v>0</v>
      </c>
      <c r="AF1041" s="226">
        <v>0</v>
      </c>
      <c r="AG1041" s="226">
        <v>0</v>
      </c>
      <c r="AH1041" s="226">
        <v>0</v>
      </c>
      <c r="AI1041" s="226">
        <v>0</v>
      </c>
      <c r="AJ1041" s="226">
        <v>0</v>
      </c>
    </row>
    <row r="1042" spans="1:36" x14ac:dyDescent="0.25">
      <c r="A1042" s="17"/>
      <c r="B1042" s="226" t="s">
        <v>2282</v>
      </c>
      <c r="D1042" s="226">
        <v>0</v>
      </c>
      <c r="E1042" s="226">
        <v>0</v>
      </c>
      <c r="F1042" s="226">
        <v>0</v>
      </c>
      <c r="G1042" s="226">
        <v>0</v>
      </c>
      <c r="H1042" s="226">
        <v>0</v>
      </c>
      <c r="I1042" s="226">
        <v>0</v>
      </c>
      <c r="J1042" s="226">
        <v>0</v>
      </c>
      <c r="K1042" s="226">
        <v>0</v>
      </c>
      <c r="L1042" s="226">
        <v>0</v>
      </c>
      <c r="M1042" s="226">
        <v>0</v>
      </c>
      <c r="N1042" s="226">
        <v>0</v>
      </c>
      <c r="O1042" s="226">
        <v>0</v>
      </c>
      <c r="P1042" s="226">
        <v>0</v>
      </c>
      <c r="Q1042" s="226">
        <v>0</v>
      </c>
      <c r="R1042" s="226">
        <v>0</v>
      </c>
      <c r="S1042" s="226">
        <v>0</v>
      </c>
      <c r="T1042" s="226">
        <v>0</v>
      </c>
      <c r="U1042" s="226">
        <v>0</v>
      </c>
      <c r="V1042" s="226">
        <v>0</v>
      </c>
      <c r="W1042" s="226">
        <v>0</v>
      </c>
      <c r="X1042" s="226">
        <v>0</v>
      </c>
      <c r="Y1042" s="226">
        <v>0</v>
      </c>
      <c r="Z1042" s="226">
        <v>0</v>
      </c>
      <c r="AA1042" s="226">
        <v>0</v>
      </c>
      <c r="AB1042" s="226">
        <v>0</v>
      </c>
      <c r="AC1042" s="226">
        <v>0</v>
      </c>
      <c r="AD1042" s="226">
        <v>0</v>
      </c>
      <c r="AE1042" s="226">
        <v>0</v>
      </c>
      <c r="AF1042" s="226">
        <v>0</v>
      </c>
      <c r="AG1042" s="226">
        <v>0</v>
      </c>
      <c r="AH1042" s="226">
        <v>0</v>
      </c>
      <c r="AI1042" s="226">
        <v>0</v>
      </c>
      <c r="AJ1042" s="226">
        <v>0</v>
      </c>
    </row>
    <row r="1043" spans="1:36" x14ac:dyDescent="0.25">
      <c r="A1043" s="17"/>
      <c r="B1043" s="226" t="s">
        <v>2283</v>
      </c>
      <c r="D1043" s="226">
        <v>1.1599999999999999</v>
      </c>
      <c r="E1043" s="226">
        <v>0.65700000000000003</v>
      </c>
      <c r="F1043" s="226">
        <v>0.622</v>
      </c>
      <c r="G1043" s="226">
        <v>0.628</v>
      </c>
      <c r="H1043" s="226">
        <v>0.63200000000000001</v>
      </c>
      <c r="I1043" s="226">
        <v>0.65300000000000002</v>
      </c>
      <c r="J1043" s="226">
        <v>0.66800000000000004</v>
      </c>
      <c r="K1043" s="226">
        <v>0.67100000000000004</v>
      </c>
      <c r="L1043" s="226">
        <v>0.67500000000000004</v>
      </c>
      <c r="M1043" s="226">
        <v>0.67600000000000005</v>
      </c>
      <c r="N1043" s="226">
        <v>0.67200000000000004</v>
      </c>
      <c r="O1043" s="226">
        <v>0.66800000000000004</v>
      </c>
      <c r="P1043" s="226">
        <v>0.66400000000000003</v>
      </c>
      <c r="Q1043" s="226">
        <v>0.66300000000000003</v>
      </c>
      <c r="R1043" s="226">
        <v>0.66200000000000003</v>
      </c>
      <c r="S1043" s="226">
        <v>0.66</v>
      </c>
      <c r="T1043" s="226">
        <v>0.65700000000000003</v>
      </c>
      <c r="U1043" s="226">
        <v>0.65500000000000003</v>
      </c>
      <c r="V1043" s="226">
        <v>0.65100000000000002</v>
      </c>
      <c r="W1043" s="226">
        <v>0.64900000000000002</v>
      </c>
      <c r="X1043" s="226">
        <v>0.64800000000000002</v>
      </c>
      <c r="Y1043" s="226">
        <v>0.64500000000000002</v>
      </c>
      <c r="Z1043" s="226">
        <v>0.64400000000000002</v>
      </c>
      <c r="AA1043" s="226">
        <v>0.64500000000000002</v>
      </c>
      <c r="AB1043" s="226">
        <v>0.64700000000000002</v>
      </c>
      <c r="AC1043" s="226">
        <v>0.65</v>
      </c>
      <c r="AD1043" s="226">
        <v>0.65400000000000003</v>
      </c>
      <c r="AE1043" s="226">
        <v>0.65700000000000003</v>
      </c>
      <c r="AF1043" s="226">
        <v>0.66100000000000003</v>
      </c>
      <c r="AG1043" s="226">
        <v>0.66300000000000003</v>
      </c>
      <c r="AH1043" s="226">
        <v>0.66400000000000003</v>
      </c>
      <c r="AI1043" s="226">
        <v>0.66500000000000004</v>
      </c>
      <c r="AJ1043" s="226">
        <v>0.66600000000000004</v>
      </c>
    </row>
    <row r="1044" spans="1:36" x14ac:dyDescent="0.25">
      <c r="A1044" s="17"/>
      <c r="B1044" s="226" t="s">
        <v>2284</v>
      </c>
      <c r="D1044" s="226">
        <v>0</v>
      </c>
      <c r="E1044" s="226">
        <v>0</v>
      </c>
      <c r="F1044" s="226">
        <v>0</v>
      </c>
      <c r="G1044" s="226">
        <v>0</v>
      </c>
      <c r="H1044" s="226">
        <v>0</v>
      </c>
      <c r="I1044" s="226">
        <v>0</v>
      </c>
      <c r="J1044" s="226">
        <v>0</v>
      </c>
      <c r="K1044" s="226">
        <v>0</v>
      </c>
      <c r="L1044" s="226">
        <v>0</v>
      </c>
      <c r="M1044" s="226">
        <v>0</v>
      </c>
      <c r="N1044" s="226">
        <v>0</v>
      </c>
      <c r="O1044" s="226">
        <v>0</v>
      </c>
      <c r="P1044" s="226">
        <v>0</v>
      </c>
      <c r="Q1044" s="226">
        <v>0</v>
      </c>
      <c r="R1044" s="226">
        <v>0</v>
      </c>
      <c r="S1044" s="226">
        <v>0</v>
      </c>
      <c r="T1044" s="226">
        <v>0</v>
      </c>
      <c r="U1044" s="226">
        <v>0</v>
      </c>
      <c r="V1044" s="226">
        <v>0</v>
      </c>
      <c r="W1044" s="226">
        <v>0</v>
      </c>
      <c r="X1044" s="226">
        <v>0</v>
      </c>
      <c r="Y1044" s="226">
        <v>0</v>
      </c>
      <c r="Z1044" s="226">
        <v>0</v>
      </c>
      <c r="AA1044" s="226">
        <v>0</v>
      </c>
      <c r="AB1044" s="226">
        <v>0</v>
      </c>
      <c r="AC1044" s="226">
        <v>0</v>
      </c>
      <c r="AD1044" s="226">
        <v>0</v>
      </c>
      <c r="AE1044" s="226">
        <v>0</v>
      </c>
      <c r="AF1044" s="226">
        <v>0</v>
      </c>
      <c r="AG1044" s="226">
        <v>0</v>
      </c>
      <c r="AH1044" s="226">
        <v>0</v>
      </c>
      <c r="AI1044" s="226">
        <v>0</v>
      </c>
      <c r="AJ1044" s="226">
        <v>0</v>
      </c>
    </row>
    <row r="1045" spans="1:36" x14ac:dyDescent="0.25">
      <c r="A1045" s="17"/>
      <c r="B1045" s="226" t="s">
        <v>2285</v>
      </c>
      <c r="D1045" s="226">
        <v>2.06</v>
      </c>
      <c r="E1045" s="226">
        <v>2.8149999999999999</v>
      </c>
      <c r="F1045" s="226">
        <v>2.9369999999999998</v>
      </c>
      <c r="G1045" s="226">
        <v>2.8250000000000002</v>
      </c>
      <c r="H1045" s="226">
        <v>2.8769999999999998</v>
      </c>
      <c r="I1045" s="226">
        <v>3.0230000000000001</v>
      </c>
      <c r="J1045" s="226">
        <v>3.03</v>
      </c>
      <c r="K1045" s="226">
        <v>3.0880000000000001</v>
      </c>
      <c r="L1045" s="226">
        <v>3.1459999999999999</v>
      </c>
      <c r="M1045" s="226">
        <v>3.2010000000000001</v>
      </c>
      <c r="N1045" s="226">
        <v>3.1709999999999998</v>
      </c>
      <c r="O1045" s="226">
        <v>3.1429999999999998</v>
      </c>
      <c r="P1045" s="226">
        <v>3.129</v>
      </c>
      <c r="Q1045" s="226">
        <v>3.1</v>
      </c>
      <c r="R1045" s="226">
        <v>3.0870000000000002</v>
      </c>
      <c r="S1045" s="226">
        <v>3.0720000000000001</v>
      </c>
      <c r="T1045" s="226">
        <v>3.0489999999999999</v>
      </c>
      <c r="U1045" s="226">
        <v>3.0219999999999998</v>
      </c>
      <c r="V1045" s="226">
        <v>2.984</v>
      </c>
      <c r="W1045" s="226">
        <v>2.9449999999999998</v>
      </c>
      <c r="X1045" s="226">
        <v>2.923</v>
      </c>
      <c r="Y1045" s="226">
        <v>2.9</v>
      </c>
      <c r="Z1045" s="226">
        <v>2.875</v>
      </c>
      <c r="AA1045" s="226">
        <v>2.8639999999999999</v>
      </c>
      <c r="AB1045" s="226">
        <v>2.863</v>
      </c>
      <c r="AC1045" s="226">
        <v>2.8519999999999999</v>
      </c>
      <c r="AD1045" s="226">
        <v>2.839</v>
      </c>
      <c r="AE1045" s="226">
        <v>2.8380000000000001</v>
      </c>
      <c r="AF1045" s="226">
        <v>2.8359999999999999</v>
      </c>
      <c r="AG1045" s="226">
        <v>2.84</v>
      </c>
      <c r="AH1045" s="226">
        <v>2.843</v>
      </c>
      <c r="AI1045" s="226">
        <v>2.8439999999999999</v>
      </c>
      <c r="AJ1045" s="226">
        <v>2.847</v>
      </c>
    </row>
    <row r="1046" spans="1:36" x14ac:dyDescent="0.25">
      <c r="A1046" s="17"/>
      <c r="B1046" s="226" t="s">
        <v>2286</v>
      </c>
      <c r="D1046" s="226">
        <v>0.8</v>
      </c>
      <c r="E1046" s="226">
        <v>0.628</v>
      </c>
      <c r="F1046" s="226">
        <v>0.61699999999999999</v>
      </c>
      <c r="G1046" s="226">
        <v>0.58199999999999996</v>
      </c>
      <c r="H1046" s="226">
        <v>0.32400000000000001</v>
      </c>
      <c r="I1046" s="226">
        <v>0.191</v>
      </c>
      <c r="J1046" s="226">
        <v>0.192</v>
      </c>
      <c r="K1046" s="226">
        <v>0.192</v>
      </c>
      <c r="L1046" s="226">
        <v>0.191</v>
      </c>
      <c r="M1046" s="226">
        <v>0.188</v>
      </c>
      <c r="N1046" s="226">
        <v>0.183</v>
      </c>
      <c r="O1046" s="226">
        <v>0.17899999999999999</v>
      </c>
      <c r="P1046" s="226">
        <v>0.17599999999999999</v>
      </c>
      <c r="Q1046" s="226">
        <v>0.17299999999999999</v>
      </c>
      <c r="R1046" s="226">
        <v>0.17100000000000001</v>
      </c>
      <c r="S1046" s="226">
        <v>0.16900000000000001</v>
      </c>
      <c r="T1046" s="226">
        <v>0.16700000000000001</v>
      </c>
      <c r="U1046" s="226">
        <v>0.16600000000000001</v>
      </c>
      <c r="V1046" s="226">
        <v>0.16400000000000001</v>
      </c>
      <c r="W1046" s="226">
        <v>0.16200000000000001</v>
      </c>
      <c r="X1046" s="226">
        <v>0.16</v>
      </c>
      <c r="Y1046" s="226">
        <v>0.159</v>
      </c>
      <c r="Z1046" s="226">
        <v>0.157</v>
      </c>
      <c r="AA1046" s="226">
        <v>0.156</v>
      </c>
      <c r="AB1046" s="226">
        <v>0.156</v>
      </c>
      <c r="AC1046" s="226">
        <v>0.155</v>
      </c>
      <c r="AD1046" s="226">
        <v>0.154</v>
      </c>
      <c r="AE1046" s="226">
        <v>0.155</v>
      </c>
      <c r="AF1046" s="226">
        <v>0.155</v>
      </c>
      <c r="AG1046" s="226">
        <v>0.155</v>
      </c>
      <c r="AH1046" s="226">
        <v>0.154</v>
      </c>
      <c r="AI1046" s="226">
        <v>0.155</v>
      </c>
      <c r="AJ1046" s="226">
        <v>0.154</v>
      </c>
    </row>
    <row r="1047" spans="1:36" x14ac:dyDescent="0.25">
      <c r="A1047" s="17"/>
      <c r="B1047" s="226" t="s">
        <v>2287</v>
      </c>
      <c r="D1047" s="226">
        <v>116.12</v>
      </c>
      <c r="E1047" s="226">
        <v>106.76600000000001</v>
      </c>
      <c r="F1047" s="226">
        <v>105.24</v>
      </c>
      <c r="G1047" s="226">
        <v>101.411</v>
      </c>
      <c r="H1047" s="226">
        <v>101.092</v>
      </c>
      <c r="I1047" s="226">
        <v>102.986</v>
      </c>
      <c r="J1047" s="226">
        <v>104.492</v>
      </c>
      <c r="K1047" s="226">
        <v>104.83199999999999</v>
      </c>
      <c r="L1047" s="226">
        <v>104.794</v>
      </c>
      <c r="M1047" s="226">
        <v>104.47499999999999</v>
      </c>
      <c r="N1047" s="226">
        <v>103.566</v>
      </c>
      <c r="O1047" s="226">
        <v>102.661</v>
      </c>
      <c r="P1047" s="226">
        <v>101.82899999999999</v>
      </c>
      <c r="Q1047" s="226">
        <v>101.205</v>
      </c>
      <c r="R1047" s="226">
        <v>100.992</v>
      </c>
      <c r="S1047" s="226">
        <v>100.533</v>
      </c>
      <c r="T1047" s="226">
        <v>99.905000000000001</v>
      </c>
      <c r="U1047" s="226">
        <v>99.302000000000007</v>
      </c>
      <c r="V1047" s="226">
        <v>98.519000000000005</v>
      </c>
      <c r="W1047" s="226">
        <v>97.882999999999996</v>
      </c>
      <c r="X1047" s="226">
        <v>97.397999999999996</v>
      </c>
      <c r="Y1047" s="226">
        <v>96.884</v>
      </c>
      <c r="Z1047" s="226">
        <v>96.555000000000007</v>
      </c>
      <c r="AA1047" s="226">
        <v>96.524000000000001</v>
      </c>
      <c r="AB1047" s="226">
        <v>96.655000000000001</v>
      </c>
      <c r="AC1047" s="226">
        <v>96.861000000000004</v>
      </c>
      <c r="AD1047" s="226">
        <v>97.158000000000001</v>
      </c>
      <c r="AE1047" s="226">
        <v>97.471000000000004</v>
      </c>
      <c r="AF1047" s="226">
        <v>97.891999999999996</v>
      </c>
      <c r="AG1047" s="226">
        <v>98.1</v>
      </c>
      <c r="AH1047" s="226">
        <v>98.091999999999999</v>
      </c>
      <c r="AI1047" s="226">
        <v>98.14</v>
      </c>
      <c r="AJ1047" s="226">
        <v>98.067999999999998</v>
      </c>
    </row>
    <row r="1048" spans="1:36" x14ac:dyDescent="0.25">
      <c r="A1048" s="17"/>
      <c r="B1048" s="226" t="s">
        <v>2288</v>
      </c>
      <c r="D1048" s="226">
        <v>49.219000000000001</v>
      </c>
      <c r="E1048" s="226">
        <v>40.155000000000001</v>
      </c>
      <c r="F1048" s="226">
        <v>39.732999999999997</v>
      </c>
      <c r="G1048" s="226">
        <v>35.084000000000003</v>
      </c>
      <c r="H1048" s="226">
        <v>35.322000000000003</v>
      </c>
      <c r="I1048" s="226">
        <v>36.627000000000002</v>
      </c>
      <c r="J1048" s="226">
        <v>37.789000000000001</v>
      </c>
      <c r="K1048" s="226">
        <v>38.298999999999999</v>
      </c>
      <c r="L1048" s="226">
        <v>38.441000000000003</v>
      </c>
      <c r="M1048" s="226">
        <v>38.252000000000002</v>
      </c>
      <c r="N1048" s="226">
        <v>37.671999999999997</v>
      </c>
      <c r="O1048" s="226">
        <v>37.180999999999997</v>
      </c>
      <c r="P1048" s="226">
        <v>36.761000000000003</v>
      </c>
      <c r="Q1048" s="226">
        <v>36.256999999999998</v>
      </c>
      <c r="R1048" s="226">
        <v>36.130000000000003</v>
      </c>
      <c r="S1048" s="226">
        <v>35.853000000000002</v>
      </c>
      <c r="T1048" s="226">
        <v>35.624000000000002</v>
      </c>
      <c r="U1048" s="226">
        <v>35.466999999999999</v>
      </c>
      <c r="V1048" s="226">
        <v>35.206000000000003</v>
      </c>
      <c r="W1048" s="226">
        <v>34.991</v>
      </c>
      <c r="X1048" s="226">
        <v>34.823999999999998</v>
      </c>
      <c r="Y1048" s="226">
        <v>34.65</v>
      </c>
      <c r="Z1048" s="226">
        <v>34.499000000000002</v>
      </c>
      <c r="AA1048" s="226">
        <v>34.494999999999997</v>
      </c>
      <c r="AB1048" s="226">
        <v>34.606000000000002</v>
      </c>
      <c r="AC1048" s="226">
        <v>34.703000000000003</v>
      </c>
      <c r="AD1048" s="226">
        <v>34.854999999999997</v>
      </c>
      <c r="AE1048" s="226">
        <v>35.023000000000003</v>
      </c>
      <c r="AF1048" s="226">
        <v>35.218000000000004</v>
      </c>
      <c r="AG1048" s="226">
        <v>35.295000000000002</v>
      </c>
      <c r="AH1048" s="226">
        <v>35.302999999999997</v>
      </c>
      <c r="AI1048" s="226">
        <v>35.36</v>
      </c>
      <c r="AJ1048" s="226">
        <v>35.354999999999997</v>
      </c>
    </row>
    <row r="1049" spans="1:36" x14ac:dyDescent="0.25">
      <c r="A1049" s="17"/>
    </row>
    <row r="1050" spans="1:36" x14ac:dyDescent="0.25">
      <c r="A1050" s="17"/>
      <c r="B1050" s="226" t="s">
        <v>2214</v>
      </c>
    </row>
    <row r="1051" spans="1:36" x14ac:dyDescent="0.25">
      <c r="A1051" s="17"/>
    </row>
    <row r="1052" spans="1:36" x14ac:dyDescent="0.25">
      <c r="A1052" s="17"/>
      <c r="B1052" s="226" t="s">
        <v>2323</v>
      </c>
    </row>
    <row r="1053" spans="1:36" x14ac:dyDescent="0.25">
      <c r="A1053" s="17"/>
      <c r="B1053" s="226" t="s">
        <v>2324</v>
      </c>
      <c r="D1053" s="226">
        <v>79.801000000000002</v>
      </c>
      <c r="E1053" s="226">
        <v>78.585999999999999</v>
      </c>
      <c r="F1053" s="226">
        <v>78.254000000000005</v>
      </c>
      <c r="G1053" s="226">
        <v>80.578999999999994</v>
      </c>
      <c r="H1053" s="226">
        <v>82.206999999999994</v>
      </c>
      <c r="I1053" s="226">
        <v>82.983000000000004</v>
      </c>
      <c r="J1053" s="226">
        <v>83.558999999999997</v>
      </c>
      <c r="K1053" s="226">
        <v>83.637</v>
      </c>
      <c r="L1053" s="226">
        <v>84.037000000000006</v>
      </c>
      <c r="M1053" s="226">
        <v>84.204999999999998</v>
      </c>
      <c r="N1053" s="226">
        <v>84.656999999999996</v>
      </c>
      <c r="O1053" s="226">
        <v>85.135999999999996</v>
      </c>
      <c r="P1053" s="226">
        <v>85.436000000000007</v>
      </c>
      <c r="Q1053" s="226">
        <v>85.872</v>
      </c>
      <c r="R1053" s="226">
        <v>86.209000000000003</v>
      </c>
      <c r="S1053" s="226">
        <v>86.411000000000001</v>
      </c>
      <c r="T1053" s="226">
        <v>86.611999999999995</v>
      </c>
      <c r="U1053" s="226">
        <v>86.840999999999994</v>
      </c>
      <c r="V1053" s="226">
        <v>87.076999999999998</v>
      </c>
      <c r="W1053" s="226">
        <v>87.391000000000005</v>
      </c>
      <c r="X1053" s="226">
        <v>87.775000000000006</v>
      </c>
      <c r="Y1053" s="226">
        <v>88.119</v>
      </c>
      <c r="Z1053" s="226">
        <v>88.385999999999996</v>
      </c>
      <c r="AA1053" s="226">
        <v>88.921000000000006</v>
      </c>
      <c r="AB1053" s="226">
        <v>89.54</v>
      </c>
      <c r="AC1053" s="226">
        <v>90.116</v>
      </c>
      <c r="AD1053" s="226">
        <v>90.453999999999994</v>
      </c>
      <c r="AE1053" s="226">
        <v>90.713999999999999</v>
      </c>
      <c r="AF1053" s="226">
        <v>91.218999999999994</v>
      </c>
      <c r="AG1053" s="226">
        <v>91.587999999999994</v>
      </c>
      <c r="AH1053" s="226">
        <v>91.790999999999997</v>
      </c>
      <c r="AI1053" s="226">
        <v>92.183000000000007</v>
      </c>
      <c r="AJ1053" s="226">
        <v>92.816999999999993</v>
      </c>
    </row>
    <row r="1054" spans="1:36" x14ac:dyDescent="0.25">
      <c r="A1054" s="17"/>
      <c r="B1054" s="226" t="s">
        <v>2325</v>
      </c>
      <c r="D1054" s="226">
        <v>43.332000000000001</v>
      </c>
      <c r="E1054" s="226">
        <v>42.671999999999997</v>
      </c>
      <c r="F1054" s="226">
        <v>42.491999999999997</v>
      </c>
      <c r="G1054" s="226">
        <v>43.753999999999998</v>
      </c>
      <c r="H1054" s="226">
        <v>44.637999999999998</v>
      </c>
      <c r="I1054" s="226">
        <v>45.06</v>
      </c>
      <c r="J1054" s="226">
        <v>45.372999999999998</v>
      </c>
      <c r="K1054" s="226">
        <v>45.414999999999999</v>
      </c>
      <c r="L1054" s="226">
        <v>45.631999999999998</v>
      </c>
      <c r="M1054" s="226">
        <v>45.723999999999997</v>
      </c>
      <c r="N1054" s="226">
        <v>45.969000000000001</v>
      </c>
      <c r="O1054" s="226">
        <v>46.228999999999999</v>
      </c>
      <c r="P1054" s="226">
        <v>46.392000000000003</v>
      </c>
      <c r="Q1054" s="226">
        <v>46.628999999999998</v>
      </c>
      <c r="R1054" s="226">
        <v>46.811</v>
      </c>
      <c r="S1054" s="226">
        <v>46.920999999999999</v>
      </c>
      <c r="T1054" s="226">
        <v>47.03</v>
      </c>
      <c r="U1054" s="226">
        <v>47.154000000000003</v>
      </c>
      <c r="V1054" s="226">
        <v>47.283000000000001</v>
      </c>
      <c r="W1054" s="226">
        <v>47.453000000000003</v>
      </c>
      <c r="X1054" s="226">
        <v>47.661999999999999</v>
      </c>
      <c r="Y1054" s="226">
        <v>47.848999999999997</v>
      </c>
      <c r="Z1054" s="226">
        <v>47.994</v>
      </c>
      <c r="AA1054" s="226">
        <v>48.283999999999999</v>
      </c>
      <c r="AB1054" s="226">
        <v>48.62</v>
      </c>
      <c r="AC1054" s="226">
        <v>48.933</v>
      </c>
      <c r="AD1054" s="226">
        <v>49.116</v>
      </c>
      <c r="AE1054" s="226">
        <v>49.258000000000003</v>
      </c>
      <c r="AF1054" s="226">
        <v>49.531999999999996</v>
      </c>
      <c r="AG1054" s="226">
        <v>49.731999999999999</v>
      </c>
      <c r="AH1054" s="226">
        <v>49.841999999999999</v>
      </c>
      <c r="AI1054" s="226">
        <v>50.055</v>
      </c>
      <c r="AJ1054" s="226">
        <v>50.4</v>
      </c>
    </row>
    <row r="1055" spans="1:36" x14ac:dyDescent="0.25">
      <c r="A1055" s="17"/>
      <c r="B1055" s="226" t="s">
        <v>2326</v>
      </c>
      <c r="D1055" s="226">
        <v>34.972000000000001</v>
      </c>
      <c r="E1055" s="226">
        <v>34.439</v>
      </c>
      <c r="F1055" s="226">
        <v>34.293999999999997</v>
      </c>
      <c r="G1055" s="226">
        <v>35.313000000000002</v>
      </c>
      <c r="H1055" s="226">
        <v>36.026000000000003</v>
      </c>
      <c r="I1055" s="226">
        <v>36.366</v>
      </c>
      <c r="J1055" s="226">
        <v>36.619</v>
      </c>
      <c r="K1055" s="226">
        <v>36.652999999999999</v>
      </c>
      <c r="L1055" s="226">
        <v>36.828000000000003</v>
      </c>
      <c r="M1055" s="226">
        <v>36.902000000000001</v>
      </c>
      <c r="N1055" s="226">
        <v>37.1</v>
      </c>
      <c r="O1055" s="226">
        <v>37.31</v>
      </c>
      <c r="P1055" s="226">
        <v>37.441000000000003</v>
      </c>
      <c r="Q1055" s="226">
        <v>37.633000000000003</v>
      </c>
      <c r="R1055" s="226">
        <v>37.78</v>
      </c>
      <c r="S1055" s="226">
        <v>37.869</v>
      </c>
      <c r="T1055" s="226">
        <v>37.957000000000001</v>
      </c>
      <c r="U1055" s="226">
        <v>38.057000000000002</v>
      </c>
      <c r="V1055" s="226">
        <v>38.161000000000001</v>
      </c>
      <c r="W1055" s="226">
        <v>38.298000000000002</v>
      </c>
      <c r="X1055" s="226">
        <v>38.466000000000001</v>
      </c>
      <c r="Y1055" s="226">
        <v>38.616999999999997</v>
      </c>
      <c r="Z1055" s="226">
        <v>38.734000000000002</v>
      </c>
      <c r="AA1055" s="226">
        <v>38.968000000000004</v>
      </c>
      <c r="AB1055" s="226">
        <v>39.24</v>
      </c>
      <c r="AC1055" s="226">
        <v>39.491999999999997</v>
      </c>
      <c r="AD1055" s="226">
        <v>39.64</v>
      </c>
      <c r="AE1055" s="226">
        <v>39.753999999999998</v>
      </c>
      <c r="AF1055" s="226">
        <v>39.975999999999999</v>
      </c>
      <c r="AG1055" s="226">
        <v>40.137</v>
      </c>
      <c r="AH1055" s="226">
        <v>40.225999999999999</v>
      </c>
      <c r="AI1055" s="226">
        <v>40.398000000000003</v>
      </c>
      <c r="AJ1055" s="226">
        <v>40.676000000000002</v>
      </c>
    </row>
    <row r="1056" spans="1:36" x14ac:dyDescent="0.25">
      <c r="A1056" s="17"/>
      <c r="B1056" s="226" t="s">
        <v>2327</v>
      </c>
      <c r="D1056" s="226">
        <v>7.7160000000000002</v>
      </c>
      <c r="E1056" s="226">
        <v>7.5979999999999999</v>
      </c>
      <c r="F1056" s="226">
        <v>7.5659999999999998</v>
      </c>
      <c r="G1056" s="226">
        <v>7.7910000000000004</v>
      </c>
      <c r="H1056" s="226">
        <v>7.9480000000000004</v>
      </c>
      <c r="I1056" s="226">
        <v>8.0229999999999997</v>
      </c>
      <c r="J1056" s="226">
        <v>8.0790000000000006</v>
      </c>
      <c r="K1056" s="226">
        <v>8.0860000000000003</v>
      </c>
      <c r="L1056" s="226">
        <v>8.125</v>
      </c>
      <c r="M1056" s="226">
        <v>8.141</v>
      </c>
      <c r="N1056" s="226">
        <v>8.1850000000000005</v>
      </c>
      <c r="O1056" s="226">
        <v>8.2309999999999999</v>
      </c>
      <c r="P1056" s="226">
        <v>8.26</v>
      </c>
      <c r="Q1056" s="226">
        <v>8.3019999999999996</v>
      </c>
      <c r="R1056" s="226">
        <v>8.3350000000000009</v>
      </c>
      <c r="S1056" s="226">
        <v>8.3550000000000004</v>
      </c>
      <c r="T1056" s="226">
        <v>8.3740000000000006</v>
      </c>
      <c r="U1056" s="226">
        <v>8.3960000000000008</v>
      </c>
      <c r="V1056" s="226">
        <v>8.4190000000000005</v>
      </c>
      <c r="W1056" s="226">
        <v>8.4489999999999998</v>
      </c>
      <c r="X1056" s="226">
        <v>8.4860000000000007</v>
      </c>
      <c r="Y1056" s="226">
        <v>8.52</v>
      </c>
      <c r="Z1056" s="226">
        <v>8.5459999999999994</v>
      </c>
      <c r="AA1056" s="226">
        <v>8.5969999999999995</v>
      </c>
      <c r="AB1056" s="226">
        <v>8.657</v>
      </c>
      <c r="AC1056" s="226">
        <v>8.7129999999999992</v>
      </c>
      <c r="AD1056" s="226">
        <v>8.7449999999999992</v>
      </c>
      <c r="AE1056" s="226">
        <v>8.7710000000000008</v>
      </c>
      <c r="AF1056" s="226">
        <v>8.8190000000000008</v>
      </c>
      <c r="AG1056" s="226">
        <v>8.8550000000000004</v>
      </c>
      <c r="AH1056" s="226">
        <v>8.875</v>
      </c>
      <c r="AI1056" s="226">
        <v>8.9130000000000003</v>
      </c>
      <c r="AJ1056" s="226">
        <v>8.9740000000000002</v>
      </c>
    </row>
    <row r="1057" spans="1:36" x14ac:dyDescent="0.25">
      <c r="A1057" s="17"/>
      <c r="B1057" s="226" t="s">
        <v>2328</v>
      </c>
      <c r="D1057" s="226">
        <v>1.3819999999999999</v>
      </c>
      <c r="E1057" s="226">
        <v>1.361</v>
      </c>
      <c r="F1057" s="226">
        <v>1.355</v>
      </c>
      <c r="G1057" s="226">
        <v>1.395</v>
      </c>
      <c r="H1057" s="226">
        <v>1.4239999999999999</v>
      </c>
      <c r="I1057" s="226">
        <v>1.4370000000000001</v>
      </c>
      <c r="J1057" s="226">
        <v>1.4470000000000001</v>
      </c>
      <c r="K1057" s="226">
        <v>1.448</v>
      </c>
      <c r="L1057" s="226">
        <v>1.4550000000000001</v>
      </c>
      <c r="M1057" s="226">
        <v>1.458</v>
      </c>
      <c r="N1057" s="226">
        <v>1.466</v>
      </c>
      <c r="O1057" s="226">
        <v>1.474</v>
      </c>
      <c r="P1057" s="226">
        <v>1.48</v>
      </c>
      <c r="Q1057" s="226">
        <v>1.4870000000000001</v>
      </c>
      <c r="R1057" s="226">
        <v>1.4930000000000001</v>
      </c>
      <c r="S1057" s="226">
        <v>1.496</v>
      </c>
      <c r="T1057" s="226">
        <v>1.5</v>
      </c>
      <c r="U1057" s="226">
        <v>1.504</v>
      </c>
      <c r="V1057" s="226">
        <v>1.508</v>
      </c>
      <c r="W1057" s="226">
        <v>1.5129999999999999</v>
      </c>
      <c r="X1057" s="226">
        <v>1.52</v>
      </c>
      <c r="Y1057" s="226">
        <v>1.526</v>
      </c>
      <c r="Z1057" s="226">
        <v>1.5309999999999999</v>
      </c>
      <c r="AA1057" s="226">
        <v>1.54</v>
      </c>
      <c r="AB1057" s="226">
        <v>1.5509999999999999</v>
      </c>
      <c r="AC1057" s="226">
        <v>1.5609999999999999</v>
      </c>
      <c r="AD1057" s="226">
        <v>1.5660000000000001</v>
      </c>
      <c r="AE1057" s="226">
        <v>1.571</v>
      </c>
      <c r="AF1057" s="226">
        <v>1.58</v>
      </c>
      <c r="AG1057" s="226">
        <v>1.5860000000000001</v>
      </c>
      <c r="AH1057" s="226">
        <v>1.59</v>
      </c>
      <c r="AI1057" s="226">
        <v>1.5960000000000001</v>
      </c>
      <c r="AJ1057" s="226">
        <v>1.607</v>
      </c>
    </row>
    <row r="1058" spans="1:36" x14ac:dyDescent="0.25">
      <c r="A1058" s="17"/>
      <c r="B1058" s="226" t="s">
        <v>2329</v>
      </c>
      <c r="D1058" s="226">
        <v>30.132999999999999</v>
      </c>
      <c r="E1058" s="226">
        <v>29.673999999999999</v>
      </c>
      <c r="F1058" s="226">
        <v>29.548999999999999</v>
      </c>
      <c r="G1058" s="226">
        <v>30.427</v>
      </c>
      <c r="H1058" s="226">
        <v>31.041</v>
      </c>
      <c r="I1058" s="226">
        <v>31.335000000000001</v>
      </c>
      <c r="J1058" s="226">
        <v>31.552</v>
      </c>
      <c r="K1058" s="226">
        <v>31.581</v>
      </c>
      <c r="L1058" s="226">
        <v>31.733000000000001</v>
      </c>
      <c r="M1058" s="226">
        <v>31.795999999999999</v>
      </c>
      <c r="N1058" s="226">
        <v>31.966999999999999</v>
      </c>
      <c r="O1058" s="226">
        <v>32.146999999999998</v>
      </c>
      <c r="P1058" s="226">
        <v>32.261000000000003</v>
      </c>
      <c r="Q1058" s="226">
        <v>32.426000000000002</v>
      </c>
      <c r="R1058" s="226">
        <v>32.552999999999997</v>
      </c>
      <c r="S1058" s="226">
        <v>32.628999999999998</v>
      </c>
      <c r="T1058" s="226">
        <v>32.704999999999998</v>
      </c>
      <c r="U1058" s="226">
        <v>32.790999999999997</v>
      </c>
      <c r="V1058" s="226">
        <v>32.881</v>
      </c>
      <c r="W1058" s="226">
        <v>32.999000000000002</v>
      </c>
      <c r="X1058" s="226">
        <v>33.143999999999998</v>
      </c>
      <c r="Y1058" s="226">
        <v>33.274000000000001</v>
      </c>
      <c r="Z1058" s="226">
        <v>33.375</v>
      </c>
      <c r="AA1058" s="226">
        <v>33.576999999999998</v>
      </c>
      <c r="AB1058" s="226">
        <v>33.81</v>
      </c>
      <c r="AC1058" s="226">
        <v>34.027999999999999</v>
      </c>
      <c r="AD1058" s="226">
        <v>34.155999999999999</v>
      </c>
      <c r="AE1058" s="226">
        <v>34.253999999999998</v>
      </c>
      <c r="AF1058" s="226">
        <v>34.444000000000003</v>
      </c>
      <c r="AG1058" s="226">
        <v>34.584000000000003</v>
      </c>
      <c r="AH1058" s="226">
        <v>34.659999999999997</v>
      </c>
      <c r="AI1058" s="226">
        <v>34.808999999999997</v>
      </c>
      <c r="AJ1058" s="226">
        <v>35.048000000000002</v>
      </c>
    </row>
    <row r="1059" spans="1:36" x14ac:dyDescent="0.25">
      <c r="A1059" s="17"/>
      <c r="B1059" s="226" t="s">
        <v>2330</v>
      </c>
      <c r="D1059" s="226">
        <v>64.635999999999996</v>
      </c>
      <c r="E1059" s="226">
        <v>63.6</v>
      </c>
      <c r="F1059" s="226">
        <v>63.28</v>
      </c>
      <c r="G1059" s="226">
        <v>65.161000000000001</v>
      </c>
      <c r="H1059" s="226">
        <v>66.477000000000004</v>
      </c>
      <c r="I1059" s="226">
        <v>67.105000000000004</v>
      </c>
      <c r="J1059" s="226">
        <v>67.570999999999998</v>
      </c>
      <c r="K1059" s="226">
        <v>67.632999999999996</v>
      </c>
      <c r="L1059" s="226">
        <v>67.956999999999994</v>
      </c>
      <c r="M1059" s="226">
        <v>68.093000000000004</v>
      </c>
      <c r="N1059" s="226">
        <v>68.457999999999998</v>
      </c>
      <c r="O1059" s="226">
        <v>68.844999999999999</v>
      </c>
      <c r="P1059" s="226">
        <v>69.087999999999994</v>
      </c>
      <c r="Q1059" s="226">
        <v>69.441000000000003</v>
      </c>
      <c r="R1059" s="226">
        <v>69.712999999999994</v>
      </c>
      <c r="S1059" s="226">
        <v>69.876999999999995</v>
      </c>
      <c r="T1059" s="226">
        <v>70.039000000000001</v>
      </c>
      <c r="U1059" s="226">
        <v>70.224000000000004</v>
      </c>
      <c r="V1059" s="226">
        <v>70.415999999999997</v>
      </c>
      <c r="W1059" s="226">
        <v>70.668999999999997</v>
      </c>
      <c r="X1059" s="226">
        <v>70.98</v>
      </c>
      <c r="Y1059" s="226">
        <v>71.257999999999996</v>
      </c>
      <c r="Z1059" s="226">
        <v>71.474000000000004</v>
      </c>
      <c r="AA1059" s="226">
        <v>71.906000000000006</v>
      </c>
      <c r="AB1059" s="226">
        <v>72.406999999999996</v>
      </c>
      <c r="AC1059" s="226">
        <v>72.873000000000005</v>
      </c>
      <c r="AD1059" s="226">
        <v>73.146000000000001</v>
      </c>
      <c r="AE1059" s="226">
        <v>73.355999999999995</v>
      </c>
      <c r="AF1059" s="226">
        <v>73.763999999999996</v>
      </c>
      <c r="AG1059" s="226">
        <v>74.063000000000002</v>
      </c>
      <c r="AH1059" s="226">
        <v>74.227000000000004</v>
      </c>
      <c r="AI1059" s="226">
        <v>74.543999999999997</v>
      </c>
      <c r="AJ1059" s="226">
        <v>75.057000000000002</v>
      </c>
    </row>
    <row r="1060" spans="1:36" x14ac:dyDescent="0.25">
      <c r="A1060" s="17"/>
    </row>
    <row r="1061" spans="1:36" x14ac:dyDescent="0.25">
      <c r="A1061" s="17"/>
      <c r="B1061" s="226" t="s">
        <v>2215</v>
      </c>
    </row>
    <row r="1062" spans="1:36" x14ac:dyDescent="0.25">
      <c r="A1062" s="17"/>
      <c r="B1062" s="226" t="s">
        <v>2324</v>
      </c>
    </row>
    <row r="1063" spans="1:36" x14ac:dyDescent="0.25">
      <c r="A1063" s="17"/>
      <c r="B1063" s="226" t="s">
        <v>342</v>
      </c>
      <c r="D1063" s="226">
        <v>168.26300000000001</v>
      </c>
      <c r="E1063" s="226">
        <v>174.20500000000001</v>
      </c>
      <c r="F1063" s="226">
        <v>160.93600000000001</v>
      </c>
      <c r="G1063" s="226">
        <v>166.12899999999999</v>
      </c>
      <c r="H1063" s="226">
        <v>169.06899999999999</v>
      </c>
      <c r="I1063" s="226">
        <v>169.17599999999999</v>
      </c>
      <c r="J1063" s="226">
        <v>168.57300000000001</v>
      </c>
      <c r="K1063" s="226">
        <v>166.28</v>
      </c>
      <c r="L1063" s="226">
        <v>164.62299999999999</v>
      </c>
      <c r="M1063" s="226">
        <v>162.411</v>
      </c>
      <c r="N1063" s="226">
        <v>160.85599999999999</v>
      </c>
      <c r="O1063" s="226">
        <v>159.721</v>
      </c>
      <c r="P1063" s="226">
        <v>158.53800000000001</v>
      </c>
      <c r="Q1063" s="226">
        <v>157.852</v>
      </c>
      <c r="R1063" s="226">
        <v>157.16399999999999</v>
      </c>
      <c r="S1063" s="226">
        <v>156.37</v>
      </c>
      <c r="T1063" s="226">
        <v>155.709</v>
      </c>
      <c r="U1063" s="226">
        <v>155.267</v>
      </c>
      <c r="V1063" s="226">
        <v>154.91300000000001</v>
      </c>
      <c r="W1063" s="226">
        <v>154.81800000000001</v>
      </c>
      <c r="X1063" s="226">
        <v>154.93</v>
      </c>
      <c r="Y1063" s="226">
        <v>155.02600000000001</v>
      </c>
      <c r="Z1063" s="226">
        <v>155.02500000000001</v>
      </c>
      <c r="AA1063" s="226">
        <v>155.51900000000001</v>
      </c>
      <c r="AB1063" s="226">
        <v>156.227</v>
      </c>
      <c r="AC1063" s="226">
        <v>156.887</v>
      </c>
      <c r="AD1063" s="226">
        <v>157.20099999999999</v>
      </c>
      <c r="AE1063" s="226">
        <v>157.386</v>
      </c>
      <c r="AF1063" s="226">
        <v>158.01900000000001</v>
      </c>
      <c r="AG1063" s="226">
        <v>158.459</v>
      </c>
      <c r="AH1063" s="226">
        <v>158.62700000000001</v>
      </c>
      <c r="AI1063" s="226">
        <v>159.131</v>
      </c>
      <c r="AJ1063" s="226">
        <v>160.084</v>
      </c>
    </row>
    <row r="1064" spans="1:36" x14ac:dyDescent="0.25">
      <c r="A1064" s="17"/>
      <c r="B1064" s="226" t="s">
        <v>2217</v>
      </c>
      <c r="D1064" s="226">
        <v>80.944999999999993</v>
      </c>
      <c r="E1064" s="226">
        <v>86.778000000000006</v>
      </c>
      <c r="F1064" s="226">
        <v>86.156000000000006</v>
      </c>
      <c r="G1064" s="226">
        <v>86.608000000000004</v>
      </c>
      <c r="H1064" s="226">
        <v>89.245000000000005</v>
      </c>
      <c r="I1064" s="226">
        <v>89.272000000000006</v>
      </c>
      <c r="J1064" s="226">
        <v>87.635999999999996</v>
      </c>
      <c r="K1064" s="226">
        <v>83.778999999999996</v>
      </c>
      <c r="L1064" s="226">
        <v>81.254000000000005</v>
      </c>
      <c r="M1064" s="226">
        <v>78.878</v>
      </c>
      <c r="N1064" s="226">
        <v>77.409000000000006</v>
      </c>
      <c r="O1064" s="226">
        <v>76.424999999999997</v>
      </c>
      <c r="P1064" s="226">
        <v>75.507999999999996</v>
      </c>
      <c r="Q1064" s="226">
        <v>74.885000000000005</v>
      </c>
      <c r="R1064" s="226">
        <v>74.228999999999999</v>
      </c>
      <c r="S1064" s="226">
        <v>73.510000000000005</v>
      </c>
      <c r="T1064" s="226">
        <v>72.906999999999996</v>
      </c>
      <c r="U1064" s="226">
        <v>72.41</v>
      </c>
      <c r="V1064" s="226">
        <v>71.991</v>
      </c>
      <c r="W1064" s="226">
        <v>71.718999999999994</v>
      </c>
      <c r="X1064" s="226">
        <v>71.466999999999999</v>
      </c>
      <c r="Y1064" s="226">
        <v>71.204999999999998</v>
      </c>
      <c r="Z1064" s="226">
        <v>70.804000000000002</v>
      </c>
      <c r="AA1064" s="226">
        <v>70.771000000000001</v>
      </c>
      <c r="AB1064" s="226">
        <v>70.846000000000004</v>
      </c>
      <c r="AC1064" s="226">
        <v>70.903999999999996</v>
      </c>
      <c r="AD1064" s="226">
        <v>70.709000000000003</v>
      </c>
      <c r="AE1064" s="226">
        <v>70.387</v>
      </c>
      <c r="AF1064" s="226">
        <v>70.319000000000003</v>
      </c>
      <c r="AG1064" s="226">
        <v>70.153999999999996</v>
      </c>
      <c r="AH1064" s="226">
        <v>69.858000000000004</v>
      </c>
      <c r="AI1064" s="226">
        <v>69.728999999999999</v>
      </c>
      <c r="AJ1064" s="226">
        <v>69.941000000000003</v>
      </c>
    </row>
    <row r="1065" spans="1:36" x14ac:dyDescent="0.25">
      <c r="A1065" s="17"/>
      <c r="B1065" s="226" t="s">
        <v>2325</v>
      </c>
    </row>
    <row r="1066" spans="1:36" x14ac:dyDescent="0.25">
      <c r="A1066" s="17"/>
      <c r="B1066" s="226" t="s">
        <v>342</v>
      </c>
      <c r="D1066" s="226">
        <v>11.340999999999999</v>
      </c>
      <c r="E1066" s="226">
        <v>12.204000000000001</v>
      </c>
      <c r="F1066" s="226">
        <v>11.472</v>
      </c>
      <c r="G1066" s="226">
        <v>12.036</v>
      </c>
      <c r="H1066" s="226">
        <v>12.323</v>
      </c>
      <c r="I1066" s="226">
        <v>12.32</v>
      </c>
      <c r="J1066" s="226">
        <v>12.234999999999999</v>
      </c>
      <c r="K1066" s="226">
        <v>12.025</v>
      </c>
      <c r="L1066" s="226">
        <v>11.835000000000001</v>
      </c>
      <c r="M1066" s="226">
        <v>11.586</v>
      </c>
      <c r="N1066" s="226">
        <v>11.363</v>
      </c>
      <c r="O1066" s="226">
        <v>11.141999999999999</v>
      </c>
      <c r="P1066" s="226">
        <v>10.9</v>
      </c>
      <c r="Q1066" s="226">
        <v>10.682</v>
      </c>
      <c r="R1066" s="226">
        <v>10.462</v>
      </c>
      <c r="S1066" s="226">
        <v>10.236000000000001</v>
      </c>
      <c r="T1066" s="226">
        <v>10.026</v>
      </c>
      <c r="U1066" s="226">
        <v>9.843</v>
      </c>
      <c r="V1066" s="226">
        <v>9.673</v>
      </c>
      <c r="W1066" s="226">
        <v>9.5310000000000006</v>
      </c>
      <c r="X1066" s="226">
        <v>9.4109999999999996</v>
      </c>
      <c r="Y1066" s="226">
        <v>9.2970000000000006</v>
      </c>
      <c r="Z1066" s="226">
        <v>9.19</v>
      </c>
      <c r="AA1066" s="226">
        <v>9.1240000000000006</v>
      </c>
      <c r="AB1066" s="226">
        <v>9.077</v>
      </c>
      <c r="AC1066" s="226">
        <v>9.0359999999999996</v>
      </c>
      <c r="AD1066" s="226">
        <v>8.9819999999999993</v>
      </c>
      <c r="AE1066" s="226">
        <v>8.9250000000000007</v>
      </c>
      <c r="AF1066" s="226">
        <v>8.9</v>
      </c>
      <c r="AG1066" s="226">
        <v>8.8680000000000003</v>
      </c>
      <c r="AH1066" s="226">
        <v>8.8249999999999993</v>
      </c>
      <c r="AI1066" s="226">
        <v>8.8079999999999998</v>
      </c>
      <c r="AJ1066" s="226">
        <v>8.8190000000000008</v>
      </c>
    </row>
    <row r="1067" spans="1:36" x14ac:dyDescent="0.25">
      <c r="A1067" s="17"/>
      <c r="B1067" s="226" t="s">
        <v>2326</v>
      </c>
    </row>
    <row r="1068" spans="1:36" x14ac:dyDescent="0.25">
      <c r="A1068" s="17"/>
      <c r="B1068" s="226" t="s">
        <v>342</v>
      </c>
      <c r="D1068" s="226">
        <v>27.651</v>
      </c>
      <c r="E1068" s="226">
        <v>29.713999999999999</v>
      </c>
      <c r="F1068" s="226">
        <v>27.92</v>
      </c>
      <c r="G1068" s="226">
        <v>29.327000000000002</v>
      </c>
      <c r="H1068" s="226">
        <v>30.302</v>
      </c>
      <c r="I1068" s="226">
        <v>30.63</v>
      </c>
      <c r="J1068" s="226">
        <v>30.844999999999999</v>
      </c>
      <c r="K1068" s="226">
        <v>29.942</v>
      </c>
      <c r="L1068" s="226">
        <v>29.931999999999999</v>
      </c>
      <c r="M1068" s="226">
        <v>29.774999999999999</v>
      </c>
      <c r="N1068" s="226">
        <v>29.63</v>
      </c>
      <c r="O1068" s="226">
        <v>29.488</v>
      </c>
      <c r="P1068" s="226">
        <v>29.263999999999999</v>
      </c>
      <c r="Q1068" s="226">
        <v>29.048999999999999</v>
      </c>
      <c r="R1068" s="226">
        <v>28.782</v>
      </c>
      <c r="S1068" s="226">
        <v>28.457000000000001</v>
      </c>
      <c r="T1068" s="226">
        <v>28.154</v>
      </c>
      <c r="U1068" s="226">
        <v>27.92</v>
      </c>
      <c r="V1068" s="226">
        <v>27.687000000000001</v>
      </c>
      <c r="W1068" s="226">
        <v>27.521999999999998</v>
      </c>
      <c r="X1068" s="226">
        <v>27.385000000000002</v>
      </c>
      <c r="Y1068" s="226">
        <v>27.231999999999999</v>
      </c>
      <c r="Z1068" s="226">
        <v>27.061</v>
      </c>
      <c r="AA1068" s="226">
        <v>26.946999999999999</v>
      </c>
      <c r="AB1068" s="226">
        <v>26.893999999999998</v>
      </c>
      <c r="AC1068" s="226">
        <v>26.849</v>
      </c>
      <c r="AD1068" s="226">
        <v>26.760999999999999</v>
      </c>
      <c r="AE1068" s="226">
        <v>26.634</v>
      </c>
      <c r="AF1068" s="226">
        <v>26.585999999999999</v>
      </c>
      <c r="AG1068" s="226">
        <v>26.518999999999998</v>
      </c>
      <c r="AH1068" s="226">
        <v>26.408999999999999</v>
      </c>
      <c r="AI1068" s="226">
        <v>26.361000000000001</v>
      </c>
      <c r="AJ1068" s="226">
        <v>26.413</v>
      </c>
    </row>
    <row r="1069" spans="1:36" x14ac:dyDescent="0.25">
      <c r="A1069" s="17"/>
      <c r="B1069" s="226" t="s">
        <v>2327</v>
      </c>
    </row>
    <row r="1070" spans="1:36" x14ac:dyDescent="0.25">
      <c r="A1070" s="17"/>
      <c r="B1070" s="226" t="s">
        <v>342</v>
      </c>
      <c r="D1070" s="226">
        <v>14.566000000000001</v>
      </c>
      <c r="E1070" s="226">
        <v>15.590999999999999</v>
      </c>
      <c r="F1070" s="226">
        <v>14.714</v>
      </c>
      <c r="G1070" s="226">
        <v>15.64</v>
      </c>
      <c r="H1070" s="226">
        <v>15.853999999999999</v>
      </c>
      <c r="I1070" s="226">
        <v>15.727</v>
      </c>
      <c r="J1070" s="226">
        <v>15.552</v>
      </c>
      <c r="K1070" s="226">
        <v>14.863</v>
      </c>
      <c r="L1070" s="226">
        <v>14.509</v>
      </c>
      <c r="M1070" s="226">
        <v>14.061</v>
      </c>
      <c r="N1070" s="226">
        <v>13.648</v>
      </c>
      <c r="O1070" s="226">
        <v>13.228</v>
      </c>
      <c r="P1070" s="226">
        <v>12.778</v>
      </c>
      <c r="Q1070" s="226">
        <v>12.363</v>
      </c>
      <c r="R1070" s="226">
        <v>11.957000000000001</v>
      </c>
      <c r="S1070" s="226">
        <v>11.557</v>
      </c>
      <c r="T1070" s="226">
        <v>11.178000000000001</v>
      </c>
      <c r="U1070" s="226">
        <v>10.864000000000001</v>
      </c>
      <c r="V1070" s="226">
        <v>10.558999999999999</v>
      </c>
      <c r="W1070" s="226">
        <v>10.304</v>
      </c>
      <c r="X1070" s="226">
        <v>10.085000000000001</v>
      </c>
      <c r="Y1070" s="226">
        <v>9.8810000000000002</v>
      </c>
      <c r="Z1070" s="226">
        <v>9.6959999999999997</v>
      </c>
      <c r="AA1070" s="226">
        <v>9.593</v>
      </c>
      <c r="AB1070" s="226">
        <v>9.51</v>
      </c>
      <c r="AC1070" s="226">
        <v>9.4440000000000008</v>
      </c>
      <c r="AD1070" s="226">
        <v>9.3759999999999994</v>
      </c>
      <c r="AE1070" s="226">
        <v>9.31</v>
      </c>
      <c r="AF1070" s="226">
        <v>9.2780000000000005</v>
      </c>
      <c r="AG1070" s="226">
        <v>9.2409999999999997</v>
      </c>
      <c r="AH1070" s="226">
        <v>9.1910000000000007</v>
      </c>
      <c r="AI1070" s="226">
        <v>9.1780000000000008</v>
      </c>
      <c r="AJ1070" s="226">
        <v>9.1950000000000003</v>
      </c>
    </row>
    <row r="1071" spans="1:36" x14ac:dyDescent="0.25">
      <c r="A1071" s="17"/>
      <c r="B1071" s="226" t="s">
        <v>2328</v>
      </c>
    </row>
    <row r="1072" spans="1:36" x14ac:dyDescent="0.25">
      <c r="A1072" s="17"/>
      <c r="B1072" s="226" t="s">
        <v>342</v>
      </c>
      <c r="D1072" s="226">
        <v>16.422999999999998</v>
      </c>
      <c r="E1072" s="226">
        <v>17.475999999999999</v>
      </c>
      <c r="F1072" s="226">
        <v>16.428999999999998</v>
      </c>
      <c r="G1072" s="226">
        <v>17.222999999999999</v>
      </c>
      <c r="H1072" s="226">
        <v>17.826000000000001</v>
      </c>
      <c r="I1072" s="226">
        <v>18.091999999999999</v>
      </c>
      <c r="J1072" s="226">
        <v>18.32</v>
      </c>
      <c r="K1072" s="226">
        <v>17.696000000000002</v>
      </c>
      <c r="L1072" s="226">
        <v>17.835999999999999</v>
      </c>
      <c r="M1072" s="226">
        <v>17.928999999999998</v>
      </c>
      <c r="N1072" s="226">
        <v>18.077000000000002</v>
      </c>
      <c r="O1072" s="226">
        <v>18.231000000000002</v>
      </c>
      <c r="P1072" s="226">
        <v>18.346</v>
      </c>
      <c r="Q1072" s="226">
        <v>18.475000000000001</v>
      </c>
      <c r="R1072" s="226">
        <v>18.571000000000002</v>
      </c>
      <c r="S1072" s="226">
        <v>18.626000000000001</v>
      </c>
      <c r="T1072" s="226">
        <v>18.666</v>
      </c>
      <c r="U1072" s="226">
        <v>18.704999999999998</v>
      </c>
      <c r="V1072" s="226">
        <v>18.734999999999999</v>
      </c>
      <c r="W1072" s="226">
        <v>18.771999999999998</v>
      </c>
      <c r="X1072" s="226">
        <v>18.815000000000001</v>
      </c>
      <c r="Y1072" s="226">
        <v>18.84</v>
      </c>
      <c r="Z1072" s="226">
        <v>18.841000000000001</v>
      </c>
      <c r="AA1072" s="226">
        <v>18.89</v>
      </c>
      <c r="AB1072" s="226">
        <v>18.957000000000001</v>
      </c>
      <c r="AC1072" s="226">
        <v>19.013000000000002</v>
      </c>
      <c r="AD1072" s="226">
        <v>19.02</v>
      </c>
      <c r="AE1072" s="226">
        <v>19.009</v>
      </c>
      <c r="AF1072" s="226">
        <v>19.045999999999999</v>
      </c>
      <c r="AG1072" s="226">
        <v>19.056999999999999</v>
      </c>
      <c r="AH1072" s="226">
        <v>19.033999999999999</v>
      </c>
      <c r="AI1072" s="226">
        <v>19.050999999999998</v>
      </c>
      <c r="AJ1072" s="226">
        <v>19.119</v>
      </c>
    </row>
    <row r="1073" spans="1:36" x14ac:dyDescent="0.25">
      <c r="A1073" s="17"/>
      <c r="B1073" s="226" t="s">
        <v>2221</v>
      </c>
      <c r="D1073" s="226">
        <v>28.341000000000001</v>
      </c>
      <c r="E1073" s="226">
        <v>28.08</v>
      </c>
      <c r="F1073" s="226">
        <v>27.681999999999999</v>
      </c>
      <c r="G1073" s="226">
        <v>26.939</v>
      </c>
      <c r="H1073" s="226">
        <v>27.795000000000002</v>
      </c>
      <c r="I1073" s="226">
        <v>28.271999999999998</v>
      </c>
      <c r="J1073" s="226">
        <v>28.666</v>
      </c>
      <c r="K1073" s="226">
        <v>28.44</v>
      </c>
      <c r="L1073" s="226">
        <v>28.417000000000002</v>
      </c>
      <c r="M1073" s="226">
        <v>28.161000000000001</v>
      </c>
      <c r="N1073" s="226">
        <v>27.780999999999999</v>
      </c>
      <c r="O1073" s="226">
        <v>27.370999999999999</v>
      </c>
      <c r="P1073" s="226">
        <v>26.893999999999998</v>
      </c>
      <c r="Q1073" s="226">
        <v>26.507000000000001</v>
      </c>
      <c r="R1073" s="226">
        <v>26.047000000000001</v>
      </c>
      <c r="S1073" s="226">
        <v>25.475000000000001</v>
      </c>
      <c r="T1073" s="226">
        <v>25.021000000000001</v>
      </c>
      <c r="U1073" s="226">
        <v>24.652000000000001</v>
      </c>
      <c r="V1073" s="226">
        <v>24.291</v>
      </c>
      <c r="W1073" s="226">
        <v>23.960999999999999</v>
      </c>
      <c r="X1073" s="226">
        <v>23.7</v>
      </c>
      <c r="Y1073" s="226">
        <v>23.408999999999999</v>
      </c>
      <c r="Z1073" s="226">
        <v>23.184999999999999</v>
      </c>
      <c r="AA1073" s="226">
        <v>22.954999999999998</v>
      </c>
      <c r="AB1073" s="226">
        <v>22.849</v>
      </c>
      <c r="AC1073" s="226">
        <v>22.754999999999999</v>
      </c>
      <c r="AD1073" s="226">
        <v>22.617999999999999</v>
      </c>
      <c r="AE1073" s="226">
        <v>22.434000000000001</v>
      </c>
      <c r="AF1073" s="226">
        <v>22.347000000000001</v>
      </c>
      <c r="AG1073" s="226">
        <v>22.163</v>
      </c>
      <c r="AH1073" s="226">
        <v>21.963000000000001</v>
      </c>
      <c r="AI1073" s="226">
        <v>21.831</v>
      </c>
      <c r="AJ1073" s="226">
        <v>21.745999999999999</v>
      </c>
    </row>
    <row r="1074" spans="1:36" x14ac:dyDescent="0.25">
      <c r="A1074" s="17"/>
      <c r="B1074" s="226" t="s">
        <v>2329</v>
      </c>
    </row>
    <row r="1075" spans="1:36" x14ac:dyDescent="0.25">
      <c r="A1075" s="17"/>
      <c r="B1075" s="226" t="s">
        <v>342</v>
      </c>
      <c r="D1075" s="226">
        <v>102.687</v>
      </c>
      <c r="E1075" s="226">
        <v>110.49</v>
      </c>
      <c r="F1075" s="226">
        <v>103.613</v>
      </c>
      <c r="G1075" s="226">
        <v>108.06100000000001</v>
      </c>
      <c r="H1075" s="226">
        <v>110.833</v>
      </c>
      <c r="I1075" s="226">
        <v>111.43300000000001</v>
      </c>
      <c r="J1075" s="226">
        <v>111.444</v>
      </c>
      <c r="K1075" s="226">
        <v>116.88200000000001</v>
      </c>
      <c r="L1075" s="226">
        <v>116.636</v>
      </c>
      <c r="M1075" s="226">
        <v>115.947</v>
      </c>
      <c r="N1075" s="226">
        <v>115.642</v>
      </c>
      <c r="O1075" s="226">
        <v>115.375</v>
      </c>
      <c r="P1075" s="226">
        <v>114.86799999999999</v>
      </c>
      <c r="Q1075" s="226">
        <v>114.59099999999999</v>
      </c>
      <c r="R1075" s="226">
        <v>114.19199999999999</v>
      </c>
      <c r="S1075" s="226">
        <v>113.626</v>
      </c>
      <c r="T1075" s="226">
        <v>113.07599999999999</v>
      </c>
      <c r="U1075" s="226">
        <v>112.608</v>
      </c>
      <c r="V1075" s="226">
        <v>112.16800000000001</v>
      </c>
      <c r="W1075" s="226">
        <v>111.887</v>
      </c>
      <c r="X1075" s="226">
        <v>111.724</v>
      </c>
      <c r="Y1075" s="226">
        <v>111.53700000000001</v>
      </c>
      <c r="Z1075" s="226">
        <v>111.29900000000001</v>
      </c>
      <c r="AA1075" s="226">
        <v>111.467</v>
      </c>
      <c r="AB1075" s="226">
        <v>111.75</v>
      </c>
      <c r="AC1075" s="226">
        <v>112.017</v>
      </c>
      <c r="AD1075" s="226">
        <v>112.01300000000001</v>
      </c>
      <c r="AE1075" s="226">
        <v>111.92400000000001</v>
      </c>
      <c r="AF1075" s="226">
        <v>112.17700000000001</v>
      </c>
      <c r="AG1075" s="226">
        <v>112.28</v>
      </c>
      <c r="AH1075" s="226">
        <v>112.19</v>
      </c>
      <c r="AI1075" s="226">
        <v>112.375</v>
      </c>
      <c r="AJ1075" s="226">
        <v>112.895</v>
      </c>
    </row>
    <row r="1076" spans="1:36" x14ac:dyDescent="0.25">
      <c r="A1076" s="17"/>
      <c r="B1076" s="226" t="s">
        <v>2221</v>
      </c>
      <c r="D1076" s="226">
        <v>297.55700000000002</v>
      </c>
      <c r="E1076" s="226">
        <v>293.19400000000002</v>
      </c>
      <c r="F1076" s="226">
        <v>289.87</v>
      </c>
      <c r="G1076" s="226">
        <v>286.24</v>
      </c>
      <c r="H1076" s="226">
        <v>292.43900000000002</v>
      </c>
      <c r="I1076" s="226">
        <v>295.286</v>
      </c>
      <c r="J1076" s="226">
        <v>298.22399999999999</v>
      </c>
      <c r="K1076" s="226">
        <v>294.94299999999998</v>
      </c>
      <c r="L1076" s="226">
        <v>293.65699999999998</v>
      </c>
      <c r="M1076" s="226">
        <v>290.02800000000002</v>
      </c>
      <c r="N1076" s="226">
        <v>285.63799999999998</v>
      </c>
      <c r="O1076" s="226">
        <v>280.74200000000002</v>
      </c>
      <c r="P1076" s="226">
        <v>275.08699999999999</v>
      </c>
      <c r="Q1076" s="226">
        <v>270.40899999999999</v>
      </c>
      <c r="R1076" s="226">
        <v>265.19</v>
      </c>
      <c r="S1076" s="226">
        <v>259.06900000000002</v>
      </c>
      <c r="T1076" s="226">
        <v>253.751</v>
      </c>
      <c r="U1076" s="226">
        <v>249.262</v>
      </c>
      <c r="V1076" s="226">
        <v>244.70599999999999</v>
      </c>
      <c r="W1076" s="226">
        <v>240.31299999999999</v>
      </c>
      <c r="X1076" s="226">
        <v>236.69399999999999</v>
      </c>
      <c r="Y1076" s="226">
        <v>232.88900000000001</v>
      </c>
      <c r="Z1076" s="226">
        <v>229.84700000000001</v>
      </c>
      <c r="AA1076" s="226">
        <v>227.65600000000001</v>
      </c>
      <c r="AB1076" s="226">
        <v>226.423</v>
      </c>
      <c r="AC1076" s="226">
        <v>225.327</v>
      </c>
      <c r="AD1076" s="226">
        <v>223.886</v>
      </c>
      <c r="AE1076" s="226">
        <v>222.339</v>
      </c>
      <c r="AF1076" s="226">
        <v>221.661</v>
      </c>
      <c r="AG1076" s="226">
        <v>220.04400000000001</v>
      </c>
      <c r="AH1076" s="226">
        <v>218.255</v>
      </c>
      <c r="AI1076" s="226">
        <v>217.33199999999999</v>
      </c>
      <c r="AJ1076" s="226">
        <v>216.59899999999999</v>
      </c>
    </row>
    <row r="1077" spans="1:36" x14ac:dyDescent="0.25">
      <c r="A1077" s="17"/>
      <c r="B1077" s="226" t="s">
        <v>2330</v>
      </c>
    </row>
    <row r="1078" spans="1:36" x14ac:dyDescent="0.25">
      <c r="A1078" s="17"/>
      <c r="B1078" s="226" t="s">
        <v>342</v>
      </c>
      <c r="D1078" s="226">
        <v>12.146000000000001</v>
      </c>
      <c r="E1078" s="226">
        <v>13.131</v>
      </c>
      <c r="F1078" s="226">
        <v>12.356999999999999</v>
      </c>
      <c r="G1078" s="226">
        <v>13.093</v>
      </c>
      <c r="H1078" s="226">
        <v>13.55</v>
      </c>
      <c r="I1078" s="226">
        <v>13.715</v>
      </c>
      <c r="J1078" s="226">
        <v>13.832000000000001</v>
      </c>
      <c r="K1078" s="226">
        <v>13.858000000000001</v>
      </c>
      <c r="L1078" s="226">
        <v>13.936999999999999</v>
      </c>
      <c r="M1078" s="226">
        <v>13.971</v>
      </c>
      <c r="N1078" s="226">
        <v>14.051</v>
      </c>
      <c r="O1078" s="226">
        <v>14.127000000000001</v>
      </c>
      <c r="P1078" s="226">
        <v>14.166</v>
      </c>
      <c r="Q1078" s="226">
        <v>14.228</v>
      </c>
      <c r="R1078" s="226">
        <v>14.266</v>
      </c>
      <c r="S1078" s="226">
        <v>14.273999999999999</v>
      </c>
      <c r="T1078" s="226">
        <v>14.278</v>
      </c>
      <c r="U1078" s="226">
        <v>14.28</v>
      </c>
      <c r="V1078" s="226">
        <v>14.282</v>
      </c>
      <c r="W1078" s="226">
        <v>14.298</v>
      </c>
      <c r="X1078" s="226">
        <v>14.324</v>
      </c>
      <c r="Y1078" s="226">
        <v>14.345000000000001</v>
      </c>
      <c r="Z1078" s="226">
        <v>14.355</v>
      </c>
      <c r="AA1078" s="226">
        <v>14.414</v>
      </c>
      <c r="AB1078" s="226">
        <v>14.483000000000001</v>
      </c>
      <c r="AC1078" s="226">
        <v>14.545999999999999</v>
      </c>
      <c r="AD1078" s="226">
        <v>14.57</v>
      </c>
      <c r="AE1078" s="226">
        <v>14.58</v>
      </c>
      <c r="AF1078" s="226">
        <v>14.635</v>
      </c>
      <c r="AG1078" s="226">
        <v>14.666</v>
      </c>
      <c r="AH1078" s="226">
        <v>14.672000000000001</v>
      </c>
      <c r="AI1078" s="226">
        <v>14.711</v>
      </c>
      <c r="AJ1078" s="226">
        <v>14.792</v>
      </c>
    </row>
    <row r="1079" spans="1:36" x14ac:dyDescent="0.25">
      <c r="A1079" s="17"/>
      <c r="B1079" s="226" t="s">
        <v>2225</v>
      </c>
    </row>
    <row r="1080" spans="1:36" x14ac:dyDescent="0.25">
      <c r="A1080" s="17"/>
      <c r="B1080" s="226" t="s">
        <v>342</v>
      </c>
      <c r="D1080" s="226">
        <v>353.077</v>
      </c>
      <c r="E1080" s="226">
        <v>372.81099999999998</v>
      </c>
      <c r="F1080" s="226">
        <v>347.44099999999997</v>
      </c>
      <c r="G1080" s="226">
        <v>361.50900000000001</v>
      </c>
      <c r="H1080" s="226">
        <v>369.75700000000001</v>
      </c>
      <c r="I1080" s="226">
        <v>371.09300000000002</v>
      </c>
      <c r="J1080" s="226">
        <v>370.80099999999999</v>
      </c>
      <c r="K1080" s="226">
        <v>371.54700000000003</v>
      </c>
      <c r="L1080" s="226">
        <v>369.30799999999999</v>
      </c>
      <c r="M1080" s="226">
        <v>365.68099999999998</v>
      </c>
      <c r="N1080" s="226">
        <v>363.267</v>
      </c>
      <c r="O1080" s="226">
        <v>361.31299999999999</v>
      </c>
      <c r="P1080" s="226">
        <v>358.86</v>
      </c>
      <c r="Q1080" s="226">
        <v>357.24</v>
      </c>
      <c r="R1080" s="226">
        <v>355.392</v>
      </c>
      <c r="S1080" s="226">
        <v>353.14600000000002</v>
      </c>
      <c r="T1080" s="226">
        <v>351.08699999999999</v>
      </c>
      <c r="U1080" s="226">
        <v>349.48700000000002</v>
      </c>
      <c r="V1080" s="226">
        <v>348.017</v>
      </c>
      <c r="W1080" s="226">
        <v>347.13099999999997</v>
      </c>
      <c r="X1080" s="226">
        <v>346.67500000000001</v>
      </c>
      <c r="Y1080" s="226">
        <v>346.15800000000002</v>
      </c>
      <c r="Z1080" s="226">
        <v>345.46800000000002</v>
      </c>
      <c r="AA1080" s="226">
        <v>345.95299999999997</v>
      </c>
      <c r="AB1080" s="226">
        <v>346.89699999999999</v>
      </c>
      <c r="AC1080" s="226">
        <v>347.79199999999997</v>
      </c>
      <c r="AD1080" s="226">
        <v>347.923</v>
      </c>
      <c r="AE1080" s="226">
        <v>347.76900000000001</v>
      </c>
      <c r="AF1080" s="226">
        <v>348.64100000000002</v>
      </c>
      <c r="AG1080" s="226">
        <v>349.09100000000001</v>
      </c>
      <c r="AH1080" s="226">
        <v>348.94900000000001</v>
      </c>
      <c r="AI1080" s="226">
        <v>349.61399999999998</v>
      </c>
      <c r="AJ1080" s="226">
        <v>351.31799999999998</v>
      </c>
    </row>
    <row r="1081" spans="1:36" x14ac:dyDescent="0.25">
      <c r="A1081" s="17"/>
      <c r="B1081" s="226" t="s">
        <v>2217</v>
      </c>
      <c r="D1081" s="226">
        <v>80.944999999999993</v>
      </c>
      <c r="E1081" s="226">
        <v>86.778000000000006</v>
      </c>
      <c r="F1081" s="226">
        <v>86.156000000000006</v>
      </c>
      <c r="G1081" s="226">
        <v>86.608000000000004</v>
      </c>
      <c r="H1081" s="226">
        <v>89.245000000000005</v>
      </c>
      <c r="I1081" s="226">
        <v>89.272000000000006</v>
      </c>
      <c r="J1081" s="226">
        <v>87.635999999999996</v>
      </c>
      <c r="K1081" s="226">
        <v>83.778999999999996</v>
      </c>
      <c r="L1081" s="226">
        <v>81.254000000000005</v>
      </c>
      <c r="M1081" s="226">
        <v>78.878</v>
      </c>
      <c r="N1081" s="226">
        <v>77.409000000000006</v>
      </c>
      <c r="O1081" s="226">
        <v>76.424999999999997</v>
      </c>
      <c r="P1081" s="226">
        <v>75.507999999999996</v>
      </c>
      <c r="Q1081" s="226">
        <v>74.885000000000005</v>
      </c>
      <c r="R1081" s="226">
        <v>74.228999999999999</v>
      </c>
      <c r="S1081" s="226">
        <v>73.510000000000005</v>
      </c>
      <c r="T1081" s="226">
        <v>72.906999999999996</v>
      </c>
      <c r="U1081" s="226">
        <v>72.41</v>
      </c>
      <c r="V1081" s="226">
        <v>71.991</v>
      </c>
      <c r="W1081" s="226">
        <v>71.718999999999994</v>
      </c>
      <c r="X1081" s="226">
        <v>71.466999999999999</v>
      </c>
      <c r="Y1081" s="226">
        <v>71.204999999999998</v>
      </c>
      <c r="Z1081" s="226">
        <v>70.804000000000002</v>
      </c>
      <c r="AA1081" s="226">
        <v>70.771000000000001</v>
      </c>
      <c r="AB1081" s="226">
        <v>70.846000000000004</v>
      </c>
      <c r="AC1081" s="226">
        <v>70.903999999999996</v>
      </c>
      <c r="AD1081" s="226">
        <v>70.709000000000003</v>
      </c>
      <c r="AE1081" s="226">
        <v>70.387</v>
      </c>
      <c r="AF1081" s="226">
        <v>70.319000000000003</v>
      </c>
      <c r="AG1081" s="226">
        <v>70.153999999999996</v>
      </c>
      <c r="AH1081" s="226">
        <v>69.858000000000004</v>
      </c>
      <c r="AI1081" s="226">
        <v>69.728999999999999</v>
      </c>
      <c r="AJ1081" s="226">
        <v>69.941000000000003</v>
      </c>
    </row>
    <row r="1082" spans="1:36" x14ac:dyDescent="0.25">
      <c r="A1082" s="17"/>
      <c r="B1082" s="226" t="s">
        <v>2221</v>
      </c>
      <c r="D1082" s="226">
        <v>325.89699999999999</v>
      </c>
      <c r="E1082" s="226">
        <v>321.27499999999998</v>
      </c>
      <c r="F1082" s="226">
        <v>317.55200000000002</v>
      </c>
      <c r="G1082" s="226">
        <v>313.17899999999997</v>
      </c>
      <c r="H1082" s="226">
        <v>320.233</v>
      </c>
      <c r="I1082" s="226">
        <v>323.55799999999999</v>
      </c>
      <c r="J1082" s="226">
        <v>326.89</v>
      </c>
      <c r="K1082" s="226">
        <v>323.38299999999998</v>
      </c>
      <c r="L1082" s="226">
        <v>322.07400000000001</v>
      </c>
      <c r="M1082" s="226">
        <v>318.18900000000002</v>
      </c>
      <c r="N1082" s="226">
        <v>313.41800000000001</v>
      </c>
      <c r="O1082" s="226">
        <v>308.11200000000002</v>
      </c>
      <c r="P1082" s="226">
        <v>301.98099999999999</v>
      </c>
      <c r="Q1082" s="226">
        <v>296.916</v>
      </c>
      <c r="R1082" s="226">
        <v>291.23700000000002</v>
      </c>
      <c r="S1082" s="226">
        <v>284.54300000000001</v>
      </c>
      <c r="T1082" s="226">
        <v>278.77199999999999</v>
      </c>
      <c r="U1082" s="226">
        <v>273.91500000000002</v>
      </c>
      <c r="V1082" s="226">
        <v>268.99700000000001</v>
      </c>
      <c r="W1082" s="226">
        <v>264.274</v>
      </c>
      <c r="X1082" s="226">
        <v>260.39499999999998</v>
      </c>
      <c r="Y1082" s="226">
        <v>256.298</v>
      </c>
      <c r="Z1082" s="226">
        <v>253.03200000000001</v>
      </c>
      <c r="AA1082" s="226">
        <v>250.61</v>
      </c>
      <c r="AB1082" s="226">
        <v>249.27199999999999</v>
      </c>
      <c r="AC1082" s="226">
        <v>248.08199999999999</v>
      </c>
      <c r="AD1082" s="226">
        <v>246.50399999999999</v>
      </c>
      <c r="AE1082" s="226">
        <v>244.773</v>
      </c>
      <c r="AF1082" s="226">
        <v>244.00800000000001</v>
      </c>
      <c r="AG1082" s="226">
        <v>242.208</v>
      </c>
      <c r="AH1082" s="226">
        <v>240.21799999999999</v>
      </c>
      <c r="AI1082" s="226">
        <v>239.16300000000001</v>
      </c>
      <c r="AJ1082" s="226">
        <v>238.345</v>
      </c>
    </row>
    <row r="1083" spans="1:36" x14ac:dyDescent="0.25">
      <c r="A1083" s="17"/>
      <c r="B1083" s="226" t="s">
        <v>2212</v>
      </c>
      <c r="D1083" s="226">
        <v>759.91899999999998</v>
      </c>
      <c r="E1083" s="226">
        <v>780.86400000000003</v>
      </c>
      <c r="F1083" s="226">
        <v>751.149</v>
      </c>
      <c r="G1083" s="226">
        <v>761.29600000000005</v>
      </c>
      <c r="H1083" s="226">
        <v>779.23500000000001</v>
      </c>
      <c r="I1083" s="226">
        <v>783.923</v>
      </c>
      <c r="J1083" s="226">
        <v>785.327</v>
      </c>
      <c r="K1083" s="226">
        <v>778.70899999999995</v>
      </c>
      <c r="L1083" s="226">
        <v>772.63599999999997</v>
      </c>
      <c r="M1083" s="226">
        <v>762.74800000000005</v>
      </c>
      <c r="N1083" s="226">
        <v>754.09500000000003</v>
      </c>
      <c r="O1083" s="226">
        <v>745.85</v>
      </c>
      <c r="P1083" s="226">
        <v>736.34900000000005</v>
      </c>
      <c r="Q1083" s="226">
        <v>729.04100000000005</v>
      </c>
      <c r="R1083" s="226">
        <v>720.85799999999995</v>
      </c>
      <c r="S1083" s="226">
        <v>711.2</v>
      </c>
      <c r="T1083" s="226">
        <v>702.76499999999999</v>
      </c>
      <c r="U1083" s="226">
        <v>695.81200000000001</v>
      </c>
      <c r="V1083" s="226">
        <v>689.005</v>
      </c>
      <c r="W1083" s="226">
        <v>683.125</v>
      </c>
      <c r="X1083" s="226">
        <v>678.53700000000003</v>
      </c>
      <c r="Y1083" s="226">
        <v>673.66099999999994</v>
      </c>
      <c r="Z1083" s="226">
        <v>669.30399999999997</v>
      </c>
      <c r="AA1083" s="226">
        <v>667.33500000000004</v>
      </c>
      <c r="AB1083" s="226">
        <v>667.01599999999996</v>
      </c>
      <c r="AC1083" s="226">
        <v>666.77700000000004</v>
      </c>
      <c r="AD1083" s="226">
        <v>665.13499999999999</v>
      </c>
      <c r="AE1083" s="226">
        <v>662.93</v>
      </c>
      <c r="AF1083" s="226">
        <v>662.96699999999998</v>
      </c>
      <c r="AG1083" s="226">
        <v>661.452</v>
      </c>
      <c r="AH1083" s="226">
        <v>659.02499999999998</v>
      </c>
      <c r="AI1083" s="226">
        <v>658.50599999999997</v>
      </c>
      <c r="AJ1083" s="226">
        <v>659.60400000000004</v>
      </c>
    </row>
    <row r="1084" spans="1:36" x14ac:dyDescent="0.25">
      <c r="A1084" s="17"/>
    </row>
    <row r="1085" spans="1:36" x14ac:dyDescent="0.25">
      <c r="A1085" s="17"/>
      <c r="B1085" s="226" t="s">
        <v>2226</v>
      </c>
    </row>
    <row r="1086" spans="1:36" x14ac:dyDescent="0.25">
      <c r="A1086" s="17"/>
    </row>
    <row r="1087" spans="1:36" x14ac:dyDescent="0.25">
      <c r="A1087" s="17"/>
      <c r="B1087" s="226" t="s">
        <v>2227</v>
      </c>
    </row>
    <row r="1088" spans="1:36" x14ac:dyDescent="0.25">
      <c r="A1088" s="17"/>
      <c r="B1088" s="226" t="s">
        <v>2205</v>
      </c>
      <c r="D1088" s="226">
        <v>198.8</v>
      </c>
      <c r="E1088" s="226">
        <v>178.3</v>
      </c>
      <c r="F1088" s="226">
        <v>180</v>
      </c>
      <c r="G1088" s="226">
        <v>185.3</v>
      </c>
      <c r="H1088" s="226">
        <v>189.8</v>
      </c>
      <c r="I1088" s="226">
        <v>189.4</v>
      </c>
      <c r="J1088" s="226">
        <v>187.3</v>
      </c>
      <c r="K1088" s="226">
        <v>180.1</v>
      </c>
      <c r="L1088" s="226">
        <v>176.8</v>
      </c>
      <c r="M1088" s="226">
        <v>173.5</v>
      </c>
      <c r="N1088" s="226">
        <v>171.4</v>
      </c>
      <c r="O1088" s="226">
        <v>169.9</v>
      </c>
      <c r="P1088" s="226">
        <v>168.3</v>
      </c>
      <c r="Q1088" s="226">
        <v>167.1</v>
      </c>
      <c r="R1088" s="226">
        <v>165.9</v>
      </c>
      <c r="S1088" s="226">
        <v>164.6</v>
      </c>
      <c r="T1088" s="226">
        <v>163.4</v>
      </c>
      <c r="U1088" s="226">
        <v>162.19999999999999</v>
      </c>
      <c r="V1088" s="226">
        <v>161.19999999999999</v>
      </c>
      <c r="W1088" s="226">
        <v>160.4</v>
      </c>
      <c r="X1088" s="226">
        <v>159.69999999999999</v>
      </c>
      <c r="Y1088" s="226">
        <v>159.19999999999999</v>
      </c>
      <c r="Z1088" s="226">
        <v>158</v>
      </c>
      <c r="AA1088" s="226">
        <v>157.6</v>
      </c>
      <c r="AB1088" s="226">
        <v>157.4</v>
      </c>
      <c r="AC1088" s="226">
        <v>156.9</v>
      </c>
      <c r="AD1088" s="226">
        <v>156.19999999999999</v>
      </c>
      <c r="AE1088" s="226">
        <v>155.5</v>
      </c>
      <c r="AF1088" s="226">
        <v>155.19999999999999</v>
      </c>
      <c r="AG1088" s="226">
        <v>155</v>
      </c>
      <c r="AH1088" s="226">
        <v>154.5</v>
      </c>
      <c r="AI1088" s="226">
        <v>154.4</v>
      </c>
      <c r="AJ1088" s="226">
        <v>154.9</v>
      </c>
    </row>
    <row r="1089" spans="1:36" x14ac:dyDescent="0.25">
      <c r="A1089" s="17"/>
      <c r="B1089" s="226" t="s">
        <v>2228</v>
      </c>
      <c r="D1089" s="226">
        <v>146.19999999999999</v>
      </c>
      <c r="E1089" s="226">
        <v>35.799999999999997</v>
      </c>
      <c r="F1089" s="226">
        <v>32.700000000000003</v>
      </c>
      <c r="G1089" s="226">
        <v>33</v>
      </c>
      <c r="H1089" s="226">
        <v>32.700000000000003</v>
      </c>
      <c r="I1089" s="226">
        <v>31.8</v>
      </c>
      <c r="J1089" s="226">
        <v>30.7</v>
      </c>
      <c r="K1089" s="226">
        <v>28.8</v>
      </c>
      <c r="L1089" s="226">
        <v>27.6</v>
      </c>
      <c r="M1089" s="226">
        <v>26.3</v>
      </c>
      <c r="N1089" s="226">
        <v>25.3</v>
      </c>
      <c r="O1089" s="226">
        <v>24.3</v>
      </c>
      <c r="P1089" s="226">
        <v>23.4</v>
      </c>
      <c r="Q1089" s="226">
        <v>22.5</v>
      </c>
      <c r="R1089" s="226">
        <v>21.6</v>
      </c>
      <c r="S1089" s="226">
        <v>20.7</v>
      </c>
      <c r="T1089" s="226">
        <v>19.8</v>
      </c>
      <c r="U1089" s="226">
        <v>18.899999999999999</v>
      </c>
      <c r="V1089" s="226">
        <v>18.100000000000001</v>
      </c>
      <c r="W1089" s="226">
        <v>17.3</v>
      </c>
      <c r="X1089" s="226">
        <v>16.5</v>
      </c>
      <c r="Y1089" s="226">
        <v>15.8</v>
      </c>
      <c r="Z1089" s="226">
        <v>15</v>
      </c>
      <c r="AA1089" s="226">
        <v>14.3</v>
      </c>
      <c r="AB1089" s="226">
        <v>13.6</v>
      </c>
      <c r="AC1089" s="226">
        <v>13</v>
      </c>
      <c r="AD1089" s="226">
        <v>12.3</v>
      </c>
      <c r="AE1089" s="226">
        <v>11.6</v>
      </c>
      <c r="AF1089" s="226">
        <v>11</v>
      </c>
      <c r="AG1089" s="226">
        <v>10.4</v>
      </c>
      <c r="AH1089" s="226">
        <v>9.8000000000000007</v>
      </c>
      <c r="AI1089" s="226">
        <v>9.1999999999999993</v>
      </c>
      <c r="AJ1089" s="226">
        <v>8.6999999999999993</v>
      </c>
    </row>
    <row r="1090" spans="1:36" x14ac:dyDescent="0.25">
      <c r="A1090" s="17"/>
      <c r="B1090" s="226" t="s">
        <v>307</v>
      </c>
      <c r="D1090" s="226">
        <v>1.6</v>
      </c>
      <c r="E1090" s="226">
        <v>15.2</v>
      </c>
      <c r="F1090" s="226">
        <v>10.1</v>
      </c>
      <c r="G1090" s="226">
        <v>12.4</v>
      </c>
      <c r="H1090" s="226">
        <v>11.8</v>
      </c>
      <c r="I1090" s="226">
        <v>12.2</v>
      </c>
      <c r="J1090" s="226">
        <v>12.5</v>
      </c>
      <c r="K1090" s="226">
        <v>12.3</v>
      </c>
      <c r="L1090" s="226">
        <v>12.5</v>
      </c>
      <c r="M1090" s="226">
        <v>12.6</v>
      </c>
      <c r="N1090" s="226">
        <v>12.8</v>
      </c>
      <c r="O1090" s="226">
        <v>13</v>
      </c>
      <c r="P1090" s="226">
        <v>13.1</v>
      </c>
      <c r="Q1090" s="226">
        <v>13.2</v>
      </c>
      <c r="R1090" s="226">
        <v>13.2</v>
      </c>
      <c r="S1090" s="226">
        <v>13.2</v>
      </c>
      <c r="T1090" s="226">
        <v>13.1</v>
      </c>
      <c r="U1090" s="226">
        <v>13</v>
      </c>
      <c r="V1090" s="226">
        <v>12.9</v>
      </c>
      <c r="W1090" s="226">
        <v>12.8</v>
      </c>
      <c r="X1090" s="226">
        <v>12.8</v>
      </c>
      <c r="Y1090" s="226">
        <v>12.7</v>
      </c>
      <c r="Z1090" s="226">
        <v>12.6</v>
      </c>
      <c r="AA1090" s="226">
        <v>12.6</v>
      </c>
      <c r="AB1090" s="226">
        <v>12.5</v>
      </c>
      <c r="AC1090" s="226">
        <v>12.5</v>
      </c>
      <c r="AD1090" s="226">
        <v>12.4</v>
      </c>
      <c r="AE1090" s="226">
        <v>12.4</v>
      </c>
      <c r="AF1090" s="226">
        <v>12.3</v>
      </c>
      <c r="AG1090" s="226">
        <v>12.3</v>
      </c>
      <c r="AH1090" s="226">
        <v>12.3</v>
      </c>
      <c r="AI1090" s="226">
        <v>12.2</v>
      </c>
      <c r="AJ1090" s="226">
        <v>12.3</v>
      </c>
    </row>
    <row r="1091" spans="1:36" x14ac:dyDescent="0.25">
      <c r="A1091" s="17"/>
      <c r="B1091" s="226" t="s">
        <v>2207</v>
      </c>
      <c r="D1091" s="226">
        <v>1</v>
      </c>
      <c r="E1091" s="226">
        <v>0.9</v>
      </c>
      <c r="F1091" s="226">
        <v>0.8</v>
      </c>
      <c r="G1091" s="226">
        <v>0.9</v>
      </c>
      <c r="H1091" s="226">
        <v>0.9</v>
      </c>
      <c r="I1091" s="226">
        <v>0.9</v>
      </c>
      <c r="J1091" s="226">
        <v>0.9</v>
      </c>
      <c r="K1091" s="226">
        <v>0.8</v>
      </c>
      <c r="L1091" s="226">
        <v>0.8</v>
      </c>
      <c r="M1091" s="226">
        <v>0.8</v>
      </c>
      <c r="N1091" s="226">
        <v>0.8</v>
      </c>
      <c r="O1091" s="226">
        <v>0.8</v>
      </c>
      <c r="P1091" s="226">
        <v>0.8</v>
      </c>
      <c r="Q1091" s="226">
        <v>0.8</v>
      </c>
      <c r="R1091" s="226">
        <v>0.8</v>
      </c>
      <c r="S1091" s="226">
        <v>0.8</v>
      </c>
      <c r="T1091" s="226">
        <v>0.8</v>
      </c>
      <c r="U1091" s="226">
        <v>0.7</v>
      </c>
      <c r="V1091" s="226">
        <v>0.7</v>
      </c>
      <c r="W1091" s="226">
        <v>0.7</v>
      </c>
      <c r="X1091" s="226">
        <v>0.7</v>
      </c>
      <c r="Y1091" s="226">
        <v>0.7</v>
      </c>
      <c r="Z1091" s="226">
        <v>0.7</v>
      </c>
      <c r="AA1091" s="226">
        <v>0.7</v>
      </c>
      <c r="AB1091" s="226">
        <v>0.7</v>
      </c>
      <c r="AC1091" s="226">
        <v>0.7</v>
      </c>
      <c r="AD1091" s="226">
        <v>0.7</v>
      </c>
      <c r="AE1091" s="226">
        <v>0.7</v>
      </c>
      <c r="AF1091" s="226">
        <v>0.7</v>
      </c>
      <c r="AG1091" s="226">
        <v>0.7</v>
      </c>
      <c r="AH1091" s="226">
        <v>0.7</v>
      </c>
      <c r="AI1091" s="226">
        <v>0.7</v>
      </c>
      <c r="AJ1091" s="226">
        <v>0.7</v>
      </c>
    </row>
    <row r="1092" spans="1:36" x14ac:dyDescent="0.25">
      <c r="A1092" s="17"/>
      <c r="B1092" s="226" t="s">
        <v>2208</v>
      </c>
      <c r="D1092" s="226">
        <v>0</v>
      </c>
      <c r="E1092" s="226">
        <v>0</v>
      </c>
      <c r="F1092" s="226">
        <v>0</v>
      </c>
      <c r="G1092" s="226">
        <v>0</v>
      </c>
      <c r="H1092" s="226">
        <v>0</v>
      </c>
      <c r="I1092" s="226">
        <v>0</v>
      </c>
      <c r="J1092" s="226">
        <v>0</v>
      </c>
      <c r="K1092" s="226">
        <v>0</v>
      </c>
      <c r="L1092" s="226">
        <v>0</v>
      </c>
      <c r="M1092" s="226">
        <v>0</v>
      </c>
      <c r="N1092" s="226">
        <v>0</v>
      </c>
      <c r="O1092" s="226">
        <v>0</v>
      </c>
      <c r="P1092" s="226">
        <v>0</v>
      </c>
      <c r="Q1092" s="226">
        <v>0</v>
      </c>
      <c r="R1092" s="226">
        <v>0</v>
      </c>
      <c r="S1092" s="226">
        <v>0</v>
      </c>
      <c r="T1092" s="226">
        <v>0</v>
      </c>
      <c r="U1092" s="226">
        <v>0</v>
      </c>
      <c r="V1092" s="226">
        <v>0</v>
      </c>
      <c r="W1092" s="226">
        <v>0</v>
      </c>
      <c r="X1092" s="226">
        <v>0</v>
      </c>
      <c r="Y1092" s="226">
        <v>0</v>
      </c>
      <c r="Z1092" s="226">
        <v>0</v>
      </c>
      <c r="AA1092" s="226">
        <v>0</v>
      </c>
      <c r="AB1092" s="226">
        <v>0</v>
      </c>
      <c r="AC1092" s="226">
        <v>0</v>
      </c>
      <c r="AD1092" s="226">
        <v>0</v>
      </c>
      <c r="AE1092" s="226">
        <v>0</v>
      </c>
      <c r="AF1092" s="226">
        <v>0</v>
      </c>
      <c r="AG1092" s="226">
        <v>0</v>
      </c>
      <c r="AH1092" s="226">
        <v>0</v>
      </c>
      <c r="AI1092" s="226">
        <v>0</v>
      </c>
      <c r="AJ1092" s="226">
        <v>0</v>
      </c>
    </row>
    <row r="1093" spans="1:36" x14ac:dyDescent="0.25">
      <c r="A1093" s="17"/>
      <c r="B1093" s="226" t="s">
        <v>156</v>
      </c>
      <c r="D1093" s="226">
        <v>4.2</v>
      </c>
      <c r="E1093" s="226">
        <v>0</v>
      </c>
      <c r="F1093" s="226">
        <v>0</v>
      </c>
      <c r="G1093" s="226">
        <v>0</v>
      </c>
      <c r="H1093" s="226">
        <v>0</v>
      </c>
      <c r="I1093" s="226">
        <v>0</v>
      </c>
      <c r="J1093" s="226">
        <v>0</v>
      </c>
      <c r="K1093" s="226">
        <v>0</v>
      </c>
      <c r="L1093" s="226">
        <v>0</v>
      </c>
      <c r="M1093" s="226">
        <v>0</v>
      </c>
      <c r="N1093" s="226">
        <v>0</v>
      </c>
      <c r="O1093" s="226">
        <v>0</v>
      </c>
      <c r="P1093" s="226">
        <v>0</v>
      </c>
      <c r="Q1093" s="226">
        <v>0</v>
      </c>
      <c r="R1093" s="226">
        <v>0</v>
      </c>
      <c r="S1093" s="226">
        <v>0</v>
      </c>
      <c r="T1093" s="226">
        <v>0</v>
      </c>
      <c r="U1093" s="226">
        <v>0</v>
      </c>
      <c r="V1093" s="226">
        <v>0</v>
      </c>
      <c r="W1093" s="226">
        <v>0</v>
      </c>
      <c r="X1093" s="226">
        <v>0</v>
      </c>
      <c r="Y1093" s="226">
        <v>0</v>
      </c>
      <c r="Z1093" s="226">
        <v>0</v>
      </c>
      <c r="AA1093" s="226">
        <v>0</v>
      </c>
      <c r="AB1093" s="226">
        <v>0</v>
      </c>
      <c r="AC1093" s="226">
        <v>0</v>
      </c>
      <c r="AD1093" s="226">
        <v>0</v>
      </c>
      <c r="AE1093" s="226">
        <v>0</v>
      </c>
      <c r="AF1093" s="226">
        <v>0</v>
      </c>
      <c r="AG1093" s="226">
        <v>0</v>
      </c>
      <c r="AH1093" s="226">
        <v>0</v>
      </c>
      <c r="AI1093" s="226">
        <v>0</v>
      </c>
      <c r="AJ1093" s="226">
        <v>0</v>
      </c>
    </row>
    <row r="1094" spans="1:36" x14ac:dyDescent="0.25">
      <c r="A1094" s="17"/>
      <c r="B1094" s="226" t="s">
        <v>152</v>
      </c>
      <c r="D1094" s="226">
        <v>2.7</v>
      </c>
      <c r="E1094" s="226">
        <v>0</v>
      </c>
      <c r="F1094" s="226">
        <v>0</v>
      </c>
      <c r="G1094" s="226">
        <v>0</v>
      </c>
      <c r="H1094" s="226">
        <v>0</v>
      </c>
      <c r="I1094" s="226">
        <v>0</v>
      </c>
      <c r="J1094" s="226">
        <v>0</v>
      </c>
      <c r="K1094" s="226">
        <v>0</v>
      </c>
      <c r="L1094" s="226">
        <v>0</v>
      </c>
      <c r="M1094" s="226">
        <v>0</v>
      </c>
      <c r="N1094" s="226">
        <v>0</v>
      </c>
      <c r="O1094" s="226">
        <v>0</v>
      </c>
      <c r="P1094" s="226">
        <v>0</v>
      </c>
      <c r="Q1094" s="226">
        <v>0</v>
      </c>
      <c r="R1094" s="226">
        <v>0</v>
      </c>
      <c r="S1094" s="226">
        <v>0</v>
      </c>
      <c r="T1094" s="226">
        <v>0</v>
      </c>
      <c r="U1094" s="226">
        <v>0</v>
      </c>
      <c r="V1094" s="226">
        <v>0</v>
      </c>
      <c r="W1094" s="226">
        <v>0</v>
      </c>
      <c r="X1094" s="226">
        <v>0</v>
      </c>
      <c r="Y1094" s="226">
        <v>0</v>
      </c>
      <c r="Z1094" s="226">
        <v>0</v>
      </c>
      <c r="AA1094" s="226">
        <v>0</v>
      </c>
      <c r="AB1094" s="226">
        <v>0</v>
      </c>
      <c r="AC1094" s="226">
        <v>0</v>
      </c>
      <c r="AD1094" s="226">
        <v>0</v>
      </c>
      <c r="AE1094" s="226">
        <v>0</v>
      </c>
      <c r="AF1094" s="226">
        <v>0</v>
      </c>
      <c r="AG1094" s="226">
        <v>0</v>
      </c>
      <c r="AH1094" s="226">
        <v>0</v>
      </c>
      <c r="AI1094" s="226">
        <v>0</v>
      </c>
      <c r="AJ1094" s="226">
        <v>0</v>
      </c>
    </row>
    <row r="1095" spans="1:36" x14ac:dyDescent="0.25">
      <c r="A1095" s="17"/>
      <c r="B1095" s="226" t="s">
        <v>2212</v>
      </c>
      <c r="D1095" s="226">
        <v>354.4</v>
      </c>
      <c r="E1095" s="226">
        <v>230.3</v>
      </c>
      <c r="F1095" s="226">
        <v>223.7</v>
      </c>
      <c r="G1095" s="226">
        <v>231.5</v>
      </c>
      <c r="H1095" s="226">
        <v>235.1</v>
      </c>
      <c r="I1095" s="226">
        <v>234.3</v>
      </c>
      <c r="J1095" s="226">
        <v>231.4</v>
      </c>
      <c r="K1095" s="226">
        <v>222.1</v>
      </c>
      <c r="L1095" s="226">
        <v>217.7</v>
      </c>
      <c r="M1095" s="226">
        <v>213.2</v>
      </c>
      <c r="N1095" s="226">
        <v>210.3</v>
      </c>
      <c r="O1095" s="226">
        <v>208</v>
      </c>
      <c r="P1095" s="226">
        <v>205.6</v>
      </c>
      <c r="Q1095" s="226">
        <v>203.6</v>
      </c>
      <c r="R1095" s="226">
        <v>201.5</v>
      </c>
      <c r="S1095" s="226">
        <v>199.2</v>
      </c>
      <c r="T1095" s="226">
        <v>197</v>
      </c>
      <c r="U1095" s="226">
        <v>194.9</v>
      </c>
      <c r="V1095" s="226">
        <v>192.9</v>
      </c>
      <c r="W1095" s="226">
        <v>191.3</v>
      </c>
      <c r="X1095" s="226">
        <v>189.7</v>
      </c>
      <c r="Y1095" s="226">
        <v>188.4</v>
      </c>
      <c r="Z1095" s="226">
        <v>186.4</v>
      </c>
      <c r="AA1095" s="226">
        <v>185.2</v>
      </c>
      <c r="AB1095" s="226">
        <v>184.3</v>
      </c>
      <c r="AC1095" s="226">
        <v>183.1</v>
      </c>
      <c r="AD1095" s="226">
        <v>181.6</v>
      </c>
      <c r="AE1095" s="226">
        <v>180.2</v>
      </c>
      <c r="AF1095" s="226">
        <v>179.3</v>
      </c>
      <c r="AG1095" s="226">
        <v>178.4</v>
      </c>
      <c r="AH1095" s="226">
        <v>177.3</v>
      </c>
      <c r="AI1095" s="226">
        <v>176.6</v>
      </c>
      <c r="AJ1095" s="226">
        <v>176.5</v>
      </c>
    </row>
    <row r="1096" spans="1:36" x14ac:dyDescent="0.25">
      <c r="A1096" s="17"/>
    </row>
    <row r="1097" spans="1:36" x14ac:dyDescent="0.25">
      <c r="A1097" s="17"/>
    </row>
    <row r="1098" spans="1:36" x14ac:dyDescent="0.25">
      <c r="A1098" s="17"/>
      <c r="B1098" s="226" t="s">
        <v>2229</v>
      </c>
    </row>
    <row r="1099" spans="1:36" x14ac:dyDescent="0.25">
      <c r="A1099" s="17"/>
      <c r="B1099" s="226" t="s">
        <v>238</v>
      </c>
      <c r="D1099" s="226">
        <v>0</v>
      </c>
      <c r="E1099" s="226">
        <v>0</v>
      </c>
      <c r="F1099" s="226">
        <v>0</v>
      </c>
      <c r="G1099" s="226">
        <v>0</v>
      </c>
      <c r="H1099" s="226">
        <v>0</v>
      </c>
      <c r="I1099" s="226">
        <v>0</v>
      </c>
      <c r="J1099" s="226">
        <v>0</v>
      </c>
      <c r="K1099" s="226">
        <v>0</v>
      </c>
      <c r="L1099" s="226">
        <v>0</v>
      </c>
      <c r="M1099" s="226">
        <v>0</v>
      </c>
      <c r="N1099" s="226">
        <v>0</v>
      </c>
      <c r="O1099" s="226">
        <v>0</v>
      </c>
      <c r="P1099" s="226">
        <v>0</v>
      </c>
      <c r="Q1099" s="226">
        <v>0</v>
      </c>
      <c r="R1099" s="226">
        <v>0</v>
      </c>
      <c r="S1099" s="226">
        <v>0</v>
      </c>
      <c r="T1099" s="226">
        <v>0</v>
      </c>
      <c r="U1099" s="226">
        <v>0</v>
      </c>
      <c r="V1099" s="226">
        <v>0</v>
      </c>
      <c r="W1099" s="226">
        <v>0</v>
      </c>
      <c r="X1099" s="226">
        <v>0</v>
      </c>
      <c r="Y1099" s="226">
        <v>0</v>
      </c>
      <c r="Z1099" s="226">
        <v>0</v>
      </c>
      <c r="AA1099" s="226">
        <v>0</v>
      </c>
      <c r="AB1099" s="226">
        <v>0</v>
      </c>
      <c r="AC1099" s="226">
        <v>0</v>
      </c>
      <c r="AD1099" s="226">
        <v>0</v>
      </c>
      <c r="AE1099" s="226">
        <v>0</v>
      </c>
      <c r="AF1099" s="226">
        <v>0</v>
      </c>
      <c r="AG1099" s="226">
        <v>0</v>
      </c>
      <c r="AH1099" s="226">
        <v>0</v>
      </c>
      <c r="AI1099" s="226">
        <v>0</v>
      </c>
      <c r="AJ1099" s="226">
        <v>0</v>
      </c>
    </row>
    <row r="1100" spans="1:36" x14ac:dyDescent="0.25">
      <c r="A1100" s="17"/>
      <c r="B1100" s="226" t="s">
        <v>239</v>
      </c>
      <c r="D1100" s="226">
        <v>0</v>
      </c>
      <c r="E1100" s="226">
        <v>0</v>
      </c>
      <c r="F1100" s="226">
        <v>0</v>
      </c>
      <c r="G1100" s="226">
        <v>0</v>
      </c>
      <c r="H1100" s="226">
        <v>0</v>
      </c>
      <c r="I1100" s="226">
        <v>0</v>
      </c>
      <c r="J1100" s="226">
        <v>0</v>
      </c>
      <c r="K1100" s="226">
        <v>0</v>
      </c>
      <c r="L1100" s="226">
        <v>0</v>
      </c>
      <c r="M1100" s="226">
        <v>0</v>
      </c>
      <c r="N1100" s="226">
        <v>0</v>
      </c>
      <c r="O1100" s="226">
        <v>0</v>
      </c>
      <c r="P1100" s="226">
        <v>0</v>
      </c>
      <c r="Q1100" s="226">
        <v>0</v>
      </c>
      <c r="R1100" s="226">
        <v>0</v>
      </c>
      <c r="S1100" s="226">
        <v>0</v>
      </c>
      <c r="T1100" s="226">
        <v>0</v>
      </c>
      <c r="U1100" s="226">
        <v>0</v>
      </c>
      <c r="V1100" s="226">
        <v>0</v>
      </c>
      <c r="W1100" s="226">
        <v>0</v>
      </c>
      <c r="X1100" s="226">
        <v>0</v>
      </c>
      <c r="Y1100" s="226">
        <v>0</v>
      </c>
      <c r="Z1100" s="226">
        <v>0</v>
      </c>
      <c r="AA1100" s="226">
        <v>0</v>
      </c>
      <c r="AB1100" s="226">
        <v>0</v>
      </c>
      <c r="AC1100" s="226">
        <v>0</v>
      </c>
      <c r="AD1100" s="226">
        <v>0</v>
      </c>
      <c r="AE1100" s="226">
        <v>0</v>
      </c>
      <c r="AF1100" s="226">
        <v>0</v>
      </c>
      <c r="AG1100" s="226">
        <v>0</v>
      </c>
      <c r="AH1100" s="226">
        <v>0</v>
      </c>
      <c r="AI1100" s="226">
        <v>0</v>
      </c>
      <c r="AJ1100" s="226">
        <v>0</v>
      </c>
    </row>
    <row r="1101" spans="1:36" x14ac:dyDescent="0.25">
      <c r="A1101" s="17"/>
      <c r="B1101" s="226" t="s">
        <v>158</v>
      </c>
      <c r="D1101" s="226">
        <v>0</v>
      </c>
      <c r="E1101" s="226">
        <v>0</v>
      </c>
      <c r="F1101" s="226">
        <v>0</v>
      </c>
      <c r="G1101" s="226">
        <v>0</v>
      </c>
      <c r="H1101" s="226">
        <v>0</v>
      </c>
      <c r="I1101" s="226">
        <v>0</v>
      </c>
      <c r="J1101" s="226">
        <v>0</v>
      </c>
      <c r="K1101" s="226">
        <v>0</v>
      </c>
      <c r="L1101" s="226">
        <v>0</v>
      </c>
      <c r="M1101" s="226">
        <v>0</v>
      </c>
      <c r="N1101" s="226">
        <v>0</v>
      </c>
      <c r="O1101" s="226">
        <v>0</v>
      </c>
      <c r="P1101" s="226">
        <v>0</v>
      </c>
      <c r="Q1101" s="226">
        <v>0</v>
      </c>
      <c r="R1101" s="226">
        <v>0</v>
      </c>
      <c r="S1101" s="226">
        <v>0</v>
      </c>
      <c r="T1101" s="226">
        <v>0</v>
      </c>
      <c r="U1101" s="226">
        <v>0</v>
      </c>
      <c r="V1101" s="226">
        <v>0</v>
      </c>
      <c r="W1101" s="226">
        <v>0</v>
      </c>
      <c r="X1101" s="226">
        <v>0</v>
      </c>
      <c r="Y1101" s="226">
        <v>0</v>
      </c>
      <c r="Z1101" s="226">
        <v>0</v>
      </c>
      <c r="AA1101" s="226">
        <v>0</v>
      </c>
      <c r="AB1101" s="226">
        <v>0</v>
      </c>
      <c r="AC1101" s="226">
        <v>0</v>
      </c>
      <c r="AD1101" s="226">
        <v>0</v>
      </c>
      <c r="AE1101" s="226">
        <v>0</v>
      </c>
      <c r="AF1101" s="226">
        <v>0</v>
      </c>
      <c r="AG1101" s="226">
        <v>0</v>
      </c>
      <c r="AH1101" s="226">
        <v>0</v>
      </c>
      <c r="AI1101" s="226">
        <v>0</v>
      </c>
      <c r="AJ1101" s="226">
        <v>0</v>
      </c>
    </row>
    <row r="1102" spans="1:36" x14ac:dyDescent="0.25">
      <c r="A1102" s="17"/>
      <c r="B1102" s="226" t="s">
        <v>2230</v>
      </c>
      <c r="D1102" s="226">
        <v>0</v>
      </c>
      <c r="E1102" s="226">
        <v>0</v>
      </c>
      <c r="F1102" s="226">
        <v>0</v>
      </c>
      <c r="G1102" s="226">
        <v>0</v>
      </c>
      <c r="H1102" s="226">
        <v>0</v>
      </c>
      <c r="I1102" s="226">
        <v>0</v>
      </c>
      <c r="J1102" s="226">
        <v>0</v>
      </c>
      <c r="K1102" s="226">
        <v>0</v>
      </c>
      <c r="L1102" s="226">
        <v>0</v>
      </c>
      <c r="M1102" s="226">
        <v>0</v>
      </c>
      <c r="N1102" s="226">
        <v>0</v>
      </c>
      <c r="O1102" s="226">
        <v>0</v>
      </c>
      <c r="P1102" s="226">
        <v>0</v>
      </c>
      <c r="Q1102" s="226">
        <v>0</v>
      </c>
      <c r="R1102" s="226">
        <v>0</v>
      </c>
      <c r="S1102" s="226">
        <v>0</v>
      </c>
      <c r="T1102" s="226">
        <v>0</v>
      </c>
      <c r="U1102" s="226">
        <v>0</v>
      </c>
      <c r="V1102" s="226">
        <v>0</v>
      </c>
      <c r="W1102" s="226">
        <v>0</v>
      </c>
      <c r="X1102" s="226">
        <v>0</v>
      </c>
      <c r="Y1102" s="226">
        <v>0</v>
      </c>
      <c r="Z1102" s="226">
        <v>0</v>
      </c>
      <c r="AA1102" s="226">
        <v>0</v>
      </c>
      <c r="AB1102" s="226">
        <v>0</v>
      </c>
      <c r="AC1102" s="226">
        <v>0</v>
      </c>
      <c r="AD1102" s="226">
        <v>0</v>
      </c>
      <c r="AE1102" s="226">
        <v>0</v>
      </c>
      <c r="AF1102" s="226">
        <v>0</v>
      </c>
      <c r="AG1102" s="226">
        <v>0</v>
      </c>
      <c r="AH1102" s="226">
        <v>0</v>
      </c>
      <c r="AI1102" s="226">
        <v>0</v>
      </c>
      <c r="AJ1102" s="226">
        <v>0</v>
      </c>
    </row>
    <row r="1103" spans="1:36" x14ac:dyDescent="0.25">
      <c r="A1103" s="17"/>
      <c r="B1103" s="226" t="s">
        <v>2231</v>
      </c>
      <c r="D1103" s="226">
        <v>0</v>
      </c>
      <c r="E1103" s="226">
        <v>0</v>
      </c>
      <c r="F1103" s="226">
        <v>0</v>
      </c>
      <c r="G1103" s="226">
        <v>0</v>
      </c>
      <c r="H1103" s="226">
        <v>0</v>
      </c>
      <c r="I1103" s="226">
        <v>0</v>
      </c>
      <c r="J1103" s="226">
        <v>0</v>
      </c>
      <c r="K1103" s="226">
        <v>0</v>
      </c>
      <c r="L1103" s="226">
        <v>0</v>
      </c>
      <c r="M1103" s="226">
        <v>0</v>
      </c>
      <c r="N1103" s="226">
        <v>0</v>
      </c>
      <c r="O1103" s="226">
        <v>0</v>
      </c>
      <c r="P1103" s="226">
        <v>0</v>
      </c>
      <c r="Q1103" s="226">
        <v>0</v>
      </c>
      <c r="R1103" s="226">
        <v>0</v>
      </c>
      <c r="S1103" s="226">
        <v>0</v>
      </c>
      <c r="T1103" s="226">
        <v>0</v>
      </c>
      <c r="U1103" s="226">
        <v>0</v>
      </c>
      <c r="V1103" s="226">
        <v>0</v>
      </c>
      <c r="W1103" s="226">
        <v>0</v>
      </c>
      <c r="X1103" s="226">
        <v>0</v>
      </c>
      <c r="Y1103" s="226">
        <v>0</v>
      </c>
      <c r="Z1103" s="226">
        <v>0</v>
      </c>
      <c r="AA1103" s="226">
        <v>0</v>
      </c>
      <c r="AB1103" s="226">
        <v>0</v>
      </c>
      <c r="AC1103" s="226">
        <v>0</v>
      </c>
      <c r="AD1103" s="226">
        <v>0</v>
      </c>
      <c r="AE1103" s="226">
        <v>0</v>
      </c>
      <c r="AF1103" s="226">
        <v>0</v>
      </c>
      <c r="AG1103" s="226">
        <v>0</v>
      </c>
      <c r="AH1103" s="226">
        <v>0</v>
      </c>
      <c r="AI1103" s="226">
        <v>0</v>
      </c>
      <c r="AJ1103" s="226">
        <v>0</v>
      </c>
    </row>
    <row r="1104" spans="1:36" x14ac:dyDescent="0.25">
      <c r="A1104" s="17"/>
      <c r="B1104" s="226" t="s">
        <v>156</v>
      </c>
      <c r="D1104" s="226">
        <v>0</v>
      </c>
      <c r="E1104" s="226">
        <v>0</v>
      </c>
      <c r="F1104" s="226">
        <v>0</v>
      </c>
      <c r="G1104" s="226">
        <v>0</v>
      </c>
      <c r="H1104" s="226">
        <v>0</v>
      </c>
      <c r="I1104" s="226">
        <v>0</v>
      </c>
      <c r="J1104" s="226">
        <v>0</v>
      </c>
      <c r="K1104" s="226">
        <v>0</v>
      </c>
      <c r="L1104" s="226">
        <v>0</v>
      </c>
      <c r="M1104" s="226">
        <v>0</v>
      </c>
      <c r="N1104" s="226">
        <v>0</v>
      </c>
      <c r="O1104" s="226">
        <v>0</v>
      </c>
      <c r="P1104" s="226">
        <v>0</v>
      </c>
      <c r="Q1104" s="226">
        <v>0</v>
      </c>
      <c r="R1104" s="226">
        <v>0</v>
      </c>
      <c r="S1104" s="226">
        <v>0</v>
      </c>
      <c r="T1104" s="226">
        <v>0</v>
      </c>
      <c r="U1104" s="226">
        <v>0</v>
      </c>
      <c r="V1104" s="226">
        <v>0</v>
      </c>
      <c r="W1104" s="226">
        <v>0</v>
      </c>
      <c r="X1104" s="226">
        <v>0</v>
      </c>
      <c r="Y1104" s="226">
        <v>0</v>
      </c>
      <c r="Z1104" s="226">
        <v>0</v>
      </c>
      <c r="AA1104" s="226">
        <v>0</v>
      </c>
      <c r="AB1104" s="226">
        <v>0</v>
      </c>
      <c r="AC1104" s="226">
        <v>0</v>
      </c>
      <c r="AD1104" s="226">
        <v>0</v>
      </c>
      <c r="AE1104" s="226">
        <v>0</v>
      </c>
      <c r="AF1104" s="226">
        <v>0</v>
      </c>
      <c r="AG1104" s="226">
        <v>0</v>
      </c>
      <c r="AH1104" s="226">
        <v>0</v>
      </c>
      <c r="AI1104" s="226">
        <v>0</v>
      </c>
      <c r="AJ1104" s="226">
        <v>0</v>
      </c>
    </row>
    <row r="1105" spans="1:36" x14ac:dyDescent="0.25">
      <c r="A1105" s="17"/>
      <c r="B1105" s="226" t="s">
        <v>2232</v>
      </c>
      <c r="D1105" s="226">
        <v>0</v>
      </c>
      <c r="E1105" s="226">
        <v>0</v>
      </c>
      <c r="F1105" s="226">
        <v>0</v>
      </c>
      <c r="G1105" s="226">
        <v>0</v>
      </c>
      <c r="H1105" s="226">
        <v>0</v>
      </c>
      <c r="I1105" s="226">
        <v>0</v>
      </c>
      <c r="J1105" s="226">
        <v>0</v>
      </c>
      <c r="K1105" s="226">
        <v>0</v>
      </c>
      <c r="L1105" s="226">
        <v>0</v>
      </c>
      <c r="M1105" s="226">
        <v>0</v>
      </c>
      <c r="N1105" s="226">
        <v>0</v>
      </c>
      <c r="O1105" s="226">
        <v>0</v>
      </c>
      <c r="P1105" s="226">
        <v>0</v>
      </c>
      <c r="Q1105" s="226">
        <v>0</v>
      </c>
      <c r="R1105" s="226">
        <v>0</v>
      </c>
      <c r="S1105" s="226">
        <v>0</v>
      </c>
      <c r="T1105" s="226">
        <v>0</v>
      </c>
      <c r="U1105" s="226">
        <v>0</v>
      </c>
      <c r="V1105" s="226">
        <v>0</v>
      </c>
      <c r="W1105" s="226">
        <v>0</v>
      </c>
      <c r="X1105" s="226">
        <v>0</v>
      </c>
      <c r="Y1105" s="226">
        <v>0</v>
      </c>
      <c r="Z1105" s="226">
        <v>0</v>
      </c>
      <c r="AA1105" s="226">
        <v>0</v>
      </c>
      <c r="AB1105" s="226">
        <v>0</v>
      </c>
      <c r="AC1105" s="226">
        <v>0</v>
      </c>
      <c r="AD1105" s="226">
        <v>0</v>
      </c>
      <c r="AE1105" s="226">
        <v>0</v>
      </c>
      <c r="AF1105" s="226">
        <v>0</v>
      </c>
      <c r="AG1105" s="226">
        <v>0</v>
      </c>
      <c r="AH1105" s="226">
        <v>0</v>
      </c>
      <c r="AI1105" s="226">
        <v>0</v>
      </c>
      <c r="AJ1105" s="226">
        <v>0</v>
      </c>
    </row>
    <row r="1106" spans="1:36" x14ac:dyDescent="0.25">
      <c r="A1106" s="17"/>
      <c r="B1106" s="226" t="s">
        <v>2233</v>
      </c>
      <c r="D1106" s="226">
        <v>0</v>
      </c>
      <c r="E1106" s="226">
        <v>0</v>
      </c>
      <c r="F1106" s="226">
        <v>0</v>
      </c>
      <c r="G1106" s="226">
        <v>0</v>
      </c>
      <c r="H1106" s="226">
        <v>0</v>
      </c>
      <c r="I1106" s="226">
        <v>0</v>
      </c>
      <c r="J1106" s="226">
        <v>0</v>
      </c>
      <c r="K1106" s="226">
        <v>0</v>
      </c>
      <c r="L1106" s="226">
        <v>0</v>
      </c>
      <c r="M1106" s="226">
        <v>0</v>
      </c>
      <c r="N1106" s="226">
        <v>0</v>
      </c>
      <c r="O1106" s="226">
        <v>0</v>
      </c>
      <c r="P1106" s="226">
        <v>0</v>
      </c>
      <c r="Q1106" s="226">
        <v>0</v>
      </c>
      <c r="R1106" s="226">
        <v>0</v>
      </c>
      <c r="S1106" s="226">
        <v>0</v>
      </c>
      <c r="T1106" s="226">
        <v>0</v>
      </c>
      <c r="U1106" s="226">
        <v>0</v>
      </c>
      <c r="V1106" s="226">
        <v>0</v>
      </c>
      <c r="W1106" s="226">
        <v>0</v>
      </c>
      <c r="X1106" s="226">
        <v>0</v>
      </c>
      <c r="Y1106" s="226">
        <v>0</v>
      </c>
      <c r="Z1106" s="226">
        <v>0</v>
      </c>
      <c r="AA1106" s="226">
        <v>0</v>
      </c>
      <c r="AB1106" s="226">
        <v>0</v>
      </c>
      <c r="AC1106" s="226">
        <v>0</v>
      </c>
      <c r="AD1106" s="226">
        <v>0</v>
      </c>
      <c r="AE1106" s="226">
        <v>0</v>
      </c>
      <c r="AF1106" s="226">
        <v>0</v>
      </c>
      <c r="AG1106" s="226">
        <v>0</v>
      </c>
      <c r="AH1106" s="226">
        <v>0</v>
      </c>
      <c r="AI1106" s="226">
        <v>0</v>
      </c>
      <c r="AJ1106" s="226">
        <v>0</v>
      </c>
    </row>
    <row r="1107" spans="1:36" x14ac:dyDescent="0.25">
      <c r="A1107" s="17"/>
      <c r="B1107" s="226" t="s">
        <v>2234</v>
      </c>
      <c r="D1107" s="226">
        <v>0</v>
      </c>
      <c r="E1107" s="226">
        <v>0</v>
      </c>
      <c r="F1107" s="226">
        <v>0</v>
      </c>
      <c r="G1107" s="226">
        <v>0</v>
      </c>
      <c r="H1107" s="226">
        <v>0</v>
      </c>
      <c r="I1107" s="226">
        <v>0</v>
      </c>
      <c r="J1107" s="226">
        <v>0</v>
      </c>
      <c r="K1107" s="226">
        <v>0</v>
      </c>
      <c r="L1107" s="226">
        <v>0</v>
      </c>
      <c r="M1107" s="226">
        <v>0</v>
      </c>
      <c r="N1107" s="226">
        <v>0</v>
      </c>
      <c r="O1107" s="226">
        <v>0</v>
      </c>
      <c r="P1107" s="226">
        <v>0</v>
      </c>
      <c r="Q1107" s="226">
        <v>0</v>
      </c>
      <c r="R1107" s="226">
        <v>0</v>
      </c>
      <c r="S1107" s="226">
        <v>0</v>
      </c>
      <c r="T1107" s="226">
        <v>0</v>
      </c>
      <c r="U1107" s="226">
        <v>0</v>
      </c>
      <c r="V1107" s="226">
        <v>0</v>
      </c>
      <c r="W1107" s="226">
        <v>0</v>
      </c>
      <c r="X1107" s="226">
        <v>0</v>
      </c>
      <c r="Y1107" s="226">
        <v>0</v>
      </c>
      <c r="Z1107" s="226">
        <v>0</v>
      </c>
      <c r="AA1107" s="226">
        <v>0</v>
      </c>
      <c r="AB1107" s="226">
        <v>0</v>
      </c>
      <c r="AC1107" s="226">
        <v>0</v>
      </c>
      <c r="AD1107" s="226">
        <v>0</v>
      </c>
      <c r="AE1107" s="226">
        <v>0</v>
      </c>
      <c r="AF1107" s="226">
        <v>0</v>
      </c>
      <c r="AG1107" s="226">
        <v>0</v>
      </c>
      <c r="AH1107" s="226">
        <v>0</v>
      </c>
      <c r="AI1107" s="226">
        <v>0</v>
      </c>
      <c r="AJ1107" s="226">
        <v>0</v>
      </c>
    </row>
    <row r="1108" spans="1:36" x14ac:dyDescent="0.25">
      <c r="A1108" s="17"/>
      <c r="B1108" s="226" t="s">
        <v>2235</v>
      </c>
    </row>
    <row r="1109" spans="1:36" x14ac:dyDescent="0.25">
      <c r="A1109" s="17"/>
      <c r="B1109" s="226" t="s">
        <v>238</v>
      </c>
      <c r="D1109" s="226">
        <v>0</v>
      </c>
      <c r="E1109" s="226">
        <v>0</v>
      </c>
      <c r="F1109" s="226">
        <v>0</v>
      </c>
      <c r="G1109" s="226">
        <v>0</v>
      </c>
      <c r="H1109" s="226">
        <v>0</v>
      </c>
      <c r="I1109" s="226">
        <v>0</v>
      </c>
      <c r="J1109" s="226">
        <v>0</v>
      </c>
      <c r="K1109" s="226">
        <v>0</v>
      </c>
      <c r="L1109" s="226">
        <v>0</v>
      </c>
      <c r="M1109" s="226">
        <v>0</v>
      </c>
      <c r="N1109" s="226">
        <v>0</v>
      </c>
      <c r="O1109" s="226">
        <v>0</v>
      </c>
      <c r="P1109" s="226">
        <v>0</v>
      </c>
      <c r="Q1109" s="226">
        <v>0</v>
      </c>
      <c r="R1109" s="226">
        <v>0</v>
      </c>
      <c r="S1109" s="226">
        <v>0</v>
      </c>
      <c r="T1109" s="226">
        <v>0</v>
      </c>
      <c r="U1109" s="226">
        <v>0</v>
      </c>
      <c r="V1109" s="226">
        <v>0</v>
      </c>
      <c r="W1109" s="226">
        <v>0</v>
      </c>
      <c r="X1109" s="226">
        <v>0</v>
      </c>
      <c r="Y1109" s="226">
        <v>0</v>
      </c>
      <c r="Z1109" s="226">
        <v>0</v>
      </c>
      <c r="AA1109" s="226">
        <v>0</v>
      </c>
      <c r="AB1109" s="226">
        <v>0</v>
      </c>
      <c r="AC1109" s="226">
        <v>0</v>
      </c>
      <c r="AD1109" s="226">
        <v>0</v>
      </c>
      <c r="AE1109" s="226">
        <v>0</v>
      </c>
      <c r="AF1109" s="226">
        <v>0</v>
      </c>
      <c r="AG1109" s="226">
        <v>0</v>
      </c>
      <c r="AH1109" s="226">
        <v>0</v>
      </c>
      <c r="AI1109" s="226">
        <v>0</v>
      </c>
      <c r="AJ1109" s="226">
        <v>0</v>
      </c>
    </row>
    <row r="1110" spans="1:36" x14ac:dyDescent="0.25">
      <c r="A1110" s="17"/>
      <c r="B1110" s="226" t="s">
        <v>239</v>
      </c>
      <c r="D1110" s="226">
        <v>0</v>
      </c>
      <c r="E1110" s="226">
        <v>0</v>
      </c>
      <c r="F1110" s="226">
        <v>0</v>
      </c>
      <c r="G1110" s="226">
        <v>0</v>
      </c>
      <c r="H1110" s="226">
        <v>0</v>
      </c>
      <c r="I1110" s="226">
        <v>0</v>
      </c>
      <c r="J1110" s="226">
        <v>0</v>
      </c>
      <c r="K1110" s="226">
        <v>0</v>
      </c>
      <c r="L1110" s="226">
        <v>0</v>
      </c>
      <c r="M1110" s="226">
        <v>0</v>
      </c>
      <c r="N1110" s="226">
        <v>0</v>
      </c>
      <c r="O1110" s="226">
        <v>0</v>
      </c>
      <c r="P1110" s="226">
        <v>0</v>
      </c>
      <c r="Q1110" s="226">
        <v>0</v>
      </c>
      <c r="R1110" s="226">
        <v>0</v>
      </c>
      <c r="S1110" s="226">
        <v>0</v>
      </c>
      <c r="T1110" s="226">
        <v>0</v>
      </c>
      <c r="U1110" s="226">
        <v>0</v>
      </c>
      <c r="V1110" s="226">
        <v>0</v>
      </c>
      <c r="W1110" s="226">
        <v>0</v>
      </c>
      <c r="X1110" s="226">
        <v>0</v>
      </c>
      <c r="Y1110" s="226">
        <v>0</v>
      </c>
      <c r="Z1110" s="226">
        <v>0</v>
      </c>
      <c r="AA1110" s="226">
        <v>0</v>
      </c>
      <c r="AB1110" s="226">
        <v>0</v>
      </c>
      <c r="AC1110" s="226">
        <v>0</v>
      </c>
      <c r="AD1110" s="226">
        <v>0</v>
      </c>
      <c r="AE1110" s="226">
        <v>0</v>
      </c>
      <c r="AF1110" s="226">
        <v>0</v>
      </c>
      <c r="AG1110" s="226">
        <v>0</v>
      </c>
      <c r="AH1110" s="226">
        <v>0</v>
      </c>
      <c r="AI1110" s="226">
        <v>0</v>
      </c>
      <c r="AJ1110" s="226">
        <v>0</v>
      </c>
    </row>
    <row r="1111" spans="1:36" x14ac:dyDescent="0.25">
      <c r="A1111" s="17"/>
      <c r="B1111" s="226" t="s">
        <v>158</v>
      </c>
      <c r="D1111" s="226">
        <v>0</v>
      </c>
      <c r="E1111" s="226">
        <v>0</v>
      </c>
      <c r="F1111" s="226">
        <v>0</v>
      </c>
      <c r="G1111" s="226">
        <v>0</v>
      </c>
      <c r="H1111" s="226">
        <v>0</v>
      </c>
      <c r="I1111" s="226">
        <v>0</v>
      </c>
      <c r="J1111" s="226">
        <v>0</v>
      </c>
      <c r="K1111" s="226">
        <v>0</v>
      </c>
      <c r="L1111" s="226">
        <v>0</v>
      </c>
      <c r="M1111" s="226">
        <v>0</v>
      </c>
      <c r="N1111" s="226">
        <v>0</v>
      </c>
      <c r="O1111" s="226">
        <v>0</v>
      </c>
      <c r="P1111" s="226">
        <v>0</v>
      </c>
      <c r="Q1111" s="226">
        <v>0</v>
      </c>
      <c r="R1111" s="226">
        <v>0</v>
      </c>
      <c r="S1111" s="226">
        <v>0</v>
      </c>
      <c r="T1111" s="226">
        <v>0</v>
      </c>
      <c r="U1111" s="226">
        <v>0</v>
      </c>
      <c r="V1111" s="226">
        <v>0</v>
      </c>
      <c r="W1111" s="226">
        <v>0</v>
      </c>
      <c r="X1111" s="226">
        <v>0</v>
      </c>
      <c r="Y1111" s="226">
        <v>0</v>
      </c>
      <c r="Z1111" s="226">
        <v>0</v>
      </c>
      <c r="AA1111" s="226">
        <v>0</v>
      </c>
      <c r="AB1111" s="226">
        <v>0</v>
      </c>
      <c r="AC1111" s="226">
        <v>0</v>
      </c>
      <c r="AD1111" s="226">
        <v>0</v>
      </c>
      <c r="AE1111" s="226">
        <v>0</v>
      </c>
      <c r="AF1111" s="226">
        <v>0</v>
      </c>
      <c r="AG1111" s="226">
        <v>0</v>
      </c>
      <c r="AH1111" s="226">
        <v>0</v>
      </c>
      <c r="AI1111" s="226">
        <v>0</v>
      </c>
      <c r="AJ1111" s="226">
        <v>0</v>
      </c>
    </row>
    <row r="1112" spans="1:36" x14ac:dyDescent="0.25">
      <c r="A1112" s="17"/>
      <c r="B1112" s="226" t="s">
        <v>2230</v>
      </c>
      <c r="D1112" s="226">
        <v>0</v>
      </c>
      <c r="E1112" s="226">
        <v>0</v>
      </c>
      <c r="F1112" s="226">
        <v>0</v>
      </c>
      <c r="G1112" s="226">
        <v>0</v>
      </c>
      <c r="H1112" s="226">
        <v>0</v>
      </c>
      <c r="I1112" s="226">
        <v>0</v>
      </c>
      <c r="J1112" s="226">
        <v>0</v>
      </c>
      <c r="K1112" s="226">
        <v>0</v>
      </c>
      <c r="L1112" s="226">
        <v>0</v>
      </c>
      <c r="M1112" s="226">
        <v>0</v>
      </c>
      <c r="N1112" s="226">
        <v>0</v>
      </c>
      <c r="O1112" s="226">
        <v>0</v>
      </c>
      <c r="P1112" s="226">
        <v>0</v>
      </c>
      <c r="Q1112" s="226">
        <v>0</v>
      </c>
      <c r="R1112" s="226">
        <v>0</v>
      </c>
      <c r="S1112" s="226">
        <v>0</v>
      </c>
      <c r="T1112" s="226">
        <v>0</v>
      </c>
      <c r="U1112" s="226">
        <v>0</v>
      </c>
      <c r="V1112" s="226">
        <v>0</v>
      </c>
      <c r="W1112" s="226">
        <v>0</v>
      </c>
      <c r="X1112" s="226">
        <v>0</v>
      </c>
      <c r="Y1112" s="226">
        <v>0</v>
      </c>
      <c r="Z1112" s="226">
        <v>0</v>
      </c>
      <c r="AA1112" s="226">
        <v>0</v>
      </c>
      <c r="AB1112" s="226">
        <v>0</v>
      </c>
      <c r="AC1112" s="226">
        <v>0</v>
      </c>
      <c r="AD1112" s="226">
        <v>0</v>
      </c>
      <c r="AE1112" s="226">
        <v>0</v>
      </c>
      <c r="AF1112" s="226">
        <v>0</v>
      </c>
      <c r="AG1112" s="226">
        <v>0</v>
      </c>
      <c r="AH1112" s="226">
        <v>0</v>
      </c>
      <c r="AI1112" s="226">
        <v>0</v>
      </c>
      <c r="AJ1112" s="226">
        <v>0</v>
      </c>
    </row>
    <row r="1113" spans="1:36" x14ac:dyDescent="0.25">
      <c r="A1113" s="17"/>
      <c r="B1113" s="226" t="s">
        <v>2231</v>
      </c>
      <c r="D1113" s="226">
        <v>0</v>
      </c>
      <c r="E1113" s="226">
        <v>0</v>
      </c>
      <c r="F1113" s="226">
        <v>0</v>
      </c>
      <c r="G1113" s="226">
        <v>0</v>
      </c>
      <c r="H1113" s="226">
        <v>0</v>
      </c>
      <c r="I1113" s="226">
        <v>0</v>
      </c>
      <c r="J1113" s="226">
        <v>0</v>
      </c>
      <c r="K1113" s="226">
        <v>0</v>
      </c>
      <c r="L1113" s="226">
        <v>0</v>
      </c>
      <c r="M1113" s="226">
        <v>0</v>
      </c>
      <c r="N1113" s="226">
        <v>0</v>
      </c>
      <c r="O1113" s="226">
        <v>0</v>
      </c>
      <c r="P1113" s="226">
        <v>0</v>
      </c>
      <c r="Q1113" s="226">
        <v>0</v>
      </c>
      <c r="R1113" s="226">
        <v>0</v>
      </c>
      <c r="S1113" s="226">
        <v>0</v>
      </c>
      <c r="T1113" s="226">
        <v>0</v>
      </c>
      <c r="U1113" s="226">
        <v>0</v>
      </c>
      <c r="V1113" s="226">
        <v>0</v>
      </c>
      <c r="W1113" s="226">
        <v>0</v>
      </c>
      <c r="X1113" s="226">
        <v>0</v>
      </c>
      <c r="Y1113" s="226">
        <v>0</v>
      </c>
      <c r="Z1113" s="226">
        <v>0</v>
      </c>
      <c r="AA1113" s="226">
        <v>0</v>
      </c>
      <c r="AB1113" s="226">
        <v>0</v>
      </c>
      <c r="AC1113" s="226">
        <v>0</v>
      </c>
      <c r="AD1113" s="226">
        <v>0</v>
      </c>
      <c r="AE1113" s="226">
        <v>0</v>
      </c>
      <c r="AF1113" s="226">
        <v>0</v>
      </c>
      <c r="AG1113" s="226">
        <v>0</v>
      </c>
      <c r="AH1113" s="226">
        <v>0</v>
      </c>
      <c r="AI1113" s="226">
        <v>0</v>
      </c>
      <c r="AJ1113" s="226">
        <v>0</v>
      </c>
    </row>
    <row r="1114" spans="1:36" x14ac:dyDescent="0.25">
      <c r="A1114" s="17"/>
      <c r="B1114" s="226" t="s">
        <v>156</v>
      </c>
      <c r="D1114" s="226">
        <v>0</v>
      </c>
      <c r="E1114" s="226">
        <v>0</v>
      </c>
      <c r="F1114" s="226">
        <v>0</v>
      </c>
      <c r="G1114" s="226">
        <v>0</v>
      </c>
      <c r="H1114" s="226">
        <v>0</v>
      </c>
      <c r="I1114" s="226">
        <v>0</v>
      </c>
      <c r="J1114" s="226">
        <v>0</v>
      </c>
      <c r="K1114" s="226">
        <v>0</v>
      </c>
      <c r="L1114" s="226">
        <v>0</v>
      </c>
      <c r="M1114" s="226">
        <v>0</v>
      </c>
      <c r="N1114" s="226">
        <v>0</v>
      </c>
      <c r="O1114" s="226">
        <v>0</v>
      </c>
      <c r="P1114" s="226">
        <v>0</v>
      </c>
      <c r="Q1114" s="226">
        <v>0</v>
      </c>
      <c r="R1114" s="226">
        <v>0</v>
      </c>
      <c r="S1114" s="226">
        <v>0</v>
      </c>
      <c r="T1114" s="226">
        <v>0</v>
      </c>
      <c r="U1114" s="226">
        <v>0</v>
      </c>
      <c r="V1114" s="226">
        <v>0</v>
      </c>
      <c r="W1114" s="226">
        <v>0</v>
      </c>
      <c r="X1114" s="226">
        <v>0</v>
      </c>
      <c r="Y1114" s="226">
        <v>0</v>
      </c>
      <c r="Z1114" s="226">
        <v>0</v>
      </c>
      <c r="AA1114" s="226">
        <v>0</v>
      </c>
      <c r="AB1114" s="226">
        <v>0</v>
      </c>
      <c r="AC1114" s="226">
        <v>0</v>
      </c>
      <c r="AD1114" s="226">
        <v>0</v>
      </c>
      <c r="AE1114" s="226">
        <v>0</v>
      </c>
      <c r="AF1114" s="226">
        <v>0</v>
      </c>
      <c r="AG1114" s="226">
        <v>0</v>
      </c>
      <c r="AH1114" s="226">
        <v>0</v>
      </c>
      <c r="AI1114" s="226">
        <v>0</v>
      </c>
      <c r="AJ1114" s="226">
        <v>0</v>
      </c>
    </row>
    <row r="1115" spans="1:36" x14ac:dyDescent="0.25">
      <c r="A1115" s="17"/>
      <c r="B1115" s="226" t="s">
        <v>2232</v>
      </c>
      <c r="D1115" s="226">
        <v>0</v>
      </c>
      <c r="E1115" s="226">
        <v>0</v>
      </c>
      <c r="F1115" s="226">
        <v>0</v>
      </c>
      <c r="G1115" s="226">
        <v>0</v>
      </c>
      <c r="H1115" s="226">
        <v>0</v>
      </c>
      <c r="I1115" s="226">
        <v>0</v>
      </c>
      <c r="J1115" s="226">
        <v>0</v>
      </c>
      <c r="K1115" s="226">
        <v>0</v>
      </c>
      <c r="L1115" s="226">
        <v>0</v>
      </c>
      <c r="M1115" s="226">
        <v>0</v>
      </c>
      <c r="N1115" s="226">
        <v>0</v>
      </c>
      <c r="O1115" s="226">
        <v>0</v>
      </c>
      <c r="P1115" s="226">
        <v>0</v>
      </c>
      <c r="Q1115" s="226">
        <v>0</v>
      </c>
      <c r="R1115" s="226">
        <v>0</v>
      </c>
      <c r="S1115" s="226">
        <v>0</v>
      </c>
      <c r="T1115" s="226">
        <v>0</v>
      </c>
      <c r="U1115" s="226">
        <v>0</v>
      </c>
      <c r="V1115" s="226">
        <v>0</v>
      </c>
      <c r="W1115" s="226">
        <v>0</v>
      </c>
      <c r="X1115" s="226">
        <v>0</v>
      </c>
      <c r="Y1115" s="226">
        <v>0</v>
      </c>
      <c r="Z1115" s="226">
        <v>0</v>
      </c>
      <c r="AA1115" s="226">
        <v>0</v>
      </c>
      <c r="AB1115" s="226">
        <v>0</v>
      </c>
      <c r="AC1115" s="226">
        <v>0</v>
      </c>
      <c r="AD1115" s="226">
        <v>0</v>
      </c>
      <c r="AE1115" s="226">
        <v>0</v>
      </c>
      <c r="AF1115" s="226">
        <v>0</v>
      </c>
      <c r="AG1115" s="226">
        <v>0</v>
      </c>
      <c r="AH1115" s="226">
        <v>0</v>
      </c>
      <c r="AI1115" s="226">
        <v>0</v>
      </c>
      <c r="AJ1115" s="226">
        <v>0</v>
      </c>
    </row>
    <row r="1116" spans="1:36" x14ac:dyDescent="0.25">
      <c r="A1116" s="17"/>
      <c r="B1116" s="226" t="s">
        <v>2233</v>
      </c>
      <c r="D1116" s="226">
        <v>0</v>
      </c>
      <c r="E1116" s="226">
        <v>0</v>
      </c>
      <c r="F1116" s="226">
        <v>0</v>
      </c>
      <c r="G1116" s="226">
        <v>0</v>
      </c>
      <c r="H1116" s="226">
        <v>0</v>
      </c>
      <c r="I1116" s="226">
        <v>0</v>
      </c>
      <c r="J1116" s="226">
        <v>0</v>
      </c>
      <c r="K1116" s="226">
        <v>0</v>
      </c>
      <c r="L1116" s="226">
        <v>0</v>
      </c>
      <c r="M1116" s="226">
        <v>0</v>
      </c>
      <c r="N1116" s="226">
        <v>0</v>
      </c>
      <c r="O1116" s="226">
        <v>0</v>
      </c>
      <c r="P1116" s="226">
        <v>0</v>
      </c>
      <c r="Q1116" s="226">
        <v>0</v>
      </c>
      <c r="R1116" s="226">
        <v>0</v>
      </c>
      <c r="S1116" s="226">
        <v>0</v>
      </c>
      <c r="T1116" s="226">
        <v>0</v>
      </c>
      <c r="U1116" s="226">
        <v>0</v>
      </c>
      <c r="V1116" s="226">
        <v>0</v>
      </c>
      <c r="W1116" s="226">
        <v>0</v>
      </c>
      <c r="X1116" s="226">
        <v>0</v>
      </c>
      <c r="Y1116" s="226">
        <v>0</v>
      </c>
      <c r="Z1116" s="226">
        <v>0</v>
      </c>
      <c r="AA1116" s="226">
        <v>0</v>
      </c>
      <c r="AB1116" s="226">
        <v>0</v>
      </c>
      <c r="AC1116" s="226">
        <v>0</v>
      </c>
      <c r="AD1116" s="226">
        <v>0</v>
      </c>
      <c r="AE1116" s="226">
        <v>0</v>
      </c>
      <c r="AF1116" s="226">
        <v>0</v>
      </c>
      <c r="AG1116" s="226">
        <v>0</v>
      </c>
      <c r="AH1116" s="226">
        <v>0</v>
      </c>
      <c r="AI1116" s="226">
        <v>0</v>
      </c>
      <c r="AJ1116" s="226">
        <v>0</v>
      </c>
    </row>
    <row r="1117" spans="1:36" x14ac:dyDescent="0.25">
      <c r="A1117" s="17"/>
      <c r="B1117" s="226" t="s">
        <v>2234</v>
      </c>
      <c r="D1117" s="226">
        <v>0</v>
      </c>
      <c r="E1117" s="226">
        <v>0</v>
      </c>
      <c r="F1117" s="226">
        <v>0</v>
      </c>
      <c r="G1117" s="226">
        <v>0</v>
      </c>
      <c r="H1117" s="226">
        <v>0</v>
      </c>
      <c r="I1117" s="226">
        <v>0</v>
      </c>
      <c r="J1117" s="226">
        <v>0</v>
      </c>
      <c r="K1117" s="226">
        <v>0</v>
      </c>
      <c r="L1117" s="226">
        <v>0</v>
      </c>
      <c r="M1117" s="226">
        <v>0</v>
      </c>
      <c r="N1117" s="226">
        <v>0</v>
      </c>
      <c r="O1117" s="226">
        <v>0</v>
      </c>
      <c r="P1117" s="226">
        <v>0</v>
      </c>
      <c r="Q1117" s="226">
        <v>0</v>
      </c>
      <c r="R1117" s="226">
        <v>0</v>
      </c>
      <c r="S1117" s="226">
        <v>0</v>
      </c>
      <c r="T1117" s="226">
        <v>0</v>
      </c>
      <c r="U1117" s="226">
        <v>0</v>
      </c>
      <c r="V1117" s="226">
        <v>0</v>
      </c>
      <c r="W1117" s="226">
        <v>0</v>
      </c>
      <c r="X1117" s="226">
        <v>0</v>
      </c>
      <c r="Y1117" s="226">
        <v>0</v>
      </c>
      <c r="Z1117" s="226">
        <v>0</v>
      </c>
      <c r="AA1117" s="226">
        <v>0</v>
      </c>
      <c r="AB1117" s="226">
        <v>0</v>
      </c>
      <c r="AC1117" s="226">
        <v>0</v>
      </c>
      <c r="AD1117" s="226">
        <v>0</v>
      </c>
      <c r="AE1117" s="226">
        <v>0</v>
      </c>
      <c r="AF1117" s="226">
        <v>0</v>
      </c>
      <c r="AG1117" s="226">
        <v>0</v>
      </c>
      <c r="AH1117" s="226">
        <v>0</v>
      </c>
      <c r="AI1117" s="226">
        <v>0</v>
      </c>
      <c r="AJ1117" s="226">
        <v>0</v>
      </c>
    </row>
    <row r="1118" spans="1:36" x14ac:dyDescent="0.25">
      <c r="A1118" s="17"/>
    </row>
    <row r="1119" spans="1:36" x14ac:dyDescent="0.25">
      <c r="A1119" s="17"/>
      <c r="B1119" s="226" t="s">
        <v>2236</v>
      </c>
      <c r="D1119" s="226">
        <v>2022.1</v>
      </c>
      <c r="E1119" s="226">
        <v>2020</v>
      </c>
      <c r="F1119" s="226">
        <v>2028.8</v>
      </c>
      <c r="G1119" s="226">
        <v>2092.6999999999998</v>
      </c>
      <c r="H1119" s="226">
        <v>2115.6</v>
      </c>
      <c r="I1119" s="226">
        <v>2100.6999999999998</v>
      </c>
      <c r="J1119" s="226">
        <v>2066.4</v>
      </c>
      <c r="K1119" s="226">
        <v>2021.3</v>
      </c>
      <c r="L1119" s="226">
        <v>1978.2</v>
      </c>
      <c r="M1119" s="226">
        <v>1941.2</v>
      </c>
      <c r="N1119" s="226">
        <v>1923.5</v>
      </c>
      <c r="O1119" s="226">
        <v>1914.8</v>
      </c>
      <c r="P1119" s="226">
        <v>1907.7</v>
      </c>
      <c r="Q1119" s="226">
        <v>1907.7</v>
      </c>
      <c r="R1119" s="226">
        <v>1907.7</v>
      </c>
      <c r="S1119" s="226">
        <v>1906.2</v>
      </c>
      <c r="T1119" s="226">
        <v>1905.6</v>
      </c>
      <c r="U1119" s="226">
        <v>1905.7</v>
      </c>
      <c r="V1119" s="226">
        <v>1906.8</v>
      </c>
      <c r="W1119" s="226">
        <v>1910</v>
      </c>
      <c r="X1119" s="226">
        <v>1915.2</v>
      </c>
      <c r="Y1119" s="226">
        <v>1920.2</v>
      </c>
      <c r="Z1119" s="226">
        <v>1924.3</v>
      </c>
      <c r="AA1119" s="226">
        <v>1934.6</v>
      </c>
      <c r="AB1119" s="226">
        <v>1946.7</v>
      </c>
      <c r="AC1119" s="226">
        <v>1958</v>
      </c>
      <c r="AD1119" s="226">
        <v>1963.9</v>
      </c>
      <c r="AE1119" s="226">
        <v>1968.5</v>
      </c>
      <c r="AF1119" s="226">
        <v>1978.9</v>
      </c>
      <c r="AG1119" s="226">
        <v>1986.2</v>
      </c>
      <c r="AH1119" s="226">
        <v>1990.1</v>
      </c>
      <c r="AI1119" s="226">
        <v>1998.3</v>
      </c>
      <c r="AJ1119" s="226">
        <v>2011.8</v>
      </c>
    </row>
    <row r="1120" spans="1:36" x14ac:dyDescent="0.25">
      <c r="A1120" s="17"/>
      <c r="B1120" s="226" t="s">
        <v>2237</v>
      </c>
      <c r="D1120" s="226">
        <v>1375.1</v>
      </c>
      <c r="E1120" s="226">
        <v>1381.1</v>
      </c>
      <c r="F1120" s="226">
        <v>1394.8</v>
      </c>
      <c r="G1120" s="226">
        <v>1446.6</v>
      </c>
      <c r="H1120" s="226">
        <v>1470.3</v>
      </c>
      <c r="I1120" s="226">
        <v>1467.8</v>
      </c>
      <c r="J1120" s="226">
        <v>1451.6</v>
      </c>
      <c r="K1120" s="226">
        <v>1427.5</v>
      </c>
      <c r="L1120" s="226">
        <v>1404.5</v>
      </c>
      <c r="M1120" s="226">
        <v>1385.5</v>
      </c>
      <c r="N1120" s="226">
        <v>1380.1</v>
      </c>
      <c r="O1120" s="226">
        <v>1381.1</v>
      </c>
      <c r="P1120" s="226">
        <v>1383.1</v>
      </c>
      <c r="Q1120" s="226">
        <v>1390.2</v>
      </c>
      <c r="R1120" s="226">
        <v>1397.4</v>
      </c>
      <c r="S1120" s="226">
        <v>1403.5</v>
      </c>
      <c r="T1120" s="226">
        <v>1410.2</v>
      </c>
      <c r="U1120" s="226">
        <v>1417.4</v>
      </c>
      <c r="V1120" s="226">
        <v>1425.3</v>
      </c>
      <c r="W1120" s="226">
        <v>1434.9</v>
      </c>
      <c r="X1120" s="226">
        <v>1446</v>
      </c>
      <c r="Y1120" s="226">
        <v>1457</v>
      </c>
      <c r="Z1120" s="226">
        <v>1467.2</v>
      </c>
      <c r="AA1120" s="226">
        <v>1482.4</v>
      </c>
      <c r="AB1120" s="226">
        <v>1499</v>
      </c>
      <c r="AC1120" s="226">
        <v>1515</v>
      </c>
      <c r="AD1120" s="226">
        <v>1526.9</v>
      </c>
      <c r="AE1120" s="226">
        <v>1537.9</v>
      </c>
      <c r="AF1120" s="226">
        <v>1553.4</v>
      </c>
      <c r="AG1120" s="226">
        <v>1566.6</v>
      </c>
      <c r="AH1120" s="226">
        <v>1577.2</v>
      </c>
      <c r="AI1120" s="226">
        <v>1591.2</v>
      </c>
      <c r="AJ1120" s="226">
        <v>1609.4</v>
      </c>
    </row>
    <row r="1121" spans="1:36" x14ac:dyDescent="0.25">
      <c r="A1121" s="17"/>
      <c r="B1121" s="226" t="s">
        <v>2238</v>
      </c>
      <c r="D1121" s="226">
        <v>647.1</v>
      </c>
      <c r="E1121" s="226">
        <v>638.79999999999995</v>
      </c>
      <c r="F1121" s="226">
        <v>634</v>
      </c>
      <c r="G1121" s="226">
        <v>646.1</v>
      </c>
      <c r="H1121" s="226">
        <v>645.29999999999995</v>
      </c>
      <c r="I1121" s="226">
        <v>632.79999999999995</v>
      </c>
      <c r="J1121" s="226">
        <v>614.70000000000005</v>
      </c>
      <c r="K1121" s="226">
        <v>593.79999999999995</v>
      </c>
      <c r="L1121" s="226">
        <v>573.70000000000005</v>
      </c>
      <c r="M1121" s="226">
        <v>555.70000000000005</v>
      </c>
      <c r="N1121" s="226">
        <v>543.4</v>
      </c>
      <c r="O1121" s="226">
        <v>533.79999999999995</v>
      </c>
      <c r="P1121" s="226">
        <v>524.6</v>
      </c>
      <c r="Q1121" s="226">
        <v>517.5</v>
      </c>
      <c r="R1121" s="226">
        <v>510.3</v>
      </c>
      <c r="S1121" s="226">
        <v>502.8</v>
      </c>
      <c r="T1121" s="226">
        <v>495.5</v>
      </c>
      <c r="U1121" s="226">
        <v>488.3</v>
      </c>
      <c r="V1121" s="226">
        <v>481.5</v>
      </c>
      <c r="W1121" s="226">
        <v>475.1</v>
      </c>
      <c r="X1121" s="226">
        <v>469.2</v>
      </c>
      <c r="Y1121" s="226">
        <v>463.3</v>
      </c>
      <c r="Z1121" s="226">
        <v>457</v>
      </c>
      <c r="AA1121" s="226">
        <v>452.2</v>
      </c>
      <c r="AB1121" s="226">
        <v>447.7</v>
      </c>
      <c r="AC1121" s="226">
        <v>443</v>
      </c>
      <c r="AD1121" s="226">
        <v>437</v>
      </c>
      <c r="AE1121" s="226">
        <v>430.6</v>
      </c>
      <c r="AF1121" s="226">
        <v>425.5</v>
      </c>
      <c r="AG1121" s="226">
        <v>419.6</v>
      </c>
      <c r="AH1121" s="226">
        <v>413</v>
      </c>
      <c r="AI1121" s="226">
        <v>407.2</v>
      </c>
      <c r="AJ1121" s="226">
        <v>402.4</v>
      </c>
    </row>
    <row r="1122" spans="1:36" x14ac:dyDescent="0.25">
      <c r="A1122" s="17"/>
      <c r="B1122" s="226" t="s">
        <v>2239</v>
      </c>
      <c r="D1122" s="226">
        <v>647.1</v>
      </c>
      <c r="E1122" s="226">
        <v>638.79999999999995</v>
      </c>
      <c r="F1122" s="226">
        <v>634</v>
      </c>
      <c r="G1122" s="226">
        <v>646.1</v>
      </c>
      <c r="H1122" s="226">
        <v>645.29999999999995</v>
      </c>
      <c r="I1122" s="226">
        <v>632.79999999999995</v>
      </c>
      <c r="J1122" s="226">
        <v>614.70000000000005</v>
      </c>
      <c r="K1122" s="226">
        <v>593.79999999999995</v>
      </c>
      <c r="L1122" s="226">
        <v>573.70000000000005</v>
      </c>
      <c r="M1122" s="226">
        <v>555.70000000000005</v>
      </c>
      <c r="N1122" s="226">
        <v>543.4</v>
      </c>
      <c r="O1122" s="226">
        <v>533.79999999999995</v>
      </c>
      <c r="P1122" s="226">
        <v>524.6</v>
      </c>
      <c r="Q1122" s="226">
        <v>517.5</v>
      </c>
      <c r="R1122" s="226">
        <v>510.3</v>
      </c>
      <c r="S1122" s="226">
        <v>502.8</v>
      </c>
      <c r="T1122" s="226">
        <v>495.5</v>
      </c>
      <c r="U1122" s="226">
        <v>488.3</v>
      </c>
      <c r="V1122" s="226">
        <v>481.5</v>
      </c>
      <c r="W1122" s="226">
        <v>475.1</v>
      </c>
      <c r="X1122" s="226">
        <v>469.2</v>
      </c>
      <c r="Y1122" s="226">
        <v>463.3</v>
      </c>
      <c r="Z1122" s="226">
        <v>457</v>
      </c>
      <c r="AA1122" s="226">
        <v>452.2</v>
      </c>
      <c r="AB1122" s="226">
        <v>447.7</v>
      </c>
      <c r="AC1122" s="226">
        <v>443</v>
      </c>
      <c r="AD1122" s="226">
        <v>437</v>
      </c>
      <c r="AE1122" s="226">
        <v>430.6</v>
      </c>
      <c r="AF1122" s="226">
        <v>425.5</v>
      </c>
      <c r="AG1122" s="226">
        <v>419.6</v>
      </c>
      <c r="AH1122" s="226">
        <v>413</v>
      </c>
      <c r="AI1122" s="226">
        <v>407.2</v>
      </c>
      <c r="AJ1122" s="226">
        <v>402.4</v>
      </c>
    </row>
    <row r="1123" spans="1:36" x14ac:dyDescent="0.25">
      <c r="A1123" s="17"/>
      <c r="B1123" s="226" t="s">
        <v>2240</v>
      </c>
      <c r="D1123" s="226">
        <v>0</v>
      </c>
      <c r="E1123" s="226">
        <v>0</v>
      </c>
      <c r="F1123" s="226">
        <v>0</v>
      </c>
      <c r="G1123" s="226">
        <v>0</v>
      </c>
      <c r="H1123" s="226">
        <v>0</v>
      </c>
      <c r="I1123" s="226">
        <v>0</v>
      </c>
      <c r="J1123" s="226">
        <v>0</v>
      </c>
      <c r="K1123" s="226">
        <v>0</v>
      </c>
      <c r="L1123" s="226">
        <v>0</v>
      </c>
      <c r="M1123" s="226">
        <v>0</v>
      </c>
      <c r="N1123" s="226">
        <v>0</v>
      </c>
      <c r="O1123" s="226">
        <v>0</v>
      </c>
      <c r="P1123" s="226">
        <v>0</v>
      </c>
      <c r="Q1123" s="226">
        <v>0</v>
      </c>
      <c r="R1123" s="226">
        <v>0</v>
      </c>
      <c r="S1123" s="226">
        <v>0</v>
      </c>
      <c r="T1123" s="226">
        <v>0</v>
      </c>
      <c r="U1123" s="226">
        <v>0</v>
      </c>
      <c r="V1123" s="226">
        <v>0</v>
      </c>
      <c r="W1123" s="226">
        <v>0</v>
      </c>
      <c r="X1123" s="226">
        <v>0</v>
      </c>
      <c r="Y1123" s="226">
        <v>0</v>
      </c>
      <c r="Z1123" s="226">
        <v>0</v>
      </c>
      <c r="AA1123" s="226">
        <v>0</v>
      </c>
      <c r="AB1123" s="226">
        <v>0</v>
      </c>
      <c r="AC1123" s="226">
        <v>0</v>
      </c>
      <c r="AD1123" s="226">
        <v>0</v>
      </c>
      <c r="AE1123" s="226">
        <v>0</v>
      </c>
      <c r="AF1123" s="226">
        <v>0</v>
      </c>
      <c r="AG1123" s="226">
        <v>0</v>
      </c>
      <c r="AH1123" s="226">
        <v>0</v>
      </c>
      <c r="AI1123" s="226">
        <v>0</v>
      </c>
      <c r="AJ1123" s="226">
        <v>0</v>
      </c>
    </row>
    <row r="1124" spans="1:36" x14ac:dyDescent="0.25">
      <c r="A1124" s="17"/>
    </row>
    <row r="1125" spans="1:36" x14ac:dyDescent="0.25">
      <c r="A1125" s="17"/>
      <c r="B1125" s="226" t="s">
        <v>2241</v>
      </c>
    </row>
    <row r="1126" spans="1:36" x14ac:dyDescent="0.25">
      <c r="A1126" s="17"/>
      <c r="B1126" s="226" t="s">
        <v>2242</v>
      </c>
    </row>
    <row r="1127" spans="1:36" x14ac:dyDescent="0.25">
      <c r="A1127" s="17"/>
      <c r="B1127" s="226" t="s">
        <v>2243</v>
      </c>
      <c r="D1127" s="226">
        <v>270</v>
      </c>
      <c r="E1127" s="226">
        <v>270</v>
      </c>
      <c r="F1127" s="226">
        <v>270</v>
      </c>
      <c r="G1127" s="226">
        <v>270</v>
      </c>
      <c r="H1127" s="226">
        <v>270</v>
      </c>
      <c r="I1127" s="226">
        <v>270</v>
      </c>
      <c r="J1127" s="226">
        <v>270</v>
      </c>
      <c r="K1127" s="226">
        <v>270</v>
      </c>
      <c r="L1127" s="226">
        <v>270</v>
      </c>
      <c r="M1127" s="226">
        <v>270</v>
      </c>
      <c r="N1127" s="226">
        <v>270</v>
      </c>
      <c r="O1127" s="226">
        <v>270</v>
      </c>
      <c r="P1127" s="226">
        <v>270</v>
      </c>
      <c r="Q1127" s="226">
        <v>270</v>
      </c>
      <c r="R1127" s="226">
        <v>270</v>
      </c>
      <c r="S1127" s="226">
        <v>270</v>
      </c>
      <c r="T1127" s="226">
        <v>270</v>
      </c>
      <c r="U1127" s="226">
        <v>270</v>
      </c>
      <c r="V1127" s="226">
        <v>270</v>
      </c>
      <c r="W1127" s="226">
        <v>270</v>
      </c>
      <c r="X1127" s="226">
        <v>270</v>
      </c>
      <c r="Y1127" s="226">
        <v>270</v>
      </c>
      <c r="Z1127" s="226">
        <v>270</v>
      </c>
      <c r="AA1127" s="226">
        <v>270</v>
      </c>
      <c r="AB1127" s="226">
        <v>270</v>
      </c>
      <c r="AC1127" s="226">
        <v>270</v>
      </c>
      <c r="AD1127" s="226">
        <v>270</v>
      </c>
      <c r="AE1127" s="226">
        <v>270</v>
      </c>
      <c r="AF1127" s="226">
        <v>270</v>
      </c>
      <c r="AG1127" s="226">
        <v>270</v>
      </c>
      <c r="AH1127" s="226">
        <v>270</v>
      </c>
      <c r="AI1127" s="226">
        <v>270</v>
      </c>
      <c r="AJ1127" s="226">
        <v>270</v>
      </c>
    </row>
    <row r="1128" spans="1:36" x14ac:dyDescent="0.25">
      <c r="A1128" s="17"/>
      <c r="B1128" s="226" t="s">
        <v>2244</v>
      </c>
      <c r="D1128" s="226">
        <v>62</v>
      </c>
      <c r="E1128" s="226">
        <v>62</v>
      </c>
      <c r="F1128" s="226">
        <v>62</v>
      </c>
      <c r="G1128" s="226">
        <v>62</v>
      </c>
      <c r="H1128" s="226">
        <v>62</v>
      </c>
      <c r="I1128" s="226">
        <v>62</v>
      </c>
      <c r="J1128" s="226">
        <v>62</v>
      </c>
      <c r="K1128" s="226">
        <v>62</v>
      </c>
      <c r="L1128" s="226">
        <v>62</v>
      </c>
      <c r="M1128" s="226">
        <v>62</v>
      </c>
      <c r="N1128" s="226">
        <v>62</v>
      </c>
      <c r="O1128" s="226">
        <v>62</v>
      </c>
      <c r="P1128" s="226">
        <v>62</v>
      </c>
      <c r="Q1128" s="226">
        <v>62</v>
      </c>
      <c r="R1128" s="226">
        <v>62</v>
      </c>
      <c r="S1128" s="226">
        <v>62</v>
      </c>
      <c r="T1128" s="226">
        <v>62</v>
      </c>
      <c r="U1128" s="226">
        <v>62</v>
      </c>
      <c r="V1128" s="226">
        <v>62</v>
      </c>
      <c r="W1128" s="226">
        <v>62</v>
      </c>
      <c r="X1128" s="226">
        <v>62</v>
      </c>
      <c r="Y1128" s="226">
        <v>62</v>
      </c>
      <c r="Z1128" s="226">
        <v>62</v>
      </c>
      <c r="AA1128" s="226">
        <v>62</v>
      </c>
      <c r="AB1128" s="226">
        <v>62</v>
      </c>
      <c r="AC1128" s="226">
        <v>62</v>
      </c>
      <c r="AD1128" s="226">
        <v>62</v>
      </c>
      <c r="AE1128" s="226">
        <v>62</v>
      </c>
      <c r="AF1128" s="226">
        <v>62</v>
      </c>
      <c r="AG1128" s="226">
        <v>62</v>
      </c>
      <c r="AH1128" s="226">
        <v>62</v>
      </c>
      <c r="AI1128" s="226">
        <v>62</v>
      </c>
      <c r="AJ1128" s="226">
        <v>62</v>
      </c>
    </row>
    <row r="1129" spans="1:36" x14ac:dyDescent="0.25">
      <c r="A1129" s="17"/>
      <c r="B1129" s="226" t="s">
        <v>2245</v>
      </c>
      <c r="D1129" s="226">
        <v>88.4</v>
      </c>
      <c r="E1129" s="226">
        <v>88.4</v>
      </c>
      <c r="F1129" s="226">
        <v>88.4</v>
      </c>
      <c r="G1129" s="226">
        <v>88.4</v>
      </c>
      <c r="H1129" s="226">
        <v>88.4</v>
      </c>
      <c r="I1129" s="226">
        <v>88.4</v>
      </c>
      <c r="J1129" s="226">
        <v>88.4</v>
      </c>
      <c r="K1129" s="226">
        <v>88.4</v>
      </c>
      <c r="L1129" s="226">
        <v>88.4</v>
      </c>
      <c r="M1129" s="226">
        <v>88.4</v>
      </c>
      <c r="N1129" s="226">
        <v>88.4</v>
      </c>
      <c r="O1129" s="226">
        <v>88.4</v>
      </c>
      <c r="P1129" s="226">
        <v>88.4</v>
      </c>
      <c r="Q1129" s="226">
        <v>88.4</v>
      </c>
      <c r="R1129" s="226">
        <v>88.4</v>
      </c>
      <c r="S1129" s="226">
        <v>88.4</v>
      </c>
      <c r="T1129" s="226">
        <v>88.4</v>
      </c>
      <c r="U1129" s="226">
        <v>88.4</v>
      </c>
      <c r="V1129" s="226">
        <v>88.4</v>
      </c>
      <c r="W1129" s="226">
        <v>88.4</v>
      </c>
      <c r="X1129" s="226">
        <v>88.4</v>
      </c>
      <c r="Y1129" s="226">
        <v>88.4</v>
      </c>
      <c r="Z1129" s="226">
        <v>88.4</v>
      </c>
      <c r="AA1129" s="226">
        <v>88.4</v>
      </c>
      <c r="AB1129" s="226">
        <v>88.4</v>
      </c>
      <c r="AC1129" s="226">
        <v>88.4</v>
      </c>
      <c r="AD1129" s="226">
        <v>88.4</v>
      </c>
      <c r="AE1129" s="226">
        <v>88.4</v>
      </c>
      <c r="AF1129" s="226">
        <v>88.4</v>
      </c>
      <c r="AG1129" s="226">
        <v>88.4</v>
      </c>
      <c r="AH1129" s="226">
        <v>88.4</v>
      </c>
      <c r="AI1129" s="226">
        <v>88.4</v>
      </c>
      <c r="AJ1129" s="226">
        <v>88.4</v>
      </c>
    </row>
    <row r="1130" spans="1:36" x14ac:dyDescent="0.25">
      <c r="A1130" s="17"/>
      <c r="B1130" s="226" t="s">
        <v>2246</v>
      </c>
      <c r="D1130" s="226">
        <v>51.2</v>
      </c>
      <c r="E1130" s="226">
        <v>51.2</v>
      </c>
      <c r="F1130" s="226">
        <v>51.2</v>
      </c>
      <c r="G1130" s="226">
        <v>51.2</v>
      </c>
      <c r="H1130" s="226">
        <v>51.2</v>
      </c>
      <c r="I1130" s="226">
        <v>51.2</v>
      </c>
      <c r="J1130" s="226">
        <v>51.2</v>
      </c>
      <c r="K1130" s="226">
        <v>51.2</v>
      </c>
      <c r="L1130" s="226">
        <v>51.2</v>
      </c>
      <c r="M1130" s="226">
        <v>51.2</v>
      </c>
      <c r="N1130" s="226">
        <v>51.2</v>
      </c>
      <c r="O1130" s="226">
        <v>51.2</v>
      </c>
      <c r="P1130" s="226">
        <v>51.2</v>
      </c>
      <c r="Q1130" s="226">
        <v>51.2</v>
      </c>
      <c r="R1130" s="226">
        <v>51.2</v>
      </c>
      <c r="S1130" s="226">
        <v>51.2</v>
      </c>
      <c r="T1130" s="226">
        <v>51.2</v>
      </c>
      <c r="U1130" s="226">
        <v>51.2</v>
      </c>
      <c r="V1130" s="226">
        <v>51.2</v>
      </c>
      <c r="W1130" s="226">
        <v>51.2</v>
      </c>
      <c r="X1130" s="226">
        <v>51.2</v>
      </c>
      <c r="Y1130" s="226">
        <v>51.2</v>
      </c>
      <c r="Z1130" s="226">
        <v>51.2</v>
      </c>
      <c r="AA1130" s="226">
        <v>51.2</v>
      </c>
      <c r="AB1130" s="226">
        <v>51.2</v>
      </c>
      <c r="AC1130" s="226">
        <v>51.2</v>
      </c>
      <c r="AD1130" s="226">
        <v>51.2</v>
      </c>
      <c r="AE1130" s="226">
        <v>51.2</v>
      </c>
      <c r="AF1130" s="226">
        <v>51.2</v>
      </c>
      <c r="AG1130" s="226">
        <v>51.2</v>
      </c>
      <c r="AH1130" s="226">
        <v>51.2</v>
      </c>
      <c r="AI1130" s="226">
        <v>51.2</v>
      </c>
      <c r="AJ1130" s="226">
        <v>51.2</v>
      </c>
    </row>
    <row r="1131" spans="1:36" x14ac:dyDescent="0.25">
      <c r="A1131" s="17"/>
      <c r="B1131" s="226" t="s">
        <v>2212</v>
      </c>
      <c r="D1131" s="226">
        <v>471.6</v>
      </c>
      <c r="E1131" s="226">
        <v>471.6</v>
      </c>
      <c r="F1131" s="226">
        <v>471.6</v>
      </c>
      <c r="G1131" s="226">
        <v>471.6</v>
      </c>
      <c r="H1131" s="226">
        <v>471.6</v>
      </c>
      <c r="I1131" s="226">
        <v>471.6</v>
      </c>
      <c r="J1131" s="226">
        <v>471.6</v>
      </c>
      <c r="K1131" s="226">
        <v>471.6</v>
      </c>
      <c r="L1131" s="226">
        <v>471.6</v>
      </c>
      <c r="M1131" s="226">
        <v>471.6</v>
      </c>
      <c r="N1131" s="226">
        <v>471.6</v>
      </c>
      <c r="O1131" s="226">
        <v>471.6</v>
      </c>
      <c r="P1131" s="226">
        <v>471.6</v>
      </c>
      <c r="Q1131" s="226">
        <v>471.6</v>
      </c>
      <c r="R1131" s="226">
        <v>471.6</v>
      </c>
      <c r="S1131" s="226">
        <v>471.6</v>
      </c>
      <c r="T1131" s="226">
        <v>471.6</v>
      </c>
      <c r="U1131" s="226">
        <v>471.6</v>
      </c>
      <c r="V1131" s="226">
        <v>471.6</v>
      </c>
      <c r="W1131" s="226">
        <v>471.6</v>
      </c>
      <c r="X1131" s="226">
        <v>471.6</v>
      </c>
      <c r="Y1131" s="226">
        <v>471.6</v>
      </c>
      <c r="Z1131" s="226">
        <v>471.6</v>
      </c>
      <c r="AA1131" s="226">
        <v>471.6</v>
      </c>
      <c r="AB1131" s="226">
        <v>471.6</v>
      </c>
      <c r="AC1131" s="226">
        <v>471.6</v>
      </c>
      <c r="AD1131" s="226">
        <v>471.6</v>
      </c>
      <c r="AE1131" s="226">
        <v>471.6</v>
      </c>
      <c r="AF1131" s="226">
        <v>471.6</v>
      </c>
      <c r="AG1131" s="226">
        <v>471.6</v>
      </c>
      <c r="AH1131" s="226">
        <v>471.6</v>
      </c>
      <c r="AI1131" s="226">
        <v>471.6</v>
      </c>
      <c r="AJ1131" s="226">
        <v>471.6</v>
      </c>
    </row>
    <row r="1132" spans="1:36" x14ac:dyDescent="0.25">
      <c r="A1132" s="17"/>
      <c r="B1132" s="226" t="s">
        <v>2247</v>
      </c>
    </row>
    <row r="1133" spans="1:36" x14ac:dyDescent="0.25">
      <c r="A1133" s="17"/>
      <c r="B1133" s="226" t="s">
        <v>2248</v>
      </c>
      <c r="D1133" s="226">
        <v>1131.8</v>
      </c>
      <c r="E1133" s="226">
        <v>1131.8</v>
      </c>
      <c r="F1133" s="226">
        <v>1131.8</v>
      </c>
      <c r="G1133" s="226">
        <v>1131.8</v>
      </c>
      <c r="H1133" s="226">
        <v>1131.8</v>
      </c>
      <c r="I1133" s="226">
        <v>1131.8</v>
      </c>
      <c r="J1133" s="226">
        <v>1131.8</v>
      </c>
      <c r="K1133" s="226">
        <v>1131.8</v>
      </c>
      <c r="L1133" s="226">
        <v>1131.8</v>
      </c>
      <c r="M1133" s="226">
        <v>1131.8</v>
      </c>
      <c r="N1133" s="226">
        <v>1131.8</v>
      </c>
      <c r="O1133" s="226">
        <v>1131.8</v>
      </c>
      <c r="P1133" s="226">
        <v>1131.8</v>
      </c>
      <c r="Q1133" s="226">
        <v>1131.8</v>
      </c>
      <c r="R1133" s="226">
        <v>1131.8</v>
      </c>
      <c r="S1133" s="226">
        <v>1131.8</v>
      </c>
      <c r="T1133" s="226">
        <v>1131.8</v>
      </c>
      <c r="U1133" s="226">
        <v>1131.8</v>
      </c>
      <c r="V1133" s="226">
        <v>1131.8</v>
      </c>
      <c r="W1133" s="226">
        <v>1131.8</v>
      </c>
      <c r="X1133" s="226">
        <v>1131.8</v>
      </c>
      <c r="Y1133" s="226">
        <v>1131.8</v>
      </c>
      <c r="Z1133" s="226">
        <v>1131.8</v>
      </c>
      <c r="AA1133" s="226">
        <v>1131.8</v>
      </c>
      <c r="AB1133" s="226">
        <v>1131.8</v>
      </c>
      <c r="AC1133" s="226">
        <v>1131.8</v>
      </c>
      <c r="AD1133" s="226">
        <v>1131.8</v>
      </c>
      <c r="AE1133" s="226">
        <v>1131.8</v>
      </c>
      <c r="AF1133" s="226">
        <v>1131.8</v>
      </c>
      <c r="AG1133" s="226">
        <v>1131.8</v>
      </c>
      <c r="AH1133" s="226">
        <v>1131.8</v>
      </c>
      <c r="AI1133" s="226">
        <v>1131.8</v>
      </c>
      <c r="AJ1133" s="226">
        <v>1131.8</v>
      </c>
    </row>
    <row r="1134" spans="1:36" x14ac:dyDescent="0.25">
      <c r="A1134" s="17"/>
      <c r="B1134" s="226" t="s">
        <v>2249</v>
      </c>
      <c r="D1134" s="226">
        <v>157.1</v>
      </c>
      <c r="E1134" s="226">
        <v>157.1</v>
      </c>
      <c r="F1134" s="226">
        <v>157.1</v>
      </c>
      <c r="G1134" s="226">
        <v>157.1</v>
      </c>
      <c r="H1134" s="226">
        <v>157.1</v>
      </c>
      <c r="I1134" s="226">
        <v>157.1</v>
      </c>
      <c r="J1134" s="226">
        <v>157.1</v>
      </c>
      <c r="K1134" s="226">
        <v>157.1</v>
      </c>
      <c r="L1134" s="226">
        <v>157.1</v>
      </c>
      <c r="M1134" s="226">
        <v>157.1</v>
      </c>
      <c r="N1134" s="226">
        <v>157.1</v>
      </c>
      <c r="O1134" s="226">
        <v>157.1</v>
      </c>
      <c r="P1134" s="226">
        <v>157.1</v>
      </c>
      <c r="Q1134" s="226">
        <v>157.1</v>
      </c>
      <c r="R1134" s="226">
        <v>157.1</v>
      </c>
      <c r="S1134" s="226">
        <v>157.1</v>
      </c>
      <c r="T1134" s="226">
        <v>157.1</v>
      </c>
      <c r="U1134" s="226">
        <v>157.1</v>
      </c>
      <c r="V1134" s="226">
        <v>157.1</v>
      </c>
      <c r="W1134" s="226">
        <v>157.1</v>
      </c>
      <c r="X1134" s="226">
        <v>157.1</v>
      </c>
      <c r="Y1134" s="226">
        <v>157.1</v>
      </c>
      <c r="Z1134" s="226">
        <v>157.1</v>
      </c>
      <c r="AA1134" s="226">
        <v>157.1</v>
      </c>
      <c r="AB1134" s="226">
        <v>157.1</v>
      </c>
      <c r="AC1134" s="226">
        <v>157.1</v>
      </c>
      <c r="AD1134" s="226">
        <v>157.1</v>
      </c>
      <c r="AE1134" s="226">
        <v>157.1</v>
      </c>
      <c r="AF1134" s="226">
        <v>157.1</v>
      </c>
      <c r="AG1134" s="226">
        <v>157.1</v>
      </c>
      <c r="AH1134" s="226">
        <v>157.1</v>
      </c>
      <c r="AI1134" s="226">
        <v>157.1</v>
      </c>
      <c r="AJ1134" s="226">
        <v>157.1</v>
      </c>
    </row>
    <row r="1135" spans="1:36" x14ac:dyDescent="0.25">
      <c r="A1135" s="17"/>
      <c r="B1135" s="226" t="s">
        <v>2250</v>
      </c>
      <c r="D1135" s="226">
        <v>176.6</v>
      </c>
      <c r="E1135" s="226">
        <v>176.6</v>
      </c>
      <c r="F1135" s="226">
        <v>176.6</v>
      </c>
      <c r="G1135" s="226">
        <v>176.6</v>
      </c>
      <c r="H1135" s="226">
        <v>176.6</v>
      </c>
      <c r="I1135" s="226">
        <v>176.6</v>
      </c>
      <c r="J1135" s="226">
        <v>176.6</v>
      </c>
      <c r="K1135" s="226">
        <v>176.6</v>
      </c>
      <c r="L1135" s="226">
        <v>176.6</v>
      </c>
      <c r="M1135" s="226">
        <v>176.6</v>
      </c>
      <c r="N1135" s="226">
        <v>176.6</v>
      </c>
      <c r="O1135" s="226">
        <v>176.6</v>
      </c>
      <c r="P1135" s="226">
        <v>176.6</v>
      </c>
      <c r="Q1135" s="226">
        <v>176.6</v>
      </c>
      <c r="R1135" s="226">
        <v>176.6</v>
      </c>
      <c r="S1135" s="226">
        <v>176.6</v>
      </c>
      <c r="T1135" s="226">
        <v>176.6</v>
      </c>
      <c r="U1135" s="226">
        <v>176.6</v>
      </c>
      <c r="V1135" s="226">
        <v>176.6</v>
      </c>
      <c r="W1135" s="226">
        <v>176.6</v>
      </c>
      <c r="X1135" s="226">
        <v>176.6</v>
      </c>
      <c r="Y1135" s="226">
        <v>176.6</v>
      </c>
      <c r="Z1135" s="226">
        <v>176.6</v>
      </c>
      <c r="AA1135" s="226">
        <v>176.6</v>
      </c>
      <c r="AB1135" s="226">
        <v>176.6</v>
      </c>
      <c r="AC1135" s="226">
        <v>176.6</v>
      </c>
      <c r="AD1135" s="226">
        <v>176.6</v>
      </c>
      <c r="AE1135" s="226">
        <v>176.6</v>
      </c>
      <c r="AF1135" s="226">
        <v>176.6</v>
      </c>
      <c r="AG1135" s="226">
        <v>176.6</v>
      </c>
      <c r="AH1135" s="226">
        <v>176.6</v>
      </c>
      <c r="AI1135" s="226">
        <v>176.6</v>
      </c>
      <c r="AJ1135" s="226">
        <v>176.6</v>
      </c>
    </row>
    <row r="1136" spans="1:36" x14ac:dyDescent="0.25">
      <c r="A1136" s="17"/>
      <c r="B1136" s="226" t="s">
        <v>2251</v>
      </c>
      <c r="D1136" s="226">
        <v>199.8</v>
      </c>
      <c r="E1136" s="226">
        <v>199.8</v>
      </c>
      <c r="F1136" s="226">
        <v>199.8</v>
      </c>
      <c r="G1136" s="226">
        <v>199.8</v>
      </c>
      <c r="H1136" s="226">
        <v>199.8</v>
      </c>
      <c r="I1136" s="226">
        <v>199.8</v>
      </c>
      <c r="J1136" s="226">
        <v>199.8</v>
      </c>
      <c r="K1136" s="226">
        <v>199.8</v>
      </c>
      <c r="L1136" s="226">
        <v>199.8</v>
      </c>
      <c r="M1136" s="226">
        <v>199.8</v>
      </c>
      <c r="N1136" s="226">
        <v>199.8</v>
      </c>
      <c r="O1136" s="226">
        <v>199.8</v>
      </c>
      <c r="P1136" s="226">
        <v>199.8</v>
      </c>
      <c r="Q1136" s="226">
        <v>199.8</v>
      </c>
      <c r="R1136" s="226">
        <v>199.8</v>
      </c>
      <c r="S1136" s="226">
        <v>199.8</v>
      </c>
      <c r="T1136" s="226">
        <v>199.8</v>
      </c>
      <c r="U1136" s="226">
        <v>199.8</v>
      </c>
      <c r="V1136" s="226">
        <v>199.8</v>
      </c>
      <c r="W1136" s="226">
        <v>199.8</v>
      </c>
      <c r="X1136" s="226">
        <v>199.8</v>
      </c>
      <c r="Y1136" s="226">
        <v>199.8</v>
      </c>
      <c r="Z1136" s="226">
        <v>199.8</v>
      </c>
      <c r="AA1136" s="226">
        <v>199.8</v>
      </c>
      <c r="AB1136" s="226">
        <v>199.8</v>
      </c>
      <c r="AC1136" s="226">
        <v>199.8</v>
      </c>
      <c r="AD1136" s="226">
        <v>199.8</v>
      </c>
      <c r="AE1136" s="226">
        <v>199.8</v>
      </c>
      <c r="AF1136" s="226">
        <v>199.8</v>
      </c>
      <c r="AG1136" s="226">
        <v>199.8</v>
      </c>
      <c r="AH1136" s="226">
        <v>199.8</v>
      </c>
      <c r="AI1136" s="226">
        <v>199.8</v>
      </c>
      <c r="AJ1136" s="226">
        <v>199.8</v>
      </c>
    </row>
    <row r="1137" spans="1:36" x14ac:dyDescent="0.25">
      <c r="A1137" s="17"/>
      <c r="B1137" s="226" t="s">
        <v>2212</v>
      </c>
      <c r="D1137" s="226">
        <v>1665.3</v>
      </c>
      <c r="E1137" s="226">
        <v>1665.3</v>
      </c>
      <c r="F1137" s="226">
        <v>1665.3</v>
      </c>
      <c r="G1137" s="226">
        <v>1665.3</v>
      </c>
      <c r="H1137" s="226">
        <v>1665.3</v>
      </c>
      <c r="I1137" s="226">
        <v>1665.3</v>
      </c>
      <c r="J1137" s="226">
        <v>1665.3</v>
      </c>
      <c r="K1137" s="226">
        <v>1665.3</v>
      </c>
      <c r="L1137" s="226">
        <v>1665.3</v>
      </c>
      <c r="M1137" s="226">
        <v>1665.3</v>
      </c>
      <c r="N1137" s="226">
        <v>1665.3</v>
      </c>
      <c r="O1137" s="226">
        <v>1665.3</v>
      </c>
      <c r="P1137" s="226">
        <v>1665.3</v>
      </c>
      <c r="Q1137" s="226">
        <v>1665.3</v>
      </c>
      <c r="R1137" s="226">
        <v>1665.3</v>
      </c>
      <c r="S1137" s="226">
        <v>1665.3</v>
      </c>
      <c r="T1137" s="226">
        <v>1665.3</v>
      </c>
      <c r="U1137" s="226">
        <v>1665.3</v>
      </c>
      <c r="V1137" s="226">
        <v>1665.3</v>
      </c>
      <c r="W1137" s="226">
        <v>1665.3</v>
      </c>
      <c r="X1137" s="226">
        <v>1665.3</v>
      </c>
      <c r="Y1137" s="226">
        <v>1665.3</v>
      </c>
      <c r="Z1137" s="226">
        <v>1665.3</v>
      </c>
      <c r="AA1137" s="226">
        <v>1665.3</v>
      </c>
      <c r="AB1137" s="226">
        <v>1665.3</v>
      </c>
      <c r="AC1137" s="226">
        <v>1665.3</v>
      </c>
      <c r="AD1137" s="226">
        <v>1665.3</v>
      </c>
      <c r="AE1137" s="226">
        <v>1665.3</v>
      </c>
      <c r="AF1137" s="226">
        <v>1665.3</v>
      </c>
      <c r="AG1137" s="226">
        <v>1665.3</v>
      </c>
      <c r="AH1137" s="226">
        <v>1665.3</v>
      </c>
      <c r="AI1137" s="226">
        <v>1665.3</v>
      </c>
      <c r="AJ1137" s="226">
        <v>1665.3</v>
      </c>
    </row>
    <row r="1138" spans="1:36" x14ac:dyDescent="0.25">
      <c r="A1138" s="17"/>
    </row>
    <row r="1139" spans="1:36" x14ac:dyDescent="0.25">
      <c r="A1139" s="17"/>
      <c r="B1139" s="226" t="s">
        <v>2252</v>
      </c>
      <c r="D1139" s="226">
        <v>38224.400000000001</v>
      </c>
      <c r="E1139" s="226">
        <v>40702.6</v>
      </c>
      <c r="F1139" s="226">
        <v>37608.199999999997</v>
      </c>
      <c r="G1139" s="226">
        <v>61172.2</v>
      </c>
      <c r="H1139" s="226">
        <v>63263.6</v>
      </c>
      <c r="I1139" s="226">
        <v>64115.4</v>
      </c>
      <c r="J1139" s="226">
        <v>64834.3</v>
      </c>
      <c r="K1139" s="226">
        <v>64800.9</v>
      </c>
      <c r="L1139" s="226">
        <v>65258.7</v>
      </c>
      <c r="M1139" s="226">
        <v>65489.2</v>
      </c>
      <c r="N1139" s="226">
        <v>65848.800000000003</v>
      </c>
      <c r="O1139" s="226">
        <v>66182.3</v>
      </c>
      <c r="P1139" s="226">
        <v>66351.199999999997</v>
      </c>
      <c r="Q1139" s="226">
        <v>66627</v>
      </c>
      <c r="R1139" s="226">
        <v>66789.8</v>
      </c>
      <c r="S1139" s="226">
        <v>66795.8</v>
      </c>
      <c r="T1139" s="226">
        <v>66798.5</v>
      </c>
      <c r="U1139" s="226">
        <v>66858.899999999994</v>
      </c>
      <c r="V1139" s="226">
        <v>66902.5</v>
      </c>
      <c r="W1139" s="226">
        <v>66995.3</v>
      </c>
      <c r="X1139" s="226">
        <v>67198.8</v>
      </c>
      <c r="Y1139" s="226">
        <v>67314.2</v>
      </c>
      <c r="Z1139" s="226">
        <v>67550.899999999994</v>
      </c>
      <c r="AA1139" s="226">
        <v>67935.399999999994</v>
      </c>
      <c r="AB1139" s="226">
        <v>68432.3</v>
      </c>
      <c r="AC1139" s="226">
        <v>68967.199999999997</v>
      </c>
      <c r="AD1139" s="226">
        <v>69311.100000000006</v>
      </c>
      <c r="AE1139" s="226">
        <v>69559.399999999994</v>
      </c>
      <c r="AF1139" s="226">
        <v>70037.899999999994</v>
      </c>
      <c r="AG1139" s="226">
        <v>70352.100000000006</v>
      </c>
      <c r="AH1139" s="226">
        <v>70531.600000000006</v>
      </c>
      <c r="AI1139" s="226">
        <v>70890.100000000006</v>
      </c>
      <c r="AJ1139" s="226">
        <v>71401</v>
      </c>
    </row>
    <row r="1140" spans="1:36" x14ac:dyDescent="0.25">
      <c r="A1140" s="17"/>
      <c r="B1140" s="226" t="s">
        <v>2253</v>
      </c>
      <c r="D1140" s="226">
        <v>2892.8</v>
      </c>
      <c r="E1140" s="226">
        <v>2735.3</v>
      </c>
      <c r="F1140" s="226">
        <v>2839.9</v>
      </c>
      <c r="G1140" s="226">
        <v>3649.4</v>
      </c>
      <c r="H1140" s="226">
        <v>3851.5</v>
      </c>
      <c r="I1140" s="226">
        <v>3900.8</v>
      </c>
      <c r="J1140" s="226">
        <v>3941.3</v>
      </c>
      <c r="K1140" s="226">
        <v>3934.2</v>
      </c>
      <c r="L1140" s="226">
        <v>3949.9</v>
      </c>
      <c r="M1140" s="226">
        <v>3959.2</v>
      </c>
      <c r="N1140" s="226">
        <v>3976.5</v>
      </c>
      <c r="O1140" s="226">
        <v>3993.6</v>
      </c>
      <c r="P1140" s="226">
        <v>4001.5</v>
      </c>
      <c r="Q1140" s="226">
        <v>4016.8</v>
      </c>
      <c r="R1140" s="226">
        <v>4025.5</v>
      </c>
      <c r="S1140" s="226">
        <v>4026</v>
      </c>
      <c r="T1140" s="226">
        <v>4028.2</v>
      </c>
      <c r="U1140" s="226">
        <v>4034.1</v>
      </c>
      <c r="V1140" s="226">
        <v>4038.5</v>
      </c>
      <c r="W1140" s="226">
        <v>4046.5</v>
      </c>
      <c r="X1140" s="226">
        <v>4061.7</v>
      </c>
      <c r="Y1140" s="226">
        <v>4070.7</v>
      </c>
      <c r="Z1140" s="226">
        <v>4088.4</v>
      </c>
      <c r="AA1140" s="226">
        <v>4111.7</v>
      </c>
      <c r="AB1140" s="226">
        <v>4143.5</v>
      </c>
      <c r="AC1140" s="226">
        <v>4176.8</v>
      </c>
      <c r="AD1140" s="226">
        <v>4197.6000000000004</v>
      </c>
      <c r="AE1140" s="226">
        <v>4213.6000000000004</v>
      </c>
      <c r="AF1140" s="226">
        <v>4244.7</v>
      </c>
      <c r="AG1140" s="226">
        <v>4265.2</v>
      </c>
      <c r="AH1140" s="226">
        <v>4279.3999999999996</v>
      </c>
      <c r="AI1140" s="226">
        <v>4305.1000000000004</v>
      </c>
      <c r="AJ1140" s="226">
        <v>4339.8</v>
      </c>
    </row>
    <row r="1141" spans="1:36" x14ac:dyDescent="0.25">
      <c r="A1141" s="17"/>
    </row>
    <row r="1142" spans="1:36" x14ac:dyDescent="0.25">
      <c r="A1142" s="17"/>
      <c r="B1142" s="226" t="s">
        <v>2254</v>
      </c>
    </row>
    <row r="1143" spans="1:36" x14ac:dyDescent="0.25">
      <c r="A1143" s="17"/>
      <c r="B1143" s="226" t="s">
        <v>2255</v>
      </c>
      <c r="D1143" s="226">
        <v>40.6</v>
      </c>
      <c r="E1143" s="226">
        <v>40.6</v>
      </c>
      <c r="F1143" s="226">
        <v>40.6</v>
      </c>
      <c r="G1143" s="226">
        <v>40.6</v>
      </c>
      <c r="H1143" s="226">
        <v>40.6</v>
      </c>
      <c r="I1143" s="226">
        <v>40.6</v>
      </c>
      <c r="J1143" s="226">
        <v>40.6</v>
      </c>
      <c r="K1143" s="226">
        <v>40.6</v>
      </c>
      <c r="L1143" s="226">
        <v>40.6</v>
      </c>
      <c r="M1143" s="226">
        <v>40.6</v>
      </c>
      <c r="N1143" s="226">
        <v>40.6</v>
      </c>
      <c r="O1143" s="226">
        <v>40.6</v>
      </c>
      <c r="P1143" s="226">
        <v>40.6</v>
      </c>
      <c r="Q1143" s="226">
        <v>40.6</v>
      </c>
      <c r="R1143" s="226">
        <v>40.6</v>
      </c>
      <c r="S1143" s="226">
        <v>40.6</v>
      </c>
      <c r="T1143" s="226">
        <v>40.6</v>
      </c>
      <c r="U1143" s="226">
        <v>40.6</v>
      </c>
      <c r="V1143" s="226">
        <v>40.6</v>
      </c>
      <c r="W1143" s="226">
        <v>40.6</v>
      </c>
      <c r="X1143" s="226">
        <v>40.6</v>
      </c>
      <c r="Y1143" s="226">
        <v>40.6</v>
      </c>
      <c r="Z1143" s="226">
        <v>40.6</v>
      </c>
      <c r="AA1143" s="226">
        <v>40.6</v>
      </c>
      <c r="AB1143" s="226">
        <v>40.6</v>
      </c>
      <c r="AC1143" s="226">
        <v>40.6</v>
      </c>
      <c r="AD1143" s="226">
        <v>40.6</v>
      </c>
      <c r="AE1143" s="226">
        <v>40.6</v>
      </c>
      <c r="AF1143" s="226">
        <v>40.6</v>
      </c>
      <c r="AG1143" s="226">
        <v>40.6</v>
      </c>
      <c r="AH1143" s="226">
        <v>40.6</v>
      </c>
      <c r="AI1143" s="226">
        <v>40.6</v>
      </c>
      <c r="AJ1143" s="226">
        <v>40.6</v>
      </c>
    </row>
    <row r="1144" spans="1:36" x14ac:dyDescent="0.25">
      <c r="A1144" s="17"/>
      <c r="B1144" s="226" t="s">
        <v>2256</v>
      </c>
      <c r="D1144" s="226">
        <v>14.4</v>
      </c>
      <c r="E1144" s="226">
        <v>14.4</v>
      </c>
      <c r="F1144" s="226">
        <v>14.4</v>
      </c>
      <c r="G1144" s="226">
        <v>14.4</v>
      </c>
      <c r="H1144" s="226">
        <v>14.4</v>
      </c>
      <c r="I1144" s="226">
        <v>14.4</v>
      </c>
      <c r="J1144" s="226">
        <v>14.4</v>
      </c>
      <c r="K1144" s="226">
        <v>14.4</v>
      </c>
      <c r="L1144" s="226">
        <v>14.4</v>
      </c>
      <c r="M1144" s="226">
        <v>14.4</v>
      </c>
      <c r="N1144" s="226">
        <v>14.4</v>
      </c>
      <c r="O1144" s="226">
        <v>14.4</v>
      </c>
      <c r="P1144" s="226">
        <v>14.4</v>
      </c>
      <c r="Q1144" s="226">
        <v>14.4</v>
      </c>
      <c r="R1144" s="226">
        <v>14.4</v>
      </c>
      <c r="S1144" s="226">
        <v>14.4</v>
      </c>
      <c r="T1144" s="226">
        <v>14.4</v>
      </c>
      <c r="U1144" s="226">
        <v>14.4</v>
      </c>
      <c r="V1144" s="226">
        <v>14.4</v>
      </c>
      <c r="W1144" s="226">
        <v>14.4</v>
      </c>
      <c r="X1144" s="226">
        <v>14.4</v>
      </c>
      <c r="Y1144" s="226">
        <v>14.4</v>
      </c>
      <c r="Z1144" s="226">
        <v>14.4</v>
      </c>
      <c r="AA1144" s="226">
        <v>14.4</v>
      </c>
      <c r="AB1144" s="226">
        <v>14.4</v>
      </c>
      <c r="AC1144" s="226">
        <v>14.4</v>
      </c>
      <c r="AD1144" s="226">
        <v>14.4</v>
      </c>
      <c r="AE1144" s="226">
        <v>14.4</v>
      </c>
      <c r="AF1144" s="226">
        <v>14.4</v>
      </c>
      <c r="AG1144" s="226">
        <v>14.4</v>
      </c>
      <c r="AH1144" s="226">
        <v>14.4</v>
      </c>
      <c r="AI1144" s="226">
        <v>14.4</v>
      </c>
      <c r="AJ1144" s="226">
        <v>14.4</v>
      </c>
    </row>
    <row r="1145" spans="1:36" x14ac:dyDescent="0.25">
      <c r="A1145" s="17"/>
      <c r="B1145" s="226" t="s">
        <v>2257</v>
      </c>
      <c r="D1145" s="226">
        <v>1.7</v>
      </c>
      <c r="E1145" s="226">
        <v>1.7</v>
      </c>
      <c r="F1145" s="226">
        <v>1.7</v>
      </c>
      <c r="G1145" s="226">
        <v>1.7</v>
      </c>
      <c r="H1145" s="226">
        <v>1.7</v>
      </c>
      <c r="I1145" s="226">
        <v>1.7</v>
      </c>
      <c r="J1145" s="226">
        <v>1.7</v>
      </c>
      <c r="K1145" s="226">
        <v>1.7</v>
      </c>
      <c r="L1145" s="226">
        <v>1.7</v>
      </c>
      <c r="M1145" s="226">
        <v>1.7</v>
      </c>
      <c r="N1145" s="226">
        <v>1.7</v>
      </c>
      <c r="O1145" s="226">
        <v>1.7</v>
      </c>
      <c r="P1145" s="226">
        <v>1.7</v>
      </c>
      <c r="Q1145" s="226">
        <v>1.7</v>
      </c>
      <c r="R1145" s="226">
        <v>1.7</v>
      </c>
      <c r="S1145" s="226">
        <v>1.7</v>
      </c>
      <c r="T1145" s="226">
        <v>1.7</v>
      </c>
      <c r="U1145" s="226">
        <v>1.7</v>
      </c>
      <c r="V1145" s="226">
        <v>1.7</v>
      </c>
      <c r="W1145" s="226">
        <v>1.7</v>
      </c>
      <c r="X1145" s="226">
        <v>1.7</v>
      </c>
      <c r="Y1145" s="226">
        <v>1.7</v>
      </c>
      <c r="Z1145" s="226">
        <v>1.7</v>
      </c>
      <c r="AA1145" s="226">
        <v>1.7</v>
      </c>
      <c r="AB1145" s="226">
        <v>1.7</v>
      </c>
      <c r="AC1145" s="226">
        <v>1.7</v>
      </c>
      <c r="AD1145" s="226">
        <v>1.7</v>
      </c>
      <c r="AE1145" s="226">
        <v>1.7</v>
      </c>
      <c r="AF1145" s="226">
        <v>1.7</v>
      </c>
      <c r="AG1145" s="226">
        <v>1.7</v>
      </c>
      <c r="AH1145" s="226">
        <v>1.7</v>
      </c>
      <c r="AI1145" s="226">
        <v>1.7</v>
      </c>
      <c r="AJ1145" s="226">
        <v>1.7</v>
      </c>
    </row>
    <row r="1146" spans="1:36" x14ac:dyDescent="0.25">
      <c r="A1146" s="17"/>
      <c r="B1146" s="226" t="s">
        <v>2258</v>
      </c>
      <c r="D1146" s="226">
        <v>1.8</v>
      </c>
      <c r="E1146" s="226">
        <v>1.8</v>
      </c>
      <c r="F1146" s="226">
        <v>1.8</v>
      </c>
      <c r="G1146" s="226">
        <v>1.8</v>
      </c>
      <c r="H1146" s="226">
        <v>1.8</v>
      </c>
      <c r="I1146" s="226">
        <v>1.8</v>
      </c>
      <c r="J1146" s="226">
        <v>1.8</v>
      </c>
      <c r="K1146" s="226">
        <v>1.8</v>
      </c>
      <c r="L1146" s="226">
        <v>1.8</v>
      </c>
      <c r="M1146" s="226">
        <v>1.8</v>
      </c>
      <c r="N1146" s="226">
        <v>1.8</v>
      </c>
      <c r="O1146" s="226">
        <v>1.8</v>
      </c>
      <c r="P1146" s="226">
        <v>1.8</v>
      </c>
      <c r="Q1146" s="226">
        <v>1.8</v>
      </c>
      <c r="R1146" s="226">
        <v>1.8</v>
      </c>
      <c r="S1146" s="226">
        <v>1.8</v>
      </c>
      <c r="T1146" s="226">
        <v>1.8</v>
      </c>
      <c r="U1146" s="226">
        <v>1.8</v>
      </c>
      <c r="V1146" s="226">
        <v>1.8</v>
      </c>
      <c r="W1146" s="226">
        <v>1.8</v>
      </c>
      <c r="X1146" s="226">
        <v>1.8</v>
      </c>
      <c r="Y1146" s="226">
        <v>1.8</v>
      </c>
      <c r="Z1146" s="226">
        <v>1.8</v>
      </c>
      <c r="AA1146" s="226">
        <v>1.8</v>
      </c>
      <c r="AB1146" s="226">
        <v>1.8</v>
      </c>
      <c r="AC1146" s="226">
        <v>1.8</v>
      </c>
      <c r="AD1146" s="226">
        <v>1.8</v>
      </c>
      <c r="AE1146" s="226">
        <v>1.8</v>
      </c>
      <c r="AF1146" s="226">
        <v>1.8</v>
      </c>
      <c r="AG1146" s="226">
        <v>1.8</v>
      </c>
      <c r="AH1146" s="226">
        <v>1.8</v>
      </c>
      <c r="AI1146" s="226">
        <v>1.8</v>
      </c>
      <c r="AJ1146" s="226">
        <v>1.8</v>
      </c>
    </row>
    <row r="1147" spans="1:36" x14ac:dyDescent="0.25">
      <c r="A1147" s="17"/>
      <c r="B1147" s="226" t="s">
        <v>2212</v>
      </c>
      <c r="D1147" s="226">
        <v>58.6</v>
      </c>
      <c r="E1147" s="226">
        <v>58.6</v>
      </c>
      <c r="F1147" s="226">
        <v>58.6</v>
      </c>
      <c r="G1147" s="226">
        <v>58.6</v>
      </c>
      <c r="H1147" s="226">
        <v>58.6</v>
      </c>
      <c r="I1147" s="226">
        <v>58.6</v>
      </c>
      <c r="J1147" s="226">
        <v>58.6</v>
      </c>
      <c r="K1147" s="226">
        <v>58.6</v>
      </c>
      <c r="L1147" s="226">
        <v>58.6</v>
      </c>
      <c r="M1147" s="226">
        <v>58.6</v>
      </c>
      <c r="N1147" s="226">
        <v>58.6</v>
      </c>
      <c r="O1147" s="226">
        <v>58.6</v>
      </c>
      <c r="P1147" s="226">
        <v>58.6</v>
      </c>
      <c r="Q1147" s="226">
        <v>58.6</v>
      </c>
      <c r="R1147" s="226">
        <v>58.6</v>
      </c>
      <c r="S1147" s="226">
        <v>58.6</v>
      </c>
      <c r="T1147" s="226">
        <v>58.6</v>
      </c>
      <c r="U1147" s="226">
        <v>58.6</v>
      </c>
      <c r="V1147" s="226">
        <v>58.6</v>
      </c>
      <c r="W1147" s="226">
        <v>58.6</v>
      </c>
      <c r="X1147" s="226">
        <v>58.6</v>
      </c>
      <c r="Y1147" s="226">
        <v>58.6</v>
      </c>
      <c r="Z1147" s="226">
        <v>58.6</v>
      </c>
      <c r="AA1147" s="226">
        <v>58.6</v>
      </c>
      <c r="AB1147" s="226">
        <v>58.6</v>
      </c>
      <c r="AC1147" s="226">
        <v>58.6</v>
      </c>
      <c r="AD1147" s="226">
        <v>58.6</v>
      </c>
      <c r="AE1147" s="226">
        <v>58.6</v>
      </c>
      <c r="AF1147" s="226">
        <v>58.6</v>
      </c>
      <c r="AG1147" s="226">
        <v>58.6</v>
      </c>
      <c r="AH1147" s="226">
        <v>58.6</v>
      </c>
      <c r="AI1147" s="226">
        <v>58.6</v>
      </c>
      <c r="AJ1147" s="226">
        <v>58.6</v>
      </c>
    </row>
    <row r="1148" spans="1:36" x14ac:dyDescent="0.25">
      <c r="A1148" s="17"/>
    </row>
    <row r="1149" spans="1:36" x14ac:dyDescent="0.25">
      <c r="A1149" s="17"/>
      <c r="B1149" s="226" t="s">
        <v>2331</v>
      </c>
    </row>
    <row r="1150" spans="1:36" x14ac:dyDescent="0.25">
      <c r="A1150" s="17"/>
      <c r="B1150" s="226" t="s">
        <v>2199</v>
      </c>
    </row>
    <row r="1151" spans="1:36" x14ac:dyDescent="0.25">
      <c r="A1151" s="17"/>
      <c r="D1151" s="226">
        <v>2018</v>
      </c>
      <c r="E1151" s="226">
        <v>2019</v>
      </c>
      <c r="F1151" s="226">
        <v>2020</v>
      </c>
      <c r="G1151" s="226">
        <v>2021</v>
      </c>
      <c r="H1151" s="226">
        <v>2022</v>
      </c>
      <c r="I1151" s="226">
        <v>2023</v>
      </c>
      <c r="J1151" s="226">
        <v>2024</v>
      </c>
      <c r="K1151" s="226">
        <v>2025</v>
      </c>
      <c r="L1151" s="226">
        <v>2026</v>
      </c>
      <c r="M1151" s="226">
        <v>2027</v>
      </c>
      <c r="N1151" s="226">
        <v>2028</v>
      </c>
      <c r="O1151" s="226">
        <v>2029</v>
      </c>
      <c r="P1151" s="226">
        <v>2030</v>
      </c>
      <c r="Q1151" s="226">
        <v>2031</v>
      </c>
      <c r="R1151" s="226">
        <v>2032</v>
      </c>
      <c r="S1151" s="226">
        <v>2033</v>
      </c>
      <c r="T1151" s="226">
        <v>2034</v>
      </c>
      <c r="U1151" s="226">
        <v>2035</v>
      </c>
      <c r="V1151" s="226">
        <v>2036</v>
      </c>
      <c r="W1151" s="226">
        <v>2037</v>
      </c>
      <c r="X1151" s="226">
        <v>2038</v>
      </c>
      <c r="Y1151" s="226">
        <v>2039</v>
      </c>
      <c r="Z1151" s="226">
        <v>2040</v>
      </c>
      <c r="AA1151" s="226">
        <v>2041</v>
      </c>
      <c r="AB1151" s="226">
        <v>2042</v>
      </c>
      <c r="AC1151" s="226">
        <v>2043</v>
      </c>
      <c r="AD1151" s="226">
        <v>2044</v>
      </c>
      <c r="AE1151" s="226">
        <v>2045</v>
      </c>
      <c r="AF1151" s="226">
        <v>2046</v>
      </c>
      <c r="AG1151" s="226">
        <v>2047</v>
      </c>
      <c r="AH1151" s="226">
        <v>2048</v>
      </c>
      <c r="AI1151" s="226">
        <v>2049</v>
      </c>
      <c r="AJ1151" s="226">
        <v>2050</v>
      </c>
    </row>
    <row r="1152" spans="1:36" x14ac:dyDescent="0.25">
      <c r="A1152" s="17"/>
    </row>
    <row r="1153" spans="1:36" x14ac:dyDescent="0.25">
      <c r="A1153" s="17"/>
      <c r="B1153" s="226" t="s">
        <v>2200</v>
      </c>
    </row>
    <row r="1154" spans="1:36" x14ac:dyDescent="0.25">
      <c r="A1154" s="17"/>
      <c r="B1154" s="226" t="s">
        <v>2201</v>
      </c>
      <c r="D1154" s="226">
        <v>364.59399999999999</v>
      </c>
      <c r="E1154" s="226">
        <v>379.274</v>
      </c>
      <c r="F1154" s="226">
        <v>378.452</v>
      </c>
      <c r="G1154" s="226">
        <v>385.59899999999999</v>
      </c>
      <c r="H1154" s="226">
        <v>389.69099999999997</v>
      </c>
      <c r="I1154" s="226">
        <v>399.01499999999999</v>
      </c>
      <c r="J1154" s="226">
        <v>405.19900000000001</v>
      </c>
      <c r="K1154" s="226">
        <v>415.62</v>
      </c>
      <c r="L1154" s="226">
        <v>426.42</v>
      </c>
      <c r="M1154" s="226">
        <v>433.25099999999998</v>
      </c>
      <c r="N1154" s="226">
        <v>440.16199999999998</v>
      </c>
      <c r="O1154" s="226">
        <v>446.45</v>
      </c>
      <c r="P1154" s="226">
        <v>452.245</v>
      </c>
      <c r="Q1154" s="226">
        <v>459.37599999999998</v>
      </c>
      <c r="R1154" s="226">
        <v>468.32499999999999</v>
      </c>
      <c r="S1154" s="226">
        <v>475.86200000000002</v>
      </c>
      <c r="T1154" s="226">
        <v>482.45800000000003</v>
      </c>
      <c r="U1154" s="226">
        <v>488.798</v>
      </c>
      <c r="V1154" s="226">
        <v>495.25799999999998</v>
      </c>
      <c r="W1154" s="226">
        <v>503.07499999999999</v>
      </c>
      <c r="X1154" s="226">
        <v>509.88600000000002</v>
      </c>
      <c r="Y1154" s="226">
        <v>515.39200000000005</v>
      </c>
      <c r="Z1154" s="226">
        <v>520.53599999999994</v>
      </c>
      <c r="AA1154" s="226">
        <v>527.88499999999999</v>
      </c>
      <c r="AB1154" s="226">
        <v>534.78300000000002</v>
      </c>
      <c r="AC1154" s="226">
        <v>542.58299999999997</v>
      </c>
      <c r="AD1154" s="226">
        <v>548.93100000000004</v>
      </c>
      <c r="AE1154" s="226">
        <v>554.51599999999996</v>
      </c>
      <c r="AF1154" s="226">
        <v>561.43700000000001</v>
      </c>
      <c r="AG1154" s="226">
        <v>565.77499999999998</v>
      </c>
      <c r="AH1154" s="226">
        <v>566.53499999999997</v>
      </c>
      <c r="AI1154" s="226">
        <v>572.99599999999998</v>
      </c>
      <c r="AJ1154" s="226">
        <v>585.44100000000003</v>
      </c>
    </row>
    <row r="1155" spans="1:36" x14ac:dyDescent="0.25">
      <c r="A1155" s="17"/>
      <c r="B1155" s="226" t="s">
        <v>2202</v>
      </c>
      <c r="D1155" s="226">
        <v>283.17200000000003</v>
      </c>
      <c r="E1155" s="226">
        <v>290.79500000000002</v>
      </c>
      <c r="F1155" s="226">
        <v>278.44600000000003</v>
      </c>
      <c r="G1155" s="226">
        <v>279.471</v>
      </c>
      <c r="H1155" s="226">
        <v>285.43400000000003</v>
      </c>
      <c r="I1155" s="226">
        <v>284.12</v>
      </c>
      <c r="J1155" s="226">
        <v>277.71100000000001</v>
      </c>
      <c r="K1155" s="226">
        <v>272.61099999999999</v>
      </c>
      <c r="L1155" s="226">
        <v>268.28800000000001</v>
      </c>
      <c r="M1155" s="226">
        <v>264.71100000000001</v>
      </c>
      <c r="N1155" s="226">
        <v>261.28199999999998</v>
      </c>
      <c r="O1155" s="226">
        <v>258.11500000000001</v>
      </c>
      <c r="P1155" s="226">
        <v>255.22399999999999</v>
      </c>
      <c r="Q1155" s="226">
        <v>252.42699999999999</v>
      </c>
      <c r="R1155" s="226">
        <v>249.09100000000001</v>
      </c>
      <c r="S1155" s="226">
        <v>245.697</v>
      </c>
      <c r="T1155" s="226">
        <v>242.10400000000001</v>
      </c>
      <c r="U1155" s="226">
        <v>238.465</v>
      </c>
      <c r="V1155" s="226">
        <v>235.029</v>
      </c>
      <c r="W1155" s="226">
        <v>231.64400000000001</v>
      </c>
      <c r="X1155" s="226">
        <v>228.203</v>
      </c>
      <c r="Y1155" s="226">
        <v>224.72200000000001</v>
      </c>
      <c r="Z1155" s="226">
        <v>221.29900000000001</v>
      </c>
      <c r="AA1155" s="226">
        <v>218.04499999999999</v>
      </c>
      <c r="AB1155" s="226">
        <v>215.00700000000001</v>
      </c>
      <c r="AC1155" s="226">
        <v>212.09</v>
      </c>
      <c r="AD1155" s="226">
        <v>209.30600000000001</v>
      </c>
      <c r="AE1155" s="226">
        <v>206.80699999999999</v>
      </c>
      <c r="AF1155" s="226">
        <v>204.661</v>
      </c>
      <c r="AG1155" s="226">
        <v>202.68</v>
      </c>
      <c r="AH1155" s="226">
        <v>200.40700000000001</v>
      </c>
      <c r="AI1155" s="226">
        <v>197.96100000000001</v>
      </c>
      <c r="AJ1155" s="226">
        <v>195.55699999999999</v>
      </c>
    </row>
    <row r="1156" spans="1:36" x14ac:dyDescent="0.25">
      <c r="A1156" s="17"/>
    </row>
    <row r="1157" spans="1:36" s="21" customFormat="1" x14ac:dyDescent="0.25">
      <c r="A1157" s="17"/>
      <c r="B1157" s="21" t="s">
        <v>2203</v>
      </c>
    </row>
    <row r="1158" spans="1:36" s="21" customFormat="1" x14ac:dyDescent="0.25">
      <c r="A1158" s="21" t="s">
        <v>1984</v>
      </c>
      <c r="B1158" s="21" t="s">
        <v>240</v>
      </c>
      <c r="D1158" s="21">
        <v>344.22199999999998</v>
      </c>
      <c r="E1158" s="21">
        <v>384.12200000000001</v>
      </c>
      <c r="F1158" s="21">
        <v>380.76400000000001</v>
      </c>
      <c r="G1158" s="21">
        <v>392.67599999999999</v>
      </c>
      <c r="H1158" s="21">
        <v>396.291</v>
      </c>
      <c r="I1158" s="21">
        <v>400.46199999999999</v>
      </c>
      <c r="J1158" s="21">
        <v>402.483</v>
      </c>
      <c r="K1158" s="21">
        <v>409.09100000000001</v>
      </c>
      <c r="L1158" s="21">
        <v>416.74900000000002</v>
      </c>
      <c r="M1158" s="21">
        <v>419.16500000000002</v>
      </c>
      <c r="N1158" s="21">
        <v>421.68400000000003</v>
      </c>
      <c r="O1158" s="21">
        <v>423.32100000000003</v>
      </c>
      <c r="P1158" s="21">
        <v>424.13099999999997</v>
      </c>
      <c r="Q1158" s="21">
        <v>426.66899999999998</v>
      </c>
      <c r="R1158" s="21">
        <v>430.93299999999999</v>
      </c>
      <c r="S1158" s="21">
        <v>433.44499999999999</v>
      </c>
      <c r="T1158" s="21">
        <v>434.67899999999997</v>
      </c>
      <c r="U1158" s="21">
        <v>435.60700000000003</v>
      </c>
      <c r="V1158" s="21">
        <v>436.52300000000002</v>
      </c>
      <c r="W1158" s="21">
        <v>439.21899999999999</v>
      </c>
      <c r="X1158" s="21">
        <v>440.44600000000003</v>
      </c>
      <c r="Y1158" s="21">
        <v>440.26299999999998</v>
      </c>
      <c r="Z1158" s="21">
        <v>439.41</v>
      </c>
      <c r="AA1158" s="21">
        <v>441.32799999999997</v>
      </c>
      <c r="AB1158" s="21">
        <v>442.46</v>
      </c>
      <c r="AC1158" s="21">
        <v>444.31700000000001</v>
      </c>
      <c r="AD1158" s="21">
        <v>444.08</v>
      </c>
      <c r="AE1158" s="21">
        <v>442.767</v>
      </c>
      <c r="AF1158" s="21">
        <v>442.339</v>
      </c>
      <c r="AG1158" s="21">
        <v>439.15199999999999</v>
      </c>
      <c r="AH1158" s="21">
        <v>431.375</v>
      </c>
      <c r="AI1158" s="21">
        <v>429.71800000000002</v>
      </c>
      <c r="AJ1158" s="21">
        <v>434.29399999999998</v>
      </c>
    </row>
    <row r="1159" spans="1:36" s="21" customFormat="1" x14ac:dyDescent="0.25">
      <c r="B1159" s="21" t="s">
        <v>2204</v>
      </c>
      <c r="D1159" s="21">
        <v>746.399</v>
      </c>
      <c r="E1159" s="21">
        <v>777.90200000000004</v>
      </c>
      <c r="F1159" s="21">
        <v>781.91</v>
      </c>
      <c r="G1159" s="21">
        <v>791.28700000000003</v>
      </c>
      <c r="H1159" s="21">
        <v>799.97799999999995</v>
      </c>
      <c r="I1159" s="21">
        <v>821.61400000000003</v>
      </c>
      <c r="J1159" s="21">
        <v>835.45899999999995</v>
      </c>
      <c r="K1159" s="21">
        <v>854.97199999999998</v>
      </c>
      <c r="L1159" s="21">
        <v>876.19899999999996</v>
      </c>
      <c r="M1159" s="21">
        <v>889.58799999999997</v>
      </c>
      <c r="N1159" s="21">
        <v>903.90200000000004</v>
      </c>
      <c r="O1159" s="21">
        <v>918.04300000000001</v>
      </c>
      <c r="P1159" s="21">
        <v>930.65599999999995</v>
      </c>
      <c r="Q1159" s="21">
        <v>944.25099999999998</v>
      </c>
      <c r="R1159" s="21">
        <v>961.7</v>
      </c>
      <c r="S1159" s="21">
        <v>977.16300000000001</v>
      </c>
      <c r="T1159" s="21">
        <v>992.01499999999999</v>
      </c>
      <c r="U1159" s="21">
        <v>1006.294</v>
      </c>
      <c r="V1159" s="21">
        <v>1020.5069999999999</v>
      </c>
      <c r="W1159" s="21">
        <v>1037.1300000000001</v>
      </c>
      <c r="X1159" s="21">
        <v>1052.03</v>
      </c>
      <c r="Y1159" s="21">
        <v>1064.491</v>
      </c>
      <c r="Z1159" s="21">
        <v>1076.42</v>
      </c>
      <c r="AA1159" s="21">
        <v>1093.8579999999999</v>
      </c>
      <c r="AB1159" s="21">
        <v>1109.8440000000001</v>
      </c>
      <c r="AC1159" s="21">
        <v>1126.7339999999999</v>
      </c>
      <c r="AD1159" s="21">
        <v>1140.529</v>
      </c>
      <c r="AE1159" s="21">
        <v>1152.671</v>
      </c>
      <c r="AF1159" s="21">
        <v>1167.6020000000001</v>
      </c>
      <c r="AG1159" s="21">
        <v>1177.9929999999999</v>
      </c>
      <c r="AH1159" s="21">
        <v>1180.7629999999999</v>
      </c>
      <c r="AI1159" s="21">
        <v>1195.4110000000001</v>
      </c>
      <c r="AJ1159" s="21">
        <v>1222.01</v>
      </c>
    </row>
    <row r="1160" spans="1:36" s="21" customFormat="1" x14ac:dyDescent="0.25">
      <c r="B1160" s="21" t="s">
        <v>2205</v>
      </c>
      <c r="D1160" s="21">
        <v>1252.6389999999999</v>
      </c>
      <c r="E1160" s="21">
        <v>1308.424</v>
      </c>
      <c r="F1160" s="21">
        <v>1238.7850000000001</v>
      </c>
      <c r="G1160" s="21">
        <v>1255.2439999999999</v>
      </c>
      <c r="H1160" s="21">
        <v>1325.8779999999999</v>
      </c>
      <c r="I1160" s="21">
        <v>1377.595</v>
      </c>
      <c r="J1160" s="21">
        <v>1457.104</v>
      </c>
      <c r="K1160" s="21">
        <v>1520.779</v>
      </c>
      <c r="L1160" s="21">
        <v>1577.0619999999999</v>
      </c>
      <c r="M1160" s="21">
        <v>1616.643</v>
      </c>
      <c r="N1160" s="21">
        <v>1633.646</v>
      </c>
      <c r="O1160" s="21">
        <v>1649.5709999999999</v>
      </c>
      <c r="P1160" s="21">
        <v>1667.8</v>
      </c>
      <c r="Q1160" s="21">
        <v>1692.923</v>
      </c>
      <c r="R1160" s="21">
        <v>1723.1859999999999</v>
      </c>
      <c r="S1160" s="21">
        <v>1747.8679999999999</v>
      </c>
      <c r="T1160" s="21">
        <v>1771.944</v>
      </c>
      <c r="U1160" s="21">
        <v>1799.7470000000001</v>
      </c>
      <c r="V1160" s="21">
        <v>1825.1310000000001</v>
      </c>
      <c r="W1160" s="21">
        <v>1853.64</v>
      </c>
      <c r="X1160" s="21">
        <v>1884.3630000000001</v>
      </c>
      <c r="Y1160" s="21">
        <v>1907.355</v>
      </c>
      <c r="Z1160" s="21">
        <v>1941.6289999999999</v>
      </c>
      <c r="AA1160" s="21">
        <v>1976.441</v>
      </c>
      <c r="AB1160" s="21">
        <v>2012.4090000000001</v>
      </c>
      <c r="AC1160" s="21">
        <v>2054.6799999999998</v>
      </c>
      <c r="AD1160" s="21">
        <v>2092.3449999999998</v>
      </c>
      <c r="AE1160" s="21">
        <v>2126.3620000000001</v>
      </c>
      <c r="AF1160" s="21">
        <v>2165.904</v>
      </c>
      <c r="AG1160" s="21">
        <v>2192.4299999999998</v>
      </c>
      <c r="AH1160" s="21">
        <v>2207.0239999999999</v>
      </c>
      <c r="AI1160" s="21">
        <v>2241.6819999999998</v>
      </c>
      <c r="AJ1160" s="21">
        <v>2290.6379999999999</v>
      </c>
    </row>
    <row r="1161" spans="1:36" s="21" customFormat="1" x14ac:dyDescent="0.25">
      <c r="B1161" s="21" t="s">
        <v>2332</v>
      </c>
      <c r="D1161" s="21">
        <v>965.5</v>
      </c>
      <c r="E1161" s="21">
        <v>960.4</v>
      </c>
      <c r="F1161" s="21">
        <v>967.1</v>
      </c>
      <c r="G1161" s="21">
        <v>1036.8</v>
      </c>
      <c r="H1161" s="21">
        <v>1055.7</v>
      </c>
      <c r="I1161" s="21">
        <v>1074</v>
      </c>
      <c r="J1161" s="21">
        <v>1084.269</v>
      </c>
      <c r="K1161" s="21">
        <v>1096.7529999999999</v>
      </c>
      <c r="L1161" s="21">
        <v>1114.2090000000001</v>
      </c>
      <c r="M1161" s="21">
        <v>1125.2950000000001</v>
      </c>
      <c r="N1161" s="21">
        <v>1137.2460000000001</v>
      </c>
      <c r="O1161" s="21">
        <v>1151.24</v>
      </c>
      <c r="P1161" s="21">
        <v>1162.0730000000001</v>
      </c>
      <c r="Q1161" s="21">
        <v>1172.2919999999999</v>
      </c>
      <c r="R1161" s="21">
        <v>1191.2139999999999</v>
      </c>
      <c r="S1161" s="21">
        <v>1201.2460000000001</v>
      </c>
      <c r="T1161" s="21">
        <v>1212.329</v>
      </c>
      <c r="U1161" s="21">
        <v>1221.8109999999999</v>
      </c>
      <c r="V1161" s="21">
        <v>1232.165</v>
      </c>
      <c r="W1161" s="21">
        <v>1245.1389999999999</v>
      </c>
      <c r="X1161" s="21">
        <v>1257.4580000000001</v>
      </c>
      <c r="Y1161" s="21">
        <v>1266.002</v>
      </c>
      <c r="Z1161" s="21">
        <v>1273.421</v>
      </c>
      <c r="AA1161" s="21">
        <v>1285.845</v>
      </c>
      <c r="AB1161" s="21">
        <v>1297.0329999999999</v>
      </c>
      <c r="AC1161" s="21">
        <v>1307.76</v>
      </c>
      <c r="AD1161" s="21">
        <v>1315.048</v>
      </c>
      <c r="AE1161" s="21">
        <v>1320.1869999999999</v>
      </c>
      <c r="AF1161" s="21">
        <v>1327.7170000000001</v>
      </c>
      <c r="AG1161" s="21">
        <v>1331.835</v>
      </c>
      <c r="AH1161" s="21">
        <v>1328.635</v>
      </c>
      <c r="AI1161" s="21">
        <v>1336.5509999999999</v>
      </c>
      <c r="AJ1161" s="21">
        <v>1354.2090000000001</v>
      </c>
    </row>
    <row r="1162" spans="1:36" s="21" customFormat="1" x14ac:dyDescent="0.25">
      <c r="A1162" s="21" t="s">
        <v>2437</v>
      </c>
      <c r="B1162" s="21" t="s">
        <v>2206</v>
      </c>
      <c r="D1162" s="21">
        <v>2964.538</v>
      </c>
      <c r="E1162" s="21">
        <v>3046.7260000000001</v>
      </c>
      <c r="F1162" s="21">
        <v>2987.7950000000001</v>
      </c>
      <c r="G1162" s="21">
        <v>3083.3310000000001</v>
      </c>
      <c r="H1162" s="21">
        <v>3181.5569999999998</v>
      </c>
      <c r="I1162" s="21">
        <v>3273.2089999999998</v>
      </c>
      <c r="J1162" s="21">
        <v>3376.8319999999999</v>
      </c>
      <c r="K1162" s="21">
        <v>3472.5039999999999</v>
      </c>
      <c r="L1162" s="21">
        <v>3567.471</v>
      </c>
      <c r="M1162" s="21">
        <v>3631.527</v>
      </c>
      <c r="N1162" s="21">
        <v>3674.7939999999999</v>
      </c>
      <c r="O1162" s="21">
        <v>3718.855</v>
      </c>
      <c r="P1162" s="21">
        <v>3760.529</v>
      </c>
      <c r="Q1162" s="21">
        <v>3809.4659999999999</v>
      </c>
      <c r="R1162" s="21">
        <v>3876.0990000000002</v>
      </c>
      <c r="S1162" s="21">
        <v>3926.277</v>
      </c>
      <c r="T1162" s="21">
        <v>3976.2869999999998</v>
      </c>
      <c r="U1162" s="21">
        <v>4027.8519999999999</v>
      </c>
      <c r="V1162" s="21">
        <v>4077.8020000000001</v>
      </c>
      <c r="W1162" s="21">
        <v>4135.9089999999997</v>
      </c>
      <c r="X1162" s="21">
        <v>4193.8500000000004</v>
      </c>
      <c r="Y1162" s="21">
        <v>4237.848</v>
      </c>
      <c r="Z1162" s="21">
        <v>4291.4709999999995</v>
      </c>
      <c r="AA1162" s="21">
        <v>4356.143</v>
      </c>
      <c r="AB1162" s="21">
        <v>4419.2870000000003</v>
      </c>
      <c r="AC1162" s="21">
        <v>4489.174</v>
      </c>
      <c r="AD1162" s="21">
        <v>4547.9219999999996</v>
      </c>
      <c r="AE1162" s="21">
        <v>4599.2190000000001</v>
      </c>
      <c r="AF1162" s="21">
        <v>4661.223</v>
      </c>
      <c r="AG1162" s="21">
        <v>4702.2569999999996</v>
      </c>
      <c r="AH1162" s="21">
        <v>4716.4219999999996</v>
      </c>
      <c r="AI1162" s="21">
        <v>4773.6450000000004</v>
      </c>
      <c r="AJ1162" s="21">
        <v>4866.857</v>
      </c>
    </row>
    <row r="1163" spans="1:36" s="21" customFormat="1" x14ac:dyDescent="0.25">
      <c r="A1163" s="21" t="s">
        <v>2439</v>
      </c>
      <c r="B1163" s="21" t="s">
        <v>2228</v>
      </c>
      <c r="D1163" s="21">
        <v>97.706999999999994</v>
      </c>
      <c r="E1163" s="21">
        <v>112.124</v>
      </c>
      <c r="F1163" s="21">
        <v>98.064999999999998</v>
      </c>
      <c r="G1163" s="21">
        <v>98.518000000000001</v>
      </c>
      <c r="H1163" s="21">
        <v>99.277000000000001</v>
      </c>
      <c r="I1163" s="21">
        <v>99.983999999999995</v>
      </c>
      <c r="J1163" s="21">
        <v>100.652</v>
      </c>
      <c r="K1163" s="21">
        <v>101.336</v>
      </c>
      <c r="L1163" s="21">
        <v>101.996</v>
      </c>
      <c r="M1163" s="21">
        <v>102.58</v>
      </c>
      <c r="N1163" s="21">
        <v>103.11799999999999</v>
      </c>
      <c r="O1163" s="21">
        <v>103.581</v>
      </c>
      <c r="P1163" s="21">
        <v>103.96599999999999</v>
      </c>
      <c r="Q1163" s="21">
        <v>104.276</v>
      </c>
      <c r="R1163" s="21">
        <v>104.511</v>
      </c>
      <c r="S1163" s="21">
        <v>104.649</v>
      </c>
      <c r="T1163" s="21">
        <v>104.688</v>
      </c>
      <c r="U1163" s="21">
        <v>104.68600000000001</v>
      </c>
      <c r="V1163" s="21">
        <v>104.682</v>
      </c>
      <c r="W1163" s="21">
        <v>104.693</v>
      </c>
      <c r="X1163" s="21">
        <v>104.69499999999999</v>
      </c>
      <c r="Y1163" s="21">
        <v>104.685</v>
      </c>
      <c r="Z1163" s="21">
        <v>104.675</v>
      </c>
      <c r="AA1163" s="21">
        <v>104.691</v>
      </c>
      <c r="AB1163" s="21">
        <v>104.70399999999999</v>
      </c>
      <c r="AC1163" s="21">
        <v>104.712</v>
      </c>
      <c r="AD1163" s="21">
        <v>104.699</v>
      </c>
      <c r="AE1163" s="21">
        <v>104.68</v>
      </c>
      <c r="AF1163" s="21">
        <v>104.66200000000001</v>
      </c>
      <c r="AG1163" s="21">
        <v>104.626</v>
      </c>
      <c r="AH1163" s="21">
        <v>104.53400000000001</v>
      </c>
      <c r="AI1163" s="21">
        <v>104.523</v>
      </c>
      <c r="AJ1163" s="21">
        <v>104.541</v>
      </c>
    </row>
    <row r="1164" spans="1:36" s="21" customFormat="1" x14ac:dyDescent="0.25">
      <c r="A1164" s="21" t="s">
        <v>2020</v>
      </c>
      <c r="B1164" s="21" t="s">
        <v>307</v>
      </c>
      <c r="D1164" s="21">
        <v>0.97699999999999998</v>
      </c>
      <c r="E1164" s="21">
        <v>3.29</v>
      </c>
      <c r="F1164" s="21">
        <v>2.7450000000000001</v>
      </c>
      <c r="G1164" s="21">
        <v>3.504</v>
      </c>
      <c r="H1164" s="21">
        <v>2.948</v>
      </c>
      <c r="I1164" s="21">
        <v>2.9119999999999999</v>
      </c>
      <c r="J1164" s="21">
        <v>2.52</v>
      </c>
      <c r="K1164" s="21">
        <v>2.4020000000000001</v>
      </c>
      <c r="L1164" s="21">
        <v>2.3490000000000002</v>
      </c>
      <c r="M1164" s="21">
        <v>2.3079999999999998</v>
      </c>
      <c r="N1164" s="21">
        <v>2.4750000000000001</v>
      </c>
      <c r="O1164" s="21">
        <v>2.6280000000000001</v>
      </c>
      <c r="P1164" s="21">
        <v>2.742</v>
      </c>
      <c r="Q1164" s="21">
        <v>2.8250000000000002</v>
      </c>
      <c r="R1164" s="21">
        <v>2.915</v>
      </c>
      <c r="S1164" s="21">
        <v>3.0110000000000001</v>
      </c>
      <c r="T1164" s="21">
        <v>3.07</v>
      </c>
      <c r="U1164" s="21">
        <v>3.08</v>
      </c>
      <c r="V1164" s="21">
        <v>3.1219999999999999</v>
      </c>
      <c r="W1164" s="21">
        <v>3.19</v>
      </c>
      <c r="X1164" s="21">
        <v>3.202</v>
      </c>
      <c r="Y1164" s="21">
        <v>3.262</v>
      </c>
      <c r="Z1164" s="21">
        <v>3.1869999999999998</v>
      </c>
      <c r="AA1164" s="21">
        <v>3.1920000000000002</v>
      </c>
      <c r="AB1164" s="21">
        <v>3.1720000000000002</v>
      </c>
      <c r="AC1164" s="21">
        <v>3.1269999999999998</v>
      </c>
      <c r="AD1164" s="21">
        <v>3.081</v>
      </c>
      <c r="AE1164" s="21">
        <v>3.0569999999999999</v>
      </c>
      <c r="AF1164" s="21">
        <v>3.024</v>
      </c>
      <c r="AG1164" s="21">
        <v>3.032</v>
      </c>
      <c r="AH1164" s="21">
        <v>3.0310000000000001</v>
      </c>
      <c r="AI1164" s="21">
        <v>3.0390000000000001</v>
      </c>
      <c r="AJ1164" s="21">
        <v>3.1230000000000002</v>
      </c>
    </row>
    <row r="1165" spans="1:36" s="21" customFormat="1" x14ac:dyDescent="0.25">
      <c r="A1165" s="21" t="s">
        <v>257</v>
      </c>
      <c r="B1165" s="21" t="s">
        <v>2207</v>
      </c>
      <c r="D1165" s="21">
        <v>1.042</v>
      </c>
      <c r="E1165" s="21">
        <v>1.1659999999999999</v>
      </c>
      <c r="F1165" s="21">
        <v>1.198</v>
      </c>
      <c r="G1165" s="21">
        <v>1.1439999999999999</v>
      </c>
      <c r="H1165" s="21">
        <v>1.2</v>
      </c>
      <c r="I1165" s="21">
        <v>1.2589999999999999</v>
      </c>
      <c r="J1165" s="21">
        <v>1.244</v>
      </c>
      <c r="K1165" s="21">
        <v>1.2689999999999999</v>
      </c>
      <c r="L1165" s="21">
        <v>1.296</v>
      </c>
      <c r="M1165" s="21">
        <v>1.319</v>
      </c>
      <c r="N1165" s="21">
        <v>1.3129999999999999</v>
      </c>
      <c r="O1165" s="21">
        <v>1.3080000000000001</v>
      </c>
      <c r="P1165" s="21">
        <v>1.3089999999999999</v>
      </c>
      <c r="Q1165" s="21">
        <v>1.3</v>
      </c>
      <c r="R1165" s="21">
        <v>1.2969999999999999</v>
      </c>
      <c r="S1165" s="21">
        <v>1.2929999999999999</v>
      </c>
      <c r="T1165" s="21">
        <v>1.2889999999999999</v>
      </c>
      <c r="U1165" s="21">
        <v>1.2829999999999999</v>
      </c>
      <c r="V1165" s="21">
        <v>1.2729999999999999</v>
      </c>
      <c r="W1165" s="21">
        <v>1.2629999999999999</v>
      </c>
      <c r="X1165" s="21">
        <v>1.256</v>
      </c>
      <c r="Y1165" s="21">
        <v>1.2490000000000001</v>
      </c>
      <c r="Z1165" s="21">
        <v>1.238</v>
      </c>
      <c r="AA1165" s="21">
        <v>1.2310000000000001</v>
      </c>
      <c r="AB1165" s="21">
        <v>1.2290000000000001</v>
      </c>
      <c r="AC1165" s="21">
        <v>1.2210000000000001</v>
      </c>
      <c r="AD1165" s="21">
        <v>1.21</v>
      </c>
      <c r="AE1165" s="21">
        <v>1.2050000000000001</v>
      </c>
      <c r="AF1165" s="21">
        <v>1.2</v>
      </c>
      <c r="AG1165" s="21">
        <v>1.198</v>
      </c>
      <c r="AH1165" s="21">
        <v>1.1930000000000001</v>
      </c>
      <c r="AI1165" s="21">
        <v>1.1930000000000001</v>
      </c>
      <c r="AJ1165" s="21">
        <v>1.2</v>
      </c>
    </row>
    <row r="1166" spans="1:36" s="21" customFormat="1" x14ac:dyDescent="0.25">
      <c r="A1166" s="21" t="s">
        <v>2438</v>
      </c>
      <c r="B1166" s="21" t="s">
        <v>2208</v>
      </c>
      <c r="D1166" s="21">
        <v>0</v>
      </c>
      <c r="E1166" s="21">
        <v>0</v>
      </c>
      <c r="F1166" s="21">
        <v>0</v>
      </c>
      <c r="G1166" s="21">
        <v>0</v>
      </c>
      <c r="H1166" s="21">
        <v>0</v>
      </c>
      <c r="I1166" s="21">
        <v>0</v>
      </c>
      <c r="J1166" s="21">
        <v>0</v>
      </c>
      <c r="K1166" s="21">
        <v>0</v>
      </c>
      <c r="L1166" s="21">
        <v>0</v>
      </c>
      <c r="M1166" s="21">
        <v>0</v>
      </c>
      <c r="N1166" s="21">
        <v>0</v>
      </c>
      <c r="O1166" s="21">
        <v>0</v>
      </c>
      <c r="P1166" s="21">
        <v>0</v>
      </c>
      <c r="Q1166" s="21">
        <v>0</v>
      </c>
      <c r="R1166" s="21">
        <v>0</v>
      </c>
      <c r="S1166" s="21">
        <v>0</v>
      </c>
      <c r="T1166" s="21">
        <v>0</v>
      </c>
      <c r="U1166" s="21">
        <v>0</v>
      </c>
      <c r="V1166" s="21">
        <v>0</v>
      </c>
      <c r="W1166" s="21">
        <v>0</v>
      </c>
      <c r="X1166" s="21">
        <v>0</v>
      </c>
      <c r="Y1166" s="21">
        <v>0</v>
      </c>
      <c r="Z1166" s="21">
        <v>0</v>
      </c>
      <c r="AA1166" s="21">
        <v>0</v>
      </c>
      <c r="AB1166" s="21">
        <v>0</v>
      </c>
      <c r="AC1166" s="21">
        <v>0</v>
      </c>
      <c r="AD1166" s="21">
        <v>0</v>
      </c>
      <c r="AE1166" s="21">
        <v>0</v>
      </c>
      <c r="AF1166" s="21">
        <v>0</v>
      </c>
      <c r="AG1166" s="21">
        <v>0</v>
      </c>
      <c r="AH1166" s="21">
        <v>0</v>
      </c>
      <c r="AI1166" s="21">
        <v>0</v>
      </c>
      <c r="AJ1166" s="21">
        <v>0</v>
      </c>
    </row>
    <row r="1167" spans="1:36" s="21" customFormat="1" x14ac:dyDescent="0.25">
      <c r="A1167" s="21" t="s">
        <v>2438</v>
      </c>
      <c r="B1167" s="21" t="s">
        <v>2333</v>
      </c>
      <c r="D1167" s="21">
        <v>2863.1</v>
      </c>
      <c r="E1167" s="21">
        <v>3016.2</v>
      </c>
      <c r="F1167" s="21">
        <v>3125.4</v>
      </c>
      <c r="G1167" s="21">
        <v>3385.6</v>
      </c>
      <c r="H1167" s="21">
        <v>3533.2</v>
      </c>
      <c r="I1167" s="21">
        <v>3706</v>
      </c>
      <c r="J1167" s="21">
        <v>3794.701</v>
      </c>
      <c r="K1167" s="21">
        <v>3881.7930000000001</v>
      </c>
      <c r="L1167" s="21">
        <v>3972.0590000000002</v>
      </c>
      <c r="M1167" s="21">
        <v>4019.6860000000001</v>
      </c>
      <c r="N1167" s="21">
        <v>4062.1489999999999</v>
      </c>
      <c r="O1167" s="21">
        <v>4099.6310000000003</v>
      </c>
      <c r="P1167" s="21">
        <v>4133.3329999999996</v>
      </c>
      <c r="Q1167" s="21">
        <v>4186.5119999999997</v>
      </c>
      <c r="R1167" s="21">
        <v>4259.17</v>
      </c>
      <c r="S1167" s="21">
        <v>4313.7190000000001</v>
      </c>
      <c r="T1167" s="21">
        <v>4355.1790000000001</v>
      </c>
      <c r="U1167" s="21">
        <v>4388.826</v>
      </c>
      <c r="V1167" s="21">
        <v>4429.0569999999998</v>
      </c>
      <c r="W1167" s="21">
        <v>4481.0879999999997</v>
      </c>
      <c r="X1167" s="21">
        <v>4521.1090000000004</v>
      </c>
      <c r="Y1167" s="21">
        <v>4554.7790000000005</v>
      </c>
      <c r="Z1167" s="21">
        <v>4581.1319999999996</v>
      </c>
      <c r="AA1167" s="21">
        <v>4625.1210000000001</v>
      </c>
      <c r="AB1167" s="21">
        <v>4663.5259999999998</v>
      </c>
      <c r="AC1167" s="21">
        <v>4717.9470000000001</v>
      </c>
      <c r="AD1167" s="21">
        <v>4760.3519999999999</v>
      </c>
      <c r="AE1167" s="21">
        <v>4796.1880000000001</v>
      </c>
      <c r="AF1167" s="21">
        <v>4842.0069999999996</v>
      </c>
      <c r="AG1167" s="21">
        <v>4867.1400000000003</v>
      </c>
      <c r="AH1167" s="21">
        <v>4861.7060000000001</v>
      </c>
      <c r="AI1167" s="21">
        <v>4900.5259999999998</v>
      </c>
      <c r="AJ1167" s="21">
        <v>4997.0190000000002</v>
      </c>
    </row>
    <row r="1168" spans="1:36" s="21" customFormat="1" x14ac:dyDescent="0.25">
      <c r="A1168" s="21" t="s">
        <v>156</v>
      </c>
      <c r="B1168" s="21" t="s">
        <v>156</v>
      </c>
      <c r="D1168" s="21">
        <v>0</v>
      </c>
      <c r="E1168" s="21">
        <v>0</v>
      </c>
      <c r="F1168" s="21">
        <v>0</v>
      </c>
      <c r="G1168" s="21">
        <v>0</v>
      </c>
      <c r="H1168" s="21">
        <v>0</v>
      </c>
      <c r="I1168" s="21">
        <v>0</v>
      </c>
      <c r="J1168" s="21">
        <v>0</v>
      </c>
      <c r="K1168" s="21">
        <v>0</v>
      </c>
      <c r="L1168" s="21">
        <v>0</v>
      </c>
      <c r="M1168" s="21">
        <v>0</v>
      </c>
      <c r="N1168" s="21">
        <v>0</v>
      </c>
      <c r="O1168" s="21">
        <v>0</v>
      </c>
      <c r="P1168" s="21">
        <v>0</v>
      </c>
      <c r="Q1168" s="21">
        <v>0</v>
      </c>
      <c r="R1168" s="21">
        <v>0</v>
      </c>
      <c r="S1168" s="21">
        <v>0</v>
      </c>
      <c r="T1168" s="21">
        <v>0</v>
      </c>
      <c r="U1168" s="21">
        <v>0</v>
      </c>
      <c r="V1168" s="21">
        <v>0</v>
      </c>
      <c r="W1168" s="21">
        <v>0</v>
      </c>
      <c r="X1168" s="21">
        <v>0</v>
      </c>
      <c r="Y1168" s="21">
        <v>0</v>
      </c>
      <c r="Z1168" s="21">
        <v>0</v>
      </c>
      <c r="AA1168" s="21">
        <v>0</v>
      </c>
      <c r="AB1168" s="21">
        <v>0</v>
      </c>
      <c r="AC1168" s="21">
        <v>0</v>
      </c>
      <c r="AD1168" s="21">
        <v>0</v>
      </c>
      <c r="AE1168" s="21">
        <v>0</v>
      </c>
      <c r="AF1168" s="21">
        <v>0</v>
      </c>
      <c r="AG1168" s="21">
        <v>0</v>
      </c>
      <c r="AH1168" s="21">
        <v>0</v>
      </c>
      <c r="AI1168" s="21">
        <v>0</v>
      </c>
      <c r="AJ1168" s="21">
        <v>0</v>
      </c>
    </row>
    <row r="1169" spans="1:36" s="21" customFormat="1" x14ac:dyDescent="0.25">
      <c r="A1169" s="21" t="s">
        <v>257</v>
      </c>
      <c r="B1169" s="21" t="s">
        <v>154</v>
      </c>
      <c r="D1169" s="21">
        <v>686.16800000000001</v>
      </c>
      <c r="E1169" s="21">
        <v>630.78</v>
      </c>
      <c r="F1169" s="21">
        <v>571.61800000000005</v>
      </c>
      <c r="G1169" s="21">
        <v>583.65599999999995</v>
      </c>
      <c r="H1169" s="21">
        <v>608.02599999999995</v>
      </c>
      <c r="I1169" s="21">
        <v>630.9</v>
      </c>
      <c r="J1169" s="21">
        <v>550</v>
      </c>
      <c r="K1169" s="21">
        <v>550</v>
      </c>
      <c r="L1169" s="21">
        <v>550</v>
      </c>
      <c r="M1169" s="21">
        <v>550</v>
      </c>
      <c r="N1169" s="21">
        <v>550</v>
      </c>
      <c r="O1169" s="21">
        <v>550</v>
      </c>
      <c r="P1169" s="21">
        <v>550</v>
      </c>
      <c r="Q1169" s="21">
        <v>550</v>
      </c>
      <c r="R1169" s="21">
        <v>550</v>
      </c>
      <c r="S1169" s="21">
        <v>550</v>
      </c>
      <c r="T1169" s="21">
        <v>550</v>
      </c>
      <c r="U1169" s="21">
        <v>550</v>
      </c>
      <c r="V1169" s="21">
        <v>550</v>
      </c>
      <c r="W1169" s="21">
        <v>550</v>
      </c>
      <c r="X1169" s="21">
        <v>550</v>
      </c>
      <c r="Y1169" s="21">
        <v>550</v>
      </c>
      <c r="Z1169" s="21">
        <v>550</v>
      </c>
      <c r="AA1169" s="21">
        <v>550</v>
      </c>
      <c r="AB1169" s="21">
        <v>550</v>
      </c>
      <c r="AC1169" s="21">
        <v>550</v>
      </c>
      <c r="AD1169" s="21">
        <v>550</v>
      </c>
      <c r="AE1169" s="21">
        <v>550</v>
      </c>
      <c r="AF1169" s="21">
        <v>550</v>
      </c>
      <c r="AG1169" s="21">
        <v>550</v>
      </c>
      <c r="AH1169" s="21">
        <v>550</v>
      </c>
      <c r="AI1169" s="21">
        <v>550</v>
      </c>
      <c r="AJ1169" s="21">
        <v>550</v>
      </c>
    </row>
    <row r="1170" spans="1:36" s="21" customFormat="1" x14ac:dyDescent="0.25">
      <c r="A1170" s="21" t="s">
        <v>2020</v>
      </c>
      <c r="B1170" s="21" t="s">
        <v>152</v>
      </c>
      <c r="D1170" s="21">
        <v>301.08600000000001</v>
      </c>
      <c r="E1170" s="21">
        <v>382.01900000000001</v>
      </c>
      <c r="F1170" s="21">
        <v>414.40100000000001</v>
      </c>
      <c r="G1170" s="21">
        <v>284.37799999999999</v>
      </c>
      <c r="H1170" s="21">
        <v>312.04199999999997</v>
      </c>
      <c r="I1170" s="21">
        <v>314.05700000000002</v>
      </c>
      <c r="J1170" s="21">
        <v>269.68</v>
      </c>
      <c r="K1170" s="21">
        <v>260.06900000000002</v>
      </c>
      <c r="L1170" s="21">
        <v>257.88</v>
      </c>
      <c r="M1170" s="21">
        <v>255.82</v>
      </c>
      <c r="N1170" s="21">
        <v>277.55700000000002</v>
      </c>
      <c r="O1170" s="21">
        <v>298.00799999999998</v>
      </c>
      <c r="P1170" s="21">
        <v>313.41500000000002</v>
      </c>
      <c r="Q1170" s="21">
        <v>326.53699999999998</v>
      </c>
      <c r="R1170" s="21">
        <v>337.96600000000001</v>
      </c>
      <c r="S1170" s="21">
        <v>350.40800000000002</v>
      </c>
      <c r="T1170" s="21">
        <v>358.02600000000001</v>
      </c>
      <c r="U1170" s="21">
        <v>359.80200000000002</v>
      </c>
      <c r="V1170" s="21">
        <v>365.13200000000001</v>
      </c>
      <c r="W1170" s="21">
        <v>373.19200000000001</v>
      </c>
      <c r="X1170" s="21">
        <v>375.09</v>
      </c>
      <c r="Y1170" s="21">
        <v>382.49599999999998</v>
      </c>
      <c r="Z1170" s="21">
        <v>374.89800000000002</v>
      </c>
      <c r="AA1170" s="21">
        <v>376.49</v>
      </c>
      <c r="AB1170" s="21">
        <v>374.86099999999999</v>
      </c>
      <c r="AC1170" s="21">
        <v>369.85700000000003</v>
      </c>
      <c r="AD1170" s="21">
        <v>365.49599999999998</v>
      </c>
      <c r="AE1170" s="21">
        <v>363.685</v>
      </c>
      <c r="AF1170" s="21">
        <v>360.916</v>
      </c>
      <c r="AG1170" s="21">
        <v>362.95100000000002</v>
      </c>
      <c r="AH1170" s="21">
        <v>363.48</v>
      </c>
      <c r="AI1170" s="21">
        <v>365.58</v>
      </c>
      <c r="AJ1170" s="21">
        <v>377.15899999999999</v>
      </c>
    </row>
    <row r="1171" spans="1:36" s="21" customFormat="1" x14ac:dyDescent="0.25">
      <c r="A1171" s="21" t="s">
        <v>2211</v>
      </c>
      <c r="B1171" s="21" t="s">
        <v>2211</v>
      </c>
      <c r="D1171" s="21">
        <v>2.4E-2</v>
      </c>
      <c r="E1171" s="21">
        <v>1.6E-2</v>
      </c>
      <c r="F1171" s="21">
        <v>1.7999999999999999E-2</v>
      </c>
      <c r="G1171" s="21">
        <v>1.7999999999999999E-2</v>
      </c>
      <c r="H1171" s="21">
        <v>1.7000000000000001E-2</v>
      </c>
      <c r="I1171" s="21">
        <v>1.7000000000000001E-2</v>
      </c>
      <c r="J1171" s="21">
        <v>1.7000000000000001E-2</v>
      </c>
      <c r="K1171" s="21">
        <v>1.7000000000000001E-2</v>
      </c>
      <c r="L1171" s="21">
        <v>1.7000000000000001E-2</v>
      </c>
      <c r="M1171" s="21">
        <v>1.7000000000000001E-2</v>
      </c>
      <c r="N1171" s="21">
        <v>1.7000000000000001E-2</v>
      </c>
      <c r="O1171" s="21">
        <v>1.7000000000000001E-2</v>
      </c>
      <c r="P1171" s="21">
        <v>1.7000000000000001E-2</v>
      </c>
      <c r="Q1171" s="21">
        <v>1.7000000000000001E-2</v>
      </c>
      <c r="R1171" s="21">
        <v>1.7000000000000001E-2</v>
      </c>
      <c r="S1171" s="21">
        <v>1.7999999999999999E-2</v>
      </c>
      <c r="T1171" s="21">
        <v>1.7999999999999999E-2</v>
      </c>
      <c r="U1171" s="21">
        <v>1.7999999999999999E-2</v>
      </c>
      <c r="V1171" s="21">
        <v>1.7999999999999999E-2</v>
      </c>
      <c r="W1171" s="21">
        <v>1.7999999999999999E-2</v>
      </c>
      <c r="X1171" s="21">
        <v>1.7999999999999999E-2</v>
      </c>
      <c r="Y1171" s="21">
        <v>1.7999999999999999E-2</v>
      </c>
      <c r="Z1171" s="21">
        <v>1.7999999999999999E-2</v>
      </c>
      <c r="AA1171" s="21">
        <v>1.7999999999999999E-2</v>
      </c>
      <c r="AB1171" s="21">
        <v>1.7999999999999999E-2</v>
      </c>
      <c r="AC1171" s="21">
        <v>1.7999999999999999E-2</v>
      </c>
      <c r="AD1171" s="21">
        <v>1.7999999999999999E-2</v>
      </c>
      <c r="AE1171" s="21">
        <v>1.7999999999999999E-2</v>
      </c>
      <c r="AF1171" s="21">
        <v>1.7999999999999999E-2</v>
      </c>
      <c r="AG1171" s="21">
        <v>1.7999999999999999E-2</v>
      </c>
      <c r="AH1171" s="21">
        <v>1.7999999999999999E-2</v>
      </c>
      <c r="AI1171" s="21">
        <v>1.7999999999999999E-2</v>
      </c>
      <c r="AJ1171" s="21">
        <v>1.7999999999999999E-2</v>
      </c>
    </row>
    <row r="1172" spans="1:36" s="21" customFormat="1" x14ac:dyDescent="0.25">
      <c r="A1172" s="21" t="s">
        <v>2212</v>
      </c>
      <c r="B1172" s="21" t="s">
        <v>2212</v>
      </c>
      <c r="D1172" s="21">
        <v>7258.8609999999999</v>
      </c>
      <c r="E1172" s="21">
        <v>7576.4440000000004</v>
      </c>
      <c r="F1172" s="21">
        <v>7582.0039999999999</v>
      </c>
      <c r="G1172" s="21">
        <v>7832.8239999999996</v>
      </c>
      <c r="H1172" s="21">
        <v>8134.558</v>
      </c>
      <c r="I1172" s="21">
        <v>8428.7990000000009</v>
      </c>
      <c r="J1172" s="21">
        <v>8498.1290000000008</v>
      </c>
      <c r="K1172" s="21">
        <v>8678.482</v>
      </c>
      <c r="L1172" s="21">
        <v>8869.8169999999991</v>
      </c>
      <c r="M1172" s="21">
        <v>8982.4220000000005</v>
      </c>
      <c r="N1172" s="21">
        <v>9093.1059999999998</v>
      </c>
      <c r="O1172" s="21">
        <v>9197.3490000000002</v>
      </c>
      <c r="P1172" s="21">
        <v>9289.4429999999993</v>
      </c>
      <c r="Q1172" s="21">
        <v>9407.6039999999994</v>
      </c>
      <c r="R1172" s="21">
        <v>9562.9089999999997</v>
      </c>
      <c r="S1172" s="21">
        <v>9682.8189999999995</v>
      </c>
      <c r="T1172" s="21">
        <v>9783.2340000000004</v>
      </c>
      <c r="U1172" s="21">
        <v>9871.1540000000005</v>
      </c>
      <c r="V1172" s="21">
        <v>9967.6080000000002</v>
      </c>
      <c r="W1172" s="21">
        <v>10088.573</v>
      </c>
      <c r="X1172" s="21">
        <v>10189.665000000001</v>
      </c>
      <c r="Y1172" s="21">
        <v>10274.599</v>
      </c>
      <c r="Z1172" s="21">
        <v>10346.028</v>
      </c>
      <c r="AA1172" s="21">
        <v>10458.214</v>
      </c>
      <c r="AB1172" s="21">
        <v>10559.255999999999</v>
      </c>
      <c r="AC1172" s="21">
        <v>10680.371999999999</v>
      </c>
      <c r="AD1172" s="21">
        <v>10776.858</v>
      </c>
      <c r="AE1172" s="21">
        <v>10860.819</v>
      </c>
      <c r="AF1172" s="21">
        <v>10965.388999999999</v>
      </c>
      <c r="AG1172" s="21">
        <v>11030.371999999999</v>
      </c>
      <c r="AH1172" s="21">
        <v>11031.76</v>
      </c>
      <c r="AI1172" s="21">
        <v>11128.24</v>
      </c>
      <c r="AJ1172" s="21">
        <v>11334.212</v>
      </c>
    </row>
    <row r="1173" spans="1:36" x14ac:dyDescent="0.25">
      <c r="A1173" s="17"/>
    </row>
    <row r="1174" spans="1:36" x14ac:dyDescent="0.25">
      <c r="A1174" s="17"/>
      <c r="B1174" s="226" t="s">
        <v>2213</v>
      </c>
    </row>
    <row r="1175" spans="1:36" x14ac:dyDescent="0.25">
      <c r="A1175" s="17"/>
      <c r="B1175" s="226" t="s">
        <v>240</v>
      </c>
      <c r="D1175" s="226">
        <v>0.94399999999999995</v>
      </c>
      <c r="E1175" s="226">
        <v>1.0129999999999999</v>
      </c>
      <c r="F1175" s="226">
        <v>1.006</v>
      </c>
      <c r="G1175" s="226">
        <v>1.018</v>
      </c>
      <c r="H1175" s="226">
        <v>1.0169999999999999</v>
      </c>
      <c r="I1175" s="226">
        <v>1.004</v>
      </c>
      <c r="J1175" s="226">
        <v>0.99299999999999999</v>
      </c>
      <c r="K1175" s="226">
        <v>0.98399999999999999</v>
      </c>
      <c r="L1175" s="226">
        <v>0.97699999999999998</v>
      </c>
      <c r="M1175" s="226">
        <v>0.96699999999999997</v>
      </c>
      <c r="N1175" s="226">
        <v>0.95799999999999996</v>
      </c>
      <c r="O1175" s="226">
        <v>0.94799999999999995</v>
      </c>
      <c r="P1175" s="226">
        <v>0.93799999999999994</v>
      </c>
      <c r="Q1175" s="226">
        <v>0.92900000000000005</v>
      </c>
      <c r="R1175" s="226">
        <v>0.92</v>
      </c>
      <c r="S1175" s="226">
        <v>0.91100000000000003</v>
      </c>
      <c r="T1175" s="226">
        <v>0.90100000000000002</v>
      </c>
      <c r="U1175" s="226">
        <v>0.89100000000000001</v>
      </c>
      <c r="V1175" s="226">
        <v>0.88100000000000001</v>
      </c>
      <c r="W1175" s="226">
        <v>0.873</v>
      </c>
      <c r="X1175" s="226">
        <v>0.86399999999999999</v>
      </c>
      <c r="Y1175" s="226">
        <v>0.85399999999999998</v>
      </c>
      <c r="Z1175" s="226">
        <v>0.84399999999999997</v>
      </c>
      <c r="AA1175" s="226">
        <v>0.83599999999999997</v>
      </c>
      <c r="AB1175" s="226">
        <v>0.82699999999999996</v>
      </c>
      <c r="AC1175" s="226">
        <v>0.81899999999999995</v>
      </c>
      <c r="AD1175" s="226">
        <v>0.80900000000000005</v>
      </c>
      <c r="AE1175" s="226">
        <v>0.79800000000000004</v>
      </c>
      <c r="AF1175" s="226">
        <v>0.78800000000000003</v>
      </c>
      <c r="AG1175" s="226">
        <v>0.77600000000000002</v>
      </c>
      <c r="AH1175" s="226">
        <v>0.76100000000000001</v>
      </c>
      <c r="AI1175" s="226">
        <v>0.75</v>
      </c>
      <c r="AJ1175" s="226">
        <v>0.74199999999999999</v>
      </c>
    </row>
    <row r="1176" spans="1:36" x14ac:dyDescent="0.25">
      <c r="A1176" s="17"/>
      <c r="B1176" s="226" t="s">
        <v>2204</v>
      </c>
      <c r="D1176" s="226">
        <v>2.0470000000000002</v>
      </c>
      <c r="E1176" s="226">
        <v>2.0510000000000002</v>
      </c>
      <c r="F1176" s="226">
        <v>2.0659999999999998</v>
      </c>
      <c r="G1176" s="226">
        <v>2.052</v>
      </c>
      <c r="H1176" s="226">
        <v>2.0529999999999999</v>
      </c>
      <c r="I1176" s="226">
        <v>2.0590000000000002</v>
      </c>
      <c r="J1176" s="226">
        <v>2.0619999999999998</v>
      </c>
      <c r="K1176" s="226">
        <v>2.0569999999999999</v>
      </c>
      <c r="L1176" s="226">
        <v>2.0550000000000002</v>
      </c>
      <c r="M1176" s="226">
        <v>2.0529999999999999</v>
      </c>
      <c r="N1176" s="226">
        <v>2.0539999999999998</v>
      </c>
      <c r="O1176" s="226">
        <v>2.056</v>
      </c>
      <c r="P1176" s="226">
        <v>2.0579999999999998</v>
      </c>
      <c r="Q1176" s="226">
        <v>2.056</v>
      </c>
      <c r="R1176" s="226">
        <v>2.0529999999999999</v>
      </c>
      <c r="S1176" s="226">
        <v>2.0529999999999999</v>
      </c>
      <c r="T1176" s="226">
        <v>2.056</v>
      </c>
      <c r="U1176" s="226">
        <v>2.0590000000000002</v>
      </c>
      <c r="V1176" s="226">
        <v>2.0609999999999999</v>
      </c>
      <c r="W1176" s="226">
        <v>2.0619999999999998</v>
      </c>
      <c r="X1176" s="226">
        <v>2.0630000000000002</v>
      </c>
      <c r="Y1176" s="226">
        <v>2.0649999999999999</v>
      </c>
      <c r="Z1176" s="226">
        <v>2.0680000000000001</v>
      </c>
      <c r="AA1176" s="226">
        <v>2.0720000000000001</v>
      </c>
      <c r="AB1176" s="226">
        <v>2.0750000000000002</v>
      </c>
      <c r="AC1176" s="226">
        <v>2.077</v>
      </c>
      <c r="AD1176" s="226">
        <v>2.0779999999999998</v>
      </c>
      <c r="AE1176" s="226">
        <v>2.0790000000000002</v>
      </c>
      <c r="AF1176" s="226">
        <v>2.08</v>
      </c>
      <c r="AG1176" s="226">
        <v>2.0819999999999999</v>
      </c>
      <c r="AH1176" s="226">
        <v>2.0840000000000001</v>
      </c>
      <c r="AI1176" s="226">
        <v>2.0859999999999999</v>
      </c>
      <c r="AJ1176" s="226">
        <v>2.0870000000000002</v>
      </c>
    </row>
    <row r="1177" spans="1:36" x14ac:dyDescent="0.25">
      <c r="A1177" s="17"/>
      <c r="B1177" s="226" t="s">
        <v>2205</v>
      </c>
      <c r="D1177" s="226">
        <v>3.4359999999999999</v>
      </c>
      <c r="E1177" s="226">
        <v>3.45</v>
      </c>
      <c r="F1177" s="226">
        <v>3.2730000000000001</v>
      </c>
      <c r="G1177" s="226">
        <v>3.2549999999999999</v>
      </c>
      <c r="H1177" s="226">
        <v>3.4020000000000001</v>
      </c>
      <c r="I1177" s="226">
        <v>3.452</v>
      </c>
      <c r="J1177" s="226">
        <v>3.5960000000000001</v>
      </c>
      <c r="K1177" s="226">
        <v>3.6589999999999998</v>
      </c>
      <c r="L1177" s="226">
        <v>3.698</v>
      </c>
      <c r="M1177" s="226">
        <v>3.7309999999999999</v>
      </c>
      <c r="N1177" s="226">
        <v>3.7109999999999999</v>
      </c>
      <c r="O1177" s="226">
        <v>3.6949999999999998</v>
      </c>
      <c r="P1177" s="226">
        <v>3.6880000000000002</v>
      </c>
      <c r="Q1177" s="226">
        <v>3.6850000000000001</v>
      </c>
      <c r="R1177" s="226">
        <v>3.6789999999999998</v>
      </c>
      <c r="S1177" s="226">
        <v>3.673</v>
      </c>
      <c r="T1177" s="226">
        <v>3.673</v>
      </c>
      <c r="U1177" s="226">
        <v>3.6819999999999999</v>
      </c>
      <c r="V1177" s="226">
        <v>3.6850000000000001</v>
      </c>
      <c r="W1177" s="226">
        <v>3.6850000000000001</v>
      </c>
      <c r="X1177" s="226">
        <v>3.6960000000000002</v>
      </c>
      <c r="Y1177" s="226">
        <v>3.7010000000000001</v>
      </c>
      <c r="Z1177" s="226">
        <v>3.73</v>
      </c>
      <c r="AA1177" s="226">
        <v>3.7440000000000002</v>
      </c>
      <c r="AB1177" s="226">
        <v>3.7629999999999999</v>
      </c>
      <c r="AC1177" s="226">
        <v>3.7869999999999999</v>
      </c>
      <c r="AD1177" s="226">
        <v>3.8119999999999998</v>
      </c>
      <c r="AE1177" s="226">
        <v>3.835</v>
      </c>
      <c r="AF1177" s="226">
        <v>3.8580000000000001</v>
      </c>
      <c r="AG1177" s="226">
        <v>3.875</v>
      </c>
      <c r="AH1177" s="226">
        <v>3.8959999999999999</v>
      </c>
      <c r="AI1177" s="226">
        <v>3.9119999999999999</v>
      </c>
      <c r="AJ1177" s="226">
        <v>3.9129999999999998</v>
      </c>
    </row>
    <row r="1178" spans="1:36" x14ac:dyDescent="0.25">
      <c r="A1178" s="17"/>
      <c r="B1178" s="226" t="s">
        <v>2332</v>
      </c>
      <c r="D1178" s="226">
        <v>2.6480000000000001</v>
      </c>
      <c r="E1178" s="226">
        <v>2.532</v>
      </c>
      <c r="F1178" s="226">
        <v>2.5550000000000002</v>
      </c>
      <c r="G1178" s="226">
        <v>2.6890000000000001</v>
      </c>
      <c r="H1178" s="226">
        <v>2.7090000000000001</v>
      </c>
      <c r="I1178" s="226">
        <v>2.6920000000000002</v>
      </c>
      <c r="J1178" s="226">
        <v>2.6760000000000002</v>
      </c>
      <c r="K1178" s="226">
        <v>2.6389999999999998</v>
      </c>
      <c r="L1178" s="226">
        <v>2.613</v>
      </c>
      <c r="M1178" s="226">
        <v>2.597</v>
      </c>
      <c r="N1178" s="226">
        <v>2.5840000000000001</v>
      </c>
      <c r="O1178" s="226">
        <v>2.5790000000000002</v>
      </c>
      <c r="P1178" s="226">
        <v>2.57</v>
      </c>
      <c r="Q1178" s="226">
        <v>2.552</v>
      </c>
      <c r="R1178" s="226">
        <v>2.544</v>
      </c>
      <c r="S1178" s="226">
        <v>2.524</v>
      </c>
      <c r="T1178" s="226">
        <v>2.5129999999999999</v>
      </c>
      <c r="U1178" s="226">
        <v>2.5</v>
      </c>
      <c r="V1178" s="226">
        <v>2.488</v>
      </c>
      <c r="W1178" s="226">
        <v>2.4750000000000001</v>
      </c>
      <c r="X1178" s="226">
        <v>2.4660000000000002</v>
      </c>
      <c r="Y1178" s="226">
        <v>2.456</v>
      </c>
      <c r="Z1178" s="226">
        <v>2.4460000000000002</v>
      </c>
      <c r="AA1178" s="226">
        <v>2.4359999999999999</v>
      </c>
      <c r="AB1178" s="226">
        <v>2.4249999999999998</v>
      </c>
      <c r="AC1178" s="226">
        <v>2.41</v>
      </c>
      <c r="AD1178" s="226">
        <v>2.3959999999999999</v>
      </c>
      <c r="AE1178" s="226">
        <v>2.3809999999999998</v>
      </c>
      <c r="AF1178" s="226">
        <v>2.3650000000000002</v>
      </c>
      <c r="AG1178" s="226">
        <v>2.3540000000000001</v>
      </c>
      <c r="AH1178" s="226">
        <v>2.3450000000000002</v>
      </c>
      <c r="AI1178" s="226">
        <v>2.3330000000000002</v>
      </c>
      <c r="AJ1178" s="226">
        <v>2.3130000000000002</v>
      </c>
    </row>
    <row r="1179" spans="1:36" x14ac:dyDescent="0.25">
      <c r="A1179" s="17"/>
      <c r="B1179" s="226" t="s">
        <v>2228</v>
      </c>
      <c r="D1179" s="226">
        <v>0.26800000000000002</v>
      </c>
      <c r="E1179" s="226">
        <v>0.29599999999999999</v>
      </c>
      <c r="F1179" s="226">
        <v>0.25900000000000001</v>
      </c>
      <c r="G1179" s="226">
        <v>0.255</v>
      </c>
      <c r="H1179" s="226">
        <v>0.255</v>
      </c>
      <c r="I1179" s="226">
        <v>0.251</v>
      </c>
      <c r="J1179" s="226">
        <v>0.248</v>
      </c>
      <c r="K1179" s="226">
        <v>0.24399999999999999</v>
      </c>
      <c r="L1179" s="226">
        <v>0.23899999999999999</v>
      </c>
      <c r="M1179" s="226">
        <v>0.23699999999999999</v>
      </c>
      <c r="N1179" s="226">
        <v>0.23400000000000001</v>
      </c>
      <c r="O1179" s="226">
        <v>0.23200000000000001</v>
      </c>
      <c r="P1179" s="226">
        <v>0.23</v>
      </c>
      <c r="Q1179" s="226">
        <v>0.22700000000000001</v>
      </c>
      <c r="R1179" s="226">
        <v>0.223</v>
      </c>
      <c r="S1179" s="226">
        <v>0.22</v>
      </c>
      <c r="T1179" s="226">
        <v>0.217</v>
      </c>
      <c r="U1179" s="226">
        <v>0.214</v>
      </c>
      <c r="V1179" s="226">
        <v>0.21099999999999999</v>
      </c>
      <c r="W1179" s="226">
        <v>0.20799999999999999</v>
      </c>
      <c r="X1179" s="226">
        <v>0.20499999999999999</v>
      </c>
      <c r="Y1179" s="226">
        <v>0.20300000000000001</v>
      </c>
      <c r="Z1179" s="226">
        <v>0.20100000000000001</v>
      </c>
      <c r="AA1179" s="226">
        <v>0.19800000000000001</v>
      </c>
      <c r="AB1179" s="226">
        <v>0.19600000000000001</v>
      </c>
      <c r="AC1179" s="226">
        <v>0.193</v>
      </c>
      <c r="AD1179" s="226">
        <v>0.191</v>
      </c>
      <c r="AE1179" s="226">
        <v>0.189</v>
      </c>
      <c r="AF1179" s="226">
        <v>0.186</v>
      </c>
      <c r="AG1179" s="226">
        <v>0.185</v>
      </c>
      <c r="AH1179" s="226">
        <v>0.185</v>
      </c>
      <c r="AI1179" s="226">
        <v>0.182</v>
      </c>
      <c r="AJ1179" s="226">
        <v>0.17899999999999999</v>
      </c>
    </row>
    <row r="1180" spans="1:36" x14ac:dyDescent="0.25">
      <c r="A1180" s="17"/>
      <c r="B1180" s="226" t="s">
        <v>307</v>
      </c>
      <c r="D1180" s="226">
        <v>3.0000000000000001E-3</v>
      </c>
      <c r="E1180" s="226">
        <v>8.9999999999999993E-3</v>
      </c>
      <c r="F1180" s="226">
        <v>7.0000000000000001E-3</v>
      </c>
      <c r="G1180" s="226">
        <v>8.9999999999999993E-3</v>
      </c>
      <c r="H1180" s="226">
        <v>8.0000000000000002E-3</v>
      </c>
      <c r="I1180" s="226">
        <v>7.0000000000000001E-3</v>
      </c>
      <c r="J1180" s="226">
        <v>6.0000000000000001E-3</v>
      </c>
      <c r="K1180" s="226">
        <v>6.0000000000000001E-3</v>
      </c>
      <c r="L1180" s="226">
        <v>6.0000000000000001E-3</v>
      </c>
      <c r="M1180" s="226">
        <v>5.0000000000000001E-3</v>
      </c>
      <c r="N1180" s="226">
        <v>6.0000000000000001E-3</v>
      </c>
      <c r="O1180" s="226">
        <v>6.0000000000000001E-3</v>
      </c>
      <c r="P1180" s="226">
        <v>6.0000000000000001E-3</v>
      </c>
      <c r="Q1180" s="226">
        <v>6.0000000000000001E-3</v>
      </c>
      <c r="R1180" s="226">
        <v>6.0000000000000001E-3</v>
      </c>
      <c r="S1180" s="226">
        <v>6.0000000000000001E-3</v>
      </c>
      <c r="T1180" s="226">
        <v>6.0000000000000001E-3</v>
      </c>
      <c r="U1180" s="226">
        <v>6.0000000000000001E-3</v>
      </c>
      <c r="V1180" s="226">
        <v>6.0000000000000001E-3</v>
      </c>
      <c r="W1180" s="226">
        <v>6.0000000000000001E-3</v>
      </c>
      <c r="X1180" s="226">
        <v>6.0000000000000001E-3</v>
      </c>
      <c r="Y1180" s="226">
        <v>6.0000000000000001E-3</v>
      </c>
      <c r="Z1180" s="226">
        <v>6.0000000000000001E-3</v>
      </c>
      <c r="AA1180" s="226">
        <v>6.0000000000000001E-3</v>
      </c>
      <c r="AB1180" s="226">
        <v>6.0000000000000001E-3</v>
      </c>
      <c r="AC1180" s="226">
        <v>6.0000000000000001E-3</v>
      </c>
      <c r="AD1180" s="226">
        <v>6.0000000000000001E-3</v>
      </c>
      <c r="AE1180" s="226">
        <v>6.0000000000000001E-3</v>
      </c>
      <c r="AF1180" s="226">
        <v>5.0000000000000001E-3</v>
      </c>
      <c r="AG1180" s="226">
        <v>5.0000000000000001E-3</v>
      </c>
      <c r="AH1180" s="226">
        <v>5.0000000000000001E-3</v>
      </c>
      <c r="AI1180" s="226">
        <v>5.0000000000000001E-3</v>
      </c>
      <c r="AJ1180" s="226">
        <v>5.0000000000000001E-3</v>
      </c>
    </row>
    <row r="1181" spans="1:36" x14ac:dyDescent="0.25">
      <c r="A1181" s="17"/>
      <c r="B1181" s="226" t="s">
        <v>2207</v>
      </c>
      <c r="D1181" s="226">
        <v>3.0000000000000001E-3</v>
      </c>
      <c r="E1181" s="226">
        <v>3.0000000000000001E-3</v>
      </c>
      <c r="F1181" s="226">
        <v>3.0000000000000001E-3</v>
      </c>
      <c r="G1181" s="226">
        <v>3.0000000000000001E-3</v>
      </c>
      <c r="H1181" s="226">
        <v>3.0000000000000001E-3</v>
      </c>
      <c r="I1181" s="226">
        <v>3.0000000000000001E-3</v>
      </c>
      <c r="J1181" s="226">
        <v>3.0000000000000001E-3</v>
      </c>
      <c r="K1181" s="226">
        <v>3.0000000000000001E-3</v>
      </c>
      <c r="L1181" s="226">
        <v>3.0000000000000001E-3</v>
      </c>
      <c r="M1181" s="226">
        <v>3.0000000000000001E-3</v>
      </c>
      <c r="N1181" s="226">
        <v>3.0000000000000001E-3</v>
      </c>
      <c r="O1181" s="226">
        <v>3.0000000000000001E-3</v>
      </c>
      <c r="P1181" s="226">
        <v>3.0000000000000001E-3</v>
      </c>
      <c r="Q1181" s="226">
        <v>3.0000000000000001E-3</v>
      </c>
      <c r="R1181" s="226">
        <v>3.0000000000000001E-3</v>
      </c>
      <c r="S1181" s="226">
        <v>3.0000000000000001E-3</v>
      </c>
      <c r="T1181" s="226">
        <v>3.0000000000000001E-3</v>
      </c>
      <c r="U1181" s="226">
        <v>3.0000000000000001E-3</v>
      </c>
      <c r="V1181" s="226">
        <v>3.0000000000000001E-3</v>
      </c>
      <c r="W1181" s="226">
        <v>3.0000000000000001E-3</v>
      </c>
      <c r="X1181" s="226">
        <v>2E-3</v>
      </c>
      <c r="Y1181" s="226">
        <v>2E-3</v>
      </c>
      <c r="Z1181" s="226">
        <v>2E-3</v>
      </c>
      <c r="AA1181" s="226">
        <v>2E-3</v>
      </c>
      <c r="AB1181" s="226">
        <v>2E-3</v>
      </c>
      <c r="AC1181" s="226">
        <v>2E-3</v>
      </c>
      <c r="AD1181" s="226">
        <v>2E-3</v>
      </c>
      <c r="AE1181" s="226">
        <v>2E-3</v>
      </c>
      <c r="AF1181" s="226">
        <v>2E-3</v>
      </c>
      <c r="AG1181" s="226">
        <v>2E-3</v>
      </c>
      <c r="AH1181" s="226">
        <v>2E-3</v>
      </c>
      <c r="AI1181" s="226">
        <v>2E-3</v>
      </c>
      <c r="AJ1181" s="226">
        <v>2E-3</v>
      </c>
    </row>
    <row r="1182" spans="1:36" x14ac:dyDescent="0.25">
      <c r="A1182" s="17"/>
      <c r="B1182" s="226" t="s">
        <v>2208</v>
      </c>
      <c r="D1182" s="226">
        <v>0</v>
      </c>
      <c r="E1182" s="226">
        <v>0</v>
      </c>
      <c r="F1182" s="226">
        <v>0</v>
      </c>
      <c r="G1182" s="226">
        <v>0</v>
      </c>
      <c r="H1182" s="226">
        <v>0</v>
      </c>
      <c r="I1182" s="226">
        <v>0</v>
      </c>
      <c r="J1182" s="226">
        <v>0</v>
      </c>
      <c r="K1182" s="226">
        <v>0</v>
      </c>
      <c r="L1182" s="226">
        <v>0</v>
      </c>
      <c r="M1182" s="226">
        <v>0</v>
      </c>
      <c r="N1182" s="226">
        <v>0</v>
      </c>
      <c r="O1182" s="226">
        <v>0</v>
      </c>
      <c r="P1182" s="226">
        <v>0</v>
      </c>
      <c r="Q1182" s="226">
        <v>0</v>
      </c>
      <c r="R1182" s="226">
        <v>0</v>
      </c>
      <c r="S1182" s="226">
        <v>0</v>
      </c>
      <c r="T1182" s="226">
        <v>0</v>
      </c>
      <c r="U1182" s="226">
        <v>0</v>
      </c>
      <c r="V1182" s="226">
        <v>0</v>
      </c>
      <c r="W1182" s="226">
        <v>0</v>
      </c>
      <c r="X1182" s="226">
        <v>0</v>
      </c>
      <c r="Y1182" s="226">
        <v>0</v>
      </c>
      <c r="Z1182" s="226">
        <v>0</v>
      </c>
      <c r="AA1182" s="226">
        <v>0</v>
      </c>
      <c r="AB1182" s="226">
        <v>0</v>
      </c>
      <c r="AC1182" s="226">
        <v>0</v>
      </c>
      <c r="AD1182" s="226">
        <v>0</v>
      </c>
      <c r="AE1182" s="226">
        <v>0</v>
      </c>
      <c r="AF1182" s="226">
        <v>0</v>
      </c>
      <c r="AG1182" s="226">
        <v>0</v>
      </c>
      <c r="AH1182" s="226">
        <v>0</v>
      </c>
      <c r="AI1182" s="226">
        <v>0</v>
      </c>
      <c r="AJ1182" s="226">
        <v>0</v>
      </c>
    </row>
    <row r="1183" spans="1:36" x14ac:dyDescent="0.25">
      <c r="A1183" s="17"/>
      <c r="B1183" s="226" t="s">
        <v>2333</v>
      </c>
      <c r="D1183" s="226">
        <v>7.8529999999999998</v>
      </c>
      <c r="E1183" s="226">
        <v>7.9530000000000003</v>
      </c>
      <c r="F1183" s="226">
        <v>8.2579999999999991</v>
      </c>
      <c r="G1183" s="226">
        <v>8.7799999999999994</v>
      </c>
      <c r="H1183" s="226">
        <v>9.0670000000000002</v>
      </c>
      <c r="I1183" s="226">
        <v>9.2880000000000003</v>
      </c>
      <c r="J1183" s="226">
        <v>9.3650000000000002</v>
      </c>
      <c r="K1183" s="226">
        <v>9.34</v>
      </c>
      <c r="L1183" s="226">
        <v>9.3149999999999995</v>
      </c>
      <c r="M1183" s="226">
        <v>9.2780000000000005</v>
      </c>
      <c r="N1183" s="226">
        <v>9.2289999999999992</v>
      </c>
      <c r="O1183" s="226">
        <v>9.1829999999999998</v>
      </c>
      <c r="P1183" s="226">
        <v>9.14</v>
      </c>
      <c r="Q1183" s="226">
        <v>9.1129999999999995</v>
      </c>
      <c r="R1183" s="226">
        <v>9.0939999999999994</v>
      </c>
      <c r="S1183" s="226">
        <v>9.0649999999999995</v>
      </c>
      <c r="T1183" s="226">
        <v>9.0269999999999992</v>
      </c>
      <c r="U1183" s="226">
        <v>8.9789999999999992</v>
      </c>
      <c r="V1183" s="226">
        <v>8.9429999999999996</v>
      </c>
      <c r="W1183" s="226">
        <v>8.907</v>
      </c>
      <c r="X1183" s="226">
        <v>8.8670000000000009</v>
      </c>
      <c r="Y1183" s="226">
        <v>8.8379999999999992</v>
      </c>
      <c r="Z1183" s="226">
        <v>8.8010000000000002</v>
      </c>
      <c r="AA1183" s="226">
        <v>8.7620000000000005</v>
      </c>
      <c r="AB1183" s="226">
        <v>8.7200000000000006</v>
      </c>
      <c r="AC1183" s="226">
        <v>8.6950000000000003</v>
      </c>
      <c r="AD1183" s="226">
        <v>8.6720000000000006</v>
      </c>
      <c r="AE1183" s="226">
        <v>8.6489999999999991</v>
      </c>
      <c r="AF1183" s="226">
        <v>8.6240000000000006</v>
      </c>
      <c r="AG1183" s="226">
        <v>8.6029999999999998</v>
      </c>
      <c r="AH1183" s="226">
        <v>8.5809999999999995</v>
      </c>
      <c r="AI1183" s="226">
        <v>8.5519999999999996</v>
      </c>
      <c r="AJ1183" s="226">
        <v>8.5350000000000001</v>
      </c>
    </row>
    <row r="1184" spans="1:36" x14ac:dyDescent="0.25">
      <c r="A1184" s="17"/>
      <c r="B1184" s="226" t="s">
        <v>156</v>
      </c>
      <c r="D1184" s="226">
        <v>0</v>
      </c>
      <c r="E1184" s="226">
        <v>0</v>
      </c>
      <c r="F1184" s="226">
        <v>0</v>
      </c>
      <c r="G1184" s="226">
        <v>0</v>
      </c>
      <c r="H1184" s="226">
        <v>0</v>
      </c>
      <c r="I1184" s="226">
        <v>0</v>
      </c>
      <c r="J1184" s="226">
        <v>0</v>
      </c>
      <c r="K1184" s="226">
        <v>0</v>
      </c>
      <c r="L1184" s="226">
        <v>0</v>
      </c>
      <c r="M1184" s="226">
        <v>0</v>
      </c>
      <c r="N1184" s="226">
        <v>0</v>
      </c>
      <c r="O1184" s="226">
        <v>0</v>
      </c>
      <c r="P1184" s="226">
        <v>0</v>
      </c>
      <c r="Q1184" s="226">
        <v>0</v>
      </c>
      <c r="R1184" s="226">
        <v>0</v>
      </c>
      <c r="S1184" s="226">
        <v>0</v>
      </c>
      <c r="T1184" s="226">
        <v>0</v>
      </c>
      <c r="U1184" s="226">
        <v>0</v>
      </c>
      <c r="V1184" s="226">
        <v>0</v>
      </c>
      <c r="W1184" s="226">
        <v>0</v>
      </c>
      <c r="X1184" s="226">
        <v>0</v>
      </c>
      <c r="Y1184" s="226">
        <v>0</v>
      </c>
      <c r="Z1184" s="226">
        <v>0</v>
      </c>
      <c r="AA1184" s="226">
        <v>0</v>
      </c>
      <c r="AB1184" s="226">
        <v>0</v>
      </c>
      <c r="AC1184" s="226">
        <v>0</v>
      </c>
      <c r="AD1184" s="226">
        <v>0</v>
      </c>
      <c r="AE1184" s="226">
        <v>0</v>
      </c>
      <c r="AF1184" s="226">
        <v>0</v>
      </c>
      <c r="AG1184" s="226">
        <v>0</v>
      </c>
      <c r="AH1184" s="226">
        <v>0</v>
      </c>
      <c r="AI1184" s="226">
        <v>0</v>
      </c>
      <c r="AJ1184" s="226">
        <v>0</v>
      </c>
    </row>
    <row r="1185" spans="1:36" x14ac:dyDescent="0.25">
      <c r="A1185" s="17"/>
      <c r="B1185" s="226" t="s">
        <v>154</v>
      </c>
      <c r="D1185" s="226">
        <v>1.8819999999999999</v>
      </c>
      <c r="E1185" s="226">
        <v>1.663</v>
      </c>
      <c r="F1185" s="226">
        <v>1.51</v>
      </c>
      <c r="G1185" s="226">
        <v>1.514</v>
      </c>
      <c r="H1185" s="226">
        <v>1.56</v>
      </c>
      <c r="I1185" s="226">
        <v>1.581</v>
      </c>
      <c r="J1185" s="226">
        <v>1.357</v>
      </c>
      <c r="K1185" s="226">
        <v>1.323</v>
      </c>
      <c r="L1185" s="226">
        <v>1.29</v>
      </c>
      <c r="M1185" s="226">
        <v>1.2689999999999999</v>
      </c>
      <c r="N1185" s="226">
        <v>1.25</v>
      </c>
      <c r="O1185" s="226">
        <v>1.232</v>
      </c>
      <c r="P1185" s="226">
        <v>1.216</v>
      </c>
      <c r="Q1185" s="226">
        <v>1.1970000000000001</v>
      </c>
      <c r="R1185" s="226">
        <v>1.1739999999999999</v>
      </c>
      <c r="S1185" s="226">
        <v>1.1559999999999999</v>
      </c>
      <c r="T1185" s="226">
        <v>1.1399999999999999</v>
      </c>
      <c r="U1185" s="226">
        <v>1.125</v>
      </c>
      <c r="V1185" s="226">
        <v>1.111</v>
      </c>
      <c r="W1185" s="226">
        <v>1.093</v>
      </c>
      <c r="X1185" s="226">
        <v>1.079</v>
      </c>
      <c r="Y1185" s="226">
        <v>1.0669999999999999</v>
      </c>
      <c r="Z1185" s="226">
        <v>1.0569999999999999</v>
      </c>
      <c r="AA1185" s="226">
        <v>1.042</v>
      </c>
      <c r="AB1185" s="226">
        <v>1.028</v>
      </c>
      <c r="AC1185" s="226">
        <v>1.014</v>
      </c>
      <c r="AD1185" s="226">
        <v>1.002</v>
      </c>
      <c r="AE1185" s="226">
        <v>0.99199999999999999</v>
      </c>
      <c r="AF1185" s="226">
        <v>0.98</v>
      </c>
      <c r="AG1185" s="226">
        <v>0.97199999999999998</v>
      </c>
      <c r="AH1185" s="226">
        <v>0.97099999999999997</v>
      </c>
      <c r="AI1185" s="226">
        <v>0.96</v>
      </c>
      <c r="AJ1185" s="226">
        <v>0.93899999999999995</v>
      </c>
    </row>
    <row r="1186" spans="1:36" x14ac:dyDescent="0.25">
      <c r="A1186" s="17"/>
      <c r="B1186" s="226" t="s">
        <v>152</v>
      </c>
      <c r="D1186" s="226">
        <v>0.82599999999999996</v>
      </c>
      <c r="E1186" s="226">
        <v>1.0069999999999999</v>
      </c>
      <c r="F1186" s="226">
        <v>1.095</v>
      </c>
      <c r="G1186" s="226">
        <v>0.73699999999999999</v>
      </c>
      <c r="H1186" s="226">
        <v>0.80100000000000005</v>
      </c>
      <c r="I1186" s="226">
        <v>0.78700000000000003</v>
      </c>
      <c r="J1186" s="226">
        <v>0.66600000000000004</v>
      </c>
      <c r="K1186" s="226">
        <v>0.626</v>
      </c>
      <c r="L1186" s="226">
        <v>0.60499999999999998</v>
      </c>
      <c r="M1186" s="226">
        <v>0.59</v>
      </c>
      <c r="N1186" s="226">
        <v>0.63100000000000001</v>
      </c>
      <c r="O1186" s="226">
        <v>0.66800000000000004</v>
      </c>
      <c r="P1186" s="226">
        <v>0.69299999999999995</v>
      </c>
      <c r="Q1186" s="226">
        <v>0.71099999999999997</v>
      </c>
      <c r="R1186" s="226">
        <v>0.72199999999999998</v>
      </c>
      <c r="S1186" s="226">
        <v>0.73599999999999999</v>
      </c>
      <c r="T1186" s="226">
        <v>0.74199999999999999</v>
      </c>
      <c r="U1186" s="226">
        <v>0.73599999999999999</v>
      </c>
      <c r="V1186" s="226">
        <v>0.73699999999999999</v>
      </c>
      <c r="W1186" s="226">
        <v>0.74199999999999999</v>
      </c>
      <c r="X1186" s="226">
        <v>0.73599999999999999</v>
      </c>
      <c r="Y1186" s="226">
        <v>0.74199999999999999</v>
      </c>
      <c r="Z1186" s="226">
        <v>0.72</v>
      </c>
      <c r="AA1186" s="226">
        <v>0.71299999999999997</v>
      </c>
      <c r="AB1186" s="226">
        <v>0.70099999999999996</v>
      </c>
      <c r="AC1186" s="226">
        <v>0.68200000000000005</v>
      </c>
      <c r="AD1186" s="226">
        <v>0.66600000000000004</v>
      </c>
      <c r="AE1186" s="226">
        <v>0.65600000000000003</v>
      </c>
      <c r="AF1186" s="226">
        <v>0.64300000000000002</v>
      </c>
      <c r="AG1186" s="226">
        <v>0.64200000000000002</v>
      </c>
      <c r="AH1186" s="226">
        <v>0.64200000000000002</v>
      </c>
      <c r="AI1186" s="226">
        <v>0.63800000000000001</v>
      </c>
      <c r="AJ1186" s="226">
        <v>0.64400000000000002</v>
      </c>
    </row>
    <row r="1187" spans="1:36" x14ac:dyDescent="0.25">
      <c r="A1187" s="17"/>
      <c r="B1187" s="226" t="s">
        <v>2211</v>
      </c>
      <c r="D1187" s="226">
        <v>0</v>
      </c>
      <c r="E1187" s="226">
        <v>0</v>
      </c>
      <c r="F1187" s="226">
        <v>0</v>
      </c>
      <c r="G1187" s="226">
        <v>0</v>
      </c>
      <c r="H1187" s="226">
        <v>0</v>
      </c>
      <c r="I1187" s="226">
        <v>0</v>
      </c>
      <c r="J1187" s="226">
        <v>0</v>
      </c>
      <c r="K1187" s="226">
        <v>0</v>
      </c>
      <c r="L1187" s="226">
        <v>0</v>
      </c>
      <c r="M1187" s="226">
        <v>0</v>
      </c>
      <c r="N1187" s="226">
        <v>0</v>
      </c>
      <c r="O1187" s="226">
        <v>0</v>
      </c>
      <c r="P1187" s="226">
        <v>0</v>
      </c>
      <c r="Q1187" s="226">
        <v>0</v>
      </c>
      <c r="R1187" s="226">
        <v>0</v>
      </c>
      <c r="S1187" s="226">
        <v>0</v>
      </c>
      <c r="T1187" s="226">
        <v>0</v>
      </c>
      <c r="U1187" s="226">
        <v>0</v>
      </c>
      <c r="V1187" s="226">
        <v>0</v>
      </c>
      <c r="W1187" s="226">
        <v>0</v>
      </c>
      <c r="X1187" s="226">
        <v>0</v>
      </c>
      <c r="Y1187" s="226">
        <v>0</v>
      </c>
      <c r="Z1187" s="226">
        <v>0</v>
      </c>
      <c r="AA1187" s="226">
        <v>0</v>
      </c>
      <c r="AB1187" s="226">
        <v>0</v>
      </c>
      <c r="AC1187" s="226">
        <v>0</v>
      </c>
      <c r="AD1187" s="226">
        <v>0</v>
      </c>
      <c r="AE1187" s="226">
        <v>0</v>
      </c>
      <c r="AF1187" s="226">
        <v>0</v>
      </c>
      <c r="AG1187" s="226">
        <v>0</v>
      </c>
      <c r="AH1187" s="226">
        <v>0</v>
      </c>
      <c r="AI1187" s="226">
        <v>0</v>
      </c>
      <c r="AJ1187" s="226">
        <v>0</v>
      </c>
    </row>
    <row r="1188" spans="1:36" x14ac:dyDescent="0.25">
      <c r="A1188" s="17"/>
    </row>
    <row r="1189" spans="1:36" x14ac:dyDescent="0.25">
      <c r="A1189" s="17"/>
      <c r="B1189" s="226" t="s">
        <v>2273</v>
      </c>
    </row>
    <row r="1190" spans="1:36" x14ac:dyDescent="0.25">
      <c r="A1190" s="17"/>
    </row>
    <row r="1191" spans="1:36" x14ac:dyDescent="0.25">
      <c r="A1191" s="17"/>
      <c r="B1191" s="226" t="s">
        <v>2274</v>
      </c>
    </row>
    <row r="1192" spans="1:36" x14ac:dyDescent="0.25">
      <c r="A1192" s="17"/>
      <c r="B1192" s="226" t="s">
        <v>2275</v>
      </c>
      <c r="D1192" s="226">
        <v>11.930999999999999</v>
      </c>
      <c r="E1192" s="226">
        <v>13.532</v>
      </c>
      <c r="F1192" s="226">
        <v>12.64</v>
      </c>
      <c r="G1192" s="226">
        <v>12.654</v>
      </c>
      <c r="H1192" s="226">
        <v>13.065</v>
      </c>
      <c r="I1192" s="226">
        <v>13.432</v>
      </c>
      <c r="J1192" s="226">
        <v>13.539</v>
      </c>
      <c r="K1192" s="226">
        <v>13.618</v>
      </c>
      <c r="L1192" s="226">
        <v>13.724</v>
      </c>
      <c r="M1192" s="226">
        <v>13.73</v>
      </c>
      <c r="N1192" s="226">
        <v>13.702999999999999</v>
      </c>
      <c r="O1192" s="226">
        <v>13.693</v>
      </c>
      <c r="P1192" s="226">
        <v>13.678000000000001</v>
      </c>
      <c r="Q1192" s="226">
        <v>13.686999999999999</v>
      </c>
      <c r="R1192" s="226">
        <v>13.694000000000001</v>
      </c>
      <c r="S1192" s="226">
        <v>13.679</v>
      </c>
      <c r="T1192" s="226">
        <v>13.657</v>
      </c>
      <c r="U1192" s="226">
        <v>13.683999999999999</v>
      </c>
      <c r="V1192" s="226">
        <v>13.682</v>
      </c>
      <c r="W1192" s="226">
        <v>13.728999999999999</v>
      </c>
      <c r="X1192" s="226">
        <v>13.747</v>
      </c>
      <c r="Y1192" s="226">
        <v>13.73</v>
      </c>
      <c r="Z1192" s="226">
        <v>13.711</v>
      </c>
      <c r="AA1192" s="226">
        <v>13.734999999999999</v>
      </c>
      <c r="AB1192" s="226">
        <v>13.763999999999999</v>
      </c>
      <c r="AC1192" s="226">
        <v>13.814</v>
      </c>
      <c r="AD1192" s="226">
        <v>13.866</v>
      </c>
      <c r="AE1192" s="226">
        <v>13.894</v>
      </c>
      <c r="AF1192" s="226">
        <v>13.949</v>
      </c>
      <c r="AG1192" s="226">
        <v>13.974</v>
      </c>
      <c r="AH1192" s="226">
        <v>13.936</v>
      </c>
      <c r="AI1192" s="226">
        <v>13.975</v>
      </c>
      <c r="AJ1192" s="226">
        <v>14.103</v>
      </c>
    </row>
    <row r="1193" spans="1:36" x14ac:dyDescent="0.25">
      <c r="A1193" s="17"/>
      <c r="B1193" s="226" t="s">
        <v>2276</v>
      </c>
      <c r="D1193" s="226">
        <v>20.096</v>
      </c>
      <c r="E1193" s="226">
        <v>22.792999999999999</v>
      </c>
      <c r="F1193" s="226">
        <v>21.29</v>
      </c>
      <c r="G1193" s="226">
        <v>21.314</v>
      </c>
      <c r="H1193" s="226">
        <v>22.006</v>
      </c>
      <c r="I1193" s="226">
        <v>22.625</v>
      </c>
      <c r="J1193" s="226">
        <v>22.803999999999998</v>
      </c>
      <c r="K1193" s="226">
        <v>22.937000000000001</v>
      </c>
      <c r="L1193" s="226">
        <v>23.114999999999998</v>
      </c>
      <c r="M1193" s="226">
        <v>23.125</v>
      </c>
      <c r="N1193" s="226">
        <v>23.08</v>
      </c>
      <c r="O1193" s="226">
        <v>23.062999999999999</v>
      </c>
      <c r="P1193" s="226">
        <v>23.038</v>
      </c>
      <c r="Q1193" s="226">
        <v>23.053000000000001</v>
      </c>
      <c r="R1193" s="226">
        <v>23.065000000000001</v>
      </c>
      <c r="S1193" s="226">
        <v>23.039000000000001</v>
      </c>
      <c r="T1193" s="226">
        <v>23.001999999999999</v>
      </c>
      <c r="U1193" s="226">
        <v>23.048999999999999</v>
      </c>
      <c r="V1193" s="226">
        <v>23.045000000000002</v>
      </c>
      <c r="W1193" s="226">
        <v>23.123000000000001</v>
      </c>
      <c r="X1193" s="226">
        <v>23.155000000000001</v>
      </c>
      <c r="Y1193" s="226">
        <v>23.126000000000001</v>
      </c>
      <c r="Z1193" s="226">
        <v>23.094000000000001</v>
      </c>
      <c r="AA1193" s="226">
        <v>23.134</v>
      </c>
      <c r="AB1193" s="226">
        <v>23.183</v>
      </c>
      <c r="AC1193" s="226">
        <v>23.268000000000001</v>
      </c>
      <c r="AD1193" s="226">
        <v>23.356000000000002</v>
      </c>
      <c r="AE1193" s="226">
        <v>23.402000000000001</v>
      </c>
      <c r="AF1193" s="226">
        <v>23.495000000000001</v>
      </c>
      <c r="AG1193" s="226">
        <v>23.536999999999999</v>
      </c>
      <c r="AH1193" s="226">
        <v>23.472000000000001</v>
      </c>
      <c r="AI1193" s="226">
        <v>23.538</v>
      </c>
      <c r="AJ1193" s="226">
        <v>23.754000000000001</v>
      </c>
    </row>
    <row r="1194" spans="1:36" x14ac:dyDescent="0.25">
      <c r="A1194" s="17"/>
      <c r="B1194" s="226" t="s">
        <v>2277</v>
      </c>
      <c r="D1194" s="226">
        <v>19.951000000000001</v>
      </c>
      <c r="E1194" s="226">
        <v>22.34</v>
      </c>
      <c r="F1194" s="226">
        <v>22.395</v>
      </c>
      <c r="G1194" s="226">
        <v>17.731000000000002</v>
      </c>
      <c r="H1194" s="226">
        <v>18.530999999999999</v>
      </c>
      <c r="I1194" s="226">
        <v>19.271999999999998</v>
      </c>
      <c r="J1194" s="226">
        <v>19.803999999999998</v>
      </c>
      <c r="K1194" s="226">
        <v>20.158999999999999</v>
      </c>
      <c r="L1194" s="226">
        <v>20.202999999999999</v>
      </c>
      <c r="M1194" s="226">
        <v>19.948</v>
      </c>
      <c r="N1194" s="226">
        <v>19.556000000000001</v>
      </c>
      <c r="O1194" s="226">
        <v>19.260000000000002</v>
      </c>
      <c r="P1194" s="226">
        <v>19.045000000000002</v>
      </c>
      <c r="Q1194" s="226">
        <v>18.561</v>
      </c>
      <c r="R1194" s="226">
        <v>18.489000000000001</v>
      </c>
      <c r="S1194" s="226">
        <v>18.277000000000001</v>
      </c>
      <c r="T1194" s="226">
        <v>18.219000000000001</v>
      </c>
      <c r="U1194" s="226">
        <v>18.209</v>
      </c>
      <c r="V1194" s="226">
        <v>18.184999999999999</v>
      </c>
      <c r="W1194" s="226">
        <v>18.145</v>
      </c>
      <c r="X1194" s="226">
        <v>18.081</v>
      </c>
      <c r="Y1194" s="226">
        <v>18.016999999999999</v>
      </c>
      <c r="Z1194" s="226">
        <v>17.908000000000001</v>
      </c>
      <c r="AA1194" s="226">
        <v>17.882999999999999</v>
      </c>
      <c r="AB1194" s="226">
        <v>17.928999999999998</v>
      </c>
      <c r="AC1194" s="226">
        <v>17.940000000000001</v>
      </c>
      <c r="AD1194" s="226">
        <v>17.959</v>
      </c>
      <c r="AE1194" s="226">
        <v>17.994</v>
      </c>
      <c r="AF1194" s="226">
        <v>18.061</v>
      </c>
      <c r="AG1194" s="226">
        <v>18.035</v>
      </c>
      <c r="AH1194" s="226">
        <v>17.962</v>
      </c>
      <c r="AI1194" s="226">
        <v>17.986999999999998</v>
      </c>
      <c r="AJ1194" s="226">
        <v>18.065999999999999</v>
      </c>
    </row>
    <row r="1195" spans="1:36" x14ac:dyDescent="0.25">
      <c r="A1195" s="17"/>
      <c r="B1195" s="226" t="s">
        <v>2278</v>
      </c>
      <c r="D1195" s="226">
        <v>81.006</v>
      </c>
      <c r="E1195" s="226">
        <v>83.488</v>
      </c>
      <c r="F1195" s="226">
        <v>80.933000000000007</v>
      </c>
      <c r="G1195" s="226">
        <v>81.614999999999995</v>
      </c>
      <c r="H1195" s="226">
        <v>83.054000000000002</v>
      </c>
      <c r="I1195" s="226">
        <v>83.42</v>
      </c>
      <c r="J1195" s="226">
        <v>82.584999999999994</v>
      </c>
      <c r="K1195" s="226">
        <v>82.326999999999998</v>
      </c>
      <c r="L1195" s="226">
        <v>82.254999999999995</v>
      </c>
      <c r="M1195" s="226">
        <v>82.046000000000006</v>
      </c>
      <c r="N1195" s="226">
        <v>81.882999999999996</v>
      </c>
      <c r="O1195" s="226">
        <v>81.716999999999999</v>
      </c>
      <c r="P1195" s="226">
        <v>81.584000000000003</v>
      </c>
      <c r="Q1195" s="226">
        <v>81.555999999999997</v>
      </c>
      <c r="R1195" s="226">
        <v>81.543000000000006</v>
      </c>
      <c r="S1195" s="226">
        <v>81.441000000000003</v>
      </c>
      <c r="T1195" s="226">
        <v>81.247</v>
      </c>
      <c r="U1195" s="226">
        <v>81.028000000000006</v>
      </c>
      <c r="V1195" s="226">
        <v>80.841999999999999</v>
      </c>
      <c r="W1195" s="226">
        <v>80.772000000000006</v>
      </c>
      <c r="X1195" s="226">
        <v>80.616</v>
      </c>
      <c r="Y1195" s="226">
        <v>80.370999999999995</v>
      </c>
      <c r="Z1195" s="226">
        <v>80.12</v>
      </c>
      <c r="AA1195" s="226">
        <v>80.061999999999998</v>
      </c>
      <c r="AB1195" s="226">
        <v>80.006</v>
      </c>
      <c r="AC1195" s="226">
        <v>80.031999999999996</v>
      </c>
      <c r="AD1195" s="226">
        <v>79.986999999999995</v>
      </c>
      <c r="AE1195" s="226">
        <v>79.947999999999993</v>
      </c>
      <c r="AF1195" s="226">
        <v>80.078000000000003</v>
      </c>
      <c r="AG1195" s="226">
        <v>80.064999999999998</v>
      </c>
      <c r="AH1195" s="226">
        <v>79.745000000000005</v>
      </c>
      <c r="AI1195" s="226">
        <v>79.789000000000001</v>
      </c>
      <c r="AJ1195" s="226">
        <v>80.257000000000005</v>
      </c>
    </row>
    <row r="1196" spans="1:36" x14ac:dyDescent="0.25">
      <c r="A1196" s="17"/>
      <c r="B1196" s="226" t="s">
        <v>2279</v>
      </c>
      <c r="D1196" s="226">
        <v>2.6960000000000002</v>
      </c>
      <c r="E1196" s="226">
        <v>3.0579999999999998</v>
      </c>
      <c r="F1196" s="226">
        <v>2.8559999999999999</v>
      </c>
      <c r="G1196" s="226">
        <v>2.86</v>
      </c>
      <c r="H1196" s="226">
        <v>2.952</v>
      </c>
      <c r="I1196" s="226">
        <v>3.0350000000000001</v>
      </c>
      <c r="J1196" s="226">
        <v>3.0590000000000002</v>
      </c>
      <c r="K1196" s="226">
        <v>3.077</v>
      </c>
      <c r="L1196" s="226">
        <v>3.101</v>
      </c>
      <c r="M1196" s="226">
        <v>3.1030000000000002</v>
      </c>
      <c r="N1196" s="226">
        <v>3.097</v>
      </c>
      <c r="O1196" s="226">
        <v>3.0939999999999999</v>
      </c>
      <c r="P1196" s="226">
        <v>3.0910000000000002</v>
      </c>
      <c r="Q1196" s="226">
        <v>3.093</v>
      </c>
      <c r="R1196" s="226">
        <v>3.0939999999999999</v>
      </c>
      <c r="S1196" s="226">
        <v>3.0910000000000002</v>
      </c>
      <c r="T1196" s="226">
        <v>3.0859999999999999</v>
      </c>
      <c r="U1196" s="226">
        <v>3.0920000000000001</v>
      </c>
      <c r="V1196" s="226">
        <v>3.0920000000000001</v>
      </c>
      <c r="W1196" s="226">
        <v>3.1019999999999999</v>
      </c>
      <c r="X1196" s="226">
        <v>3.1059999999999999</v>
      </c>
      <c r="Y1196" s="226">
        <v>3.1030000000000002</v>
      </c>
      <c r="Z1196" s="226">
        <v>3.0979999999999999</v>
      </c>
      <c r="AA1196" s="226">
        <v>3.1040000000000001</v>
      </c>
      <c r="AB1196" s="226">
        <v>3.11</v>
      </c>
      <c r="AC1196" s="226">
        <v>3.1219999999999999</v>
      </c>
      <c r="AD1196" s="226">
        <v>3.133</v>
      </c>
      <c r="AE1196" s="226">
        <v>3.14</v>
      </c>
      <c r="AF1196" s="226">
        <v>3.1520000000000001</v>
      </c>
      <c r="AG1196" s="226">
        <v>3.1579999999999999</v>
      </c>
      <c r="AH1196" s="226">
        <v>3.149</v>
      </c>
      <c r="AI1196" s="226">
        <v>3.1579999999999999</v>
      </c>
      <c r="AJ1196" s="226">
        <v>3.1869999999999998</v>
      </c>
    </row>
    <row r="1197" spans="1:36" x14ac:dyDescent="0.25">
      <c r="A1197" s="17"/>
      <c r="B1197" s="226" t="s">
        <v>2280</v>
      </c>
      <c r="D1197" s="226">
        <v>7.98</v>
      </c>
      <c r="E1197" s="226">
        <v>8.9350000000000005</v>
      </c>
      <c r="F1197" s="226">
        <v>8.9570000000000007</v>
      </c>
      <c r="G1197" s="226">
        <v>7.0919999999999996</v>
      </c>
      <c r="H1197" s="226">
        <v>7.4119999999999999</v>
      </c>
      <c r="I1197" s="226">
        <v>7.7080000000000002</v>
      </c>
      <c r="J1197" s="226">
        <v>7.9210000000000003</v>
      </c>
      <c r="K1197" s="226">
        <v>8.0630000000000006</v>
      </c>
      <c r="L1197" s="226">
        <v>8.0809999999999995</v>
      </c>
      <c r="M1197" s="226">
        <v>7.9790000000000001</v>
      </c>
      <c r="N1197" s="226">
        <v>7.8220000000000001</v>
      </c>
      <c r="O1197" s="226">
        <v>7.7030000000000003</v>
      </c>
      <c r="P1197" s="226">
        <v>7.6180000000000003</v>
      </c>
      <c r="Q1197" s="226">
        <v>7.4240000000000004</v>
      </c>
      <c r="R1197" s="226">
        <v>7.3949999999999996</v>
      </c>
      <c r="S1197" s="226">
        <v>7.31</v>
      </c>
      <c r="T1197" s="226">
        <v>7.2869999999999999</v>
      </c>
      <c r="U1197" s="226">
        <v>7.2830000000000004</v>
      </c>
      <c r="V1197" s="226">
        <v>7.2729999999999997</v>
      </c>
      <c r="W1197" s="226">
        <v>7.258</v>
      </c>
      <c r="X1197" s="226">
        <v>7.2320000000000002</v>
      </c>
      <c r="Y1197" s="226">
        <v>7.2060000000000004</v>
      </c>
      <c r="Z1197" s="226">
        <v>7.1630000000000003</v>
      </c>
      <c r="AA1197" s="226">
        <v>7.1529999999999996</v>
      </c>
      <c r="AB1197" s="226">
        <v>7.1710000000000003</v>
      </c>
      <c r="AC1197" s="226">
        <v>7.1760000000000002</v>
      </c>
      <c r="AD1197" s="226">
        <v>7.1829999999999998</v>
      </c>
      <c r="AE1197" s="226">
        <v>7.1970000000000001</v>
      </c>
      <c r="AF1197" s="226">
        <v>7.2240000000000002</v>
      </c>
      <c r="AG1197" s="226">
        <v>7.2140000000000004</v>
      </c>
      <c r="AH1197" s="226">
        <v>7.1840000000000002</v>
      </c>
      <c r="AI1197" s="226">
        <v>7.1950000000000003</v>
      </c>
      <c r="AJ1197" s="226">
        <v>7.226</v>
      </c>
    </row>
    <row r="1198" spans="1:36" x14ac:dyDescent="0.25">
      <c r="A1198" s="17"/>
      <c r="B1198" s="226" t="s">
        <v>2281</v>
      </c>
      <c r="D1198" s="226">
        <v>0</v>
      </c>
      <c r="E1198" s="226">
        <v>0</v>
      </c>
      <c r="F1198" s="226">
        <v>0</v>
      </c>
      <c r="G1198" s="226">
        <v>0</v>
      </c>
      <c r="H1198" s="226">
        <v>0</v>
      </c>
      <c r="I1198" s="226">
        <v>0</v>
      </c>
      <c r="J1198" s="226">
        <v>0</v>
      </c>
      <c r="K1198" s="226">
        <v>0</v>
      </c>
      <c r="L1198" s="226">
        <v>0</v>
      </c>
      <c r="M1198" s="226">
        <v>0</v>
      </c>
      <c r="N1198" s="226">
        <v>0</v>
      </c>
      <c r="O1198" s="226">
        <v>0</v>
      </c>
      <c r="P1198" s="226">
        <v>0</v>
      </c>
      <c r="Q1198" s="226">
        <v>0</v>
      </c>
      <c r="R1198" s="226">
        <v>0</v>
      </c>
      <c r="S1198" s="226">
        <v>0</v>
      </c>
      <c r="T1198" s="226">
        <v>0</v>
      </c>
      <c r="U1198" s="226">
        <v>0</v>
      </c>
      <c r="V1198" s="226">
        <v>0</v>
      </c>
      <c r="W1198" s="226">
        <v>0</v>
      </c>
      <c r="X1198" s="226">
        <v>0</v>
      </c>
      <c r="Y1198" s="226">
        <v>0</v>
      </c>
      <c r="Z1198" s="226">
        <v>0</v>
      </c>
      <c r="AA1198" s="226">
        <v>0</v>
      </c>
      <c r="AB1198" s="226">
        <v>0</v>
      </c>
      <c r="AC1198" s="226">
        <v>0</v>
      </c>
      <c r="AD1198" s="226">
        <v>0</v>
      </c>
      <c r="AE1198" s="226">
        <v>0</v>
      </c>
      <c r="AF1198" s="226">
        <v>0</v>
      </c>
      <c r="AG1198" s="226">
        <v>0</v>
      </c>
      <c r="AH1198" s="226">
        <v>0</v>
      </c>
      <c r="AI1198" s="226">
        <v>0</v>
      </c>
      <c r="AJ1198" s="226">
        <v>0</v>
      </c>
    </row>
    <row r="1199" spans="1:36" x14ac:dyDescent="0.25">
      <c r="A1199" s="17"/>
      <c r="B1199" s="226" t="s">
        <v>2282</v>
      </c>
      <c r="D1199" s="226">
        <v>0</v>
      </c>
      <c r="E1199" s="226">
        <v>0</v>
      </c>
      <c r="F1199" s="226">
        <v>0</v>
      </c>
      <c r="G1199" s="226">
        <v>0</v>
      </c>
      <c r="H1199" s="226">
        <v>0</v>
      </c>
      <c r="I1199" s="226">
        <v>0</v>
      </c>
      <c r="J1199" s="226">
        <v>0</v>
      </c>
      <c r="K1199" s="226">
        <v>0</v>
      </c>
      <c r="L1199" s="226">
        <v>0</v>
      </c>
      <c r="M1199" s="226">
        <v>0</v>
      </c>
      <c r="N1199" s="226">
        <v>0</v>
      </c>
      <c r="O1199" s="226">
        <v>0</v>
      </c>
      <c r="P1199" s="226">
        <v>0</v>
      </c>
      <c r="Q1199" s="226">
        <v>0</v>
      </c>
      <c r="R1199" s="226">
        <v>0</v>
      </c>
      <c r="S1199" s="226">
        <v>0</v>
      </c>
      <c r="T1199" s="226">
        <v>0</v>
      </c>
      <c r="U1199" s="226">
        <v>0</v>
      </c>
      <c r="V1199" s="226">
        <v>0</v>
      </c>
      <c r="W1199" s="226">
        <v>0</v>
      </c>
      <c r="X1199" s="226">
        <v>0</v>
      </c>
      <c r="Y1199" s="226">
        <v>0</v>
      </c>
      <c r="Z1199" s="226">
        <v>0</v>
      </c>
      <c r="AA1199" s="226">
        <v>0</v>
      </c>
      <c r="AB1199" s="226">
        <v>0</v>
      </c>
      <c r="AC1199" s="226">
        <v>0</v>
      </c>
      <c r="AD1199" s="226">
        <v>0</v>
      </c>
      <c r="AE1199" s="226">
        <v>0</v>
      </c>
      <c r="AF1199" s="226">
        <v>0</v>
      </c>
      <c r="AG1199" s="226">
        <v>0</v>
      </c>
      <c r="AH1199" s="226">
        <v>0</v>
      </c>
      <c r="AI1199" s="226">
        <v>0</v>
      </c>
      <c r="AJ1199" s="226">
        <v>0</v>
      </c>
    </row>
    <row r="1200" spans="1:36" x14ac:dyDescent="0.25">
      <c r="A1200" s="17"/>
      <c r="B1200" s="226" t="s">
        <v>2283</v>
      </c>
      <c r="D1200" s="226">
        <v>0</v>
      </c>
      <c r="E1200" s="226">
        <v>0</v>
      </c>
      <c r="F1200" s="226">
        <v>0</v>
      </c>
      <c r="G1200" s="226">
        <v>0</v>
      </c>
      <c r="H1200" s="226">
        <v>0</v>
      </c>
      <c r="I1200" s="226">
        <v>0</v>
      </c>
      <c r="J1200" s="226">
        <v>0</v>
      </c>
      <c r="K1200" s="226">
        <v>0</v>
      </c>
      <c r="L1200" s="226">
        <v>0</v>
      </c>
      <c r="M1200" s="226">
        <v>0</v>
      </c>
      <c r="N1200" s="226">
        <v>0</v>
      </c>
      <c r="O1200" s="226">
        <v>0</v>
      </c>
      <c r="P1200" s="226">
        <v>0</v>
      </c>
      <c r="Q1200" s="226">
        <v>0</v>
      </c>
      <c r="R1200" s="226">
        <v>0</v>
      </c>
      <c r="S1200" s="226">
        <v>0</v>
      </c>
      <c r="T1200" s="226">
        <v>0</v>
      </c>
      <c r="U1200" s="226">
        <v>0</v>
      </c>
      <c r="V1200" s="226">
        <v>0</v>
      </c>
      <c r="W1200" s="226">
        <v>0</v>
      </c>
      <c r="X1200" s="226">
        <v>0</v>
      </c>
      <c r="Y1200" s="226">
        <v>0</v>
      </c>
      <c r="Z1200" s="226">
        <v>0</v>
      </c>
      <c r="AA1200" s="226">
        <v>0</v>
      </c>
      <c r="AB1200" s="226">
        <v>0</v>
      </c>
      <c r="AC1200" s="226">
        <v>0</v>
      </c>
      <c r="AD1200" s="226">
        <v>0</v>
      </c>
      <c r="AE1200" s="226">
        <v>0</v>
      </c>
      <c r="AF1200" s="226">
        <v>0</v>
      </c>
      <c r="AG1200" s="226">
        <v>0</v>
      </c>
      <c r="AH1200" s="226">
        <v>0</v>
      </c>
      <c r="AI1200" s="226">
        <v>0</v>
      </c>
      <c r="AJ1200" s="226">
        <v>0</v>
      </c>
    </row>
    <row r="1201" spans="1:36" x14ac:dyDescent="0.25">
      <c r="A1201" s="17"/>
      <c r="B1201" s="226" t="s">
        <v>2284</v>
      </c>
      <c r="D1201" s="226">
        <v>0</v>
      </c>
      <c r="E1201" s="226">
        <v>0</v>
      </c>
      <c r="F1201" s="226">
        <v>0</v>
      </c>
      <c r="G1201" s="226">
        <v>0</v>
      </c>
      <c r="H1201" s="226">
        <v>0</v>
      </c>
      <c r="I1201" s="226">
        <v>0</v>
      </c>
      <c r="J1201" s="226">
        <v>0</v>
      </c>
      <c r="K1201" s="226">
        <v>0</v>
      </c>
      <c r="L1201" s="226">
        <v>0</v>
      </c>
      <c r="M1201" s="226">
        <v>0</v>
      </c>
      <c r="N1201" s="226">
        <v>0</v>
      </c>
      <c r="O1201" s="226">
        <v>0</v>
      </c>
      <c r="P1201" s="226">
        <v>0</v>
      </c>
      <c r="Q1201" s="226">
        <v>0</v>
      </c>
      <c r="R1201" s="226">
        <v>0</v>
      </c>
      <c r="S1201" s="226">
        <v>0</v>
      </c>
      <c r="T1201" s="226">
        <v>0</v>
      </c>
      <c r="U1201" s="226">
        <v>0</v>
      </c>
      <c r="V1201" s="226">
        <v>0</v>
      </c>
      <c r="W1201" s="226">
        <v>0</v>
      </c>
      <c r="X1201" s="226">
        <v>0</v>
      </c>
      <c r="Y1201" s="226">
        <v>0</v>
      </c>
      <c r="Z1201" s="226">
        <v>0</v>
      </c>
      <c r="AA1201" s="226">
        <v>0</v>
      </c>
      <c r="AB1201" s="226">
        <v>0</v>
      </c>
      <c r="AC1201" s="226">
        <v>0</v>
      </c>
      <c r="AD1201" s="226">
        <v>0</v>
      </c>
      <c r="AE1201" s="226">
        <v>0</v>
      </c>
      <c r="AF1201" s="226">
        <v>0</v>
      </c>
      <c r="AG1201" s="226">
        <v>0</v>
      </c>
      <c r="AH1201" s="226">
        <v>0</v>
      </c>
      <c r="AI1201" s="226">
        <v>0</v>
      </c>
      <c r="AJ1201" s="226">
        <v>0</v>
      </c>
    </row>
    <row r="1202" spans="1:36" x14ac:dyDescent="0.25">
      <c r="A1202" s="17"/>
      <c r="B1202" s="226" t="s">
        <v>2285</v>
      </c>
      <c r="D1202" s="226">
        <v>1.042</v>
      </c>
      <c r="E1202" s="226">
        <v>1.1659999999999999</v>
      </c>
      <c r="F1202" s="226">
        <v>1.198</v>
      </c>
      <c r="G1202" s="226">
        <v>1.1439999999999999</v>
      </c>
      <c r="H1202" s="226">
        <v>1.2</v>
      </c>
      <c r="I1202" s="226">
        <v>1.2589999999999999</v>
      </c>
      <c r="J1202" s="226">
        <v>1.244</v>
      </c>
      <c r="K1202" s="226">
        <v>1.2689999999999999</v>
      </c>
      <c r="L1202" s="226">
        <v>1.296</v>
      </c>
      <c r="M1202" s="226">
        <v>1.319</v>
      </c>
      <c r="N1202" s="226">
        <v>1.3129999999999999</v>
      </c>
      <c r="O1202" s="226">
        <v>1.3080000000000001</v>
      </c>
      <c r="P1202" s="226">
        <v>1.3089999999999999</v>
      </c>
      <c r="Q1202" s="226">
        <v>1.3</v>
      </c>
      <c r="R1202" s="226">
        <v>1.2969999999999999</v>
      </c>
      <c r="S1202" s="226">
        <v>1.2929999999999999</v>
      </c>
      <c r="T1202" s="226">
        <v>1.2889999999999999</v>
      </c>
      <c r="U1202" s="226">
        <v>1.2829999999999999</v>
      </c>
      <c r="V1202" s="226">
        <v>1.2729999999999999</v>
      </c>
      <c r="W1202" s="226">
        <v>1.2629999999999999</v>
      </c>
      <c r="X1202" s="226">
        <v>1.256</v>
      </c>
      <c r="Y1202" s="226">
        <v>1.2490000000000001</v>
      </c>
      <c r="Z1202" s="226">
        <v>1.238</v>
      </c>
      <c r="AA1202" s="226">
        <v>1.2310000000000001</v>
      </c>
      <c r="AB1202" s="226">
        <v>1.2290000000000001</v>
      </c>
      <c r="AC1202" s="226">
        <v>1.2210000000000001</v>
      </c>
      <c r="AD1202" s="226">
        <v>1.21</v>
      </c>
      <c r="AE1202" s="226">
        <v>1.2050000000000001</v>
      </c>
      <c r="AF1202" s="226">
        <v>1.2</v>
      </c>
      <c r="AG1202" s="226">
        <v>1.198</v>
      </c>
      <c r="AH1202" s="226">
        <v>1.1930000000000001</v>
      </c>
      <c r="AI1202" s="226">
        <v>1.1930000000000001</v>
      </c>
      <c r="AJ1202" s="226">
        <v>1.2</v>
      </c>
    </row>
    <row r="1203" spans="1:36" x14ac:dyDescent="0.25">
      <c r="A1203" s="17"/>
      <c r="B1203" s="226" t="s">
        <v>2286</v>
      </c>
      <c r="D1203" s="226">
        <v>0</v>
      </c>
      <c r="E1203" s="226">
        <v>0</v>
      </c>
      <c r="F1203" s="226">
        <v>0</v>
      </c>
      <c r="G1203" s="226">
        <v>0</v>
      </c>
      <c r="H1203" s="226">
        <v>0</v>
      </c>
      <c r="I1203" s="226">
        <v>0</v>
      </c>
      <c r="J1203" s="226">
        <v>0</v>
      </c>
      <c r="K1203" s="226">
        <v>0</v>
      </c>
      <c r="L1203" s="226">
        <v>0</v>
      </c>
      <c r="M1203" s="226">
        <v>0</v>
      </c>
      <c r="N1203" s="226">
        <v>0</v>
      </c>
      <c r="O1203" s="226">
        <v>0</v>
      </c>
      <c r="P1203" s="226">
        <v>0</v>
      </c>
      <c r="Q1203" s="226">
        <v>0</v>
      </c>
      <c r="R1203" s="226">
        <v>0</v>
      </c>
      <c r="S1203" s="226">
        <v>0</v>
      </c>
      <c r="T1203" s="226">
        <v>0</v>
      </c>
      <c r="U1203" s="226">
        <v>0</v>
      </c>
      <c r="V1203" s="226">
        <v>0</v>
      </c>
      <c r="W1203" s="226">
        <v>0</v>
      </c>
      <c r="X1203" s="226">
        <v>0</v>
      </c>
      <c r="Y1203" s="226">
        <v>0</v>
      </c>
      <c r="Z1203" s="226">
        <v>0</v>
      </c>
      <c r="AA1203" s="226">
        <v>0</v>
      </c>
      <c r="AB1203" s="226">
        <v>0</v>
      </c>
      <c r="AC1203" s="226">
        <v>0</v>
      </c>
      <c r="AD1203" s="226">
        <v>0</v>
      </c>
      <c r="AE1203" s="226">
        <v>0</v>
      </c>
      <c r="AF1203" s="226">
        <v>0</v>
      </c>
      <c r="AG1203" s="226">
        <v>0</v>
      </c>
      <c r="AH1203" s="226">
        <v>0</v>
      </c>
      <c r="AI1203" s="226">
        <v>0</v>
      </c>
      <c r="AJ1203" s="226">
        <v>0</v>
      </c>
    </row>
    <row r="1204" spans="1:36" x14ac:dyDescent="0.25">
      <c r="A1204" s="17"/>
      <c r="B1204" s="226" t="s">
        <v>2287</v>
      </c>
      <c r="D1204" s="226">
        <v>144.70099999999999</v>
      </c>
      <c r="E1204" s="226">
        <v>155.31200000000001</v>
      </c>
      <c r="F1204" s="226">
        <v>150.27000000000001</v>
      </c>
      <c r="G1204" s="226">
        <v>144.411</v>
      </c>
      <c r="H1204" s="226">
        <v>148.21899999999999</v>
      </c>
      <c r="I1204" s="226">
        <v>150.75200000000001</v>
      </c>
      <c r="J1204" s="226">
        <v>150.95699999999999</v>
      </c>
      <c r="K1204" s="226">
        <v>151.44999999999999</v>
      </c>
      <c r="L1204" s="226">
        <v>151.77500000000001</v>
      </c>
      <c r="M1204" s="226">
        <v>151.25</v>
      </c>
      <c r="N1204" s="226">
        <v>150.45400000000001</v>
      </c>
      <c r="O1204" s="226">
        <v>149.83799999999999</v>
      </c>
      <c r="P1204" s="226">
        <v>149.36199999999999</v>
      </c>
      <c r="Q1204" s="226">
        <v>148.67400000000001</v>
      </c>
      <c r="R1204" s="226">
        <v>148.57900000000001</v>
      </c>
      <c r="S1204" s="226">
        <v>148.13</v>
      </c>
      <c r="T1204" s="226">
        <v>147.78700000000001</v>
      </c>
      <c r="U1204" s="226">
        <v>147.62899999999999</v>
      </c>
      <c r="V1204" s="226">
        <v>147.392</v>
      </c>
      <c r="W1204" s="226">
        <v>147.392</v>
      </c>
      <c r="X1204" s="226">
        <v>147.19399999999999</v>
      </c>
      <c r="Y1204" s="226">
        <v>146.80099999999999</v>
      </c>
      <c r="Z1204" s="226">
        <v>146.33199999999999</v>
      </c>
      <c r="AA1204" s="226">
        <v>146.30199999999999</v>
      </c>
      <c r="AB1204" s="226">
        <v>146.392</v>
      </c>
      <c r="AC1204" s="226">
        <v>146.572</v>
      </c>
      <c r="AD1204" s="226">
        <v>146.69499999999999</v>
      </c>
      <c r="AE1204" s="226">
        <v>146.78</v>
      </c>
      <c r="AF1204" s="226">
        <v>147.16</v>
      </c>
      <c r="AG1204" s="226">
        <v>147.179</v>
      </c>
      <c r="AH1204" s="226">
        <v>146.64099999999999</v>
      </c>
      <c r="AI1204" s="226">
        <v>146.83500000000001</v>
      </c>
      <c r="AJ1204" s="226">
        <v>147.792</v>
      </c>
    </row>
    <row r="1205" spans="1:36" x14ac:dyDescent="0.25">
      <c r="A1205" s="17"/>
      <c r="B1205" s="226" t="s">
        <v>2288</v>
      </c>
      <c r="D1205" s="226">
        <v>63.695</v>
      </c>
      <c r="E1205" s="226">
        <v>71.825000000000003</v>
      </c>
      <c r="F1205" s="226">
        <v>69.335999999999999</v>
      </c>
      <c r="G1205" s="226">
        <v>62.795000000000002</v>
      </c>
      <c r="H1205" s="226">
        <v>65.165000000000006</v>
      </c>
      <c r="I1205" s="226">
        <v>67.331999999999994</v>
      </c>
      <c r="J1205" s="226">
        <v>68.370999999999995</v>
      </c>
      <c r="K1205" s="226">
        <v>69.123000000000005</v>
      </c>
      <c r="L1205" s="226">
        <v>69.52</v>
      </c>
      <c r="M1205" s="226">
        <v>69.203000000000003</v>
      </c>
      <c r="N1205" s="226">
        <v>68.570999999999998</v>
      </c>
      <c r="O1205" s="226">
        <v>68.120999999999995</v>
      </c>
      <c r="P1205" s="226">
        <v>67.778999999999996</v>
      </c>
      <c r="Q1205" s="226">
        <v>67.117999999999995</v>
      </c>
      <c r="R1205" s="226">
        <v>67.034999999999997</v>
      </c>
      <c r="S1205" s="226">
        <v>66.688999999999993</v>
      </c>
      <c r="T1205" s="226">
        <v>66.540000000000006</v>
      </c>
      <c r="U1205" s="226">
        <v>66.600999999999999</v>
      </c>
      <c r="V1205" s="226">
        <v>66.55</v>
      </c>
      <c r="W1205" s="226">
        <v>66.62</v>
      </c>
      <c r="X1205" s="226">
        <v>66.578000000000003</v>
      </c>
      <c r="Y1205" s="226">
        <v>66.430000000000007</v>
      </c>
      <c r="Z1205" s="226">
        <v>66.212000000000003</v>
      </c>
      <c r="AA1205" s="226">
        <v>66.239999999999995</v>
      </c>
      <c r="AB1205" s="226">
        <v>66.385999999999996</v>
      </c>
      <c r="AC1205" s="226">
        <v>66.540000000000006</v>
      </c>
      <c r="AD1205" s="226">
        <v>66.707999999999998</v>
      </c>
      <c r="AE1205" s="226">
        <v>66.831000000000003</v>
      </c>
      <c r="AF1205" s="226">
        <v>67.081999999999994</v>
      </c>
      <c r="AG1205" s="226">
        <v>67.114999999999995</v>
      </c>
      <c r="AH1205" s="226">
        <v>66.897000000000006</v>
      </c>
      <c r="AI1205" s="226">
        <v>67.046000000000006</v>
      </c>
      <c r="AJ1205" s="226">
        <v>67.536000000000001</v>
      </c>
    </row>
    <row r="1206" spans="1:36" x14ac:dyDescent="0.25">
      <c r="A1206" s="17"/>
    </row>
    <row r="1207" spans="1:36" x14ac:dyDescent="0.25">
      <c r="A1207" s="17"/>
      <c r="B1207" s="226" t="s">
        <v>2214</v>
      </c>
    </row>
    <row r="1208" spans="1:36" x14ac:dyDescent="0.25">
      <c r="A1208" s="17"/>
    </row>
    <row r="1209" spans="1:36" x14ac:dyDescent="0.25">
      <c r="A1209" s="17"/>
      <c r="B1209" s="226" t="s">
        <v>2289</v>
      </c>
    </row>
    <row r="1210" spans="1:36" x14ac:dyDescent="0.25">
      <c r="A1210" s="17"/>
      <c r="B1210" s="226" t="s">
        <v>2334</v>
      </c>
      <c r="D1210" s="226">
        <v>42.723999999999997</v>
      </c>
      <c r="E1210" s="226">
        <v>44.075000000000003</v>
      </c>
      <c r="F1210" s="226">
        <v>46.651000000000003</v>
      </c>
      <c r="G1210" s="226">
        <v>51.158000000000001</v>
      </c>
      <c r="H1210" s="226">
        <v>49.95</v>
      </c>
      <c r="I1210" s="226">
        <v>49.651000000000003</v>
      </c>
      <c r="J1210" s="226">
        <v>49.432000000000002</v>
      </c>
      <c r="K1210" s="226">
        <v>49.289000000000001</v>
      </c>
      <c r="L1210" s="226">
        <v>49.569000000000003</v>
      </c>
      <c r="M1210" s="226">
        <v>49.613</v>
      </c>
      <c r="N1210" s="226">
        <v>49.956000000000003</v>
      </c>
      <c r="O1210" s="226">
        <v>50.225999999999999</v>
      </c>
      <c r="P1210" s="226">
        <v>50.41</v>
      </c>
      <c r="Q1210" s="226">
        <v>50.536000000000001</v>
      </c>
      <c r="R1210" s="226">
        <v>50.734999999999999</v>
      </c>
      <c r="S1210" s="226">
        <v>50.917999999999999</v>
      </c>
      <c r="T1210" s="226">
        <v>51.121000000000002</v>
      </c>
      <c r="U1210" s="226">
        <v>51.356999999999999</v>
      </c>
      <c r="V1210" s="226">
        <v>51.643000000000001</v>
      </c>
      <c r="W1210" s="226">
        <v>52.180999999999997</v>
      </c>
      <c r="X1210" s="226">
        <v>52.69</v>
      </c>
      <c r="Y1210" s="226">
        <v>53.024999999999999</v>
      </c>
      <c r="Z1210" s="226">
        <v>53.322000000000003</v>
      </c>
      <c r="AA1210" s="226">
        <v>54.103000000000002</v>
      </c>
      <c r="AB1210" s="226">
        <v>54.774000000000001</v>
      </c>
      <c r="AC1210" s="226">
        <v>55.34</v>
      </c>
      <c r="AD1210" s="226">
        <v>55.539000000000001</v>
      </c>
      <c r="AE1210" s="226">
        <v>55.65</v>
      </c>
      <c r="AF1210" s="226">
        <v>55.637999999999998</v>
      </c>
      <c r="AG1210" s="226">
        <v>55.545000000000002</v>
      </c>
      <c r="AH1210" s="226">
        <v>54.774999999999999</v>
      </c>
      <c r="AI1210" s="226">
        <v>54.709000000000003</v>
      </c>
      <c r="AJ1210" s="226">
        <v>55.170999999999999</v>
      </c>
    </row>
    <row r="1211" spans="1:36" x14ac:dyDescent="0.25">
      <c r="A1211" s="17"/>
      <c r="B1211" s="226" t="s">
        <v>2335</v>
      </c>
      <c r="D1211" s="226">
        <v>42.723999999999997</v>
      </c>
      <c r="E1211" s="226">
        <v>44.075000000000003</v>
      </c>
      <c r="F1211" s="226">
        <v>46.651000000000003</v>
      </c>
      <c r="G1211" s="226">
        <v>51.158000000000001</v>
      </c>
      <c r="H1211" s="226">
        <v>49.95</v>
      </c>
      <c r="I1211" s="226">
        <v>49.651000000000003</v>
      </c>
      <c r="J1211" s="226">
        <v>49.432000000000002</v>
      </c>
      <c r="K1211" s="226">
        <v>49.289000000000001</v>
      </c>
      <c r="L1211" s="226">
        <v>49.569000000000003</v>
      </c>
      <c r="M1211" s="226">
        <v>49.613</v>
      </c>
      <c r="N1211" s="226">
        <v>49.956000000000003</v>
      </c>
      <c r="O1211" s="226">
        <v>50.225999999999999</v>
      </c>
      <c r="P1211" s="226">
        <v>50.41</v>
      </c>
      <c r="Q1211" s="226">
        <v>50.536000000000001</v>
      </c>
      <c r="R1211" s="226">
        <v>50.734999999999999</v>
      </c>
      <c r="S1211" s="226">
        <v>50.917999999999999</v>
      </c>
      <c r="T1211" s="226">
        <v>51.121000000000002</v>
      </c>
      <c r="U1211" s="226">
        <v>51.356999999999999</v>
      </c>
      <c r="V1211" s="226">
        <v>51.643000000000001</v>
      </c>
      <c r="W1211" s="226">
        <v>52.180999999999997</v>
      </c>
      <c r="X1211" s="226">
        <v>52.69</v>
      </c>
      <c r="Y1211" s="226">
        <v>53.024999999999999</v>
      </c>
      <c r="Z1211" s="226">
        <v>53.322000000000003</v>
      </c>
      <c r="AA1211" s="226">
        <v>54.103000000000002</v>
      </c>
      <c r="AB1211" s="226">
        <v>54.774000000000001</v>
      </c>
      <c r="AC1211" s="226">
        <v>55.34</v>
      </c>
      <c r="AD1211" s="226">
        <v>55.539000000000001</v>
      </c>
      <c r="AE1211" s="226">
        <v>55.65</v>
      </c>
      <c r="AF1211" s="226">
        <v>55.637999999999998</v>
      </c>
      <c r="AG1211" s="226">
        <v>55.545000000000002</v>
      </c>
      <c r="AH1211" s="226">
        <v>54.774999999999999</v>
      </c>
      <c r="AI1211" s="226">
        <v>54.709000000000003</v>
      </c>
      <c r="AJ1211" s="226">
        <v>55.170999999999999</v>
      </c>
    </row>
    <row r="1212" spans="1:36" x14ac:dyDescent="0.25">
      <c r="A1212" s="17"/>
      <c r="B1212" s="226" t="s">
        <v>2336</v>
      </c>
      <c r="D1212" s="226">
        <v>42.723999999999997</v>
      </c>
      <c r="E1212" s="226">
        <v>44.075000000000003</v>
      </c>
      <c r="F1212" s="226">
        <v>46.651000000000003</v>
      </c>
      <c r="G1212" s="226">
        <v>51.158000000000001</v>
      </c>
      <c r="H1212" s="226">
        <v>49.95</v>
      </c>
      <c r="I1212" s="226">
        <v>49.651000000000003</v>
      </c>
      <c r="J1212" s="226">
        <v>49.432000000000002</v>
      </c>
      <c r="K1212" s="226">
        <v>49.289000000000001</v>
      </c>
      <c r="L1212" s="226">
        <v>49.569000000000003</v>
      </c>
      <c r="M1212" s="226">
        <v>49.613</v>
      </c>
      <c r="N1212" s="226">
        <v>49.956000000000003</v>
      </c>
      <c r="O1212" s="226">
        <v>50.225999999999999</v>
      </c>
      <c r="P1212" s="226">
        <v>50.41</v>
      </c>
      <c r="Q1212" s="226">
        <v>50.536000000000001</v>
      </c>
      <c r="R1212" s="226">
        <v>50.734999999999999</v>
      </c>
      <c r="S1212" s="226">
        <v>50.917999999999999</v>
      </c>
      <c r="T1212" s="226">
        <v>51.121000000000002</v>
      </c>
      <c r="U1212" s="226">
        <v>51.356999999999999</v>
      </c>
      <c r="V1212" s="226">
        <v>51.643000000000001</v>
      </c>
      <c r="W1212" s="226">
        <v>52.180999999999997</v>
      </c>
      <c r="X1212" s="226">
        <v>52.69</v>
      </c>
      <c r="Y1212" s="226">
        <v>53.024999999999999</v>
      </c>
      <c r="Z1212" s="226">
        <v>53.322000000000003</v>
      </c>
      <c r="AA1212" s="226">
        <v>54.103000000000002</v>
      </c>
      <c r="AB1212" s="226">
        <v>54.774000000000001</v>
      </c>
      <c r="AC1212" s="226">
        <v>55.34</v>
      </c>
      <c r="AD1212" s="226">
        <v>55.539000000000001</v>
      </c>
      <c r="AE1212" s="226">
        <v>55.65</v>
      </c>
      <c r="AF1212" s="226">
        <v>55.637999999999998</v>
      </c>
      <c r="AG1212" s="226">
        <v>55.545000000000002</v>
      </c>
      <c r="AH1212" s="226">
        <v>54.774999999999999</v>
      </c>
      <c r="AI1212" s="226">
        <v>54.709000000000003</v>
      </c>
      <c r="AJ1212" s="226">
        <v>55.170999999999999</v>
      </c>
    </row>
    <row r="1213" spans="1:36" x14ac:dyDescent="0.25">
      <c r="A1213" s="17"/>
      <c r="B1213" s="226" t="s">
        <v>2337</v>
      </c>
      <c r="D1213" s="226">
        <v>42.723999999999997</v>
      </c>
      <c r="E1213" s="226">
        <v>44.075000000000003</v>
      </c>
      <c r="F1213" s="226">
        <v>46.651000000000003</v>
      </c>
      <c r="G1213" s="226">
        <v>51.158000000000001</v>
      </c>
      <c r="H1213" s="226">
        <v>49.95</v>
      </c>
      <c r="I1213" s="226">
        <v>49.651000000000003</v>
      </c>
      <c r="J1213" s="226">
        <v>49.432000000000002</v>
      </c>
      <c r="K1213" s="226">
        <v>49.289000000000001</v>
      </c>
      <c r="L1213" s="226">
        <v>49.569000000000003</v>
      </c>
      <c r="M1213" s="226">
        <v>49.613</v>
      </c>
      <c r="N1213" s="226">
        <v>49.956000000000003</v>
      </c>
      <c r="O1213" s="226">
        <v>50.225999999999999</v>
      </c>
      <c r="P1213" s="226">
        <v>50.41</v>
      </c>
      <c r="Q1213" s="226">
        <v>50.536000000000001</v>
      </c>
      <c r="R1213" s="226">
        <v>50.734999999999999</v>
      </c>
      <c r="S1213" s="226">
        <v>50.917999999999999</v>
      </c>
      <c r="T1213" s="226">
        <v>51.121000000000002</v>
      </c>
      <c r="U1213" s="226">
        <v>51.356999999999999</v>
      </c>
      <c r="V1213" s="226">
        <v>51.643000000000001</v>
      </c>
      <c r="W1213" s="226">
        <v>52.180999999999997</v>
      </c>
      <c r="X1213" s="226">
        <v>52.69</v>
      </c>
      <c r="Y1213" s="226">
        <v>53.024999999999999</v>
      </c>
      <c r="Z1213" s="226">
        <v>53.322000000000003</v>
      </c>
      <c r="AA1213" s="226">
        <v>54.103000000000002</v>
      </c>
      <c r="AB1213" s="226">
        <v>54.774000000000001</v>
      </c>
      <c r="AC1213" s="226">
        <v>55.34</v>
      </c>
      <c r="AD1213" s="226">
        <v>55.539000000000001</v>
      </c>
      <c r="AE1213" s="226">
        <v>55.65</v>
      </c>
      <c r="AF1213" s="226">
        <v>55.637999999999998</v>
      </c>
      <c r="AG1213" s="226">
        <v>55.545000000000002</v>
      </c>
      <c r="AH1213" s="226">
        <v>54.774999999999999</v>
      </c>
      <c r="AI1213" s="226">
        <v>54.709000000000003</v>
      </c>
      <c r="AJ1213" s="226">
        <v>55.170999999999999</v>
      </c>
    </row>
    <row r="1214" spans="1:36" x14ac:dyDescent="0.25">
      <c r="A1214" s="17"/>
      <c r="B1214" s="226" t="s">
        <v>2338</v>
      </c>
      <c r="D1214" s="226">
        <v>42.723999999999997</v>
      </c>
      <c r="E1214" s="226">
        <v>44.075000000000003</v>
      </c>
      <c r="F1214" s="226">
        <v>46.651000000000003</v>
      </c>
      <c r="G1214" s="226">
        <v>51.158000000000001</v>
      </c>
      <c r="H1214" s="226">
        <v>49.95</v>
      </c>
      <c r="I1214" s="226">
        <v>49.651000000000003</v>
      </c>
      <c r="J1214" s="226">
        <v>49.432000000000002</v>
      </c>
      <c r="K1214" s="226">
        <v>49.289000000000001</v>
      </c>
      <c r="L1214" s="226">
        <v>49.569000000000003</v>
      </c>
      <c r="M1214" s="226">
        <v>49.613</v>
      </c>
      <c r="N1214" s="226">
        <v>49.956000000000003</v>
      </c>
      <c r="O1214" s="226">
        <v>50.225999999999999</v>
      </c>
      <c r="P1214" s="226">
        <v>50.41</v>
      </c>
      <c r="Q1214" s="226">
        <v>50.536000000000001</v>
      </c>
      <c r="R1214" s="226">
        <v>50.734999999999999</v>
      </c>
      <c r="S1214" s="226">
        <v>50.917999999999999</v>
      </c>
      <c r="T1214" s="226">
        <v>51.121000000000002</v>
      </c>
      <c r="U1214" s="226">
        <v>51.356999999999999</v>
      </c>
      <c r="V1214" s="226">
        <v>51.643000000000001</v>
      </c>
      <c r="W1214" s="226">
        <v>52.180999999999997</v>
      </c>
      <c r="X1214" s="226">
        <v>52.69</v>
      </c>
      <c r="Y1214" s="226">
        <v>53.024999999999999</v>
      </c>
      <c r="Z1214" s="226">
        <v>53.322000000000003</v>
      </c>
      <c r="AA1214" s="226">
        <v>54.103000000000002</v>
      </c>
      <c r="AB1214" s="226">
        <v>54.774000000000001</v>
      </c>
      <c r="AC1214" s="226">
        <v>55.34</v>
      </c>
      <c r="AD1214" s="226">
        <v>55.539000000000001</v>
      </c>
      <c r="AE1214" s="226">
        <v>55.65</v>
      </c>
      <c r="AF1214" s="226">
        <v>55.637999999999998</v>
      </c>
      <c r="AG1214" s="226">
        <v>55.545000000000002</v>
      </c>
      <c r="AH1214" s="226">
        <v>54.774999999999999</v>
      </c>
      <c r="AI1214" s="226">
        <v>54.709000000000003</v>
      </c>
      <c r="AJ1214" s="226">
        <v>55.170999999999999</v>
      </c>
    </row>
    <row r="1215" spans="1:36" x14ac:dyDescent="0.25">
      <c r="A1215" s="17"/>
      <c r="B1215" s="226" t="s">
        <v>2339</v>
      </c>
      <c r="D1215" s="226">
        <v>42.723999999999997</v>
      </c>
      <c r="E1215" s="226">
        <v>44.075000000000003</v>
      </c>
      <c r="F1215" s="226">
        <v>46.651000000000003</v>
      </c>
      <c r="G1215" s="226">
        <v>51.158000000000001</v>
      </c>
      <c r="H1215" s="226">
        <v>49.95</v>
      </c>
      <c r="I1215" s="226">
        <v>49.651000000000003</v>
      </c>
      <c r="J1215" s="226">
        <v>49.432000000000002</v>
      </c>
      <c r="K1215" s="226">
        <v>49.289000000000001</v>
      </c>
      <c r="L1215" s="226">
        <v>49.569000000000003</v>
      </c>
      <c r="M1215" s="226">
        <v>49.613</v>
      </c>
      <c r="N1215" s="226">
        <v>49.956000000000003</v>
      </c>
      <c r="O1215" s="226">
        <v>50.225999999999999</v>
      </c>
      <c r="P1215" s="226">
        <v>50.41</v>
      </c>
      <c r="Q1215" s="226">
        <v>50.536000000000001</v>
      </c>
      <c r="R1215" s="226">
        <v>50.734999999999999</v>
      </c>
      <c r="S1215" s="226">
        <v>50.917999999999999</v>
      </c>
      <c r="T1215" s="226">
        <v>51.121000000000002</v>
      </c>
      <c r="U1215" s="226">
        <v>51.356999999999999</v>
      </c>
      <c r="V1215" s="226">
        <v>51.643000000000001</v>
      </c>
      <c r="W1215" s="226">
        <v>52.180999999999997</v>
      </c>
      <c r="X1215" s="226">
        <v>52.69</v>
      </c>
      <c r="Y1215" s="226">
        <v>53.024999999999999</v>
      </c>
      <c r="Z1215" s="226">
        <v>53.322000000000003</v>
      </c>
      <c r="AA1215" s="226">
        <v>54.103000000000002</v>
      </c>
      <c r="AB1215" s="226">
        <v>54.774000000000001</v>
      </c>
      <c r="AC1215" s="226">
        <v>55.34</v>
      </c>
      <c r="AD1215" s="226">
        <v>55.539000000000001</v>
      </c>
      <c r="AE1215" s="226">
        <v>55.65</v>
      </c>
      <c r="AF1215" s="226">
        <v>55.637999999999998</v>
      </c>
      <c r="AG1215" s="226">
        <v>55.545000000000002</v>
      </c>
      <c r="AH1215" s="226">
        <v>54.774999999999999</v>
      </c>
      <c r="AI1215" s="226">
        <v>54.709000000000003</v>
      </c>
      <c r="AJ1215" s="226">
        <v>55.170999999999999</v>
      </c>
    </row>
    <row r="1216" spans="1:36" x14ac:dyDescent="0.25">
      <c r="A1216" s="17"/>
      <c r="B1216" s="226" t="s">
        <v>2340</v>
      </c>
      <c r="D1216" s="226">
        <v>201.45099999999999</v>
      </c>
      <c r="E1216" s="226">
        <v>207.631</v>
      </c>
      <c r="F1216" s="226">
        <v>197.66499999999999</v>
      </c>
      <c r="G1216" s="226">
        <v>187.23699999999999</v>
      </c>
      <c r="H1216" s="226">
        <v>187.143</v>
      </c>
      <c r="I1216" s="226">
        <v>194.89099999999999</v>
      </c>
      <c r="J1216" s="226">
        <v>199.68600000000001</v>
      </c>
      <c r="K1216" s="226">
        <v>205.477</v>
      </c>
      <c r="L1216" s="226">
        <v>210.93799999999999</v>
      </c>
      <c r="M1216" s="226">
        <v>214.82499999999999</v>
      </c>
      <c r="N1216" s="226">
        <v>219.38399999999999</v>
      </c>
      <c r="O1216" s="226">
        <v>224.066</v>
      </c>
      <c r="P1216" s="226">
        <v>228.07</v>
      </c>
      <c r="Q1216" s="226">
        <v>231.745</v>
      </c>
      <c r="R1216" s="226">
        <v>235.77799999999999</v>
      </c>
      <c r="S1216" s="226">
        <v>239.67400000000001</v>
      </c>
      <c r="T1216" s="226">
        <v>243.898</v>
      </c>
      <c r="U1216" s="226">
        <v>247.89500000000001</v>
      </c>
      <c r="V1216" s="226">
        <v>251.66</v>
      </c>
      <c r="W1216" s="226">
        <v>255.95</v>
      </c>
      <c r="X1216" s="226">
        <v>259.84100000000001</v>
      </c>
      <c r="Y1216" s="226">
        <v>262.89299999999997</v>
      </c>
      <c r="Z1216" s="226">
        <v>265.81400000000002</v>
      </c>
      <c r="AA1216" s="226">
        <v>270.15199999999999</v>
      </c>
      <c r="AB1216" s="226">
        <v>273.87799999999999</v>
      </c>
      <c r="AC1216" s="226">
        <v>277.34199999999998</v>
      </c>
      <c r="AD1216" s="226">
        <v>280.166</v>
      </c>
      <c r="AE1216" s="226">
        <v>282.565</v>
      </c>
      <c r="AF1216" s="226">
        <v>286.19</v>
      </c>
      <c r="AG1216" s="226">
        <v>288.74099999999999</v>
      </c>
      <c r="AH1216" s="226">
        <v>289.471</v>
      </c>
      <c r="AI1216" s="226">
        <v>293.62099999999998</v>
      </c>
      <c r="AJ1216" s="226">
        <v>300.64499999999998</v>
      </c>
    </row>
    <row r="1217" spans="1:36" x14ac:dyDescent="0.25">
      <c r="A1217" s="17"/>
      <c r="B1217" s="226" t="s">
        <v>2341</v>
      </c>
      <c r="D1217" s="226">
        <v>201.45099999999999</v>
      </c>
      <c r="E1217" s="226">
        <v>207.631</v>
      </c>
      <c r="F1217" s="226">
        <v>197.66499999999999</v>
      </c>
      <c r="G1217" s="226">
        <v>187.23699999999999</v>
      </c>
      <c r="H1217" s="226">
        <v>187.143</v>
      </c>
      <c r="I1217" s="226">
        <v>194.89099999999999</v>
      </c>
      <c r="J1217" s="226">
        <v>199.68600000000001</v>
      </c>
      <c r="K1217" s="226">
        <v>205.477</v>
      </c>
      <c r="L1217" s="226">
        <v>210.93799999999999</v>
      </c>
      <c r="M1217" s="226">
        <v>214.82499999999999</v>
      </c>
      <c r="N1217" s="226">
        <v>219.38399999999999</v>
      </c>
      <c r="O1217" s="226">
        <v>224.066</v>
      </c>
      <c r="P1217" s="226">
        <v>228.07</v>
      </c>
      <c r="Q1217" s="226">
        <v>231.745</v>
      </c>
      <c r="R1217" s="226">
        <v>235.77799999999999</v>
      </c>
      <c r="S1217" s="226">
        <v>239.67400000000001</v>
      </c>
      <c r="T1217" s="226">
        <v>243.898</v>
      </c>
      <c r="U1217" s="226">
        <v>247.89500000000001</v>
      </c>
      <c r="V1217" s="226">
        <v>251.66</v>
      </c>
      <c r="W1217" s="226">
        <v>255.95</v>
      </c>
      <c r="X1217" s="226">
        <v>259.84100000000001</v>
      </c>
      <c r="Y1217" s="226">
        <v>262.89299999999997</v>
      </c>
      <c r="Z1217" s="226">
        <v>265.81400000000002</v>
      </c>
      <c r="AA1217" s="226">
        <v>270.15199999999999</v>
      </c>
      <c r="AB1217" s="226">
        <v>273.87799999999999</v>
      </c>
      <c r="AC1217" s="226">
        <v>277.34199999999998</v>
      </c>
      <c r="AD1217" s="226">
        <v>280.166</v>
      </c>
      <c r="AE1217" s="226">
        <v>282.565</v>
      </c>
      <c r="AF1217" s="226">
        <v>286.19</v>
      </c>
      <c r="AG1217" s="226">
        <v>288.74099999999999</v>
      </c>
      <c r="AH1217" s="226">
        <v>289.471</v>
      </c>
      <c r="AI1217" s="226">
        <v>293.62099999999998</v>
      </c>
      <c r="AJ1217" s="226">
        <v>300.64499999999998</v>
      </c>
    </row>
    <row r="1218" spans="1:36" x14ac:dyDescent="0.25">
      <c r="A1218" s="17"/>
      <c r="B1218" s="226" t="s">
        <v>2342</v>
      </c>
      <c r="D1218" s="226">
        <v>201.45099999999999</v>
      </c>
      <c r="E1218" s="226">
        <v>207.631</v>
      </c>
      <c r="F1218" s="226">
        <v>197.66499999999999</v>
      </c>
      <c r="G1218" s="226">
        <v>187.23699999999999</v>
      </c>
      <c r="H1218" s="226">
        <v>187.143</v>
      </c>
      <c r="I1218" s="226">
        <v>194.89099999999999</v>
      </c>
      <c r="J1218" s="226">
        <v>199.68600000000001</v>
      </c>
      <c r="K1218" s="226">
        <v>205.477</v>
      </c>
      <c r="L1218" s="226">
        <v>210.93799999999999</v>
      </c>
      <c r="M1218" s="226">
        <v>214.82499999999999</v>
      </c>
      <c r="N1218" s="226">
        <v>219.38399999999999</v>
      </c>
      <c r="O1218" s="226">
        <v>224.066</v>
      </c>
      <c r="P1218" s="226">
        <v>228.07</v>
      </c>
      <c r="Q1218" s="226">
        <v>231.745</v>
      </c>
      <c r="R1218" s="226">
        <v>235.77799999999999</v>
      </c>
      <c r="S1218" s="226">
        <v>239.67400000000001</v>
      </c>
      <c r="T1218" s="226">
        <v>243.898</v>
      </c>
      <c r="U1218" s="226">
        <v>247.89500000000001</v>
      </c>
      <c r="V1218" s="226">
        <v>251.66</v>
      </c>
      <c r="W1218" s="226">
        <v>255.95</v>
      </c>
      <c r="X1218" s="226">
        <v>259.84100000000001</v>
      </c>
      <c r="Y1218" s="226">
        <v>262.89299999999997</v>
      </c>
      <c r="Z1218" s="226">
        <v>265.81400000000002</v>
      </c>
      <c r="AA1218" s="226">
        <v>270.15199999999999</v>
      </c>
      <c r="AB1218" s="226">
        <v>273.87799999999999</v>
      </c>
      <c r="AC1218" s="226">
        <v>277.34199999999998</v>
      </c>
      <c r="AD1218" s="226">
        <v>280.166</v>
      </c>
      <c r="AE1218" s="226">
        <v>282.565</v>
      </c>
      <c r="AF1218" s="226">
        <v>286.19</v>
      </c>
      <c r="AG1218" s="226">
        <v>288.74099999999999</v>
      </c>
      <c r="AH1218" s="226">
        <v>289.471</v>
      </c>
      <c r="AI1218" s="226">
        <v>293.62099999999998</v>
      </c>
      <c r="AJ1218" s="226">
        <v>300.64499999999998</v>
      </c>
    </row>
    <row r="1219" spans="1:36" x14ac:dyDescent="0.25">
      <c r="A1219" s="17"/>
      <c r="B1219" s="226" t="s">
        <v>2343</v>
      </c>
      <c r="D1219" s="226">
        <v>201.45099999999999</v>
      </c>
      <c r="E1219" s="226">
        <v>207.631</v>
      </c>
      <c r="F1219" s="226">
        <v>197.66499999999999</v>
      </c>
      <c r="G1219" s="226">
        <v>187.23699999999999</v>
      </c>
      <c r="H1219" s="226">
        <v>187.143</v>
      </c>
      <c r="I1219" s="226">
        <v>194.89099999999999</v>
      </c>
      <c r="J1219" s="226">
        <v>199.68600000000001</v>
      </c>
      <c r="K1219" s="226">
        <v>205.477</v>
      </c>
      <c r="L1219" s="226">
        <v>210.93799999999999</v>
      </c>
      <c r="M1219" s="226">
        <v>214.82499999999999</v>
      </c>
      <c r="N1219" s="226">
        <v>219.38399999999999</v>
      </c>
      <c r="O1219" s="226">
        <v>224.066</v>
      </c>
      <c r="P1219" s="226">
        <v>228.07</v>
      </c>
      <c r="Q1219" s="226">
        <v>231.745</v>
      </c>
      <c r="R1219" s="226">
        <v>235.77799999999999</v>
      </c>
      <c r="S1219" s="226">
        <v>239.67400000000001</v>
      </c>
      <c r="T1219" s="226">
        <v>243.898</v>
      </c>
      <c r="U1219" s="226">
        <v>247.89500000000001</v>
      </c>
      <c r="V1219" s="226">
        <v>251.66</v>
      </c>
      <c r="W1219" s="226">
        <v>255.95</v>
      </c>
      <c r="X1219" s="226">
        <v>259.84100000000001</v>
      </c>
      <c r="Y1219" s="226">
        <v>262.89299999999997</v>
      </c>
      <c r="Z1219" s="226">
        <v>265.81400000000002</v>
      </c>
      <c r="AA1219" s="226">
        <v>270.15199999999999</v>
      </c>
      <c r="AB1219" s="226">
        <v>273.87799999999999</v>
      </c>
      <c r="AC1219" s="226">
        <v>277.34199999999998</v>
      </c>
      <c r="AD1219" s="226">
        <v>280.166</v>
      </c>
      <c r="AE1219" s="226">
        <v>282.565</v>
      </c>
      <c r="AF1219" s="226">
        <v>286.19</v>
      </c>
      <c r="AG1219" s="226">
        <v>288.74099999999999</v>
      </c>
      <c r="AH1219" s="226">
        <v>289.471</v>
      </c>
      <c r="AI1219" s="226">
        <v>293.62099999999998</v>
      </c>
      <c r="AJ1219" s="226">
        <v>300.64499999999998</v>
      </c>
    </row>
    <row r="1220" spans="1:36" x14ac:dyDescent="0.25">
      <c r="A1220" s="17"/>
      <c r="B1220" s="226" t="s">
        <v>2344</v>
      </c>
      <c r="D1220" s="226">
        <v>201.45099999999999</v>
      </c>
      <c r="E1220" s="226">
        <v>207.631</v>
      </c>
      <c r="F1220" s="226">
        <v>197.66499999999999</v>
      </c>
      <c r="G1220" s="226">
        <v>187.23699999999999</v>
      </c>
      <c r="H1220" s="226">
        <v>187.143</v>
      </c>
      <c r="I1220" s="226">
        <v>194.89099999999999</v>
      </c>
      <c r="J1220" s="226">
        <v>199.68600000000001</v>
      </c>
      <c r="K1220" s="226">
        <v>205.477</v>
      </c>
      <c r="L1220" s="226">
        <v>210.93799999999999</v>
      </c>
      <c r="M1220" s="226">
        <v>214.82499999999999</v>
      </c>
      <c r="N1220" s="226">
        <v>219.38399999999999</v>
      </c>
      <c r="O1220" s="226">
        <v>224.066</v>
      </c>
      <c r="P1220" s="226">
        <v>228.07</v>
      </c>
      <c r="Q1220" s="226">
        <v>231.745</v>
      </c>
      <c r="R1220" s="226">
        <v>235.77799999999999</v>
      </c>
      <c r="S1220" s="226">
        <v>239.67400000000001</v>
      </c>
      <c r="T1220" s="226">
        <v>243.898</v>
      </c>
      <c r="U1220" s="226">
        <v>247.89500000000001</v>
      </c>
      <c r="V1220" s="226">
        <v>251.66</v>
      </c>
      <c r="W1220" s="226">
        <v>255.95</v>
      </c>
      <c r="X1220" s="226">
        <v>259.84100000000001</v>
      </c>
      <c r="Y1220" s="226">
        <v>262.89299999999997</v>
      </c>
      <c r="Z1220" s="226">
        <v>265.81400000000002</v>
      </c>
      <c r="AA1220" s="226">
        <v>270.15199999999999</v>
      </c>
      <c r="AB1220" s="226">
        <v>273.87799999999999</v>
      </c>
      <c r="AC1220" s="226">
        <v>277.34199999999998</v>
      </c>
      <c r="AD1220" s="226">
        <v>280.166</v>
      </c>
      <c r="AE1220" s="226">
        <v>282.565</v>
      </c>
      <c r="AF1220" s="226">
        <v>286.19</v>
      </c>
      <c r="AG1220" s="226">
        <v>288.74099999999999</v>
      </c>
      <c r="AH1220" s="226">
        <v>289.471</v>
      </c>
      <c r="AI1220" s="226">
        <v>293.62099999999998</v>
      </c>
      <c r="AJ1220" s="226">
        <v>300.64499999999998</v>
      </c>
    </row>
    <row r="1221" spans="1:36" x14ac:dyDescent="0.25">
      <c r="A1221" s="17"/>
      <c r="B1221" s="226" t="s">
        <v>2345</v>
      </c>
      <c r="D1221" s="226">
        <v>201.45099999999999</v>
      </c>
      <c r="E1221" s="226">
        <v>207.631</v>
      </c>
      <c r="F1221" s="226">
        <v>197.66499999999999</v>
      </c>
      <c r="G1221" s="226">
        <v>187.23699999999999</v>
      </c>
      <c r="H1221" s="226">
        <v>187.143</v>
      </c>
      <c r="I1221" s="226">
        <v>194.89099999999999</v>
      </c>
      <c r="J1221" s="226">
        <v>199.68600000000001</v>
      </c>
      <c r="K1221" s="226">
        <v>205.477</v>
      </c>
      <c r="L1221" s="226">
        <v>210.93799999999999</v>
      </c>
      <c r="M1221" s="226">
        <v>214.82499999999999</v>
      </c>
      <c r="N1221" s="226">
        <v>219.38399999999999</v>
      </c>
      <c r="O1221" s="226">
        <v>224.066</v>
      </c>
      <c r="P1221" s="226">
        <v>228.07</v>
      </c>
      <c r="Q1221" s="226">
        <v>231.745</v>
      </c>
      <c r="R1221" s="226">
        <v>235.77799999999999</v>
      </c>
      <c r="S1221" s="226">
        <v>239.67400000000001</v>
      </c>
      <c r="T1221" s="226">
        <v>243.898</v>
      </c>
      <c r="U1221" s="226">
        <v>247.89500000000001</v>
      </c>
      <c r="V1221" s="226">
        <v>251.66</v>
      </c>
      <c r="W1221" s="226">
        <v>255.95</v>
      </c>
      <c r="X1221" s="226">
        <v>259.84100000000001</v>
      </c>
      <c r="Y1221" s="226">
        <v>262.89299999999997</v>
      </c>
      <c r="Z1221" s="226">
        <v>265.81400000000002</v>
      </c>
      <c r="AA1221" s="226">
        <v>270.15199999999999</v>
      </c>
      <c r="AB1221" s="226">
        <v>273.87799999999999</v>
      </c>
      <c r="AC1221" s="226">
        <v>277.34199999999998</v>
      </c>
      <c r="AD1221" s="226">
        <v>280.166</v>
      </c>
      <c r="AE1221" s="226">
        <v>282.565</v>
      </c>
      <c r="AF1221" s="226">
        <v>286.19</v>
      </c>
      <c r="AG1221" s="226">
        <v>288.74099999999999</v>
      </c>
      <c r="AH1221" s="226">
        <v>289.471</v>
      </c>
      <c r="AI1221" s="226">
        <v>293.62099999999998</v>
      </c>
      <c r="AJ1221" s="226">
        <v>300.64499999999998</v>
      </c>
    </row>
    <row r="1222" spans="1:36" x14ac:dyDescent="0.25">
      <c r="A1222" s="17"/>
      <c r="B1222" s="226" t="s">
        <v>2346</v>
      </c>
      <c r="D1222" s="226">
        <v>88.171999999999997</v>
      </c>
      <c r="E1222" s="226">
        <v>92.494</v>
      </c>
      <c r="F1222" s="226">
        <v>97.875</v>
      </c>
      <c r="G1222" s="226">
        <v>108.48699999999999</v>
      </c>
      <c r="H1222" s="226">
        <v>114.705</v>
      </c>
      <c r="I1222" s="226">
        <v>115.349</v>
      </c>
      <c r="J1222" s="226">
        <v>116.31100000000001</v>
      </c>
      <c r="K1222" s="226">
        <v>120.479</v>
      </c>
      <c r="L1222" s="226">
        <v>124.714</v>
      </c>
      <c r="M1222" s="226">
        <v>126.97499999999999</v>
      </c>
      <c r="N1222" s="226">
        <v>128.32400000000001</v>
      </c>
      <c r="O1222" s="226">
        <v>128.90100000000001</v>
      </c>
      <c r="P1222" s="226">
        <v>129.88399999999999</v>
      </c>
      <c r="Q1222" s="226">
        <v>132.66999999999999</v>
      </c>
      <c r="R1222" s="226">
        <v>136.73099999999999</v>
      </c>
      <c r="S1222" s="226">
        <v>139.57900000000001</v>
      </c>
      <c r="T1222" s="226">
        <v>141.14500000000001</v>
      </c>
      <c r="U1222" s="226">
        <v>142.71899999999999</v>
      </c>
      <c r="V1222" s="226">
        <v>144.69900000000001</v>
      </c>
      <c r="W1222" s="226">
        <v>147.227</v>
      </c>
      <c r="X1222" s="226">
        <v>149.25</v>
      </c>
      <c r="Y1222" s="226">
        <v>151.10900000000001</v>
      </c>
      <c r="Z1222" s="226">
        <v>152.75800000000001</v>
      </c>
      <c r="AA1222" s="226">
        <v>154.50299999999999</v>
      </c>
      <c r="AB1222" s="226">
        <v>156.56100000000001</v>
      </c>
      <c r="AC1222" s="226">
        <v>159.934</v>
      </c>
      <c r="AD1222" s="226">
        <v>162.93700000000001</v>
      </c>
      <c r="AE1222" s="226">
        <v>165.80699999999999</v>
      </c>
      <c r="AF1222" s="226">
        <v>168.797</v>
      </c>
      <c r="AG1222" s="226">
        <v>170.46600000000001</v>
      </c>
      <c r="AH1222" s="226">
        <v>171.209</v>
      </c>
      <c r="AI1222" s="226">
        <v>173.27</v>
      </c>
      <c r="AJ1222" s="226">
        <v>177.65100000000001</v>
      </c>
    </row>
    <row r="1223" spans="1:36" x14ac:dyDescent="0.25">
      <c r="A1223" s="17"/>
      <c r="B1223" s="226" t="s">
        <v>2347</v>
      </c>
      <c r="D1223" s="226">
        <v>88.171999999999997</v>
      </c>
      <c r="E1223" s="226">
        <v>92.494</v>
      </c>
      <c r="F1223" s="226">
        <v>97.875</v>
      </c>
      <c r="G1223" s="226">
        <v>108.48699999999999</v>
      </c>
      <c r="H1223" s="226">
        <v>114.705</v>
      </c>
      <c r="I1223" s="226">
        <v>115.349</v>
      </c>
      <c r="J1223" s="226">
        <v>116.31100000000001</v>
      </c>
      <c r="K1223" s="226">
        <v>120.479</v>
      </c>
      <c r="L1223" s="226">
        <v>124.714</v>
      </c>
      <c r="M1223" s="226">
        <v>126.97499999999999</v>
      </c>
      <c r="N1223" s="226">
        <v>128.32400000000001</v>
      </c>
      <c r="O1223" s="226">
        <v>128.90100000000001</v>
      </c>
      <c r="P1223" s="226">
        <v>129.88399999999999</v>
      </c>
      <c r="Q1223" s="226">
        <v>132.66999999999999</v>
      </c>
      <c r="R1223" s="226">
        <v>136.73099999999999</v>
      </c>
      <c r="S1223" s="226">
        <v>139.57900000000001</v>
      </c>
      <c r="T1223" s="226">
        <v>141.14500000000001</v>
      </c>
      <c r="U1223" s="226">
        <v>142.71899999999999</v>
      </c>
      <c r="V1223" s="226">
        <v>144.69900000000001</v>
      </c>
      <c r="W1223" s="226">
        <v>147.227</v>
      </c>
      <c r="X1223" s="226">
        <v>149.25</v>
      </c>
      <c r="Y1223" s="226">
        <v>151.10900000000001</v>
      </c>
      <c r="Z1223" s="226">
        <v>152.75800000000001</v>
      </c>
      <c r="AA1223" s="226">
        <v>154.50299999999999</v>
      </c>
      <c r="AB1223" s="226">
        <v>156.56100000000001</v>
      </c>
      <c r="AC1223" s="226">
        <v>159.934</v>
      </c>
      <c r="AD1223" s="226">
        <v>162.93700000000001</v>
      </c>
      <c r="AE1223" s="226">
        <v>165.80699999999999</v>
      </c>
      <c r="AF1223" s="226">
        <v>168.797</v>
      </c>
      <c r="AG1223" s="226">
        <v>170.46600000000001</v>
      </c>
      <c r="AH1223" s="226">
        <v>171.209</v>
      </c>
      <c r="AI1223" s="226">
        <v>173.27</v>
      </c>
      <c r="AJ1223" s="226">
        <v>177.65100000000001</v>
      </c>
    </row>
    <row r="1224" spans="1:36" x14ac:dyDescent="0.25">
      <c r="A1224" s="17"/>
      <c r="B1224" s="226" t="s">
        <v>2348</v>
      </c>
      <c r="D1224" s="226">
        <v>88.171999999999997</v>
      </c>
      <c r="E1224" s="226">
        <v>92.494</v>
      </c>
      <c r="F1224" s="226">
        <v>97.875</v>
      </c>
      <c r="G1224" s="226">
        <v>108.48699999999999</v>
      </c>
      <c r="H1224" s="226">
        <v>114.705</v>
      </c>
      <c r="I1224" s="226">
        <v>115.349</v>
      </c>
      <c r="J1224" s="226">
        <v>116.31100000000001</v>
      </c>
      <c r="K1224" s="226">
        <v>120.479</v>
      </c>
      <c r="L1224" s="226">
        <v>124.714</v>
      </c>
      <c r="M1224" s="226">
        <v>126.97499999999999</v>
      </c>
      <c r="N1224" s="226">
        <v>128.32400000000001</v>
      </c>
      <c r="O1224" s="226">
        <v>128.90100000000001</v>
      </c>
      <c r="P1224" s="226">
        <v>129.88399999999999</v>
      </c>
      <c r="Q1224" s="226">
        <v>132.66999999999999</v>
      </c>
      <c r="R1224" s="226">
        <v>136.73099999999999</v>
      </c>
      <c r="S1224" s="226">
        <v>139.57900000000001</v>
      </c>
      <c r="T1224" s="226">
        <v>141.14500000000001</v>
      </c>
      <c r="U1224" s="226">
        <v>142.71899999999999</v>
      </c>
      <c r="V1224" s="226">
        <v>144.69900000000001</v>
      </c>
      <c r="W1224" s="226">
        <v>147.227</v>
      </c>
      <c r="X1224" s="226">
        <v>149.25</v>
      </c>
      <c r="Y1224" s="226">
        <v>151.10900000000001</v>
      </c>
      <c r="Z1224" s="226">
        <v>152.75800000000001</v>
      </c>
      <c r="AA1224" s="226">
        <v>154.50299999999999</v>
      </c>
      <c r="AB1224" s="226">
        <v>156.56100000000001</v>
      </c>
      <c r="AC1224" s="226">
        <v>159.934</v>
      </c>
      <c r="AD1224" s="226">
        <v>162.93700000000001</v>
      </c>
      <c r="AE1224" s="226">
        <v>165.80699999999999</v>
      </c>
      <c r="AF1224" s="226">
        <v>168.797</v>
      </c>
      <c r="AG1224" s="226">
        <v>170.46600000000001</v>
      </c>
      <c r="AH1224" s="226">
        <v>171.209</v>
      </c>
      <c r="AI1224" s="226">
        <v>173.27</v>
      </c>
      <c r="AJ1224" s="226">
        <v>177.65100000000001</v>
      </c>
    </row>
    <row r="1225" spans="1:36" x14ac:dyDescent="0.25">
      <c r="A1225" s="17"/>
      <c r="B1225" s="226" t="s">
        <v>2349</v>
      </c>
      <c r="D1225" s="226">
        <v>88.171999999999997</v>
      </c>
      <c r="E1225" s="226">
        <v>92.494</v>
      </c>
      <c r="F1225" s="226">
        <v>97.875</v>
      </c>
      <c r="G1225" s="226">
        <v>108.48699999999999</v>
      </c>
      <c r="H1225" s="226">
        <v>114.705</v>
      </c>
      <c r="I1225" s="226">
        <v>115.349</v>
      </c>
      <c r="J1225" s="226">
        <v>116.31100000000001</v>
      </c>
      <c r="K1225" s="226">
        <v>120.479</v>
      </c>
      <c r="L1225" s="226">
        <v>124.714</v>
      </c>
      <c r="M1225" s="226">
        <v>126.97499999999999</v>
      </c>
      <c r="N1225" s="226">
        <v>128.32400000000001</v>
      </c>
      <c r="O1225" s="226">
        <v>128.90100000000001</v>
      </c>
      <c r="P1225" s="226">
        <v>129.88399999999999</v>
      </c>
      <c r="Q1225" s="226">
        <v>132.66999999999999</v>
      </c>
      <c r="R1225" s="226">
        <v>136.73099999999999</v>
      </c>
      <c r="S1225" s="226">
        <v>139.57900000000001</v>
      </c>
      <c r="T1225" s="226">
        <v>141.14500000000001</v>
      </c>
      <c r="U1225" s="226">
        <v>142.71899999999999</v>
      </c>
      <c r="V1225" s="226">
        <v>144.69900000000001</v>
      </c>
      <c r="W1225" s="226">
        <v>147.227</v>
      </c>
      <c r="X1225" s="226">
        <v>149.25</v>
      </c>
      <c r="Y1225" s="226">
        <v>151.10900000000001</v>
      </c>
      <c r="Z1225" s="226">
        <v>152.75800000000001</v>
      </c>
      <c r="AA1225" s="226">
        <v>154.50299999999999</v>
      </c>
      <c r="AB1225" s="226">
        <v>156.56100000000001</v>
      </c>
      <c r="AC1225" s="226">
        <v>159.934</v>
      </c>
      <c r="AD1225" s="226">
        <v>162.93700000000001</v>
      </c>
      <c r="AE1225" s="226">
        <v>165.80699999999999</v>
      </c>
      <c r="AF1225" s="226">
        <v>168.797</v>
      </c>
      <c r="AG1225" s="226">
        <v>170.46600000000001</v>
      </c>
      <c r="AH1225" s="226">
        <v>171.209</v>
      </c>
      <c r="AI1225" s="226">
        <v>173.27</v>
      </c>
      <c r="AJ1225" s="226">
        <v>177.65100000000001</v>
      </c>
    </row>
    <row r="1226" spans="1:36" x14ac:dyDescent="0.25">
      <c r="A1226" s="17"/>
      <c r="B1226" s="226" t="s">
        <v>2350</v>
      </c>
      <c r="D1226" s="226">
        <v>88.171999999999997</v>
      </c>
      <c r="E1226" s="226">
        <v>92.494</v>
      </c>
      <c r="F1226" s="226">
        <v>97.875</v>
      </c>
      <c r="G1226" s="226">
        <v>108.48699999999999</v>
      </c>
      <c r="H1226" s="226">
        <v>114.705</v>
      </c>
      <c r="I1226" s="226">
        <v>115.349</v>
      </c>
      <c r="J1226" s="226">
        <v>116.31100000000001</v>
      </c>
      <c r="K1226" s="226">
        <v>120.479</v>
      </c>
      <c r="L1226" s="226">
        <v>124.714</v>
      </c>
      <c r="M1226" s="226">
        <v>126.97499999999999</v>
      </c>
      <c r="N1226" s="226">
        <v>128.32400000000001</v>
      </c>
      <c r="O1226" s="226">
        <v>128.90100000000001</v>
      </c>
      <c r="P1226" s="226">
        <v>129.88399999999999</v>
      </c>
      <c r="Q1226" s="226">
        <v>132.66999999999999</v>
      </c>
      <c r="R1226" s="226">
        <v>136.73099999999999</v>
      </c>
      <c r="S1226" s="226">
        <v>139.57900000000001</v>
      </c>
      <c r="T1226" s="226">
        <v>141.14500000000001</v>
      </c>
      <c r="U1226" s="226">
        <v>142.71899999999999</v>
      </c>
      <c r="V1226" s="226">
        <v>144.69900000000001</v>
      </c>
      <c r="W1226" s="226">
        <v>147.227</v>
      </c>
      <c r="X1226" s="226">
        <v>149.25</v>
      </c>
      <c r="Y1226" s="226">
        <v>151.10900000000001</v>
      </c>
      <c r="Z1226" s="226">
        <v>152.75800000000001</v>
      </c>
      <c r="AA1226" s="226">
        <v>154.50299999999999</v>
      </c>
      <c r="AB1226" s="226">
        <v>156.56100000000001</v>
      </c>
      <c r="AC1226" s="226">
        <v>159.934</v>
      </c>
      <c r="AD1226" s="226">
        <v>162.93700000000001</v>
      </c>
      <c r="AE1226" s="226">
        <v>165.80699999999999</v>
      </c>
      <c r="AF1226" s="226">
        <v>168.797</v>
      </c>
      <c r="AG1226" s="226">
        <v>170.46600000000001</v>
      </c>
      <c r="AH1226" s="226">
        <v>171.209</v>
      </c>
      <c r="AI1226" s="226">
        <v>173.27</v>
      </c>
      <c r="AJ1226" s="226">
        <v>177.65100000000001</v>
      </c>
    </row>
    <row r="1227" spans="1:36" x14ac:dyDescent="0.25">
      <c r="A1227" s="17"/>
      <c r="B1227" s="226" t="s">
        <v>2351</v>
      </c>
      <c r="D1227" s="226">
        <v>88.171999999999997</v>
      </c>
      <c r="E1227" s="226">
        <v>92.494</v>
      </c>
      <c r="F1227" s="226">
        <v>97.875</v>
      </c>
      <c r="G1227" s="226">
        <v>108.48699999999999</v>
      </c>
      <c r="H1227" s="226">
        <v>114.705</v>
      </c>
      <c r="I1227" s="226">
        <v>115.349</v>
      </c>
      <c r="J1227" s="226">
        <v>116.31100000000001</v>
      </c>
      <c r="K1227" s="226">
        <v>120.479</v>
      </c>
      <c r="L1227" s="226">
        <v>124.714</v>
      </c>
      <c r="M1227" s="226">
        <v>126.97499999999999</v>
      </c>
      <c r="N1227" s="226">
        <v>128.32400000000001</v>
      </c>
      <c r="O1227" s="226">
        <v>128.90100000000001</v>
      </c>
      <c r="P1227" s="226">
        <v>129.88399999999999</v>
      </c>
      <c r="Q1227" s="226">
        <v>132.66999999999999</v>
      </c>
      <c r="R1227" s="226">
        <v>136.73099999999999</v>
      </c>
      <c r="S1227" s="226">
        <v>139.57900000000001</v>
      </c>
      <c r="T1227" s="226">
        <v>141.14500000000001</v>
      </c>
      <c r="U1227" s="226">
        <v>142.71899999999999</v>
      </c>
      <c r="V1227" s="226">
        <v>144.69900000000001</v>
      </c>
      <c r="W1227" s="226">
        <v>147.227</v>
      </c>
      <c r="X1227" s="226">
        <v>149.25</v>
      </c>
      <c r="Y1227" s="226">
        <v>151.10900000000001</v>
      </c>
      <c r="Z1227" s="226">
        <v>152.75800000000001</v>
      </c>
      <c r="AA1227" s="226">
        <v>154.50299999999999</v>
      </c>
      <c r="AB1227" s="226">
        <v>156.56100000000001</v>
      </c>
      <c r="AC1227" s="226">
        <v>159.934</v>
      </c>
      <c r="AD1227" s="226">
        <v>162.93700000000001</v>
      </c>
      <c r="AE1227" s="226">
        <v>165.80699999999999</v>
      </c>
      <c r="AF1227" s="226">
        <v>168.797</v>
      </c>
      <c r="AG1227" s="226">
        <v>170.46600000000001</v>
      </c>
      <c r="AH1227" s="226">
        <v>171.209</v>
      </c>
      <c r="AI1227" s="226">
        <v>173.27</v>
      </c>
      <c r="AJ1227" s="226">
        <v>177.65100000000001</v>
      </c>
    </row>
    <row r="1228" spans="1:36" x14ac:dyDescent="0.25">
      <c r="A1228" s="17"/>
      <c r="B1228" s="226" t="s">
        <v>2352</v>
      </c>
      <c r="D1228" s="226">
        <v>32.247</v>
      </c>
      <c r="E1228" s="226">
        <v>35.073</v>
      </c>
      <c r="F1228" s="226">
        <v>36.262</v>
      </c>
      <c r="G1228" s="226">
        <v>38.718000000000004</v>
      </c>
      <c r="H1228" s="226">
        <v>37.893000000000001</v>
      </c>
      <c r="I1228" s="226">
        <v>39.122999999999998</v>
      </c>
      <c r="J1228" s="226">
        <v>39.770000000000003</v>
      </c>
      <c r="K1228" s="226">
        <v>40.375</v>
      </c>
      <c r="L1228" s="226">
        <v>41.198</v>
      </c>
      <c r="M1228" s="226">
        <v>41.838000000000001</v>
      </c>
      <c r="N1228" s="226">
        <v>42.497999999999998</v>
      </c>
      <c r="O1228" s="226">
        <v>43.256999999999998</v>
      </c>
      <c r="P1228" s="226">
        <v>43.88</v>
      </c>
      <c r="Q1228" s="226">
        <v>44.424999999999997</v>
      </c>
      <c r="R1228" s="226">
        <v>45.08</v>
      </c>
      <c r="S1228" s="226">
        <v>45.692</v>
      </c>
      <c r="T1228" s="226">
        <v>46.293999999999997</v>
      </c>
      <c r="U1228" s="226">
        <v>46.828000000000003</v>
      </c>
      <c r="V1228" s="226">
        <v>47.256999999999998</v>
      </c>
      <c r="W1228" s="226">
        <v>47.716999999999999</v>
      </c>
      <c r="X1228" s="226">
        <v>48.104999999999997</v>
      </c>
      <c r="Y1228" s="226">
        <v>48.365000000000002</v>
      </c>
      <c r="Z1228" s="226">
        <v>48.642000000000003</v>
      </c>
      <c r="AA1228" s="226">
        <v>49.127000000000002</v>
      </c>
      <c r="AB1228" s="226">
        <v>49.57</v>
      </c>
      <c r="AC1228" s="226">
        <v>49.966999999999999</v>
      </c>
      <c r="AD1228" s="226">
        <v>50.287999999999997</v>
      </c>
      <c r="AE1228" s="226">
        <v>50.494</v>
      </c>
      <c r="AF1228" s="226">
        <v>50.813000000000002</v>
      </c>
      <c r="AG1228" s="226">
        <v>51.023000000000003</v>
      </c>
      <c r="AH1228" s="226">
        <v>51.08</v>
      </c>
      <c r="AI1228" s="226">
        <v>51.395000000000003</v>
      </c>
      <c r="AJ1228" s="226">
        <v>51.973999999999997</v>
      </c>
    </row>
    <row r="1229" spans="1:36" x14ac:dyDescent="0.25">
      <c r="A1229" s="17"/>
      <c r="B1229" s="226" t="s">
        <v>2353</v>
      </c>
      <c r="D1229" s="226">
        <v>32.247</v>
      </c>
      <c r="E1229" s="226">
        <v>35.073</v>
      </c>
      <c r="F1229" s="226">
        <v>36.262</v>
      </c>
      <c r="G1229" s="226">
        <v>38.718000000000004</v>
      </c>
      <c r="H1229" s="226">
        <v>37.893000000000001</v>
      </c>
      <c r="I1229" s="226">
        <v>39.122999999999998</v>
      </c>
      <c r="J1229" s="226">
        <v>39.770000000000003</v>
      </c>
      <c r="K1229" s="226">
        <v>40.375</v>
      </c>
      <c r="L1229" s="226">
        <v>41.198</v>
      </c>
      <c r="M1229" s="226">
        <v>41.838000000000001</v>
      </c>
      <c r="N1229" s="226">
        <v>42.497999999999998</v>
      </c>
      <c r="O1229" s="226">
        <v>43.256999999999998</v>
      </c>
      <c r="P1229" s="226">
        <v>43.88</v>
      </c>
      <c r="Q1229" s="226">
        <v>44.424999999999997</v>
      </c>
      <c r="R1229" s="226">
        <v>45.08</v>
      </c>
      <c r="S1229" s="226">
        <v>45.692</v>
      </c>
      <c r="T1229" s="226">
        <v>46.293999999999997</v>
      </c>
      <c r="U1229" s="226">
        <v>46.828000000000003</v>
      </c>
      <c r="V1229" s="226">
        <v>47.256999999999998</v>
      </c>
      <c r="W1229" s="226">
        <v>47.716999999999999</v>
      </c>
      <c r="X1229" s="226">
        <v>48.104999999999997</v>
      </c>
      <c r="Y1229" s="226">
        <v>48.365000000000002</v>
      </c>
      <c r="Z1229" s="226">
        <v>48.642000000000003</v>
      </c>
      <c r="AA1229" s="226">
        <v>49.127000000000002</v>
      </c>
      <c r="AB1229" s="226">
        <v>49.57</v>
      </c>
      <c r="AC1229" s="226">
        <v>49.966999999999999</v>
      </c>
      <c r="AD1229" s="226">
        <v>50.287999999999997</v>
      </c>
      <c r="AE1229" s="226">
        <v>50.494</v>
      </c>
      <c r="AF1229" s="226">
        <v>50.813000000000002</v>
      </c>
      <c r="AG1229" s="226">
        <v>51.023000000000003</v>
      </c>
      <c r="AH1229" s="226">
        <v>51.08</v>
      </c>
      <c r="AI1229" s="226">
        <v>51.395000000000003</v>
      </c>
      <c r="AJ1229" s="226">
        <v>51.973999999999997</v>
      </c>
    </row>
    <row r="1230" spans="1:36" x14ac:dyDescent="0.25">
      <c r="A1230" s="17"/>
      <c r="B1230" s="226" t="s">
        <v>2354</v>
      </c>
      <c r="D1230" s="226">
        <v>32.247</v>
      </c>
      <c r="E1230" s="226">
        <v>35.073</v>
      </c>
      <c r="F1230" s="226">
        <v>36.262</v>
      </c>
      <c r="G1230" s="226">
        <v>38.718000000000004</v>
      </c>
      <c r="H1230" s="226">
        <v>37.893000000000001</v>
      </c>
      <c r="I1230" s="226">
        <v>39.122999999999998</v>
      </c>
      <c r="J1230" s="226">
        <v>39.770000000000003</v>
      </c>
      <c r="K1230" s="226">
        <v>40.375</v>
      </c>
      <c r="L1230" s="226">
        <v>41.198</v>
      </c>
      <c r="M1230" s="226">
        <v>41.838000000000001</v>
      </c>
      <c r="N1230" s="226">
        <v>42.497999999999998</v>
      </c>
      <c r="O1230" s="226">
        <v>43.256999999999998</v>
      </c>
      <c r="P1230" s="226">
        <v>43.88</v>
      </c>
      <c r="Q1230" s="226">
        <v>44.424999999999997</v>
      </c>
      <c r="R1230" s="226">
        <v>45.08</v>
      </c>
      <c r="S1230" s="226">
        <v>45.692</v>
      </c>
      <c r="T1230" s="226">
        <v>46.293999999999997</v>
      </c>
      <c r="U1230" s="226">
        <v>46.828000000000003</v>
      </c>
      <c r="V1230" s="226">
        <v>47.256999999999998</v>
      </c>
      <c r="W1230" s="226">
        <v>47.716999999999999</v>
      </c>
      <c r="X1230" s="226">
        <v>48.104999999999997</v>
      </c>
      <c r="Y1230" s="226">
        <v>48.365000000000002</v>
      </c>
      <c r="Z1230" s="226">
        <v>48.642000000000003</v>
      </c>
      <c r="AA1230" s="226">
        <v>49.127000000000002</v>
      </c>
      <c r="AB1230" s="226">
        <v>49.57</v>
      </c>
      <c r="AC1230" s="226">
        <v>49.966999999999999</v>
      </c>
      <c r="AD1230" s="226">
        <v>50.287999999999997</v>
      </c>
      <c r="AE1230" s="226">
        <v>50.494</v>
      </c>
      <c r="AF1230" s="226">
        <v>50.813000000000002</v>
      </c>
      <c r="AG1230" s="226">
        <v>51.023000000000003</v>
      </c>
      <c r="AH1230" s="226">
        <v>51.08</v>
      </c>
      <c r="AI1230" s="226">
        <v>51.395000000000003</v>
      </c>
      <c r="AJ1230" s="226">
        <v>51.973999999999997</v>
      </c>
    </row>
    <row r="1231" spans="1:36" x14ac:dyDescent="0.25">
      <c r="A1231" s="17"/>
      <c r="B1231" s="226" t="s">
        <v>2355</v>
      </c>
      <c r="D1231" s="226">
        <v>32.247</v>
      </c>
      <c r="E1231" s="226">
        <v>35.073</v>
      </c>
      <c r="F1231" s="226">
        <v>36.262</v>
      </c>
      <c r="G1231" s="226">
        <v>38.718000000000004</v>
      </c>
      <c r="H1231" s="226">
        <v>37.893000000000001</v>
      </c>
      <c r="I1231" s="226">
        <v>39.122999999999998</v>
      </c>
      <c r="J1231" s="226">
        <v>39.770000000000003</v>
      </c>
      <c r="K1231" s="226">
        <v>40.375</v>
      </c>
      <c r="L1231" s="226">
        <v>41.198</v>
      </c>
      <c r="M1231" s="226">
        <v>41.838000000000001</v>
      </c>
      <c r="N1231" s="226">
        <v>42.497999999999998</v>
      </c>
      <c r="O1231" s="226">
        <v>43.256999999999998</v>
      </c>
      <c r="P1231" s="226">
        <v>43.88</v>
      </c>
      <c r="Q1231" s="226">
        <v>44.424999999999997</v>
      </c>
      <c r="R1231" s="226">
        <v>45.08</v>
      </c>
      <c r="S1231" s="226">
        <v>45.692</v>
      </c>
      <c r="T1231" s="226">
        <v>46.293999999999997</v>
      </c>
      <c r="U1231" s="226">
        <v>46.828000000000003</v>
      </c>
      <c r="V1231" s="226">
        <v>47.256999999999998</v>
      </c>
      <c r="W1231" s="226">
        <v>47.716999999999999</v>
      </c>
      <c r="X1231" s="226">
        <v>48.104999999999997</v>
      </c>
      <c r="Y1231" s="226">
        <v>48.365000000000002</v>
      </c>
      <c r="Z1231" s="226">
        <v>48.642000000000003</v>
      </c>
      <c r="AA1231" s="226">
        <v>49.127000000000002</v>
      </c>
      <c r="AB1231" s="226">
        <v>49.57</v>
      </c>
      <c r="AC1231" s="226">
        <v>49.966999999999999</v>
      </c>
      <c r="AD1231" s="226">
        <v>50.287999999999997</v>
      </c>
      <c r="AE1231" s="226">
        <v>50.494</v>
      </c>
      <c r="AF1231" s="226">
        <v>50.813000000000002</v>
      </c>
      <c r="AG1231" s="226">
        <v>51.023000000000003</v>
      </c>
      <c r="AH1231" s="226">
        <v>51.08</v>
      </c>
      <c r="AI1231" s="226">
        <v>51.395000000000003</v>
      </c>
      <c r="AJ1231" s="226">
        <v>51.973999999999997</v>
      </c>
    </row>
    <row r="1232" spans="1:36" x14ac:dyDescent="0.25">
      <c r="A1232" s="17"/>
      <c r="B1232" s="226" t="s">
        <v>2356</v>
      </c>
      <c r="D1232" s="226">
        <v>32.247</v>
      </c>
      <c r="E1232" s="226">
        <v>35.073</v>
      </c>
      <c r="F1232" s="226">
        <v>36.262</v>
      </c>
      <c r="G1232" s="226">
        <v>38.718000000000004</v>
      </c>
      <c r="H1232" s="226">
        <v>37.893000000000001</v>
      </c>
      <c r="I1232" s="226">
        <v>39.122999999999998</v>
      </c>
      <c r="J1232" s="226">
        <v>39.770000000000003</v>
      </c>
      <c r="K1232" s="226">
        <v>40.375</v>
      </c>
      <c r="L1232" s="226">
        <v>41.198</v>
      </c>
      <c r="M1232" s="226">
        <v>41.838000000000001</v>
      </c>
      <c r="N1232" s="226">
        <v>42.497999999999998</v>
      </c>
      <c r="O1232" s="226">
        <v>43.256999999999998</v>
      </c>
      <c r="P1232" s="226">
        <v>43.88</v>
      </c>
      <c r="Q1232" s="226">
        <v>44.424999999999997</v>
      </c>
      <c r="R1232" s="226">
        <v>45.08</v>
      </c>
      <c r="S1232" s="226">
        <v>45.692</v>
      </c>
      <c r="T1232" s="226">
        <v>46.293999999999997</v>
      </c>
      <c r="U1232" s="226">
        <v>46.828000000000003</v>
      </c>
      <c r="V1232" s="226">
        <v>47.256999999999998</v>
      </c>
      <c r="W1232" s="226">
        <v>47.716999999999999</v>
      </c>
      <c r="X1232" s="226">
        <v>48.104999999999997</v>
      </c>
      <c r="Y1232" s="226">
        <v>48.365000000000002</v>
      </c>
      <c r="Z1232" s="226">
        <v>48.642000000000003</v>
      </c>
      <c r="AA1232" s="226">
        <v>49.127000000000002</v>
      </c>
      <c r="AB1232" s="226">
        <v>49.57</v>
      </c>
      <c r="AC1232" s="226">
        <v>49.966999999999999</v>
      </c>
      <c r="AD1232" s="226">
        <v>50.287999999999997</v>
      </c>
      <c r="AE1232" s="226">
        <v>50.494</v>
      </c>
      <c r="AF1232" s="226">
        <v>50.813000000000002</v>
      </c>
      <c r="AG1232" s="226">
        <v>51.023000000000003</v>
      </c>
      <c r="AH1232" s="226">
        <v>51.08</v>
      </c>
      <c r="AI1232" s="226">
        <v>51.395000000000003</v>
      </c>
      <c r="AJ1232" s="226">
        <v>51.973999999999997</v>
      </c>
    </row>
    <row r="1233" spans="1:36" x14ac:dyDescent="0.25">
      <c r="A1233" s="17"/>
      <c r="B1233" s="226" t="s">
        <v>2357</v>
      </c>
      <c r="D1233" s="226">
        <v>32.247</v>
      </c>
      <c r="E1233" s="226">
        <v>35.073</v>
      </c>
      <c r="F1233" s="226">
        <v>36.262</v>
      </c>
      <c r="G1233" s="226">
        <v>38.718000000000004</v>
      </c>
      <c r="H1233" s="226">
        <v>37.893000000000001</v>
      </c>
      <c r="I1233" s="226">
        <v>39.122999999999998</v>
      </c>
      <c r="J1233" s="226">
        <v>39.770000000000003</v>
      </c>
      <c r="K1233" s="226">
        <v>40.375</v>
      </c>
      <c r="L1233" s="226">
        <v>41.198</v>
      </c>
      <c r="M1233" s="226">
        <v>41.838000000000001</v>
      </c>
      <c r="N1233" s="226">
        <v>42.497999999999998</v>
      </c>
      <c r="O1233" s="226">
        <v>43.256999999999998</v>
      </c>
      <c r="P1233" s="226">
        <v>43.88</v>
      </c>
      <c r="Q1233" s="226">
        <v>44.424999999999997</v>
      </c>
      <c r="R1233" s="226">
        <v>45.08</v>
      </c>
      <c r="S1233" s="226">
        <v>45.692</v>
      </c>
      <c r="T1233" s="226">
        <v>46.293999999999997</v>
      </c>
      <c r="U1233" s="226">
        <v>46.828000000000003</v>
      </c>
      <c r="V1233" s="226">
        <v>47.256999999999998</v>
      </c>
      <c r="W1233" s="226">
        <v>47.716999999999999</v>
      </c>
      <c r="X1233" s="226">
        <v>48.104999999999997</v>
      </c>
      <c r="Y1233" s="226">
        <v>48.365000000000002</v>
      </c>
      <c r="Z1233" s="226">
        <v>48.642000000000003</v>
      </c>
      <c r="AA1233" s="226">
        <v>49.127000000000002</v>
      </c>
      <c r="AB1233" s="226">
        <v>49.57</v>
      </c>
      <c r="AC1233" s="226">
        <v>49.966999999999999</v>
      </c>
      <c r="AD1233" s="226">
        <v>50.287999999999997</v>
      </c>
      <c r="AE1233" s="226">
        <v>50.494</v>
      </c>
      <c r="AF1233" s="226">
        <v>50.813000000000002</v>
      </c>
      <c r="AG1233" s="226">
        <v>51.023000000000003</v>
      </c>
      <c r="AH1233" s="226">
        <v>51.08</v>
      </c>
      <c r="AI1233" s="226">
        <v>51.395000000000003</v>
      </c>
      <c r="AJ1233" s="226">
        <v>51.973999999999997</v>
      </c>
    </row>
    <row r="1234" spans="1:36" x14ac:dyDescent="0.25">
      <c r="A1234" s="17"/>
    </row>
    <row r="1235" spans="1:36" x14ac:dyDescent="0.25">
      <c r="A1235" s="17"/>
      <c r="B1235" s="226" t="s">
        <v>2215</v>
      </c>
    </row>
    <row r="1236" spans="1:36" x14ac:dyDescent="0.25">
      <c r="A1236" s="17"/>
    </row>
    <row r="1237" spans="1:36" x14ac:dyDescent="0.25">
      <c r="A1237" s="17"/>
      <c r="B1237" s="226" t="s">
        <v>2358</v>
      </c>
    </row>
    <row r="1238" spans="1:36" x14ac:dyDescent="0.25">
      <c r="A1238" s="17"/>
      <c r="B1238" s="226" t="s">
        <v>2307</v>
      </c>
    </row>
    <row r="1239" spans="1:36" x14ac:dyDescent="0.25">
      <c r="A1239" s="17"/>
      <c r="B1239" s="226" t="s">
        <v>342</v>
      </c>
      <c r="D1239" s="226">
        <v>6.6520000000000001</v>
      </c>
      <c r="E1239" s="226">
        <v>7.4290000000000003</v>
      </c>
      <c r="F1239" s="226">
        <v>7.431</v>
      </c>
      <c r="G1239" s="226">
        <v>8.39</v>
      </c>
      <c r="H1239" s="226">
        <v>8.3010000000000002</v>
      </c>
      <c r="I1239" s="226">
        <v>8.2720000000000002</v>
      </c>
      <c r="J1239" s="226">
        <v>8.2539999999999996</v>
      </c>
      <c r="K1239" s="226">
        <v>8.25</v>
      </c>
      <c r="L1239" s="226">
        <v>8.3140000000000001</v>
      </c>
      <c r="M1239" s="226">
        <v>8.3379999999999992</v>
      </c>
      <c r="N1239" s="226">
        <v>8.4060000000000006</v>
      </c>
      <c r="O1239" s="226">
        <v>8.4649999999999999</v>
      </c>
      <c r="P1239" s="226">
        <v>8.5050000000000008</v>
      </c>
      <c r="Q1239" s="226">
        <v>8.5419999999999998</v>
      </c>
      <c r="R1239" s="226">
        <v>8.577</v>
      </c>
      <c r="S1239" s="226">
        <v>8.6140000000000008</v>
      </c>
      <c r="T1239" s="226">
        <v>8.6549999999999994</v>
      </c>
      <c r="U1239" s="226">
        <v>8.6959999999999997</v>
      </c>
      <c r="V1239" s="226">
        <v>8.7420000000000009</v>
      </c>
      <c r="W1239" s="226">
        <v>8.8350000000000009</v>
      </c>
      <c r="X1239" s="226">
        <v>8.9160000000000004</v>
      </c>
      <c r="Y1239" s="226">
        <v>8.98</v>
      </c>
      <c r="Z1239" s="226">
        <v>9.0329999999999995</v>
      </c>
      <c r="AA1239" s="226">
        <v>9.1679999999999993</v>
      </c>
      <c r="AB1239" s="226">
        <v>9.2829999999999995</v>
      </c>
      <c r="AC1239" s="226">
        <v>9.3800000000000008</v>
      </c>
      <c r="AD1239" s="226">
        <v>9.4160000000000004</v>
      </c>
      <c r="AE1239" s="226">
        <v>9.4359999999999999</v>
      </c>
      <c r="AF1239" s="226">
        <v>9.4369999999999994</v>
      </c>
      <c r="AG1239" s="226">
        <v>9.423</v>
      </c>
      <c r="AH1239" s="226">
        <v>9.2949999999999999</v>
      </c>
      <c r="AI1239" s="226">
        <v>9.2850000000000001</v>
      </c>
      <c r="AJ1239" s="226">
        <v>9.3659999999999997</v>
      </c>
    </row>
    <row r="1240" spans="1:36" x14ac:dyDescent="0.25">
      <c r="A1240" s="17"/>
      <c r="B1240" s="226" t="s">
        <v>2217</v>
      </c>
      <c r="D1240" s="226">
        <v>60.305</v>
      </c>
      <c r="E1240" s="226">
        <v>61.442999999999998</v>
      </c>
      <c r="F1240" s="226">
        <v>65.16</v>
      </c>
      <c r="G1240" s="226">
        <v>71.066999999999993</v>
      </c>
      <c r="H1240" s="226">
        <v>69.977000000000004</v>
      </c>
      <c r="I1240" s="226">
        <v>69.575999999999993</v>
      </c>
      <c r="J1240" s="226">
        <v>69.271000000000001</v>
      </c>
      <c r="K1240" s="226">
        <v>69.081999999999994</v>
      </c>
      <c r="L1240" s="226">
        <v>69.489999999999995</v>
      </c>
      <c r="M1240" s="226">
        <v>69.563000000000002</v>
      </c>
      <c r="N1240" s="226">
        <v>70.012</v>
      </c>
      <c r="O1240" s="226">
        <v>70.424000000000007</v>
      </c>
      <c r="P1240" s="226">
        <v>70.679000000000002</v>
      </c>
      <c r="Q1240" s="226">
        <v>70.927000000000007</v>
      </c>
      <c r="R1240" s="226">
        <v>71.188999999999993</v>
      </c>
      <c r="S1240" s="226">
        <v>71.501000000000005</v>
      </c>
      <c r="T1240" s="226">
        <v>71.844999999999999</v>
      </c>
      <c r="U1240" s="226">
        <v>72.215999999999994</v>
      </c>
      <c r="V1240" s="226">
        <v>72.631</v>
      </c>
      <c r="W1240" s="226">
        <v>73.417000000000002</v>
      </c>
      <c r="X1240" s="226">
        <v>74.087999999999994</v>
      </c>
      <c r="Y1240" s="226">
        <v>74.628</v>
      </c>
      <c r="Z1240" s="226">
        <v>75.078000000000003</v>
      </c>
      <c r="AA1240" s="226">
        <v>76.209000000000003</v>
      </c>
      <c r="AB1240" s="226">
        <v>77.177999999999997</v>
      </c>
      <c r="AC1240" s="226">
        <v>77.998000000000005</v>
      </c>
      <c r="AD1240" s="226">
        <v>78.301000000000002</v>
      </c>
      <c r="AE1240" s="226">
        <v>78.477999999999994</v>
      </c>
      <c r="AF1240" s="226">
        <v>78.492999999999995</v>
      </c>
      <c r="AG1240" s="226">
        <v>78.388999999999996</v>
      </c>
      <c r="AH1240" s="226">
        <v>77.326999999999998</v>
      </c>
      <c r="AI1240" s="226">
        <v>77.257999999999996</v>
      </c>
      <c r="AJ1240" s="226">
        <v>77.936000000000007</v>
      </c>
    </row>
    <row r="1241" spans="1:36" x14ac:dyDescent="0.25">
      <c r="A1241" s="17"/>
      <c r="B1241" s="226" t="s">
        <v>22</v>
      </c>
      <c r="D1241" s="226">
        <v>2.7690000000000001</v>
      </c>
      <c r="E1241" s="226">
        <v>3.5870000000000002</v>
      </c>
      <c r="F1241" s="226">
        <v>3.4329999999999998</v>
      </c>
      <c r="G1241" s="226">
        <v>3.5840000000000001</v>
      </c>
      <c r="H1241" s="226">
        <v>3.5230000000000001</v>
      </c>
      <c r="I1241" s="226">
        <v>3.524</v>
      </c>
      <c r="J1241" s="226">
        <v>3.5139999999999998</v>
      </c>
      <c r="K1241" s="226">
        <v>3.504</v>
      </c>
      <c r="L1241" s="226">
        <v>3.5089999999999999</v>
      </c>
      <c r="M1241" s="226">
        <v>3.5019999999999998</v>
      </c>
      <c r="N1241" s="226">
        <v>3.5030000000000001</v>
      </c>
      <c r="O1241" s="226">
        <v>3.5030000000000001</v>
      </c>
      <c r="P1241" s="226">
        <v>3.4950000000000001</v>
      </c>
      <c r="Q1241" s="226">
        <v>3.4830000000000001</v>
      </c>
      <c r="R1241" s="226">
        <v>3.4740000000000002</v>
      </c>
      <c r="S1241" s="226">
        <v>3.4630000000000001</v>
      </c>
      <c r="T1241" s="226">
        <v>3.448</v>
      </c>
      <c r="U1241" s="226">
        <v>3.4350000000000001</v>
      </c>
      <c r="V1241" s="226">
        <v>3.4260000000000002</v>
      </c>
      <c r="W1241" s="226">
        <v>3.4239999999999999</v>
      </c>
      <c r="X1241" s="226">
        <v>3.419</v>
      </c>
      <c r="Y1241" s="226">
        <v>3.4089999999999998</v>
      </c>
      <c r="Z1241" s="226">
        <v>3.4</v>
      </c>
      <c r="AA1241" s="226">
        <v>3.4119999999999999</v>
      </c>
      <c r="AB1241" s="226">
        <v>3.419</v>
      </c>
      <c r="AC1241" s="226">
        <v>3.4220000000000002</v>
      </c>
      <c r="AD1241" s="226">
        <v>3.4089999999999998</v>
      </c>
      <c r="AE1241" s="226">
        <v>3.3929999999999998</v>
      </c>
      <c r="AF1241" s="226">
        <v>3.3730000000000002</v>
      </c>
      <c r="AG1241" s="226">
        <v>3.35</v>
      </c>
      <c r="AH1241" s="226">
        <v>3.2869999999999999</v>
      </c>
      <c r="AI1241" s="226">
        <v>3.278</v>
      </c>
      <c r="AJ1241" s="226">
        <v>3.28</v>
      </c>
    </row>
    <row r="1242" spans="1:36" x14ac:dyDescent="0.25">
      <c r="A1242" s="17"/>
      <c r="B1242" s="226" t="s">
        <v>2265</v>
      </c>
      <c r="D1242" s="226">
        <v>0</v>
      </c>
      <c r="E1242" s="226">
        <v>0</v>
      </c>
      <c r="F1242" s="226">
        <v>0</v>
      </c>
      <c r="G1242" s="226">
        <v>0</v>
      </c>
      <c r="H1242" s="226">
        <v>0</v>
      </c>
      <c r="I1242" s="226">
        <v>0</v>
      </c>
      <c r="J1242" s="226">
        <v>0</v>
      </c>
      <c r="K1242" s="226">
        <v>0</v>
      </c>
      <c r="L1242" s="226">
        <v>0</v>
      </c>
      <c r="M1242" s="226">
        <v>0</v>
      </c>
      <c r="N1242" s="226">
        <v>0</v>
      </c>
      <c r="O1242" s="226">
        <v>0</v>
      </c>
      <c r="P1242" s="226">
        <v>0</v>
      </c>
      <c r="Q1242" s="226">
        <v>0</v>
      </c>
      <c r="R1242" s="226">
        <v>0</v>
      </c>
      <c r="S1242" s="226">
        <v>0</v>
      </c>
      <c r="T1242" s="226">
        <v>0</v>
      </c>
      <c r="U1242" s="226">
        <v>0</v>
      </c>
      <c r="V1242" s="226">
        <v>0</v>
      </c>
      <c r="W1242" s="226">
        <v>0</v>
      </c>
      <c r="X1242" s="226">
        <v>0</v>
      </c>
      <c r="Y1242" s="226">
        <v>0</v>
      </c>
      <c r="Z1242" s="226">
        <v>0</v>
      </c>
      <c r="AA1242" s="226">
        <v>0</v>
      </c>
      <c r="AB1242" s="226">
        <v>0</v>
      </c>
      <c r="AC1242" s="226">
        <v>0</v>
      </c>
      <c r="AD1242" s="226">
        <v>0</v>
      </c>
      <c r="AE1242" s="226">
        <v>0</v>
      </c>
      <c r="AF1242" s="226">
        <v>0</v>
      </c>
      <c r="AG1242" s="226">
        <v>0</v>
      </c>
      <c r="AH1242" s="226">
        <v>0</v>
      </c>
      <c r="AI1242" s="226">
        <v>0</v>
      </c>
      <c r="AJ1242" s="226">
        <v>0</v>
      </c>
    </row>
    <row r="1243" spans="1:36" x14ac:dyDescent="0.25">
      <c r="A1243" s="17"/>
      <c r="B1243" s="226" t="s">
        <v>2218</v>
      </c>
      <c r="D1243" s="226">
        <v>0</v>
      </c>
      <c r="E1243" s="226">
        <v>0</v>
      </c>
      <c r="F1243" s="226">
        <v>0</v>
      </c>
      <c r="G1243" s="226">
        <v>0</v>
      </c>
      <c r="H1243" s="226">
        <v>0</v>
      </c>
      <c r="I1243" s="226">
        <v>0</v>
      </c>
      <c r="J1243" s="226">
        <v>0</v>
      </c>
      <c r="K1243" s="226">
        <v>0</v>
      </c>
      <c r="L1243" s="226">
        <v>0</v>
      </c>
      <c r="M1243" s="226">
        <v>0</v>
      </c>
      <c r="N1243" s="226">
        <v>0</v>
      </c>
      <c r="O1243" s="226">
        <v>0</v>
      </c>
      <c r="P1243" s="226">
        <v>0</v>
      </c>
      <c r="Q1243" s="226">
        <v>0</v>
      </c>
      <c r="R1243" s="226">
        <v>0</v>
      </c>
      <c r="S1243" s="226">
        <v>0</v>
      </c>
      <c r="T1243" s="226">
        <v>0</v>
      </c>
      <c r="U1243" s="226">
        <v>0</v>
      </c>
      <c r="V1243" s="226">
        <v>0</v>
      </c>
      <c r="W1243" s="226">
        <v>0</v>
      </c>
      <c r="X1243" s="226">
        <v>0</v>
      </c>
      <c r="Y1243" s="226">
        <v>0</v>
      </c>
      <c r="Z1243" s="226">
        <v>0</v>
      </c>
      <c r="AA1243" s="226">
        <v>0</v>
      </c>
      <c r="AB1243" s="226">
        <v>0</v>
      </c>
      <c r="AC1243" s="226">
        <v>0</v>
      </c>
      <c r="AD1243" s="226">
        <v>0</v>
      </c>
      <c r="AE1243" s="226">
        <v>0</v>
      </c>
      <c r="AF1243" s="226">
        <v>0</v>
      </c>
      <c r="AG1243" s="226">
        <v>0</v>
      </c>
      <c r="AH1243" s="226">
        <v>0</v>
      </c>
      <c r="AI1243" s="226">
        <v>0</v>
      </c>
      <c r="AJ1243" s="226">
        <v>0</v>
      </c>
    </row>
    <row r="1244" spans="1:36" x14ac:dyDescent="0.25">
      <c r="A1244" s="17"/>
      <c r="B1244" s="226" t="s">
        <v>2219</v>
      </c>
      <c r="D1244" s="226">
        <v>177.11099999999999</v>
      </c>
      <c r="E1244" s="226">
        <v>182.88900000000001</v>
      </c>
      <c r="F1244" s="226">
        <v>193.59100000000001</v>
      </c>
      <c r="G1244" s="226">
        <v>212.39599999999999</v>
      </c>
      <c r="H1244" s="226">
        <v>207.43</v>
      </c>
      <c r="I1244" s="226">
        <v>206.42500000000001</v>
      </c>
      <c r="J1244" s="226">
        <v>205.44</v>
      </c>
      <c r="K1244" s="226">
        <v>204.93899999999999</v>
      </c>
      <c r="L1244" s="226">
        <v>206.30500000000001</v>
      </c>
      <c r="M1244" s="226">
        <v>206.69499999999999</v>
      </c>
      <c r="N1244" s="226">
        <v>208.15700000000001</v>
      </c>
      <c r="O1244" s="226">
        <v>209.45</v>
      </c>
      <c r="P1244" s="226">
        <v>210.36500000000001</v>
      </c>
      <c r="Q1244" s="226">
        <v>211.31200000000001</v>
      </c>
      <c r="R1244" s="226">
        <v>211.88399999999999</v>
      </c>
      <c r="S1244" s="226">
        <v>212.685</v>
      </c>
      <c r="T1244" s="226">
        <v>213.65700000000001</v>
      </c>
      <c r="U1244" s="226">
        <v>214.61799999999999</v>
      </c>
      <c r="V1244" s="226">
        <v>215.495</v>
      </c>
      <c r="W1244" s="226">
        <v>217.73699999999999</v>
      </c>
      <c r="X1244" s="226">
        <v>219.39500000000001</v>
      </c>
      <c r="Y1244" s="226">
        <v>220.97499999999999</v>
      </c>
      <c r="Z1244" s="226">
        <v>222.00800000000001</v>
      </c>
      <c r="AA1244" s="226">
        <v>225.047</v>
      </c>
      <c r="AB1244" s="226">
        <v>227.691</v>
      </c>
      <c r="AC1244" s="226">
        <v>229.87799999999999</v>
      </c>
      <c r="AD1244" s="226">
        <v>230.56299999999999</v>
      </c>
      <c r="AE1244" s="226">
        <v>230.858</v>
      </c>
      <c r="AF1244" s="226">
        <v>230.69900000000001</v>
      </c>
      <c r="AG1244" s="226">
        <v>230.15700000000001</v>
      </c>
      <c r="AH1244" s="226">
        <v>226.81899999999999</v>
      </c>
      <c r="AI1244" s="226">
        <v>226.399</v>
      </c>
      <c r="AJ1244" s="226">
        <v>228.166</v>
      </c>
    </row>
    <row r="1245" spans="1:36" x14ac:dyDescent="0.25">
      <c r="A1245" s="17"/>
      <c r="B1245" s="226" t="s">
        <v>2221</v>
      </c>
      <c r="D1245" s="226">
        <v>27.329000000000001</v>
      </c>
      <c r="E1245" s="226">
        <v>27.850999999999999</v>
      </c>
      <c r="F1245" s="226">
        <v>29.433</v>
      </c>
      <c r="G1245" s="226">
        <v>32.308999999999997</v>
      </c>
      <c r="H1245" s="226">
        <v>31.56</v>
      </c>
      <c r="I1245" s="226">
        <v>31.361999999999998</v>
      </c>
      <c r="J1245" s="226">
        <v>31.443000000000001</v>
      </c>
      <c r="K1245" s="226">
        <v>31.443000000000001</v>
      </c>
      <c r="L1245" s="226">
        <v>31.62</v>
      </c>
      <c r="M1245" s="226">
        <v>31.614000000000001</v>
      </c>
      <c r="N1245" s="226">
        <v>31.794</v>
      </c>
      <c r="O1245" s="226">
        <v>32.029000000000003</v>
      </c>
      <c r="P1245" s="226">
        <v>32.078000000000003</v>
      </c>
      <c r="Q1245" s="226">
        <v>32.088999999999999</v>
      </c>
      <c r="R1245" s="226">
        <v>32.448</v>
      </c>
      <c r="S1245" s="226">
        <v>32.767000000000003</v>
      </c>
      <c r="T1245" s="226">
        <v>33.009</v>
      </c>
      <c r="U1245" s="226">
        <v>33.33</v>
      </c>
      <c r="V1245" s="226">
        <v>33.869</v>
      </c>
      <c r="W1245" s="226">
        <v>34.332999999999998</v>
      </c>
      <c r="X1245" s="226">
        <v>34.944000000000003</v>
      </c>
      <c r="Y1245" s="226">
        <v>35.244</v>
      </c>
      <c r="Z1245" s="226">
        <v>35.756999999999998</v>
      </c>
      <c r="AA1245" s="226">
        <v>36.601999999999997</v>
      </c>
      <c r="AB1245" s="226">
        <v>37.284999999999997</v>
      </c>
      <c r="AC1245" s="226">
        <v>37.911999999999999</v>
      </c>
      <c r="AD1245" s="226">
        <v>38.265999999999998</v>
      </c>
      <c r="AE1245" s="226">
        <v>38.576999999999998</v>
      </c>
      <c r="AF1245" s="226">
        <v>38.792999999999999</v>
      </c>
      <c r="AG1245" s="226">
        <v>38.976999999999997</v>
      </c>
      <c r="AH1245" s="226">
        <v>38.668999999999997</v>
      </c>
      <c r="AI1245" s="226">
        <v>38.853999999999999</v>
      </c>
      <c r="AJ1245" s="226">
        <v>39.414999999999999</v>
      </c>
    </row>
    <row r="1246" spans="1:36" x14ac:dyDescent="0.25">
      <c r="A1246" s="17"/>
      <c r="B1246" s="226" t="s">
        <v>2212</v>
      </c>
      <c r="D1246" s="226">
        <v>274.166</v>
      </c>
      <c r="E1246" s="226">
        <v>283.19799999999998</v>
      </c>
      <c r="F1246" s="226">
        <v>299.04899999999998</v>
      </c>
      <c r="G1246" s="226">
        <v>327.745</v>
      </c>
      <c r="H1246" s="226">
        <v>320.79000000000002</v>
      </c>
      <c r="I1246" s="226">
        <v>319.15800000000002</v>
      </c>
      <c r="J1246" s="226">
        <v>317.92099999999999</v>
      </c>
      <c r="K1246" s="226">
        <v>317.21699999999998</v>
      </c>
      <c r="L1246" s="226">
        <v>319.238</v>
      </c>
      <c r="M1246" s="226">
        <v>319.71199999999999</v>
      </c>
      <c r="N1246" s="226">
        <v>321.87099999999998</v>
      </c>
      <c r="O1246" s="226">
        <v>323.87099999999998</v>
      </c>
      <c r="P1246" s="226">
        <v>325.12200000000001</v>
      </c>
      <c r="Q1246" s="226">
        <v>326.35199999999998</v>
      </c>
      <c r="R1246" s="226">
        <v>327.572</v>
      </c>
      <c r="S1246" s="226">
        <v>329.029</v>
      </c>
      <c r="T1246" s="226">
        <v>330.61399999999998</v>
      </c>
      <c r="U1246" s="226">
        <v>332.29399999999998</v>
      </c>
      <c r="V1246" s="226">
        <v>334.16399999999999</v>
      </c>
      <c r="W1246" s="226">
        <v>337.74599999999998</v>
      </c>
      <c r="X1246" s="226">
        <v>340.762</v>
      </c>
      <c r="Y1246" s="226">
        <v>343.23700000000002</v>
      </c>
      <c r="Z1246" s="226">
        <v>345.27600000000001</v>
      </c>
      <c r="AA1246" s="226">
        <v>350.43900000000002</v>
      </c>
      <c r="AB1246" s="226">
        <v>354.85599999999999</v>
      </c>
      <c r="AC1246" s="226">
        <v>358.59</v>
      </c>
      <c r="AD1246" s="226">
        <v>359.95499999999998</v>
      </c>
      <c r="AE1246" s="226">
        <v>360.74200000000002</v>
      </c>
      <c r="AF1246" s="226">
        <v>360.79500000000002</v>
      </c>
      <c r="AG1246" s="226">
        <v>360.298</v>
      </c>
      <c r="AH1246" s="226">
        <v>355.39600000000002</v>
      </c>
      <c r="AI1246" s="226">
        <v>355.07499999999999</v>
      </c>
      <c r="AJ1246" s="226">
        <v>358.16300000000001</v>
      </c>
    </row>
    <row r="1247" spans="1:36" x14ac:dyDescent="0.25">
      <c r="A1247" s="17"/>
      <c r="B1247" s="226" t="s">
        <v>2308</v>
      </c>
    </row>
    <row r="1248" spans="1:36" x14ac:dyDescent="0.25">
      <c r="A1248" s="17"/>
      <c r="B1248" s="226" t="s">
        <v>342</v>
      </c>
      <c r="D1248" s="226">
        <v>5.867</v>
      </c>
      <c r="E1248" s="226">
        <v>6.5519999999999996</v>
      </c>
      <c r="F1248" s="226">
        <v>6.5540000000000003</v>
      </c>
      <c r="G1248" s="226">
        <v>7.4</v>
      </c>
      <c r="H1248" s="226">
        <v>7.3209999999999997</v>
      </c>
      <c r="I1248" s="226">
        <v>7.2960000000000003</v>
      </c>
      <c r="J1248" s="226">
        <v>7.28</v>
      </c>
      <c r="K1248" s="226">
        <v>7.2759999999999998</v>
      </c>
      <c r="L1248" s="226">
        <v>7.3339999999999996</v>
      </c>
      <c r="M1248" s="226">
        <v>7.3550000000000004</v>
      </c>
      <c r="N1248" s="226">
        <v>7.4139999999999997</v>
      </c>
      <c r="O1248" s="226">
        <v>7.4669999999999996</v>
      </c>
      <c r="P1248" s="226">
        <v>7.5019999999999998</v>
      </c>
      <c r="Q1248" s="226">
        <v>7.5339999999999998</v>
      </c>
      <c r="R1248" s="226">
        <v>7.5650000000000004</v>
      </c>
      <c r="S1248" s="226">
        <v>7.5979999999999999</v>
      </c>
      <c r="T1248" s="226">
        <v>7.6340000000000003</v>
      </c>
      <c r="U1248" s="226">
        <v>7.67</v>
      </c>
      <c r="V1248" s="226">
        <v>7.7110000000000003</v>
      </c>
      <c r="W1248" s="226">
        <v>7.7930000000000001</v>
      </c>
      <c r="X1248" s="226">
        <v>7.8639999999999999</v>
      </c>
      <c r="Y1248" s="226">
        <v>7.9210000000000003</v>
      </c>
      <c r="Z1248" s="226">
        <v>7.968</v>
      </c>
      <c r="AA1248" s="226">
        <v>8.0869999999999997</v>
      </c>
      <c r="AB1248" s="226">
        <v>8.1880000000000006</v>
      </c>
      <c r="AC1248" s="226">
        <v>8.2739999999999991</v>
      </c>
      <c r="AD1248" s="226">
        <v>8.3049999999999997</v>
      </c>
      <c r="AE1248" s="226">
        <v>8.3230000000000004</v>
      </c>
      <c r="AF1248" s="226">
        <v>8.3239999999999998</v>
      </c>
      <c r="AG1248" s="226">
        <v>8.3119999999999994</v>
      </c>
      <c r="AH1248" s="226">
        <v>8.1989999999999998</v>
      </c>
      <c r="AI1248" s="226">
        <v>8.1910000000000007</v>
      </c>
      <c r="AJ1248" s="226">
        <v>8.2620000000000005</v>
      </c>
    </row>
    <row r="1249" spans="1:36" x14ac:dyDescent="0.25">
      <c r="A1249" s="17"/>
      <c r="B1249" s="226" t="s">
        <v>2217</v>
      </c>
      <c r="D1249" s="226">
        <v>0.94199999999999995</v>
      </c>
      <c r="E1249" s="226">
        <v>0.96</v>
      </c>
      <c r="F1249" s="226">
        <v>1.018</v>
      </c>
      <c r="G1249" s="226">
        <v>1.1100000000000001</v>
      </c>
      <c r="H1249" s="226">
        <v>1.093</v>
      </c>
      <c r="I1249" s="226">
        <v>1.087</v>
      </c>
      <c r="J1249" s="226">
        <v>1.0820000000000001</v>
      </c>
      <c r="K1249" s="226">
        <v>1.079</v>
      </c>
      <c r="L1249" s="226">
        <v>1.0860000000000001</v>
      </c>
      <c r="M1249" s="226">
        <v>1.087</v>
      </c>
      <c r="N1249" s="226">
        <v>1.0940000000000001</v>
      </c>
      <c r="O1249" s="226">
        <v>1.1000000000000001</v>
      </c>
      <c r="P1249" s="226">
        <v>1.1040000000000001</v>
      </c>
      <c r="Q1249" s="226">
        <v>1.1080000000000001</v>
      </c>
      <c r="R1249" s="226">
        <v>1.1120000000000001</v>
      </c>
      <c r="S1249" s="226">
        <v>1.117</v>
      </c>
      <c r="T1249" s="226">
        <v>1.1220000000000001</v>
      </c>
      <c r="U1249" s="226">
        <v>1.1279999999999999</v>
      </c>
      <c r="V1249" s="226">
        <v>1.135</v>
      </c>
      <c r="W1249" s="226">
        <v>1.147</v>
      </c>
      <c r="X1249" s="226">
        <v>1.157</v>
      </c>
      <c r="Y1249" s="226">
        <v>1.1659999999999999</v>
      </c>
      <c r="Z1249" s="226">
        <v>1.173</v>
      </c>
      <c r="AA1249" s="226">
        <v>1.1910000000000001</v>
      </c>
      <c r="AB1249" s="226">
        <v>1.206</v>
      </c>
      <c r="AC1249" s="226">
        <v>1.2190000000000001</v>
      </c>
      <c r="AD1249" s="226">
        <v>1.2230000000000001</v>
      </c>
      <c r="AE1249" s="226">
        <v>1.226</v>
      </c>
      <c r="AF1249" s="226">
        <v>1.226</v>
      </c>
      <c r="AG1249" s="226">
        <v>1.2250000000000001</v>
      </c>
      <c r="AH1249" s="226">
        <v>1.208</v>
      </c>
      <c r="AI1249" s="226">
        <v>1.2070000000000001</v>
      </c>
      <c r="AJ1249" s="226">
        <v>1.218</v>
      </c>
    </row>
    <row r="1250" spans="1:36" x14ac:dyDescent="0.25">
      <c r="A1250" s="17"/>
      <c r="B1250" s="226" t="s">
        <v>2212</v>
      </c>
      <c r="D1250" s="226">
        <v>6.8090000000000002</v>
      </c>
      <c r="E1250" s="226">
        <v>7.5119999999999996</v>
      </c>
      <c r="F1250" s="226">
        <v>7.5720000000000001</v>
      </c>
      <c r="G1250" s="226">
        <v>8.51</v>
      </c>
      <c r="H1250" s="226">
        <v>8.4149999999999991</v>
      </c>
      <c r="I1250" s="226">
        <v>8.3829999999999991</v>
      </c>
      <c r="J1250" s="226">
        <v>8.3620000000000001</v>
      </c>
      <c r="K1250" s="226">
        <v>8.3559999999999999</v>
      </c>
      <c r="L1250" s="226">
        <v>8.4190000000000005</v>
      </c>
      <c r="M1250" s="226">
        <v>8.4410000000000007</v>
      </c>
      <c r="N1250" s="226">
        <v>8.5079999999999991</v>
      </c>
      <c r="O1250" s="226">
        <v>8.5670000000000002</v>
      </c>
      <c r="P1250" s="226">
        <v>8.6059999999999999</v>
      </c>
      <c r="Q1250" s="226">
        <v>8.6419999999999995</v>
      </c>
      <c r="R1250" s="226">
        <v>8.6769999999999996</v>
      </c>
      <c r="S1250" s="226">
        <v>8.7149999999999999</v>
      </c>
      <c r="T1250" s="226">
        <v>8.7560000000000002</v>
      </c>
      <c r="U1250" s="226">
        <v>8.798</v>
      </c>
      <c r="V1250" s="226">
        <v>8.8460000000000001</v>
      </c>
      <c r="W1250" s="226">
        <v>8.94</v>
      </c>
      <c r="X1250" s="226">
        <v>9.0220000000000002</v>
      </c>
      <c r="Y1250" s="226">
        <v>9.0869999999999997</v>
      </c>
      <c r="Z1250" s="226">
        <v>9.141</v>
      </c>
      <c r="AA1250" s="226">
        <v>9.2780000000000005</v>
      </c>
      <c r="AB1250" s="226">
        <v>9.3940000000000001</v>
      </c>
      <c r="AC1250" s="226">
        <v>9.4930000000000003</v>
      </c>
      <c r="AD1250" s="226">
        <v>9.5289999999999999</v>
      </c>
      <c r="AE1250" s="226">
        <v>9.5500000000000007</v>
      </c>
      <c r="AF1250" s="226">
        <v>9.5510000000000002</v>
      </c>
      <c r="AG1250" s="226">
        <v>9.5370000000000008</v>
      </c>
      <c r="AH1250" s="226">
        <v>9.407</v>
      </c>
      <c r="AI1250" s="226">
        <v>9.3979999999999997</v>
      </c>
      <c r="AJ1250" s="226">
        <v>9.4789999999999992</v>
      </c>
    </row>
    <row r="1251" spans="1:36" x14ac:dyDescent="0.25">
      <c r="A1251" s="17"/>
      <c r="B1251" s="226" t="s">
        <v>2309</v>
      </c>
    </row>
    <row r="1252" spans="1:36" x14ac:dyDescent="0.25">
      <c r="A1252" s="17"/>
      <c r="B1252" s="226" t="s">
        <v>342</v>
      </c>
      <c r="D1252" s="226">
        <v>137.268</v>
      </c>
      <c r="E1252" s="226">
        <v>152.60400000000001</v>
      </c>
      <c r="F1252" s="226">
        <v>148.22499999999999</v>
      </c>
      <c r="G1252" s="226">
        <v>160.23599999999999</v>
      </c>
      <c r="H1252" s="226">
        <v>158.59100000000001</v>
      </c>
      <c r="I1252" s="226">
        <v>158.64699999999999</v>
      </c>
      <c r="J1252" s="226">
        <v>158.19900000000001</v>
      </c>
      <c r="K1252" s="226">
        <v>158.154</v>
      </c>
      <c r="L1252" s="226">
        <v>159.01900000000001</v>
      </c>
      <c r="M1252" s="226">
        <v>158.99</v>
      </c>
      <c r="N1252" s="226">
        <v>159.6</v>
      </c>
      <c r="O1252" s="226">
        <v>160.108</v>
      </c>
      <c r="P1252" s="226">
        <v>160.21299999999999</v>
      </c>
      <c r="Q1252" s="226">
        <v>160.22999999999999</v>
      </c>
      <c r="R1252" s="226">
        <v>160.19300000000001</v>
      </c>
      <c r="S1252" s="226">
        <v>160.15899999999999</v>
      </c>
      <c r="T1252" s="226">
        <v>160.13900000000001</v>
      </c>
      <c r="U1252" s="226">
        <v>160.09200000000001</v>
      </c>
      <c r="V1252" s="226">
        <v>159.98599999999999</v>
      </c>
      <c r="W1252" s="226">
        <v>160.57599999999999</v>
      </c>
      <c r="X1252" s="226">
        <v>160.81399999999999</v>
      </c>
      <c r="Y1252" s="226">
        <v>160.798</v>
      </c>
      <c r="Z1252" s="226">
        <v>160.55099999999999</v>
      </c>
      <c r="AA1252" s="226">
        <v>161.51499999999999</v>
      </c>
      <c r="AB1252" s="226">
        <v>162.16499999999999</v>
      </c>
      <c r="AC1252" s="226">
        <v>162.517</v>
      </c>
      <c r="AD1252" s="226">
        <v>161.994</v>
      </c>
      <c r="AE1252" s="226">
        <v>161.203</v>
      </c>
      <c r="AF1252" s="226">
        <v>160.30500000000001</v>
      </c>
      <c r="AG1252" s="226">
        <v>159.09299999999999</v>
      </c>
      <c r="AH1252" s="226">
        <v>156.27099999999999</v>
      </c>
      <c r="AI1252" s="226">
        <v>155.255</v>
      </c>
      <c r="AJ1252" s="226">
        <v>155.59899999999999</v>
      </c>
    </row>
    <row r="1253" spans="1:36" x14ac:dyDescent="0.25">
      <c r="A1253" s="17"/>
      <c r="B1253" s="226" t="s">
        <v>2217</v>
      </c>
      <c r="D1253" s="226">
        <v>48.997999999999998</v>
      </c>
      <c r="E1253" s="226">
        <v>49.921999999999997</v>
      </c>
      <c r="F1253" s="226">
        <v>52.942999999999998</v>
      </c>
      <c r="G1253" s="226">
        <v>57.741999999999997</v>
      </c>
      <c r="H1253" s="226">
        <v>56.856000000000002</v>
      </c>
      <c r="I1253" s="226">
        <v>56.530999999999999</v>
      </c>
      <c r="J1253" s="226">
        <v>56.283000000000001</v>
      </c>
      <c r="K1253" s="226">
        <v>56.128999999999998</v>
      </c>
      <c r="L1253" s="226">
        <v>56.460999999999999</v>
      </c>
      <c r="M1253" s="226">
        <v>56.52</v>
      </c>
      <c r="N1253" s="226">
        <v>56.884</v>
      </c>
      <c r="O1253" s="226">
        <v>57.219000000000001</v>
      </c>
      <c r="P1253" s="226">
        <v>57.427</v>
      </c>
      <c r="Q1253" s="226">
        <v>57.628</v>
      </c>
      <c r="R1253" s="226">
        <v>57.841000000000001</v>
      </c>
      <c r="S1253" s="226">
        <v>58.094999999999999</v>
      </c>
      <c r="T1253" s="226">
        <v>58.374000000000002</v>
      </c>
      <c r="U1253" s="226">
        <v>58.674999999999997</v>
      </c>
      <c r="V1253" s="226">
        <v>59.012999999999998</v>
      </c>
      <c r="W1253" s="226">
        <v>59.652000000000001</v>
      </c>
      <c r="X1253" s="226">
        <v>60.197000000000003</v>
      </c>
      <c r="Y1253" s="226">
        <v>60.634999999999998</v>
      </c>
      <c r="Z1253" s="226">
        <v>61.000999999999998</v>
      </c>
      <c r="AA1253" s="226">
        <v>61.92</v>
      </c>
      <c r="AB1253" s="226">
        <v>62.707000000000001</v>
      </c>
      <c r="AC1253" s="226">
        <v>63.374000000000002</v>
      </c>
      <c r="AD1253" s="226">
        <v>63.62</v>
      </c>
      <c r="AE1253" s="226">
        <v>63.762999999999998</v>
      </c>
      <c r="AF1253" s="226">
        <v>63.776000000000003</v>
      </c>
      <c r="AG1253" s="226">
        <v>63.691000000000003</v>
      </c>
      <c r="AH1253" s="226">
        <v>62.828000000000003</v>
      </c>
      <c r="AI1253" s="226">
        <v>62.771999999999998</v>
      </c>
      <c r="AJ1253" s="226">
        <v>63.323</v>
      </c>
    </row>
    <row r="1254" spans="1:36" x14ac:dyDescent="0.25">
      <c r="A1254" s="17"/>
      <c r="B1254" s="226" t="s">
        <v>2218</v>
      </c>
      <c r="D1254" s="226">
        <v>0</v>
      </c>
      <c r="E1254" s="226">
        <v>0</v>
      </c>
      <c r="F1254" s="226">
        <v>0</v>
      </c>
      <c r="G1254" s="226">
        <v>0</v>
      </c>
      <c r="H1254" s="226">
        <v>0</v>
      </c>
      <c r="I1254" s="226">
        <v>0</v>
      </c>
      <c r="J1254" s="226">
        <v>0</v>
      </c>
      <c r="K1254" s="226">
        <v>0</v>
      </c>
      <c r="L1254" s="226">
        <v>0</v>
      </c>
      <c r="M1254" s="226">
        <v>0</v>
      </c>
      <c r="N1254" s="226">
        <v>0</v>
      </c>
      <c r="O1254" s="226">
        <v>0</v>
      </c>
      <c r="P1254" s="226">
        <v>0</v>
      </c>
      <c r="Q1254" s="226">
        <v>0</v>
      </c>
      <c r="R1254" s="226">
        <v>0</v>
      </c>
      <c r="S1254" s="226">
        <v>0</v>
      </c>
      <c r="T1254" s="226">
        <v>0</v>
      </c>
      <c r="U1254" s="226">
        <v>0</v>
      </c>
      <c r="V1254" s="226">
        <v>0</v>
      </c>
      <c r="W1254" s="226">
        <v>0</v>
      </c>
      <c r="X1254" s="226">
        <v>0</v>
      </c>
      <c r="Y1254" s="226">
        <v>0</v>
      </c>
      <c r="Z1254" s="226">
        <v>0</v>
      </c>
      <c r="AA1254" s="226">
        <v>0</v>
      </c>
      <c r="AB1254" s="226">
        <v>0</v>
      </c>
      <c r="AC1254" s="226">
        <v>0</v>
      </c>
      <c r="AD1254" s="226">
        <v>0</v>
      </c>
      <c r="AE1254" s="226">
        <v>0</v>
      </c>
      <c r="AF1254" s="226">
        <v>0</v>
      </c>
      <c r="AG1254" s="226">
        <v>0</v>
      </c>
      <c r="AH1254" s="226">
        <v>0</v>
      </c>
      <c r="AI1254" s="226">
        <v>0</v>
      </c>
      <c r="AJ1254" s="226">
        <v>0</v>
      </c>
    </row>
    <row r="1255" spans="1:36" x14ac:dyDescent="0.25">
      <c r="A1255" s="17"/>
      <c r="B1255" s="226" t="s">
        <v>2219</v>
      </c>
      <c r="D1255" s="226">
        <v>0</v>
      </c>
      <c r="E1255" s="226">
        <v>0</v>
      </c>
      <c r="F1255" s="226">
        <v>0</v>
      </c>
      <c r="G1255" s="226">
        <v>0</v>
      </c>
      <c r="H1255" s="226">
        <v>0</v>
      </c>
      <c r="I1255" s="226">
        <v>0</v>
      </c>
      <c r="J1255" s="226">
        <v>0</v>
      </c>
      <c r="K1255" s="226">
        <v>0</v>
      </c>
      <c r="L1255" s="226">
        <v>0</v>
      </c>
      <c r="M1255" s="226">
        <v>0</v>
      </c>
      <c r="N1255" s="226">
        <v>0</v>
      </c>
      <c r="O1255" s="226">
        <v>0</v>
      </c>
      <c r="P1255" s="226">
        <v>0</v>
      </c>
      <c r="Q1255" s="226">
        <v>0</v>
      </c>
      <c r="R1255" s="226">
        <v>0</v>
      </c>
      <c r="S1255" s="226">
        <v>0</v>
      </c>
      <c r="T1255" s="226">
        <v>0</v>
      </c>
      <c r="U1255" s="226">
        <v>0</v>
      </c>
      <c r="V1255" s="226">
        <v>0</v>
      </c>
      <c r="W1255" s="226">
        <v>0</v>
      </c>
      <c r="X1255" s="226">
        <v>0</v>
      </c>
      <c r="Y1255" s="226">
        <v>0</v>
      </c>
      <c r="Z1255" s="226">
        <v>0</v>
      </c>
      <c r="AA1255" s="226">
        <v>0</v>
      </c>
      <c r="AB1255" s="226">
        <v>0</v>
      </c>
      <c r="AC1255" s="226">
        <v>0</v>
      </c>
      <c r="AD1255" s="226">
        <v>0</v>
      </c>
      <c r="AE1255" s="226">
        <v>0</v>
      </c>
      <c r="AF1255" s="226">
        <v>0</v>
      </c>
      <c r="AG1255" s="226">
        <v>0</v>
      </c>
      <c r="AH1255" s="226">
        <v>0</v>
      </c>
      <c r="AI1255" s="226">
        <v>0</v>
      </c>
      <c r="AJ1255" s="226">
        <v>0</v>
      </c>
    </row>
    <row r="1256" spans="1:36" x14ac:dyDescent="0.25">
      <c r="A1256" s="17"/>
      <c r="B1256" s="226" t="s">
        <v>2212</v>
      </c>
      <c r="D1256" s="226">
        <v>186.26599999999999</v>
      </c>
      <c r="E1256" s="226">
        <v>202.52600000000001</v>
      </c>
      <c r="F1256" s="226">
        <v>201.167</v>
      </c>
      <c r="G1256" s="226">
        <v>217.97800000000001</v>
      </c>
      <c r="H1256" s="226">
        <v>215.447</v>
      </c>
      <c r="I1256" s="226">
        <v>215.178</v>
      </c>
      <c r="J1256" s="226">
        <v>214.482</v>
      </c>
      <c r="K1256" s="226">
        <v>214.28299999999999</v>
      </c>
      <c r="L1256" s="226">
        <v>215.48</v>
      </c>
      <c r="M1256" s="226">
        <v>215.50899999999999</v>
      </c>
      <c r="N1256" s="226">
        <v>216.48400000000001</v>
      </c>
      <c r="O1256" s="226">
        <v>217.327</v>
      </c>
      <c r="P1256" s="226">
        <v>217.63900000000001</v>
      </c>
      <c r="Q1256" s="226">
        <v>217.858</v>
      </c>
      <c r="R1256" s="226">
        <v>218.03399999999999</v>
      </c>
      <c r="S1256" s="226">
        <v>218.25299999999999</v>
      </c>
      <c r="T1256" s="226">
        <v>218.51300000000001</v>
      </c>
      <c r="U1256" s="226">
        <v>218.767</v>
      </c>
      <c r="V1256" s="226">
        <v>218.999</v>
      </c>
      <c r="W1256" s="226">
        <v>220.22800000000001</v>
      </c>
      <c r="X1256" s="226">
        <v>221.011</v>
      </c>
      <c r="Y1256" s="226">
        <v>221.43299999999999</v>
      </c>
      <c r="Z1256" s="226">
        <v>221.55199999999999</v>
      </c>
      <c r="AA1256" s="226">
        <v>223.435</v>
      </c>
      <c r="AB1256" s="226">
        <v>224.87299999999999</v>
      </c>
      <c r="AC1256" s="226">
        <v>225.89099999999999</v>
      </c>
      <c r="AD1256" s="226">
        <v>225.614</v>
      </c>
      <c r="AE1256" s="226">
        <v>224.96700000000001</v>
      </c>
      <c r="AF1256" s="226">
        <v>224.08099999999999</v>
      </c>
      <c r="AG1256" s="226">
        <v>222.785</v>
      </c>
      <c r="AH1256" s="226">
        <v>219.09899999999999</v>
      </c>
      <c r="AI1256" s="226">
        <v>218.02699999999999</v>
      </c>
      <c r="AJ1256" s="226">
        <v>218.922</v>
      </c>
    </row>
    <row r="1257" spans="1:36" x14ac:dyDescent="0.25">
      <c r="A1257" s="17"/>
      <c r="B1257" s="226" t="s">
        <v>2359</v>
      </c>
    </row>
    <row r="1258" spans="1:36" x14ac:dyDescent="0.25">
      <c r="A1258" s="17"/>
      <c r="B1258" s="226" t="s">
        <v>342</v>
      </c>
      <c r="D1258" s="226">
        <v>48.134999999999998</v>
      </c>
      <c r="E1258" s="226">
        <v>53.756</v>
      </c>
      <c r="F1258" s="226">
        <v>53.771999999999998</v>
      </c>
      <c r="G1258" s="226">
        <v>60.709000000000003</v>
      </c>
      <c r="H1258" s="226">
        <v>60.066000000000003</v>
      </c>
      <c r="I1258" s="226">
        <v>59.856999999999999</v>
      </c>
      <c r="J1258" s="226">
        <v>59.725000000000001</v>
      </c>
      <c r="K1258" s="226">
        <v>59.695</v>
      </c>
      <c r="L1258" s="226">
        <v>60.164999999999999</v>
      </c>
      <c r="M1258" s="226">
        <v>60.337000000000003</v>
      </c>
      <c r="N1258" s="226">
        <v>60.829000000000001</v>
      </c>
      <c r="O1258" s="226">
        <v>61.259</v>
      </c>
      <c r="P1258" s="226">
        <v>61.546999999999997</v>
      </c>
      <c r="Q1258" s="226">
        <v>61.808999999999997</v>
      </c>
      <c r="R1258" s="226">
        <v>62.064999999999998</v>
      </c>
      <c r="S1258" s="226">
        <v>62.335000000000001</v>
      </c>
      <c r="T1258" s="226">
        <v>62.628999999999998</v>
      </c>
      <c r="U1258" s="226">
        <v>62.924999999999997</v>
      </c>
      <c r="V1258" s="226">
        <v>63.262</v>
      </c>
      <c r="W1258" s="226">
        <v>63.933</v>
      </c>
      <c r="X1258" s="226">
        <v>64.521000000000001</v>
      </c>
      <c r="Y1258" s="226">
        <v>64.986000000000004</v>
      </c>
      <c r="Z1258" s="226">
        <v>65.37</v>
      </c>
      <c r="AA1258" s="226">
        <v>66.346999999999994</v>
      </c>
      <c r="AB1258" s="226">
        <v>67.177999999999997</v>
      </c>
      <c r="AC1258" s="226">
        <v>67.882000000000005</v>
      </c>
      <c r="AD1258" s="226">
        <v>68.138000000000005</v>
      </c>
      <c r="AE1258" s="226">
        <v>68.286000000000001</v>
      </c>
      <c r="AF1258" s="226">
        <v>68.292000000000002</v>
      </c>
      <c r="AG1258" s="226">
        <v>68.194000000000003</v>
      </c>
      <c r="AH1258" s="226">
        <v>67.262</v>
      </c>
      <c r="AI1258" s="226">
        <v>67.195999999999998</v>
      </c>
      <c r="AJ1258" s="226">
        <v>67.778000000000006</v>
      </c>
    </row>
    <row r="1259" spans="1:36" x14ac:dyDescent="0.25">
      <c r="A1259" s="17"/>
      <c r="B1259" s="226" t="s">
        <v>2232</v>
      </c>
    </row>
    <row r="1260" spans="1:36" x14ac:dyDescent="0.25">
      <c r="A1260" s="17"/>
      <c r="B1260" s="226" t="s">
        <v>342</v>
      </c>
      <c r="D1260" s="226">
        <v>5.7850000000000001</v>
      </c>
      <c r="E1260" s="226">
        <v>6.46</v>
      </c>
      <c r="F1260" s="226">
        <v>6.4619999999999997</v>
      </c>
      <c r="G1260" s="226">
        <v>7.2960000000000003</v>
      </c>
      <c r="H1260" s="226">
        <v>7.218</v>
      </c>
      <c r="I1260" s="226">
        <v>7.1929999999999996</v>
      </c>
      <c r="J1260" s="226">
        <v>7.1769999999999996</v>
      </c>
      <c r="K1260" s="226">
        <v>7.1740000000000004</v>
      </c>
      <c r="L1260" s="226">
        <v>7.23</v>
      </c>
      <c r="M1260" s="226">
        <v>7.2510000000000003</v>
      </c>
      <c r="N1260" s="226">
        <v>7.31</v>
      </c>
      <c r="O1260" s="226">
        <v>7.3620000000000001</v>
      </c>
      <c r="P1260" s="226">
        <v>7.3959999999999999</v>
      </c>
      <c r="Q1260" s="226">
        <v>7.4279999999999999</v>
      </c>
      <c r="R1260" s="226">
        <v>7.4580000000000002</v>
      </c>
      <c r="S1260" s="226">
        <v>7.4909999999999997</v>
      </c>
      <c r="T1260" s="226">
        <v>7.5259999999999998</v>
      </c>
      <c r="U1260" s="226">
        <v>7.5620000000000003</v>
      </c>
      <c r="V1260" s="226">
        <v>7.6020000000000003</v>
      </c>
      <c r="W1260" s="226">
        <v>7.6829999999999998</v>
      </c>
      <c r="X1260" s="226">
        <v>7.7539999999999996</v>
      </c>
      <c r="Y1260" s="226">
        <v>7.8090000000000002</v>
      </c>
      <c r="Z1260" s="226">
        <v>7.8559999999999999</v>
      </c>
      <c r="AA1260" s="226">
        <v>7.9729999999999999</v>
      </c>
      <c r="AB1260" s="226">
        <v>8.0730000000000004</v>
      </c>
      <c r="AC1260" s="226">
        <v>8.157</v>
      </c>
      <c r="AD1260" s="226">
        <v>8.1880000000000006</v>
      </c>
      <c r="AE1260" s="226">
        <v>8.2059999999999995</v>
      </c>
      <c r="AF1260" s="226">
        <v>8.2070000000000007</v>
      </c>
      <c r="AG1260" s="226">
        <v>8.1950000000000003</v>
      </c>
      <c r="AH1260" s="226">
        <v>8.0830000000000002</v>
      </c>
      <c r="AI1260" s="226">
        <v>8.0749999999999993</v>
      </c>
      <c r="AJ1260" s="226">
        <v>8.1449999999999996</v>
      </c>
    </row>
    <row r="1261" spans="1:36" x14ac:dyDescent="0.25">
      <c r="A1261" s="17"/>
      <c r="B1261" s="226" t="s">
        <v>2217</v>
      </c>
      <c r="D1261" s="226">
        <v>17.902999999999999</v>
      </c>
      <c r="E1261" s="226">
        <v>18.241</v>
      </c>
      <c r="F1261" s="226">
        <v>19.344000000000001</v>
      </c>
      <c r="G1261" s="226">
        <v>21.097999999999999</v>
      </c>
      <c r="H1261" s="226">
        <v>20.774000000000001</v>
      </c>
      <c r="I1261" s="226">
        <v>20.655000000000001</v>
      </c>
      <c r="J1261" s="226">
        <v>20.565000000000001</v>
      </c>
      <c r="K1261" s="226">
        <v>20.509</v>
      </c>
      <c r="L1261" s="226">
        <v>20.63</v>
      </c>
      <c r="M1261" s="226">
        <v>20.651</v>
      </c>
      <c r="N1261" s="226">
        <v>20.785</v>
      </c>
      <c r="O1261" s="226">
        <v>20.907</v>
      </c>
      <c r="P1261" s="226">
        <v>20.983000000000001</v>
      </c>
      <c r="Q1261" s="226">
        <v>21.056000000000001</v>
      </c>
      <c r="R1261" s="226">
        <v>21.134</v>
      </c>
      <c r="S1261" s="226">
        <v>21.227</v>
      </c>
      <c r="T1261" s="226">
        <v>21.329000000000001</v>
      </c>
      <c r="U1261" s="226">
        <v>21.439</v>
      </c>
      <c r="V1261" s="226">
        <v>21.562000000000001</v>
      </c>
      <c r="W1261" s="226">
        <v>21.795999999999999</v>
      </c>
      <c r="X1261" s="226">
        <v>21.995000000000001</v>
      </c>
      <c r="Y1261" s="226">
        <v>22.155000000000001</v>
      </c>
      <c r="Z1261" s="226">
        <v>22.289000000000001</v>
      </c>
      <c r="AA1261" s="226">
        <v>22.625</v>
      </c>
      <c r="AB1261" s="226">
        <v>22.911999999999999</v>
      </c>
      <c r="AC1261" s="226">
        <v>23.155999999999999</v>
      </c>
      <c r="AD1261" s="226">
        <v>23.245999999999999</v>
      </c>
      <c r="AE1261" s="226">
        <v>23.297999999999998</v>
      </c>
      <c r="AF1261" s="226">
        <v>23.303000000000001</v>
      </c>
      <c r="AG1261" s="226">
        <v>23.271999999999998</v>
      </c>
      <c r="AH1261" s="226">
        <v>22.956</v>
      </c>
      <c r="AI1261" s="226">
        <v>22.936</v>
      </c>
      <c r="AJ1261" s="226">
        <v>23.137</v>
      </c>
    </row>
    <row r="1262" spans="1:36" x14ac:dyDescent="0.25">
      <c r="A1262" s="17"/>
      <c r="B1262" s="226" t="s">
        <v>22</v>
      </c>
      <c r="D1262" s="226">
        <v>0</v>
      </c>
      <c r="E1262" s="226">
        <v>0</v>
      </c>
      <c r="F1262" s="226">
        <v>0</v>
      </c>
      <c r="G1262" s="226">
        <v>0</v>
      </c>
      <c r="H1262" s="226">
        <v>0</v>
      </c>
      <c r="I1262" s="226">
        <v>0</v>
      </c>
      <c r="J1262" s="226">
        <v>0</v>
      </c>
      <c r="K1262" s="226">
        <v>0</v>
      </c>
      <c r="L1262" s="226">
        <v>0</v>
      </c>
      <c r="M1262" s="226">
        <v>0</v>
      </c>
      <c r="N1262" s="226">
        <v>0</v>
      </c>
      <c r="O1262" s="226">
        <v>0</v>
      </c>
      <c r="P1262" s="226">
        <v>0</v>
      </c>
      <c r="Q1262" s="226">
        <v>0</v>
      </c>
      <c r="R1262" s="226">
        <v>0</v>
      </c>
      <c r="S1262" s="226">
        <v>0</v>
      </c>
      <c r="T1262" s="226">
        <v>0</v>
      </c>
      <c r="U1262" s="226">
        <v>0</v>
      </c>
      <c r="V1262" s="226">
        <v>0</v>
      </c>
      <c r="W1262" s="226">
        <v>0</v>
      </c>
      <c r="X1262" s="226">
        <v>0</v>
      </c>
      <c r="Y1262" s="226">
        <v>0</v>
      </c>
      <c r="Z1262" s="226">
        <v>0</v>
      </c>
      <c r="AA1262" s="226">
        <v>0</v>
      </c>
      <c r="AB1262" s="226">
        <v>0</v>
      </c>
      <c r="AC1262" s="226">
        <v>0</v>
      </c>
      <c r="AD1262" s="226">
        <v>0</v>
      </c>
      <c r="AE1262" s="226">
        <v>0</v>
      </c>
      <c r="AF1262" s="226">
        <v>0</v>
      </c>
      <c r="AG1262" s="226">
        <v>0</v>
      </c>
      <c r="AH1262" s="226">
        <v>0</v>
      </c>
      <c r="AI1262" s="226">
        <v>0</v>
      </c>
      <c r="AJ1262" s="226">
        <v>0</v>
      </c>
    </row>
    <row r="1263" spans="1:36" x14ac:dyDescent="0.25">
      <c r="A1263" s="17"/>
      <c r="B1263" s="226" t="s">
        <v>2218</v>
      </c>
      <c r="D1263" s="226">
        <v>0</v>
      </c>
      <c r="E1263" s="226">
        <v>0</v>
      </c>
      <c r="F1263" s="226">
        <v>0</v>
      </c>
      <c r="G1263" s="226">
        <v>0</v>
      </c>
      <c r="H1263" s="226">
        <v>0</v>
      </c>
      <c r="I1263" s="226">
        <v>0</v>
      </c>
      <c r="J1263" s="226">
        <v>0</v>
      </c>
      <c r="K1263" s="226">
        <v>0</v>
      </c>
      <c r="L1263" s="226">
        <v>0</v>
      </c>
      <c r="M1263" s="226">
        <v>0</v>
      </c>
      <c r="N1263" s="226">
        <v>0</v>
      </c>
      <c r="O1263" s="226">
        <v>0</v>
      </c>
      <c r="P1263" s="226">
        <v>0</v>
      </c>
      <c r="Q1263" s="226">
        <v>0</v>
      </c>
      <c r="R1263" s="226">
        <v>0</v>
      </c>
      <c r="S1263" s="226">
        <v>0</v>
      </c>
      <c r="T1263" s="226">
        <v>0</v>
      </c>
      <c r="U1263" s="226">
        <v>0</v>
      </c>
      <c r="V1263" s="226">
        <v>0</v>
      </c>
      <c r="W1263" s="226">
        <v>0</v>
      </c>
      <c r="X1263" s="226">
        <v>0</v>
      </c>
      <c r="Y1263" s="226">
        <v>0</v>
      </c>
      <c r="Z1263" s="226">
        <v>0</v>
      </c>
      <c r="AA1263" s="226">
        <v>0</v>
      </c>
      <c r="AB1263" s="226">
        <v>0</v>
      </c>
      <c r="AC1263" s="226">
        <v>0</v>
      </c>
      <c r="AD1263" s="226">
        <v>0</v>
      </c>
      <c r="AE1263" s="226">
        <v>0</v>
      </c>
      <c r="AF1263" s="226">
        <v>0</v>
      </c>
      <c r="AG1263" s="226">
        <v>0</v>
      </c>
      <c r="AH1263" s="226">
        <v>0</v>
      </c>
      <c r="AI1263" s="226">
        <v>0</v>
      </c>
      <c r="AJ1263" s="226">
        <v>0</v>
      </c>
    </row>
    <row r="1264" spans="1:36" x14ac:dyDescent="0.25">
      <c r="A1264" s="17"/>
      <c r="B1264" s="226" t="s">
        <v>2212</v>
      </c>
      <c r="D1264" s="226">
        <v>23.687999999999999</v>
      </c>
      <c r="E1264" s="226">
        <v>24.701000000000001</v>
      </c>
      <c r="F1264" s="226">
        <v>25.806000000000001</v>
      </c>
      <c r="G1264" s="226">
        <v>28.393999999999998</v>
      </c>
      <c r="H1264" s="226">
        <v>27.992999999999999</v>
      </c>
      <c r="I1264" s="226">
        <v>27.849</v>
      </c>
      <c r="J1264" s="226">
        <v>27.742000000000001</v>
      </c>
      <c r="K1264" s="226">
        <v>27.681999999999999</v>
      </c>
      <c r="L1264" s="226">
        <v>27.86</v>
      </c>
      <c r="M1264" s="226">
        <v>27.902000000000001</v>
      </c>
      <c r="N1264" s="226">
        <v>28.094999999999999</v>
      </c>
      <c r="O1264" s="226">
        <v>28.268999999999998</v>
      </c>
      <c r="P1264" s="226">
        <v>28.379000000000001</v>
      </c>
      <c r="Q1264" s="226">
        <v>28.484000000000002</v>
      </c>
      <c r="R1264" s="226">
        <v>28.593</v>
      </c>
      <c r="S1264" s="226">
        <v>28.718</v>
      </c>
      <c r="T1264" s="226">
        <v>28.855</v>
      </c>
      <c r="U1264" s="226">
        <v>29.001000000000001</v>
      </c>
      <c r="V1264" s="226">
        <v>29.164999999999999</v>
      </c>
      <c r="W1264" s="226">
        <v>29.478999999999999</v>
      </c>
      <c r="X1264" s="226">
        <v>29.748999999999999</v>
      </c>
      <c r="Y1264" s="226">
        <v>29.963999999999999</v>
      </c>
      <c r="Z1264" s="226">
        <v>30.143999999999998</v>
      </c>
      <c r="AA1264" s="226">
        <v>30.597999999999999</v>
      </c>
      <c r="AB1264" s="226">
        <v>30.984999999999999</v>
      </c>
      <c r="AC1264" s="226">
        <v>31.312999999999999</v>
      </c>
      <c r="AD1264" s="226">
        <v>31.434000000000001</v>
      </c>
      <c r="AE1264" s="226">
        <v>31.504000000000001</v>
      </c>
      <c r="AF1264" s="226">
        <v>31.509</v>
      </c>
      <c r="AG1264" s="226">
        <v>31.466999999999999</v>
      </c>
      <c r="AH1264" s="226">
        <v>31.039000000000001</v>
      </c>
      <c r="AI1264" s="226">
        <v>31.010999999999999</v>
      </c>
      <c r="AJ1264" s="226">
        <v>31.282</v>
      </c>
    </row>
    <row r="1265" spans="1:36" x14ac:dyDescent="0.25">
      <c r="A1265" s="17"/>
      <c r="B1265" s="226" t="s">
        <v>587</v>
      </c>
    </row>
    <row r="1266" spans="1:36" x14ac:dyDescent="0.25">
      <c r="A1266" s="17"/>
      <c r="B1266" s="226" t="s">
        <v>2360</v>
      </c>
      <c r="D1266" s="226">
        <v>246.89</v>
      </c>
      <c r="E1266" s="226">
        <v>235.95500000000001</v>
      </c>
      <c r="F1266" s="226">
        <v>244.048</v>
      </c>
      <c r="G1266" s="226">
        <v>267.90100000000001</v>
      </c>
      <c r="H1266" s="226">
        <v>271.267</v>
      </c>
      <c r="I1266" s="226">
        <v>266.488</v>
      </c>
      <c r="J1266" s="226">
        <v>263.85500000000002</v>
      </c>
      <c r="K1266" s="226">
        <v>261.988</v>
      </c>
      <c r="L1266" s="226">
        <v>261.84199999999998</v>
      </c>
      <c r="M1266" s="226">
        <v>260.935</v>
      </c>
      <c r="N1266" s="226">
        <v>261.08600000000001</v>
      </c>
      <c r="O1266" s="226">
        <v>261.18400000000003</v>
      </c>
      <c r="P1266" s="226">
        <v>260.79700000000003</v>
      </c>
      <c r="Q1266" s="226">
        <v>260.51900000000001</v>
      </c>
      <c r="R1266" s="226">
        <v>260.87599999999998</v>
      </c>
      <c r="S1266" s="226">
        <v>260.61399999999998</v>
      </c>
      <c r="T1266" s="226">
        <v>260.71600000000001</v>
      </c>
      <c r="U1266" s="226">
        <v>261.08300000000003</v>
      </c>
      <c r="V1266" s="226">
        <v>261.05399999999997</v>
      </c>
      <c r="W1266" s="226">
        <v>262.83100000000002</v>
      </c>
      <c r="X1266" s="226">
        <v>264.04000000000002</v>
      </c>
      <c r="Y1266" s="226">
        <v>265.17599999999999</v>
      </c>
      <c r="Z1266" s="226">
        <v>265.69400000000002</v>
      </c>
      <c r="AA1266" s="226">
        <v>267.83600000000001</v>
      </c>
      <c r="AB1266" s="226">
        <v>269.86500000000001</v>
      </c>
      <c r="AC1266" s="226">
        <v>271.35599999999999</v>
      </c>
      <c r="AD1266" s="226">
        <v>271.41899999999998</v>
      </c>
      <c r="AE1266" s="226">
        <v>271.20999999999998</v>
      </c>
      <c r="AF1266" s="226">
        <v>270.5</v>
      </c>
      <c r="AG1266" s="226">
        <v>269.416</v>
      </c>
      <c r="AH1266" s="226">
        <v>265.42200000000003</v>
      </c>
      <c r="AI1266" s="226">
        <v>264.75900000000001</v>
      </c>
      <c r="AJ1266" s="226">
        <v>265.834</v>
      </c>
    </row>
    <row r="1267" spans="1:36" x14ac:dyDescent="0.25">
      <c r="A1267" s="17"/>
      <c r="B1267" s="226" t="s">
        <v>2361</v>
      </c>
      <c r="D1267" s="226">
        <v>64.966999999999999</v>
      </c>
      <c r="E1267" s="226">
        <v>68.680000000000007</v>
      </c>
      <c r="F1267" s="226">
        <v>75.180999999999997</v>
      </c>
      <c r="G1267" s="226">
        <v>86.522000000000006</v>
      </c>
      <c r="H1267" s="226">
        <v>86.581000000000003</v>
      </c>
      <c r="I1267" s="226">
        <v>88.507999999999996</v>
      </c>
      <c r="J1267" s="226">
        <v>89.102000000000004</v>
      </c>
      <c r="K1267" s="226">
        <v>88.799000000000007</v>
      </c>
      <c r="L1267" s="226">
        <v>89.227000000000004</v>
      </c>
      <c r="M1267" s="226">
        <v>89.25</v>
      </c>
      <c r="N1267" s="226">
        <v>89.665999999999997</v>
      </c>
      <c r="O1267" s="226">
        <v>90.123999999999995</v>
      </c>
      <c r="P1267" s="226">
        <v>90.361999999999995</v>
      </c>
      <c r="Q1267" s="226">
        <v>90.591999999999999</v>
      </c>
      <c r="R1267" s="226">
        <v>90.772000000000006</v>
      </c>
      <c r="S1267" s="226">
        <v>91.063999999999993</v>
      </c>
      <c r="T1267" s="226">
        <v>91.328000000000003</v>
      </c>
      <c r="U1267" s="226">
        <v>91.67</v>
      </c>
      <c r="V1267" s="226">
        <v>91.995999999999995</v>
      </c>
      <c r="W1267" s="226">
        <v>92.73</v>
      </c>
      <c r="X1267" s="226">
        <v>93.19</v>
      </c>
      <c r="Y1267" s="226">
        <v>93.59</v>
      </c>
      <c r="Z1267" s="226">
        <v>93.843999999999994</v>
      </c>
      <c r="AA1267" s="226">
        <v>94.885999999999996</v>
      </c>
      <c r="AB1267" s="226">
        <v>95.790999999999997</v>
      </c>
      <c r="AC1267" s="226">
        <v>96.506</v>
      </c>
      <c r="AD1267" s="226">
        <v>96.628</v>
      </c>
      <c r="AE1267" s="226">
        <v>96.593999999999994</v>
      </c>
      <c r="AF1267" s="226">
        <v>96.417000000000002</v>
      </c>
      <c r="AG1267" s="226">
        <v>96.097999999999999</v>
      </c>
      <c r="AH1267" s="226">
        <v>94.608000000000004</v>
      </c>
      <c r="AI1267" s="226">
        <v>94.441999999999993</v>
      </c>
      <c r="AJ1267" s="226">
        <v>95.066999999999993</v>
      </c>
    </row>
    <row r="1268" spans="1:36" x14ac:dyDescent="0.25">
      <c r="A1268" s="17"/>
      <c r="B1268" s="226" t="s">
        <v>76</v>
      </c>
      <c r="D1268" s="226">
        <v>47.706000000000003</v>
      </c>
      <c r="E1268" s="226">
        <v>43.957999999999998</v>
      </c>
      <c r="F1268" s="226">
        <v>43.613</v>
      </c>
      <c r="G1268" s="226">
        <v>49.755000000000003</v>
      </c>
      <c r="H1268" s="226">
        <v>50.651000000000003</v>
      </c>
      <c r="I1268" s="226">
        <v>50.451999999999998</v>
      </c>
      <c r="J1268" s="226">
        <v>42.893999999999998</v>
      </c>
      <c r="K1268" s="226">
        <v>41.844000000000001</v>
      </c>
      <c r="L1268" s="226">
        <v>41.118000000000002</v>
      </c>
      <c r="M1268" s="226">
        <v>40.584000000000003</v>
      </c>
      <c r="N1268" s="226">
        <v>40.158999999999999</v>
      </c>
      <c r="O1268" s="226">
        <v>39.697000000000003</v>
      </c>
      <c r="P1268" s="226">
        <v>39.302</v>
      </c>
      <c r="Q1268" s="226">
        <v>38.930999999999997</v>
      </c>
      <c r="R1268" s="226">
        <v>38.46</v>
      </c>
      <c r="S1268" s="226">
        <v>38.097999999999999</v>
      </c>
      <c r="T1268" s="226">
        <v>37.713000000000001</v>
      </c>
      <c r="U1268" s="226">
        <v>37.488999999999997</v>
      </c>
      <c r="V1268" s="226">
        <v>37.228999999999999</v>
      </c>
      <c r="W1268" s="226">
        <v>37.078000000000003</v>
      </c>
      <c r="X1268" s="226">
        <v>36.875999999999998</v>
      </c>
      <c r="Y1268" s="226">
        <v>36.713000000000001</v>
      </c>
      <c r="Z1268" s="226">
        <v>36.576999999999998</v>
      </c>
      <c r="AA1268" s="226">
        <v>36.533000000000001</v>
      </c>
      <c r="AB1268" s="226">
        <v>36.552999999999997</v>
      </c>
      <c r="AC1268" s="226">
        <v>36.469000000000001</v>
      </c>
      <c r="AD1268" s="226">
        <v>36.256</v>
      </c>
      <c r="AE1268" s="226">
        <v>36.045999999999999</v>
      </c>
      <c r="AF1268" s="226">
        <v>35.679000000000002</v>
      </c>
      <c r="AG1268" s="226">
        <v>35.335000000000001</v>
      </c>
      <c r="AH1268" s="226">
        <v>34.814999999999998</v>
      </c>
      <c r="AI1268" s="226">
        <v>34.414000000000001</v>
      </c>
      <c r="AJ1268" s="226">
        <v>33.948</v>
      </c>
    </row>
    <row r="1269" spans="1:36" x14ac:dyDescent="0.25">
      <c r="A1269" s="17"/>
      <c r="B1269" s="226" t="s">
        <v>2212</v>
      </c>
      <c r="D1269" s="226">
        <v>359.56299999999999</v>
      </c>
      <c r="E1269" s="226">
        <v>348.59300000000002</v>
      </c>
      <c r="F1269" s="226">
        <v>362.84199999999998</v>
      </c>
      <c r="G1269" s="226">
        <v>404.178</v>
      </c>
      <c r="H1269" s="226">
        <v>408.49900000000002</v>
      </c>
      <c r="I1269" s="226">
        <v>405.44799999999998</v>
      </c>
      <c r="J1269" s="226">
        <v>395.85</v>
      </c>
      <c r="K1269" s="226">
        <v>392.63</v>
      </c>
      <c r="L1269" s="226">
        <v>392.18700000000001</v>
      </c>
      <c r="M1269" s="226">
        <v>390.76900000000001</v>
      </c>
      <c r="N1269" s="226">
        <v>390.911</v>
      </c>
      <c r="O1269" s="226">
        <v>391.005</v>
      </c>
      <c r="P1269" s="226">
        <v>390.46100000000001</v>
      </c>
      <c r="Q1269" s="226">
        <v>390.04199999999997</v>
      </c>
      <c r="R1269" s="226">
        <v>390.10700000000003</v>
      </c>
      <c r="S1269" s="226">
        <v>389.77600000000001</v>
      </c>
      <c r="T1269" s="226">
        <v>389.75799999999998</v>
      </c>
      <c r="U1269" s="226">
        <v>390.24200000000002</v>
      </c>
      <c r="V1269" s="226">
        <v>390.279</v>
      </c>
      <c r="W1269" s="226">
        <v>392.63900000000001</v>
      </c>
      <c r="X1269" s="226">
        <v>394.10700000000003</v>
      </c>
      <c r="Y1269" s="226">
        <v>395.47899999999998</v>
      </c>
      <c r="Z1269" s="226">
        <v>396.11399999999998</v>
      </c>
      <c r="AA1269" s="226">
        <v>399.255</v>
      </c>
      <c r="AB1269" s="226">
        <v>402.20800000000003</v>
      </c>
      <c r="AC1269" s="226">
        <v>404.33</v>
      </c>
      <c r="AD1269" s="226">
        <v>404.303</v>
      </c>
      <c r="AE1269" s="226">
        <v>403.85</v>
      </c>
      <c r="AF1269" s="226">
        <v>402.596</v>
      </c>
      <c r="AG1269" s="226">
        <v>400.84800000000001</v>
      </c>
      <c r="AH1269" s="226">
        <v>394.84500000000003</v>
      </c>
      <c r="AI1269" s="226">
        <v>393.61500000000001</v>
      </c>
      <c r="AJ1269" s="226">
        <v>394.84899999999999</v>
      </c>
    </row>
    <row r="1270" spans="1:36" x14ac:dyDescent="0.25">
      <c r="A1270" s="17"/>
      <c r="B1270" s="226" t="s">
        <v>2362</v>
      </c>
    </row>
    <row r="1271" spans="1:36" x14ac:dyDescent="0.25">
      <c r="A1271" s="17"/>
      <c r="B1271" s="226" t="s">
        <v>342</v>
      </c>
      <c r="D1271" s="226">
        <v>203.70699999999999</v>
      </c>
      <c r="E1271" s="226">
        <v>226.80099999999999</v>
      </c>
      <c r="F1271" s="226">
        <v>222.44399999999999</v>
      </c>
      <c r="G1271" s="226">
        <v>244.03</v>
      </c>
      <c r="H1271" s="226">
        <v>241.49799999999999</v>
      </c>
      <c r="I1271" s="226">
        <v>241.26499999999999</v>
      </c>
      <c r="J1271" s="226">
        <v>240.63399999999999</v>
      </c>
      <c r="K1271" s="226">
        <v>240.54900000000001</v>
      </c>
      <c r="L1271" s="226">
        <v>242.06299999999999</v>
      </c>
      <c r="M1271" s="226">
        <v>242.27</v>
      </c>
      <c r="N1271" s="226">
        <v>243.559</v>
      </c>
      <c r="O1271" s="226">
        <v>244.66</v>
      </c>
      <c r="P1271" s="226">
        <v>245.16300000000001</v>
      </c>
      <c r="Q1271" s="226">
        <v>245.542</v>
      </c>
      <c r="R1271" s="226">
        <v>245.858</v>
      </c>
      <c r="S1271" s="226">
        <v>246.197</v>
      </c>
      <c r="T1271" s="226">
        <v>246.583</v>
      </c>
      <c r="U1271" s="226">
        <v>246.94399999999999</v>
      </c>
      <c r="V1271" s="226">
        <v>247.304</v>
      </c>
      <c r="W1271" s="226">
        <v>248.82</v>
      </c>
      <c r="X1271" s="226">
        <v>249.869</v>
      </c>
      <c r="Y1271" s="226">
        <v>250.495</v>
      </c>
      <c r="Z1271" s="226">
        <v>250.77799999999999</v>
      </c>
      <c r="AA1271" s="226">
        <v>253.09100000000001</v>
      </c>
      <c r="AB1271" s="226">
        <v>254.88800000000001</v>
      </c>
      <c r="AC1271" s="226">
        <v>256.21100000000001</v>
      </c>
      <c r="AD1271" s="226">
        <v>256.04199999999997</v>
      </c>
      <c r="AE1271" s="226">
        <v>255.45599999999999</v>
      </c>
      <c r="AF1271" s="226">
        <v>254.565</v>
      </c>
      <c r="AG1271" s="226">
        <v>253.21799999999999</v>
      </c>
      <c r="AH1271" s="226">
        <v>249.10900000000001</v>
      </c>
      <c r="AI1271" s="226">
        <v>248.001</v>
      </c>
      <c r="AJ1271" s="226">
        <v>249.149</v>
      </c>
    </row>
    <row r="1272" spans="1:36" x14ac:dyDescent="0.25">
      <c r="A1272" s="17"/>
      <c r="B1272" s="226" t="s">
        <v>2217</v>
      </c>
      <c r="D1272" s="226">
        <v>128.148</v>
      </c>
      <c r="E1272" s="226">
        <v>130.566</v>
      </c>
      <c r="F1272" s="226">
        <v>138.46600000000001</v>
      </c>
      <c r="G1272" s="226">
        <v>151.017</v>
      </c>
      <c r="H1272" s="226">
        <v>148.69999999999999</v>
      </c>
      <c r="I1272" s="226">
        <v>147.85</v>
      </c>
      <c r="J1272" s="226">
        <v>147.19999999999999</v>
      </c>
      <c r="K1272" s="226">
        <v>146.79900000000001</v>
      </c>
      <c r="L1272" s="226">
        <v>147.666</v>
      </c>
      <c r="M1272" s="226">
        <v>147.82</v>
      </c>
      <c r="N1272" s="226">
        <v>148.77500000000001</v>
      </c>
      <c r="O1272" s="226">
        <v>149.65</v>
      </c>
      <c r="P1272" s="226">
        <v>150.19200000000001</v>
      </c>
      <c r="Q1272" s="226">
        <v>150.71899999999999</v>
      </c>
      <c r="R1272" s="226">
        <v>151.27699999999999</v>
      </c>
      <c r="S1272" s="226">
        <v>151.93899999999999</v>
      </c>
      <c r="T1272" s="226">
        <v>152.67099999999999</v>
      </c>
      <c r="U1272" s="226">
        <v>153.458</v>
      </c>
      <c r="V1272" s="226">
        <v>154.34200000000001</v>
      </c>
      <c r="W1272" s="226">
        <v>156.012</v>
      </c>
      <c r="X1272" s="226">
        <v>157.43799999999999</v>
      </c>
      <c r="Y1272" s="226">
        <v>158.584</v>
      </c>
      <c r="Z1272" s="226">
        <v>159.54</v>
      </c>
      <c r="AA1272" s="226">
        <v>161.94399999999999</v>
      </c>
      <c r="AB1272" s="226">
        <v>164.00399999999999</v>
      </c>
      <c r="AC1272" s="226">
        <v>165.74600000000001</v>
      </c>
      <c r="AD1272" s="226">
        <v>166.39</v>
      </c>
      <c r="AE1272" s="226">
        <v>166.76499999999999</v>
      </c>
      <c r="AF1272" s="226">
        <v>166.798</v>
      </c>
      <c r="AG1272" s="226">
        <v>166.577</v>
      </c>
      <c r="AH1272" s="226">
        <v>164.31899999999999</v>
      </c>
      <c r="AI1272" s="226">
        <v>164.17400000000001</v>
      </c>
      <c r="AJ1272" s="226">
        <v>165.614</v>
      </c>
    </row>
    <row r="1273" spans="1:36" x14ac:dyDescent="0.25">
      <c r="A1273" s="17"/>
      <c r="B1273" s="226" t="s">
        <v>22</v>
      </c>
      <c r="D1273" s="226">
        <v>2.7690000000000001</v>
      </c>
      <c r="E1273" s="226">
        <v>3.5870000000000002</v>
      </c>
      <c r="F1273" s="226">
        <v>3.4329999999999998</v>
      </c>
      <c r="G1273" s="226">
        <v>3.5840000000000001</v>
      </c>
      <c r="H1273" s="226">
        <v>3.5230000000000001</v>
      </c>
      <c r="I1273" s="226">
        <v>3.524</v>
      </c>
      <c r="J1273" s="226">
        <v>3.5139999999999998</v>
      </c>
      <c r="K1273" s="226">
        <v>3.504</v>
      </c>
      <c r="L1273" s="226">
        <v>3.5089999999999999</v>
      </c>
      <c r="M1273" s="226">
        <v>3.5019999999999998</v>
      </c>
      <c r="N1273" s="226">
        <v>3.5030000000000001</v>
      </c>
      <c r="O1273" s="226">
        <v>3.5030000000000001</v>
      </c>
      <c r="P1273" s="226">
        <v>3.4950000000000001</v>
      </c>
      <c r="Q1273" s="226">
        <v>3.4830000000000001</v>
      </c>
      <c r="R1273" s="226">
        <v>3.4740000000000002</v>
      </c>
      <c r="S1273" s="226">
        <v>3.4630000000000001</v>
      </c>
      <c r="T1273" s="226">
        <v>3.448</v>
      </c>
      <c r="U1273" s="226">
        <v>3.4350000000000001</v>
      </c>
      <c r="V1273" s="226">
        <v>3.4260000000000002</v>
      </c>
      <c r="W1273" s="226">
        <v>3.4239999999999999</v>
      </c>
      <c r="X1273" s="226">
        <v>3.419</v>
      </c>
      <c r="Y1273" s="226">
        <v>3.4089999999999998</v>
      </c>
      <c r="Z1273" s="226">
        <v>3.4</v>
      </c>
      <c r="AA1273" s="226">
        <v>3.4119999999999999</v>
      </c>
      <c r="AB1273" s="226">
        <v>3.419</v>
      </c>
      <c r="AC1273" s="226">
        <v>3.4220000000000002</v>
      </c>
      <c r="AD1273" s="226">
        <v>3.4089999999999998</v>
      </c>
      <c r="AE1273" s="226">
        <v>3.3929999999999998</v>
      </c>
      <c r="AF1273" s="226">
        <v>3.3730000000000002</v>
      </c>
      <c r="AG1273" s="226">
        <v>3.35</v>
      </c>
      <c r="AH1273" s="226">
        <v>3.2869999999999999</v>
      </c>
      <c r="AI1273" s="226">
        <v>3.278</v>
      </c>
      <c r="AJ1273" s="226">
        <v>3.28</v>
      </c>
    </row>
    <row r="1274" spans="1:36" x14ac:dyDescent="0.25">
      <c r="A1274" s="17"/>
      <c r="B1274" s="226" t="s">
        <v>2265</v>
      </c>
      <c r="D1274" s="226">
        <v>0</v>
      </c>
      <c r="E1274" s="226">
        <v>0</v>
      </c>
      <c r="F1274" s="226">
        <v>0</v>
      </c>
      <c r="G1274" s="226">
        <v>0</v>
      </c>
      <c r="H1274" s="226">
        <v>0</v>
      </c>
      <c r="I1274" s="226">
        <v>0</v>
      </c>
      <c r="J1274" s="226">
        <v>0</v>
      </c>
      <c r="K1274" s="226">
        <v>0</v>
      </c>
      <c r="L1274" s="226">
        <v>0</v>
      </c>
      <c r="M1274" s="226">
        <v>0</v>
      </c>
      <c r="N1274" s="226">
        <v>0</v>
      </c>
      <c r="O1274" s="226">
        <v>0</v>
      </c>
      <c r="P1274" s="226">
        <v>0</v>
      </c>
      <c r="Q1274" s="226">
        <v>0</v>
      </c>
      <c r="R1274" s="226">
        <v>0</v>
      </c>
      <c r="S1274" s="226">
        <v>0</v>
      </c>
      <c r="T1274" s="226">
        <v>0</v>
      </c>
      <c r="U1274" s="226">
        <v>0</v>
      </c>
      <c r="V1274" s="226">
        <v>0</v>
      </c>
      <c r="W1274" s="226">
        <v>0</v>
      </c>
      <c r="X1274" s="226">
        <v>0</v>
      </c>
      <c r="Y1274" s="226">
        <v>0</v>
      </c>
      <c r="Z1274" s="226">
        <v>0</v>
      </c>
      <c r="AA1274" s="226">
        <v>0</v>
      </c>
      <c r="AB1274" s="226">
        <v>0</v>
      </c>
      <c r="AC1274" s="226">
        <v>0</v>
      </c>
      <c r="AD1274" s="226">
        <v>0</v>
      </c>
      <c r="AE1274" s="226">
        <v>0</v>
      </c>
      <c r="AF1274" s="226">
        <v>0</v>
      </c>
      <c r="AG1274" s="226">
        <v>0</v>
      </c>
      <c r="AH1274" s="226">
        <v>0</v>
      </c>
      <c r="AI1274" s="226">
        <v>0</v>
      </c>
      <c r="AJ1274" s="226">
        <v>0</v>
      </c>
    </row>
    <row r="1275" spans="1:36" x14ac:dyDescent="0.25">
      <c r="A1275" s="17"/>
      <c r="B1275" s="226" t="s">
        <v>2218</v>
      </c>
      <c r="D1275" s="226">
        <v>0</v>
      </c>
      <c r="E1275" s="226">
        <v>0</v>
      </c>
      <c r="F1275" s="226">
        <v>0</v>
      </c>
      <c r="G1275" s="226">
        <v>0</v>
      </c>
      <c r="H1275" s="226">
        <v>0</v>
      </c>
      <c r="I1275" s="226">
        <v>0</v>
      </c>
      <c r="J1275" s="226">
        <v>0</v>
      </c>
      <c r="K1275" s="226">
        <v>0</v>
      </c>
      <c r="L1275" s="226">
        <v>0</v>
      </c>
      <c r="M1275" s="226">
        <v>0</v>
      </c>
      <c r="N1275" s="226">
        <v>0</v>
      </c>
      <c r="O1275" s="226">
        <v>0</v>
      </c>
      <c r="P1275" s="226">
        <v>0</v>
      </c>
      <c r="Q1275" s="226">
        <v>0</v>
      </c>
      <c r="R1275" s="226">
        <v>0</v>
      </c>
      <c r="S1275" s="226">
        <v>0</v>
      </c>
      <c r="T1275" s="226">
        <v>0</v>
      </c>
      <c r="U1275" s="226">
        <v>0</v>
      </c>
      <c r="V1275" s="226">
        <v>0</v>
      </c>
      <c r="W1275" s="226">
        <v>0</v>
      </c>
      <c r="X1275" s="226">
        <v>0</v>
      </c>
      <c r="Y1275" s="226">
        <v>0</v>
      </c>
      <c r="Z1275" s="226">
        <v>0</v>
      </c>
      <c r="AA1275" s="226">
        <v>0</v>
      </c>
      <c r="AB1275" s="226">
        <v>0</v>
      </c>
      <c r="AC1275" s="226">
        <v>0</v>
      </c>
      <c r="AD1275" s="226">
        <v>0</v>
      </c>
      <c r="AE1275" s="226">
        <v>0</v>
      </c>
      <c r="AF1275" s="226">
        <v>0</v>
      </c>
      <c r="AG1275" s="226">
        <v>0</v>
      </c>
      <c r="AH1275" s="226">
        <v>0</v>
      </c>
      <c r="AI1275" s="226">
        <v>0</v>
      </c>
      <c r="AJ1275" s="226">
        <v>0</v>
      </c>
    </row>
    <row r="1276" spans="1:36" x14ac:dyDescent="0.25">
      <c r="A1276" s="17"/>
      <c r="B1276" s="226" t="s">
        <v>2219</v>
      </c>
      <c r="D1276" s="226">
        <v>177.11099999999999</v>
      </c>
      <c r="E1276" s="226">
        <v>182.88900000000001</v>
      </c>
      <c r="F1276" s="226">
        <v>193.59100000000001</v>
      </c>
      <c r="G1276" s="226">
        <v>212.39599999999999</v>
      </c>
      <c r="H1276" s="226">
        <v>207.43</v>
      </c>
      <c r="I1276" s="226">
        <v>206.42500000000001</v>
      </c>
      <c r="J1276" s="226">
        <v>205.44</v>
      </c>
      <c r="K1276" s="226">
        <v>204.93899999999999</v>
      </c>
      <c r="L1276" s="226">
        <v>206.30500000000001</v>
      </c>
      <c r="M1276" s="226">
        <v>206.69499999999999</v>
      </c>
      <c r="N1276" s="226">
        <v>208.15700000000001</v>
      </c>
      <c r="O1276" s="226">
        <v>209.45</v>
      </c>
      <c r="P1276" s="226">
        <v>210.36500000000001</v>
      </c>
      <c r="Q1276" s="226">
        <v>211.31200000000001</v>
      </c>
      <c r="R1276" s="226">
        <v>211.88399999999999</v>
      </c>
      <c r="S1276" s="226">
        <v>212.685</v>
      </c>
      <c r="T1276" s="226">
        <v>213.65700000000001</v>
      </c>
      <c r="U1276" s="226">
        <v>214.61799999999999</v>
      </c>
      <c r="V1276" s="226">
        <v>215.495</v>
      </c>
      <c r="W1276" s="226">
        <v>217.73699999999999</v>
      </c>
      <c r="X1276" s="226">
        <v>219.39500000000001</v>
      </c>
      <c r="Y1276" s="226">
        <v>220.97499999999999</v>
      </c>
      <c r="Z1276" s="226">
        <v>222.00800000000001</v>
      </c>
      <c r="AA1276" s="226">
        <v>225.047</v>
      </c>
      <c r="AB1276" s="226">
        <v>227.691</v>
      </c>
      <c r="AC1276" s="226">
        <v>229.87799999999999</v>
      </c>
      <c r="AD1276" s="226">
        <v>230.56299999999999</v>
      </c>
      <c r="AE1276" s="226">
        <v>230.858</v>
      </c>
      <c r="AF1276" s="226">
        <v>230.69900000000001</v>
      </c>
      <c r="AG1276" s="226">
        <v>230.15700000000001</v>
      </c>
      <c r="AH1276" s="226">
        <v>226.81899999999999</v>
      </c>
      <c r="AI1276" s="226">
        <v>226.399</v>
      </c>
      <c r="AJ1276" s="226">
        <v>228.166</v>
      </c>
    </row>
    <row r="1277" spans="1:36" x14ac:dyDescent="0.25">
      <c r="A1277" s="17"/>
      <c r="B1277" s="226" t="s">
        <v>2221</v>
      </c>
      <c r="D1277" s="226">
        <v>268.30500000000001</v>
      </c>
      <c r="E1277" s="226">
        <v>257.86700000000002</v>
      </c>
      <c r="F1277" s="226">
        <v>267.33100000000002</v>
      </c>
      <c r="G1277" s="226">
        <v>293.46199999999999</v>
      </c>
      <c r="H1277" s="226">
        <v>295.99299999999999</v>
      </c>
      <c r="I1277" s="226">
        <v>290.59199999999998</v>
      </c>
      <c r="J1277" s="226">
        <v>288.00099999999998</v>
      </c>
      <c r="K1277" s="226">
        <v>286.11900000000003</v>
      </c>
      <c r="L1277" s="226">
        <v>286.07799999999997</v>
      </c>
      <c r="M1277" s="226">
        <v>285.13099999999997</v>
      </c>
      <c r="N1277" s="226">
        <v>285.40600000000001</v>
      </c>
      <c r="O1277" s="226">
        <v>285.65499999999997</v>
      </c>
      <c r="P1277" s="226">
        <v>285.28100000000001</v>
      </c>
      <c r="Q1277" s="226">
        <v>284.98700000000002</v>
      </c>
      <c r="R1277" s="226">
        <v>285.584</v>
      </c>
      <c r="S1277" s="226">
        <v>285.58699999999999</v>
      </c>
      <c r="T1277" s="226">
        <v>285.89400000000001</v>
      </c>
      <c r="U1277" s="226">
        <v>286.54399999999998</v>
      </c>
      <c r="V1277" s="226">
        <v>286.97500000000002</v>
      </c>
      <c r="W1277" s="226">
        <v>289.142</v>
      </c>
      <c r="X1277" s="226">
        <v>290.87099999999998</v>
      </c>
      <c r="Y1277" s="226">
        <v>292.28699999999998</v>
      </c>
      <c r="Z1277" s="226">
        <v>293.274</v>
      </c>
      <c r="AA1277" s="226">
        <v>296.15499999999997</v>
      </c>
      <c r="AB1277" s="226">
        <v>298.78800000000001</v>
      </c>
      <c r="AC1277" s="226">
        <v>300.84500000000003</v>
      </c>
      <c r="AD1277" s="226">
        <v>301.26100000000002</v>
      </c>
      <c r="AE1277" s="226">
        <v>301.38099999999997</v>
      </c>
      <c r="AF1277" s="226">
        <v>300.923</v>
      </c>
      <c r="AG1277" s="226">
        <v>300.07</v>
      </c>
      <c r="AH1277" s="226">
        <v>295.90800000000002</v>
      </c>
      <c r="AI1277" s="226">
        <v>295.47899999999998</v>
      </c>
      <c r="AJ1277" s="226">
        <v>297.09899999999999</v>
      </c>
    </row>
    <row r="1278" spans="1:36" x14ac:dyDescent="0.25">
      <c r="A1278" s="17"/>
      <c r="B1278" s="226" t="s">
        <v>2360</v>
      </c>
      <c r="D1278" s="226">
        <v>70.881</v>
      </c>
      <c r="E1278" s="226">
        <v>74.619</v>
      </c>
      <c r="F1278" s="226">
        <v>81.33</v>
      </c>
      <c r="G1278" s="226">
        <v>93.27</v>
      </c>
      <c r="H1278" s="226">
        <v>93.414000000000001</v>
      </c>
      <c r="I1278" s="226">
        <v>95.766000000000005</v>
      </c>
      <c r="J1278" s="226">
        <v>96.399000000000001</v>
      </c>
      <c r="K1278" s="226">
        <v>96.111000000000004</v>
      </c>
      <c r="L1278" s="226">
        <v>96.611000000000004</v>
      </c>
      <c r="M1278" s="226">
        <v>96.668000000000006</v>
      </c>
      <c r="N1278" s="226">
        <v>97.14</v>
      </c>
      <c r="O1278" s="226">
        <v>97.680999999999997</v>
      </c>
      <c r="P1278" s="226">
        <v>97.956000000000003</v>
      </c>
      <c r="Q1278" s="226">
        <v>98.212999999999994</v>
      </c>
      <c r="R1278" s="226">
        <v>98.512</v>
      </c>
      <c r="S1278" s="226">
        <v>98.858000000000004</v>
      </c>
      <c r="T1278" s="226">
        <v>99.159000000000006</v>
      </c>
      <c r="U1278" s="226">
        <v>99.539000000000001</v>
      </c>
      <c r="V1278" s="226">
        <v>99.942999999999998</v>
      </c>
      <c r="W1278" s="226">
        <v>100.753</v>
      </c>
      <c r="X1278" s="226">
        <v>101.303</v>
      </c>
      <c r="Y1278" s="226">
        <v>101.723</v>
      </c>
      <c r="Z1278" s="226">
        <v>102.021</v>
      </c>
      <c r="AA1278" s="226">
        <v>103.16800000000001</v>
      </c>
      <c r="AB1278" s="226">
        <v>104.15300000000001</v>
      </c>
      <c r="AC1278" s="226">
        <v>104.929</v>
      </c>
      <c r="AD1278" s="226">
        <v>105.05200000000001</v>
      </c>
      <c r="AE1278" s="226">
        <v>105</v>
      </c>
      <c r="AF1278" s="226">
        <v>104.786</v>
      </c>
      <c r="AG1278" s="226">
        <v>104.422</v>
      </c>
      <c r="AH1278" s="226">
        <v>102.791</v>
      </c>
      <c r="AI1278" s="226">
        <v>102.57599999999999</v>
      </c>
      <c r="AJ1278" s="226">
        <v>103.217</v>
      </c>
    </row>
    <row r="1279" spans="1:36" x14ac:dyDescent="0.25">
      <c r="A1279" s="17"/>
      <c r="B1279" s="226" t="s">
        <v>2361</v>
      </c>
      <c r="D1279" s="226">
        <v>47.706000000000003</v>
      </c>
      <c r="E1279" s="226">
        <v>43.957999999999998</v>
      </c>
      <c r="F1279" s="226">
        <v>43.613</v>
      </c>
      <c r="G1279" s="226">
        <v>49.755000000000003</v>
      </c>
      <c r="H1279" s="226">
        <v>50.651000000000003</v>
      </c>
      <c r="I1279" s="226">
        <v>50.451999999999998</v>
      </c>
      <c r="J1279" s="226">
        <v>42.893999999999998</v>
      </c>
      <c r="K1279" s="226">
        <v>41.844000000000001</v>
      </c>
      <c r="L1279" s="226">
        <v>41.118000000000002</v>
      </c>
      <c r="M1279" s="226">
        <v>40.584000000000003</v>
      </c>
      <c r="N1279" s="226">
        <v>40.158999999999999</v>
      </c>
      <c r="O1279" s="226">
        <v>39.697000000000003</v>
      </c>
      <c r="P1279" s="226">
        <v>39.302</v>
      </c>
      <c r="Q1279" s="226">
        <v>38.930999999999997</v>
      </c>
      <c r="R1279" s="226">
        <v>38.46</v>
      </c>
      <c r="S1279" s="226">
        <v>38.097999999999999</v>
      </c>
      <c r="T1279" s="226">
        <v>37.713000000000001</v>
      </c>
      <c r="U1279" s="226">
        <v>37.488999999999997</v>
      </c>
      <c r="V1279" s="226">
        <v>37.228999999999999</v>
      </c>
      <c r="W1279" s="226">
        <v>37.078000000000003</v>
      </c>
      <c r="X1279" s="226">
        <v>36.875999999999998</v>
      </c>
      <c r="Y1279" s="226">
        <v>36.713000000000001</v>
      </c>
      <c r="Z1279" s="226">
        <v>36.576999999999998</v>
      </c>
      <c r="AA1279" s="226">
        <v>36.533000000000001</v>
      </c>
      <c r="AB1279" s="226">
        <v>36.552999999999997</v>
      </c>
      <c r="AC1279" s="226">
        <v>36.469000000000001</v>
      </c>
      <c r="AD1279" s="226">
        <v>36.256</v>
      </c>
      <c r="AE1279" s="226">
        <v>36.045999999999999</v>
      </c>
      <c r="AF1279" s="226">
        <v>35.679000000000002</v>
      </c>
      <c r="AG1279" s="226">
        <v>35.335000000000001</v>
      </c>
      <c r="AH1279" s="226">
        <v>34.814999999999998</v>
      </c>
      <c r="AI1279" s="226">
        <v>34.414000000000001</v>
      </c>
      <c r="AJ1279" s="226">
        <v>33.948</v>
      </c>
    </row>
    <row r="1280" spans="1:36" x14ac:dyDescent="0.25">
      <c r="A1280" s="17"/>
      <c r="B1280" s="226" t="s">
        <v>76</v>
      </c>
      <c r="D1280" s="226">
        <v>0</v>
      </c>
      <c r="E1280" s="226">
        <v>0</v>
      </c>
      <c r="F1280" s="226">
        <v>0</v>
      </c>
      <c r="G1280" s="226">
        <v>0</v>
      </c>
      <c r="H1280" s="226">
        <v>0</v>
      </c>
      <c r="I1280" s="226">
        <v>0</v>
      </c>
      <c r="J1280" s="226">
        <v>0</v>
      </c>
      <c r="K1280" s="226">
        <v>0</v>
      </c>
      <c r="L1280" s="226">
        <v>0</v>
      </c>
      <c r="M1280" s="226">
        <v>0</v>
      </c>
      <c r="N1280" s="226">
        <v>0</v>
      </c>
      <c r="O1280" s="226">
        <v>0</v>
      </c>
      <c r="P1280" s="226">
        <v>0</v>
      </c>
      <c r="Q1280" s="226">
        <v>0</v>
      </c>
      <c r="R1280" s="226">
        <v>0</v>
      </c>
      <c r="S1280" s="226">
        <v>0</v>
      </c>
      <c r="T1280" s="226">
        <v>0</v>
      </c>
      <c r="U1280" s="226">
        <v>0</v>
      </c>
      <c r="V1280" s="226">
        <v>0</v>
      </c>
      <c r="W1280" s="226">
        <v>0</v>
      </c>
      <c r="X1280" s="226">
        <v>0</v>
      </c>
      <c r="Y1280" s="226">
        <v>0</v>
      </c>
      <c r="Z1280" s="226">
        <v>0</v>
      </c>
      <c r="AA1280" s="226">
        <v>0</v>
      </c>
      <c r="AB1280" s="226">
        <v>0</v>
      </c>
      <c r="AC1280" s="226">
        <v>0</v>
      </c>
      <c r="AD1280" s="226">
        <v>0</v>
      </c>
      <c r="AE1280" s="226">
        <v>0</v>
      </c>
      <c r="AF1280" s="226">
        <v>0</v>
      </c>
      <c r="AG1280" s="226">
        <v>0</v>
      </c>
      <c r="AH1280" s="226">
        <v>0</v>
      </c>
      <c r="AI1280" s="226">
        <v>0</v>
      </c>
      <c r="AJ1280" s="226">
        <v>0</v>
      </c>
    </row>
    <row r="1281" spans="1:36" x14ac:dyDescent="0.25">
      <c r="A1281" s="17"/>
      <c r="B1281" s="226" t="s">
        <v>2212</v>
      </c>
      <c r="D1281" s="226">
        <v>898.62699999999995</v>
      </c>
      <c r="E1281" s="226">
        <v>920.28599999999994</v>
      </c>
      <c r="F1281" s="226">
        <v>950.20899999999995</v>
      </c>
      <c r="G1281" s="226">
        <v>1047.5139999999999</v>
      </c>
      <c r="H1281" s="226">
        <v>1041.2090000000001</v>
      </c>
      <c r="I1281" s="226">
        <v>1035.873</v>
      </c>
      <c r="J1281" s="226">
        <v>1024.0809999999999</v>
      </c>
      <c r="K1281" s="226">
        <v>1019.864</v>
      </c>
      <c r="L1281" s="226">
        <v>1023.348</v>
      </c>
      <c r="M1281" s="226">
        <v>1022.67</v>
      </c>
      <c r="N1281" s="226">
        <v>1026.6980000000001</v>
      </c>
      <c r="O1281" s="226">
        <v>1030.297</v>
      </c>
      <c r="P1281" s="226">
        <v>1031.7550000000001</v>
      </c>
      <c r="Q1281" s="226">
        <v>1033.1880000000001</v>
      </c>
      <c r="R1281" s="226">
        <v>1035.047</v>
      </c>
      <c r="S1281" s="226">
        <v>1036.827</v>
      </c>
      <c r="T1281" s="226">
        <v>1039.126</v>
      </c>
      <c r="U1281" s="226">
        <v>1042.027</v>
      </c>
      <c r="V1281" s="226">
        <v>1044.7149999999999</v>
      </c>
      <c r="W1281" s="226">
        <v>1052.9649999999999</v>
      </c>
      <c r="X1281" s="226">
        <v>1059.172</v>
      </c>
      <c r="Y1281" s="226">
        <v>1064.1859999999999</v>
      </c>
      <c r="Z1281" s="226">
        <v>1067.598</v>
      </c>
      <c r="AA1281" s="226">
        <v>1079.3510000000001</v>
      </c>
      <c r="AB1281" s="226">
        <v>1089.4949999999999</v>
      </c>
      <c r="AC1281" s="226">
        <v>1097.498</v>
      </c>
      <c r="AD1281" s="226">
        <v>1098.973</v>
      </c>
      <c r="AE1281" s="226">
        <v>1098.8989999999999</v>
      </c>
      <c r="AF1281" s="226">
        <v>1096.8240000000001</v>
      </c>
      <c r="AG1281" s="226">
        <v>1093.1279999999999</v>
      </c>
      <c r="AH1281" s="226">
        <v>1077.048</v>
      </c>
      <c r="AI1281" s="226">
        <v>1074.3209999999999</v>
      </c>
      <c r="AJ1281" s="226">
        <v>1080.473</v>
      </c>
    </row>
    <row r="1282" spans="1:36" x14ac:dyDescent="0.25">
      <c r="A1282" s="17"/>
    </row>
    <row r="1283" spans="1:36" x14ac:dyDescent="0.25">
      <c r="A1283" s="17"/>
      <c r="B1283" s="226" t="s">
        <v>2363</v>
      </c>
    </row>
    <row r="1284" spans="1:36" x14ac:dyDescent="0.25">
      <c r="A1284" s="17"/>
      <c r="B1284" s="226" t="s">
        <v>2307</v>
      </c>
    </row>
    <row r="1285" spans="1:36" x14ac:dyDescent="0.25">
      <c r="A1285" s="17"/>
      <c r="B1285" s="226" t="s">
        <v>342</v>
      </c>
      <c r="D1285" s="226">
        <v>3.254</v>
      </c>
      <c r="E1285" s="226">
        <v>3.6469999999999998</v>
      </c>
      <c r="F1285" s="226">
        <v>3.286</v>
      </c>
      <c r="G1285" s="226">
        <v>3.2069999999999999</v>
      </c>
      <c r="H1285" s="226">
        <v>3.2549999999999999</v>
      </c>
      <c r="I1285" s="226">
        <v>3.4020000000000001</v>
      </c>
      <c r="J1285" s="226">
        <v>3.4990000000000001</v>
      </c>
      <c r="K1285" s="226">
        <v>3.6139999999999999</v>
      </c>
      <c r="L1285" s="226">
        <v>3.7240000000000002</v>
      </c>
      <c r="M1285" s="226">
        <v>3.8029999999999999</v>
      </c>
      <c r="N1285" s="226">
        <v>3.8969999999999998</v>
      </c>
      <c r="O1285" s="226">
        <v>3.9910000000000001</v>
      </c>
      <c r="P1285" s="226">
        <v>4.0730000000000004</v>
      </c>
      <c r="Q1285" s="226">
        <v>4.149</v>
      </c>
      <c r="R1285" s="226">
        <v>4.2320000000000002</v>
      </c>
      <c r="S1285" s="226">
        <v>4.3120000000000003</v>
      </c>
      <c r="T1285" s="226">
        <v>4.4000000000000004</v>
      </c>
      <c r="U1285" s="226">
        <v>4.484</v>
      </c>
      <c r="V1285" s="226">
        <v>4.5640000000000001</v>
      </c>
      <c r="W1285" s="226">
        <v>4.6520000000000001</v>
      </c>
      <c r="X1285" s="226">
        <v>4.7359999999999998</v>
      </c>
      <c r="Y1285" s="226">
        <v>4.8040000000000003</v>
      </c>
      <c r="Z1285" s="226">
        <v>4.8710000000000004</v>
      </c>
      <c r="AA1285" s="226">
        <v>4.9649999999999999</v>
      </c>
      <c r="AB1285" s="226">
        <v>5.048</v>
      </c>
      <c r="AC1285" s="226">
        <v>5.125</v>
      </c>
      <c r="AD1285" s="226">
        <v>5.1920000000000002</v>
      </c>
      <c r="AE1285" s="226">
        <v>5.2519999999999998</v>
      </c>
      <c r="AF1285" s="226">
        <v>5.335</v>
      </c>
      <c r="AG1285" s="226">
        <v>5.3979999999999997</v>
      </c>
      <c r="AH1285" s="226">
        <v>5.4279999999999999</v>
      </c>
      <c r="AI1285" s="226">
        <v>5.5229999999999997</v>
      </c>
      <c r="AJ1285" s="226">
        <v>5.6719999999999997</v>
      </c>
    </row>
    <row r="1286" spans="1:36" x14ac:dyDescent="0.25">
      <c r="A1286" s="17"/>
      <c r="B1286" s="226" t="s">
        <v>2217</v>
      </c>
      <c r="D1286" s="226">
        <v>264.49200000000002</v>
      </c>
      <c r="E1286" s="226">
        <v>273.59699999999998</v>
      </c>
      <c r="F1286" s="226">
        <v>259.16899999999998</v>
      </c>
      <c r="G1286" s="226">
        <v>242.47499999999999</v>
      </c>
      <c r="H1286" s="226">
        <v>244.976</v>
      </c>
      <c r="I1286" s="226">
        <v>257.53100000000001</v>
      </c>
      <c r="J1286" s="226">
        <v>265.67700000000002</v>
      </c>
      <c r="K1286" s="226">
        <v>275.22899999999998</v>
      </c>
      <c r="L1286" s="226">
        <v>284.48</v>
      </c>
      <c r="M1286" s="226">
        <v>290.959</v>
      </c>
      <c r="N1286" s="226">
        <v>298.72000000000003</v>
      </c>
      <c r="O1286" s="226">
        <v>306.65600000000001</v>
      </c>
      <c r="P1286" s="226">
        <v>313.54000000000002</v>
      </c>
      <c r="Q1286" s="226">
        <v>319.92200000000003</v>
      </c>
      <c r="R1286" s="226">
        <v>327.09399999999999</v>
      </c>
      <c r="S1286" s="226">
        <v>334.14299999999997</v>
      </c>
      <c r="T1286" s="226">
        <v>341.91899999999998</v>
      </c>
      <c r="U1286" s="226">
        <v>349.26</v>
      </c>
      <c r="V1286" s="226">
        <v>356.33199999999999</v>
      </c>
      <c r="W1286" s="226">
        <v>364.14</v>
      </c>
      <c r="X1286" s="226">
        <v>371.488</v>
      </c>
      <c r="Y1286" s="226">
        <v>377.62299999999999</v>
      </c>
      <c r="Z1286" s="226">
        <v>383.53699999999998</v>
      </c>
      <c r="AA1286" s="226">
        <v>391.84699999999998</v>
      </c>
      <c r="AB1286" s="226">
        <v>399.08100000000002</v>
      </c>
      <c r="AC1286" s="226">
        <v>406.02800000000002</v>
      </c>
      <c r="AD1286" s="226">
        <v>411.95600000000002</v>
      </c>
      <c r="AE1286" s="226">
        <v>417.24</v>
      </c>
      <c r="AF1286" s="226">
        <v>424.51799999999997</v>
      </c>
      <c r="AG1286" s="226">
        <v>430.19099999999997</v>
      </c>
      <c r="AH1286" s="226">
        <v>432.85599999999999</v>
      </c>
      <c r="AI1286" s="226">
        <v>441.11500000000001</v>
      </c>
      <c r="AJ1286" s="226">
        <v>454.31900000000002</v>
      </c>
    </row>
    <row r="1287" spans="1:36" x14ac:dyDescent="0.25">
      <c r="A1287" s="17"/>
      <c r="B1287" s="226" t="s">
        <v>2265</v>
      </c>
      <c r="D1287" s="226">
        <v>0</v>
      </c>
      <c r="E1287" s="226">
        <v>0</v>
      </c>
      <c r="F1287" s="226">
        <v>0</v>
      </c>
      <c r="G1287" s="226">
        <v>0</v>
      </c>
      <c r="H1287" s="226">
        <v>0</v>
      </c>
      <c r="I1287" s="226">
        <v>0</v>
      </c>
      <c r="J1287" s="226">
        <v>0</v>
      </c>
      <c r="K1287" s="226">
        <v>0</v>
      </c>
      <c r="L1287" s="226">
        <v>0</v>
      </c>
      <c r="M1287" s="226">
        <v>0</v>
      </c>
      <c r="N1287" s="226">
        <v>0</v>
      </c>
      <c r="O1287" s="226">
        <v>0</v>
      </c>
      <c r="P1287" s="226">
        <v>0</v>
      </c>
      <c r="Q1287" s="226">
        <v>0</v>
      </c>
      <c r="R1287" s="226">
        <v>0</v>
      </c>
      <c r="S1287" s="226">
        <v>0</v>
      </c>
      <c r="T1287" s="226">
        <v>0</v>
      </c>
      <c r="U1287" s="226">
        <v>0</v>
      </c>
      <c r="V1287" s="226">
        <v>0</v>
      </c>
      <c r="W1287" s="226">
        <v>0</v>
      </c>
      <c r="X1287" s="226">
        <v>0</v>
      </c>
      <c r="Y1287" s="226">
        <v>0</v>
      </c>
      <c r="Z1287" s="226">
        <v>0</v>
      </c>
      <c r="AA1287" s="226">
        <v>0</v>
      </c>
      <c r="AB1287" s="226">
        <v>0</v>
      </c>
      <c r="AC1287" s="226">
        <v>0</v>
      </c>
      <c r="AD1287" s="226">
        <v>0</v>
      </c>
      <c r="AE1287" s="226">
        <v>0</v>
      </c>
      <c r="AF1287" s="226">
        <v>0</v>
      </c>
      <c r="AG1287" s="226">
        <v>0</v>
      </c>
      <c r="AH1287" s="226">
        <v>0</v>
      </c>
      <c r="AI1287" s="226">
        <v>0</v>
      </c>
      <c r="AJ1287" s="226">
        <v>0</v>
      </c>
    </row>
    <row r="1288" spans="1:36" x14ac:dyDescent="0.25">
      <c r="A1288" s="17"/>
      <c r="B1288" s="226" t="s">
        <v>2218</v>
      </c>
      <c r="D1288" s="226">
        <v>551.64599999999996</v>
      </c>
      <c r="E1288" s="226">
        <v>567.62300000000005</v>
      </c>
      <c r="F1288" s="226">
        <v>539.14099999999996</v>
      </c>
      <c r="G1288" s="226">
        <v>510.36399999999998</v>
      </c>
      <c r="H1288" s="226">
        <v>509.66399999999999</v>
      </c>
      <c r="I1288" s="226">
        <v>530.54600000000005</v>
      </c>
      <c r="J1288" s="226">
        <v>543.29600000000005</v>
      </c>
      <c r="K1288" s="226">
        <v>558.63900000000001</v>
      </c>
      <c r="L1288" s="226">
        <v>573.48500000000001</v>
      </c>
      <c r="M1288" s="226">
        <v>583.93700000000001</v>
      </c>
      <c r="N1288" s="226">
        <v>596.32799999999997</v>
      </c>
      <c r="O1288" s="226">
        <v>609.10400000000004</v>
      </c>
      <c r="P1288" s="226">
        <v>619.90099999999995</v>
      </c>
      <c r="Q1288" s="226">
        <v>629.77700000000004</v>
      </c>
      <c r="R1288" s="226">
        <v>640.67399999999998</v>
      </c>
      <c r="S1288" s="226">
        <v>651.11300000000006</v>
      </c>
      <c r="T1288" s="226">
        <v>662.19600000000003</v>
      </c>
      <c r="U1288" s="226">
        <v>672.84</v>
      </c>
      <c r="V1288" s="226">
        <v>682.44799999999998</v>
      </c>
      <c r="W1288" s="226">
        <v>693.66499999999996</v>
      </c>
      <c r="X1288" s="226">
        <v>703.57500000000005</v>
      </c>
      <c r="Y1288" s="226">
        <v>711.58</v>
      </c>
      <c r="Z1288" s="226">
        <v>719.072</v>
      </c>
      <c r="AA1288" s="226">
        <v>730.40200000000004</v>
      </c>
      <c r="AB1288" s="226">
        <v>739.84799999999996</v>
      </c>
      <c r="AC1288" s="226">
        <v>748.60299999999995</v>
      </c>
      <c r="AD1288" s="226">
        <v>755.60900000000004</v>
      </c>
      <c r="AE1288" s="226">
        <v>761.40899999999999</v>
      </c>
      <c r="AF1288" s="226">
        <v>770.42700000000002</v>
      </c>
      <c r="AG1288" s="226">
        <v>776.61500000000001</v>
      </c>
      <c r="AH1288" s="226">
        <v>777.81799999999998</v>
      </c>
      <c r="AI1288" s="226">
        <v>788.02499999999998</v>
      </c>
      <c r="AJ1288" s="226">
        <v>806.00099999999998</v>
      </c>
    </row>
    <row r="1289" spans="1:36" x14ac:dyDescent="0.25">
      <c r="A1289" s="17"/>
      <c r="B1289" s="226" t="s">
        <v>2219</v>
      </c>
      <c r="D1289" s="226">
        <v>42.795000000000002</v>
      </c>
      <c r="E1289" s="226">
        <v>44.139000000000003</v>
      </c>
      <c r="F1289" s="226">
        <v>42.296999999999997</v>
      </c>
      <c r="G1289" s="226">
        <v>40.402000000000001</v>
      </c>
      <c r="H1289" s="226">
        <v>40.118000000000002</v>
      </c>
      <c r="I1289" s="226">
        <v>41.54</v>
      </c>
      <c r="J1289" s="226">
        <v>42.301000000000002</v>
      </c>
      <c r="K1289" s="226">
        <v>43.054000000000002</v>
      </c>
      <c r="L1289" s="226">
        <v>43.655000000000001</v>
      </c>
      <c r="M1289" s="226">
        <v>44.073</v>
      </c>
      <c r="N1289" s="226">
        <v>44.371000000000002</v>
      </c>
      <c r="O1289" s="226">
        <v>44.845999999999997</v>
      </c>
      <c r="P1289" s="226">
        <v>45.13</v>
      </c>
      <c r="Q1289" s="226">
        <v>45.405999999999999</v>
      </c>
      <c r="R1289" s="226">
        <v>45.661999999999999</v>
      </c>
      <c r="S1289" s="226">
        <v>45.841000000000001</v>
      </c>
      <c r="T1289" s="226">
        <v>46.02</v>
      </c>
      <c r="U1289" s="226">
        <v>45.88</v>
      </c>
      <c r="V1289" s="226">
        <v>46.026000000000003</v>
      </c>
      <c r="W1289" s="226">
        <v>46.192</v>
      </c>
      <c r="X1289" s="226">
        <v>46.271999999999998</v>
      </c>
      <c r="Y1289" s="226">
        <v>46.07</v>
      </c>
      <c r="Z1289" s="226">
        <v>45.746000000000002</v>
      </c>
      <c r="AA1289" s="226">
        <v>45.692</v>
      </c>
      <c r="AB1289" s="226">
        <v>45.58</v>
      </c>
      <c r="AC1289" s="226">
        <v>45.497999999999998</v>
      </c>
      <c r="AD1289" s="226">
        <v>45.268000000000001</v>
      </c>
      <c r="AE1289" s="226">
        <v>44.936999999999998</v>
      </c>
      <c r="AF1289" s="226">
        <v>44.734999999999999</v>
      </c>
      <c r="AG1289" s="226">
        <v>44.436</v>
      </c>
      <c r="AH1289" s="226">
        <v>43.844999999999999</v>
      </c>
      <c r="AI1289" s="226">
        <v>43.695999999999998</v>
      </c>
      <c r="AJ1289" s="226">
        <v>44.012999999999998</v>
      </c>
    </row>
    <row r="1290" spans="1:36" x14ac:dyDescent="0.25">
      <c r="A1290" s="17"/>
      <c r="B1290" s="226" t="s">
        <v>2221</v>
      </c>
      <c r="D1290" s="226">
        <v>92.36</v>
      </c>
      <c r="E1290" s="226">
        <v>97.46</v>
      </c>
      <c r="F1290" s="226">
        <v>94.41</v>
      </c>
      <c r="G1290" s="226">
        <v>91.123000000000005</v>
      </c>
      <c r="H1290" s="226">
        <v>93.162999999999997</v>
      </c>
      <c r="I1290" s="226">
        <v>98.843999999999994</v>
      </c>
      <c r="J1290" s="226">
        <v>103.572</v>
      </c>
      <c r="K1290" s="226">
        <v>108.892</v>
      </c>
      <c r="L1290" s="226">
        <v>114.20699999999999</v>
      </c>
      <c r="M1290" s="226">
        <v>117.97199999999999</v>
      </c>
      <c r="N1290" s="226">
        <v>122.767</v>
      </c>
      <c r="O1290" s="226">
        <v>127.34099999999999</v>
      </c>
      <c r="P1290" s="226">
        <v>131.732</v>
      </c>
      <c r="Q1290" s="226">
        <v>135.892</v>
      </c>
      <c r="R1290" s="226">
        <v>140.75</v>
      </c>
      <c r="S1290" s="226">
        <v>145.81899999999999</v>
      </c>
      <c r="T1290" s="226">
        <v>151.78200000000001</v>
      </c>
      <c r="U1290" s="226">
        <v>157.58799999999999</v>
      </c>
      <c r="V1290" s="226">
        <v>163.44499999999999</v>
      </c>
      <c r="W1290" s="226">
        <v>169.34399999999999</v>
      </c>
      <c r="X1290" s="226">
        <v>175.584</v>
      </c>
      <c r="Y1290" s="226">
        <v>181.34800000000001</v>
      </c>
      <c r="Z1290" s="226">
        <v>187.27600000000001</v>
      </c>
      <c r="AA1290" s="226">
        <v>194.38300000000001</v>
      </c>
      <c r="AB1290" s="226">
        <v>201.03899999999999</v>
      </c>
      <c r="AC1290" s="226">
        <v>207.685</v>
      </c>
      <c r="AD1290" s="226">
        <v>213.97499999999999</v>
      </c>
      <c r="AE1290" s="226">
        <v>220.14400000000001</v>
      </c>
      <c r="AF1290" s="226">
        <v>227.39400000000001</v>
      </c>
      <c r="AG1290" s="226">
        <v>233.982</v>
      </c>
      <c r="AH1290" s="226">
        <v>239.18299999999999</v>
      </c>
      <c r="AI1290" s="226">
        <v>247.34399999999999</v>
      </c>
      <c r="AJ1290" s="226">
        <v>258.19299999999998</v>
      </c>
    </row>
    <row r="1291" spans="1:36" x14ac:dyDescent="0.25">
      <c r="A1291" s="17"/>
      <c r="B1291" s="226" t="s">
        <v>2212</v>
      </c>
      <c r="D1291" s="226">
        <v>954.548</v>
      </c>
      <c r="E1291" s="226">
        <v>986.46600000000001</v>
      </c>
      <c r="F1291" s="226">
        <v>938.30499999999995</v>
      </c>
      <c r="G1291" s="226">
        <v>887.57</v>
      </c>
      <c r="H1291" s="226">
        <v>891.17700000000002</v>
      </c>
      <c r="I1291" s="226">
        <v>931.86400000000003</v>
      </c>
      <c r="J1291" s="226">
        <v>958.346</v>
      </c>
      <c r="K1291" s="226">
        <v>989.428</v>
      </c>
      <c r="L1291" s="226">
        <v>1019.55</v>
      </c>
      <c r="M1291" s="226">
        <v>1040.7449999999999</v>
      </c>
      <c r="N1291" s="226">
        <v>1066.0820000000001</v>
      </c>
      <c r="O1291" s="226">
        <v>1091.9390000000001</v>
      </c>
      <c r="P1291" s="226">
        <v>1114.377</v>
      </c>
      <c r="Q1291" s="226">
        <v>1135.146</v>
      </c>
      <c r="R1291" s="226">
        <v>1158.412</v>
      </c>
      <c r="S1291" s="226">
        <v>1181.2270000000001</v>
      </c>
      <c r="T1291" s="226">
        <v>1206.317</v>
      </c>
      <c r="U1291" s="226">
        <v>1230.0519999999999</v>
      </c>
      <c r="V1291" s="226">
        <v>1252.8140000000001</v>
      </c>
      <c r="W1291" s="226">
        <v>1277.9939999999999</v>
      </c>
      <c r="X1291" s="226">
        <v>1301.654</v>
      </c>
      <c r="Y1291" s="226">
        <v>1321.425</v>
      </c>
      <c r="Z1291" s="226">
        <v>1340.5029999999999</v>
      </c>
      <c r="AA1291" s="226">
        <v>1367.288</v>
      </c>
      <c r="AB1291" s="226">
        <v>1390.595</v>
      </c>
      <c r="AC1291" s="226">
        <v>1412.9390000000001</v>
      </c>
      <c r="AD1291" s="226">
        <v>1432</v>
      </c>
      <c r="AE1291" s="226">
        <v>1448.9829999999999</v>
      </c>
      <c r="AF1291" s="226">
        <v>1472.41</v>
      </c>
      <c r="AG1291" s="226">
        <v>1490.623</v>
      </c>
      <c r="AH1291" s="226">
        <v>1499.13</v>
      </c>
      <c r="AI1291" s="226">
        <v>1525.702</v>
      </c>
      <c r="AJ1291" s="226">
        <v>1568.1969999999999</v>
      </c>
    </row>
    <row r="1292" spans="1:36" x14ac:dyDescent="0.25">
      <c r="A1292" s="17"/>
      <c r="B1292" s="226" t="s">
        <v>2308</v>
      </c>
    </row>
    <row r="1293" spans="1:36" x14ac:dyDescent="0.25">
      <c r="A1293" s="17"/>
      <c r="B1293" s="226" t="s">
        <v>342</v>
      </c>
      <c r="D1293" s="226">
        <v>15.426</v>
      </c>
      <c r="E1293" s="226">
        <v>17.283999999999999</v>
      </c>
      <c r="F1293" s="226">
        <v>15.577</v>
      </c>
      <c r="G1293" s="226">
        <v>15.201000000000001</v>
      </c>
      <c r="H1293" s="226">
        <v>15.428000000000001</v>
      </c>
      <c r="I1293" s="226">
        <v>16.125</v>
      </c>
      <c r="J1293" s="226">
        <v>16.584</v>
      </c>
      <c r="K1293" s="226">
        <v>17.131</v>
      </c>
      <c r="L1293" s="226">
        <v>17.651</v>
      </c>
      <c r="M1293" s="226">
        <v>18.029</v>
      </c>
      <c r="N1293" s="226">
        <v>18.474</v>
      </c>
      <c r="O1293" s="226">
        <v>18.920000000000002</v>
      </c>
      <c r="P1293" s="226">
        <v>19.311</v>
      </c>
      <c r="Q1293" s="226">
        <v>19.670000000000002</v>
      </c>
      <c r="R1293" s="226">
        <v>20.062999999999999</v>
      </c>
      <c r="S1293" s="226">
        <v>20.445</v>
      </c>
      <c r="T1293" s="226">
        <v>20.861999999999998</v>
      </c>
      <c r="U1293" s="226">
        <v>21.262</v>
      </c>
      <c r="V1293" s="226">
        <v>21.64</v>
      </c>
      <c r="W1293" s="226">
        <v>22.06</v>
      </c>
      <c r="X1293" s="226">
        <v>22.454999999999998</v>
      </c>
      <c r="Y1293" s="226">
        <v>22.78</v>
      </c>
      <c r="Z1293" s="226">
        <v>23.1</v>
      </c>
      <c r="AA1293" s="226">
        <v>23.545000000000002</v>
      </c>
      <c r="AB1293" s="226">
        <v>23.936</v>
      </c>
      <c r="AC1293" s="226">
        <v>24.306000000000001</v>
      </c>
      <c r="AD1293" s="226">
        <v>24.623000000000001</v>
      </c>
      <c r="AE1293" s="226">
        <v>24.905999999999999</v>
      </c>
      <c r="AF1293" s="226">
        <v>25.3</v>
      </c>
      <c r="AG1293" s="226">
        <v>25.600999999999999</v>
      </c>
      <c r="AH1293" s="226">
        <v>25.742999999999999</v>
      </c>
      <c r="AI1293" s="226">
        <v>26.192</v>
      </c>
      <c r="AJ1293" s="226">
        <v>26.898</v>
      </c>
    </row>
    <row r="1294" spans="1:36" x14ac:dyDescent="0.25">
      <c r="A1294" s="17"/>
      <c r="B1294" s="226" t="s">
        <v>2217</v>
      </c>
      <c r="D1294" s="226">
        <v>4.4370000000000003</v>
      </c>
      <c r="E1294" s="226">
        <v>4.5140000000000002</v>
      </c>
      <c r="F1294" s="226">
        <v>4.3109999999999999</v>
      </c>
      <c r="G1294" s="226">
        <v>4.0720000000000001</v>
      </c>
      <c r="H1294" s="226">
        <v>4.1120000000000001</v>
      </c>
      <c r="I1294" s="226">
        <v>4.2889999999999997</v>
      </c>
      <c r="J1294" s="226">
        <v>4.4039999999999999</v>
      </c>
      <c r="K1294" s="226">
        <v>4.5389999999999997</v>
      </c>
      <c r="L1294" s="226">
        <v>4.6689999999999996</v>
      </c>
      <c r="M1294" s="226">
        <v>4.76</v>
      </c>
      <c r="N1294" s="226">
        <v>4.87</v>
      </c>
      <c r="O1294" s="226">
        <v>4.9820000000000002</v>
      </c>
      <c r="P1294" s="226">
        <v>5.0789999999999997</v>
      </c>
      <c r="Q1294" s="226">
        <v>5.1689999999999996</v>
      </c>
      <c r="R1294" s="226">
        <v>5.27</v>
      </c>
      <c r="S1294" s="226">
        <v>5.37</v>
      </c>
      <c r="T1294" s="226">
        <v>5.48</v>
      </c>
      <c r="U1294" s="226">
        <v>5.5830000000000002</v>
      </c>
      <c r="V1294" s="226">
        <v>5.6829999999999998</v>
      </c>
      <c r="W1294" s="226">
        <v>5.7939999999999996</v>
      </c>
      <c r="X1294" s="226">
        <v>5.8979999999999997</v>
      </c>
      <c r="Y1294" s="226">
        <v>5.984</v>
      </c>
      <c r="Z1294" s="226">
        <v>6.0679999999999996</v>
      </c>
      <c r="AA1294" s="226">
        <v>6.1849999999999996</v>
      </c>
      <c r="AB1294" s="226">
        <v>6.2880000000000003</v>
      </c>
      <c r="AC1294" s="226">
        <v>6.3860000000000001</v>
      </c>
      <c r="AD1294" s="226">
        <v>6.47</v>
      </c>
      <c r="AE1294" s="226">
        <v>6.5439999999999996</v>
      </c>
      <c r="AF1294" s="226">
        <v>6.6470000000000002</v>
      </c>
      <c r="AG1294" s="226">
        <v>6.7270000000000003</v>
      </c>
      <c r="AH1294" s="226">
        <v>6.7649999999999997</v>
      </c>
      <c r="AI1294" s="226">
        <v>6.8819999999999997</v>
      </c>
      <c r="AJ1294" s="226">
        <v>7.0679999999999996</v>
      </c>
    </row>
    <row r="1295" spans="1:36" x14ac:dyDescent="0.25">
      <c r="A1295" s="17"/>
      <c r="B1295" s="226" t="s">
        <v>2212</v>
      </c>
      <c r="D1295" s="226">
        <v>19.863</v>
      </c>
      <c r="E1295" s="226">
        <v>21.797999999999998</v>
      </c>
      <c r="F1295" s="226">
        <v>19.888000000000002</v>
      </c>
      <c r="G1295" s="226">
        <v>19.271999999999998</v>
      </c>
      <c r="H1295" s="226">
        <v>19.54</v>
      </c>
      <c r="I1295" s="226">
        <v>20.414999999999999</v>
      </c>
      <c r="J1295" s="226">
        <v>20.988</v>
      </c>
      <c r="K1295" s="226">
        <v>21.669</v>
      </c>
      <c r="L1295" s="226">
        <v>22.32</v>
      </c>
      <c r="M1295" s="226">
        <v>22.789000000000001</v>
      </c>
      <c r="N1295" s="226">
        <v>23.343</v>
      </c>
      <c r="O1295" s="226">
        <v>23.902000000000001</v>
      </c>
      <c r="P1295" s="226">
        <v>24.39</v>
      </c>
      <c r="Q1295" s="226">
        <v>24.838999999999999</v>
      </c>
      <c r="R1295" s="226">
        <v>25.332999999999998</v>
      </c>
      <c r="S1295" s="226">
        <v>25.815000000000001</v>
      </c>
      <c r="T1295" s="226">
        <v>26.341999999999999</v>
      </c>
      <c r="U1295" s="226">
        <v>26.844999999999999</v>
      </c>
      <c r="V1295" s="226">
        <v>27.324000000000002</v>
      </c>
      <c r="W1295" s="226">
        <v>27.853999999999999</v>
      </c>
      <c r="X1295" s="226">
        <v>28.353000000000002</v>
      </c>
      <c r="Y1295" s="226">
        <v>28.765000000000001</v>
      </c>
      <c r="Z1295" s="226">
        <v>29.167999999999999</v>
      </c>
      <c r="AA1295" s="226">
        <v>29.73</v>
      </c>
      <c r="AB1295" s="226">
        <v>30.224</v>
      </c>
      <c r="AC1295" s="226">
        <v>30.692</v>
      </c>
      <c r="AD1295" s="226">
        <v>31.091999999999999</v>
      </c>
      <c r="AE1295" s="226">
        <v>31.45</v>
      </c>
      <c r="AF1295" s="226">
        <v>31.946999999999999</v>
      </c>
      <c r="AG1295" s="226">
        <v>32.328000000000003</v>
      </c>
      <c r="AH1295" s="226">
        <v>32.508000000000003</v>
      </c>
      <c r="AI1295" s="226">
        <v>33.073</v>
      </c>
      <c r="AJ1295" s="226">
        <v>33.966999999999999</v>
      </c>
    </row>
    <row r="1296" spans="1:36" x14ac:dyDescent="0.25">
      <c r="A1296" s="17"/>
      <c r="B1296" s="226" t="s">
        <v>2309</v>
      </c>
    </row>
    <row r="1297" spans="1:36" x14ac:dyDescent="0.25">
      <c r="A1297" s="17"/>
      <c r="B1297" s="226" t="s">
        <v>342</v>
      </c>
      <c r="D1297" s="226">
        <v>106.322</v>
      </c>
      <c r="E1297" s="226">
        <v>118.333</v>
      </c>
      <c r="F1297" s="226">
        <v>103.372</v>
      </c>
      <c r="G1297" s="226">
        <v>96.867999999999995</v>
      </c>
      <c r="H1297" s="226">
        <v>98.171000000000006</v>
      </c>
      <c r="I1297" s="226">
        <v>102.851</v>
      </c>
      <c r="J1297" s="226">
        <v>105.634</v>
      </c>
      <c r="K1297" s="226">
        <v>108.889</v>
      </c>
      <c r="L1297" s="226">
        <v>111.742</v>
      </c>
      <c r="M1297" s="226">
        <v>113.583</v>
      </c>
      <c r="N1297" s="226">
        <v>115.65</v>
      </c>
      <c r="O1297" s="226">
        <v>117.794</v>
      </c>
      <c r="P1297" s="226">
        <v>119.489</v>
      </c>
      <c r="Q1297" s="226">
        <v>120.949</v>
      </c>
      <c r="R1297" s="226">
        <v>122.67</v>
      </c>
      <c r="S1297" s="226">
        <v>124.18300000000001</v>
      </c>
      <c r="T1297" s="226">
        <v>125.816</v>
      </c>
      <c r="U1297" s="226">
        <v>127.173</v>
      </c>
      <c r="V1297" s="226">
        <v>128.386</v>
      </c>
      <c r="W1297" s="226">
        <v>129.691</v>
      </c>
      <c r="X1297" s="226">
        <v>130.80500000000001</v>
      </c>
      <c r="Y1297" s="226">
        <v>131.48500000000001</v>
      </c>
      <c r="Z1297" s="226">
        <v>132.06800000000001</v>
      </c>
      <c r="AA1297" s="226">
        <v>133.18799999999999</v>
      </c>
      <c r="AB1297" s="226">
        <v>133.94300000000001</v>
      </c>
      <c r="AC1297" s="226">
        <v>134.64500000000001</v>
      </c>
      <c r="AD1297" s="226">
        <v>135.18199999999999</v>
      </c>
      <c r="AE1297" s="226">
        <v>135.49600000000001</v>
      </c>
      <c r="AF1297" s="226">
        <v>136.517</v>
      </c>
      <c r="AG1297" s="226">
        <v>137.036</v>
      </c>
      <c r="AH1297" s="226">
        <v>136.934</v>
      </c>
      <c r="AI1297" s="226">
        <v>138.17599999999999</v>
      </c>
      <c r="AJ1297" s="226">
        <v>140.68600000000001</v>
      </c>
    </row>
    <row r="1298" spans="1:36" x14ac:dyDescent="0.25">
      <c r="A1298" s="17"/>
      <c r="B1298" s="226" t="s">
        <v>2217</v>
      </c>
      <c r="D1298" s="226">
        <v>8.875</v>
      </c>
      <c r="E1298" s="226">
        <v>9.0280000000000005</v>
      </c>
      <c r="F1298" s="226">
        <v>8.6229999999999993</v>
      </c>
      <c r="G1298" s="226">
        <v>8.1440000000000001</v>
      </c>
      <c r="H1298" s="226">
        <v>8.2249999999999996</v>
      </c>
      <c r="I1298" s="226">
        <v>8.5790000000000006</v>
      </c>
      <c r="J1298" s="226">
        <v>8.8079999999999998</v>
      </c>
      <c r="K1298" s="226">
        <v>9.0779999999999994</v>
      </c>
      <c r="L1298" s="226">
        <v>9.3379999999999992</v>
      </c>
      <c r="M1298" s="226">
        <v>9.5210000000000008</v>
      </c>
      <c r="N1298" s="226">
        <v>9.74</v>
      </c>
      <c r="O1298" s="226">
        <v>9.9629999999999992</v>
      </c>
      <c r="P1298" s="226">
        <v>10.157</v>
      </c>
      <c r="Q1298" s="226">
        <v>10.337</v>
      </c>
      <c r="R1298" s="226">
        <v>10.54</v>
      </c>
      <c r="S1298" s="226">
        <v>10.739000000000001</v>
      </c>
      <c r="T1298" s="226">
        <v>10.959</v>
      </c>
      <c r="U1298" s="226">
        <v>11.166</v>
      </c>
      <c r="V1298" s="226">
        <v>11.366</v>
      </c>
      <c r="W1298" s="226">
        <v>11.586</v>
      </c>
      <c r="X1298" s="226">
        <v>11.794</v>
      </c>
      <c r="Y1298" s="226">
        <v>11.967000000000001</v>
      </c>
      <c r="Z1298" s="226">
        <v>12.134</v>
      </c>
      <c r="AA1298" s="226">
        <v>12.369</v>
      </c>
      <c r="AB1298" s="226">
        <v>12.574</v>
      </c>
      <c r="AC1298" s="226">
        <v>12.77</v>
      </c>
      <c r="AD1298" s="226">
        <v>12.936999999999999</v>
      </c>
      <c r="AE1298" s="226">
        <v>13.087</v>
      </c>
      <c r="AF1298" s="226">
        <v>13.292</v>
      </c>
      <c r="AG1298" s="226">
        <v>13.452999999999999</v>
      </c>
      <c r="AH1298" s="226">
        <v>13.528</v>
      </c>
      <c r="AI1298" s="226">
        <v>13.760999999999999</v>
      </c>
      <c r="AJ1298" s="226">
        <v>14.134</v>
      </c>
    </row>
    <row r="1299" spans="1:36" x14ac:dyDescent="0.25">
      <c r="A1299" s="17"/>
      <c r="B1299" s="226" t="s">
        <v>2218</v>
      </c>
      <c r="D1299" s="226">
        <v>0</v>
      </c>
      <c r="E1299" s="226">
        <v>0</v>
      </c>
      <c r="F1299" s="226">
        <v>0</v>
      </c>
      <c r="G1299" s="226">
        <v>0</v>
      </c>
      <c r="H1299" s="226">
        <v>0</v>
      </c>
      <c r="I1299" s="226">
        <v>0</v>
      </c>
      <c r="J1299" s="226">
        <v>0</v>
      </c>
      <c r="K1299" s="226">
        <v>0</v>
      </c>
      <c r="L1299" s="226">
        <v>0</v>
      </c>
      <c r="M1299" s="226">
        <v>0</v>
      </c>
      <c r="N1299" s="226">
        <v>0</v>
      </c>
      <c r="O1299" s="226">
        <v>0</v>
      </c>
      <c r="P1299" s="226">
        <v>0</v>
      </c>
      <c r="Q1299" s="226">
        <v>0</v>
      </c>
      <c r="R1299" s="226">
        <v>0</v>
      </c>
      <c r="S1299" s="226">
        <v>0</v>
      </c>
      <c r="T1299" s="226">
        <v>0</v>
      </c>
      <c r="U1299" s="226">
        <v>0</v>
      </c>
      <c r="V1299" s="226">
        <v>0</v>
      </c>
      <c r="W1299" s="226">
        <v>0</v>
      </c>
      <c r="X1299" s="226">
        <v>0</v>
      </c>
      <c r="Y1299" s="226">
        <v>0</v>
      </c>
      <c r="Z1299" s="226">
        <v>0</v>
      </c>
      <c r="AA1299" s="226">
        <v>0</v>
      </c>
      <c r="AB1299" s="226">
        <v>0</v>
      </c>
      <c r="AC1299" s="226">
        <v>0</v>
      </c>
      <c r="AD1299" s="226">
        <v>0</v>
      </c>
      <c r="AE1299" s="226">
        <v>0</v>
      </c>
      <c r="AF1299" s="226">
        <v>0</v>
      </c>
      <c r="AG1299" s="226">
        <v>0</v>
      </c>
      <c r="AH1299" s="226">
        <v>0</v>
      </c>
      <c r="AI1299" s="226">
        <v>0</v>
      </c>
      <c r="AJ1299" s="226">
        <v>0</v>
      </c>
    </row>
    <row r="1300" spans="1:36" x14ac:dyDescent="0.25">
      <c r="A1300" s="17"/>
      <c r="B1300" s="226" t="s">
        <v>2219</v>
      </c>
      <c r="D1300" s="226">
        <v>0</v>
      </c>
      <c r="E1300" s="226">
        <v>0</v>
      </c>
      <c r="F1300" s="226">
        <v>0</v>
      </c>
      <c r="G1300" s="226">
        <v>0</v>
      </c>
      <c r="H1300" s="226">
        <v>0</v>
      </c>
      <c r="I1300" s="226">
        <v>0</v>
      </c>
      <c r="J1300" s="226">
        <v>0</v>
      </c>
      <c r="K1300" s="226">
        <v>0</v>
      </c>
      <c r="L1300" s="226">
        <v>0</v>
      </c>
      <c r="M1300" s="226">
        <v>0</v>
      </c>
      <c r="N1300" s="226">
        <v>0</v>
      </c>
      <c r="O1300" s="226">
        <v>0</v>
      </c>
      <c r="P1300" s="226">
        <v>0</v>
      </c>
      <c r="Q1300" s="226">
        <v>0</v>
      </c>
      <c r="R1300" s="226">
        <v>0</v>
      </c>
      <c r="S1300" s="226">
        <v>0</v>
      </c>
      <c r="T1300" s="226">
        <v>0</v>
      </c>
      <c r="U1300" s="226">
        <v>0</v>
      </c>
      <c r="V1300" s="226">
        <v>0</v>
      </c>
      <c r="W1300" s="226">
        <v>0</v>
      </c>
      <c r="X1300" s="226">
        <v>0</v>
      </c>
      <c r="Y1300" s="226">
        <v>0</v>
      </c>
      <c r="Z1300" s="226">
        <v>0</v>
      </c>
      <c r="AA1300" s="226">
        <v>0</v>
      </c>
      <c r="AB1300" s="226">
        <v>0</v>
      </c>
      <c r="AC1300" s="226">
        <v>0</v>
      </c>
      <c r="AD1300" s="226">
        <v>0</v>
      </c>
      <c r="AE1300" s="226">
        <v>0</v>
      </c>
      <c r="AF1300" s="226">
        <v>0</v>
      </c>
      <c r="AG1300" s="226">
        <v>0</v>
      </c>
      <c r="AH1300" s="226">
        <v>0</v>
      </c>
      <c r="AI1300" s="226">
        <v>0</v>
      </c>
      <c r="AJ1300" s="226">
        <v>0</v>
      </c>
    </row>
    <row r="1301" spans="1:36" x14ac:dyDescent="0.25">
      <c r="A1301" s="17"/>
      <c r="B1301" s="226" t="s">
        <v>2212</v>
      </c>
      <c r="D1301" s="226">
        <v>115.196</v>
      </c>
      <c r="E1301" s="226">
        <v>127.361</v>
      </c>
      <c r="F1301" s="226">
        <v>111.995</v>
      </c>
      <c r="G1301" s="226">
        <v>105.011</v>
      </c>
      <c r="H1301" s="226">
        <v>106.39700000000001</v>
      </c>
      <c r="I1301" s="226">
        <v>111.43</v>
      </c>
      <c r="J1301" s="226">
        <v>114.44199999999999</v>
      </c>
      <c r="K1301" s="226">
        <v>117.96599999999999</v>
      </c>
      <c r="L1301" s="226">
        <v>121.08</v>
      </c>
      <c r="M1301" s="226">
        <v>123.104</v>
      </c>
      <c r="N1301" s="226">
        <v>125.39</v>
      </c>
      <c r="O1301" s="226">
        <v>127.75700000000001</v>
      </c>
      <c r="P1301" s="226">
        <v>129.64599999999999</v>
      </c>
      <c r="Q1301" s="226">
        <v>131.28700000000001</v>
      </c>
      <c r="R1301" s="226">
        <v>133.21</v>
      </c>
      <c r="S1301" s="226">
        <v>134.922</v>
      </c>
      <c r="T1301" s="226">
        <v>136.77500000000001</v>
      </c>
      <c r="U1301" s="226">
        <v>138.339</v>
      </c>
      <c r="V1301" s="226">
        <v>139.75200000000001</v>
      </c>
      <c r="W1301" s="226">
        <v>141.27699999999999</v>
      </c>
      <c r="X1301" s="226">
        <v>142.59899999999999</v>
      </c>
      <c r="Y1301" s="226">
        <v>143.453</v>
      </c>
      <c r="Z1301" s="226">
        <v>144.203</v>
      </c>
      <c r="AA1301" s="226">
        <v>145.55699999999999</v>
      </c>
      <c r="AB1301" s="226">
        <v>146.517</v>
      </c>
      <c r="AC1301" s="226">
        <v>147.41499999999999</v>
      </c>
      <c r="AD1301" s="226">
        <v>148.119</v>
      </c>
      <c r="AE1301" s="226">
        <v>148.583</v>
      </c>
      <c r="AF1301" s="226">
        <v>149.81</v>
      </c>
      <c r="AG1301" s="226">
        <v>150.489</v>
      </c>
      <c r="AH1301" s="226">
        <v>150.46100000000001</v>
      </c>
      <c r="AI1301" s="226">
        <v>151.93799999999999</v>
      </c>
      <c r="AJ1301" s="226">
        <v>154.82</v>
      </c>
    </row>
    <row r="1302" spans="1:36" x14ac:dyDescent="0.25">
      <c r="A1302" s="17"/>
      <c r="B1302" s="226" t="s">
        <v>2359</v>
      </c>
    </row>
    <row r="1303" spans="1:36" x14ac:dyDescent="0.25">
      <c r="A1303" s="17"/>
      <c r="B1303" s="226" t="s">
        <v>342</v>
      </c>
      <c r="D1303" s="226">
        <v>1.6890000000000001</v>
      </c>
      <c r="E1303" s="226">
        <v>1.893</v>
      </c>
      <c r="F1303" s="226">
        <v>1.706</v>
      </c>
      <c r="G1303" s="226">
        <v>1.6639999999999999</v>
      </c>
      <c r="H1303" s="226">
        <v>1.6890000000000001</v>
      </c>
      <c r="I1303" s="226">
        <v>1.766</v>
      </c>
      <c r="J1303" s="226">
        <v>1.8160000000000001</v>
      </c>
      <c r="K1303" s="226">
        <v>1.8759999999999999</v>
      </c>
      <c r="L1303" s="226">
        <v>1.9330000000000001</v>
      </c>
      <c r="M1303" s="226">
        <v>1.974</v>
      </c>
      <c r="N1303" s="226">
        <v>2.0230000000000001</v>
      </c>
      <c r="O1303" s="226">
        <v>2.0720000000000001</v>
      </c>
      <c r="P1303" s="226">
        <v>2.1150000000000002</v>
      </c>
      <c r="Q1303" s="226">
        <v>2.1539999999999999</v>
      </c>
      <c r="R1303" s="226">
        <v>2.1970000000000001</v>
      </c>
      <c r="S1303" s="226">
        <v>2.2389999999999999</v>
      </c>
      <c r="T1303" s="226">
        <v>2.2850000000000001</v>
      </c>
      <c r="U1303" s="226">
        <v>2.3290000000000002</v>
      </c>
      <c r="V1303" s="226">
        <v>2.37</v>
      </c>
      <c r="W1303" s="226">
        <v>2.4159999999999999</v>
      </c>
      <c r="X1303" s="226">
        <v>2.4590000000000001</v>
      </c>
      <c r="Y1303" s="226">
        <v>2.4950000000000001</v>
      </c>
      <c r="Z1303" s="226">
        <v>2.5299999999999998</v>
      </c>
      <c r="AA1303" s="226">
        <v>2.5790000000000002</v>
      </c>
      <c r="AB1303" s="226">
        <v>2.6219999999999999</v>
      </c>
      <c r="AC1303" s="226">
        <v>2.6619999999999999</v>
      </c>
      <c r="AD1303" s="226">
        <v>2.6970000000000001</v>
      </c>
      <c r="AE1303" s="226">
        <v>2.7280000000000002</v>
      </c>
      <c r="AF1303" s="226">
        <v>2.7709999999999999</v>
      </c>
      <c r="AG1303" s="226">
        <v>2.8039999999999998</v>
      </c>
      <c r="AH1303" s="226">
        <v>2.82</v>
      </c>
      <c r="AI1303" s="226">
        <v>2.8690000000000002</v>
      </c>
      <c r="AJ1303" s="226">
        <v>2.9460000000000002</v>
      </c>
    </row>
    <row r="1304" spans="1:36" x14ac:dyDescent="0.25">
      <c r="A1304" s="17"/>
      <c r="B1304" s="226" t="s">
        <v>2232</v>
      </c>
    </row>
    <row r="1305" spans="1:36" x14ac:dyDescent="0.25">
      <c r="A1305" s="17"/>
      <c r="B1305" s="226" t="s">
        <v>342</v>
      </c>
      <c r="D1305" s="226">
        <v>0.83899999999999997</v>
      </c>
      <c r="E1305" s="226">
        <v>0.94</v>
      </c>
      <c r="F1305" s="226">
        <v>0.84699999999999998</v>
      </c>
      <c r="G1305" s="226">
        <v>0.82699999999999996</v>
      </c>
      <c r="H1305" s="226">
        <v>0.83899999999999997</v>
      </c>
      <c r="I1305" s="226">
        <v>0.877</v>
      </c>
      <c r="J1305" s="226">
        <v>0.90200000000000002</v>
      </c>
      <c r="K1305" s="226">
        <v>0.93200000000000005</v>
      </c>
      <c r="L1305" s="226">
        <v>0.96</v>
      </c>
      <c r="M1305" s="226">
        <v>0.98099999999999998</v>
      </c>
      <c r="N1305" s="226">
        <v>1.0049999999999999</v>
      </c>
      <c r="O1305" s="226">
        <v>1.0289999999999999</v>
      </c>
      <c r="P1305" s="226">
        <v>1.05</v>
      </c>
      <c r="Q1305" s="226">
        <v>1.07</v>
      </c>
      <c r="R1305" s="226">
        <v>1.091</v>
      </c>
      <c r="S1305" s="226">
        <v>1.1120000000000001</v>
      </c>
      <c r="T1305" s="226">
        <v>1.1339999999999999</v>
      </c>
      <c r="U1305" s="226">
        <v>1.1559999999999999</v>
      </c>
      <c r="V1305" s="226">
        <v>1.1759999999999999</v>
      </c>
      <c r="W1305" s="226">
        <v>1.1990000000000001</v>
      </c>
      <c r="X1305" s="226">
        <v>1.2210000000000001</v>
      </c>
      <c r="Y1305" s="226">
        <v>1.238</v>
      </c>
      <c r="Z1305" s="226">
        <v>1.256</v>
      </c>
      <c r="AA1305" s="226">
        <v>1.28</v>
      </c>
      <c r="AB1305" s="226">
        <v>1.3009999999999999</v>
      </c>
      <c r="AC1305" s="226">
        <v>1.321</v>
      </c>
      <c r="AD1305" s="226">
        <v>1.3380000000000001</v>
      </c>
      <c r="AE1305" s="226">
        <v>1.353</v>
      </c>
      <c r="AF1305" s="226">
        <v>1.375</v>
      </c>
      <c r="AG1305" s="226">
        <v>1.391</v>
      </c>
      <c r="AH1305" s="226">
        <v>1.399</v>
      </c>
      <c r="AI1305" s="226">
        <v>1.423</v>
      </c>
      <c r="AJ1305" s="226">
        <v>1.4610000000000001</v>
      </c>
    </row>
    <row r="1306" spans="1:36" x14ac:dyDescent="0.25">
      <c r="A1306" s="17"/>
      <c r="B1306" s="226" t="s">
        <v>2217</v>
      </c>
      <c r="D1306" s="226">
        <v>42.890999999999998</v>
      </c>
      <c r="E1306" s="226">
        <v>43.631</v>
      </c>
      <c r="F1306" s="226">
        <v>41.674999999999997</v>
      </c>
      <c r="G1306" s="226">
        <v>39.36</v>
      </c>
      <c r="H1306" s="226">
        <v>39.752000000000002</v>
      </c>
      <c r="I1306" s="226">
        <v>41.462000000000003</v>
      </c>
      <c r="J1306" s="226">
        <v>42.57</v>
      </c>
      <c r="K1306" s="226">
        <v>43.87</v>
      </c>
      <c r="L1306" s="226">
        <v>45.13</v>
      </c>
      <c r="M1306" s="226">
        <v>46.012</v>
      </c>
      <c r="N1306" s="226">
        <v>47.067999999999998</v>
      </c>
      <c r="O1306" s="226">
        <v>48.15</v>
      </c>
      <c r="P1306" s="226">
        <v>49.087000000000003</v>
      </c>
      <c r="Q1306" s="226">
        <v>49.957000000000001</v>
      </c>
      <c r="R1306" s="226">
        <v>50.935000000000002</v>
      </c>
      <c r="S1306" s="226">
        <v>51.896000000000001</v>
      </c>
      <c r="T1306" s="226">
        <v>52.957000000000001</v>
      </c>
      <c r="U1306" s="226">
        <v>53.959000000000003</v>
      </c>
      <c r="V1306" s="226">
        <v>54.924999999999997</v>
      </c>
      <c r="W1306" s="226">
        <v>55.991</v>
      </c>
      <c r="X1306" s="226">
        <v>56.993000000000002</v>
      </c>
      <c r="Y1306" s="226">
        <v>57.831000000000003</v>
      </c>
      <c r="Z1306" s="226">
        <v>58.637999999999998</v>
      </c>
      <c r="AA1306" s="226">
        <v>59.771999999999998</v>
      </c>
      <c r="AB1306" s="226">
        <v>60.76</v>
      </c>
      <c r="AC1306" s="226">
        <v>61.707999999999998</v>
      </c>
      <c r="AD1306" s="226">
        <v>62.517000000000003</v>
      </c>
      <c r="AE1306" s="226">
        <v>63.238</v>
      </c>
      <c r="AF1306" s="226">
        <v>64.231999999999999</v>
      </c>
      <c r="AG1306" s="226">
        <v>65.006</v>
      </c>
      <c r="AH1306" s="226">
        <v>65.37</v>
      </c>
      <c r="AI1306" s="226">
        <v>66.497</v>
      </c>
      <c r="AJ1306" s="226">
        <v>68.299000000000007</v>
      </c>
    </row>
    <row r="1307" spans="1:36" x14ac:dyDescent="0.25">
      <c r="A1307" s="17"/>
      <c r="B1307" s="226" t="s">
        <v>2218</v>
      </c>
      <c r="D1307" s="226">
        <v>0</v>
      </c>
      <c r="E1307" s="226">
        <v>0</v>
      </c>
      <c r="F1307" s="226">
        <v>0</v>
      </c>
      <c r="G1307" s="226">
        <v>0</v>
      </c>
      <c r="H1307" s="226">
        <v>0</v>
      </c>
      <c r="I1307" s="226">
        <v>0</v>
      </c>
      <c r="J1307" s="226">
        <v>0</v>
      </c>
      <c r="K1307" s="226">
        <v>0</v>
      </c>
      <c r="L1307" s="226">
        <v>0</v>
      </c>
      <c r="M1307" s="226">
        <v>0</v>
      </c>
      <c r="N1307" s="226">
        <v>0</v>
      </c>
      <c r="O1307" s="226">
        <v>0</v>
      </c>
      <c r="P1307" s="226">
        <v>0</v>
      </c>
      <c r="Q1307" s="226">
        <v>0</v>
      </c>
      <c r="R1307" s="226">
        <v>0</v>
      </c>
      <c r="S1307" s="226">
        <v>0</v>
      </c>
      <c r="T1307" s="226">
        <v>0</v>
      </c>
      <c r="U1307" s="226">
        <v>0</v>
      </c>
      <c r="V1307" s="226">
        <v>0</v>
      </c>
      <c r="W1307" s="226">
        <v>0</v>
      </c>
      <c r="X1307" s="226">
        <v>0</v>
      </c>
      <c r="Y1307" s="226">
        <v>0</v>
      </c>
      <c r="Z1307" s="226">
        <v>0</v>
      </c>
      <c r="AA1307" s="226">
        <v>0</v>
      </c>
      <c r="AB1307" s="226">
        <v>0</v>
      </c>
      <c r="AC1307" s="226">
        <v>0</v>
      </c>
      <c r="AD1307" s="226">
        <v>0</v>
      </c>
      <c r="AE1307" s="226">
        <v>0</v>
      </c>
      <c r="AF1307" s="226">
        <v>0</v>
      </c>
      <c r="AG1307" s="226">
        <v>0</v>
      </c>
      <c r="AH1307" s="226">
        <v>0</v>
      </c>
      <c r="AI1307" s="226">
        <v>0</v>
      </c>
      <c r="AJ1307" s="226">
        <v>0</v>
      </c>
    </row>
    <row r="1308" spans="1:36" x14ac:dyDescent="0.25">
      <c r="A1308" s="17"/>
      <c r="B1308" s="226" t="s">
        <v>2212</v>
      </c>
      <c r="D1308" s="226">
        <v>43.73</v>
      </c>
      <c r="E1308" s="226">
        <v>44.570999999999998</v>
      </c>
      <c r="F1308" s="226">
        <v>42.523000000000003</v>
      </c>
      <c r="G1308" s="226">
        <v>40.186999999999998</v>
      </c>
      <c r="H1308" s="226">
        <v>40.591999999999999</v>
      </c>
      <c r="I1308" s="226">
        <v>42.338999999999999</v>
      </c>
      <c r="J1308" s="226">
        <v>43.472000000000001</v>
      </c>
      <c r="K1308" s="226">
        <v>44.802</v>
      </c>
      <c r="L1308" s="226">
        <v>46.09</v>
      </c>
      <c r="M1308" s="226">
        <v>46.991999999999997</v>
      </c>
      <c r="N1308" s="226">
        <v>48.073</v>
      </c>
      <c r="O1308" s="226">
        <v>49.177999999999997</v>
      </c>
      <c r="P1308" s="226">
        <v>50.137</v>
      </c>
      <c r="Q1308" s="226">
        <v>51.026000000000003</v>
      </c>
      <c r="R1308" s="226">
        <v>52.026000000000003</v>
      </c>
      <c r="S1308" s="226">
        <v>53.008000000000003</v>
      </c>
      <c r="T1308" s="226">
        <v>54.091999999999999</v>
      </c>
      <c r="U1308" s="226">
        <v>55.115000000000002</v>
      </c>
      <c r="V1308" s="226">
        <v>56.100999999999999</v>
      </c>
      <c r="W1308" s="226">
        <v>57.19</v>
      </c>
      <c r="X1308" s="226">
        <v>58.213999999999999</v>
      </c>
      <c r="Y1308" s="226">
        <v>59.069000000000003</v>
      </c>
      <c r="Z1308" s="226">
        <v>59.893999999999998</v>
      </c>
      <c r="AA1308" s="226">
        <v>61.052</v>
      </c>
      <c r="AB1308" s="226">
        <v>62.061</v>
      </c>
      <c r="AC1308" s="226">
        <v>63.029000000000003</v>
      </c>
      <c r="AD1308" s="226">
        <v>63.854999999999997</v>
      </c>
      <c r="AE1308" s="226">
        <v>64.591999999999999</v>
      </c>
      <c r="AF1308" s="226">
        <v>65.606999999999999</v>
      </c>
      <c r="AG1308" s="226">
        <v>66.397000000000006</v>
      </c>
      <c r="AH1308" s="226">
        <v>66.769000000000005</v>
      </c>
      <c r="AI1308" s="226">
        <v>67.92</v>
      </c>
      <c r="AJ1308" s="226">
        <v>69.760999999999996</v>
      </c>
    </row>
    <row r="1309" spans="1:36" x14ac:dyDescent="0.25">
      <c r="A1309" s="17"/>
      <c r="B1309" s="226" t="s">
        <v>587</v>
      </c>
    </row>
    <row r="1310" spans="1:36" x14ac:dyDescent="0.25">
      <c r="A1310" s="17"/>
      <c r="B1310" s="226" t="s">
        <v>2360</v>
      </c>
      <c r="D1310" s="226">
        <v>38.07</v>
      </c>
      <c r="E1310" s="226">
        <v>43.723999999999997</v>
      </c>
      <c r="F1310" s="226">
        <v>27.504999999999999</v>
      </c>
      <c r="G1310" s="226">
        <v>14.009</v>
      </c>
      <c r="H1310" s="226">
        <v>14.388999999999999</v>
      </c>
      <c r="I1310" s="226">
        <v>28.135999999999999</v>
      </c>
      <c r="J1310" s="226">
        <v>34.552</v>
      </c>
      <c r="K1310" s="226">
        <v>41.381999999999998</v>
      </c>
      <c r="L1310" s="226">
        <v>48.470999999999997</v>
      </c>
      <c r="M1310" s="226">
        <v>52.914999999999999</v>
      </c>
      <c r="N1310" s="226">
        <v>58.146000000000001</v>
      </c>
      <c r="O1310" s="226">
        <v>63.89</v>
      </c>
      <c r="P1310" s="226">
        <v>68.388999999999996</v>
      </c>
      <c r="Q1310" s="226">
        <v>72.540999999999997</v>
      </c>
      <c r="R1310" s="226">
        <v>77.366</v>
      </c>
      <c r="S1310" s="226">
        <v>81.822000000000003</v>
      </c>
      <c r="T1310" s="226">
        <v>86.588999999999999</v>
      </c>
      <c r="U1310" s="226">
        <v>90.465999999999994</v>
      </c>
      <c r="V1310" s="226">
        <v>94.418000000000006</v>
      </c>
      <c r="W1310" s="226">
        <v>98.968000000000004</v>
      </c>
      <c r="X1310" s="226">
        <v>103.018</v>
      </c>
      <c r="Y1310" s="226">
        <v>106.408</v>
      </c>
      <c r="Z1310" s="226">
        <v>109.136</v>
      </c>
      <c r="AA1310" s="226">
        <v>113.869</v>
      </c>
      <c r="AB1310" s="226">
        <v>117.527</v>
      </c>
      <c r="AC1310" s="226">
        <v>121.255</v>
      </c>
      <c r="AD1310" s="226">
        <v>124.10299999999999</v>
      </c>
      <c r="AE1310" s="226">
        <v>126.375</v>
      </c>
      <c r="AF1310" s="226">
        <v>129.928</v>
      </c>
      <c r="AG1310" s="226">
        <v>132.62299999999999</v>
      </c>
      <c r="AH1310" s="226">
        <v>132.90100000000001</v>
      </c>
      <c r="AI1310" s="226">
        <v>137.01400000000001</v>
      </c>
      <c r="AJ1310" s="226">
        <v>145.17500000000001</v>
      </c>
    </row>
    <row r="1311" spans="1:36" x14ac:dyDescent="0.25">
      <c r="A1311" s="17"/>
      <c r="B1311" s="226" t="s">
        <v>2361</v>
      </c>
      <c r="D1311" s="226">
        <v>1667.8150000000001</v>
      </c>
      <c r="E1311" s="226">
        <v>1750.7090000000001</v>
      </c>
      <c r="F1311" s="226">
        <v>1742.597</v>
      </c>
      <c r="G1311" s="226">
        <v>1782.4760000000001</v>
      </c>
      <c r="H1311" s="226">
        <v>1825.886</v>
      </c>
      <c r="I1311" s="226">
        <v>1955.5219999999999</v>
      </c>
      <c r="J1311" s="226">
        <v>2019.2809999999999</v>
      </c>
      <c r="K1311" s="226">
        <v>2062.2710000000002</v>
      </c>
      <c r="L1311" s="226">
        <v>2107.7440000000001</v>
      </c>
      <c r="M1311" s="226">
        <v>2135.9110000000001</v>
      </c>
      <c r="N1311" s="226">
        <v>2169.4110000000001</v>
      </c>
      <c r="O1311" s="226">
        <v>2207.3780000000002</v>
      </c>
      <c r="P1311" s="226">
        <v>2236.5430000000001</v>
      </c>
      <c r="Q1311" s="226">
        <v>2263.5500000000002</v>
      </c>
      <c r="R1311" s="226">
        <v>2295.125</v>
      </c>
      <c r="S1311" s="226">
        <v>2324.6999999999998</v>
      </c>
      <c r="T1311" s="226">
        <v>2356.1610000000001</v>
      </c>
      <c r="U1311" s="226">
        <v>2380.7370000000001</v>
      </c>
      <c r="V1311" s="226">
        <v>2406.85</v>
      </c>
      <c r="W1311" s="226">
        <v>2436.5189999999998</v>
      </c>
      <c r="X1311" s="226">
        <v>2462.5729999999999</v>
      </c>
      <c r="Y1311" s="226">
        <v>2484.491</v>
      </c>
      <c r="Z1311" s="226">
        <v>2501.33</v>
      </c>
      <c r="AA1311" s="226">
        <v>2533.2080000000001</v>
      </c>
      <c r="AB1311" s="226">
        <v>2556.9029999999998</v>
      </c>
      <c r="AC1311" s="226">
        <v>2581.712</v>
      </c>
      <c r="AD1311" s="226">
        <v>2599.9989999999998</v>
      </c>
      <c r="AE1311" s="226">
        <v>2614.0549999999998</v>
      </c>
      <c r="AF1311" s="226">
        <v>2636.6109999999999</v>
      </c>
      <c r="AG1311" s="226">
        <v>2654.1790000000001</v>
      </c>
      <c r="AH1311" s="226">
        <v>2654.018</v>
      </c>
      <c r="AI1311" s="226">
        <v>2680.42</v>
      </c>
      <c r="AJ1311" s="226">
        <v>2736.2840000000001</v>
      </c>
    </row>
    <row r="1312" spans="1:36" x14ac:dyDescent="0.25">
      <c r="A1312" s="17"/>
      <c r="B1312" s="226" t="s">
        <v>76</v>
      </c>
      <c r="D1312" s="226">
        <v>616.34100000000001</v>
      </c>
      <c r="E1312" s="226">
        <v>566.322</v>
      </c>
      <c r="F1312" s="226">
        <v>507.72800000000001</v>
      </c>
      <c r="G1312" s="226">
        <v>510.59300000000002</v>
      </c>
      <c r="H1312" s="226">
        <v>531.91499999999996</v>
      </c>
      <c r="I1312" s="226">
        <v>554.99199999999996</v>
      </c>
      <c r="J1312" s="226">
        <v>485.291</v>
      </c>
      <c r="K1312" s="226">
        <v>486.19799999999998</v>
      </c>
      <c r="L1312" s="226">
        <v>486.84</v>
      </c>
      <c r="M1312" s="226">
        <v>487.42599999999999</v>
      </c>
      <c r="N1312" s="226">
        <v>488.09800000000001</v>
      </c>
      <c r="O1312" s="226">
        <v>488.96100000000001</v>
      </c>
      <c r="P1312" s="226">
        <v>489.59300000000002</v>
      </c>
      <c r="Q1312" s="226">
        <v>489.91699999999997</v>
      </c>
      <c r="R1312" s="226">
        <v>490.21</v>
      </c>
      <c r="S1312" s="226">
        <v>490.57100000000003</v>
      </c>
      <c r="T1312" s="226">
        <v>491.13900000000001</v>
      </c>
      <c r="U1312" s="226">
        <v>491.49</v>
      </c>
      <c r="V1312" s="226">
        <v>491.83600000000001</v>
      </c>
      <c r="W1312" s="226">
        <v>492.017</v>
      </c>
      <c r="X1312" s="226">
        <v>492.30399999999997</v>
      </c>
      <c r="Y1312" s="226">
        <v>492.541</v>
      </c>
      <c r="Z1312" s="226">
        <v>492.72500000000002</v>
      </c>
      <c r="AA1312" s="226">
        <v>492.928</v>
      </c>
      <c r="AB1312" s="226">
        <v>492.971</v>
      </c>
      <c r="AC1312" s="226">
        <v>492.97</v>
      </c>
      <c r="AD1312" s="226">
        <v>493.09100000000001</v>
      </c>
      <c r="AE1312" s="226">
        <v>493.19799999999998</v>
      </c>
      <c r="AF1312" s="226">
        <v>493.50700000000001</v>
      </c>
      <c r="AG1312" s="226">
        <v>493.91199999999998</v>
      </c>
      <c r="AH1312" s="226">
        <v>494.46</v>
      </c>
      <c r="AI1312" s="226">
        <v>494.93599999999998</v>
      </c>
      <c r="AJ1312" s="226">
        <v>495.44099999999997</v>
      </c>
    </row>
    <row r="1313" spans="1:36" x14ac:dyDescent="0.25">
      <c r="A1313" s="17"/>
      <c r="B1313" s="226" t="s">
        <v>2212</v>
      </c>
      <c r="D1313" s="226">
        <v>2322.2260000000001</v>
      </c>
      <c r="E1313" s="226">
        <v>2360.7550000000001</v>
      </c>
      <c r="F1313" s="226">
        <v>2277.83</v>
      </c>
      <c r="G1313" s="226">
        <v>2307.078</v>
      </c>
      <c r="H1313" s="226">
        <v>2372.19</v>
      </c>
      <c r="I1313" s="226">
        <v>2538.6509999999998</v>
      </c>
      <c r="J1313" s="226">
        <v>2539.1239999999998</v>
      </c>
      <c r="K1313" s="226">
        <v>2589.8510000000001</v>
      </c>
      <c r="L1313" s="226">
        <v>2643.0549999999998</v>
      </c>
      <c r="M1313" s="226">
        <v>2676.252</v>
      </c>
      <c r="N1313" s="226">
        <v>2715.6550000000002</v>
      </c>
      <c r="O1313" s="226">
        <v>2760.2289999999998</v>
      </c>
      <c r="P1313" s="226">
        <v>2794.5250000000001</v>
      </c>
      <c r="Q1313" s="226">
        <v>2826.0079999999998</v>
      </c>
      <c r="R1313" s="226">
        <v>2862.701</v>
      </c>
      <c r="S1313" s="226">
        <v>2897.0920000000001</v>
      </c>
      <c r="T1313" s="226">
        <v>2933.8890000000001</v>
      </c>
      <c r="U1313" s="226">
        <v>2962.6930000000002</v>
      </c>
      <c r="V1313" s="226">
        <v>2993.1039999999998</v>
      </c>
      <c r="W1313" s="226">
        <v>3027.5050000000001</v>
      </c>
      <c r="X1313" s="226">
        <v>3057.8960000000002</v>
      </c>
      <c r="Y1313" s="226">
        <v>3083.4409999999998</v>
      </c>
      <c r="Z1313" s="226">
        <v>3103.192</v>
      </c>
      <c r="AA1313" s="226">
        <v>3140.0050000000001</v>
      </c>
      <c r="AB1313" s="226">
        <v>3167.4</v>
      </c>
      <c r="AC1313" s="226">
        <v>3195.9380000000001</v>
      </c>
      <c r="AD1313" s="226">
        <v>3217.1930000000002</v>
      </c>
      <c r="AE1313" s="226">
        <v>3233.627</v>
      </c>
      <c r="AF1313" s="226">
        <v>3260.0459999999998</v>
      </c>
      <c r="AG1313" s="226">
        <v>3280.7139999999999</v>
      </c>
      <c r="AH1313" s="226">
        <v>3281.3780000000002</v>
      </c>
      <c r="AI1313" s="226">
        <v>3312.37</v>
      </c>
      <c r="AJ1313" s="226">
        <v>3376.9</v>
      </c>
    </row>
    <row r="1314" spans="1:36" x14ac:dyDescent="0.25">
      <c r="A1314" s="17"/>
      <c r="B1314" s="226" t="s">
        <v>2364</v>
      </c>
    </row>
    <row r="1315" spans="1:36" x14ac:dyDescent="0.25">
      <c r="A1315" s="17"/>
      <c r="B1315" s="226" t="s">
        <v>342</v>
      </c>
      <c r="D1315" s="226">
        <v>127.53</v>
      </c>
      <c r="E1315" s="226">
        <v>142.09700000000001</v>
      </c>
      <c r="F1315" s="226">
        <v>124.788</v>
      </c>
      <c r="G1315" s="226">
        <v>117.767</v>
      </c>
      <c r="H1315" s="226">
        <v>119.383</v>
      </c>
      <c r="I1315" s="226">
        <v>125.021</v>
      </c>
      <c r="J1315" s="226">
        <v>128.435</v>
      </c>
      <c r="K1315" s="226">
        <v>132.441</v>
      </c>
      <c r="L1315" s="226">
        <v>136.01</v>
      </c>
      <c r="M1315" s="226">
        <v>138.37</v>
      </c>
      <c r="N1315" s="226">
        <v>141.048</v>
      </c>
      <c r="O1315" s="226">
        <v>143.80500000000001</v>
      </c>
      <c r="P1315" s="226">
        <v>146.03800000000001</v>
      </c>
      <c r="Q1315" s="226">
        <v>147.99199999999999</v>
      </c>
      <c r="R1315" s="226">
        <v>150.25200000000001</v>
      </c>
      <c r="S1315" s="226">
        <v>152.29</v>
      </c>
      <c r="T1315" s="226">
        <v>154.49700000000001</v>
      </c>
      <c r="U1315" s="226">
        <v>156.404</v>
      </c>
      <c r="V1315" s="226">
        <v>158.136</v>
      </c>
      <c r="W1315" s="226">
        <v>160.01900000000001</v>
      </c>
      <c r="X1315" s="226">
        <v>161.67599999999999</v>
      </c>
      <c r="Y1315" s="226">
        <v>162.803</v>
      </c>
      <c r="Z1315" s="226">
        <v>163.82499999999999</v>
      </c>
      <c r="AA1315" s="226">
        <v>165.55600000000001</v>
      </c>
      <c r="AB1315" s="226">
        <v>166.84899999999999</v>
      </c>
      <c r="AC1315" s="226">
        <v>168.06</v>
      </c>
      <c r="AD1315" s="226">
        <v>169.03100000000001</v>
      </c>
      <c r="AE1315" s="226">
        <v>169.73500000000001</v>
      </c>
      <c r="AF1315" s="226">
        <v>171.298</v>
      </c>
      <c r="AG1315" s="226">
        <v>172.23099999999999</v>
      </c>
      <c r="AH1315" s="226">
        <v>172.32300000000001</v>
      </c>
      <c r="AI1315" s="226">
        <v>174.18299999999999</v>
      </c>
      <c r="AJ1315" s="226">
        <v>177.66399999999999</v>
      </c>
    </row>
    <row r="1316" spans="1:36" x14ac:dyDescent="0.25">
      <c r="A1316" s="17"/>
      <c r="B1316" s="226" t="s">
        <v>2217</v>
      </c>
      <c r="D1316" s="226">
        <v>320.69499999999999</v>
      </c>
      <c r="E1316" s="226">
        <v>330.76900000000001</v>
      </c>
      <c r="F1316" s="226">
        <v>313.779</v>
      </c>
      <c r="G1316" s="226">
        <v>294.05</v>
      </c>
      <c r="H1316" s="226">
        <v>297.06599999999997</v>
      </c>
      <c r="I1316" s="226">
        <v>311.86200000000002</v>
      </c>
      <c r="J1316" s="226">
        <v>321.45999999999998</v>
      </c>
      <c r="K1316" s="226">
        <v>332.71600000000001</v>
      </c>
      <c r="L1316" s="226">
        <v>343.61700000000002</v>
      </c>
      <c r="M1316" s="226">
        <v>351.25200000000001</v>
      </c>
      <c r="N1316" s="226">
        <v>360.39800000000002</v>
      </c>
      <c r="O1316" s="226">
        <v>369.75099999999998</v>
      </c>
      <c r="P1316" s="226">
        <v>377.863</v>
      </c>
      <c r="Q1316" s="226">
        <v>385.38600000000002</v>
      </c>
      <c r="R1316" s="226">
        <v>393.839</v>
      </c>
      <c r="S1316" s="226">
        <v>402.14699999999999</v>
      </c>
      <c r="T1316" s="226">
        <v>411.315</v>
      </c>
      <c r="U1316" s="226">
        <v>419.96899999999999</v>
      </c>
      <c r="V1316" s="226">
        <v>428.30599999999998</v>
      </c>
      <c r="W1316" s="226">
        <v>437.51100000000002</v>
      </c>
      <c r="X1316" s="226">
        <v>446.173</v>
      </c>
      <c r="Y1316" s="226">
        <v>453.40499999999997</v>
      </c>
      <c r="Z1316" s="226">
        <v>460.37799999999999</v>
      </c>
      <c r="AA1316" s="226">
        <v>470.17399999999998</v>
      </c>
      <c r="AB1316" s="226">
        <v>478.702</v>
      </c>
      <c r="AC1316" s="226">
        <v>486.892</v>
      </c>
      <c r="AD1316" s="226">
        <v>493.88</v>
      </c>
      <c r="AE1316" s="226">
        <v>500.11</v>
      </c>
      <c r="AF1316" s="226">
        <v>508.69</v>
      </c>
      <c r="AG1316" s="226">
        <v>515.37699999999995</v>
      </c>
      <c r="AH1316" s="226">
        <v>518.51900000000001</v>
      </c>
      <c r="AI1316" s="226">
        <v>528.255</v>
      </c>
      <c r="AJ1316" s="226">
        <v>543.82100000000003</v>
      </c>
    </row>
    <row r="1317" spans="1:36" x14ac:dyDescent="0.25">
      <c r="A1317" s="17"/>
      <c r="B1317" s="226" t="s">
        <v>2265</v>
      </c>
      <c r="D1317" s="226">
        <v>0</v>
      </c>
      <c r="E1317" s="226">
        <v>0</v>
      </c>
      <c r="F1317" s="226">
        <v>0</v>
      </c>
      <c r="G1317" s="226">
        <v>0</v>
      </c>
      <c r="H1317" s="226">
        <v>0</v>
      </c>
      <c r="I1317" s="226">
        <v>0</v>
      </c>
      <c r="J1317" s="226">
        <v>0</v>
      </c>
      <c r="K1317" s="226">
        <v>0</v>
      </c>
      <c r="L1317" s="226">
        <v>0</v>
      </c>
      <c r="M1317" s="226">
        <v>0</v>
      </c>
      <c r="N1317" s="226">
        <v>0</v>
      </c>
      <c r="O1317" s="226">
        <v>0</v>
      </c>
      <c r="P1317" s="226">
        <v>0</v>
      </c>
      <c r="Q1317" s="226">
        <v>0</v>
      </c>
      <c r="R1317" s="226">
        <v>0</v>
      </c>
      <c r="S1317" s="226">
        <v>0</v>
      </c>
      <c r="T1317" s="226">
        <v>0</v>
      </c>
      <c r="U1317" s="226">
        <v>0</v>
      </c>
      <c r="V1317" s="226">
        <v>0</v>
      </c>
      <c r="W1317" s="226">
        <v>0</v>
      </c>
      <c r="X1317" s="226">
        <v>0</v>
      </c>
      <c r="Y1317" s="226">
        <v>0</v>
      </c>
      <c r="Z1317" s="226">
        <v>0</v>
      </c>
      <c r="AA1317" s="226">
        <v>0</v>
      </c>
      <c r="AB1317" s="226">
        <v>0</v>
      </c>
      <c r="AC1317" s="226">
        <v>0</v>
      </c>
      <c r="AD1317" s="226">
        <v>0</v>
      </c>
      <c r="AE1317" s="226">
        <v>0</v>
      </c>
      <c r="AF1317" s="226">
        <v>0</v>
      </c>
      <c r="AG1317" s="226">
        <v>0</v>
      </c>
      <c r="AH1317" s="226">
        <v>0</v>
      </c>
      <c r="AI1317" s="226">
        <v>0</v>
      </c>
      <c r="AJ1317" s="226">
        <v>0</v>
      </c>
    </row>
    <row r="1318" spans="1:36" x14ac:dyDescent="0.25">
      <c r="A1318" s="17"/>
      <c r="B1318" s="226" t="s">
        <v>2218</v>
      </c>
      <c r="D1318" s="226">
        <v>551.64599999999996</v>
      </c>
      <c r="E1318" s="226">
        <v>567.62300000000005</v>
      </c>
      <c r="F1318" s="226">
        <v>539.14099999999996</v>
      </c>
      <c r="G1318" s="226">
        <v>510.36399999999998</v>
      </c>
      <c r="H1318" s="226">
        <v>509.66399999999999</v>
      </c>
      <c r="I1318" s="226">
        <v>530.54600000000005</v>
      </c>
      <c r="J1318" s="226">
        <v>543.29600000000005</v>
      </c>
      <c r="K1318" s="226">
        <v>558.63900000000001</v>
      </c>
      <c r="L1318" s="226">
        <v>573.48500000000001</v>
      </c>
      <c r="M1318" s="226">
        <v>583.93700000000001</v>
      </c>
      <c r="N1318" s="226">
        <v>596.32799999999997</v>
      </c>
      <c r="O1318" s="226">
        <v>609.10400000000004</v>
      </c>
      <c r="P1318" s="226">
        <v>619.90099999999995</v>
      </c>
      <c r="Q1318" s="226">
        <v>629.77700000000004</v>
      </c>
      <c r="R1318" s="226">
        <v>640.67399999999998</v>
      </c>
      <c r="S1318" s="226">
        <v>651.11300000000006</v>
      </c>
      <c r="T1318" s="226">
        <v>662.19600000000003</v>
      </c>
      <c r="U1318" s="226">
        <v>672.84</v>
      </c>
      <c r="V1318" s="226">
        <v>682.44799999999998</v>
      </c>
      <c r="W1318" s="226">
        <v>693.66499999999996</v>
      </c>
      <c r="X1318" s="226">
        <v>703.57500000000005</v>
      </c>
      <c r="Y1318" s="226">
        <v>711.58</v>
      </c>
      <c r="Z1318" s="226">
        <v>719.072</v>
      </c>
      <c r="AA1318" s="226">
        <v>730.40200000000004</v>
      </c>
      <c r="AB1318" s="226">
        <v>739.84799999999996</v>
      </c>
      <c r="AC1318" s="226">
        <v>748.60299999999995</v>
      </c>
      <c r="AD1318" s="226">
        <v>755.60900000000004</v>
      </c>
      <c r="AE1318" s="226">
        <v>761.40899999999999</v>
      </c>
      <c r="AF1318" s="226">
        <v>770.42700000000002</v>
      </c>
      <c r="AG1318" s="226">
        <v>776.61500000000001</v>
      </c>
      <c r="AH1318" s="226">
        <v>777.81799999999998</v>
      </c>
      <c r="AI1318" s="226">
        <v>788.02499999999998</v>
      </c>
      <c r="AJ1318" s="226">
        <v>806.00099999999998</v>
      </c>
    </row>
    <row r="1319" spans="1:36" x14ac:dyDescent="0.25">
      <c r="A1319" s="17"/>
      <c r="B1319" s="226" t="s">
        <v>2219</v>
      </c>
      <c r="D1319" s="226">
        <v>70.481999999999999</v>
      </c>
      <c r="E1319" s="226">
        <v>77.245000000000005</v>
      </c>
      <c r="F1319" s="226">
        <v>59.655000000000001</v>
      </c>
      <c r="G1319" s="226">
        <v>44.45</v>
      </c>
      <c r="H1319" s="226">
        <v>44.014000000000003</v>
      </c>
      <c r="I1319" s="226">
        <v>57.892000000000003</v>
      </c>
      <c r="J1319" s="226">
        <v>64.581000000000003</v>
      </c>
      <c r="K1319" s="226">
        <v>71.64</v>
      </c>
      <c r="L1319" s="226">
        <v>78.775999999999996</v>
      </c>
      <c r="M1319" s="226">
        <v>83.221000000000004</v>
      </c>
      <c r="N1319" s="226">
        <v>88.277000000000001</v>
      </c>
      <c r="O1319" s="226">
        <v>93.992000000000004</v>
      </c>
      <c r="P1319" s="226">
        <v>98.313999999999993</v>
      </c>
      <c r="Q1319" s="226">
        <v>102.294</v>
      </c>
      <c r="R1319" s="226">
        <v>106.81399999999999</v>
      </c>
      <c r="S1319" s="226">
        <v>110.982</v>
      </c>
      <c r="T1319" s="226">
        <v>115.389</v>
      </c>
      <c r="U1319" s="226">
        <v>118.64700000000001</v>
      </c>
      <c r="V1319" s="226">
        <v>122.255</v>
      </c>
      <c r="W1319" s="226">
        <v>126.45399999999999</v>
      </c>
      <c r="X1319" s="226">
        <v>130.07900000000001</v>
      </c>
      <c r="Y1319" s="226">
        <v>132.82599999999999</v>
      </c>
      <c r="Z1319" s="226">
        <v>134.827</v>
      </c>
      <c r="AA1319" s="226">
        <v>139.001</v>
      </c>
      <c r="AB1319" s="226">
        <v>142.07499999999999</v>
      </c>
      <c r="AC1319" s="226">
        <v>145.27099999999999</v>
      </c>
      <c r="AD1319" s="226">
        <v>147.494</v>
      </c>
      <c r="AE1319" s="226">
        <v>149.08799999999999</v>
      </c>
      <c r="AF1319" s="226">
        <v>151.99700000000001</v>
      </c>
      <c r="AG1319" s="226">
        <v>154.03</v>
      </c>
      <c r="AH1319" s="226">
        <v>153.49299999999999</v>
      </c>
      <c r="AI1319" s="226">
        <v>156.976</v>
      </c>
      <c r="AJ1319" s="226">
        <v>164.75800000000001</v>
      </c>
    </row>
    <row r="1320" spans="1:36" x14ac:dyDescent="0.25">
      <c r="A1320" s="17"/>
      <c r="B1320" s="226" t="s">
        <v>2221</v>
      </c>
      <c r="D1320" s="226">
        <v>1746.5450000000001</v>
      </c>
      <c r="E1320" s="226">
        <v>1834.0719999999999</v>
      </c>
      <c r="F1320" s="226">
        <v>1822.7739999999999</v>
      </c>
      <c r="G1320" s="226">
        <v>1859.009</v>
      </c>
      <c r="H1320" s="226">
        <v>1904.2370000000001</v>
      </c>
      <c r="I1320" s="226">
        <v>2038.954</v>
      </c>
      <c r="J1320" s="226">
        <v>2107.2020000000002</v>
      </c>
      <c r="K1320" s="226">
        <v>2155.34</v>
      </c>
      <c r="L1320" s="226">
        <v>2206.1370000000002</v>
      </c>
      <c r="M1320" s="226">
        <v>2238.127</v>
      </c>
      <c r="N1320" s="226">
        <v>2276.444</v>
      </c>
      <c r="O1320" s="226">
        <v>2319.0169999999998</v>
      </c>
      <c r="P1320" s="226">
        <v>2352.6019999999999</v>
      </c>
      <c r="Q1320" s="226">
        <v>2383.8429999999998</v>
      </c>
      <c r="R1320" s="226">
        <v>2420.364</v>
      </c>
      <c r="S1320" s="226">
        <v>2455.087</v>
      </c>
      <c r="T1320" s="226">
        <v>2492.5709999999999</v>
      </c>
      <c r="U1320" s="226">
        <v>2523.0500000000002</v>
      </c>
      <c r="V1320" s="226">
        <v>2555.1280000000002</v>
      </c>
      <c r="W1320" s="226">
        <v>2590.79</v>
      </c>
      <c r="X1320" s="226">
        <v>2623.2249999999999</v>
      </c>
      <c r="Y1320" s="226">
        <v>2651.0239999999999</v>
      </c>
      <c r="Z1320" s="226">
        <v>2673.9059999999999</v>
      </c>
      <c r="AA1320" s="226">
        <v>2712.9549999999999</v>
      </c>
      <c r="AB1320" s="226">
        <v>2743.43</v>
      </c>
      <c r="AC1320" s="226">
        <v>2775.03</v>
      </c>
      <c r="AD1320" s="226">
        <v>2799.759</v>
      </c>
      <c r="AE1320" s="226">
        <v>2820.1480000000001</v>
      </c>
      <c r="AF1320" s="226">
        <v>2850.0970000000002</v>
      </c>
      <c r="AG1320" s="226">
        <v>2874.386</v>
      </c>
      <c r="AH1320" s="226">
        <v>2879.672</v>
      </c>
      <c r="AI1320" s="226">
        <v>2914.3110000000001</v>
      </c>
      <c r="AJ1320" s="226">
        <v>2981.1149999999998</v>
      </c>
    </row>
    <row r="1321" spans="1:36" x14ac:dyDescent="0.25">
      <c r="A1321" s="17"/>
      <c r="B1321" s="226" t="s">
        <v>2360</v>
      </c>
      <c r="D1321" s="226">
        <v>640.35400000000004</v>
      </c>
      <c r="E1321" s="226">
        <v>591.03800000000001</v>
      </c>
      <c r="F1321" s="226">
        <v>532.10900000000004</v>
      </c>
      <c r="G1321" s="226">
        <v>535.14400000000001</v>
      </c>
      <c r="H1321" s="226">
        <v>557.21900000000005</v>
      </c>
      <c r="I1321" s="226">
        <v>582.18899999999996</v>
      </c>
      <c r="J1321" s="226">
        <v>513.21299999999997</v>
      </c>
      <c r="K1321" s="226">
        <v>514.81700000000001</v>
      </c>
      <c r="L1321" s="226">
        <v>516.00400000000002</v>
      </c>
      <c r="M1321" s="226">
        <v>516.94899999999996</v>
      </c>
      <c r="N1321" s="226">
        <v>518.07100000000003</v>
      </c>
      <c r="O1321" s="226">
        <v>519.40800000000002</v>
      </c>
      <c r="P1321" s="226">
        <v>520.471</v>
      </c>
      <c r="Q1321" s="226">
        <v>521.16999999999996</v>
      </c>
      <c r="R1321" s="226">
        <v>521.93600000000004</v>
      </c>
      <c r="S1321" s="226">
        <v>522.68299999999999</v>
      </c>
      <c r="T1321" s="226">
        <v>523.73099999999999</v>
      </c>
      <c r="U1321" s="226">
        <v>524.46299999999997</v>
      </c>
      <c r="V1321" s="226">
        <v>525.19100000000003</v>
      </c>
      <c r="W1321" s="226">
        <v>525.79700000000003</v>
      </c>
      <c r="X1321" s="226">
        <v>526.44799999999998</v>
      </c>
      <c r="Y1321" s="226">
        <v>527.01</v>
      </c>
      <c r="Z1321" s="226">
        <v>527.48</v>
      </c>
      <c r="AA1321" s="226">
        <v>528.12400000000002</v>
      </c>
      <c r="AB1321" s="226">
        <v>528.51400000000001</v>
      </c>
      <c r="AC1321" s="226">
        <v>528.82000000000005</v>
      </c>
      <c r="AD1321" s="226">
        <v>529.18299999999999</v>
      </c>
      <c r="AE1321" s="226">
        <v>529.47199999999998</v>
      </c>
      <c r="AF1321" s="226">
        <v>530.08199999999999</v>
      </c>
      <c r="AG1321" s="226">
        <v>530.71699999999998</v>
      </c>
      <c r="AH1321" s="226">
        <v>531.24199999999996</v>
      </c>
      <c r="AI1321" s="226">
        <v>532.12199999999996</v>
      </c>
      <c r="AJ1321" s="226">
        <v>533.23400000000004</v>
      </c>
    </row>
    <row r="1322" spans="1:36" x14ac:dyDescent="0.25">
      <c r="A1322" s="17"/>
      <c r="B1322" s="226" t="s">
        <v>2361</v>
      </c>
      <c r="D1322" s="226">
        <v>0</v>
      </c>
      <c r="E1322" s="226">
        <v>0</v>
      </c>
      <c r="F1322" s="226">
        <v>0</v>
      </c>
      <c r="G1322" s="226">
        <v>0</v>
      </c>
      <c r="H1322" s="226">
        <v>0</v>
      </c>
      <c r="I1322" s="226">
        <v>0</v>
      </c>
      <c r="J1322" s="226">
        <v>0</v>
      </c>
      <c r="K1322" s="226">
        <v>0</v>
      </c>
      <c r="L1322" s="226">
        <v>0</v>
      </c>
      <c r="M1322" s="226">
        <v>0</v>
      </c>
      <c r="N1322" s="226">
        <v>0</v>
      </c>
      <c r="O1322" s="226">
        <v>0</v>
      </c>
      <c r="P1322" s="226">
        <v>0</v>
      </c>
      <c r="Q1322" s="226">
        <v>0</v>
      </c>
      <c r="R1322" s="226">
        <v>0</v>
      </c>
      <c r="S1322" s="226">
        <v>0</v>
      </c>
      <c r="T1322" s="226">
        <v>0</v>
      </c>
      <c r="U1322" s="226">
        <v>0</v>
      </c>
      <c r="V1322" s="226">
        <v>0</v>
      </c>
      <c r="W1322" s="226">
        <v>0</v>
      </c>
      <c r="X1322" s="226">
        <v>0</v>
      </c>
      <c r="Y1322" s="226">
        <v>0</v>
      </c>
      <c r="Z1322" s="226">
        <v>0</v>
      </c>
      <c r="AA1322" s="226">
        <v>0</v>
      </c>
      <c r="AB1322" s="226">
        <v>0</v>
      </c>
      <c r="AC1322" s="226">
        <v>0</v>
      </c>
      <c r="AD1322" s="226">
        <v>0</v>
      </c>
      <c r="AE1322" s="226">
        <v>0</v>
      </c>
      <c r="AF1322" s="226">
        <v>0</v>
      </c>
      <c r="AG1322" s="226">
        <v>0</v>
      </c>
      <c r="AH1322" s="226">
        <v>0</v>
      </c>
      <c r="AI1322" s="226">
        <v>0</v>
      </c>
      <c r="AJ1322" s="226">
        <v>0</v>
      </c>
    </row>
    <row r="1323" spans="1:36" x14ac:dyDescent="0.25">
      <c r="A1323" s="17"/>
      <c r="B1323" s="226" t="s">
        <v>76</v>
      </c>
      <c r="D1323" s="226">
        <v>0</v>
      </c>
      <c r="E1323" s="226">
        <v>0</v>
      </c>
      <c r="F1323" s="226">
        <v>0</v>
      </c>
      <c r="G1323" s="226">
        <v>0</v>
      </c>
      <c r="H1323" s="226">
        <v>0</v>
      </c>
      <c r="I1323" s="226">
        <v>0</v>
      </c>
      <c r="J1323" s="226">
        <v>0</v>
      </c>
      <c r="K1323" s="226">
        <v>0</v>
      </c>
      <c r="L1323" s="226">
        <v>0</v>
      </c>
      <c r="M1323" s="226">
        <v>0</v>
      </c>
      <c r="N1323" s="226">
        <v>0</v>
      </c>
      <c r="O1323" s="226">
        <v>0</v>
      </c>
      <c r="P1323" s="226">
        <v>0</v>
      </c>
      <c r="Q1323" s="226">
        <v>0</v>
      </c>
      <c r="R1323" s="226">
        <v>0</v>
      </c>
      <c r="S1323" s="226">
        <v>0</v>
      </c>
      <c r="T1323" s="226">
        <v>0</v>
      </c>
      <c r="U1323" s="226">
        <v>0</v>
      </c>
      <c r="V1323" s="226">
        <v>0</v>
      </c>
      <c r="W1323" s="226">
        <v>0</v>
      </c>
      <c r="X1323" s="226">
        <v>0</v>
      </c>
      <c r="Y1323" s="226">
        <v>0</v>
      </c>
      <c r="Z1323" s="226">
        <v>0</v>
      </c>
      <c r="AA1323" s="226">
        <v>0</v>
      </c>
      <c r="AB1323" s="226">
        <v>0</v>
      </c>
      <c r="AC1323" s="226">
        <v>0</v>
      </c>
      <c r="AD1323" s="226">
        <v>0</v>
      </c>
      <c r="AE1323" s="226">
        <v>0</v>
      </c>
      <c r="AF1323" s="226">
        <v>0</v>
      </c>
      <c r="AG1323" s="226">
        <v>0</v>
      </c>
      <c r="AH1323" s="226">
        <v>0</v>
      </c>
      <c r="AI1323" s="226">
        <v>0</v>
      </c>
      <c r="AJ1323" s="226">
        <v>0</v>
      </c>
    </row>
    <row r="1324" spans="1:36" x14ac:dyDescent="0.25">
      <c r="A1324" s="17"/>
      <c r="B1324" s="226" t="s">
        <v>2212</v>
      </c>
      <c r="D1324" s="226">
        <v>3457.252</v>
      </c>
      <c r="E1324" s="226">
        <v>3542.8440000000001</v>
      </c>
      <c r="F1324" s="226">
        <v>3392.2460000000001</v>
      </c>
      <c r="G1324" s="226">
        <v>3360.7829999999999</v>
      </c>
      <c r="H1324" s="226">
        <v>3431.585</v>
      </c>
      <c r="I1324" s="226">
        <v>3646.4639999999999</v>
      </c>
      <c r="J1324" s="226">
        <v>3678.1880000000001</v>
      </c>
      <c r="K1324" s="226">
        <v>3765.5929999999998</v>
      </c>
      <c r="L1324" s="226">
        <v>3854.029</v>
      </c>
      <c r="M1324" s="226">
        <v>3911.8560000000002</v>
      </c>
      <c r="N1324" s="226">
        <v>3980.5659999999998</v>
      </c>
      <c r="O1324" s="226">
        <v>4055.0770000000002</v>
      </c>
      <c r="P1324" s="226">
        <v>4115.1899999999996</v>
      </c>
      <c r="Q1324" s="226">
        <v>4170.46</v>
      </c>
      <c r="R1324" s="226">
        <v>4233.8779999999997</v>
      </c>
      <c r="S1324" s="226">
        <v>4294.3029999999999</v>
      </c>
      <c r="T1324" s="226">
        <v>4359.6989999999996</v>
      </c>
      <c r="U1324" s="226">
        <v>4415.3729999999996</v>
      </c>
      <c r="V1324" s="226">
        <v>4471.4639999999999</v>
      </c>
      <c r="W1324" s="226">
        <v>4534.2349999999997</v>
      </c>
      <c r="X1324" s="226">
        <v>4591.1750000000002</v>
      </c>
      <c r="Y1324" s="226">
        <v>4638.6469999999999</v>
      </c>
      <c r="Z1324" s="226">
        <v>4679.4889999999996</v>
      </c>
      <c r="AA1324" s="226">
        <v>4746.2120000000004</v>
      </c>
      <c r="AB1324" s="226">
        <v>4799.4179999999997</v>
      </c>
      <c r="AC1324" s="226">
        <v>4852.674</v>
      </c>
      <c r="AD1324" s="226">
        <v>4894.9560000000001</v>
      </c>
      <c r="AE1324" s="226">
        <v>4929.9620000000004</v>
      </c>
      <c r="AF1324" s="226">
        <v>4982.5910000000003</v>
      </c>
      <c r="AG1324" s="226">
        <v>5023.3549999999996</v>
      </c>
      <c r="AH1324" s="226">
        <v>5033.0659999999998</v>
      </c>
      <c r="AI1324" s="226">
        <v>5093.8729999999996</v>
      </c>
      <c r="AJ1324" s="226">
        <v>5206.5919999999996</v>
      </c>
    </row>
    <row r="1325" spans="1:36" x14ac:dyDescent="0.25">
      <c r="A1325" s="17"/>
    </row>
    <row r="1326" spans="1:36" x14ac:dyDescent="0.25">
      <c r="A1326" s="17"/>
      <c r="B1326" s="226" t="s">
        <v>2365</v>
      </c>
    </row>
    <row r="1327" spans="1:36" x14ac:dyDescent="0.25">
      <c r="A1327" s="17"/>
      <c r="B1327" s="226" t="s">
        <v>2307</v>
      </c>
    </row>
    <row r="1328" spans="1:36" x14ac:dyDescent="0.25">
      <c r="A1328" s="17"/>
      <c r="B1328" s="226" t="s">
        <v>342</v>
      </c>
      <c r="D1328" s="226">
        <v>3.339</v>
      </c>
      <c r="E1328" s="226">
        <v>3.8050000000000002</v>
      </c>
      <c r="F1328" s="226">
        <v>3.8140000000000001</v>
      </c>
      <c r="G1328" s="226">
        <v>4.3570000000000002</v>
      </c>
      <c r="H1328" s="226">
        <v>4.68</v>
      </c>
      <c r="I1328" s="226">
        <v>4.7309999999999999</v>
      </c>
      <c r="J1328" s="226">
        <v>4.7889999999999997</v>
      </c>
      <c r="K1328" s="226">
        <v>4.984</v>
      </c>
      <c r="L1328" s="226">
        <v>5.1859999999999999</v>
      </c>
      <c r="M1328" s="226">
        <v>5.3040000000000003</v>
      </c>
      <c r="N1328" s="226">
        <v>5.3810000000000002</v>
      </c>
      <c r="O1328" s="226">
        <v>5.4269999999999996</v>
      </c>
      <c r="P1328" s="226">
        <v>5.4870000000000001</v>
      </c>
      <c r="Q1328" s="226">
        <v>5.6219999999999999</v>
      </c>
      <c r="R1328" s="226">
        <v>5.8129999999999997</v>
      </c>
      <c r="S1328" s="226">
        <v>5.9539999999999997</v>
      </c>
      <c r="T1328" s="226">
        <v>6.04</v>
      </c>
      <c r="U1328" s="226">
        <v>6.1289999999999996</v>
      </c>
      <c r="V1328" s="226">
        <v>6.2309999999999999</v>
      </c>
      <c r="W1328" s="226">
        <v>6.3620000000000001</v>
      </c>
      <c r="X1328" s="226">
        <v>6.47</v>
      </c>
      <c r="Y1328" s="226">
        <v>6.577</v>
      </c>
      <c r="Z1328" s="226">
        <v>6.6769999999999996</v>
      </c>
      <c r="AA1328" s="226">
        <v>6.7830000000000004</v>
      </c>
      <c r="AB1328" s="226">
        <v>6.899</v>
      </c>
      <c r="AC1328" s="226">
        <v>7.0739999999999998</v>
      </c>
      <c r="AD1328" s="226">
        <v>7.2350000000000003</v>
      </c>
      <c r="AE1328" s="226">
        <v>7.3920000000000003</v>
      </c>
      <c r="AF1328" s="226">
        <v>7.556</v>
      </c>
      <c r="AG1328" s="226">
        <v>7.6619999999999999</v>
      </c>
      <c r="AH1328" s="226">
        <v>7.7270000000000003</v>
      </c>
      <c r="AI1328" s="226">
        <v>7.8529999999999998</v>
      </c>
      <c r="AJ1328" s="226">
        <v>8.0850000000000009</v>
      </c>
    </row>
    <row r="1329" spans="1:36" x14ac:dyDescent="0.25">
      <c r="A1329" s="17"/>
      <c r="B1329" s="226" t="s">
        <v>2217</v>
      </c>
      <c r="D1329" s="226">
        <v>74.087000000000003</v>
      </c>
      <c r="E1329" s="226">
        <v>76.951999999999998</v>
      </c>
      <c r="F1329" s="226">
        <v>81.698999999999998</v>
      </c>
      <c r="G1329" s="226">
        <v>90.120999999999995</v>
      </c>
      <c r="H1329" s="226">
        <v>96.27</v>
      </c>
      <c r="I1329" s="226">
        <v>96.998999999999995</v>
      </c>
      <c r="J1329" s="226">
        <v>97.894999999999996</v>
      </c>
      <c r="K1329" s="226">
        <v>101.578</v>
      </c>
      <c r="L1329" s="226">
        <v>105.38500000000001</v>
      </c>
      <c r="M1329" s="226">
        <v>107.486</v>
      </c>
      <c r="N1329" s="226">
        <v>108.776</v>
      </c>
      <c r="O1329" s="226">
        <v>109.44</v>
      </c>
      <c r="P1329" s="226">
        <v>110.437</v>
      </c>
      <c r="Q1329" s="226">
        <v>112.97499999999999</v>
      </c>
      <c r="R1329" s="226">
        <v>116.64</v>
      </c>
      <c r="S1329" s="226">
        <v>119.343</v>
      </c>
      <c r="T1329" s="226">
        <v>120.96599999999999</v>
      </c>
      <c r="U1329" s="226">
        <v>122.66</v>
      </c>
      <c r="V1329" s="226">
        <v>124.611</v>
      </c>
      <c r="W1329" s="226">
        <v>127.15600000000001</v>
      </c>
      <c r="X1329" s="226">
        <v>129.238</v>
      </c>
      <c r="Y1329" s="226">
        <v>131.27699999999999</v>
      </c>
      <c r="Z1329" s="226">
        <v>133.208</v>
      </c>
      <c r="AA1329" s="226">
        <v>135.244</v>
      </c>
      <c r="AB1329" s="226">
        <v>137.46700000000001</v>
      </c>
      <c r="AC1329" s="226">
        <v>140.86500000000001</v>
      </c>
      <c r="AD1329" s="226">
        <v>143.98500000000001</v>
      </c>
      <c r="AE1329" s="226">
        <v>147.01499999999999</v>
      </c>
      <c r="AF1329" s="226">
        <v>150.191</v>
      </c>
      <c r="AG1329" s="226">
        <v>152.21299999999999</v>
      </c>
      <c r="AH1329" s="226">
        <v>153.41</v>
      </c>
      <c r="AI1329" s="226">
        <v>155.81100000000001</v>
      </c>
      <c r="AJ1329" s="226">
        <v>160.33199999999999</v>
      </c>
    </row>
    <row r="1330" spans="1:36" x14ac:dyDescent="0.25">
      <c r="A1330" s="17"/>
      <c r="B1330" s="226" t="s">
        <v>2265</v>
      </c>
      <c r="D1330" s="226">
        <v>0</v>
      </c>
      <c r="E1330" s="226">
        <v>0</v>
      </c>
      <c r="F1330" s="226">
        <v>0</v>
      </c>
      <c r="G1330" s="226">
        <v>0</v>
      </c>
      <c r="H1330" s="226">
        <v>0</v>
      </c>
      <c r="I1330" s="226">
        <v>0</v>
      </c>
      <c r="J1330" s="226">
        <v>0</v>
      </c>
      <c r="K1330" s="226">
        <v>0</v>
      </c>
      <c r="L1330" s="226">
        <v>0</v>
      </c>
      <c r="M1330" s="226">
        <v>0</v>
      </c>
      <c r="N1330" s="226">
        <v>0</v>
      </c>
      <c r="O1330" s="226">
        <v>0</v>
      </c>
      <c r="P1330" s="226">
        <v>0</v>
      </c>
      <c r="Q1330" s="226">
        <v>0</v>
      </c>
      <c r="R1330" s="226">
        <v>0</v>
      </c>
      <c r="S1330" s="226">
        <v>0</v>
      </c>
      <c r="T1330" s="226">
        <v>0</v>
      </c>
      <c r="U1330" s="226">
        <v>0</v>
      </c>
      <c r="V1330" s="226">
        <v>0</v>
      </c>
      <c r="W1330" s="226">
        <v>0</v>
      </c>
      <c r="X1330" s="226">
        <v>0</v>
      </c>
      <c r="Y1330" s="226">
        <v>0</v>
      </c>
      <c r="Z1330" s="226">
        <v>0</v>
      </c>
      <c r="AA1330" s="226">
        <v>0</v>
      </c>
      <c r="AB1330" s="226">
        <v>0</v>
      </c>
      <c r="AC1330" s="226">
        <v>0</v>
      </c>
      <c r="AD1330" s="226">
        <v>0</v>
      </c>
      <c r="AE1330" s="226">
        <v>0</v>
      </c>
      <c r="AF1330" s="226">
        <v>0</v>
      </c>
      <c r="AG1330" s="226">
        <v>0</v>
      </c>
      <c r="AH1330" s="226">
        <v>0</v>
      </c>
      <c r="AI1330" s="226">
        <v>0</v>
      </c>
      <c r="AJ1330" s="226">
        <v>0</v>
      </c>
    </row>
    <row r="1331" spans="1:36" x14ac:dyDescent="0.25">
      <c r="A1331" s="17"/>
      <c r="B1331" s="226" t="s">
        <v>2218</v>
      </c>
      <c r="D1331" s="226">
        <v>273.803</v>
      </c>
      <c r="E1331" s="226">
        <v>286.30700000000002</v>
      </c>
      <c r="F1331" s="226">
        <v>302.31400000000002</v>
      </c>
      <c r="G1331" s="226">
        <v>334.68299999999999</v>
      </c>
      <c r="H1331" s="226">
        <v>353.49</v>
      </c>
      <c r="I1331" s="226">
        <v>354.73899999999998</v>
      </c>
      <c r="J1331" s="226">
        <v>357.35199999999998</v>
      </c>
      <c r="K1331" s="226">
        <v>369.52300000000002</v>
      </c>
      <c r="L1331" s="226">
        <v>381.82</v>
      </c>
      <c r="M1331" s="226">
        <v>388.1</v>
      </c>
      <c r="N1331" s="226">
        <v>391.76799999999997</v>
      </c>
      <c r="O1331" s="226">
        <v>392.911</v>
      </c>
      <c r="P1331" s="226">
        <v>395.61</v>
      </c>
      <c r="Q1331" s="226">
        <v>403.60399999999998</v>
      </c>
      <c r="R1331" s="226">
        <v>415.56099999999998</v>
      </c>
      <c r="S1331" s="226">
        <v>423.67599999999999</v>
      </c>
      <c r="T1331" s="226">
        <v>427.94400000000002</v>
      </c>
      <c r="U1331" s="226">
        <v>431.83699999999999</v>
      </c>
      <c r="V1331" s="226">
        <v>437.24900000000002</v>
      </c>
      <c r="W1331" s="226">
        <v>444.13799999999998</v>
      </c>
      <c r="X1331" s="226">
        <v>449.22500000000002</v>
      </c>
      <c r="Y1331" s="226">
        <v>453.84899999999999</v>
      </c>
      <c r="Z1331" s="226">
        <v>457.88400000000001</v>
      </c>
      <c r="AA1331" s="226">
        <v>462.17399999999998</v>
      </c>
      <c r="AB1331" s="226">
        <v>467.40199999999999</v>
      </c>
      <c r="AC1331" s="226">
        <v>476.52600000000001</v>
      </c>
      <c r="AD1331" s="226">
        <v>484.45800000000003</v>
      </c>
      <c r="AE1331" s="226">
        <v>491.923</v>
      </c>
      <c r="AF1331" s="226">
        <v>499.71899999999999</v>
      </c>
      <c r="AG1331" s="226">
        <v>503.57799999999997</v>
      </c>
      <c r="AH1331" s="226">
        <v>504.678</v>
      </c>
      <c r="AI1331" s="226">
        <v>509.63099999999997</v>
      </c>
      <c r="AJ1331" s="226">
        <v>521.34299999999996</v>
      </c>
    </row>
    <row r="1332" spans="1:36" x14ac:dyDescent="0.25">
      <c r="A1332" s="17"/>
      <c r="B1332" s="226" t="s">
        <v>2219</v>
      </c>
      <c r="D1332" s="226">
        <v>20.129000000000001</v>
      </c>
      <c r="E1332" s="226">
        <v>21.376999999999999</v>
      </c>
      <c r="F1332" s="226">
        <v>22.786000000000001</v>
      </c>
      <c r="G1332" s="226">
        <v>25.338999999999999</v>
      </c>
      <c r="H1332" s="226">
        <v>26.817</v>
      </c>
      <c r="I1332" s="226">
        <v>27.093</v>
      </c>
      <c r="J1332" s="226">
        <v>27.372</v>
      </c>
      <c r="K1332" s="226">
        <v>28.442</v>
      </c>
      <c r="L1332" s="226">
        <v>29.515000000000001</v>
      </c>
      <c r="M1332" s="226">
        <v>30.138999999999999</v>
      </c>
      <c r="N1332" s="226">
        <v>30.524000000000001</v>
      </c>
      <c r="O1332" s="226">
        <v>30.763999999999999</v>
      </c>
      <c r="P1332" s="226">
        <v>31.004999999999999</v>
      </c>
      <c r="Q1332" s="226">
        <v>31.736000000000001</v>
      </c>
      <c r="R1332" s="226">
        <v>32.725999999999999</v>
      </c>
      <c r="S1332" s="226">
        <v>33.444000000000003</v>
      </c>
      <c r="T1332" s="226">
        <v>33.835000000000001</v>
      </c>
      <c r="U1332" s="226">
        <v>34.317</v>
      </c>
      <c r="V1332" s="226">
        <v>34.871000000000002</v>
      </c>
      <c r="W1332" s="226">
        <v>35.512999999999998</v>
      </c>
      <c r="X1332" s="226">
        <v>36.159999999999997</v>
      </c>
      <c r="Y1332" s="226">
        <v>36.686999999999998</v>
      </c>
      <c r="Z1332" s="226">
        <v>37.091000000000001</v>
      </c>
      <c r="AA1332" s="226">
        <v>37.514000000000003</v>
      </c>
      <c r="AB1332" s="226">
        <v>38.082999999999998</v>
      </c>
      <c r="AC1332" s="226">
        <v>38.966000000000001</v>
      </c>
      <c r="AD1332" s="226">
        <v>39.758000000000003</v>
      </c>
      <c r="AE1332" s="226">
        <v>40.524000000000001</v>
      </c>
      <c r="AF1332" s="226">
        <v>41.302</v>
      </c>
      <c r="AG1332" s="226">
        <v>41.753</v>
      </c>
      <c r="AH1332" s="226">
        <v>41.984999999999999</v>
      </c>
      <c r="AI1332" s="226">
        <v>42.536999999999999</v>
      </c>
      <c r="AJ1332" s="226">
        <v>43.655000000000001</v>
      </c>
    </row>
    <row r="1333" spans="1:36" x14ac:dyDescent="0.25">
      <c r="A1333" s="17"/>
      <c r="B1333" s="226" t="s">
        <v>2221</v>
      </c>
      <c r="D1333" s="226">
        <v>45.353000000000002</v>
      </c>
      <c r="E1333" s="226">
        <v>48.731000000000002</v>
      </c>
      <c r="F1333" s="226">
        <v>52.424999999999997</v>
      </c>
      <c r="G1333" s="226">
        <v>58.847999999999999</v>
      </c>
      <c r="H1333" s="226">
        <v>63.420999999999999</v>
      </c>
      <c r="I1333" s="226">
        <v>65.393000000000001</v>
      </c>
      <c r="J1333" s="226">
        <v>66.822999999999993</v>
      </c>
      <c r="K1333" s="226">
        <v>70.724000000000004</v>
      </c>
      <c r="L1333" s="226">
        <v>75.051000000000002</v>
      </c>
      <c r="M1333" s="226">
        <v>77.975999999999999</v>
      </c>
      <c r="N1333" s="226">
        <v>80.02</v>
      </c>
      <c r="O1333" s="226">
        <v>81.793999999999997</v>
      </c>
      <c r="P1333" s="226">
        <v>83.564999999999998</v>
      </c>
      <c r="Q1333" s="226">
        <v>86.619</v>
      </c>
      <c r="R1333" s="226">
        <v>90.63</v>
      </c>
      <c r="S1333" s="226">
        <v>94.257000000000005</v>
      </c>
      <c r="T1333" s="226">
        <v>97.031000000000006</v>
      </c>
      <c r="U1333" s="226">
        <v>100.337</v>
      </c>
      <c r="V1333" s="226">
        <v>103.29</v>
      </c>
      <c r="W1333" s="226">
        <v>107.386</v>
      </c>
      <c r="X1333" s="226">
        <v>111.10299999999999</v>
      </c>
      <c r="Y1333" s="226">
        <v>115.20399999999999</v>
      </c>
      <c r="Z1333" s="226">
        <v>119.521</v>
      </c>
      <c r="AA1333" s="226">
        <v>124.036</v>
      </c>
      <c r="AB1333" s="226">
        <v>128.34</v>
      </c>
      <c r="AC1333" s="226">
        <v>133.845</v>
      </c>
      <c r="AD1333" s="226">
        <v>139.33799999999999</v>
      </c>
      <c r="AE1333" s="226">
        <v>144.898</v>
      </c>
      <c r="AF1333" s="226">
        <v>150.78299999999999</v>
      </c>
      <c r="AG1333" s="226">
        <v>155.60900000000001</v>
      </c>
      <c r="AH1333" s="226">
        <v>159.61000000000001</v>
      </c>
      <c r="AI1333" s="226">
        <v>164.97399999999999</v>
      </c>
      <c r="AJ1333" s="226">
        <v>172.76300000000001</v>
      </c>
    </row>
    <row r="1334" spans="1:36" x14ac:dyDescent="0.25">
      <c r="A1334" s="17"/>
      <c r="B1334" s="226" t="s">
        <v>2212</v>
      </c>
      <c r="D1334" s="226">
        <v>416.71199999999999</v>
      </c>
      <c r="E1334" s="226">
        <v>437.173</v>
      </c>
      <c r="F1334" s="226">
        <v>463.03699999999998</v>
      </c>
      <c r="G1334" s="226">
        <v>513.34900000000005</v>
      </c>
      <c r="H1334" s="226">
        <v>544.67899999999997</v>
      </c>
      <c r="I1334" s="226">
        <v>548.95500000000004</v>
      </c>
      <c r="J1334" s="226">
        <v>554.23199999999997</v>
      </c>
      <c r="K1334" s="226">
        <v>575.25199999999995</v>
      </c>
      <c r="L1334" s="226">
        <v>596.95799999999997</v>
      </c>
      <c r="M1334" s="226">
        <v>609.005</v>
      </c>
      <c r="N1334" s="226">
        <v>616.46900000000005</v>
      </c>
      <c r="O1334" s="226">
        <v>620.33600000000001</v>
      </c>
      <c r="P1334" s="226">
        <v>626.10400000000004</v>
      </c>
      <c r="Q1334" s="226">
        <v>640.55700000000002</v>
      </c>
      <c r="R1334" s="226">
        <v>661.37</v>
      </c>
      <c r="S1334" s="226">
        <v>676.67399999999998</v>
      </c>
      <c r="T1334" s="226">
        <v>685.81600000000003</v>
      </c>
      <c r="U1334" s="226">
        <v>695.28</v>
      </c>
      <c r="V1334" s="226">
        <v>706.25199999999995</v>
      </c>
      <c r="W1334" s="226">
        <v>720.55399999999997</v>
      </c>
      <c r="X1334" s="226">
        <v>732.197</v>
      </c>
      <c r="Y1334" s="226">
        <v>743.59400000000005</v>
      </c>
      <c r="Z1334" s="226">
        <v>754.38199999999995</v>
      </c>
      <c r="AA1334" s="226">
        <v>765.75099999999998</v>
      </c>
      <c r="AB1334" s="226">
        <v>778.19100000000003</v>
      </c>
      <c r="AC1334" s="226">
        <v>797.27700000000004</v>
      </c>
      <c r="AD1334" s="226">
        <v>814.774</v>
      </c>
      <c r="AE1334" s="226">
        <v>831.75300000000004</v>
      </c>
      <c r="AF1334" s="226">
        <v>849.55100000000004</v>
      </c>
      <c r="AG1334" s="226">
        <v>860.81500000000005</v>
      </c>
      <c r="AH1334" s="226">
        <v>867.41</v>
      </c>
      <c r="AI1334" s="226">
        <v>880.80499999999995</v>
      </c>
      <c r="AJ1334" s="226">
        <v>906.178</v>
      </c>
    </row>
    <row r="1335" spans="1:36" x14ac:dyDescent="0.25">
      <c r="A1335" s="17"/>
      <c r="B1335" s="226" t="s">
        <v>2308</v>
      </c>
    </row>
    <row r="1336" spans="1:36" x14ac:dyDescent="0.25">
      <c r="A1336" s="17"/>
      <c r="B1336" s="226" t="s">
        <v>342</v>
      </c>
      <c r="D1336" s="226">
        <v>6.6879999999999997</v>
      </c>
      <c r="E1336" s="226">
        <v>7.6219999999999999</v>
      </c>
      <c r="F1336" s="226">
        <v>7.6379999999999999</v>
      </c>
      <c r="G1336" s="226">
        <v>8.7270000000000003</v>
      </c>
      <c r="H1336" s="226">
        <v>9.3740000000000006</v>
      </c>
      <c r="I1336" s="226">
        <v>9.4760000000000009</v>
      </c>
      <c r="J1336" s="226">
        <v>9.5920000000000005</v>
      </c>
      <c r="K1336" s="226">
        <v>9.9830000000000005</v>
      </c>
      <c r="L1336" s="226">
        <v>10.388</v>
      </c>
      <c r="M1336" s="226">
        <v>10.624000000000001</v>
      </c>
      <c r="N1336" s="226">
        <v>10.778</v>
      </c>
      <c r="O1336" s="226">
        <v>10.869</v>
      </c>
      <c r="P1336" s="226">
        <v>10.989000000000001</v>
      </c>
      <c r="Q1336" s="226">
        <v>11.260999999999999</v>
      </c>
      <c r="R1336" s="226">
        <v>11.641999999999999</v>
      </c>
      <c r="S1336" s="226">
        <v>11.926</v>
      </c>
      <c r="T1336" s="226">
        <v>12.099</v>
      </c>
      <c r="U1336" s="226">
        <v>12.276999999999999</v>
      </c>
      <c r="V1336" s="226">
        <v>12.481</v>
      </c>
      <c r="W1336" s="226">
        <v>12.742000000000001</v>
      </c>
      <c r="X1336" s="226">
        <v>12.96</v>
      </c>
      <c r="Y1336" s="226">
        <v>13.173</v>
      </c>
      <c r="Z1336" s="226">
        <v>13.374000000000001</v>
      </c>
      <c r="AA1336" s="226">
        <v>13.587</v>
      </c>
      <c r="AB1336" s="226">
        <v>13.819000000000001</v>
      </c>
      <c r="AC1336" s="226">
        <v>14.169</v>
      </c>
      <c r="AD1336" s="226">
        <v>14.492000000000001</v>
      </c>
      <c r="AE1336" s="226">
        <v>14.805999999999999</v>
      </c>
      <c r="AF1336" s="226">
        <v>15.135</v>
      </c>
      <c r="AG1336" s="226">
        <v>15.348000000000001</v>
      </c>
      <c r="AH1336" s="226">
        <v>15.478</v>
      </c>
      <c r="AI1336" s="226">
        <v>15.728999999999999</v>
      </c>
      <c r="AJ1336" s="226">
        <v>16.195</v>
      </c>
    </row>
    <row r="1337" spans="1:36" x14ac:dyDescent="0.25">
      <c r="A1337" s="17"/>
      <c r="B1337" s="226" t="s">
        <v>2217</v>
      </c>
      <c r="D1337" s="226">
        <v>0.82299999999999995</v>
      </c>
      <c r="E1337" s="226">
        <v>0.85499999999999998</v>
      </c>
      <c r="F1337" s="226">
        <v>0.90800000000000003</v>
      </c>
      <c r="G1337" s="226">
        <v>1.0009999999999999</v>
      </c>
      <c r="H1337" s="226">
        <v>1.069</v>
      </c>
      <c r="I1337" s="226">
        <v>1.0780000000000001</v>
      </c>
      <c r="J1337" s="226">
        <v>1.0880000000000001</v>
      </c>
      <c r="K1337" s="226">
        <v>1.1279999999999999</v>
      </c>
      <c r="L1337" s="226">
        <v>1.171</v>
      </c>
      <c r="M1337" s="226">
        <v>1.194</v>
      </c>
      <c r="N1337" s="226">
        <v>1.208</v>
      </c>
      <c r="O1337" s="226">
        <v>1.216</v>
      </c>
      <c r="P1337" s="226">
        <v>1.2270000000000001</v>
      </c>
      <c r="Q1337" s="226">
        <v>1.2549999999999999</v>
      </c>
      <c r="R1337" s="226">
        <v>1.296</v>
      </c>
      <c r="S1337" s="226">
        <v>1.3260000000000001</v>
      </c>
      <c r="T1337" s="226">
        <v>1.3440000000000001</v>
      </c>
      <c r="U1337" s="226">
        <v>1.363</v>
      </c>
      <c r="V1337" s="226">
        <v>1.3839999999999999</v>
      </c>
      <c r="W1337" s="226">
        <v>1.413</v>
      </c>
      <c r="X1337" s="226">
        <v>1.4359999999999999</v>
      </c>
      <c r="Y1337" s="226">
        <v>1.458</v>
      </c>
      <c r="Z1337" s="226">
        <v>1.48</v>
      </c>
      <c r="AA1337" s="226">
        <v>1.502</v>
      </c>
      <c r="AB1337" s="226">
        <v>1.5269999999999999</v>
      </c>
      <c r="AC1337" s="226">
        <v>1.5649999999999999</v>
      </c>
      <c r="AD1337" s="226">
        <v>1.6</v>
      </c>
      <c r="AE1337" s="226">
        <v>1.633</v>
      </c>
      <c r="AF1337" s="226">
        <v>1.669</v>
      </c>
      <c r="AG1337" s="226">
        <v>1.6910000000000001</v>
      </c>
      <c r="AH1337" s="226">
        <v>1.704</v>
      </c>
      <c r="AI1337" s="226">
        <v>1.7310000000000001</v>
      </c>
      <c r="AJ1337" s="226">
        <v>1.7809999999999999</v>
      </c>
    </row>
    <row r="1338" spans="1:36" x14ac:dyDescent="0.25">
      <c r="A1338" s="17"/>
      <c r="B1338" s="226" t="s">
        <v>2212</v>
      </c>
      <c r="D1338" s="226">
        <v>7.5110000000000001</v>
      </c>
      <c r="E1338" s="226">
        <v>8.4760000000000009</v>
      </c>
      <c r="F1338" s="226">
        <v>8.5449999999999999</v>
      </c>
      <c r="G1338" s="226">
        <v>9.7279999999999998</v>
      </c>
      <c r="H1338" s="226">
        <v>10.444000000000001</v>
      </c>
      <c r="I1338" s="226">
        <v>10.554</v>
      </c>
      <c r="J1338" s="226">
        <v>10.68</v>
      </c>
      <c r="K1338" s="226">
        <v>11.111000000000001</v>
      </c>
      <c r="L1338" s="226">
        <v>11.558999999999999</v>
      </c>
      <c r="M1338" s="226">
        <v>11.818</v>
      </c>
      <c r="N1338" s="226">
        <v>11.987</v>
      </c>
      <c r="O1338" s="226">
        <v>12.085000000000001</v>
      </c>
      <c r="P1338" s="226">
        <v>12.215999999999999</v>
      </c>
      <c r="Q1338" s="226">
        <v>12.516</v>
      </c>
      <c r="R1338" s="226">
        <v>12.938000000000001</v>
      </c>
      <c r="S1338" s="226">
        <v>13.252000000000001</v>
      </c>
      <c r="T1338" s="226">
        <v>13.443</v>
      </c>
      <c r="U1338" s="226">
        <v>13.638999999999999</v>
      </c>
      <c r="V1338" s="226">
        <v>13.865</v>
      </c>
      <c r="W1338" s="226">
        <v>14.154999999999999</v>
      </c>
      <c r="X1338" s="226">
        <v>14.395</v>
      </c>
      <c r="Y1338" s="226">
        <v>14.631</v>
      </c>
      <c r="Z1338" s="226">
        <v>14.853999999999999</v>
      </c>
      <c r="AA1338" s="226">
        <v>15.089</v>
      </c>
      <c r="AB1338" s="226">
        <v>15.346</v>
      </c>
      <c r="AC1338" s="226">
        <v>15.734</v>
      </c>
      <c r="AD1338" s="226">
        <v>16.091000000000001</v>
      </c>
      <c r="AE1338" s="226">
        <v>16.439</v>
      </c>
      <c r="AF1338" s="226">
        <v>16.803000000000001</v>
      </c>
      <c r="AG1338" s="226">
        <v>17.039000000000001</v>
      </c>
      <c r="AH1338" s="226">
        <v>17.181999999999999</v>
      </c>
      <c r="AI1338" s="226">
        <v>17.46</v>
      </c>
      <c r="AJ1338" s="226">
        <v>17.975999999999999</v>
      </c>
    </row>
    <row r="1339" spans="1:36" x14ac:dyDescent="0.25">
      <c r="A1339" s="17"/>
      <c r="B1339" s="226" t="s">
        <v>2309</v>
      </c>
    </row>
    <row r="1340" spans="1:36" x14ac:dyDescent="0.25">
      <c r="A1340" s="17"/>
      <c r="B1340" s="226" t="s">
        <v>342</v>
      </c>
      <c r="D1340" s="226">
        <v>74.866</v>
      </c>
      <c r="E1340" s="226">
        <v>84.548000000000002</v>
      </c>
      <c r="F1340" s="226">
        <v>82.058999999999997</v>
      </c>
      <c r="G1340" s="226">
        <v>89.605000000000004</v>
      </c>
      <c r="H1340" s="226">
        <v>96.004999999999995</v>
      </c>
      <c r="I1340" s="226">
        <v>97.031000000000006</v>
      </c>
      <c r="J1340" s="226">
        <v>97.954999999999998</v>
      </c>
      <c r="K1340" s="226">
        <v>101.655</v>
      </c>
      <c r="L1340" s="226">
        <v>105.095</v>
      </c>
      <c r="M1340" s="226">
        <v>106.77</v>
      </c>
      <c r="N1340" s="226">
        <v>107.54900000000001</v>
      </c>
      <c r="O1340" s="226">
        <v>107.65600000000001</v>
      </c>
      <c r="P1340" s="226">
        <v>108.087</v>
      </c>
      <c r="Q1340" s="226">
        <v>109.92700000000001</v>
      </c>
      <c r="R1340" s="226">
        <v>112.86</v>
      </c>
      <c r="S1340" s="226">
        <v>114.672</v>
      </c>
      <c r="T1340" s="226">
        <v>115.39700000000001</v>
      </c>
      <c r="U1340" s="226">
        <v>116.062</v>
      </c>
      <c r="V1340" s="226">
        <v>116.971</v>
      </c>
      <c r="W1340" s="226">
        <v>118.21599999999999</v>
      </c>
      <c r="X1340" s="226">
        <v>119.004</v>
      </c>
      <c r="Y1340" s="226">
        <v>119.614</v>
      </c>
      <c r="Z1340" s="226">
        <v>120.13</v>
      </c>
      <c r="AA1340" s="226">
        <v>120.542</v>
      </c>
      <c r="AB1340" s="226">
        <v>121.16200000000001</v>
      </c>
      <c r="AC1340" s="226">
        <v>122.794</v>
      </c>
      <c r="AD1340" s="226">
        <v>124.273</v>
      </c>
      <c r="AE1340" s="226">
        <v>125.623</v>
      </c>
      <c r="AF1340" s="226">
        <v>127.214</v>
      </c>
      <c r="AG1340" s="226">
        <v>127.74299999999999</v>
      </c>
      <c r="AH1340" s="226">
        <v>127.816</v>
      </c>
      <c r="AI1340" s="226">
        <v>128.703</v>
      </c>
      <c r="AJ1340" s="226">
        <v>131.16499999999999</v>
      </c>
    </row>
    <row r="1341" spans="1:36" x14ac:dyDescent="0.25">
      <c r="A1341" s="17"/>
      <c r="B1341" s="226" t="s">
        <v>2217</v>
      </c>
      <c r="D1341" s="226">
        <v>3.2930000000000001</v>
      </c>
      <c r="E1341" s="226">
        <v>3.42</v>
      </c>
      <c r="F1341" s="226">
        <v>3.6309999999999998</v>
      </c>
      <c r="G1341" s="226">
        <v>4.0049999999999999</v>
      </c>
      <c r="H1341" s="226">
        <v>4.2779999999999996</v>
      </c>
      <c r="I1341" s="226">
        <v>4.3109999999999999</v>
      </c>
      <c r="J1341" s="226">
        <v>4.3499999999999996</v>
      </c>
      <c r="K1341" s="226">
        <v>4.5140000000000002</v>
      </c>
      <c r="L1341" s="226">
        <v>4.6829999999999998</v>
      </c>
      <c r="M1341" s="226">
        <v>4.7770000000000001</v>
      </c>
      <c r="N1341" s="226">
        <v>4.8339999999999996</v>
      </c>
      <c r="O1341" s="226">
        <v>4.8639999999999999</v>
      </c>
      <c r="P1341" s="226">
        <v>4.9080000000000004</v>
      </c>
      <c r="Q1341" s="226">
        <v>5.0209999999999999</v>
      </c>
      <c r="R1341" s="226">
        <v>5.1840000000000002</v>
      </c>
      <c r="S1341" s="226">
        <v>5.3040000000000003</v>
      </c>
      <c r="T1341" s="226">
        <v>5.3760000000000003</v>
      </c>
      <c r="U1341" s="226">
        <v>5.4509999999999996</v>
      </c>
      <c r="V1341" s="226">
        <v>5.5380000000000003</v>
      </c>
      <c r="W1341" s="226">
        <v>5.6509999999999998</v>
      </c>
      <c r="X1341" s="226">
        <v>5.7430000000000003</v>
      </c>
      <c r="Y1341" s="226">
        <v>5.8339999999999996</v>
      </c>
      <c r="Z1341" s="226">
        <v>5.92</v>
      </c>
      <c r="AA1341" s="226">
        <v>6.01</v>
      </c>
      <c r="AB1341" s="226">
        <v>6.109</v>
      </c>
      <c r="AC1341" s="226">
        <v>6.26</v>
      </c>
      <c r="AD1341" s="226">
        <v>6.399</v>
      </c>
      <c r="AE1341" s="226">
        <v>6.5330000000000004</v>
      </c>
      <c r="AF1341" s="226">
        <v>6.6740000000000004</v>
      </c>
      <c r="AG1341" s="226">
        <v>6.7640000000000002</v>
      </c>
      <c r="AH1341" s="226">
        <v>6.8170000000000002</v>
      </c>
      <c r="AI1341" s="226">
        <v>6.9240000000000004</v>
      </c>
      <c r="AJ1341" s="226">
        <v>7.125</v>
      </c>
    </row>
    <row r="1342" spans="1:36" x14ac:dyDescent="0.25">
      <c r="A1342" s="17"/>
      <c r="B1342" s="226" t="s">
        <v>2265</v>
      </c>
      <c r="D1342" s="226">
        <v>0</v>
      </c>
      <c r="E1342" s="226">
        <v>0</v>
      </c>
      <c r="F1342" s="226">
        <v>0</v>
      </c>
      <c r="G1342" s="226">
        <v>0</v>
      </c>
      <c r="H1342" s="226">
        <v>0</v>
      </c>
      <c r="I1342" s="226">
        <v>0</v>
      </c>
      <c r="J1342" s="226">
        <v>0</v>
      </c>
      <c r="K1342" s="226">
        <v>0</v>
      </c>
      <c r="L1342" s="226">
        <v>0</v>
      </c>
      <c r="M1342" s="226">
        <v>0</v>
      </c>
      <c r="N1342" s="226">
        <v>0</v>
      </c>
      <c r="O1342" s="226">
        <v>0</v>
      </c>
      <c r="P1342" s="226">
        <v>0</v>
      </c>
      <c r="Q1342" s="226">
        <v>0</v>
      </c>
      <c r="R1342" s="226">
        <v>0</v>
      </c>
      <c r="S1342" s="226">
        <v>0</v>
      </c>
      <c r="T1342" s="226">
        <v>0</v>
      </c>
      <c r="U1342" s="226">
        <v>0</v>
      </c>
      <c r="V1342" s="226">
        <v>0</v>
      </c>
      <c r="W1342" s="226">
        <v>0</v>
      </c>
      <c r="X1342" s="226">
        <v>0</v>
      </c>
      <c r="Y1342" s="226">
        <v>0</v>
      </c>
      <c r="Z1342" s="226">
        <v>0</v>
      </c>
      <c r="AA1342" s="226">
        <v>0</v>
      </c>
      <c r="AB1342" s="226">
        <v>0</v>
      </c>
      <c r="AC1342" s="226">
        <v>0</v>
      </c>
      <c r="AD1342" s="226">
        <v>0</v>
      </c>
      <c r="AE1342" s="226">
        <v>0</v>
      </c>
      <c r="AF1342" s="226">
        <v>0</v>
      </c>
      <c r="AG1342" s="226">
        <v>0</v>
      </c>
      <c r="AH1342" s="226">
        <v>0</v>
      </c>
      <c r="AI1342" s="226">
        <v>0</v>
      </c>
      <c r="AJ1342" s="226">
        <v>0</v>
      </c>
    </row>
    <row r="1343" spans="1:36" x14ac:dyDescent="0.25">
      <c r="A1343" s="17"/>
      <c r="B1343" s="226" t="s">
        <v>2218</v>
      </c>
      <c r="D1343" s="226">
        <v>0</v>
      </c>
      <c r="E1343" s="226">
        <v>0</v>
      </c>
      <c r="F1343" s="226">
        <v>0</v>
      </c>
      <c r="G1343" s="226">
        <v>0</v>
      </c>
      <c r="H1343" s="226">
        <v>0</v>
      </c>
      <c r="I1343" s="226">
        <v>0</v>
      </c>
      <c r="J1343" s="226">
        <v>0</v>
      </c>
      <c r="K1343" s="226">
        <v>0</v>
      </c>
      <c r="L1343" s="226">
        <v>0</v>
      </c>
      <c r="M1343" s="226">
        <v>0</v>
      </c>
      <c r="N1343" s="226">
        <v>0</v>
      </c>
      <c r="O1343" s="226">
        <v>0</v>
      </c>
      <c r="P1343" s="226">
        <v>0</v>
      </c>
      <c r="Q1343" s="226">
        <v>0</v>
      </c>
      <c r="R1343" s="226">
        <v>0</v>
      </c>
      <c r="S1343" s="226">
        <v>0</v>
      </c>
      <c r="T1343" s="226">
        <v>0</v>
      </c>
      <c r="U1343" s="226">
        <v>0</v>
      </c>
      <c r="V1343" s="226">
        <v>0</v>
      </c>
      <c r="W1343" s="226">
        <v>0</v>
      </c>
      <c r="X1343" s="226">
        <v>0</v>
      </c>
      <c r="Y1343" s="226">
        <v>0</v>
      </c>
      <c r="Z1343" s="226">
        <v>0</v>
      </c>
      <c r="AA1343" s="226">
        <v>0</v>
      </c>
      <c r="AB1343" s="226">
        <v>0</v>
      </c>
      <c r="AC1343" s="226">
        <v>0</v>
      </c>
      <c r="AD1343" s="226">
        <v>0</v>
      </c>
      <c r="AE1343" s="226">
        <v>0</v>
      </c>
      <c r="AF1343" s="226">
        <v>0</v>
      </c>
      <c r="AG1343" s="226">
        <v>0</v>
      </c>
      <c r="AH1343" s="226">
        <v>0</v>
      </c>
      <c r="AI1343" s="226">
        <v>0</v>
      </c>
      <c r="AJ1343" s="226">
        <v>0</v>
      </c>
    </row>
    <row r="1344" spans="1:36" x14ac:dyDescent="0.25">
      <c r="A1344" s="17"/>
      <c r="B1344" s="226" t="s">
        <v>2219</v>
      </c>
      <c r="D1344" s="226">
        <v>0</v>
      </c>
      <c r="E1344" s="226">
        <v>0</v>
      </c>
      <c r="F1344" s="226">
        <v>0</v>
      </c>
      <c r="G1344" s="226">
        <v>0</v>
      </c>
      <c r="H1344" s="226">
        <v>0</v>
      </c>
      <c r="I1344" s="226">
        <v>0</v>
      </c>
      <c r="J1344" s="226">
        <v>0</v>
      </c>
      <c r="K1344" s="226">
        <v>0</v>
      </c>
      <c r="L1344" s="226">
        <v>0</v>
      </c>
      <c r="M1344" s="226">
        <v>0</v>
      </c>
      <c r="N1344" s="226">
        <v>0</v>
      </c>
      <c r="O1344" s="226">
        <v>0</v>
      </c>
      <c r="P1344" s="226">
        <v>0</v>
      </c>
      <c r="Q1344" s="226">
        <v>0</v>
      </c>
      <c r="R1344" s="226">
        <v>0</v>
      </c>
      <c r="S1344" s="226">
        <v>0</v>
      </c>
      <c r="T1344" s="226">
        <v>0</v>
      </c>
      <c r="U1344" s="226">
        <v>0</v>
      </c>
      <c r="V1344" s="226">
        <v>0</v>
      </c>
      <c r="W1344" s="226">
        <v>0</v>
      </c>
      <c r="X1344" s="226">
        <v>0</v>
      </c>
      <c r="Y1344" s="226">
        <v>0</v>
      </c>
      <c r="Z1344" s="226">
        <v>0</v>
      </c>
      <c r="AA1344" s="226">
        <v>0</v>
      </c>
      <c r="AB1344" s="226">
        <v>0</v>
      </c>
      <c r="AC1344" s="226">
        <v>0</v>
      </c>
      <c r="AD1344" s="226">
        <v>0</v>
      </c>
      <c r="AE1344" s="226">
        <v>0</v>
      </c>
      <c r="AF1344" s="226">
        <v>0</v>
      </c>
      <c r="AG1344" s="226">
        <v>0</v>
      </c>
      <c r="AH1344" s="226">
        <v>0</v>
      </c>
      <c r="AI1344" s="226">
        <v>0</v>
      </c>
      <c r="AJ1344" s="226">
        <v>0</v>
      </c>
    </row>
    <row r="1345" spans="1:36" x14ac:dyDescent="0.25">
      <c r="A1345" s="17"/>
      <c r="B1345" s="226" t="s">
        <v>2212</v>
      </c>
      <c r="D1345" s="226">
        <v>78.158000000000001</v>
      </c>
      <c r="E1345" s="226">
        <v>87.968000000000004</v>
      </c>
      <c r="F1345" s="226">
        <v>85.69</v>
      </c>
      <c r="G1345" s="226">
        <v>93.61</v>
      </c>
      <c r="H1345" s="226">
        <v>100.28400000000001</v>
      </c>
      <c r="I1345" s="226">
        <v>101.342</v>
      </c>
      <c r="J1345" s="226">
        <v>102.30500000000001</v>
      </c>
      <c r="K1345" s="226">
        <v>106.169</v>
      </c>
      <c r="L1345" s="226">
        <v>109.77800000000001</v>
      </c>
      <c r="M1345" s="226">
        <v>111.547</v>
      </c>
      <c r="N1345" s="226">
        <v>112.383</v>
      </c>
      <c r="O1345" s="226">
        <v>112.51900000000001</v>
      </c>
      <c r="P1345" s="226">
        <v>112.995</v>
      </c>
      <c r="Q1345" s="226">
        <v>114.947</v>
      </c>
      <c r="R1345" s="226">
        <v>118.044</v>
      </c>
      <c r="S1345" s="226">
        <v>119.976</v>
      </c>
      <c r="T1345" s="226">
        <v>120.773</v>
      </c>
      <c r="U1345" s="226">
        <v>121.51300000000001</v>
      </c>
      <c r="V1345" s="226">
        <v>122.508</v>
      </c>
      <c r="W1345" s="226">
        <v>123.866</v>
      </c>
      <c r="X1345" s="226">
        <v>124.747</v>
      </c>
      <c r="Y1345" s="226">
        <v>125.44799999999999</v>
      </c>
      <c r="Z1345" s="226">
        <v>126.05</v>
      </c>
      <c r="AA1345" s="226">
        <v>126.55200000000001</v>
      </c>
      <c r="AB1345" s="226">
        <v>127.271</v>
      </c>
      <c r="AC1345" s="226">
        <v>129.054</v>
      </c>
      <c r="AD1345" s="226">
        <v>130.672</v>
      </c>
      <c r="AE1345" s="226">
        <v>132.15600000000001</v>
      </c>
      <c r="AF1345" s="226">
        <v>133.88800000000001</v>
      </c>
      <c r="AG1345" s="226">
        <v>134.50700000000001</v>
      </c>
      <c r="AH1345" s="226">
        <v>134.63399999999999</v>
      </c>
      <c r="AI1345" s="226">
        <v>135.62700000000001</v>
      </c>
      <c r="AJ1345" s="226">
        <v>138.29</v>
      </c>
    </row>
    <row r="1346" spans="1:36" x14ac:dyDescent="0.25">
      <c r="A1346" s="17"/>
      <c r="B1346" s="226" t="s">
        <v>2359</v>
      </c>
    </row>
    <row r="1347" spans="1:36" x14ac:dyDescent="0.25">
      <c r="A1347" s="17"/>
      <c r="B1347" s="226" t="s">
        <v>342</v>
      </c>
      <c r="D1347" s="226">
        <v>8.6349999999999998</v>
      </c>
      <c r="E1347" s="226">
        <v>9.8409999999999993</v>
      </c>
      <c r="F1347" s="226">
        <v>9.8610000000000007</v>
      </c>
      <c r="G1347" s="226">
        <v>11.266999999999999</v>
      </c>
      <c r="H1347" s="226">
        <v>12.103</v>
      </c>
      <c r="I1347" s="226">
        <v>12.234999999999999</v>
      </c>
      <c r="J1347" s="226">
        <v>12.385</v>
      </c>
      <c r="K1347" s="226">
        <v>12.888999999999999</v>
      </c>
      <c r="L1347" s="226">
        <v>13.412000000000001</v>
      </c>
      <c r="M1347" s="226">
        <v>13.717000000000001</v>
      </c>
      <c r="N1347" s="226">
        <v>13.916</v>
      </c>
      <c r="O1347" s="226">
        <v>14.032999999999999</v>
      </c>
      <c r="P1347" s="226">
        <v>14.189</v>
      </c>
      <c r="Q1347" s="226">
        <v>14.539</v>
      </c>
      <c r="R1347" s="226">
        <v>15.032</v>
      </c>
      <c r="S1347" s="226">
        <v>15.398999999999999</v>
      </c>
      <c r="T1347" s="226">
        <v>15.621</v>
      </c>
      <c r="U1347" s="226">
        <v>15.851000000000001</v>
      </c>
      <c r="V1347" s="226">
        <v>16.114000000000001</v>
      </c>
      <c r="W1347" s="226">
        <v>16.452000000000002</v>
      </c>
      <c r="X1347" s="226">
        <v>16.731999999999999</v>
      </c>
      <c r="Y1347" s="226">
        <v>17.007999999999999</v>
      </c>
      <c r="Z1347" s="226">
        <v>17.268000000000001</v>
      </c>
      <c r="AA1347" s="226">
        <v>17.542000000000002</v>
      </c>
      <c r="AB1347" s="226">
        <v>17.841999999999999</v>
      </c>
      <c r="AC1347" s="226">
        <v>18.294</v>
      </c>
      <c r="AD1347" s="226">
        <v>18.71</v>
      </c>
      <c r="AE1347" s="226">
        <v>19.116</v>
      </c>
      <c r="AF1347" s="226">
        <v>19.541</v>
      </c>
      <c r="AG1347" s="226">
        <v>19.815999999999999</v>
      </c>
      <c r="AH1347" s="226">
        <v>19.983000000000001</v>
      </c>
      <c r="AI1347" s="226">
        <v>20.308</v>
      </c>
      <c r="AJ1347" s="226">
        <v>20.91</v>
      </c>
    </row>
    <row r="1348" spans="1:36" x14ac:dyDescent="0.25">
      <c r="A1348" s="17"/>
      <c r="B1348" s="226" t="s">
        <v>2232</v>
      </c>
    </row>
    <row r="1349" spans="1:36" x14ac:dyDescent="0.25">
      <c r="A1349" s="17"/>
      <c r="B1349" s="226" t="s">
        <v>342</v>
      </c>
      <c r="D1349" s="226">
        <v>1.2330000000000001</v>
      </c>
      <c r="E1349" s="226">
        <v>1.405</v>
      </c>
      <c r="F1349" s="226">
        <v>1.4079999999999999</v>
      </c>
      <c r="G1349" s="226">
        <v>1.609</v>
      </c>
      <c r="H1349" s="226">
        <v>1.728</v>
      </c>
      <c r="I1349" s="226">
        <v>1.7470000000000001</v>
      </c>
      <c r="J1349" s="226">
        <v>1.7689999999999999</v>
      </c>
      <c r="K1349" s="226">
        <v>1.841</v>
      </c>
      <c r="L1349" s="226">
        <v>1.915</v>
      </c>
      <c r="M1349" s="226">
        <v>1.9590000000000001</v>
      </c>
      <c r="N1349" s="226">
        <v>1.9870000000000001</v>
      </c>
      <c r="O1349" s="226">
        <v>2.004</v>
      </c>
      <c r="P1349" s="226">
        <v>2.0259999999999998</v>
      </c>
      <c r="Q1349" s="226">
        <v>2.0760000000000001</v>
      </c>
      <c r="R1349" s="226">
        <v>2.1469999999999998</v>
      </c>
      <c r="S1349" s="226">
        <v>2.1989999999999998</v>
      </c>
      <c r="T1349" s="226">
        <v>2.2309999999999999</v>
      </c>
      <c r="U1349" s="226">
        <v>2.2639999999999998</v>
      </c>
      <c r="V1349" s="226">
        <v>2.3010000000000002</v>
      </c>
      <c r="W1349" s="226">
        <v>2.35</v>
      </c>
      <c r="X1349" s="226">
        <v>2.39</v>
      </c>
      <c r="Y1349" s="226">
        <v>2.4289999999999998</v>
      </c>
      <c r="Z1349" s="226">
        <v>2.4660000000000002</v>
      </c>
      <c r="AA1349" s="226">
        <v>2.5049999999999999</v>
      </c>
      <c r="AB1349" s="226">
        <v>2.548</v>
      </c>
      <c r="AC1349" s="226">
        <v>2.613</v>
      </c>
      <c r="AD1349" s="226">
        <v>2.6720000000000002</v>
      </c>
      <c r="AE1349" s="226">
        <v>2.73</v>
      </c>
      <c r="AF1349" s="226">
        <v>2.7909999999999999</v>
      </c>
      <c r="AG1349" s="226">
        <v>2.83</v>
      </c>
      <c r="AH1349" s="226">
        <v>2.8540000000000001</v>
      </c>
      <c r="AI1349" s="226">
        <v>2.9</v>
      </c>
      <c r="AJ1349" s="226">
        <v>2.9860000000000002</v>
      </c>
    </row>
    <row r="1350" spans="1:36" x14ac:dyDescent="0.25">
      <c r="A1350" s="17"/>
      <c r="B1350" s="226" t="s">
        <v>2217</v>
      </c>
      <c r="D1350" s="226">
        <v>35.398000000000003</v>
      </c>
      <c r="E1350" s="226">
        <v>36.767000000000003</v>
      </c>
      <c r="F1350" s="226">
        <v>39.036000000000001</v>
      </c>
      <c r="G1350" s="226">
        <v>43.061</v>
      </c>
      <c r="H1350" s="226">
        <v>46</v>
      </c>
      <c r="I1350" s="226">
        <v>46.347999999999999</v>
      </c>
      <c r="J1350" s="226">
        <v>46.777000000000001</v>
      </c>
      <c r="K1350" s="226">
        <v>48.536999999999999</v>
      </c>
      <c r="L1350" s="226">
        <v>50.356999999999999</v>
      </c>
      <c r="M1350" s="226">
        <v>51.360999999999997</v>
      </c>
      <c r="N1350" s="226">
        <v>51.978000000000002</v>
      </c>
      <c r="O1350" s="226">
        <v>52.295999999999999</v>
      </c>
      <c r="P1350" s="226">
        <v>52.773000000000003</v>
      </c>
      <c r="Q1350" s="226">
        <v>53.985999999999997</v>
      </c>
      <c r="R1350" s="226">
        <v>55.738</v>
      </c>
      <c r="S1350" s="226">
        <v>57.03</v>
      </c>
      <c r="T1350" s="226">
        <v>57.805999999999997</v>
      </c>
      <c r="U1350" s="226">
        <v>58.616</v>
      </c>
      <c r="V1350" s="226">
        <v>59.548999999999999</v>
      </c>
      <c r="W1350" s="226">
        <v>60.765999999999998</v>
      </c>
      <c r="X1350" s="226">
        <v>61.761000000000003</v>
      </c>
      <c r="Y1350" s="226">
        <v>62.735999999999997</v>
      </c>
      <c r="Z1350" s="226">
        <v>63.658999999999999</v>
      </c>
      <c r="AA1350" s="226">
        <v>64.632000000000005</v>
      </c>
      <c r="AB1350" s="226">
        <v>65.694999999999993</v>
      </c>
      <c r="AC1350" s="226">
        <v>67.319999999999993</v>
      </c>
      <c r="AD1350" s="226">
        <v>68.811000000000007</v>
      </c>
      <c r="AE1350" s="226">
        <v>70.260000000000005</v>
      </c>
      <c r="AF1350" s="226">
        <v>71.778000000000006</v>
      </c>
      <c r="AG1350" s="226">
        <v>72.745000000000005</v>
      </c>
      <c r="AH1350" s="226">
        <v>73.317999999999998</v>
      </c>
      <c r="AI1350" s="226">
        <v>74.465000000000003</v>
      </c>
      <c r="AJ1350" s="226">
        <v>76.626999999999995</v>
      </c>
    </row>
    <row r="1351" spans="1:36" x14ac:dyDescent="0.25">
      <c r="A1351" s="17"/>
      <c r="B1351" s="226" t="s">
        <v>2265</v>
      </c>
      <c r="D1351" s="226">
        <v>0</v>
      </c>
      <c r="E1351" s="226">
        <v>0</v>
      </c>
      <c r="F1351" s="226">
        <v>0</v>
      </c>
      <c r="G1351" s="226">
        <v>0</v>
      </c>
      <c r="H1351" s="226">
        <v>0</v>
      </c>
      <c r="I1351" s="226">
        <v>0</v>
      </c>
      <c r="J1351" s="226">
        <v>0</v>
      </c>
      <c r="K1351" s="226">
        <v>0</v>
      </c>
      <c r="L1351" s="226">
        <v>0</v>
      </c>
      <c r="M1351" s="226">
        <v>0</v>
      </c>
      <c r="N1351" s="226">
        <v>0</v>
      </c>
      <c r="O1351" s="226">
        <v>0</v>
      </c>
      <c r="P1351" s="226">
        <v>0</v>
      </c>
      <c r="Q1351" s="226">
        <v>0</v>
      </c>
      <c r="R1351" s="226">
        <v>0</v>
      </c>
      <c r="S1351" s="226">
        <v>0</v>
      </c>
      <c r="T1351" s="226">
        <v>0</v>
      </c>
      <c r="U1351" s="226">
        <v>0</v>
      </c>
      <c r="V1351" s="226">
        <v>0</v>
      </c>
      <c r="W1351" s="226">
        <v>0</v>
      </c>
      <c r="X1351" s="226">
        <v>0</v>
      </c>
      <c r="Y1351" s="226">
        <v>0</v>
      </c>
      <c r="Z1351" s="226">
        <v>0</v>
      </c>
      <c r="AA1351" s="226">
        <v>0</v>
      </c>
      <c r="AB1351" s="226">
        <v>0</v>
      </c>
      <c r="AC1351" s="226">
        <v>0</v>
      </c>
      <c r="AD1351" s="226">
        <v>0</v>
      </c>
      <c r="AE1351" s="226">
        <v>0</v>
      </c>
      <c r="AF1351" s="226">
        <v>0</v>
      </c>
      <c r="AG1351" s="226">
        <v>0</v>
      </c>
      <c r="AH1351" s="226">
        <v>0</v>
      </c>
      <c r="AI1351" s="226">
        <v>0</v>
      </c>
      <c r="AJ1351" s="226">
        <v>0</v>
      </c>
    </row>
    <row r="1352" spans="1:36" x14ac:dyDescent="0.25">
      <c r="A1352" s="17"/>
      <c r="B1352" s="226" t="s">
        <v>2218</v>
      </c>
      <c r="D1352" s="226">
        <v>0</v>
      </c>
      <c r="E1352" s="226">
        <v>0</v>
      </c>
      <c r="F1352" s="226">
        <v>0</v>
      </c>
      <c r="G1352" s="226">
        <v>0</v>
      </c>
      <c r="H1352" s="226">
        <v>0</v>
      </c>
      <c r="I1352" s="226">
        <v>0</v>
      </c>
      <c r="J1352" s="226">
        <v>0</v>
      </c>
      <c r="K1352" s="226">
        <v>0</v>
      </c>
      <c r="L1352" s="226">
        <v>0</v>
      </c>
      <c r="M1352" s="226">
        <v>0</v>
      </c>
      <c r="N1352" s="226">
        <v>0</v>
      </c>
      <c r="O1352" s="226">
        <v>0</v>
      </c>
      <c r="P1352" s="226">
        <v>0</v>
      </c>
      <c r="Q1352" s="226">
        <v>0</v>
      </c>
      <c r="R1352" s="226">
        <v>0</v>
      </c>
      <c r="S1352" s="226">
        <v>0</v>
      </c>
      <c r="T1352" s="226">
        <v>0</v>
      </c>
      <c r="U1352" s="226">
        <v>0</v>
      </c>
      <c r="V1352" s="226">
        <v>0</v>
      </c>
      <c r="W1352" s="226">
        <v>0</v>
      </c>
      <c r="X1352" s="226">
        <v>0</v>
      </c>
      <c r="Y1352" s="226">
        <v>0</v>
      </c>
      <c r="Z1352" s="226">
        <v>0</v>
      </c>
      <c r="AA1352" s="226">
        <v>0</v>
      </c>
      <c r="AB1352" s="226">
        <v>0</v>
      </c>
      <c r="AC1352" s="226">
        <v>0</v>
      </c>
      <c r="AD1352" s="226">
        <v>0</v>
      </c>
      <c r="AE1352" s="226">
        <v>0</v>
      </c>
      <c r="AF1352" s="226">
        <v>0</v>
      </c>
      <c r="AG1352" s="226">
        <v>0</v>
      </c>
      <c r="AH1352" s="226">
        <v>0</v>
      </c>
      <c r="AI1352" s="226">
        <v>0</v>
      </c>
      <c r="AJ1352" s="226">
        <v>0</v>
      </c>
    </row>
    <row r="1353" spans="1:36" x14ac:dyDescent="0.25">
      <c r="A1353" s="17"/>
      <c r="B1353" s="226" t="s">
        <v>2212</v>
      </c>
      <c r="D1353" s="226">
        <v>36.631</v>
      </c>
      <c r="E1353" s="226">
        <v>38.171999999999997</v>
      </c>
      <c r="F1353" s="226">
        <v>40.444000000000003</v>
      </c>
      <c r="G1353" s="226">
        <v>44.67</v>
      </c>
      <c r="H1353" s="226">
        <v>47.728000000000002</v>
      </c>
      <c r="I1353" s="226">
        <v>48.095999999999997</v>
      </c>
      <c r="J1353" s="226">
        <v>48.545000000000002</v>
      </c>
      <c r="K1353" s="226">
        <v>50.378</v>
      </c>
      <c r="L1353" s="226">
        <v>52.271999999999998</v>
      </c>
      <c r="M1353" s="226">
        <v>53.32</v>
      </c>
      <c r="N1353" s="226">
        <v>53.966000000000001</v>
      </c>
      <c r="O1353" s="226">
        <v>54.3</v>
      </c>
      <c r="P1353" s="226">
        <v>54.798999999999999</v>
      </c>
      <c r="Q1353" s="226">
        <v>56.063000000000002</v>
      </c>
      <c r="R1353" s="226">
        <v>57.884999999999998</v>
      </c>
      <c r="S1353" s="226">
        <v>59.228999999999999</v>
      </c>
      <c r="T1353" s="226">
        <v>60.036999999999999</v>
      </c>
      <c r="U1353" s="226">
        <v>60.88</v>
      </c>
      <c r="V1353" s="226">
        <v>61.85</v>
      </c>
      <c r="W1353" s="226">
        <v>63.115000000000002</v>
      </c>
      <c r="X1353" s="226">
        <v>64.150000000000006</v>
      </c>
      <c r="Y1353" s="226">
        <v>65.165000000000006</v>
      </c>
      <c r="Z1353" s="226">
        <v>66.125</v>
      </c>
      <c r="AA1353" s="226">
        <v>67.138000000000005</v>
      </c>
      <c r="AB1353" s="226">
        <v>68.242999999999995</v>
      </c>
      <c r="AC1353" s="226">
        <v>69.932000000000002</v>
      </c>
      <c r="AD1353" s="226">
        <v>71.483000000000004</v>
      </c>
      <c r="AE1353" s="226">
        <v>72.989999999999995</v>
      </c>
      <c r="AF1353" s="226">
        <v>74.569000000000003</v>
      </c>
      <c r="AG1353" s="226">
        <v>75.575000000000003</v>
      </c>
      <c r="AH1353" s="226">
        <v>76.171999999999997</v>
      </c>
      <c r="AI1353" s="226">
        <v>77.366</v>
      </c>
      <c r="AJ1353" s="226">
        <v>79.613</v>
      </c>
    </row>
    <row r="1354" spans="1:36" x14ac:dyDescent="0.25">
      <c r="A1354" s="17"/>
      <c r="B1354" s="226" t="s">
        <v>587</v>
      </c>
    </row>
    <row r="1355" spans="1:36" x14ac:dyDescent="0.25">
      <c r="A1355" s="17"/>
      <c r="B1355" s="226" t="s">
        <v>2360</v>
      </c>
      <c r="D1355" s="226">
        <v>53.384</v>
      </c>
      <c r="E1355" s="226">
        <v>51.162999999999997</v>
      </c>
      <c r="F1355" s="226">
        <v>52.850999999999999</v>
      </c>
      <c r="G1355" s="226">
        <v>58.500999999999998</v>
      </c>
      <c r="H1355" s="226">
        <v>63.320999999999998</v>
      </c>
      <c r="I1355" s="226">
        <v>62.491</v>
      </c>
      <c r="J1355" s="226">
        <v>62.411999999999999</v>
      </c>
      <c r="K1355" s="226">
        <v>63.884999999999998</v>
      </c>
      <c r="L1355" s="226">
        <v>65.269000000000005</v>
      </c>
      <c r="M1355" s="226">
        <v>65.826999999999998</v>
      </c>
      <c r="N1355" s="226">
        <v>65.956999999999994</v>
      </c>
      <c r="O1355" s="226">
        <v>65.706999999999994</v>
      </c>
      <c r="P1355" s="226">
        <v>65.685000000000002</v>
      </c>
      <c r="Q1355" s="226">
        <v>66.477999999999994</v>
      </c>
      <c r="R1355" s="226">
        <v>68.015000000000001</v>
      </c>
      <c r="S1355" s="226">
        <v>68.742000000000004</v>
      </c>
      <c r="T1355" s="226">
        <v>69.024000000000001</v>
      </c>
      <c r="U1355" s="226">
        <v>69.304000000000002</v>
      </c>
      <c r="V1355" s="226">
        <v>69.658000000000001</v>
      </c>
      <c r="W1355" s="226">
        <v>70.462000000000003</v>
      </c>
      <c r="X1355" s="226">
        <v>71.018000000000001</v>
      </c>
      <c r="Y1355" s="226">
        <v>71.537999999999997</v>
      </c>
      <c r="Z1355" s="226">
        <v>71.930999999999997</v>
      </c>
      <c r="AA1355" s="226">
        <v>72.238</v>
      </c>
      <c r="AB1355" s="226">
        <v>72.721000000000004</v>
      </c>
      <c r="AC1355" s="226">
        <v>73.75</v>
      </c>
      <c r="AD1355" s="226">
        <v>74.667000000000002</v>
      </c>
      <c r="AE1355" s="226">
        <v>75.548000000000002</v>
      </c>
      <c r="AF1355" s="226">
        <v>76.468999999999994</v>
      </c>
      <c r="AG1355" s="226">
        <v>76.83</v>
      </c>
      <c r="AH1355" s="226">
        <v>76.869</v>
      </c>
      <c r="AI1355" s="226">
        <v>77.403999999999996</v>
      </c>
      <c r="AJ1355" s="226">
        <v>78.808000000000007</v>
      </c>
    </row>
    <row r="1356" spans="1:36" x14ac:dyDescent="0.25">
      <c r="A1356" s="17"/>
      <c r="B1356" s="226" t="s">
        <v>2361</v>
      </c>
      <c r="D1356" s="226">
        <v>1130.318</v>
      </c>
      <c r="E1356" s="226">
        <v>1196.8109999999999</v>
      </c>
      <c r="F1356" s="226">
        <v>1307.6220000000001</v>
      </c>
      <c r="G1356" s="226">
        <v>1516.6020000000001</v>
      </c>
      <c r="H1356" s="226">
        <v>1620.7329999999999</v>
      </c>
      <c r="I1356" s="226">
        <v>1661.97</v>
      </c>
      <c r="J1356" s="226">
        <v>1686.319</v>
      </c>
      <c r="K1356" s="226">
        <v>1730.7239999999999</v>
      </c>
      <c r="L1356" s="226">
        <v>1775.088</v>
      </c>
      <c r="M1356" s="226">
        <v>1794.5250000000001</v>
      </c>
      <c r="N1356" s="226">
        <v>1803.0719999999999</v>
      </c>
      <c r="O1356" s="226">
        <v>1802.13</v>
      </c>
      <c r="P1356" s="226">
        <v>1806.4280000000001</v>
      </c>
      <c r="Q1356" s="226">
        <v>1832.37</v>
      </c>
      <c r="R1356" s="226">
        <v>1873.2739999999999</v>
      </c>
      <c r="S1356" s="226">
        <v>1897.9559999999999</v>
      </c>
      <c r="T1356" s="226">
        <v>1907.69</v>
      </c>
      <c r="U1356" s="226">
        <v>1916.4190000000001</v>
      </c>
      <c r="V1356" s="226">
        <v>1930.21</v>
      </c>
      <c r="W1356" s="226">
        <v>1951.8389999999999</v>
      </c>
      <c r="X1356" s="226">
        <v>1965.345</v>
      </c>
      <c r="Y1356" s="226">
        <v>1976.6980000000001</v>
      </c>
      <c r="Z1356" s="226">
        <v>1985.9580000000001</v>
      </c>
      <c r="AA1356" s="226">
        <v>1997.027</v>
      </c>
      <c r="AB1356" s="226">
        <v>2010.8320000000001</v>
      </c>
      <c r="AC1356" s="226">
        <v>2039.729</v>
      </c>
      <c r="AD1356" s="226">
        <v>2063.7260000000001</v>
      </c>
      <c r="AE1356" s="226">
        <v>2085.5390000000002</v>
      </c>
      <c r="AF1356" s="226">
        <v>2108.9789999999998</v>
      </c>
      <c r="AG1356" s="226">
        <v>2116.864</v>
      </c>
      <c r="AH1356" s="226">
        <v>2113.08</v>
      </c>
      <c r="AI1356" s="226">
        <v>2125.665</v>
      </c>
      <c r="AJ1356" s="226">
        <v>2165.6669999999999</v>
      </c>
    </row>
    <row r="1357" spans="1:36" x14ac:dyDescent="0.25">
      <c r="A1357" s="17"/>
      <c r="B1357" s="226" t="s">
        <v>76</v>
      </c>
      <c r="D1357" s="226">
        <v>22.120999999999999</v>
      </c>
      <c r="E1357" s="226">
        <v>20.5</v>
      </c>
      <c r="F1357" s="226">
        <v>20.277000000000001</v>
      </c>
      <c r="G1357" s="226">
        <v>23.308</v>
      </c>
      <c r="H1357" s="226">
        <v>25.46</v>
      </c>
      <c r="I1357" s="226">
        <v>25.456</v>
      </c>
      <c r="J1357" s="226">
        <v>21.815000000000001</v>
      </c>
      <c r="K1357" s="226">
        <v>21.959</v>
      </c>
      <c r="L1357" s="226">
        <v>22.042000000000002</v>
      </c>
      <c r="M1357" s="226">
        <v>21.99</v>
      </c>
      <c r="N1357" s="226">
        <v>21.742999999999999</v>
      </c>
      <c r="O1357" s="226">
        <v>21.341999999999999</v>
      </c>
      <c r="P1357" s="226">
        <v>21.105</v>
      </c>
      <c r="Q1357" s="226">
        <v>21.152000000000001</v>
      </c>
      <c r="R1357" s="226">
        <v>21.33</v>
      </c>
      <c r="S1357" s="226">
        <v>21.331</v>
      </c>
      <c r="T1357" s="226">
        <v>21.146999999999998</v>
      </c>
      <c r="U1357" s="226">
        <v>21.021000000000001</v>
      </c>
      <c r="V1357" s="226">
        <v>20.934999999999999</v>
      </c>
      <c r="W1357" s="226">
        <v>20.905000000000001</v>
      </c>
      <c r="X1357" s="226">
        <v>20.818999999999999</v>
      </c>
      <c r="Y1357" s="226">
        <v>20.745999999999999</v>
      </c>
      <c r="Z1357" s="226">
        <v>20.698</v>
      </c>
      <c r="AA1357" s="226">
        <v>20.538</v>
      </c>
      <c r="AB1357" s="226">
        <v>20.475999999999999</v>
      </c>
      <c r="AC1357" s="226">
        <v>20.561</v>
      </c>
      <c r="AD1357" s="226">
        <v>20.652999999999999</v>
      </c>
      <c r="AE1357" s="226">
        <v>20.756</v>
      </c>
      <c r="AF1357" s="226">
        <v>20.814</v>
      </c>
      <c r="AG1357" s="226">
        <v>20.753</v>
      </c>
      <c r="AH1357" s="226">
        <v>20.725999999999999</v>
      </c>
      <c r="AI1357" s="226">
        <v>20.65</v>
      </c>
      <c r="AJ1357" s="226">
        <v>20.611000000000001</v>
      </c>
    </row>
    <row r="1358" spans="1:36" x14ac:dyDescent="0.25">
      <c r="A1358" s="17"/>
      <c r="B1358" s="226" t="s">
        <v>2212</v>
      </c>
      <c r="D1358" s="226">
        <v>1205.8219999999999</v>
      </c>
      <c r="E1358" s="226">
        <v>1268.4739999999999</v>
      </c>
      <c r="F1358" s="226">
        <v>1380.75</v>
      </c>
      <c r="G1358" s="226">
        <v>1598.412</v>
      </c>
      <c r="H1358" s="226">
        <v>1709.5139999999999</v>
      </c>
      <c r="I1358" s="226">
        <v>1749.9159999999999</v>
      </c>
      <c r="J1358" s="226">
        <v>1770.546</v>
      </c>
      <c r="K1358" s="226">
        <v>1816.568</v>
      </c>
      <c r="L1358" s="226">
        <v>1862.3989999999999</v>
      </c>
      <c r="M1358" s="226">
        <v>1882.3420000000001</v>
      </c>
      <c r="N1358" s="226">
        <v>1890.7719999999999</v>
      </c>
      <c r="O1358" s="226">
        <v>1889.1780000000001</v>
      </c>
      <c r="P1358" s="226">
        <v>1893.2180000000001</v>
      </c>
      <c r="Q1358" s="226">
        <v>1920</v>
      </c>
      <c r="R1358" s="226">
        <v>1962.62</v>
      </c>
      <c r="S1358" s="226">
        <v>1988.029</v>
      </c>
      <c r="T1358" s="226">
        <v>1997.8620000000001</v>
      </c>
      <c r="U1358" s="226">
        <v>2006.7429999999999</v>
      </c>
      <c r="V1358" s="226">
        <v>2020.8030000000001</v>
      </c>
      <c r="W1358" s="226">
        <v>2043.2049999999999</v>
      </c>
      <c r="X1358" s="226">
        <v>2057.1819999999998</v>
      </c>
      <c r="Y1358" s="226">
        <v>2068.982</v>
      </c>
      <c r="Z1358" s="226">
        <v>2078.587</v>
      </c>
      <c r="AA1358" s="226">
        <v>2089.8040000000001</v>
      </c>
      <c r="AB1358" s="226">
        <v>2104.0300000000002</v>
      </c>
      <c r="AC1358" s="226">
        <v>2134.0410000000002</v>
      </c>
      <c r="AD1358" s="226">
        <v>2159.0450000000001</v>
      </c>
      <c r="AE1358" s="226">
        <v>2181.8429999999998</v>
      </c>
      <c r="AF1358" s="226">
        <v>2206.261</v>
      </c>
      <c r="AG1358" s="226">
        <v>2214.4470000000001</v>
      </c>
      <c r="AH1358" s="226">
        <v>2210.674</v>
      </c>
      <c r="AI1358" s="226">
        <v>2223.7190000000001</v>
      </c>
      <c r="AJ1358" s="226">
        <v>2265.0859999999998</v>
      </c>
    </row>
    <row r="1359" spans="1:36" x14ac:dyDescent="0.25">
      <c r="A1359" s="17"/>
      <c r="B1359" s="226" t="s">
        <v>2366</v>
      </c>
    </row>
    <row r="1360" spans="1:36" x14ac:dyDescent="0.25">
      <c r="A1360" s="17"/>
      <c r="B1360" s="226" t="s">
        <v>342</v>
      </c>
      <c r="D1360" s="226">
        <v>94.760999999999996</v>
      </c>
      <c r="E1360" s="226">
        <v>107.221</v>
      </c>
      <c r="F1360" s="226">
        <v>104.78</v>
      </c>
      <c r="G1360" s="226">
        <v>115.565</v>
      </c>
      <c r="H1360" s="226">
        <v>123.892</v>
      </c>
      <c r="I1360" s="226">
        <v>125.22</v>
      </c>
      <c r="J1360" s="226">
        <v>126.49</v>
      </c>
      <c r="K1360" s="226">
        <v>131.35300000000001</v>
      </c>
      <c r="L1360" s="226">
        <v>135.99700000000001</v>
      </c>
      <c r="M1360" s="226">
        <v>138.374</v>
      </c>
      <c r="N1360" s="226">
        <v>139.61199999999999</v>
      </c>
      <c r="O1360" s="226">
        <v>139.988</v>
      </c>
      <c r="P1360" s="226">
        <v>140.779</v>
      </c>
      <c r="Q1360" s="226">
        <v>143.42500000000001</v>
      </c>
      <c r="R1360" s="226">
        <v>147.49299999999999</v>
      </c>
      <c r="S1360" s="226">
        <v>150.15100000000001</v>
      </c>
      <c r="T1360" s="226">
        <v>151.38800000000001</v>
      </c>
      <c r="U1360" s="226">
        <v>152.583</v>
      </c>
      <c r="V1360" s="226">
        <v>154.09800000000001</v>
      </c>
      <c r="W1360" s="226">
        <v>156.12100000000001</v>
      </c>
      <c r="X1360" s="226">
        <v>157.55600000000001</v>
      </c>
      <c r="Y1360" s="226">
        <v>158.80000000000001</v>
      </c>
      <c r="Z1360" s="226">
        <v>159.916</v>
      </c>
      <c r="AA1360" s="226">
        <v>160.959</v>
      </c>
      <c r="AB1360" s="226">
        <v>162.27000000000001</v>
      </c>
      <c r="AC1360" s="226">
        <v>164.94399999999999</v>
      </c>
      <c r="AD1360" s="226">
        <v>167.38200000000001</v>
      </c>
      <c r="AE1360" s="226">
        <v>169.666</v>
      </c>
      <c r="AF1360" s="226">
        <v>172.23599999999999</v>
      </c>
      <c r="AG1360" s="226">
        <v>173.398</v>
      </c>
      <c r="AH1360" s="226">
        <v>173.858</v>
      </c>
      <c r="AI1360" s="226">
        <v>175.49299999999999</v>
      </c>
      <c r="AJ1360" s="226">
        <v>179.34100000000001</v>
      </c>
    </row>
    <row r="1361" spans="1:36" x14ac:dyDescent="0.25">
      <c r="A1361" s="17"/>
      <c r="B1361" s="226" t="s">
        <v>2217</v>
      </c>
      <c r="D1361" s="226">
        <v>113.601</v>
      </c>
      <c r="E1361" s="226">
        <v>117.99299999999999</v>
      </c>
      <c r="F1361" s="226">
        <v>125.273</v>
      </c>
      <c r="G1361" s="226">
        <v>138.18899999999999</v>
      </c>
      <c r="H1361" s="226">
        <v>147.61799999999999</v>
      </c>
      <c r="I1361" s="226">
        <v>148.73599999999999</v>
      </c>
      <c r="J1361" s="226">
        <v>150.10900000000001</v>
      </c>
      <c r="K1361" s="226">
        <v>155.75800000000001</v>
      </c>
      <c r="L1361" s="226">
        <v>161.596</v>
      </c>
      <c r="M1361" s="226">
        <v>164.81800000000001</v>
      </c>
      <c r="N1361" s="226">
        <v>166.797</v>
      </c>
      <c r="O1361" s="226">
        <v>167.815</v>
      </c>
      <c r="P1361" s="226">
        <v>169.345</v>
      </c>
      <c r="Q1361" s="226">
        <v>173.23699999999999</v>
      </c>
      <c r="R1361" s="226">
        <v>178.857</v>
      </c>
      <c r="S1361" s="226">
        <v>183.00299999999999</v>
      </c>
      <c r="T1361" s="226">
        <v>185.49199999999999</v>
      </c>
      <c r="U1361" s="226">
        <v>188.089</v>
      </c>
      <c r="V1361" s="226">
        <v>191.08199999999999</v>
      </c>
      <c r="W1361" s="226">
        <v>194.98500000000001</v>
      </c>
      <c r="X1361" s="226">
        <v>198.178</v>
      </c>
      <c r="Y1361" s="226">
        <v>201.30500000000001</v>
      </c>
      <c r="Z1361" s="226">
        <v>204.267</v>
      </c>
      <c r="AA1361" s="226">
        <v>207.38900000000001</v>
      </c>
      <c r="AB1361" s="226">
        <v>210.798</v>
      </c>
      <c r="AC1361" s="226">
        <v>216.00899999999999</v>
      </c>
      <c r="AD1361" s="226">
        <v>220.79400000000001</v>
      </c>
      <c r="AE1361" s="226">
        <v>225.441</v>
      </c>
      <c r="AF1361" s="226">
        <v>230.31200000000001</v>
      </c>
      <c r="AG1361" s="226">
        <v>233.41399999999999</v>
      </c>
      <c r="AH1361" s="226">
        <v>235.249</v>
      </c>
      <c r="AI1361" s="226">
        <v>238.93100000000001</v>
      </c>
      <c r="AJ1361" s="226">
        <v>245.864</v>
      </c>
    </row>
    <row r="1362" spans="1:36" x14ac:dyDescent="0.25">
      <c r="A1362" s="17"/>
      <c r="B1362" s="226" t="s">
        <v>2265</v>
      </c>
      <c r="D1362" s="226">
        <v>0</v>
      </c>
      <c r="E1362" s="226">
        <v>0</v>
      </c>
      <c r="F1362" s="226">
        <v>0</v>
      </c>
      <c r="G1362" s="226">
        <v>0</v>
      </c>
      <c r="H1362" s="226">
        <v>0</v>
      </c>
      <c r="I1362" s="226">
        <v>0</v>
      </c>
      <c r="J1362" s="226">
        <v>0</v>
      </c>
      <c r="K1362" s="226">
        <v>0</v>
      </c>
      <c r="L1362" s="226">
        <v>0</v>
      </c>
      <c r="M1362" s="226">
        <v>0</v>
      </c>
      <c r="N1362" s="226">
        <v>0</v>
      </c>
      <c r="O1362" s="226">
        <v>0</v>
      </c>
      <c r="P1362" s="226">
        <v>0</v>
      </c>
      <c r="Q1362" s="226">
        <v>0</v>
      </c>
      <c r="R1362" s="226">
        <v>0</v>
      </c>
      <c r="S1362" s="226">
        <v>0</v>
      </c>
      <c r="T1362" s="226">
        <v>0</v>
      </c>
      <c r="U1362" s="226">
        <v>0</v>
      </c>
      <c r="V1362" s="226">
        <v>0</v>
      </c>
      <c r="W1362" s="226">
        <v>0</v>
      </c>
      <c r="X1362" s="226">
        <v>0</v>
      </c>
      <c r="Y1362" s="226">
        <v>0</v>
      </c>
      <c r="Z1362" s="226">
        <v>0</v>
      </c>
      <c r="AA1362" s="226">
        <v>0</v>
      </c>
      <c r="AB1362" s="226">
        <v>0</v>
      </c>
      <c r="AC1362" s="226">
        <v>0</v>
      </c>
      <c r="AD1362" s="226">
        <v>0</v>
      </c>
      <c r="AE1362" s="226">
        <v>0</v>
      </c>
      <c r="AF1362" s="226">
        <v>0</v>
      </c>
      <c r="AG1362" s="226">
        <v>0</v>
      </c>
      <c r="AH1362" s="226">
        <v>0</v>
      </c>
      <c r="AI1362" s="226">
        <v>0</v>
      </c>
      <c r="AJ1362" s="226">
        <v>0</v>
      </c>
    </row>
    <row r="1363" spans="1:36" x14ac:dyDescent="0.25">
      <c r="A1363" s="17"/>
      <c r="B1363" s="226" t="s">
        <v>2218</v>
      </c>
      <c r="D1363" s="226">
        <v>273.803</v>
      </c>
      <c r="E1363" s="226">
        <v>286.30700000000002</v>
      </c>
      <c r="F1363" s="226">
        <v>302.31400000000002</v>
      </c>
      <c r="G1363" s="226">
        <v>334.68299999999999</v>
      </c>
      <c r="H1363" s="226">
        <v>353.49</v>
      </c>
      <c r="I1363" s="226">
        <v>354.73899999999998</v>
      </c>
      <c r="J1363" s="226">
        <v>357.35199999999998</v>
      </c>
      <c r="K1363" s="226">
        <v>369.52300000000002</v>
      </c>
      <c r="L1363" s="226">
        <v>381.82</v>
      </c>
      <c r="M1363" s="226">
        <v>388.1</v>
      </c>
      <c r="N1363" s="226">
        <v>391.76799999999997</v>
      </c>
      <c r="O1363" s="226">
        <v>392.911</v>
      </c>
      <c r="P1363" s="226">
        <v>395.61</v>
      </c>
      <c r="Q1363" s="226">
        <v>403.60399999999998</v>
      </c>
      <c r="R1363" s="226">
        <v>415.56099999999998</v>
      </c>
      <c r="S1363" s="226">
        <v>423.67599999999999</v>
      </c>
      <c r="T1363" s="226">
        <v>427.94400000000002</v>
      </c>
      <c r="U1363" s="226">
        <v>431.83699999999999</v>
      </c>
      <c r="V1363" s="226">
        <v>437.24900000000002</v>
      </c>
      <c r="W1363" s="226">
        <v>444.13799999999998</v>
      </c>
      <c r="X1363" s="226">
        <v>449.22500000000002</v>
      </c>
      <c r="Y1363" s="226">
        <v>453.84899999999999</v>
      </c>
      <c r="Z1363" s="226">
        <v>457.88400000000001</v>
      </c>
      <c r="AA1363" s="226">
        <v>462.17399999999998</v>
      </c>
      <c r="AB1363" s="226">
        <v>467.40199999999999</v>
      </c>
      <c r="AC1363" s="226">
        <v>476.52600000000001</v>
      </c>
      <c r="AD1363" s="226">
        <v>484.45800000000003</v>
      </c>
      <c r="AE1363" s="226">
        <v>491.923</v>
      </c>
      <c r="AF1363" s="226">
        <v>499.71899999999999</v>
      </c>
      <c r="AG1363" s="226">
        <v>503.57799999999997</v>
      </c>
      <c r="AH1363" s="226">
        <v>504.678</v>
      </c>
      <c r="AI1363" s="226">
        <v>509.63099999999997</v>
      </c>
      <c r="AJ1363" s="226">
        <v>521.34299999999996</v>
      </c>
    </row>
    <row r="1364" spans="1:36" x14ac:dyDescent="0.25">
      <c r="A1364" s="17"/>
      <c r="B1364" s="226" t="s">
        <v>2219</v>
      </c>
      <c r="D1364" s="226">
        <v>71.822999999999993</v>
      </c>
      <c r="E1364" s="226">
        <v>70.783000000000001</v>
      </c>
      <c r="F1364" s="226">
        <v>73.795000000000002</v>
      </c>
      <c r="G1364" s="226">
        <v>81.777000000000001</v>
      </c>
      <c r="H1364" s="226">
        <v>87.869</v>
      </c>
      <c r="I1364" s="226">
        <v>87.093999999999994</v>
      </c>
      <c r="J1364" s="226">
        <v>87.238</v>
      </c>
      <c r="K1364" s="226">
        <v>89.647000000000006</v>
      </c>
      <c r="L1364" s="226">
        <v>91.947999999999993</v>
      </c>
      <c r="M1364" s="226">
        <v>93.019000000000005</v>
      </c>
      <c r="N1364" s="226">
        <v>93.454999999999998</v>
      </c>
      <c r="O1364" s="226">
        <v>93.367999999999995</v>
      </c>
      <c r="P1364" s="226">
        <v>93.515000000000001</v>
      </c>
      <c r="Q1364" s="226">
        <v>94.92</v>
      </c>
      <c r="R1364" s="226">
        <v>97.284999999999997</v>
      </c>
      <c r="S1364" s="226">
        <v>98.605000000000004</v>
      </c>
      <c r="T1364" s="226">
        <v>99.182000000000002</v>
      </c>
      <c r="U1364" s="226">
        <v>99.838999999999999</v>
      </c>
      <c r="V1364" s="226">
        <v>100.651</v>
      </c>
      <c r="W1364" s="226">
        <v>101.962</v>
      </c>
      <c r="X1364" s="226">
        <v>103.05</v>
      </c>
      <c r="Y1364" s="226">
        <v>103.973</v>
      </c>
      <c r="Z1364" s="226">
        <v>104.652</v>
      </c>
      <c r="AA1364" s="226">
        <v>105.261</v>
      </c>
      <c r="AB1364" s="226">
        <v>106.19199999999999</v>
      </c>
      <c r="AC1364" s="226">
        <v>107.94799999999999</v>
      </c>
      <c r="AD1364" s="226">
        <v>109.506</v>
      </c>
      <c r="AE1364" s="226">
        <v>111.009</v>
      </c>
      <c r="AF1364" s="226">
        <v>112.554</v>
      </c>
      <c r="AG1364" s="226">
        <v>113.252</v>
      </c>
      <c r="AH1364" s="226">
        <v>113.437</v>
      </c>
      <c r="AI1364" s="226">
        <v>114.396</v>
      </c>
      <c r="AJ1364" s="226">
        <v>116.71899999999999</v>
      </c>
    </row>
    <row r="1365" spans="1:36" x14ac:dyDescent="0.25">
      <c r="A1365" s="17"/>
      <c r="B1365" s="226" t="s">
        <v>2221</v>
      </c>
      <c r="D1365" s="226">
        <v>1164.433</v>
      </c>
      <c r="E1365" s="226">
        <v>1233.3320000000001</v>
      </c>
      <c r="F1365" s="226">
        <v>1346.5550000000001</v>
      </c>
      <c r="G1365" s="226">
        <v>1559.6769999999999</v>
      </c>
      <c r="H1365" s="226">
        <v>1667.2239999999999</v>
      </c>
      <c r="I1365" s="226">
        <v>1710.125</v>
      </c>
      <c r="J1365" s="226">
        <v>1735.8330000000001</v>
      </c>
      <c r="K1365" s="226">
        <v>1783.616</v>
      </c>
      <c r="L1365" s="226">
        <v>1831.5930000000001</v>
      </c>
      <c r="M1365" s="226">
        <v>1853.55</v>
      </c>
      <c r="N1365" s="226">
        <v>1863.8320000000001</v>
      </c>
      <c r="O1365" s="226">
        <v>1864.4169999999999</v>
      </c>
      <c r="P1365" s="226">
        <v>1870.249</v>
      </c>
      <c r="Q1365" s="226">
        <v>1898.771</v>
      </c>
      <c r="R1365" s="226">
        <v>1943.0509999999999</v>
      </c>
      <c r="S1365" s="226">
        <v>1970.874</v>
      </c>
      <c r="T1365" s="226">
        <v>1983.05</v>
      </c>
      <c r="U1365" s="226">
        <v>1994.7619999999999</v>
      </c>
      <c r="V1365" s="226">
        <v>2011.1289999999999</v>
      </c>
      <c r="W1365" s="226">
        <v>2036.3920000000001</v>
      </c>
      <c r="X1365" s="226">
        <v>2053.2109999999998</v>
      </c>
      <c r="Y1365" s="226">
        <v>2068.317</v>
      </c>
      <c r="Z1365" s="226">
        <v>2081.5990000000002</v>
      </c>
      <c r="AA1365" s="226">
        <v>2096.8209999999999</v>
      </c>
      <c r="AB1365" s="226">
        <v>2114.5439999999999</v>
      </c>
      <c r="AC1365" s="226">
        <v>2148.386</v>
      </c>
      <c r="AD1365" s="226">
        <v>2177.3939999999998</v>
      </c>
      <c r="AE1365" s="226">
        <v>2204.3180000000002</v>
      </c>
      <c r="AF1365" s="226">
        <v>2233.1469999999999</v>
      </c>
      <c r="AG1365" s="226">
        <v>2245.547</v>
      </c>
      <c r="AH1365" s="226">
        <v>2245.569</v>
      </c>
      <c r="AI1365" s="226">
        <v>2263.1660000000002</v>
      </c>
      <c r="AJ1365" s="226">
        <v>2310.1370000000002</v>
      </c>
    </row>
    <row r="1366" spans="1:36" x14ac:dyDescent="0.25">
      <c r="A1366" s="17"/>
      <c r="B1366" s="226" t="s">
        <v>2360</v>
      </c>
      <c r="D1366" s="226">
        <v>35.048000000000002</v>
      </c>
      <c r="E1366" s="226">
        <v>34.468000000000004</v>
      </c>
      <c r="F1366" s="226">
        <v>35.610999999999997</v>
      </c>
      <c r="G1366" s="226">
        <v>41.146000000000001</v>
      </c>
      <c r="H1366" s="226">
        <v>44.658999999999999</v>
      </c>
      <c r="I1366" s="226">
        <v>45.182000000000002</v>
      </c>
      <c r="J1366" s="226">
        <v>41.67</v>
      </c>
      <c r="K1366" s="226">
        <v>42.470999999999997</v>
      </c>
      <c r="L1366" s="226">
        <v>43.423999999999999</v>
      </c>
      <c r="M1366" s="226">
        <v>43.887</v>
      </c>
      <c r="N1366" s="226">
        <v>44.027999999999999</v>
      </c>
      <c r="O1366" s="226">
        <v>43.951000000000001</v>
      </c>
      <c r="P1366" s="226">
        <v>44.024999999999999</v>
      </c>
      <c r="Q1366" s="226">
        <v>44.664000000000001</v>
      </c>
      <c r="R1366" s="226">
        <v>45.64</v>
      </c>
      <c r="S1366" s="226">
        <v>46.252000000000002</v>
      </c>
      <c r="T1366" s="226">
        <v>46.494999999999997</v>
      </c>
      <c r="U1366" s="226">
        <v>46.796999999999997</v>
      </c>
      <c r="V1366" s="226">
        <v>47.183999999999997</v>
      </c>
      <c r="W1366" s="226">
        <v>47.749000000000002</v>
      </c>
      <c r="X1366" s="226">
        <v>48.185000000000002</v>
      </c>
      <c r="Y1366" s="226">
        <v>48.584000000000003</v>
      </c>
      <c r="Z1366" s="226">
        <v>48.948</v>
      </c>
      <c r="AA1366" s="226">
        <v>49.271999999999998</v>
      </c>
      <c r="AB1366" s="226">
        <v>49.718000000000004</v>
      </c>
      <c r="AC1366" s="226">
        <v>50.518000000000001</v>
      </c>
      <c r="AD1366" s="226">
        <v>51.241999999999997</v>
      </c>
      <c r="AE1366" s="226">
        <v>51.939</v>
      </c>
      <c r="AF1366" s="226">
        <v>52.645000000000003</v>
      </c>
      <c r="AG1366" s="226">
        <v>53.01</v>
      </c>
      <c r="AH1366" s="226">
        <v>53.262999999999998</v>
      </c>
      <c r="AI1366" s="226">
        <v>53.667999999999999</v>
      </c>
      <c r="AJ1366" s="226">
        <v>54.648000000000003</v>
      </c>
    </row>
    <row r="1367" spans="1:36" x14ac:dyDescent="0.25">
      <c r="A1367" s="17"/>
      <c r="B1367" s="226" t="s">
        <v>2361</v>
      </c>
      <c r="D1367" s="226">
        <v>0</v>
      </c>
      <c r="E1367" s="226">
        <v>0</v>
      </c>
      <c r="F1367" s="226">
        <v>0</v>
      </c>
      <c r="G1367" s="226">
        <v>0</v>
      </c>
      <c r="H1367" s="226">
        <v>0</v>
      </c>
      <c r="I1367" s="226">
        <v>0</v>
      </c>
      <c r="J1367" s="226">
        <v>0</v>
      </c>
      <c r="K1367" s="226">
        <v>0</v>
      </c>
      <c r="L1367" s="226">
        <v>0</v>
      </c>
      <c r="M1367" s="226">
        <v>0</v>
      </c>
      <c r="N1367" s="226">
        <v>0</v>
      </c>
      <c r="O1367" s="226">
        <v>0</v>
      </c>
      <c r="P1367" s="226">
        <v>0</v>
      </c>
      <c r="Q1367" s="226">
        <v>0</v>
      </c>
      <c r="R1367" s="226">
        <v>0</v>
      </c>
      <c r="S1367" s="226">
        <v>0</v>
      </c>
      <c r="T1367" s="226">
        <v>0</v>
      </c>
      <c r="U1367" s="226">
        <v>0</v>
      </c>
      <c r="V1367" s="226">
        <v>0</v>
      </c>
      <c r="W1367" s="226">
        <v>0</v>
      </c>
      <c r="X1367" s="226">
        <v>0</v>
      </c>
      <c r="Y1367" s="226">
        <v>0</v>
      </c>
      <c r="Z1367" s="226">
        <v>0</v>
      </c>
      <c r="AA1367" s="226">
        <v>0</v>
      </c>
      <c r="AB1367" s="226">
        <v>0</v>
      </c>
      <c r="AC1367" s="226">
        <v>0</v>
      </c>
      <c r="AD1367" s="226">
        <v>0</v>
      </c>
      <c r="AE1367" s="226">
        <v>0</v>
      </c>
      <c r="AF1367" s="226">
        <v>0</v>
      </c>
      <c r="AG1367" s="226">
        <v>0</v>
      </c>
      <c r="AH1367" s="226">
        <v>0</v>
      </c>
      <c r="AI1367" s="226">
        <v>0</v>
      </c>
      <c r="AJ1367" s="226">
        <v>0</v>
      </c>
    </row>
    <row r="1368" spans="1:36" x14ac:dyDescent="0.25">
      <c r="A1368" s="17"/>
      <c r="B1368" s="226" t="s">
        <v>76</v>
      </c>
      <c r="D1368" s="226">
        <v>0</v>
      </c>
      <c r="E1368" s="226">
        <v>0</v>
      </c>
      <c r="F1368" s="226">
        <v>0</v>
      </c>
      <c r="G1368" s="226">
        <v>0</v>
      </c>
      <c r="H1368" s="226">
        <v>0</v>
      </c>
      <c r="I1368" s="226">
        <v>0</v>
      </c>
      <c r="J1368" s="226">
        <v>0</v>
      </c>
      <c r="K1368" s="226">
        <v>0</v>
      </c>
      <c r="L1368" s="226">
        <v>0</v>
      </c>
      <c r="M1368" s="226">
        <v>0</v>
      </c>
      <c r="N1368" s="226">
        <v>0</v>
      </c>
      <c r="O1368" s="226">
        <v>0</v>
      </c>
      <c r="P1368" s="226">
        <v>0</v>
      </c>
      <c r="Q1368" s="226">
        <v>0</v>
      </c>
      <c r="R1368" s="226">
        <v>0</v>
      </c>
      <c r="S1368" s="226">
        <v>0</v>
      </c>
      <c r="T1368" s="226">
        <v>0</v>
      </c>
      <c r="U1368" s="226">
        <v>0</v>
      </c>
      <c r="V1368" s="226">
        <v>0</v>
      </c>
      <c r="W1368" s="226">
        <v>0</v>
      </c>
      <c r="X1368" s="226">
        <v>0</v>
      </c>
      <c r="Y1368" s="226">
        <v>0</v>
      </c>
      <c r="Z1368" s="226">
        <v>0</v>
      </c>
      <c r="AA1368" s="226">
        <v>0</v>
      </c>
      <c r="AB1368" s="226">
        <v>0</v>
      </c>
      <c r="AC1368" s="226">
        <v>0</v>
      </c>
      <c r="AD1368" s="226">
        <v>0</v>
      </c>
      <c r="AE1368" s="226">
        <v>0</v>
      </c>
      <c r="AF1368" s="226">
        <v>0</v>
      </c>
      <c r="AG1368" s="226">
        <v>0</v>
      </c>
      <c r="AH1368" s="226">
        <v>0</v>
      </c>
      <c r="AI1368" s="226">
        <v>0</v>
      </c>
      <c r="AJ1368" s="226">
        <v>0</v>
      </c>
    </row>
    <row r="1369" spans="1:36" x14ac:dyDescent="0.25">
      <c r="A1369" s="17"/>
      <c r="B1369" s="226" t="s">
        <v>2212</v>
      </c>
      <c r="D1369" s="226">
        <v>1753.4690000000001</v>
      </c>
      <c r="E1369" s="226">
        <v>1850.104</v>
      </c>
      <c r="F1369" s="226">
        <v>1988.328</v>
      </c>
      <c r="G1369" s="226">
        <v>2271.0360000000001</v>
      </c>
      <c r="H1369" s="226">
        <v>2424.752</v>
      </c>
      <c r="I1369" s="226">
        <v>2471.0970000000002</v>
      </c>
      <c r="J1369" s="226">
        <v>2498.692</v>
      </c>
      <c r="K1369" s="226">
        <v>2572.3679999999999</v>
      </c>
      <c r="L1369" s="226">
        <v>2646.3780000000002</v>
      </c>
      <c r="M1369" s="226">
        <v>2681.748</v>
      </c>
      <c r="N1369" s="226">
        <v>2699.4929999999999</v>
      </c>
      <c r="O1369" s="226">
        <v>2702.451</v>
      </c>
      <c r="P1369" s="226">
        <v>2713.5219999999999</v>
      </c>
      <c r="Q1369" s="226">
        <v>2758.6219999999998</v>
      </c>
      <c r="R1369" s="226">
        <v>2827.8870000000002</v>
      </c>
      <c r="S1369" s="226">
        <v>2872.5590000000002</v>
      </c>
      <c r="T1369" s="226">
        <v>2893.5509999999999</v>
      </c>
      <c r="U1369" s="226">
        <v>2913.9059999999999</v>
      </c>
      <c r="V1369" s="226">
        <v>2941.393</v>
      </c>
      <c r="W1369" s="226">
        <v>2981.348</v>
      </c>
      <c r="X1369" s="226">
        <v>3009.404</v>
      </c>
      <c r="Y1369" s="226">
        <v>3034.828</v>
      </c>
      <c r="Z1369" s="226">
        <v>3057.2669999999998</v>
      </c>
      <c r="AA1369" s="226">
        <v>3081.8760000000002</v>
      </c>
      <c r="AB1369" s="226">
        <v>3110.924</v>
      </c>
      <c r="AC1369" s="226">
        <v>3164.3319999999999</v>
      </c>
      <c r="AD1369" s="226">
        <v>3210.7750000000001</v>
      </c>
      <c r="AE1369" s="226">
        <v>3254.297</v>
      </c>
      <c r="AF1369" s="226">
        <v>3300.614</v>
      </c>
      <c r="AG1369" s="226">
        <v>3322.1990000000001</v>
      </c>
      <c r="AH1369" s="226">
        <v>3326.0540000000001</v>
      </c>
      <c r="AI1369" s="226">
        <v>3355.2849999999999</v>
      </c>
      <c r="AJ1369" s="226">
        <v>3428.0529999999999</v>
      </c>
    </row>
    <row r="1370" spans="1:36" x14ac:dyDescent="0.25">
      <c r="A1370" s="17"/>
    </row>
    <row r="1371" spans="1:36" x14ac:dyDescent="0.25">
      <c r="A1371" s="17"/>
      <c r="B1371" s="226" t="s">
        <v>2367</v>
      </c>
    </row>
    <row r="1372" spans="1:36" x14ac:dyDescent="0.25">
      <c r="A1372" s="17"/>
      <c r="B1372" s="226" t="s">
        <v>2307</v>
      </c>
    </row>
    <row r="1373" spans="1:36" x14ac:dyDescent="0.25">
      <c r="A1373" s="17"/>
      <c r="B1373" s="226" t="s">
        <v>2217</v>
      </c>
      <c r="D1373" s="226">
        <v>134.47399999999999</v>
      </c>
      <c r="E1373" s="226">
        <v>144.19</v>
      </c>
      <c r="F1373" s="226">
        <v>149.13999999999999</v>
      </c>
      <c r="G1373" s="226">
        <v>157.90299999999999</v>
      </c>
      <c r="H1373" s="226">
        <v>155.69999999999999</v>
      </c>
      <c r="I1373" s="226">
        <v>160.46899999999999</v>
      </c>
      <c r="J1373" s="226">
        <v>162.863</v>
      </c>
      <c r="K1373" s="226">
        <v>165.02799999999999</v>
      </c>
      <c r="L1373" s="226">
        <v>168.095</v>
      </c>
      <c r="M1373" s="226">
        <v>170.452</v>
      </c>
      <c r="N1373" s="226">
        <v>172.851</v>
      </c>
      <c r="O1373" s="226">
        <v>175.702</v>
      </c>
      <c r="P1373" s="226">
        <v>178.053</v>
      </c>
      <c r="Q1373" s="226">
        <v>180.06100000000001</v>
      </c>
      <c r="R1373" s="226">
        <v>182.577</v>
      </c>
      <c r="S1373" s="226">
        <v>184.85400000000001</v>
      </c>
      <c r="T1373" s="226">
        <v>187.047</v>
      </c>
      <c r="U1373" s="226">
        <v>188.99</v>
      </c>
      <c r="V1373" s="226">
        <v>190.74199999999999</v>
      </c>
      <c r="W1373" s="226">
        <v>192.37899999999999</v>
      </c>
      <c r="X1373" s="226">
        <v>193.851</v>
      </c>
      <c r="Y1373" s="226">
        <v>194.75299999999999</v>
      </c>
      <c r="Z1373" s="226">
        <v>195.77699999999999</v>
      </c>
      <c r="AA1373" s="226">
        <v>197.63</v>
      </c>
      <c r="AB1373" s="226">
        <v>199.28899999999999</v>
      </c>
      <c r="AC1373" s="226">
        <v>200.78</v>
      </c>
      <c r="AD1373" s="226">
        <v>201.94499999999999</v>
      </c>
      <c r="AE1373" s="226">
        <v>202.66800000000001</v>
      </c>
      <c r="AF1373" s="226">
        <v>203.83500000000001</v>
      </c>
      <c r="AG1373" s="226">
        <v>204.57599999999999</v>
      </c>
      <c r="AH1373" s="226">
        <v>204.70699999999999</v>
      </c>
      <c r="AI1373" s="226">
        <v>205.86199999999999</v>
      </c>
      <c r="AJ1373" s="226">
        <v>208.05799999999999</v>
      </c>
    </row>
    <row r="1374" spans="1:36" x14ac:dyDescent="0.25">
      <c r="A1374" s="17"/>
      <c r="B1374" s="226" t="s">
        <v>2265</v>
      </c>
      <c r="D1374" s="226">
        <v>31.984999999999999</v>
      </c>
      <c r="E1374" s="226">
        <v>34.722000000000001</v>
      </c>
      <c r="F1374" s="226">
        <v>35.823</v>
      </c>
      <c r="G1374" s="226">
        <v>38.134</v>
      </c>
      <c r="H1374" s="226">
        <v>37.24</v>
      </c>
      <c r="I1374" s="226">
        <v>38.398000000000003</v>
      </c>
      <c r="J1374" s="226">
        <v>38.956000000000003</v>
      </c>
      <c r="K1374" s="226">
        <v>39.433</v>
      </c>
      <c r="L1374" s="226">
        <v>40.185000000000002</v>
      </c>
      <c r="M1374" s="226">
        <v>40.756</v>
      </c>
      <c r="N1374" s="226">
        <v>41.3</v>
      </c>
      <c r="O1374" s="226">
        <v>41.984000000000002</v>
      </c>
      <c r="P1374" s="226">
        <v>42.558</v>
      </c>
      <c r="Q1374" s="226">
        <v>43.027999999999999</v>
      </c>
      <c r="R1374" s="226">
        <v>43.646999999999998</v>
      </c>
      <c r="S1374" s="226">
        <v>44.167000000000002</v>
      </c>
      <c r="T1374" s="226">
        <v>44.656999999999996</v>
      </c>
      <c r="U1374" s="226">
        <v>45.037999999999997</v>
      </c>
      <c r="V1374" s="226">
        <v>45.481999999999999</v>
      </c>
      <c r="W1374" s="226">
        <v>45.805</v>
      </c>
      <c r="X1374" s="226">
        <v>46.151000000000003</v>
      </c>
      <c r="Y1374" s="226">
        <v>46.338999999999999</v>
      </c>
      <c r="Z1374" s="226">
        <v>46.508000000000003</v>
      </c>
      <c r="AA1374" s="226">
        <v>46.871000000000002</v>
      </c>
      <c r="AB1374" s="226">
        <v>47.222999999999999</v>
      </c>
      <c r="AC1374" s="226">
        <v>47.542999999999999</v>
      </c>
      <c r="AD1374" s="226">
        <v>47.774999999999999</v>
      </c>
      <c r="AE1374" s="226">
        <v>47.906999999999996</v>
      </c>
      <c r="AF1374" s="226">
        <v>48.137</v>
      </c>
      <c r="AG1374" s="226">
        <v>48.264000000000003</v>
      </c>
      <c r="AH1374" s="226">
        <v>48.250999999999998</v>
      </c>
      <c r="AI1374" s="226">
        <v>48.478999999999999</v>
      </c>
      <c r="AJ1374" s="226">
        <v>48.951000000000001</v>
      </c>
    </row>
    <row r="1375" spans="1:36" x14ac:dyDescent="0.25">
      <c r="A1375" s="17"/>
      <c r="B1375" s="226" t="s">
        <v>2218</v>
      </c>
      <c r="D1375" s="226">
        <v>2.351</v>
      </c>
      <c r="E1375" s="226">
        <v>2.556</v>
      </c>
      <c r="F1375" s="226">
        <v>2.617</v>
      </c>
      <c r="G1375" s="226">
        <v>2.7909999999999999</v>
      </c>
      <c r="H1375" s="226">
        <v>2.7330000000000001</v>
      </c>
      <c r="I1375" s="226">
        <v>2.8090000000000002</v>
      </c>
      <c r="J1375" s="226">
        <v>2.8620000000000001</v>
      </c>
      <c r="K1375" s="226">
        <v>2.8929999999999998</v>
      </c>
      <c r="L1375" s="226">
        <v>2.92</v>
      </c>
      <c r="M1375" s="226">
        <v>2.9510000000000001</v>
      </c>
      <c r="N1375" s="226">
        <v>2.9849999999999999</v>
      </c>
      <c r="O1375" s="226">
        <v>3.0339999999999998</v>
      </c>
      <c r="P1375" s="226">
        <v>3.0790000000000002</v>
      </c>
      <c r="Q1375" s="226">
        <v>3.1019999999999999</v>
      </c>
      <c r="R1375" s="226">
        <v>3.1419999999999999</v>
      </c>
      <c r="S1375" s="226">
        <v>3.1749999999999998</v>
      </c>
      <c r="T1375" s="226">
        <v>3.1789999999999998</v>
      </c>
      <c r="U1375" s="226">
        <v>3.2109999999999999</v>
      </c>
      <c r="V1375" s="226">
        <v>3.266</v>
      </c>
      <c r="W1375" s="226">
        <v>3.2589999999999999</v>
      </c>
      <c r="X1375" s="226">
        <v>3.2810000000000001</v>
      </c>
      <c r="Y1375" s="226">
        <v>3.28</v>
      </c>
      <c r="Z1375" s="226">
        <v>3.3250000000000002</v>
      </c>
      <c r="AA1375" s="226">
        <v>3.3839999999999999</v>
      </c>
      <c r="AB1375" s="226">
        <v>3.4119999999999999</v>
      </c>
      <c r="AC1375" s="226">
        <v>3.4359999999999999</v>
      </c>
      <c r="AD1375" s="226">
        <v>3.4510000000000001</v>
      </c>
      <c r="AE1375" s="226">
        <v>3.4630000000000001</v>
      </c>
      <c r="AF1375" s="226">
        <v>3.4830000000000001</v>
      </c>
      <c r="AG1375" s="226">
        <v>3.4990000000000001</v>
      </c>
      <c r="AH1375" s="226">
        <v>3.5</v>
      </c>
      <c r="AI1375" s="226">
        <v>3.5190000000000001</v>
      </c>
      <c r="AJ1375" s="226">
        <v>3.5550000000000002</v>
      </c>
    </row>
    <row r="1376" spans="1:36" x14ac:dyDescent="0.25">
      <c r="A1376" s="17"/>
      <c r="B1376" s="226" t="s">
        <v>2219</v>
      </c>
      <c r="D1376" s="226">
        <v>0</v>
      </c>
      <c r="E1376" s="226">
        <v>0</v>
      </c>
      <c r="F1376" s="226">
        <v>0</v>
      </c>
      <c r="G1376" s="226">
        <v>0</v>
      </c>
      <c r="H1376" s="226">
        <v>0</v>
      </c>
      <c r="I1376" s="226">
        <v>0</v>
      </c>
      <c r="J1376" s="226">
        <v>0</v>
      </c>
      <c r="K1376" s="226">
        <v>0</v>
      </c>
      <c r="L1376" s="226">
        <v>0</v>
      </c>
      <c r="M1376" s="226">
        <v>0</v>
      </c>
      <c r="N1376" s="226">
        <v>0</v>
      </c>
      <c r="O1376" s="226">
        <v>0</v>
      </c>
      <c r="P1376" s="226">
        <v>0</v>
      </c>
      <c r="Q1376" s="226">
        <v>0</v>
      </c>
      <c r="R1376" s="226">
        <v>0</v>
      </c>
      <c r="S1376" s="226">
        <v>0</v>
      </c>
      <c r="T1376" s="226">
        <v>0</v>
      </c>
      <c r="U1376" s="226">
        <v>0</v>
      </c>
      <c r="V1376" s="226">
        <v>0</v>
      </c>
      <c r="W1376" s="226">
        <v>0</v>
      </c>
      <c r="X1376" s="226">
        <v>0</v>
      </c>
      <c r="Y1376" s="226">
        <v>0</v>
      </c>
      <c r="Z1376" s="226">
        <v>0</v>
      </c>
      <c r="AA1376" s="226">
        <v>0</v>
      </c>
      <c r="AB1376" s="226">
        <v>0</v>
      </c>
      <c r="AC1376" s="226">
        <v>0</v>
      </c>
      <c r="AD1376" s="226">
        <v>0</v>
      </c>
      <c r="AE1376" s="226">
        <v>0</v>
      </c>
      <c r="AF1376" s="226">
        <v>0</v>
      </c>
      <c r="AG1376" s="226">
        <v>0</v>
      </c>
      <c r="AH1376" s="226">
        <v>0</v>
      </c>
      <c r="AI1376" s="226">
        <v>0</v>
      </c>
      <c r="AJ1376" s="226">
        <v>0</v>
      </c>
    </row>
    <row r="1377" spans="1:36" x14ac:dyDescent="0.25">
      <c r="A1377" s="17"/>
      <c r="B1377" s="226" t="s">
        <v>2221</v>
      </c>
      <c r="D1377" s="226">
        <v>5.2939999999999996</v>
      </c>
      <c r="E1377" s="226">
        <v>5.7160000000000002</v>
      </c>
      <c r="F1377" s="226">
        <v>5.94</v>
      </c>
      <c r="G1377" s="226">
        <v>6.3410000000000002</v>
      </c>
      <c r="H1377" s="226">
        <v>6.2480000000000002</v>
      </c>
      <c r="I1377" s="226">
        <v>6.4589999999999996</v>
      </c>
      <c r="J1377" s="226">
        <v>6.5830000000000002</v>
      </c>
      <c r="K1377" s="226">
        <v>6.742</v>
      </c>
      <c r="L1377" s="226">
        <v>6.9050000000000002</v>
      </c>
      <c r="M1377" s="226">
        <v>7.0279999999999996</v>
      </c>
      <c r="N1377" s="226">
        <v>7.1859999999999999</v>
      </c>
      <c r="O1377" s="226">
        <v>7.3209999999999997</v>
      </c>
      <c r="P1377" s="226">
        <v>7.4189999999999996</v>
      </c>
      <c r="Q1377" s="226">
        <v>7.5380000000000003</v>
      </c>
      <c r="R1377" s="226">
        <v>7.641</v>
      </c>
      <c r="S1377" s="226">
        <v>7.7720000000000002</v>
      </c>
      <c r="T1377" s="226">
        <v>7.9370000000000003</v>
      </c>
      <c r="U1377" s="226">
        <v>8.0980000000000008</v>
      </c>
      <c r="V1377" s="226">
        <v>8.1189999999999998</v>
      </c>
      <c r="W1377" s="226">
        <v>8.2910000000000004</v>
      </c>
      <c r="X1377" s="226">
        <v>8.3620000000000001</v>
      </c>
      <c r="Y1377" s="226">
        <v>8.4440000000000008</v>
      </c>
      <c r="Z1377" s="226">
        <v>8.5269999999999992</v>
      </c>
      <c r="AA1377" s="226">
        <v>8.6460000000000008</v>
      </c>
      <c r="AB1377" s="226">
        <v>8.7579999999999991</v>
      </c>
      <c r="AC1377" s="226">
        <v>8.8559999999999999</v>
      </c>
      <c r="AD1377" s="226">
        <v>8.9540000000000006</v>
      </c>
      <c r="AE1377" s="226">
        <v>9.0229999999999997</v>
      </c>
      <c r="AF1377" s="226">
        <v>9.1170000000000009</v>
      </c>
      <c r="AG1377" s="226">
        <v>9.1910000000000007</v>
      </c>
      <c r="AH1377" s="226">
        <v>9.2379999999999995</v>
      </c>
      <c r="AI1377" s="226">
        <v>9.3320000000000007</v>
      </c>
      <c r="AJ1377" s="226">
        <v>9.4760000000000009</v>
      </c>
    </row>
    <row r="1378" spans="1:36" x14ac:dyDescent="0.25">
      <c r="A1378" s="17"/>
      <c r="B1378" s="226" t="s">
        <v>2212</v>
      </c>
      <c r="D1378" s="226">
        <v>174.10400000000001</v>
      </c>
      <c r="E1378" s="226">
        <v>187.185</v>
      </c>
      <c r="F1378" s="226">
        <v>193.52</v>
      </c>
      <c r="G1378" s="226">
        <v>205.17</v>
      </c>
      <c r="H1378" s="226">
        <v>201.92099999999999</v>
      </c>
      <c r="I1378" s="226">
        <v>208.13499999999999</v>
      </c>
      <c r="J1378" s="226">
        <v>211.26300000000001</v>
      </c>
      <c r="K1378" s="226">
        <v>214.096</v>
      </c>
      <c r="L1378" s="226">
        <v>218.10499999999999</v>
      </c>
      <c r="M1378" s="226">
        <v>221.18700000000001</v>
      </c>
      <c r="N1378" s="226">
        <v>224.321</v>
      </c>
      <c r="O1378" s="226">
        <v>228.04</v>
      </c>
      <c r="P1378" s="226">
        <v>231.108</v>
      </c>
      <c r="Q1378" s="226">
        <v>233.73</v>
      </c>
      <c r="R1378" s="226">
        <v>237.006</v>
      </c>
      <c r="S1378" s="226">
        <v>239.96799999999999</v>
      </c>
      <c r="T1378" s="226">
        <v>242.81899999999999</v>
      </c>
      <c r="U1378" s="226">
        <v>245.33600000000001</v>
      </c>
      <c r="V1378" s="226">
        <v>247.608</v>
      </c>
      <c r="W1378" s="226">
        <v>249.73400000000001</v>
      </c>
      <c r="X1378" s="226">
        <v>251.64599999999999</v>
      </c>
      <c r="Y1378" s="226">
        <v>252.81700000000001</v>
      </c>
      <c r="Z1378" s="226">
        <v>254.137</v>
      </c>
      <c r="AA1378" s="226">
        <v>256.53199999999998</v>
      </c>
      <c r="AB1378" s="226">
        <v>258.68200000000002</v>
      </c>
      <c r="AC1378" s="226">
        <v>260.61500000000001</v>
      </c>
      <c r="AD1378" s="226">
        <v>262.125</v>
      </c>
      <c r="AE1378" s="226">
        <v>263.06099999999998</v>
      </c>
      <c r="AF1378" s="226">
        <v>264.57100000000003</v>
      </c>
      <c r="AG1378" s="226">
        <v>265.52999999999997</v>
      </c>
      <c r="AH1378" s="226">
        <v>265.69600000000003</v>
      </c>
      <c r="AI1378" s="226">
        <v>267.19299999999998</v>
      </c>
      <c r="AJ1378" s="226">
        <v>270.04000000000002</v>
      </c>
    </row>
    <row r="1379" spans="1:36" x14ac:dyDescent="0.25">
      <c r="A1379" s="17"/>
      <c r="B1379" s="226" t="s">
        <v>2308</v>
      </c>
    </row>
    <row r="1380" spans="1:36" x14ac:dyDescent="0.25">
      <c r="A1380" s="17"/>
      <c r="B1380" s="226" t="s">
        <v>342</v>
      </c>
      <c r="D1380" s="226">
        <v>1.8080000000000001</v>
      </c>
      <c r="E1380" s="226">
        <v>2.13</v>
      </c>
      <c r="F1380" s="226">
        <v>2.081</v>
      </c>
      <c r="G1380" s="226">
        <v>2.286</v>
      </c>
      <c r="H1380" s="226">
        <v>2.266</v>
      </c>
      <c r="I1380" s="226">
        <v>2.343</v>
      </c>
      <c r="J1380" s="226">
        <v>2.3860000000000001</v>
      </c>
      <c r="K1380" s="226">
        <v>2.4249999999999998</v>
      </c>
      <c r="L1380" s="226">
        <v>2.4780000000000002</v>
      </c>
      <c r="M1380" s="226">
        <v>2.52</v>
      </c>
      <c r="N1380" s="226">
        <v>2.5619999999999998</v>
      </c>
      <c r="O1380" s="226">
        <v>2.6110000000000002</v>
      </c>
      <c r="P1380" s="226">
        <v>2.6520000000000001</v>
      </c>
      <c r="Q1380" s="226">
        <v>2.6859999999999999</v>
      </c>
      <c r="R1380" s="226">
        <v>2.7269999999999999</v>
      </c>
      <c r="S1380" s="226">
        <v>2.7639999999999998</v>
      </c>
      <c r="T1380" s="226">
        <v>2.8</v>
      </c>
      <c r="U1380" s="226">
        <v>2.831</v>
      </c>
      <c r="V1380" s="226">
        <v>2.8570000000000002</v>
      </c>
      <c r="W1380" s="226">
        <v>2.883</v>
      </c>
      <c r="X1380" s="226">
        <v>2.9060000000000001</v>
      </c>
      <c r="Y1380" s="226">
        <v>2.9209999999999998</v>
      </c>
      <c r="Z1380" s="226">
        <v>2.9369999999999998</v>
      </c>
      <c r="AA1380" s="226">
        <v>2.9660000000000002</v>
      </c>
      <c r="AB1380" s="226">
        <v>2.992</v>
      </c>
      <c r="AC1380" s="226">
        <v>3.0150000000000001</v>
      </c>
      <c r="AD1380" s="226">
        <v>3.0329999999999999</v>
      </c>
      <c r="AE1380" s="226">
        <v>3.0449999999999999</v>
      </c>
      <c r="AF1380" s="226">
        <v>3.0630000000000002</v>
      </c>
      <c r="AG1380" s="226">
        <v>3.0750000000000002</v>
      </c>
      <c r="AH1380" s="226">
        <v>3.0779999999999998</v>
      </c>
      <c r="AI1380" s="226">
        <v>3.0960000000000001</v>
      </c>
      <c r="AJ1380" s="226">
        <v>3.13</v>
      </c>
    </row>
    <row r="1381" spans="1:36" x14ac:dyDescent="0.25">
      <c r="A1381" s="17"/>
      <c r="B1381" s="226" t="s">
        <v>2217</v>
      </c>
      <c r="D1381" s="226">
        <v>0</v>
      </c>
      <c r="E1381" s="226">
        <v>0</v>
      </c>
      <c r="F1381" s="226">
        <v>0</v>
      </c>
      <c r="G1381" s="226">
        <v>0</v>
      </c>
      <c r="H1381" s="226">
        <v>0</v>
      </c>
      <c r="I1381" s="226">
        <v>0</v>
      </c>
      <c r="J1381" s="226">
        <v>0</v>
      </c>
      <c r="K1381" s="226">
        <v>0</v>
      </c>
      <c r="L1381" s="226">
        <v>0</v>
      </c>
      <c r="M1381" s="226">
        <v>0</v>
      </c>
      <c r="N1381" s="226">
        <v>0</v>
      </c>
      <c r="O1381" s="226">
        <v>0</v>
      </c>
      <c r="P1381" s="226">
        <v>0</v>
      </c>
      <c r="Q1381" s="226">
        <v>0</v>
      </c>
      <c r="R1381" s="226">
        <v>0</v>
      </c>
      <c r="S1381" s="226">
        <v>0</v>
      </c>
      <c r="T1381" s="226">
        <v>0</v>
      </c>
      <c r="U1381" s="226">
        <v>0</v>
      </c>
      <c r="V1381" s="226">
        <v>0</v>
      </c>
      <c r="W1381" s="226">
        <v>0</v>
      </c>
      <c r="X1381" s="226">
        <v>0</v>
      </c>
      <c r="Y1381" s="226">
        <v>0</v>
      </c>
      <c r="Z1381" s="226">
        <v>0</v>
      </c>
      <c r="AA1381" s="226">
        <v>0</v>
      </c>
      <c r="AB1381" s="226">
        <v>0</v>
      </c>
      <c r="AC1381" s="226">
        <v>0</v>
      </c>
      <c r="AD1381" s="226">
        <v>0</v>
      </c>
      <c r="AE1381" s="226">
        <v>0</v>
      </c>
      <c r="AF1381" s="226">
        <v>0</v>
      </c>
      <c r="AG1381" s="226">
        <v>0</v>
      </c>
      <c r="AH1381" s="226">
        <v>0</v>
      </c>
      <c r="AI1381" s="226">
        <v>0</v>
      </c>
      <c r="AJ1381" s="226">
        <v>0</v>
      </c>
    </row>
    <row r="1382" spans="1:36" x14ac:dyDescent="0.25">
      <c r="A1382" s="17"/>
      <c r="B1382" s="226" t="s">
        <v>2212</v>
      </c>
      <c r="D1382" s="226">
        <v>1.8080000000000001</v>
      </c>
      <c r="E1382" s="226">
        <v>2.13</v>
      </c>
      <c r="F1382" s="226">
        <v>2.081</v>
      </c>
      <c r="G1382" s="226">
        <v>2.286</v>
      </c>
      <c r="H1382" s="226">
        <v>2.266</v>
      </c>
      <c r="I1382" s="226">
        <v>2.343</v>
      </c>
      <c r="J1382" s="226">
        <v>2.3860000000000001</v>
      </c>
      <c r="K1382" s="226">
        <v>2.4249999999999998</v>
      </c>
      <c r="L1382" s="226">
        <v>2.4780000000000002</v>
      </c>
      <c r="M1382" s="226">
        <v>2.52</v>
      </c>
      <c r="N1382" s="226">
        <v>2.5619999999999998</v>
      </c>
      <c r="O1382" s="226">
        <v>2.6110000000000002</v>
      </c>
      <c r="P1382" s="226">
        <v>2.6520000000000001</v>
      </c>
      <c r="Q1382" s="226">
        <v>2.6859999999999999</v>
      </c>
      <c r="R1382" s="226">
        <v>2.7269999999999999</v>
      </c>
      <c r="S1382" s="226">
        <v>2.7639999999999998</v>
      </c>
      <c r="T1382" s="226">
        <v>2.8</v>
      </c>
      <c r="U1382" s="226">
        <v>2.831</v>
      </c>
      <c r="V1382" s="226">
        <v>2.8570000000000002</v>
      </c>
      <c r="W1382" s="226">
        <v>2.883</v>
      </c>
      <c r="X1382" s="226">
        <v>2.9060000000000001</v>
      </c>
      <c r="Y1382" s="226">
        <v>2.9209999999999998</v>
      </c>
      <c r="Z1382" s="226">
        <v>2.9369999999999998</v>
      </c>
      <c r="AA1382" s="226">
        <v>2.9660000000000002</v>
      </c>
      <c r="AB1382" s="226">
        <v>2.992</v>
      </c>
      <c r="AC1382" s="226">
        <v>3.0150000000000001</v>
      </c>
      <c r="AD1382" s="226">
        <v>3.0329999999999999</v>
      </c>
      <c r="AE1382" s="226">
        <v>3.0449999999999999</v>
      </c>
      <c r="AF1382" s="226">
        <v>3.0630000000000002</v>
      </c>
      <c r="AG1382" s="226">
        <v>3.0750000000000002</v>
      </c>
      <c r="AH1382" s="226">
        <v>3.0779999999999998</v>
      </c>
      <c r="AI1382" s="226">
        <v>3.0960000000000001</v>
      </c>
      <c r="AJ1382" s="226">
        <v>3.13</v>
      </c>
    </row>
    <row r="1383" spans="1:36" x14ac:dyDescent="0.25">
      <c r="A1383" s="17"/>
      <c r="B1383" s="226" t="s">
        <v>2309</v>
      </c>
    </row>
    <row r="1384" spans="1:36" x14ac:dyDescent="0.25">
      <c r="A1384" s="17"/>
      <c r="B1384" s="226" t="s">
        <v>342</v>
      </c>
      <c r="D1384" s="226">
        <v>17.702999999999999</v>
      </c>
      <c r="E1384" s="226">
        <v>20.757000000000001</v>
      </c>
      <c r="F1384" s="226">
        <v>19.672999999999998</v>
      </c>
      <c r="G1384" s="226">
        <v>20.677</v>
      </c>
      <c r="H1384" s="226">
        <v>20.478000000000002</v>
      </c>
      <c r="I1384" s="226">
        <v>21.24</v>
      </c>
      <c r="J1384" s="226">
        <v>21.602</v>
      </c>
      <c r="K1384" s="226">
        <v>21.937000000000001</v>
      </c>
      <c r="L1384" s="226">
        <v>22.332999999999998</v>
      </c>
      <c r="M1384" s="226">
        <v>22.614999999999998</v>
      </c>
      <c r="N1384" s="226">
        <v>22.864999999999998</v>
      </c>
      <c r="O1384" s="226">
        <v>23.178999999999998</v>
      </c>
      <c r="P1384" s="226">
        <v>23.420999999999999</v>
      </c>
      <c r="Q1384" s="226">
        <v>23.594000000000001</v>
      </c>
      <c r="R1384" s="226">
        <v>23.852</v>
      </c>
      <c r="S1384" s="226">
        <v>24.036999999999999</v>
      </c>
      <c r="T1384" s="226">
        <v>24.190999999999999</v>
      </c>
      <c r="U1384" s="226">
        <v>24.295999999999999</v>
      </c>
      <c r="V1384" s="226">
        <v>24.405999999999999</v>
      </c>
      <c r="W1384" s="226">
        <v>24.428999999999998</v>
      </c>
      <c r="X1384" s="226">
        <v>24.456</v>
      </c>
      <c r="Y1384" s="226">
        <v>24.384</v>
      </c>
      <c r="Z1384" s="226">
        <v>24.338999999999999</v>
      </c>
      <c r="AA1384" s="226">
        <v>24.361999999999998</v>
      </c>
      <c r="AB1384" s="226">
        <v>24.361999999999998</v>
      </c>
      <c r="AC1384" s="226">
        <v>24.349</v>
      </c>
      <c r="AD1384" s="226">
        <v>24.321000000000002</v>
      </c>
      <c r="AE1384" s="226">
        <v>24.24</v>
      </c>
      <c r="AF1384" s="226">
        <v>24.242999999999999</v>
      </c>
      <c r="AG1384" s="226">
        <v>24.184000000000001</v>
      </c>
      <c r="AH1384" s="226">
        <v>24.100999999999999</v>
      </c>
      <c r="AI1384" s="226">
        <v>24.105</v>
      </c>
      <c r="AJ1384" s="226">
        <v>24.209</v>
      </c>
    </row>
    <row r="1385" spans="1:36" x14ac:dyDescent="0.25">
      <c r="A1385" s="17"/>
      <c r="B1385" s="226" t="s">
        <v>2217</v>
      </c>
      <c r="D1385" s="226">
        <v>3.448</v>
      </c>
      <c r="E1385" s="226">
        <v>3.6970000000000001</v>
      </c>
      <c r="F1385" s="226">
        <v>3.8239999999999998</v>
      </c>
      <c r="G1385" s="226">
        <v>4.0490000000000004</v>
      </c>
      <c r="H1385" s="226">
        <v>3.992</v>
      </c>
      <c r="I1385" s="226">
        <v>4.1150000000000002</v>
      </c>
      <c r="J1385" s="226">
        <v>4.1769999999999996</v>
      </c>
      <c r="K1385" s="226">
        <v>4.2329999999999997</v>
      </c>
      <c r="L1385" s="226">
        <v>4.3120000000000003</v>
      </c>
      <c r="M1385" s="226">
        <v>4.3719999999999999</v>
      </c>
      <c r="N1385" s="226">
        <v>4.4340000000000002</v>
      </c>
      <c r="O1385" s="226">
        <v>4.508</v>
      </c>
      <c r="P1385" s="226">
        <v>4.5679999999999996</v>
      </c>
      <c r="Q1385" s="226">
        <v>4.62</v>
      </c>
      <c r="R1385" s="226">
        <v>4.6849999999999996</v>
      </c>
      <c r="S1385" s="226">
        <v>4.7439999999999998</v>
      </c>
      <c r="T1385" s="226">
        <v>4.8</v>
      </c>
      <c r="U1385" s="226">
        <v>4.8499999999999996</v>
      </c>
      <c r="V1385" s="226">
        <v>4.8959999999999999</v>
      </c>
      <c r="W1385" s="226">
        <v>4.9379999999999997</v>
      </c>
      <c r="X1385" s="226">
        <v>4.976</v>
      </c>
      <c r="Y1385" s="226">
        <v>5</v>
      </c>
      <c r="Z1385" s="226">
        <v>5.0259999999999998</v>
      </c>
      <c r="AA1385" s="226">
        <v>5.0739999999999998</v>
      </c>
      <c r="AB1385" s="226">
        <v>5.117</v>
      </c>
      <c r="AC1385" s="226">
        <v>5.1550000000000002</v>
      </c>
      <c r="AD1385" s="226">
        <v>5.1859999999999999</v>
      </c>
      <c r="AE1385" s="226">
        <v>5.2039999999999997</v>
      </c>
      <c r="AF1385" s="226">
        <v>5.2350000000000003</v>
      </c>
      <c r="AG1385" s="226">
        <v>5.2539999999999996</v>
      </c>
      <c r="AH1385" s="226">
        <v>5.2569999999999997</v>
      </c>
      <c r="AI1385" s="226">
        <v>5.2869999999999999</v>
      </c>
      <c r="AJ1385" s="226">
        <v>5.3440000000000003</v>
      </c>
    </row>
    <row r="1386" spans="1:36" x14ac:dyDescent="0.25">
      <c r="A1386" s="17"/>
      <c r="B1386" s="226" t="s">
        <v>2218</v>
      </c>
      <c r="D1386" s="226">
        <v>0</v>
      </c>
      <c r="E1386" s="226">
        <v>0</v>
      </c>
      <c r="F1386" s="226">
        <v>0</v>
      </c>
      <c r="G1386" s="226">
        <v>0</v>
      </c>
      <c r="H1386" s="226">
        <v>0</v>
      </c>
      <c r="I1386" s="226">
        <v>0</v>
      </c>
      <c r="J1386" s="226">
        <v>0</v>
      </c>
      <c r="K1386" s="226">
        <v>0</v>
      </c>
      <c r="L1386" s="226">
        <v>0</v>
      </c>
      <c r="M1386" s="226">
        <v>0</v>
      </c>
      <c r="N1386" s="226">
        <v>0</v>
      </c>
      <c r="O1386" s="226">
        <v>0</v>
      </c>
      <c r="P1386" s="226">
        <v>0</v>
      </c>
      <c r="Q1386" s="226">
        <v>0</v>
      </c>
      <c r="R1386" s="226">
        <v>0</v>
      </c>
      <c r="S1386" s="226">
        <v>0</v>
      </c>
      <c r="T1386" s="226">
        <v>0</v>
      </c>
      <c r="U1386" s="226">
        <v>0</v>
      </c>
      <c r="V1386" s="226">
        <v>0</v>
      </c>
      <c r="W1386" s="226">
        <v>0</v>
      </c>
      <c r="X1386" s="226">
        <v>0</v>
      </c>
      <c r="Y1386" s="226">
        <v>0</v>
      </c>
      <c r="Z1386" s="226">
        <v>0</v>
      </c>
      <c r="AA1386" s="226">
        <v>0</v>
      </c>
      <c r="AB1386" s="226">
        <v>0</v>
      </c>
      <c r="AC1386" s="226">
        <v>0</v>
      </c>
      <c r="AD1386" s="226">
        <v>0</v>
      </c>
      <c r="AE1386" s="226">
        <v>0</v>
      </c>
      <c r="AF1386" s="226">
        <v>0</v>
      </c>
      <c r="AG1386" s="226">
        <v>0</v>
      </c>
      <c r="AH1386" s="226">
        <v>0</v>
      </c>
      <c r="AI1386" s="226">
        <v>0</v>
      </c>
      <c r="AJ1386" s="226">
        <v>0</v>
      </c>
    </row>
    <row r="1387" spans="1:36" x14ac:dyDescent="0.25">
      <c r="A1387" s="17"/>
      <c r="B1387" s="226" t="s">
        <v>2219</v>
      </c>
      <c r="D1387" s="226">
        <v>0</v>
      </c>
      <c r="E1387" s="226">
        <v>0</v>
      </c>
      <c r="F1387" s="226">
        <v>0</v>
      </c>
      <c r="G1387" s="226">
        <v>0</v>
      </c>
      <c r="H1387" s="226">
        <v>0</v>
      </c>
      <c r="I1387" s="226">
        <v>0</v>
      </c>
      <c r="J1387" s="226">
        <v>0</v>
      </c>
      <c r="K1387" s="226">
        <v>0</v>
      </c>
      <c r="L1387" s="226">
        <v>0</v>
      </c>
      <c r="M1387" s="226">
        <v>0</v>
      </c>
      <c r="N1387" s="226">
        <v>0</v>
      </c>
      <c r="O1387" s="226">
        <v>0</v>
      </c>
      <c r="P1387" s="226">
        <v>0</v>
      </c>
      <c r="Q1387" s="226">
        <v>0</v>
      </c>
      <c r="R1387" s="226">
        <v>0</v>
      </c>
      <c r="S1387" s="226">
        <v>0</v>
      </c>
      <c r="T1387" s="226">
        <v>0</v>
      </c>
      <c r="U1387" s="226">
        <v>0</v>
      </c>
      <c r="V1387" s="226">
        <v>0</v>
      </c>
      <c r="W1387" s="226">
        <v>0</v>
      </c>
      <c r="X1387" s="226">
        <v>0</v>
      </c>
      <c r="Y1387" s="226">
        <v>0</v>
      </c>
      <c r="Z1387" s="226">
        <v>0</v>
      </c>
      <c r="AA1387" s="226">
        <v>0</v>
      </c>
      <c r="AB1387" s="226">
        <v>0</v>
      </c>
      <c r="AC1387" s="226">
        <v>0</v>
      </c>
      <c r="AD1387" s="226">
        <v>0</v>
      </c>
      <c r="AE1387" s="226">
        <v>0</v>
      </c>
      <c r="AF1387" s="226">
        <v>0</v>
      </c>
      <c r="AG1387" s="226">
        <v>0</v>
      </c>
      <c r="AH1387" s="226">
        <v>0</v>
      </c>
      <c r="AI1387" s="226">
        <v>0</v>
      </c>
      <c r="AJ1387" s="226">
        <v>0</v>
      </c>
    </row>
    <row r="1388" spans="1:36" x14ac:dyDescent="0.25">
      <c r="A1388" s="17"/>
      <c r="B1388" s="226" t="s">
        <v>2212</v>
      </c>
      <c r="D1388" s="226">
        <v>21.151</v>
      </c>
      <c r="E1388" s="226">
        <v>24.454000000000001</v>
      </c>
      <c r="F1388" s="226">
        <v>23.497</v>
      </c>
      <c r="G1388" s="226">
        <v>24.725999999999999</v>
      </c>
      <c r="H1388" s="226">
        <v>24.47</v>
      </c>
      <c r="I1388" s="226">
        <v>25.355</v>
      </c>
      <c r="J1388" s="226">
        <v>25.779</v>
      </c>
      <c r="K1388" s="226">
        <v>26.17</v>
      </c>
      <c r="L1388" s="226">
        <v>26.645</v>
      </c>
      <c r="M1388" s="226">
        <v>26.986999999999998</v>
      </c>
      <c r="N1388" s="226">
        <v>27.298999999999999</v>
      </c>
      <c r="O1388" s="226">
        <v>27.687000000000001</v>
      </c>
      <c r="P1388" s="226">
        <v>27.989000000000001</v>
      </c>
      <c r="Q1388" s="226">
        <v>28.213999999999999</v>
      </c>
      <c r="R1388" s="226">
        <v>28.536000000000001</v>
      </c>
      <c r="S1388" s="226">
        <v>28.78</v>
      </c>
      <c r="T1388" s="226">
        <v>28.991</v>
      </c>
      <c r="U1388" s="226">
        <v>29.146999999999998</v>
      </c>
      <c r="V1388" s="226">
        <v>29.300999999999998</v>
      </c>
      <c r="W1388" s="226">
        <v>29.367000000000001</v>
      </c>
      <c r="X1388" s="226">
        <v>29.431999999999999</v>
      </c>
      <c r="Y1388" s="226">
        <v>29.384</v>
      </c>
      <c r="Z1388" s="226">
        <v>29.364999999999998</v>
      </c>
      <c r="AA1388" s="226">
        <v>29.436</v>
      </c>
      <c r="AB1388" s="226">
        <v>29.478999999999999</v>
      </c>
      <c r="AC1388" s="226">
        <v>29.504000000000001</v>
      </c>
      <c r="AD1388" s="226">
        <v>29.506</v>
      </c>
      <c r="AE1388" s="226">
        <v>29.445</v>
      </c>
      <c r="AF1388" s="226">
        <v>29.478000000000002</v>
      </c>
      <c r="AG1388" s="226">
        <v>29.437999999999999</v>
      </c>
      <c r="AH1388" s="226">
        <v>29.358000000000001</v>
      </c>
      <c r="AI1388" s="226">
        <v>29.393000000000001</v>
      </c>
      <c r="AJ1388" s="226">
        <v>29.553000000000001</v>
      </c>
    </row>
    <row r="1389" spans="1:36" x14ac:dyDescent="0.25">
      <c r="A1389" s="17"/>
      <c r="B1389" s="226" t="s">
        <v>2359</v>
      </c>
    </row>
    <row r="1390" spans="1:36" x14ac:dyDescent="0.25">
      <c r="A1390" s="17"/>
      <c r="B1390" s="226" t="s">
        <v>342</v>
      </c>
      <c r="D1390" s="226">
        <v>0</v>
      </c>
      <c r="E1390" s="226">
        <v>0</v>
      </c>
      <c r="F1390" s="226">
        <v>0</v>
      </c>
      <c r="G1390" s="226">
        <v>0</v>
      </c>
      <c r="H1390" s="226">
        <v>0</v>
      </c>
      <c r="I1390" s="226">
        <v>0</v>
      </c>
      <c r="J1390" s="226">
        <v>0</v>
      </c>
      <c r="K1390" s="226">
        <v>0</v>
      </c>
      <c r="L1390" s="226">
        <v>0</v>
      </c>
      <c r="M1390" s="226">
        <v>0</v>
      </c>
      <c r="N1390" s="226">
        <v>0</v>
      </c>
      <c r="O1390" s="226">
        <v>0</v>
      </c>
      <c r="P1390" s="226">
        <v>0</v>
      </c>
      <c r="Q1390" s="226">
        <v>0</v>
      </c>
      <c r="R1390" s="226">
        <v>0</v>
      </c>
      <c r="S1390" s="226">
        <v>0</v>
      </c>
      <c r="T1390" s="226">
        <v>0</v>
      </c>
      <c r="U1390" s="226">
        <v>0</v>
      </c>
      <c r="V1390" s="226">
        <v>0</v>
      </c>
      <c r="W1390" s="226">
        <v>0</v>
      </c>
      <c r="X1390" s="226">
        <v>0</v>
      </c>
      <c r="Y1390" s="226">
        <v>0</v>
      </c>
      <c r="Z1390" s="226">
        <v>0</v>
      </c>
      <c r="AA1390" s="226">
        <v>0</v>
      </c>
      <c r="AB1390" s="226">
        <v>0</v>
      </c>
      <c r="AC1390" s="226">
        <v>0</v>
      </c>
      <c r="AD1390" s="226">
        <v>0</v>
      </c>
      <c r="AE1390" s="226">
        <v>0</v>
      </c>
      <c r="AF1390" s="226">
        <v>0</v>
      </c>
      <c r="AG1390" s="226">
        <v>0</v>
      </c>
      <c r="AH1390" s="226">
        <v>0</v>
      </c>
      <c r="AI1390" s="226">
        <v>0</v>
      </c>
      <c r="AJ1390" s="226">
        <v>0</v>
      </c>
    </row>
    <row r="1391" spans="1:36" x14ac:dyDescent="0.25">
      <c r="A1391" s="17"/>
      <c r="B1391" s="226" t="s">
        <v>2232</v>
      </c>
    </row>
    <row r="1392" spans="1:36" x14ac:dyDescent="0.25">
      <c r="A1392" s="17"/>
      <c r="B1392" s="226" t="s">
        <v>2217</v>
      </c>
      <c r="D1392" s="226">
        <v>18.103000000000002</v>
      </c>
      <c r="E1392" s="226">
        <v>19.411000000000001</v>
      </c>
      <c r="F1392" s="226">
        <v>20.077000000000002</v>
      </c>
      <c r="G1392" s="226">
        <v>21.256</v>
      </c>
      <c r="H1392" s="226">
        <v>20.96</v>
      </c>
      <c r="I1392" s="226">
        <v>21.600999999999999</v>
      </c>
      <c r="J1392" s="226">
        <v>21.923999999999999</v>
      </c>
      <c r="K1392" s="226">
        <v>22.216000000000001</v>
      </c>
      <c r="L1392" s="226">
        <v>22.629000000000001</v>
      </c>
      <c r="M1392" s="226">
        <v>22.946999999999999</v>
      </c>
      <c r="N1392" s="226">
        <v>23.27</v>
      </c>
      <c r="O1392" s="226">
        <v>23.655000000000001</v>
      </c>
      <c r="P1392" s="226">
        <v>23.972000000000001</v>
      </c>
      <c r="Q1392" s="226">
        <v>24.242000000000001</v>
      </c>
      <c r="R1392" s="226">
        <v>24.581</v>
      </c>
      <c r="S1392" s="226">
        <v>24.888000000000002</v>
      </c>
      <c r="T1392" s="226">
        <v>25.184000000000001</v>
      </c>
      <c r="U1392" s="226">
        <v>25.446000000000002</v>
      </c>
      <c r="V1392" s="226">
        <v>25.681999999999999</v>
      </c>
      <c r="W1392" s="226">
        <v>25.902000000000001</v>
      </c>
      <c r="X1392" s="226">
        <v>26.100999999999999</v>
      </c>
      <c r="Y1392" s="226">
        <v>26.222999999999999</v>
      </c>
      <c r="Z1392" s="226">
        <v>26.361000000000001</v>
      </c>
      <c r="AA1392" s="226">
        <v>26.611000000000001</v>
      </c>
      <c r="AB1392" s="226">
        <v>26.834</v>
      </c>
      <c r="AC1392" s="226">
        <v>27.035</v>
      </c>
      <c r="AD1392" s="226">
        <v>27.192</v>
      </c>
      <c r="AE1392" s="226">
        <v>27.29</v>
      </c>
      <c r="AF1392" s="226">
        <v>27.446999999999999</v>
      </c>
      <c r="AG1392" s="226">
        <v>27.547000000000001</v>
      </c>
      <c r="AH1392" s="226">
        <v>27.565000000000001</v>
      </c>
      <c r="AI1392" s="226">
        <v>27.721</v>
      </c>
      <c r="AJ1392" s="226">
        <v>28.016999999999999</v>
      </c>
    </row>
    <row r="1393" spans="1:36" x14ac:dyDescent="0.25">
      <c r="A1393" s="17"/>
      <c r="B1393" s="226" t="s">
        <v>2218</v>
      </c>
      <c r="D1393" s="226">
        <v>0</v>
      </c>
      <c r="E1393" s="226">
        <v>0</v>
      </c>
      <c r="F1393" s="226">
        <v>0</v>
      </c>
      <c r="G1393" s="226">
        <v>0</v>
      </c>
      <c r="H1393" s="226">
        <v>0</v>
      </c>
      <c r="I1393" s="226">
        <v>0</v>
      </c>
      <c r="J1393" s="226">
        <v>0</v>
      </c>
      <c r="K1393" s="226">
        <v>0</v>
      </c>
      <c r="L1393" s="226">
        <v>0</v>
      </c>
      <c r="M1393" s="226">
        <v>0</v>
      </c>
      <c r="N1393" s="226">
        <v>0</v>
      </c>
      <c r="O1393" s="226">
        <v>0</v>
      </c>
      <c r="P1393" s="226">
        <v>0</v>
      </c>
      <c r="Q1393" s="226">
        <v>0</v>
      </c>
      <c r="R1393" s="226">
        <v>0</v>
      </c>
      <c r="S1393" s="226">
        <v>0</v>
      </c>
      <c r="T1393" s="226">
        <v>0</v>
      </c>
      <c r="U1393" s="226">
        <v>0</v>
      </c>
      <c r="V1393" s="226">
        <v>0</v>
      </c>
      <c r="W1393" s="226">
        <v>0</v>
      </c>
      <c r="X1393" s="226">
        <v>0</v>
      </c>
      <c r="Y1393" s="226">
        <v>0</v>
      </c>
      <c r="Z1393" s="226">
        <v>0</v>
      </c>
      <c r="AA1393" s="226">
        <v>0</v>
      </c>
      <c r="AB1393" s="226">
        <v>0</v>
      </c>
      <c r="AC1393" s="226">
        <v>0</v>
      </c>
      <c r="AD1393" s="226">
        <v>0</v>
      </c>
      <c r="AE1393" s="226">
        <v>0</v>
      </c>
      <c r="AF1393" s="226">
        <v>0</v>
      </c>
      <c r="AG1393" s="226">
        <v>0</v>
      </c>
      <c r="AH1393" s="226">
        <v>0</v>
      </c>
      <c r="AI1393" s="226">
        <v>0</v>
      </c>
      <c r="AJ1393" s="226">
        <v>0</v>
      </c>
    </row>
    <row r="1394" spans="1:36" x14ac:dyDescent="0.25">
      <c r="A1394" s="17"/>
      <c r="B1394" s="226" t="s">
        <v>2212</v>
      </c>
      <c r="D1394" s="226">
        <v>18.103000000000002</v>
      </c>
      <c r="E1394" s="226">
        <v>19.411000000000001</v>
      </c>
      <c r="F1394" s="226">
        <v>20.077000000000002</v>
      </c>
      <c r="G1394" s="226">
        <v>21.256</v>
      </c>
      <c r="H1394" s="226">
        <v>20.96</v>
      </c>
      <c r="I1394" s="226">
        <v>21.600999999999999</v>
      </c>
      <c r="J1394" s="226">
        <v>21.923999999999999</v>
      </c>
      <c r="K1394" s="226">
        <v>22.216000000000001</v>
      </c>
      <c r="L1394" s="226">
        <v>22.629000000000001</v>
      </c>
      <c r="M1394" s="226">
        <v>22.946999999999999</v>
      </c>
      <c r="N1394" s="226">
        <v>23.27</v>
      </c>
      <c r="O1394" s="226">
        <v>23.655000000000001</v>
      </c>
      <c r="P1394" s="226">
        <v>23.972000000000001</v>
      </c>
      <c r="Q1394" s="226">
        <v>24.242000000000001</v>
      </c>
      <c r="R1394" s="226">
        <v>24.581</v>
      </c>
      <c r="S1394" s="226">
        <v>24.888000000000002</v>
      </c>
      <c r="T1394" s="226">
        <v>25.184000000000001</v>
      </c>
      <c r="U1394" s="226">
        <v>25.446000000000002</v>
      </c>
      <c r="V1394" s="226">
        <v>25.681999999999999</v>
      </c>
      <c r="W1394" s="226">
        <v>25.902000000000001</v>
      </c>
      <c r="X1394" s="226">
        <v>26.100999999999999</v>
      </c>
      <c r="Y1394" s="226">
        <v>26.222999999999999</v>
      </c>
      <c r="Z1394" s="226">
        <v>26.361000000000001</v>
      </c>
      <c r="AA1394" s="226">
        <v>26.611000000000001</v>
      </c>
      <c r="AB1394" s="226">
        <v>26.834</v>
      </c>
      <c r="AC1394" s="226">
        <v>27.035</v>
      </c>
      <c r="AD1394" s="226">
        <v>27.192</v>
      </c>
      <c r="AE1394" s="226">
        <v>27.29</v>
      </c>
      <c r="AF1394" s="226">
        <v>27.446999999999999</v>
      </c>
      <c r="AG1394" s="226">
        <v>27.547000000000001</v>
      </c>
      <c r="AH1394" s="226">
        <v>27.565000000000001</v>
      </c>
      <c r="AI1394" s="226">
        <v>27.721</v>
      </c>
      <c r="AJ1394" s="226">
        <v>28.016999999999999</v>
      </c>
    </row>
    <row r="1395" spans="1:36" x14ac:dyDescent="0.25">
      <c r="A1395" s="17"/>
      <c r="B1395" s="226" t="s">
        <v>587</v>
      </c>
    </row>
    <row r="1396" spans="1:36" x14ac:dyDescent="0.25">
      <c r="A1396" s="17"/>
      <c r="B1396" s="226" t="s">
        <v>2360</v>
      </c>
      <c r="D1396" s="226">
        <v>627.15700000000004</v>
      </c>
      <c r="E1396" s="226">
        <v>629.55799999999999</v>
      </c>
      <c r="F1396" s="226">
        <v>642.697</v>
      </c>
      <c r="G1396" s="226">
        <v>696.38800000000003</v>
      </c>
      <c r="H1396" s="226">
        <v>706.72299999999996</v>
      </c>
      <c r="I1396" s="226">
        <v>716.88499999999999</v>
      </c>
      <c r="J1396" s="226">
        <v>723.45100000000002</v>
      </c>
      <c r="K1396" s="226">
        <v>729.49699999999996</v>
      </c>
      <c r="L1396" s="226">
        <v>738.62800000000004</v>
      </c>
      <c r="M1396" s="226">
        <v>745.61800000000005</v>
      </c>
      <c r="N1396" s="226">
        <v>752.05600000000004</v>
      </c>
      <c r="O1396" s="226">
        <v>760.46</v>
      </c>
      <c r="P1396" s="226">
        <v>767.20299999999997</v>
      </c>
      <c r="Q1396" s="226">
        <v>772.75400000000002</v>
      </c>
      <c r="R1396" s="226">
        <v>784.95600000000002</v>
      </c>
      <c r="S1396" s="226">
        <v>790.06799999999998</v>
      </c>
      <c r="T1396" s="226">
        <v>795.99900000000002</v>
      </c>
      <c r="U1396" s="226">
        <v>800.95799999999997</v>
      </c>
      <c r="V1396" s="226">
        <v>807.03499999999997</v>
      </c>
      <c r="W1396" s="226">
        <v>812.87900000000002</v>
      </c>
      <c r="X1396" s="226">
        <v>819.38099999999997</v>
      </c>
      <c r="Y1396" s="226">
        <v>822.87900000000002</v>
      </c>
      <c r="Z1396" s="226">
        <v>826.66</v>
      </c>
      <c r="AA1396" s="226">
        <v>831.90099999999995</v>
      </c>
      <c r="AB1396" s="226">
        <v>836.91899999999998</v>
      </c>
      <c r="AC1396" s="226">
        <v>841.399</v>
      </c>
      <c r="AD1396" s="226">
        <v>844.86</v>
      </c>
      <c r="AE1396" s="226">
        <v>847.05399999999997</v>
      </c>
      <c r="AF1396" s="226">
        <v>850.82</v>
      </c>
      <c r="AG1396" s="226">
        <v>852.96500000000003</v>
      </c>
      <c r="AH1396" s="226">
        <v>853.44299999999998</v>
      </c>
      <c r="AI1396" s="226">
        <v>857.37400000000002</v>
      </c>
      <c r="AJ1396" s="226">
        <v>864.39200000000005</v>
      </c>
    </row>
    <row r="1397" spans="1:36" x14ac:dyDescent="0.25">
      <c r="A1397" s="17"/>
      <c r="B1397" s="226" t="s">
        <v>76</v>
      </c>
      <c r="D1397" s="226">
        <v>0</v>
      </c>
      <c r="E1397" s="226">
        <v>0</v>
      </c>
      <c r="F1397" s="226">
        <v>0</v>
      </c>
      <c r="G1397" s="226">
        <v>0</v>
      </c>
      <c r="H1397" s="226">
        <v>0</v>
      </c>
      <c r="I1397" s="226">
        <v>0</v>
      </c>
      <c r="J1397" s="226">
        <v>0</v>
      </c>
      <c r="K1397" s="226">
        <v>0</v>
      </c>
      <c r="L1397" s="226">
        <v>0</v>
      </c>
      <c r="M1397" s="226">
        <v>0</v>
      </c>
      <c r="N1397" s="226">
        <v>0</v>
      </c>
      <c r="O1397" s="226">
        <v>0</v>
      </c>
      <c r="P1397" s="226">
        <v>0</v>
      </c>
      <c r="Q1397" s="226">
        <v>0</v>
      </c>
      <c r="R1397" s="226">
        <v>0</v>
      </c>
      <c r="S1397" s="226">
        <v>0</v>
      </c>
      <c r="T1397" s="226">
        <v>0</v>
      </c>
      <c r="U1397" s="226">
        <v>0</v>
      </c>
      <c r="V1397" s="226">
        <v>0</v>
      </c>
      <c r="W1397" s="226">
        <v>0</v>
      </c>
      <c r="X1397" s="226">
        <v>0</v>
      </c>
      <c r="Y1397" s="226">
        <v>0</v>
      </c>
      <c r="Z1397" s="226">
        <v>0</v>
      </c>
      <c r="AA1397" s="226">
        <v>0</v>
      </c>
      <c r="AB1397" s="226">
        <v>0</v>
      </c>
      <c r="AC1397" s="226">
        <v>0</v>
      </c>
      <c r="AD1397" s="226">
        <v>0</v>
      </c>
      <c r="AE1397" s="226">
        <v>0</v>
      </c>
      <c r="AF1397" s="226">
        <v>0</v>
      </c>
      <c r="AG1397" s="226">
        <v>0</v>
      </c>
      <c r="AH1397" s="226">
        <v>0</v>
      </c>
      <c r="AI1397" s="226">
        <v>0</v>
      </c>
      <c r="AJ1397" s="226">
        <v>0</v>
      </c>
    </row>
    <row r="1398" spans="1:36" x14ac:dyDescent="0.25">
      <c r="A1398" s="17"/>
      <c r="B1398" s="226" t="s">
        <v>2212</v>
      </c>
      <c r="D1398" s="226">
        <v>627.15700000000004</v>
      </c>
      <c r="E1398" s="226">
        <v>629.55799999999999</v>
      </c>
      <c r="F1398" s="226">
        <v>642.697</v>
      </c>
      <c r="G1398" s="226">
        <v>696.38800000000003</v>
      </c>
      <c r="H1398" s="226">
        <v>706.72299999999996</v>
      </c>
      <c r="I1398" s="226">
        <v>716.88499999999999</v>
      </c>
      <c r="J1398" s="226">
        <v>723.45100000000002</v>
      </c>
      <c r="K1398" s="226">
        <v>729.49699999999996</v>
      </c>
      <c r="L1398" s="226">
        <v>738.62800000000004</v>
      </c>
      <c r="M1398" s="226">
        <v>745.61800000000005</v>
      </c>
      <c r="N1398" s="226">
        <v>752.05600000000004</v>
      </c>
      <c r="O1398" s="226">
        <v>760.46</v>
      </c>
      <c r="P1398" s="226">
        <v>767.20299999999997</v>
      </c>
      <c r="Q1398" s="226">
        <v>772.75400000000002</v>
      </c>
      <c r="R1398" s="226">
        <v>784.95600000000002</v>
      </c>
      <c r="S1398" s="226">
        <v>790.06799999999998</v>
      </c>
      <c r="T1398" s="226">
        <v>795.99900000000002</v>
      </c>
      <c r="U1398" s="226">
        <v>800.95799999999997</v>
      </c>
      <c r="V1398" s="226">
        <v>807.03499999999997</v>
      </c>
      <c r="W1398" s="226">
        <v>812.87900000000002</v>
      </c>
      <c r="X1398" s="226">
        <v>819.38099999999997</v>
      </c>
      <c r="Y1398" s="226">
        <v>822.87900000000002</v>
      </c>
      <c r="Z1398" s="226">
        <v>826.66</v>
      </c>
      <c r="AA1398" s="226">
        <v>831.90099999999995</v>
      </c>
      <c r="AB1398" s="226">
        <v>836.91899999999998</v>
      </c>
      <c r="AC1398" s="226">
        <v>841.399</v>
      </c>
      <c r="AD1398" s="226">
        <v>844.86</v>
      </c>
      <c r="AE1398" s="226">
        <v>847.05399999999997</v>
      </c>
      <c r="AF1398" s="226">
        <v>850.82</v>
      </c>
      <c r="AG1398" s="226">
        <v>852.96500000000003</v>
      </c>
      <c r="AH1398" s="226">
        <v>853.44299999999998</v>
      </c>
      <c r="AI1398" s="226">
        <v>857.37400000000002</v>
      </c>
      <c r="AJ1398" s="226">
        <v>864.39200000000005</v>
      </c>
    </row>
    <row r="1399" spans="1:36" x14ac:dyDescent="0.25">
      <c r="A1399" s="17"/>
      <c r="B1399" s="226" t="s">
        <v>2368</v>
      </c>
    </row>
    <row r="1400" spans="1:36" x14ac:dyDescent="0.25">
      <c r="A1400" s="17"/>
      <c r="B1400" s="226" t="s">
        <v>2217</v>
      </c>
      <c r="D1400" s="226">
        <v>156.02500000000001</v>
      </c>
      <c r="E1400" s="226">
        <v>167.29900000000001</v>
      </c>
      <c r="F1400" s="226">
        <v>173.041</v>
      </c>
      <c r="G1400" s="226">
        <v>183.208</v>
      </c>
      <c r="H1400" s="226">
        <v>180.65199999999999</v>
      </c>
      <c r="I1400" s="226">
        <v>186.18600000000001</v>
      </c>
      <c r="J1400" s="226">
        <v>188.964</v>
      </c>
      <c r="K1400" s="226">
        <v>191.477</v>
      </c>
      <c r="L1400" s="226">
        <v>195.036</v>
      </c>
      <c r="M1400" s="226">
        <v>197.77099999999999</v>
      </c>
      <c r="N1400" s="226">
        <v>200.55600000000001</v>
      </c>
      <c r="O1400" s="226">
        <v>203.864</v>
      </c>
      <c r="P1400" s="226">
        <v>206.59299999999999</v>
      </c>
      <c r="Q1400" s="226">
        <v>208.92400000000001</v>
      </c>
      <c r="R1400" s="226">
        <v>211.84299999999999</v>
      </c>
      <c r="S1400" s="226">
        <v>214.48599999999999</v>
      </c>
      <c r="T1400" s="226">
        <v>217.03100000000001</v>
      </c>
      <c r="U1400" s="226">
        <v>219.286</v>
      </c>
      <c r="V1400" s="226">
        <v>221.31899999999999</v>
      </c>
      <c r="W1400" s="226">
        <v>223.21899999999999</v>
      </c>
      <c r="X1400" s="226">
        <v>224.929</v>
      </c>
      <c r="Y1400" s="226">
        <v>225.97499999999999</v>
      </c>
      <c r="Z1400" s="226">
        <v>227.16399999999999</v>
      </c>
      <c r="AA1400" s="226">
        <v>229.315</v>
      </c>
      <c r="AB1400" s="226">
        <v>231.24</v>
      </c>
      <c r="AC1400" s="226">
        <v>232.971</v>
      </c>
      <c r="AD1400" s="226">
        <v>234.32300000000001</v>
      </c>
      <c r="AE1400" s="226">
        <v>235.16300000000001</v>
      </c>
      <c r="AF1400" s="226">
        <v>236.517</v>
      </c>
      <c r="AG1400" s="226">
        <v>237.37700000000001</v>
      </c>
      <c r="AH1400" s="226">
        <v>237.529</v>
      </c>
      <c r="AI1400" s="226">
        <v>238.87</v>
      </c>
      <c r="AJ1400" s="226">
        <v>241.41900000000001</v>
      </c>
    </row>
    <row r="1401" spans="1:36" x14ac:dyDescent="0.25">
      <c r="A1401" s="17"/>
      <c r="B1401" s="226" t="s">
        <v>2265</v>
      </c>
      <c r="D1401" s="226">
        <v>31.984999999999999</v>
      </c>
      <c r="E1401" s="226">
        <v>34.722000000000001</v>
      </c>
      <c r="F1401" s="226">
        <v>35.823</v>
      </c>
      <c r="G1401" s="226">
        <v>38.134</v>
      </c>
      <c r="H1401" s="226">
        <v>37.24</v>
      </c>
      <c r="I1401" s="226">
        <v>38.398000000000003</v>
      </c>
      <c r="J1401" s="226">
        <v>38.956000000000003</v>
      </c>
      <c r="K1401" s="226">
        <v>39.433</v>
      </c>
      <c r="L1401" s="226">
        <v>40.185000000000002</v>
      </c>
      <c r="M1401" s="226">
        <v>40.756</v>
      </c>
      <c r="N1401" s="226">
        <v>41.3</v>
      </c>
      <c r="O1401" s="226">
        <v>41.984000000000002</v>
      </c>
      <c r="P1401" s="226">
        <v>42.558</v>
      </c>
      <c r="Q1401" s="226">
        <v>43.027999999999999</v>
      </c>
      <c r="R1401" s="226">
        <v>43.646999999999998</v>
      </c>
      <c r="S1401" s="226">
        <v>44.167000000000002</v>
      </c>
      <c r="T1401" s="226">
        <v>44.656999999999996</v>
      </c>
      <c r="U1401" s="226">
        <v>45.037999999999997</v>
      </c>
      <c r="V1401" s="226">
        <v>45.481999999999999</v>
      </c>
      <c r="W1401" s="226">
        <v>45.805</v>
      </c>
      <c r="X1401" s="226">
        <v>46.151000000000003</v>
      </c>
      <c r="Y1401" s="226">
        <v>46.338999999999999</v>
      </c>
      <c r="Z1401" s="226">
        <v>46.508000000000003</v>
      </c>
      <c r="AA1401" s="226">
        <v>46.871000000000002</v>
      </c>
      <c r="AB1401" s="226">
        <v>47.222999999999999</v>
      </c>
      <c r="AC1401" s="226">
        <v>47.542999999999999</v>
      </c>
      <c r="AD1401" s="226">
        <v>47.774999999999999</v>
      </c>
      <c r="AE1401" s="226">
        <v>47.906999999999996</v>
      </c>
      <c r="AF1401" s="226">
        <v>48.137</v>
      </c>
      <c r="AG1401" s="226">
        <v>48.264000000000003</v>
      </c>
      <c r="AH1401" s="226">
        <v>48.250999999999998</v>
      </c>
      <c r="AI1401" s="226">
        <v>48.478999999999999</v>
      </c>
      <c r="AJ1401" s="226">
        <v>48.951000000000001</v>
      </c>
    </row>
    <row r="1402" spans="1:36" x14ac:dyDescent="0.25">
      <c r="A1402" s="17"/>
      <c r="B1402" s="226" t="s">
        <v>2218</v>
      </c>
      <c r="D1402" s="226">
        <v>19.402999999999999</v>
      </c>
      <c r="E1402" s="226">
        <v>22.463999999999999</v>
      </c>
      <c r="F1402" s="226">
        <v>21.523</v>
      </c>
      <c r="G1402" s="226">
        <v>22.704999999999998</v>
      </c>
      <c r="H1402" s="226">
        <v>22.456</v>
      </c>
      <c r="I1402" s="226">
        <v>23.263000000000002</v>
      </c>
      <c r="J1402" s="226">
        <v>23.655999999999999</v>
      </c>
      <c r="K1402" s="226">
        <v>24.001999999999999</v>
      </c>
      <c r="L1402" s="226">
        <v>24.425999999999998</v>
      </c>
      <c r="M1402" s="226">
        <v>24.739000000000001</v>
      </c>
      <c r="N1402" s="226">
        <v>25.013999999999999</v>
      </c>
      <c r="O1402" s="226">
        <v>25.373000000000001</v>
      </c>
      <c r="P1402" s="226">
        <v>25.663</v>
      </c>
      <c r="Q1402" s="226">
        <v>25.86</v>
      </c>
      <c r="R1402" s="226">
        <v>26.172000000000001</v>
      </c>
      <c r="S1402" s="226">
        <v>26.393000000000001</v>
      </c>
      <c r="T1402" s="226">
        <v>26.555</v>
      </c>
      <c r="U1402" s="226">
        <v>26.684999999999999</v>
      </c>
      <c r="V1402" s="226">
        <v>26.867999999999999</v>
      </c>
      <c r="W1402" s="226">
        <v>26.890999999999998</v>
      </c>
      <c r="X1402" s="226">
        <v>26.963000000000001</v>
      </c>
      <c r="Y1402" s="226">
        <v>26.908000000000001</v>
      </c>
      <c r="Z1402" s="226">
        <v>26.908999999999999</v>
      </c>
      <c r="AA1402" s="226">
        <v>26.991</v>
      </c>
      <c r="AB1402" s="226">
        <v>27.032</v>
      </c>
      <c r="AC1402" s="226">
        <v>27.06</v>
      </c>
      <c r="AD1402" s="226">
        <v>27.06</v>
      </c>
      <c r="AE1402" s="226">
        <v>27.007999999999999</v>
      </c>
      <c r="AF1402" s="226">
        <v>27.041</v>
      </c>
      <c r="AG1402" s="226">
        <v>27.009</v>
      </c>
      <c r="AH1402" s="226">
        <v>26.936</v>
      </c>
      <c r="AI1402" s="226">
        <v>26.969000000000001</v>
      </c>
      <c r="AJ1402" s="226">
        <v>27.117999999999999</v>
      </c>
    </row>
    <row r="1403" spans="1:36" x14ac:dyDescent="0.25">
      <c r="A1403" s="17"/>
      <c r="B1403" s="226" t="s">
        <v>2219</v>
      </c>
      <c r="D1403" s="226">
        <v>609.48599999999999</v>
      </c>
      <c r="E1403" s="226">
        <v>612.79</v>
      </c>
      <c r="F1403" s="226">
        <v>626.29200000000003</v>
      </c>
      <c r="G1403" s="226">
        <v>680.06200000000001</v>
      </c>
      <c r="H1403" s="226">
        <v>690.11599999999999</v>
      </c>
      <c r="I1403" s="226">
        <v>699.3</v>
      </c>
      <c r="J1403" s="226">
        <v>706.07299999999998</v>
      </c>
      <c r="K1403" s="226">
        <v>712.32299999999998</v>
      </c>
      <c r="L1403" s="226">
        <v>721.59</v>
      </c>
      <c r="M1403" s="226">
        <v>728.73800000000006</v>
      </c>
      <c r="N1403" s="226">
        <v>735.36300000000006</v>
      </c>
      <c r="O1403" s="226">
        <v>743.92600000000004</v>
      </c>
      <c r="P1403" s="226">
        <v>750.85699999999997</v>
      </c>
      <c r="Q1403" s="226">
        <v>756.61800000000005</v>
      </c>
      <c r="R1403" s="226">
        <v>768.971</v>
      </c>
      <c r="S1403" s="226">
        <v>774.35599999999999</v>
      </c>
      <c r="T1403" s="226">
        <v>780.53800000000001</v>
      </c>
      <c r="U1403" s="226">
        <v>785.779</v>
      </c>
      <c r="V1403" s="226">
        <v>792.15499999999997</v>
      </c>
      <c r="W1403" s="226">
        <v>798.24300000000005</v>
      </c>
      <c r="X1403" s="226">
        <v>805.02499999999998</v>
      </c>
      <c r="Y1403" s="226">
        <v>808.78800000000001</v>
      </c>
      <c r="Z1403" s="226">
        <v>812.87800000000004</v>
      </c>
      <c r="AA1403" s="226">
        <v>818.42899999999997</v>
      </c>
      <c r="AB1403" s="226">
        <v>823.72799999999995</v>
      </c>
      <c r="AC1403" s="226">
        <v>828.49400000000003</v>
      </c>
      <c r="AD1403" s="226">
        <v>832.23699999999997</v>
      </c>
      <c r="AE1403" s="226">
        <v>834.71900000000005</v>
      </c>
      <c r="AF1403" s="226">
        <v>838.76300000000003</v>
      </c>
      <c r="AG1403" s="226">
        <v>841.18600000000004</v>
      </c>
      <c r="AH1403" s="226">
        <v>841.92700000000002</v>
      </c>
      <c r="AI1403" s="226">
        <v>846.12</v>
      </c>
      <c r="AJ1403" s="226">
        <v>853.404</v>
      </c>
    </row>
    <row r="1404" spans="1:36" x14ac:dyDescent="0.25">
      <c r="A1404" s="17"/>
      <c r="B1404" s="226" t="s">
        <v>2221</v>
      </c>
      <c r="D1404" s="226">
        <v>9.9079999999999995</v>
      </c>
      <c r="E1404" s="226">
        <v>10.195</v>
      </c>
      <c r="F1404" s="226">
        <v>10.316000000000001</v>
      </c>
      <c r="G1404" s="226">
        <v>10.723000000000001</v>
      </c>
      <c r="H1404" s="226">
        <v>10.676</v>
      </c>
      <c r="I1404" s="226">
        <v>11.238</v>
      </c>
      <c r="J1404" s="226">
        <v>11.349</v>
      </c>
      <c r="K1404" s="226">
        <v>11.497999999999999</v>
      </c>
      <c r="L1404" s="226">
        <v>11.672000000000001</v>
      </c>
      <c r="M1404" s="226">
        <v>11.79</v>
      </c>
      <c r="N1404" s="226">
        <v>11.942</v>
      </c>
      <c r="O1404" s="226">
        <v>12.084</v>
      </c>
      <c r="P1404" s="226">
        <v>12.173999999999999</v>
      </c>
      <c r="Q1404" s="226">
        <v>12.286</v>
      </c>
      <c r="R1404" s="226">
        <v>12.406000000000001</v>
      </c>
      <c r="S1404" s="226">
        <v>12.529</v>
      </c>
      <c r="T1404" s="226">
        <v>12.691000000000001</v>
      </c>
      <c r="U1404" s="226">
        <v>12.848000000000001</v>
      </c>
      <c r="V1404" s="226">
        <v>12.856999999999999</v>
      </c>
      <c r="W1404" s="226">
        <v>13.021000000000001</v>
      </c>
      <c r="X1404" s="226">
        <v>13.074999999999999</v>
      </c>
      <c r="Y1404" s="226">
        <v>13.148999999999999</v>
      </c>
      <c r="Z1404" s="226">
        <v>13.221</v>
      </c>
      <c r="AA1404" s="226">
        <v>13.333</v>
      </c>
      <c r="AB1404" s="226">
        <v>13.433</v>
      </c>
      <c r="AC1404" s="226">
        <v>13.515000000000001</v>
      </c>
      <c r="AD1404" s="226">
        <v>13.597</v>
      </c>
      <c r="AE1404" s="226">
        <v>13.646000000000001</v>
      </c>
      <c r="AF1404" s="226">
        <v>13.727</v>
      </c>
      <c r="AG1404" s="226">
        <v>13.784000000000001</v>
      </c>
      <c r="AH1404" s="226">
        <v>13.815</v>
      </c>
      <c r="AI1404" s="226">
        <v>13.897</v>
      </c>
      <c r="AJ1404" s="226">
        <v>14.032999999999999</v>
      </c>
    </row>
    <row r="1405" spans="1:36" x14ac:dyDescent="0.25">
      <c r="A1405" s="17"/>
      <c r="B1405" s="226" t="s">
        <v>342</v>
      </c>
      <c r="D1405" s="226">
        <v>1.446</v>
      </c>
      <c r="E1405" s="226">
        <v>1.639</v>
      </c>
      <c r="F1405" s="226">
        <v>1.581</v>
      </c>
      <c r="G1405" s="226">
        <v>1.696</v>
      </c>
      <c r="H1405" s="226">
        <v>1.679</v>
      </c>
      <c r="I1405" s="226">
        <v>1.744</v>
      </c>
      <c r="J1405" s="226">
        <v>1.78</v>
      </c>
      <c r="K1405" s="226">
        <v>1.821</v>
      </c>
      <c r="L1405" s="226">
        <v>1.86</v>
      </c>
      <c r="M1405" s="226">
        <v>1.89</v>
      </c>
      <c r="N1405" s="226">
        <v>1.931</v>
      </c>
      <c r="O1405" s="226">
        <v>1.964</v>
      </c>
      <c r="P1405" s="226">
        <v>1.986</v>
      </c>
      <c r="Q1405" s="226">
        <v>2.0110000000000001</v>
      </c>
      <c r="R1405" s="226">
        <v>2.0259999999999998</v>
      </c>
      <c r="S1405" s="226">
        <v>2.0499999999999998</v>
      </c>
      <c r="T1405" s="226">
        <v>2.0870000000000002</v>
      </c>
      <c r="U1405" s="226">
        <v>2.12</v>
      </c>
      <c r="V1405" s="226">
        <v>2.11</v>
      </c>
      <c r="W1405" s="226">
        <v>2.1429999999999998</v>
      </c>
      <c r="X1405" s="226">
        <v>2.1459999999999999</v>
      </c>
      <c r="Y1405" s="226">
        <v>2.153</v>
      </c>
      <c r="Z1405" s="226">
        <v>2.1589999999999998</v>
      </c>
      <c r="AA1405" s="226">
        <v>2.173</v>
      </c>
      <c r="AB1405" s="226">
        <v>2.1850000000000001</v>
      </c>
      <c r="AC1405" s="226">
        <v>2.1920000000000002</v>
      </c>
      <c r="AD1405" s="226">
        <v>2.2010000000000001</v>
      </c>
      <c r="AE1405" s="226">
        <v>2.2010000000000001</v>
      </c>
      <c r="AF1405" s="226">
        <v>2.2090000000000001</v>
      </c>
      <c r="AG1405" s="226">
        <v>2.2130000000000001</v>
      </c>
      <c r="AH1405" s="226">
        <v>2.2130000000000001</v>
      </c>
      <c r="AI1405" s="226">
        <v>2.222</v>
      </c>
      <c r="AJ1405" s="226">
        <v>2.2400000000000002</v>
      </c>
    </row>
    <row r="1406" spans="1:36" x14ac:dyDescent="0.25">
      <c r="A1406" s="17"/>
      <c r="B1406" s="226" t="s">
        <v>2360</v>
      </c>
      <c r="D1406" s="226">
        <v>14.069000000000001</v>
      </c>
      <c r="E1406" s="226">
        <v>13.629</v>
      </c>
      <c r="F1406" s="226">
        <v>13.295999999999999</v>
      </c>
      <c r="G1406" s="226">
        <v>13.295999999999999</v>
      </c>
      <c r="H1406" s="226">
        <v>13.521000000000001</v>
      </c>
      <c r="I1406" s="226">
        <v>14.192</v>
      </c>
      <c r="J1406" s="226">
        <v>14.026</v>
      </c>
      <c r="K1406" s="226">
        <v>13.85</v>
      </c>
      <c r="L1406" s="226">
        <v>13.714</v>
      </c>
      <c r="M1406" s="226">
        <v>13.574999999999999</v>
      </c>
      <c r="N1406" s="226">
        <v>13.404</v>
      </c>
      <c r="O1406" s="226">
        <v>13.257999999999999</v>
      </c>
      <c r="P1406" s="226">
        <v>13.093</v>
      </c>
      <c r="Q1406" s="226">
        <v>12.898</v>
      </c>
      <c r="R1406" s="226">
        <v>12.742000000000001</v>
      </c>
      <c r="S1406" s="226">
        <v>12.488</v>
      </c>
      <c r="T1406" s="226">
        <v>12.234</v>
      </c>
      <c r="U1406" s="226">
        <v>11.962999999999999</v>
      </c>
      <c r="V1406" s="226">
        <v>11.692</v>
      </c>
      <c r="W1406" s="226">
        <v>11.443</v>
      </c>
      <c r="X1406" s="226">
        <v>11.177</v>
      </c>
      <c r="Y1406" s="226">
        <v>10.91</v>
      </c>
      <c r="Z1406" s="226">
        <v>10.621</v>
      </c>
      <c r="AA1406" s="226">
        <v>10.334</v>
      </c>
      <c r="AB1406" s="226">
        <v>10.065</v>
      </c>
      <c r="AC1406" s="226">
        <v>9.7940000000000005</v>
      </c>
      <c r="AD1406" s="226">
        <v>9.5250000000000004</v>
      </c>
      <c r="AE1406" s="226">
        <v>9.2509999999999994</v>
      </c>
      <c r="AF1406" s="226">
        <v>8.9860000000000007</v>
      </c>
      <c r="AG1406" s="226">
        <v>8.7230000000000008</v>
      </c>
      <c r="AH1406" s="226">
        <v>8.4700000000000006</v>
      </c>
      <c r="AI1406" s="226">
        <v>8.2189999999999994</v>
      </c>
      <c r="AJ1406" s="226">
        <v>7.9669999999999996</v>
      </c>
    </row>
    <row r="1407" spans="1:36" x14ac:dyDescent="0.25">
      <c r="A1407" s="17"/>
      <c r="B1407" s="226" t="s">
        <v>76</v>
      </c>
      <c r="D1407" s="226">
        <v>0</v>
      </c>
      <c r="E1407" s="226">
        <v>0</v>
      </c>
      <c r="F1407" s="226">
        <v>0</v>
      </c>
      <c r="G1407" s="226">
        <v>0</v>
      </c>
      <c r="H1407" s="226">
        <v>0</v>
      </c>
      <c r="I1407" s="226">
        <v>0</v>
      </c>
      <c r="J1407" s="226">
        <v>0</v>
      </c>
      <c r="K1407" s="226">
        <v>0</v>
      </c>
      <c r="L1407" s="226">
        <v>0</v>
      </c>
      <c r="M1407" s="226">
        <v>0</v>
      </c>
      <c r="N1407" s="226">
        <v>0</v>
      </c>
      <c r="O1407" s="226">
        <v>0</v>
      </c>
      <c r="P1407" s="226">
        <v>0</v>
      </c>
      <c r="Q1407" s="226">
        <v>0</v>
      </c>
      <c r="R1407" s="226">
        <v>0</v>
      </c>
      <c r="S1407" s="226">
        <v>0</v>
      </c>
      <c r="T1407" s="226">
        <v>0</v>
      </c>
      <c r="U1407" s="226">
        <v>0</v>
      </c>
      <c r="V1407" s="226">
        <v>0</v>
      </c>
      <c r="W1407" s="226">
        <v>0</v>
      </c>
      <c r="X1407" s="226">
        <v>0</v>
      </c>
      <c r="Y1407" s="226">
        <v>0</v>
      </c>
      <c r="Z1407" s="226">
        <v>0</v>
      </c>
      <c r="AA1407" s="226">
        <v>0</v>
      </c>
      <c r="AB1407" s="226">
        <v>0</v>
      </c>
      <c r="AC1407" s="226">
        <v>0</v>
      </c>
      <c r="AD1407" s="226">
        <v>0</v>
      </c>
      <c r="AE1407" s="226">
        <v>0</v>
      </c>
      <c r="AF1407" s="226">
        <v>0</v>
      </c>
      <c r="AG1407" s="226">
        <v>0</v>
      </c>
      <c r="AH1407" s="226">
        <v>0</v>
      </c>
      <c r="AI1407" s="226">
        <v>0</v>
      </c>
      <c r="AJ1407" s="226">
        <v>0</v>
      </c>
    </row>
    <row r="1408" spans="1:36" x14ac:dyDescent="0.25">
      <c r="A1408" s="17"/>
      <c r="B1408" s="226" t="s">
        <v>2212</v>
      </c>
      <c r="D1408" s="226">
        <v>842.322</v>
      </c>
      <c r="E1408" s="226">
        <v>862.73800000000006</v>
      </c>
      <c r="F1408" s="226">
        <v>881.87099999999998</v>
      </c>
      <c r="G1408" s="226">
        <v>949.82600000000002</v>
      </c>
      <c r="H1408" s="226">
        <v>956.34</v>
      </c>
      <c r="I1408" s="226">
        <v>974.32</v>
      </c>
      <c r="J1408" s="226">
        <v>984.803</v>
      </c>
      <c r="K1408" s="226">
        <v>994.404</v>
      </c>
      <c r="L1408" s="226">
        <v>1008.484</v>
      </c>
      <c r="M1408" s="226">
        <v>1019.26</v>
      </c>
      <c r="N1408" s="226">
        <v>1029.509</v>
      </c>
      <c r="O1408" s="226">
        <v>1042.453</v>
      </c>
      <c r="P1408" s="226">
        <v>1052.924</v>
      </c>
      <c r="Q1408" s="226">
        <v>1061.625</v>
      </c>
      <c r="R1408" s="226">
        <v>1077.807</v>
      </c>
      <c r="S1408" s="226">
        <v>1086.4690000000001</v>
      </c>
      <c r="T1408" s="226">
        <v>1095.7929999999999</v>
      </c>
      <c r="U1408" s="226">
        <v>1103.7180000000001</v>
      </c>
      <c r="V1408" s="226">
        <v>1112.4839999999999</v>
      </c>
      <c r="W1408" s="226">
        <v>1120.7639999999999</v>
      </c>
      <c r="X1408" s="226">
        <v>1129.4659999999999</v>
      </c>
      <c r="Y1408" s="226">
        <v>1134.223</v>
      </c>
      <c r="Z1408" s="226">
        <v>1139.46</v>
      </c>
      <c r="AA1408" s="226">
        <v>1147.4449999999999</v>
      </c>
      <c r="AB1408" s="226">
        <v>1154.9059999999999</v>
      </c>
      <c r="AC1408" s="226">
        <v>1161.568</v>
      </c>
      <c r="AD1408" s="226">
        <v>1166.7170000000001</v>
      </c>
      <c r="AE1408" s="226">
        <v>1169.894</v>
      </c>
      <c r="AF1408" s="226">
        <v>1175.3800000000001</v>
      </c>
      <c r="AG1408" s="226">
        <v>1178.556</v>
      </c>
      <c r="AH1408" s="226">
        <v>1179.1410000000001</v>
      </c>
      <c r="AI1408" s="226">
        <v>1184.7760000000001</v>
      </c>
      <c r="AJ1408" s="226">
        <v>1195.133</v>
      </c>
    </row>
    <row r="1409" spans="1:36" x14ac:dyDescent="0.25">
      <c r="A1409" s="17"/>
    </row>
    <row r="1410" spans="1:36" x14ac:dyDescent="0.25">
      <c r="A1410" s="17"/>
      <c r="B1410" s="226" t="s">
        <v>2369</v>
      </c>
    </row>
    <row r="1411" spans="1:36" x14ac:dyDescent="0.25">
      <c r="A1411" s="17"/>
      <c r="B1411" s="226" t="s">
        <v>2370</v>
      </c>
    </row>
    <row r="1412" spans="1:36" x14ac:dyDescent="0.25">
      <c r="A1412" s="17"/>
      <c r="B1412" s="226" t="s">
        <v>342</v>
      </c>
      <c r="D1412" s="226">
        <v>6.6520000000000001</v>
      </c>
      <c r="E1412" s="226">
        <v>7.4290000000000003</v>
      </c>
      <c r="F1412" s="226">
        <v>7.431</v>
      </c>
      <c r="G1412" s="226">
        <v>8.39</v>
      </c>
      <c r="H1412" s="226">
        <v>8.3010000000000002</v>
      </c>
      <c r="I1412" s="226">
        <v>8.2720000000000002</v>
      </c>
      <c r="J1412" s="226">
        <v>8.2539999999999996</v>
      </c>
      <c r="K1412" s="226">
        <v>8.25</v>
      </c>
      <c r="L1412" s="226">
        <v>8.3140000000000001</v>
      </c>
      <c r="M1412" s="226">
        <v>8.3379999999999992</v>
      </c>
      <c r="N1412" s="226">
        <v>8.4060000000000006</v>
      </c>
      <c r="O1412" s="226">
        <v>8.4649999999999999</v>
      </c>
      <c r="P1412" s="226">
        <v>8.5050000000000008</v>
      </c>
      <c r="Q1412" s="226">
        <v>8.5419999999999998</v>
      </c>
      <c r="R1412" s="226">
        <v>8.577</v>
      </c>
      <c r="S1412" s="226">
        <v>8.6140000000000008</v>
      </c>
      <c r="T1412" s="226">
        <v>8.6549999999999994</v>
      </c>
      <c r="U1412" s="226">
        <v>8.6959999999999997</v>
      </c>
      <c r="V1412" s="226">
        <v>8.7420000000000009</v>
      </c>
      <c r="W1412" s="226">
        <v>8.8350000000000009</v>
      </c>
      <c r="X1412" s="226">
        <v>8.9160000000000004</v>
      </c>
      <c r="Y1412" s="226">
        <v>8.98</v>
      </c>
      <c r="Z1412" s="226">
        <v>9.0329999999999995</v>
      </c>
      <c r="AA1412" s="226">
        <v>9.1679999999999993</v>
      </c>
      <c r="AB1412" s="226">
        <v>9.2829999999999995</v>
      </c>
      <c r="AC1412" s="226">
        <v>9.3800000000000008</v>
      </c>
      <c r="AD1412" s="226">
        <v>9.4160000000000004</v>
      </c>
      <c r="AE1412" s="226">
        <v>9.4359999999999999</v>
      </c>
      <c r="AF1412" s="226">
        <v>9.4369999999999994</v>
      </c>
      <c r="AG1412" s="226">
        <v>9.423</v>
      </c>
      <c r="AH1412" s="226">
        <v>9.2949999999999999</v>
      </c>
      <c r="AI1412" s="226">
        <v>9.2850000000000001</v>
      </c>
      <c r="AJ1412" s="226">
        <v>9.3659999999999997</v>
      </c>
    </row>
    <row r="1413" spans="1:36" x14ac:dyDescent="0.25">
      <c r="A1413" s="17"/>
      <c r="B1413" s="226" t="s">
        <v>2217</v>
      </c>
      <c r="D1413" s="226">
        <v>60.305</v>
      </c>
      <c r="E1413" s="226">
        <v>61.442999999999998</v>
      </c>
      <c r="F1413" s="226">
        <v>65.16</v>
      </c>
      <c r="G1413" s="226">
        <v>71.066999999999993</v>
      </c>
      <c r="H1413" s="226">
        <v>69.977000000000004</v>
      </c>
      <c r="I1413" s="226">
        <v>69.575999999999993</v>
      </c>
      <c r="J1413" s="226">
        <v>69.271000000000001</v>
      </c>
      <c r="K1413" s="226">
        <v>69.081999999999994</v>
      </c>
      <c r="L1413" s="226">
        <v>69.489999999999995</v>
      </c>
      <c r="M1413" s="226">
        <v>69.563000000000002</v>
      </c>
      <c r="N1413" s="226">
        <v>70.012</v>
      </c>
      <c r="O1413" s="226">
        <v>70.424000000000007</v>
      </c>
      <c r="P1413" s="226">
        <v>70.679000000000002</v>
      </c>
      <c r="Q1413" s="226">
        <v>70.927000000000007</v>
      </c>
      <c r="R1413" s="226">
        <v>71.188999999999993</v>
      </c>
      <c r="S1413" s="226">
        <v>71.501000000000005</v>
      </c>
      <c r="T1413" s="226">
        <v>71.844999999999999</v>
      </c>
      <c r="U1413" s="226">
        <v>72.215999999999994</v>
      </c>
      <c r="V1413" s="226">
        <v>72.631</v>
      </c>
      <c r="W1413" s="226">
        <v>73.417000000000002</v>
      </c>
      <c r="X1413" s="226">
        <v>74.087999999999994</v>
      </c>
      <c r="Y1413" s="226">
        <v>74.628</v>
      </c>
      <c r="Z1413" s="226">
        <v>75.078000000000003</v>
      </c>
      <c r="AA1413" s="226">
        <v>76.209000000000003</v>
      </c>
      <c r="AB1413" s="226">
        <v>77.177999999999997</v>
      </c>
      <c r="AC1413" s="226">
        <v>77.998000000000005</v>
      </c>
      <c r="AD1413" s="226">
        <v>78.301000000000002</v>
      </c>
      <c r="AE1413" s="226">
        <v>78.477999999999994</v>
      </c>
      <c r="AF1413" s="226">
        <v>78.492999999999995</v>
      </c>
      <c r="AG1413" s="226">
        <v>78.388999999999996</v>
      </c>
      <c r="AH1413" s="226">
        <v>77.326999999999998</v>
      </c>
      <c r="AI1413" s="226">
        <v>77.257999999999996</v>
      </c>
      <c r="AJ1413" s="226">
        <v>77.936000000000007</v>
      </c>
    </row>
    <row r="1414" spans="1:36" x14ac:dyDescent="0.25">
      <c r="A1414" s="17"/>
      <c r="B1414" s="226" t="s">
        <v>22</v>
      </c>
      <c r="D1414" s="226">
        <v>2.7690000000000001</v>
      </c>
      <c r="E1414" s="226">
        <v>3.5870000000000002</v>
      </c>
      <c r="F1414" s="226">
        <v>3.4329999999999998</v>
      </c>
      <c r="G1414" s="226">
        <v>3.5840000000000001</v>
      </c>
      <c r="H1414" s="226">
        <v>3.5230000000000001</v>
      </c>
      <c r="I1414" s="226">
        <v>3.524</v>
      </c>
      <c r="J1414" s="226">
        <v>3.5139999999999998</v>
      </c>
      <c r="K1414" s="226">
        <v>3.504</v>
      </c>
      <c r="L1414" s="226">
        <v>3.5089999999999999</v>
      </c>
      <c r="M1414" s="226">
        <v>3.5019999999999998</v>
      </c>
      <c r="N1414" s="226">
        <v>3.5030000000000001</v>
      </c>
      <c r="O1414" s="226">
        <v>3.5030000000000001</v>
      </c>
      <c r="P1414" s="226">
        <v>3.4950000000000001</v>
      </c>
      <c r="Q1414" s="226">
        <v>3.4830000000000001</v>
      </c>
      <c r="R1414" s="226">
        <v>3.4740000000000002</v>
      </c>
      <c r="S1414" s="226">
        <v>3.4630000000000001</v>
      </c>
      <c r="T1414" s="226">
        <v>3.448</v>
      </c>
      <c r="U1414" s="226">
        <v>3.4350000000000001</v>
      </c>
      <c r="V1414" s="226">
        <v>3.4260000000000002</v>
      </c>
      <c r="W1414" s="226">
        <v>3.4239999999999999</v>
      </c>
      <c r="X1414" s="226">
        <v>3.419</v>
      </c>
      <c r="Y1414" s="226">
        <v>3.4089999999999998</v>
      </c>
      <c r="Z1414" s="226">
        <v>3.4</v>
      </c>
      <c r="AA1414" s="226">
        <v>3.4119999999999999</v>
      </c>
      <c r="AB1414" s="226">
        <v>3.419</v>
      </c>
      <c r="AC1414" s="226">
        <v>3.4220000000000002</v>
      </c>
      <c r="AD1414" s="226">
        <v>3.4089999999999998</v>
      </c>
      <c r="AE1414" s="226">
        <v>3.3929999999999998</v>
      </c>
      <c r="AF1414" s="226">
        <v>3.3730000000000002</v>
      </c>
      <c r="AG1414" s="226">
        <v>3.35</v>
      </c>
      <c r="AH1414" s="226">
        <v>3.2869999999999999</v>
      </c>
      <c r="AI1414" s="226">
        <v>3.278</v>
      </c>
      <c r="AJ1414" s="226">
        <v>3.28</v>
      </c>
    </row>
    <row r="1415" spans="1:36" x14ac:dyDescent="0.25">
      <c r="A1415" s="17"/>
      <c r="B1415" s="226" t="s">
        <v>2265</v>
      </c>
      <c r="D1415" s="226">
        <v>0</v>
      </c>
      <c r="E1415" s="226">
        <v>0</v>
      </c>
      <c r="F1415" s="226">
        <v>0</v>
      </c>
      <c r="G1415" s="226">
        <v>0</v>
      </c>
      <c r="H1415" s="226">
        <v>0</v>
      </c>
      <c r="I1415" s="226">
        <v>0</v>
      </c>
      <c r="J1415" s="226">
        <v>0</v>
      </c>
      <c r="K1415" s="226">
        <v>0</v>
      </c>
      <c r="L1415" s="226">
        <v>0</v>
      </c>
      <c r="M1415" s="226">
        <v>0</v>
      </c>
      <c r="N1415" s="226">
        <v>0</v>
      </c>
      <c r="O1415" s="226">
        <v>0</v>
      </c>
      <c r="P1415" s="226">
        <v>0</v>
      </c>
      <c r="Q1415" s="226">
        <v>0</v>
      </c>
      <c r="R1415" s="226">
        <v>0</v>
      </c>
      <c r="S1415" s="226">
        <v>0</v>
      </c>
      <c r="T1415" s="226">
        <v>0</v>
      </c>
      <c r="U1415" s="226">
        <v>0</v>
      </c>
      <c r="V1415" s="226">
        <v>0</v>
      </c>
      <c r="W1415" s="226">
        <v>0</v>
      </c>
      <c r="X1415" s="226">
        <v>0</v>
      </c>
      <c r="Y1415" s="226">
        <v>0</v>
      </c>
      <c r="Z1415" s="226">
        <v>0</v>
      </c>
      <c r="AA1415" s="226">
        <v>0</v>
      </c>
      <c r="AB1415" s="226">
        <v>0</v>
      </c>
      <c r="AC1415" s="226">
        <v>0</v>
      </c>
      <c r="AD1415" s="226">
        <v>0</v>
      </c>
      <c r="AE1415" s="226">
        <v>0</v>
      </c>
      <c r="AF1415" s="226">
        <v>0</v>
      </c>
      <c r="AG1415" s="226">
        <v>0</v>
      </c>
      <c r="AH1415" s="226">
        <v>0</v>
      </c>
      <c r="AI1415" s="226">
        <v>0</v>
      </c>
      <c r="AJ1415" s="226">
        <v>0</v>
      </c>
    </row>
    <row r="1416" spans="1:36" x14ac:dyDescent="0.25">
      <c r="A1416" s="17"/>
      <c r="B1416" s="226" t="s">
        <v>2218</v>
      </c>
      <c r="D1416" s="226">
        <v>0</v>
      </c>
      <c r="E1416" s="226">
        <v>0</v>
      </c>
      <c r="F1416" s="226">
        <v>0</v>
      </c>
      <c r="G1416" s="226">
        <v>0</v>
      </c>
      <c r="H1416" s="226">
        <v>0</v>
      </c>
      <c r="I1416" s="226">
        <v>0</v>
      </c>
      <c r="J1416" s="226">
        <v>0</v>
      </c>
      <c r="K1416" s="226">
        <v>0</v>
      </c>
      <c r="L1416" s="226">
        <v>0</v>
      </c>
      <c r="M1416" s="226">
        <v>0</v>
      </c>
      <c r="N1416" s="226">
        <v>0</v>
      </c>
      <c r="O1416" s="226">
        <v>0</v>
      </c>
      <c r="P1416" s="226">
        <v>0</v>
      </c>
      <c r="Q1416" s="226">
        <v>0</v>
      </c>
      <c r="R1416" s="226">
        <v>0</v>
      </c>
      <c r="S1416" s="226">
        <v>0</v>
      </c>
      <c r="T1416" s="226">
        <v>0</v>
      </c>
      <c r="U1416" s="226">
        <v>0</v>
      </c>
      <c r="V1416" s="226">
        <v>0</v>
      </c>
      <c r="W1416" s="226">
        <v>0</v>
      </c>
      <c r="X1416" s="226">
        <v>0</v>
      </c>
      <c r="Y1416" s="226">
        <v>0</v>
      </c>
      <c r="Z1416" s="226">
        <v>0</v>
      </c>
      <c r="AA1416" s="226">
        <v>0</v>
      </c>
      <c r="AB1416" s="226">
        <v>0</v>
      </c>
      <c r="AC1416" s="226">
        <v>0</v>
      </c>
      <c r="AD1416" s="226">
        <v>0</v>
      </c>
      <c r="AE1416" s="226">
        <v>0</v>
      </c>
      <c r="AF1416" s="226">
        <v>0</v>
      </c>
      <c r="AG1416" s="226">
        <v>0</v>
      </c>
      <c r="AH1416" s="226">
        <v>0</v>
      </c>
      <c r="AI1416" s="226">
        <v>0</v>
      </c>
      <c r="AJ1416" s="226">
        <v>0</v>
      </c>
    </row>
    <row r="1417" spans="1:36" x14ac:dyDescent="0.25">
      <c r="A1417" s="17"/>
      <c r="B1417" s="226" t="s">
        <v>2219</v>
      </c>
      <c r="D1417" s="226">
        <v>177.11099999999999</v>
      </c>
      <c r="E1417" s="226">
        <v>182.88900000000001</v>
      </c>
      <c r="F1417" s="226">
        <v>193.59100000000001</v>
      </c>
      <c r="G1417" s="226">
        <v>212.39599999999999</v>
      </c>
      <c r="H1417" s="226">
        <v>207.43</v>
      </c>
      <c r="I1417" s="226">
        <v>206.42500000000001</v>
      </c>
      <c r="J1417" s="226">
        <v>205.44</v>
      </c>
      <c r="K1417" s="226">
        <v>204.93899999999999</v>
      </c>
      <c r="L1417" s="226">
        <v>206.30500000000001</v>
      </c>
      <c r="M1417" s="226">
        <v>206.69499999999999</v>
      </c>
      <c r="N1417" s="226">
        <v>208.15700000000001</v>
      </c>
      <c r="O1417" s="226">
        <v>209.45</v>
      </c>
      <c r="P1417" s="226">
        <v>210.36500000000001</v>
      </c>
      <c r="Q1417" s="226">
        <v>211.31200000000001</v>
      </c>
      <c r="R1417" s="226">
        <v>211.88399999999999</v>
      </c>
      <c r="S1417" s="226">
        <v>212.685</v>
      </c>
      <c r="T1417" s="226">
        <v>213.65700000000001</v>
      </c>
      <c r="U1417" s="226">
        <v>214.61799999999999</v>
      </c>
      <c r="V1417" s="226">
        <v>215.495</v>
      </c>
      <c r="W1417" s="226">
        <v>217.73699999999999</v>
      </c>
      <c r="X1417" s="226">
        <v>219.39500000000001</v>
      </c>
      <c r="Y1417" s="226">
        <v>220.97499999999999</v>
      </c>
      <c r="Z1417" s="226">
        <v>222.00800000000001</v>
      </c>
      <c r="AA1417" s="226">
        <v>225.047</v>
      </c>
      <c r="AB1417" s="226">
        <v>227.691</v>
      </c>
      <c r="AC1417" s="226">
        <v>229.87799999999999</v>
      </c>
      <c r="AD1417" s="226">
        <v>230.56299999999999</v>
      </c>
      <c r="AE1417" s="226">
        <v>230.858</v>
      </c>
      <c r="AF1417" s="226">
        <v>230.69900000000001</v>
      </c>
      <c r="AG1417" s="226">
        <v>230.15700000000001</v>
      </c>
      <c r="AH1417" s="226">
        <v>226.81899999999999</v>
      </c>
      <c r="AI1417" s="226">
        <v>226.399</v>
      </c>
      <c r="AJ1417" s="226">
        <v>228.166</v>
      </c>
    </row>
    <row r="1418" spans="1:36" x14ac:dyDescent="0.25">
      <c r="A1418" s="17"/>
      <c r="B1418" s="226" t="s">
        <v>2221</v>
      </c>
      <c r="D1418" s="226">
        <v>27.329000000000001</v>
      </c>
      <c r="E1418" s="226">
        <v>27.850999999999999</v>
      </c>
      <c r="F1418" s="226">
        <v>29.433</v>
      </c>
      <c r="G1418" s="226">
        <v>32.308999999999997</v>
      </c>
      <c r="H1418" s="226">
        <v>31.56</v>
      </c>
      <c r="I1418" s="226">
        <v>31.361999999999998</v>
      </c>
      <c r="J1418" s="226">
        <v>31.443000000000001</v>
      </c>
      <c r="K1418" s="226">
        <v>31.443000000000001</v>
      </c>
      <c r="L1418" s="226">
        <v>31.62</v>
      </c>
      <c r="M1418" s="226">
        <v>31.614000000000001</v>
      </c>
      <c r="N1418" s="226">
        <v>31.794</v>
      </c>
      <c r="O1418" s="226">
        <v>32.029000000000003</v>
      </c>
      <c r="P1418" s="226">
        <v>32.078000000000003</v>
      </c>
      <c r="Q1418" s="226">
        <v>32.088999999999999</v>
      </c>
      <c r="R1418" s="226">
        <v>32.448</v>
      </c>
      <c r="S1418" s="226">
        <v>32.767000000000003</v>
      </c>
      <c r="T1418" s="226">
        <v>33.009</v>
      </c>
      <c r="U1418" s="226">
        <v>33.33</v>
      </c>
      <c r="V1418" s="226">
        <v>33.869</v>
      </c>
      <c r="W1418" s="226">
        <v>34.332999999999998</v>
      </c>
      <c r="X1418" s="226">
        <v>34.944000000000003</v>
      </c>
      <c r="Y1418" s="226">
        <v>35.244</v>
      </c>
      <c r="Z1418" s="226">
        <v>35.756999999999998</v>
      </c>
      <c r="AA1418" s="226">
        <v>36.601999999999997</v>
      </c>
      <c r="AB1418" s="226">
        <v>37.284999999999997</v>
      </c>
      <c r="AC1418" s="226">
        <v>37.911999999999999</v>
      </c>
      <c r="AD1418" s="226">
        <v>38.265999999999998</v>
      </c>
      <c r="AE1418" s="226">
        <v>38.576999999999998</v>
      </c>
      <c r="AF1418" s="226">
        <v>38.792999999999999</v>
      </c>
      <c r="AG1418" s="226">
        <v>38.976999999999997</v>
      </c>
      <c r="AH1418" s="226">
        <v>38.668999999999997</v>
      </c>
      <c r="AI1418" s="226">
        <v>38.853999999999999</v>
      </c>
      <c r="AJ1418" s="226">
        <v>39.414999999999999</v>
      </c>
    </row>
    <row r="1419" spans="1:36" x14ac:dyDescent="0.25">
      <c r="A1419" s="17"/>
      <c r="B1419" s="226" t="s">
        <v>2212</v>
      </c>
      <c r="D1419" s="226">
        <v>274.166</v>
      </c>
      <c r="E1419" s="226">
        <v>283.19799999999998</v>
      </c>
      <c r="F1419" s="226">
        <v>299.04899999999998</v>
      </c>
      <c r="G1419" s="226">
        <v>327.745</v>
      </c>
      <c r="H1419" s="226">
        <v>320.79000000000002</v>
      </c>
      <c r="I1419" s="226">
        <v>319.15800000000002</v>
      </c>
      <c r="J1419" s="226">
        <v>317.92099999999999</v>
      </c>
      <c r="K1419" s="226">
        <v>317.21699999999998</v>
      </c>
      <c r="L1419" s="226">
        <v>319.238</v>
      </c>
      <c r="M1419" s="226">
        <v>319.71199999999999</v>
      </c>
      <c r="N1419" s="226">
        <v>321.87099999999998</v>
      </c>
      <c r="O1419" s="226">
        <v>323.87099999999998</v>
      </c>
      <c r="P1419" s="226">
        <v>325.12200000000001</v>
      </c>
      <c r="Q1419" s="226">
        <v>326.35199999999998</v>
      </c>
      <c r="R1419" s="226">
        <v>327.572</v>
      </c>
      <c r="S1419" s="226">
        <v>329.029</v>
      </c>
      <c r="T1419" s="226">
        <v>330.61399999999998</v>
      </c>
      <c r="U1419" s="226">
        <v>332.29399999999998</v>
      </c>
      <c r="V1419" s="226">
        <v>334.16399999999999</v>
      </c>
      <c r="W1419" s="226">
        <v>337.74599999999998</v>
      </c>
      <c r="X1419" s="226">
        <v>340.762</v>
      </c>
      <c r="Y1419" s="226">
        <v>343.23700000000002</v>
      </c>
      <c r="Z1419" s="226">
        <v>345.27600000000001</v>
      </c>
      <c r="AA1419" s="226">
        <v>350.43900000000002</v>
      </c>
      <c r="AB1419" s="226">
        <v>354.85599999999999</v>
      </c>
      <c r="AC1419" s="226">
        <v>358.59</v>
      </c>
      <c r="AD1419" s="226">
        <v>359.95499999999998</v>
      </c>
      <c r="AE1419" s="226">
        <v>360.74200000000002</v>
      </c>
      <c r="AF1419" s="226">
        <v>360.79500000000002</v>
      </c>
      <c r="AG1419" s="226">
        <v>360.298</v>
      </c>
      <c r="AH1419" s="226">
        <v>355.39600000000002</v>
      </c>
      <c r="AI1419" s="226">
        <v>355.07499999999999</v>
      </c>
      <c r="AJ1419" s="226">
        <v>358.16300000000001</v>
      </c>
    </row>
    <row r="1420" spans="1:36" x14ac:dyDescent="0.25">
      <c r="A1420" s="17"/>
      <c r="B1420" s="226" t="s">
        <v>2371</v>
      </c>
    </row>
    <row r="1421" spans="1:36" x14ac:dyDescent="0.25">
      <c r="A1421" s="17"/>
      <c r="B1421" s="226" t="s">
        <v>342</v>
      </c>
      <c r="D1421" s="226">
        <v>3.254</v>
      </c>
      <c r="E1421" s="226">
        <v>3.6469999999999998</v>
      </c>
      <c r="F1421" s="226">
        <v>3.286</v>
      </c>
      <c r="G1421" s="226">
        <v>3.2069999999999999</v>
      </c>
      <c r="H1421" s="226">
        <v>3.2549999999999999</v>
      </c>
      <c r="I1421" s="226">
        <v>3.4020000000000001</v>
      </c>
      <c r="J1421" s="226">
        <v>3.4990000000000001</v>
      </c>
      <c r="K1421" s="226">
        <v>3.6139999999999999</v>
      </c>
      <c r="L1421" s="226">
        <v>3.7240000000000002</v>
      </c>
      <c r="M1421" s="226">
        <v>3.8029999999999999</v>
      </c>
      <c r="N1421" s="226">
        <v>3.8969999999999998</v>
      </c>
      <c r="O1421" s="226">
        <v>3.9910000000000001</v>
      </c>
      <c r="P1421" s="226">
        <v>4.0730000000000004</v>
      </c>
      <c r="Q1421" s="226">
        <v>4.149</v>
      </c>
      <c r="R1421" s="226">
        <v>4.2320000000000002</v>
      </c>
      <c r="S1421" s="226">
        <v>4.3120000000000003</v>
      </c>
      <c r="T1421" s="226">
        <v>4.4000000000000004</v>
      </c>
      <c r="U1421" s="226">
        <v>4.484</v>
      </c>
      <c r="V1421" s="226">
        <v>4.5640000000000001</v>
      </c>
      <c r="W1421" s="226">
        <v>4.6520000000000001</v>
      </c>
      <c r="X1421" s="226">
        <v>4.7359999999999998</v>
      </c>
      <c r="Y1421" s="226">
        <v>4.8040000000000003</v>
      </c>
      <c r="Z1421" s="226">
        <v>4.8710000000000004</v>
      </c>
      <c r="AA1421" s="226">
        <v>4.9649999999999999</v>
      </c>
      <c r="AB1421" s="226">
        <v>5.048</v>
      </c>
      <c r="AC1421" s="226">
        <v>5.125</v>
      </c>
      <c r="AD1421" s="226">
        <v>5.1920000000000002</v>
      </c>
      <c r="AE1421" s="226">
        <v>5.2519999999999998</v>
      </c>
      <c r="AF1421" s="226">
        <v>5.335</v>
      </c>
      <c r="AG1421" s="226">
        <v>5.3979999999999997</v>
      </c>
      <c r="AH1421" s="226">
        <v>5.4279999999999999</v>
      </c>
      <c r="AI1421" s="226">
        <v>5.5229999999999997</v>
      </c>
      <c r="AJ1421" s="226">
        <v>5.6719999999999997</v>
      </c>
    </row>
    <row r="1422" spans="1:36" x14ac:dyDescent="0.25">
      <c r="A1422" s="17"/>
      <c r="B1422" s="226" t="s">
        <v>2217</v>
      </c>
      <c r="D1422" s="226">
        <v>264.49200000000002</v>
      </c>
      <c r="E1422" s="226">
        <v>273.59699999999998</v>
      </c>
      <c r="F1422" s="226">
        <v>259.16899999999998</v>
      </c>
      <c r="G1422" s="226">
        <v>242.47499999999999</v>
      </c>
      <c r="H1422" s="226">
        <v>244.976</v>
      </c>
      <c r="I1422" s="226">
        <v>257.53100000000001</v>
      </c>
      <c r="J1422" s="226">
        <v>265.67700000000002</v>
      </c>
      <c r="K1422" s="226">
        <v>275.22899999999998</v>
      </c>
      <c r="L1422" s="226">
        <v>284.48</v>
      </c>
      <c r="M1422" s="226">
        <v>290.959</v>
      </c>
      <c r="N1422" s="226">
        <v>298.72000000000003</v>
      </c>
      <c r="O1422" s="226">
        <v>306.65600000000001</v>
      </c>
      <c r="P1422" s="226">
        <v>313.54000000000002</v>
      </c>
      <c r="Q1422" s="226">
        <v>319.92200000000003</v>
      </c>
      <c r="R1422" s="226">
        <v>327.09399999999999</v>
      </c>
      <c r="S1422" s="226">
        <v>334.14299999999997</v>
      </c>
      <c r="T1422" s="226">
        <v>341.91899999999998</v>
      </c>
      <c r="U1422" s="226">
        <v>349.26</v>
      </c>
      <c r="V1422" s="226">
        <v>356.33199999999999</v>
      </c>
      <c r="W1422" s="226">
        <v>364.14</v>
      </c>
      <c r="X1422" s="226">
        <v>371.488</v>
      </c>
      <c r="Y1422" s="226">
        <v>377.62299999999999</v>
      </c>
      <c r="Z1422" s="226">
        <v>383.53699999999998</v>
      </c>
      <c r="AA1422" s="226">
        <v>391.84699999999998</v>
      </c>
      <c r="AB1422" s="226">
        <v>399.08100000000002</v>
      </c>
      <c r="AC1422" s="226">
        <v>406.02800000000002</v>
      </c>
      <c r="AD1422" s="226">
        <v>411.95600000000002</v>
      </c>
      <c r="AE1422" s="226">
        <v>417.24</v>
      </c>
      <c r="AF1422" s="226">
        <v>424.51799999999997</v>
      </c>
      <c r="AG1422" s="226">
        <v>430.19099999999997</v>
      </c>
      <c r="AH1422" s="226">
        <v>432.85599999999999</v>
      </c>
      <c r="AI1422" s="226">
        <v>441.11500000000001</v>
      </c>
      <c r="AJ1422" s="226">
        <v>454.31900000000002</v>
      </c>
    </row>
    <row r="1423" spans="1:36" x14ac:dyDescent="0.25">
      <c r="A1423" s="17"/>
      <c r="B1423" s="226" t="s">
        <v>2265</v>
      </c>
      <c r="D1423" s="226">
        <v>0</v>
      </c>
      <c r="E1423" s="226">
        <v>0</v>
      </c>
      <c r="F1423" s="226">
        <v>0</v>
      </c>
      <c r="G1423" s="226">
        <v>0</v>
      </c>
      <c r="H1423" s="226">
        <v>0</v>
      </c>
      <c r="I1423" s="226">
        <v>0</v>
      </c>
      <c r="J1423" s="226">
        <v>0</v>
      </c>
      <c r="K1423" s="226">
        <v>0</v>
      </c>
      <c r="L1423" s="226">
        <v>0</v>
      </c>
      <c r="M1423" s="226">
        <v>0</v>
      </c>
      <c r="N1423" s="226">
        <v>0</v>
      </c>
      <c r="O1423" s="226">
        <v>0</v>
      </c>
      <c r="P1423" s="226">
        <v>0</v>
      </c>
      <c r="Q1423" s="226">
        <v>0</v>
      </c>
      <c r="R1423" s="226">
        <v>0</v>
      </c>
      <c r="S1423" s="226">
        <v>0</v>
      </c>
      <c r="T1423" s="226">
        <v>0</v>
      </c>
      <c r="U1423" s="226">
        <v>0</v>
      </c>
      <c r="V1423" s="226">
        <v>0</v>
      </c>
      <c r="W1423" s="226">
        <v>0</v>
      </c>
      <c r="X1423" s="226">
        <v>0</v>
      </c>
      <c r="Y1423" s="226">
        <v>0</v>
      </c>
      <c r="Z1423" s="226">
        <v>0</v>
      </c>
      <c r="AA1423" s="226">
        <v>0</v>
      </c>
      <c r="AB1423" s="226">
        <v>0</v>
      </c>
      <c r="AC1423" s="226">
        <v>0</v>
      </c>
      <c r="AD1423" s="226">
        <v>0</v>
      </c>
      <c r="AE1423" s="226">
        <v>0</v>
      </c>
      <c r="AF1423" s="226">
        <v>0</v>
      </c>
      <c r="AG1423" s="226">
        <v>0</v>
      </c>
      <c r="AH1423" s="226">
        <v>0</v>
      </c>
      <c r="AI1423" s="226">
        <v>0</v>
      </c>
      <c r="AJ1423" s="226">
        <v>0</v>
      </c>
    </row>
    <row r="1424" spans="1:36" x14ac:dyDescent="0.25">
      <c r="A1424" s="17"/>
      <c r="B1424" s="226" t="s">
        <v>2218</v>
      </c>
      <c r="D1424" s="226">
        <v>551.64599999999996</v>
      </c>
      <c r="E1424" s="226">
        <v>567.62300000000005</v>
      </c>
      <c r="F1424" s="226">
        <v>539.14099999999996</v>
      </c>
      <c r="G1424" s="226">
        <v>510.36399999999998</v>
      </c>
      <c r="H1424" s="226">
        <v>509.66399999999999</v>
      </c>
      <c r="I1424" s="226">
        <v>530.54600000000005</v>
      </c>
      <c r="J1424" s="226">
        <v>543.29600000000005</v>
      </c>
      <c r="K1424" s="226">
        <v>558.63900000000001</v>
      </c>
      <c r="L1424" s="226">
        <v>573.48500000000001</v>
      </c>
      <c r="M1424" s="226">
        <v>583.93700000000001</v>
      </c>
      <c r="N1424" s="226">
        <v>596.32799999999997</v>
      </c>
      <c r="O1424" s="226">
        <v>609.10400000000004</v>
      </c>
      <c r="P1424" s="226">
        <v>619.90099999999995</v>
      </c>
      <c r="Q1424" s="226">
        <v>629.77700000000004</v>
      </c>
      <c r="R1424" s="226">
        <v>640.67399999999998</v>
      </c>
      <c r="S1424" s="226">
        <v>651.11300000000006</v>
      </c>
      <c r="T1424" s="226">
        <v>662.19600000000003</v>
      </c>
      <c r="U1424" s="226">
        <v>672.84</v>
      </c>
      <c r="V1424" s="226">
        <v>682.44799999999998</v>
      </c>
      <c r="W1424" s="226">
        <v>693.66499999999996</v>
      </c>
      <c r="X1424" s="226">
        <v>703.57500000000005</v>
      </c>
      <c r="Y1424" s="226">
        <v>711.58</v>
      </c>
      <c r="Z1424" s="226">
        <v>719.072</v>
      </c>
      <c r="AA1424" s="226">
        <v>730.40200000000004</v>
      </c>
      <c r="AB1424" s="226">
        <v>739.84799999999996</v>
      </c>
      <c r="AC1424" s="226">
        <v>748.60299999999995</v>
      </c>
      <c r="AD1424" s="226">
        <v>755.60900000000004</v>
      </c>
      <c r="AE1424" s="226">
        <v>761.40899999999999</v>
      </c>
      <c r="AF1424" s="226">
        <v>770.42700000000002</v>
      </c>
      <c r="AG1424" s="226">
        <v>776.61500000000001</v>
      </c>
      <c r="AH1424" s="226">
        <v>777.81799999999998</v>
      </c>
      <c r="AI1424" s="226">
        <v>788.02499999999998</v>
      </c>
      <c r="AJ1424" s="226">
        <v>806.00099999999998</v>
      </c>
    </row>
    <row r="1425" spans="1:36" x14ac:dyDescent="0.25">
      <c r="A1425" s="17"/>
      <c r="B1425" s="226" t="s">
        <v>2219</v>
      </c>
      <c r="D1425" s="226">
        <v>42.795000000000002</v>
      </c>
      <c r="E1425" s="226">
        <v>44.139000000000003</v>
      </c>
      <c r="F1425" s="226">
        <v>42.296999999999997</v>
      </c>
      <c r="G1425" s="226">
        <v>40.402000000000001</v>
      </c>
      <c r="H1425" s="226">
        <v>40.118000000000002</v>
      </c>
      <c r="I1425" s="226">
        <v>41.54</v>
      </c>
      <c r="J1425" s="226">
        <v>42.301000000000002</v>
      </c>
      <c r="K1425" s="226">
        <v>43.054000000000002</v>
      </c>
      <c r="L1425" s="226">
        <v>43.655000000000001</v>
      </c>
      <c r="M1425" s="226">
        <v>44.073</v>
      </c>
      <c r="N1425" s="226">
        <v>44.371000000000002</v>
      </c>
      <c r="O1425" s="226">
        <v>44.845999999999997</v>
      </c>
      <c r="P1425" s="226">
        <v>45.13</v>
      </c>
      <c r="Q1425" s="226">
        <v>45.405999999999999</v>
      </c>
      <c r="R1425" s="226">
        <v>45.661999999999999</v>
      </c>
      <c r="S1425" s="226">
        <v>45.841000000000001</v>
      </c>
      <c r="T1425" s="226">
        <v>46.02</v>
      </c>
      <c r="U1425" s="226">
        <v>45.88</v>
      </c>
      <c r="V1425" s="226">
        <v>46.026000000000003</v>
      </c>
      <c r="W1425" s="226">
        <v>46.192</v>
      </c>
      <c r="X1425" s="226">
        <v>46.271999999999998</v>
      </c>
      <c r="Y1425" s="226">
        <v>46.07</v>
      </c>
      <c r="Z1425" s="226">
        <v>45.746000000000002</v>
      </c>
      <c r="AA1425" s="226">
        <v>45.692</v>
      </c>
      <c r="AB1425" s="226">
        <v>45.58</v>
      </c>
      <c r="AC1425" s="226">
        <v>45.497999999999998</v>
      </c>
      <c r="AD1425" s="226">
        <v>45.268000000000001</v>
      </c>
      <c r="AE1425" s="226">
        <v>44.936999999999998</v>
      </c>
      <c r="AF1425" s="226">
        <v>44.734999999999999</v>
      </c>
      <c r="AG1425" s="226">
        <v>44.436</v>
      </c>
      <c r="AH1425" s="226">
        <v>43.844999999999999</v>
      </c>
      <c r="AI1425" s="226">
        <v>43.695999999999998</v>
      </c>
      <c r="AJ1425" s="226">
        <v>44.012999999999998</v>
      </c>
    </row>
    <row r="1426" spans="1:36" x14ac:dyDescent="0.25">
      <c r="A1426" s="17"/>
      <c r="B1426" s="226" t="s">
        <v>2221</v>
      </c>
      <c r="D1426" s="226">
        <v>92.36</v>
      </c>
      <c r="E1426" s="226">
        <v>97.46</v>
      </c>
      <c r="F1426" s="226">
        <v>94.41</v>
      </c>
      <c r="G1426" s="226">
        <v>91.123000000000005</v>
      </c>
      <c r="H1426" s="226">
        <v>93.162999999999997</v>
      </c>
      <c r="I1426" s="226">
        <v>98.843999999999994</v>
      </c>
      <c r="J1426" s="226">
        <v>103.572</v>
      </c>
      <c r="K1426" s="226">
        <v>108.892</v>
      </c>
      <c r="L1426" s="226">
        <v>114.20699999999999</v>
      </c>
      <c r="M1426" s="226">
        <v>117.97199999999999</v>
      </c>
      <c r="N1426" s="226">
        <v>122.767</v>
      </c>
      <c r="O1426" s="226">
        <v>127.34099999999999</v>
      </c>
      <c r="P1426" s="226">
        <v>131.732</v>
      </c>
      <c r="Q1426" s="226">
        <v>135.892</v>
      </c>
      <c r="R1426" s="226">
        <v>140.75</v>
      </c>
      <c r="S1426" s="226">
        <v>145.81899999999999</v>
      </c>
      <c r="T1426" s="226">
        <v>151.78200000000001</v>
      </c>
      <c r="U1426" s="226">
        <v>157.58799999999999</v>
      </c>
      <c r="V1426" s="226">
        <v>163.44499999999999</v>
      </c>
      <c r="W1426" s="226">
        <v>169.34399999999999</v>
      </c>
      <c r="X1426" s="226">
        <v>175.584</v>
      </c>
      <c r="Y1426" s="226">
        <v>181.34800000000001</v>
      </c>
      <c r="Z1426" s="226">
        <v>187.27600000000001</v>
      </c>
      <c r="AA1426" s="226">
        <v>194.38300000000001</v>
      </c>
      <c r="AB1426" s="226">
        <v>201.03899999999999</v>
      </c>
      <c r="AC1426" s="226">
        <v>207.685</v>
      </c>
      <c r="AD1426" s="226">
        <v>213.97499999999999</v>
      </c>
      <c r="AE1426" s="226">
        <v>220.14400000000001</v>
      </c>
      <c r="AF1426" s="226">
        <v>227.39400000000001</v>
      </c>
      <c r="AG1426" s="226">
        <v>233.982</v>
      </c>
      <c r="AH1426" s="226">
        <v>239.18299999999999</v>
      </c>
      <c r="AI1426" s="226">
        <v>247.34399999999999</v>
      </c>
      <c r="AJ1426" s="226">
        <v>258.19299999999998</v>
      </c>
    </row>
    <row r="1427" spans="1:36" x14ac:dyDescent="0.25">
      <c r="A1427" s="17"/>
      <c r="B1427" s="226" t="s">
        <v>2212</v>
      </c>
      <c r="D1427" s="226">
        <v>954.548</v>
      </c>
      <c r="E1427" s="226">
        <v>986.46600000000001</v>
      </c>
      <c r="F1427" s="226">
        <v>938.30499999999995</v>
      </c>
      <c r="G1427" s="226">
        <v>887.57</v>
      </c>
      <c r="H1427" s="226">
        <v>891.17700000000002</v>
      </c>
      <c r="I1427" s="226">
        <v>931.86400000000003</v>
      </c>
      <c r="J1427" s="226">
        <v>958.346</v>
      </c>
      <c r="K1427" s="226">
        <v>989.428</v>
      </c>
      <c r="L1427" s="226">
        <v>1019.55</v>
      </c>
      <c r="M1427" s="226">
        <v>1040.7449999999999</v>
      </c>
      <c r="N1427" s="226">
        <v>1066.0820000000001</v>
      </c>
      <c r="O1427" s="226">
        <v>1091.9390000000001</v>
      </c>
      <c r="P1427" s="226">
        <v>1114.377</v>
      </c>
      <c r="Q1427" s="226">
        <v>1135.146</v>
      </c>
      <c r="R1427" s="226">
        <v>1158.412</v>
      </c>
      <c r="S1427" s="226">
        <v>1181.2270000000001</v>
      </c>
      <c r="T1427" s="226">
        <v>1206.317</v>
      </c>
      <c r="U1427" s="226">
        <v>1230.0519999999999</v>
      </c>
      <c r="V1427" s="226">
        <v>1252.8140000000001</v>
      </c>
      <c r="W1427" s="226">
        <v>1277.9939999999999</v>
      </c>
      <c r="X1427" s="226">
        <v>1301.654</v>
      </c>
      <c r="Y1427" s="226">
        <v>1321.425</v>
      </c>
      <c r="Z1427" s="226">
        <v>1340.5029999999999</v>
      </c>
      <c r="AA1427" s="226">
        <v>1367.288</v>
      </c>
      <c r="AB1427" s="226">
        <v>1390.595</v>
      </c>
      <c r="AC1427" s="226">
        <v>1412.9390000000001</v>
      </c>
      <c r="AD1427" s="226">
        <v>1432</v>
      </c>
      <c r="AE1427" s="226">
        <v>1448.9829999999999</v>
      </c>
      <c r="AF1427" s="226">
        <v>1472.41</v>
      </c>
      <c r="AG1427" s="226">
        <v>1490.623</v>
      </c>
      <c r="AH1427" s="226">
        <v>1499.13</v>
      </c>
      <c r="AI1427" s="226">
        <v>1525.702</v>
      </c>
      <c r="AJ1427" s="226">
        <v>1568.1969999999999</v>
      </c>
    </row>
    <row r="1428" spans="1:36" x14ac:dyDescent="0.25">
      <c r="A1428" s="17"/>
      <c r="B1428" s="226" t="s">
        <v>2372</v>
      </c>
    </row>
    <row r="1429" spans="1:36" x14ac:dyDescent="0.25">
      <c r="A1429" s="17"/>
      <c r="B1429" s="226" t="s">
        <v>342</v>
      </c>
      <c r="D1429" s="226">
        <v>3.339</v>
      </c>
      <c r="E1429" s="226">
        <v>3.8050000000000002</v>
      </c>
      <c r="F1429" s="226">
        <v>3.8140000000000001</v>
      </c>
      <c r="G1429" s="226">
        <v>4.3570000000000002</v>
      </c>
      <c r="H1429" s="226">
        <v>4.68</v>
      </c>
      <c r="I1429" s="226">
        <v>4.7309999999999999</v>
      </c>
      <c r="J1429" s="226">
        <v>4.7889999999999997</v>
      </c>
      <c r="K1429" s="226">
        <v>4.984</v>
      </c>
      <c r="L1429" s="226">
        <v>5.1859999999999999</v>
      </c>
      <c r="M1429" s="226">
        <v>5.3040000000000003</v>
      </c>
      <c r="N1429" s="226">
        <v>5.3810000000000002</v>
      </c>
      <c r="O1429" s="226">
        <v>5.4269999999999996</v>
      </c>
      <c r="P1429" s="226">
        <v>5.4870000000000001</v>
      </c>
      <c r="Q1429" s="226">
        <v>5.6219999999999999</v>
      </c>
      <c r="R1429" s="226">
        <v>5.8129999999999997</v>
      </c>
      <c r="S1429" s="226">
        <v>5.9539999999999997</v>
      </c>
      <c r="T1429" s="226">
        <v>6.04</v>
      </c>
      <c r="U1429" s="226">
        <v>6.1289999999999996</v>
      </c>
      <c r="V1429" s="226">
        <v>6.2309999999999999</v>
      </c>
      <c r="W1429" s="226">
        <v>6.3620000000000001</v>
      </c>
      <c r="X1429" s="226">
        <v>6.47</v>
      </c>
      <c r="Y1429" s="226">
        <v>6.577</v>
      </c>
      <c r="Z1429" s="226">
        <v>6.6769999999999996</v>
      </c>
      <c r="AA1429" s="226">
        <v>6.7830000000000004</v>
      </c>
      <c r="AB1429" s="226">
        <v>6.899</v>
      </c>
      <c r="AC1429" s="226">
        <v>7.0739999999999998</v>
      </c>
      <c r="AD1429" s="226">
        <v>7.2350000000000003</v>
      </c>
      <c r="AE1429" s="226">
        <v>7.3920000000000003</v>
      </c>
      <c r="AF1429" s="226">
        <v>7.556</v>
      </c>
      <c r="AG1429" s="226">
        <v>7.6619999999999999</v>
      </c>
      <c r="AH1429" s="226">
        <v>7.7270000000000003</v>
      </c>
      <c r="AI1429" s="226">
        <v>7.8529999999999998</v>
      </c>
      <c r="AJ1429" s="226">
        <v>8.0850000000000009</v>
      </c>
    </row>
    <row r="1430" spans="1:36" x14ac:dyDescent="0.25">
      <c r="A1430" s="17"/>
      <c r="B1430" s="226" t="s">
        <v>2217</v>
      </c>
      <c r="D1430" s="226">
        <v>74.087000000000003</v>
      </c>
      <c r="E1430" s="226">
        <v>76.951999999999998</v>
      </c>
      <c r="F1430" s="226">
        <v>81.698999999999998</v>
      </c>
      <c r="G1430" s="226">
        <v>90.120999999999995</v>
      </c>
      <c r="H1430" s="226">
        <v>96.27</v>
      </c>
      <c r="I1430" s="226">
        <v>96.998999999999995</v>
      </c>
      <c r="J1430" s="226">
        <v>97.894999999999996</v>
      </c>
      <c r="K1430" s="226">
        <v>101.578</v>
      </c>
      <c r="L1430" s="226">
        <v>105.38500000000001</v>
      </c>
      <c r="M1430" s="226">
        <v>107.486</v>
      </c>
      <c r="N1430" s="226">
        <v>108.776</v>
      </c>
      <c r="O1430" s="226">
        <v>109.44</v>
      </c>
      <c r="P1430" s="226">
        <v>110.437</v>
      </c>
      <c r="Q1430" s="226">
        <v>112.97499999999999</v>
      </c>
      <c r="R1430" s="226">
        <v>116.64</v>
      </c>
      <c r="S1430" s="226">
        <v>119.343</v>
      </c>
      <c r="T1430" s="226">
        <v>120.96599999999999</v>
      </c>
      <c r="U1430" s="226">
        <v>122.66</v>
      </c>
      <c r="V1430" s="226">
        <v>124.611</v>
      </c>
      <c r="W1430" s="226">
        <v>127.15600000000001</v>
      </c>
      <c r="X1430" s="226">
        <v>129.238</v>
      </c>
      <c r="Y1430" s="226">
        <v>131.27699999999999</v>
      </c>
      <c r="Z1430" s="226">
        <v>133.208</v>
      </c>
      <c r="AA1430" s="226">
        <v>135.244</v>
      </c>
      <c r="AB1430" s="226">
        <v>137.46700000000001</v>
      </c>
      <c r="AC1430" s="226">
        <v>140.86500000000001</v>
      </c>
      <c r="AD1430" s="226">
        <v>143.98500000000001</v>
      </c>
      <c r="AE1430" s="226">
        <v>147.01499999999999</v>
      </c>
      <c r="AF1430" s="226">
        <v>150.191</v>
      </c>
      <c r="AG1430" s="226">
        <v>152.21299999999999</v>
      </c>
      <c r="AH1430" s="226">
        <v>153.41</v>
      </c>
      <c r="AI1430" s="226">
        <v>155.81100000000001</v>
      </c>
      <c r="AJ1430" s="226">
        <v>160.33199999999999</v>
      </c>
    </row>
    <row r="1431" spans="1:36" x14ac:dyDescent="0.25">
      <c r="A1431" s="17"/>
      <c r="B1431" s="226" t="s">
        <v>2265</v>
      </c>
      <c r="D1431" s="226">
        <v>0</v>
      </c>
      <c r="E1431" s="226">
        <v>0</v>
      </c>
      <c r="F1431" s="226">
        <v>0</v>
      </c>
      <c r="G1431" s="226">
        <v>0</v>
      </c>
      <c r="H1431" s="226">
        <v>0</v>
      </c>
      <c r="I1431" s="226">
        <v>0</v>
      </c>
      <c r="J1431" s="226">
        <v>0</v>
      </c>
      <c r="K1431" s="226">
        <v>0</v>
      </c>
      <c r="L1431" s="226">
        <v>0</v>
      </c>
      <c r="M1431" s="226">
        <v>0</v>
      </c>
      <c r="N1431" s="226">
        <v>0</v>
      </c>
      <c r="O1431" s="226">
        <v>0</v>
      </c>
      <c r="P1431" s="226">
        <v>0</v>
      </c>
      <c r="Q1431" s="226">
        <v>0</v>
      </c>
      <c r="R1431" s="226">
        <v>0</v>
      </c>
      <c r="S1431" s="226">
        <v>0</v>
      </c>
      <c r="T1431" s="226">
        <v>0</v>
      </c>
      <c r="U1431" s="226">
        <v>0</v>
      </c>
      <c r="V1431" s="226">
        <v>0</v>
      </c>
      <c r="W1431" s="226">
        <v>0</v>
      </c>
      <c r="X1431" s="226">
        <v>0</v>
      </c>
      <c r="Y1431" s="226">
        <v>0</v>
      </c>
      <c r="Z1431" s="226">
        <v>0</v>
      </c>
      <c r="AA1431" s="226">
        <v>0</v>
      </c>
      <c r="AB1431" s="226">
        <v>0</v>
      </c>
      <c r="AC1431" s="226">
        <v>0</v>
      </c>
      <c r="AD1431" s="226">
        <v>0</v>
      </c>
      <c r="AE1431" s="226">
        <v>0</v>
      </c>
      <c r="AF1431" s="226">
        <v>0</v>
      </c>
      <c r="AG1431" s="226">
        <v>0</v>
      </c>
      <c r="AH1431" s="226">
        <v>0</v>
      </c>
      <c r="AI1431" s="226">
        <v>0</v>
      </c>
      <c r="AJ1431" s="226">
        <v>0</v>
      </c>
    </row>
    <row r="1432" spans="1:36" x14ac:dyDescent="0.25">
      <c r="A1432" s="17"/>
      <c r="B1432" s="226" t="s">
        <v>2218</v>
      </c>
      <c r="D1432" s="226">
        <v>273.803</v>
      </c>
      <c r="E1432" s="226">
        <v>286.30700000000002</v>
      </c>
      <c r="F1432" s="226">
        <v>302.31400000000002</v>
      </c>
      <c r="G1432" s="226">
        <v>334.68299999999999</v>
      </c>
      <c r="H1432" s="226">
        <v>353.49</v>
      </c>
      <c r="I1432" s="226">
        <v>354.73899999999998</v>
      </c>
      <c r="J1432" s="226">
        <v>357.35199999999998</v>
      </c>
      <c r="K1432" s="226">
        <v>369.52300000000002</v>
      </c>
      <c r="L1432" s="226">
        <v>381.82</v>
      </c>
      <c r="M1432" s="226">
        <v>388.1</v>
      </c>
      <c r="N1432" s="226">
        <v>391.76799999999997</v>
      </c>
      <c r="O1432" s="226">
        <v>392.911</v>
      </c>
      <c r="P1432" s="226">
        <v>395.61</v>
      </c>
      <c r="Q1432" s="226">
        <v>403.60399999999998</v>
      </c>
      <c r="R1432" s="226">
        <v>415.56099999999998</v>
      </c>
      <c r="S1432" s="226">
        <v>423.67599999999999</v>
      </c>
      <c r="T1432" s="226">
        <v>427.94400000000002</v>
      </c>
      <c r="U1432" s="226">
        <v>431.83699999999999</v>
      </c>
      <c r="V1432" s="226">
        <v>437.24900000000002</v>
      </c>
      <c r="W1432" s="226">
        <v>444.13799999999998</v>
      </c>
      <c r="X1432" s="226">
        <v>449.22500000000002</v>
      </c>
      <c r="Y1432" s="226">
        <v>453.84899999999999</v>
      </c>
      <c r="Z1432" s="226">
        <v>457.88400000000001</v>
      </c>
      <c r="AA1432" s="226">
        <v>462.17399999999998</v>
      </c>
      <c r="AB1432" s="226">
        <v>467.40199999999999</v>
      </c>
      <c r="AC1432" s="226">
        <v>476.52600000000001</v>
      </c>
      <c r="AD1432" s="226">
        <v>484.45800000000003</v>
      </c>
      <c r="AE1432" s="226">
        <v>491.923</v>
      </c>
      <c r="AF1432" s="226">
        <v>499.71899999999999</v>
      </c>
      <c r="AG1432" s="226">
        <v>503.57799999999997</v>
      </c>
      <c r="AH1432" s="226">
        <v>504.678</v>
      </c>
      <c r="AI1432" s="226">
        <v>509.63099999999997</v>
      </c>
      <c r="AJ1432" s="226">
        <v>521.34299999999996</v>
      </c>
    </row>
    <row r="1433" spans="1:36" x14ac:dyDescent="0.25">
      <c r="A1433" s="17"/>
      <c r="B1433" s="226" t="s">
        <v>2219</v>
      </c>
      <c r="D1433" s="226">
        <v>20.129000000000001</v>
      </c>
      <c r="E1433" s="226">
        <v>21.376999999999999</v>
      </c>
      <c r="F1433" s="226">
        <v>22.786000000000001</v>
      </c>
      <c r="G1433" s="226">
        <v>25.338999999999999</v>
      </c>
      <c r="H1433" s="226">
        <v>26.817</v>
      </c>
      <c r="I1433" s="226">
        <v>27.093</v>
      </c>
      <c r="J1433" s="226">
        <v>27.372</v>
      </c>
      <c r="K1433" s="226">
        <v>28.442</v>
      </c>
      <c r="L1433" s="226">
        <v>29.515000000000001</v>
      </c>
      <c r="M1433" s="226">
        <v>30.138999999999999</v>
      </c>
      <c r="N1433" s="226">
        <v>30.524000000000001</v>
      </c>
      <c r="O1433" s="226">
        <v>30.763999999999999</v>
      </c>
      <c r="P1433" s="226">
        <v>31.004999999999999</v>
      </c>
      <c r="Q1433" s="226">
        <v>31.736000000000001</v>
      </c>
      <c r="R1433" s="226">
        <v>32.725999999999999</v>
      </c>
      <c r="S1433" s="226">
        <v>33.444000000000003</v>
      </c>
      <c r="T1433" s="226">
        <v>33.835000000000001</v>
      </c>
      <c r="U1433" s="226">
        <v>34.317</v>
      </c>
      <c r="V1433" s="226">
        <v>34.871000000000002</v>
      </c>
      <c r="W1433" s="226">
        <v>35.512999999999998</v>
      </c>
      <c r="X1433" s="226">
        <v>36.159999999999997</v>
      </c>
      <c r="Y1433" s="226">
        <v>36.686999999999998</v>
      </c>
      <c r="Z1433" s="226">
        <v>37.091000000000001</v>
      </c>
      <c r="AA1433" s="226">
        <v>37.514000000000003</v>
      </c>
      <c r="AB1433" s="226">
        <v>38.082999999999998</v>
      </c>
      <c r="AC1433" s="226">
        <v>38.966000000000001</v>
      </c>
      <c r="AD1433" s="226">
        <v>39.758000000000003</v>
      </c>
      <c r="AE1433" s="226">
        <v>40.524000000000001</v>
      </c>
      <c r="AF1433" s="226">
        <v>41.302</v>
      </c>
      <c r="AG1433" s="226">
        <v>41.753</v>
      </c>
      <c r="AH1433" s="226">
        <v>41.984999999999999</v>
      </c>
      <c r="AI1433" s="226">
        <v>42.536999999999999</v>
      </c>
      <c r="AJ1433" s="226">
        <v>43.655000000000001</v>
      </c>
    </row>
    <row r="1434" spans="1:36" x14ac:dyDescent="0.25">
      <c r="A1434" s="17"/>
      <c r="B1434" s="226" t="s">
        <v>2221</v>
      </c>
      <c r="D1434" s="226">
        <v>45.353000000000002</v>
      </c>
      <c r="E1434" s="226">
        <v>48.731000000000002</v>
      </c>
      <c r="F1434" s="226">
        <v>52.424999999999997</v>
      </c>
      <c r="G1434" s="226">
        <v>58.847999999999999</v>
      </c>
      <c r="H1434" s="226">
        <v>63.420999999999999</v>
      </c>
      <c r="I1434" s="226">
        <v>65.393000000000001</v>
      </c>
      <c r="J1434" s="226">
        <v>66.822999999999993</v>
      </c>
      <c r="K1434" s="226">
        <v>70.724000000000004</v>
      </c>
      <c r="L1434" s="226">
        <v>75.051000000000002</v>
      </c>
      <c r="M1434" s="226">
        <v>77.975999999999999</v>
      </c>
      <c r="N1434" s="226">
        <v>80.02</v>
      </c>
      <c r="O1434" s="226">
        <v>81.793999999999997</v>
      </c>
      <c r="P1434" s="226">
        <v>83.564999999999998</v>
      </c>
      <c r="Q1434" s="226">
        <v>86.619</v>
      </c>
      <c r="R1434" s="226">
        <v>90.63</v>
      </c>
      <c r="S1434" s="226">
        <v>94.257000000000005</v>
      </c>
      <c r="T1434" s="226">
        <v>97.031000000000006</v>
      </c>
      <c r="U1434" s="226">
        <v>100.337</v>
      </c>
      <c r="V1434" s="226">
        <v>103.29</v>
      </c>
      <c r="W1434" s="226">
        <v>107.386</v>
      </c>
      <c r="X1434" s="226">
        <v>111.10299999999999</v>
      </c>
      <c r="Y1434" s="226">
        <v>115.20399999999999</v>
      </c>
      <c r="Z1434" s="226">
        <v>119.521</v>
      </c>
      <c r="AA1434" s="226">
        <v>124.036</v>
      </c>
      <c r="AB1434" s="226">
        <v>128.34</v>
      </c>
      <c r="AC1434" s="226">
        <v>133.845</v>
      </c>
      <c r="AD1434" s="226">
        <v>139.33799999999999</v>
      </c>
      <c r="AE1434" s="226">
        <v>144.898</v>
      </c>
      <c r="AF1434" s="226">
        <v>150.78299999999999</v>
      </c>
      <c r="AG1434" s="226">
        <v>155.60900000000001</v>
      </c>
      <c r="AH1434" s="226">
        <v>159.61000000000001</v>
      </c>
      <c r="AI1434" s="226">
        <v>164.97399999999999</v>
      </c>
      <c r="AJ1434" s="226">
        <v>172.76300000000001</v>
      </c>
    </row>
    <row r="1435" spans="1:36" x14ac:dyDescent="0.25">
      <c r="A1435" s="17"/>
      <c r="B1435" s="226" t="s">
        <v>2212</v>
      </c>
      <c r="D1435" s="226">
        <v>416.71199999999999</v>
      </c>
      <c r="E1435" s="226">
        <v>437.173</v>
      </c>
      <c r="F1435" s="226">
        <v>463.03699999999998</v>
      </c>
      <c r="G1435" s="226">
        <v>513.34900000000005</v>
      </c>
      <c r="H1435" s="226">
        <v>544.67899999999997</v>
      </c>
      <c r="I1435" s="226">
        <v>548.95500000000004</v>
      </c>
      <c r="J1435" s="226">
        <v>554.23199999999997</v>
      </c>
      <c r="K1435" s="226">
        <v>575.25199999999995</v>
      </c>
      <c r="L1435" s="226">
        <v>596.95799999999997</v>
      </c>
      <c r="M1435" s="226">
        <v>609.005</v>
      </c>
      <c r="N1435" s="226">
        <v>616.46900000000005</v>
      </c>
      <c r="O1435" s="226">
        <v>620.33600000000001</v>
      </c>
      <c r="P1435" s="226">
        <v>626.10400000000004</v>
      </c>
      <c r="Q1435" s="226">
        <v>640.55700000000002</v>
      </c>
      <c r="R1435" s="226">
        <v>661.37</v>
      </c>
      <c r="S1435" s="226">
        <v>676.67399999999998</v>
      </c>
      <c r="T1435" s="226">
        <v>685.81600000000003</v>
      </c>
      <c r="U1435" s="226">
        <v>695.28</v>
      </c>
      <c r="V1435" s="226">
        <v>706.25199999999995</v>
      </c>
      <c r="W1435" s="226">
        <v>720.55399999999997</v>
      </c>
      <c r="X1435" s="226">
        <v>732.197</v>
      </c>
      <c r="Y1435" s="226">
        <v>743.59400000000005</v>
      </c>
      <c r="Z1435" s="226">
        <v>754.38199999999995</v>
      </c>
      <c r="AA1435" s="226">
        <v>765.75099999999998</v>
      </c>
      <c r="AB1435" s="226">
        <v>778.19100000000003</v>
      </c>
      <c r="AC1435" s="226">
        <v>797.27700000000004</v>
      </c>
      <c r="AD1435" s="226">
        <v>814.774</v>
      </c>
      <c r="AE1435" s="226">
        <v>831.75300000000004</v>
      </c>
      <c r="AF1435" s="226">
        <v>849.55100000000004</v>
      </c>
      <c r="AG1435" s="226">
        <v>860.81500000000005</v>
      </c>
      <c r="AH1435" s="226">
        <v>867.41</v>
      </c>
      <c r="AI1435" s="226">
        <v>880.80499999999995</v>
      </c>
      <c r="AJ1435" s="226">
        <v>906.178</v>
      </c>
    </row>
    <row r="1436" spans="1:36" x14ac:dyDescent="0.25">
      <c r="A1436" s="17"/>
      <c r="B1436" s="226" t="s">
        <v>2373</v>
      </c>
    </row>
    <row r="1437" spans="1:36" x14ac:dyDescent="0.25">
      <c r="A1437" s="17"/>
      <c r="B1437" s="226" t="s">
        <v>2217</v>
      </c>
      <c r="D1437" s="226">
        <v>134.47399999999999</v>
      </c>
      <c r="E1437" s="226">
        <v>144.19</v>
      </c>
      <c r="F1437" s="226">
        <v>149.13999999999999</v>
      </c>
      <c r="G1437" s="226">
        <v>157.90299999999999</v>
      </c>
      <c r="H1437" s="226">
        <v>155.69999999999999</v>
      </c>
      <c r="I1437" s="226">
        <v>160.46899999999999</v>
      </c>
      <c r="J1437" s="226">
        <v>162.863</v>
      </c>
      <c r="K1437" s="226">
        <v>165.02799999999999</v>
      </c>
      <c r="L1437" s="226">
        <v>168.095</v>
      </c>
      <c r="M1437" s="226">
        <v>170.452</v>
      </c>
      <c r="N1437" s="226">
        <v>172.851</v>
      </c>
      <c r="O1437" s="226">
        <v>175.702</v>
      </c>
      <c r="P1437" s="226">
        <v>178.053</v>
      </c>
      <c r="Q1437" s="226">
        <v>180.06100000000001</v>
      </c>
      <c r="R1437" s="226">
        <v>182.577</v>
      </c>
      <c r="S1437" s="226">
        <v>184.85400000000001</v>
      </c>
      <c r="T1437" s="226">
        <v>187.047</v>
      </c>
      <c r="U1437" s="226">
        <v>188.99</v>
      </c>
      <c r="V1437" s="226">
        <v>190.74199999999999</v>
      </c>
      <c r="W1437" s="226">
        <v>192.37899999999999</v>
      </c>
      <c r="X1437" s="226">
        <v>193.851</v>
      </c>
      <c r="Y1437" s="226">
        <v>194.75299999999999</v>
      </c>
      <c r="Z1437" s="226">
        <v>195.77699999999999</v>
      </c>
      <c r="AA1437" s="226">
        <v>197.63</v>
      </c>
      <c r="AB1437" s="226">
        <v>199.28899999999999</v>
      </c>
      <c r="AC1437" s="226">
        <v>200.78</v>
      </c>
      <c r="AD1437" s="226">
        <v>201.94499999999999</v>
      </c>
      <c r="AE1437" s="226">
        <v>202.66800000000001</v>
      </c>
      <c r="AF1437" s="226">
        <v>203.83500000000001</v>
      </c>
      <c r="AG1437" s="226">
        <v>204.57599999999999</v>
      </c>
      <c r="AH1437" s="226">
        <v>204.70699999999999</v>
      </c>
      <c r="AI1437" s="226">
        <v>205.86199999999999</v>
      </c>
      <c r="AJ1437" s="226">
        <v>208.05799999999999</v>
      </c>
    </row>
    <row r="1438" spans="1:36" x14ac:dyDescent="0.25">
      <c r="A1438" s="17"/>
      <c r="B1438" s="226" t="s">
        <v>2265</v>
      </c>
      <c r="D1438" s="226">
        <v>31.984999999999999</v>
      </c>
      <c r="E1438" s="226">
        <v>34.722000000000001</v>
      </c>
      <c r="F1438" s="226">
        <v>35.823</v>
      </c>
      <c r="G1438" s="226">
        <v>38.134</v>
      </c>
      <c r="H1438" s="226">
        <v>37.24</v>
      </c>
      <c r="I1438" s="226">
        <v>38.398000000000003</v>
      </c>
      <c r="J1438" s="226">
        <v>38.956000000000003</v>
      </c>
      <c r="K1438" s="226">
        <v>39.433</v>
      </c>
      <c r="L1438" s="226">
        <v>40.185000000000002</v>
      </c>
      <c r="M1438" s="226">
        <v>40.756</v>
      </c>
      <c r="N1438" s="226">
        <v>41.3</v>
      </c>
      <c r="O1438" s="226">
        <v>41.984000000000002</v>
      </c>
      <c r="P1438" s="226">
        <v>42.558</v>
      </c>
      <c r="Q1438" s="226">
        <v>43.027999999999999</v>
      </c>
      <c r="R1438" s="226">
        <v>43.646999999999998</v>
      </c>
      <c r="S1438" s="226">
        <v>44.167000000000002</v>
      </c>
      <c r="T1438" s="226">
        <v>44.656999999999996</v>
      </c>
      <c r="U1438" s="226">
        <v>45.037999999999997</v>
      </c>
      <c r="V1438" s="226">
        <v>45.481999999999999</v>
      </c>
      <c r="W1438" s="226">
        <v>45.805</v>
      </c>
      <c r="X1438" s="226">
        <v>46.151000000000003</v>
      </c>
      <c r="Y1438" s="226">
        <v>46.338999999999999</v>
      </c>
      <c r="Z1438" s="226">
        <v>46.508000000000003</v>
      </c>
      <c r="AA1438" s="226">
        <v>46.871000000000002</v>
      </c>
      <c r="AB1438" s="226">
        <v>47.222999999999999</v>
      </c>
      <c r="AC1438" s="226">
        <v>47.542999999999999</v>
      </c>
      <c r="AD1438" s="226">
        <v>47.774999999999999</v>
      </c>
      <c r="AE1438" s="226">
        <v>47.906999999999996</v>
      </c>
      <c r="AF1438" s="226">
        <v>48.137</v>
      </c>
      <c r="AG1438" s="226">
        <v>48.264000000000003</v>
      </c>
      <c r="AH1438" s="226">
        <v>48.250999999999998</v>
      </c>
      <c r="AI1438" s="226">
        <v>48.478999999999999</v>
      </c>
      <c r="AJ1438" s="226">
        <v>48.951000000000001</v>
      </c>
    </row>
    <row r="1439" spans="1:36" x14ac:dyDescent="0.25">
      <c r="A1439" s="17"/>
      <c r="B1439" s="226" t="s">
        <v>2218</v>
      </c>
      <c r="D1439" s="226">
        <v>2.351</v>
      </c>
      <c r="E1439" s="226">
        <v>2.556</v>
      </c>
      <c r="F1439" s="226">
        <v>2.617</v>
      </c>
      <c r="G1439" s="226">
        <v>2.7909999999999999</v>
      </c>
      <c r="H1439" s="226">
        <v>2.7330000000000001</v>
      </c>
      <c r="I1439" s="226">
        <v>2.8090000000000002</v>
      </c>
      <c r="J1439" s="226">
        <v>2.8620000000000001</v>
      </c>
      <c r="K1439" s="226">
        <v>2.8929999999999998</v>
      </c>
      <c r="L1439" s="226">
        <v>2.92</v>
      </c>
      <c r="M1439" s="226">
        <v>2.9510000000000001</v>
      </c>
      <c r="N1439" s="226">
        <v>2.9849999999999999</v>
      </c>
      <c r="O1439" s="226">
        <v>3.0339999999999998</v>
      </c>
      <c r="P1439" s="226">
        <v>3.0790000000000002</v>
      </c>
      <c r="Q1439" s="226">
        <v>3.1019999999999999</v>
      </c>
      <c r="R1439" s="226">
        <v>3.1419999999999999</v>
      </c>
      <c r="S1439" s="226">
        <v>3.1749999999999998</v>
      </c>
      <c r="T1439" s="226">
        <v>3.1789999999999998</v>
      </c>
      <c r="U1439" s="226">
        <v>3.2109999999999999</v>
      </c>
      <c r="V1439" s="226">
        <v>3.266</v>
      </c>
      <c r="W1439" s="226">
        <v>3.2589999999999999</v>
      </c>
      <c r="X1439" s="226">
        <v>3.2810000000000001</v>
      </c>
      <c r="Y1439" s="226">
        <v>3.28</v>
      </c>
      <c r="Z1439" s="226">
        <v>3.3250000000000002</v>
      </c>
      <c r="AA1439" s="226">
        <v>3.3839999999999999</v>
      </c>
      <c r="AB1439" s="226">
        <v>3.4119999999999999</v>
      </c>
      <c r="AC1439" s="226">
        <v>3.4359999999999999</v>
      </c>
      <c r="AD1439" s="226">
        <v>3.4510000000000001</v>
      </c>
      <c r="AE1439" s="226">
        <v>3.4630000000000001</v>
      </c>
      <c r="AF1439" s="226">
        <v>3.4830000000000001</v>
      </c>
      <c r="AG1439" s="226">
        <v>3.4990000000000001</v>
      </c>
      <c r="AH1439" s="226">
        <v>3.5</v>
      </c>
      <c r="AI1439" s="226">
        <v>3.5190000000000001</v>
      </c>
      <c r="AJ1439" s="226">
        <v>3.5550000000000002</v>
      </c>
    </row>
    <row r="1440" spans="1:36" x14ac:dyDescent="0.25">
      <c r="A1440" s="17"/>
      <c r="B1440" s="226" t="s">
        <v>2219</v>
      </c>
      <c r="D1440" s="226">
        <v>0</v>
      </c>
      <c r="E1440" s="226">
        <v>0</v>
      </c>
      <c r="F1440" s="226">
        <v>0</v>
      </c>
      <c r="G1440" s="226">
        <v>0</v>
      </c>
      <c r="H1440" s="226">
        <v>0</v>
      </c>
      <c r="I1440" s="226">
        <v>0</v>
      </c>
      <c r="J1440" s="226">
        <v>0</v>
      </c>
      <c r="K1440" s="226">
        <v>0</v>
      </c>
      <c r="L1440" s="226">
        <v>0</v>
      </c>
      <c r="M1440" s="226">
        <v>0</v>
      </c>
      <c r="N1440" s="226">
        <v>0</v>
      </c>
      <c r="O1440" s="226">
        <v>0</v>
      </c>
      <c r="P1440" s="226">
        <v>0</v>
      </c>
      <c r="Q1440" s="226">
        <v>0</v>
      </c>
      <c r="R1440" s="226">
        <v>0</v>
      </c>
      <c r="S1440" s="226">
        <v>0</v>
      </c>
      <c r="T1440" s="226">
        <v>0</v>
      </c>
      <c r="U1440" s="226">
        <v>0</v>
      </c>
      <c r="V1440" s="226">
        <v>0</v>
      </c>
      <c r="W1440" s="226">
        <v>0</v>
      </c>
      <c r="X1440" s="226">
        <v>0</v>
      </c>
      <c r="Y1440" s="226">
        <v>0</v>
      </c>
      <c r="Z1440" s="226">
        <v>0</v>
      </c>
      <c r="AA1440" s="226">
        <v>0</v>
      </c>
      <c r="AB1440" s="226">
        <v>0</v>
      </c>
      <c r="AC1440" s="226">
        <v>0</v>
      </c>
      <c r="AD1440" s="226">
        <v>0</v>
      </c>
      <c r="AE1440" s="226">
        <v>0</v>
      </c>
      <c r="AF1440" s="226">
        <v>0</v>
      </c>
      <c r="AG1440" s="226">
        <v>0</v>
      </c>
      <c r="AH1440" s="226">
        <v>0</v>
      </c>
      <c r="AI1440" s="226">
        <v>0</v>
      </c>
      <c r="AJ1440" s="226">
        <v>0</v>
      </c>
    </row>
    <row r="1441" spans="1:36" x14ac:dyDescent="0.25">
      <c r="A1441" s="17"/>
      <c r="B1441" s="226" t="s">
        <v>2221</v>
      </c>
      <c r="D1441" s="226">
        <v>5.2939999999999996</v>
      </c>
      <c r="E1441" s="226">
        <v>5.7160000000000002</v>
      </c>
      <c r="F1441" s="226">
        <v>5.94</v>
      </c>
      <c r="G1441" s="226">
        <v>6.3410000000000002</v>
      </c>
      <c r="H1441" s="226">
        <v>6.2480000000000002</v>
      </c>
      <c r="I1441" s="226">
        <v>6.4589999999999996</v>
      </c>
      <c r="J1441" s="226">
        <v>6.5830000000000002</v>
      </c>
      <c r="K1441" s="226">
        <v>6.742</v>
      </c>
      <c r="L1441" s="226">
        <v>6.9050000000000002</v>
      </c>
      <c r="M1441" s="226">
        <v>7.0279999999999996</v>
      </c>
      <c r="N1441" s="226">
        <v>7.1859999999999999</v>
      </c>
      <c r="O1441" s="226">
        <v>7.3209999999999997</v>
      </c>
      <c r="P1441" s="226">
        <v>7.4189999999999996</v>
      </c>
      <c r="Q1441" s="226">
        <v>7.5380000000000003</v>
      </c>
      <c r="R1441" s="226">
        <v>7.641</v>
      </c>
      <c r="S1441" s="226">
        <v>7.7720000000000002</v>
      </c>
      <c r="T1441" s="226">
        <v>7.9370000000000003</v>
      </c>
      <c r="U1441" s="226">
        <v>8.0980000000000008</v>
      </c>
      <c r="V1441" s="226">
        <v>8.1189999999999998</v>
      </c>
      <c r="W1441" s="226">
        <v>8.2910000000000004</v>
      </c>
      <c r="X1441" s="226">
        <v>8.3620000000000001</v>
      </c>
      <c r="Y1441" s="226">
        <v>8.4440000000000008</v>
      </c>
      <c r="Z1441" s="226">
        <v>8.5269999999999992</v>
      </c>
      <c r="AA1441" s="226">
        <v>8.6460000000000008</v>
      </c>
      <c r="AB1441" s="226">
        <v>8.7579999999999991</v>
      </c>
      <c r="AC1441" s="226">
        <v>8.8559999999999999</v>
      </c>
      <c r="AD1441" s="226">
        <v>8.9540000000000006</v>
      </c>
      <c r="AE1441" s="226">
        <v>9.0229999999999997</v>
      </c>
      <c r="AF1441" s="226">
        <v>9.1170000000000009</v>
      </c>
      <c r="AG1441" s="226">
        <v>9.1910000000000007</v>
      </c>
      <c r="AH1441" s="226">
        <v>9.2379999999999995</v>
      </c>
      <c r="AI1441" s="226">
        <v>9.3320000000000007</v>
      </c>
      <c r="AJ1441" s="226">
        <v>9.4760000000000009</v>
      </c>
    </row>
    <row r="1442" spans="1:36" x14ac:dyDescent="0.25">
      <c r="A1442" s="17"/>
      <c r="B1442" s="226" t="s">
        <v>2212</v>
      </c>
      <c r="D1442" s="226">
        <v>174.10400000000001</v>
      </c>
      <c r="E1442" s="226">
        <v>187.185</v>
      </c>
      <c r="F1442" s="226">
        <v>193.52</v>
      </c>
      <c r="G1442" s="226">
        <v>205.17</v>
      </c>
      <c r="H1442" s="226">
        <v>201.92099999999999</v>
      </c>
      <c r="I1442" s="226">
        <v>208.13499999999999</v>
      </c>
      <c r="J1442" s="226">
        <v>211.26300000000001</v>
      </c>
      <c r="K1442" s="226">
        <v>214.096</v>
      </c>
      <c r="L1442" s="226">
        <v>218.10499999999999</v>
      </c>
      <c r="M1442" s="226">
        <v>221.18700000000001</v>
      </c>
      <c r="N1442" s="226">
        <v>224.321</v>
      </c>
      <c r="O1442" s="226">
        <v>228.04</v>
      </c>
      <c r="P1442" s="226">
        <v>231.108</v>
      </c>
      <c r="Q1442" s="226">
        <v>233.73</v>
      </c>
      <c r="R1442" s="226">
        <v>237.006</v>
      </c>
      <c r="S1442" s="226">
        <v>239.96799999999999</v>
      </c>
      <c r="T1442" s="226">
        <v>242.81899999999999</v>
      </c>
      <c r="U1442" s="226">
        <v>245.33600000000001</v>
      </c>
      <c r="V1442" s="226">
        <v>247.608</v>
      </c>
      <c r="W1442" s="226">
        <v>249.73400000000001</v>
      </c>
      <c r="X1442" s="226">
        <v>251.64599999999999</v>
      </c>
      <c r="Y1442" s="226">
        <v>252.81700000000001</v>
      </c>
      <c r="Z1442" s="226">
        <v>254.137</v>
      </c>
      <c r="AA1442" s="226">
        <v>256.53199999999998</v>
      </c>
      <c r="AB1442" s="226">
        <v>258.68200000000002</v>
      </c>
      <c r="AC1442" s="226">
        <v>260.61500000000001</v>
      </c>
      <c r="AD1442" s="226">
        <v>262.125</v>
      </c>
      <c r="AE1442" s="226">
        <v>263.06099999999998</v>
      </c>
      <c r="AF1442" s="226">
        <v>264.57100000000003</v>
      </c>
      <c r="AG1442" s="226">
        <v>265.52999999999997</v>
      </c>
      <c r="AH1442" s="226">
        <v>265.69600000000003</v>
      </c>
      <c r="AI1442" s="226">
        <v>267.19299999999998</v>
      </c>
      <c r="AJ1442" s="226">
        <v>270.04000000000002</v>
      </c>
    </row>
    <row r="1443" spans="1:36" x14ac:dyDescent="0.25">
      <c r="A1443" s="17"/>
      <c r="B1443" s="226" t="s">
        <v>2374</v>
      </c>
    </row>
    <row r="1444" spans="1:36" x14ac:dyDescent="0.25">
      <c r="A1444" s="17"/>
      <c r="B1444" s="226" t="s">
        <v>342</v>
      </c>
      <c r="D1444" s="226">
        <v>13.246</v>
      </c>
      <c r="E1444" s="226">
        <v>14.881</v>
      </c>
      <c r="F1444" s="226">
        <v>14.531000000000001</v>
      </c>
      <c r="G1444" s="226">
        <v>15.954000000000001</v>
      </c>
      <c r="H1444" s="226">
        <v>16.236000000000001</v>
      </c>
      <c r="I1444" s="226">
        <v>16.405000000000001</v>
      </c>
      <c r="J1444" s="226">
        <v>16.542000000000002</v>
      </c>
      <c r="K1444" s="226">
        <v>16.847999999999999</v>
      </c>
      <c r="L1444" s="226">
        <v>17.224</v>
      </c>
      <c r="M1444" s="226">
        <v>17.445</v>
      </c>
      <c r="N1444" s="226">
        <v>17.684000000000001</v>
      </c>
      <c r="O1444" s="226">
        <v>17.882999999999999</v>
      </c>
      <c r="P1444" s="226">
        <v>18.065000000000001</v>
      </c>
      <c r="Q1444" s="226">
        <v>18.312000000000001</v>
      </c>
      <c r="R1444" s="226">
        <v>18.620999999999999</v>
      </c>
      <c r="S1444" s="226">
        <v>18.881</v>
      </c>
      <c r="T1444" s="226">
        <v>19.094999999999999</v>
      </c>
      <c r="U1444" s="226">
        <v>19.309000000000001</v>
      </c>
      <c r="V1444" s="226">
        <v>19.536999999999999</v>
      </c>
      <c r="W1444" s="226">
        <v>19.849</v>
      </c>
      <c r="X1444" s="226">
        <v>20.122</v>
      </c>
      <c r="Y1444" s="226">
        <v>20.361000000000001</v>
      </c>
      <c r="Z1444" s="226">
        <v>20.582000000000001</v>
      </c>
      <c r="AA1444" s="226">
        <v>20.917000000000002</v>
      </c>
      <c r="AB1444" s="226">
        <v>21.23</v>
      </c>
      <c r="AC1444" s="226">
        <v>21.58</v>
      </c>
      <c r="AD1444" s="226">
        <v>21.843</v>
      </c>
      <c r="AE1444" s="226">
        <v>22.08</v>
      </c>
      <c r="AF1444" s="226">
        <v>22.327999999999999</v>
      </c>
      <c r="AG1444" s="226">
        <v>22.484000000000002</v>
      </c>
      <c r="AH1444" s="226">
        <v>22.45</v>
      </c>
      <c r="AI1444" s="226">
        <v>22.661000000000001</v>
      </c>
      <c r="AJ1444" s="226">
        <v>23.123000000000001</v>
      </c>
    </row>
    <row r="1445" spans="1:36" x14ac:dyDescent="0.25">
      <c r="A1445" s="17"/>
      <c r="B1445" s="226" t="s">
        <v>2217</v>
      </c>
      <c r="D1445" s="226">
        <v>533.35900000000004</v>
      </c>
      <c r="E1445" s="226">
        <v>556.18200000000002</v>
      </c>
      <c r="F1445" s="226">
        <v>555.16800000000001</v>
      </c>
      <c r="G1445" s="226">
        <v>561.56600000000003</v>
      </c>
      <c r="H1445" s="226">
        <v>566.923</v>
      </c>
      <c r="I1445" s="226">
        <v>584.57600000000002</v>
      </c>
      <c r="J1445" s="226">
        <v>595.70600000000002</v>
      </c>
      <c r="K1445" s="226">
        <v>610.91700000000003</v>
      </c>
      <c r="L1445" s="226">
        <v>627.45000000000005</v>
      </c>
      <c r="M1445" s="226">
        <v>638.46</v>
      </c>
      <c r="N1445" s="226">
        <v>650.35900000000004</v>
      </c>
      <c r="O1445" s="226">
        <v>662.22199999999998</v>
      </c>
      <c r="P1445" s="226">
        <v>672.70899999999995</v>
      </c>
      <c r="Q1445" s="226">
        <v>683.88599999999997</v>
      </c>
      <c r="R1445" s="226">
        <v>697.5</v>
      </c>
      <c r="S1445" s="226">
        <v>709.84100000000001</v>
      </c>
      <c r="T1445" s="226">
        <v>721.77700000000004</v>
      </c>
      <c r="U1445" s="226">
        <v>733.125</v>
      </c>
      <c r="V1445" s="226">
        <v>744.31600000000003</v>
      </c>
      <c r="W1445" s="226">
        <v>757.09299999999996</v>
      </c>
      <c r="X1445" s="226">
        <v>768.66600000000005</v>
      </c>
      <c r="Y1445" s="226">
        <v>778.28</v>
      </c>
      <c r="Z1445" s="226">
        <v>787.601</v>
      </c>
      <c r="AA1445" s="226">
        <v>800.93</v>
      </c>
      <c r="AB1445" s="226">
        <v>813.01599999999996</v>
      </c>
      <c r="AC1445" s="226">
        <v>825.67100000000005</v>
      </c>
      <c r="AD1445" s="226">
        <v>836.18700000000001</v>
      </c>
      <c r="AE1445" s="226">
        <v>845.40200000000004</v>
      </c>
      <c r="AF1445" s="226">
        <v>857.03700000000003</v>
      </c>
      <c r="AG1445" s="226">
        <v>865.37</v>
      </c>
      <c r="AH1445" s="226">
        <v>868.29899999999998</v>
      </c>
      <c r="AI1445" s="226">
        <v>880.04499999999996</v>
      </c>
      <c r="AJ1445" s="226">
        <v>900.64499999999998</v>
      </c>
    </row>
    <row r="1446" spans="1:36" x14ac:dyDescent="0.25">
      <c r="A1446" s="17"/>
      <c r="B1446" s="226" t="s">
        <v>22</v>
      </c>
      <c r="D1446" s="226">
        <v>2.7690000000000001</v>
      </c>
      <c r="E1446" s="226">
        <v>3.5870000000000002</v>
      </c>
      <c r="F1446" s="226">
        <v>3.4329999999999998</v>
      </c>
      <c r="G1446" s="226">
        <v>3.5840000000000001</v>
      </c>
      <c r="H1446" s="226">
        <v>3.5230000000000001</v>
      </c>
      <c r="I1446" s="226">
        <v>3.524</v>
      </c>
      <c r="J1446" s="226">
        <v>3.5139999999999998</v>
      </c>
      <c r="K1446" s="226">
        <v>3.504</v>
      </c>
      <c r="L1446" s="226">
        <v>3.5089999999999999</v>
      </c>
      <c r="M1446" s="226">
        <v>3.5019999999999998</v>
      </c>
      <c r="N1446" s="226">
        <v>3.5030000000000001</v>
      </c>
      <c r="O1446" s="226">
        <v>3.5030000000000001</v>
      </c>
      <c r="P1446" s="226">
        <v>3.4950000000000001</v>
      </c>
      <c r="Q1446" s="226">
        <v>3.4830000000000001</v>
      </c>
      <c r="R1446" s="226">
        <v>3.4740000000000002</v>
      </c>
      <c r="S1446" s="226">
        <v>3.4630000000000001</v>
      </c>
      <c r="T1446" s="226">
        <v>3.448</v>
      </c>
      <c r="U1446" s="226">
        <v>3.4350000000000001</v>
      </c>
      <c r="V1446" s="226">
        <v>3.4260000000000002</v>
      </c>
      <c r="W1446" s="226">
        <v>3.4239999999999999</v>
      </c>
      <c r="X1446" s="226">
        <v>3.419</v>
      </c>
      <c r="Y1446" s="226">
        <v>3.4089999999999998</v>
      </c>
      <c r="Z1446" s="226">
        <v>3.4</v>
      </c>
      <c r="AA1446" s="226">
        <v>3.4119999999999999</v>
      </c>
      <c r="AB1446" s="226">
        <v>3.419</v>
      </c>
      <c r="AC1446" s="226">
        <v>3.4220000000000002</v>
      </c>
      <c r="AD1446" s="226">
        <v>3.4089999999999998</v>
      </c>
      <c r="AE1446" s="226">
        <v>3.3929999999999998</v>
      </c>
      <c r="AF1446" s="226">
        <v>3.3730000000000002</v>
      </c>
      <c r="AG1446" s="226">
        <v>3.35</v>
      </c>
      <c r="AH1446" s="226">
        <v>3.2869999999999999</v>
      </c>
      <c r="AI1446" s="226">
        <v>3.278</v>
      </c>
      <c r="AJ1446" s="226">
        <v>3.28</v>
      </c>
    </row>
    <row r="1447" spans="1:36" x14ac:dyDescent="0.25">
      <c r="A1447" s="17"/>
      <c r="B1447" s="226" t="s">
        <v>2265</v>
      </c>
      <c r="D1447" s="226">
        <v>0</v>
      </c>
      <c r="E1447" s="226">
        <v>0</v>
      </c>
      <c r="F1447" s="226">
        <v>0</v>
      </c>
      <c r="G1447" s="226">
        <v>0</v>
      </c>
      <c r="H1447" s="226">
        <v>0</v>
      </c>
      <c r="I1447" s="226">
        <v>0</v>
      </c>
      <c r="J1447" s="226">
        <v>0</v>
      </c>
      <c r="K1447" s="226">
        <v>0</v>
      </c>
      <c r="L1447" s="226">
        <v>0</v>
      </c>
      <c r="M1447" s="226">
        <v>0</v>
      </c>
      <c r="N1447" s="226">
        <v>0</v>
      </c>
      <c r="O1447" s="226">
        <v>0</v>
      </c>
      <c r="P1447" s="226">
        <v>0</v>
      </c>
      <c r="Q1447" s="226">
        <v>0</v>
      </c>
      <c r="R1447" s="226">
        <v>0</v>
      </c>
      <c r="S1447" s="226">
        <v>0</v>
      </c>
      <c r="T1447" s="226">
        <v>0</v>
      </c>
      <c r="U1447" s="226">
        <v>0</v>
      </c>
      <c r="V1447" s="226">
        <v>0</v>
      </c>
      <c r="W1447" s="226">
        <v>0</v>
      </c>
      <c r="X1447" s="226">
        <v>0</v>
      </c>
      <c r="Y1447" s="226">
        <v>0</v>
      </c>
      <c r="Z1447" s="226">
        <v>0</v>
      </c>
      <c r="AA1447" s="226">
        <v>0</v>
      </c>
      <c r="AB1447" s="226">
        <v>0</v>
      </c>
      <c r="AC1447" s="226">
        <v>0</v>
      </c>
      <c r="AD1447" s="226">
        <v>0</v>
      </c>
      <c r="AE1447" s="226">
        <v>0</v>
      </c>
      <c r="AF1447" s="226">
        <v>0</v>
      </c>
      <c r="AG1447" s="226">
        <v>0</v>
      </c>
      <c r="AH1447" s="226">
        <v>0</v>
      </c>
      <c r="AI1447" s="226">
        <v>0</v>
      </c>
      <c r="AJ1447" s="226">
        <v>0</v>
      </c>
    </row>
    <row r="1448" spans="1:36" x14ac:dyDescent="0.25">
      <c r="A1448" s="17"/>
      <c r="B1448" s="226" t="s">
        <v>2218</v>
      </c>
      <c r="D1448" s="226">
        <v>0</v>
      </c>
      <c r="E1448" s="226">
        <v>0</v>
      </c>
      <c r="F1448" s="226">
        <v>0</v>
      </c>
      <c r="G1448" s="226">
        <v>0</v>
      </c>
      <c r="H1448" s="226">
        <v>0</v>
      </c>
      <c r="I1448" s="226">
        <v>0</v>
      </c>
      <c r="J1448" s="226">
        <v>0</v>
      </c>
      <c r="K1448" s="226">
        <v>0</v>
      </c>
      <c r="L1448" s="226">
        <v>0</v>
      </c>
      <c r="M1448" s="226">
        <v>0</v>
      </c>
      <c r="N1448" s="226">
        <v>0</v>
      </c>
      <c r="O1448" s="226">
        <v>0</v>
      </c>
      <c r="P1448" s="226">
        <v>0</v>
      </c>
      <c r="Q1448" s="226">
        <v>0</v>
      </c>
      <c r="R1448" s="226">
        <v>0</v>
      </c>
      <c r="S1448" s="226">
        <v>0</v>
      </c>
      <c r="T1448" s="226">
        <v>0</v>
      </c>
      <c r="U1448" s="226">
        <v>0</v>
      </c>
      <c r="V1448" s="226">
        <v>0</v>
      </c>
      <c r="W1448" s="226">
        <v>0</v>
      </c>
      <c r="X1448" s="226">
        <v>0</v>
      </c>
      <c r="Y1448" s="226">
        <v>0</v>
      </c>
      <c r="Z1448" s="226">
        <v>0</v>
      </c>
      <c r="AA1448" s="226">
        <v>0</v>
      </c>
      <c r="AB1448" s="226">
        <v>0</v>
      </c>
      <c r="AC1448" s="226">
        <v>0</v>
      </c>
      <c r="AD1448" s="226">
        <v>0</v>
      </c>
      <c r="AE1448" s="226">
        <v>0</v>
      </c>
      <c r="AF1448" s="226">
        <v>0</v>
      </c>
      <c r="AG1448" s="226">
        <v>0</v>
      </c>
      <c r="AH1448" s="226">
        <v>0</v>
      </c>
      <c r="AI1448" s="226">
        <v>0</v>
      </c>
      <c r="AJ1448" s="226">
        <v>0</v>
      </c>
    </row>
    <row r="1449" spans="1:36" x14ac:dyDescent="0.25">
      <c r="A1449" s="17"/>
      <c r="B1449" s="226" t="s">
        <v>2219</v>
      </c>
      <c r="D1449" s="226">
        <v>1099.82</v>
      </c>
      <c r="E1449" s="226">
        <v>1139.6130000000001</v>
      </c>
      <c r="F1449" s="226">
        <v>1138.57</v>
      </c>
      <c r="G1449" s="226">
        <v>1164.1089999999999</v>
      </c>
      <c r="H1449" s="226">
        <v>1177.4929999999999</v>
      </c>
      <c r="I1449" s="226">
        <v>1201.55</v>
      </c>
      <c r="J1449" s="226">
        <v>1217.579</v>
      </c>
      <c r="K1449" s="226">
        <v>1246.922</v>
      </c>
      <c r="L1449" s="226">
        <v>1277.885</v>
      </c>
      <c r="M1449" s="226">
        <v>1296.652</v>
      </c>
      <c r="N1449" s="226">
        <v>1315.431</v>
      </c>
      <c r="O1449" s="226">
        <v>1332.0940000000001</v>
      </c>
      <c r="P1449" s="226">
        <v>1347.6489999999999</v>
      </c>
      <c r="Q1449" s="226">
        <v>1367.9659999999999</v>
      </c>
      <c r="R1449" s="226">
        <v>1393.296</v>
      </c>
      <c r="S1449" s="226">
        <v>1414.1</v>
      </c>
      <c r="T1449" s="226">
        <v>1431.4880000000001</v>
      </c>
      <c r="U1449" s="226">
        <v>1447.742</v>
      </c>
      <c r="V1449" s="226">
        <v>1464.837</v>
      </c>
      <c r="W1449" s="226">
        <v>1486.309</v>
      </c>
      <c r="X1449" s="226">
        <v>1504.06</v>
      </c>
      <c r="Y1449" s="226">
        <v>1518.7809999999999</v>
      </c>
      <c r="Z1449" s="226">
        <v>1531.633</v>
      </c>
      <c r="AA1449" s="226">
        <v>1551.0840000000001</v>
      </c>
      <c r="AB1449" s="226">
        <v>1569.2380000000001</v>
      </c>
      <c r="AC1449" s="226">
        <v>1590.45</v>
      </c>
      <c r="AD1449" s="226">
        <v>1606.8820000000001</v>
      </c>
      <c r="AE1449" s="226">
        <v>1621.021</v>
      </c>
      <c r="AF1449" s="226">
        <v>1638.5029999999999</v>
      </c>
      <c r="AG1449" s="226">
        <v>1648.3019999999999</v>
      </c>
      <c r="AH1449" s="226">
        <v>1646.896</v>
      </c>
      <c r="AI1449" s="226">
        <v>1662.2860000000001</v>
      </c>
      <c r="AJ1449" s="226">
        <v>1695.683</v>
      </c>
    </row>
    <row r="1450" spans="1:36" x14ac:dyDescent="0.25">
      <c r="A1450" s="17"/>
      <c r="B1450" s="226" t="s">
        <v>2221</v>
      </c>
      <c r="D1450" s="226">
        <v>170.33600000000001</v>
      </c>
      <c r="E1450" s="226">
        <v>179.76</v>
      </c>
      <c r="F1450" s="226">
        <v>182.208</v>
      </c>
      <c r="G1450" s="226">
        <v>188.62100000000001</v>
      </c>
      <c r="H1450" s="226">
        <v>194.392</v>
      </c>
      <c r="I1450" s="226">
        <v>202.05699999999999</v>
      </c>
      <c r="J1450" s="226">
        <v>208.42099999999999</v>
      </c>
      <c r="K1450" s="226">
        <v>217.80099999999999</v>
      </c>
      <c r="L1450" s="226">
        <v>227.78200000000001</v>
      </c>
      <c r="M1450" s="226">
        <v>234.59</v>
      </c>
      <c r="N1450" s="226">
        <v>241.768</v>
      </c>
      <c r="O1450" s="226">
        <v>248.48500000000001</v>
      </c>
      <c r="P1450" s="226">
        <v>254.79400000000001</v>
      </c>
      <c r="Q1450" s="226">
        <v>262.137</v>
      </c>
      <c r="R1450" s="226">
        <v>271.46899999999999</v>
      </c>
      <c r="S1450" s="226">
        <v>280.61399999999998</v>
      </c>
      <c r="T1450" s="226">
        <v>289.75799999999998</v>
      </c>
      <c r="U1450" s="226">
        <v>299.35199999999998</v>
      </c>
      <c r="V1450" s="226">
        <v>308.72199999999998</v>
      </c>
      <c r="W1450" s="226">
        <v>319.35399999999998</v>
      </c>
      <c r="X1450" s="226">
        <v>329.99200000000002</v>
      </c>
      <c r="Y1450" s="226">
        <v>340.24099999999999</v>
      </c>
      <c r="Z1450" s="226">
        <v>351.08199999999999</v>
      </c>
      <c r="AA1450" s="226">
        <v>363.66699999999997</v>
      </c>
      <c r="AB1450" s="226">
        <v>375.423</v>
      </c>
      <c r="AC1450" s="226">
        <v>388.29899999999998</v>
      </c>
      <c r="AD1450" s="226">
        <v>400.53300000000002</v>
      </c>
      <c r="AE1450" s="226">
        <v>412.64299999999997</v>
      </c>
      <c r="AF1450" s="226">
        <v>426.08600000000001</v>
      </c>
      <c r="AG1450" s="226">
        <v>437.76</v>
      </c>
      <c r="AH1450" s="226">
        <v>446.7</v>
      </c>
      <c r="AI1450" s="226">
        <v>460.50400000000002</v>
      </c>
      <c r="AJ1450" s="226">
        <v>479.84699999999998</v>
      </c>
    </row>
    <row r="1451" spans="1:36" x14ac:dyDescent="0.25">
      <c r="A1451" s="17"/>
      <c r="B1451" s="226" t="s">
        <v>2212</v>
      </c>
      <c r="D1451" s="226">
        <v>1819.53</v>
      </c>
      <c r="E1451" s="226">
        <v>1894.0219999999999</v>
      </c>
      <c r="F1451" s="226">
        <v>1893.9110000000001</v>
      </c>
      <c r="G1451" s="226">
        <v>1933.8340000000001</v>
      </c>
      <c r="H1451" s="226">
        <v>1958.567</v>
      </c>
      <c r="I1451" s="226">
        <v>2008.1120000000001</v>
      </c>
      <c r="J1451" s="226">
        <v>2041.761</v>
      </c>
      <c r="K1451" s="226">
        <v>2095.9920000000002</v>
      </c>
      <c r="L1451" s="226">
        <v>2153.8510000000001</v>
      </c>
      <c r="M1451" s="226">
        <v>2190.6480000000001</v>
      </c>
      <c r="N1451" s="226">
        <v>2228.7440000000001</v>
      </c>
      <c r="O1451" s="226">
        <v>2264.1869999999999</v>
      </c>
      <c r="P1451" s="226">
        <v>2296.712</v>
      </c>
      <c r="Q1451" s="226">
        <v>2335.7849999999999</v>
      </c>
      <c r="R1451" s="226">
        <v>2384.3589999999999</v>
      </c>
      <c r="S1451" s="226">
        <v>2426.8989999999999</v>
      </c>
      <c r="T1451" s="226">
        <v>2465.5659999999998</v>
      </c>
      <c r="U1451" s="226">
        <v>2502.9630000000002</v>
      </c>
      <c r="V1451" s="226">
        <v>2540.8380000000002</v>
      </c>
      <c r="W1451" s="226">
        <v>2586.0279999999998</v>
      </c>
      <c r="X1451" s="226">
        <v>2626.259</v>
      </c>
      <c r="Y1451" s="226">
        <v>2661.0729999999999</v>
      </c>
      <c r="Z1451" s="226">
        <v>2694.2979999999998</v>
      </c>
      <c r="AA1451" s="226">
        <v>2740.01</v>
      </c>
      <c r="AB1451" s="226">
        <v>2782.3249999999998</v>
      </c>
      <c r="AC1451" s="226">
        <v>2829.4209999999998</v>
      </c>
      <c r="AD1451" s="226">
        <v>2868.8539999999998</v>
      </c>
      <c r="AE1451" s="226">
        <v>2904.538</v>
      </c>
      <c r="AF1451" s="226">
        <v>2947.328</v>
      </c>
      <c r="AG1451" s="226">
        <v>2977.2649999999999</v>
      </c>
      <c r="AH1451" s="226">
        <v>2987.6320000000001</v>
      </c>
      <c r="AI1451" s="226">
        <v>3028.7739999999999</v>
      </c>
      <c r="AJ1451" s="226">
        <v>3102.578</v>
      </c>
    </row>
    <row r="1452" spans="1:36" x14ac:dyDescent="0.25">
      <c r="A1452" s="17"/>
    </row>
    <row r="1453" spans="1:36" x14ac:dyDescent="0.25">
      <c r="A1453" s="17"/>
      <c r="B1453" s="226" t="s">
        <v>2375</v>
      </c>
    </row>
    <row r="1454" spans="1:36" x14ac:dyDescent="0.25">
      <c r="A1454" s="17"/>
      <c r="B1454" s="226" t="s">
        <v>2370</v>
      </c>
    </row>
    <row r="1455" spans="1:36" x14ac:dyDescent="0.25">
      <c r="A1455" s="17"/>
      <c r="B1455" s="226" t="s">
        <v>342</v>
      </c>
      <c r="D1455" s="226">
        <v>5.867</v>
      </c>
      <c r="E1455" s="226">
        <v>6.5519999999999996</v>
      </c>
      <c r="F1455" s="226">
        <v>6.5540000000000003</v>
      </c>
      <c r="G1455" s="226">
        <v>7.4</v>
      </c>
      <c r="H1455" s="226">
        <v>7.3209999999999997</v>
      </c>
      <c r="I1455" s="226">
        <v>7.2960000000000003</v>
      </c>
      <c r="J1455" s="226">
        <v>7.28</v>
      </c>
      <c r="K1455" s="226">
        <v>7.2759999999999998</v>
      </c>
      <c r="L1455" s="226">
        <v>7.3339999999999996</v>
      </c>
      <c r="M1455" s="226">
        <v>7.3550000000000004</v>
      </c>
      <c r="N1455" s="226">
        <v>7.4139999999999997</v>
      </c>
      <c r="O1455" s="226">
        <v>7.4669999999999996</v>
      </c>
      <c r="P1455" s="226">
        <v>7.5019999999999998</v>
      </c>
      <c r="Q1455" s="226">
        <v>7.5339999999999998</v>
      </c>
      <c r="R1455" s="226">
        <v>7.5650000000000004</v>
      </c>
      <c r="S1455" s="226">
        <v>7.5979999999999999</v>
      </c>
      <c r="T1455" s="226">
        <v>7.6340000000000003</v>
      </c>
      <c r="U1455" s="226">
        <v>7.67</v>
      </c>
      <c r="V1455" s="226">
        <v>7.7110000000000003</v>
      </c>
      <c r="W1455" s="226">
        <v>7.7930000000000001</v>
      </c>
      <c r="X1455" s="226">
        <v>7.8639999999999999</v>
      </c>
      <c r="Y1455" s="226">
        <v>7.9210000000000003</v>
      </c>
      <c r="Z1455" s="226">
        <v>7.968</v>
      </c>
      <c r="AA1455" s="226">
        <v>8.0869999999999997</v>
      </c>
      <c r="AB1455" s="226">
        <v>8.1880000000000006</v>
      </c>
      <c r="AC1455" s="226">
        <v>8.2739999999999991</v>
      </c>
      <c r="AD1455" s="226">
        <v>8.3049999999999997</v>
      </c>
      <c r="AE1455" s="226">
        <v>8.3230000000000004</v>
      </c>
      <c r="AF1455" s="226">
        <v>8.3239999999999998</v>
      </c>
      <c r="AG1455" s="226">
        <v>8.3119999999999994</v>
      </c>
      <c r="AH1455" s="226">
        <v>8.1989999999999998</v>
      </c>
      <c r="AI1455" s="226">
        <v>8.1910000000000007</v>
      </c>
      <c r="AJ1455" s="226">
        <v>8.2620000000000005</v>
      </c>
    </row>
    <row r="1456" spans="1:36" x14ac:dyDescent="0.25">
      <c r="A1456" s="17"/>
      <c r="B1456" s="226" t="s">
        <v>2217</v>
      </c>
      <c r="D1456" s="226">
        <v>0.94199999999999995</v>
      </c>
      <c r="E1456" s="226">
        <v>0.96</v>
      </c>
      <c r="F1456" s="226">
        <v>1.018</v>
      </c>
      <c r="G1456" s="226">
        <v>1.1100000000000001</v>
      </c>
      <c r="H1456" s="226">
        <v>1.093</v>
      </c>
      <c r="I1456" s="226">
        <v>1.087</v>
      </c>
      <c r="J1456" s="226">
        <v>1.0820000000000001</v>
      </c>
      <c r="K1456" s="226">
        <v>1.079</v>
      </c>
      <c r="L1456" s="226">
        <v>1.0860000000000001</v>
      </c>
      <c r="M1456" s="226">
        <v>1.087</v>
      </c>
      <c r="N1456" s="226">
        <v>1.0940000000000001</v>
      </c>
      <c r="O1456" s="226">
        <v>1.1000000000000001</v>
      </c>
      <c r="P1456" s="226">
        <v>1.1040000000000001</v>
      </c>
      <c r="Q1456" s="226">
        <v>1.1080000000000001</v>
      </c>
      <c r="R1456" s="226">
        <v>1.1120000000000001</v>
      </c>
      <c r="S1456" s="226">
        <v>1.117</v>
      </c>
      <c r="T1456" s="226">
        <v>1.1220000000000001</v>
      </c>
      <c r="U1456" s="226">
        <v>1.1279999999999999</v>
      </c>
      <c r="V1456" s="226">
        <v>1.135</v>
      </c>
      <c r="W1456" s="226">
        <v>1.147</v>
      </c>
      <c r="X1456" s="226">
        <v>1.157</v>
      </c>
      <c r="Y1456" s="226">
        <v>1.1659999999999999</v>
      </c>
      <c r="Z1456" s="226">
        <v>1.173</v>
      </c>
      <c r="AA1456" s="226">
        <v>1.1910000000000001</v>
      </c>
      <c r="AB1456" s="226">
        <v>1.206</v>
      </c>
      <c r="AC1456" s="226">
        <v>1.2190000000000001</v>
      </c>
      <c r="AD1456" s="226">
        <v>1.2230000000000001</v>
      </c>
      <c r="AE1456" s="226">
        <v>1.226</v>
      </c>
      <c r="AF1456" s="226">
        <v>1.226</v>
      </c>
      <c r="AG1456" s="226">
        <v>1.2250000000000001</v>
      </c>
      <c r="AH1456" s="226">
        <v>1.208</v>
      </c>
      <c r="AI1456" s="226">
        <v>1.2070000000000001</v>
      </c>
      <c r="AJ1456" s="226">
        <v>1.218</v>
      </c>
    </row>
    <row r="1457" spans="1:36" x14ac:dyDescent="0.25">
      <c r="A1457" s="17"/>
      <c r="B1457" s="226" t="s">
        <v>2212</v>
      </c>
      <c r="D1457" s="226">
        <v>6.8090000000000002</v>
      </c>
      <c r="E1457" s="226">
        <v>7.5119999999999996</v>
      </c>
      <c r="F1457" s="226">
        <v>7.5720000000000001</v>
      </c>
      <c r="G1457" s="226">
        <v>8.51</v>
      </c>
      <c r="H1457" s="226">
        <v>8.4149999999999991</v>
      </c>
      <c r="I1457" s="226">
        <v>8.3829999999999991</v>
      </c>
      <c r="J1457" s="226">
        <v>8.3620000000000001</v>
      </c>
      <c r="K1457" s="226">
        <v>8.3559999999999999</v>
      </c>
      <c r="L1457" s="226">
        <v>8.4190000000000005</v>
      </c>
      <c r="M1457" s="226">
        <v>8.4410000000000007</v>
      </c>
      <c r="N1457" s="226">
        <v>8.5079999999999991</v>
      </c>
      <c r="O1457" s="226">
        <v>8.5670000000000002</v>
      </c>
      <c r="P1457" s="226">
        <v>8.6059999999999999</v>
      </c>
      <c r="Q1457" s="226">
        <v>8.6419999999999995</v>
      </c>
      <c r="R1457" s="226">
        <v>8.6769999999999996</v>
      </c>
      <c r="S1457" s="226">
        <v>8.7149999999999999</v>
      </c>
      <c r="T1457" s="226">
        <v>8.7560000000000002</v>
      </c>
      <c r="U1457" s="226">
        <v>8.798</v>
      </c>
      <c r="V1457" s="226">
        <v>8.8460000000000001</v>
      </c>
      <c r="W1457" s="226">
        <v>8.94</v>
      </c>
      <c r="X1457" s="226">
        <v>9.0220000000000002</v>
      </c>
      <c r="Y1457" s="226">
        <v>9.0869999999999997</v>
      </c>
      <c r="Z1457" s="226">
        <v>9.141</v>
      </c>
      <c r="AA1457" s="226">
        <v>9.2780000000000005</v>
      </c>
      <c r="AB1457" s="226">
        <v>9.3940000000000001</v>
      </c>
      <c r="AC1457" s="226">
        <v>9.4930000000000003</v>
      </c>
      <c r="AD1457" s="226">
        <v>9.5289999999999999</v>
      </c>
      <c r="AE1457" s="226">
        <v>9.5500000000000007</v>
      </c>
      <c r="AF1457" s="226">
        <v>9.5510000000000002</v>
      </c>
      <c r="AG1457" s="226">
        <v>9.5370000000000008</v>
      </c>
      <c r="AH1457" s="226">
        <v>9.407</v>
      </c>
      <c r="AI1457" s="226">
        <v>9.3979999999999997</v>
      </c>
      <c r="AJ1457" s="226">
        <v>9.4789999999999992</v>
      </c>
    </row>
    <row r="1458" spans="1:36" x14ac:dyDescent="0.25">
      <c r="A1458" s="17"/>
      <c r="B1458" s="226" t="s">
        <v>2371</v>
      </c>
    </row>
    <row r="1459" spans="1:36" x14ac:dyDescent="0.25">
      <c r="A1459" s="17"/>
      <c r="B1459" s="226" t="s">
        <v>342</v>
      </c>
      <c r="D1459" s="226">
        <v>15.426</v>
      </c>
      <c r="E1459" s="226">
        <v>17.283999999999999</v>
      </c>
      <c r="F1459" s="226">
        <v>15.577</v>
      </c>
      <c r="G1459" s="226">
        <v>15.201000000000001</v>
      </c>
      <c r="H1459" s="226">
        <v>15.428000000000001</v>
      </c>
      <c r="I1459" s="226">
        <v>16.125</v>
      </c>
      <c r="J1459" s="226">
        <v>16.584</v>
      </c>
      <c r="K1459" s="226">
        <v>17.131</v>
      </c>
      <c r="L1459" s="226">
        <v>17.651</v>
      </c>
      <c r="M1459" s="226">
        <v>18.029</v>
      </c>
      <c r="N1459" s="226">
        <v>18.474</v>
      </c>
      <c r="O1459" s="226">
        <v>18.920000000000002</v>
      </c>
      <c r="P1459" s="226">
        <v>19.311</v>
      </c>
      <c r="Q1459" s="226">
        <v>19.670000000000002</v>
      </c>
      <c r="R1459" s="226">
        <v>20.062999999999999</v>
      </c>
      <c r="S1459" s="226">
        <v>20.445</v>
      </c>
      <c r="T1459" s="226">
        <v>20.861999999999998</v>
      </c>
      <c r="U1459" s="226">
        <v>21.262</v>
      </c>
      <c r="V1459" s="226">
        <v>21.64</v>
      </c>
      <c r="W1459" s="226">
        <v>22.06</v>
      </c>
      <c r="X1459" s="226">
        <v>22.454999999999998</v>
      </c>
      <c r="Y1459" s="226">
        <v>22.78</v>
      </c>
      <c r="Z1459" s="226">
        <v>23.1</v>
      </c>
      <c r="AA1459" s="226">
        <v>23.545000000000002</v>
      </c>
      <c r="AB1459" s="226">
        <v>23.936</v>
      </c>
      <c r="AC1459" s="226">
        <v>24.306000000000001</v>
      </c>
      <c r="AD1459" s="226">
        <v>24.623000000000001</v>
      </c>
      <c r="AE1459" s="226">
        <v>24.905999999999999</v>
      </c>
      <c r="AF1459" s="226">
        <v>25.3</v>
      </c>
      <c r="AG1459" s="226">
        <v>25.600999999999999</v>
      </c>
      <c r="AH1459" s="226">
        <v>25.742999999999999</v>
      </c>
      <c r="AI1459" s="226">
        <v>26.192</v>
      </c>
      <c r="AJ1459" s="226">
        <v>26.898</v>
      </c>
    </row>
    <row r="1460" spans="1:36" x14ac:dyDescent="0.25">
      <c r="A1460" s="17"/>
      <c r="B1460" s="226" t="s">
        <v>2217</v>
      </c>
      <c r="D1460" s="226">
        <v>4.4370000000000003</v>
      </c>
      <c r="E1460" s="226">
        <v>4.5140000000000002</v>
      </c>
      <c r="F1460" s="226">
        <v>4.3109999999999999</v>
      </c>
      <c r="G1460" s="226">
        <v>4.0720000000000001</v>
      </c>
      <c r="H1460" s="226">
        <v>4.1120000000000001</v>
      </c>
      <c r="I1460" s="226">
        <v>4.2889999999999997</v>
      </c>
      <c r="J1460" s="226">
        <v>4.4039999999999999</v>
      </c>
      <c r="K1460" s="226">
        <v>4.5389999999999997</v>
      </c>
      <c r="L1460" s="226">
        <v>4.6689999999999996</v>
      </c>
      <c r="M1460" s="226">
        <v>4.76</v>
      </c>
      <c r="N1460" s="226">
        <v>4.87</v>
      </c>
      <c r="O1460" s="226">
        <v>4.9820000000000002</v>
      </c>
      <c r="P1460" s="226">
        <v>5.0789999999999997</v>
      </c>
      <c r="Q1460" s="226">
        <v>5.1689999999999996</v>
      </c>
      <c r="R1460" s="226">
        <v>5.27</v>
      </c>
      <c r="S1460" s="226">
        <v>5.37</v>
      </c>
      <c r="T1460" s="226">
        <v>5.48</v>
      </c>
      <c r="U1460" s="226">
        <v>5.5830000000000002</v>
      </c>
      <c r="V1460" s="226">
        <v>5.6829999999999998</v>
      </c>
      <c r="W1460" s="226">
        <v>5.7939999999999996</v>
      </c>
      <c r="X1460" s="226">
        <v>5.8979999999999997</v>
      </c>
      <c r="Y1460" s="226">
        <v>5.984</v>
      </c>
      <c r="Z1460" s="226">
        <v>6.0679999999999996</v>
      </c>
      <c r="AA1460" s="226">
        <v>6.1849999999999996</v>
      </c>
      <c r="AB1460" s="226">
        <v>6.2880000000000003</v>
      </c>
      <c r="AC1460" s="226">
        <v>6.3860000000000001</v>
      </c>
      <c r="AD1460" s="226">
        <v>6.47</v>
      </c>
      <c r="AE1460" s="226">
        <v>6.5439999999999996</v>
      </c>
      <c r="AF1460" s="226">
        <v>6.6470000000000002</v>
      </c>
      <c r="AG1460" s="226">
        <v>6.7270000000000003</v>
      </c>
      <c r="AH1460" s="226">
        <v>6.7649999999999997</v>
      </c>
      <c r="AI1460" s="226">
        <v>6.8819999999999997</v>
      </c>
      <c r="AJ1460" s="226">
        <v>7.0679999999999996</v>
      </c>
    </row>
    <row r="1461" spans="1:36" x14ac:dyDescent="0.25">
      <c r="A1461" s="17"/>
      <c r="B1461" s="226" t="s">
        <v>2212</v>
      </c>
      <c r="D1461" s="226">
        <v>19.863</v>
      </c>
      <c r="E1461" s="226">
        <v>21.797999999999998</v>
      </c>
      <c r="F1461" s="226">
        <v>19.888000000000002</v>
      </c>
      <c r="G1461" s="226">
        <v>19.271999999999998</v>
      </c>
      <c r="H1461" s="226">
        <v>19.54</v>
      </c>
      <c r="I1461" s="226">
        <v>20.414999999999999</v>
      </c>
      <c r="J1461" s="226">
        <v>20.988</v>
      </c>
      <c r="K1461" s="226">
        <v>21.669</v>
      </c>
      <c r="L1461" s="226">
        <v>22.32</v>
      </c>
      <c r="M1461" s="226">
        <v>22.789000000000001</v>
      </c>
      <c r="N1461" s="226">
        <v>23.343</v>
      </c>
      <c r="O1461" s="226">
        <v>23.902000000000001</v>
      </c>
      <c r="P1461" s="226">
        <v>24.39</v>
      </c>
      <c r="Q1461" s="226">
        <v>24.838999999999999</v>
      </c>
      <c r="R1461" s="226">
        <v>25.332999999999998</v>
      </c>
      <c r="S1461" s="226">
        <v>25.815000000000001</v>
      </c>
      <c r="T1461" s="226">
        <v>26.341999999999999</v>
      </c>
      <c r="U1461" s="226">
        <v>26.844999999999999</v>
      </c>
      <c r="V1461" s="226">
        <v>27.324000000000002</v>
      </c>
      <c r="W1461" s="226">
        <v>27.853999999999999</v>
      </c>
      <c r="X1461" s="226">
        <v>28.353000000000002</v>
      </c>
      <c r="Y1461" s="226">
        <v>28.765000000000001</v>
      </c>
      <c r="Z1461" s="226">
        <v>29.167999999999999</v>
      </c>
      <c r="AA1461" s="226">
        <v>29.73</v>
      </c>
      <c r="AB1461" s="226">
        <v>30.224</v>
      </c>
      <c r="AC1461" s="226">
        <v>30.692</v>
      </c>
      <c r="AD1461" s="226">
        <v>31.091999999999999</v>
      </c>
      <c r="AE1461" s="226">
        <v>31.45</v>
      </c>
      <c r="AF1461" s="226">
        <v>31.946999999999999</v>
      </c>
      <c r="AG1461" s="226">
        <v>32.328000000000003</v>
      </c>
      <c r="AH1461" s="226">
        <v>32.508000000000003</v>
      </c>
      <c r="AI1461" s="226">
        <v>33.073</v>
      </c>
      <c r="AJ1461" s="226">
        <v>33.966999999999999</v>
      </c>
    </row>
    <row r="1462" spans="1:36" x14ac:dyDescent="0.25">
      <c r="A1462" s="17"/>
      <c r="B1462" s="226" t="s">
        <v>2372</v>
      </c>
    </row>
    <row r="1463" spans="1:36" x14ac:dyDescent="0.25">
      <c r="A1463" s="17"/>
      <c r="B1463" s="226" t="s">
        <v>342</v>
      </c>
      <c r="D1463" s="226">
        <v>6.6879999999999997</v>
      </c>
      <c r="E1463" s="226">
        <v>7.6219999999999999</v>
      </c>
      <c r="F1463" s="226">
        <v>7.6379999999999999</v>
      </c>
      <c r="G1463" s="226">
        <v>8.7270000000000003</v>
      </c>
      <c r="H1463" s="226">
        <v>9.3740000000000006</v>
      </c>
      <c r="I1463" s="226">
        <v>9.4760000000000009</v>
      </c>
      <c r="J1463" s="226">
        <v>9.5920000000000005</v>
      </c>
      <c r="K1463" s="226">
        <v>9.9830000000000005</v>
      </c>
      <c r="L1463" s="226">
        <v>10.388</v>
      </c>
      <c r="M1463" s="226">
        <v>10.624000000000001</v>
      </c>
      <c r="N1463" s="226">
        <v>10.778</v>
      </c>
      <c r="O1463" s="226">
        <v>10.869</v>
      </c>
      <c r="P1463" s="226">
        <v>10.989000000000001</v>
      </c>
      <c r="Q1463" s="226">
        <v>11.260999999999999</v>
      </c>
      <c r="R1463" s="226">
        <v>11.641999999999999</v>
      </c>
      <c r="S1463" s="226">
        <v>11.926</v>
      </c>
      <c r="T1463" s="226">
        <v>12.099</v>
      </c>
      <c r="U1463" s="226">
        <v>12.276999999999999</v>
      </c>
      <c r="V1463" s="226">
        <v>12.481</v>
      </c>
      <c r="W1463" s="226">
        <v>12.742000000000001</v>
      </c>
      <c r="X1463" s="226">
        <v>12.96</v>
      </c>
      <c r="Y1463" s="226">
        <v>13.173</v>
      </c>
      <c r="Z1463" s="226">
        <v>13.374000000000001</v>
      </c>
      <c r="AA1463" s="226">
        <v>13.587</v>
      </c>
      <c r="AB1463" s="226">
        <v>13.819000000000001</v>
      </c>
      <c r="AC1463" s="226">
        <v>14.169</v>
      </c>
      <c r="AD1463" s="226">
        <v>14.492000000000001</v>
      </c>
      <c r="AE1463" s="226">
        <v>14.805999999999999</v>
      </c>
      <c r="AF1463" s="226">
        <v>15.135</v>
      </c>
      <c r="AG1463" s="226">
        <v>15.348000000000001</v>
      </c>
      <c r="AH1463" s="226">
        <v>15.478</v>
      </c>
      <c r="AI1463" s="226">
        <v>15.728999999999999</v>
      </c>
      <c r="AJ1463" s="226">
        <v>16.195</v>
      </c>
    </row>
    <row r="1464" spans="1:36" x14ac:dyDescent="0.25">
      <c r="A1464" s="17"/>
      <c r="B1464" s="226" t="s">
        <v>2217</v>
      </c>
      <c r="D1464" s="226">
        <v>0.82299999999999995</v>
      </c>
      <c r="E1464" s="226">
        <v>0.85499999999999998</v>
      </c>
      <c r="F1464" s="226">
        <v>0.90800000000000003</v>
      </c>
      <c r="G1464" s="226">
        <v>1.0009999999999999</v>
      </c>
      <c r="H1464" s="226">
        <v>1.069</v>
      </c>
      <c r="I1464" s="226">
        <v>1.0780000000000001</v>
      </c>
      <c r="J1464" s="226">
        <v>1.0880000000000001</v>
      </c>
      <c r="K1464" s="226">
        <v>1.1279999999999999</v>
      </c>
      <c r="L1464" s="226">
        <v>1.171</v>
      </c>
      <c r="M1464" s="226">
        <v>1.194</v>
      </c>
      <c r="N1464" s="226">
        <v>1.208</v>
      </c>
      <c r="O1464" s="226">
        <v>1.216</v>
      </c>
      <c r="P1464" s="226">
        <v>1.2270000000000001</v>
      </c>
      <c r="Q1464" s="226">
        <v>1.2549999999999999</v>
      </c>
      <c r="R1464" s="226">
        <v>1.296</v>
      </c>
      <c r="S1464" s="226">
        <v>1.3260000000000001</v>
      </c>
      <c r="T1464" s="226">
        <v>1.3440000000000001</v>
      </c>
      <c r="U1464" s="226">
        <v>1.363</v>
      </c>
      <c r="V1464" s="226">
        <v>1.3839999999999999</v>
      </c>
      <c r="W1464" s="226">
        <v>1.413</v>
      </c>
      <c r="X1464" s="226">
        <v>1.4359999999999999</v>
      </c>
      <c r="Y1464" s="226">
        <v>1.458</v>
      </c>
      <c r="Z1464" s="226">
        <v>1.48</v>
      </c>
      <c r="AA1464" s="226">
        <v>1.502</v>
      </c>
      <c r="AB1464" s="226">
        <v>1.5269999999999999</v>
      </c>
      <c r="AC1464" s="226">
        <v>1.5649999999999999</v>
      </c>
      <c r="AD1464" s="226">
        <v>1.6</v>
      </c>
      <c r="AE1464" s="226">
        <v>1.633</v>
      </c>
      <c r="AF1464" s="226">
        <v>1.669</v>
      </c>
      <c r="AG1464" s="226">
        <v>1.6910000000000001</v>
      </c>
      <c r="AH1464" s="226">
        <v>1.704</v>
      </c>
      <c r="AI1464" s="226">
        <v>1.7310000000000001</v>
      </c>
      <c r="AJ1464" s="226">
        <v>1.7809999999999999</v>
      </c>
    </row>
    <row r="1465" spans="1:36" x14ac:dyDescent="0.25">
      <c r="A1465" s="17"/>
      <c r="B1465" s="226" t="s">
        <v>2212</v>
      </c>
      <c r="D1465" s="226">
        <v>7.5110000000000001</v>
      </c>
      <c r="E1465" s="226">
        <v>8.4760000000000009</v>
      </c>
      <c r="F1465" s="226">
        <v>8.5449999999999999</v>
      </c>
      <c r="G1465" s="226">
        <v>9.7279999999999998</v>
      </c>
      <c r="H1465" s="226">
        <v>10.444000000000001</v>
      </c>
      <c r="I1465" s="226">
        <v>10.554</v>
      </c>
      <c r="J1465" s="226">
        <v>10.68</v>
      </c>
      <c r="K1465" s="226">
        <v>11.111000000000001</v>
      </c>
      <c r="L1465" s="226">
        <v>11.558999999999999</v>
      </c>
      <c r="M1465" s="226">
        <v>11.818</v>
      </c>
      <c r="N1465" s="226">
        <v>11.987</v>
      </c>
      <c r="O1465" s="226">
        <v>12.085000000000001</v>
      </c>
      <c r="P1465" s="226">
        <v>12.215999999999999</v>
      </c>
      <c r="Q1465" s="226">
        <v>12.516</v>
      </c>
      <c r="R1465" s="226">
        <v>12.938000000000001</v>
      </c>
      <c r="S1465" s="226">
        <v>13.252000000000001</v>
      </c>
      <c r="T1465" s="226">
        <v>13.443</v>
      </c>
      <c r="U1465" s="226">
        <v>13.638999999999999</v>
      </c>
      <c r="V1465" s="226">
        <v>13.865</v>
      </c>
      <c r="W1465" s="226">
        <v>14.154999999999999</v>
      </c>
      <c r="X1465" s="226">
        <v>14.395</v>
      </c>
      <c r="Y1465" s="226">
        <v>14.631</v>
      </c>
      <c r="Z1465" s="226">
        <v>14.853999999999999</v>
      </c>
      <c r="AA1465" s="226">
        <v>15.089</v>
      </c>
      <c r="AB1465" s="226">
        <v>15.346</v>
      </c>
      <c r="AC1465" s="226">
        <v>15.734</v>
      </c>
      <c r="AD1465" s="226">
        <v>16.091000000000001</v>
      </c>
      <c r="AE1465" s="226">
        <v>16.439</v>
      </c>
      <c r="AF1465" s="226">
        <v>16.803000000000001</v>
      </c>
      <c r="AG1465" s="226">
        <v>17.039000000000001</v>
      </c>
      <c r="AH1465" s="226">
        <v>17.181999999999999</v>
      </c>
      <c r="AI1465" s="226">
        <v>17.46</v>
      </c>
      <c r="AJ1465" s="226">
        <v>17.975999999999999</v>
      </c>
    </row>
    <row r="1466" spans="1:36" x14ac:dyDescent="0.25">
      <c r="A1466" s="17"/>
      <c r="B1466" s="226" t="s">
        <v>2373</v>
      </c>
    </row>
    <row r="1467" spans="1:36" x14ac:dyDescent="0.25">
      <c r="A1467" s="17"/>
      <c r="B1467" s="226" t="s">
        <v>342</v>
      </c>
      <c r="D1467" s="226">
        <v>1.8080000000000001</v>
      </c>
      <c r="E1467" s="226">
        <v>2.13</v>
      </c>
      <c r="F1467" s="226">
        <v>2.081</v>
      </c>
      <c r="G1467" s="226">
        <v>2.286</v>
      </c>
      <c r="H1467" s="226">
        <v>2.266</v>
      </c>
      <c r="I1467" s="226">
        <v>2.343</v>
      </c>
      <c r="J1467" s="226">
        <v>2.3860000000000001</v>
      </c>
      <c r="K1467" s="226">
        <v>2.4249999999999998</v>
      </c>
      <c r="L1467" s="226">
        <v>2.4780000000000002</v>
      </c>
      <c r="M1467" s="226">
        <v>2.52</v>
      </c>
      <c r="N1467" s="226">
        <v>2.5619999999999998</v>
      </c>
      <c r="O1467" s="226">
        <v>2.6110000000000002</v>
      </c>
      <c r="P1467" s="226">
        <v>2.6520000000000001</v>
      </c>
      <c r="Q1467" s="226">
        <v>2.6859999999999999</v>
      </c>
      <c r="R1467" s="226">
        <v>2.7269999999999999</v>
      </c>
      <c r="S1467" s="226">
        <v>2.7639999999999998</v>
      </c>
      <c r="T1467" s="226">
        <v>2.8</v>
      </c>
      <c r="U1467" s="226">
        <v>2.831</v>
      </c>
      <c r="V1467" s="226">
        <v>2.8570000000000002</v>
      </c>
      <c r="W1467" s="226">
        <v>2.883</v>
      </c>
      <c r="X1467" s="226">
        <v>2.9060000000000001</v>
      </c>
      <c r="Y1467" s="226">
        <v>2.9209999999999998</v>
      </c>
      <c r="Z1467" s="226">
        <v>2.9369999999999998</v>
      </c>
      <c r="AA1467" s="226">
        <v>2.9660000000000002</v>
      </c>
      <c r="AB1467" s="226">
        <v>2.992</v>
      </c>
      <c r="AC1467" s="226">
        <v>3.0150000000000001</v>
      </c>
      <c r="AD1467" s="226">
        <v>3.0329999999999999</v>
      </c>
      <c r="AE1467" s="226">
        <v>3.0449999999999999</v>
      </c>
      <c r="AF1467" s="226">
        <v>3.0630000000000002</v>
      </c>
      <c r="AG1467" s="226">
        <v>3.0750000000000002</v>
      </c>
      <c r="AH1467" s="226">
        <v>3.0779999999999998</v>
      </c>
      <c r="AI1467" s="226">
        <v>3.0960000000000001</v>
      </c>
      <c r="AJ1467" s="226">
        <v>3.13</v>
      </c>
    </row>
    <row r="1468" spans="1:36" x14ac:dyDescent="0.25">
      <c r="A1468" s="17"/>
      <c r="B1468" s="226" t="s">
        <v>2217</v>
      </c>
      <c r="D1468" s="226">
        <v>0</v>
      </c>
      <c r="E1468" s="226">
        <v>0</v>
      </c>
      <c r="F1468" s="226">
        <v>0</v>
      </c>
      <c r="G1468" s="226">
        <v>0</v>
      </c>
      <c r="H1468" s="226">
        <v>0</v>
      </c>
      <c r="I1468" s="226">
        <v>0</v>
      </c>
      <c r="J1468" s="226">
        <v>0</v>
      </c>
      <c r="K1468" s="226">
        <v>0</v>
      </c>
      <c r="L1468" s="226">
        <v>0</v>
      </c>
      <c r="M1468" s="226">
        <v>0</v>
      </c>
      <c r="N1468" s="226">
        <v>0</v>
      </c>
      <c r="O1468" s="226">
        <v>0</v>
      </c>
      <c r="P1468" s="226">
        <v>0</v>
      </c>
      <c r="Q1468" s="226">
        <v>0</v>
      </c>
      <c r="R1468" s="226">
        <v>0</v>
      </c>
      <c r="S1468" s="226">
        <v>0</v>
      </c>
      <c r="T1468" s="226">
        <v>0</v>
      </c>
      <c r="U1468" s="226">
        <v>0</v>
      </c>
      <c r="V1468" s="226">
        <v>0</v>
      </c>
      <c r="W1468" s="226">
        <v>0</v>
      </c>
      <c r="X1468" s="226">
        <v>0</v>
      </c>
      <c r="Y1468" s="226">
        <v>0</v>
      </c>
      <c r="Z1468" s="226">
        <v>0</v>
      </c>
      <c r="AA1468" s="226">
        <v>0</v>
      </c>
      <c r="AB1468" s="226">
        <v>0</v>
      </c>
      <c r="AC1468" s="226">
        <v>0</v>
      </c>
      <c r="AD1468" s="226">
        <v>0</v>
      </c>
      <c r="AE1468" s="226">
        <v>0</v>
      </c>
      <c r="AF1468" s="226">
        <v>0</v>
      </c>
      <c r="AG1468" s="226">
        <v>0</v>
      </c>
      <c r="AH1468" s="226">
        <v>0</v>
      </c>
      <c r="AI1468" s="226">
        <v>0</v>
      </c>
      <c r="AJ1468" s="226">
        <v>0</v>
      </c>
    </row>
    <row r="1469" spans="1:36" x14ac:dyDescent="0.25">
      <c r="A1469" s="17"/>
      <c r="B1469" s="226" t="s">
        <v>2212</v>
      </c>
      <c r="D1469" s="226">
        <v>1.8080000000000001</v>
      </c>
      <c r="E1469" s="226">
        <v>2.13</v>
      </c>
      <c r="F1469" s="226">
        <v>2.081</v>
      </c>
      <c r="G1469" s="226">
        <v>2.286</v>
      </c>
      <c r="H1469" s="226">
        <v>2.266</v>
      </c>
      <c r="I1469" s="226">
        <v>2.343</v>
      </c>
      <c r="J1469" s="226">
        <v>2.3860000000000001</v>
      </c>
      <c r="K1469" s="226">
        <v>2.4249999999999998</v>
      </c>
      <c r="L1469" s="226">
        <v>2.4780000000000002</v>
      </c>
      <c r="M1469" s="226">
        <v>2.52</v>
      </c>
      <c r="N1469" s="226">
        <v>2.5619999999999998</v>
      </c>
      <c r="O1469" s="226">
        <v>2.6110000000000002</v>
      </c>
      <c r="P1469" s="226">
        <v>2.6520000000000001</v>
      </c>
      <c r="Q1469" s="226">
        <v>2.6859999999999999</v>
      </c>
      <c r="R1469" s="226">
        <v>2.7269999999999999</v>
      </c>
      <c r="S1469" s="226">
        <v>2.7639999999999998</v>
      </c>
      <c r="T1469" s="226">
        <v>2.8</v>
      </c>
      <c r="U1469" s="226">
        <v>2.831</v>
      </c>
      <c r="V1469" s="226">
        <v>2.8570000000000002</v>
      </c>
      <c r="W1469" s="226">
        <v>2.883</v>
      </c>
      <c r="X1469" s="226">
        <v>2.9060000000000001</v>
      </c>
      <c r="Y1469" s="226">
        <v>2.9209999999999998</v>
      </c>
      <c r="Z1469" s="226">
        <v>2.9369999999999998</v>
      </c>
      <c r="AA1469" s="226">
        <v>2.9660000000000002</v>
      </c>
      <c r="AB1469" s="226">
        <v>2.992</v>
      </c>
      <c r="AC1469" s="226">
        <v>3.0150000000000001</v>
      </c>
      <c r="AD1469" s="226">
        <v>3.0329999999999999</v>
      </c>
      <c r="AE1469" s="226">
        <v>3.0449999999999999</v>
      </c>
      <c r="AF1469" s="226">
        <v>3.0630000000000002</v>
      </c>
      <c r="AG1469" s="226">
        <v>3.0750000000000002</v>
      </c>
      <c r="AH1469" s="226">
        <v>3.0779999999999998</v>
      </c>
      <c r="AI1469" s="226">
        <v>3.0960000000000001</v>
      </c>
      <c r="AJ1469" s="226">
        <v>3.13</v>
      </c>
    </row>
    <row r="1470" spans="1:36" x14ac:dyDescent="0.25">
      <c r="A1470" s="17"/>
      <c r="B1470" s="226" t="s">
        <v>2376</v>
      </c>
    </row>
    <row r="1471" spans="1:36" x14ac:dyDescent="0.25">
      <c r="A1471" s="17"/>
      <c r="B1471" s="226" t="s">
        <v>342</v>
      </c>
      <c r="D1471" s="226">
        <v>29.789000000000001</v>
      </c>
      <c r="E1471" s="226">
        <v>33.588000000000001</v>
      </c>
      <c r="F1471" s="226">
        <v>31.849</v>
      </c>
      <c r="G1471" s="226">
        <v>33.613</v>
      </c>
      <c r="H1471" s="226">
        <v>34.389000000000003</v>
      </c>
      <c r="I1471" s="226">
        <v>35.241</v>
      </c>
      <c r="J1471" s="226">
        <v>35.841999999999999</v>
      </c>
      <c r="K1471" s="226">
        <v>36.814999999999998</v>
      </c>
      <c r="L1471" s="226">
        <v>37.85</v>
      </c>
      <c r="M1471" s="226">
        <v>38.527000000000001</v>
      </c>
      <c r="N1471" s="226">
        <v>39.228999999999999</v>
      </c>
      <c r="O1471" s="226">
        <v>39.866999999999997</v>
      </c>
      <c r="P1471" s="226">
        <v>40.454000000000001</v>
      </c>
      <c r="Q1471" s="226">
        <v>41.15</v>
      </c>
      <c r="R1471" s="226">
        <v>41.997</v>
      </c>
      <c r="S1471" s="226">
        <v>42.734000000000002</v>
      </c>
      <c r="T1471" s="226">
        <v>43.395000000000003</v>
      </c>
      <c r="U1471" s="226">
        <v>44.039000000000001</v>
      </c>
      <c r="V1471" s="226">
        <v>44.689</v>
      </c>
      <c r="W1471" s="226">
        <v>45.478000000000002</v>
      </c>
      <c r="X1471" s="226">
        <v>46.186</v>
      </c>
      <c r="Y1471" s="226">
        <v>46.795000000000002</v>
      </c>
      <c r="Z1471" s="226">
        <v>47.38</v>
      </c>
      <c r="AA1471" s="226">
        <v>48.183999999999997</v>
      </c>
      <c r="AB1471" s="226">
        <v>48.935000000000002</v>
      </c>
      <c r="AC1471" s="226">
        <v>49.764000000000003</v>
      </c>
      <c r="AD1471" s="226">
        <v>50.453000000000003</v>
      </c>
      <c r="AE1471" s="226">
        <v>51.08</v>
      </c>
      <c r="AF1471" s="226">
        <v>51.822000000000003</v>
      </c>
      <c r="AG1471" s="226">
        <v>52.335999999999999</v>
      </c>
      <c r="AH1471" s="226">
        <v>52.497</v>
      </c>
      <c r="AI1471" s="226">
        <v>53.207000000000001</v>
      </c>
      <c r="AJ1471" s="226">
        <v>54.484999999999999</v>
      </c>
    </row>
    <row r="1472" spans="1:36" x14ac:dyDescent="0.25">
      <c r="A1472" s="17"/>
      <c r="B1472" s="226" t="s">
        <v>2217</v>
      </c>
      <c r="D1472" s="226">
        <v>6.202</v>
      </c>
      <c r="E1472" s="226">
        <v>6.3280000000000003</v>
      </c>
      <c r="F1472" s="226">
        <v>6.2370000000000001</v>
      </c>
      <c r="G1472" s="226">
        <v>6.1829999999999998</v>
      </c>
      <c r="H1472" s="226">
        <v>6.2750000000000004</v>
      </c>
      <c r="I1472" s="226">
        <v>6.4539999999999997</v>
      </c>
      <c r="J1472" s="226">
        <v>6.5739999999999998</v>
      </c>
      <c r="K1472" s="226">
        <v>6.7460000000000004</v>
      </c>
      <c r="L1472" s="226">
        <v>6.9249999999999998</v>
      </c>
      <c r="M1472" s="226">
        <v>7.0410000000000004</v>
      </c>
      <c r="N1472" s="226">
        <v>7.1719999999999997</v>
      </c>
      <c r="O1472" s="226">
        <v>7.298</v>
      </c>
      <c r="P1472" s="226">
        <v>7.41</v>
      </c>
      <c r="Q1472" s="226">
        <v>7.532</v>
      </c>
      <c r="R1472" s="226">
        <v>7.6779999999999999</v>
      </c>
      <c r="S1472" s="226">
        <v>7.8129999999999997</v>
      </c>
      <c r="T1472" s="226">
        <v>7.9459999999999997</v>
      </c>
      <c r="U1472" s="226">
        <v>8.0739999999999998</v>
      </c>
      <c r="V1472" s="226">
        <v>8.202</v>
      </c>
      <c r="W1472" s="226">
        <v>8.3529999999999998</v>
      </c>
      <c r="X1472" s="226">
        <v>8.4909999999999997</v>
      </c>
      <c r="Y1472" s="226">
        <v>8.609</v>
      </c>
      <c r="Z1472" s="226">
        <v>8.7210000000000001</v>
      </c>
      <c r="AA1472" s="226">
        <v>8.8780000000000001</v>
      </c>
      <c r="AB1472" s="226">
        <v>9.02</v>
      </c>
      <c r="AC1472" s="226">
        <v>9.1690000000000005</v>
      </c>
      <c r="AD1472" s="226">
        <v>9.2919999999999998</v>
      </c>
      <c r="AE1472" s="226">
        <v>9.4039999999999999</v>
      </c>
      <c r="AF1472" s="226">
        <v>9.5419999999999998</v>
      </c>
      <c r="AG1472" s="226">
        <v>9.6430000000000007</v>
      </c>
      <c r="AH1472" s="226">
        <v>9.6769999999999996</v>
      </c>
      <c r="AI1472" s="226">
        <v>9.82</v>
      </c>
      <c r="AJ1472" s="226">
        <v>10.067</v>
      </c>
    </row>
    <row r="1473" spans="1:36" x14ac:dyDescent="0.25">
      <c r="A1473" s="17"/>
      <c r="B1473" s="226" t="s">
        <v>2212</v>
      </c>
      <c r="D1473" s="226">
        <v>35.991</v>
      </c>
      <c r="E1473" s="226">
        <v>39.915999999999997</v>
      </c>
      <c r="F1473" s="226">
        <v>38.085999999999999</v>
      </c>
      <c r="G1473" s="226">
        <v>39.795999999999999</v>
      </c>
      <c r="H1473" s="226">
        <v>40.664000000000001</v>
      </c>
      <c r="I1473" s="226">
        <v>41.695</v>
      </c>
      <c r="J1473" s="226">
        <v>42.415999999999997</v>
      </c>
      <c r="K1473" s="226">
        <v>43.561999999999998</v>
      </c>
      <c r="L1473" s="226">
        <v>44.776000000000003</v>
      </c>
      <c r="M1473" s="226">
        <v>45.567999999999998</v>
      </c>
      <c r="N1473" s="226">
        <v>46.401000000000003</v>
      </c>
      <c r="O1473" s="226">
        <v>47.164000000000001</v>
      </c>
      <c r="P1473" s="226">
        <v>47.863999999999997</v>
      </c>
      <c r="Q1473" s="226">
        <v>48.682000000000002</v>
      </c>
      <c r="R1473" s="226">
        <v>49.674999999999997</v>
      </c>
      <c r="S1473" s="226">
        <v>50.546999999999997</v>
      </c>
      <c r="T1473" s="226">
        <v>51.341000000000001</v>
      </c>
      <c r="U1473" s="226">
        <v>52.113</v>
      </c>
      <c r="V1473" s="226">
        <v>52.892000000000003</v>
      </c>
      <c r="W1473" s="226">
        <v>53.831000000000003</v>
      </c>
      <c r="X1473" s="226">
        <v>54.676000000000002</v>
      </c>
      <c r="Y1473" s="226">
        <v>55.404000000000003</v>
      </c>
      <c r="Z1473" s="226">
        <v>56.100999999999999</v>
      </c>
      <c r="AA1473" s="226">
        <v>57.063000000000002</v>
      </c>
      <c r="AB1473" s="226">
        <v>57.956000000000003</v>
      </c>
      <c r="AC1473" s="226">
        <v>58.933</v>
      </c>
      <c r="AD1473" s="226">
        <v>59.746000000000002</v>
      </c>
      <c r="AE1473" s="226">
        <v>60.484000000000002</v>
      </c>
      <c r="AF1473" s="226">
        <v>61.363999999999997</v>
      </c>
      <c r="AG1473" s="226">
        <v>61.978999999999999</v>
      </c>
      <c r="AH1473" s="226">
        <v>62.173999999999999</v>
      </c>
      <c r="AI1473" s="226">
        <v>63.027000000000001</v>
      </c>
      <c r="AJ1473" s="226">
        <v>64.552000000000007</v>
      </c>
    </row>
    <row r="1474" spans="1:36" x14ac:dyDescent="0.25">
      <c r="A1474" s="17"/>
    </row>
    <row r="1475" spans="1:36" x14ac:dyDescent="0.25">
      <c r="A1475" s="17"/>
      <c r="B1475" s="226" t="s">
        <v>2377</v>
      </c>
    </row>
    <row r="1476" spans="1:36" x14ac:dyDescent="0.25">
      <c r="A1476" s="17"/>
      <c r="B1476" s="226" t="s">
        <v>2370</v>
      </c>
    </row>
    <row r="1477" spans="1:36" x14ac:dyDescent="0.25">
      <c r="A1477" s="17"/>
      <c r="B1477" s="226" t="s">
        <v>342</v>
      </c>
      <c r="D1477" s="226">
        <v>137.268</v>
      </c>
      <c r="E1477" s="226">
        <v>152.60400000000001</v>
      </c>
      <c r="F1477" s="226">
        <v>148.22499999999999</v>
      </c>
      <c r="G1477" s="226">
        <v>160.23599999999999</v>
      </c>
      <c r="H1477" s="226">
        <v>158.59100000000001</v>
      </c>
      <c r="I1477" s="226">
        <v>158.64699999999999</v>
      </c>
      <c r="J1477" s="226">
        <v>158.19900000000001</v>
      </c>
      <c r="K1477" s="226">
        <v>158.154</v>
      </c>
      <c r="L1477" s="226">
        <v>159.01900000000001</v>
      </c>
      <c r="M1477" s="226">
        <v>158.99</v>
      </c>
      <c r="N1477" s="226">
        <v>159.6</v>
      </c>
      <c r="O1477" s="226">
        <v>160.108</v>
      </c>
      <c r="P1477" s="226">
        <v>160.21299999999999</v>
      </c>
      <c r="Q1477" s="226">
        <v>160.22999999999999</v>
      </c>
      <c r="R1477" s="226">
        <v>160.19300000000001</v>
      </c>
      <c r="S1477" s="226">
        <v>160.15899999999999</v>
      </c>
      <c r="T1477" s="226">
        <v>160.13900000000001</v>
      </c>
      <c r="U1477" s="226">
        <v>160.09200000000001</v>
      </c>
      <c r="V1477" s="226">
        <v>159.98599999999999</v>
      </c>
      <c r="W1477" s="226">
        <v>160.57599999999999</v>
      </c>
      <c r="X1477" s="226">
        <v>160.81399999999999</v>
      </c>
      <c r="Y1477" s="226">
        <v>160.798</v>
      </c>
      <c r="Z1477" s="226">
        <v>160.55099999999999</v>
      </c>
      <c r="AA1477" s="226">
        <v>161.51499999999999</v>
      </c>
      <c r="AB1477" s="226">
        <v>162.16499999999999</v>
      </c>
      <c r="AC1477" s="226">
        <v>162.517</v>
      </c>
      <c r="AD1477" s="226">
        <v>161.994</v>
      </c>
      <c r="AE1477" s="226">
        <v>161.203</v>
      </c>
      <c r="AF1477" s="226">
        <v>160.30500000000001</v>
      </c>
      <c r="AG1477" s="226">
        <v>159.09299999999999</v>
      </c>
      <c r="AH1477" s="226">
        <v>156.27099999999999</v>
      </c>
      <c r="AI1477" s="226">
        <v>155.255</v>
      </c>
      <c r="AJ1477" s="226">
        <v>155.59899999999999</v>
      </c>
    </row>
    <row r="1478" spans="1:36" x14ac:dyDescent="0.25">
      <c r="A1478" s="17"/>
      <c r="B1478" s="226" t="s">
        <v>2217</v>
      </c>
      <c r="D1478" s="226">
        <v>48.997999999999998</v>
      </c>
      <c r="E1478" s="226">
        <v>49.921999999999997</v>
      </c>
      <c r="F1478" s="226">
        <v>52.942999999999998</v>
      </c>
      <c r="G1478" s="226">
        <v>57.741999999999997</v>
      </c>
      <c r="H1478" s="226">
        <v>56.856000000000002</v>
      </c>
      <c r="I1478" s="226">
        <v>56.530999999999999</v>
      </c>
      <c r="J1478" s="226">
        <v>56.283000000000001</v>
      </c>
      <c r="K1478" s="226">
        <v>56.128999999999998</v>
      </c>
      <c r="L1478" s="226">
        <v>56.460999999999999</v>
      </c>
      <c r="M1478" s="226">
        <v>56.52</v>
      </c>
      <c r="N1478" s="226">
        <v>56.884</v>
      </c>
      <c r="O1478" s="226">
        <v>57.219000000000001</v>
      </c>
      <c r="P1478" s="226">
        <v>57.427</v>
      </c>
      <c r="Q1478" s="226">
        <v>57.628</v>
      </c>
      <c r="R1478" s="226">
        <v>57.841000000000001</v>
      </c>
      <c r="S1478" s="226">
        <v>58.094999999999999</v>
      </c>
      <c r="T1478" s="226">
        <v>58.374000000000002</v>
      </c>
      <c r="U1478" s="226">
        <v>58.674999999999997</v>
      </c>
      <c r="V1478" s="226">
        <v>59.012999999999998</v>
      </c>
      <c r="W1478" s="226">
        <v>59.652000000000001</v>
      </c>
      <c r="X1478" s="226">
        <v>60.197000000000003</v>
      </c>
      <c r="Y1478" s="226">
        <v>60.634999999999998</v>
      </c>
      <c r="Z1478" s="226">
        <v>61.000999999999998</v>
      </c>
      <c r="AA1478" s="226">
        <v>61.92</v>
      </c>
      <c r="AB1478" s="226">
        <v>62.707000000000001</v>
      </c>
      <c r="AC1478" s="226">
        <v>63.374000000000002</v>
      </c>
      <c r="AD1478" s="226">
        <v>63.62</v>
      </c>
      <c r="AE1478" s="226">
        <v>63.762999999999998</v>
      </c>
      <c r="AF1478" s="226">
        <v>63.776000000000003</v>
      </c>
      <c r="AG1478" s="226">
        <v>63.691000000000003</v>
      </c>
      <c r="AH1478" s="226">
        <v>62.828000000000003</v>
      </c>
      <c r="AI1478" s="226">
        <v>62.771999999999998</v>
      </c>
      <c r="AJ1478" s="226">
        <v>63.323</v>
      </c>
    </row>
    <row r="1479" spans="1:36" x14ac:dyDescent="0.25">
      <c r="A1479" s="17"/>
      <c r="B1479" s="226" t="s">
        <v>2218</v>
      </c>
      <c r="D1479" s="226">
        <v>0</v>
      </c>
      <c r="E1479" s="226">
        <v>0</v>
      </c>
      <c r="F1479" s="226">
        <v>0</v>
      </c>
      <c r="G1479" s="226">
        <v>0</v>
      </c>
      <c r="H1479" s="226">
        <v>0</v>
      </c>
      <c r="I1479" s="226">
        <v>0</v>
      </c>
      <c r="J1479" s="226">
        <v>0</v>
      </c>
      <c r="K1479" s="226">
        <v>0</v>
      </c>
      <c r="L1479" s="226">
        <v>0</v>
      </c>
      <c r="M1479" s="226">
        <v>0</v>
      </c>
      <c r="N1479" s="226">
        <v>0</v>
      </c>
      <c r="O1479" s="226">
        <v>0</v>
      </c>
      <c r="P1479" s="226">
        <v>0</v>
      </c>
      <c r="Q1479" s="226">
        <v>0</v>
      </c>
      <c r="R1479" s="226">
        <v>0</v>
      </c>
      <c r="S1479" s="226">
        <v>0</v>
      </c>
      <c r="T1479" s="226">
        <v>0</v>
      </c>
      <c r="U1479" s="226">
        <v>0</v>
      </c>
      <c r="V1479" s="226">
        <v>0</v>
      </c>
      <c r="W1479" s="226">
        <v>0</v>
      </c>
      <c r="X1479" s="226">
        <v>0</v>
      </c>
      <c r="Y1479" s="226">
        <v>0</v>
      </c>
      <c r="Z1479" s="226">
        <v>0</v>
      </c>
      <c r="AA1479" s="226">
        <v>0</v>
      </c>
      <c r="AB1479" s="226">
        <v>0</v>
      </c>
      <c r="AC1479" s="226">
        <v>0</v>
      </c>
      <c r="AD1479" s="226">
        <v>0</v>
      </c>
      <c r="AE1479" s="226">
        <v>0</v>
      </c>
      <c r="AF1479" s="226">
        <v>0</v>
      </c>
      <c r="AG1479" s="226">
        <v>0</v>
      </c>
      <c r="AH1479" s="226">
        <v>0</v>
      </c>
      <c r="AI1479" s="226">
        <v>0</v>
      </c>
      <c r="AJ1479" s="226">
        <v>0</v>
      </c>
    </row>
    <row r="1480" spans="1:36" x14ac:dyDescent="0.25">
      <c r="A1480" s="17"/>
      <c r="B1480" s="226" t="s">
        <v>2219</v>
      </c>
      <c r="D1480" s="226">
        <v>0</v>
      </c>
      <c r="E1480" s="226">
        <v>0</v>
      </c>
      <c r="F1480" s="226">
        <v>0</v>
      </c>
      <c r="G1480" s="226">
        <v>0</v>
      </c>
      <c r="H1480" s="226">
        <v>0</v>
      </c>
      <c r="I1480" s="226">
        <v>0</v>
      </c>
      <c r="J1480" s="226">
        <v>0</v>
      </c>
      <c r="K1480" s="226">
        <v>0</v>
      </c>
      <c r="L1480" s="226">
        <v>0</v>
      </c>
      <c r="M1480" s="226">
        <v>0</v>
      </c>
      <c r="N1480" s="226">
        <v>0</v>
      </c>
      <c r="O1480" s="226">
        <v>0</v>
      </c>
      <c r="P1480" s="226">
        <v>0</v>
      </c>
      <c r="Q1480" s="226">
        <v>0</v>
      </c>
      <c r="R1480" s="226">
        <v>0</v>
      </c>
      <c r="S1480" s="226">
        <v>0</v>
      </c>
      <c r="T1480" s="226">
        <v>0</v>
      </c>
      <c r="U1480" s="226">
        <v>0</v>
      </c>
      <c r="V1480" s="226">
        <v>0</v>
      </c>
      <c r="W1480" s="226">
        <v>0</v>
      </c>
      <c r="X1480" s="226">
        <v>0</v>
      </c>
      <c r="Y1480" s="226">
        <v>0</v>
      </c>
      <c r="Z1480" s="226">
        <v>0</v>
      </c>
      <c r="AA1480" s="226">
        <v>0</v>
      </c>
      <c r="AB1480" s="226">
        <v>0</v>
      </c>
      <c r="AC1480" s="226">
        <v>0</v>
      </c>
      <c r="AD1480" s="226">
        <v>0</v>
      </c>
      <c r="AE1480" s="226">
        <v>0</v>
      </c>
      <c r="AF1480" s="226">
        <v>0</v>
      </c>
      <c r="AG1480" s="226">
        <v>0</v>
      </c>
      <c r="AH1480" s="226">
        <v>0</v>
      </c>
      <c r="AI1480" s="226">
        <v>0</v>
      </c>
      <c r="AJ1480" s="226">
        <v>0</v>
      </c>
    </row>
    <row r="1481" spans="1:36" x14ac:dyDescent="0.25">
      <c r="A1481" s="17"/>
      <c r="B1481" s="226" t="s">
        <v>2212</v>
      </c>
      <c r="D1481" s="226">
        <v>186.26599999999999</v>
      </c>
      <c r="E1481" s="226">
        <v>202.52600000000001</v>
      </c>
      <c r="F1481" s="226">
        <v>201.167</v>
      </c>
      <c r="G1481" s="226">
        <v>217.97800000000001</v>
      </c>
      <c r="H1481" s="226">
        <v>215.447</v>
      </c>
      <c r="I1481" s="226">
        <v>215.178</v>
      </c>
      <c r="J1481" s="226">
        <v>214.482</v>
      </c>
      <c r="K1481" s="226">
        <v>214.28299999999999</v>
      </c>
      <c r="L1481" s="226">
        <v>215.48</v>
      </c>
      <c r="M1481" s="226">
        <v>215.50899999999999</v>
      </c>
      <c r="N1481" s="226">
        <v>216.48400000000001</v>
      </c>
      <c r="O1481" s="226">
        <v>217.327</v>
      </c>
      <c r="P1481" s="226">
        <v>217.63900000000001</v>
      </c>
      <c r="Q1481" s="226">
        <v>217.858</v>
      </c>
      <c r="R1481" s="226">
        <v>218.03399999999999</v>
      </c>
      <c r="S1481" s="226">
        <v>218.25299999999999</v>
      </c>
      <c r="T1481" s="226">
        <v>218.51300000000001</v>
      </c>
      <c r="U1481" s="226">
        <v>218.767</v>
      </c>
      <c r="V1481" s="226">
        <v>218.999</v>
      </c>
      <c r="W1481" s="226">
        <v>220.22800000000001</v>
      </c>
      <c r="X1481" s="226">
        <v>221.011</v>
      </c>
      <c r="Y1481" s="226">
        <v>221.43299999999999</v>
      </c>
      <c r="Z1481" s="226">
        <v>221.55199999999999</v>
      </c>
      <c r="AA1481" s="226">
        <v>223.435</v>
      </c>
      <c r="AB1481" s="226">
        <v>224.87299999999999</v>
      </c>
      <c r="AC1481" s="226">
        <v>225.89099999999999</v>
      </c>
      <c r="AD1481" s="226">
        <v>225.614</v>
      </c>
      <c r="AE1481" s="226">
        <v>224.96700000000001</v>
      </c>
      <c r="AF1481" s="226">
        <v>224.08099999999999</v>
      </c>
      <c r="AG1481" s="226">
        <v>222.785</v>
      </c>
      <c r="AH1481" s="226">
        <v>219.09899999999999</v>
      </c>
      <c r="AI1481" s="226">
        <v>218.02699999999999</v>
      </c>
      <c r="AJ1481" s="226">
        <v>218.922</v>
      </c>
    </row>
    <row r="1482" spans="1:36" x14ac:dyDescent="0.25">
      <c r="A1482" s="17"/>
      <c r="B1482" s="226" t="s">
        <v>2371</v>
      </c>
    </row>
    <row r="1483" spans="1:36" x14ac:dyDescent="0.25">
      <c r="A1483" s="17"/>
      <c r="B1483" s="226" t="s">
        <v>342</v>
      </c>
      <c r="D1483" s="226">
        <v>106.322</v>
      </c>
      <c r="E1483" s="226">
        <v>118.333</v>
      </c>
      <c r="F1483" s="226">
        <v>103.372</v>
      </c>
      <c r="G1483" s="226">
        <v>96.867999999999995</v>
      </c>
      <c r="H1483" s="226">
        <v>98.171000000000006</v>
      </c>
      <c r="I1483" s="226">
        <v>102.851</v>
      </c>
      <c r="J1483" s="226">
        <v>105.634</v>
      </c>
      <c r="K1483" s="226">
        <v>108.889</v>
      </c>
      <c r="L1483" s="226">
        <v>111.742</v>
      </c>
      <c r="M1483" s="226">
        <v>113.583</v>
      </c>
      <c r="N1483" s="226">
        <v>115.65</v>
      </c>
      <c r="O1483" s="226">
        <v>117.794</v>
      </c>
      <c r="P1483" s="226">
        <v>119.489</v>
      </c>
      <c r="Q1483" s="226">
        <v>120.949</v>
      </c>
      <c r="R1483" s="226">
        <v>122.67</v>
      </c>
      <c r="S1483" s="226">
        <v>124.18300000000001</v>
      </c>
      <c r="T1483" s="226">
        <v>125.816</v>
      </c>
      <c r="U1483" s="226">
        <v>127.173</v>
      </c>
      <c r="V1483" s="226">
        <v>128.386</v>
      </c>
      <c r="W1483" s="226">
        <v>129.691</v>
      </c>
      <c r="X1483" s="226">
        <v>130.80500000000001</v>
      </c>
      <c r="Y1483" s="226">
        <v>131.48500000000001</v>
      </c>
      <c r="Z1483" s="226">
        <v>132.06800000000001</v>
      </c>
      <c r="AA1483" s="226">
        <v>133.18799999999999</v>
      </c>
      <c r="AB1483" s="226">
        <v>133.94300000000001</v>
      </c>
      <c r="AC1483" s="226">
        <v>134.64500000000001</v>
      </c>
      <c r="AD1483" s="226">
        <v>135.18199999999999</v>
      </c>
      <c r="AE1483" s="226">
        <v>135.49600000000001</v>
      </c>
      <c r="AF1483" s="226">
        <v>136.517</v>
      </c>
      <c r="AG1483" s="226">
        <v>137.036</v>
      </c>
      <c r="AH1483" s="226">
        <v>136.934</v>
      </c>
      <c r="AI1483" s="226">
        <v>138.17599999999999</v>
      </c>
      <c r="AJ1483" s="226">
        <v>140.68600000000001</v>
      </c>
    </row>
    <row r="1484" spans="1:36" x14ac:dyDescent="0.25">
      <c r="A1484" s="17"/>
      <c r="B1484" s="226" t="s">
        <v>2217</v>
      </c>
      <c r="D1484" s="226">
        <v>8.875</v>
      </c>
      <c r="E1484" s="226">
        <v>9.0280000000000005</v>
      </c>
      <c r="F1484" s="226">
        <v>8.6229999999999993</v>
      </c>
      <c r="G1484" s="226">
        <v>8.1440000000000001</v>
      </c>
      <c r="H1484" s="226">
        <v>8.2249999999999996</v>
      </c>
      <c r="I1484" s="226">
        <v>8.5790000000000006</v>
      </c>
      <c r="J1484" s="226">
        <v>8.8079999999999998</v>
      </c>
      <c r="K1484" s="226">
        <v>9.0779999999999994</v>
      </c>
      <c r="L1484" s="226">
        <v>9.3379999999999992</v>
      </c>
      <c r="M1484" s="226">
        <v>9.5210000000000008</v>
      </c>
      <c r="N1484" s="226">
        <v>9.74</v>
      </c>
      <c r="O1484" s="226">
        <v>9.9629999999999992</v>
      </c>
      <c r="P1484" s="226">
        <v>10.157</v>
      </c>
      <c r="Q1484" s="226">
        <v>10.337</v>
      </c>
      <c r="R1484" s="226">
        <v>10.54</v>
      </c>
      <c r="S1484" s="226">
        <v>10.739000000000001</v>
      </c>
      <c r="T1484" s="226">
        <v>10.959</v>
      </c>
      <c r="U1484" s="226">
        <v>11.166</v>
      </c>
      <c r="V1484" s="226">
        <v>11.366</v>
      </c>
      <c r="W1484" s="226">
        <v>11.586</v>
      </c>
      <c r="X1484" s="226">
        <v>11.794</v>
      </c>
      <c r="Y1484" s="226">
        <v>11.967000000000001</v>
      </c>
      <c r="Z1484" s="226">
        <v>12.134</v>
      </c>
      <c r="AA1484" s="226">
        <v>12.369</v>
      </c>
      <c r="AB1484" s="226">
        <v>12.574</v>
      </c>
      <c r="AC1484" s="226">
        <v>12.77</v>
      </c>
      <c r="AD1484" s="226">
        <v>12.936999999999999</v>
      </c>
      <c r="AE1484" s="226">
        <v>13.087</v>
      </c>
      <c r="AF1484" s="226">
        <v>13.292</v>
      </c>
      <c r="AG1484" s="226">
        <v>13.452999999999999</v>
      </c>
      <c r="AH1484" s="226">
        <v>13.528</v>
      </c>
      <c r="AI1484" s="226">
        <v>13.760999999999999</v>
      </c>
      <c r="AJ1484" s="226">
        <v>14.134</v>
      </c>
    </row>
    <row r="1485" spans="1:36" x14ac:dyDescent="0.25">
      <c r="A1485" s="17"/>
      <c r="B1485" s="226" t="s">
        <v>2218</v>
      </c>
      <c r="D1485" s="226">
        <v>0</v>
      </c>
      <c r="E1485" s="226">
        <v>0</v>
      </c>
      <c r="F1485" s="226">
        <v>0</v>
      </c>
      <c r="G1485" s="226">
        <v>0</v>
      </c>
      <c r="H1485" s="226">
        <v>0</v>
      </c>
      <c r="I1485" s="226">
        <v>0</v>
      </c>
      <c r="J1485" s="226">
        <v>0</v>
      </c>
      <c r="K1485" s="226">
        <v>0</v>
      </c>
      <c r="L1485" s="226">
        <v>0</v>
      </c>
      <c r="M1485" s="226">
        <v>0</v>
      </c>
      <c r="N1485" s="226">
        <v>0</v>
      </c>
      <c r="O1485" s="226">
        <v>0</v>
      </c>
      <c r="P1485" s="226">
        <v>0</v>
      </c>
      <c r="Q1485" s="226">
        <v>0</v>
      </c>
      <c r="R1485" s="226">
        <v>0</v>
      </c>
      <c r="S1485" s="226">
        <v>0</v>
      </c>
      <c r="T1485" s="226">
        <v>0</v>
      </c>
      <c r="U1485" s="226">
        <v>0</v>
      </c>
      <c r="V1485" s="226">
        <v>0</v>
      </c>
      <c r="W1485" s="226">
        <v>0</v>
      </c>
      <c r="X1485" s="226">
        <v>0</v>
      </c>
      <c r="Y1485" s="226">
        <v>0</v>
      </c>
      <c r="Z1485" s="226">
        <v>0</v>
      </c>
      <c r="AA1485" s="226">
        <v>0</v>
      </c>
      <c r="AB1485" s="226">
        <v>0</v>
      </c>
      <c r="AC1485" s="226">
        <v>0</v>
      </c>
      <c r="AD1485" s="226">
        <v>0</v>
      </c>
      <c r="AE1485" s="226">
        <v>0</v>
      </c>
      <c r="AF1485" s="226">
        <v>0</v>
      </c>
      <c r="AG1485" s="226">
        <v>0</v>
      </c>
      <c r="AH1485" s="226">
        <v>0</v>
      </c>
      <c r="AI1485" s="226">
        <v>0</v>
      </c>
      <c r="AJ1485" s="226">
        <v>0</v>
      </c>
    </row>
    <row r="1486" spans="1:36" x14ac:dyDescent="0.25">
      <c r="A1486" s="17"/>
      <c r="B1486" s="226" t="s">
        <v>2219</v>
      </c>
      <c r="D1486" s="226">
        <v>0</v>
      </c>
      <c r="E1486" s="226">
        <v>0</v>
      </c>
      <c r="F1486" s="226">
        <v>0</v>
      </c>
      <c r="G1486" s="226">
        <v>0</v>
      </c>
      <c r="H1486" s="226">
        <v>0</v>
      </c>
      <c r="I1486" s="226">
        <v>0</v>
      </c>
      <c r="J1486" s="226">
        <v>0</v>
      </c>
      <c r="K1486" s="226">
        <v>0</v>
      </c>
      <c r="L1486" s="226">
        <v>0</v>
      </c>
      <c r="M1486" s="226">
        <v>0</v>
      </c>
      <c r="N1486" s="226">
        <v>0</v>
      </c>
      <c r="O1486" s="226">
        <v>0</v>
      </c>
      <c r="P1486" s="226">
        <v>0</v>
      </c>
      <c r="Q1486" s="226">
        <v>0</v>
      </c>
      <c r="R1486" s="226">
        <v>0</v>
      </c>
      <c r="S1486" s="226">
        <v>0</v>
      </c>
      <c r="T1486" s="226">
        <v>0</v>
      </c>
      <c r="U1486" s="226">
        <v>0</v>
      </c>
      <c r="V1486" s="226">
        <v>0</v>
      </c>
      <c r="W1486" s="226">
        <v>0</v>
      </c>
      <c r="X1486" s="226">
        <v>0</v>
      </c>
      <c r="Y1486" s="226">
        <v>0</v>
      </c>
      <c r="Z1486" s="226">
        <v>0</v>
      </c>
      <c r="AA1486" s="226">
        <v>0</v>
      </c>
      <c r="AB1486" s="226">
        <v>0</v>
      </c>
      <c r="AC1486" s="226">
        <v>0</v>
      </c>
      <c r="AD1486" s="226">
        <v>0</v>
      </c>
      <c r="AE1486" s="226">
        <v>0</v>
      </c>
      <c r="AF1486" s="226">
        <v>0</v>
      </c>
      <c r="AG1486" s="226">
        <v>0</v>
      </c>
      <c r="AH1486" s="226">
        <v>0</v>
      </c>
      <c r="AI1486" s="226">
        <v>0</v>
      </c>
      <c r="AJ1486" s="226">
        <v>0</v>
      </c>
    </row>
    <row r="1487" spans="1:36" x14ac:dyDescent="0.25">
      <c r="A1487" s="17"/>
      <c r="B1487" s="226" t="s">
        <v>2212</v>
      </c>
      <c r="D1487" s="226">
        <v>115.196</v>
      </c>
      <c r="E1487" s="226">
        <v>127.361</v>
      </c>
      <c r="F1487" s="226">
        <v>111.995</v>
      </c>
      <c r="G1487" s="226">
        <v>105.011</v>
      </c>
      <c r="H1487" s="226">
        <v>106.39700000000001</v>
      </c>
      <c r="I1487" s="226">
        <v>111.43</v>
      </c>
      <c r="J1487" s="226">
        <v>114.44199999999999</v>
      </c>
      <c r="K1487" s="226">
        <v>117.96599999999999</v>
      </c>
      <c r="L1487" s="226">
        <v>121.08</v>
      </c>
      <c r="M1487" s="226">
        <v>123.104</v>
      </c>
      <c r="N1487" s="226">
        <v>125.39</v>
      </c>
      <c r="O1487" s="226">
        <v>127.75700000000001</v>
      </c>
      <c r="P1487" s="226">
        <v>129.64599999999999</v>
      </c>
      <c r="Q1487" s="226">
        <v>131.28700000000001</v>
      </c>
      <c r="R1487" s="226">
        <v>133.21</v>
      </c>
      <c r="S1487" s="226">
        <v>134.922</v>
      </c>
      <c r="T1487" s="226">
        <v>136.77500000000001</v>
      </c>
      <c r="U1487" s="226">
        <v>138.339</v>
      </c>
      <c r="V1487" s="226">
        <v>139.75200000000001</v>
      </c>
      <c r="W1487" s="226">
        <v>141.27699999999999</v>
      </c>
      <c r="X1487" s="226">
        <v>142.59899999999999</v>
      </c>
      <c r="Y1487" s="226">
        <v>143.453</v>
      </c>
      <c r="Z1487" s="226">
        <v>144.203</v>
      </c>
      <c r="AA1487" s="226">
        <v>145.55699999999999</v>
      </c>
      <c r="AB1487" s="226">
        <v>146.517</v>
      </c>
      <c r="AC1487" s="226">
        <v>147.41499999999999</v>
      </c>
      <c r="AD1487" s="226">
        <v>148.119</v>
      </c>
      <c r="AE1487" s="226">
        <v>148.583</v>
      </c>
      <c r="AF1487" s="226">
        <v>149.81</v>
      </c>
      <c r="AG1487" s="226">
        <v>150.489</v>
      </c>
      <c r="AH1487" s="226">
        <v>150.46100000000001</v>
      </c>
      <c r="AI1487" s="226">
        <v>151.93799999999999</v>
      </c>
      <c r="AJ1487" s="226">
        <v>154.82</v>
      </c>
    </row>
    <row r="1488" spans="1:36" x14ac:dyDescent="0.25">
      <c r="A1488" s="17"/>
      <c r="B1488" s="226" t="s">
        <v>2372</v>
      </c>
    </row>
    <row r="1489" spans="1:36" x14ac:dyDescent="0.25">
      <c r="A1489" s="17"/>
      <c r="B1489" s="226" t="s">
        <v>342</v>
      </c>
      <c r="D1489" s="226">
        <v>74.866</v>
      </c>
      <c r="E1489" s="226">
        <v>84.548000000000002</v>
      </c>
      <c r="F1489" s="226">
        <v>82.058999999999997</v>
      </c>
      <c r="G1489" s="226">
        <v>89.605000000000004</v>
      </c>
      <c r="H1489" s="226">
        <v>96.004999999999995</v>
      </c>
      <c r="I1489" s="226">
        <v>97.031000000000006</v>
      </c>
      <c r="J1489" s="226">
        <v>97.954999999999998</v>
      </c>
      <c r="K1489" s="226">
        <v>101.655</v>
      </c>
      <c r="L1489" s="226">
        <v>105.095</v>
      </c>
      <c r="M1489" s="226">
        <v>106.77</v>
      </c>
      <c r="N1489" s="226">
        <v>107.54900000000001</v>
      </c>
      <c r="O1489" s="226">
        <v>107.65600000000001</v>
      </c>
      <c r="P1489" s="226">
        <v>108.087</v>
      </c>
      <c r="Q1489" s="226">
        <v>109.92700000000001</v>
      </c>
      <c r="R1489" s="226">
        <v>112.86</v>
      </c>
      <c r="S1489" s="226">
        <v>114.672</v>
      </c>
      <c r="T1489" s="226">
        <v>115.39700000000001</v>
      </c>
      <c r="U1489" s="226">
        <v>116.062</v>
      </c>
      <c r="V1489" s="226">
        <v>116.971</v>
      </c>
      <c r="W1489" s="226">
        <v>118.21599999999999</v>
      </c>
      <c r="X1489" s="226">
        <v>119.004</v>
      </c>
      <c r="Y1489" s="226">
        <v>119.614</v>
      </c>
      <c r="Z1489" s="226">
        <v>120.13</v>
      </c>
      <c r="AA1489" s="226">
        <v>120.542</v>
      </c>
      <c r="AB1489" s="226">
        <v>121.16200000000001</v>
      </c>
      <c r="AC1489" s="226">
        <v>122.794</v>
      </c>
      <c r="AD1489" s="226">
        <v>124.273</v>
      </c>
      <c r="AE1489" s="226">
        <v>125.623</v>
      </c>
      <c r="AF1489" s="226">
        <v>127.214</v>
      </c>
      <c r="AG1489" s="226">
        <v>127.74299999999999</v>
      </c>
      <c r="AH1489" s="226">
        <v>127.816</v>
      </c>
      <c r="AI1489" s="226">
        <v>128.703</v>
      </c>
      <c r="AJ1489" s="226">
        <v>131.16499999999999</v>
      </c>
    </row>
    <row r="1490" spans="1:36" x14ac:dyDescent="0.25">
      <c r="A1490" s="17"/>
      <c r="B1490" s="226" t="s">
        <v>2217</v>
      </c>
      <c r="D1490" s="226">
        <v>3.2930000000000001</v>
      </c>
      <c r="E1490" s="226">
        <v>3.42</v>
      </c>
      <c r="F1490" s="226">
        <v>3.6309999999999998</v>
      </c>
      <c r="G1490" s="226">
        <v>4.0049999999999999</v>
      </c>
      <c r="H1490" s="226">
        <v>4.2779999999999996</v>
      </c>
      <c r="I1490" s="226">
        <v>4.3109999999999999</v>
      </c>
      <c r="J1490" s="226">
        <v>4.3499999999999996</v>
      </c>
      <c r="K1490" s="226">
        <v>4.5140000000000002</v>
      </c>
      <c r="L1490" s="226">
        <v>4.6829999999999998</v>
      </c>
      <c r="M1490" s="226">
        <v>4.7770000000000001</v>
      </c>
      <c r="N1490" s="226">
        <v>4.8339999999999996</v>
      </c>
      <c r="O1490" s="226">
        <v>4.8639999999999999</v>
      </c>
      <c r="P1490" s="226">
        <v>4.9080000000000004</v>
      </c>
      <c r="Q1490" s="226">
        <v>5.0209999999999999</v>
      </c>
      <c r="R1490" s="226">
        <v>5.1840000000000002</v>
      </c>
      <c r="S1490" s="226">
        <v>5.3040000000000003</v>
      </c>
      <c r="T1490" s="226">
        <v>5.3760000000000003</v>
      </c>
      <c r="U1490" s="226">
        <v>5.4509999999999996</v>
      </c>
      <c r="V1490" s="226">
        <v>5.5380000000000003</v>
      </c>
      <c r="W1490" s="226">
        <v>5.6509999999999998</v>
      </c>
      <c r="X1490" s="226">
        <v>5.7430000000000003</v>
      </c>
      <c r="Y1490" s="226">
        <v>5.8339999999999996</v>
      </c>
      <c r="Z1490" s="226">
        <v>5.92</v>
      </c>
      <c r="AA1490" s="226">
        <v>6.01</v>
      </c>
      <c r="AB1490" s="226">
        <v>6.109</v>
      </c>
      <c r="AC1490" s="226">
        <v>6.26</v>
      </c>
      <c r="AD1490" s="226">
        <v>6.399</v>
      </c>
      <c r="AE1490" s="226">
        <v>6.5330000000000004</v>
      </c>
      <c r="AF1490" s="226">
        <v>6.6740000000000004</v>
      </c>
      <c r="AG1490" s="226">
        <v>6.7640000000000002</v>
      </c>
      <c r="AH1490" s="226">
        <v>6.8170000000000002</v>
      </c>
      <c r="AI1490" s="226">
        <v>6.9240000000000004</v>
      </c>
      <c r="AJ1490" s="226">
        <v>7.125</v>
      </c>
    </row>
    <row r="1491" spans="1:36" x14ac:dyDescent="0.25">
      <c r="A1491" s="17"/>
      <c r="B1491" s="226" t="s">
        <v>2265</v>
      </c>
      <c r="D1491" s="226">
        <v>0</v>
      </c>
      <c r="E1491" s="226">
        <v>0</v>
      </c>
      <c r="F1491" s="226">
        <v>0</v>
      </c>
      <c r="G1491" s="226">
        <v>0</v>
      </c>
      <c r="H1491" s="226">
        <v>0</v>
      </c>
      <c r="I1491" s="226">
        <v>0</v>
      </c>
      <c r="J1491" s="226">
        <v>0</v>
      </c>
      <c r="K1491" s="226">
        <v>0</v>
      </c>
      <c r="L1491" s="226">
        <v>0</v>
      </c>
      <c r="M1491" s="226">
        <v>0</v>
      </c>
      <c r="N1491" s="226">
        <v>0</v>
      </c>
      <c r="O1491" s="226">
        <v>0</v>
      </c>
      <c r="P1491" s="226">
        <v>0</v>
      </c>
      <c r="Q1491" s="226">
        <v>0</v>
      </c>
      <c r="R1491" s="226">
        <v>0</v>
      </c>
      <c r="S1491" s="226">
        <v>0</v>
      </c>
      <c r="T1491" s="226">
        <v>0</v>
      </c>
      <c r="U1491" s="226">
        <v>0</v>
      </c>
      <c r="V1491" s="226">
        <v>0</v>
      </c>
      <c r="W1491" s="226">
        <v>0</v>
      </c>
      <c r="X1491" s="226">
        <v>0</v>
      </c>
      <c r="Y1491" s="226">
        <v>0</v>
      </c>
      <c r="Z1491" s="226">
        <v>0</v>
      </c>
      <c r="AA1491" s="226">
        <v>0</v>
      </c>
      <c r="AB1491" s="226">
        <v>0</v>
      </c>
      <c r="AC1491" s="226">
        <v>0</v>
      </c>
      <c r="AD1491" s="226">
        <v>0</v>
      </c>
      <c r="AE1491" s="226">
        <v>0</v>
      </c>
      <c r="AF1491" s="226">
        <v>0</v>
      </c>
      <c r="AG1491" s="226">
        <v>0</v>
      </c>
      <c r="AH1491" s="226">
        <v>0</v>
      </c>
      <c r="AI1491" s="226">
        <v>0</v>
      </c>
      <c r="AJ1491" s="226">
        <v>0</v>
      </c>
    </row>
    <row r="1492" spans="1:36" x14ac:dyDescent="0.25">
      <c r="A1492" s="17"/>
      <c r="B1492" s="226" t="s">
        <v>2218</v>
      </c>
      <c r="D1492" s="226">
        <v>0</v>
      </c>
      <c r="E1492" s="226">
        <v>0</v>
      </c>
      <c r="F1492" s="226">
        <v>0</v>
      </c>
      <c r="G1492" s="226">
        <v>0</v>
      </c>
      <c r="H1492" s="226">
        <v>0</v>
      </c>
      <c r="I1492" s="226">
        <v>0</v>
      </c>
      <c r="J1492" s="226">
        <v>0</v>
      </c>
      <c r="K1492" s="226">
        <v>0</v>
      </c>
      <c r="L1492" s="226">
        <v>0</v>
      </c>
      <c r="M1492" s="226">
        <v>0</v>
      </c>
      <c r="N1492" s="226">
        <v>0</v>
      </c>
      <c r="O1492" s="226">
        <v>0</v>
      </c>
      <c r="P1492" s="226">
        <v>0</v>
      </c>
      <c r="Q1492" s="226">
        <v>0</v>
      </c>
      <c r="R1492" s="226">
        <v>0</v>
      </c>
      <c r="S1492" s="226">
        <v>0</v>
      </c>
      <c r="T1492" s="226">
        <v>0</v>
      </c>
      <c r="U1492" s="226">
        <v>0</v>
      </c>
      <c r="V1492" s="226">
        <v>0</v>
      </c>
      <c r="W1492" s="226">
        <v>0</v>
      </c>
      <c r="X1492" s="226">
        <v>0</v>
      </c>
      <c r="Y1492" s="226">
        <v>0</v>
      </c>
      <c r="Z1492" s="226">
        <v>0</v>
      </c>
      <c r="AA1492" s="226">
        <v>0</v>
      </c>
      <c r="AB1492" s="226">
        <v>0</v>
      </c>
      <c r="AC1492" s="226">
        <v>0</v>
      </c>
      <c r="AD1492" s="226">
        <v>0</v>
      </c>
      <c r="AE1492" s="226">
        <v>0</v>
      </c>
      <c r="AF1492" s="226">
        <v>0</v>
      </c>
      <c r="AG1492" s="226">
        <v>0</v>
      </c>
      <c r="AH1492" s="226">
        <v>0</v>
      </c>
      <c r="AI1492" s="226">
        <v>0</v>
      </c>
      <c r="AJ1492" s="226">
        <v>0</v>
      </c>
    </row>
    <row r="1493" spans="1:36" x14ac:dyDescent="0.25">
      <c r="A1493" s="17"/>
      <c r="B1493" s="226" t="s">
        <v>2219</v>
      </c>
      <c r="D1493" s="226">
        <v>0</v>
      </c>
      <c r="E1493" s="226">
        <v>0</v>
      </c>
      <c r="F1493" s="226">
        <v>0</v>
      </c>
      <c r="G1493" s="226">
        <v>0</v>
      </c>
      <c r="H1493" s="226">
        <v>0</v>
      </c>
      <c r="I1493" s="226">
        <v>0</v>
      </c>
      <c r="J1493" s="226">
        <v>0</v>
      </c>
      <c r="K1493" s="226">
        <v>0</v>
      </c>
      <c r="L1493" s="226">
        <v>0</v>
      </c>
      <c r="M1493" s="226">
        <v>0</v>
      </c>
      <c r="N1493" s="226">
        <v>0</v>
      </c>
      <c r="O1493" s="226">
        <v>0</v>
      </c>
      <c r="P1493" s="226">
        <v>0</v>
      </c>
      <c r="Q1493" s="226">
        <v>0</v>
      </c>
      <c r="R1493" s="226">
        <v>0</v>
      </c>
      <c r="S1493" s="226">
        <v>0</v>
      </c>
      <c r="T1493" s="226">
        <v>0</v>
      </c>
      <c r="U1493" s="226">
        <v>0</v>
      </c>
      <c r="V1493" s="226">
        <v>0</v>
      </c>
      <c r="W1493" s="226">
        <v>0</v>
      </c>
      <c r="X1493" s="226">
        <v>0</v>
      </c>
      <c r="Y1493" s="226">
        <v>0</v>
      </c>
      <c r="Z1493" s="226">
        <v>0</v>
      </c>
      <c r="AA1493" s="226">
        <v>0</v>
      </c>
      <c r="AB1493" s="226">
        <v>0</v>
      </c>
      <c r="AC1493" s="226">
        <v>0</v>
      </c>
      <c r="AD1493" s="226">
        <v>0</v>
      </c>
      <c r="AE1493" s="226">
        <v>0</v>
      </c>
      <c r="AF1493" s="226">
        <v>0</v>
      </c>
      <c r="AG1493" s="226">
        <v>0</v>
      </c>
      <c r="AH1493" s="226">
        <v>0</v>
      </c>
      <c r="AI1493" s="226">
        <v>0</v>
      </c>
      <c r="AJ1493" s="226">
        <v>0</v>
      </c>
    </row>
    <row r="1494" spans="1:36" x14ac:dyDescent="0.25">
      <c r="A1494" s="17"/>
      <c r="B1494" s="226" t="s">
        <v>2212</v>
      </c>
      <c r="D1494" s="226">
        <v>78.158000000000001</v>
      </c>
      <c r="E1494" s="226">
        <v>87.968000000000004</v>
      </c>
      <c r="F1494" s="226">
        <v>85.69</v>
      </c>
      <c r="G1494" s="226">
        <v>93.61</v>
      </c>
      <c r="H1494" s="226">
        <v>100.28400000000001</v>
      </c>
      <c r="I1494" s="226">
        <v>101.342</v>
      </c>
      <c r="J1494" s="226">
        <v>102.30500000000001</v>
      </c>
      <c r="K1494" s="226">
        <v>106.169</v>
      </c>
      <c r="L1494" s="226">
        <v>109.77800000000001</v>
      </c>
      <c r="M1494" s="226">
        <v>111.547</v>
      </c>
      <c r="N1494" s="226">
        <v>112.383</v>
      </c>
      <c r="O1494" s="226">
        <v>112.51900000000001</v>
      </c>
      <c r="P1494" s="226">
        <v>112.995</v>
      </c>
      <c r="Q1494" s="226">
        <v>114.947</v>
      </c>
      <c r="R1494" s="226">
        <v>118.044</v>
      </c>
      <c r="S1494" s="226">
        <v>119.976</v>
      </c>
      <c r="T1494" s="226">
        <v>120.773</v>
      </c>
      <c r="U1494" s="226">
        <v>121.51300000000001</v>
      </c>
      <c r="V1494" s="226">
        <v>122.508</v>
      </c>
      <c r="W1494" s="226">
        <v>123.866</v>
      </c>
      <c r="X1494" s="226">
        <v>124.747</v>
      </c>
      <c r="Y1494" s="226">
        <v>125.44799999999999</v>
      </c>
      <c r="Z1494" s="226">
        <v>126.05</v>
      </c>
      <c r="AA1494" s="226">
        <v>126.55200000000001</v>
      </c>
      <c r="AB1494" s="226">
        <v>127.271</v>
      </c>
      <c r="AC1494" s="226">
        <v>129.054</v>
      </c>
      <c r="AD1494" s="226">
        <v>130.672</v>
      </c>
      <c r="AE1494" s="226">
        <v>132.15600000000001</v>
      </c>
      <c r="AF1494" s="226">
        <v>133.88800000000001</v>
      </c>
      <c r="AG1494" s="226">
        <v>134.50700000000001</v>
      </c>
      <c r="AH1494" s="226">
        <v>134.63399999999999</v>
      </c>
      <c r="AI1494" s="226">
        <v>135.62700000000001</v>
      </c>
      <c r="AJ1494" s="226">
        <v>138.29</v>
      </c>
    </row>
    <row r="1495" spans="1:36" x14ac:dyDescent="0.25">
      <c r="A1495" s="17"/>
      <c r="B1495" s="226" t="s">
        <v>2373</v>
      </c>
    </row>
    <row r="1496" spans="1:36" x14ac:dyDescent="0.25">
      <c r="A1496" s="17"/>
      <c r="B1496" s="226" t="s">
        <v>342</v>
      </c>
      <c r="D1496" s="226">
        <v>17.702999999999999</v>
      </c>
      <c r="E1496" s="226">
        <v>20.757000000000001</v>
      </c>
      <c r="F1496" s="226">
        <v>19.672999999999998</v>
      </c>
      <c r="G1496" s="226">
        <v>20.677</v>
      </c>
      <c r="H1496" s="226">
        <v>20.478000000000002</v>
      </c>
      <c r="I1496" s="226">
        <v>21.24</v>
      </c>
      <c r="J1496" s="226">
        <v>21.602</v>
      </c>
      <c r="K1496" s="226">
        <v>21.937000000000001</v>
      </c>
      <c r="L1496" s="226">
        <v>22.332999999999998</v>
      </c>
      <c r="M1496" s="226">
        <v>22.614999999999998</v>
      </c>
      <c r="N1496" s="226">
        <v>22.864999999999998</v>
      </c>
      <c r="O1496" s="226">
        <v>23.178999999999998</v>
      </c>
      <c r="P1496" s="226">
        <v>23.420999999999999</v>
      </c>
      <c r="Q1496" s="226">
        <v>23.594000000000001</v>
      </c>
      <c r="R1496" s="226">
        <v>23.852</v>
      </c>
      <c r="S1496" s="226">
        <v>24.036999999999999</v>
      </c>
      <c r="T1496" s="226">
        <v>24.190999999999999</v>
      </c>
      <c r="U1496" s="226">
        <v>24.295999999999999</v>
      </c>
      <c r="V1496" s="226">
        <v>24.405999999999999</v>
      </c>
      <c r="W1496" s="226">
        <v>24.428999999999998</v>
      </c>
      <c r="X1496" s="226">
        <v>24.456</v>
      </c>
      <c r="Y1496" s="226">
        <v>24.384</v>
      </c>
      <c r="Z1496" s="226">
        <v>24.338999999999999</v>
      </c>
      <c r="AA1496" s="226">
        <v>24.361999999999998</v>
      </c>
      <c r="AB1496" s="226">
        <v>24.361999999999998</v>
      </c>
      <c r="AC1496" s="226">
        <v>24.349</v>
      </c>
      <c r="AD1496" s="226">
        <v>24.321000000000002</v>
      </c>
      <c r="AE1496" s="226">
        <v>24.24</v>
      </c>
      <c r="AF1496" s="226">
        <v>24.242999999999999</v>
      </c>
      <c r="AG1496" s="226">
        <v>24.184000000000001</v>
      </c>
      <c r="AH1496" s="226">
        <v>24.100999999999999</v>
      </c>
      <c r="AI1496" s="226">
        <v>24.105</v>
      </c>
      <c r="AJ1496" s="226">
        <v>24.209</v>
      </c>
    </row>
    <row r="1497" spans="1:36" x14ac:dyDescent="0.25">
      <c r="A1497" s="17"/>
      <c r="B1497" s="226" t="s">
        <v>2217</v>
      </c>
      <c r="D1497" s="226">
        <v>3.448</v>
      </c>
      <c r="E1497" s="226">
        <v>3.6970000000000001</v>
      </c>
      <c r="F1497" s="226">
        <v>3.8239999999999998</v>
      </c>
      <c r="G1497" s="226">
        <v>4.0490000000000004</v>
      </c>
      <c r="H1497" s="226">
        <v>3.992</v>
      </c>
      <c r="I1497" s="226">
        <v>4.1150000000000002</v>
      </c>
      <c r="J1497" s="226">
        <v>4.1769999999999996</v>
      </c>
      <c r="K1497" s="226">
        <v>4.2329999999999997</v>
      </c>
      <c r="L1497" s="226">
        <v>4.3120000000000003</v>
      </c>
      <c r="M1497" s="226">
        <v>4.3719999999999999</v>
      </c>
      <c r="N1497" s="226">
        <v>4.4340000000000002</v>
      </c>
      <c r="O1497" s="226">
        <v>4.508</v>
      </c>
      <c r="P1497" s="226">
        <v>4.5679999999999996</v>
      </c>
      <c r="Q1497" s="226">
        <v>4.62</v>
      </c>
      <c r="R1497" s="226">
        <v>4.6849999999999996</v>
      </c>
      <c r="S1497" s="226">
        <v>4.7439999999999998</v>
      </c>
      <c r="T1497" s="226">
        <v>4.8</v>
      </c>
      <c r="U1497" s="226">
        <v>4.8499999999999996</v>
      </c>
      <c r="V1497" s="226">
        <v>4.8959999999999999</v>
      </c>
      <c r="W1497" s="226">
        <v>4.9379999999999997</v>
      </c>
      <c r="X1497" s="226">
        <v>4.976</v>
      </c>
      <c r="Y1497" s="226">
        <v>5</v>
      </c>
      <c r="Z1497" s="226">
        <v>5.0259999999999998</v>
      </c>
      <c r="AA1497" s="226">
        <v>5.0739999999999998</v>
      </c>
      <c r="AB1497" s="226">
        <v>5.117</v>
      </c>
      <c r="AC1497" s="226">
        <v>5.1550000000000002</v>
      </c>
      <c r="AD1497" s="226">
        <v>5.1859999999999999</v>
      </c>
      <c r="AE1497" s="226">
        <v>5.2039999999999997</v>
      </c>
      <c r="AF1497" s="226">
        <v>5.2350000000000003</v>
      </c>
      <c r="AG1497" s="226">
        <v>5.2539999999999996</v>
      </c>
      <c r="AH1497" s="226">
        <v>5.2569999999999997</v>
      </c>
      <c r="AI1497" s="226">
        <v>5.2869999999999999</v>
      </c>
      <c r="AJ1497" s="226">
        <v>5.3440000000000003</v>
      </c>
    </row>
    <row r="1498" spans="1:36" x14ac:dyDescent="0.25">
      <c r="A1498" s="17"/>
      <c r="B1498" s="226" t="s">
        <v>2218</v>
      </c>
      <c r="D1498" s="226">
        <v>0</v>
      </c>
      <c r="E1498" s="226">
        <v>0</v>
      </c>
      <c r="F1498" s="226">
        <v>0</v>
      </c>
      <c r="G1498" s="226">
        <v>0</v>
      </c>
      <c r="H1498" s="226">
        <v>0</v>
      </c>
      <c r="I1498" s="226">
        <v>0</v>
      </c>
      <c r="J1498" s="226">
        <v>0</v>
      </c>
      <c r="K1498" s="226">
        <v>0</v>
      </c>
      <c r="L1498" s="226">
        <v>0</v>
      </c>
      <c r="M1498" s="226">
        <v>0</v>
      </c>
      <c r="N1498" s="226">
        <v>0</v>
      </c>
      <c r="O1498" s="226">
        <v>0</v>
      </c>
      <c r="P1498" s="226">
        <v>0</v>
      </c>
      <c r="Q1498" s="226">
        <v>0</v>
      </c>
      <c r="R1498" s="226">
        <v>0</v>
      </c>
      <c r="S1498" s="226">
        <v>0</v>
      </c>
      <c r="T1498" s="226">
        <v>0</v>
      </c>
      <c r="U1498" s="226">
        <v>0</v>
      </c>
      <c r="V1498" s="226">
        <v>0</v>
      </c>
      <c r="W1498" s="226">
        <v>0</v>
      </c>
      <c r="X1498" s="226">
        <v>0</v>
      </c>
      <c r="Y1498" s="226">
        <v>0</v>
      </c>
      <c r="Z1498" s="226">
        <v>0</v>
      </c>
      <c r="AA1498" s="226">
        <v>0</v>
      </c>
      <c r="AB1498" s="226">
        <v>0</v>
      </c>
      <c r="AC1498" s="226">
        <v>0</v>
      </c>
      <c r="AD1498" s="226">
        <v>0</v>
      </c>
      <c r="AE1498" s="226">
        <v>0</v>
      </c>
      <c r="AF1498" s="226">
        <v>0</v>
      </c>
      <c r="AG1498" s="226">
        <v>0</v>
      </c>
      <c r="AH1498" s="226">
        <v>0</v>
      </c>
      <c r="AI1498" s="226">
        <v>0</v>
      </c>
      <c r="AJ1498" s="226">
        <v>0</v>
      </c>
    </row>
    <row r="1499" spans="1:36" x14ac:dyDescent="0.25">
      <c r="A1499" s="17"/>
      <c r="B1499" s="226" t="s">
        <v>2219</v>
      </c>
      <c r="D1499" s="226">
        <v>0</v>
      </c>
      <c r="E1499" s="226">
        <v>0</v>
      </c>
      <c r="F1499" s="226">
        <v>0</v>
      </c>
      <c r="G1499" s="226">
        <v>0</v>
      </c>
      <c r="H1499" s="226">
        <v>0</v>
      </c>
      <c r="I1499" s="226">
        <v>0</v>
      </c>
      <c r="J1499" s="226">
        <v>0</v>
      </c>
      <c r="K1499" s="226">
        <v>0</v>
      </c>
      <c r="L1499" s="226">
        <v>0</v>
      </c>
      <c r="M1499" s="226">
        <v>0</v>
      </c>
      <c r="N1499" s="226">
        <v>0</v>
      </c>
      <c r="O1499" s="226">
        <v>0</v>
      </c>
      <c r="P1499" s="226">
        <v>0</v>
      </c>
      <c r="Q1499" s="226">
        <v>0</v>
      </c>
      <c r="R1499" s="226">
        <v>0</v>
      </c>
      <c r="S1499" s="226">
        <v>0</v>
      </c>
      <c r="T1499" s="226">
        <v>0</v>
      </c>
      <c r="U1499" s="226">
        <v>0</v>
      </c>
      <c r="V1499" s="226">
        <v>0</v>
      </c>
      <c r="W1499" s="226">
        <v>0</v>
      </c>
      <c r="X1499" s="226">
        <v>0</v>
      </c>
      <c r="Y1499" s="226">
        <v>0</v>
      </c>
      <c r="Z1499" s="226">
        <v>0</v>
      </c>
      <c r="AA1499" s="226">
        <v>0</v>
      </c>
      <c r="AB1499" s="226">
        <v>0</v>
      </c>
      <c r="AC1499" s="226">
        <v>0</v>
      </c>
      <c r="AD1499" s="226">
        <v>0</v>
      </c>
      <c r="AE1499" s="226">
        <v>0</v>
      </c>
      <c r="AF1499" s="226">
        <v>0</v>
      </c>
      <c r="AG1499" s="226">
        <v>0</v>
      </c>
      <c r="AH1499" s="226">
        <v>0</v>
      </c>
      <c r="AI1499" s="226">
        <v>0</v>
      </c>
      <c r="AJ1499" s="226">
        <v>0</v>
      </c>
    </row>
    <row r="1500" spans="1:36" x14ac:dyDescent="0.25">
      <c r="A1500" s="17"/>
      <c r="B1500" s="226" t="s">
        <v>2212</v>
      </c>
      <c r="D1500" s="226">
        <v>21.151</v>
      </c>
      <c r="E1500" s="226">
        <v>24.454000000000001</v>
      </c>
      <c r="F1500" s="226">
        <v>23.497</v>
      </c>
      <c r="G1500" s="226">
        <v>24.725999999999999</v>
      </c>
      <c r="H1500" s="226">
        <v>24.47</v>
      </c>
      <c r="I1500" s="226">
        <v>25.355</v>
      </c>
      <c r="J1500" s="226">
        <v>25.779</v>
      </c>
      <c r="K1500" s="226">
        <v>26.17</v>
      </c>
      <c r="L1500" s="226">
        <v>26.645</v>
      </c>
      <c r="M1500" s="226">
        <v>26.986999999999998</v>
      </c>
      <c r="N1500" s="226">
        <v>27.298999999999999</v>
      </c>
      <c r="O1500" s="226">
        <v>27.687000000000001</v>
      </c>
      <c r="P1500" s="226">
        <v>27.989000000000001</v>
      </c>
      <c r="Q1500" s="226">
        <v>28.213999999999999</v>
      </c>
      <c r="R1500" s="226">
        <v>28.536000000000001</v>
      </c>
      <c r="S1500" s="226">
        <v>28.78</v>
      </c>
      <c r="T1500" s="226">
        <v>28.991</v>
      </c>
      <c r="U1500" s="226">
        <v>29.146999999999998</v>
      </c>
      <c r="V1500" s="226">
        <v>29.300999999999998</v>
      </c>
      <c r="W1500" s="226">
        <v>29.367000000000001</v>
      </c>
      <c r="X1500" s="226">
        <v>29.431999999999999</v>
      </c>
      <c r="Y1500" s="226">
        <v>29.384</v>
      </c>
      <c r="Z1500" s="226">
        <v>29.364999999999998</v>
      </c>
      <c r="AA1500" s="226">
        <v>29.436</v>
      </c>
      <c r="AB1500" s="226">
        <v>29.478999999999999</v>
      </c>
      <c r="AC1500" s="226">
        <v>29.504000000000001</v>
      </c>
      <c r="AD1500" s="226">
        <v>29.506</v>
      </c>
      <c r="AE1500" s="226">
        <v>29.445</v>
      </c>
      <c r="AF1500" s="226">
        <v>29.478000000000002</v>
      </c>
      <c r="AG1500" s="226">
        <v>29.437999999999999</v>
      </c>
      <c r="AH1500" s="226">
        <v>29.358000000000001</v>
      </c>
      <c r="AI1500" s="226">
        <v>29.393000000000001</v>
      </c>
      <c r="AJ1500" s="226">
        <v>29.553000000000001</v>
      </c>
    </row>
    <row r="1501" spans="1:36" x14ac:dyDescent="0.25">
      <c r="A1501" s="17"/>
      <c r="B1501" s="226" t="s">
        <v>2378</v>
      </c>
    </row>
    <row r="1502" spans="1:36" x14ac:dyDescent="0.25">
      <c r="A1502" s="17"/>
      <c r="B1502" s="226" t="s">
        <v>342</v>
      </c>
      <c r="D1502" s="226">
        <v>336.15800000000002</v>
      </c>
      <c r="E1502" s="226">
        <v>376.24200000000002</v>
      </c>
      <c r="F1502" s="226">
        <v>353.32900000000001</v>
      </c>
      <c r="G1502" s="226">
        <v>367.38499999999999</v>
      </c>
      <c r="H1502" s="226">
        <v>373.24599999999998</v>
      </c>
      <c r="I1502" s="226">
        <v>379.76900000000001</v>
      </c>
      <c r="J1502" s="226">
        <v>383.38900000000001</v>
      </c>
      <c r="K1502" s="226">
        <v>390.63499999999999</v>
      </c>
      <c r="L1502" s="226">
        <v>398.18900000000002</v>
      </c>
      <c r="M1502" s="226">
        <v>401.95800000000003</v>
      </c>
      <c r="N1502" s="226">
        <v>405.66300000000001</v>
      </c>
      <c r="O1502" s="226">
        <v>408.73599999999999</v>
      </c>
      <c r="P1502" s="226">
        <v>411.21</v>
      </c>
      <c r="Q1502" s="226">
        <v>414.7</v>
      </c>
      <c r="R1502" s="226">
        <v>419.57400000000001</v>
      </c>
      <c r="S1502" s="226">
        <v>423.05</v>
      </c>
      <c r="T1502" s="226">
        <v>425.54300000000001</v>
      </c>
      <c r="U1502" s="226">
        <v>427.62400000000002</v>
      </c>
      <c r="V1502" s="226">
        <v>429.74799999999999</v>
      </c>
      <c r="W1502" s="226">
        <v>432.91199999999998</v>
      </c>
      <c r="X1502" s="226">
        <v>435.07900000000001</v>
      </c>
      <c r="Y1502" s="226">
        <v>436.28100000000001</v>
      </c>
      <c r="Z1502" s="226">
        <v>437.08800000000002</v>
      </c>
      <c r="AA1502" s="226">
        <v>439.60700000000003</v>
      </c>
      <c r="AB1502" s="226">
        <v>441.63299999999998</v>
      </c>
      <c r="AC1502" s="226">
        <v>444.30500000000001</v>
      </c>
      <c r="AD1502" s="226">
        <v>445.77</v>
      </c>
      <c r="AE1502" s="226">
        <v>446.56200000000001</v>
      </c>
      <c r="AF1502" s="226">
        <v>448.28</v>
      </c>
      <c r="AG1502" s="226">
        <v>448.05700000000002</v>
      </c>
      <c r="AH1502" s="226">
        <v>445.12200000000001</v>
      </c>
      <c r="AI1502" s="226">
        <v>446.23899999999998</v>
      </c>
      <c r="AJ1502" s="226">
        <v>451.65899999999999</v>
      </c>
    </row>
    <row r="1503" spans="1:36" x14ac:dyDescent="0.25">
      <c r="A1503" s="17"/>
      <c r="B1503" s="226" t="s">
        <v>2217</v>
      </c>
      <c r="D1503" s="226">
        <v>64.613</v>
      </c>
      <c r="E1503" s="226">
        <v>66.066999999999993</v>
      </c>
      <c r="F1503" s="226">
        <v>69.021000000000001</v>
      </c>
      <c r="G1503" s="226">
        <v>73.94</v>
      </c>
      <c r="H1503" s="226">
        <v>73.352000000000004</v>
      </c>
      <c r="I1503" s="226">
        <v>73.536000000000001</v>
      </c>
      <c r="J1503" s="226">
        <v>73.617999999999995</v>
      </c>
      <c r="K1503" s="226">
        <v>73.953000000000003</v>
      </c>
      <c r="L1503" s="226">
        <v>74.793999999999997</v>
      </c>
      <c r="M1503" s="226">
        <v>75.19</v>
      </c>
      <c r="N1503" s="226">
        <v>75.891999999999996</v>
      </c>
      <c r="O1503" s="226">
        <v>76.554000000000002</v>
      </c>
      <c r="P1503" s="226">
        <v>77.06</v>
      </c>
      <c r="Q1503" s="226">
        <v>77.605999999999995</v>
      </c>
      <c r="R1503" s="226">
        <v>78.248999999999995</v>
      </c>
      <c r="S1503" s="226">
        <v>78.881</v>
      </c>
      <c r="T1503" s="226">
        <v>79.509</v>
      </c>
      <c r="U1503" s="226">
        <v>80.143000000000001</v>
      </c>
      <c r="V1503" s="226">
        <v>80.811999999999998</v>
      </c>
      <c r="W1503" s="226">
        <v>81.826999999999998</v>
      </c>
      <c r="X1503" s="226">
        <v>82.71</v>
      </c>
      <c r="Y1503" s="226">
        <v>83.436000000000007</v>
      </c>
      <c r="Z1503" s="226">
        <v>84.081000000000003</v>
      </c>
      <c r="AA1503" s="226">
        <v>85.373000000000005</v>
      </c>
      <c r="AB1503" s="226">
        <v>86.507000000000005</v>
      </c>
      <c r="AC1503" s="226">
        <v>87.558999999999997</v>
      </c>
      <c r="AD1503" s="226">
        <v>88.141000000000005</v>
      </c>
      <c r="AE1503" s="226">
        <v>88.587999999999994</v>
      </c>
      <c r="AF1503" s="226">
        <v>88.977000000000004</v>
      </c>
      <c r="AG1503" s="226">
        <v>89.162000000000006</v>
      </c>
      <c r="AH1503" s="226">
        <v>88.430999999999997</v>
      </c>
      <c r="AI1503" s="226">
        <v>88.745000000000005</v>
      </c>
      <c r="AJ1503" s="226">
        <v>89.926000000000002</v>
      </c>
    </row>
    <row r="1504" spans="1:36" x14ac:dyDescent="0.25">
      <c r="A1504" s="17"/>
      <c r="B1504" s="226" t="s">
        <v>2218</v>
      </c>
      <c r="D1504" s="226">
        <v>0</v>
      </c>
      <c r="E1504" s="226">
        <v>0</v>
      </c>
      <c r="F1504" s="226">
        <v>0</v>
      </c>
      <c r="G1504" s="226">
        <v>0</v>
      </c>
      <c r="H1504" s="226">
        <v>0</v>
      </c>
      <c r="I1504" s="226">
        <v>0</v>
      </c>
      <c r="J1504" s="226">
        <v>0</v>
      </c>
      <c r="K1504" s="226">
        <v>0</v>
      </c>
      <c r="L1504" s="226">
        <v>0</v>
      </c>
      <c r="M1504" s="226">
        <v>0</v>
      </c>
      <c r="N1504" s="226">
        <v>0</v>
      </c>
      <c r="O1504" s="226">
        <v>0</v>
      </c>
      <c r="P1504" s="226">
        <v>0</v>
      </c>
      <c r="Q1504" s="226">
        <v>0</v>
      </c>
      <c r="R1504" s="226">
        <v>0</v>
      </c>
      <c r="S1504" s="226">
        <v>0</v>
      </c>
      <c r="T1504" s="226">
        <v>0</v>
      </c>
      <c r="U1504" s="226">
        <v>0</v>
      </c>
      <c r="V1504" s="226">
        <v>0</v>
      </c>
      <c r="W1504" s="226">
        <v>0</v>
      </c>
      <c r="X1504" s="226">
        <v>0</v>
      </c>
      <c r="Y1504" s="226">
        <v>0</v>
      </c>
      <c r="Z1504" s="226">
        <v>0</v>
      </c>
      <c r="AA1504" s="226">
        <v>0</v>
      </c>
      <c r="AB1504" s="226">
        <v>0</v>
      </c>
      <c r="AC1504" s="226">
        <v>0</v>
      </c>
      <c r="AD1504" s="226">
        <v>0</v>
      </c>
      <c r="AE1504" s="226">
        <v>0</v>
      </c>
      <c r="AF1504" s="226">
        <v>0</v>
      </c>
      <c r="AG1504" s="226">
        <v>0</v>
      </c>
      <c r="AH1504" s="226">
        <v>0</v>
      </c>
      <c r="AI1504" s="226">
        <v>0</v>
      </c>
      <c r="AJ1504" s="226">
        <v>0</v>
      </c>
    </row>
    <row r="1505" spans="1:36" x14ac:dyDescent="0.25">
      <c r="A1505" s="17"/>
      <c r="B1505" s="226" t="s">
        <v>2219</v>
      </c>
      <c r="D1505" s="226">
        <v>0</v>
      </c>
      <c r="E1505" s="226">
        <v>0</v>
      </c>
      <c r="F1505" s="226">
        <v>0</v>
      </c>
      <c r="G1505" s="226">
        <v>0</v>
      </c>
      <c r="H1505" s="226">
        <v>0</v>
      </c>
      <c r="I1505" s="226">
        <v>0</v>
      </c>
      <c r="J1505" s="226">
        <v>0</v>
      </c>
      <c r="K1505" s="226">
        <v>0</v>
      </c>
      <c r="L1505" s="226">
        <v>0</v>
      </c>
      <c r="M1505" s="226">
        <v>0</v>
      </c>
      <c r="N1505" s="226">
        <v>0</v>
      </c>
      <c r="O1505" s="226">
        <v>0</v>
      </c>
      <c r="P1505" s="226">
        <v>0</v>
      </c>
      <c r="Q1505" s="226">
        <v>0</v>
      </c>
      <c r="R1505" s="226">
        <v>0</v>
      </c>
      <c r="S1505" s="226">
        <v>0</v>
      </c>
      <c r="T1505" s="226">
        <v>0</v>
      </c>
      <c r="U1505" s="226">
        <v>0</v>
      </c>
      <c r="V1505" s="226">
        <v>0</v>
      </c>
      <c r="W1505" s="226">
        <v>0</v>
      </c>
      <c r="X1505" s="226">
        <v>0</v>
      </c>
      <c r="Y1505" s="226">
        <v>0</v>
      </c>
      <c r="Z1505" s="226">
        <v>0</v>
      </c>
      <c r="AA1505" s="226">
        <v>0</v>
      </c>
      <c r="AB1505" s="226">
        <v>0</v>
      </c>
      <c r="AC1505" s="226">
        <v>0</v>
      </c>
      <c r="AD1505" s="226">
        <v>0</v>
      </c>
      <c r="AE1505" s="226">
        <v>0</v>
      </c>
      <c r="AF1505" s="226">
        <v>0</v>
      </c>
      <c r="AG1505" s="226">
        <v>0</v>
      </c>
      <c r="AH1505" s="226">
        <v>0</v>
      </c>
      <c r="AI1505" s="226">
        <v>0</v>
      </c>
      <c r="AJ1505" s="226">
        <v>0</v>
      </c>
    </row>
    <row r="1506" spans="1:36" x14ac:dyDescent="0.25">
      <c r="A1506" s="17"/>
      <c r="B1506" s="226" t="s">
        <v>2265</v>
      </c>
      <c r="D1506" s="226">
        <v>0</v>
      </c>
      <c r="E1506" s="226">
        <v>0</v>
      </c>
      <c r="F1506" s="226">
        <v>0</v>
      </c>
      <c r="G1506" s="226">
        <v>0</v>
      </c>
      <c r="H1506" s="226">
        <v>0</v>
      </c>
      <c r="I1506" s="226">
        <v>0</v>
      </c>
      <c r="J1506" s="226">
        <v>0</v>
      </c>
      <c r="K1506" s="226">
        <v>0</v>
      </c>
      <c r="L1506" s="226">
        <v>0</v>
      </c>
      <c r="M1506" s="226">
        <v>0</v>
      </c>
      <c r="N1506" s="226">
        <v>0</v>
      </c>
      <c r="O1506" s="226">
        <v>0</v>
      </c>
      <c r="P1506" s="226">
        <v>0</v>
      </c>
      <c r="Q1506" s="226">
        <v>0</v>
      </c>
      <c r="R1506" s="226">
        <v>0</v>
      </c>
      <c r="S1506" s="226">
        <v>0</v>
      </c>
      <c r="T1506" s="226">
        <v>0</v>
      </c>
      <c r="U1506" s="226">
        <v>0</v>
      </c>
      <c r="V1506" s="226">
        <v>0</v>
      </c>
      <c r="W1506" s="226">
        <v>0</v>
      </c>
      <c r="X1506" s="226">
        <v>0</v>
      </c>
      <c r="Y1506" s="226">
        <v>0</v>
      </c>
      <c r="Z1506" s="226">
        <v>0</v>
      </c>
      <c r="AA1506" s="226">
        <v>0</v>
      </c>
      <c r="AB1506" s="226">
        <v>0</v>
      </c>
      <c r="AC1506" s="226">
        <v>0</v>
      </c>
      <c r="AD1506" s="226">
        <v>0</v>
      </c>
      <c r="AE1506" s="226">
        <v>0</v>
      </c>
      <c r="AF1506" s="226">
        <v>0</v>
      </c>
      <c r="AG1506" s="226">
        <v>0</v>
      </c>
      <c r="AH1506" s="226">
        <v>0</v>
      </c>
      <c r="AI1506" s="226">
        <v>0</v>
      </c>
      <c r="AJ1506" s="226">
        <v>0</v>
      </c>
    </row>
    <row r="1507" spans="1:36" x14ac:dyDescent="0.25">
      <c r="A1507" s="17"/>
      <c r="B1507" s="226" t="s">
        <v>2212</v>
      </c>
      <c r="D1507" s="226">
        <v>400.77100000000002</v>
      </c>
      <c r="E1507" s="226">
        <v>442.31</v>
      </c>
      <c r="F1507" s="226">
        <v>422.34899999999999</v>
      </c>
      <c r="G1507" s="226">
        <v>441.32499999999999</v>
      </c>
      <c r="H1507" s="226">
        <v>446.59800000000001</v>
      </c>
      <c r="I1507" s="226">
        <v>453.30500000000001</v>
      </c>
      <c r="J1507" s="226">
        <v>457.00799999999998</v>
      </c>
      <c r="K1507" s="226">
        <v>464.589</v>
      </c>
      <c r="L1507" s="226">
        <v>472.983</v>
      </c>
      <c r="M1507" s="226">
        <v>477.14699999999999</v>
      </c>
      <c r="N1507" s="226">
        <v>481.55500000000001</v>
      </c>
      <c r="O1507" s="226">
        <v>485.29</v>
      </c>
      <c r="P1507" s="226">
        <v>488.27</v>
      </c>
      <c r="Q1507" s="226">
        <v>492.30599999999998</v>
      </c>
      <c r="R1507" s="226">
        <v>497.82299999999998</v>
      </c>
      <c r="S1507" s="226">
        <v>501.93099999999998</v>
      </c>
      <c r="T1507" s="226">
        <v>505.05200000000002</v>
      </c>
      <c r="U1507" s="226">
        <v>507.76600000000002</v>
      </c>
      <c r="V1507" s="226">
        <v>510.56099999999998</v>
      </c>
      <c r="W1507" s="226">
        <v>514.73900000000003</v>
      </c>
      <c r="X1507" s="226">
        <v>517.78899999999999</v>
      </c>
      <c r="Y1507" s="226">
        <v>519.71699999999998</v>
      </c>
      <c r="Z1507" s="226">
        <v>521.16899999999998</v>
      </c>
      <c r="AA1507" s="226">
        <v>524.98</v>
      </c>
      <c r="AB1507" s="226">
        <v>528.14</v>
      </c>
      <c r="AC1507" s="226">
        <v>531.86400000000003</v>
      </c>
      <c r="AD1507" s="226">
        <v>533.91099999999994</v>
      </c>
      <c r="AE1507" s="226">
        <v>535.15</v>
      </c>
      <c r="AF1507" s="226">
        <v>537.25699999999995</v>
      </c>
      <c r="AG1507" s="226">
        <v>537.21900000000005</v>
      </c>
      <c r="AH1507" s="226">
        <v>533.55200000000002</v>
      </c>
      <c r="AI1507" s="226">
        <v>534.98400000000004</v>
      </c>
      <c r="AJ1507" s="226">
        <v>541.58500000000004</v>
      </c>
    </row>
    <row r="1508" spans="1:36" x14ac:dyDescent="0.25">
      <c r="A1508" s="17"/>
    </row>
    <row r="1509" spans="1:36" x14ac:dyDescent="0.25">
      <c r="A1509" s="17"/>
      <c r="B1509" s="226" t="s">
        <v>2379</v>
      </c>
    </row>
    <row r="1510" spans="1:36" x14ac:dyDescent="0.25">
      <c r="A1510" s="17"/>
      <c r="B1510" s="226" t="s">
        <v>2370</v>
      </c>
    </row>
    <row r="1511" spans="1:36" x14ac:dyDescent="0.25">
      <c r="A1511" s="17"/>
      <c r="B1511" s="226" t="s">
        <v>342</v>
      </c>
      <c r="D1511" s="226">
        <v>48.134999999999998</v>
      </c>
      <c r="E1511" s="226">
        <v>53.756</v>
      </c>
      <c r="F1511" s="226">
        <v>53.771999999999998</v>
      </c>
      <c r="G1511" s="226">
        <v>60.709000000000003</v>
      </c>
      <c r="H1511" s="226">
        <v>60.066000000000003</v>
      </c>
      <c r="I1511" s="226">
        <v>59.856999999999999</v>
      </c>
      <c r="J1511" s="226">
        <v>59.725000000000001</v>
      </c>
      <c r="K1511" s="226">
        <v>59.695</v>
      </c>
      <c r="L1511" s="226">
        <v>60.164999999999999</v>
      </c>
      <c r="M1511" s="226">
        <v>60.337000000000003</v>
      </c>
      <c r="N1511" s="226">
        <v>60.829000000000001</v>
      </c>
      <c r="O1511" s="226">
        <v>61.259</v>
      </c>
      <c r="P1511" s="226">
        <v>61.546999999999997</v>
      </c>
      <c r="Q1511" s="226">
        <v>61.808999999999997</v>
      </c>
      <c r="R1511" s="226">
        <v>62.064999999999998</v>
      </c>
      <c r="S1511" s="226">
        <v>62.335000000000001</v>
      </c>
      <c r="T1511" s="226">
        <v>62.628999999999998</v>
      </c>
      <c r="U1511" s="226">
        <v>62.924999999999997</v>
      </c>
      <c r="V1511" s="226">
        <v>63.262</v>
      </c>
      <c r="W1511" s="226">
        <v>63.933</v>
      </c>
      <c r="X1511" s="226">
        <v>64.521000000000001</v>
      </c>
      <c r="Y1511" s="226">
        <v>64.986000000000004</v>
      </c>
      <c r="Z1511" s="226">
        <v>65.37</v>
      </c>
      <c r="AA1511" s="226">
        <v>66.346999999999994</v>
      </c>
      <c r="AB1511" s="226">
        <v>67.177999999999997</v>
      </c>
      <c r="AC1511" s="226">
        <v>67.882000000000005</v>
      </c>
      <c r="AD1511" s="226">
        <v>68.138000000000005</v>
      </c>
      <c r="AE1511" s="226">
        <v>68.286000000000001</v>
      </c>
      <c r="AF1511" s="226">
        <v>68.292000000000002</v>
      </c>
      <c r="AG1511" s="226">
        <v>68.194000000000003</v>
      </c>
      <c r="AH1511" s="226">
        <v>67.262</v>
      </c>
      <c r="AI1511" s="226">
        <v>67.195999999999998</v>
      </c>
      <c r="AJ1511" s="226">
        <v>67.778000000000006</v>
      </c>
    </row>
    <row r="1512" spans="1:36" x14ac:dyDescent="0.25">
      <c r="A1512" s="17"/>
      <c r="B1512" s="226" t="s">
        <v>2371</v>
      </c>
    </row>
    <row r="1513" spans="1:36" x14ac:dyDescent="0.25">
      <c r="A1513" s="17"/>
      <c r="B1513" s="226" t="s">
        <v>342</v>
      </c>
      <c r="D1513" s="226">
        <v>1.6890000000000001</v>
      </c>
      <c r="E1513" s="226">
        <v>1.893</v>
      </c>
      <c r="F1513" s="226">
        <v>1.706</v>
      </c>
      <c r="G1513" s="226">
        <v>1.6639999999999999</v>
      </c>
      <c r="H1513" s="226">
        <v>1.6890000000000001</v>
      </c>
      <c r="I1513" s="226">
        <v>1.766</v>
      </c>
      <c r="J1513" s="226">
        <v>1.8160000000000001</v>
      </c>
      <c r="K1513" s="226">
        <v>1.8759999999999999</v>
      </c>
      <c r="L1513" s="226">
        <v>1.9330000000000001</v>
      </c>
      <c r="M1513" s="226">
        <v>1.974</v>
      </c>
      <c r="N1513" s="226">
        <v>2.0230000000000001</v>
      </c>
      <c r="O1513" s="226">
        <v>2.0720000000000001</v>
      </c>
      <c r="P1513" s="226">
        <v>2.1150000000000002</v>
      </c>
      <c r="Q1513" s="226">
        <v>2.1539999999999999</v>
      </c>
      <c r="R1513" s="226">
        <v>2.1970000000000001</v>
      </c>
      <c r="S1513" s="226">
        <v>2.2389999999999999</v>
      </c>
      <c r="T1513" s="226">
        <v>2.2850000000000001</v>
      </c>
      <c r="U1513" s="226">
        <v>2.3290000000000002</v>
      </c>
      <c r="V1513" s="226">
        <v>2.37</v>
      </c>
      <c r="W1513" s="226">
        <v>2.4159999999999999</v>
      </c>
      <c r="X1513" s="226">
        <v>2.4590000000000001</v>
      </c>
      <c r="Y1513" s="226">
        <v>2.4950000000000001</v>
      </c>
      <c r="Z1513" s="226">
        <v>2.5299999999999998</v>
      </c>
      <c r="AA1513" s="226">
        <v>2.5790000000000002</v>
      </c>
      <c r="AB1513" s="226">
        <v>2.6219999999999999</v>
      </c>
      <c r="AC1513" s="226">
        <v>2.6619999999999999</v>
      </c>
      <c r="AD1513" s="226">
        <v>2.6970000000000001</v>
      </c>
      <c r="AE1513" s="226">
        <v>2.7280000000000002</v>
      </c>
      <c r="AF1513" s="226">
        <v>2.7709999999999999</v>
      </c>
      <c r="AG1513" s="226">
        <v>2.8039999999999998</v>
      </c>
      <c r="AH1513" s="226">
        <v>2.82</v>
      </c>
      <c r="AI1513" s="226">
        <v>2.8690000000000002</v>
      </c>
      <c r="AJ1513" s="226">
        <v>2.9460000000000002</v>
      </c>
    </row>
    <row r="1514" spans="1:36" x14ac:dyDescent="0.25">
      <c r="A1514" s="17"/>
      <c r="B1514" s="226" t="s">
        <v>2372</v>
      </c>
    </row>
    <row r="1515" spans="1:36" x14ac:dyDescent="0.25">
      <c r="A1515" s="17"/>
      <c r="B1515" s="226" t="s">
        <v>342</v>
      </c>
      <c r="D1515" s="226">
        <v>8.6349999999999998</v>
      </c>
      <c r="E1515" s="226">
        <v>9.8409999999999993</v>
      </c>
      <c r="F1515" s="226">
        <v>9.8610000000000007</v>
      </c>
      <c r="G1515" s="226">
        <v>11.266999999999999</v>
      </c>
      <c r="H1515" s="226">
        <v>12.103</v>
      </c>
      <c r="I1515" s="226">
        <v>12.234999999999999</v>
      </c>
      <c r="J1515" s="226">
        <v>12.385</v>
      </c>
      <c r="K1515" s="226">
        <v>12.888999999999999</v>
      </c>
      <c r="L1515" s="226">
        <v>13.412000000000001</v>
      </c>
      <c r="M1515" s="226">
        <v>13.717000000000001</v>
      </c>
      <c r="N1515" s="226">
        <v>13.916</v>
      </c>
      <c r="O1515" s="226">
        <v>14.032999999999999</v>
      </c>
      <c r="P1515" s="226">
        <v>14.189</v>
      </c>
      <c r="Q1515" s="226">
        <v>14.539</v>
      </c>
      <c r="R1515" s="226">
        <v>15.032</v>
      </c>
      <c r="S1515" s="226">
        <v>15.398999999999999</v>
      </c>
      <c r="T1515" s="226">
        <v>15.621</v>
      </c>
      <c r="U1515" s="226">
        <v>15.851000000000001</v>
      </c>
      <c r="V1515" s="226">
        <v>16.114000000000001</v>
      </c>
      <c r="W1515" s="226">
        <v>16.452000000000002</v>
      </c>
      <c r="X1515" s="226">
        <v>16.731999999999999</v>
      </c>
      <c r="Y1515" s="226">
        <v>17.007999999999999</v>
      </c>
      <c r="Z1515" s="226">
        <v>17.268000000000001</v>
      </c>
      <c r="AA1515" s="226">
        <v>17.542000000000002</v>
      </c>
      <c r="AB1515" s="226">
        <v>17.841999999999999</v>
      </c>
      <c r="AC1515" s="226">
        <v>18.294</v>
      </c>
      <c r="AD1515" s="226">
        <v>18.71</v>
      </c>
      <c r="AE1515" s="226">
        <v>19.116</v>
      </c>
      <c r="AF1515" s="226">
        <v>19.541</v>
      </c>
      <c r="AG1515" s="226">
        <v>19.815999999999999</v>
      </c>
      <c r="AH1515" s="226">
        <v>19.983000000000001</v>
      </c>
      <c r="AI1515" s="226">
        <v>20.308</v>
      </c>
      <c r="AJ1515" s="226">
        <v>20.91</v>
      </c>
    </row>
    <row r="1516" spans="1:36" x14ac:dyDescent="0.25">
      <c r="A1516" s="17"/>
      <c r="B1516" s="226" t="s">
        <v>2373</v>
      </c>
    </row>
    <row r="1517" spans="1:36" x14ac:dyDescent="0.25">
      <c r="A1517" s="17"/>
      <c r="B1517" s="226" t="s">
        <v>342</v>
      </c>
      <c r="D1517" s="226">
        <v>0</v>
      </c>
      <c r="E1517" s="226">
        <v>0</v>
      </c>
      <c r="F1517" s="226">
        <v>0</v>
      </c>
      <c r="G1517" s="226">
        <v>0</v>
      </c>
      <c r="H1517" s="226">
        <v>0</v>
      </c>
      <c r="I1517" s="226">
        <v>0</v>
      </c>
      <c r="J1517" s="226">
        <v>0</v>
      </c>
      <c r="K1517" s="226">
        <v>0</v>
      </c>
      <c r="L1517" s="226">
        <v>0</v>
      </c>
      <c r="M1517" s="226">
        <v>0</v>
      </c>
      <c r="N1517" s="226">
        <v>0</v>
      </c>
      <c r="O1517" s="226">
        <v>0</v>
      </c>
      <c r="P1517" s="226">
        <v>0</v>
      </c>
      <c r="Q1517" s="226">
        <v>0</v>
      </c>
      <c r="R1517" s="226">
        <v>0</v>
      </c>
      <c r="S1517" s="226">
        <v>0</v>
      </c>
      <c r="T1517" s="226">
        <v>0</v>
      </c>
      <c r="U1517" s="226">
        <v>0</v>
      </c>
      <c r="V1517" s="226">
        <v>0</v>
      </c>
      <c r="W1517" s="226">
        <v>0</v>
      </c>
      <c r="X1517" s="226">
        <v>0</v>
      </c>
      <c r="Y1517" s="226">
        <v>0</v>
      </c>
      <c r="Z1517" s="226">
        <v>0</v>
      </c>
      <c r="AA1517" s="226">
        <v>0</v>
      </c>
      <c r="AB1517" s="226">
        <v>0</v>
      </c>
      <c r="AC1517" s="226">
        <v>0</v>
      </c>
      <c r="AD1517" s="226">
        <v>0</v>
      </c>
      <c r="AE1517" s="226">
        <v>0</v>
      </c>
      <c r="AF1517" s="226">
        <v>0</v>
      </c>
      <c r="AG1517" s="226">
        <v>0</v>
      </c>
      <c r="AH1517" s="226">
        <v>0</v>
      </c>
      <c r="AI1517" s="226">
        <v>0</v>
      </c>
      <c r="AJ1517" s="226">
        <v>0</v>
      </c>
    </row>
    <row r="1518" spans="1:36" x14ac:dyDescent="0.25">
      <c r="A1518" s="17"/>
      <c r="B1518" s="226" t="s">
        <v>2380</v>
      </c>
    </row>
    <row r="1519" spans="1:36" x14ac:dyDescent="0.25">
      <c r="A1519" s="17"/>
      <c r="B1519" s="226" t="s">
        <v>342</v>
      </c>
      <c r="D1519" s="226">
        <v>58.459000000000003</v>
      </c>
      <c r="E1519" s="226">
        <v>65.489000000000004</v>
      </c>
      <c r="F1519" s="226">
        <v>65.338999999999999</v>
      </c>
      <c r="G1519" s="226">
        <v>73.641000000000005</v>
      </c>
      <c r="H1519" s="226">
        <v>73.858000000000004</v>
      </c>
      <c r="I1519" s="226">
        <v>73.856999999999999</v>
      </c>
      <c r="J1519" s="226">
        <v>73.924999999999997</v>
      </c>
      <c r="K1519" s="226">
        <v>74.460999999999999</v>
      </c>
      <c r="L1519" s="226">
        <v>75.510000000000005</v>
      </c>
      <c r="M1519" s="226">
        <v>76.028000000000006</v>
      </c>
      <c r="N1519" s="226">
        <v>76.768000000000001</v>
      </c>
      <c r="O1519" s="226">
        <v>77.364000000000004</v>
      </c>
      <c r="P1519" s="226">
        <v>77.850999999999999</v>
      </c>
      <c r="Q1519" s="226">
        <v>78.501999999999995</v>
      </c>
      <c r="R1519" s="226">
        <v>79.293999999999997</v>
      </c>
      <c r="S1519" s="226">
        <v>79.972999999999999</v>
      </c>
      <c r="T1519" s="226">
        <v>80.534999999999997</v>
      </c>
      <c r="U1519" s="226">
        <v>81.103999999999999</v>
      </c>
      <c r="V1519" s="226">
        <v>81.745999999999995</v>
      </c>
      <c r="W1519" s="226">
        <v>82.801000000000002</v>
      </c>
      <c r="X1519" s="226">
        <v>83.712999999999994</v>
      </c>
      <c r="Y1519" s="226">
        <v>84.489000000000004</v>
      </c>
      <c r="Z1519" s="226">
        <v>85.168999999999997</v>
      </c>
      <c r="AA1519" s="226">
        <v>86.468000000000004</v>
      </c>
      <c r="AB1519" s="226">
        <v>87.641999999999996</v>
      </c>
      <c r="AC1519" s="226">
        <v>88.837999999999994</v>
      </c>
      <c r="AD1519" s="226">
        <v>89.546000000000006</v>
      </c>
      <c r="AE1519" s="226">
        <v>90.13</v>
      </c>
      <c r="AF1519" s="226">
        <v>90.603999999999999</v>
      </c>
      <c r="AG1519" s="226">
        <v>90.813999999999993</v>
      </c>
      <c r="AH1519" s="226">
        <v>90.064999999999998</v>
      </c>
      <c r="AI1519" s="226">
        <v>90.373000000000005</v>
      </c>
      <c r="AJ1519" s="226">
        <v>91.634</v>
      </c>
    </row>
    <row r="1520" spans="1:36" x14ac:dyDescent="0.25">
      <c r="A1520" s="17"/>
    </row>
    <row r="1521" spans="1:36" x14ac:dyDescent="0.25">
      <c r="A1521" s="17"/>
      <c r="B1521" s="226" t="s">
        <v>2381</v>
      </c>
    </row>
    <row r="1522" spans="1:36" x14ac:dyDescent="0.25">
      <c r="A1522" s="17"/>
      <c r="B1522" s="226" t="s">
        <v>2370</v>
      </c>
    </row>
    <row r="1523" spans="1:36" x14ac:dyDescent="0.25">
      <c r="A1523" s="17"/>
      <c r="B1523" s="226" t="s">
        <v>342</v>
      </c>
      <c r="D1523" s="226">
        <v>5.7850000000000001</v>
      </c>
      <c r="E1523" s="226">
        <v>6.46</v>
      </c>
      <c r="F1523" s="226">
        <v>6.4619999999999997</v>
      </c>
      <c r="G1523" s="226">
        <v>7.2960000000000003</v>
      </c>
      <c r="H1523" s="226">
        <v>7.218</v>
      </c>
      <c r="I1523" s="226">
        <v>7.1929999999999996</v>
      </c>
      <c r="J1523" s="226">
        <v>7.1769999999999996</v>
      </c>
      <c r="K1523" s="226">
        <v>7.1740000000000004</v>
      </c>
      <c r="L1523" s="226">
        <v>7.23</v>
      </c>
      <c r="M1523" s="226">
        <v>7.2510000000000003</v>
      </c>
      <c r="N1523" s="226">
        <v>7.31</v>
      </c>
      <c r="O1523" s="226">
        <v>7.3620000000000001</v>
      </c>
      <c r="P1523" s="226">
        <v>7.3959999999999999</v>
      </c>
      <c r="Q1523" s="226">
        <v>7.4279999999999999</v>
      </c>
      <c r="R1523" s="226">
        <v>7.4580000000000002</v>
      </c>
      <c r="S1523" s="226">
        <v>7.4909999999999997</v>
      </c>
      <c r="T1523" s="226">
        <v>7.5259999999999998</v>
      </c>
      <c r="U1523" s="226">
        <v>7.5620000000000003</v>
      </c>
      <c r="V1523" s="226">
        <v>7.6020000000000003</v>
      </c>
      <c r="W1523" s="226">
        <v>7.6829999999999998</v>
      </c>
      <c r="X1523" s="226">
        <v>7.7539999999999996</v>
      </c>
      <c r="Y1523" s="226">
        <v>7.8090000000000002</v>
      </c>
      <c r="Z1523" s="226">
        <v>7.8559999999999999</v>
      </c>
      <c r="AA1523" s="226">
        <v>7.9729999999999999</v>
      </c>
      <c r="AB1523" s="226">
        <v>8.0730000000000004</v>
      </c>
      <c r="AC1523" s="226">
        <v>8.157</v>
      </c>
      <c r="AD1523" s="226">
        <v>8.1880000000000006</v>
      </c>
      <c r="AE1523" s="226">
        <v>8.2059999999999995</v>
      </c>
      <c r="AF1523" s="226">
        <v>8.2070000000000007</v>
      </c>
      <c r="AG1523" s="226">
        <v>8.1950000000000003</v>
      </c>
      <c r="AH1523" s="226">
        <v>8.0830000000000002</v>
      </c>
      <c r="AI1523" s="226">
        <v>8.0749999999999993</v>
      </c>
      <c r="AJ1523" s="226">
        <v>8.1449999999999996</v>
      </c>
    </row>
    <row r="1524" spans="1:36" x14ac:dyDescent="0.25">
      <c r="A1524" s="17"/>
      <c r="B1524" s="226" t="s">
        <v>2217</v>
      </c>
      <c r="D1524" s="226">
        <v>17.902999999999999</v>
      </c>
      <c r="E1524" s="226">
        <v>18.241</v>
      </c>
      <c r="F1524" s="226">
        <v>19.344000000000001</v>
      </c>
      <c r="G1524" s="226">
        <v>21.097999999999999</v>
      </c>
      <c r="H1524" s="226">
        <v>20.774000000000001</v>
      </c>
      <c r="I1524" s="226">
        <v>20.655000000000001</v>
      </c>
      <c r="J1524" s="226">
        <v>20.565000000000001</v>
      </c>
      <c r="K1524" s="226">
        <v>20.509</v>
      </c>
      <c r="L1524" s="226">
        <v>20.63</v>
      </c>
      <c r="M1524" s="226">
        <v>20.651</v>
      </c>
      <c r="N1524" s="226">
        <v>20.785</v>
      </c>
      <c r="O1524" s="226">
        <v>20.907</v>
      </c>
      <c r="P1524" s="226">
        <v>20.983000000000001</v>
      </c>
      <c r="Q1524" s="226">
        <v>21.056000000000001</v>
      </c>
      <c r="R1524" s="226">
        <v>21.134</v>
      </c>
      <c r="S1524" s="226">
        <v>21.227</v>
      </c>
      <c r="T1524" s="226">
        <v>21.329000000000001</v>
      </c>
      <c r="U1524" s="226">
        <v>21.439</v>
      </c>
      <c r="V1524" s="226">
        <v>21.562000000000001</v>
      </c>
      <c r="W1524" s="226">
        <v>21.795999999999999</v>
      </c>
      <c r="X1524" s="226">
        <v>21.995000000000001</v>
      </c>
      <c r="Y1524" s="226">
        <v>22.155000000000001</v>
      </c>
      <c r="Z1524" s="226">
        <v>22.289000000000001</v>
      </c>
      <c r="AA1524" s="226">
        <v>22.625</v>
      </c>
      <c r="AB1524" s="226">
        <v>22.911999999999999</v>
      </c>
      <c r="AC1524" s="226">
        <v>23.155999999999999</v>
      </c>
      <c r="AD1524" s="226">
        <v>23.245999999999999</v>
      </c>
      <c r="AE1524" s="226">
        <v>23.297999999999998</v>
      </c>
      <c r="AF1524" s="226">
        <v>23.303000000000001</v>
      </c>
      <c r="AG1524" s="226">
        <v>23.271999999999998</v>
      </c>
      <c r="AH1524" s="226">
        <v>22.956</v>
      </c>
      <c r="AI1524" s="226">
        <v>22.936</v>
      </c>
      <c r="AJ1524" s="226">
        <v>23.137</v>
      </c>
    </row>
    <row r="1525" spans="1:36" x14ac:dyDescent="0.25">
      <c r="A1525" s="17"/>
      <c r="B1525" s="226" t="s">
        <v>22</v>
      </c>
      <c r="D1525" s="226">
        <v>0</v>
      </c>
      <c r="E1525" s="226">
        <v>0</v>
      </c>
      <c r="F1525" s="226">
        <v>0</v>
      </c>
      <c r="G1525" s="226">
        <v>0</v>
      </c>
      <c r="H1525" s="226">
        <v>0</v>
      </c>
      <c r="I1525" s="226">
        <v>0</v>
      </c>
      <c r="J1525" s="226">
        <v>0</v>
      </c>
      <c r="K1525" s="226">
        <v>0</v>
      </c>
      <c r="L1525" s="226">
        <v>0</v>
      </c>
      <c r="M1525" s="226">
        <v>0</v>
      </c>
      <c r="N1525" s="226">
        <v>0</v>
      </c>
      <c r="O1525" s="226">
        <v>0</v>
      </c>
      <c r="P1525" s="226">
        <v>0</v>
      </c>
      <c r="Q1525" s="226">
        <v>0</v>
      </c>
      <c r="R1525" s="226">
        <v>0</v>
      </c>
      <c r="S1525" s="226">
        <v>0</v>
      </c>
      <c r="T1525" s="226">
        <v>0</v>
      </c>
      <c r="U1525" s="226">
        <v>0</v>
      </c>
      <c r="V1525" s="226">
        <v>0</v>
      </c>
      <c r="W1525" s="226">
        <v>0</v>
      </c>
      <c r="X1525" s="226">
        <v>0</v>
      </c>
      <c r="Y1525" s="226">
        <v>0</v>
      </c>
      <c r="Z1525" s="226">
        <v>0</v>
      </c>
      <c r="AA1525" s="226">
        <v>0</v>
      </c>
      <c r="AB1525" s="226">
        <v>0</v>
      </c>
      <c r="AC1525" s="226">
        <v>0</v>
      </c>
      <c r="AD1525" s="226">
        <v>0</v>
      </c>
      <c r="AE1525" s="226">
        <v>0</v>
      </c>
      <c r="AF1525" s="226">
        <v>0</v>
      </c>
      <c r="AG1525" s="226">
        <v>0</v>
      </c>
      <c r="AH1525" s="226">
        <v>0</v>
      </c>
      <c r="AI1525" s="226">
        <v>0</v>
      </c>
      <c r="AJ1525" s="226">
        <v>0</v>
      </c>
    </row>
    <row r="1526" spans="1:36" x14ac:dyDescent="0.25">
      <c r="A1526" s="17"/>
      <c r="B1526" s="226" t="s">
        <v>2218</v>
      </c>
      <c r="D1526" s="226">
        <v>0</v>
      </c>
      <c r="E1526" s="226">
        <v>0</v>
      </c>
      <c r="F1526" s="226">
        <v>0</v>
      </c>
      <c r="G1526" s="226">
        <v>0</v>
      </c>
      <c r="H1526" s="226">
        <v>0</v>
      </c>
      <c r="I1526" s="226">
        <v>0</v>
      </c>
      <c r="J1526" s="226">
        <v>0</v>
      </c>
      <c r="K1526" s="226">
        <v>0</v>
      </c>
      <c r="L1526" s="226">
        <v>0</v>
      </c>
      <c r="M1526" s="226">
        <v>0</v>
      </c>
      <c r="N1526" s="226">
        <v>0</v>
      </c>
      <c r="O1526" s="226">
        <v>0</v>
      </c>
      <c r="P1526" s="226">
        <v>0</v>
      </c>
      <c r="Q1526" s="226">
        <v>0</v>
      </c>
      <c r="R1526" s="226">
        <v>0</v>
      </c>
      <c r="S1526" s="226">
        <v>0</v>
      </c>
      <c r="T1526" s="226">
        <v>0</v>
      </c>
      <c r="U1526" s="226">
        <v>0</v>
      </c>
      <c r="V1526" s="226">
        <v>0</v>
      </c>
      <c r="W1526" s="226">
        <v>0</v>
      </c>
      <c r="X1526" s="226">
        <v>0</v>
      </c>
      <c r="Y1526" s="226">
        <v>0</v>
      </c>
      <c r="Z1526" s="226">
        <v>0</v>
      </c>
      <c r="AA1526" s="226">
        <v>0</v>
      </c>
      <c r="AB1526" s="226">
        <v>0</v>
      </c>
      <c r="AC1526" s="226">
        <v>0</v>
      </c>
      <c r="AD1526" s="226">
        <v>0</v>
      </c>
      <c r="AE1526" s="226">
        <v>0</v>
      </c>
      <c r="AF1526" s="226">
        <v>0</v>
      </c>
      <c r="AG1526" s="226">
        <v>0</v>
      </c>
      <c r="AH1526" s="226">
        <v>0</v>
      </c>
      <c r="AI1526" s="226">
        <v>0</v>
      </c>
      <c r="AJ1526" s="226">
        <v>0</v>
      </c>
    </row>
    <row r="1527" spans="1:36" x14ac:dyDescent="0.25">
      <c r="A1527" s="17"/>
      <c r="B1527" s="226" t="s">
        <v>2212</v>
      </c>
      <c r="D1527" s="226">
        <v>23.687999999999999</v>
      </c>
      <c r="E1527" s="226">
        <v>24.701000000000001</v>
      </c>
      <c r="F1527" s="226">
        <v>25.806000000000001</v>
      </c>
      <c r="G1527" s="226">
        <v>28.393999999999998</v>
      </c>
      <c r="H1527" s="226">
        <v>27.992999999999999</v>
      </c>
      <c r="I1527" s="226">
        <v>27.849</v>
      </c>
      <c r="J1527" s="226">
        <v>27.742000000000001</v>
      </c>
      <c r="K1527" s="226">
        <v>27.681999999999999</v>
      </c>
      <c r="L1527" s="226">
        <v>27.86</v>
      </c>
      <c r="M1527" s="226">
        <v>27.902000000000001</v>
      </c>
      <c r="N1527" s="226">
        <v>28.094999999999999</v>
      </c>
      <c r="O1527" s="226">
        <v>28.268999999999998</v>
      </c>
      <c r="P1527" s="226">
        <v>28.379000000000001</v>
      </c>
      <c r="Q1527" s="226">
        <v>28.484000000000002</v>
      </c>
      <c r="R1527" s="226">
        <v>28.593</v>
      </c>
      <c r="S1527" s="226">
        <v>28.718</v>
      </c>
      <c r="T1527" s="226">
        <v>28.855</v>
      </c>
      <c r="U1527" s="226">
        <v>29.001000000000001</v>
      </c>
      <c r="V1527" s="226">
        <v>29.164999999999999</v>
      </c>
      <c r="W1527" s="226">
        <v>29.478999999999999</v>
      </c>
      <c r="X1527" s="226">
        <v>29.748999999999999</v>
      </c>
      <c r="Y1527" s="226">
        <v>29.963999999999999</v>
      </c>
      <c r="Z1527" s="226">
        <v>30.143999999999998</v>
      </c>
      <c r="AA1527" s="226">
        <v>30.597999999999999</v>
      </c>
      <c r="AB1527" s="226">
        <v>30.984999999999999</v>
      </c>
      <c r="AC1527" s="226">
        <v>31.312999999999999</v>
      </c>
      <c r="AD1527" s="226">
        <v>31.434000000000001</v>
      </c>
      <c r="AE1527" s="226">
        <v>31.504000000000001</v>
      </c>
      <c r="AF1527" s="226">
        <v>31.509</v>
      </c>
      <c r="AG1527" s="226">
        <v>31.466999999999999</v>
      </c>
      <c r="AH1527" s="226">
        <v>31.039000000000001</v>
      </c>
      <c r="AI1527" s="226">
        <v>31.010999999999999</v>
      </c>
      <c r="AJ1527" s="226">
        <v>31.282</v>
      </c>
    </row>
    <row r="1528" spans="1:36" x14ac:dyDescent="0.25">
      <c r="A1528" s="17"/>
      <c r="B1528" s="226" t="s">
        <v>2371</v>
      </c>
    </row>
    <row r="1529" spans="1:36" x14ac:dyDescent="0.25">
      <c r="A1529" s="17"/>
      <c r="B1529" s="226" t="s">
        <v>342</v>
      </c>
      <c r="D1529" s="226">
        <v>0.83899999999999997</v>
      </c>
      <c r="E1529" s="226">
        <v>0.94</v>
      </c>
      <c r="F1529" s="226">
        <v>0.84699999999999998</v>
      </c>
      <c r="G1529" s="226">
        <v>0.82699999999999996</v>
      </c>
      <c r="H1529" s="226">
        <v>0.83899999999999997</v>
      </c>
      <c r="I1529" s="226">
        <v>0.877</v>
      </c>
      <c r="J1529" s="226">
        <v>0.90200000000000002</v>
      </c>
      <c r="K1529" s="226">
        <v>0.93200000000000005</v>
      </c>
      <c r="L1529" s="226">
        <v>0.96</v>
      </c>
      <c r="M1529" s="226">
        <v>0.98099999999999998</v>
      </c>
      <c r="N1529" s="226">
        <v>1.0049999999999999</v>
      </c>
      <c r="O1529" s="226">
        <v>1.0289999999999999</v>
      </c>
      <c r="P1529" s="226">
        <v>1.05</v>
      </c>
      <c r="Q1529" s="226">
        <v>1.07</v>
      </c>
      <c r="R1529" s="226">
        <v>1.091</v>
      </c>
      <c r="S1529" s="226">
        <v>1.1120000000000001</v>
      </c>
      <c r="T1529" s="226">
        <v>1.1339999999999999</v>
      </c>
      <c r="U1529" s="226">
        <v>1.1559999999999999</v>
      </c>
      <c r="V1529" s="226">
        <v>1.1759999999999999</v>
      </c>
      <c r="W1529" s="226">
        <v>1.1990000000000001</v>
      </c>
      <c r="X1529" s="226">
        <v>1.2210000000000001</v>
      </c>
      <c r="Y1529" s="226">
        <v>1.238</v>
      </c>
      <c r="Z1529" s="226">
        <v>1.256</v>
      </c>
      <c r="AA1529" s="226">
        <v>1.28</v>
      </c>
      <c r="AB1529" s="226">
        <v>1.3009999999999999</v>
      </c>
      <c r="AC1529" s="226">
        <v>1.321</v>
      </c>
      <c r="AD1529" s="226">
        <v>1.3380000000000001</v>
      </c>
      <c r="AE1529" s="226">
        <v>1.353</v>
      </c>
      <c r="AF1529" s="226">
        <v>1.375</v>
      </c>
      <c r="AG1529" s="226">
        <v>1.391</v>
      </c>
      <c r="AH1529" s="226">
        <v>1.399</v>
      </c>
      <c r="AI1529" s="226">
        <v>1.423</v>
      </c>
      <c r="AJ1529" s="226">
        <v>1.4610000000000001</v>
      </c>
    </row>
    <row r="1530" spans="1:36" x14ac:dyDescent="0.25">
      <c r="A1530" s="17"/>
      <c r="B1530" s="226" t="s">
        <v>2217</v>
      </c>
      <c r="D1530" s="226">
        <v>42.890999999999998</v>
      </c>
      <c r="E1530" s="226">
        <v>43.631</v>
      </c>
      <c r="F1530" s="226">
        <v>41.674999999999997</v>
      </c>
      <c r="G1530" s="226">
        <v>39.36</v>
      </c>
      <c r="H1530" s="226">
        <v>39.752000000000002</v>
      </c>
      <c r="I1530" s="226">
        <v>41.462000000000003</v>
      </c>
      <c r="J1530" s="226">
        <v>42.57</v>
      </c>
      <c r="K1530" s="226">
        <v>43.87</v>
      </c>
      <c r="L1530" s="226">
        <v>45.13</v>
      </c>
      <c r="M1530" s="226">
        <v>46.012</v>
      </c>
      <c r="N1530" s="226">
        <v>47.067999999999998</v>
      </c>
      <c r="O1530" s="226">
        <v>48.15</v>
      </c>
      <c r="P1530" s="226">
        <v>49.087000000000003</v>
      </c>
      <c r="Q1530" s="226">
        <v>49.957000000000001</v>
      </c>
      <c r="R1530" s="226">
        <v>50.935000000000002</v>
      </c>
      <c r="S1530" s="226">
        <v>51.896000000000001</v>
      </c>
      <c r="T1530" s="226">
        <v>52.957000000000001</v>
      </c>
      <c r="U1530" s="226">
        <v>53.959000000000003</v>
      </c>
      <c r="V1530" s="226">
        <v>54.924999999999997</v>
      </c>
      <c r="W1530" s="226">
        <v>55.991</v>
      </c>
      <c r="X1530" s="226">
        <v>56.993000000000002</v>
      </c>
      <c r="Y1530" s="226">
        <v>57.831000000000003</v>
      </c>
      <c r="Z1530" s="226">
        <v>58.637999999999998</v>
      </c>
      <c r="AA1530" s="226">
        <v>59.771999999999998</v>
      </c>
      <c r="AB1530" s="226">
        <v>60.76</v>
      </c>
      <c r="AC1530" s="226">
        <v>61.707999999999998</v>
      </c>
      <c r="AD1530" s="226">
        <v>62.517000000000003</v>
      </c>
      <c r="AE1530" s="226">
        <v>63.238</v>
      </c>
      <c r="AF1530" s="226">
        <v>64.231999999999999</v>
      </c>
      <c r="AG1530" s="226">
        <v>65.006</v>
      </c>
      <c r="AH1530" s="226">
        <v>65.37</v>
      </c>
      <c r="AI1530" s="226">
        <v>66.497</v>
      </c>
      <c r="AJ1530" s="226">
        <v>68.299000000000007</v>
      </c>
    </row>
    <row r="1531" spans="1:36" x14ac:dyDescent="0.25">
      <c r="A1531" s="17"/>
      <c r="B1531" s="226" t="s">
        <v>2218</v>
      </c>
      <c r="D1531" s="226">
        <v>0</v>
      </c>
      <c r="E1531" s="226">
        <v>0</v>
      </c>
      <c r="F1531" s="226">
        <v>0</v>
      </c>
      <c r="G1531" s="226">
        <v>0</v>
      </c>
      <c r="H1531" s="226">
        <v>0</v>
      </c>
      <c r="I1531" s="226">
        <v>0</v>
      </c>
      <c r="J1531" s="226">
        <v>0</v>
      </c>
      <c r="K1531" s="226">
        <v>0</v>
      </c>
      <c r="L1531" s="226">
        <v>0</v>
      </c>
      <c r="M1531" s="226">
        <v>0</v>
      </c>
      <c r="N1531" s="226">
        <v>0</v>
      </c>
      <c r="O1531" s="226">
        <v>0</v>
      </c>
      <c r="P1531" s="226">
        <v>0</v>
      </c>
      <c r="Q1531" s="226">
        <v>0</v>
      </c>
      <c r="R1531" s="226">
        <v>0</v>
      </c>
      <c r="S1531" s="226">
        <v>0</v>
      </c>
      <c r="T1531" s="226">
        <v>0</v>
      </c>
      <c r="U1531" s="226">
        <v>0</v>
      </c>
      <c r="V1531" s="226">
        <v>0</v>
      </c>
      <c r="W1531" s="226">
        <v>0</v>
      </c>
      <c r="X1531" s="226">
        <v>0</v>
      </c>
      <c r="Y1531" s="226">
        <v>0</v>
      </c>
      <c r="Z1531" s="226">
        <v>0</v>
      </c>
      <c r="AA1531" s="226">
        <v>0</v>
      </c>
      <c r="AB1531" s="226">
        <v>0</v>
      </c>
      <c r="AC1531" s="226">
        <v>0</v>
      </c>
      <c r="AD1531" s="226">
        <v>0</v>
      </c>
      <c r="AE1531" s="226">
        <v>0</v>
      </c>
      <c r="AF1531" s="226">
        <v>0</v>
      </c>
      <c r="AG1531" s="226">
        <v>0</v>
      </c>
      <c r="AH1531" s="226">
        <v>0</v>
      </c>
      <c r="AI1531" s="226">
        <v>0</v>
      </c>
      <c r="AJ1531" s="226">
        <v>0</v>
      </c>
    </row>
    <row r="1532" spans="1:36" x14ac:dyDescent="0.25">
      <c r="A1532" s="17"/>
      <c r="B1532" s="226" t="s">
        <v>2212</v>
      </c>
      <c r="D1532" s="226">
        <v>43.73</v>
      </c>
      <c r="E1532" s="226">
        <v>44.570999999999998</v>
      </c>
      <c r="F1532" s="226">
        <v>42.523000000000003</v>
      </c>
      <c r="G1532" s="226">
        <v>40.186999999999998</v>
      </c>
      <c r="H1532" s="226">
        <v>40.591999999999999</v>
      </c>
      <c r="I1532" s="226">
        <v>42.338999999999999</v>
      </c>
      <c r="J1532" s="226">
        <v>43.472000000000001</v>
      </c>
      <c r="K1532" s="226">
        <v>44.802</v>
      </c>
      <c r="L1532" s="226">
        <v>46.09</v>
      </c>
      <c r="M1532" s="226">
        <v>46.991999999999997</v>
      </c>
      <c r="N1532" s="226">
        <v>48.073</v>
      </c>
      <c r="O1532" s="226">
        <v>49.177999999999997</v>
      </c>
      <c r="P1532" s="226">
        <v>50.137</v>
      </c>
      <c r="Q1532" s="226">
        <v>51.026000000000003</v>
      </c>
      <c r="R1532" s="226">
        <v>52.026000000000003</v>
      </c>
      <c r="S1532" s="226">
        <v>53.008000000000003</v>
      </c>
      <c r="T1532" s="226">
        <v>54.091999999999999</v>
      </c>
      <c r="U1532" s="226">
        <v>55.115000000000002</v>
      </c>
      <c r="V1532" s="226">
        <v>56.100999999999999</v>
      </c>
      <c r="W1532" s="226">
        <v>57.19</v>
      </c>
      <c r="X1532" s="226">
        <v>58.213999999999999</v>
      </c>
      <c r="Y1532" s="226">
        <v>59.069000000000003</v>
      </c>
      <c r="Z1532" s="226">
        <v>59.893999999999998</v>
      </c>
      <c r="AA1532" s="226">
        <v>61.052</v>
      </c>
      <c r="AB1532" s="226">
        <v>62.061</v>
      </c>
      <c r="AC1532" s="226">
        <v>63.029000000000003</v>
      </c>
      <c r="AD1532" s="226">
        <v>63.854999999999997</v>
      </c>
      <c r="AE1532" s="226">
        <v>64.591999999999999</v>
      </c>
      <c r="AF1532" s="226">
        <v>65.606999999999999</v>
      </c>
      <c r="AG1532" s="226">
        <v>66.397000000000006</v>
      </c>
      <c r="AH1532" s="226">
        <v>66.769000000000005</v>
      </c>
      <c r="AI1532" s="226">
        <v>67.92</v>
      </c>
      <c r="AJ1532" s="226">
        <v>69.760999999999996</v>
      </c>
    </row>
    <row r="1533" spans="1:36" x14ac:dyDescent="0.25">
      <c r="A1533" s="17"/>
      <c r="B1533" s="226" t="s">
        <v>2372</v>
      </c>
    </row>
    <row r="1534" spans="1:36" x14ac:dyDescent="0.25">
      <c r="A1534" s="17"/>
      <c r="B1534" s="226" t="s">
        <v>342</v>
      </c>
      <c r="D1534" s="226">
        <v>1.2330000000000001</v>
      </c>
      <c r="E1534" s="226">
        <v>1.405</v>
      </c>
      <c r="F1534" s="226">
        <v>1.4079999999999999</v>
      </c>
      <c r="G1534" s="226">
        <v>1.609</v>
      </c>
      <c r="H1534" s="226">
        <v>1.728</v>
      </c>
      <c r="I1534" s="226">
        <v>1.7470000000000001</v>
      </c>
      <c r="J1534" s="226">
        <v>1.7689999999999999</v>
      </c>
      <c r="K1534" s="226">
        <v>1.841</v>
      </c>
      <c r="L1534" s="226">
        <v>1.915</v>
      </c>
      <c r="M1534" s="226">
        <v>1.9590000000000001</v>
      </c>
      <c r="N1534" s="226">
        <v>1.9870000000000001</v>
      </c>
      <c r="O1534" s="226">
        <v>2.004</v>
      </c>
      <c r="P1534" s="226">
        <v>2.0259999999999998</v>
      </c>
      <c r="Q1534" s="226">
        <v>2.0760000000000001</v>
      </c>
      <c r="R1534" s="226">
        <v>2.1469999999999998</v>
      </c>
      <c r="S1534" s="226">
        <v>2.1989999999999998</v>
      </c>
      <c r="T1534" s="226">
        <v>2.2309999999999999</v>
      </c>
      <c r="U1534" s="226">
        <v>2.2639999999999998</v>
      </c>
      <c r="V1534" s="226">
        <v>2.3010000000000002</v>
      </c>
      <c r="W1534" s="226">
        <v>2.35</v>
      </c>
      <c r="X1534" s="226">
        <v>2.39</v>
      </c>
      <c r="Y1534" s="226">
        <v>2.4289999999999998</v>
      </c>
      <c r="Z1534" s="226">
        <v>2.4660000000000002</v>
      </c>
      <c r="AA1534" s="226">
        <v>2.5049999999999999</v>
      </c>
      <c r="AB1534" s="226">
        <v>2.548</v>
      </c>
      <c r="AC1534" s="226">
        <v>2.613</v>
      </c>
      <c r="AD1534" s="226">
        <v>2.6720000000000002</v>
      </c>
      <c r="AE1534" s="226">
        <v>2.73</v>
      </c>
      <c r="AF1534" s="226">
        <v>2.7909999999999999</v>
      </c>
      <c r="AG1534" s="226">
        <v>2.83</v>
      </c>
      <c r="AH1534" s="226">
        <v>2.8540000000000001</v>
      </c>
      <c r="AI1534" s="226">
        <v>2.9</v>
      </c>
      <c r="AJ1534" s="226">
        <v>2.9860000000000002</v>
      </c>
    </row>
    <row r="1535" spans="1:36" x14ac:dyDescent="0.25">
      <c r="A1535" s="17"/>
      <c r="B1535" s="226" t="s">
        <v>2217</v>
      </c>
      <c r="D1535" s="226">
        <v>35.398000000000003</v>
      </c>
      <c r="E1535" s="226">
        <v>36.767000000000003</v>
      </c>
      <c r="F1535" s="226">
        <v>39.036000000000001</v>
      </c>
      <c r="G1535" s="226">
        <v>43.061</v>
      </c>
      <c r="H1535" s="226">
        <v>46</v>
      </c>
      <c r="I1535" s="226">
        <v>46.347999999999999</v>
      </c>
      <c r="J1535" s="226">
        <v>46.777000000000001</v>
      </c>
      <c r="K1535" s="226">
        <v>48.536999999999999</v>
      </c>
      <c r="L1535" s="226">
        <v>50.356999999999999</v>
      </c>
      <c r="M1535" s="226">
        <v>51.360999999999997</v>
      </c>
      <c r="N1535" s="226">
        <v>51.978000000000002</v>
      </c>
      <c r="O1535" s="226">
        <v>52.295999999999999</v>
      </c>
      <c r="P1535" s="226">
        <v>52.773000000000003</v>
      </c>
      <c r="Q1535" s="226">
        <v>53.985999999999997</v>
      </c>
      <c r="R1535" s="226">
        <v>55.738</v>
      </c>
      <c r="S1535" s="226">
        <v>57.03</v>
      </c>
      <c r="T1535" s="226">
        <v>57.805999999999997</v>
      </c>
      <c r="U1535" s="226">
        <v>58.616</v>
      </c>
      <c r="V1535" s="226">
        <v>59.548999999999999</v>
      </c>
      <c r="W1535" s="226">
        <v>60.765999999999998</v>
      </c>
      <c r="X1535" s="226">
        <v>61.761000000000003</v>
      </c>
      <c r="Y1535" s="226">
        <v>62.735999999999997</v>
      </c>
      <c r="Z1535" s="226">
        <v>63.658999999999999</v>
      </c>
      <c r="AA1535" s="226">
        <v>64.632000000000005</v>
      </c>
      <c r="AB1535" s="226">
        <v>65.694999999999993</v>
      </c>
      <c r="AC1535" s="226">
        <v>67.319999999999993</v>
      </c>
      <c r="AD1535" s="226">
        <v>68.811000000000007</v>
      </c>
      <c r="AE1535" s="226">
        <v>70.260000000000005</v>
      </c>
      <c r="AF1535" s="226">
        <v>71.778000000000006</v>
      </c>
      <c r="AG1535" s="226">
        <v>72.745000000000005</v>
      </c>
      <c r="AH1535" s="226">
        <v>73.317999999999998</v>
      </c>
      <c r="AI1535" s="226">
        <v>74.465000000000003</v>
      </c>
      <c r="AJ1535" s="226">
        <v>76.626999999999995</v>
      </c>
    </row>
    <row r="1536" spans="1:36" x14ac:dyDescent="0.25">
      <c r="A1536" s="17"/>
      <c r="B1536" s="226" t="s">
        <v>2265</v>
      </c>
      <c r="D1536" s="226">
        <v>0</v>
      </c>
      <c r="E1536" s="226">
        <v>0</v>
      </c>
      <c r="F1536" s="226">
        <v>0</v>
      </c>
      <c r="G1536" s="226">
        <v>0</v>
      </c>
      <c r="H1536" s="226">
        <v>0</v>
      </c>
      <c r="I1536" s="226">
        <v>0</v>
      </c>
      <c r="J1536" s="226">
        <v>0</v>
      </c>
      <c r="K1536" s="226">
        <v>0</v>
      </c>
      <c r="L1536" s="226">
        <v>0</v>
      </c>
      <c r="M1536" s="226">
        <v>0</v>
      </c>
      <c r="N1536" s="226">
        <v>0</v>
      </c>
      <c r="O1536" s="226">
        <v>0</v>
      </c>
      <c r="P1536" s="226">
        <v>0</v>
      </c>
      <c r="Q1536" s="226">
        <v>0</v>
      </c>
      <c r="R1536" s="226">
        <v>0</v>
      </c>
      <c r="S1536" s="226">
        <v>0</v>
      </c>
      <c r="T1536" s="226">
        <v>0</v>
      </c>
      <c r="U1536" s="226">
        <v>0</v>
      </c>
      <c r="V1536" s="226">
        <v>0</v>
      </c>
      <c r="W1536" s="226">
        <v>0</v>
      </c>
      <c r="X1536" s="226">
        <v>0</v>
      </c>
      <c r="Y1536" s="226">
        <v>0</v>
      </c>
      <c r="Z1536" s="226">
        <v>0</v>
      </c>
      <c r="AA1536" s="226">
        <v>0</v>
      </c>
      <c r="AB1536" s="226">
        <v>0</v>
      </c>
      <c r="AC1536" s="226">
        <v>0</v>
      </c>
      <c r="AD1536" s="226">
        <v>0</v>
      </c>
      <c r="AE1536" s="226">
        <v>0</v>
      </c>
      <c r="AF1536" s="226">
        <v>0</v>
      </c>
      <c r="AG1536" s="226">
        <v>0</v>
      </c>
      <c r="AH1536" s="226">
        <v>0</v>
      </c>
      <c r="AI1536" s="226">
        <v>0</v>
      </c>
      <c r="AJ1536" s="226">
        <v>0</v>
      </c>
    </row>
    <row r="1537" spans="1:36" x14ac:dyDescent="0.25">
      <c r="A1537" s="17"/>
      <c r="B1537" s="226" t="s">
        <v>2218</v>
      </c>
      <c r="D1537" s="226">
        <v>0</v>
      </c>
      <c r="E1537" s="226">
        <v>0</v>
      </c>
      <c r="F1537" s="226">
        <v>0</v>
      </c>
      <c r="G1537" s="226">
        <v>0</v>
      </c>
      <c r="H1537" s="226">
        <v>0</v>
      </c>
      <c r="I1537" s="226">
        <v>0</v>
      </c>
      <c r="J1537" s="226">
        <v>0</v>
      </c>
      <c r="K1537" s="226">
        <v>0</v>
      </c>
      <c r="L1537" s="226">
        <v>0</v>
      </c>
      <c r="M1537" s="226">
        <v>0</v>
      </c>
      <c r="N1537" s="226">
        <v>0</v>
      </c>
      <c r="O1537" s="226">
        <v>0</v>
      </c>
      <c r="P1537" s="226">
        <v>0</v>
      </c>
      <c r="Q1537" s="226">
        <v>0</v>
      </c>
      <c r="R1537" s="226">
        <v>0</v>
      </c>
      <c r="S1537" s="226">
        <v>0</v>
      </c>
      <c r="T1537" s="226">
        <v>0</v>
      </c>
      <c r="U1537" s="226">
        <v>0</v>
      </c>
      <c r="V1537" s="226">
        <v>0</v>
      </c>
      <c r="W1537" s="226">
        <v>0</v>
      </c>
      <c r="X1537" s="226">
        <v>0</v>
      </c>
      <c r="Y1537" s="226">
        <v>0</v>
      </c>
      <c r="Z1537" s="226">
        <v>0</v>
      </c>
      <c r="AA1537" s="226">
        <v>0</v>
      </c>
      <c r="AB1537" s="226">
        <v>0</v>
      </c>
      <c r="AC1537" s="226">
        <v>0</v>
      </c>
      <c r="AD1537" s="226">
        <v>0</v>
      </c>
      <c r="AE1537" s="226">
        <v>0</v>
      </c>
      <c r="AF1537" s="226">
        <v>0</v>
      </c>
      <c r="AG1537" s="226">
        <v>0</v>
      </c>
      <c r="AH1537" s="226">
        <v>0</v>
      </c>
      <c r="AI1537" s="226">
        <v>0</v>
      </c>
      <c r="AJ1537" s="226">
        <v>0</v>
      </c>
    </row>
    <row r="1538" spans="1:36" x14ac:dyDescent="0.25">
      <c r="A1538" s="17"/>
      <c r="B1538" s="226" t="s">
        <v>2212</v>
      </c>
      <c r="D1538" s="226">
        <v>36.631</v>
      </c>
      <c r="E1538" s="226">
        <v>38.171999999999997</v>
      </c>
      <c r="F1538" s="226">
        <v>40.444000000000003</v>
      </c>
      <c r="G1538" s="226">
        <v>44.67</v>
      </c>
      <c r="H1538" s="226">
        <v>47.728000000000002</v>
      </c>
      <c r="I1538" s="226">
        <v>48.095999999999997</v>
      </c>
      <c r="J1538" s="226">
        <v>48.545000000000002</v>
      </c>
      <c r="K1538" s="226">
        <v>50.378</v>
      </c>
      <c r="L1538" s="226">
        <v>52.271999999999998</v>
      </c>
      <c r="M1538" s="226">
        <v>53.32</v>
      </c>
      <c r="N1538" s="226">
        <v>53.966000000000001</v>
      </c>
      <c r="O1538" s="226">
        <v>54.3</v>
      </c>
      <c r="P1538" s="226">
        <v>54.798999999999999</v>
      </c>
      <c r="Q1538" s="226">
        <v>56.063000000000002</v>
      </c>
      <c r="R1538" s="226">
        <v>57.884999999999998</v>
      </c>
      <c r="S1538" s="226">
        <v>59.228999999999999</v>
      </c>
      <c r="T1538" s="226">
        <v>60.036999999999999</v>
      </c>
      <c r="U1538" s="226">
        <v>60.88</v>
      </c>
      <c r="V1538" s="226">
        <v>61.85</v>
      </c>
      <c r="W1538" s="226">
        <v>63.115000000000002</v>
      </c>
      <c r="X1538" s="226">
        <v>64.150000000000006</v>
      </c>
      <c r="Y1538" s="226">
        <v>65.165000000000006</v>
      </c>
      <c r="Z1538" s="226">
        <v>66.125</v>
      </c>
      <c r="AA1538" s="226">
        <v>67.138000000000005</v>
      </c>
      <c r="AB1538" s="226">
        <v>68.242999999999995</v>
      </c>
      <c r="AC1538" s="226">
        <v>69.932000000000002</v>
      </c>
      <c r="AD1538" s="226">
        <v>71.483000000000004</v>
      </c>
      <c r="AE1538" s="226">
        <v>72.989999999999995</v>
      </c>
      <c r="AF1538" s="226">
        <v>74.569000000000003</v>
      </c>
      <c r="AG1538" s="226">
        <v>75.575000000000003</v>
      </c>
      <c r="AH1538" s="226">
        <v>76.171999999999997</v>
      </c>
      <c r="AI1538" s="226">
        <v>77.366</v>
      </c>
      <c r="AJ1538" s="226">
        <v>79.613</v>
      </c>
    </row>
    <row r="1539" spans="1:36" x14ac:dyDescent="0.25">
      <c r="A1539" s="17"/>
      <c r="B1539" s="226" t="s">
        <v>2373</v>
      </c>
    </row>
    <row r="1540" spans="1:36" x14ac:dyDescent="0.25">
      <c r="A1540" s="17"/>
      <c r="B1540" s="226" t="s">
        <v>2217</v>
      </c>
      <c r="D1540" s="226">
        <v>18.103000000000002</v>
      </c>
      <c r="E1540" s="226">
        <v>19.411000000000001</v>
      </c>
      <c r="F1540" s="226">
        <v>20.077000000000002</v>
      </c>
      <c r="G1540" s="226">
        <v>21.256</v>
      </c>
      <c r="H1540" s="226">
        <v>20.96</v>
      </c>
      <c r="I1540" s="226">
        <v>21.600999999999999</v>
      </c>
      <c r="J1540" s="226">
        <v>21.923999999999999</v>
      </c>
      <c r="K1540" s="226">
        <v>22.216000000000001</v>
      </c>
      <c r="L1540" s="226">
        <v>22.629000000000001</v>
      </c>
      <c r="M1540" s="226">
        <v>22.946999999999999</v>
      </c>
      <c r="N1540" s="226">
        <v>23.27</v>
      </c>
      <c r="O1540" s="226">
        <v>23.655000000000001</v>
      </c>
      <c r="P1540" s="226">
        <v>23.972000000000001</v>
      </c>
      <c r="Q1540" s="226">
        <v>24.242000000000001</v>
      </c>
      <c r="R1540" s="226">
        <v>24.581</v>
      </c>
      <c r="S1540" s="226">
        <v>24.888000000000002</v>
      </c>
      <c r="T1540" s="226">
        <v>25.184000000000001</v>
      </c>
      <c r="U1540" s="226">
        <v>25.446000000000002</v>
      </c>
      <c r="V1540" s="226">
        <v>25.681999999999999</v>
      </c>
      <c r="W1540" s="226">
        <v>25.902000000000001</v>
      </c>
      <c r="X1540" s="226">
        <v>26.100999999999999</v>
      </c>
      <c r="Y1540" s="226">
        <v>26.222999999999999</v>
      </c>
      <c r="Z1540" s="226">
        <v>26.361000000000001</v>
      </c>
      <c r="AA1540" s="226">
        <v>26.611000000000001</v>
      </c>
      <c r="AB1540" s="226">
        <v>26.834</v>
      </c>
      <c r="AC1540" s="226">
        <v>27.035</v>
      </c>
      <c r="AD1540" s="226">
        <v>27.192</v>
      </c>
      <c r="AE1540" s="226">
        <v>27.29</v>
      </c>
      <c r="AF1540" s="226">
        <v>27.446999999999999</v>
      </c>
      <c r="AG1540" s="226">
        <v>27.547000000000001</v>
      </c>
      <c r="AH1540" s="226">
        <v>27.565000000000001</v>
      </c>
      <c r="AI1540" s="226">
        <v>27.721</v>
      </c>
      <c r="AJ1540" s="226">
        <v>28.016999999999999</v>
      </c>
    </row>
    <row r="1541" spans="1:36" x14ac:dyDescent="0.25">
      <c r="A1541" s="17"/>
      <c r="B1541" s="226" t="s">
        <v>2218</v>
      </c>
      <c r="D1541" s="226">
        <v>0</v>
      </c>
      <c r="E1541" s="226">
        <v>0</v>
      </c>
      <c r="F1541" s="226">
        <v>0</v>
      </c>
      <c r="G1541" s="226">
        <v>0</v>
      </c>
      <c r="H1541" s="226">
        <v>0</v>
      </c>
      <c r="I1541" s="226">
        <v>0</v>
      </c>
      <c r="J1541" s="226">
        <v>0</v>
      </c>
      <c r="K1541" s="226">
        <v>0</v>
      </c>
      <c r="L1541" s="226">
        <v>0</v>
      </c>
      <c r="M1541" s="226">
        <v>0</v>
      </c>
      <c r="N1541" s="226">
        <v>0</v>
      </c>
      <c r="O1541" s="226">
        <v>0</v>
      </c>
      <c r="P1541" s="226">
        <v>0</v>
      </c>
      <c r="Q1541" s="226">
        <v>0</v>
      </c>
      <c r="R1541" s="226">
        <v>0</v>
      </c>
      <c r="S1541" s="226">
        <v>0</v>
      </c>
      <c r="T1541" s="226">
        <v>0</v>
      </c>
      <c r="U1541" s="226">
        <v>0</v>
      </c>
      <c r="V1541" s="226">
        <v>0</v>
      </c>
      <c r="W1541" s="226">
        <v>0</v>
      </c>
      <c r="X1541" s="226">
        <v>0</v>
      </c>
      <c r="Y1541" s="226">
        <v>0</v>
      </c>
      <c r="Z1541" s="226">
        <v>0</v>
      </c>
      <c r="AA1541" s="226">
        <v>0</v>
      </c>
      <c r="AB1541" s="226">
        <v>0</v>
      </c>
      <c r="AC1541" s="226">
        <v>0</v>
      </c>
      <c r="AD1541" s="226">
        <v>0</v>
      </c>
      <c r="AE1541" s="226">
        <v>0</v>
      </c>
      <c r="AF1541" s="226">
        <v>0</v>
      </c>
      <c r="AG1541" s="226">
        <v>0</v>
      </c>
      <c r="AH1541" s="226">
        <v>0</v>
      </c>
      <c r="AI1541" s="226">
        <v>0</v>
      </c>
      <c r="AJ1541" s="226">
        <v>0</v>
      </c>
    </row>
    <row r="1542" spans="1:36" x14ac:dyDescent="0.25">
      <c r="A1542" s="17"/>
      <c r="B1542" s="226" t="s">
        <v>2212</v>
      </c>
      <c r="D1542" s="226">
        <v>18.103000000000002</v>
      </c>
      <c r="E1542" s="226">
        <v>19.411000000000001</v>
      </c>
      <c r="F1542" s="226">
        <v>20.077000000000002</v>
      </c>
      <c r="G1542" s="226">
        <v>21.256</v>
      </c>
      <c r="H1542" s="226">
        <v>20.96</v>
      </c>
      <c r="I1542" s="226">
        <v>21.600999999999999</v>
      </c>
      <c r="J1542" s="226">
        <v>21.923999999999999</v>
      </c>
      <c r="K1542" s="226">
        <v>22.216000000000001</v>
      </c>
      <c r="L1542" s="226">
        <v>22.629000000000001</v>
      </c>
      <c r="M1542" s="226">
        <v>22.946999999999999</v>
      </c>
      <c r="N1542" s="226">
        <v>23.27</v>
      </c>
      <c r="O1542" s="226">
        <v>23.655000000000001</v>
      </c>
      <c r="P1542" s="226">
        <v>23.972000000000001</v>
      </c>
      <c r="Q1542" s="226">
        <v>24.242000000000001</v>
      </c>
      <c r="R1542" s="226">
        <v>24.581</v>
      </c>
      <c r="S1542" s="226">
        <v>24.888000000000002</v>
      </c>
      <c r="T1542" s="226">
        <v>25.184000000000001</v>
      </c>
      <c r="U1542" s="226">
        <v>25.446000000000002</v>
      </c>
      <c r="V1542" s="226">
        <v>25.681999999999999</v>
      </c>
      <c r="W1542" s="226">
        <v>25.902000000000001</v>
      </c>
      <c r="X1542" s="226">
        <v>26.100999999999999</v>
      </c>
      <c r="Y1542" s="226">
        <v>26.222999999999999</v>
      </c>
      <c r="Z1542" s="226">
        <v>26.361000000000001</v>
      </c>
      <c r="AA1542" s="226">
        <v>26.611000000000001</v>
      </c>
      <c r="AB1542" s="226">
        <v>26.834</v>
      </c>
      <c r="AC1542" s="226">
        <v>27.035</v>
      </c>
      <c r="AD1542" s="226">
        <v>27.192</v>
      </c>
      <c r="AE1542" s="226">
        <v>27.29</v>
      </c>
      <c r="AF1542" s="226">
        <v>27.446999999999999</v>
      </c>
      <c r="AG1542" s="226">
        <v>27.547000000000001</v>
      </c>
      <c r="AH1542" s="226">
        <v>27.565000000000001</v>
      </c>
      <c r="AI1542" s="226">
        <v>27.721</v>
      </c>
      <c r="AJ1542" s="226">
        <v>28.016999999999999</v>
      </c>
    </row>
    <row r="1543" spans="1:36" x14ac:dyDescent="0.25">
      <c r="A1543" s="17"/>
      <c r="B1543" s="226" t="s">
        <v>2382</v>
      </c>
    </row>
    <row r="1544" spans="1:36" x14ac:dyDescent="0.25">
      <c r="A1544" s="17"/>
      <c r="B1544" s="226" t="s">
        <v>342</v>
      </c>
      <c r="D1544" s="226">
        <v>7.8570000000000002</v>
      </c>
      <c r="E1544" s="226">
        <v>8.8059999999999992</v>
      </c>
      <c r="F1544" s="226">
        <v>8.718</v>
      </c>
      <c r="G1544" s="226">
        <v>9.7319999999999993</v>
      </c>
      <c r="H1544" s="226">
        <v>9.7859999999999996</v>
      </c>
      <c r="I1544" s="226">
        <v>9.8179999999999996</v>
      </c>
      <c r="J1544" s="226">
        <v>9.8480000000000008</v>
      </c>
      <c r="K1544" s="226">
        <v>9.9459999999999997</v>
      </c>
      <c r="L1544" s="226">
        <v>10.106</v>
      </c>
      <c r="M1544" s="226">
        <v>10.19</v>
      </c>
      <c r="N1544" s="226">
        <v>10.302</v>
      </c>
      <c r="O1544" s="226">
        <v>10.395</v>
      </c>
      <c r="P1544" s="226">
        <v>10.473000000000001</v>
      </c>
      <c r="Q1544" s="226">
        <v>10.574</v>
      </c>
      <c r="R1544" s="226">
        <v>10.696</v>
      </c>
      <c r="S1544" s="226">
        <v>10.802</v>
      </c>
      <c r="T1544" s="226">
        <v>10.891</v>
      </c>
      <c r="U1544" s="226">
        <v>10.981</v>
      </c>
      <c r="V1544" s="226">
        <v>11.08</v>
      </c>
      <c r="W1544" s="226">
        <v>11.231999999999999</v>
      </c>
      <c r="X1544" s="226">
        <v>11.364000000000001</v>
      </c>
      <c r="Y1544" s="226">
        <v>11.477</v>
      </c>
      <c r="Z1544" s="226">
        <v>11.577</v>
      </c>
      <c r="AA1544" s="226">
        <v>11.757999999999999</v>
      </c>
      <c r="AB1544" s="226">
        <v>11.922000000000001</v>
      </c>
      <c r="AC1544" s="226">
        <v>12.090999999999999</v>
      </c>
      <c r="AD1544" s="226">
        <v>12.198</v>
      </c>
      <c r="AE1544" s="226">
        <v>12.289</v>
      </c>
      <c r="AF1544" s="226">
        <v>12.372</v>
      </c>
      <c r="AG1544" s="226">
        <v>12.416</v>
      </c>
      <c r="AH1544" s="226">
        <v>12.336</v>
      </c>
      <c r="AI1544" s="226">
        <v>12.398</v>
      </c>
      <c r="AJ1544" s="226">
        <v>12.593</v>
      </c>
    </row>
    <row r="1545" spans="1:36" x14ac:dyDescent="0.25">
      <c r="A1545" s="17"/>
      <c r="B1545" s="226" t="s">
        <v>2217</v>
      </c>
      <c r="D1545" s="226">
        <v>114.294</v>
      </c>
      <c r="E1545" s="226">
        <v>118.05</v>
      </c>
      <c r="F1545" s="226">
        <v>120.13200000000001</v>
      </c>
      <c r="G1545" s="226">
        <v>124.77500000000001</v>
      </c>
      <c r="H1545" s="226">
        <v>127.486</v>
      </c>
      <c r="I1545" s="226">
        <v>130.06700000000001</v>
      </c>
      <c r="J1545" s="226">
        <v>131.83500000000001</v>
      </c>
      <c r="K1545" s="226">
        <v>135.13200000000001</v>
      </c>
      <c r="L1545" s="226">
        <v>138.74600000000001</v>
      </c>
      <c r="M1545" s="226">
        <v>140.971</v>
      </c>
      <c r="N1545" s="226">
        <v>143.102</v>
      </c>
      <c r="O1545" s="226">
        <v>145.00700000000001</v>
      </c>
      <c r="P1545" s="226">
        <v>146.81399999999999</v>
      </c>
      <c r="Q1545" s="226">
        <v>149.24199999999999</v>
      </c>
      <c r="R1545" s="226">
        <v>152.38800000000001</v>
      </c>
      <c r="S1545" s="226">
        <v>155.041</v>
      </c>
      <c r="T1545" s="226">
        <v>157.27600000000001</v>
      </c>
      <c r="U1545" s="226">
        <v>159.46</v>
      </c>
      <c r="V1545" s="226">
        <v>161.71799999999999</v>
      </c>
      <c r="W1545" s="226">
        <v>164.45400000000001</v>
      </c>
      <c r="X1545" s="226">
        <v>166.85</v>
      </c>
      <c r="Y1545" s="226">
        <v>168.94399999999999</v>
      </c>
      <c r="Z1545" s="226">
        <v>170.947</v>
      </c>
      <c r="AA1545" s="226">
        <v>173.64</v>
      </c>
      <c r="AB1545" s="226">
        <v>176.20099999999999</v>
      </c>
      <c r="AC1545" s="226">
        <v>179.21899999999999</v>
      </c>
      <c r="AD1545" s="226">
        <v>181.76599999999999</v>
      </c>
      <c r="AE1545" s="226">
        <v>184.08600000000001</v>
      </c>
      <c r="AF1545" s="226">
        <v>186.76</v>
      </c>
      <c r="AG1545" s="226">
        <v>188.57</v>
      </c>
      <c r="AH1545" s="226">
        <v>189.209</v>
      </c>
      <c r="AI1545" s="226">
        <v>191.62</v>
      </c>
      <c r="AJ1545" s="226">
        <v>196.08</v>
      </c>
    </row>
    <row r="1546" spans="1:36" x14ac:dyDescent="0.25">
      <c r="A1546" s="17"/>
      <c r="B1546" s="226" t="s">
        <v>22</v>
      </c>
      <c r="D1546" s="226">
        <v>0</v>
      </c>
      <c r="E1546" s="226">
        <v>0</v>
      </c>
      <c r="F1546" s="226">
        <v>0</v>
      </c>
      <c r="G1546" s="226">
        <v>0</v>
      </c>
      <c r="H1546" s="226">
        <v>0</v>
      </c>
      <c r="I1546" s="226">
        <v>0</v>
      </c>
      <c r="J1546" s="226">
        <v>0</v>
      </c>
      <c r="K1546" s="226">
        <v>0</v>
      </c>
      <c r="L1546" s="226">
        <v>0</v>
      </c>
      <c r="M1546" s="226">
        <v>0</v>
      </c>
      <c r="N1546" s="226">
        <v>0</v>
      </c>
      <c r="O1546" s="226">
        <v>0</v>
      </c>
      <c r="P1546" s="226">
        <v>0</v>
      </c>
      <c r="Q1546" s="226">
        <v>0</v>
      </c>
      <c r="R1546" s="226">
        <v>0</v>
      </c>
      <c r="S1546" s="226">
        <v>0</v>
      </c>
      <c r="T1546" s="226">
        <v>0</v>
      </c>
      <c r="U1546" s="226">
        <v>0</v>
      </c>
      <c r="V1546" s="226">
        <v>0</v>
      </c>
      <c r="W1546" s="226">
        <v>0</v>
      </c>
      <c r="X1546" s="226">
        <v>0</v>
      </c>
      <c r="Y1546" s="226">
        <v>0</v>
      </c>
      <c r="Z1546" s="226">
        <v>0</v>
      </c>
      <c r="AA1546" s="226">
        <v>0</v>
      </c>
      <c r="AB1546" s="226">
        <v>0</v>
      </c>
      <c r="AC1546" s="226">
        <v>0</v>
      </c>
      <c r="AD1546" s="226">
        <v>0</v>
      </c>
      <c r="AE1546" s="226">
        <v>0</v>
      </c>
      <c r="AF1546" s="226">
        <v>0</v>
      </c>
      <c r="AG1546" s="226">
        <v>0</v>
      </c>
      <c r="AH1546" s="226">
        <v>0</v>
      </c>
      <c r="AI1546" s="226">
        <v>0</v>
      </c>
      <c r="AJ1546" s="226">
        <v>0</v>
      </c>
    </row>
    <row r="1547" spans="1:36" x14ac:dyDescent="0.25">
      <c r="A1547" s="17"/>
      <c r="B1547" s="226" t="s">
        <v>2218</v>
      </c>
      <c r="D1547" s="226">
        <v>0</v>
      </c>
      <c r="E1547" s="226">
        <v>0</v>
      </c>
      <c r="F1547" s="226">
        <v>0</v>
      </c>
      <c r="G1547" s="226">
        <v>0</v>
      </c>
      <c r="H1547" s="226">
        <v>0</v>
      </c>
      <c r="I1547" s="226">
        <v>0</v>
      </c>
      <c r="J1547" s="226">
        <v>0</v>
      </c>
      <c r="K1547" s="226">
        <v>0</v>
      </c>
      <c r="L1547" s="226">
        <v>0</v>
      </c>
      <c r="M1547" s="226">
        <v>0</v>
      </c>
      <c r="N1547" s="226">
        <v>0</v>
      </c>
      <c r="O1547" s="226">
        <v>0</v>
      </c>
      <c r="P1547" s="226">
        <v>0</v>
      </c>
      <c r="Q1547" s="226">
        <v>0</v>
      </c>
      <c r="R1547" s="226">
        <v>0</v>
      </c>
      <c r="S1547" s="226">
        <v>0</v>
      </c>
      <c r="T1547" s="226">
        <v>0</v>
      </c>
      <c r="U1547" s="226">
        <v>0</v>
      </c>
      <c r="V1547" s="226">
        <v>0</v>
      </c>
      <c r="W1547" s="226">
        <v>0</v>
      </c>
      <c r="X1547" s="226">
        <v>0</v>
      </c>
      <c r="Y1547" s="226">
        <v>0</v>
      </c>
      <c r="Z1547" s="226">
        <v>0</v>
      </c>
      <c r="AA1547" s="226">
        <v>0</v>
      </c>
      <c r="AB1547" s="226">
        <v>0</v>
      </c>
      <c r="AC1547" s="226">
        <v>0</v>
      </c>
      <c r="AD1547" s="226">
        <v>0</v>
      </c>
      <c r="AE1547" s="226">
        <v>0</v>
      </c>
      <c r="AF1547" s="226">
        <v>0</v>
      </c>
      <c r="AG1547" s="226">
        <v>0</v>
      </c>
      <c r="AH1547" s="226">
        <v>0</v>
      </c>
      <c r="AI1547" s="226">
        <v>0</v>
      </c>
      <c r="AJ1547" s="226">
        <v>0</v>
      </c>
    </row>
    <row r="1548" spans="1:36" x14ac:dyDescent="0.25">
      <c r="A1548" s="17"/>
      <c r="B1548" s="226" t="s">
        <v>2265</v>
      </c>
      <c r="D1548" s="226">
        <v>0</v>
      </c>
      <c r="E1548" s="226">
        <v>0</v>
      </c>
      <c r="F1548" s="226">
        <v>0</v>
      </c>
      <c r="G1548" s="226">
        <v>0</v>
      </c>
      <c r="H1548" s="226">
        <v>0</v>
      </c>
      <c r="I1548" s="226">
        <v>0</v>
      </c>
      <c r="J1548" s="226">
        <v>0</v>
      </c>
      <c r="K1548" s="226">
        <v>0</v>
      </c>
      <c r="L1548" s="226">
        <v>0</v>
      </c>
      <c r="M1548" s="226">
        <v>0</v>
      </c>
      <c r="N1548" s="226">
        <v>0</v>
      </c>
      <c r="O1548" s="226">
        <v>0</v>
      </c>
      <c r="P1548" s="226">
        <v>0</v>
      </c>
      <c r="Q1548" s="226">
        <v>0</v>
      </c>
      <c r="R1548" s="226">
        <v>0</v>
      </c>
      <c r="S1548" s="226">
        <v>0</v>
      </c>
      <c r="T1548" s="226">
        <v>0</v>
      </c>
      <c r="U1548" s="226">
        <v>0</v>
      </c>
      <c r="V1548" s="226">
        <v>0</v>
      </c>
      <c r="W1548" s="226">
        <v>0</v>
      </c>
      <c r="X1548" s="226">
        <v>0</v>
      </c>
      <c r="Y1548" s="226">
        <v>0</v>
      </c>
      <c r="Z1548" s="226">
        <v>0</v>
      </c>
      <c r="AA1548" s="226">
        <v>0</v>
      </c>
      <c r="AB1548" s="226">
        <v>0</v>
      </c>
      <c r="AC1548" s="226">
        <v>0</v>
      </c>
      <c r="AD1548" s="226">
        <v>0</v>
      </c>
      <c r="AE1548" s="226">
        <v>0</v>
      </c>
      <c r="AF1548" s="226">
        <v>0</v>
      </c>
      <c r="AG1548" s="226">
        <v>0</v>
      </c>
      <c r="AH1548" s="226">
        <v>0</v>
      </c>
      <c r="AI1548" s="226">
        <v>0</v>
      </c>
      <c r="AJ1548" s="226">
        <v>0</v>
      </c>
    </row>
    <row r="1549" spans="1:36" x14ac:dyDescent="0.25">
      <c r="A1549" s="17"/>
      <c r="B1549" s="226" t="s">
        <v>2212</v>
      </c>
      <c r="D1549" s="226">
        <v>122.151</v>
      </c>
      <c r="E1549" s="226">
        <v>126.855</v>
      </c>
      <c r="F1549" s="226">
        <v>128.85</v>
      </c>
      <c r="G1549" s="226">
        <v>134.506</v>
      </c>
      <c r="H1549" s="226">
        <v>137.27199999999999</v>
      </c>
      <c r="I1549" s="226">
        <v>139.88499999999999</v>
      </c>
      <c r="J1549" s="226">
        <v>141.68299999999999</v>
      </c>
      <c r="K1549" s="226">
        <v>145.078</v>
      </c>
      <c r="L1549" s="226">
        <v>148.851</v>
      </c>
      <c r="M1549" s="226">
        <v>151.16200000000001</v>
      </c>
      <c r="N1549" s="226">
        <v>153.404</v>
      </c>
      <c r="O1549" s="226">
        <v>155.40199999999999</v>
      </c>
      <c r="P1549" s="226">
        <v>157.28700000000001</v>
      </c>
      <c r="Q1549" s="226">
        <v>159.815</v>
      </c>
      <c r="R1549" s="226">
        <v>163.084</v>
      </c>
      <c r="S1549" s="226">
        <v>165.84299999999999</v>
      </c>
      <c r="T1549" s="226">
        <v>168.16800000000001</v>
      </c>
      <c r="U1549" s="226">
        <v>170.441</v>
      </c>
      <c r="V1549" s="226">
        <v>172.798</v>
      </c>
      <c r="W1549" s="226">
        <v>175.68600000000001</v>
      </c>
      <c r="X1549" s="226">
        <v>178.214</v>
      </c>
      <c r="Y1549" s="226">
        <v>180.42099999999999</v>
      </c>
      <c r="Z1549" s="226">
        <v>182.524</v>
      </c>
      <c r="AA1549" s="226">
        <v>185.398</v>
      </c>
      <c r="AB1549" s="226">
        <v>188.12299999999999</v>
      </c>
      <c r="AC1549" s="226">
        <v>191.309</v>
      </c>
      <c r="AD1549" s="226">
        <v>193.965</v>
      </c>
      <c r="AE1549" s="226">
        <v>196.376</v>
      </c>
      <c r="AF1549" s="226">
        <v>199.13200000000001</v>
      </c>
      <c r="AG1549" s="226">
        <v>200.98599999999999</v>
      </c>
      <c r="AH1549" s="226">
        <v>201.54499999999999</v>
      </c>
      <c r="AI1549" s="226">
        <v>204.018</v>
      </c>
      <c r="AJ1549" s="226">
        <v>208.673</v>
      </c>
    </row>
    <row r="1550" spans="1:36" x14ac:dyDescent="0.25">
      <c r="A1550" s="17"/>
    </row>
    <row r="1551" spans="1:36" x14ac:dyDescent="0.25">
      <c r="A1551" s="17"/>
      <c r="B1551" s="226" t="s">
        <v>2383</v>
      </c>
    </row>
    <row r="1552" spans="1:36" x14ac:dyDescent="0.25">
      <c r="A1552" s="17"/>
      <c r="B1552" s="226" t="s">
        <v>2370</v>
      </c>
    </row>
    <row r="1553" spans="1:36" x14ac:dyDescent="0.25">
      <c r="A1553" s="17"/>
      <c r="B1553" s="226" t="s">
        <v>2360</v>
      </c>
      <c r="D1553" s="226">
        <v>246.89</v>
      </c>
      <c r="E1553" s="226">
        <v>235.95500000000001</v>
      </c>
      <c r="F1553" s="226">
        <v>244.048</v>
      </c>
      <c r="G1553" s="226">
        <v>267.90100000000001</v>
      </c>
      <c r="H1553" s="226">
        <v>271.267</v>
      </c>
      <c r="I1553" s="226">
        <v>266.488</v>
      </c>
      <c r="J1553" s="226">
        <v>263.85500000000002</v>
      </c>
      <c r="K1553" s="226">
        <v>261.988</v>
      </c>
      <c r="L1553" s="226">
        <v>261.84199999999998</v>
      </c>
      <c r="M1553" s="226">
        <v>260.935</v>
      </c>
      <c r="N1553" s="226">
        <v>261.08600000000001</v>
      </c>
      <c r="O1553" s="226">
        <v>261.18400000000003</v>
      </c>
      <c r="P1553" s="226">
        <v>260.79700000000003</v>
      </c>
      <c r="Q1553" s="226">
        <v>260.51900000000001</v>
      </c>
      <c r="R1553" s="226">
        <v>260.87599999999998</v>
      </c>
      <c r="S1553" s="226">
        <v>260.61399999999998</v>
      </c>
      <c r="T1553" s="226">
        <v>260.71600000000001</v>
      </c>
      <c r="U1553" s="226">
        <v>261.08300000000003</v>
      </c>
      <c r="V1553" s="226">
        <v>261.05399999999997</v>
      </c>
      <c r="W1553" s="226">
        <v>262.83100000000002</v>
      </c>
      <c r="X1553" s="226">
        <v>264.04000000000002</v>
      </c>
      <c r="Y1553" s="226">
        <v>265.17599999999999</v>
      </c>
      <c r="Z1553" s="226">
        <v>265.69400000000002</v>
      </c>
      <c r="AA1553" s="226">
        <v>267.83600000000001</v>
      </c>
      <c r="AB1553" s="226">
        <v>269.86500000000001</v>
      </c>
      <c r="AC1553" s="226">
        <v>271.35599999999999</v>
      </c>
      <c r="AD1553" s="226">
        <v>271.41899999999998</v>
      </c>
      <c r="AE1553" s="226">
        <v>271.20999999999998</v>
      </c>
      <c r="AF1553" s="226">
        <v>270.5</v>
      </c>
      <c r="AG1553" s="226">
        <v>269.416</v>
      </c>
      <c r="AH1553" s="226">
        <v>265.42200000000003</v>
      </c>
      <c r="AI1553" s="226">
        <v>264.75900000000001</v>
      </c>
      <c r="AJ1553" s="226">
        <v>265.834</v>
      </c>
    </row>
    <row r="1554" spans="1:36" x14ac:dyDescent="0.25">
      <c r="A1554" s="17"/>
      <c r="B1554" s="226" t="s">
        <v>2361</v>
      </c>
      <c r="D1554" s="226">
        <v>64.966999999999999</v>
      </c>
      <c r="E1554" s="226">
        <v>68.680000000000007</v>
      </c>
      <c r="F1554" s="226">
        <v>75.180999999999997</v>
      </c>
      <c r="G1554" s="226">
        <v>86.522000000000006</v>
      </c>
      <c r="H1554" s="226">
        <v>86.581000000000003</v>
      </c>
      <c r="I1554" s="226">
        <v>88.507999999999996</v>
      </c>
      <c r="J1554" s="226">
        <v>89.102000000000004</v>
      </c>
      <c r="K1554" s="226">
        <v>88.799000000000007</v>
      </c>
      <c r="L1554" s="226">
        <v>89.227000000000004</v>
      </c>
      <c r="M1554" s="226">
        <v>89.25</v>
      </c>
      <c r="N1554" s="226">
        <v>89.665999999999997</v>
      </c>
      <c r="O1554" s="226">
        <v>90.123999999999995</v>
      </c>
      <c r="P1554" s="226">
        <v>90.361999999999995</v>
      </c>
      <c r="Q1554" s="226">
        <v>90.591999999999999</v>
      </c>
      <c r="R1554" s="226">
        <v>90.772000000000006</v>
      </c>
      <c r="S1554" s="226">
        <v>91.063999999999993</v>
      </c>
      <c r="T1554" s="226">
        <v>91.328000000000003</v>
      </c>
      <c r="U1554" s="226">
        <v>91.67</v>
      </c>
      <c r="V1554" s="226">
        <v>91.995999999999995</v>
      </c>
      <c r="W1554" s="226">
        <v>92.73</v>
      </c>
      <c r="X1554" s="226">
        <v>93.19</v>
      </c>
      <c r="Y1554" s="226">
        <v>93.59</v>
      </c>
      <c r="Z1554" s="226">
        <v>93.843999999999994</v>
      </c>
      <c r="AA1554" s="226">
        <v>94.885999999999996</v>
      </c>
      <c r="AB1554" s="226">
        <v>95.790999999999997</v>
      </c>
      <c r="AC1554" s="226">
        <v>96.506</v>
      </c>
      <c r="AD1554" s="226">
        <v>96.628</v>
      </c>
      <c r="AE1554" s="226">
        <v>96.593999999999994</v>
      </c>
      <c r="AF1554" s="226">
        <v>96.417000000000002</v>
      </c>
      <c r="AG1554" s="226">
        <v>96.097999999999999</v>
      </c>
      <c r="AH1554" s="226">
        <v>94.608000000000004</v>
      </c>
      <c r="AI1554" s="226">
        <v>94.441999999999993</v>
      </c>
      <c r="AJ1554" s="226">
        <v>95.066999999999993</v>
      </c>
    </row>
    <row r="1555" spans="1:36" x14ac:dyDescent="0.25">
      <c r="A1555" s="17"/>
      <c r="B1555" s="226" t="s">
        <v>76</v>
      </c>
      <c r="D1555" s="226">
        <v>47.706000000000003</v>
      </c>
      <c r="E1555" s="226">
        <v>43.957999999999998</v>
      </c>
      <c r="F1555" s="226">
        <v>43.613</v>
      </c>
      <c r="G1555" s="226">
        <v>49.755000000000003</v>
      </c>
      <c r="H1555" s="226">
        <v>50.651000000000003</v>
      </c>
      <c r="I1555" s="226">
        <v>50.451999999999998</v>
      </c>
      <c r="J1555" s="226">
        <v>42.893999999999998</v>
      </c>
      <c r="K1555" s="226">
        <v>41.844000000000001</v>
      </c>
      <c r="L1555" s="226">
        <v>41.118000000000002</v>
      </c>
      <c r="M1555" s="226">
        <v>40.584000000000003</v>
      </c>
      <c r="N1555" s="226">
        <v>40.158999999999999</v>
      </c>
      <c r="O1555" s="226">
        <v>39.697000000000003</v>
      </c>
      <c r="P1555" s="226">
        <v>39.302</v>
      </c>
      <c r="Q1555" s="226">
        <v>38.930999999999997</v>
      </c>
      <c r="R1555" s="226">
        <v>38.46</v>
      </c>
      <c r="S1555" s="226">
        <v>38.097999999999999</v>
      </c>
      <c r="T1555" s="226">
        <v>37.713000000000001</v>
      </c>
      <c r="U1555" s="226">
        <v>37.488999999999997</v>
      </c>
      <c r="V1555" s="226">
        <v>37.228999999999999</v>
      </c>
      <c r="W1555" s="226">
        <v>37.078000000000003</v>
      </c>
      <c r="X1555" s="226">
        <v>36.875999999999998</v>
      </c>
      <c r="Y1555" s="226">
        <v>36.713000000000001</v>
      </c>
      <c r="Z1555" s="226">
        <v>36.576999999999998</v>
      </c>
      <c r="AA1555" s="226">
        <v>36.533000000000001</v>
      </c>
      <c r="AB1555" s="226">
        <v>36.552999999999997</v>
      </c>
      <c r="AC1555" s="226">
        <v>36.469000000000001</v>
      </c>
      <c r="AD1555" s="226">
        <v>36.256</v>
      </c>
      <c r="AE1555" s="226">
        <v>36.045999999999999</v>
      </c>
      <c r="AF1555" s="226">
        <v>35.679000000000002</v>
      </c>
      <c r="AG1555" s="226">
        <v>35.335000000000001</v>
      </c>
      <c r="AH1555" s="226">
        <v>34.814999999999998</v>
      </c>
      <c r="AI1555" s="226">
        <v>34.414000000000001</v>
      </c>
      <c r="AJ1555" s="226">
        <v>33.948</v>
      </c>
    </row>
    <row r="1556" spans="1:36" x14ac:dyDescent="0.25">
      <c r="A1556" s="17"/>
      <c r="B1556" s="226" t="s">
        <v>2212</v>
      </c>
      <c r="D1556" s="226">
        <v>359.56299999999999</v>
      </c>
      <c r="E1556" s="226">
        <v>348.59300000000002</v>
      </c>
      <c r="F1556" s="226">
        <v>362.84199999999998</v>
      </c>
      <c r="G1556" s="226">
        <v>404.178</v>
      </c>
      <c r="H1556" s="226">
        <v>408.49900000000002</v>
      </c>
      <c r="I1556" s="226">
        <v>405.44799999999998</v>
      </c>
      <c r="J1556" s="226">
        <v>395.85</v>
      </c>
      <c r="K1556" s="226">
        <v>392.63</v>
      </c>
      <c r="L1556" s="226">
        <v>392.18700000000001</v>
      </c>
      <c r="M1556" s="226">
        <v>390.76900000000001</v>
      </c>
      <c r="N1556" s="226">
        <v>390.911</v>
      </c>
      <c r="O1556" s="226">
        <v>391.005</v>
      </c>
      <c r="P1556" s="226">
        <v>390.46100000000001</v>
      </c>
      <c r="Q1556" s="226">
        <v>390.04199999999997</v>
      </c>
      <c r="R1556" s="226">
        <v>390.10700000000003</v>
      </c>
      <c r="S1556" s="226">
        <v>389.77600000000001</v>
      </c>
      <c r="T1556" s="226">
        <v>389.75799999999998</v>
      </c>
      <c r="U1556" s="226">
        <v>390.24200000000002</v>
      </c>
      <c r="V1556" s="226">
        <v>390.279</v>
      </c>
      <c r="W1556" s="226">
        <v>392.63900000000001</v>
      </c>
      <c r="X1556" s="226">
        <v>394.10700000000003</v>
      </c>
      <c r="Y1556" s="226">
        <v>395.47899999999998</v>
      </c>
      <c r="Z1556" s="226">
        <v>396.11399999999998</v>
      </c>
      <c r="AA1556" s="226">
        <v>399.255</v>
      </c>
      <c r="AB1556" s="226">
        <v>402.20800000000003</v>
      </c>
      <c r="AC1556" s="226">
        <v>404.33</v>
      </c>
      <c r="AD1556" s="226">
        <v>404.303</v>
      </c>
      <c r="AE1556" s="226">
        <v>403.85</v>
      </c>
      <c r="AF1556" s="226">
        <v>402.596</v>
      </c>
      <c r="AG1556" s="226">
        <v>400.84800000000001</v>
      </c>
      <c r="AH1556" s="226">
        <v>394.84500000000003</v>
      </c>
      <c r="AI1556" s="226">
        <v>393.61500000000001</v>
      </c>
      <c r="AJ1556" s="226">
        <v>394.84899999999999</v>
      </c>
    </row>
    <row r="1557" spans="1:36" x14ac:dyDescent="0.25">
      <c r="A1557" s="17"/>
      <c r="B1557" s="226" t="s">
        <v>2371</v>
      </c>
    </row>
    <row r="1558" spans="1:36" x14ac:dyDescent="0.25">
      <c r="A1558" s="17"/>
      <c r="B1558" s="226" t="s">
        <v>2360</v>
      </c>
      <c r="D1558" s="226">
        <v>38.07</v>
      </c>
      <c r="E1558" s="226">
        <v>43.723999999999997</v>
      </c>
      <c r="F1558" s="226">
        <v>27.504999999999999</v>
      </c>
      <c r="G1558" s="226">
        <v>14.009</v>
      </c>
      <c r="H1558" s="226">
        <v>14.388999999999999</v>
      </c>
      <c r="I1558" s="226">
        <v>28.135999999999999</v>
      </c>
      <c r="J1558" s="226">
        <v>34.552</v>
      </c>
      <c r="K1558" s="226">
        <v>41.381999999999998</v>
      </c>
      <c r="L1558" s="226">
        <v>48.470999999999997</v>
      </c>
      <c r="M1558" s="226">
        <v>52.914999999999999</v>
      </c>
      <c r="N1558" s="226">
        <v>58.146000000000001</v>
      </c>
      <c r="O1558" s="226">
        <v>63.89</v>
      </c>
      <c r="P1558" s="226">
        <v>68.388999999999996</v>
      </c>
      <c r="Q1558" s="226">
        <v>72.540999999999997</v>
      </c>
      <c r="R1558" s="226">
        <v>77.366</v>
      </c>
      <c r="S1558" s="226">
        <v>81.822000000000003</v>
      </c>
      <c r="T1558" s="226">
        <v>86.588999999999999</v>
      </c>
      <c r="U1558" s="226">
        <v>90.465999999999994</v>
      </c>
      <c r="V1558" s="226">
        <v>94.418000000000006</v>
      </c>
      <c r="W1558" s="226">
        <v>98.968000000000004</v>
      </c>
      <c r="X1558" s="226">
        <v>103.018</v>
      </c>
      <c r="Y1558" s="226">
        <v>106.408</v>
      </c>
      <c r="Z1558" s="226">
        <v>109.136</v>
      </c>
      <c r="AA1558" s="226">
        <v>113.869</v>
      </c>
      <c r="AB1558" s="226">
        <v>117.527</v>
      </c>
      <c r="AC1558" s="226">
        <v>121.255</v>
      </c>
      <c r="AD1558" s="226">
        <v>124.10299999999999</v>
      </c>
      <c r="AE1558" s="226">
        <v>126.375</v>
      </c>
      <c r="AF1558" s="226">
        <v>129.928</v>
      </c>
      <c r="AG1558" s="226">
        <v>132.62299999999999</v>
      </c>
      <c r="AH1558" s="226">
        <v>132.90100000000001</v>
      </c>
      <c r="AI1558" s="226">
        <v>137.01400000000001</v>
      </c>
      <c r="AJ1558" s="226">
        <v>145.17500000000001</v>
      </c>
    </row>
    <row r="1559" spans="1:36" x14ac:dyDescent="0.25">
      <c r="A1559" s="17"/>
      <c r="B1559" s="226" t="s">
        <v>2361</v>
      </c>
      <c r="D1559" s="226">
        <v>1667.8150000000001</v>
      </c>
      <c r="E1559" s="226">
        <v>1750.7090000000001</v>
      </c>
      <c r="F1559" s="226">
        <v>1742.597</v>
      </c>
      <c r="G1559" s="226">
        <v>1782.4760000000001</v>
      </c>
      <c r="H1559" s="226">
        <v>1825.886</v>
      </c>
      <c r="I1559" s="226">
        <v>1955.5219999999999</v>
      </c>
      <c r="J1559" s="226">
        <v>2019.2809999999999</v>
      </c>
      <c r="K1559" s="226">
        <v>2062.2710000000002</v>
      </c>
      <c r="L1559" s="226">
        <v>2107.7440000000001</v>
      </c>
      <c r="M1559" s="226">
        <v>2135.9110000000001</v>
      </c>
      <c r="N1559" s="226">
        <v>2169.4110000000001</v>
      </c>
      <c r="O1559" s="226">
        <v>2207.3780000000002</v>
      </c>
      <c r="P1559" s="226">
        <v>2236.5430000000001</v>
      </c>
      <c r="Q1559" s="226">
        <v>2263.5500000000002</v>
      </c>
      <c r="R1559" s="226">
        <v>2295.125</v>
      </c>
      <c r="S1559" s="226">
        <v>2324.6999999999998</v>
      </c>
      <c r="T1559" s="226">
        <v>2356.1610000000001</v>
      </c>
      <c r="U1559" s="226">
        <v>2380.7370000000001</v>
      </c>
      <c r="V1559" s="226">
        <v>2406.85</v>
      </c>
      <c r="W1559" s="226">
        <v>2436.5189999999998</v>
      </c>
      <c r="X1559" s="226">
        <v>2462.5729999999999</v>
      </c>
      <c r="Y1559" s="226">
        <v>2484.491</v>
      </c>
      <c r="Z1559" s="226">
        <v>2501.33</v>
      </c>
      <c r="AA1559" s="226">
        <v>2533.2080000000001</v>
      </c>
      <c r="AB1559" s="226">
        <v>2556.9029999999998</v>
      </c>
      <c r="AC1559" s="226">
        <v>2581.712</v>
      </c>
      <c r="AD1559" s="226">
        <v>2599.9989999999998</v>
      </c>
      <c r="AE1559" s="226">
        <v>2614.0549999999998</v>
      </c>
      <c r="AF1559" s="226">
        <v>2636.6109999999999</v>
      </c>
      <c r="AG1559" s="226">
        <v>2654.1790000000001</v>
      </c>
      <c r="AH1559" s="226">
        <v>2654.018</v>
      </c>
      <c r="AI1559" s="226">
        <v>2680.42</v>
      </c>
      <c r="AJ1559" s="226">
        <v>2736.2840000000001</v>
      </c>
    </row>
    <row r="1560" spans="1:36" x14ac:dyDescent="0.25">
      <c r="A1560" s="17"/>
      <c r="B1560" s="226" t="s">
        <v>76</v>
      </c>
      <c r="D1560" s="226">
        <v>616.34100000000001</v>
      </c>
      <c r="E1560" s="226">
        <v>566.322</v>
      </c>
      <c r="F1560" s="226">
        <v>507.72800000000001</v>
      </c>
      <c r="G1560" s="226">
        <v>510.59300000000002</v>
      </c>
      <c r="H1560" s="226">
        <v>531.91499999999996</v>
      </c>
      <c r="I1560" s="226">
        <v>554.99199999999996</v>
      </c>
      <c r="J1560" s="226">
        <v>485.291</v>
      </c>
      <c r="K1560" s="226">
        <v>486.19799999999998</v>
      </c>
      <c r="L1560" s="226">
        <v>486.84</v>
      </c>
      <c r="M1560" s="226">
        <v>487.42599999999999</v>
      </c>
      <c r="N1560" s="226">
        <v>488.09800000000001</v>
      </c>
      <c r="O1560" s="226">
        <v>488.96100000000001</v>
      </c>
      <c r="P1560" s="226">
        <v>489.59300000000002</v>
      </c>
      <c r="Q1560" s="226">
        <v>489.91699999999997</v>
      </c>
      <c r="R1560" s="226">
        <v>490.21</v>
      </c>
      <c r="S1560" s="226">
        <v>490.57100000000003</v>
      </c>
      <c r="T1560" s="226">
        <v>491.13900000000001</v>
      </c>
      <c r="U1560" s="226">
        <v>491.49</v>
      </c>
      <c r="V1560" s="226">
        <v>491.83600000000001</v>
      </c>
      <c r="W1560" s="226">
        <v>492.017</v>
      </c>
      <c r="X1560" s="226">
        <v>492.30399999999997</v>
      </c>
      <c r="Y1560" s="226">
        <v>492.541</v>
      </c>
      <c r="Z1560" s="226">
        <v>492.72500000000002</v>
      </c>
      <c r="AA1560" s="226">
        <v>492.928</v>
      </c>
      <c r="AB1560" s="226">
        <v>492.971</v>
      </c>
      <c r="AC1560" s="226">
        <v>492.97</v>
      </c>
      <c r="AD1560" s="226">
        <v>493.09100000000001</v>
      </c>
      <c r="AE1560" s="226">
        <v>493.19799999999998</v>
      </c>
      <c r="AF1560" s="226">
        <v>493.50700000000001</v>
      </c>
      <c r="AG1560" s="226">
        <v>493.91199999999998</v>
      </c>
      <c r="AH1560" s="226">
        <v>494.46</v>
      </c>
      <c r="AI1560" s="226">
        <v>494.93599999999998</v>
      </c>
      <c r="AJ1560" s="226">
        <v>495.44099999999997</v>
      </c>
    </row>
    <row r="1561" spans="1:36" x14ac:dyDescent="0.25">
      <c r="A1561" s="17"/>
      <c r="B1561" s="226" t="s">
        <v>2212</v>
      </c>
      <c r="D1561" s="226">
        <v>2322.2260000000001</v>
      </c>
      <c r="E1561" s="226">
        <v>2360.7550000000001</v>
      </c>
      <c r="F1561" s="226">
        <v>2277.83</v>
      </c>
      <c r="G1561" s="226">
        <v>2307.078</v>
      </c>
      <c r="H1561" s="226">
        <v>2372.19</v>
      </c>
      <c r="I1561" s="226">
        <v>2538.6509999999998</v>
      </c>
      <c r="J1561" s="226">
        <v>2539.1239999999998</v>
      </c>
      <c r="K1561" s="226">
        <v>2589.8510000000001</v>
      </c>
      <c r="L1561" s="226">
        <v>2643.0549999999998</v>
      </c>
      <c r="M1561" s="226">
        <v>2676.252</v>
      </c>
      <c r="N1561" s="226">
        <v>2715.6550000000002</v>
      </c>
      <c r="O1561" s="226">
        <v>2760.2289999999998</v>
      </c>
      <c r="P1561" s="226">
        <v>2794.5250000000001</v>
      </c>
      <c r="Q1561" s="226">
        <v>2826.0079999999998</v>
      </c>
      <c r="R1561" s="226">
        <v>2862.701</v>
      </c>
      <c r="S1561" s="226">
        <v>2897.0920000000001</v>
      </c>
      <c r="T1561" s="226">
        <v>2933.8890000000001</v>
      </c>
      <c r="U1561" s="226">
        <v>2962.6930000000002</v>
      </c>
      <c r="V1561" s="226">
        <v>2993.1039999999998</v>
      </c>
      <c r="W1561" s="226">
        <v>3027.5050000000001</v>
      </c>
      <c r="X1561" s="226">
        <v>3057.8960000000002</v>
      </c>
      <c r="Y1561" s="226">
        <v>3083.4409999999998</v>
      </c>
      <c r="Z1561" s="226">
        <v>3103.192</v>
      </c>
      <c r="AA1561" s="226">
        <v>3140.0050000000001</v>
      </c>
      <c r="AB1561" s="226">
        <v>3167.4</v>
      </c>
      <c r="AC1561" s="226">
        <v>3195.9380000000001</v>
      </c>
      <c r="AD1561" s="226">
        <v>3217.1930000000002</v>
      </c>
      <c r="AE1561" s="226">
        <v>3233.627</v>
      </c>
      <c r="AF1561" s="226">
        <v>3260.0459999999998</v>
      </c>
      <c r="AG1561" s="226">
        <v>3280.7139999999999</v>
      </c>
      <c r="AH1561" s="226">
        <v>3281.3780000000002</v>
      </c>
      <c r="AI1561" s="226">
        <v>3312.37</v>
      </c>
      <c r="AJ1561" s="226">
        <v>3376.9</v>
      </c>
    </row>
    <row r="1562" spans="1:36" x14ac:dyDescent="0.25">
      <c r="A1562" s="17"/>
      <c r="B1562" s="226" t="s">
        <v>2372</v>
      </c>
    </row>
    <row r="1563" spans="1:36" x14ac:dyDescent="0.25">
      <c r="A1563" s="17"/>
      <c r="B1563" s="226" t="s">
        <v>2360</v>
      </c>
      <c r="D1563" s="226">
        <v>53.384</v>
      </c>
      <c r="E1563" s="226">
        <v>51.162999999999997</v>
      </c>
      <c r="F1563" s="226">
        <v>52.850999999999999</v>
      </c>
      <c r="G1563" s="226">
        <v>58.500999999999998</v>
      </c>
      <c r="H1563" s="226">
        <v>63.320999999999998</v>
      </c>
      <c r="I1563" s="226">
        <v>62.491</v>
      </c>
      <c r="J1563" s="226">
        <v>62.411999999999999</v>
      </c>
      <c r="K1563" s="226">
        <v>63.884999999999998</v>
      </c>
      <c r="L1563" s="226">
        <v>65.269000000000005</v>
      </c>
      <c r="M1563" s="226">
        <v>65.826999999999998</v>
      </c>
      <c r="N1563" s="226">
        <v>65.956999999999994</v>
      </c>
      <c r="O1563" s="226">
        <v>65.706999999999994</v>
      </c>
      <c r="P1563" s="226">
        <v>65.685000000000002</v>
      </c>
      <c r="Q1563" s="226">
        <v>66.477999999999994</v>
      </c>
      <c r="R1563" s="226">
        <v>68.015000000000001</v>
      </c>
      <c r="S1563" s="226">
        <v>68.742000000000004</v>
      </c>
      <c r="T1563" s="226">
        <v>69.024000000000001</v>
      </c>
      <c r="U1563" s="226">
        <v>69.304000000000002</v>
      </c>
      <c r="V1563" s="226">
        <v>69.658000000000001</v>
      </c>
      <c r="W1563" s="226">
        <v>70.462000000000003</v>
      </c>
      <c r="X1563" s="226">
        <v>71.018000000000001</v>
      </c>
      <c r="Y1563" s="226">
        <v>71.537999999999997</v>
      </c>
      <c r="Z1563" s="226">
        <v>71.930999999999997</v>
      </c>
      <c r="AA1563" s="226">
        <v>72.238</v>
      </c>
      <c r="AB1563" s="226">
        <v>72.721000000000004</v>
      </c>
      <c r="AC1563" s="226">
        <v>73.75</v>
      </c>
      <c r="AD1563" s="226">
        <v>74.667000000000002</v>
      </c>
      <c r="AE1563" s="226">
        <v>75.548000000000002</v>
      </c>
      <c r="AF1563" s="226">
        <v>76.468999999999994</v>
      </c>
      <c r="AG1563" s="226">
        <v>76.83</v>
      </c>
      <c r="AH1563" s="226">
        <v>76.869</v>
      </c>
      <c r="AI1563" s="226">
        <v>77.403999999999996</v>
      </c>
      <c r="AJ1563" s="226">
        <v>78.808000000000007</v>
      </c>
    </row>
    <row r="1564" spans="1:36" x14ac:dyDescent="0.25">
      <c r="A1564" s="17"/>
      <c r="B1564" s="226" t="s">
        <v>2361</v>
      </c>
      <c r="D1564" s="226">
        <v>1130.318</v>
      </c>
      <c r="E1564" s="226">
        <v>1196.8109999999999</v>
      </c>
      <c r="F1564" s="226">
        <v>1307.6220000000001</v>
      </c>
      <c r="G1564" s="226">
        <v>1516.6020000000001</v>
      </c>
      <c r="H1564" s="226">
        <v>1620.7329999999999</v>
      </c>
      <c r="I1564" s="226">
        <v>1661.97</v>
      </c>
      <c r="J1564" s="226">
        <v>1686.319</v>
      </c>
      <c r="K1564" s="226">
        <v>1730.7239999999999</v>
      </c>
      <c r="L1564" s="226">
        <v>1775.088</v>
      </c>
      <c r="M1564" s="226">
        <v>1794.5250000000001</v>
      </c>
      <c r="N1564" s="226">
        <v>1803.0719999999999</v>
      </c>
      <c r="O1564" s="226">
        <v>1802.13</v>
      </c>
      <c r="P1564" s="226">
        <v>1806.4280000000001</v>
      </c>
      <c r="Q1564" s="226">
        <v>1832.37</v>
      </c>
      <c r="R1564" s="226">
        <v>1873.2739999999999</v>
      </c>
      <c r="S1564" s="226">
        <v>1897.9559999999999</v>
      </c>
      <c r="T1564" s="226">
        <v>1907.69</v>
      </c>
      <c r="U1564" s="226">
        <v>1916.4190000000001</v>
      </c>
      <c r="V1564" s="226">
        <v>1930.21</v>
      </c>
      <c r="W1564" s="226">
        <v>1951.8389999999999</v>
      </c>
      <c r="X1564" s="226">
        <v>1965.345</v>
      </c>
      <c r="Y1564" s="226">
        <v>1976.6980000000001</v>
      </c>
      <c r="Z1564" s="226">
        <v>1985.9580000000001</v>
      </c>
      <c r="AA1564" s="226">
        <v>1997.027</v>
      </c>
      <c r="AB1564" s="226">
        <v>2010.8320000000001</v>
      </c>
      <c r="AC1564" s="226">
        <v>2039.729</v>
      </c>
      <c r="AD1564" s="226">
        <v>2063.7260000000001</v>
      </c>
      <c r="AE1564" s="226">
        <v>2085.5390000000002</v>
      </c>
      <c r="AF1564" s="226">
        <v>2108.9789999999998</v>
      </c>
      <c r="AG1564" s="226">
        <v>2116.864</v>
      </c>
      <c r="AH1564" s="226">
        <v>2113.08</v>
      </c>
      <c r="AI1564" s="226">
        <v>2125.665</v>
      </c>
      <c r="AJ1564" s="226">
        <v>2165.6669999999999</v>
      </c>
    </row>
    <row r="1565" spans="1:36" x14ac:dyDescent="0.25">
      <c r="A1565" s="17"/>
      <c r="B1565" s="226" t="s">
        <v>76</v>
      </c>
      <c r="D1565" s="226">
        <v>22.120999999999999</v>
      </c>
      <c r="E1565" s="226">
        <v>20.5</v>
      </c>
      <c r="F1565" s="226">
        <v>20.277000000000001</v>
      </c>
      <c r="G1565" s="226">
        <v>23.308</v>
      </c>
      <c r="H1565" s="226">
        <v>25.46</v>
      </c>
      <c r="I1565" s="226">
        <v>25.456</v>
      </c>
      <c r="J1565" s="226">
        <v>21.815000000000001</v>
      </c>
      <c r="K1565" s="226">
        <v>21.959</v>
      </c>
      <c r="L1565" s="226">
        <v>22.042000000000002</v>
      </c>
      <c r="M1565" s="226">
        <v>21.99</v>
      </c>
      <c r="N1565" s="226">
        <v>21.742999999999999</v>
      </c>
      <c r="O1565" s="226">
        <v>21.341999999999999</v>
      </c>
      <c r="P1565" s="226">
        <v>21.105</v>
      </c>
      <c r="Q1565" s="226">
        <v>21.152000000000001</v>
      </c>
      <c r="R1565" s="226">
        <v>21.33</v>
      </c>
      <c r="S1565" s="226">
        <v>21.331</v>
      </c>
      <c r="T1565" s="226">
        <v>21.146999999999998</v>
      </c>
      <c r="U1565" s="226">
        <v>21.021000000000001</v>
      </c>
      <c r="V1565" s="226">
        <v>20.934999999999999</v>
      </c>
      <c r="W1565" s="226">
        <v>20.905000000000001</v>
      </c>
      <c r="X1565" s="226">
        <v>20.818999999999999</v>
      </c>
      <c r="Y1565" s="226">
        <v>20.745999999999999</v>
      </c>
      <c r="Z1565" s="226">
        <v>20.698</v>
      </c>
      <c r="AA1565" s="226">
        <v>20.538</v>
      </c>
      <c r="AB1565" s="226">
        <v>20.475999999999999</v>
      </c>
      <c r="AC1565" s="226">
        <v>20.561</v>
      </c>
      <c r="AD1565" s="226">
        <v>20.652999999999999</v>
      </c>
      <c r="AE1565" s="226">
        <v>20.756</v>
      </c>
      <c r="AF1565" s="226">
        <v>20.814</v>
      </c>
      <c r="AG1565" s="226">
        <v>20.753</v>
      </c>
      <c r="AH1565" s="226">
        <v>20.725999999999999</v>
      </c>
      <c r="AI1565" s="226">
        <v>20.65</v>
      </c>
      <c r="AJ1565" s="226">
        <v>20.611000000000001</v>
      </c>
    </row>
    <row r="1566" spans="1:36" x14ac:dyDescent="0.25">
      <c r="A1566" s="17"/>
      <c r="B1566" s="226" t="s">
        <v>2212</v>
      </c>
      <c r="D1566" s="226">
        <v>1205.8219999999999</v>
      </c>
      <c r="E1566" s="226">
        <v>1268.4739999999999</v>
      </c>
      <c r="F1566" s="226">
        <v>1380.75</v>
      </c>
      <c r="G1566" s="226">
        <v>1598.412</v>
      </c>
      <c r="H1566" s="226">
        <v>1709.5139999999999</v>
      </c>
      <c r="I1566" s="226">
        <v>1749.9159999999999</v>
      </c>
      <c r="J1566" s="226">
        <v>1770.546</v>
      </c>
      <c r="K1566" s="226">
        <v>1816.568</v>
      </c>
      <c r="L1566" s="226">
        <v>1862.3989999999999</v>
      </c>
      <c r="M1566" s="226">
        <v>1882.3420000000001</v>
      </c>
      <c r="N1566" s="226">
        <v>1890.7719999999999</v>
      </c>
      <c r="O1566" s="226">
        <v>1889.1780000000001</v>
      </c>
      <c r="P1566" s="226">
        <v>1893.2180000000001</v>
      </c>
      <c r="Q1566" s="226">
        <v>1920</v>
      </c>
      <c r="R1566" s="226">
        <v>1962.62</v>
      </c>
      <c r="S1566" s="226">
        <v>1988.029</v>
      </c>
      <c r="T1566" s="226">
        <v>1997.8620000000001</v>
      </c>
      <c r="U1566" s="226">
        <v>2006.7429999999999</v>
      </c>
      <c r="V1566" s="226">
        <v>2020.8030000000001</v>
      </c>
      <c r="W1566" s="226">
        <v>2043.2049999999999</v>
      </c>
      <c r="X1566" s="226">
        <v>2057.1819999999998</v>
      </c>
      <c r="Y1566" s="226">
        <v>2068.982</v>
      </c>
      <c r="Z1566" s="226">
        <v>2078.587</v>
      </c>
      <c r="AA1566" s="226">
        <v>2089.8040000000001</v>
      </c>
      <c r="AB1566" s="226">
        <v>2104.0300000000002</v>
      </c>
      <c r="AC1566" s="226">
        <v>2134.0410000000002</v>
      </c>
      <c r="AD1566" s="226">
        <v>2159.0450000000001</v>
      </c>
      <c r="AE1566" s="226">
        <v>2181.8429999999998</v>
      </c>
      <c r="AF1566" s="226">
        <v>2206.261</v>
      </c>
      <c r="AG1566" s="226">
        <v>2214.4470000000001</v>
      </c>
      <c r="AH1566" s="226">
        <v>2210.674</v>
      </c>
      <c r="AI1566" s="226">
        <v>2223.7190000000001</v>
      </c>
      <c r="AJ1566" s="226">
        <v>2265.0859999999998</v>
      </c>
    </row>
    <row r="1567" spans="1:36" x14ac:dyDescent="0.25">
      <c r="A1567" s="17"/>
      <c r="B1567" s="226" t="s">
        <v>2373</v>
      </c>
    </row>
    <row r="1568" spans="1:36" x14ac:dyDescent="0.25">
      <c r="A1568" s="17"/>
      <c r="B1568" s="226" t="s">
        <v>2360</v>
      </c>
      <c r="D1568" s="226">
        <v>627.15700000000004</v>
      </c>
      <c r="E1568" s="226">
        <v>629.55799999999999</v>
      </c>
      <c r="F1568" s="226">
        <v>642.697</v>
      </c>
      <c r="G1568" s="226">
        <v>696.38800000000003</v>
      </c>
      <c r="H1568" s="226">
        <v>706.72299999999996</v>
      </c>
      <c r="I1568" s="226">
        <v>716.88499999999999</v>
      </c>
      <c r="J1568" s="226">
        <v>723.45100000000002</v>
      </c>
      <c r="K1568" s="226">
        <v>729.49699999999996</v>
      </c>
      <c r="L1568" s="226">
        <v>738.62800000000004</v>
      </c>
      <c r="M1568" s="226">
        <v>745.61800000000005</v>
      </c>
      <c r="N1568" s="226">
        <v>752.05600000000004</v>
      </c>
      <c r="O1568" s="226">
        <v>760.46</v>
      </c>
      <c r="P1568" s="226">
        <v>767.20299999999997</v>
      </c>
      <c r="Q1568" s="226">
        <v>772.75400000000002</v>
      </c>
      <c r="R1568" s="226">
        <v>784.95600000000002</v>
      </c>
      <c r="S1568" s="226">
        <v>790.06799999999998</v>
      </c>
      <c r="T1568" s="226">
        <v>795.99900000000002</v>
      </c>
      <c r="U1568" s="226">
        <v>800.95799999999997</v>
      </c>
      <c r="V1568" s="226">
        <v>807.03499999999997</v>
      </c>
      <c r="W1568" s="226">
        <v>812.87900000000002</v>
      </c>
      <c r="X1568" s="226">
        <v>819.38099999999997</v>
      </c>
      <c r="Y1568" s="226">
        <v>822.87900000000002</v>
      </c>
      <c r="Z1568" s="226">
        <v>826.66</v>
      </c>
      <c r="AA1568" s="226">
        <v>831.90099999999995</v>
      </c>
      <c r="AB1568" s="226">
        <v>836.91899999999998</v>
      </c>
      <c r="AC1568" s="226">
        <v>841.399</v>
      </c>
      <c r="AD1568" s="226">
        <v>844.86</v>
      </c>
      <c r="AE1568" s="226">
        <v>847.05399999999997</v>
      </c>
      <c r="AF1568" s="226">
        <v>850.82</v>
      </c>
      <c r="AG1568" s="226">
        <v>852.96500000000003</v>
      </c>
      <c r="AH1568" s="226">
        <v>853.44299999999998</v>
      </c>
      <c r="AI1568" s="226">
        <v>857.37400000000002</v>
      </c>
      <c r="AJ1568" s="226">
        <v>864.39200000000005</v>
      </c>
    </row>
    <row r="1569" spans="1:36" x14ac:dyDescent="0.25">
      <c r="A1569" s="17"/>
      <c r="B1569" s="226" t="s">
        <v>76</v>
      </c>
      <c r="D1569" s="226">
        <v>0</v>
      </c>
      <c r="E1569" s="226">
        <v>0</v>
      </c>
      <c r="F1569" s="226">
        <v>0</v>
      </c>
      <c r="G1569" s="226">
        <v>0</v>
      </c>
      <c r="H1569" s="226">
        <v>0</v>
      </c>
      <c r="I1569" s="226">
        <v>0</v>
      </c>
      <c r="J1569" s="226">
        <v>0</v>
      </c>
      <c r="K1569" s="226">
        <v>0</v>
      </c>
      <c r="L1569" s="226">
        <v>0</v>
      </c>
      <c r="M1569" s="226">
        <v>0</v>
      </c>
      <c r="N1569" s="226">
        <v>0</v>
      </c>
      <c r="O1569" s="226">
        <v>0</v>
      </c>
      <c r="P1569" s="226">
        <v>0</v>
      </c>
      <c r="Q1569" s="226">
        <v>0</v>
      </c>
      <c r="R1569" s="226">
        <v>0</v>
      </c>
      <c r="S1569" s="226">
        <v>0</v>
      </c>
      <c r="T1569" s="226">
        <v>0</v>
      </c>
      <c r="U1569" s="226">
        <v>0</v>
      </c>
      <c r="V1569" s="226">
        <v>0</v>
      </c>
      <c r="W1569" s="226">
        <v>0</v>
      </c>
      <c r="X1569" s="226">
        <v>0</v>
      </c>
      <c r="Y1569" s="226">
        <v>0</v>
      </c>
      <c r="Z1569" s="226">
        <v>0</v>
      </c>
      <c r="AA1569" s="226">
        <v>0</v>
      </c>
      <c r="AB1569" s="226">
        <v>0</v>
      </c>
      <c r="AC1569" s="226">
        <v>0</v>
      </c>
      <c r="AD1569" s="226">
        <v>0</v>
      </c>
      <c r="AE1569" s="226">
        <v>0</v>
      </c>
      <c r="AF1569" s="226">
        <v>0</v>
      </c>
      <c r="AG1569" s="226">
        <v>0</v>
      </c>
      <c r="AH1569" s="226">
        <v>0</v>
      </c>
      <c r="AI1569" s="226">
        <v>0</v>
      </c>
      <c r="AJ1569" s="226">
        <v>0</v>
      </c>
    </row>
    <row r="1570" spans="1:36" x14ac:dyDescent="0.25">
      <c r="A1570" s="17"/>
      <c r="B1570" s="226" t="s">
        <v>2212</v>
      </c>
      <c r="D1570" s="226">
        <v>627.15700000000004</v>
      </c>
      <c r="E1570" s="226">
        <v>629.55799999999999</v>
      </c>
      <c r="F1570" s="226">
        <v>642.697</v>
      </c>
      <c r="G1570" s="226">
        <v>696.38800000000003</v>
      </c>
      <c r="H1570" s="226">
        <v>706.72299999999996</v>
      </c>
      <c r="I1570" s="226">
        <v>716.88499999999999</v>
      </c>
      <c r="J1570" s="226">
        <v>723.45100000000002</v>
      </c>
      <c r="K1570" s="226">
        <v>729.49699999999996</v>
      </c>
      <c r="L1570" s="226">
        <v>738.62800000000004</v>
      </c>
      <c r="M1570" s="226">
        <v>745.61800000000005</v>
      </c>
      <c r="N1570" s="226">
        <v>752.05600000000004</v>
      </c>
      <c r="O1570" s="226">
        <v>760.46</v>
      </c>
      <c r="P1570" s="226">
        <v>767.20299999999997</v>
      </c>
      <c r="Q1570" s="226">
        <v>772.75400000000002</v>
      </c>
      <c r="R1570" s="226">
        <v>784.95600000000002</v>
      </c>
      <c r="S1570" s="226">
        <v>790.06799999999998</v>
      </c>
      <c r="T1570" s="226">
        <v>795.99900000000002</v>
      </c>
      <c r="U1570" s="226">
        <v>800.95799999999997</v>
      </c>
      <c r="V1570" s="226">
        <v>807.03499999999997</v>
      </c>
      <c r="W1570" s="226">
        <v>812.87900000000002</v>
      </c>
      <c r="X1570" s="226">
        <v>819.38099999999997</v>
      </c>
      <c r="Y1570" s="226">
        <v>822.87900000000002</v>
      </c>
      <c r="Z1570" s="226">
        <v>826.66</v>
      </c>
      <c r="AA1570" s="226">
        <v>831.90099999999995</v>
      </c>
      <c r="AB1570" s="226">
        <v>836.91899999999998</v>
      </c>
      <c r="AC1570" s="226">
        <v>841.399</v>
      </c>
      <c r="AD1570" s="226">
        <v>844.86</v>
      </c>
      <c r="AE1570" s="226">
        <v>847.05399999999997</v>
      </c>
      <c r="AF1570" s="226">
        <v>850.82</v>
      </c>
      <c r="AG1570" s="226">
        <v>852.96500000000003</v>
      </c>
      <c r="AH1570" s="226">
        <v>853.44299999999998</v>
      </c>
      <c r="AI1570" s="226">
        <v>857.37400000000002</v>
      </c>
      <c r="AJ1570" s="226">
        <v>864.39200000000005</v>
      </c>
    </row>
    <row r="1571" spans="1:36" x14ac:dyDescent="0.25">
      <c r="A1571" s="17"/>
      <c r="B1571" s="226" t="s">
        <v>2384</v>
      </c>
    </row>
    <row r="1572" spans="1:36" x14ac:dyDescent="0.25">
      <c r="A1572" s="17"/>
      <c r="B1572" s="226" t="s">
        <v>2360</v>
      </c>
      <c r="D1572" s="226">
        <v>965.5</v>
      </c>
      <c r="E1572" s="226">
        <v>960.4</v>
      </c>
      <c r="F1572" s="226">
        <v>967.1</v>
      </c>
      <c r="G1572" s="226">
        <v>1036.8</v>
      </c>
      <c r="H1572" s="226">
        <v>1055.7</v>
      </c>
      <c r="I1572" s="226">
        <v>1074</v>
      </c>
      <c r="J1572" s="226">
        <v>1084.269</v>
      </c>
      <c r="K1572" s="226">
        <v>1096.7529999999999</v>
      </c>
      <c r="L1572" s="226">
        <v>1114.2090000000001</v>
      </c>
      <c r="M1572" s="226">
        <v>1125.2950000000001</v>
      </c>
      <c r="N1572" s="226">
        <v>1137.2460000000001</v>
      </c>
      <c r="O1572" s="226">
        <v>1151.24</v>
      </c>
      <c r="P1572" s="226">
        <v>1162.0730000000001</v>
      </c>
      <c r="Q1572" s="226">
        <v>1172.2919999999999</v>
      </c>
      <c r="R1572" s="226">
        <v>1191.2139999999999</v>
      </c>
      <c r="S1572" s="226">
        <v>1201.2460000000001</v>
      </c>
      <c r="T1572" s="226">
        <v>1212.328</v>
      </c>
      <c r="U1572" s="226">
        <v>1221.8109999999999</v>
      </c>
      <c r="V1572" s="226">
        <v>1232.165</v>
      </c>
      <c r="W1572" s="226">
        <v>1245.1389999999999</v>
      </c>
      <c r="X1572" s="226">
        <v>1257.4570000000001</v>
      </c>
      <c r="Y1572" s="226">
        <v>1266.002</v>
      </c>
      <c r="Z1572" s="226">
        <v>1273.421</v>
      </c>
      <c r="AA1572" s="226">
        <v>1285.845</v>
      </c>
      <c r="AB1572" s="226">
        <v>1297.0329999999999</v>
      </c>
      <c r="AC1572" s="226">
        <v>1307.76</v>
      </c>
      <c r="AD1572" s="226">
        <v>1315.048</v>
      </c>
      <c r="AE1572" s="226">
        <v>1320.1869999999999</v>
      </c>
      <c r="AF1572" s="226">
        <v>1327.7159999999999</v>
      </c>
      <c r="AG1572" s="226">
        <v>1331.835</v>
      </c>
      <c r="AH1572" s="226">
        <v>1328.635</v>
      </c>
      <c r="AI1572" s="226">
        <v>1336.5509999999999</v>
      </c>
      <c r="AJ1572" s="226">
        <v>1354.2090000000001</v>
      </c>
    </row>
    <row r="1573" spans="1:36" x14ac:dyDescent="0.25">
      <c r="A1573" s="17"/>
      <c r="B1573" s="226" t="s">
        <v>2361</v>
      </c>
      <c r="D1573" s="226">
        <v>2863.1</v>
      </c>
      <c r="E1573" s="226">
        <v>3016.2</v>
      </c>
      <c r="F1573" s="226">
        <v>3125.4</v>
      </c>
      <c r="G1573" s="226">
        <v>3385.6</v>
      </c>
      <c r="H1573" s="226">
        <v>3533.2</v>
      </c>
      <c r="I1573" s="226">
        <v>3706</v>
      </c>
      <c r="J1573" s="226">
        <v>3794.701</v>
      </c>
      <c r="K1573" s="226">
        <v>3881.7930000000001</v>
      </c>
      <c r="L1573" s="226">
        <v>3972.0590000000002</v>
      </c>
      <c r="M1573" s="226">
        <v>4019.6860000000001</v>
      </c>
      <c r="N1573" s="226">
        <v>4062.1489999999999</v>
      </c>
      <c r="O1573" s="226">
        <v>4099.6310000000003</v>
      </c>
      <c r="P1573" s="226">
        <v>4133.3329999999996</v>
      </c>
      <c r="Q1573" s="226">
        <v>4186.5119999999997</v>
      </c>
      <c r="R1573" s="226">
        <v>4259.17</v>
      </c>
      <c r="S1573" s="226">
        <v>4313.72</v>
      </c>
      <c r="T1573" s="226">
        <v>4355.1790000000001</v>
      </c>
      <c r="U1573" s="226">
        <v>4388.826</v>
      </c>
      <c r="V1573" s="226">
        <v>4429.0559999999996</v>
      </c>
      <c r="W1573" s="226">
        <v>4481.0870000000004</v>
      </c>
      <c r="X1573" s="226">
        <v>4521.1080000000002</v>
      </c>
      <c r="Y1573" s="226">
        <v>4554.7790000000005</v>
      </c>
      <c r="Z1573" s="226">
        <v>4581.1319999999996</v>
      </c>
      <c r="AA1573" s="226">
        <v>4625.1210000000001</v>
      </c>
      <c r="AB1573" s="226">
        <v>4663.5259999999998</v>
      </c>
      <c r="AC1573" s="226">
        <v>4717.9470000000001</v>
      </c>
      <c r="AD1573" s="226">
        <v>4760.3519999999999</v>
      </c>
      <c r="AE1573" s="226">
        <v>4796.1880000000001</v>
      </c>
      <c r="AF1573" s="226">
        <v>4842.0069999999996</v>
      </c>
      <c r="AG1573" s="226">
        <v>4867.1400000000003</v>
      </c>
      <c r="AH1573" s="226">
        <v>4861.7060000000001</v>
      </c>
      <c r="AI1573" s="226">
        <v>4900.527</v>
      </c>
      <c r="AJ1573" s="226">
        <v>4997.0190000000002</v>
      </c>
    </row>
    <row r="1574" spans="1:36" x14ac:dyDescent="0.25">
      <c r="A1574" s="17"/>
      <c r="B1574" s="226" t="s">
        <v>76</v>
      </c>
      <c r="D1574" s="226">
        <v>686.16800000000001</v>
      </c>
      <c r="E1574" s="226">
        <v>630.78</v>
      </c>
      <c r="F1574" s="226">
        <v>571.61800000000005</v>
      </c>
      <c r="G1574" s="226">
        <v>583.65599999999995</v>
      </c>
      <c r="H1574" s="226">
        <v>608.02599999999995</v>
      </c>
      <c r="I1574" s="226">
        <v>630.9</v>
      </c>
      <c r="J1574" s="226">
        <v>550</v>
      </c>
      <c r="K1574" s="226">
        <v>550</v>
      </c>
      <c r="L1574" s="226">
        <v>550</v>
      </c>
      <c r="M1574" s="226">
        <v>550</v>
      </c>
      <c r="N1574" s="226">
        <v>550</v>
      </c>
      <c r="O1574" s="226">
        <v>550</v>
      </c>
      <c r="P1574" s="226">
        <v>550</v>
      </c>
      <c r="Q1574" s="226">
        <v>550</v>
      </c>
      <c r="R1574" s="226">
        <v>550</v>
      </c>
      <c r="S1574" s="226">
        <v>550</v>
      </c>
      <c r="T1574" s="226">
        <v>550</v>
      </c>
      <c r="U1574" s="226">
        <v>550</v>
      </c>
      <c r="V1574" s="226">
        <v>550</v>
      </c>
      <c r="W1574" s="226">
        <v>550</v>
      </c>
      <c r="X1574" s="226">
        <v>550</v>
      </c>
      <c r="Y1574" s="226">
        <v>550</v>
      </c>
      <c r="Z1574" s="226">
        <v>550</v>
      </c>
      <c r="AA1574" s="226">
        <v>550</v>
      </c>
      <c r="AB1574" s="226">
        <v>550</v>
      </c>
      <c r="AC1574" s="226">
        <v>550</v>
      </c>
      <c r="AD1574" s="226">
        <v>550</v>
      </c>
      <c r="AE1574" s="226">
        <v>550</v>
      </c>
      <c r="AF1574" s="226">
        <v>550</v>
      </c>
      <c r="AG1574" s="226">
        <v>550</v>
      </c>
      <c r="AH1574" s="226">
        <v>550</v>
      </c>
      <c r="AI1574" s="226">
        <v>550</v>
      </c>
      <c r="AJ1574" s="226">
        <v>550</v>
      </c>
    </row>
    <row r="1575" spans="1:36" x14ac:dyDescent="0.25">
      <c r="A1575" s="17"/>
      <c r="B1575" s="226" t="s">
        <v>2212</v>
      </c>
      <c r="D1575" s="226">
        <v>4514.768</v>
      </c>
      <c r="E1575" s="226">
        <v>4607.38</v>
      </c>
      <c r="F1575" s="226">
        <v>4664.1180000000004</v>
      </c>
      <c r="G1575" s="226">
        <v>5006.0559999999996</v>
      </c>
      <c r="H1575" s="226">
        <v>5196.9250000000002</v>
      </c>
      <c r="I1575" s="226">
        <v>5410.9</v>
      </c>
      <c r="J1575" s="226">
        <v>5428.97</v>
      </c>
      <c r="K1575" s="226">
        <v>5528.5469999999996</v>
      </c>
      <c r="L1575" s="226">
        <v>5636.268</v>
      </c>
      <c r="M1575" s="226">
        <v>5694.9809999999998</v>
      </c>
      <c r="N1575" s="226">
        <v>5749.3950000000004</v>
      </c>
      <c r="O1575" s="226">
        <v>5800.8720000000003</v>
      </c>
      <c r="P1575" s="226">
        <v>5845.4059999999999</v>
      </c>
      <c r="Q1575" s="226">
        <v>5908.8040000000001</v>
      </c>
      <c r="R1575" s="226">
        <v>6000.384</v>
      </c>
      <c r="S1575" s="226">
        <v>6064.9660000000003</v>
      </c>
      <c r="T1575" s="226">
        <v>6117.5069999999996</v>
      </c>
      <c r="U1575" s="226">
        <v>6160.6360000000004</v>
      </c>
      <c r="V1575" s="226">
        <v>6211.2209999999995</v>
      </c>
      <c r="W1575" s="226">
        <v>6276.2269999999999</v>
      </c>
      <c r="X1575" s="226">
        <v>6328.5649999999996</v>
      </c>
      <c r="Y1575" s="226">
        <v>6370.7809999999999</v>
      </c>
      <c r="Z1575" s="226">
        <v>6404.5529999999999</v>
      </c>
      <c r="AA1575" s="226">
        <v>6460.9660000000003</v>
      </c>
      <c r="AB1575" s="226">
        <v>6510.5590000000002</v>
      </c>
      <c r="AC1575" s="226">
        <v>6575.7070000000003</v>
      </c>
      <c r="AD1575" s="226">
        <v>6625.4</v>
      </c>
      <c r="AE1575" s="226">
        <v>6666.3739999999998</v>
      </c>
      <c r="AF1575" s="226">
        <v>6719.723</v>
      </c>
      <c r="AG1575" s="226">
        <v>6748.9750000000004</v>
      </c>
      <c r="AH1575" s="226">
        <v>6740.3410000000003</v>
      </c>
      <c r="AI1575" s="226">
        <v>6787.0780000000004</v>
      </c>
      <c r="AJ1575" s="226">
        <v>6901.2280000000001</v>
      </c>
    </row>
    <row r="1576" spans="1:36" x14ac:dyDescent="0.25">
      <c r="A1576" s="17"/>
    </row>
    <row r="1577" spans="1:36" x14ac:dyDescent="0.25">
      <c r="A1577" s="17"/>
      <c r="B1577" s="226" t="s">
        <v>2317</v>
      </c>
    </row>
    <row r="1578" spans="1:36" x14ac:dyDescent="0.25">
      <c r="A1578" s="17"/>
      <c r="B1578" s="226" t="s">
        <v>240</v>
      </c>
      <c r="D1578" s="226">
        <v>445.50799999999998</v>
      </c>
      <c r="E1578" s="226">
        <v>499.00599999999997</v>
      </c>
      <c r="F1578" s="226">
        <v>473.76600000000002</v>
      </c>
      <c r="G1578" s="226">
        <v>500.32499999999999</v>
      </c>
      <c r="H1578" s="226">
        <v>507.51499999999999</v>
      </c>
      <c r="I1578" s="226">
        <v>515.09</v>
      </c>
      <c r="J1578" s="226">
        <v>519.54700000000003</v>
      </c>
      <c r="K1578" s="226">
        <v>528.70500000000004</v>
      </c>
      <c r="L1578" s="226">
        <v>538.88</v>
      </c>
      <c r="M1578" s="226">
        <v>544.14800000000002</v>
      </c>
      <c r="N1578" s="226">
        <v>549.64599999999996</v>
      </c>
      <c r="O1578" s="226">
        <v>554.24400000000003</v>
      </c>
      <c r="P1578" s="226">
        <v>558.05200000000002</v>
      </c>
      <c r="Q1578" s="226">
        <v>563.23800000000006</v>
      </c>
      <c r="R1578" s="226">
        <v>570.18200000000002</v>
      </c>
      <c r="S1578" s="226">
        <v>575.43899999999996</v>
      </c>
      <c r="T1578" s="226">
        <v>579.45899999999995</v>
      </c>
      <c r="U1578" s="226">
        <v>583.05700000000002</v>
      </c>
      <c r="V1578" s="226">
        <v>586.80100000000004</v>
      </c>
      <c r="W1578" s="226">
        <v>592.27200000000005</v>
      </c>
      <c r="X1578" s="226">
        <v>596.46199999999999</v>
      </c>
      <c r="Y1578" s="226">
        <v>599.40300000000002</v>
      </c>
      <c r="Z1578" s="226">
        <v>601.79600000000005</v>
      </c>
      <c r="AA1578" s="226">
        <v>606.93399999999997</v>
      </c>
      <c r="AB1578" s="226">
        <v>611.36099999999999</v>
      </c>
      <c r="AC1578" s="226">
        <v>616.57799999999997</v>
      </c>
      <c r="AD1578" s="226">
        <v>619.80999999999995</v>
      </c>
      <c r="AE1578" s="226">
        <v>622.14200000000005</v>
      </c>
      <c r="AF1578" s="226">
        <v>625.40599999999995</v>
      </c>
      <c r="AG1578" s="226">
        <v>626.10599999999999</v>
      </c>
      <c r="AH1578" s="226">
        <v>622.46900000000005</v>
      </c>
      <c r="AI1578" s="226">
        <v>624.87800000000004</v>
      </c>
      <c r="AJ1578" s="226">
        <v>633.49300000000005</v>
      </c>
    </row>
    <row r="1579" spans="1:36" x14ac:dyDescent="0.25">
      <c r="A1579" s="17"/>
      <c r="B1579" s="226" t="s">
        <v>2204</v>
      </c>
      <c r="D1579" s="226">
        <v>718.46799999999996</v>
      </c>
      <c r="E1579" s="226">
        <v>746.62699999999995</v>
      </c>
      <c r="F1579" s="226">
        <v>750.55799999999999</v>
      </c>
      <c r="G1579" s="226">
        <v>766.46299999999997</v>
      </c>
      <c r="H1579" s="226">
        <v>774.03599999999994</v>
      </c>
      <c r="I1579" s="226">
        <v>794.63300000000004</v>
      </c>
      <c r="J1579" s="226">
        <v>807.73400000000004</v>
      </c>
      <c r="K1579" s="226">
        <v>826.75</v>
      </c>
      <c r="L1579" s="226">
        <v>847.91499999999996</v>
      </c>
      <c r="M1579" s="226">
        <v>861.66200000000003</v>
      </c>
      <c r="N1579" s="226">
        <v>876.52499999999998</v>
      </c>
      <c r="O1579" s="226">
        <v>891.08</v>
      </c>
      <c r="P1579" s="226">
        <v>903.99300000000005</v>
      </c>
      <c r="Q1579" s="226">
        <v>918.26599999999996</v>
      </c>
      <c r="R1579" s="226">
        <v>935.81500000000005</v>
      </c>
      <c r="S1579" s="226">
        <v>951.57600000000002</v>
      </c>
      <c r="T1579" s="226">
        <v>966.50900000000001</v>
      </c>
      <c r="U1579" s="226">
        <v>980.80200000000002</v>
      </c>
      <c r="V1579" s="226">
        <v>995.04899999999998</v>
      </c>
      <c r="W1579" s="226">
        <v>1011.727</v>
      </c>
      <c r="X1579" s="226">
        <v>1026.7170000000001</v>
      </c>
      <c r="Y1579" s="226">
        <v>1039.269</v>
      </c>
      <c r="Z1579" s="226">
        <v>1051.3499999999999</v>
      </c>
      <c r="AA1579" s="226">
        <v>1068.8219999999999</v>
      </c>
      <c r="AB1579" s="226">
        <v>1084.7439999999999</v>
      </c>
      <c r="AC1579" s="226">
        <v>1101.6179999999999</v>
      </c>
      <c r="AD1579" s="226">
        <v>1115.386</v>
      </c>
      <c r="AE1579" s="226">
        <v>1127.479</v>
      </c>
      <c r="AF1579" s="226">
        <v>1142.316</v>
      </c>
      <c r="AG1579" s="226">
        <v>1152.7449999999999</v>
      </c>
      <c r="AH1579" s="226">
        <v>1155.616</v>
      </c>
      <c r="AI1579" s="226">
        <v>1170.229</v>
      </c>
      <c r="AJ1579" s="226">
        <v>1196.7180000000001</v>
      </c>
    </row>
    <row r="1580" spans="1:36" x14ac:dyDescent="0.25">
      <c r="A1580" s="17"/>
      <c r="B1580" s="226" t="s">
        <v>2228</v>
      </c>
      <c r="D1580" s="226">
        <v>2.7690000000000001</v>
      </c>
      <c r="E1580" s="226">
        <v>3.5870000000000002</v>
      </c>
      <c r="F1580" s="226">
        <v>3.4329999999999998</v>
      </c>
      <c r="G1580" s="226">
        <v>3.5840000000000001</v>
      </c>
      <c r="H1580" s="226">
        <v>3.5230000000000001</v>
      </c>
      <c r="I1580" s="226">
        <v>3.524</v>
      </c>
      <c r="J1580" s="226">
        <v>3.5139999999999998</v>
      </c>
      <c r="K1580" s="226">
        <v>3.504</v>
      </c>
      <c r="L1580" s="226">
        <v>3.5089999999999999</v>
      </c>
      <c r="M1580" s="226">
        <v>3.5019999999999998</v>
      </c>
      <c r="N1580" s="226">
        <v>3.5030000000000001</v>
      </c>
      <c r="O1580" s="226">
        <v>3.5030000000000001</v>
      </c>
      <c r="P1580" s="226">
        <v>3.4950000000000001</v>
      </c>
      <c r="Q1580" s="226">
        <v>3.4830000000000001</v>
      </c>
      <c r="R1580" s="226">
        <v>3.4740000000000002</v>
      </c>
      <c r="S1580" s="226">
        <v>3.4630000000000001</v>
      </c>
      <c r="T1580" s="226">
        <v>3.448</v>
      </c>
      <c r="U1580" s="226">
        <v>3.4350000000000001</v>
      </c>
      <c r="V1580" s="226">
        <v>3.4260000000000002</v>
      </c>
      <c r="W1580" s="226">
        <v>3.4239999999999999</v>
      </c>
      <c r="X1580" s="226">
        <v>3.419</v>
      </c>
      <c r="Y1580" s="226">
        <v>3.4089999999999998</v>
      </c>
      <c r="Z1580" s="226">
        <v>3.4</v>
      </c>
      <c r="AA1580" s="226">
        <v>3.4119999999999999</v>
      </c>
      <c r="AB1580" s="226">
        <v>3.419</v>
      </c>
      <c r="AC1580" s="226">
        <v>3.4220000000000002</v>
      </c>
      <c r="AD1580" s="226">
        <v>3.4089999999999998</v>
      </c>
      <c r="AE1580" s="226">
        <v>3.3929999999999998</v>
      </c>
      <c r="AF1580" s="226">
        <v>3.3730000000000002</v>
      </c>
      <c r="AG1580" s="226">
        <v>3.35</v>
      </c>
      <c r="AH1580" s="226">
        <v>3.2869999999999999</v>
      </c>
      <c r="AI1580" s="226">
        <v>3.278</v>
      </c>
      <c r="AJ1580" s="226">
        <v>3.28</v>
      </c>
    </row>
    <row r="1581" spans="1:36" x14ac:dyDescent="0.25">
      <c r="A1581" s="17"/>
      <c r="B1581" s="226" t="s">
        <v>2208</v>
      </c>
      <c r="D1581" s="226">
        <v>1099.82</v>
      </c>
      <c r="E1581" s="226">
        <v>1139.6130000000001</v>
      </c>
      <c r="F1581" s="226">
        <v>1138.57</v>
      </c>
      <c r="G1581" s="226">
        <v>1164.1089999999999</v>
      </c>
      <c r="H1581" s="226">
        <v>1177.4929999999999</v>
      </c>
      <c r="I1581" s="226">
        <v>1201.55</v>
      </c>
      <c r="J1581" s="226">
        <v>1217.579</v>
      </c>
      <c r="K1581" s="226">
        <v>1246.922</v>
      </c>
      <c r="L1581" s="226">
        <v>1277.885</v>
      </c>
      <c r="M1581" s="226">
        <v>1296.652</v>
      </c>
      <c r="N1581" s="226">
        <v>1315.431</v>
      </c>
      <c r="O1581" s="226">
        <v>1332.0940000000001</v>
      </c>
      <c r="P1581" s="226">
        <v>1347.6489999999999</v>
      </c>
      <c r="Q1581" s="226">
        <v>1367.9659999999999</v>
      </c>
      <c r="R1581" s="226">
        <v>1393.296</v>
      </c>
      <c r="S1581" s="226">
        <v>1414.1</v>
      </c>
      <c r="T1581" s="226">
        <v>1431.4880000000001</v>
      </c>
      <c r="U1581" s="226">
        <v>1447.742</v>
      </c>
      <c r="V1581" s="226">
        <v>1464.837</v>
      </c>
      <c r="W1581" s="226">
        <v>1486.309</v>
      </c>
      <c r="X1581" s="226">
        <v>1504.06</v>
      </c>
      <c r="Y1581" s="226">
        <v>1518.7809999999999</v>
      </c>
      <c r="Z1581" s="226">
        <v>1531.633</v>
      </c>
      <c r="AA1581" s="226">
        <v>1551.0840000000001</v>
      </c>
      <c r="AB1581" s="226">
        <v>1569.2380000000001</v>
      </c>
      <c r="AC1581" s="226">
        <v>1590.45</v>
      </c>
      <c r="AD1581" s="226">
        <v>1606.8820000000001</v>
      </c>
      <c r="AE1581" s="226">
        <v>1621.021</v>
      </c>
      <c r="AF1581" s="226">
        <v>1638.5029999999999</v>
      </c>
      <c r="AG1581" s="226">
        <v>1648.3019999999999</v>
      </c>
      <c r="AH1581" s="226">
        <v>1646.896</v>
      </c>
      <c r="AI1581" s="226">
        <v>1662.2860000000001</v>
      </c>
      <c r="AJ1581" s="226">
        <v>1695.683</v>
      </c>
    </row>
    <row r="1582" spans="1:36" x14ac:dyDescent="0.25">
      <c r="A1582" s="17"/>
      <c r="B1582" s="226" t="s">
        <v>2318</v>
      </c>
      <c r="D1582" s="226">
        <v>1106.8710000000001</v>
      </c>
      <c r="E1582" s="226">
        <v>1111.348</v>
      </c>
      <c r="F1582" s="226">
        <v>1120.884</v>
      </c>
      <c r="G1582" s="226">
        <v>1196.348</v>
      </c>
      <c r="H1582" s="226">
        <v>1220.0899999999999</v>
      </c>
      <c r="I1582" s="226">
        <v>1243.837</v>
      </c>
      <c r="J1582" s="226">
        <v>1260.162</v>
      </c>
      <c r="K1582" s="226">
        <v>1281.652</v>
      </c>
      <c r="L1582" s="226">
        <v>1308.5650000000001</v>
      </c>
      <c r="M1582" s="226">
        <v>1326.126</v>
      </c>
      <c r="N1582" s="226">
        <v>1344.896</v>
      </c>
      <c r="O1582" s="226">
        <v>1365.1890000000001</v>
      </c>
      <c r="P1582" s="226">
        <v>1382.0050000000001</v>
      </c>
      <c r="Q1582" s="226">
        <v>1399.26</v>
      </c>
      <c r="R1582" s="226">
        <v>1426.9459999999999</v>
      </c>
      <c r="S1582" s="226">
        <v>1445.8230000000001</v>
      </c>
      <c r="T1582" s="226">
        <v>1465.7170000000001</v>
      </c>
      <c r="U1582" s="226">
        <v>1484.508</v>
      </c>
      <c r="V1582" s="226">
        <v>1503.921</v>
      </c>
      <c r="W1582" s="226">
        <v>1527.1389999999999</v>
      </c>
      <c r="X1582" s="226">
        <v>1549.7260000000001</v>
      </c>
      <c r="Y1582" s="226">
        <v>1568.2629999999999</v>
      </c>
      <c r="Z1582" s="226">
        <v>1586.3</v>
      </c>
      <c r="AA1582" s="226">
        <v>1610.9359999999999</v>
      </c>
      <c r="AB1582" s="226">
        <v>1633.5440000000001</v>
      </c>
      <c r="AC1582" s="226">
        <v>1656.826</v>
      </c>
      <c r="AD1582" s="226">
        <v>1676.13</v>
      </c>
      <c r="AE1582" s="226">
        <v>1693.2239999999999</v>
      </c>
      <c r="AF1582" s="226">
        <v>1713.971</v>
      </c>
      <c r="AG1582" s="226">
        <v>1729.6389999999999</v>
      </c>
      <c r="AH1582" s="226">
        <v>1735.4760000000001</v>
      </c>
      <c r="AI1582" s="226">
        <v>1756.9590000000001</v>
      </c>
      <c r="AJ1582" s="226">
        <v>1793.43</v>
      </c>
    </row>
    <row r="1583" spans="1:36" x14ac:dyDescent="0.25">
      <c r="A1583" s="17"/>
      <c r="B1583" s="226" t="s">
        <v>2332</v>
      </c>
      <c r="D1583" s="226">
        <v>2892.0650000000001</v>
      </c>
      <c r="E1583" s="226">
        <v>3045.0120000000002</v>
      </c>
      <c r="F1583" s="226">
        <v>3153.8240000000001</v>
      </c>
      <c r="G1583" s="226">
        <v>3414.6729999999998</v>
      </c>
      <c r="H1583" s="226">
        <v>3563.2020000000002</v>
      </c>
      <c r="I1583" s="226">
        <v>3738.22</v>
      </c>
      <c r="J1583" s="226">
        <v>3827.2289999999998</v>
      </c>
      <c r="K1583" s="226">
        <v>3914.6959999999999</v>
      </c>
      <c r="L1583" s="226">
        <v>4005.4850000000001</v>
      </c>
      <c r="M1583" s="226">
        <v>4053.4450000000002</v>
      </c>
      <c r="N1583" s="226">
        <v>4096.2659999999996</v>
      </c>
      <c r="O1583" s="226">
        <v>4134.1679999999997</v>
      </c>
      <c r="P1583" s="226">
        <v>4168.1949999999997</v>
      </c>
      <c r="Q1583" s="226">
        <v>4221.6809999999996</v>
      </c>
      <c r="R1583" s="226">
        <v>4294.9070000000002</v>
      </c>
      <c r="S1583" s="226">
        <v>4349.7569999999996</v>
      </c>
      <c r="T1583" s="226">
        <v>4391.5479999999998</v>
      </c>
      <c r="U1583" s="226">
        <v>4425.4799999999996</v>
      </c>
      <c r="V1583" s="226">
        <v>4466.0209999999997</v>
      </c>
      <c r="W1583" s="226">
        <v>4518.442</v>
      </c>
      <c r="X1583" s="226">
        <v>4558.8320000000003</v>
      </c>
      <c r="Y1583" s="226">
        <v>4592.759</v>
      </c>
      <c r="Z1583" s="226">
        <v>4619.335</v>
      </c>
      <c r="AA1583" s="226">
        <v>4663.6970000000001</v>
      </c>
      <c r="AB1583" s="226">
        <v>4702.4369999999999</v>
      </c>
      <c r="AC1583" s="226">
        <v>4757.1790000000001</v>
      </c>
      <c r="AD1583" s="226">
        <v>4799.8029999999999</v>
      </c>
      <c r="AE1583" s="226">
        <v>4835.7929999999997</v>
      </c>
      <c r="AF1583" s="226">
        <v>4881.8379999999997</v>
      </c>
      <c r="AG1583" s="226">
        <v>4907.0950000000003</v>
      </c>
      <c r="AH1583" s="226">
        <v>4901.5649999999996</v>
      </c>
      <c r="AI1583" s="226">
        <v>4940.6229999999996</v>
      </c>
      <c r="AJ1583" s="226">
        <v>5037.6450000000004</v>
      </c>
    </row>
    <row r="1584" spans="1:36" x14ac:dyDescent="0.25">
      <c r="A1584" s="17"/>
      <c r="B1584" s="226" t="s">
        <v>2333</v>
      </c>
      <c r="D1584" s="226">
        <v>686.16800000000001</v>
      </c>
      <c r="E1584" s="226">
        <v>630.78</v>
      </c>
      <c r="F1584" s="226">
        <v>571.61800000000005</v>
      </c>
      <c r="G1584" s="226">
        <v>583.65599999999995</v>
      </c>
      <c r="H1584" s="226">
        <v>608.02599999999995</v>
      </c>
      <c r="I1584" s="226">
        <v>630.9</v>
      </c>
      <c r="J1584" s="226">
        <v>550</v>
      </c>
      <c r="K1584" s="226">
        <v>550</v>
      </c>
      <c r="L1584" s="226">
        <v>550</v>
      </c>
      <c r="M1584" s="226">
        <v>550</v>
      </c>
      <c r="N1584" s="226">
        <v>550</v>
      </c>
      <c r="O1584" s="226">
        <v>550</v>
      </c>
      <c r="P1584" s="226">
        <v>550</v>
      </c>
      <c r="Q1584" s="226">
        <v>550</v>
      </c>
      <c r="R1584" s="226">
        <v>550</v>
      </c>
      <c r="S1584" s="226">
        <v>550</v>
      </c>
      <c r="T1584" s="226">
        <v>550</v>
      </c>
      <c r="U1584" s="226">
        <v>550</v>
      </c>
      <c r="V1584" s="226">
        <v>550</v>
      </c>
      <c r="W1584" s="226">
        <v>550</v>
      </c>
      <c r="X1584" s="226">
        <v>550</v>
      </c>
      <c r="Y1584" s="226">
        <v>550</v>
      </c>
      <c r="Z1584" s="226">
        <v>550</v>
      </c>
      <c r="AA1584" s="226">
        <v>550</v>
      </c>
      <c r="AB1584" s="226">
        <v>550</v>
      </c>
      <c r="AC1584" s="226">
        <v>550</v>
      </c>
      <c r="AD1584" s="226">
        <v>550</v>
      </c>
      <c r="AE1584" s="226">
        <v>550</v>
      </c>
      <c r="AF1584" s="226">
        <v>550</v>
      </c>
      <c r="AG1584" s="226">
        <v>550</v>
      </c>
      <c r="AH1584" s="226">
        <v>550</v>
      </c>
      <c r="AI1584" s="226">
        <v>550</v>
      </c>
      <c r="AJ1584" s="226">
        <v>550</v>
      </c>
    </row>
    <row r="1585" spans="1:36" x14ac:dyDescent="0.25">
      <c r="A1585" s="17"/>
      <c r="B1585" s="226" t="s">
        <v>224</v>
      </c>
      <c r="D1585" s="226">
        <v>6951.67</v>
      </c>
      <c r="E1585" s="226">
        <v>7175.973</v>
      </c>
      <c r="F1585" s="226">
        <v>7212.6530000000002</v>
      </c>
      <c r="G1585" s="226">
        <v>7629.1589999999997</v>
      </c>
      <c r="H1585" s="226">
        <v>7853.8850000000002</v>
      </c>
      <c r="I1585" s="226">
        <v>8127.7539999999999</v>
      </c>
      <c r="J1585" s="226">
        <v>8185.7640000000001</v>
      </c>
      <c r="K1585" s="226">
        <v>8352.2289999999994</v>
      </c>
      <c r="L1585" s="226">
        <v>8532.2389999999996</v>
      </c>
      <c r="M1585" s="226">
        <v>8635.5339999999997</v>
      </c>
      <c r="N1585" s="226">
        <v>8736.2669999999998</v>
      </c>
      <c r="O1585" s="226">
        <v>8830.2790000000005</v>
      </c>
      <c r="P1585" s="226">
        <v>8913.39</v>
      </c>
      <c r="Q1585" s="226">
        <v>9023.8950000000004</v>
      </c>
      <c r="R1585" s="226">
        <v>9174.6190000000006</v>
      </c>
      <c r="S1585" s="226">
        <v>9290.1579999999994</v>
      </c>
      <c r="T1585" s="226">
        <v>9388.1689999999999</v>
      </c>
      <c r="U1585" s="226">
        <v>9475.0229999999992</v>
      </c>
      <c r="V1585" s="226">
        <v>9570.0550000000003</v>
      </c>
      <c r="W1585" s="226">
        <v>9689.3119999999999</v>
      </c>
      <c r="X1585" s="226">
        <v>9789.2170000000006</v>
      </c>
      <c r="Y1585" s="226">
        <v>9871.884</v>
      </c>
      <c r="Z1585" s="226">
        <v>9943.8130000000001</v>
      </c>
      <c r="AA1585" s="226">
        <v>10054.885</v>
      </c>
      <c r="AB1585" s="226">
        <v>10154.743</v>
      </c>
      <c r="AC1585" s="226">
        <v>10276.072</v>
      </c>
      <c r="AD1585" s="226">
        <v>10371.42</v>
      </c>
      <c r="AE1585" s="226">
        <v>10453.052</v>
      </c>
      <c r="AF1585" s="226">
        <v>10555.407999999999</v>
      </c>
      <c r="AG1585" s="226">
        <v>10617.237999999999</v>
      </c>
      <c r="AH1585" s="226">
        <v>10615.311</v>
      </c>
      <c r="AI1585" s="226">
        <v>10708.254000000001</v>
      </c>
      <c r="AJ1585" s="226">
        <v>10910.25</v>
      </c>
    </row>
    <row r="1586" spans="1:36" x14ac:dyDescent="0.25">
      <c r="A1586" s="17"/>
    </row>
    <row r="1587" spans="1:36" x14ac:dyDescent="0.25">
      <c r="A1587" s="17"/>
      <c r="B1587" s="226" t="s">
        <v>2226</v>
      </c>
    </row>
    <row r="1588" spans="1:36" x14ac:dyDescent="0.25">
      <c r="A1588" s="17"/>
    </row>
    <row r="1589" spans="1:36" x14ac:dyDescent="0.25">
      <c r="A1589" s="17"/>
      <c r="B1589" s="226" t="s">
        <v>2227</v>
      </c>
    </row>
    <row r="1590" spans="1:36" x14ac:dyDescent="0.25">
      <c r="A1590" s="17"/>
      <c r="B1590" s="226" t="s">
        <v>2205</v>
      </c>
      <c r="D1590" s="226">
        <v>1252.5999999999999</v>
      </c>
      <c r="E1590" s="226">
        <v>1308.4000000000001</v>
      </c>
      <c r="F1590" s="226">
        <v>1238.8</v>
      </c>
      <c r="G1590" s="226">
        <v>1255.2</v>
      </c>
      <c r="H1590" s="226">
        <v>1325.9</v>
      </c>
      <c r="I1590" s="226">
        <v>1377.6</v>
      </c>
      <c r="J1590" s="226">
        <v>1457.1</v>
      </c>
      <c r="K1590" s="226">
        <v>1520.8</v>
      </c>
      <c r="L1590" s="226">
        <v>1577.1</v>
      </c>
      <c r="M1590" s="226">
        <v>1616.6</v>
      </c>
      <c r="N1590" s="226">
        <v>1633.6</v>
      </c>
      <c r="O1590" s="226">
        <v>1649.6</v>
      </c>
      <c r="P1590" s="226">
        <v>1667.8</v>
      </c>
      <c r="Q1590" s="226">
        <v>1692.9</v>
      </c>
      <c r="R1590" s="226">
        <v>1723.2</v>
      </c>
      <c r="S1590" s="226">
        <v>1747.9</v>
      </c>
      <c r="T1590" s="226">
        <v>1771.9</v>
      </c>
      <c r="U1590" s="226">
        <v>1799.7</v>
      </c>
      <c r="V1590" s="226">
        <v>1825.1</v>
      </c>
      <c r="W1590" s="226">
        <v>1853.6</v>
      </c>
      <c r="X1590" s="226">
        <v>1884.4</v>
      </c>
      <c r="Y1590" s="226">
        <v>1907.4</v>
      </c>
      <c r="Z1590" s="226">
        <v>1941.6</v>
      </c>
      <c r="AA1590" s="226">
        <v>1976.4</v>
      </c>
      <c r="AB1590" s="226">
        <v>2012.4</v>
      </c>
      <c r="AC1590" s="226">
        <v>2054.6999999999998</v>
      </c>
      <c r="AD1590" s="226">
        <v>2092.3000000000002</v>
      </c>
      <c r="AE1590" s="226">
        <v>2126.4</v>
      </c>
      <c r="AF1590" s="226">
        <v>2165.9</v>
      </c>
      <c r="AG1590" s="226">
        <v>2192.4</v>
      </c>
      <c r="AH1590" s="226">
        <v>2207</v>
      </c>
      <c r="AI1590" s="226">
        <v>2241.6999999999998</v>
      </c>
      <c r="AJ1590" s="226">
        <v>2290.6</v>
      </c>
    </row>
    <row r="1591" spans="1:36" x14ac:dyDescent="0.25">
      <c r="A1591" s="17"/>
      <c r="B1591" s="226" t="s">
        <v>2228</v>
      </c>
      <c r="D1591" s="226">
        <v>94.9</v>
      </c>
      <c r="E1591" s="226">
        <v>108.5</v>
      </c>
      <c r="F1591" s="226">
        <v>94.6</v>
      </c>
      <c r="G1591" s="226">
        <v>94.9</v>
      </c>
      <c r="H1591" s="226">
        <v>95.8</v>
      </c>
      <c r="I1591" s="226">
        <v>96.5</v>
      </c>
      <c r="J1591" s="226">
        <v>97.1</v>
      </c>
      <c r="K1591" s="226">
        <v>97.8</v>
      </c>
      <c r="L1591" s="226">
        <v>98.5</v>
      </c>
      <c r="M1591" s="226">
        <v>99.1</v>
      </c>
      <c r="N1591" s="226">
        <v>99.6</v>
      </c>
      <c r="O1591" s="226">
        <v>100.1</v>
      </c>
      <c r="P1591" s="226">
        <v>100.5</v>
      </c>
      <c r="Q1591" s="226">
        <v>100.8</v>
      </c>
      <c r="R1591" s="226">
        <v>101</v>
      </c>
      <c r="S1591" s="226">
        <v>101.2</v>
      </c>
      <c r="T1591" s="226">
        <v>101.2</v>
      </c>
      <c r="U1591" s="226">
        <v>101.3</v>
      </c>
      <c r="V1591" s="226">
        <v>101.3</v>
      </c>
      <c r="W1591" s="226">
        <v>101.3</v>
      </c>
      <c r="X1591" s="226">
        <v>101.3</v>
      </c>
      <c r="Y1591" s="226">
        <v>101.3</v>
      </c>
      <c r="Z1591" s="226">
        <v>101.3</v>
      </c>
      <c r="AA1591" s="226">
        <v>101.3</v>
      </c>
      <c r="AB1591" s="226">
        <v>101.3</v>
      </c>
      <c r="AC1591" s="226">
        <v>101.3</v>
      </c>
      <c r="AD1591" s="226">
        <v>101.3</v>
      </c>
      <c r="AE1591" s="226">
        <v>101.3</v>
      </c>
      <c r="AF1591" s="226">
        <v>101.3</v>
      </c>
      <c r="AG1591" s="226">
        <v>101.3</v>
      </c>
      <c r="AH1591" s="226">
        <v>101.2</v>
      </c>
      <c r="AI1591" s="226">
        <v>101.2</v>
      </c>
      <c r="AJ1591" s="226">
        <v>101.3</v>
      </c>
    </row>
    <row r="1592" spans="1:36" x14ac:dyDescent="0.25">
      <c r="A1592" s="17"/>
      <c r="B1592" s="226" t="s">
        <v>307</v>
      </c>
      <c r="D1592" s="226">
        <v>1</v>
      </c>
      <c r="E1592" s="226">
        <v>3.3</v>
      </c>
      <c r="F1592" s="226">
        <v>2.7</v>
      </c>
      <c r="G1592" s="226">
        <v>3.5</v>
      </c>
      <c r="H1592" s="226">
        <v>2.9</v>
      </c>
      <c r="I1592" s="226">
        <v>2.9</v>
      </c>
      <c r="J1592" s="226">
        <v>2.5</v>
      </c>
      <c r="K1592" s="226">
        <v>2.4</v>
      </c>
      <c r="L1592" s="226">
        <v>2.2999999999999998</v>
      </c>
      <c r="M1592" s="226">
        <v>2.2999999999999998</v>
      </c>
      <c r="N1592" s="226">
        <v>2.5</v>
      </c>
      <c r="O1592" s="226">
        <v>2.6</v>
      </c>
      <c r="P1592" s="226">
        <v>2.7</v>
      </c>
      <c r="Q1592" s="226">
        <v>2.8</v>
      </c>
      <c r="R1592" s="226">
        <v>2.9</v>
      </c>
      <c r="S1592" s="226">
        <v>3</v>
      </c>
      <c r="T1592" s="226">
        <v>3.1</v>
      </c>
      <c r="U1592" s="226">
        <v>3.1</v>
      </c>
      <c r="V1592" s="226">
        <v>3.1</v>
      </c>
      <c r="W1592" s="226">
        <v>3.2</v>
      </c>
      <c r="X1592" s="226">
        <v>3.2</v>
      </c>
      <c r="Y1592" s="226">
        <v>3.3</v>
      </c>
      <c r="Z1592" s="226">
        <v>3.2</v>
      </c>
      <c r="AA1592" s="226">
        <v>3.2</v>
      </c>
      <c r="AB1592" s="226">
        <v>3.2</v>
      </c>
      <c r="AC1592" s="226">
        <v>3.1</v>
      </c>
      <c r="AD1592" s="226">
        <v>3.1</v>
      </c>
      <c r="AE1592" s="226">
        <v>3.1</v>
      </c>
      <c r="AF1592" s="226">
        <v>3</v>
      </c>
      <c r="AG1592" s="226">
        <v>3</v>
      </c>
      <c r="AH1592" s="226">
        <v>3</v>
      </c>
      <c r="AI1592" s="226">
        <v>3</v>
      </c>
      <c r="AJ1592" s="226">
        <v>3.1</v>
      </c>
    </row>
    <row r="1593" spans="1:36" x14ac:dyDescent="0.25">
      <c r="A1593" s="17"/>
      <c r="B1593" s="226" t="s">
        <v>2207</v>
      </c>
      <c r="D1593" s="226">
        <v>0</v>
      </c>
      <c r="E1593" s="226">
        <v>0</v>
      </c>
      <c r="F1593" s="226">
        <v>0</v>
      </c>
      <c r="G1593" s="226">
        <v>0</v>
      </c>
      <c r="H1593" s="226">
        <v>0</v>
      </c>
      <c r="I1593" s="226">
        <v>0</v>
      </c>
      <c r="J1593" s="226">
        <v>0</v>
      </c>
      <c r="K1593" s="226">
        <v>0</v>
      </c>
      <c r="L1593" s="226">
        <v>0</v>
      </c>
      <c r="M1593" s="226">
        <v>0</v>
      </c>
      <c r="N1593" s="226">
        <v>0</v>
      </c>
      <c r="O1593" s="226">
        <v>0</v>
      </c>
      <c r="P1593" s="226">
        <v>0</v>
      </c>
      <c r="Q1593" s="226">
        <v>0</v>
      </c>
      <c r="R1593" s="226">
        <v>0</v>
      </c>
      <c r="S1593" s="226">
        <v>0</v>
      </c>
      <c r="T1593" s="226">
        <v>0</v>
      </c>
      <c r="U1593" s="226">
        <v>0</v>
      </c>
      <c r="V1593" s="226">
        <v>0</v>
      </c>
      <c r="W1593" s="226">
        <v>0</v>
      </c>
      <c r="X1593" s="226">
        <v>0</v>
      </c>
      <c r="Y1593" s="226">
        <v>0</v>
      </c>
      <c r="Z1593" s="226">
        <v>0</v>
      </c>
      <c r="AA1593" s="226">
        <v>0</v>
      </c>
      <c r="AB1593" s="226">
        <v>0</v>
      </c>
      <c r="AC1593" s="226">
        <v>0</v>
      </c>
      <c r="AD1593" s="226">
        <v>0</v>
      </c>
      <c r="AE1593" s="226">
        <v>0</v>
      </c>
      <c r="AF1593" s="226">
        <v>0</v>
      </c>
      <c r="AG1593" s="226">
        <v>0</v>
      </c>
      <c r="AH1593" s="226">
        <v>0</v>
      </c>
      <c r="AI1593" s="226">
        <v>0</v>
      </c>
      <c r="AJ1593" s="226">
        <v>0</v>
      </c>
    </row>
    <row r="1594" spans="1:36" x14ac:dyDescent="0.25">
      <c r="A1594" s="17"/>
      <c r="B1594" s="226" t="s">
        <v>2208</v>
      </c>
      <c r="D1594" s="226">
        <v>0</v>
      </c>
      <c r="E1594" s="226">
        <v>0</v>
      </c>
      <c r="F1594" s="226">
        <v>0</v>
      </c>
      <c r="G1594" s="226">
        <v>0</v>
      </c>
      <c r="H1594" s="226">
        <v>0</v>
      </c>
      <c r="I1594" s="226">
        <v>0</v>
      </c>
      <c r="J1594" s="226">
        <v>0</v>
      </c>
      <c r="K1594" s="226">
        <v>0</v>
      </c>
      <c r="L1594" s="226">
        <v>0</v>
      </c>
      <c r="M1594" s="226">
        <v>0</v>
      </c>
      <c r="N1594" s="226">
        <v>0</v>
      </c>
      <c r="O1594" s="226">
        <v>0</v>
      </c>
      <c r="P1594" s="226">
        <v>0</v>
      </c>
      <c r="Q1594" s="226">
        <v>0</v>
      </c>
      <c r="R1594" s="226">
        <v>0</v>
      </c>
      <c r="S1594" s="226">
        <v>0</v>
      </c>
      <c r="T1594" s="226">
        <v>0</v>
      </c>
      <c r="U1594" s="226">
        <v>0</v>
      </c>
      <c r="V1594" s="226">
        <v>0</v>
      </c>
      <c r="W1594" s="226">
        <v>0</v>
      </c>
      <c r="X1594" s="226">
        <v>0</v>
      </c>
      <c r="Y1594" s="226">
        <v>0</v>
      </c>
      <c r="Z1594" s="226">
        <v>0</v>
      </c>
      <c r="AA1594" s="226">
        <v>0</v>
      </c>
      <c r="AB1594" s="226">
        <v>0</v>
      </c>
      <c r="AC1594" s="226">
        <v>0</v>
      </c>
      <c r="AD1594" s="226">
        <v>0</v>
      </c>
      <c r="AE1594" s="226">
        <v>0</v>
      </c>
      <c r="AF1594" s="226">
        <v>0</v>
      </c>
      <c r="AG1594" s="226">
        <v>0</v>
      </c>
      <c r="AH1594" s="226">
        <v>0</v>
      </c>
      <c r="AI1594" s="226">
        <v>0</v>
      </c>
      <c r="AJ1594" s="226">
        <v>0</v>
      </c>
    </row>
    <row r="1595" spans="1:36" x14ac:dyDescent="0.25">
      <c r="A1595" s="17"/>
      <c r="B1595" s="226" t="s">
        <v>156</v>
      </c>
      <c r="D1595" s="226">
        <v>0</v>
      </c>
      <c r="E1595" s="226">
        <v>0</v>
      </c>
      <c r="F1595" s="226">
        <v>0</v>
      </c>
      <c r="G1595" s="226">
        <v>0</v>
      </c>
      <c r="H1595" s="226">
        <v>0</v>
      </c>
      <c r="I1595" s="226">
        <v>0</v>
      </c>
      <c r="J1595" s="226">
        <v>0</v>
      </c>
      <c r="K1595" s="226">
        <v>0</v>
      </c>
      <c r="L1595" s="226">
        <v>0</v>
      </c>
      <c r="M1595" s="226">
        <v>0</v>
      </c>
      <c r="N1595" s="226">
        <v>0</v>
      </c>
      <c r="O1595" s="226">
        <v>0</v>
      </c>
      <c r="P1595" s="226">
        <v>0</v>
      </c>
      <c r="Q1595" s="226">
        <v>0</v>
      </c>
      <c r="R1595" s="226">
        <v>0</v>
      </c>
      <c r="S1595" s="226">
        <v>0</v>
      </c>
      <c r="T1595" s="226">
        <v>0</v>
      </c>
      <c r="U1595" s="226">
        <v>0</v>
      </c>
      <c r="V1595" s="226">
        <v>0</v>
      </c>
      <c r="W1595" s="226">
        <v>0</v>
      </c>
      <c r="X1595" s="226">
        <v>0</v>
      </c>
      <c r="Y1595" s="226">
        <v>0</v>
      </c>
      <c r="Z1595" s="226">
        <v>0</v>
      </c>
      <c r="AA1595" s="226">
        <v>0</v>
      </c>
      <c r="AB1595" s="226">
        <v>0</v>
      </c>
      <c r="AC1595" s="226">
        <v>0</v>
      </c>
      <c r="AD1595" s="226">
        <v>0</v>
      </c>
      <c r="AE1595" s="226">
        <v>0</v>
      </c>
      <c r="AF1595" s="226">
        <v>0</v>
      </c>
      <c r="AG1595" s="226">
        <v>0</v>
      </c>
      <c r="AH1595" s="226">
        <v>0</v>
      </c>
      <c r="AI1595" s="226">
        <v>0</v>
      </c>
      <c r="AJ1595" s="226">
        <v>0</v>
      </c>
    </row>
    <row r="1596" spans="1:36" x14ac:dyDescent="0.25">
      <c r="A1596" s="17"/>
      <c r="B1596" s="226" t="s">
        <v>152</v>
      </c>
      <c r="D1596" s="226">
        <v>301.10000000000002</v>
      </c>
      <c r="E1596" s="226">
        <v>382</v>
      </c>
      <c r="F1596" s="226">
        <v>414.4</v>
      </c>
      <c r="G1596" s="226">
        <v>284.39999999999998</v>
      </c>
      <c r="H1596" s="226">
        <v>312</v>
      </c>
      <c r="I1596" s="226">
        <v>314.10000000000002</v>
      </c>
      <c r="J1596" s="226">
        <v>269.7</v>
      </c>
      <c r="K1596" s="226">
        <v>260.10000000000002</v>
      </c>
      <c r="L1596" s="226">
        <v>257.89999999999998</v>
      </c>
      <c r="M1596" s="226">
        <v>255.8</v>
      </c>
      <c r="N1596" s="226">
        <v>277.60000000000002</v>
      </c>
      <c r="O1596" s="226">
        <v>298</v>
      </c>
      <c r="P1596" s="226">
        <v>313.39999999999998</v>
      </c>
      <c r="Q1596" s="226">
        <v>326.5</v>
      </c>
      <c r="R1596" s="226">
        <v>338</v>
      </c>
      <c r="S1596" s="226">
        <v>350.4</v>
      </c>
      <c r="T1596" s="226">
        <v>358</v>
      </c>
      <c r="U1596" s="226">
        <v>359.8</v>
      </c>
      <c r="V1596" s="226">
        <v>365.1</v>
      </c>
      <c r="W1596" s="226">
        <v>373.2</v>
      </c>
      <c r="X1596" s="226">
        <v>375.1</v>
      </c>
      <c r="Y1596" s="226">
        <v>382.5</v>
      </c>
      <c r="Z1596" s="226">
        <v>374.9</v>
      </c>
      <c r="AA1596" s="226">
        <v>376.5</v>
      </c>
      <c r="AB1596" s="226">
        <v>374.9</v>
      </c>
      <c r="AC1596" s="226">
        <v>369.9</v>
      </c>
      <c r="AD1596" s="226">
        <v>365.5</v>
      </c>
      <c r="AE1596" s="226">
        <v>363.7</v>
      </c>
      <c r="AF1596" s="226">
        <v>360.9</v>
      </c>
      <c r="AG1596" s="226">
        <v>363</v>
      </c>
      <c r="AH1596" s="226">
        <v>363.5</v>
      </c>
      <c r="AI1596" s="226">
        <v>365.6</v>
      </c>
      <c r="AJ1596" s="226">
        <v>377.2</v>
      </c>
    </row>
    <row r="1597" spans="1:36" x14ac:dyDescent="0.25">
      <c r="A1597" s="17"/>
      <c r="B1597" s="226" t="s">
        <v>2212</v>
      </c>
      <c r="D1597" s="226">
        <v>1649.6</v>
      </c>
      <c r="E1597" s="226">
        <v>1802.3</v>
      </c>
      <c r="F1597" s="226">
        <v>1750.6</v>
      </c>
      <c r="G1597" s="226">
        <v>1638.1</v>
      </c>
      <c r="H1597" s="226">
        <v>1736.6</v>
      </c>
      <c r="I1597" s="226">
        <v>1791</v>
      </c>
      <c r="J1597" s="226">
        <v>1826.4</v>
      </c>
      <c r="K1597" s="226">
        <v>1881.1</v>
      </c>
      <c r="L1597" s="226">
        <v>1935.8</v>
      </c>
      <c r="M1597" s="226">
        <v>1973.8</v>
      </c>
      <c r="N1597" s="226">
        <v>2013.3</v>
      </c>
      <c r="O1597" s="226">
        <v>2050.3000000000002</v>
      </c>
      <c r="P1597" s="226">
        <v>2084.4</v>
      </c>
      <c r="Q1597" s="226">
        <v>2123.1</v>
      </c>
      <c r="R1597" s="226">
        <v>2165.1</v>
      </c>
      <c r="S1597" s="226">
        <v>2202.5</v>
      </c>
      <c r="T1597" s="226">
        <v>2234.3000000000002</v>
      </c>
      <c r="U1597" s="226">
        <v>2263.9</v>
      </c>
      <c r="V1597" s="226">
        <v>2294.6</v>
      </c>
      <c r="W1597" s="226">
        <v>2331.3000000000002</v>
      </c>
      <c r="X1597" s="226">
        <v>2363.9</v>
      </c>
      <c r="Y1597" s="226">
        <v>2394.4</v>
      </c>
      <c r="Z1597" s="226">
        <v>2421</v>
      </c>
      <c r="AA1597" s="226">
        <v>2457.4</v>
      </c>
      <c r="AB1597" s="226">
        <v>2491.6999999999998</v>
      </c>
      <c r="AC1597" s="226">
        <v>2529</v>
      </c>
      <c r="AD1597" s="226">
        <v>2562.1999999999998</v>
      </c>
      <c r="AE1597" s="226">
        <v>2594.4</v>
      </c>
      <c r="AF1597" s="226">
        <v>2631.1</v>
      </c>
      <c r="AG1597" s="226">
        <v>2659.7</v>
      </c>
      <c r="AH1597" s="226">
        <v>2674.8</v>
      </c>
      <c r="AI1597" s="226">
        <v>2711.5</v>
      </c>
      <c r="AJ1597" s="226">
        <v>2772.2</v>
      </c>
    </row>
    <row r="1598" spans="1:36" x14ac:dyDescent="0.25">
      <c r="A1598" s="17"/>
    </row>
    <row r="1599" spans="1:36" x14ac:dyDescent="0.25">
      <c r="A1599" s="17"/>
    </row>
    <row r="1600" spans="1:36" x14ac:dyDescent="0.25">
      <c r="A1600" s="17"/>
      <c r="B1600" s="226" t="s">
        <v>2229</v>
      </c>
    </row>
    <row r="1601" spans="1:36" x14ac:dyDescent="0.25">
      <c r="A1601" s="17"/>
      <c r="B1601" s="226" t="s">
        <v>238</v>
      </c>
      <c r="D1601" s="226">
        <v>62.2</v>
      </c>
      <c r="E1601" s="226">
        <v>66.7</v>
      </c>
      <c r="F1601" s="226">
        <v>58.1</v>
      </c>
      <c r="G1601" s="226">
        <v>57.2</v>
      </c>
      <c r="H1601" s="226">
        <v>62</v>
      </c>
      <c r="I1601" s="226">
        <v>66.099999999999994</v>
      </c>
      <c r="J1601" s="226">
        <v>72.900000000000006</v>
      </c>
      <c r="K1601" s="226">
        <v>78.2</v>
      </c>
      <c r="L1601" s="226">
        <v>82.8</v>
      </c>
      <c r="M1601" s="226">
        <v>85.9</v>
      </c>
      <c r="N1601" s="226">
        <v>86.8</v>
      </c>
      <c r="O1601" s="226">
        <v>87.7</v>
      </c>
      <c r="P1601" s="226">
        <v>88.7</v>
      </c>
      <c r="Q1601" s="226">
        <v>90.5</v>
      </c>
      <c r="R1601" s="226">
        <v>92.6</v>
      </c>
      <c r="S1601" s="226">
        <v>94.3</v>
      </c>
      <c r="T1601" s="226">
        <v>95.9</v>
      </c>
      <c r="U1601" s="226">
        <v>97.8</v>
      </c>
      <c r="V1601" s="226">
        <v>99.4</v>
      </c>
      <c r="W1601" s="226">
        <v>101.4</v>
      </c>
      <c r="X1601" s="226">
        <v>103.5</v>
      </c>
      <c r="Y1601" s="226">
        <v>104.8</v>
      </c>
      <c r="Z1601" s="226">
        <v>107.3</v>
      </c>
      <c r="AA1601" s="226">
        <v>109.7</v>
      </c>
      <c r="AB1601" s="226">
        <v>112.2</v>
      </c>
      <c r="AC1601" s="226">
        <v>115.3</v>
      </c>
      <c r="AD1601" s="226">
        <v>117.9</v>
      </c>
      <c r="AE1601" s="226">
        <v>120.1</v>
      </c>
      <c r="AF1601" s="226">
        <v>122.9</v>
      </c>
      <c r="AG1601" s="226">
        <v>124.4</v>
      </c>
      <c r="AH1601" s="226">
        <v>124.8</v>
      </c>
      <c r="AI1601" s="226">
        <v>127</v>
      </c>
      <c r="AJ1601" s="226">
        <v>130.5</v>
      </c>
    </row>
    <row r="1602" spans="1:36" x14ac:dyDescent="0.25">
      <c r="A1602" s="17"/>
      <c r="B1602" s="226" t="s">
        <v>239</v>
      </c>
      <c r="D1602" s="226">
        <v>0.4</v>
      </c>
      <c r="E1602" s="226">
        <v>0.3</v>
      </c>
      <c r="F1602" s="226">
        <v>0.3</v>
      </c>
      <c r="G1602" s="226">
        <v>0.3</v>
      </c>
      <c r="H1602" s="226">
        <v>0.3</v>
      </c>
      <c r="I1602" s="226">
        <v>0.3</v>
      </c>
      <c r="J1602" s="226">
        <v>0.3</v>
      </c>
      <c r="K1602" s="226">
        <v>0.3</v>
      </c>
      <c r="L1602" s="226">
        <v>0.3</v>
      </c>
      <c r="M1602" s="226">
        <v>0.3</v>
      </c>
      <c r="N1602" s="226">
        <v>0.3</v>
      </c>
      <c r="O1602" s="226">
        <v>0.3</v>
      </c>
      <c r="P1602" s="226">
        <v>0.3</v>
      </c>
      <c r="Q1602" s="226">
        <v>0.3</v>
      </c>
      <c r="R1602" s="226">
        <v>0.3</v>
      </c>
      <c r="S1602" s="226">
        <v>0.3</v>
      </c>
      <c r="T1602" s="226">
        <v>0.3</v>
      </c>
      <c r="U1602" s="226">
        <v>0.3</v>
      </c>
      <c r="V1602" s="226">
        <v>0.3</v>
      </c>
      <c r="W1602" s="226">
        <v>0.3</v>
      </c>
      <c r="X1602" s="226">
        <v>0.3</v>
      </c>
      <c r="Y1602" s="226">
        <v>0.3</v>
      </c>
      <c r="Z1602" s="226">
        <v>0.3</v>
      </c>
      <c r="AA1602" s="226">
        <v>0.3</v>
      </c>
      <c r="AB1602" s="226">
        <v>0.3</v>
      </c>
      <c r="AC1602" s="226">
        <v>0.3</v>
      </c>
      <c r="AD1602" s="226">
        <v>0.3</v>
      </c>
      <c r="AE1602" s="226">
        <v>0.3</v>
      </c>
      <c r="AF1602" s="226">
        <v>0.3</v>
      </c>
      <c r="AG1602" s="226">
        <v>0.3</v>
      </c>
      <c r="AH1602" s="226">
        <v>0.3</v>
      </c>
      <c r="AI1602" s="226">
        <v>0.3</v>
      </c>
      <c r="AJ1602" s="226">
        <v>0.3</v>
      </c>
    </row>
    <row r="1603" spans="1:36" x14ac:dyDescent="0.25">
      <c r="A1603" s="17"/>
      <c r="B1603" s="226" t="s">
        <v>158</v>
      </c>
      <c r="D1603" s="226">
        <v>0.2</v>
      </c>
      <c r="E1603" s="226">
        <v>0.2</v>
      </c>
      <c r="F1603" s="226">
        <v>0.3</v>
      </c>
      <c r="G1603" s="226">
        <v>0.3</v>
      </c>
      <c r="H1603" s="226">
        <v>0.3</v>
      </c>
      <c r="I1603" s="226">
        <v>0.3</v>
      </c>
      <c r="J1603" s="226">
        <v>0.2</v>
      </c>
      <c r="K1603" s="226">
        <v>0.2</v>
      </c>
      <c r="L1603" s="226">
        <v>0.2</v>
      </c>
      <c r="M1603" s="226">
        <v>0.2</v>
      </c>
      <c r="N1603" s="226">
        <v>0.2</v>
      </c>
      <c r="O1603" s="226">
        <v>0.2</v>
      </c>
      <c r="P1603" s="226">
        <v>0.2</v>
      </c>
      <c r="Q1603" s="226">
        <v>0.2</v>
      </c>
      <c r="R1603" s="226">
        <v>0.2</v>
      </c>
      <c r="S1603" s="226">
        <v>0.2</v>
      </c>
      <c r="T1603" s="226">
        <v>0.2</v>
      </c>
      <c r="U1603" s="226">
        <v>0.2</v>
      </c>
      <c r="V1603" s="226">
        <v>0.2</v>
      </c>
      <c r="W1603" s="226">
        <v>0.2</v>
      </c>
      <c r="X1603" s="226">
        <v>0.2</v>
      </c>
      <c r="Y1603" s="226">
        <v>0.2</v>
      </c>
      <c r="Z1603" s="226">
        <v>0.2</v>
      </c>
      <c r="AA1603" s="226">
        <v>0.2</v>
      </c>
      <c r="AB1603" s="226">
        <v>0.2</v>
      </c>
      <c r="AC1603" s="226">
        <v>0.2</v>
      </c>
      <c r="AD1603" s="226">
        <v>0.2</v>
      </c>
      <c r="AE1603" s="226">
        <v>0.2</v>
      </c>
      <c r="AF1603" s="226">
        <v>0.2</v>
      </c>
      <c r="AG1603" s="226">
        <v>0.2</v>
      </c>
      <c r="AH1603" s="226">
        <v>0.2</v>
      </c>
      <c r="AI1603" s="226">
        <v>0.2</v>
      </c>
      <c r="AJ1603" s="226">
        <v>0.2</v>
      </c>
    </row>
    <row r="1604" spans="1:36" x14ac:dyDescent="0.25">
      <c r="A1604" s="17"/>
      <c r="B1604" s="226" t="s">
        <v>2230</v>
      </c>
      <c r="D1604" s="226">
        <v>0</v>
      </c>
      <c r="E1604" s="226">
        <v>0</v>
      </c>
      <c r="F1604" s="226">
        <v>0</v>
      </c>
      <c r="G1604" s="226">
        <v>0</v>
      </c>
      <c r="H1604" s="226">
        <v>0</v>
      </c>
      <c r="I1604" s="226">
        <v>0</v>
      </c>
      <c r="J1604" s="226">
        <v>0</v>
      </c>
      <c r="K1604" s="226">
        <v>0</v>
      </c>
      <c r="L1604" s="226">
        <v>0</v>
      </c>
      <c r="M1604" s="226">
        <v>0</v>
      </c>
      <c r="N1604" s="226">
        <v>0</v>
      </c>
      <c r="O1604" s="226">
        <v>0</v>
      </c>
      <c r="P1604" s="226">
        <v>0</v>
      </c>
      <c r="Q1604" s="226">
        <v>0</v>
      </c>
      <c r="R1604" s="226">
        <v>0</v>
      </c>
      <c r="S1604" s="226">
        <v>0</v>
      </c>
      <c r="T1604" s="226">
        <v>0</v>
      </c>
      <c r="U1604" s="226">
        <v>0</v>
      </c>
      <c r="V1604" s="226">
        <v>0</v>
      </c>
      <c r="W1604" s="226">
        <v>0</v>
      </c>
      <c r="X1604" s="226">
        <v>0</v>
      </c>
      <c r="Y1604" s="226">
        <v>0</v>
      </c>
      <c r="Z1604" s="226">
        <v>0</v>
      </c>
      <c r="AA1604" s="226">
        <v>0</v>
      </c>
      <c r="AB1604" s="226">
        <v>0</v>
      </c>
      <c r="AC1604" s="226">
        <v>0</v>
      </c>
      <c r="AD1604" s="226">
        <v>0</v>
      </c>
      <c r="AE1604" s="226">
        <v>0</v>
      </c>
      <c r="AF1604" s="226">
        <v>0</v>
      </c>
      <c r="AG1604" s="226">
        <v>0</v>
      </c>
      <c r="AH1604" s="226">
        <v>0</v>
      </c>
      <c r="AI1604" s="226">
        <v>0</v>
      </c>
      <c r="AJ1604" s="226">
        <v>0</v>
      </c>
    </row>
    <row r="1605" spans="1:36" x14ac:dyDescent="0.25">
      <c r="A1605" s="17"/>
      <c r="B1605" s="226" t="s">
        <v>2231</v>
      </c>
      <c r="D1605" s="226">
        <v>0</v>
      </c>
      <c r="E1605" s="226">
        <v>0</v>
      </c>
      <c r="F1605" s="226">
        <v>0</v>
      </c>
      <c r="G1605" s="226">
        <v>0</v>
      </c>
      <c r="H1605" s="226">
        <v>0</v>
      </c>
      <c r="I1605" s="226">
        <v>0</v>
      </c>
      <c r="J1605" s="226">
        <v>0</v>
      </c>
      <c r="K1605" s="226">
        <v>0</v>
      </c>
      <c r="L1605" s="226">
        <v>0</v>
      </c>
      <c r="M1605" s="226">
        <v>0</v>
      </c>
      <c r="N1605" s="226">
        <v>0</v>
      </c>
      <c r="O1605" s="226">
        <v>0</v>
      </c>
      <c r="P1605" s="226">
        <v>0</v>
      </c>
      <c r="Q1605" s="226">
        <v>0</v>
      </c>
      <c r="R1605" s="226">
        <v>0</v>
      </c>
      <c r="S1605" s="226">
        <v>0</v>
      </c>
      <c r="T1605" s="226">
        <v>0</v>
      </c>
      <c r="U1605" s="226">
        <v>0</v>
      </c>
      <c r="V1605" s="226">
        <v>0</v>
      </c>
      <c r="W1605" s="226">
        <v>0</v>
      </c>
      <c r="X1605" s="226">
        <v>0</v>
      </c>
      <c r="Y1605" s="226">
        <v>0</v>
      </c>
      <c r="Z1605" s="226">
        <v>0</v>
      </c>
      <c r="AA1605" s="226">
        <v>0</v>
      </c>
      <c r="AB1605" s="226">
        <v>0</v>
      </c>
      <c r="AC1605" s="226">
        <v>0</v>
      </c>
      <c r="AD1605" s="226">
        <v>0</v>
      </c>
      <c r="AE1605" s="226">
        <v>0</v>
      </c>
      <c r="AF1605" s="226">
        <v>0</v>
      </c>
      <c r="AG1605" s="226">
        <v>0</v>
      </c>
      <c r="AH1605" s="226">
        <v>0</v>
      </c>
      <c r="AI1605" s="226">
        <v>0</v>
      </c>
      <c r="AJ1605" s="226">
        <v>0</v>
      </c>
    </row>
    <row r="1606" spans="1:36" x14ac:dyDescent="0.25">
      <c r="A1606" s="17"/>
      <c r="B1606" s="226" t="s">
        <v>156</v>
      </c>
      <c r="D1606" s="226">
        <v>0</v>
      </c>
      <c r="E1606" s="226">
        <v>0</v>
      </c>
      <c r="F1606" s="226">
        <v>0</v>
      </c>
      <c r="G1606" s="226">
        <v>0</v>
      </c>
      <c r="H1606" s="226">
        <v>0</v>
      </c>
      <c r="I1606" s="226">
        <v>0</v>
      </c>
      <c r="J1606" s="226">
        <v>0</v>
      </c>
      <c r="K1606" s="226">
        <v>0</v>
      </c>
      <c r="L1606" s="226">
        <v>0</v>
      </c>
      <c r="M1606" s="226">
        <v>0</v>
      </c>
      <c r="N1606" s="226">
        <v>0</v>
      </c>
      <c r="O1606" s="226">
        <v>0</v>
      </c>
      <c r="P1606" s="226">
        <v>0</v>
      </c>
      <c r="Q1606" s="226">
        <v>0</v>
      </c>
      <c r="R1606" s="226">
        <v>0</v>
      </c>
      <c r="S1606" s="226">
        <v>0</v>
      </c>
      <c r="T1606" s="226">
        <v>0</v>
      </c>
      <c r="U1606" s="226">
        <v>0</v>
      </c>
      <c r="V1606" s="226">
        <v>0</v>
      </c>
      <c r="W1606" s="226">
        <v>0</v>
      </c>
      <c r="X1606" s="226">
        <v>0</v>
      </c>
      <c r="Y1606" s="226">
        <v>0</v>
      </c>
      <c r="Z1606" s="226">
        <v>0</v>
      </c>
      <c r="AA1606" s="226">
        <v>0</v>
      </c>
      <c r="AB1606" s="226">
        <v>0</v>
      </c>
      <c r="AC1606" s="226">
        <v>0</v>
      </c>
      <c r="AD1606" s="226">
        <v>0</v>
      </c>
      <c r="AE1606" s="226">
        <v>0</v>
      </c>
      <c r="AF1606" s="226">
        <v>0</v>
      </c>
      <c r="AG1606" s="226">
        <v>0</v>
      </c>
      <c r="AH1606" s="226">
        <v>0</v>
      </c>
      <c r="AI1606" s="226">
        <v>0</v>
      </c>
      <c r="AJ1606" s="226">
        <v>0</v>
      </c>
    </row>
    <row r="1607" spans="1:36" x14ac:dyDescent="0.25">
      <c r="A1607" s="17"/>
      <c r="B1607" s="226" t="s">
        <v>2232</v>
      </c>
      <c r="D1607" s="226">
        <v>2.7</v>
      </c>
      <c r="E1607" s="226">
        <v>3.1</v>
      </c>
      <c r="F1607" s="226">
        <v>3.8</v>
      </c>
      <c r="G1607" s="226">
        <v>4.0999999999999996</v>
      </c>
      <c r="H1607" s="226">
        <v>3.8</v>
      </c>
      <c r="I1607" s="226">
        <v>3.6</v>
      </c>
      <c r="J1607" s="226">
        <v>3</v>
      </c>
      <c r="K1607" s="226">
        <v>2.8</v>
      </c>
      <c r="L1607" s="226">
        <v>2.7</v>
      </c>
      <c r="M1607" s="226">
        <v>2.5</v>
      </c>
      <c r="N1607" s="226">
        <v>2.7</v>
      </c>
      <c r="O1607" s="226">
        <v>2.8</v>
      </c>
      <c r="P1607" s="226">
        <v>2.8</v>
      </c>
      <c r="Q1607" s="226">
        <v>2.9</v>
      </c>
      <c r="R1607" s="226">
        <v>2.9</v>
      </c>
      <c r="S1607" s="226">
        <v>3</v>
      </c>
      <c r="T1607" s="226">
        <v>3.1</v>
      </c>
      <c r="U1607" s="226">
        <v>3.1</v>
      </c>
      <c r="V1607" s="226">
        <v>3.1</v>
      </c>
      <c r="W1607" s="226">
        <v>3.2</v>
      </c>
      <c r="X1607" s="226">
        <v>3.2</v>
      </c>
      <c r="Y1607" s="226">
        <v>3.3</v>
      </c>
      <c r="Z1607" s="226">
        <v>3.2</v>
      </c>
      <c r="AA1607" s="226">
        <v>3.2</v>
      </c>
      <c r="AB1607" s="226">
        <v>3.2</v>
      </c>
      <c r="AC1607" s="226">
        <v>3.2</v>
      </c>
      <c r="AD1607" s="226">
        <v>3.1</v>
      </c>
      <c r="AE1607" s="226">
        <v>3.1</v>
      </c>
      <c r="AF1607" s="226">
        <v>3.1</v>
      </c>
      <c r="AG1607" s="226">
        <v>3.1</v>
      </c>
      <c r="AH1607" s="226">
        <v>3.1</v>
      </c>
      <c r="AI1607" s="226">
        <v>3.1</v>
      </c>
      <c r="AJ1607" s="226">
        <v>3.2</v>
      </c>
    </row>
    <row r="1608" spans="1:36" x14ac:dyDescent="0.25">
      <c r="A1608" s="17"/>
      <c r="B1608" s="226" t="s">
        <v>2233</v>
      </c>
      <c r="D1608" s="226">
        <v>0</v>
      </c>
      <c r="E1608" s="226">
        <v>0</v>
      </c>
      <c r="F1608" s="226">
        <v>0</v>
      </c>
      <c r="G1608" s="226">
        <v>0</v>
      </c>
      <c r="H1608" s="226">
        <v>0</v>
      </c>
      <c r="I1608" s="226">
        <v>0</v>
      </c>
      <c r="J1608" s="226">
        <v>0</v>
      </c>
      <c r="K1608" s="226">
        <v>0</v>
      </c>
      <c r="L1608" s="226">
        <v>0</v>
      </c>
      <c r="M1608" s="226">
        <v>0</v>
      </c>
      <c r="N1608" s="226">
        <v>0</v>
      </c>
      <c r="O1608" s="226">
        <v>0</v>
      </c>
      <c r="P1608" s="226">
        <v>0</v>
      </c>
      <c r="Q1608" s="226">
        <v>0</v>
      </c>
      <c r="R1608" s="226">
        <v>0</v>
      </c>
      <c r="S1608" s="226">
        <v>0</v>
      </c>
      <c r="T1608" s="226">
        <v>0</v>
      </c>
      <c r="U1608" s="226">
        <v>0</v>
      </c>
      <c r="V1608" s="226">
        <v>0</v>
      </c>
      <c r="W1608" s="226">
        <v>0</v>
      </c>
      <c r="X1608" s="226">
        <v>0</v>
      </c>
      <c r="Y1608" s="226">
        <v>0</v>
      </c>
      <c r="Z1608" s="226">
        <v>0</v>
      </c>
      <c r="AA1608" s="226">
        <v>0</v>
      </c>
      <c r="AB1608" s="226">
        <v>0</v>
      </c>
      <c r="AC1608" s="226">
        <v>0</v>
      </c>
      <c r="AD1608" s="226">
        <v>0</v>
      </c>
      <c r="AE1608" s="226">
        <v>0</v>
      </c>
      <c r="AF1608" s="226">
        <v>0</v>
      </c>
      <c r="AG1608" s="226">
        <v>0</v>
      </c>
      <c r="AH1608" s="226">
        <v>0</v>
      </c>
      <c r="AI1608" s="226">
        <v>0</v>
      </c>
      <c r="AJ1608" s="226">
        <v>0</v>
      </c>
    </row>
    <row r="1609" spans="1:36" x14ac:dyDescent="0.25">
      <c r="A1609" s="17"/>
      <c r="B1609" s="226" t="s">
        <v>2234</v>
      </c>
      <c r="D1609" s="226">
        <v>0</v>
      </c>
      <c r="E1609" s="226">
        <v>0</v>
      </c>
      <c r="F1609" s="226">
        <v>0</v>
      </c>
      <c r="G1609" s="226">
        <v>0</v>
      </c>
      <c r="H1609" s="226">
        <v>0</v>
      </c>
      <c r="I1609" s="226">
        <v>0</v>
      </c>
      <c r="J1609" s="226">
        <v>0</v>
      </c>
      <c r="K1609" s="226">
        <v>0</v>
      </c>
      <c r="L1609" s="226">
        <v>0</v>
      </c>
      <c r="M1609" s="226">
        <v>0</v>
      </c>
      <c r="N1609" s="226">
        <v>0</v>
      </c>
      <c r="O1609" s="226">
        <v>0</v>
      </c>
      <c r="P1609" s="226">
        <v>0</v>
      </c>
      <c r="Q1609" s="226">
        <v>0</v>
      </c>
      <c r="R1609" s="226">
        <v>0</v>
      </c>
      <c r="S1609" s="226">
        <v>0</v>
      </c>
      <c r="T1609" s="226">
        <v>0</v>
      </c>
      <c r="U1609" s="226">
        <v>0</v>
      </c>
      <c r="V1609" s="226">
        <v>0</v>
      </c>
      <c r="W1609" s="226">
        <v>0</v>
      </c>
      <c r="X1609" s="226">
        <v>0</v>
      </c>
      <c r="Y1609" s="226">
        <v>0</v>
      </c>
      <c r="Z1609" s="226">
        <v>0</v>
      </c>
      <c r="AA1609" s="226">
        <v>0</v>
      </c>
      <c r="AB1609" s="226">
        <v>0</v>
      </c>
      <c r="AC1609" s="226">
        <v>0</v>
      </c>
      <c r="AD1609" s="226">
        <v>0</v>
      </c>
      <c r="AE1609" s="226">
        <v>0</v>
      </c>
      <c r="AF1609" s="226">
        <v>0</v>
      </c>
      <c r="AG1609" s="226">
        <v>0</v>
      </c>
      <c r="AH1609" s="226">
        <v>0</v>
      </c>
      <c r="AI1609" s="226">
        <v>0</v>
      </c>
      <c r="AJ1609" s="226">
        <v>0</v>
      </c>
    </row>
    <row r="1610" spans="1:36" x14ac:dyDescent="0.25">
      <c r="A1610" s="17"/>
      <c r="B1610" s="226" t="s">
        <v>2235</v>
      </c>
    </row>
    <row r="1611" spans="1:36" x14ac:dyDescent="0.25">
      <c r="A1611" s="17"/>
      <c r="B1611" s="226" t="s">
        <v>238</v>
      </c>
      <c r="D1611" s="226">
        <v>628.9</v>
      </c>
      <c r="E1611" s="226">
        <v>674.5</v>
      </c>
      <c r="F1611" s="226">
        <v>587.5</v>
      </c>
      <c r="G1611" s="226">
        <v>578.4</v>
      </c>
      <c r="H1611" s="226">
        <v>626.79999999999995</v>
      </c>
      <c r="I1611" s="226">
        <v>668.3</v>
      </c>
      <c r="J1611" s="226">
        <v>736.9</v>
      </c>
      <c r="K1611" s="226">
        <v>790.6</v>
      </c>
      <c r="L1611" s="226">
        <v>837.2</v>
      </c>
      <c r="M1611" s="226">
        <v>868.3</v>
      </c>
      <c r="N1611" s="226">
        <v>878</v>
      </c>
      <c r="O1611" s="226">
        <v>886.5</v>
      </c>
      <c r="P1611" s="226">
        <v>897.1</v>
      </c>
      <c r="Q1611" s="226">
        <v>914.7</v>
      </c>
      <c r="R1611" s="226">
        <v>936.7</v>
      </c>
      <c r="S1611" s="226">
        <v>953.4</v>
      </c>
      <c r="T1611" s="226">
        <v>969.3</v>
      </c>
      <c r="U1611" s="226">
        <v>988.6</v>
      </c>
      <c r="V1611" s="226">
        <v>1005.4</v>
      </c>
      <c r="W1611" s="226">
        <v>1024.8</v>
      </c>
      <c r="X1611" s="226">
        <v>1046.0999999999999</v>
      </c>
      <c r="Y1611" s="226">
        <v>1060.0999999999999</v>
      </c>
      <c r="Z1611" s="226">
        <v>1084.5</v>
      </c>
      <c r="AA1611" s="226">
        <v>1109</v>
      </c>
      <c r="AB1611" s="226">
        <v>1134.4000000000001</v>
      </c>
      <c r="AC1611" s="226">
        <v>1165.4000000000001</v>
      </c>
      <c r="AD1611" s="226">
        <v>1191.8</v>
      </c>
      <c r="AE1611" s="226">
        <v>1214.7</v>
      </c>
      <c r="AF1611" s="226">
        <v>1242.4000000000001</v>
      </c>
      <c r="AG1611" s="226">
        <v>1257.7</v>
      </c>
      <c r="AH1611" s="226">
        <v>1261.8</v>
      </c>
      <c r="AI1611" s="226">
        <v>1284.2</v>
      </c>
      <c r="AJ1611" s="226">
        <v>1319</v>
      </c>
    </row>
    <row r="1612" spans="1:36" x14ac:dyDescent="0.25">
      <c r="A1612" s="17"/>
      <c r="B1612" s="226" t="s">
        <v>239</v>
      </c>
      <c r="D1612" s="226">
        <v>42.3</v>
      </c>
      <c r="E1612" s="226">
        <v>33.799999999999997</v>
      </c>
      <c r="F1612" s="226">
        <v>29.9</v>
      </c>
      <c r="G1612" s="226">
        <v>29.7</v>
      </c>
      <c r="H1612" s="226">
        <v>29.7</v>
      </c>
      <c r="I1612" s="226">
        <v>29.7</v>
      </c>
      <c r="J1612" s="226">
        <v>29.7</v>
      </c>
      <c r="K1612" s="226">
        <v>29.7</v>
      </c>
      <c r="L1612" s="226">
        <v>29.8</v>
      </c>
      <c r="M1612" s="226">
        <v>29.8</v>
      </c>
      <c r="N1612" s="226">
        <v>29.8</v>
      </c>
      <c r="O1612" s="226">
        <v>29.8</v>
      </c>
      <c r="P1612" s="226">
        <v>29.8</v>
      </c>
      <c r="Q1612" s="226">
        <v>29.8</v>
      </c>
      <c r="R1612" s="226">
        <v>29.8</v>
      </c>
      <c r="S1612" s="226">
        <v>29.8</v>
      </c>
      <c r="T1612" s="226">
        <v>29.8</v>
      </c>
      <c r="U1612" s="226">
        <v>29.8</v>
      </c>
      <c r="V1612" s="226">
        <v>29.8</v>
      </c>
      <c r="W1612" s="226">
        <v>29.8</v>
      </c>
      <c r="X1612" s="226">
        <v>29.8</v>
      </c>
      <c r="Y1612" s="226">
        <v>29.8</v>
      </c>
      <c r="Z1612" s="226">
        <v>29.8</v>
      </c>
      <c r="AA1612" s="226">
        <v>29.8</v>
      </c>
      <c r="AB1612" s="226">
        <v>29.8</v>
      </c>
      <c r="AC1612" s="226">
        <v>29.8</v>
      </c>
      <c r="AD1612" s="226">
        <v>29.8</v>
      </c>
      <c r="AE1612" s="226">
        <v>29.8</v>
      </c>
      <c r="AF1612" s="226">
        <v>29.8</v>
      </c>
      <c r="AG1612" s="226">
        <v>29.8</v>
      </c>
      <c r="AH1612" s="226">
        <v>29.7</v>
      </c>
      <c r="AI1612" s="226">
        <v>29.7</v>
      </c>
      <c r="AJ1612" s="226">
        <v>29.7</v>
      </c>
    </row>
    <row r="1613" spans="1:36" x14ac:dyDescent="0.25">
      <c r="A1613" s="17"/>
      <c r="B1613" s="226" t="s">
        <v>158</v>
      </c>
      <c r="D1613" s="226">
        <v>1.2</v>
      </c>
      <c r="E1613" s="226">
        <v>1.3</v>
      </c>
      <c r="F1613" s="226">
        <v>1.8</v>
      </c>
      <c r="G1613" s="226">
        <v>1.9</v>
      </c>
      <c r="H1613" s="226">
        <v>1.6</v>
      </c>
      <c r="I1613" s="226">
        <v>1.5</v>
      </c>
      <c r="J1613" s="226">
        <v>1.2</v>
      </c>
      <c r="K1613" s="226">
        <v>1.1000000000000001</v>
      </c>
      <c r="L1613" s="226">
        <v>1</v>
      </c>
      <c r="M1613" s="226">
        <v>1</v>
      </c>
      <c r="N1613" s="226">
        <v>1</v>
      </c>
      <c r="O1613" s="226">
        <v>1</v>
      </c>
      <c r="P1613" s="226">
        <v>1</v>
      </c>
      <c r="Q1613" s="226">
        <v>1.1000000000000001</v>
      </c>
      <c r="R1613" s="226">
        <v>1.1000000000000001</v>
      </c>
      <c r="S1613" s="226">
        <v>1.1000000000000001</v>
      </c>
      <c r="T1613" s="226">
        <v>1.1000000000000001</v>
      </c>
      <c r="U1613" s="226">
        <v>1.1000000000000001</v>
      </c>
      <c r="V1613" s="226">
        <v>1.1000000000000001</v>
      </c>
      <c r="W1613" s="226">
        <v>1.2</v>
      </c>
      <c r="X1613" s="226">
        <v>1.2</v>
      </c>
      <c r="Y1613" s="226">
        <v>1.2</v>
      </c>
      <c r="Z1613" s="226">
        <v>1.2</v>
      </c>
      <c r="AA1613" s="226">
        <v>1.2</v>
      </c>
      <c r="AB1613" s="226">
        <v>1.1000000000000001</v>
      </c>
      <c r="AC1613" s="226">
        <v>1.1000000000000001</v>
      </c>
      <c r="AD1613" s="226">
        <v>1.1000000000000001</v>
      </c>
      <c r="AE1613" s="226">
        <v>1.1000000000000001</v>
      </c>
      <c r="AF1613" s="226">
        <v>1.1000000000000001</v>
      </c>
      <c r="AG1613" s="226">
        <v>1.1000000000000001</v>
      </c>
      <c r="AH1613" s="226">
        <v>1.1000000000000001</v>
      </c>
      <c r="AI1613" s="226">
        <v>1.1000000000000001</v>
      </c>
      <c r="AJ1613" s="226">
        <v>1.1000000000000001</v>
      </c>
    </row>
    <row r="1614" spans="1:36" x14ac:dyDescent="0.25">
      <c r="A1614" s="17"/>
      <c r="B1614" s="226" t="s">
        <v>2230</v>
      </c>
      <c r="D1614" s="226">
        <v>0</v>
      </c>
      <c r="E1614" s="226">
        <v>0</v>
      </c>
      <c r="F1614" s="226">
        <v>0</v>
      </c>
      <c r="G1614" s="226">
        <v>0</v>
      </c>
      <c r="H1614" s="226">
        <v>0</v>
      </c>
      <c r="I1614" s="226">
        <v>0</v>
      </c>
      <c r="J1614" s="226">
        <v>0</v>
      </c>
      <c r="K1614" s="226">
        <v>0</v>
      </c>
      <c r="L1614" s="226">
        <v>0</v>
      </c>
      <c r="M1614" s="226">
        <v>0</v>
      </c>
      <c r="N1614" s="226">
        <v>0</v>
      </c>
      <c r="O1614" s="226">
        <v>0</v>
      </c>
      <c r="P1614" s="226">
        <v>0</v>
      </c>
      <c r="Q1614" s="226">
        <v>0</v>
      </c>
      <c r="R1614" s="226">
        <v>0</v>
      </c>
      <c r="S1614" s="226">
        <v>0</v>
      </c>
      <c r="T1614" s="226">
        <v>0</v>
      </c>
      <c r="U1614" s="226">
        <v>0</v>
      </c>
      <c r="V1614" s="226">
        <v>0</v>
      </c>
      <c r="W1614" s="226">
        <v>0</v>
      </c>
      <c r="X1614" s="226">
        <v>0</v>
      </c>
      <c r="Y1614" s="226">
        <v>0</v>
      </c>
      <c r="Z1614" s="226">
        <v>0</v>
      </c>
      <c r="AA1614" s="226">
        <v>0</v>
      </c>
      <c r="AB1614" s="226">
        <v>0</v>
      </c>
      <c r="AC1614" s="226">
        <v>0</v>
      </c>
      <c r="AD1614" s="226">
        <v>0</v>
      </c>
      <c r="AE1614" s="226">
        <v>0</v>
      </c>
      <c r="AF1614" s="226">
        <v>0</v>
      </c>
      <c r="AG1614" s="226">
        <v>0</v>
      </c>
      <c r="AH1614" s="226">
        <v>0</v>
      </c>
      <c r="AI1614" s="226">
        <v>0</v>
      </c>
      <c r="AJ1614" s="226">
        <v>0</v>
      </c>
    </row>
    <row r="1615" spans="1:36" x14ac:dyDescent="0.25">
      <c r="A1615" s="17"/>
      <c r="B1615" s="226" t="s">
        <v>2231</v>
      </c>
      <c r="D1615" s="226">
        <v>0</v>
      </c>
      <c r="E1615" s="226">
        <v>0</v>
      </c>
      <c r="F1615" s="226">
        <v>0</v>
      </c>
      <c r="G1615" s="226">
        <v>0</v>
      </c>
      <c r="H1615" s="226">
        <v>0</v>
      </c>
      <c r="I1615" s="226">
        <v>0</v>
      </c>
      <c r="J1615" s="226">
        <v>0</v>
      </c>
      <c r="K1615" s="226">
        <v>0</v>
      </c>
      <c r="L1615" s="226">
        <v>0</v>
      </c>
      <c r="M1615" s="226">
        <v>0</v>
      </c>
      <c r="N1615" s="226">
        <v>0</v>
      </c>
      <c r="O1615" s="226">
        <v>0</v>
      </c>
      <c r="P1615" s="226">
        <v>0</v>
      </c>
      <c r="Q1615" s="226">
        <v>0</v>
      </c>
      <c r="R1615" s="226">
        <v>0</v>
      </c>
      <c r="S1615" s="226">
        <v>0</v>
      </c>
      <c r="T1615" s="226">
        <v>0</v>
      </c>
      <c r="U1615" s="226">
        <v>0</v>
      </c>
      <c r="V1615" s="226">
        <v>0</v>
      </c>
      <c r="W1615" s="226">
        <v>0</v>
      </c>
      <c r="X1615" s="226">
        <v>0</v>
      </c>
      <c r="Y1615" s="226">
        <v>0</v>
      </c>
      <c r="Z1615" s="226">
        <v>0</v>
      </c>
      <c r="AA1615" s="226">
        <v>0</v>
      </c>
      <c r="AB1615" s="226">
        <v>0</v>
      </c>
      <c r="AC1615" s="226">
        <v>0</v>
      </c>
      <c r="AD1615" s="226">
        <v>0</v>
      </c>
      <c r="AE1615" s="226">
        <v>0</v>
      </c>
      <c r="AF1615" s="226">
        <v>0</v>
      </c>
      <c r="AG1615" s="226">
        <v>0</v>
      </c>
      <c r="AH1615" s="226">
        <v>0</v>
      </c>
      <c r="AI1615" s="226">
        <v>0</v>
      </c>
      <c r="AJ1615" s="226">
        <v>0</v>
      </c>
    </row>
    <row r="1616" spans="1:36" x14ac:dyDescent="0.25">
      <c r="A1616" s="17"/>
      <c r="B1616" s="226" t="s">
        <v>156</v>
      </c>
      <c r="D1616" s="226">
        <v>0</v>
      </c>
      <c r="E1616" s="226">
        <v>0</v>
      </c>
      <c r="F1616" s="226">
        <v>0</v>
      </c>
      <c r="G1616" s="226">
        <v>0</v>
      </c>
      <c r="H1616" s="226">
        <v>0</v>
      </c>
      <c r="I1616" s="226">
        <v>0</v>
      </c>
      <c r="J1616" s="226">
        <v>0</v>
      </c>
      <c r="K1616" s="226">
        <v>0</v>
      </c>
      <c r="L1616" s="226">
        <v>0</v>
      </c>
      <c r="M1616" s="226">
        <v>0</v>
      </c>
      <c r="N1616" s="226">
        <v>0</v>
      </c>
      <c r="O1616" s="226">
        <v>0</v>
      </c>
      <c r="P1616" s="226">
        <v>0</v>
      </c>
      <c r="Q1616" s="226">
        <v>0</v>
      </c>
      <c r="R1616" s="226">
        <v>0</v>
      </c>
      <c r="S1616" s="226">
        <v>0</v>
      </c>
      <c r="T1616" s="226">
        <v>0</v>
      </c>
      <c r="U1616" s="226">
        <v>0</v>
      </c>
      <c r="V1616" s="226">
        <v>0</v>
      </c>
      <c r="W1616" s="226">
        <v>0</v>
      </c>
      <c r="X1616" s="226">
        <v>0</v>
      </c>
      <c r="Y1616" s="226">
        <v>0</v>
      </c>
      <c r="Z1616" s="226">
        <v>0</v>
      </c>
      <c r="AA1616" s="226">
        <v>0</v>
      </c>
      <c r="AB1616" s="226">
        <v>0</v>
      </c>
      <c r="AC1616" s="226">
        <v>0</v>
      </c>
      <c r="AD1616" s="226">
        <v>0</v>
      </c>
      <c r="AE1616" s="226">
        <v>0</v>
      </c>
      <c r="AF1616" s="226">
        <v>0</v>
      </c>
      <c r="AG1616" s="226">
        <v>0</v>
      </c>
      <c r="AH1616" s="226">
        <v>0</v>
      </c>
      <c r="AI1616" s="226">
        <v>0</v>
      </c>
      <c r="AJ1616" s="226">
        <v>0</v>
      </c>
    </row>
    <row r="1617" spans="1:36" x14ac:dyDescent="0.25">
      <c r="A1617" s="17"/>
      <c r="B1617" s="226" t="s">
        <v>2232</v>
      </c>
      <c r="D1617" s="226">
        <v>271.10000000000002</v>
      </c>
      <c r="E1617" s="226">
        <v>304.8</v>
      </c>
      <c r="F1617" s="226">
        <v>376.1</v>
      </c>
      <c r="G1617" s="226">
        <v>407.3</v>
      </c>
      <c r="H1617" s="226">
        <v>373.3</v>
      </c>
      <c r="I1617" s="226">
        <v>355.4</v>
      </c>
      <c r="J1617" s="226">
        <v>300.60000000000002</v>
      </c>
      <c r="K1617" s="226">
        <v>277.10000000000002</v>
      </c>
      <c r="L1617" s="226">
        <v>262.89999999999998</v>
      </c>
      <c r="M1617" s="226">
        <v>251.3</v>
      </c>
      <c r="N1617" s="226">
        <v>262.8</v>
      </c>
      <c r="O1617" s="226">
        <v>272.7</v>
      </c>
      <c r="P1617" s="226">
        <v>279.39999999999998</v>
      </c>
      <c r="Q1617" s="226">
        <v>284.10000000000002</v>
      </c>
      <c r="R1617" s="226">
        <v>290.39999999999998</v>
      </c>
      <c r="S1617" s="226">
        <v>298.10000000000002</v>
      </c>
      <c r="T1617" s="226">
        <v>303.5</v>
      </c>
      <c r="U1617" s="226">
        <v>305.10000000000002</v>
      </c>
      <c r="V1617" s="226">
        <v>309.5</v>
      </c>
      <c r="W1617" s="226">
        <v>316.3</v>
      </c>
      <c r="X1617" s="226">
        <v>317.89999999999998</v>
      </c>
      <c r="Y1617" s="226">
        <v>323.7</v>
      </c>
      <c r="Z1617" s="226">
        <v>317.7</v>
      </c>
      <c r="AA1617" s="226">
        <v>318.89999999999998</v>
      </c>
      <c r="AB1617" s="226">
        <v>317.3</v>
      </c>
      <c r="AC1617" s="226">
        <v>313.60000000000002</v>
      </c>
      <c r="AD1617" s="226">
        <v>309.7</v>
      </c>
      <c r="AE1617" s="226">
        <v>307.5</v>
      </c>
      <c r="AF1617" s="226">
        <v>304.5</v>
      </c>
      <c r="AG1617" s="226">
        <v>305.7</v>
      </c>
      <c r="AH1617" s="226">
        <v>305.89999999999998</v>
      </c>
      <c r="AI1617" s="226">
        <v>306.8</v>
      </c>
      <c r="AJ1617" s="226">
        <v>315.7</v>
      </c>
    </row>
    <row r="1618" spans="1:36" x14ac:dyDescent="0.25">
      <c r="A1618" s="17"/>
      <c r="B1618" s="226" t="s">
        <v>2233</v>
      </c>
      <c r="D1618" s="226">
        <v>0</v>
      </c>
      <c r="E1618" s="226">
        <v>0</v>
      </c>
      <c r="F1618" s="226">
        <v>0</v>
      </c>
      <c r="G1618" s="226">
        <v>0</v>
      </c>
      <c r="H1618" s="226">
        <v>0</v>
      </c>
      <c r="I1618" s="226">
        <v>0</v>
      </c>
      <c r="J1618" s="226">
        <v>0</v>
      </c>
      <c r="K1618" s="226">
        <v>0</v>
      </c>
      <c r="L1618" s="226">
        <v>0</v>
      </c>
      <c r="M1618" s="226">
        <v>0</v>
      </c>
      <c r="N1618" s="226">
        <v>0</v>
      </c>
      <c r="O1618" s="226">
        <v>0</v>
      </c>
      <c r="P1618" s="226">
        <v>0</v>
      </c>
      <c r="Q1618" s="226">
        <v>0</v>
      </c>
      <c r="R1618" s="226">
        <v>0</v>
      </c>
      <c r="S1618" s="226">
        <v>0</v>
      </c>
      <c r="T1618" s="226">
        <v>0</v>
      </c>
      <c r="U1618" s="226">
        <v>0</v>
      </c>
      <c r="V1618" s="226">
        <v>0</v>
      </c>
      <c r="W1618" s="226">
        <v>0</v>
      </c>
      <c r="X1618" s="226">
        <v>0</v>
      </c>
      <c r="Y1618" s="226">
        <v>0</v>
      </c>
      <c r="Z1618" s="226">
        <v>0</v>
      </c>
      <c r="AA1618" s="226">
        <v>0</v>
      </c>
      <c r="AB1618" s="226">
        <v>0</v>
      </c>
      <c r="AC1618" s="226">
        <v>0</v>
      </c>
      <c r="AD1618" s="226">
        <v>0</v>
      </c>
      <c r="AE1618" s="226">
        <v>0</v>
      </c>
      <c r="AF1618" s="226">
        <v>0</v>
      </c>
      <c r="AG1618" s="226">
        <v>0</v>
      </c>
      <c r="AH1618" s="226">
        <v>0</v>
      </c>
      <c r="AI1618" s="226">
        <v>0</v>
      </c>
      <c r="AJ1618" s="226">
        <v>0</v>
      </c>
    </row>
    <row r="1619" spans="1:36" x14ac:dyDescent="0.25">
      <c r="A1619" s="17"/>
      <c r="B1619" s="226" t="s">
        <v>2234</v>
      </c>
      <c r="D1619" s="226">
        <v>0</v>
      </c>
      <c r="E1619" s="226">
        <v>0</v>
      </c>
      <c r="F1619" s="226">
        <v>0</v>
      </c>
      <c r="G1619" s="226">
        <v>0</v>
      </c>
      <c r="H1619" s="226">
        <v>0</v>
      </c>
      <c r="I1619" s="226">
        <v>0</v>
      </c>
      <c r="J1619" s="226">
        <v>0</v>
      </c>
      <c r="K1619" s="226">
        <v>0</v>
      </c>
      <c r="L1619" s="226">
        <v>0</v>
      </c>
      <c r="M1619" s="226">
        <v>0</v>
      </c>
      <c r="N1619" s="226">
        <v>0</v>
      </c>
      <c r="O1619" s="226">
        <v>0</v>
      </c>
      <c r="P1619" s="226">
        <v>0</v>
      </c>
      <c r="Q1619" s="226">
        <v>0</v>
      </c>
      <c r="R1619" s="226">
        <v>0</v>
      </c>
      <c r="S1619" s="226">
        <v>0</v>
      </c>
      <c r="T1619" s="226">
        <v>0</v>
      </c>
      <c r="U1619" s="226">
        <v>0</v>
      </c>
      <c r="V1619" s="226">
        <v>0</v>
      </c>
      <c r="W1619" s="226">
        <v>0</v>
      </c>
      <c r="X1619" s="226">
        <v>0</v>
      </c>
      <c r="Y1619" s="226">
        <v>0</v>
      </c>
      <c r="Z1619" s="226">
        <v>0</v>
      </c>
      <c r="AA1619" s="226">
        <v>0</v>
      </c>
      <c r="AB1619" s="226">
        <v>0</v>
      </c>
      <c r="AC1619" s="226">
        <v>0</v>
      </c>
      <c r="AD1619" s="226">
        <v>0</v>
      </c>
      <c r="AE1619" s="226">
        <v>0</v>
      </c>
      <c r="AF1619" s="226">
        <v>0</v>
      </c>
      <c r="AG1619" s="226">
        <v>0</v>
      </c>
      <c r="AH1619" s="226">
        <v>0</v>
      </c>
      <c r="AI1619" s="226">
        <v>0</v>
      </c>
      <c r="AJ1619" s="226">
        <v>0</v>
      </c>
    </row>
    <row r="1620" spans="1:36" x14ac:dyDescent="0.25">
      <c r="A1620" s="17"/>
    </row>
    <row r="1621" spans="1:36" x14ac:dyDescent="0.25">
      <c r="A1621" s="17"/>
      <c r="B1621" s="226" t="s">
        <v>2236</v>
      </c>
      <c r="D1621" s="226">
        <v>1351.2</v>
      </c>
      <c r="E1621" s="226">
        <v>1402.9</v>
      </c>
      <c r="F1621" s="226">
        <v>1401.7</v>
      </c>
      <c r="G1621" s="226">
        <v>1434.3</v>
      </c>
      <c r="H1621" s="226">
        <v>1454.9</v>
      </c>
      <c r="I1621" s="226">
        <v>1487</v>
      </c>
      <c r="J1621" s="226">
        <v>1508.6</v>
      </c>
      <c r="K1621" s="226">
        <v>1547.1</v>
      </c>
      <c r="L1621" s="226">
        <v>1587.9</v>
      </c>
      <c r="M1621" s="226">
        <v>1613.3</v>
      </c>
      <c r="N1621" s="226">
        <v>1639.1</v>
      </c>
      <c r="O1621" s="226">
        <v>1662.3</v>
      </c>
      <c r="P1621" s="226">
        <v>1684</v>
      </c>
      <c r="Q1621" s="226">
        <v>1711.7</v>
      </c>
      <c r="R1621" s="226">
        <v>1746.3</v>
      </c>
      <c r="S1621" s="226">
        <v>1776.2</v>
      </c>
      <c r="T1621" s="226">
        <v>1802.5</v>
      </c>
      <c r="U1621" s="226">
        <v>1828.1</v>
      </c>
      <c r="V1621" s="226">
        <v>1854.4</v>
      </c>
      <c r="W1621" s="226">
        <v>1886.4</v>
      </c>
      <c r="X1621" s="226">
        <v>1914.7</v>
      </c>
      <c r="Y1621" s="226">
        <v>1939.4</v>
      </c>
      <c r="Z1621" s="226">
        <v>1962.8</v>
      </c>
      <c r="AA1621" s="226">
        <v>1994.8</v>
      </c>
      <c r="AB1621" s="226">
        <v>2024.7</v>
      </c>
      <c r="AC1621" s="226">
        <v>2058.8000000000002</v>
      </c>
      <c r="AD1621" s="226">
        <v>2087.4</v>
      </c>
      <c r="AE1621" s="226">
        <v>2113.6</v>
      </c>
      <c r="AF1621" s="226">
        <v>2144.6999999999998</v>
      </c>
      <c r="AG1621" s="226">
        <v>2166.1</v>
      </c>
      <c r="AH1621" s="226">
        <v>2173.3000000000002</v>
      </c>
      <c r="AI1621" s="226">
        <v>2202.6</v>
      </c>
      <c r="AJ1621" s="226">
        <v>2255.8000000000002</v>
      </c>
    </row>
    <row r="1622" spans="1:36" x14ac:dyDescent="0.25">
      <c r="A1622" s="17"/>
      <c r="B1622" s="226" t="s">
        <v>2237</v>
      </c>
      <c r="D1622" s="226">
        <v>280.8</v>
      </c>
      <c r="E1622" s="226">
        <v>246.1</v>
      </c>
      <c r="F1622" s="226">
        <v>268.60000000000002</v>
      </c>
      <c r="G1622" s="226">
        <v>277.10000000000002</v>
      </c>
      <c r="H1622" s="226">
        <v>279.5</v>
      </c>
      <c r="I1622" s="226">
        <v>282.60000000000002</v>
      </c>
      <c r="J1622" s="226">
        <v>284.5</v>
      </c>
      <c r="K1622" s="226">
        <v>286.5</v>
      </c>
      <c r="L1622" s="226">
        <v>288.5</v>
      </c>
      <c r="M1622" s="226">
        <v>290.5</v>
      </c>
      <c r="N1622" s="226">
        <v>292.60000000000002</v>
      </c>
      <c r="O1622" s="226">
        <v>294.7</v>
      </c>
      <c r="P1622" s="226">
        <v>296.89999999999998</v>
      </c>
      <c r="Q1622" s="226">
        <v>298.8</v>
      </c>
      <c r="R1622" s="226">
        <v>300.8</v>
      </c>
      <c r="S1622" s="226">
        <v>302.89999999999998</v>
      </c>
      <c r="T1622" s="226">
        <v>304.89999999999998</v>
      </c>
      <c r="U1622" s="226">
        <v>307.10000000000002</v>
      </c>
      <c r="V1622" s="226">
        <v>309.2</v>
      </c>
      <c r="W1622" s="226">
        <v>311.5</v>
      </c>
      <c r="X1622" s="226">
        <v>313.8</v>
      </c>
      <c r="Y1622" s="226">
        <v>316.10000000000002</v>
      </c>
      <c r="Z1622" s="226">
        <v>318.5</v>
      </c>
      <c r="AA1622" s="226">
        <v>321.10000000000002</v>
      </c>
      <c r="AB1622" s="226">
        <v>323.60000000000002</v>
      </c>
      <c r="AC1622" s="226">
        <v>326.3</v>
      </c>
      <c r="AD1622" s="226">
        <v>329.1</v>
      </c>
      <c r="AE1622" s="226">
        <v>331.9</v>
      </c>
      <c r="AF1622" s="226">
        <v>334.8</v>
      </c>
      <c r="AG1622" s="226">
        <v>337.8</v>
      </c>
      <c r="AH1622" s="226">
        <v>340.9</v>
      </c>
      <c r="AI1622" s="226">
        <v>344</v>
      </c>
      <c r="AJ1622" s="226">
        <v>347.4</v>
      </c>
    </row>
    <row r="1623" spans="1:36" x14ac:dyDescent="0.25">
      <c r="A1623" s="17"/>
      <c r="B1623" s="226" t="s">
        <v>2238</v>
      </c>
      <c r="D1623" s="226">
        <v>1070.4000000000001</v>
      </c>
      <c r="E1623" s="226">
        <v>1156.8</v>
      </c>
      <c r="F1623" s="226">
        <v>1133.0999999999999</v>
      </c>
      <c r="G1623" s="226">
        <v>1157.3</v>
      </c>
      <c r="H1623" s="226">
        <v>1175.4000000000001</v>
      </c>
      <c r="I1623" s="226">
        <v>1204.4000000000001</v>
      </c>
      <c r="J1623" s="226">
        <v>1224.0999999999999</v>
      </c>
      <c r="K1623" s="226">
        <v>1260.5999999999999</v>
      </c>
      <c r="L1623" s="226">
        <v>1299.4000000000001</v>
      </c>
      <c r="M1623" s="226">
        <v>1322.8</v>
      </c>
      <c r="N1623" s="226">
        <v>1346.5</v>
      </c>
      <c r="O1623" s="226">
        <v>1367.6</v>
      </c>
      <c r="P1623" s="226">
        <v>1387.2</v>
      </c>
      <c r="Q1623" s="226">
        <v>1412.8</v>
      </c>
      <c r="R1623" s="226">
        <v>1445.5</v>
      </c>
      <c r="S1623" s="226">
        <v>1473.3</v>
      </c>
      <c r="T1623" s="226">
        <v>1497.6</v>
      </c>
      <c r="U1623" s="226">
        <v>1521.1</v>
      </c>
      <c r="V1623" s="226">
        <v>1545.2</v>
      </c>
      <c r="W1623" s="226">
        <v>1575</v>
      </c>
      <c r="X1623" s="226">
        <v>1600.9</v>
      </c>
      <c r="Y1623" s="226">
        <v>1623.3</v>
      </c>
      <c r="Z1623" s="226">
        <v>1644.3</v>
      </c>
      <c r="AA1623" s="226">
        <v>1673.8</v>
      </c>
      <c r="AB1623" s="226">
        <v>1701</v>
      </c>
      <c r="AC1623" s="226">
        <v>1732.5</v>
      </c>
      <c r="AD1623" s="226">
        <v>1758.4</v>
      </c>
      <c r="AE1623" s="226">
        <v>1781.7</v>
      </c>
      <c r="AF1623" s="226">
        <v>1809.9</v>
      </c>
      <c r="AG1623" s="226">
        <v>1828.3</v>
      </c>
      <c r="AH1623" s="226">
        <v>1832.5</v>
      </c>
      <c r="AI1623" s="226">
        <v>1858.6</v>
      </c>
      <c r="AJ1623" s="226">
        <v>1908.4</v>
      </c>
    </row>
    <row r="1624" spans="1:36" x14ac:dyDescent="0.25">
      <c r="A1624" s="17"/>
      <c r="B1624" s="226" t="s">
        <v>2239</v>
      </c>
      <c r="D1624" s="226">
        <v>1070.4000000000001</v>
      </c>
      <c r="E1624" s="226">
        <v>1156.8</v>
      </c>
      <c r="F1624" s="226">
        <v>1133.0999999999999</v>
      </c>
      <c r="G1624" s="226">
        <v>1157.3</v>
      </c>
      <c r="H1624" s="226">
        <v>1175.4000000000001</v>
      </c>
      <c r="I1624" s="226">
        <v>1204.4000000000001</v>
      </c>
      <c r="J1624" s="226">
        <v>1224.0999999999999</v>
      </c>
      <c r="K1624" s="226">
        <v>1260.5999999999999</v>
      </c>
      <c r="L1624" s="226">
        <v>1299.4000000000001</v>
      </c>
      <c r="M1624" s="226">
        <v>1322.8</v>
      </c>
      <c r="N1624" s="226">
        <v>1346.5</v>
      </c>
      <c r="O1624" s="226">
        <v>1367.6</v>
      </c>
      <c r="P1624" s="226">
        <v>1387.2</v>
      </c>
      <c r="Q1624" s="226">
        <v>1412.8</v>
      </c>
      <c r="R1624" s="226">
        <v>1445.5</v>
      </c>
      <c r="S1624" s="226">
        <v>1473.3</v>
      </c>
      <c r="T1624" s="226">
        <v>1497.6</v>
      </c>
      <c r="U1624" s="226">
        <v>1521.1</v>
      </c>
      <c r="V1624" s="226">
        <v>1545.2</v>
      </c>
      <c r="W1624" s="226">
        <v>1575</v>
      </c>
      <c r="X1624" s="226">
        <v>1600.9</v>
      </c>
      <c r="Y1624" s="226">
        <v>1623.3</v>
      </c>
      <c r="Z1624" s="226">
        <v>1644.3</v>
      </c>
      <c r="AA1624" s="226">
        <v>1673.8</v>
      </c>
      <c r="AB1624" s="226">
        <v>1701</v>
      </c>
      <c r="AC1624" s="226">
        <v>1732.5</v>
      </c>
      <c r="AD1624" s="226">
        <v>1758.4</v>
      </c>
      <c r="AE1624" s="226">
        <v>1781.7</v>
      </c>
      <c r="AF1624" s="226">
        <v>1809.9</v>
      </c>
      <c r="AG1624" s="226">
        <v>1828.3</v>
      </c>
      <c r="AH1624" s="226">
        <v>1832.5</v>
      </c>
      <c r="AI1624" s="226">
        <v>1858.6</v>
      </c>
      <c r="AJ1624" s="226">
        <v>1908.4</v>
      </c>
    </row>
    <row r="1625" spans="1:36" x14ac:dyDescent="0.25">
      <c r="A1625" s="17"/>
      <c r="B1625" s="226" t="s">
        <v>2240</v>
      </c>
      <c r="D1625" s="226">
        <v>0</v>
      </c>
      <c r="E1625" s="226">
        <v>0</v>
      </c>
      <c r="F1625" s="226">
        <v>0</v>
      </c>
      <c r="G1625" s="226">
        <v>0</v>
      </c>
      <c r="H1625" s="226">
        <v>0</v>
      </c>
      <c r="I1625" s="226">
        <v>0</v>
      </c>
      <c r="J1625" s="226">
        <v>0</v>
      </c>
      <c r="K1625" s="226">
        <v>0</v>
      </c>
      <c r="L1625" s="226">
        <v>0</v>
      </c>
      <c r="M1625" s="226">
        <v>0</v>
      </c>
      <c r="N1625" s="226">
        <v>0</v>
      </c>
      <c r="O1625" s="226">
        <v>0</v>
      </c>
      <c r="P1625" s="226">
        <v>0</v>
      </c>
      <c r="Q1625" s="226">
        <v>0</v>
      </c>
      <c r="R1625" s="226">
        <v>0</v>
      </c>
      <c r="S1625" s="226">
        <v>0</v>
      </c>
      <c r="T1625" s="226">
        <v>0</v>
      </c>
      <c r="U1625" s="226">
        <v>0</v>
      </c>
      <c r="V1625" s="226">
        <v>0</v>
      </c>
      <c r="W1625" s="226">
        <v>0</v>
      </c>
      <c r="X1625" s="226">
        <v>0</v>
      </c>
      <c r="Y1625" s="226">
        <v>0</v>
      </c>
      <c r="Z1625" s="226">
        <v>0</v>
      </c>
      <c r="AA1625" s="226">
        <v>0</v>
      </c>
      <c r="AB1625" s="226">
        <v>0</v>
      </c>
      <c r="AC1625" s="226">
        <v>0</v>
      </c>
      <c r="AD1625" s="226">
        <v>0</v>
      </c>
      <c r="AE1625" s="226">
        <v>0</v>
      </c>
      <c r="AF1625" s="226">
        <v>0</v>
      </c>
      <c r="AG1625" s="226">
        <v>0</v>
      </c>
      <c r="AH1625" s="226">
        <v>0</v>
      </c>
      <c r="AI1625" s="226">
        <v>0</v>
      </c>
      <c r="AJ1625" s="226">
        <v>0</v>
      </c>
    </row>
    <row r="1626" spans="1:36" x14ac:dyDescent="0.25">
      <c r="A1626" s="17"/>
    </row>
    <row r="1627" spans="1:36" x14ac:dyDescent="0.25">
      <c r="A1627" s="17"/>
      <c r="B1627" s="226" t="s">
        <v>2241</v>
      </c>
    </row>
    <row r="1628" spans="1:36" x14ac:dyDescent="0.25">
      <c r="A1628" s="17"/>
      <c r="B1628" s="226" t="s">
        <v>2242</v>
      </c>
    </row>
    <row r="1629" spans="1:36" x14ac:dyDescent="0.25">
      <c r="A1629" s="17"/>
      <c r="B1629" s="226" t="s">
        <v>2243</v>
      </c>
      <c r="D1629" s="226">
        <v>8332.1</v>
      </c>
      <c r="E1629" s="226">
        <v>8472.7999999999993</v>
      </c>
      <c r="F1629" s="226">
        <v>8423.5</v>
      </c>
      <c r="G1629" s="226">
        <v>9142.1</v>
      </c>
      <c r="H1629" s="226">
        <v>9338</v>
      </c>
      <c r="I1629" s="226">
        <v>9521.6</v>
      </c>
      <c r="J1629" s="226">
        <v>9687</v>
      </c>
      <c r="K1629" s="226">
        <v>9854.2000000000007</v>
      </c>
      <c r="L1629" s="226">
        <v>10024.200000000001</v>
      </c>
      <c r="M1629" s="226">
        <v>10197.6</v>
      </c>
      <c r="N1629" s="226">
        <v>10373.700000000001</v>
      </c>
      <c r="O1629" s="226">
        <v>10552.9</v>
      </c>
      <c r="P1629" s="226">
        <v>10735</v>
      </c>
      <c r="Q1629" s="226">
        <v>10899</v>
      </c>
      <c r="R1629" s="226">
        <v>11066.7</v>
      </c>
      <c r="S1629" s="226">
        <v>11236.5</v>
      </c>
      <c r="T1629" s="226">
        <v>11410.3</v>
      </c>
      <c r="U1629" s="226">
        <v>11587.2</v>
      </c>
      <c r="V1629" s="226">
        <v>11768.5</v>
      </c>
      <c r="W1629" s="226">
        <v>11955.3</v>
      </c>
      <c r="X1629" s="226">
        <v>12149</v>
      </c>
      <c r="Y1629" s="226">
        <v>12345.9</v>
      </c>
      <c r="Z1629" s="226">
        <v>12550.1</v>
      </c>
      <c r="AA1629" s="226">
        <v>12760.1</v>
      </c>
      <c r="AB1629" s="226">
        <v>12975.4</v>
      </c>
      <c r="AC1629" s="226">
        <v>13198.2</v>
      </c>
      <c r="AD1629" s="226">
        <v>13427.7</v>
      </c>
      <c r="AE1629" s="226">
        <v>13663.2</v>
      </c>
      <c r="AF1629" s="226">
        <v>13906.3</v>
      </c>
      <c r="AG1629" s="226">
        <v>14155.4</v>
      </c>
      <c r="AH1629" s="226">
        <v>14408.3</v>
      </c>
      <c r="AI1629" s="226">
        <v>14670.3</v>
      </c>
      <c r="AJ1629" s="226">
        <v>14946.3</v>
      </c>
    </row>
    <row r="1630" spans="1:36" x14ac:dyDescent="0.25">
      <c r="A1630" s="17"/>
      <c r="B1630" s="226" t="s">
        <v>2244</v>
      </c>
      <c r="D1630" s="226">
        <v>218.3</v>
      </c>
      <c r="E1630" s="226">
        <v>218.3</v>
      </c>
      <c r="F1630" s="226">
        <v>218.3</v>
      </c>
      <c r="G1630" s="226">
        <v>218.3</v>
      </c>
      <c r="H1630" s="226">
        <v>218.3</v>
      </c>
      <c r="I1630" s="226">
        <v>218.3</v>
      </c>
      <c r="J1630" s="226">
        <v>218.3</v>
      </c>
      <c r="K1630" s="226">
        <v>218.3</v>
      </c>
      <c r="L1630" s="226">
        <v>218.3</v>
      </c>
      <c r="M1630" s="226">
        <v>218.3</v>
      </c>
      <c r="N1630" s="226">
        <v>218.3</v>
      </c>
      <c r="O1630" s="226">
        <v>218.3</v>
      </c>
      <c r="P1630" s="226">
        <v>218.3</v>
      </c>
      <c r="Q1630" s="226">
        <v>218.3</v>
      </c>
      <c r="R1630" s="226">
        <v>218.3</v>
      </c>
      <c r="S1630" s="226">
        <v>218.3</v>
      </c>
      <c r="T1630" s="226">
        <v>218.3</v>
      </c>
      <c r="U1630" s="226">
        <v>218.3</v>
      </c>
      <c r="V1630" s="226">
        <v>218.3</v>
      </c>
      <c r="W1630" s="226">
        <v>218.3</v>
      </c>
      <c r="X1630" s="226">
        <v>218.3</v>
      </c>
      <c r="Y1630" s="226">
        <v>218.3</v>
      </c>
      <c r="Z1630" s="226">
        <v>218.3</v>
      </c>
      <c r="AA1630" s="226">
        <v>218.3</v>
      </c>
      <c r="AB1630" s="226">
        <v>218.3</v>
      </c>
      <c r="AC1630" s="226">
        <v>218.3</v>
      </c>
      <c r="AD1630" s="226">
        <v>218.3</v>
      </c>
      <c r="AE1630" s="226">
        <v>218.3</v>
      </c>
      <c r="AF1630" s="226">
        <v>218.3</v>
      </c>
      <c r="AG1630" s="226">
        <v>218.3</v>
      </c>
      <c r="AH1630" s="226">
        <v>218.3</v>
      </c>
      <c r="AI1630" s="226">
        <v>218.3</v>
      </c>
      <c r="AJ1630" s="226">
        <v>218.3</v>
      </c>
    </row>
    <row r="1631" spans="1:36" x14ac:dyDescent="0.25">
      <c r="A1631" s="17"/>
      <c r="B1631" s="226" t="s">
        <v>2245</v>
      </c>
      <c r="D1631" s="226">
        <v>24.3</v>
      </c>
      <c r="E1631" s="226">
        <v>24.3</v>
      </c>
      <c r="F1631" s="226">
        <v>24.3</v>
      </c>
      <c r="G1631" s="226">
        <v>24.3</v>
      </c>
      <c r="H1631" s="226">
        <v>24.3</v>
      </c>
      <c r="I1631" s="226">
        <v>24.3</v>
      </c>
      <c r="J1631" s="226">
        <v>24.3</v>
      </c>
      <c r="K1631" s="226">
        <v>24.3</v>
      </c>
      <c r="L1631" s="226">
        <v>24.3</v>
      </c>
      <c r="M1631" s="226">
        <v>24.3</v>
      </c>
      <c r="N1631" s="226">
        <v>24.3</v>
      </c>
      <c r="O1631" s="226">
        <v>24.3</v>
      </c>
      <c r="P1631" s="226">
        <v>24.3</v>
      </c>
      <c r="Q1631" s="226">
        <v>24.3</v>
      </c>
      <c r="R1631" s="226">
        <v>24.3</v>
      </c>
      <c r="S1631" s="226">
        <v>24.3</v>
      </c>
      <c r="T1631" s="226">
        <v>24.3</v>
      </c>
      <c r="U1631" s="226">
        <v>24.3</v>
      </c>
      <c r="V1631" s="226">
        <v>24.3</v>
      </c>
      <c r="W1631" s="226">
        <v>24.3</v>
      </c>
      <c r="X1631" s="226">
        <v>24.3</v>
      </c>
      <c r="Y1631" s="226">
        <v>24.3</v>
      </c>
      <c r="Z1631" s="226">
        <v>24.3</v>
      </c>
      <c r="AA1631" s="226">
        <v>24.3</v>
      </c>
      <c r="AB1631" s="226">
        <v>24.3</v>
      </c>
      <c r="AC1631" s="226">
        <v>24.3</v>
      </c>
      <c r="AD1631" s="226">
        <v>24.3</v>
      </c>
      <c r="AE1631" s="226">
        <v>24.3</v>
      </c>
      <c r="AF1631" s="226">
        <v>24.3</v>
      </c>
      <c r="AG1631" s="226">
        <v>24.3</v>
      </c>
      <c r="AH1631" s="226">
        <v>24.3</v>
      </c>
      <c r="AI1631" s="226">
        <v>24.3</v>
      </c>
      <c r="AJ1631" s="226">
        <v>24.3</v>
      </c>
    </row>
    <row r="1632" spans="1:36" x14ac:dyDescent="0.25">
      <c r="A1632" s="17"/>
      <c r="B1632" s="226" t="s">
        <v>2246</v>
      </c>
      <c r="D1632" s="226">
        <v>938.3</v>
      </c>
      <c r="E1632" s="226">
        <v>950</v>
      </c>
      <c r="F1632" s="226">
        <v>894.1</v>
      </c>
      <c r="G1632" s="226">
        <v>896.1</v>
      </c>
      <c r="H1632" s="226">
        <v>896.1</v>
      </c>
      <c r="I1632" s="226">
        <v>969.5</v>
      </c>
      <c r="J1632" s="226">
        <v>969.5</v>
      </c>
      <c r="K1632" s="226">
        <v>969.5</v>
      </c>
      <c r="L1632" s="226">
        <v>969.5</v>
      </c>
      <c r="M1632" s="226">
        <v>969.5</v>
      </c>
      <c r="N1632" s="226">
        <v>969.5</v>
      </c>
      <c r="O1632" s="226">
        <v>969.5</v>
      </c>
      <c r="P1632" s="226">
        <v>969.5</v>
      </c>
      <c r="Q1632" s="226">
        <v>969.5</v>
      </c>
      <c r="R1632" s="226">
        <v>969.5</v>
      </c>
      <c r="S1632" s="226">
        <v>969.5</v>
      </c>
      <c r="T1632" s="226">
        <v>969.5</v>
      </c>
      <c r="U1632" s="226">
        <v>969.5</v>
      </c>
      <c r="V1632" s="226">
        <v>969.5</v>
      </c>
      <c r="W1632" s="226">
        <v>969.5</v>
      </c>
      <c r="X1632" s="226">
        <v>969.5</v>
      </c>
      <c r="Y1632" s="226">
        <v>969.5</v>
      </c>
      <c r="Z1632" s="226">
        <v>969.5</v>
      </c>
      <c r="AA1632" s="226">
        <v>969.5</v>
      </c>
      <c r="AB1632" s="226">
        <v>969.5</v>
      </c>
      <c r="AC1632" s="226">
        <v>969.5</v>
      </c>
      <c r="AD1632" s="226">
        <v>969.5</v>
      </c>
      <c r="AE1632" s="226">
        <v>969.5</v>
      </c>
      <c r="AF1632" s="226">
        <v>969.5</v>
      </c>
      <c r="AG1632" s="226">
        <v>969.5</v>
      </c>
      <c r="AH1632" s="226">
        <v>969.5</v>
      </c>
      <c r="AI1632" s="226">
        <v>969.5</v>
      </c>
      <c r="AJ1632" s="226">
        <v>969.5</v>
      </c>
    </row>
    <row r="1633" spans="1:36" x14ac:dyDescent="0.25">
      <c r="A1633" s="17"/>
      <c r="B1633" s="226" t="s">
        <v>2212</v>
      </c>
      <c r="D1633" s="226">
        <v>9513</v>
      </c>
      <c r="E1633" s="226">
        <v>9665.4</v>
      </c>
      <c r="F1633" s="226">
        <v>9560.2000000000007</v>
      </c>
      <c r="G1633" s="226">
        <v>10280.799999999999</v>
      </c>
      <c r="H1633" s="226">
        <v>10476.700000000001</v>
      </c>
      <c r="I1633" s="226">
        <v>10733.7</v>
      </c>
      <c r="J1633" s="226">
        <v>10899.1</v>
      </c>
      <c r="K1633" s="226">
        <v>11066.3</v>
      </c>
      <c r="L1633" s="226">
        <v>11236.3</v>
      </c>
      <c r="M1633" s="226">
        <v>11409.7</v>
      </c>
      <c r="N1633" s="226">
        <v>11585.8</v>
      </c>
      <c r="O1633" s="226">
        <v>11765</v>
      </c>
      <c r="P1633" s="226">
        <v>11947.1</v>
      </c>
      <c r="Q1633" s="226">
        <v>12111.1</v>
      </c>
      <c r="R1633" s="226">
        <v>12278.8</v>
      </c>
      <c r="S1633" s="226">
        <v>12448.6</v>
      </c>
      <c r="T1633" s="226">
        <v>12622.4</v>
      </c>
      <c r="U1633" s="226">
        <v>12799.3</v>
      </c>
      <c r="V1633" s="226">
        <v>12980.6</v>
      </c>
      <c r="W1633" s="226">
        <v>13167.4</v>
      </c>
      <c r="X1633" s="226">
        <v>13361.1</v>
      </c>
      <c r="Y1633" s="226">
        <v>13558</v>
      </c>
      <c r="Z1633" s="226">
        <v>13762.2</v>
      </c>
      <c r="AA1633" s="226">
        <v>13972.2</v>
      </c>
      <c r="AB1633" s="226">
        <v>14187.5</v>
      </c>
      <c r="AC1633" s="226">
        <v>14410.3</v>
      </c>
      <c r="AD1633" s="226">
        <v>14639.8</v>
      </c>
      <c r="AE1633" s="226">
        <v>14875.3</v>
      </c>
      <c r="AF1633" s="226">
        <v>15118.4</v>
      </c>
      <c r="AG1633" s="226">
        <v>15367.5</v>
      </c>
      <c r="AH1633" s="226">
        <v>15620.4</v>
      </c>
      <c r="AI1633" s="226">
        <v>15882.4</v>
      </c>
      <c r="AJ1633" s="226">
        <v>16158.4</v>
      </c>
    </row>
    <row r="1634" spans="1:36" x14ac:dyDescent="0.25">
      <c r="A1634" s="17"/>
      <c r="B1634" s="226" t="s">
        <v>2247</v>
      </c>
    </row>
    <row r="1635" spans="1:36" x14ac:dyDescent="0.25">
      <c r="A1635" s="17"/>
      <c r="B1635" s="226" t="s">
        <v>2248</v>
      </c>
      <c r="D1635" s="226">
        <v>51573.599999999999</v>
      </c>
      <c r="E1635" s="226">
        <v>54172.9</v>
      </c>
      <c r="F1635" s="226">
        <v>50836.6</v>
      </c>
      <c r="G1635" s="226">
        <v>54869</v>
      </c>
      <c r="H1635" s="226">
        <v>55882.9</v>
      </c>
      <c r="I1635" s="226">
        <v>56839.6</v>
      </c>
      <c r="J1635" s="226">
        <v>57703.8</v>
      </c>
      <c r="K1635" s="226">
        <v>58579.4</v>
      </c>
      <c r="L1635" s="226">
        <v>59472.4</v>
      </c>
      <c r="M1635" s="226">
        <v>60385.3</v>
      </c>
      <c r="N1635" s="226">
        <v>61314.400000000001</v>
      </c>
      <c r="O1635" s="226">
        <v>62261.599999999999</v>
      </c>
      <c r="P1635" s="226">
        <v>63226.3</v>
      </c>
      <c r="Q1635" s="226">
        <v>64107.1</v>
      </c>
      <c r="R1635" s="226">
        <v>65009.7</v>
      </c>
      <c r="S1635" s="226">
        <v>65926.600000000006</v>
      </c>
      <c r="T1635" s="226">
        <v>66865.899999999994</v>
      </c>
      <c r="U1635" s="226">
        <v>67823</v>
      </c>
      <c r="V1635" s="226">
        <v>68804.899999999994</v>
      </c>
      <c r="W1635" s="226">
        <v>69817.7</v>
      </c>
      <c r="X1635" s="226">
        <v>70868.7</v>
      </c>
      <c r="Y1635" s="226">
        <v>71938.600000000006</v>
      </c>
      <c r="Z1635" s="226">
        <v>73049.899999999994</v>
      </c>
      <c r="AA1635" s="226">
        <v>74194.899999999994</v>
      </c>
      <c r="AB1635" s="226">
        <v>75371.100000000006</v>
      </c>
      <c r="AC1635" s="226">
        <v>76591.7</v>
      </c>
      <c r="AD1635" s="226">
        <v>77851.5</v>
      </c>
      <c r="AE1635" s="226">
        <v>79147.3</v>
      </c>
      <c r="AF1635" s="226">
        <v>80488.100000000006</v>
      </c>
      <c r="AG1635" s="226">
        <v>81865.100000000006</v>
      </c>
      <c r="AH1635" s="226">
        <v>83266.3</v>
      </c>
      <c r="AI1635" s="226">
        <v>84720.1</v>
      </c>
      <c r="AJ1635" s="226">
        <v>86254.399999999994</v>
      </c>
    </row>
    <row r="1636" spans="1:36" x14ac:dyDescent="0.25">
      <c r="A1636" s="17"/>
      <c r="B1636" s="226" t="s">
        <v>2249</v>
      </c>
      <c r="D1636" s="226">
        <v>1105.0999999999999</v>
      </c>
      <c r="E1636" s="226">
        <v>874.3</v>
      </c>
      <c r="F1636" s="226">
        <v>849.2</v>
      </c>
      <c r="G1636" s="226">
        <v>849.2</v>
      </c>
      <c r="H1636" s="226">
        <v>849.2</v>
      </c>
      <c r="I1636" s="226">
        <v>849.2</v>
      </c>
      <c r="J1636" s="226">
        <v>849.2</v>
      </c>
      <c r="K1636" s="226">
        <v>849.2</v>
      </c>
      <c r="L1636" s="226">
        <v>849.2</v>
      </c>
      <c r="M1636" s="226">
        <v>849.2</v>
      </c>
      <c r="N1636" s="226">
        <v>849.2</v>
      </c>
      <c r="O1636" s="226">
        <v>849.2</v>
      </c>
      <c r="P1636" s="226">
        <v>849.2</v>
      </c>
      <c r="Q1636" s="226">
        <v>849.2</v>
      </c>
      <c r="R1636" s="226">
        <v>849.2</v>
      </c>
      <c r="S1636" s="226">
        <v>849.2</v>
      </c>
      <c r="T1636" s="226">
        <v>849.2</v>
      </c>
      <c r="U1636" s="226">
        <v>849.2</v>
      </c>
      <c r="V1636" s="226">
        <v>849.2</v>
      </c>
      <c r="W1636" s="226">
        <v>849.2</v>
      </c>
      <c r="X1636" s="226">
        <v>849.2</v>
      </c>
      <c r="Y1636" s="226">
        <v>849.2</v>
      </c>
      <c r="Z1636" s="226">
        <v>849.2</v>
      </c>
      <c r="AA1636" s="226">
        <v>849.2</v>
      </c>
      <c r="AB1636" s="226">
        <v>849.2</v>
      </c>
      <c r="AC1636" s="226">
        <v>849.2</v>
      </c>
      <c r="AD1636" s="226">
        <v>849.2</v>
      </c>
      <c r="AE1636" s="226">
        <v>849.2</v>
      </c>
      <c r="AF1636" s="226">
        <v>849.2</v>
      </c>
      <c r="AG1636" s="226">
        <v>849.2</v>
      </c>
      <c r="AH1636" s="226">
        <v>849.2</v>
      </c>
      <c r="AI1636" s="226">
        <v>849.2</v>
      </c>
      <c r="AJ1636" s="226">
        <v>849.2</v>
      </c>
    </row>
    <row r="1637" spans="1:36" x14ac:dyDescent="0.25">
      <c r="A1637" s="17"/>
      <c r="B1637" s="226" t="s">
        <v>2250</v>
      </c>
      <c r="D1637" s="226">
        <v>12.3</v>
      </c>
      <c r="E1637" s="226">
        <v>12.2</v>
      </c>
      <c r="F1637" s="226">
        <v>9.6</v>
      </c>
      <c r="G1637" s="226">
        <v>9.6</v>
      </c>
      <c r="H1637" s="226">
        <v>9.6</v>
      </c>
      <c r="I1637" s="226">
        <v>9.6</v>
      </c>
      <c r="J1637" s="226">
        <v>9.6</v>
      </c>
      <c r="K1637" s="226">
        <v>9.6</v>
      </c>
      <c r="L1637" s="226">
        <v>9.6</v>
      </c>
      <c r="M1637" s="226">
        <v>9.6</v>
      </c>
      <c r="N1637" s="226">
        <v>9.6</v>
      </c>
      <c r="O1637" s="226">
        <v>9.6</v>
      </c>
      <c r="P1637" s="226">
        <v>9.6</v>
      </c>
      <c r="Q1637" s="226">
        <v>9.6</v>
      </c>
      <c r="R1637" s="226">
        <v>9.6</v>
      </c>
      <c r="S1637" s="226">
        <v>9.6</v>
      </c>
      <c r="T1637" s="226">
        <v>9.6</v>
      </c>
      <c r="U1637" s="226">
        <v>9.6</v>
      </c>
      <c r="V1637" s="226">
        <v>9.6</v>
      </c>
      <c r="W1637" s="226">
        <v>9.6</v>
      </c>
      <c r="X1637" s="226">
        <v>9.6</v>
      </c>
      <c r="Y1637" s="226">
        <v>9.6</v>
      </c>
      <c r="Z1637" s="226">
        <v>9.6</v>
      </c>
      <c r="AA1637" s="226">
        <v>9.6</v>
      </c>
      <c r="AB1637" s="226">
        <v>9.6</v>
      </c>
      <c r="AC1637" s="226">
        <v>9.6</v>
      </c>
      <c r="AD1637" s="226">
        <v>9.6</v>
      </c>
      <c r="AE1637" s="226">
        <v>9.6</v>
      </c>
      <c r="AF1637" s="226">
        <v>9.6</v>
      </c>
      <c r="AG1637" s="226">
        <v>9.6</v>
      </c>
      <c r="AH1637" s="226">
        <v>9.6</v>
      </c>
      <c r="AI1637" s="226">
        <v>9.6</v>
      </c>
      <c r="AJ1637" s="226">
        <v>9.6</v>
      </c>
    </row>
    <row r="1638" spans="1:36" x14ac:dyDescent="0.25">
      <c r="A1638" s="17"/>
      <c r="B1638" s="226" t="s">
        <v>2251</v>
      </c>
      <c r="D1638" s="226">
        <v>4619.5</v>
      </c>
      <c r="E1638" s="226">
        <v>3819.8</v>
      </c>
      <c r="F1638" s="226">
        <v>3456.1</v>
      </c>
      <c r="G1638" s="226">
        <v>3464.8</v>
      </c>
      <c r="H1638" s="226">
        <v>3464.8</v>
      </c>
      <c r="I1638" s="226">
        <v>3889.2</v>
      </c>
      <c r="J1638" s="226">
        <v>3889.2</v>
      </c>
      <c r="K1638" s="226">
        <v>3889.2</v>
      </c>
      <c r="L1638" s="226">
        <v>3889.2</v>
      </c>
      <c r="M1638" s="226">
        <v>3889.2</v>
      </c>
      <c r="N1638" s="226">
        <v>3889.2</v>
      </c>
      <c r="O1638" s="226">
        <v>3889.2</v>
      </c>
      <c r="P1638" s="226">
        <v>3889.2</v>
      </c>
      <c r="Q1638" s="226">
        <v>3889.2</v>
      </c>
      <c r="R1638" s="226">
        <v>3889.2</v>
      </c>
      <c r="S1638" s="226">
        <v>3889.2</v>
      </c>
      <c r="T1638" s="226">
        <v>3889.2</v>
      </c>
      <c r="U1638" s="226">
        <v>3889.2</v>
      </c>
      <c r="V1638" s="226">
        <v>3889.2</v>
      </c>
      <c r="W1638" s="226">
        <v>3889.2</v>
      </c>
      <c r="X1638" s="226">
        <v>3889.2</v>
      </c>
      <c r="Y1638" s="226">
        <v>3889.2</v>
      </c>
      <c r="Z1638" s="226">
        <v>3889.2</v>
      </c>
      <c r="AA1638" s="226">
        <v>3889.2</v>
      </c>
      <c r="AB1638" s="226">
        <v>3889.2</v>
      </c>
      <c r="AC1638" s="226">
        <v>3889.2</v>
      </c>
      <c r="AD1638" s="226">
        <v>3889.2</v>
      </c>
      <c r="AE1638" s="226">
        <v>3889.2</v>
      </c>
      <c r="AF1638" s="226">
        <v>3889.2</v>
      </c>
      <c r="AG1638" s="226">
        <v>3889.2</v>
      </c>
      <c r="AH1638" s="226">
        <v>3889.2</v>
      </c>
      <c r="AI1638" s="226">
        <v>3889.2</v>
      </c>
      <c r="AJ1638" s="226">
        <v>3889.2</v>
      </c>
    </row>
    <row r="1639" spans="1:36" x14ac:dyDescent="0.25">
      <c r="A1639" s="17"/>
      <c r="B1639" s="226" t="s">
        <v>2212</v>
      </c>
      <c r="D1639" s="226">
        <v>57310.6</v>
      </c>
      <c r="E1639" s="226">
        <v>58879.199999999997</v>
      </c>
      <c r="F1639" s="226">
        <v>55151.6</v>
      </c>
      <c r="G1639" s="226">
        <v>59192.6</v>
      </c>
      <c r="H1639" s="226">
        <v>60206.6</v>
      </c>
      <c r="I1639" s="226">
        <v>61587.6</v>
      </c>
      <c r="J1639" s="226">
        <v>62451.8</v>
      </c>
      <c r="K1639" s="226">
        <v>63327.4</v>
      </c>
      <c r="L1639" s="226">
        <v>64220.4</v>
      </c>
      <c r="M1639" s="226">
        <v>65133.3</v>
      </c>
      <c r="N1639" s="226">
        <v>66062.399999999994</v>
      </c>
      <c r="O1639" s="226">
        <v>67009.600000000006</v>
      </c>
      <c r="P1639" s="226">
        <v>67974.3</v>
      </c>
      <c r="Q1639" s="226">
        <v>68855.100000000006</v>
      </c>
      <c r="R1639" s="226">
        <v>69757.7</v>
      </c>
      <c r="S1639" s="226">
        <v>70674.600000000006</v>
      </c>
      <c r="T1639" s="226">
        <v>71613.899999999994</v>
      </c>
      <c r="U1639" s="226">
        <v>72570.899999999994</v>
      </c>
      <c r="V1639" s="226">
        <v>73552.899999999994</v>
      </c>
      <c r="W1639" s="226">
        <v>74565.7</v>
      </c>
      <c r="X1639" s="226">
        <v>75616.7</v>
      </c>
      <c r="Y1639" s="226">
        <v>76686.600000000006</v>
      </c>
      <c r="Z1639" s="226">
        <v>77797.899999999994</v>
      </c>
      <c r="AA1639" s="226">
        <v>78942.899999999994</v>
      </c>
      <c r="AB1639" s="226">
        <v>80119.100000000006</v>
      </c>
      <c r="AC1639" s="226">
        <v>81339.7</v>
      </c>
      <c r="AD1639" s="226">
        <v>82599.399999999994</v>
      </c>
      <c r="AE1639" s="226">
        <v>83895.3</v>
      </c>
      <c r="AF1639" s="226">
        <v>85236.1</v>
      </c>
      <c r="AG1639" s="226">
        <v>86613.1</v>
      </c>
      <c r="AH1639" s="226">
        <v>88014.2</v>
      </c>
      <c r="AI1639" s="226">
        <v>89468.1</v>
      </c>
      <c r="AJ1639" s="226">
        <v>91002.4</v>
      </c>
    </row>
    <row r="1640" spans="1:36" x14ac:dyDescent="0.25">
      <c r="A1640" s="17"/>
    </row>
    <row r="1641" spans="1:36" x14ac:dyDescent="0.25">
      <c r="A1641" s="17"/>
      <c r="B1641" s="226" t="s">
        <v>2252</v>
      </c>
      <c r="D1641" s="226">
        <v>39862.1</v>
      </c>
      <c r="E1641" s="226">
        <v>45213.1</v>
      </c>
      <c r="F1641" s="226">
        <v>38038.699999999997</v>
      </c>
      <c r="G1641" s="226">
        <v>42343.9</v>
      </c>
      <c r="H1641" s="226">
        <v>43742</v>
      </c>
      <c r="I1641" s="226">
        <v>45052.800000000003</v>
      </c>
      <c r="J1641" s="226">
        <v>45857.8</v>
      </c>
      <c r="K1641" s="226">
        <v>46672.3</v>
      </c>
      <c r="L1641" s="226">
        <v>47500.1</v>
      </c>
      <c r="M1641" s="226">
        <v>48341.3</v>
      </c>
      <c r="N1641" s="226">
        <v>49191.6</v>
      </c>
      <c r="O1641" s="226">
        <v>50050.7</v>
      </c>
      <c r="P1641" s="226">
        <v>50916.800000000003</v>
      </c>
      <c r="Q1641" s="226">
        <v>51700.5</v>
      </c>
      <c r="R1641" s="226">
        <v>52491.9</v>
      </c>
      <c r="S1641" s="226">
        <v>53283.5</v>
      </c>
      <c r="T1641" s="226">
        <v>54081.3</v>
      </c>
      <c r="U1641" s="226">
        <v>54887.3</v>
      </c>
      <c r="V1641" s="226">
        <v>55714.2</v>
      </c>
      <c r="W1641" s="226">
        <v>56566.9</v>
      </c>
      <c r="X1641" s="226">
        <v>57451.7</v>
      </c>
      <c r="Y1641" s="226">
        <v>58352.4</v>
      </c>
      <c r="Z1641" s="226">
        <v>59287.8</v>
      </c>
      <c r="AA1641" s="226">
        <v>60251.8</v>
      </c>
      <c r="AB1641" s="226">
        <v>61242</v>
      </c>
      <c r="AC1641" s="226">
        <v>62269.9</v>
      </c>
      <c r="AD1641" s="226">
        <v>63330.9</v>
      </c>
      <c r="AE1641" s="226">
        <v>64422.5</v>
      </c>
      <c r="AF1641" s="226">
        <v>65552</v>
      </c>
      <c r="AG1641" s="226">
        <v>66712.399999999994</v>
      </c>
      <c r="AH1641" s="226">
        <v>67893</v>
      </c>
      <c r="AI1641" s="226">
        <v>69118.2</v>
      </c>
      <c r="AJ1641" s="226">
        <v>70411.3</v>
      </c>
    </row>
    <row r="1642" spans="1:36" x14ac:dyDescent="0.25">
      <c r="A1642" s="17"/>
      <c r="B1642" s="226" t="s">
        <v>2253</v>
      </c>
      <c r="D1642" s="226">
        <v>20032.2</v>
      </c>
      <c r="E1642" s="226">
        <v>20120.900000000001</v>
      </c>
      <c r="F1642" s="226">
        <v>20659.099999999999</v>
      </c>
      <c r="G1642" s="226">
        <v>21775.7</v>
      </c>
      <c r="H1642" s="226">
        <v>22044.7</v>
      </c>
      <c r="I1642" s="226">
        <v>22352.3</v>
      </c>
      <c r="J1642" s="226">
        <v>22581.599999999999</v>
      </c>
      <c r="K1642" s="226">
        <v>22813.9</v>
      </c>
      <c r="L1642" s="226">
        <v>23050.799999999999</v>
      </c>
      <c r="M1642" s="226">
        <v>23293</v>
      </c>
      <c r="N1642" s="226">
        <v>23539.5</v>
      </c>
      <c r="O1642" s="226">
        <v>23790.799999999999</v>
      </c>
      <c r="P1642" s="226">
        <v>24046.7</v>
      </c>
      <c r="Q1642" s="226">
        <v>24280.400000000001</v>
      </c>
      <c r="R1642" s="226">
        <v>24519.9</v>
      </c>
      <c r="S1642" s="226">
        <v>24763.1</v>
      </c>
      <c r="T1642" s="226">
        <v>25012.3</v>
      </c>
      <c r="U1642" s="226">
        <v>25266.2</v>
      </c>
      <c r="V1642" s="226">
        <v>25526.7</v>
      </c>
      <c r="W1642" s="226">
        <v>25795.4</v>
      </c>
      <c r="X1642" s="226">
        <v>26074.2</v>
      </c>
      <c r="Y1642" s="226">
        <v>26358.1</v>
      </c>
      <c r="Z1642" s="226">
        <v>26652.9</v>
      </c>
      <c r="AA1642" s="226">
        <v>26956.7</v>
      </c>
      <c r="AB1642" s="226">
        <v>27268.7</v>
      </c>
      <c r="AC1642" s="226">
        <v>27592.5</v>
      </c>
      <c r="AD1642" s="226">
        <v>27926.799999999999</v>
      </c>
      <c r="AE1642" s="226">
        <v>28270.6</v>
      </c>
      <c r="AF1642" s="226">
        <v>28626.3</v>
      </c>
      <c r="AG1642" s="226">
        <v>28991.599999999999</v>
      </c>
      <c r="AH1642" s="226">
        <v>29363.3</v>
      </c>
      <c r="AI1642" s="226">
        <v>29749</v>
      </c>
      <c r="AJ1642" s="226">
        <v>30156.1</v>
      </c>
    </row>
    <row r="1643" spans="1:36" x14ac:dyDescent="0.25">
      <c r="A1643" s="17"/>
    </row>
    <row r="1644" spans="1:36" x14ac:dyDescent="0.25">
      <c r="A1644" s="17"/>
      <c r="B1644" s="226" t="s">
        <v>2254</v>
      </c>
    </row>
    <row r="1645" spans="1:36" x14ac:dyDescent="0.25">
      <c r="A1645" s="17"/>
      <c r="B1645" s="226" t="s">
        <v>2255</v>
      </c>
      <c r="D1645" s="226">
        <v>572.9</v>
      </c>
      <c r="E1645" s="226">
        <v>592.70000000000005</v>
      </c>
      <c r="F1645" s="226">
        <v>614.20000000000005</v>
      </c>
      <c r="G1645" s="226">
        <v>647.1</v>
      </c>
      <c r="H1645" s="226">
        <v>655</v>
      </c>
      <c r="I1645" s="226">
        <v>662.5</v>
      </c>
      <c r="J1645" s="226">
        <v>669</v>
      </c>
      <c r="K1645" s="226">
        <v>675.5</v>
      </c>
      <c r="L1645" s="226">
        <v>682.1</v>
      </c>
      <c r="M1645" s="226">
        <v>688.9</v>
      </c>
      <c r="N1645" s="226">
        <v>695.8</v>
      </c>
      <c r="O1645" s="226">
        <v>702.8</v>
      </c>
      <c r="P1645" s="226">
        <v>709.9</v>
      </c>
      <c r="Q1645" s="226">
        <v>716.3</v>
      </c>
      <c r="R1645" s="226">
        <v>722.9</v>
      </c>
      <c r="S1645" s="226">
        <v>729.6</v>
      </c>
      <c r="T1645" s="226">
        <v>736.4</v>
      </c>
      <c r="U1645" s="226">
        <v>743.3</v>
      </c>
      <c r="V1645" s="226">
        <v>750.4</v>
      </c>
      <c r="W1645" s="226">
        <v>757.7</v>
      </c>
      <c r="X1645" s="226">
        <v>765.2</v>
      </c>
      <c r="Y1645" s="226">
        <v>772.9</v>
      </c>
      <c r="Z1645" s="226">
        <v>780.9</v>
      </c>
      <c r="AA1645" s="226">
        <v>789.1</v>
      </c>
      <c r="AB1645" s="226">
        <v>797.5</v>
      </c>
      <c r="AC1645" s="226">
        <v>806.2</v>
      </c>
      <c r="AD1645" s="226">
        <v>815.2</v>
      </c>
      <c r="AE1645" s="226">
        <v>824.5</v>
      </c>
      <c r="AF1645" s="226">
        <v>834</v>
      </c>
      <c r="AG1645" s="226">
        <v>843.9</v>
      </c>
      <c r="AH1645" s="226">
        <v>853.8</v>
      </c>
      <c r="AI1645" s="226">
        <v>864.2</v>
      </c>
      <c r="AJ1645" s="226">
        <v>875.1</v>
      </c>
    </row>
    <row r="1646" spans="1:36" x14ac:dyDescent="0.25">
      <c r="A1646" s="17"/>
      <c r="B1646" s="226" t="s">
        <v>2256</v>
      </c>
      <c r="D1646" s="226">
        <v>44.4</v>
      </c>
      <c r="E1646" s="226">
        <v>36</v>
      </c>
      <c r="F1646" s="226">
        <v>35</v>
      </c>
      <c r="G1646" s="226">
        <v>35</v>
      </c>
      <c r="H1646" s="226">
        <v>35</v>
      </c>
      <c r="I1646" s="226">
        <v>35</v>
      </c>
      <c r="J1646" s="226">
        <v>35</v>
      </c>
      <c r="K1646" s="226">
        <v>35</v>
      </c>
      <c r="L1646" s="226">
        <v>35</v>
      </c>
      <c r="M1646" s="226">
        <v>35</v>
      </c>
      <c r="N1646" s="226">
        <v>35</v>
      </c>
      <c r="O1646" s="226">
        <v>35</v>
      </c>
      <c r="P1646" s="226">
        <v>35</v>
      </c>
      <c r="Q1646" s="226">
        <v>35</v>
      </c>
      <c r="R1646" s="226">
        <v>35</v>
      </c>
      <c r="S1646" s="226">
        <v>35</v>
      </c>
      <c r="T1646" s="226">
        <v>35</v>
      </c>
      <c r="U1646" s="226">
        <v>35</v>
      </c>
      <c r="V1646" s="226">
        <v>35</v>
      </c>
      <c r="W1646" s="226">
        <v>35</v>
      </c>
      <c r="X1646" s="226">
        <v>35</v>
      </c>
      <c r="Y1646" s="226">
        <v>35</v>
      </c>
      <c r="Z1646" s="226">
        <v>35</v>
      </c>
      <c r="AA1646" s="226">
        <v>35</v>
      </c>
      <c r="AB1646" s="226">
        <v>35</v>
      </c>
      <c r="AC1646" s="226">
        <v>35</v>
      </c>
      <c r="AD1646" s="226">
        <v>35</v>
      </c>
      <c r="AE1646" s="226">
        <v>35</v>
      </c>
      <c r="AF1646" s="226">
        <v>35</v>
      </c>
      <c r="AG1646" s="226">
        <v>35</v>
      </c>
      <c r="AH1646" s="226">
        <v>35</v>
      </c>
      <c r="AI1646" s="226">
        <v>35</v>
      </c>
      <c r="AJ1646" s="226">
        <v>35</v>
      </c>
    </row>
    <row r="1647" spans="1:36" x14ac:dyDescent="0.25">
      <c r="A1647" s="17"/>
      <c r="B1647" s="226" t="s">
        <v>2257</v>
      </c>
      <c r="D1647" s="226">
        <v>0.9</v>
      </c>
      <c r="E1647" s="226">
        <v>1.4</v>
      </c>
      <c r="F1647" s="226">
        <v>0.4</v>
      </c>
      <c r="G1647" s="226">
        <v>0.4</v>
      </c>
      <c r="H1647" s="226">
        <v>0.4</v>
      </c>
      <c r="I1647" s="226">
        <v>0.4</v>
      </c>
      <c r="J1647" s="226">
        <v>0.4</v>
      </c>
      <c r="K1647" s="226">
        <v>0.4</v>
      </c>
      <c r="L1647" s="226">
        <v>0.4</v>
      </c>
      <c r="M1647" s="226">
        <v>0.4</v>
      </c>
      <c r="N1647" s="226">
        <v>0.4</v>
      </c>
      <c r="O1647" s="226">
        <v>0.4</v>
      </c>
      <c r="P1647" s="226">
        <v>0.4</v>
      </c>
      <c r="Q1647" s="226">
        <v>0.4</v>
      </c>
      <c r="R1647" s="226">
        <v>0.4</v>
      </c>
      <c r="S1647" s="226">
        <v>0.4</v>
      </c>
      <c r="T1647" s="226">
        <v>0.4</v>
      </c>
      <c r="U1647" s="226">
        <v>0.4</v>
      </c>
      <c r="V1647" s="226">
        <v>0.4</v>
      </c>
      <c r="W1647" s="226">
        <v>0.4</v>
      </c>
      <c r="X1647" s="226">
        <v>0.4</v>
      </c>
      <c r="Y1647" s="226">
        <v>0.4</v>
      </c>
      <c r="Z1647" s="226">
        <v>0.4</v>
      </c>
      <c r="AA1647" s="226">
        <v>0.4</v>
      </c>
      <c r="AB1647" s="226">
        <v>0.4</v>
      </c>
      <c r="AC1647" s="226">
        <v>0.4</v>
      </c>
      <c r="AD1647" s="226">
        <v>0.4</v>
      </c>
      <c r="AE1647" s="226">
        <v>0.4</v>
      </c>
      <c r="AF1647" s="226">
        <v>0.4</v>
      </c>
      <c r="AG1647" s="226">
        <v>0.4</v>
      </c>
      <c r="AH1647" s="226">
        <v>0.4</v>
      </c>
      <c r="AI1647" s="226">
        <v>0.4</v>
      </c>
      <c r="AJ1647" s="226">
        <v>0.4</v>
      </c>
    </row>
    <row r="1648" spans="1:36" x14ac:dyDescent="0.25">
      <c r="A1648" s="17"/>
      <c r="B1648" s="226" t="s">
        <v>2258</v>
      </c>
      <c r="D1648" s="226">
        <v>87.3</v>
      </c>
      <c r="E1648" s="226">
        <v>59.2</v>
      </c>
      <c r="F1648" s="226">
        <v>54.5</v>
      </c>
      <c r="G1648" s="226">
        <v>54.6</v>
      </c>
      <c r="H1648" s="226">
        <v>54.6</v>
      </c>
      <c r="I1648" s="226">
        <v>60.9</v>
      </c>
      <c r="J1648" s="226">
        <v>60.9</v>
      </c>
      <c r="K1648" s="226">
        <v>60.9</v>
      </c>
      <c r="L1648" s="226">
        <v>60.9</v>
      </c>
      <c r="M1648" s="226">
        <v>60.9</v>
      </c>
      <c r="N1648" s="226">
        <v>60.9</v>
      </c>
      <c r="O1648" s="226">
        <v>60.9</v>
      </c>
      <c r="P1648" s="226">
        <v>60.9</v>
      </c>
      <c r="Q1648" s="226">
        <v>60.9</v>
      </c>
      <c r="R1648" s="226">
        <v>60.9</v>
      </c>
      <c r="S1648" s="226">
        <v>60.9</v>
      </c>
      <c r="T1648" s="226">
        <v>60.9</v>
      </c>
      <c r="U1648" s="226">
        <v>60.9</v>
      </c>
      <c r="V1648" s="226">
        <v>60.9</v>
      </c>
      <c r="W1648" s="226">
        <v>60.9</v>
      </c>
      <c r="X1648" s="226">
        <v>60.9</v>
      </c>
      <c r="Y1648" s="226">
        <v>60.9</v>
      </c>
      <c r="Z1648" s="226">
        <v>60.9</v>
      </c>
      <c r="AA1648" s="226">
        <v>60.9</v>
      </c>
      <c r="AB1648" s="226">
        <v>60.9</v>
      </c>
      <c r="AC1648" s="226">
        <v>60.9</v>
      </c>
      <c r="AD1648" s="226">
        <v>60.9</v>
      </c>
      <c r="AE1648" s="226">
        <v>60.9</v>
      </c>
      <c r="AF1648" s="226">
        <v>60.9</v>
      </c>
      <c r="AG1648" s="226">
        <v>60.9</v>
      </c>
      <c r="AH1648" s="226">
        <v>60.9</v>
      </c>
      <c r="AI1648" s="226">
        <v>60.9</v>
      </c>
      <c r="AJ1648" s="226">
        <v>60.9</v>
      </c>
    </row>
    <row r="1649" spans="1:36" x14ac:dyDescent="0.25">
      <c r="A1649" s="17"/>
      <c r="B1649" s="226" t="s">
        <v>2212</v>
      </c>
      <c r="D1649" s="226">
        <v>705.4</v>
      </c>
      <c r="E1649" s="226">
        <v>689.4</v>
      </c>
      <c r="F1649" s="226">
        <v>704</v>
      </c>
      <c r="G1649" s="226">
        <v>737</v>
      </c>
      <c r="H1649" s="226">
        <v>745</v>
      </c>
      <c r="I1649" s="226">
        <v>758.7</v>
      </c>
      <c r="J1649" s="226">
        <v>765.2</v>
      </c>
      <c r="K1649" s="226">
        <v>771.7</v>
      </c>
      <c r="L1649" s="226">
        <v>778.3</v>
      </c>
      <c r="M1649" s="226">
        <v>785.1</v>
      </c>
      <c r="N1649" s="226">
        <v>792</v>
      </c>
      <c r="O1649" s="226">
        <v>799</v>
      </c>
      <c r="P1649" s="226">
        <v>806.1</v>
      </c>
      <c r="Q1649" s="226">
        <v>812.5</v>
      </c>
      <c r="R1649" s="226">
        <v>819.1</v>
      </c>
      <c r="S1649" s="226">
        <v>825.8</v>
      </c>
      <c r="T1649" s="226">
        <v>832.6</v>
      </c>
      <c r="U1649" s="226">
        <v>839.5</v>
      </c>
      <c r="V1649" s="226">
        <v>846.6</v>
      </c>
      <c r="W1649" s="226">
        <v>853.9</v>
      </c>
      <c r="X1649" s="226">
        <v>861.5</v>
      </c>
      <c r="Y1649" s="226">
        <v>869.1</v>
      </c>
      <c r="Z1649" s="226">
        <v>877.1</v>
      </c>
      <c r="AA1649" s="226">
        <v>885.3</v>
      </c>
      <c r="AB1649" s="226">
        <v>893.7</v>
      </c>
      <c r="AC1649" s="226">
        <v>902.4</v>
      </c>
      <c r="AD1649" s="226">
        <v>911.4</v>
      </c>
      <c r="AE1649" s="226">
        <v>920.7</v>
      </c>
      <c r="AF1649" s="226">
        <v>930.3</v>
      </c>
      <c r="AG1649" s="226">
        <v>940.1</v>
      </c>
      <c r="AH1649" s="226">
        <v>950.1</v>
      </c>
      <c r="AI1649" s="226">
        <v>960.4</v>
      </c>
      <c r="AJ1649" s="226">
        <v>971.3</v>
      </c>
    </row>
    <row r="1650" spans="1:36" x14ac:dyDescent="0.25">
      <c r="A1650" s="17"/>
    </row>
    <row r="1651" spans="1:36" x14ac:dyDescent="0.25">
      <c r="A1651" s="17"/>
      <c r="B1651" s="226" t="s">
        <v>2385</v>
      </c>
    </row>
    <row r="1652" spans="1:36" x14ac:dyDescent="0.25">
      <c r="A1652" s="17"/>
      <c r="B1652" s="226" t="s">
        <v>2199</v>
      </c>
    </row>
    <row r="1653" spans="1:36" x14ac:dyDescent="0.25">
      <c r="A1653" s="17"/>
      <c r="D1653" s="226">
        <v>2018</v>
      </c>
      <c r="E1653" s="226">
        <v>2019</v>
      </c>
      <c r="F1653" s="226">
        <v>2020</v>
      </c>
      <c r="G1653" s="226">
        <v>2021</v>
      </c>
      <c r="H1653" s="226">
        <v>2022</v>
      </c>
      <c r="I1653" s="226">
        <v>2023</v>
      </c>
      <c r="J1653" s="226">
        <v>2024</v>
      </c>
      <c r="K1653" s="226">
        <v>2025</v>
      </c>
      <c r="L1653" s="226">
        <v>2026</v>
      </c>
      <c r="M1653" s="226">
        <v>2027</v>
      </c>
      <c r="N1653" s="226">
        <v>2028</v>
      </c>
      <c r="O1653" s="226">
        <v>2029</v>
      </c>
      <c r="P1653" s="226">
        <v>2030</v>
      </c>
      <c r="Q1653" s="226">
        <v>2031</v>
      </c>
      <c r="R1653" s="226">
        <v>2032</v>
      </c>
      <c r="S1653" s="226">
        <v>2033</v>
      </c>
      <c r="T1653" s="226">
        <v>2034</v>
      </c>
      <c r="U1653" s="226">
        <v>2035</v>
      </c>
      <c r="V1653" s="226">
        <v>2036</v>
      </c>
      <c r="W1653" s="226">
        <v>2037</v>
      </c>
      <c r="X1653" s="226">
        <v>2038</v>
      </c>
      <c r="Y1653" s="226">
        <v>2039</v>
      </c>
      <c r="Z1653" s="226">
        <v>2040</v>
      </c>
      <c r="AA1653" s="226">
        <v>2041</v>
      </c>
      <c r="AB1653" s="226">
        <v>2042</v>
      </c>
      <c r="AC1653" s="226">
        <v>2043</v>
      </c>
      <c r="AD1653" s="226">
        <v>2044</v>
      </c>
      <c r="AE1653" s="226">
        <v>2045</v>
      </c>
      <c r="AF1653" s="226">
        <v>2046</v>
      </c>
      <c r="AG1653" s="226">
        <v>2047</v>
      </c>
      <c r="AH1653" s="226">
        <v>2048</v>
      </c>
      <c r="AI1653" s="226">
        <v>2049</v>
      </c>
      <c r="AJ1653" s="226">
        <v>2050</v>
      </c>
    </row>
    <row r="1654" spans="1:36" x14ac:dyDescent="0.25">
      <c r="A1654" s="17"/>
    </row>
    <row r="1655" spans="1:36" x14ac:dyDescent="0.25">
      <c r="A1655" s="17"/>
      <c r="B1655" s="226" t="s">
        <v>2200</v>
      </c>
    </row>
    <row r="1656" spans="1:36" x14ac:dyDescent="0.25">
      <c r="A1656" s="17"/>
      <c r="B1656" s="226" t="s">
        <v>2201</v>
      </c>
      <c r="D1656" s="226">
        <v>25.37</v>
      </c>
      <c r="E1656" s="226">
        <v>24.329000000000001</v>
      </c>
      <c r="F1656" s="226">
        <v>23</v>
      </c>
      <c r="G1656" s="226">
        <v>23.465</v>
      </c>
      <c r="H1656" s="226">
        <v>23.201000000000001</v>
      </c>
      <c r="I1656" s="226">
        <v>23.225999999999999</v>
      </c>
      <c r="J1656" s="226">
        <v>23.385999999999999</v>
      </c>
      <c r="K1656" s="226">
        <v>23.724</v>
      </c>
      <c r="L1656" s="226">
        <v>24.079000000000001</v>
      </c>
      <c r="M1656" s="226">
        <v>24.303000000000001</v>
      </c>
      <c r="N1656" s="226">
        <v>24.552</v>
      </c>
      <c r="O1656" s="226">
        <v>24.870999999999999</v>
      </c>
      <c r="P1656" s="226">
        <v>25.161999999999999</v>
      </c>
      <c r="Q1656" s="226">
        <v>25.396999999999998</v>
      </c>
      <c r="R1656" s="226">
        <v>25.587</v>
      </c>
      <c r="S1656" s="226">
        <v>25.866</v>
      </c>
      <c r="T1656" s="226">
        <v>26.169</v>
      </c>
      <c r="U1656" s="226">
        <v>26.526</v>
      </c>
      <c r="V1656" s="226">
        <v>26.765000000000001</v>
      </c>
      <c r="W1656" s="226">
        <v>27.030999999999999</v>
      </c>
      <c r="X1656" s="226">
        <v>27.326000000000001</v>
      </c>
      <c r="Y1656" s="226">
        <v>27.765999999999998</v>
      </c>
      <c r="Z1656" s="226">
        <v>28.12</v>
      </c>
      <c r="AA1656" s="226">
        <v>28.401</v>
      </c>
      <c r="AB1656" s="226">
        <v>28.789000000000001</v>
      </c>
      <c r="AC1656" s="226">
        <v>29.016999999999999</v>
      </c>
      <c r="AD1656" s="226">
        <v>29.399000000000001</v>
      </c>
      <c r="AE1656" s="226">
        <v>29.829000000000001</v>
      </c>
      <c r="AF1656" s="226">
        <v>30.300999999999998</v>
      </c>
      <c r="AG1656" s="226">
        <v>30.646000000000001</v>
      </c>
      <c r="AH1656" s="226">
        <v>30.899000000000001</v>
      </c>
      <c r="AI1656" s="226">
        <v>31.302</v>
      </c>
      <c r="AJ1656" s="226">
        <v>31.678999999999998</v>
      </c>
    </row>
    <row r="1657" spans="1:36" x14ac:dyDescent="0.25">
      <c r="A1657" s="17"/>
      <c r="B1657" s="226" t="s">
        <v>2320</v>
      </c>
      <c r="D1657" s="226">
        <v>113.46899999999999</v>
      </c>
      <c r="E1657" s="226">
        <v>108.83799999999999</v>
      </c>
      <c r="F1657" s="226">
        <v>102.919</v>
      </c>
      <c r="G1657" s="226">
        <v>105.012</v>
      </c>
      <c r="H1657" s="226">
        <v>103.846</v>
      </c>
      <c r="I1657" s="226">
        <v>103.977</v>
      </c>
      <c r="J1657" s="226">
        <v>104.70699999999999</v>
      </c>
      <c r="K1657" s="226">
        <v>106.239</v>
      </c>
      <c r="L1657" s="226">
        <v>107.84699999999999</v>
      </c>
      <c r="M1657" s="226">
        <v>108.866</v>
      </c>
      <c r="N1657" s="226">
        <v>109.99299999999999</v>
      </c>
      <c r="O1657" s="226">
        <v>111.43300000000001</v>
      </c>
      <c r="P1657" s="226">
        <v>112.751</v>
      </c>
      <c r="Q1657" s="226">
        <v>113.81699999999999</v>
      </c>
      <c r="R1657" s="226">
        <v>114.681</v>
      </c>
      <c r="S1657" s="226">
        <v>115.93899999999999</v>
      </c>
      <c r="T1657" s="226">
        <v>117.31100000000001</v>
      </c>
      <c r="U1657" s="226">
        <v>118.92</v>
      </c>
      <c r="V1657" s="226">
        <v>120.003</v>
      </c>
      <c r="W1657" s="226">
        <v>121.205</v>
      </c>
      <c r="X1657" s="226">
        <v>122.539</v>
      </c>
      <c r="Y1657" s="226">
        <v>124.518</v>
      </c>
      <c r="Z1657" s="226">
        <v>126.114</v>
      </c>
      <c r="AA1657" s="226">
        <v>127.381</v>
      </c>
      <c r="AB1657" s="226">
        <v>129.13300000000001</v>
      </c>
      <c r="AC1657" s="226">
        <v>130.16499999999999</v>
      </c>
      <c r="AD1657" s="226">
        <v>131.887</v>
      </c>
      <c r="AE1657" s="226">
        <v>133.82599999999999</v>
      </c>
      <c r="AF1657" s="226">
        <v>135.95400000000001</v>
      </c>
      <c r="AG1657" s="226">
        <v>137.511</v>
      </c>
      <c r="AH1657" s="226">
        <v>138.66</v>
      </c>
      <c r="AI1657" s="226">
        <v>140.477</v>
      </c>
      <c r="AJ1657" s="226">
        <v>142.179</v>
      </c>
    </row>
    <row r="1658" spans="1:36" x14ac:dyDescent="0.25">
      <c r="A1658" s="17"/>
      <c r="B1658" s="226" t="s">
        <v>2202</v>
      </c>
      <c r="D1658" s="226">
        <v>114.628</v>
      </c>
      <c r="E1658" s="226">
        <v>116.053</v>
      </c>
      <c r="F1658" s="226">
        <v>110.874</v>
      </c>
      <c r="G1658" s="226">
        <v>109.003</v>
      </c>
      <c r="H1658" s="226">
        <v>110.268</v>
      </c>
      <c r="I1658" s="226">
        <v>110.491</v>
      </c>
      <c r="J1658" s="226">
        <v>110.592</v>
      </c>
      <c r="K1658" s="226">
        <v>109.773</v>
      </c>
      <c r="L1658" s="226">
        <v>108.76600000000001</v>
      </c>
      <c r="M1658" s="226">
        <v>108.92</v>
      </c>
      <c r="N1658" s="226">
        <v>109.211</v>
      </c>
      <c r="O1658" s="226">
        <v>109.54600000000001</v>
      </c>
      <c r="P1658" s="226">
        <v>109.78100000000001</v>
      </c>
      <c r="Q1658" s="226">
        <v>110.01600000000001</v>
      </c>
      <c r="R1658" s="226">
        <v>110.13200000000001</v>
      </c>
      <c r="S1658" s="226">
        <v>110.30200000000001</v>
      </c>
      <c r="T1658" s="226">
        <v>110.051</v>
      </c>
      <c r="U1658" s="226">
        <v>110.321</v>
      </c>
      <c r="V1658" s="226">
        <v>110.503</v>
      </c>
      <c r="W1658" s="226">
        <v>110.92</v>
      </c>
      <c r="X1658" s="226">
        <v>111.60899999999999</v>
      </c>
      <c r="Y1658" s="226">
        <v>111.834</v>
      </c>
      <c r="Z1658" s="226">
        <v>111.22199999999999</v>
      </c>
      <c r="AA1658" s="226">
        <v>110.46299999999999</v>
      </c>
      <c r="AB1658" s="226">
        <v>109.822</v>
      </c>
      <c r="AC1658" s="226">
        <v>108.449</v>
      </c>
      <c r="AD1658" s="226">
        <v>107.663</v>
      </c>
      <c r="AE1658" s="226">
        <v>107.142</v>
      </c>
      <c r="AF1658" s="226">
        <v>106.61</v>
      </c>
      <c r="AG1658" s="226">
        <v>106.02200000000001</v>
      </c>
      <c r="AH1658" s="226">
        <v>105.259</v>
      </c>
      <c r="AI1658" s="226">
        <v>104.706</v>
      </c>
      <c r="AJ1658" s="226">
        <v>104.214</v>
      </c>
    </row>
    <row r="1659" spans="1:36" x14ac:dyDescent="0.25">
      <c r="A1659" s="17"/>
    </row>
    <row r="1660" spans="1:36" s="21" customFormat="1" x14ac:dyDescent="0.25">
      <c r="A1660" s="17"/>
      <c r="B1660" s="21" t="s">
        <v>2203</v>
      </c>
    </row>
    <row r="1661" spans="1:36" s="21" customFormat="1" x14ac:dyDescent="0.25">
      <c r="A1661" s="21" t="s">
        <v>1984</v>
      </c>
      <c r="B1661" s="21" t="s">
        <v>240</v>
      </c>
      <c r="D1661" s="21">
        <v>56.851999999999997</v>
      </c>
      <c r="E1661" s="21">
        <v>48.456000000000003</v>
      </c>
      <c r="F1661" s="21">
        <v>43.69</v>
      </c>
      <c r="G1661" s="21">
        <v>46.058</v>
      </c>
      <c r="H1661" s="21">
        <v>45.933999999999997</v>
      </c>
      <c r="I1661" s="21">
        <v>46.06</v>
      </c>
      <c r="J1661" s="21">
        <v>46.048000000000002</v>
      </c>
      <c r="K1661" s="21">
        <v>46.176000000000002</v>
      </c>
      <c r="L1661" s="21">
        <v>46.343000000000004</v>
      </c>
      <c r="M1661" s="21">
        <v>46.24</v>
      </c>
      <c r="N1661" s="21">
        <v>46.206000000000003</v>
      </c>
      <c r="O1661" s="21">
        <v>46.295999999999999</v>
      </c>
      <c r="P1661" s="21">
        <v>46.353000000000002</v>
      </c>
      <c r="Q1661" s="21">
        <v>46.317999999999998</v>
      </c>
      <c r="R1661" s="21">
        <v>46.213999999999999</v>
      </c>
      <c r="S1661" s="21">
        <v>46.319000000000003</v>
      </c>
      <c r="T1661" s="21">
        <v>46.427999999999997</v>
      </c>
      <c r="U1661" s="21">
        <v>46.712000000000003</v>
      </c>
      <c r="V1661" s="21">
        <v>46.764000000000003</v>
      </c>
      <c r="W1661" s="21">
        <v>46.973999999999997</v>
      </c>
      <c r="X1661" s="21">
        <v>47.223999999999997</v>
      </c>
      <c r="Y1661" s="21">
        <v>47.652000000000001</v>
      </c>
      <c r="Z1661" s="21">
        <v>47.921999999999997</v>
      </c>
      <c r="AA1661" s="21">
        <v>48.067999999999998</v>
      </c>
      <c r="AB1661" s="21">
        <v>48.331000000000003</v>
      </c>
      <c r="AC1661" s="21">
        <v>48.356000000000002</v>
      </c>
      <c r="AD1661" s="21">
        <v>48.671999999999997</v>
      </c>
      <c r="AE1661" s="21">
        <v>49.03</v>
      </c>
      <c r="AF1661" s="21">
        <v>49.448999999999998</v>
      </c>
      <c r="AG1661" s="21">
        <v>49.692</v>
      </c>
      <c r="AH1661" s="21">
        <v>49.792000000000002</v>
      </c>
      <c r="AI1661" s="21">
        <v>50.12</v>
      </c>
      <c r="AJ1661" s="21">
        <v>50.417000000000002</v>
      </c>
    </row>
    <row r="1662" spans="1:36" s="21" customFormat="1" x14ac:dyDescent="0.25">
      <c r="B1662" s="21" t="s">
        <v>2204</v>
      </c>
      <c r="D1662" s="21">
        <v>187.37299999999999</v>
      </c>
      <c r="E1662" s="21">
        <v>127.02200000000001</v>
      </c>
      <c r="F1662" s="21">
        <v>120.57</v>
      </c>
      <c r="G1662" s="21">
        <v>107.88500000000001</v>
      </c>
      <c r="H1662" s="21">
        <v>106.926</v>
      </c>
      <c r="I1662" s="21">
        <v>106.373</v>
      </c>
      <c r="J1662" s="21">
        <v>105.179</v>
      </c>
      <c r="K1662" s="21">
        <v>104.43</v>
      </c>
      <c r="L1662" s="21">
        <v>103.1</v>
      </c>
      <c r="M1662" s="21">
        <v>100.69</v>
      </c>
      <c r="N1662" s="21">
        <v>98.275999999999996</v>
      </c>
      <c r="O1662" s="21">
        <v>96.156000000000006</v>
      </c>
      <c r="P1662" s="21">
        <v>94.272999999999996</v>
      </c>
      <c r="Q1662" s="21">
        <v>92.613</v>
      </c>
      <c r="R1662" s="21">
        <v>91.013000000000005</v>
      </c>
      <c r="S1662" s="21">
        <v>89.977000000000004</v>
      </c>
      <c r="T1662" s="21">
        <v>89.447999999999993</v>
      </c>
      <c r="U1662" s="21">
        <v>89.185000000000002</v>
      </c>
      <c r="V1662" s="21">
        <v>88.638000000000005</v>
      </c>
      <c r="W1662" s="21">
        <v>88.203999999999994</v>
      </c>
      <c r="X1662" s="21">
        <v>88.003</v>
      </c>
      <c r="Y1662" s="21">
        <v>88.442999999999998</v>
      </c>
      <c r="Z1662" s="21">
        <v>88.51</v>
      </c>
      <c r="AA1662" s="21">
        <v>88.408000000000001</v>
      </c>
      <c r="AB1662" s="21">
        <v>88.718000000000004</v>
      </c>
      <c r="AC1662" s="21">
        <v>88.394999999999996</v>
      </c>
      <c r="AD1662" s="21">
        <v>88.679000000000002</v>
      </c>
      <c r="AE1662" s="21">
        <v>89.257000000000005</v>
      </c>
      <c r="AF1662" s="21">
        <v>89.957999999999998</v>
      </c>
      <c r="AG1662" s="21">
        <v>90.212999999999994</v>
      </c>
      <c r="AH1662" s="21">
        <v>90.326999999999998</v>
      </c>
      <c r="AI1662" s="21">
        <v>90.841999999999999</v>
      </c>
      <c r="AJ1662" s="21">
        <v>91.102000000000004</v>
      </c>
    </row>
    <row r="1663" spans="1:36" s="21" customFormat="1" x14ac:dyDescent="0.25">
      <c r="B1663" s="21" t="s">
        <v>2205</v>
      </c>
      <c r="D1663" s="21">
        <v>2E-3</v>
      </c>
      <c r="E1663" s="21">
        <v>2E-3</v>
      </c>
      <c r="F1663" s="21">
        <v>2E-3</v>
      </c>
      <c r="G1663" s="21">
        <v>2E-3</v>
      </c>
      <c r="H1663" s="21">
        <v>2E-3</v>
      </c>
      <c r="I1663" s="21">
        <v>2E-3</v>
      </c>
      <c r="J1663" s="21">
        <v>2E-3</v>
      </c>
      <c r="K1663" s="21">
        <v>2E-3</v>
      </c>
      <c r="L1663" s="21">
        <v>2E-3</v>
      </c>
      <c r="M1663" s="21">
        <v>2E-3</v>
      </c>
      <c r="N1663" s="21">
        <v>2E-3</v>
      </c>
      <c r="O1663" s="21">
        <v>2E-3</v>
      </c>
      <c r="P1663" s="21">
        <v>2E-3</v>
      </c>
      <c r="Q1663" s="21">
        <v>2E-3</v>
      </c>
      <c r="R1663" s="21">
        <v>2E-3</v>
      </c>
      <c r="S1663" s="21">
        <v>2E-3</v>
      </c>
      <c r="T1663" s="21">
        <v>2E-3</v>
      </c>
      <c r="U1663" s="21">
        <v>2E-3</v>
      </c>
      <c r="V1663" s="21">
        <v>2E-3</v>
      </c>
      <c r="W1663" s="21">
        <v>2E-3</v>
      </c>
      <c r="X1663" s="21">
        <v>2E-3</v>
      </c>
      <c r="Y1663" s="21">
        <v>2E-3</v>
      </c>
      <c r="Z1663" s="21">
        <v>2E-3</v>
      </c>
      <c r="AA1663" s="21">
        <v>2E-3</v>
      </c>
      <c r="AB1663" s="21">
        <v>2E-3</v>
      </c>
      <c r="AC1663" s="21">
        <v>2E-3</v>
      </c>
      <c r="AD1663" s="21">
        <v>2E-3</v>
      </c>
      <c r="AE1663" s="21">
        <v>2E-3</v>
      </c>
      <c r="AF1663" s="21">
        <v>2E-3</v>
      </c>
      <c r="AG1663" s="21">
        <v>2E-3</v>
      </c>
      <c r="AH1663" s="21">
        <v>2E-3</v>
      </c>
      <c r="AI1663" s="21">
        <v>2E-3</v>
      </c>
      <c r="AJ1663" s="21">
        <v>2E-3</v>
      </c>
    </row>
    <row r="1664" spans="1:36" s="21" customFormat="1" x14ac:dyDescent="0.25">
      <c r="A1664" s="21" t="s">
        <v>2437</v>
      </c>
      <c r="B1664" s="21" t="s">
        <v>2206</v>
      </c>
      <c r="D1664" s="21">
        <v>187.376</v>
      </c>
      <c r="E1664" s="21">
        <v>127.02500000000001</v>
      </c>
      <c r="F1664" s="21">
        <v>120.57299999999999</v>
      </c>
      <c r="G1664" s="21">
        <v>107.887</v>
      </c>
      <c r="H1664" s="21">
        <v>106.929</v>
      </c>
      <c r="I1664" s="21">
        <v>106.376</v>
      </c>
      <c r="J1664" s="21">
        <v>105.182</v>
      </c>
      <c r="K1664" s="21">
        <v>104.43300000000001</v>
      </c>
      <c r="L1664" s="21">
        <v>103.102</v>
      </c>
      <c r="M1664" s="21">
        <v>100.69199999999999</v>
      </c>
      <c r="N1664" s="21">
        <v>98.278000000000006</v>
      </c>
      <c r="O1664" s="21">
        <v>96.158000000000001</v>
      </c>
      <c r="P1664" s="21">
        <v>94.275000000000006</v>
      </c>
      <c r="Q1664" s="21">
        <v>92.614999999999995</v>
      </c>
      <c r="R1664" s="21">
        <v>91.015000000000001</v>
      </c>
      <c r="S1664" s="21">
        <v>89.98</v>
      </c>
      <c r="T1664" s="21">
        <v>89.450999999999993</v>
      </c>
      <c r="U1664" s="21">
        <v>89.186999999999998</v>
      </c>
      <c r="V1664" s="21">
        <v>88.64</v>
      </c>
      <c r="W1664" s="21">
        <v>88.206000000000003</v>
      </c>
      <c r="X1664" s="21">
        <v>88.004999999999995</v>
      </c>
      <c r="Y1664" s="21">
        <v>88.444999999999993</v>
      </c>
      <c r="Z1664" s="21">
        <v>88.513000000000005</v>
      </c>
      <c r="AA1664" s="21">
        <v>88.411000000000001</v>
      </c>
      <c r="AB1664" s="21">
        <v>88.72</v>
      </c>
      <c r="AC1664" s="21">
        <v>88.397999999999996</v>
      </c>
      <c r="AD1664" s="21">
        <v>88.682000000000002</v>
      </c>
      <c r="AE1664" s="21">
        <v>89.26</v>
      </c>
      <c r="AF1664" s="21">
        <v>89.960999999999999</v>
      </c>
      <c r="AG1664" s="21">
        <v>90.215000000000003</v>
      </c>
      <c r="AH1664" s="21">
        <v>90.328999999999994</v>
      </c>
      <c r="AI1664" s="21">
        <v>90.844999999999999</v>
      </c>
      <c r="AJ1664" s="21">
        <v>91.105000000000004</v>
      </c>
    </row>
    <row r="1665" spans="1:36" s="21" customFormat="1" x14ac:dyDescent="0.25">
      <c r="A1665" s="21" t="s">
        <v>2439</v>
      </c>
      <c r="B1665" s="21" t="s">
        <v>2228</v>
      </c>
      <c r="D1665" s="21">
        <v>0</v>
      </c>
      <c r="E1665" s="21">
        <v>0</v>
      </c>
      <c r="F1665" s="21">
        <v>0</v>
      </c>
      <c r="G1665" s="21">
        <v>0</v>
      </c>
      <c r="H1665" s="21">
        <v>0</v>
      </c>
      <c r="I1665" s="21">
        <v>0</v>
      </c>
      <c r="J1665" s="21">
        <v>0</v>
      </c>
      <c r="K1665" s="21">
        <v>0</v>
      </c>
      <c r="L1665" s="21">
        <v>0</v>
      </c>
      <c r="M1665" s="21">
        <v>0</v>
      </c>
      <c r="N1665" s="21">
        <v>0</v>
      </c>
      <c r="O1665" s="21">
        <v>0</v>
      </c>
      <c r="P1665" s="21">
        <v>0</v>
      </c>
      <c r="Q1665" s="21">
        <v>0</v>
      </c>
      <c r="R1665" s="21">
        <v>0</v>
      </c>
      <c r="S1665" s="21">
        <v>0</v>
      </c>
      <c r="T1665" s="21">
        <v>0</v>
      </c>
      <c r="U1665" s="21">
        <v>0</v>
      </c>
      <c r="V1665" s="21">
        <v>0</v>
      </c>
      <c r="W1665" s="21">
        <v>0</v>
      </c>
      <c r="X1665" s="21">
        <v>0</v>
      </c>
      <c r="Y1665" s="21">
        <v>0</v>
      </c>
      <c r="Z1665" s="21">
        <v>0</v>
      </c>
      <c r="AA1665" s="21">
        <v>0</v>
      </c>
      <c r="AB1665" s="21">
        <v>0</v>
      </c>
      <c r="AC1665" s="21">
        <v>0</v>
      </c>
      <c r="AD1665" s="21">
        <v>0</v>
      </c>
      <c r="AE1665" s="21">
        <v>0</v>
      </c>
      <c r="AF1665" s="21">
        <v>0</v>
      </c>
      <c r="AG1665" s="21">
        <v>0</v>
      </c>
      <c r="AH1665" s="21">
        <v>0</v>
      </c>
      <c r="AI1665" s="21">
        <v>0</v>
      </c>
      <c r="AJ1665" s="21">
        <v>0</v>
      </c>
    </row>
    <row r="1666" spans="1:36" s="21" customFormat="1" x14ac:dyDescent="0.25">
      <c r="A1666" s="21" t="s">
        <v>2020</v>
      </c>
      <c r="B1666" s="21" t="s">
        <v>307</v>
      </c>
      <c r="D1666" s="21">
        <v>0</v>
      </c>
      <c r="E1666" s="21">
        <v>0</v>
      </c>
      <c r="F1666" s="21">
        <v>0</v>
      </c>
      <c r="G1666" s="21">
        <v>0</v>
      </c>
      <c r="H1666" s="21">
        <v>0</v>
      </c>
      <c r="I1666" s="21">
        <v>0</v>
      </c>
      <c r="J1666" s="21">
        <v>0</v>
      </c>
      <c r="K1666" s="21">
        <v>0</v>
      </c>
      <c r="L1666" s="21">
        <v>0</v>
      </c>
      <c r="M1666" s="21">
        <v>0</v>
      </c>
      <c r="N1666" s="21">
        <v>0</v>
      </c>
      <c r="O1666" s="21">
        <v>0</v>
      </c>
      <c r="P1666" s="21">
        <v>0</v>
      </c>
      <c r="Q1666" s="21">
        <v>0</v>
      </c>
      <c r="R1666" s="21">
        <v>0</v>
      </c>
      <c r="S1666" s="21">
        <v>0</v>
      </c>
      <c r="T1666" s="21">
        <v>0</v>
      </c>
      <c r="U1666" s="21">
        <v>0</v>
      </c>
      <c r="V1666" s="21">
        <v>0</v>
      </c>
      <c r="W1666" s="21">
        <v>0</v>
      </c>
      <c r="X1666" s="21">
        <v>0</v>
      </c>
      <c r="Y1666" s="21">
        <v>0</v>
      </c>
      <c r="Z1666" s="21">
        <v>0</v>
      </c>
      <c r="AA1666" s="21">
        <v>0</v>
      </c>
      <c r="AB1666" s="21">
        <v>0</v>
      </c>
      <c r="AC1666" s="21">
        <v>0</v>
      </c>
      <c r="AD1666" s="21">
        <v>0</v>
      </c>
      <c r="AE1666" s="21">
        <v>0</v>
      </c>
      <c r="AF1666" s="21">
        <v>0</v>
      </c>
      <c r="AG1666" s="21">
        <v>0</v>
      </c>
      <c r="AH1666" s="21">
        <v>0</v>
      </c>
      <c r="AI1666" s="21">
        <v>0</v>
      </c>
      <c r="AJ1666" s="21">
        <v>0</v>
      </c>
    </row>
    <row r="1667" spans="1:36" s="21" customFormat="1" x14ac:dyDescent="0.25">
      <c r="A1667" s="21" t="s">
        <v>257</v>
      </c>
      <c r="B1667" s="21" t="s">
        <v>2207</v>
      </c>
      <c r="D1667" s="21">
        <v>0</v>
      </c>
      <c r="E1667" s="21">
        <v>0</v>
      </c>
      <c r="F1667" s="21">
        <v>0</v>
      </c>
      <c r="G1667" s="21">
        <v>0</v>
      </c>
      <c r="H1667" s="21">
        <v>0</v>
      </c>
      <c r="I1667" s="21">
        <v>0</v>
      </c>
      <c r="J1667" s="21">
        <v>0</v>
      </c>
      <c r="K1667" s="21">
        <v>0</v>
      </c>
      <c r="L1667" s="21">
        <v>0</v>
      </c>
      <c r="M1667" s="21">
        <v>0</v>
      </c>
      <c r="N1667" s="21">
        <v>0</v>
      </c>
      <c r="O1667" s="21">
        <v>0</v>
      </c>
      <c r="P1667" s="21">
        <v>0</v>
      </c>
      <c r="Q1667" s="21">
        <v>0</v>
      </c>
      <c r="R1667" s="21">
        <v>0</v>
      </c>
      <c r="S1667" s="21">
        <v>0</v>
      </c>
      <c r="T1667" s="21">
        <v>0</v>
      </c>
      <c r="U1667" s="21">
        <v>0</v>
      </c>
      <c r="V1667" s="21">
        <v>0</v>
      </c>
      <c r="W1667" s="21">
        <v>0</v>
      </c>
      <c r="X1667" s="21">
        <v>0</v>
      </c>
      <c r="Y1667" s="21">
        <v>0</v>
      </c>
      <c r="Z1667" s="21">
        <v>0</v>
      </c>
      <c r="AA1667" s="21">
        <v>0</v>
      </c>
      <c r="AB1667" s="21">
        <v>0</v>
      </c>
      <c r="AC1667" s="21">
        <v>0</v>
      </c>
      <c r="AD1667" s="21">
        <v>0</v>
      </c>
      <c r="AE1667" s="21">
        <v>0</v>
      </c>
      <c r="AF1667" s="21">
        <v>0</v>
      </c>
      <c r="AG1667" s="21">
        <v>0</v>
      </c>
      <c r="AH1667" s="21">
        <v>0</v>
      </c>
      <c r="AI1667" s="21">
        <v>0</v>
      </c>
      <c r="AJ1667" s="21">
        <v>0</v>
      </c>
    </row>
    <row r="1668" spans="1:36" s="21" customFormat="1" x14ac:dyDescent="0.25">
      <c r="A1668" s="21" t="s">
        <v>2438</v>
      </c>
      <c r="B1668" s="21" t="s">
        <v>2208</v>
      </c>
      <c r="D1668" s="21">
        <v>0</v>
      </c>
      <c r="E1668" s="21">
        <v>0</v>
      </c>
      <c r="F1668" s="21">
        <v>0</v>
      </c>
      <c r="G1668" s="21">
        <v>0</v>
      </c>
      <c r="H1668" s="21">
        <v>0</v>
      </c>
      <c r="I1668" s="21">
        <v>0</v>
      </c>
      <c r="J1668" s="21">
        <v>0</v>
      </c>
      <c r="K1668" s="21">
        <v>0</v>
      </c>
      <c r="L1668" s="21">
        <v>0</v>
      </c>
      <c r="M1668" s="21">
        <v>0</v>
      </c>
      <c r="N1668" s="21">
        <v>0</v>
      </c>
      <c r="O1668" s="21">
        <v>0</v>
      </c>
      <c r="P1668" s="21">
        <v>0</v>
      </c>
      <c r="Q1668" s="21">
        <v>0</v>
      </c>
      <c r="R1668" s="21">
        <v>0</v>
      </c>
      <c r="S1668" s="21">
        <v>0</v>
      </c>
      <c r="T1668" s="21">
        <v>0</v>
      </c>
      <c r="U1668" s="21">
        <v>0</v>
      </c>
      <c r="V1668" s="21">
        <v>0</v>
      </c>
      <c r="W1668" s="21">
        <v>0</v>
      </c>
      <c r="X1668" s="21">
        <v>0</v>
      </c>
      <c r="Y1668" s="21">
        <v>0</v>
      </c>
      <c r="Z1668" s="21">
        <v>0</v>
      </c>
      <c r="AA1668" s="21">
        <v>0</v>
      </c>
      <c r="AB1668" s="21">
        <v>0</v>
      </c>
      <c r="AC1668" s="21">
        <v>0</v>
      </c>
      <c r="AD1668" s="21">
        <v>0</v>
      </c>
      <c r="AE1668" s="21">
        <v>0</v>
      </c>
      <c r="AF1668" s="21">
        <v>0</v>
      </c>
      <c r="AG1668" s="21">
        <v>0</v>
      </c>
      <c r="AH1668" s="21">
        <v>0</v>
      </c>
      <c r="AI1668" s="21">
        <v>0</v>
      </c>
      <c r="AJ1668" s="21">
        <v>0</v>
      </c>
    </row>
    <row r="1669" spans="1:36" s="21" customFormat="1" x14ac:dyDescent="0.25">
      <c r="A1669" s="21" t="s">
        <v>2212</v>
      </c>
      <c r="B1669" s="21" t="s">
        <v>2212</v>
      </c>
      <c r="D1669" s="21">
        <v>244.22800000000001</v>
      </c>
      <c r="E1669" s="21">
        <v>175.48</v>
      </c>
      <c r="F1669" s="21">
        <v>164.26300000000001</v>
      </c>
      <c r="G1669" s="21">
        <v>153.94499999999999</v>
      </c>
      <c r="H1669" s="21">
        <v>152.863</v>
      </c>
      <c r="I1669" s="21">
        <v>152.43600000000001</v>
      </c>
      <c r="J1669" s="21">
        <v>151.22999999999999</v>
      </c>
      <c r="K1669" s="21">
        <v>150.608</v>
      </c>
      <c r="L1669" s="21">
        <v>149.44499999999999</v>
      </c>
      <c r="M1669" s="21">
        <v>146.93299999999999</v>
      </c>
      <c r="N1669" s="21">
        <v>144.48500000000001</v>
      </c>
      <c r="O1669" s="21">
        <v>142.45500000000001</v>
      </c>
      <c r="P1669" s="21">
        <v>140.62799999999999</v>
      </c>
      <c r="Q1669" s="21">
        <v>138.93299999999999</v>
      </c>
      <c r="R1669" s="21">
        <v>137.22999999999999</v>
      </c>
      <c r="S1669" s="21">
        <v>136.29900000000001</v>
      </c>
      <c r="T1669" s="21">
        <v>135.87899999999999</v>
      </c>
      <c r="U1669" s="21">
        <v>135.9</v>
      </c>
      <c r="V1669" s="21">
        <v>135.404</v>
      </c>
      <c r="W1669" s="21">
        <v>135.18100000000001</v>
      </c>
      <c r="X1669" s="21">
        <v>135.22900000000001</v>
      </c>
      <c r="Y1669" s="21">
        <v>136.09700000000001</v>
      </c>
      <c r="Z1669" s="21">
        <v>136.435</v>
      </c>
      <c r="AA1669" s="21">
        <v>136.47900000000001</v>
      </c>
      <c r="AB1669" s="21">
        <v>137.05099999999999</v>
      </c>
      <c r="AC1669" s="21">
        <v>136.75299999999999</v>
      </c>
      <c r="AD1669" s="21">
        <v>137.35400000000001</v>
      </c>
      <c r="AE1669" s="21">
        <v>138.29</v>
      </c>
      <c r="AF1669" s="21">
        <v>139.40899999999999</v>
      </c>
      <c r="AG1669" s="21">
        <v>139.90700000000001</v>
      </c>
      <c r="AH1669" s="21">
        <v>140.12100000000001</v>
      </c>
      <c r="AI1669" s="21">
        <v>140.965</v>
      </c>
      <c r="AJ1669" s="21">
        <v>141.52199999999999</v>
      </c>
    </row>
    <row r="1670" spans="1:36" x14ac:dyDescent="0.25">
      <c r="A1670" s="17"/>
    </row>
    <row r="1671" spans="1:36" x14ac:dyDescent="0.25">
      <c r="A1671" s="17"/>
      <c r="B1671" s="226" t="s">
        <v>2322</v>
      </c>
    </row>
    <row r="1672" spans="1:36" x14ac:dyDescent="0.25">
      <c r="A1672" s="17"/>
      <c r="B1672" s="226" t="s">
        <v>240</v>
      </c>
      <c r="D1672" s="226">
        <v>0.501</v>
      </c>
      <c r="E1672" s="226">
        <v>0.44500000000000001</v>
      </c>
      <c r="F1672" s="226">
        <v>0.42499999999999999</v>
      </c>
      <c r="G1672" s="226">
        <v>0.439</v>
      </c>
      <c r="H1672" s="226">
        <v>0.442</v>
      </c>
      <c r="I1672" s="226">
        <v>0.443</v>
      </c>
      <c r="J1672" s="226">
        <v>0.44</v>
      </c>
      <c r="K1672" s="226">
        <v>0.435</v>
      </c>
      <c r="L1672" s="226">
        <v>0.43</v>
      </c>
      <c r="M1672" s="226">
        <v>0.42499999999999999</v>
      </c>
      <c r="N1672" s="226">
        <v>0.42</v>
      </c>
      <c r="O1672" s="226">
        <v>0.41499999999999998</v>
      </c>
      <c r="P1672" s="226">
        <v>0.41099999999999998</v>
      </c>
      <c r="Q1672" s="226">
        <v>0.40699999999999997</v>
      </c>
      <c r="R1672" s="226">
        <v>0.40300000000000002</v>
      </c>
      <c r="S1672" s="226">
        <v>0.4</v>
      </c>
      <c r="T1672" s="226">
        <v>0.39600000000000002</v>
      </c>
      <c r="U1672" s="226">
        <v>0.39300000000000002</v>
      </c>
      <c r="V1672" s="226">
        <v>0.39</v>
      </c>
      <c r="W1672" s="226">
        <v>0.38800000000000001</v>
      </c>
      <c r="X1672" s="226">
        <v>0.38500000000000001</v>
      </c>
      <c r="Y1672" s="226">
        <v>0.38300000000000001</v>
      </c>
      <c r="Z1672" s="226">
        <v>0.38</v>
      </c>
      <c r="AA1672" s="226">
        <v>0.377</v>
      </c>
      <c r="AB1672" s="226">
        <v>0.374</v>
      </c>
      <c r="AC1672" s="226">
        <v>0.371</v>
      </c>
      <c r="AD1672" s="226">
        <v>0.36899999999999999</v>
      </c>
      <c r="AE1672" s="226">
        <v>0.36599999999999999</v>
      </c>
      <c r="AF1672" s="226">
        <v>0.36399999999999999</v>
      </c>
      <c r="AG1672" s="226">
        <v>0.36099999999999999</v>
      </c>
      <c r="AH1672" s="226">
        <v>0.35899999999999999</v>
      </c>
      <c r="AI1672" s="226">
        <v>0.35699999999999998</v>
      </c>
      <c r="AJ1672" s="226">
        <v>0.35499999999999998</v>
      </c>
    </row>
    <row r="1673" spans="1:36" x14ac:dyDescent="0.25">
      <c r="A1673" s="17"/>
      <c r="B1673" s="226" t="s">
        <v>2204</v>
      </c>
      <c r="D1673" s="226">
        <v>1.651</v>
      </c>
      <c r="E1673" s="226">
        <v>1.167</v>
      </c>
      <c r="F1673" s="226">
        <v>1.1719999999999999</v>
      </c>
      <c r="G1673" s="226">
        <v>1.0269999999999999</v>
      </c>
      <c r="H1673" s="226">
        <v>1.03</v>
      </c>
      <c r="I1673" s="226">
        <v>1.0229999999999999</v>
      </c>
      <c r="J1673" s="226">
        <v>1.0049999999999999</v>
      </c>
      <c r="K1673" s="226">
        <v>0.98299999999999998</v>
      </c>
      <c r="L1673" s="226">
        <v>0.95599999999999996</v>
      </c>
      <c r="M1673" s="226">
        <v>0.92500000000000004</v>
      </c>
      <c r="N1673" s="226">
        <v>0.89300000000000002</v>
      </c>
      <c r="O1673" s="226">
        <v>0.86299999999999999</v>
      </c>
      <c r="P1673" s="226">
        <v>0.83599999999999997</v>
      </c>
      <c r="Q1673" s="226">
        <v>0.81399999999999995</v>
      </c>
      <c r="R1673" s="226">
        <v>0.79400000000000004</v>
      </c>
      <c r="S1673" s="226">
        <v>0.77600000000000002</v>
      </c>
      <c r="T1673" s="226">
        <v>0.76200000000000001</v>
      </c>
      <c r="U1673" s="226">
        <v>0.75</v>
      </c>
      <c r="V1673" s="226">
        <v>0.73899999999999999</v>
      </c>
      <c r="W1673" s="226">
        <v>0.72799999999999998</v>
      </c>
      <c r="X1673" s="226">
        <v>0.71799999999999997</v>
      </c>
      <c r="Y1673" s="226">
        <v>0.71</v>
      </c>
      <c r="Z1673" s="226">
        <v>0.70199999999999996</v>
      </c>
      <c r="AA1673" s="226">
        <v>0.69399999999999995</v>
      </c>
      <c r="AB1673" s="226">
        <v>0.68700000000000006</v>
      </c>
      <c r="AC1673" s="226">
        <v>0.67900000000000005</v>
      </c>
      <c r="AD1673" s="226">
        <v>0.67200000000000004</v>
      </c>
      <c r="AE1673" s="226">
        <v>0.66700000000000004</v>
      </c>
      <c r="AF1673" s="226">
        <v>0.66200000000000003</v>
      </c>
      <c r="AG1673" s="226">
        <v>0.65600000000000003</v>
      </c>
      <c r="AH1673" s="226">
        <v>0.65100000000000002</v>
      </c>
      <c r="AI1673" s="226">
        <v>0.64700000000000002</v>
      </c>
      <c r="AJ1673" s="226">
        <v>0.64100000000000001</v>
      </c>
    </row>
    <row r="1674" spans="1:36" x14ac:dyDescent="0.25">
      <c r="A1674" s="17"/>
      <c r="B1674" s="226" t="s">
        <v>2205</v>
      </c>
      <c r="D1674" s="226">
        <v>0</v>
      </c>
      <c r="E1674" s="226">
        <v>0</v>
      </c>
      <c r="F1674" s="226">
        <v>0</v>
      </c>
      <c r="G1674" s="226">
        <v>0</v>
      </c>
      <c r="H1674" s="226">
        <v>0</v>
      </c>
      <c r="I1674" s="226">
        <v>0</v>
      </c>
      <c r="J1674" s="226">
        <v>0</v>
      </c>
      <c r="K1674" s="226">
        <v>0</v>
      </c>
      <c r="L1674" s="226">
        <v>0</v>
      </c>
      <c r="M1674" s="226">
        <v>0</v>
      </c>
      <c r="N1674" s="226">
        <v>0</v>
      </c>
      <c r="O1674" s="226">
        <v>0</v>
      </c>
      <c r="P1674" s="226">
        <v>0</v>
      </c>
      <c r="Q1674" s="226">
        <v>0</v>
      </c>
      <c r="R1674" s="226">
        <v>0</v>
      </c>
      <c r="S1674" s="226">
        <v>0</v>
      </c>
      <c r="T1674" s="226">
        <v>0</v>
      </c>
      <c r="U1674" s="226">
        <v>0</v>
      </c>
      <c r="V1674" s="226">
        <v>0</v>
      </c>
      <c r="W1674" s="226">
        <v>0</v>
      </c>
      <c r="X1674" s="226">
        <v>0</v>
      </c>
      <c r="Y1674" s="226">
        <v>0</v>
      </c>
      <c r="Z1674" s="226">
        <v>0</v>
      </c>
      <c r="AA1674" s="226">
        <v>0</v>
      </c>
      <c r="AB1674" s="226">
        <v>0</v>
      </c>
      <c r="AC1674" s="226">
        <v>0</v>
      </c>
      <c r="AD1674" s="226">
        <v>0</v>
      </c>
      <c r="AE1674" s="226">
        <v>0</v>
      </c>
      <c r="AF1674" s="226">
        <v>0</v>
      </c>
      <c r="AG1674" s="226">
        <v>0</v>
      </c>
      <c r="AH1674" s="226">
        <v>0</v>
      </c>
      <c r="AI1674" s="226">
        <v>0</v>
      </c>
      <c r="AJ1674" s="226">
        <v>0</v>
      </c>
    </row>
    <row r="1675" spans="1:36" x14ac:dyDescent="0.25">
      <c r="A1675" s="17"/>
      <c r="B1675" s="226" t="s">
        <v>2228</v>
      </c>
      <c r="D1675" s="226">
        <v>0</v>
      </c>
      <c r="E1675" s="226">
        <v>0</v>
      </c>
      <c r="F1675" s="226">
        <v>0</v>
      </c>
      <c r="G1675" s="226">
        <v>0</v>
      </c>
      <c r="H1675" s="226">
        <v>0</v>
      </c>
      <c r="I1675" s="226">
        <v>0</v>
      </c>
      <c r="J1675" s="226">
        <v>0</v>
      </c>
      <c r="K1675" s="226">
        <v>0</v>
      </c>
      <c r="L1675" s="226">
        <v>0</v>
      </c>
      <c r="M1675" s="226">
        <v>0</v>
      </c>
      <c r="N1675" s="226">
        <v>0</v>
      </c>
      <c r="O1675" s="226">
        <v>0</v>
      </c>
      <c r="P1675" s="226">
        <v>0</v>
      </c>
      <c r="Q1675" s="226">
        <v>0</v>
      </c>
      <c r="R1675" s="226">
        <v>0</v>
      </c>
      <c r="S1675" s="226">
        <v>0</v>
      </c>
      <c r="T1675" s="226">
        <v>0</v>
      </c>
      <c r="U1675" s="226">
        <v>0</v>
      </c>
      <c r="V1675" s="226">
        <v>0</v>
      </c>
      <c r="W1675" s="226">
        <v>0</v>
      </c>
      <c r="X1675" s="226">
        <v>0</v>
      </c>
      <c r="Y1675" s="226">
        <v>0</v>
      </c>
      <c r="Z1675" s="226">
        <v>0</v>
      </c>
      <c r="AA1675" s="226">
        <v>0</v>
      </c>
      <c r="AB1675" s="226">
        <v>0</v>
      </c>
      <c r="AC1675" s="226">
        <v>0</v>
      </c>
      <c r="AD1675" s="226">
        <v>0</v>
      </c>
      <c r="AE1675" s="226">
        <v>0</v>
      </c>
      <c r="AF1675" s="226">
        <v>0</v>
      </c>
      <c r="AG1675" s="226">
        <v>0</v>
      </c>
      <c r="AH1675" s="226">
        <v>0</v>
      </c>
      <c r="AI1675" s="226">
        <v>0</v>
      </c>
      <c r="AJ1675" s="226">
        <v>0</v>
      </c>
    </row>
    <row r="1676" spans="1:36" x14ac:dyDescent="0.25">
      <c r="A1676" s="17"/>
      <c r="B1676" s="226" t="s">
        <v>307</v>
      </c>
      <c r="D1676" s="226">
        <v>0</v>
      </c>
      <c r="E1676" s="226">
        <v>0</v>
      </c>
      <c r="F1676" s="226">
        <v>0</v>
      </c>
      <c r="G1676" s="226">
        <v>0</v>
      </c>
      <c r="H1676" s="226">
        <v>0</v>
      </c>
      <c r="I1676" s="226">
        <v>0</v>
      </c>
      <c r="J1676" s="226">
        <v>0</v>
      </c>
      <c r="K1676" s="226">
        <v>0</v>
      </c>
      <c r="L1676" s="226">
        <v>0</v>
      </c>
      <c r="M1676" s="226">
        <v>0</v>
      </c>
      <c r="N1676" s="226">
        <v>0</v>
      </c>
      <c r="O1676" s="226">
        <v>0</v>
      </c>
      <c r="P1676" s="226">
        <v>0</v>
      </c>
      <c r="Q1676" s="226">
        <v>0</v>
      </c>
      <c r="R1676" s="226">
        <v>0</v>
      </c>
      <c r="S1676" s="226">
        <v>0</v>
      </c>
      <c r="T1676" s="226">
        <v>0</v>
      </c>
      <c r="U1676" s="226">
        <v>0</v>
      </c>
      <c r="V1676" s="226">
        <v>0</v>
      </c>
      <c r="W1676" s="226">
        <v>0</v>
      </c>
      <c r="X1676" s="226">
        <v>0</v>
      </c>
      <c r="Y1676" s="226">
        <v>0</v>
      </c>
      <c r="Z1676" s="226">
        <v>0</v>
      </c>
      <c r="AA1676" s="226">
        <v>0</v>
      </c>
      <c r="AB1676" s="226">
        <v>0</v>
      </c>
      <c r="AC1676" s="226">
        <v>0</v>
      </c>
      <c r="AD1676" s="226">
        <v>0</v>
      </c>
      <c r="AE1676" s="226">
        <v>0</v>
      </c>
      <c r="AF1676" s="226">
        <v>0</v>
      </c>
      <c r="AG1676" s="226">
        <v>0</v>
      </c>
      <c r="AH1676" s="226">
        <v>0</v>
      </c>
      <c r="AI1676" s="226">
        <v>0</v>
      </c>
      <c r="AJ1676" s="226">
        <v>0</v>
      </c>
    </row>
    <row r="1677" spans="1:36" x14ac:dyDescent="0.25">
      <c r="A1677" s="17"/>
      <c r="B1677" s="226" t="s">
        <v>2207</v>
      </c>
      <c r="D1677" s="226">
        <v>0</v>
      </c>
      <c r="E1677" s="226">
        <v>0</v>
      </c>
      <c r="F1677" s="226">
        <v>0</v>
      </c>
      <c r="G1677" s="226">
        <v>0</v>
      </c>
      <c r="H1677" s="226">
        <v>0</v>
      </c>
      <c r="I1677" s="226">
        <v>0</v>
      </c>
      <c r="J1677" s="226">
        <v>0</v>
      </c>
      <c r="K1677" s="226">
        <v>0</v>
      </c>
      <c r="L1677" s="226">
        <v>0</v>
      </c>
      <c r="M1677" s="226">
        <v>0</v>
      </c>
      <c r="N1677" s="226">
        <v>0</v>
      </c>
      <c r="O1677" s="226">
        <v>0</v>
      </c>
      <c r="P1677" s="226">
        <v>0</v>
      </c>
      <c r="Q1677" s="226">
        <v>0</v>
      </c>
      <c r="R1677" s="226">
        <v>0</v>
      </c>
      <c r="S1677" s="226">
        <v>0</v>
      </c>
      <c r="T1677" s="226">
        <v>0</v>
      </c>
      <c r="U1677" s="226">
        <v>0</v>
      </c>
      <c r="V1677" s="226">
        <v>0</v>
      </c>
      <c r="W1677" s="226">
        <v>0</v>
      </c>
      <c r="X1677" s="226">
        <v>0</v>
      </c>
      <c r="Y1677" s="226">
        <v>0</v>
      </c>
      <c r="Z1677" s="226">
        <v>0</v>
      </c>
      <c r="AA1677" s="226">
        <v>0</v>
      </c>
      <c r="AB1677" s="226">
        <v>0</v>
      </c>
      <c r="AC1677" s="226">
        <v>0</v>
      </c>
      <c r="AD1677" s="226">
        <v>0</v>
      </c>
      <c r="AE1677" s="226">
        <v>0</v>
      </c>
      <c r="AF1677" s="226">
        <v>0</v>
      </c>
      <c r="AG1677" s="226">
        <v>0</v>
      </c>
      <c r="AH1677" s="226">
        <v>0</v>
      </c>
      <c r="AI1677" s="226">
        <v>0</v>
      </c>
      <c r="AJ1677" s="226">
        <v>0</v>
      </c>
    </row>
    <row r="1678" spans="1:36" x14ac:dyDescent="0.25">
      <c r="A1678" s="17"/>
      <c r="B1678" s="226" t="s">
        <v>2208</v>
      </c>
      <c r="D1678" s="226">
        <v>0</v>
      </c>
      <c r="E1678" s="226">
        <v>0</v>
      </c>
      <c r="F1678" s="226">
        <v>0</v>
      </c>
      <c r="G1678" s="226">
        <v>0</v>
      </c>
      <c r="H1678" s="226">
        <v>0</v>
      </c>
      <c r="I1678" s="226">
        <v>0</v>
      </c>
      <c r="J1678" s="226">
        <v>0</v>
      </c>
      <c r="K1678" s="226">
        <v>0</v>
      </c>
      <c r="L1678" s="226">
        <v>0</v>
      </c>
      <c r="M1678" s="226">
        <v>0</v>
      </c>
      <c r="N1678" s="226">
        <v>0</v>
      </c>
      <c r="O1678" s="226">
        <v>0</v>
      </c>
      <c r="P1678" s="226">
        <v>0</v>
      </c>
      <c r="Q1678" s="226">
        <v>0</v>
      </c>
      <c r="R1678" s="226">
        <v>0</v>
      </c>
      <c r="S1678" s="226">
        <v>0</v>
      </c>
      <c r="T1678" s="226">
        <v>0</v>
      </c>
      <c r="U1678" s="226">
        <v>0</v>
      </c>
      <c r="V1678" s="226">
        <v>0</v>
      </c>
      <c r="W1678" s="226">
        <v>0</v>
      </c>
      <c r="X1678" s="226">
        <v>0</v>
      </c>
      <c r="Y1678" s="226">
        <v>0</v>
      </c>
      <c r="Z1678" s="226">
        <v>0</v>
      </c>
      <c r="AA1678" s="226">
        <v>0</v>
      </c>
      <c r="AB1678" s="226">
        <v>0</v>
      </c>
      <c r="AC1678" s="226">
        <v>0</v>
      </c>
      <c r="AD1678" s="226">
        <v>0</v>
      </c>
      <c r="AE1678" s="226">
        <v>0</v>
      </c>
      <c r="AF1678" s="226">
        <v>0</v>
      </c>
      <c r="AG1678" s="226">
        <v>0</v>
      </c>
      <c r="AH1678" s="226">
        <v>0</v>
      </c>
      <c r="AI1678" s="226">
        <v>0</v>
      </c>
      <c r="AJ1678" s="226">
        <v>0</v>
      </c>
    </row>
    <row r="1679" spans="1:36" x14ac:dyDescent="0.25">
      <c r="A1679" s="17"/>
    </row>
    <row r="1680" spans="1:36" x14ac:dyDescent="0.25">
      <c r="A1680" s="17"/>
      <c r="B1680" s="226" t="s">
        <v>2273</v>
      </c>
    </row>
    <row r="1681" spans="1:36" x14ac:dyDescent="0.25">
      <c r="A1681" s="17"/>
    </row>
    <row r="1682" spans="1:36" x14ac:dyDescent="0.25">
      <c r="A1682" s="17"/>
      <c r="B1682" s="226" t="s">
        <v>2274</v>
      </c>
    </row>
    <row r="1683" spans="1:36" x14ac:dyDescent="0.25">
      <c r="A1683" s="17"/>
      <c r="B1683" s="226" t="s">
        <v>2275</v>
      </c>
      <c r="D1683" s="226">
        <v>3.2320000000000002</v>
      </c>
      <c r="E1683" s="226">
        <v>3.23</v>
      </c>
      <c r="F1683" s="226">
        <v>2.9740000000000002</v>
      </c>
      <c r="G1683" s="226">
        <v>2.9180000000000001</v>
      </c>
      <c r="H1683" s="226">
        <v>2.976</v>
      </c>
      <c r="I1683" s="226">
        <v>3.044</v>
      </c>
      <c r="J1683" s="226">
        <v>3.1059999999999999</v>
      </c>
      <c r="K1683" s="226">
        <v>3.13</v>
      </c>
      <c r="L1683" s="226">
        <v>3.149</v>
      </c>
      <c r="M1683" s="226">
        <v>3.165</v>
      </c>
      <c r="N1683" s="226">
        <v>3.1749999999999998</v>
      </c>
      <c r="O1683" s="226">
        <v>3.1920000000000002</v>
      </c>
      <c r="P1683" s="226">
        <v>3.206</v>
      </c>
      <c r="Q1683" s="226">
        <v>3.222</v>
      </c>
      <c r="R1683" s="226">
        <v>3.2320000000000002</v>
      </c>
      <c r="S1683" s="226">
        <v>3.242</v>
      </c>
      <c r="T1683" s="226">
        <v>3.25</v>
      </c>
      <c r="U1683" s="226">
        <v>3.282</v>
      </c>
      <c r="V1683" s="226">
        <v>3.3010000000000002</v>
      </c>
      <c r="W1683" s="226">
        <v>3.335</v>
      </c>
      <c r="X1683" s="226">
        <v>3.37</v>
      </c>
      <c r="Y1683" s="226">
        <v>3.4</v>
      </c>
      <c r="Z1683" s="226">
        <v>3.407</v>
      </c>
      <c r="AA1683" s="226">
        <v>3.411</v>
      </c>
      <c r="AB1683" s="226">
        <v>3.423</v>
      </c>
      <c r="AC1683" s="226">
        <v>3.415</v>
      </c>
      <c r="AD1683" s="226">
        <v>3.4279999999999999</v>
      </c>
      <c r="AE1683" s="226">
        <v>3.4430000000000001</v>
      </c>
      <c r="AF1683" s="226">
        <v>3.4590000000000001</v>
      </c>
      <c r="AG1683" s="226">
        <v>3.464</v>
      </c>
      <c r="AH1683" s="226">
        <v>3.4609999999999999</v>
      </c>
      <c r="AI1683" s="226">
        <v>3.4729999999999999</v>
      </c>
      <c r="AJ1683" s="226">
        <v>3.488</v>
      </c>
    </row>
    <row r="1684" spans="1:36" x14ac:dyDescent="0.25">
      <c r="A1684" s="17"/>
      <c r="B1684" s="226" t="s">
        <v>2276</v>
      </c>
      <c r="D1684" s="226">
        <v>4.3019999999999996</v>
      </c>
      <c r="E1684" s="226">
        <v>4.3</v>
      </c>
      <c r="F1684" s="226">
        <v>3.9590000000000001</v>
      </c>
      <c r="G1684" s="226">
        <v>3.8849999999999998</v>
      </c>
      <c r="H1684" s="226">
        <v>3.9620000000000002</v>
      </c>
      <c r="I1684" s="226">
        <v>4.0519999999999996</v>
      </c>
      <c r="J1684" s="226">
        <v>4.1349999999999998</v>
      </c>
      <c r="K1684" s="226">
        <v>4.1669999999999998</v>
      </c>
      <c r="L1684" s="226">
        <v>4.1909999999999998</v>
      </c>
      <c r="M1684" s="226">
        <v>4.2130000000000001</v>
      </c>
      <c r="N1684" s="226">
        <v>4.2270000000000003</v>
      </c>
      <c r="O1684" s="226">
        <v>4.2489999999999997</v>
      </c>
      <c r="P1684" s="226">
        <v>4.2679999999999998</v>
      </c>
      <c r="Q1684" s="226">
        <v>4.29</v>
      </c>
      <c r="R1684" s="226">
        <v>4.3029999999999999</v>
      </c>
      <c r="S1684" s="226">
        <v>4.3159999999999998</v>
      </c>
      <c r="T1684" s="226">
        <v>4.327</v>
      </c>
      <c r="U1684" s="226">
        <v>4.37</v>
      </c>
      <c r="V1684" s="226">
        <v>4.3940000000000001</v>
      </c>
      <c r="W1684" s="226">
        <v>4.4390000000000001</v>
      </c>
      <c r="X1684" s="226">
        <v>4.4859999999999998</v>
      </c>
      <c r="Y1684" s="226">
        <v>4.5259999999999998</v>
      </c>
      <c r="Z1684" s="226">
        <v>4.5359999999999996</v>
      </c>
      <c r="AA1684" s="226">
        <v>4.5410000000000004</v>
      </c>
      <c r="AB1684" s="226">
        <v>4.5579999999999998</v>
      </c>
      <c r="AC1684" s="226">
        <v>4.5469999999999997</v>
      </c>
      <c r="AD1684" s="226">
        <v>4.5629999999999997</v>
      </c>
      <c r="AE1684" s="226">
        <v>4.5839999999999996</v>
      </c>
      <c r="AF1684" s="226">
        <v>4.6050000000000004</v>
      </c>
      <c r="AG1684" s="226">
        <v>4.6109999999999998</v>
      </c>
      <c r="AH1684" s="226">
        <v>4.6079999999999997</v>
      </c>
      <c r="AI1684" s="226">
        <v>4.6239999999999997</v>
      </c>
      <c r="AJ1684" s="226">
        <v>4.6440000000000001</v>
      </c>
    </row>
    <row r="1685" spans="1:36" x14ac:dyDescent="0.25">
      <c r="A1685" s="17"/>
      <c r="B1685" s="226" t="s">
        <v>2277</v>
      </c>
      <c r="D1685" s="226">
        <v>6.0670000000000002</v>
      </c>
      <c r="E1685" s="226">
        <v>5.7530000000000001</v>
      </c>
      <c r="F1685" s="226">
        <v>5.6210000000000004</v>
      </c>
      <c r="G1685" s="226">
        <v>4.3220000000000001</v>
      </c>
      <c r="H1685" s="226">
        <v>4.47</v>
      </c>
      <c r="I1685" s="226">
        <v>4.6459999999999999</v>
      </c>
      <c r="J1685" s="226">
        <v>4.8390000000000004</v>
      </c>
      <c r="K1685" s="226">
        <v>4.9370000000000003</v>
      </c>
      <c r="L1685" s="226">
        <v>4.9400000000000004</v>
      </c>
      <c r="M1685" s="226">
        <v>4.9009999999999998</v>
      </c>
      <c r="N1685" s="226">
        <v>4.8259999999999996</v>
      </c>
      <c r="O1685" s="226">
        <v>4.7889999999999997</v>
      </c>
      <c r="P1685" s="226">
        <v>4.7640000000000002</v>
      </c>
      <c r="Q1685" s="226">
        <v>4.7119999999999997</v>
      </c>
      <c r="R1685" s="226">
        <v>4.7030000000000003</v>
      </c>
      <c r="S1685" s="226">
        <v>4.681</v>
      </c>
      <c r="T1685" s="226">
        <v>4.6879999999999997</v>
      </c>
      <c r="U1685" s="226">
        <v>4.7270000000000003</v>
      </c>
      <c r="V1685" s="226">
        <v>4.7510000000000003</v>
      </c>
      <c r="W1685" s="226">
        <v>4.7750000000000004</v>
      </c>
      <c r="X1685" s="226">
        <v>4.8079999999999998</v>
      </c>
      <c r="Y1685" s="226">
        <v>4.8440000000000003</v>
      </c>
      <c r="Z1685" s="226">
        <v>4.835</v>
      </c>
      <c r="AA1685" s="226">
        <v>4.8330000000000002</v>
      </c>
      <c r="AB1685" s="226">
        <v>4.8570000000000002</v>
      </c>
      <c r="AC1685" s="226">
        <v>4.835</v>
      </c>
      <c r="AD1685" s="226">
        <v>4.8479999999999999</v>
      </c>
      <c r="AE1685" s="226">
        <v>4.8789999999999996</v>
      </c>
      <c r="AF1685" s="226">
        <v>4.9089999999999998</v>
      </c>
      <c r="AG1685" s="226">
        <v>4.9109999999999996</v>
      </c>
      <c r="AH1685" s="226">
        <v>4.9029999999999996</v>
      </c>
      <c r="AI1685" s="226">
        <v>4.9219999999999997</v>
      </c>
      <c r="AJ1685" s="226">
        <v>4.9269999999999996</v>
      </c>
    </row>
    <row r="1686" spans="1:36" x14ac:dyDescent="0.25">
      <c r="A1686" s="17"/>
      <c r="B1686" s="226" t="s">
        <v>2278</v>
      </c>
      <c r="D1686" s="226">
        <v>0.123</v>
      </c>
      <c r="E1686" s="226">
        <v>0.123</v>
      </c>
      <c r="F1686" s="226">
        <v>0.11700000000000001</v>
      </c>
      <c r="G1686" s="226">
        <v>0.11600000000000001</v>
      </c>
      <c r="H1686" s="226">
        <v>0.11700000000000001</v>
      </c>
      <c r="I1686" s="226">
        <v>0.11700000000000001</v>
      </c>
      <c r="J1686" s="226">
        <v>0.11700000000000001</v>
      </c>
      <c r="K1686" s="226">
        <v>0.11700000000000001</v>
      </c>
      <c r="L1686" s="226">
        <v>0.11700000000000001</v>
      </c>
      <c r="M1686" s="226">
        <v>0.11700000000000001</v>
      </c>
      <c r="N1686" s="226">
        <v>0.11799999999999999</v>
      </c>
      <c r="O1686" s="226">
        <v>0.11899999999999999</v>
      </c>
      <c r="P1686" s="226">
        <v>0.11899999999999999</v>
      </c>
      <c r="Q1686" s="226">
        <v>0.12</v>
      </c>
      <c r="R1686" s="226">
        <v>0.12</v>
      </c>
      <c r="S1686" s="226">
        <v>0.121</v>
      </c>
      <c r="T1686" s="226">
        <v>0.121</v>
      </c>
      <c r="U1686" s="226">
        <v>0.122</v>
      </c>
      <c r="V1686" s="226">
        <v>0.122</v>
      </c>
      <c r="W1686" s="226">
        <v>0.123</v>
      </c>
      <c r="X1686" s="226">
        <v>0.124</v>
      </c>
      <c r="Y1686" s="226">
        <v>0.125</v>
      </c>
      <c r="Z1686" s="226">
        <v>0.125</v>
      </c>
      <c r="AA1686" s="226">
        <v>0.125</v>
      </c>
      <c r="AB1686" s="226">
        <v>0.125</v>
      </c>
      <c r="AC1686" s="226">
        <v>0.124</v>
      </c>
      <c r="AD1686" s="226">
        <v>0.124</v>
      </c>
      <c r="AE1686" s="226">
        <v>0.125</v>
      </c>
      <c r="AF1686" s="226">
        <v>0.125</v>
      </c>
      <c r="AG1686" s="226">
        <v>0.125</v>
      </c>
      <c r="AH1686" s="226">
        <v>0.125</v>
      </c>
      <c r="AI1686" s="226">
        <v>0.125</v>
      </c>
      <c r="AJ1686" s="226">
        <v>0.125</v>
      </c>
    </row>
    <row r="1687" spans="1:36" x14ac:dyDescent="0.25">
      <c r="A1687" s="17"/>
      <c r="B1687" s="226" t="s">
        <v>2279</v>
      </c>
      <c r="D1687" s="226">
        <v>0</v>
      </c>
      <c r="E1687" s="226">
        <v>0</v>
      </c>
      <c r="F1687" s="226">
        <v>0</v>
      </c>
      <c r="G1687" s="226">
        <v>0</v>
      </c>
      <c r="H1687" s="226">
        <v>0</v>
      </c>
      <c r="I1687" s="226">
        <v>0</v>
      </c>
      <c r="J1687" s="226">
        <v>0</v>
      </c>
      <c r="K1687" s="226">
        <v>0</v>
      </c>
      <c r="L1687" s="226">
        <v>0</v>
      </c>
      <c r="M1687" s="226">
        <v>0</v>
      </c>
      <c r="N1687" s="226">
        <v>0</v>
      </c>
      <c r="O1687" s="226">
        <v>0</v>
      </c>
      <c r="P1687" s="226">
        <v>0</v>
      </c>
      <c r="Q1687" s="226">
        <v>0</v>
      </c>
      <c r="R1687" s="226">
        <v>0</v>
      </c>
      <c r="S1687" s="226">
        <v>0</v>
      </c>
      <c r="T1687" s="226">
        <v>0</v>
      </c>
      <c r="U1687" s="226">
        <v>0</v>
      </c>
      <c r="V1687" s="226">
        <v>0</v>
      </c>
      <c r="W1687" s="226">
        <v>0</v>
      </c>
      <c r="X1687" s="226">
        <v>0</v>
      </c>
      <c r="Y1687" s="226">
        <v>0</v>
      </c>
      <c r="Z1687" s="226">
        <v>0</v>
      </c>
      <c r="AA1687" s="226">
        <v>0</v>
      </c>
      <c r="AB1687" s="226">
        <v>0</v>
      </c>
      <c r="AC1687" s="226">
        <v>0</v>
      </c>
      <c r="AD1687" s="226">
        <v>0</v>
      </c>
      <c r="AE1687" s="226">
        <v>0</v>
      </c>
      <c r="AF1687" s="226">
        <v>0</v>
      </c>
      <c r="AG1687" s="226">
        <v>0</v>
      </c>
      <c r="AH1687" s="226">
        <v>0</v>
      </c>
      <c r="AI1687" s="226">
        <v>0</v>
      </c>
      <c r="AJ1687" s="226">
        <v>0</v>
      </c>
    </row>
    <row r="1688" spans="1:36" x14ac:dyDescent="0.25">
      <c r="A1688" s="17"/>
      <c r="B1688" s="226" t="s">
        <v>2280</v>
      </c>
      <c r="D1688" s="226">
        <v>0</v>
      </c>
      <c r="E1688" s="226">
        <v>0</v>
      </c>
      <c r="F1688" s="226">
        <v>0</v>
      </c>
      <c r="G1688" s="226">
        <v>0</v>
      </c>
      <c r="H1688" s="226">
        <v>0</v>
      </c>
      <c r="I1688" s="226">
        <v>0</v>
      </c>
      <c r="J1688" s="226">
        <v>0</v>
      </c>
      <c r="K1688" s="226">
        <v>0</v>
      </c>
      <c r="L1688" s="226">
        <v>0</v>
      </c>
      <c r="M1688" s="226">
        <v>0</v>
      </c>
      <c r="N1688" s="226">
        <v>0</v>
      </c>
      <c r="O1688" s="226">
        <v>0</v>
      </c>
      <c r="P1688" s="226">
        <v>0</v>
      </c>
      <c r="Q1688" s="226">
        <v>0</v>
      </c>
      <c r="R1688" s="226">
        <v>0</v>
      </c>
      <c r="S1688" s="226">
        <v>0</v>
      </c>
      <c r="T1688" s="226">
        <v>0</v>
      </c>
      <c r="U1688" s="226">
        <v>0</v>
      </c>
      <c r="V1688" s="226">
        <v>0</v>
      </c>
      <c r="W1688" s="226">
        <v>0</v>
      </c>
      <c r="X1688" s="226">
        <v>0</v>
      </c>
      <c r="Y1688" s="226">
        <v>0</v>
      </c>
      <c r="Z1688" s="226">
        <v>0</v>
      </c>
      <c r="AA1688" s="226">
        <v>0</v>
      </c>
      <c r="AB1688" s="226">
        <v>0</v>
      </c>
      <c r="AC1688" s="226">
        <v>0</v>
      </c>
      <c r="AD1688" s="226">
        <v>0</v>
      </c>
      <c r="AE1688" s="226">
        <v>0</v>
      </c>
      <c r="AF1688" s="226">
        <v>0</v>
      </c>
      <c r="AG1688" s="226">
        <v>0</v>
      </c>
      <c r="AH1688" s="226">
        <v>0</v>
      </c>
      <c r="AI1688" s="226">
        <v>0</v>
      </c>
      <c r="AJ1688" s="226">
        <v>0</v>
      </c>
    </row>
    <row r="1689" spans="1:36" x14ac:dyDescent="0.25">
      <c r="A1689" s="17"/>
      <c r="B1689" s="226" t="s">
        <v>2281</v>
      </c>
      <c r="D1689" s="226">
        <v>0</v>
      </c>
      <c r="E1689" s="226">
        <v>0</v>
      </c>
      <c r="F1689" s="226">
        <v>0</v>
      </c>
      <c r="G1689" s="226">
        <v>0</v>
      </c>
      <c r="H1689" s="226">
        <v>0</v>
      </c>
      <c r="I1689" s="226">
        <v>0</v>
      </c>
      <c r="J1689" s="226">
        <v>0</v>
      </c>
      <c r="K1689" s="226">
        <v>0</v>
      </c>
      <c r="L1689" s="226">
        <v>0</v>
      </c>
      <c r="M1689" s="226">
        <v>0</v>
      </c>
      <c r="N1689" s="226">
        <v>0</v>
      </c>
      <c r="O1689" s="226">
        <v>0</v>
      </c>
      <c r="P1689" s="226">
        <v>0</v>
      </c>
      <c r="Q1689" s="226">
        <v>0</v>
      </c>
      <c r="R1689" s="226">
        <v>0</v>
      </c>
      <c r="S1689" s="226">
        <v>0</v>
      </c>
      <c r="T1689" s="226">
        <v>0</v>
      </c>
      <c r="U1689" s="226">
        <v>0</v>
      </c>
      <c r="V1689" s="226">
        <v>0</v>
      </c>
      <c r="W1689" s="226">
        <v>0</v>
      </c>
      <c r="X1689" s="226">
        <v>0</v>
      </c>
      <c r="Y1689" s="226">
        <v>0</v>
      </c>
      <c r="Z1689" s="226">
        <v>0</v>
      </c>
      <c r="AA1689" s="226">
        <v>0</v>
      </c>
      <c r="AB1689" s="226">
        <v>0</v>
      </c>
      <c r="AC1689" s="226">
        <v>0</v>
      </c>
      <c r="AD1689" s="226">
        <v>0</v>
      </c>
      <c r="AE1689" s="226">
        <v>0</v>
      </c>
      <c r="AF1689" s="226">
        <v>0</v>
      </c>
      <c r="AG1689" s="226">
        <v>0</v>
      </c>
      <c r="AH1689" s="226">
        <v>0</v>
      </c>
      <c r="AI1689" s="226">
        <v>0</v>
      </c>
      <c r="AJ1689" s="226">
        <v>0</v>
      </c>
    </row>
    <row r="1690" spans="1:36" x14ac:dyDescent="0.25">
      <c r="A1690" s="17"/>
      <c r="B1690" s="226" t="s">
        <v>2282</v>
      </c>
      <c r="D1690" s="226">
        <v>0</v>
      </c>
      <c r="E1690" s="226">
        <v>0</v>
      </c>
      <c r="F1690" s="226">
        <v>0</v>
      </c>
      <c r="G1690" s="226">
        <v>0</v>
      </c>
      <c r="H1690" s="226">
        <v>0</v>
      </c>
      <c r="I1690" s="226">
        <v>0</v>
      </c>
      <c r="J1690" s="226">
        <v>0</v>
      </c>
      <c r="K1690" s="226">
        <v>0</v>
      </c>
      <c r="L1690" s="226">
        <v>0</v>
      </c>
      <c r="M1690" s="226">
        <v>0</v>
      </c>
      <c r="N1690" s="226">
        <v>0</v>
      </c>
      <c r="O1690" s="226">
        <v>0</v>
      </c>
      <c r="P1690" s="226">
        <v>0</v>
      </c>
      <c r="Q1690" s="226">
        <v>0</v>
      </c>
      <c r="R1690" s="226">
        <v>0</v>
      </c>
      <c r="S1690" s="226">
        <v>0</v>
      </c>
      <c r="T1690" s="226">
        <v>0</v>
      </c>
      <c r="U1690" s="226">
        <v>0</v>
      </c>
      <c r="V1690" s="226">
        <v>0</v>
      </c>
      <c r="W1690" s="226">
        <v>0</v>
      </c>
      <c r="X1690" s="226">
        <v>0</v>
      </c>
      <c r="Y1690" s="226">
        <v>0</v>
      </c>
      <c r="Z1690" s="226">
        <v>0</v>
      </c>
      <c r="AA1690" s="226">
        <v>0</v>
      </c>
      <c r="AB1690" s="226">
        <v>0</v>
      </c>
      <c r="AC1690" s="226">
        <v>0</v>
      </c>
      <c r="AD1690" s="226">
        <v>0</v>
      </c>
      <c r="AE1690" s="226">
        <v>0</v>
      </c>
      <c r="AF1690" s="226">
        <v>0</v>
      </c>
      <c r="AG1690" s="226">
        <v>0</v>
      </c>
      <c r="AH1690" s="226">
        <v>0</v>
      </c>
      <c r="AI1690" s="226">
        <v>0</v>
      </c>
      <c r="AJ1690" s="226">
        <v>0</v>
      </c>
    </row>
    <row r="1691" spans="1:36" x14ac:dyDescent="0.25">
      <c r="A1691" s="17"/>
      <c r="B1691" s="226" t="s">
        <v>2283</v>
      </c>
      <c r="D1691" s="226">
        <v>0</v>
      </c>
      <c r="E1691" s="226">
        <v>0</v>
      </c>
      <c r="F1691" s="226">
        <v>0</v>
      </c>
      <c r="G1691" s="226">
        <v>0</v>
      </c>
      <c r="H1691" s="226">
        <v>0</v>
      </c>
      <c r="I1691" s="226">
        <v>0</v>
      </c>
      <c r="J1691" s="226">
        <v>0</v>
      </c>
      <c r="K1691" s="226">
        <v>0</v>
      </c>
      <c r="L1691" s="226">
        <v>0</v>
      </c>
      <c r="M1691" s="226">
        <v>0</v>
      </c>
      <c r="N1691" s="226">
        <v>0</v>
      </c>
      <c r="O1691" s="226">
        <v>0</v>
      </c>
      <c r="P1691" s="226">
        <v>0</v>
      </c>
      <c r="Q1691" s="226">
        <v>0</v>
      </c>
      <c r="R1691" s="226">
        <v>0</v>
      </c>
      <c r="S1691" s="226">
        <v>0</v>
      </c>
      <c r="T1691" s="226">
        <v>0</v>
      </c>
      <c r="U1691" s="226">
        <v>0</v>
      </c>
      <c r="V1691" s="226">
        <v>0</v>
      </c>
      <c r="W1691" s="226">
        <v>0</v>
      </c>
      <c r="X1691" s="226">
        <v>0</v>
      </c>
      <c r="Y1691" s="226">
        <v>0</v>
      </c>
      <c r="Z1691" s="226">
        <v>0</v>
      </c>
      <c r="AA1691" s="226">
        <v>0</v>
      </c>
      <c r="AB1691" s="226">
        <v>0</v>
      </c>
      <c r="AC1691" s="226">
        <v>0</v>
      </c>
      <c r="AD1691" s="226">
        <v>0</v>
      </c>
      <c r="AE1691" s="226">
        <v>0</v>
      </c>
      <c r="AF1691" s="226">
        <v>0</v>
      </c>
      <c r="AG1691" s="226">
        <v>0</v>
      </c>
      <c r="AH1691" s="226">
        <v>0</v>
      </c>
      <c r="AI1691" s="226">
        <v>0</v>
      </c>
      <c r="AJ1691" s="226">
        <v>0</v>
      </c>
    </row>
    <row r="1692" spans="1:36" x14ac:dyDescent="0.25">
      <c r="A1692" s="17"/>
      <c r="B1692" s="226" t="s">
        <v>2284</v>
      </c>
      <c r="D1692" s="226">
        <v>0</v>
      </c>
      <c r="E1692" s="226">
        <v>0</v>
      </c>
      <c r="F1692" s="226">
        <v>0</v>
      </c>
      <c r="G1692" s="226">
        <v>0</v>
      </c>
      <c r="H1692" s="226">
        <v>0</v>
      </c>
      <c r="I1692" s="226">
        <v>0</v>
      </c>
      <c r="J1692" s="226">
        <v>0</v>
      </c>
      <c r="K1692" s="226">
        <v>0</v>
      </c>
      <c r="L1692" s="226">
        <v>0</v>
      </c>
      <c r="M1692" s="226">
        <v>0</v>
      </c>
      <c r="N1692" s="226">
        <v>0</v>
      </c>
      <c r="O1692" s="226">
        <v>0</v>
      </c>
      <c r="P1692" s="226">
        <v>0</v>
      </c>
      <c r="Q1692" s="226">
        <v>0</v>
      </c>
      <c r="R1692" s="226">
        <v>0</v>
      </c>
      <c r="S1692" s="226">
        <v>0</v>
      </c>
      <c r="T1692" s="226">
        <v>0</v>
      </c>
      <c r="U1692" s="226">
        <v>0</v>
      </c>
      <c r="V1692" s="226">
        <v>0</v>
      </c>
      <c r="W1692" s="226">
        <v>0</v>
      </c>
      <c r="X1692" s="226">
        <v>0</v>
      </c>
      <c r="Y1692" s="226">
        <v>0</v>
      </c>
      <c r="Z1692" s="226">
        <v>0</v>
      </c>
      <c r="AA1692" s="226">
        <v>0</v>
      </c>
      <c r="AB1692" s="226">
        <v>0</v>
      </c>
      <c r="AC1692" s="226">
        <v>0</v>
      </c>
      <c r="AD1692" s="226">
        <v>0</v>
      </c>
      <c r="AE1692" s="226">
        <v>0</v>
      </c>
      <c r="AF1692" s="226">
        <v>0</v>
      </c>
      <c r="AG1692" s="226">
        <v>0</v>
      </c>
      <c r="AH1692" s="226">
        <v>0</v>
      </c>
      <c r="AI1692" s="226">
        <v>0</v>
      </c>
      <c r="AJ1692" s="226">
        <v>0</v>
      </c>
    </row>
    <row r="1693" spans="1:36" x14ac:dyDescent="0.25">
      <c r="A1693" s="17"/>
      <c r="B1693" s="226" t="s">
        <v>2285</v>
      </c>
      <c r="D1693" s="226">
        <v>0</v>
      </c>
      <c r="E1693" s="226">
        <v>0</v>
      </c>
      <c r="F1693" s="226">
        <v>0</v>
      </c>
      <c r="G1693" s="226">
        <v>0</v>
      </c>
      <c r="H1693" s="226">
        <v>0</v>
      </c>
      <c r="I1693" s="226">
        <v>0</v>
      </c>
      <c r="J1693" s="226">
        <v>0</v>
      </c>
      <c r="K1693" s="226">
        <v>0</v>
      </c>
      <c r="L1693" s="226">
        <v>0</v>
      </c>
      <c r="M1693" s="226">
        <v>0</v>
      </c>
      <c r="N1693" s="226">
        <v>0</v>
      </c>
      <c r="O1693" s="226">
        <v>0</v>
      </c>
      <c r="P1693" s="226">
        <v>0</v>
      </c>
      <c r="Q1693" s="226">
        <v>0</v>
      </c>
      <c r="R1693" s="226">
        <v>0</v>
      </c>
      <c r="S1693" s="226">
        <v>0</v>
      </c>
      <c r="T1693" s="226">
        <v>0</v>
      </c>
      <c r="U1693" s="226">
        <v>0</v>
      </c>
      <c r="V1693" s="226">
        <v>0</v>
      </c>
      <c r="W1693" s="226">
        <v>0</v>
      </c>
      <c r="X1693" s="226">
        <v>0</v>
      </c>
      <c r="Y1693" s="226">
        <v>0</v>
      </c>
      <c r="Z1693" s="226">
        <v>0</v>
      </c>
      <c r="AA1693" s="226">
        <v>0</v>
      </c>
      <c r="AB1693" s="226">
        <v>0</v>
      </c>
      <c r="AC1693" s="226">
        <v>0</v>
      </c>
      <c r="AD1693" s="226">
        <v>0</v>
      </c>
      <c r="AE1693" s="226">
        <v>0</v>
      </c>
      <c r="AF1693" s="226">
        <v>0</v>
      </c>
      <c r="AG1693" s="226">
        <v>0</v>
      </c>
      <c r="AH1693" s="226">
        <v>0</v>
      </c>
      <c r="AI1693" s="226">
        <v>0</v>
      </c>
      <c r="AJ1693" s="226">
        <v>0</v>
      </c>
    </row>
    <row r="1694" spans="1:36" x14ac:dyDescent="0.25">
      <c r="A1694" s="17"/>
      <c r="B1694" s="226" t="s">
        <v>2286</v>
      </c>
      <c r="D1694" s="226">
        <v>0</v>
      </c>
      <c r="E1694" s="226">
        <v>0</v>
      </c>
      <c r="F1694" s="226">
        <v>0</v>
      </c>
      <c r="G1694" s="226">
        <v>0</v>
      </c>
      <c r="H1694" s="226">
        <v>0</v>
      </c>
      <c r="I1694" s="226">
        <v>0</v>
      </c>
      <c r="J1694" s="226">
        <v>0</v>
      </c>
      <c r="K1694" s="226">
        <v>0</v>
      </c>
      <c r="L1694" s="226">
        <v>0</v>
      </c>
      <c r="M1694" s="226">
        <v>0</v>
      </c>
      <c r="N1694" s="226">
        <v>0</v>
      </c>
      <c r="O1694" s="226">
        <v>0</v>
      </c>
      <c r="P1694" s="226">
        <v>0</v>
      </c>
      <c r="Q1694" s="226">
        <v>0</v>
      </c>
      <c r="R1694" s="226">
        <v>0</v>
      </c>
      <c r="S1694" s="226">
        <v>0</v>
      </c>
      <c r="T1694" s="226">
        <v>0</v>
      </c>
      <c r="U1694" s="226">
        <v>0</v>
      </c>
      <c r="V1694" s="226">
        <v>0</v>
      </c>
      <c r="W1694" s="226">
        <v>0</v>
      </c>
      <c r="X1694" s="226">
        <v>0</v>
      </c>
      <c r="Y1694" s="226">
        <v>0</v>
      </c>
      <c r="Z1694" s="226">
        <v>0</v>
      </c>
      <c r="AA1694" s="226">
        <v>0</v>
      </c>
      <c r="AB1694" s="226">
        <v>0</v>
      </c>
      <c r="AC1694" s="226">
        <v>0</v>
      </c>
      <c r="AD1694" s="226">
        <v>0</v>
      </c>
      <c r="AE1694" s="226">
        <v>0</v>
      </c>
      <c r="AF1694" s="226">
        <v>0</v>
      </c>
      <c r="AG1694" s="226">
        <v>0</v>
      </c>
      <c r="AH1694" s="226">
        <v>0</v>
      </c>
      <c r="AI1694" s="226">
        <v>0</v>
      </c>
      <c r="AJ1694" s="226">
        <v>0</v>
      </c>
    </row>
    <row r="1695" spans="1:36" x14ac:dyDescent="0.25">
      <c r="A1695" s="17"/>
      <c r="B1695" s="226" t="s">
        <v>2287</v>
      </c>
      <c r="D1695" s="226">
        <v>13.724</v>
      </c>
      <c r="E1695" s="226">
        <v>13.406000000000001</v>
      </c>
      <c r="F1695" s="226">
        <v>12.67</v>
      </c>
      <c r="G1695" s="226">
        <v>11.242000000000001</v>
      </c>
      <c r="H1695" s="226">
        <v>11.525</v>
      </c>
      <c r="I1695" s="226">
        <v>11.859</v>
      </c>
      <c r="J1695" s="226">
        <v>12.196999999999999</v>
      </c>
      <c r="K1695" s="226">
        <v>12.351000000000001</v>
      </c>
      <c r="L1695" s="226">
        <v>12.397</v>
      </c>
      <c r="M1695" s="226">
        <v>12.396000000000001</v>
      </c>
      <c r="N1695" s="226">
        <v>12.346</v>
      </c>
      <c r="O1695" s="226">
        <v>12.348000000000001</v>
      </c>
      <c r="P1695" s="226">
        <v>12.356999999999999</v>
      </c>
      <c r="Q1695" s="226">
        <v>12.343</v>
      </c>
      <c r="R1695" s="226">
        <v>12.359</v>
      </c>
      <c r="S1695" s="226">
        <v>12.36</v>
      </c>
      <c r="T1695" s="226">
        <v>12.387</v>
      </c>
      <c r="U1695" s="226">
        <v>12.500999999999999</v>
      </c>
      <c r="V1695" s="226">
        <v>12.568</v>
      </c>
      <c r="W1695" s="226">
        <v>12.672000000000001</v>
      </c>
      <c r="X1695" s="226">
        <v>12.788</v>
      </c>
      <c r="Y1695" s="226">
        <v>12.894</v>
      </c>
      <c r="Z1695" s="226">
        <v>12.903</v>
      </c>
      <c r="AA1695" s="226">
        <v>12.909000000000001</v>
      </c>
      <c r="AB1695" s="226">
        <v>12.962999999999999</v>
      </c>
      <c r="AC1695" s="226">
        <v>12.920999999999999</v>
      </c>
      <c r="AD1695" s="226">
        <v>12.962999999999999</v>
      </c>
      <c r="AE1695" s="226">
        <v>13.03</v>
      </c>
      <c r="AF1695" s="226">
        <v>13.098000000000001</v>
      </c>
      <c r="AG1695" s="226">
        <v>13.11</v>
      </c>
      <c r="AH1695" s="226">
        <v>13.097</v>
      </c>
      <c r="AI1695" s="226">
        <v>13.144</v>
      </c>
      <c r="AJ1695" s="226">
        <v>13.185</v>
      </c>
    </row>
    <row r="1696" spans="1:36" x14ac:dyDescent="0.25">
      <c r="A1696" s="17"/>
      <c r="B1696" s="226" t="s">
        <v>2288</v>
      </c>
      <c r="D1696" s="226">
        <v>13.601000000000001</v>
      </c>
      <c r="E1696" s="226">
        <v>13.282999999999999</v>
      </c>
      <c r="F1696" s="226">
        <v>12.554</v>
      </c>
      <c r="G1696" s="226">
        <v>11.125999999999999</v>
      </c>
      <c r="H1696" s="226">
        <v>11.407999999999999</v>
      </c>
      <c r="I1696" s="226">
        <v>11.742000000000001</v>
      </c>
      <c r="J1696" s="226">
        <v>12.08</v>
      </c>
      <c r="K1696" s="226">
        <v>12.234</v>
      </c>
      <c r="L1696" s="226">
        <v>12.28</v>
      </c>
      <c r="M1696" s="226">
        <v>12.279</v>
      </c>
      <c r="N1696" s="226">
        <v>12.228</v>
      </c>
      <c r="O1696" s="226">
        <v>12.23</v>
      </c>
      <c r="P1696" s="226">
        <v>12.238</v>
      </c>
      <c r="Q1696" s="226">
        <v>12.224</v>
      </c>
      <c r="R1696" s="226">
        <v>12.239000000000001</v>
      </c>
      <c r="S1696" s="226">
        <v>12.239000000000001</v>
      </c>
      <c r="T1696" s="226">
        <v>12.266</v>
      </c>
      <c r="U1696" s="226">
        <v>12.379</v>
      </c>
      <c r="V1696" s="226">
        <v>12.446</v>
      </c>
      <c r="W1696" s="226">
        <v>12.548999999999999</v>
      </c>
      <c r="X1696" s="226">
        <v>12.664</v>
      </c>
      <c r="Y1696" s="226">
        <v>12.77</v>
      </c>
      <c r="Z1696" s="226">
        <v>12.778</v>
      </c>
      <c r="AA1696" s="226">
        <v>12.784000000000001</v>
      </c>
      <c r="AB1696" s="226">
        <v>12.837999999999999</v>
      </c>
      <c r="AC1696" s="226">
        <v>12.795999999999999</v>
      </c>
      <c r="AD1696" s="226">
        <v>12.839</v>
      </c>
      <c r="AE1696" s="226">
        <v>12.904999999999999</v>
      </c>
      <c r="AF1696" s="226">
        <v>12.973000000000001</v>
      </c>
      <c r="AG1696" s="226">
        <v>12.984999999999999</v>
      </c>
      <c r="AH1696" s="226">
        <v>12.972</v>
      </c>
      <c r="AI1696" s="226">
        <v>13.019</v>
      </c>
      <c r="AJ1696" s="226">
        <v>13.058999999999999</v>
      </c>
    </row>
    <row r="1697" spans="1:36" x14ac:dyDescent="0.25">
      <c r="A1697" s="17"/>
    </row>
    <row r="1698" spans="1:36" x14ac:dyDescent="0.25">
      <c r="A1698" s="17"/>
      <c r="B1698" s="226" t="s">
        <v>2214</v>
      </c>
    </row>
    <row r="1699" spans="1:36" x14ac:dyDescent="0.25">
      <c r="A1699" s="17"/>
    </row>
    <row r="1700" spans="1:36" x14ac:dyDescent="0.25">
      <c r="A1700" s="17"/>
      <c r="B1700" s="226" t="s">
        <v>2323</v>
      </c>
    </row>
    <row r="1701" spans="1:36" x14ac:dyDescent="0.25">
      <c r="A1701" s="17"/>
      <c r="B1701" s="226" t="s">
        <v>2386</v>
      </c>
      <c r="D1701" s="226">
        <v>110.178</v>
      </c>
      <c r="E1701" s="226">
        <v>105.681</v>
      </c>
      <c r="F1701" s="226">
        <v>99.935000000000002</v>
      </c>
      <c r="G1701" s="226">
        <v>101.967</v>
      </c>
      <c r="H1701" s="226">
        <v>100.83499999999999</v>
      </c>
      <c r="I1701" s="226">
        <v>100.961</v>
      </c>
      <c r="J1701" s="226">
        <v>101.67</v>
      </c>
      <c r="K1701" s="226">
        <v>103.158</v>
      </c>
      <c r="L1701" s="226">
        <v>104.71899999999999</v>
      </c>
      <c r="M1701" s="226">
        <v>105.709</v>
      </c>
      <c r="N1701" s="226">
        <v>106.803</v>
      </c>
      <c r="O1701" s="226">
        <v>108.202</v>
      </c>
      <c r="P1701" s="226">
        <v>109.482</v>
      </c>
      <c r="Q1701" s="226">
        <v>110.51600000000001</v>
      </c>
      <c r="R1701" s="226">
        <v>111.35599999999999</v>
      </c>
      <c r="S1701" s="226">
        <v>112.577</v>
      </c>
      <c r="T1701" s="226">
        <v>113.90900000000001</v>
      </c>
      <c r="U1701" s="226">
        <v>115.47199999999999</v>
      </c>
      <c r="V1701" s="226">
        <v>116.523</v>
      </c>
      <c r="W1701" s="226">
        <v>117.69</v>
      </c>
      <c r="X1701" s="226">
        <v>118.985</v>
      </c>
      <c r="Y1701" s="226">
        <v>120.907</v>
      </c>
      <c r="Z1701" s="226">
        <v>122.45699999999999</v>
      </c>
      <c r="AA1701" s="226">
        <v>123.687</v>
      </c>
      <c r="AB1701" s="226">
        <v>125.38800000000001</v>
      </c>
      <c r="AC1701" s="226">
        <v>126.39100000000001</v>
      </c>
      <c r="AD1701" s="226">
        <v>128.06299999999999</v>
      </c>
      <c r="AE1701" s="226">
        <v>129.94499999999999</v>
      </c>
      <c r="AF1701" s="226">
        <v>132.012</v>
      </c>
      <c r="AG1701" s="226">
        <v>133.523</v>
      </c>
      <c r="AH1701" s="226">
        <v>134.63900000000001</v>
      </c>
      <c r="AI1701" s="226">
        <v>136.40299999999999</v>
      </c>
      <c r="AJ1701" s="226">
        <v>138.05600000000001</v>
      </c>
    </row>
    <row r="1702" spans="1:36" x14ac:dyDescent="0.25">
      <c r="A1702" s="17"/>
      <c r="B1702" s="226" t="s">
        <v>2387</v>
      </c>
      <c r="D1702" s="226">
        <v>110.178</v>
      </c>
      <c r="E1702" s="226">
        <v>105.681</v>
      </c>
      <c r="F1702" s="226">
        <v>99.935000000000002</v>
      </c>
      <c r="G1702" s="226">
        <v>101.967</v>
      </c>
      <c r="H1702" s="226">
        <v>100.83499999999999</v>
      </c>
      <c r="I1702" s="226">
        <v>100.961</v>
      </c>
      <c r="J1702" s="226">
        <v>101.67</v>
      </c>
      <c r="K1702" s="226">
        <v>103.158</v>
      </c>
      <c r="L1702" s="226">
        <v>104.71899999999999</v>
      </c>
      <c r="M1702" s="226">
        <v>105.709</v>
      </c>
      <c r="N1702" s="226">
        <v>106.803</v>
      </c>
      <c r="O1702" s="226">
        <v>108.202</v>
      </c>
      <c r="P1702" s="226">
        <v>109.482</v>
      </c>
      <c r="Q1702" s="226">
        <v>110.51600000000001</v>
      </c>
      <c r="R1702" s="226">
        <v>111.35599999999999</v>
      </c>
      <c r="S1702" s="226">
        <v>112.577</v>
      </c>
      <c r="T1702" s="226">
        <v>113.90900000000001</v>
      </c>
      <c r="U1702" s="226">
        <v>115.47199999999999</v>
      </c>
      <c r="V1702" s="226">
        <v>116.523</v>
      </c>
      <c r="W1702" s="226">
        <v>117.69</v>
      </c>
      <c r="X1702" s="226">
        <v>118.985</v>
      </c>
      <c r="Y1702" s="226">
        <v>120.907</v>
      </c>
      <c r="Z1702" s="226">
        <v>122.45699999999999</v>
      </c>
      <c r="AA1702" s="226">
        <v>123.687</v>
      </c>
      <c r="AB1702" s="226">
        <v>125.38800000000001</v>
      </c>
      <c r="AC1702" s="226">
        <v>126.39100000000001</v>
      </c>
      <c r="AD1702" s="226">
        <v>128.06299999999999</v>
      </c>
      <c r="AE1702" s="226">
        <v>129.94499999999999</v>
      </c>
      <c r="AF1702" s="226">
        <v>132.012</v>
      </c>
      <c r="AG1702" s="226">
        <v>133.523</v>
      </c>
      <c r="AH1702" s="226">
        <v>134.63900000000001</v>
      </c>
      <c r="AI1702" s="226">
        <v>136.40299999999999</v>
      </c>
      <c r="AJ1702" s="226">
        <v>138.05600000000001</v>
      </c>
    </row>
    <row r="1703" spans="1:36" x14ac:dyDescent="0.25">
      <c r="A1703" s="17"/>
      <c r="B1703" s="226" t="s">
        <v>2388</v>
      </c>
      <c r="D1703" s="226">
        <v>15.535</v>
      </c>
      <c r="E1703" s="226">
        <v>14.901</v>
      </c>
      <c r="F1703" s="226">
        <v>14.090999999999999</v>
      </c>
      <c r="G1703" s="226">
        <v>14.377000000000001</v>
      </c>
      <c r="H1703" s="226">
        <v>14.218</v>
      </c>
      <c r="I1703" s="226">
        <v>14.236000000000001</v>
      </c>
      <c r="J1703" s="226">
        <v>14.336</v>
      </c>
      <c r="K1703" s="226">
        <v>14.545</v>
      </c>
      <c r="L1703" s="226">
        <v>14.765000000000001</v>
      </c>
      <c r="M1703" s="226">
        <v>14.904999999999999</v>
      </c>
      <c r="N1703" s="226">
        <v>15.058999999999999</v>
      </c>
      <c r="O1703" s="226">
        <v>15.256</v>
      </c>
      <c r="P1703" s="226">
        <v>15.436999999999999</v>
      </c>
      <c r="Q1703" s="226">
        <v>15.583</v>
      </c>
      <c r="R1703" s="226">
        <v>15.701000000000001</v>
      </c>
      <c r="S1703" s="226">
        <v>15.872999999999999</v>
      </c>
      <c r="T1703" s="226">
        <v>16.061</v>
      </c>
      <c r="U1703" s="226">
        <v>16.280999999999999</v>
      </c>
      <c r="V1703" s="226">
        <v>16.43</v>
      </c>
      <c r="W1703" s="226">
        <v>16.594000000000001</v>
      </c>
      <c r="X1703" s="226">
        <v>16.777000000000001</v>
      </c>
      <c r="Y1703" s="226">
        <v>17.047999999999998</v>
      </c>
      <c r="Z1703" s="226">
        <v>17.265999999999998</v>
      </c>
      <c r="AA1703" s="226">
        <v>17.440000000000001</v>
      </c>
      <c r="AB1703" s="226">
        <v>17.68</v>
      </c>
      <c r="AC1703" s="226">
        <v>17.821000000000002</v>
      </c>
      <c r="AD1703" s="226">
        <v>18.056999999999999</v>
      </c>
      <c r="AE1703" s="226">
        <v>18.321999999999999</v>
      </c>
      <c r="AF1703" s="226">
        <v>18.614000000000001</v>
      </c>
      <c r="AG1703" s="226">
        <v>18.827000000000002</v>
      </c>
      <c r="AH1703" s="226">
        <v>18.984000000000002</v>
      </c>
      <c r="AI1703" s="226">
        <v>19.233000000000001</v>
      </c>
      <c r="AJ1703" s="226">
        <v>19.466000000000001</v>
      </c>
    </row>
    <row r="1704" spans="1:36" x14ac:dyDescent="0.25">
      <c r="A1704" s="17"/>
      <c r="B1704" s="226" t="s">
        <v>2389</v>
      </c>
      <c r="D1704" s="226">
        <v>94.643000000000001</v>
      </c>
      <c r="E1704" s="226">
        <v>90.78</v>
      </c>
      <c r="F1704" s="226">
        <v>85.843999999999994</v>
      </c>
      <c r="G1704" s="226">
        <v>87.588999999999999</v>
      </c>
      <c r="H1704" s="226">
        <v>86.617000000000004</v>
      </c>
      <c r="I1704" s="226">
        <v>86.725999999999999</v>
      </c>
      <c r="J1704" s="226">
        <v>87.334999999999994</v>
      </c>
      <c r="K1704" s="226">
        <v>88.613</v>
      </c>
      <c r="L1704" s="226">
        <v>89.953999999999994</v>
      </c>
      <c r="M1704" s="226">
        <v>90.804000000000002</v>
      </c>
      <c r="N1704" s="226">
        <v>91.744</v>
      </c>
      <c r="O1704" s="226">
        <v>92.944999999999993</v>
      </c>
      <c r="P1704" s="226">
        <v>94.045000000000002</v>
      </c>
      <c r="Q1704" s="226">
        <v>94.933999999999997</v>
      </c>
      <c r="R1704" s="226">
        <v>95.653999999999996</v>
      </c>
      <c r="S1704" s="226">
        <v>96.703000000000003</v>
      </c>
      <c r="T1704" s="226">
        <v>97.847999999999999</v>
      </c>
      <c r="U1704" s="226">
        <v>99.19</v>
      </c>
      <c r="V1704" s="226">
        <v>100.093</v>
      </c>
      <c r="W1704" s="226">
        <v>101.096</v>
      </c>
      <c r="X1704" s="226">
        <v>102.208</v>
      </c>
      <c r="Y1704" s="226">
        <v>103.85899999999999</v>
      </c>
      <c r="Z1704" s="226">
        <v>105.19</v>
      </c>
      <c r="AA1704" s="226">
        <v>106.247</v>
      </c>
      <c r="AB1704" s="226">
        <v>107.708</v>
      </c>
      <c r="AC1704" s="226">
        <v>108.569</v>
      </c>
      <c r="AD1704" s="226">
        <v>110.006</v>
      </c>
      <c r="AE1704" s="226">
        <v>111.623</v>
      </c>
      <c r="AF1704" s="226">
        <v>113.398</v>
      </c>
      <c r="AG1704" s="226">
        <v>114.696</v>
      </c>
      <c r="AH1704" s="226">
        <v>115.655</v>
      </c>
      <c r="AI1704" s="226">
        <v>117.17</v>
      </c>
      <c r="AJ1704" s="226">
        <v>118.59</v>
      </c>
    </row>
    <row r="1705" spans="1:36" x14ac:dyDescent="0.25">
      <c r="A1705" s="17"/>
      <c r="B1705" s="226" t="s">
        <v>2390</v>
      </c>
      <c r="D1705" s="226">
        <v>13.345000000000001</v>
      </c>
      <c r="E1705" s="226">
        <v>12.8</v>
      </c>
      <c r="F1705" s="226">
        <v>12.103999999999999</v>
      </c>
      <c r="G1705" s="226">
        <v>12.35</v>
      </c>
      <c r="H1705" s="226">
        <v>12.212999999999999</v>
      </c>
      <c r="I1705" s="226">
        <v>12.228</v>
      </c>
      <c r="J1705" s="226">
        <v>12.314</v>
      </c>
      <c r="K1705" s="226">
        <v>12.494</v>
      </c>
      <c r="L1705" s="226">
        <v>12.683999999999999</v>
      </c>
      <c r="M1705" s="226">
        <v>12.803000000000001</v>
      </c>
      <c r="N1705" s="226">
        <v>12.936</v>
      </c>
      <c r="O1705" s="226">
        <v>13.105</v>
      </c>
      <c r="P1705" s="226">
        <v>13.26</v>
      </c>
      <c r="Q1705" s="226">
        <v>13.385999999999999</v>
      </c>
      <c r="R1705" s="226">
        <v>13.487</v>
      </c>
      <c r="S1705" s="226">
        <v>13.635</v>
      </c>
      <c r="T1705" s="226">
        <v>13.797000000000001</v>
      </c>
      <c r="U1705" s="226">
        <v>13.986000000000001</v>
      </c>
      <c r="V1705" s="226">
        <v>14.113</v>
      </c>
      <c r="W1705" s="226">
        <v>14.254</v>
      </c>
      <c r="X1705" s="226">
        <v>14.411</v>
      </c>
      <c r="Y1705" s="226">
        <v>14.644</v>
      </c>
      <c r="Z1705" s="226">
        <v>14.832000000000001</v>
      </c>
      <c r="AA1705" s="226">
        <v>14.981</v>
      </c>
      <c r="AB1705" s="226">
        <v>15.186999999999999</v>
      </c>
      <c r="AC1705" s="226">
        <v>15.308</v>
      </c>
      <c r="AD1705" s="226">
        <v>15.510999999999999</v>
      </c>
      <c r="AE1705" s="226">
        <v>15.739000000000001</v>
      </c>
      <c r="AF1705" s="226">
        <v>15.989000000000001</v>
      </c>
      <c r="AG1705" s="226">
        <v>16.172000000000001</v>
      </c>
      <c r="AH1705" s="226">
        <v>16.306999999999999</v>
      </c>
      <c r="AI1705" s="226">
        <v>16.521000000000001</v>
      </c>
      <c r="AJ1705" s="226">
        <v>16.721</v>
      </c>
    </row>
    <row r="1706" spans="1:36" x14ac:dyDescent="0.25">
      <c r="A1706" s="17"/>
      <c r="B1706" s="226" t="s">
        <v>2391</v>
      </c>
      <c r="D1706" s="226">
        <v>94.643000000000001</v>
      </c>
      <c r="E1706" s="226">
        <v>90.78</v>
      </c>
      <c r="F1706" s="226">
        <v>85.843999999999994</v>
      </c>
      <c r="G1706" s="226">
        <v>87.588999999999999</v>
      </c>
      <c r="H1706" s="226">
        <v>86.617000000000004</v>
      </c>
      <c r="I1706" s="226">
        <v>86.725999999999999</v>
      </c>
      <c r="J1706" s="226">
        <v>87.334999999999994</v>
      </c>
      <c r="K1706" s="226">
        <v>88.613</v>
      </c>
      <c r="L1706" s="226">
        <v>89.953999999999994</v>
      </c>
      <c r="M1706" s="226">
        <v>90.804000000000002</v>
      </c>
      <c r="N1706" s="226">
        <v>91.744</v>
      </c>
      <c r="O1706" s="226">
        <v>92.944999999999993</v>
      </c>
      <c r="P1706" s="226">
        <v>94.045000000000002</v>
      </c>
      <c r="Q1706" s="226">
        <v>94.933999999999997</v>
      </c>
      <c r="R1706" s="226">
        <v>95.653999999999996</v>
      </c>
      <c r="S1706" s="226">
        <v>96.703000000000003</v>
      </c>
      <c r="T1706" s="226">
        <v>97.847999999999999</v>
      </c>
      <c r="U1706" s="226">
        <v>99.19</v>
      </c>
      <c r="V1706" s="226">
        <v>100.093</v>
      </c>
      <c r="W1706" s="226">
        <v>101.096</v>
      </c>
      <c r="X1706" s="226">
        <v>102.208</v>
      </c>
      <c r="Y1706" s="226">
        <v>103.85899999999999</v>
      </c>
      <c r="Z1706" s="226">
        <v>105.19</v>
      </c>
      <c r="AA1706" s="226">
        <v>106.247</v>
      </c>
      <c r="AB1706" s="226">
        <v>107.708</v>
      </c>
      <c r="AC1706" s="226">
        <v>108.569</v>
      </c>
      <c r="AD1706" s="226">
        <v>110.006</v>
      </c>
      <c r="AE1706" s="226">
        <v>111.623</v>
      </c>
      <c r="AF1706" s="226">
        <v>113.398</v>
      </c>
      <c r="AG1706" s="226">
        <v>114.696</v>
      </c>
      <c r="AH1706" s="226">
        <v>115.655</v>
      </c>
      <c r="AI1706" s="226">
        <v>117.17</v>
      </c>
      <c r="AJ1706" s="226">
        <v>118.59</v>
      </c>
    </row>
    <row r="1707" spans="1:36" x14ac:dyDescent="0.25">
      <c r="A1707" s="17"/>
    </row>
    <row r="1708" spans="1:36" x14ac:dyDescent="0.25">
      <c r="A1708" s="17"/>
      <c r="B1708" s="226" t="s">
        <v>2215</v>
      </c>
    </row>
    <row r="1709" spans="1:36" x14ac:dyDescent="0.25">
      <c r="A1709" s="17"/>
      <c r="B1709" s="226" t="s">
        <v>2386</v>
      </c>
    </row>
    <row r="1710" spans="1:36" x14ac:dyDescent="0.25">
      <c r="A1710" s="17"/>
      <c r="B1710" s="226" t="s">
        <v>342</v>
      </c>
      <c r="D1710" s="226">
        <v>9.1370000000000005</v>
      </c>
      <c r="E1710" s="226">
        <v>11.829000000000001</v>
      </c>
      <c r="F1710" s="226">
        <v>10.571999999999999</v>
      </c>
      <c r="G1710" s="226">
        <v>12.675000000000001</v>
      </c>
      <c r="H1710" s="226">
        <v>12.927</v>
      </c>
      <c r="I1710" s="226">
        <v>13.114000000000001</v>
      </c>
      <c r="J1710" s="226">
        <v>13.058</v>
      </c>
      <c r="K1710" s="226">
        <v>13.135</v>
      </c>
      <c r="L1710" s="226">
        <v>13.186999999999999</v>
      </c>
      <c r="M1710" s="226">
        <v>13.074999999999999</v>
      </c>
      <c r="N1710" s="226">
        <v>13.021000000000001</v>
      </c>
      <c r="O1710" s="226">
        <v>13.013999999999999</v>
      </c>
      <c r="P1710" s="226">
        <v>13.026999999999999</v>
      </c>
      <c r="Q1710" s="226">
        <v>13.021000000000001</v>
      </c>
      <c r="R1710" s="226">
        <v>13.019</v>
      </c>
      <c r="S1710" s="226">
        <v>13.115</v>
      </c>
      <c r="T1710" s="226">
        <v>13.215</v>
      </c>
      <c r="U1710" s="226">
        <v>13.336</v>
      </c>
      <c r="V1710" s="226">
        <v>13.395</v>
      </c>
      <c r="W1710" s="226">
        <v>13.481</v>
      </c>
      <c r="X1710" s="226">
        <v>13.6</v>
      </c>
      <c r="Y1710" s="226">
        <v>13.792</v>
      </c>
      <c r="Z1710" s="226">
        <v>13.939</v>
      </c>
      <c r="AA1710" s="226">
        <v>14.047000000000001</v>
      </c>
      <c r="AB1710" s="226">
        <v>14.196999999999999</v>
      </c>
      <c r="AC1710" s="226">
        <v>14.263999999999999</v>
      </c>
      <c r="AD1710" s="226">
        <v>14.422000000000001</v>
      </c>
      <c r="AE1710" s="226">
        <v>14.615</v>
      </c>
      <c r="AF1710" s="226">
        <v>14.832000000000001</v>
      </c>
      <c r="AG1710" s="226">
        <v>14.986000000000001</v>
      </c>
      <c r="AH1710" s="226">
        <v>15.105</v>
      </c>
      <c r="AI1710" s="226">
        <v>15.291</v>
      </c>
      <c r="AJ1710" s="226">
        <v>15.452999999999999</v>
      </c>
    </row>
    <row r="1711" spans="1:36" x14ac:dyDescent="0.25">
      <c r="A1711" s="17"/>
      <c r="B1711" s="226" t="s">
        <v>2217</v>
      </c>
      <c r="D1711" s="226">
        <v>73.933999999999997</v>
      </c>
      <c r="E1711" s="226">
        <v>91.483000000000004</v>
      </c>
      <c r="F1711" s="226">
        <v>84.65</v>
      </c>
      <c r="G1711" s="226">
        <v>75.251000000000005</v>
      </c>
      <c r="H1711" s="226">
        <v>75.584000000000003</v>
      </c>
      <c r="I1711" s="226">
        <v>76.304000000000002</v>
      </c>
      <c r="J1711" s="226">
        <v>75.685000000000002</v>
      </c>
      <c r="K1711" s="226">
        <v>75.876999999999995</v>
      </c>
      <c r="L1711" s="226">
        <v>75.94</v>
      </c>
      <c r="M1711" s="226">
        <v>75.063999999999993</v>
      </c>
      <c r="N1711" s="226">
        <v>74.542000000000002</v>
      </c>
      <c r="O1711" s="226">
        <v>74.313999999999993</v>
      </c>
      <c r="P1711" s="226">
        <v>74.213999999999999</v>
      </c>
      <c r="Q1711" s="226">
        <v>74.022999999999996</v>
      </c>
      <c r="R1711" s="226">
        <v>73.88</v>
      </c>
      <c r="S1711" s="226">
        <v>74.314999999999998</v>
      </c>
      <c r="T1711" s="226">
        <v>74.792000000000002</v>
      </c>
      <c r="U1711" s="226">
        <v>75.382999999999996</v>
      </c>
      <c r="V1711" s="226">
        <v>75.63</v>
      </c>
      <c r="W1711" s="226">
        <v>76.010999999999996</v>
      </c>
      <c r="X1711" s="226">
        <v>76.587999999999994</v>
      </c>
      <c r="Y1711" s="226">
        <v>77.558999999999997</v>
      </c>
      <c r="Z1711" s="226">
        <v>78.281000000000006</v>
      </c>
      <c r="AA1711" s="226">
        <v>78.778999999999996</v>
      </c>
      <c r="AB1711" s="226">
        <v>79.525999999999996</v>
      </c>
      <c r="AC1711" s="226">
        <v>79.8</v>
      </c>
      <c r="AD1711" s="226">
        <v>80.581999999999994</v>
      </c>
      <c r="AE1711" s="226">
        <v>81.567999999999998</v>
      </c>
      <c r="AF1711" s="226">
        <v>82.692999999999998</v>
      </c>
      <c r="AG1711" s="226">
        <v>83.453000000000003</v>
      </c>
      <c r="AH1711" s="226">
        <v>84.028000000000006</v>
      </c>
      <c r="AI1711" s="226">
        <v>84.980999999999995</v>
      </c>
      <c r="AJ1711" s="226">
        <v>85.793000000000006</v>
      </c>
    </row>
    <row r="1712" spans="1:36" x14ac:dyDescent="0.25">
      <c r="A1712" s="17"/>
      <c r="B1712" s="226" t="s">
        <v>2265</v>
      </c>
      <c r="D1712" s="226">
        <v>0</v>
      </c>
      <c r="E1712" s="226">
        <v>0</v>
      </c>
      <c r="F1712" s="226">
        <v>0</v>
      </c>
      <c r="G1712" s="226">
        <v>0</v>
      </c>
      <c r="H1712" s="226">
        <v>0</v>
      </c>
      <c r="I1712" s="226">
        <v>0</v>
      </c>
      <c r="J1712" s="226">
        <v>0</v>
      </c>
      <c r="K1712" s="226">
        <v>0</v>
      </c>
      <c r="L1712" s="226">
        <v>0</v>
      </c>
      <c r="M1712" s="226">
        <v>0</v>
      </c>
      <c r="N1712" s="226">
        <v>0</v>
      </c>
      <c r="O1712" s="226">
        <v>0</v>
      </c>
      <c r="P1712" s="226">
        <v>0</v>
      </c>
      <c r="Q1712" s="226">
        <v>0</v>
      </c>
      <c r="R1712" s="226">
        <v>0</v>
      </c>
      <c r="S1712" s="226">
        <v>0</v>
      </c>
      <c r="T1712" s="226">
        <v>0</v>
      </c>
      <c r="U1712" s="226">
        <v>0</v>
      </c>
      <c r="V1712" s="226">
        <v>0</v>
      </c>
      <c r="W1712" s="226">
        <v>0</v>
      </c>
      <c r="X1712" s="226">
        <v>0</v>
      </c>
      <c r="Y1712" s="226">
        <v>0</v>
      </c>
      <c r="Z1712" s="226">
        <v>0</v>
      </c>
      <c r="AA1712" s="226">
        <v>0</v>
      </c>
      <c r="AB1712" s="226">
        <v>0</v>
      </c>
      <c r="AC1712" s="226">
        <v>0</v>
      </c>
      <c r="AD1712" s="226">
        <v>0</v>
      </c>
      <c r="AE1712" s="226">
        <v>0</v>
      </c>
      <c r="AF1712" s="226">
        <v>0</v>
      </c>
      <c r="AG1712" s="226">
        <v>0</v>
      </c>
      <c r="AH1712" s="226">
        <v>0</v>
      </c>
      <c r="AI1712" s="226">
        <v>0</v>
      </c>
      <c r="AJ1712" s="226">
        <v>0</v>
      </c>
    </row>
    <row r="1713" spans="1:36" x14ac:dyDescent="0.25">
      <c r="A1713" s="17"/>
      <c r="B1713" s="226" t="s">
        <v>2218</v>
      </c>
      <c r="D1713" s="226">
        <v>0</v>
      </c>
      <c r="E1713" s="226">
        <v>0</v>
      </c>
      <c r="F1713" s="226">
        <v>0</v>
      </c>
      <c r="G1713" s="226">
        <v>0</v>
      </c>
      <c r="H1713" s="226">
        <v>0</v>
      </c>
      <c r="I1713" s="226">
        <v>0</v>
      </c>
      <c r="J1713" s="226">
        <v>0</v>
      </c>
      <c r="K1713" s="226">
        <v>0</v>
      </c>
      <c r="L1713" s="226">
        <v>0</v>
      </c>
      <c r="M1713" s="226">
        <v>0</v>
      </c>
      <c r="N1713" s="226">
        <v>0</v>
      </c>
      <c r="O1713" s="226">
        <v>0</v>
      </c>
      <c r="P1713" s="226">
        <v>0</v>
      </c>
      <c r="Q1713" s="226">
        <v>0</v>
      </c>
      <c r="R1713" s="226">
        <v>0</v>
      </c>
      <c r="S1713" s="226">
        <v>0</v>
      </c>
      <c r="T1713" s="226">
        <v>0</v>
      </c>
      <c r="U1713" s="226">
        <v>0</v>
      </c>
      <c r="V1713" s="226">
        <v>0</v>
      </c>
      <c r="W1713" s="226">
        <v>0</v>
      </c>
      <c r="X1713" s="226">
        <v>0</v>
      </c>
      <c r="Y1713" s="226">
        <v>0</v>
      </c>
      <c r="Z1713" s="226">
        <v>0</v>
      </c>
      <c r="AA1713" s="226">
        <v>0</v>
      </c>
      <c r="AB1713" s="226">
        <v>0</v>
      </c>
      <c r="AC1713" s="226">
        <v>0</v>
      </c>
      <c r="AD1713" s="226">
        <v>0</v>
      </c>
      <c r="AE1713" s="226">
        <v>0</v>
      </c>
      <c r="AF1713" s="226">
        <v>0</v>
      </c>
      <c r="AG1713" s="226">
        <v>0</v>
      </c>
      <c r="AH1713" s="226">
        <v>0</v>
      </c>
      <c r="AI1713" s="226">
        <v>0</v>
      </c>
      <c r="AJ1713" s="226">
        <v>0</v>
      </c>
    </row>
    <row r="1714" spans="1:36" x14ac:dyDescent="0.25">
      <c r="A1714" s="17"/>
      <c r="B1714" s="226" t="s">
        <v>2219</v>
      </c>
      <c r="D1714" s="226">
        <v>0</v>
      </c>
      <c r="E1714" s="226">
        <v>0</v>
      </c>
      <c r="F1714" s="226">
        <v>0</v>
      </c>
      <c r="G1714" s="226">
        <v>0</v>
      </c>
      <c r="H1714" s="226">
        <v>0</v>
      </c>
      <c r="I1714" s="226">
        <v>0</v>
      </c>
      <c r="J1714" s="226">
        <v>0</v>
      </c>
      <c r="K1714" s="226">
        <v>0</v>
      </c>
      <c r="L1714" s="226">
        <v>0</v>
      </c>
      <c r="M1714" s="226">
        <v>0</v>
      </c>
      <c r="N1714" s="226">
        <v>0</v>
      </c>
      <c r="O1714" s="226">
        <v>0</v>
      </c>
      <c r="P1714" s="226">
        <v>0</v>
      </c>
      <c r="Q1714" s="226">
        <v>0</v>
      </c>
      <c r="R1714" s="226">
        <v>0</v>
      </c>
      <c r="S1714" s="226">
        <v>0</v>
      </c>
      <c r="T1714" s="226">
        <v>0</v>
      </c>
      <c r="U1714" s="226">
        <v>0</v>
      </c>
      <c r="V1714" s="226">
        <v>0</v>
      </c>
      <c r="W1714" s="226">
        <v>0</v>
      </c>
      <c r="X1714" s="226">
        <v>0</v>
      </c>
      <c r="Y1714" s="226">
        <v>0</v>
      </c>
      <c r="Z1714" s="226">
        <v>0</v>
      </c>
      <c r="AA1714" s="226">
        <v>0</v>
      </c>
      <c r="AB1714" s="226">
        <v>0</v>
      </c>
      <c r="AC1714" s="226">
        <v>0</v>
      </c>
      <c r="AD1714" s="226">
        <v>0</v>
      </c>
      <c r="AE1714" s="226">
        <v>0</v>
      </c>
      <c r="AF1714" s="226">
        <v>0</v>
      </c>
      <c r="AG1714" s="226">
        <v>0</v>
      </c>
      <c r="AH1714" s="226">
        <v>0</v>
      </c>
      <c r="AI1714" s="226">
        <v>0</v>
      </c>
      <c r="AJ1714" s="226">
        <v>0</v>
      </c>
    </row>
    <row r="1715" spans="1:36" x14ac:dyDescent="0.25">
      <c r="A1715" s="17"/>
      <c r="B1715" s="226" t="s">
        <v>2221</v>
      </c>
      <c r="D1715" s="226">
        <v>0</v>
      </c>
      <c r="E1715" s="226">
        <v>0</v>
      </c>
      <c r="F1715" s="226">
        <v>0</v>
      </c>
      <c r="G1715" s="226">
        <v>0</v>
      </c>
      <c r="H1715" s="226">
        <v>0</v>
      </c>
      <c r="I1715" s="226">
        <v>0</v>
      </c>
      <c r="J1715" s="226">
        <v>0</v>
      </c>
      <c r="K1715" s="226">
        <v>0</v>
      </c>
      <c r="L1715" s="226">
        <v>0</v>
      </c>
      <c r="M1715" s="226">
        <v>0</v>
      </c>
      <c r="N1715" s="226">
        <v>0</v>
      </c>
      <c r="O1715" s="226">
        <v>0</v>
      </c>
      <c r="P1715" s="226">
        <v>0</v>
      </c>
      <c r="Q1715" s="226">
        <v>0</v>
      </c>
      <c r="R1715" s="226">
        <v>0</v>
      </c>
      <c r="S1715" s="226">
        <v>0</v>
      </c>
      <c r="T1715" s="226">
        <v>0</v>
      </c>
      <c r="U1715" s="226">
        <v>0</v>
      </c>
      <c r="V1715" s="226">
        <v>0</v>
      </c>
      <c r="W1715" s="226">
        <v>0</v>
      </c>
      <c r="X1715" s="226">
        <v>0</v>
      </c>
      <c r="Y1715" s="226">
        <v>0</v>
      </c>
      <c r="Z1715" s="226">
        <v>0</v>
      </c>
      <c r="AA1715" s="226">
        <v>0</v>
      </c>
      <c r="AB1715" s="226">
        <v>0</v>
      </c>
      <c r="AC1715" s="226">
        <v>0</v>
      </c>
      <c r="AD1715" s="226">
        <v>0</v>
      </c>
      <c r="AE1715" s="226">
        <v>0</v>
      </c>
      <c r="AF1715" s="226">
        <v>0</v>
      </c>
      <c r="AG1715" s="226">
        <v>0</v>
      </c>
      <c r="AH1715" s="226">
        <v>0</v>
      </c>
      <c r="AI1715" s="226">
        <v>0</v>
      </c>
      <c r="AJ1715" s="226">
        <v>0</v>
      </c>
    </row>
    <row r="1716" spans="1:36" x14ac:dyDescent="0.25">
      <c r="A1716" s="17"/>
      <c r="B1716" s="226" t="s">
        <v>2387</v>
      </c>
    </row>
    <row r="1717" spans="1:36" x14ac:dyDescent="0.25">
      <c r="A1717" s="17"/>
      <c r="B1717" s="226" t="s">
        <v>342</v>
      </c>
      <c r="D1717" s="226">
        <v>14.933</v>
      </c>
      <c r="E1717" s="226">
        <v>11.481</v>
      </c>
      <c r="F1717" s="226">
        <v>10.47</v>
      </c>
      <c r="G1717" s="226">
        <v>10.037000000000001</v>
      </c>
      <c r="H1717" s="226">
        <v>9.7710000000000008</v>
      </c>
      <c r="I1717" s="226">
        <v>9.6300000000000008</v>
      </c>
      <c r="J1717" s="226">
        <v>9.5039999999999996</v>
      </c>
      <c r="K1717" s="226">
        <v>9.4</v>
      </c>
      <c r="L1717" s="226">
        <v>9.2799999999999994</v>
      </c>
      <c r="M1717" s="226">
        <v>9.1059999999999999</v>
      </c>
      <c r="N1717" s="226">
        <v>8.9320000000000004</v>
      </c>
      <c r="O1717" s="226">
        <v>8.782</v>
      </c>
      <c r="P1717" s="226">
        <v>8.64</v>
      </c>
      <c r="Q1717" s="226">
        <v>8.5</v>
      </c>
      <c r="R1717" s="226">
        <v>8.3539999999999992</v>
      </c>
      <c r="S1717" s="226">
        <v>8.26</v>
      </c>
      <c r="T1717" s="226">
        <v>8.1859999999999999</v>
      </c>
      <c r="U1717" s="226">
        <v>8.1259999999999994</v>
      </c>
      <c r="V1717" s="226">
        <v>8.0310000000000006</v>
      </c>
      <c r="W1717" s="226">
        <v>7.9480000000000004</v>
      </c>
      <c r="X1717" s="226">
        <v>7.883</v>
      </c>
      <c r="Y1717" s="226">
        <v>7.8659999999999997</v>
      </c>
      <c r="Z1717" s="226">
        <v>7.8289999999999997</v>
      </c>
      <c r="AA1717" s="226">
        <v>7.7629999999999999</v>
      </c>
      <c r="AB1717" s="226">
        <v>7.7220000000000004</v>
      </c>
      <c r="AC1717" s="226">
        <v>7.633</v>
      </c>
      <c r="AD1717" s="226">
        <v>7.5940000000000003</v>
      </c>
      <c r="AE1717" s="226">
        <v>7.5750000000000002</v>
      </c>
      <c r="AF1717" s="226">
        <v>7.5609999999999999</v>
      </c>
      <c r="AG1717" s="226">
        <v>7.5220000000000002</v>
      </c>
      <c r="AH1717" s="226">
        <v>7.47</v>
      </c>
      <c r="AI1717" s="226">
        <v>7.4429999999999996</v>
      </c>
      <c r="AJ1717" s="226">
        <v>7.3860000000000001</v>
      </c>
    </row>
    <row r="1718" spans="1:36" x14ac:dyDescent="0.25">
      <c r="A1718" s="17"/>
      <c r="B1718" s="226" t="s">
        <v>2217</v>
      </c>
      <c r="D1718" s="226">
        <v>69.016000000000005</v>
      </c>
      <c r="E1718" s="226">
        <v>51.802</v>
      </c>
      <c r="F1718" s="226">
        <v>50.487000000000002</v>
      </c>
      <c r="G1718" s="226">
        <v>45.948</v>
      </c>
      <c r="H1718" s="226">
        <v>44.386000000000003</v>
      </c>
      <c r="I1718" s="226">
        <v>43.216999999999999</v>
      </c>
      <c r="J1718" s="226">
        <v>42.078000000000003</v>
      </c>
      <c r="K1718" s="226">
        <v>40.899000000000001</v>
      </c>
      <c r="L1718" s="226">
        <v>39.363999999999997</v>
      </c>
      <c r="M1718" s="226">
        <v>37.372999999999998</v>
      </c>
      <c r="N1718" s="226">
        <v>35.173999999999999</v>
      </c>
      <c r="O1718" s="226">
        <v>33.075000000000003</v>
      </c>
      <c r="P1718" s="226">
        <v>31.11</v>
      </c>
      <c r="Q1718" s="226">
        <v>29.408000000000001</v>
      </c>
      <c r="R1718" s="226">
        <v>27.838999999999999</v>
      </c>
      <c r="S1718" s="226">
        <v>26.550999999999998</v>
      </c>
      <c r="T1718" s="226">
        <v>25.62</v>
      </c>
      <c r="U1718" s="226">
        <v>24.911999999999999</v>
      </c>
      <c r="V1718" s="226">
        <v>24.187999999999999</v>
      </c>
      <c r="W1718" s="226">
        <v>23.565999999999999</v>
      </c>
      <c r="X1718" s="226">
        <v>23.077000000000002</v>
      </c>
      <c r="Y1718" s="226">
        <v>22.795999999999999</v>
      </c>
      <c r="Z1718" s="226">
        <v>22.481999999999999</v>
      </c>
      <c r="AA1718" s="226">
        <v>22.143999999999998</v>
      </c>
      <c r="AB1718" s="226">
        <v>21.928999999999998</v>
      </c>
      <c r="AC1718" s="226">
        <v>21.577999999999999</v>
      </c>
      <c r="AD1718" s="226">
        <v>21.395</v>
      </c>
      <c r="AE1718" s="226">
        <v>21.282</v>
      </c>
      <c r="AF1718" s="226">
        <v>21.193999999999999</v>
      </c>
      <c r="AG1718" s="226">
        <v>21.027999999999999</v>
      </c>
      <c r="AH1718" s="226">
        <v>20.837</v>
      </c>
      <c r="AI1718" s="226">
        <v>20.727</v>
      </c>
      <c r="AJ1718" s="226">
        <v>20.527999999999999</v>
      </c>
    </row>
    <row r="1719" spans="1:36" x14ac:dyDescent="0.25">
      <c r="A1719" s="17"/>
      <c r="B1719" s="226" t="s">
        <v>2265</v>
      </c>
      <c r="D1719" s="226">
        <v>0</v>
      </c>
      <c r="E1719" s="226">
        <v>0</v>
      </c>
      <c r="F1719" s="226">
        <v>0</v>
      </c>
      <c r="G1719" s="226">
        <v>0</v>
      </c>
      <c r="H1719" s="226">
        <v>0</v>
      </c>
      <c r="I1719" s="226">
        <v>0</v>
      </c>
      <c r="J1719" s="226">
        <v>0</v>
      </c>
      <c r="K1719" s="226">
        <v>0</v>
      </c>
      <c r="L1719" s="226">
        <v>0</v>
      </c>
      <c r="M1719" s="226">
        <v>0</v>
      </c>
      <c r="N1719" s="226">
        <v>0</v>
      </c>
      <c r="O1719" s="226">
        <v>0</v>
      </c>
      <c r="P1719" s="226">
        <v>0</v>
      </c>
      <c r="Q1719" s="226">
        <v>0</v>
      </c>
      <c r="R1719" s="226">
        <v>0</v>
      </c>
      <c r="S1719" s="226">
        <v>0</v>
      </c>
      <c r="T1719" s="226">
        <v>0</v>
      </c>
      <c r="U1719" s="226">
        <v>0</v>
      </c>
      <c r="V1719" s="226">
        <v>0</v>
      </c>
      <c r="W1719" s="226">
        <v>0</v>
      </c>
      <c r="X1719" s="226">
        <v>0</v>
      </c>
      <c r="Y1719" s="226">
        <v>0</v>
      </c>
      <c r="Z1719" s="226">
        <v>0</v>
      </c>
      <c r="AA1719" s="226">
        <v>0</v>
      </c>
      <c r="AB1719" s="226">
        <v>0</v>
      </c>
      <c r="AC1719" s="226">
        <v>0</v>
      </c>
      <c r="AD1719" s="226">
        <v>0</v>
      </c>
      <c r="AE1719" s="226">
        <v>0</v>
      </c>
      <c r="AF1719" s="226">
        <v>0</v>
      </c>
      <c r="AG1719" s="226">
        <v>0</v>
      </c>
      <c r="AH1719" s="226">
        <v>0</v>
      </c>
      <c r="AI1719" s="226">
        <v>0</v>
      </c>
      <c r="AJ1719" s="226">
        <v>0</v>
      </c>
    </row>
    <row r="1720" spans="1:36" x14ac:dyDescent="0.25">
      <c r="A1720" s="17"/>
      <c r="B1720" s="226" t="s">
        <v>2218</v>
      </c>
      <c r="D1720" s="226">
        <v>0</v>
      </c>
      <c r="E1720" s="226">
        <v>0</v>
      </c>
      <c r="F1720" s="226">
        <v>0</v>
      </c>
      <c r="G1720" s="226">
        <v>0</v>
      </c>
      <c r="H1720" s="226">
        <v>0</v>
      </c>
      <c r="I1720" s="226">
        <v>0</v>
      </c>
      <c r="J1720" s="226">
        <v>0</v>
      </c>
      <c r="K1720" s="226">
        <v>0</v>
      </c>
      <c r="L1720" s="226">
        <v>0</v>
      </c>
      <c r="M1720" s="226">
        <v>0</v>
      </c>
      <c r="N1720" s="226">
        <v>0</v>
      </c>
      <c r="O1720" s="226">
        <v>0</v>
      </c>
      <c r="P1720" s="226">
        <v>0</v>
      </c>
      <c r="Q1720" s="226">
        <v>0</v>
      </c>
      <c r="R1720" s="226">
        <v>0</v>
      </c>
      <c r="S1720" s="226">
        <v>0</v>
      </c>
      <c r="T1720" s="226">
        <v>0</v>
      </c>
      <c r="U1720" s="226">
        <v>0</v>
      </c>
      <c r="V1720" s="226">
        <v>0</v>
      </c>
      <c r="W1720" s="226">
        <v>0</v>
      </c>
      <c r="X1720" s="226">
        <v>0</v>
      </c>
      <c r="Y1720" s="226">
        <v>0</v>
      </c>
      <c r="Z1720" s="226">
        <v>0</v>
      </c>
      <c r="AA1720" s="226">
        <v>0</v>
      </c>
      <c r="AB1720" s="226">
        <v>0</v>
      </c>
      <c r="AC1720" s="226">
        <v>0</v>
      </c>
      <c r="AD1720" s="226">
        <v>0</v>
      </c>
      <c r="AE1720" s="226">
        <v>0</v>
      </c>
      <c r="AF1720" s="226">
        <v>0</v>
      </c>
      <c r="AG1720" s="226">
        <v>0</v>
      </c>
      <c r="AH1720" s="226">
        <v>0</v>
      </c>
      <c r="AI1720" s="226">
        <v>0</v>
      </c>
      <c r="AJ1720" s="226">
        <v>0</v>
      </c>
    </row>
    <row r="1721" spans="1:36" x14ac:dyDescent="0.25">
      <c r="A1721" s="17"/>
      <c r="B1721" s="226" t="s">
        <v>2219</v>
      </c>
      <c r="D1721" s="226">
        <v>0</v>
      </c>
      <c r="E1721" s="226">
        <v>0</v>
      </c>
      <c r="F1721" s="226">
        <v>0</v>
      </c>
      <c r="G1721" s="226">
        <v>0</v>
      </c>
      <c r="H1721" s="226">
        <v>0</v>
      </c>
      <c r="I1721" s="226">
        <v>0</v>
      </c>
      <c r="J1721" s="226">
        <v>0</v>
      </c>
      <c r="K1721" s="226">
        <v>0</v>
      </c>
      <c r="L1721" s="226">
        <v>0</v>
      </c>
      <c r="M1721" s="226">
        <v>0</v>
      </c>
      <c r="N1721" s="226">
        <v>0</v>
      </c>
      <c r="O1721" s="226">
        <v>0</v>
      </c>
      <c r="P1721" s="226">
        <v>0</v>
      </c>
      <c r="Q1721" s="226">
        <v>0</v>
      </c>
      <c r="R1721" s="226">
        <v>0</v>
      </c>
      <c r="S1721" s="226">
        <v>0</v>
      </c>
      <c r="T1721" s="226">
        <v>0</v>
      </c>
      <c r="U1721" s="226">
        <v>0</v>
      </c>
      <c r="V1721" s="226">
        <v>0</v>
      </c>
      <c r="W1721" s="226">
        <v>0</v>
      </c>
      <c r="X1721" s="226">
        <v>0</v>
      </c>
      <c r="Y1721" s="226">
        <v>0</v>
      </c>
      <c r="Z1721" s="226">
        <v>0</v>
      </c>
      <c r="AA1721" s="226">
        <v>0</v>
      </c>
      <c r="AB1721" s="226">
        <v>0</v>
      </c>
      <c r="AC1721" s="226">
        <v>0</v>
      </c>
      <c r="AD1721" s="226">
        <v>0</v>
      </c>
      <c r="AE1721" s="226">
        <v>0</v>
      </c>
      <c r="AF1721" s="226">
        <v>0</v>
      </c>
      <c r="AG1721" s="226">
        <v>0</v>
      </c>
      <c r="AH1721" s="226">
        <v>0</v>
      </c>
      <c r="AI1721" s="226">
        <v>0</v>
      </c>
      <c r="AJ1721" s="226">
        <v>0</v>
      </c>
    </row>
    <row r="1722" spans="1:36" x14ac:dyDescent="0.25">
      <c r="A1722" s="17"/>
      <c r="B1722" s="226" t="s">
        <v>2221</v>
      </c>
      <c r="D1722" s="226">
        <v>0</v>
      </c>
      <c r="E1722" s="226">
        <v>0</v>
      </c>
      <c r="F1722" s="226">
        <v>0</v>
      </c>
      <c r="G1722" s="226">
        <v>0</v>
      </c>
      <c r="H1722" s="226">
        <v>0</v>
      </c>
      <c r="I1722" s="226">
        <v>0</v>
      </c>
      <c r="J1722" s="226">
        <v>0</v>
      </c>
      <c r="K1722" s="226">
        <v>0</v>
      </c>
      <c r="L1722" s="226">
        <v>0</v>
      </c>
      <c r="M1722" s="226">
        <v>0</v>
      </c>
      <c r="N1722" s="226">
        <v>0</v>
      </c>
      <c r="O1722" s="226">
        <v>0</v>
      </c>
      <c r="P1722" s="226">
        <v>0</v>
      </c>
      <c r="Q1722" s="226">
        <v>0</v>
      </c>
      <c r="R1722" s="226">
        <v>0</v>
      </c>
      <c r="S1722" s="226">
        <v>0</v>
      </c>
      <c r="T1722" s="226">
        <v>0</v>
      </c>
      <c r="U1722" s="226">
        <v>0</v>
      </c>
      <c r="V1722" s="226">
        <v>0</v>
      </c>
      <c r="W1722" s="226">
        <v>0</v>
      </c>
      <c r="X1722" s="226">
        <v>0</v>
      </c>
      <c r="Y1722" s="226">
        <v>0</v>
      </c>
      <c r="Z1722" s="226">
        <v>0</v>
      </c>
      <c r="AA1722" s="226">
        <v>0</v>
      </c>
      <c r="AB1722" s="226">
        <v>0</v>
      </c>
      <c r="AC1722" s="226">
        <v>0</v>
      </c>
      <c r="AD1722" s="226">
        <v>0</v>
      </c>
      <c r="AE1722" s="226">
        <v>0</v>
      </c>
      <c r="AF1722" s="226">
        <v>0</v>
      </c>
      <c r="AG1722" s="226">
        <v>0</v>
      </c>
      <c r="AH1722" s="226">
        <v>0</v>
      </c>
      <c r="AI1722" s="226">
        <v>0</v>
      </c>
      <c r="AJ1722" s="226">
        <v>0</v>
      </c>
    </row>
    <row r="1723" spans="1:36" x14ac:dyDescent="0.25">
      <c r="A1723" s="17"/>
      <c r="B1723" s="226" t="s">
        <v>2388</v>
      </c>
    </row>
    <row r="1724" spans="1:36" x14ac:dyDescent="0.25">
      <c r="A1724" s="17"/>
      <c r="B1724" s="226" t="s">
        <v>342</v>
      </c>
      <c r="D1724" s="226">
        <v>5.2469999999999999</v>
      </c>
      <c r="E1724" s="226">
        <v>4.7750000000000004</v>
      </c>
      <c r="F1724" s="226">
        <v>4.3520000000000003</v>
      </c>
      <c r="G1724" s="226">
        <v>4.9290000000000003</v>
      </c>
      <c r="H1724" s="226">
        <v>4.7210000000000001</v>
      </c>
      <c r="I1724" s="226">
        <v>4.6269999999999998</v>
      </c>
      <c r="J1724" s="226">
        <v>4.5</v>
      </c>
      <c r="K1724" s="226">
        <v>4.423</v>
      </c>
      <c r="L1724" s="226">
        <v>4.4290000000000003</v>
      </c>
      <c r="M1724" s="226">
        <v>4.4329999999999998</v>
      </c>
      <c r="N1724" s="226">
        <v>4.4720000000000004</v>
      </c>
      <c r="O1724" s="226">
        <v>4.5140000000000002</v>
      </c>
      <c r="P1724" s="226">
        <v>4.5289999999999999</v>
      </c>
      <c r="Q1724" s="226">
        <v>4.4829999999999997</v>
      </c>
      <c r="R1724" s="226">
        <v>4.4390000000000001</v>
      </c>
      <c r="S1724" s="226">
        <v>4.4480000000000004</v>
      </c>
      <c r="T1724" s="226">
        <v>4.4050000000000002</v>
      </c>
      <c r="U1724" s="226">
        <v>4.415</v>
      </c>
      <c r="V1724" s="226">
        <v>4.37</v>
      </c>
      <c r="W1724" s="226">
        <v>4.3869999999999996</v>
      </c>
      <c r="X1724" s="226">
        <v>4.4000000000000004</v>
      </c>
      <c r="Y1724" s="226">
        <v>4.3940000000000001</v>
      </c>
      <c r="Z1724" s="226">
        <v>4.4000000000000004</v>
      </c>
      <c r="AA1724" s="226">
        <v>4.38</v>
      </c>
      <c r="AB1724" s="226">
        <v>4.3339999999999996</v>
      </c>
      <c r="AC1724" s="226">
        <v>4.2990000000000004</v>
      </c>
      <c r="AD1724" s="226">
        <v>4.2990000000000004</v>
      </c>
      <c r="AE1724" s="226">
        <v>4.2670000000000003</v>
      </c>
      <c r="AF1724" s="226">
        <v>4.242</v>
      </c>
      <c r="AG1724" s="226">
        <v>4.2240000000000002</v>
      </c>
      <c r="AH1724" s="226">
        <v>4.1769999999999996</v>
      </c>
      <c r="AI1724" s="226">
        <v>4.1529999999999996</v>
      </c>
      <c r="AJ1724" s="226">
        <v>4.1399999999999997</v>
      </c>
    </row>
    <row r="1725" spans="1:36" x14ac:dyDescent="0.25">
      <c r="A1725" s="17"/>
      <c r="B1725" s="226" t="s">
        <v>2217</v>
      </c>
      <c r="D1725" s="226">
        <v>34.109000000000002</v>
      </c>
      <c r="E1725" s="226">
        <v>30.486999999999998</v>
      </c>
      <c r="F1725" s="226">
        <v>29.512</v>
      </c>
      <c r="G1725" s="226">
        <v>26.844999999999999</v>
      </c>
      <c r="H1725" s="226">
        <v>26.693999999999999</v>
      </c>
      <c r="I1725" s="226">
        <v>26.288</v>
      </c>
      <c r="J1725" s="226">
        <v>26.131</v>
      </c>
      <c r="K1725" s="226">
        <v>26.085999999999999</v>
      </c>
      <c r="L1725" s="226">
        <v>25.738</v>
      </c>
      <c r="M1725" s="226">
        <v>25.16</v>
      </c>
      <c r="N1725" s="226">
        <v>24.472999999999999</v>
      </c>
      <c r="O1725" s="226">
        <v>23.779</v>
      </c>
      <c r="P1725" s="226">
        <v>23.123999999999999</v>
      </c>
      <c r="Q1725" s="226">
        <v>22.626000000000001</v>
      </c>
      <c r="R1725" s="226">
        <v>22.088000000000001</v>
      </c>
      <c r="S1725" s="226">
        <v>21.561</v>
      </c>
      <c r="T1725" s="226">
        <v>21.260999999999999</v>
      </c>
      <c r="U1725" s="226">
        <v>20.957000000000001</v>
      </c>
      <c r="V1725" s="226">
        <v>20.617999999999999</v>
      </c>
      <c r="W1725" s="226">
        <v>20.158999999999999</v>
      </c>
      <c r="X1725" s="226">
        <v>19.77</v>
      </c>
      <c r="Y1725" s="226">
        <v>19.587</v>
      </c>
      <c r="Z1725" s="226">
        <v>19.256</v>
      </c>
      <c r="AA1725" s="226">
        <v>18.920999999999999</v>
      </c>
      <c r="AB1725" s="226">
        <v>18.794</v>
      </c>
      <c r="AC1725" s="226">
        <v>18.419</v>
      </c>
      <c r="AD1725" s="226">
        <v>18.195</v>
      </c>
      <c r="AE1725" s="226">
        <v>18.106000000000002</v>
      </c>
      <c r="AF1725" s="226">
        <v>18.018999999999998</v>
      </c>
      <c r="AG1725" s="226">
        <v>17.785</v>
      </c>
      <c r="AH1725" s="226">
        <v>17.59</v>
      </c>
      <c r="AI1725" s="226">
        <v>17.466000000000001</v>
      </c>
      <c r="AJ1725" s="226">
        <v>17.201000000000001</v>
      </c>
    </row>
    <row r="1726" spans="1:36" x14ac:dyDescent="0.25">
      <c r="A1726" s="17"/>
      <c r="B1726" s="226" t="s">
        <v>2265</v>
      </c>
      <c r="D1726" s="226">
        <v>0</v>
      </c>
      <c r="E1726" s="226">
        <v>0</v>
      </c>
      <c r="F1726" s="226">
        <v>0</v>
      </c>
      <c r="G1726" s="226">
        <v>0</v>
      </c>
      <c r="H1726" s="226">
        <v>0</v>
      </c>
      <c r="I1726" s="226">
        <v>0</v>
      </c>
      <c r="J1726" s="226">
        <v>0</v>
      </c>
      <c r="K1726" s="226">
        <v>0</v>
      </c>
      <c r="L1726" s="226">
        <v>0</v>
      </c>
      <c r="M1726" s="226">
        <v>0</v>
      </c>
      <c r="N1726" s="226">
        <v>0</v>
      </c>
      <c r="O1726" s="226">
        <v>0</v>
      </c>
      <c r="P1726" s="226">
        <v>0</v>
      </c>
      <c r="Q1726" s="226">
        <v>0</v>
      </c>
      <c r="R1726" s="226">
        <v>0</v>
      </c>
      <c r="S1726" s="226">
        <v>0</v>
      </c>
      <c r="T1726" s="226">
        <v>0</v>
      </c>
      <c r="U1726" s="226">
        <v>0</v>
      </c>
      <c r="V1726" s="226">
        <v>0</v>
      </c>
      <c r="W1726" s="226">
        <v>0</v>
      </c>
      <c r="X1726" s="226">
        <v>0</v>
      </c>
      <c r="Y1726" s="226">
        <v>0</v>
      </c>
      <c r="Z1726" s="226">
        <v>0</v>
      </c>
      <c r="AA1726" s="226">
        <v>0</v>
      </c>
      <c r="AB1726" s="226">
        <v>0</v>
      </c>
      <c r="AC1726" s="226">
        <v>0</v>
      </c>
      <c r="AD1726" s="226">
        <v>0</v>
      </c>
      <c r="AE1726" s="226">
        <v>0</v>
      </c>
      <c r="AF1726" s="226">
        <v>0</v>
      </c>
      <c r="AG1726" s="226">
        <v>0</v>
      </c>
      <c r="AH1726" s="226">
        <v>0</v>
      </c>
      <c r="AI1726" s="226">
        <v>0</v>
      </c>
      <c r="AJ1726" s="226">
        <v>0</v>
      </c>
    </row>
    <row r="1727" spans="1:36" x14ac:dyDescent="0.25">
      <c r="A1727" s="17"/>
      <c r="B1727" s="226" t="s">
        <v>2218</v>
      </c>
      <c r="D1727" s="226">
        <v>0</v>
      </c>
      <c r="E1727" s="226">
        <v>0</v>
      </c>
      <c r="F1727" s="226">
        <v>0</v>
      </c>
      <c r="G1727" s="226">
        <v>0</v>
      </c>
      <c r="H1727" s="226">
        <v>0</v>
      </c>
      <c r="I1727" s="226">
        <v>0</v>
      </c>
      <c r="J1727" s="226">
        <v>0</v>
      </c>
      <c r="K1727" s="226">
        <v>0</v>
      </c>
      <c r="L1727" s="226">
        <v>0</v>
      </c>
      <c r="M1727" s="226">
        <v>0</v>
      </c>
      <c r="N1727" s="226">
        <v>0</v>
      </c>
      <c r="O1727" s="226">
        <v>0</v>
      </c>
      <c r="P1727" s="226">
        <v>0</v>
      </c>
      <c r="Q1727" s="226">
        <v>0</v>
      </c>
      <c r="R1727" s="226">
        <v>0</v>
      </c>
      <c r="S1727" s="226">
        <v>0</v>
      </c>
      <c r="T1727" s="226">
        <v>0</v>
      </c>
      <c r="U1727" s="226">
        <v>0</v>
      </c>
      <c r="V1727" s="226">
        <v>0</v>
      </c>
      <c r="W1727" s="226">
        <v>0</v>
      </c>
      <c r="X1727" s="226">
        <v>0</v>
      </c>
      <c r="Y1727" s="226">
        <v>0</v>
      </c>
      <c r="Z1727" s="226">
        <v>0</v>
      </c>
      <c r="AA1727" s="226">
        <v>0</v>
      </c>
      <c r="AB1727" s="226">
        <v>0</v>
      </c>
      <c r="AC1727" s="226">
        <v>0</v>
      </c>
      <c r="AD1727" s="226">
        <v>0</v>
      </c>
      <c r="AE1727" s="226">
        <v>0</v>
      </c>
      <c r="AF1727" s="226">
        <v>0</v>
      </c>
      <c r="AG1727" s="226">
        <v>0</v>
      </c>
      <c r="AH1727" s="226">
        <v>0</v>
      </c>
      <c r="AI1727" s="226">
        <v>0</v>
      </c>
      <c r="AJ1727" s="226">
        <v>0</v>
      </c>
    </row>
    <row r="1728" spans="1:36" x14ac:dyDescent="0.25">
      <c r="A1728" s="17"/>
      <c r="B1728" s="226" t="s">
        <v>2219</v>
      </c>
      <c r="D1728" s="226">
        <v>0</v>
      </c>
      <c r="E1728" s="226">
        <v>0</v>
      </c>
      <c r="F1728" s="226">
        <v>0</v>
      </c>
      <c r="G1728" s="226">
        <v>0</v>
      </c>
      <c r="H1728" s="226">
        <v>0</v>
      </c>
      <c r="I1728" s="226">
        <v>0</v>
      </c>
      <c r="J1728" s="226">
        <v>0</v>
      </c>
      <c r="K1728" s="226">
        <v>0</v>
      </c>
      <c r="L1728" s="226">
        <v>0</v>
      </c>
      <c r="M1728" s="226">
        <v>0</v>
      </c>
      <c r="N1728" s="226">
        <v>0</v>
      </c>
      <c r="O1728" s="226">
        <v>0</v>
      </c>
      <c r="P1728" s="226">
        <v>0</v>
      </c>
      <c r="Q1728" s="226">
        <v>0</v>
      </c>
      <c r="R1728" s="226">
        <v>0</v>
      </c>
      <c r="S1728" s="226">
        <v>0</v>
      </c>
      <c r="T1728" s="226">
        <v>0</v>
      </c>
      <c r="U1728" s="226">
        <v>0</v>
      </c>
      <c r="V1728" s="226">
        <v>0</v>
      </c>
      <c r="W1728" s="226">
        <v>0</v>
      </c>
      <c r="X1728" s="226">
        <v>0</v>
      </c>
      <c r="Y1728" s="226">
        <v>0</v>
      </c>
      <c r="Z1728" s="226">
        <v>0</v>
      </c>
      <c r="AA1728" s="226">
        <v>0</v>
      </c>
      <c r="AB1728" s="226">
        <v>0</v>
      </c>
      <c r="AC1728" s="226">
        <v>0</v>
      </c>
      <c r="AD1728" s="226">
        <v>0</v>
      </c>
      <c r="AE1728" s="226">
        <v>0</v>
      </c>
      <c r="AF1728" s="226">
        <v>0</v>
      </c>
      <c r="AG1728" s="226">
        <v>0</v>
      </c>
      <c r="AH1728" s="226">
        <v>0</v>
      </c>
      <c r="AI1728" s="226">
        <v>0</v>
      </c>
      <c r="AJ1728" s="226">
        <v>0</v>
      </c>
    </row>
    <row r="1729" spans="1:36" x14ac:dyDescent="0.25">
      <c r="A1729" s="17"/>
      <c r="B1729" s="226" t="s">
        <v>2221</v>
      </c>
      <c r="D1729" s="226">
        <v>0</v>
      </c>
      <c r="E1729" s="226">
        <v>0</v>
      </c>
      <c r="F1729" s="226">
        <v>0</v>
      </c>
      <c r="G1729" s="226">
        <v>0</v>
      </c>
      <c r="H1729" s="226">
        <v>0</v>
      </c>
      <c r="I1729" s="226">
        <v>0</v>
      </c>
      <c r="J1729" s="226">
        <v>0</v>
      </c>
      <c r="K1729" s="226">
        <v>0</v>
      </c>
      <c r="L1729" s="226">
        <v>0</v>
      </c>
      <c r="M1729" s="226">
        <v>0</v>
      </c>
      <c r="N1729" s="226">
        <v>0</v>
      </c>
      <c r="O1729" s="226">
        <v>0</v>
      </c>
      <c r="P1729" s="226">
        <v>0</v>
      </c>
      <c r="Q1729" s="226">
        <v>0</v>
      </c>
      <c r="R1729" s="226">
        <v>0</v>
      </c>
      <c r="S1729" s="226">
        <v>0</v>
      </c>
      <c r="T1729" s="226">
        <v>0</v>
      </c>
      <c r="U1729" s="226">
        <v>0</v>
      </c>
      <c r="V1729" s="226">
        <v>0</v>
      </c>
      <c r="W1729" s="226">
        <v>0</v>
      </c>
      <c r="X1729" s="226">
        <v>0</v>
      </c>
      <c r="Y1729" s="226">
        <v>0</v>
      </c>
      <c r="Z1729" s="226">
        <v>0</v>
      </c>
      <c r="AA1729" s="226">
        <v>0</v>
      </c>
      <c r="AB1729" s="226">
        <v>0</v>
      </c>
      <c r="AC1729" s="226">
        <v>0</v>
      </c>
      <c r="AD1729" s="226">
        <v>0</v>
      </c>
      <c r="AE1729" s="226">
        <v>0</v>
      </c>
      <c r="AF1729" s="226">
        <v>0</v>
      </c>
      <c r="AG1729" s="226">
        <v>0</v>
      </c>
      <c r="AH1729" s="226">
        <v>0</v>
      </c>
      <c r="AI1729" s="226">
        <v>0</v>
      </c>
      <c r="AJ1729" s="226">
        <v>0</v>
      </c>
    </row>
    <row r="1730" spans="1:36" x14ac:dyDescent="0.25">
      <c r="A1730" s="17"/>
      <c r="B1730" s="226" t="s">
        <v>2389</v>
      </c>
    </row>
    <row r="1731" spans="1:36" x14ac:dyDescent="0.25">
      <c r="A1731" s="17"/>
      <c r="B1731" s="226" t="s">
        <v>342</v>
      </c>
      <c r="D1731" s="226">
        <v>3.3780000000000001</v>
      </c>
      <c r="E1731" s="226">
        <v>3.948</v>
      </c>
      <c r="F1731" s="226">
        <v>3.5089999999999999</v>
      </c>
      <c r="G1731" s="226">
        <v>3.569</v>
      </c>
      <c r="H1731" s="226">
        <v>3.536</v>
      </c>
      <c r="I1731" s="226">
        <v>3.585</v>
      </c>
      <c r="J1731" s="226">
        <v>3.6549999999999998</v>
      </c>
      <c r="K1731" s="226">
        <v>3.7069999999999999</v>
      </c>
      <c r="L1731" s="226">
        <v>3.762</v>
      </c>
      <c r="M1731" s="226">
        <v>3.7789999999999999</v>
      </c>
      <c r="N1731" s="226">
        <v>3.7850000000000001</v>
      </c>
      <c r="O1731" s="226">
        <v>3.8090000000000002</v>
      </c>
      <c r="P1731" s="226">
        <v>3.823</v>
      </c>
      <c r="Q1731" s="226">
        <v>3.8260000000000001</v>
      </c>
      <c r="R1731" s="226">
        <v>3.819</v>
      </c>
      <c r="S1731" s="226">
        <v>3.8159999999999998</v>
      </c>
      <c r="T1731" s="226">
        <v>3.819</v>
      </c>
      <c r="U1731" s="226">
        <v>3.8559999999999999</v>
      </c>
      <c r="V1731" s="226">
        <v>3.8639999999999999</v>
      </c>
      <c r="W1731" s="226">
        <v>3.89</v>
      </c>
      <c r="X1731" s="226">
        <v>3.9140000000000001</v>
      </c>
      <c r="Y1731" s="226">
        <v>3.9489999999999998</v>
      </c>
      <c r="Z1731" s="226">
        <v>3.9729999999999999</v>
      </c>
      <c r="AA1731" s="226">
        <v>3.9950000000000001</v>
      </c>
      <c r="AB1731" s="226">
        <v>4.0359999999999996</v>
      </c>
      <c r="AC1731" s="226">
        <v>4.0620000000000003</v>
      </c>
      <c r="AD1731" s="226">
        <v>4.1130000000000004</v>
      </c>
      <c r="AE1731" s="226">
        <v>4.157</v>
      </c>
      <c r="AF1731" s="226">
        <v>4.2080000000000002</v>
      </c>
      <c r="AG1731" s="226">
        <v>4.2409999999999997</v>
      </c>
      <c r="AH1731" s="226">
        <v>4.2519999999999998</v>
      </c>
      <c r="AI1731" s="226">
        <v>4.2939999999999996</v>
      </c>
      <c r="AJ1731" s="226">
        <v>4.3479999999999999</v>
      </c>
    </row>
    <row r="1732" spans="1:36" x14ac:dyDescent="0.25">
      <c r="A1732" s="17"/>
      <c r="B1732" s="226" t="s">
        <v>2217</v>
      </c>
      <c r="D1732" s="226">
        <v>4.2469999999999999</v>
      </c>
      <c r="E1732" s="226">
        <v>4.7309999999999999</v>
      </c>
      <c r="F1732" s="226">
        <v>4.4210000000000003</v>
      </c>
      <c r="G1732" s="226">
        <v>4.3940000000000001</v>
      </c>
      <c r="H1732" s="226">
        <v>4.2919999999999998</v>
      </c>
      <c r="I1732" s="226">
        <v>4.2649999999999997</v>
      </c>
      <c r="J1732" s="226">
        <v>4.2990000000000004</v>
      </c>
      <c r="K1732" s="226">
        <v>4.359</v>
      </c>
      <c r="L1732" s="226">
        <v>4.4320000000000004</v>
      </c>
      <c r="M1732" s="226">
        <v>4.4870000000000001</v>
      </c>
      <c r="N1732" s="226">
        <v>4.5430000000000001</v>
      </c>
      <c r="O1732" s="226">
        <v>4.6189999999999998</v>
      </c>
      <c r="P1732" s="226">
        <v>4.6870000000000003</v>
      </c>
      <c r="Q1732" s="226">
        <v>4.7430000000000003</v>
      </c>
      <c r="R1732" s="226">
        <v>4.79</v>
      </c>
      <c r="S1732" s="226">
        <v>4.8490000000000002</v>
      </c>
      <c r="T1732" s="226">
        <v>4.9139999999999997</v>
      </c>
      <c r="U1732" s="226">
        <v>4.9939999999999998</v>
      </c>
      <c r="V1732" s="226">
        <v>5.056</v>
      </c>
      <c r="W1732" s="226">
        <v>5.125</v>
      </c>
      <c r="X1732" s="226">
        <v>5.1980000000000004</v>
      </c>
      <c r="Y1732" s="226">
        <v>5.2969999999999997</v>
      </c>
      <c r="Z1732" s="226">
        <v>5.383</v>
      </c>
      <c r="AA1732" s="226">
        <v>5.4589999999999996</v>
      </c>
      <c r="AB1732" s="226">
        <v>5.56</v>
      </c>
      <c r="AC1732" s="226">
        <v>5.6349999999999998</v>
      </c>
      <c r="AD1732" s="226">
        <v>5.7370000000000001</v>
      </c>
      <c r="AE1732" s="226">
        <v>5.8449999999999998</v>
      </c>
      <c r="AF1732" s="226">
        <v>5.9640000000000004</v>
      </c>
      <c r="AG1732" s="226">
        <v>6.0570000000000004</v>
      </c>
      <c r="AH1732" s="226">
        <v>6.1289999999999996</v>
      </c>
      <c r="AI1732" s="226">
        <v>6.2359999999999998</v>
      </c>
      <c r="AJ1732" s="226">
        <v>6.3479999999999999</v>
      </c>
    </row>
    <row r="1733" spans="1:36" x14ac:dyDescent="0.25">
      <c r="A1733" s="17"/>
      <c r="B1733" s="226" t="s">
        <v>2265</v>
      </c>
      <c r="D1733" s="226">
        <v>0</v>
      </c>
      <c r="E1733" s="226">
        <v>0</v>
      </c>
      <c r="F1733" s="226">
        <v>0</v>
      </c>
      <c r="G1733" s="226">
        <v>0</v>
      </c>
      <c r="H1733" s="226">
        <v>0</v>
      </c>
      <c r="I1733" s="226">
        <v>0</v>
      </c>
      <c r="J1733" s="226">
        <v>0</v>
      </c>
      <c r="K1733" s="226">
        <v>0</v>
      </c>
      <c r="L1733" s="226">
        <v>0</v>
      </c>
      <c r="M1733" s="226">
        <v>0</v>
      </c>
      <c r="N1733" s="226">
        <v>0</v>
      </c>
      <c r="O1733" s="226">
        <v>0</v>
      </c>
      <c r="P1733" s="226">
        <v>0</v>
      </c>
      <c r="Q1733" s="226">
        <v>0</v>
      </c>
      <c r="R1733" s="226">
        <v>0</v>
      </c>
      <c r="S1733" s="226">
        <v>0</v>
      </c>
      <c r="T1733" s="226">
        <v>0</v>
      </c>
      <c r="U1733" s="226">
        <v>0</v>
      </c>
      <c r="V1733" s="226">
        <v>0</v>
      </c>
      <c r="W1733" s="226">
        <v>0</v>
      </c>
      <c r="X1733" s="226">
        <v>0</v>
      </c>
      <c r="Y1733" s="226">
        <v>0</v>
      </c>
      <c r="Z1733" s="226">
        <v>0</v>
      </c>
      <c r="AA1733" s="226">
        <v>0</v>
      </c>
      <c r="AB1733" s="226">
        <v>0</v>
      </c>
      <c r="AC1733" s="226">
        <v>0</v>
      </c>
      <c r="AD1733" s="226">
        <v>0</v>
      </c>
      <c r="AE1733" s="226">
        <v>0</v>
      </c>
      <c r="AF1733" s="226">
        <v>0</v>
      </c>
      <c r="AG1733" s="226">
        <v>0</v>
      </c>
      <c r="AH1733" s="226">
        <v>0</v>
      </c>
      <c r="AI1733" s="226">
        <v>0</v>
      </c>
      <c r="AJ1733" s="226">
        <v>0</v>
      </c>
    </row>
    <row r="1734" spans="1:36" x14ac:dyDescent="0.25">
      <c r="A1734" s="17"/>
      <c r="B1734" s="226" t="s">
        <v>2218</v>
      </c>
      <c r="D1734" s="226">
        <v>0</v>
      </c>
      <c r="E1734" s="226">
        <v>0</v>
      </c>
      <c r="F1734" s="226">
        <v>0</v>
      </c>
      <c r="G1734" s="226">
        <v>0</v>
      </c>
      <c r="H1734" s="226">
        <v>0</v>
      </c>
      <c r="I1734" s="226">
        <v>0</v>
      </c>
      <c r="J1734" s="226">
        <v>0</v>
      </c>
      <c r="K1734" s="226">
        <v>0</v>
      </c>
      <c r="L1734" s="226">
        <v>0</v>
      </c>
      <c r="M1734" s="226">
        <v>0</v>
      </c>
      <c r="N1734" s="226">
        <v>0</v>
      </c>
      <c r="O1734" s="226">
        <v>0</v>
      </c>
      <c r="P1734" s="226">
        <v>0</v>
      </c>
      <c r="Q1734" s="226">
        <v>0</v>
      </c>
      <c r="R1734" s="226">
        <v>0</v>
      </c>
      <c r="S1734" s="226">
        <v>0</v>
      </c>
      <c r="T1734" s="226">
        <v>0</v>
      </c>
      <c r="U1734" s="226">
        <v>0</v>
      </c>
      <c r="V1734" s="226">
        <v>0</v>
      </c>
      <c r="W1734" s="226">
        <v>0</v>
      </c>
      <c r="X1734" s="226">
        <v>0</v>
      </c>
      <c r="Y1734" s="226">
        <v>0</v>
      </c>
      <c r="Z1734" s="226">
        <v>0</v>
      </c>
      <c r="AA1734" s="226">
        <v>0</v>
      </c>
      <c r="AB1734" s="226">
        <v>0</v>
      </c>
      <c r="AC1734" s="226">
        <v>0</v>
      </c>
      <c r="AD1734" s="226">
        <v>0</v>
      </c>
      <c r="AE1734" s="226">
        <v>0</v>
      </c>
      <c r="AF1734" s="226">
        <v>0</v>
      </c>
      <c r="AG1734" s="226">
        <v>0</v>
      </c>
      <c r="AH1734" s="226">
        <v>0</v>
      </c>
      <c r="AI1734" s="226">
        <v>0</v>
      </c>
      <c r="AJ1734" s="226">
        <v>0</v>
      </c>
    </row>
    <row r="1735" spans="1:36" x14ac:dyDescent="0.25">
      <c r="A1735" s="17"/>
      <c r="B1735" s="226" t="s">
        <v>2219</v>
      </c>
      <c r="D1735" s="226">
        <v>0</v>
      </c>
      <c r="E1735" s="226">
        <v>0</v>
      </c>
      <c r="F1735" s="226">
        <v>0</v>
      </c>
      <c r="G1735" s="226">
        <v>0</v>
      </c>
      <c r="H1735" s="226">
        <v>0</v>
      </c>
      <c r="I1735" s="226">
        <v>0</v>
      </c>
      <c r="J1735" s="226">
        <v>0</v>
      </c>
      <c r="K1735" s="226">
        <v>0</v>
      </c>
      <c r="L1735" s="226">
        <v>0</v>
      </c>
      <c r="M1735" s="226">
        <v>0</v>
      </c>
      <c r="N1735" s="226">
        <v>0</v>
      </c>
      <c r="O1735" s="226">
        <v>0</v>
      </c>
      <c r="P1735" s="226">
        <v>0</v>
      </c>
      <c r="Q1735" s="226">
        <v>0</v>
      </c>
      <c r="R1735" s="226">
        <v>0</v>
      </c>
      <c r="S1735" s="226">
        <v>0</v>
      </c>
      <c r="T1735" s="226">
        <v>0</v>
      </c>
      <c r="U1735" s="226">
        <v>0</v>
      </c>
      <c r="V1735" s="226">
        <v>0</v>
      </c>
      <c r="W1735" s="226">
        <v>0</v>
      </c>
      <c r="X1735" s="226">
        <v>0</v>
      </c>
      <c r="Y1735" s="226">
        <v>0</v>
      </c>
      <c r="Z1735" s="226">
        <v>0</v>
      </c>
      <c r="AA1735" s="226">
        <v>0</v>
      </c>
      <c r="AB1735" s="226">
        <v>0</v>
      </c>
      <c r="AC1735" s="226">
        <v>0</v>
      </c>
      <c r="AD1735" s="226">
        <v>0</v>
      </c>
      <c r="AE1735" s="226">
        <v>0</v>
      </c>
      <c r="AF1735" s="226">
        <v>0</v>
      </c>
      <c r="AG1735" s="226">
        <v>0</v>
      </c>
      <c r="AH1735" s="226">
        <v>0</v>
      </c>
      <c r="AI1735" s="226">
        <v>0</v>
      </c>
      <c r="AJ1735" s="226">
        <v>0</v>
      </c>
    </row>
    <row r="1736" spans="1:36" x14ac:dyDescent="0.25">
      <c r="A1736" s="17"/>
      <c r="B1736" s="226" t="s">
        <v>2221</v>
      </c>
      <c r="D1736" s="226">
        <v>0</v>
      </c>
      <c r="E1736" s="226">
        <v>0</v>
      </c>
      <c r="F1736" s="226">
        <v>0</v>
      </c>
      <c r="G1736" s="226">
        <v>0</v>
      </c>
      <c r="H1736" s="226">
        <v>0</v>
      </c>
      <c r="I1736" s="226">
        <v>0</v>
      </c>
      <c r="J1736" s="226">
        <v>0</v>
      </c>
      <c r="K1736" s="226">
        <v>0</v>
      </c>
      <c r="L1736" s="226">
        <v>0</v>
      </c>
      <c r="M1736" s="226">
        <v>0</v>
      </c>
      <c r="N1736" s="226">
        <v>0</v>
      </c>
      <c r="O1736" s="226">
        <v>0</v>
      </c>
      <c r="P1736" s="226">
        <v>0</v>
      </c>
      <c r="Q1736" s="226">
        <v>0</v>
      </c>
      <c r="R1736" s="226">
        <v>0</v>
      </c>
      <c r="S1736" s="226">
        <v>0</v>
      </c>
      <c r="T1736" s="226">
        <v>0</v>
      </c>
      <c r="U1736" s="226">
        <v>0</v>
      </c>
      <c r="V1736" s="226">
        <v>0</v>
      </c>
      <c r="W1736" s="226">
        <v>0</v>
      </c>
      <c r="X1736" s="226">
        <v>0</v>
      </c>
      <c r="Y1736" s="226">
        <v>0</v>
      </c>
      <c r="Z1736" s="226">
        <v>0</v>
      </c>
      <c r="AA1736" s="226">
        <v>0</v>
      </c>
      <c r="AB1736" s="226">
        <v>0</v>
      </c>
      <c r="AC1736" s="226">
        <v>0</v>
      </c>
      <c r="AD1736" s="226">
        <v>0</v>
      </c>
      <c r="AE1736" s="226">
        <v>0</v>
      </c>
      <c r="AF1736" s="226">
        <v>0</v>
      </c>
      <c r="AG1736" s="226">
        <v>0</v>
      </c>
      <c r="AH1736" s="226">
        <v>0</v>
      </c>
      <c r="AI1736" s="226">
        <v>0</v>
      </c>
      <c r="AJ1736" s="226">
        <v>0</v>
      </c>
    </row>
    <row r="1737" spans="1:36" x14ac:dyDescent="0.25">
      <c r="A1737" s="17"/>
      <c r="B1737" s="226" t="s">
        <v>2390</v>
      </c>
    </row>
    <row r="1738" spans="1:36" x14ac:dyDescent="0.25">
      <c r="A1738" s="17"/>
      <c r="B1738" s="226" t="s">
        <v>342</v>
      </c>
      <c r="D1738" s="226">
        <v>1.8049999999999999</v>
      </c>
      <c r="E1738" s="226">
        <v>1.8879999999999999</v>
      </c>
      <c r="F1738" s="226">
        <v>1.6890000000000001</v>
      </c>
      <c r="G1738" s="226">
        <v>1.772</v>
      </c>
      <c r="H1738" s="226">
        <v>1.7749999999999999</v>
      </c>
      <c r="I1738" s="226">
        <v>1.78</v>
      </c>
      <c r="J1738" s="226">
        <v>1.7949999999999999</v>
      </c>
      <c r="K1738" s="226">
        <v>1.8220000000000001</v>
      </c>
      <c r="L1738" s="226">
        <v>1.85</v>
      </c>
      <c r="M1738" s="226">
        <v>1.8680000000000001</v>
      </c>
      <c r="N1738" s="226">
        <v>1.8879999999999999</v>
      </c>
      <c r="O1738" s="226">
        <v>1.9119999999999999</v>
      </c>
      <c r="P1738" s="226">
        <v>1.9330000000000001</v>
      </c>
      <c r="Q1738" s="226">
        <v>1.95</v>
      </c>
      <c r="R1738" s="226">
        <v>1.962</v>
      </c>
      <c r="S1738" s="226">
        <v>1.9810000000000001</v>
      </c>
      <c r="T1738" s="226">
        <v>2.0009999999999999</v>
      </c>
      <c r="U1738" s="226">
        <v>2.024</v>
      </c>
      <c r="V1738" s="226">
        <v>2.04</v>
      </c>
      <c r="W1738" s="226">
        <v>2.0569999999999999</v>
      </c>
      <c r="X1738" s="226">
        <v>2.0760000000000001</v>
      </c>
      <c r="Y1738" s="226">
        <v>2.105</v>
      </c>
      <c r="Z1738" s="226">
        <v>2.1280000000000001</v>
      </c>
      <c r="AA1738" s="226">
        <v>2.1459999999999999</v>
      </c>
      <c r="AB1738" s="226">
        <v>2.1720000000000002</v>
      </c>
      <c r="AC1738" s="226">
        <v>2.1869999999999998</v>
      </c>
      <c r="AD1738" s="226">
        <v>2.2120000000000002</v>
      </c>
      <c r="AE1738" s="226">
        <v>2.2410000000000001</v>
      </c>
      <c r="AF1738" s="226">
        <v>2.2730000000000001</v>
      </c>
      <c r="AG1738" s="226">
        <v>2.2959999999999998</v>
      </c>
      <c r="AH1738" s="226">
        <v>2.3130000000000002</v>
      </c>
      <c r="AI1738" s="226">
        <v>2.34</v>
      </c>
      <c r="AJ1738" s="226">
        <v>2.3650000000000002</v>
      </c>
    </row>
    <row r="1739" spans="1:36" x14ac:dyDescent="0.25">
      <c r="A1739" s="17"/>
      <c r="B1739" s="226" t="s">
        <v>2391</v>
      </c>
    </row>
    <row r="1740" spans="1:36" x14ac:dyDescent="0.25">
      <c r="A1740" s="17"/>
      <c r="B1740" s="226" t="s">
        <v>342</v>
      </c>
      <c r="D1740" s="226">
        <v>14.819000000000001</v>
      </c>
      <c r="E1740" s="226">
        <v>15.506</v>
      </c>
      <c r="F1740" s="226">
        <v>13.867000000000001</v>
      </c>
      <c r="G1740" s="226">
        <v>14.553000000000001</v>
      </c>
      <c r="H1740" s="226">
        <v>14.577</v>
      </c>
      <c r="I1740" s="226">
        <v>14.616</v>
      </c>
      <c r="J1740" s="226">
        <v>14.739000000000001</v>
      </c>
      <c r="K1740" s="226">
        <v>14.965</v>
      </c>
      <c r="L1740" s="226">
        <v>15.193</v>
      </c>
      <c r="M1740" s="226">
        <v>15.340999999999999</v>
      </c>
      <c r="N1740" s="226">
        <v>15.502000000000001</v>
      </c>
      <c r="O1740" s="226">
        <v>15.701000000000001</v>
      </c>
      <c r="P1740" s="226">
        <v>15.872999999999999</v>
      </c>
      <c r="Q1740" s="226">
        <v>16.007999999999999</v>
      </c>
      <c r="R1740" s="226">
        <v>16.114999999999998</v>
      </c>
      <c r="S1740" s="226">
        <v>16.266999999999999</v>
      </c>
      <c r="T1740" s="226">
        <v>16.43</v>
      </c>
      <c r="U1740" s="226">
        <v>16.623000000000001</v>
      </c>
      <c r="V1740" s="226">
        <v>16.748000000000001</v>
      </c>
      <c r="W1740" s="226">
        <v>16.887</v>
      </c>
      <c r="X1740" s="226">
        <v>17.045000000000002</v>
      </c>
      <c r="Y1740" s="226">
        <v>17.283999999999999</v>
      </c>
      <c r="Z1740" s="226">
        <v>17.475000000000001</v>
      </c>
      <c r="AA1740" s="226">
        <v>17.625</v>
      </c>
      <c r="AB1740" s="226">
        <v>17.837</v>
      </c>
      <c r="AC1740" s="226">
        <v>17.957000000000001</v>
      </c>
      <c r="AD1740" s="226">
        <v>18.166</v>
      </c>
      <c r="AE1740" s="226">
        <v>18.402999999999999</v>
      </c>
      <c r="AF1740" s="226">
        <v>18.664000000000001</v>
      </c>
      <c r="AG1740" s="226">
        <v>18.852</v>
      </c>
      <c r="AH1740" s="226">
        <v>18.989000000000001</v>
      </c>
      <c r="AI1740" s="226">
        <v>19.212</v>
      </c>
      <c r="AJ1740" s="226">
        <v>19.420000000000002</v>
      </c>
    </row>
    <row r="1741" spans="1:36" x14ac:dyDescent="0.25">
      <c r="A1741" s="17"/>
      <c r="B1741" s="226" t="s">
        <v>2225</v>
      </c>
    </row>
    <row r="1742" spans="1:36" x14ac:dyDescent="0.25">
      <c r="A1742" s="17"/>
      <c r="B1742" s="226" t="s">
        <v>342</v>
      </c>
      <c r="D1742" s="226">
        <v>49.319000000000003</v>
      </c>
      <c r="E1742" s="226">
        <v>49.427</v>
      </c>
      <c r="F1742" s="226">
        <v>44.457999999999998</v>
      </c>
      <c r="G1742" s="226">
        <v>47.536000000000001</v>
      </c>
      <c r="H1742" s="226">
        <v>47.307000000000002</v>
      </c>
      <c r="I1742" s="226">
        <v>47.353000000000002</v>
      </c>
      <c r="J1742" s="226">
        <v>47.250999999999998</v>
      </c>
      <c r="K1742" s="226">
        <v>47.451999999999998</v>
      </c>
      <c r="L1742" s="226">
        <v>47.701000000000001</v>
      </c>
      <c r="M1742" s="226">
        <v>47.600999999999999</v>
      </c>
      <c r="N1742" s="226">
        <v>47.598999999999997</v>
      </c>
      <c r="O1742" s="226">
        <v>47.731999999999999</v>
      </c>
      <c r="P1742" s="226">
        <v>47.825000000000003</v>
      </c>
      <c r="Q1742" s="226">
        <v>47.786999999999999</v>
      </c>
      <c r="R1742" s="226">
        <v>47.707999999999998</v>
      </c>
      <c r="S1742" s="226">
        <v>47.886000000000003</v>
      </c>
      <c r="T1742" s="226">
        <v>48.057000000000002</v>
      </c>
      <c r="U1742" s="226">
        <v>48.38</v>
      </c>
      <c r="V1742" s="226">
        <v>48.448</v>
      </c>
      <c r="W1742" s="226">
        <v>48.649000000000001</v>
      </c>
      <c r="X1742" s="226">
        <v>48.917999999999999</v>
      </c>
      <c r="Y1742" s="226">
        <v>49.39</v>
      </c>
      <c r="Z1742" s="226">
        <v>49.744999999999997</v>
      </c>
      <c r="AA1742" s="226">
        <v>49.957000000000001</v>
      </c>
      <c r="AB1742" s="226">
        <v>50.298000000000002</v>
      </c>
      <c r="AC1742" s="226">
        <v>50.402000000000001</v>
      </c>
      <c r="AD1742" s="226">
        <v>50.807000000000002</v>
      </c>
      <c r="AE1742" s="226">
        <v>51.258000000000003</v>
      </c>
      <c r="AF1742" s="226">
        <v>51.78</v>
      </c>
      <c r="AG1742" s="226">
        <v>52.121000000000002</v>
      </c>
      <c r="AH1742" s="226">
        <v>52.305</v>
      </c>
      <c r="AI1742" s="226">
        <v>52.731000000000002</v>
      </c>
      <c r="AJ1742" s="226">
        <v>53.110999999999997</v>
      </c>
    </row>
    <row r="1743" spans="1:36" x14ac:dyDescent="0.25">
      <c r="A1743" s="17"/>
      <c r="B1743" s="226" t="s">
        <v>2217</v>
      </c>
      <c r="D1743" s="226">
        <v>181.30600000000001</v>
      </c>
      <c r="E1743" s="226">
        <v>178.50200000000001</v>
      </c>
      <c r="F1743" s="226">
        <v>169.07</v>
      </c>
      <c r="G1743" s="226">
        <v>152.43700000000001</v>
      </c>
      <c r="H1743" s="226">
        <v>150.95699999999999</v>
      </c>
      <c r="I1743" s="226">
        <v>150.07300000000001</v>
      </c>
      <c r="J1743" s="226">
        <v>148.19200000000001</v>
      </c>
      <c r="K1743" s="226">
        <v>147.221</v>
      </c>
      <c r="L1743" s="226">
        <v>145.47399999999999</v>
      </c>
      <c r="M1743" s="226">
        <v>142.084</v>
      </c>
      <c r="N1743" s="226">
        <v>138.732</v>
      </c>
      <c r="O1743" s="226">
        <v>135.78700000000001</v>
      </c>
      <c r="P1743" s="226">
        <v>133.136</v>
      </c>
      <c r="Q1743" s="226">
        <v>130.80000000000001</v>
      </c>
      <c r="R1743" s="226">
        <v>128.59700000000001</v>
      </c>
      <c r="S1743" s="226">
        <v>127.276</v>
      </c>
      <c r="T1743" s="226">
        <v>126.586</v>
      </c>
      <c r="U1743" s="226">
        <v>126.246</v>
      </c>
      <c r="V1743" s="226">
        <v>125.492</v>
      </c>
      <c r="W1743" s="226">
        <v>124.861</v>
      </c>
      <c r="X1743" s="226">
        <v>124.63200000000001</v>
      </c>
      <c r="Y1743" s="226">
        <v>125.239</v>
      </c>
      <c r="Z1743" s="226">
        <v>125.401</v>
      </c>
      <c r="AA1743" s="226">
        <v>125.30200000000001</v>
      </c>
      <c r="AB1743" s="226">
        <v>125.809</v>
      </c>
      <c r="AC1743" s="226">
        <v>125.432</v>
      </c>
      <c r="AD1743" s="226">
        <v>125.908</v>
      </c>
      <c r="AE1743" s="226">
        <v>126.801</v>
      </c>
      <c r="AF1743" s="226">
        <v>127.87</v>
      </c>
      <c r="AG1743" s="226">
        <v>128.32300000000001</v>
      </c>
      <c r="AH1743" s="226">
        <v>128.584</v>
      </c>
      <c r="AI1743" s="226">
        <v>129.40899999999999</v>
      </c>
      <c r="AJ1743" s="226">
        <v>129.87100000000001</v>
      </c>
    </row>
    <row r="1744" spans="1:36" x14ac:dyDescent="0.25">
      <c r="A1744" s="17"/>
      <c r="B1744" s="226" t="s">
        <v>2265</v>
      </c>
      <c r="D1744" s="226">
        <v>0</v>
      </c>
      <c r="E1744" s="226">
        <v>0</v>
      </c>
      <c r="F1744" s="226">
        <v>0</v>
      </c>
      <c r="G1744" s="226">
        <v>0</v>
      </c>
      <c r="H1744" s="226">
        <v>0</v>
      </c>
      <c r="I1744" s="226">
        <v>0</v>
      </c>
      <c r="J1744" s="226">
        <v>0</v>
      </c>
      <c r="K1744" s="226">
        <v>0</v>
      </c>
      <c r="L1744" s="226">
        <v>0</v>
      </c>
      <c r="M1744" s="226">
        <v>0</v>
      </c>
      <c r="N1744" s="226">
        <v>0</v>
      </c>
      <c r="O1744" s="226">
        <v>0</v>
      </c>
      <c r="P1744" s="226">
        <v>0</v>
      </c>
      <c r="Q1744" s="226">
        <v>0</v>
      </c>
      <c r="R1744" s="226">
        <v>0</v>
      </c>
      <c r="S1744" s="226">
        <v>0</v>
      </c>
      <c r="T1744" s="226">
        <v>0</v>
      </c>
      <c r="U1744" s="226">
        <v>0</v>
      </c>
      <c r="V1744" s="226">
        <v>0</v>
      </c>
      <c r="W1744" s="226">
        <v>0</v>
      </c>
      <c r="X1744" s="226">
        <v>0</v>
      </c>
      <c r="Y1744" s="226">
        <v>0</v>
      </c>
      <c r="Z1744" s="226">
        <v>0</v>
      </c>
      <c r="AA1744" s="226">
        <v>0</v>
      </c>
      <c r="AB1744" s="226">
        <v>0</v>
      </c>
      <c r="AC1744" s="226">
        <v>0</v>
      </c>
      <c r="AD1744" s="226">
        <v>0</v>
      </c>
      <c r="AE1744" s="226">
        <v>0</v>
      </c>
      <c r="AF1744" s="226">
        <v>0</v>
      </c>
      <c r="AG1744" s="226">
        <v>0</v>
      </c>
      <c r="AH1744" s="226">
        <v>0</v>
      </c>
      <c r="AI1744" s="226">
        <v>0</v>
      </c>
      <c r="AJ1744" s="226">
        <v>0</v>
      </c>
    </row>
    <row r="1745" spans="1:36" x14ac:dyDescent="0.25">
      <c r="A1745" s="17"/>
      <c r="B1745" s="226" t="s">
        <v>2218</v>
      </c>
      <c r="D1745" s="226">
        <v>0</v>
      </c>
      <c r="E1745" s="226">
        <v>0</v>
      </c>
      <c r="F1745" s="226">
        <v>0</v>
      </c>
      <c r="G1745" s="226">
        <v>0</v>
      </c>
      <c r="H1745" s="226">
        <v>0</v>
      </c>
      <c r="I1745" s="226">
        <v>0</v>
      </c>
      <c r="J1745" s="226">
        <v>0</v>
      </c>
      <c r="K1745" s="226">
        <v>0</v>
      </c>
      <c r="L1745" s="226">
        <v>0</v>
      </c>
      <c r="M1745" s="226">
        <v>0</v>
      </c>
      <c r="N1745" s="226">
        <v>0</v>
      </c>
      <c r="O1745" s="226">
        <v>0</v>
      </c>
      <c r="P1745" s="226">
        <v>0</v>
      </c>
      <c r="Q1745" s="226">
        <v>0</v>
      </c>
      <c r="R1745" s="226">
        <v>0</v>
      </c>
      <c r="S1745" s="226">
        <v>0</v>
      </c>
      <c r="T1745" s="226">
        <v>0</v>
      </c>
      <c r="U1745" s="226">
        <v>0</v>
      </c>
      <c r="V1745" s="226">
        <v>0</v>
      </c>
      <c r="W1745" s="226">
        <v>0</v>
      </c>
      <c r="X1745" s="226">
        <v>0</v>
      </c>
      <c r="Y1745" s="226">
        <v>0</v>
      </c>
      <c r="Z1745" s="226">
        <v>0</v>
      </c>
      <c r="AA1745" s="226">
        <v>0</v>
      </c>
      <c r="AB1745" s="226">
        <v>0</v>
      </c>
      <c r="AC1745" s="226">
        <v>0</v>
      </c>
      <c r="AD1745" s="226">
        <v>0</v>
      </c>
      <c r="AE1745" s="226">
        <v>0</v>
      </c>
      <c r="AF1745" s="226">
        <v>0</v>
      </c>
      <c r="AG1745" s="226">
        <v>0</v>
      </c>
      <c r="AH1745" s="226">
        <v>0</v>
      </c>
      <c r="AI1745" s="226">
        <v>0</v>
      </c>
      <c r="AJ1745" s="226">
        <v>0</v>
      </c>
    </row>
    <row r="1746" spans="1:36" x14ac:dyDescent="0.25">
      <c r="A1746" s="17"/>
      <c r="B1746" s="226" t="s">
        <v>2219</v>
      </c>
      <c r="D1746" s="226">
        <v>0</v>
      </c>
      <c r="E1746" s="226">
        <v>0</v>
      </c>
      <c r="F1746" s="226">
        <v>0</v>
      </c>
      <c r="G1746" s="226">
        <v>0</v>
      </c>
      <c r="H1746" s="226">
        <v>0</v>
      </c>
      <c r="I1746" s="226">
        <v>0</v>
      </c>
      <c r="J1746" s="226">
        <v>0</v>
      </c>
      <c r="K1746" s="226">
        <v>0</v>
      </c>
      <c r="L1746" s="226">
        <v>0</v>
      </c>
      <c r="M1746" s="226">
        <v>0</v>
      </c>
      <c r="N1746" s="226">
        <v>0</v>
      </c>
      <c r="O1746" s="226">
        <v>0</v>
      </c>
      <c r="P1746" s="226">
        <v>0</v>
      </c>
      <c r="Q1746" s="226">
        <v>0</v>
      </c>
      <c r="R1746" s="226">
        <v>0</v>
      </c>
      <c r="S1746" s="226">
        <v>0</v>
      </c>
      <c r="T1746" s="226">
        <v>0</v>
      </c>
      <c r="U1746" s="226">
        <v>0</v>
      </c>
      <c r="V1746" s="226">
        <v>0</v>
      </c>
      <c r="W1746" s="226">
        <v>0</v>
      </c>
      <c r="X1746" s="226">
        <v>0</v>
      </c>
      <c r="Y1746" s="226">
        <v>0</v>
      </c>
      <c r="Z1746" s="226">
        <v>0</v>
      </c>
      <c r="AA1746" s="226">
        <v>0</v>
      </c>
      <c r="AB1746" s="226">
        <v>0</v>
      </c>
      <c r="AC1746" s="226">
        <v>0</v>
      </c>
      <c r="AD1746" s="226">
        <v>0</v>
      </c>
      <c r="AE1746" s="226">
        <v>0</v>
      </c>
      <c r="AF1746" s="226">
        <v>0</v>
      </c>
      <c r="AG1746" s="226">
        <v>0</v>
      </c>
      <c r="AH1746" s="226">
        <v>0</v>
      </c>
      <c r="AI1746" s="226">
        <v>0</v>
      </c>
      <c r="AJ1746" s="226">
        <v>0</v>
      </c>
    </row>
    <row r="1747" spans="1:36" x14ac:dyDescent="0.25">
      <c r="A1747" s="17"/>
      <c r="B1747" s="226" t="s">
        <v>2221</v>
      </c>
      <c r="D1747" s="226">
        <v>0</v>
      </c>
      <c r="E1747" s="226">
        <v>0</v>
      </c>
      <c r="F1747" s="226">
        <v>0</v>
      </c>
      <c r="G1747" s="226">
        <v>0</v>
      </c>
      <c r="H1747" s="226">
        <v>0</v>
      </c>
      <c r="I1747" s="226">
        <v>0</v>
      </c>
      <c r="J1747" s="226">
        <v>0</v>
      </c>
      <c r="K1747" s="226">
        <v>0</v>
      </c>
      <c r="L1747" s="226">
        <v>0</v>
      </c>
      <c r="M1747" s="226">
        <v>0</v>
      </c>
      <c r="N1747" s="226">
        <v>0</v>
      </c>
      <c r="O1747" s="226">
        <v>0</v>
      </c>
      <c r="P1747" s="226">
        <v>0</v>
      </c>
      <c r="Q1747" s="226">
        <v>0</v>
      </c>
      <c r="R1747" s="226">
        <v>0</v>
      </c>
      <c r="S1747" s="226">
        <v>0</v>
      </c>
      <c r="T1747" s="226">
        <v>0</v>
      </c>
      <c r="U1747" s="226">
        <v>0</v>
      </c>
      <c r="V1747" s="226">
        <v>0</v>
      </c>
      <c r="W1747" s="226">
        <v>0</v>
      </c>
      <c r="X1747" s="226">
        <v>0</v>
      </c>
      <c r="Y1747" s="226">
        <v>0</v>
      </c>
      <c r="Z1747" s="226">
        <v>0</v>
      </c>
      <c r="AA1747" s="226">
        <v>0</v>
      </c>
      <c r="AB1747" s="226">
        <v>0</v>
      </c>
      <c r="AC1747" s="226">
        <v>0</v>
      </c>
      <c r="AD1747" s="226">
        <v>0</v>
      </c>
      <c r="AE1747" s="226">
        <v>0</v>
      </c>
      <c r="AF1747" s="226">
        <v>0</v>
      </c>
      <c r="AG1747" s="226">
        <v>0</v>
      </c>
      <c r="AH1747" s="226">
        <v>0</v>
      </c>
      <c r="AI1747" s="226">
        <v>0</v>
      </c>
      <c r="AJ1747" s="226">
        <v>0</v>
      </c>
    </row>
    <row r="1748" spans="1:36" x14ac:dyDescent="0.25">
      <c r="A1748" s="17"/>
      <c r="B1748" s="226" t="s">
        <v>2212</v>
      </c>
      <c r="D1748" s="226">
        <v>230.625</v>
      </c>
      <c r="E1748" s="226">
        <v>227.929</v>
      </c>
      <c r="F1748" s="226">
        <v>213.52799999999999</v>
      </c>
      <c r="G1748" s="226">
        <v>199.97300000000001</v>
      </c>
      <c r="H1748" s="226">
        <v>198.26300000000001</v>
      </c>
      <c r="I1748" s="226">
        <v>197.42599999999999</v>
      </c>
      <c r="J1748" s="226">
        <v>195.44300000000001</v>
      </c>
      <c r="K1748" s="226">
        <v>194.673</v>
      </c>
      <c r="L1748" s="226">
        <v>193.17500000000001</v>
      </c>
      <c r="M1748" s="226">
        <v>189.68600000000001</v>
      </c>
      <c r="N1748" s="226">
        <v>186.33099999999999</v>
      </c>
      <c r="O1748" s="226">
        <v>183.51900000000001</v>
      </c>
      <c r="P1748" s="226">
        <v>180.96</v>
      </c>
      <c r="Q1748" s="226">
        <v>178.58799999999999</v>
      </c>
      <c r="R1748" s="226">
        <v>176.30500000000001</v>
      </c>
      <c r="S1748" s="226">
        <v>175.16300000000001</v>
      </c>
      <c r="T1748" s="226">
        <v>174.643</v>
      </c>
      <c r="U1748" s="226">
        <v>174.625</v>
      </c>
      <c r="V1748" s="226">
        <v>173.94</v>
      </c>
      <c r="W1748" s="226">
        <v>173.51</v>
      </c>
      <c r="X1748" s="226">
        <v>173.55</v>
      </c>
      <c r="Y1748" s="226">
        <v>174.62899999999999</v>
      </c>
      <c r="Z1748" s="226">
        <v>175.14699999999999</v>
      </c>
      <c r="AA1748" s="226">
        <v>175.25899999999999</v>
      </c>
      <c r="AB1748" s="226">
        <v>176.107</v>
      </c>
      <c r="AC1748" s="226">
        <v>175.834</v>
      </c>
      <c r="AD1748" s="226">
        <v>176.714</v>
      </c>
      <c r="AE1748" s="226">
        <v>178.059</v>
      </c>
      <c r="AF1748" s="226">
        <v>179.65100000000001</v>
      </c>
      <c r="AG1748" s="226">
        <v>180.44499999999999</v>
      </c>
      <c r="AH1748" s="226">
        <v>180.88900000000001</v>
      </c>
      <c r="AI1748" s="226">
        <v>182.14099999999999</v>
      </c>
      <c r="AJ1748" s="226">
        <v>182.982</v>
      </c>
    </row>
    <row r="1749" spans="1:36" x14ac:dyDescent="0.25">
      <c r="A1749" s="17"/>
    </row>
    <row r="1750" spans="1:36" x14ac:dyDescent="0.25">
      <c r="A1750" s="17"/>
      <c r="B1750" s="226" t="s">
        <v>2226</v>
      </c>
    </row>
    <row r="1751" spans="1:36" x14ac:dyDescent="0.25">
      <c r="A1751" s="17"/>
    </row>
    <row r="1752" spans="1:36" x14ac:dyDescent="0.25">
      <c r="A1752" s="17"/>
      <c r="B1752" s="226" t="s">
        <v>2227</v>
      </c>
    </row>
    <row r="1753" spans="1:36" x14ac:dyDescent="0.25">
      <c r="A1753" s="17"/>
      <c r="B1753" s="226" t="s">
        <v>2205</v>
      </c>
      <c r="D1753" s="226">
        <v>0</v>
      </c>
      <c r="E1753" s="226">
        <v>0</v>
      </c>
      <c r="F1753" s="226">
        <v>0</v>
      </c>
      <c r="G1753" s="226">
        <v>0</v>
      </c>
      <c r="H1753" s="226">
        <v>0</v>
      </c>
      <c r="I1753" s="226">
        <v>0</v>
      </c>
      <c r="J1753" s="226">
        <v>0</v>
      </c>
      <c r="K1753" s="226">
        <v>0</v>
      </c>
      <c r="L1753" s="226">
        <v>0</v>
      </c>
      <c r="M1753" s="226">
        <v>0</v>
      </c>
      <c r="N1753" s="226">
        <v>0</v>
      </c>
      <c r="O1753" s="226">
        <v>0</v>
      </c>
      <c r="P1753" s="226">
        <v>0</v>
      </c>
      <c r="Q1753" s="226">
        <v>0</v>
      </c>
      <c r="R1753" s="226">
        <v>0</v>
      </c>
      <c r="S1753" s="226">
        <v>0</v>
      </c>
      <c r="T1753" s="226">
        <v>0</v>
      </c>
      <c r="U1753" s="226">
        <v>0</v>
      </c>
      <c r="V1753" s="226">
        <v>0</v>
      </c>
      <c r="W1753" s="226">
        <v>0</v>
      </c>
      <c r="X1753" s="226">
        <v>0</v>
      </c>
      <c r="Y1753" s="226">
        <v>0</v>
      </c>
      <c r="Z1753" s="226">
        <v>0</v>
      </c>
      <c r="AA1753" s="226">
        <v>0</v>
      </c>
      <c r="AB1753" s="226">
        <v>0</v>
      </c>
      <c r="AC1753" s="226">
        <v>0</v>
      </c>
      <c r="AD1753" s="226">
        <v>0</v>
      </c>
      <c r="AE1753" s="226">
        <v>0</v>
      </c>
      <c r="AF1753" s="226">
        <v>0</v>
      </c>
      <c r="AG1753" s="226">
        <v>0</v>
      </c>
      <c r="AH1753" s="226">
        <v>0</v>
      </c>
      <c r="AI1753" s="226">
        <v>0</v>
      </c>
      <c r="AJ1753" s="226">
        <v>0</v>
      </c>
    </row>
    <row r="1754" spans="1:36" x14ac:dyDescent="0.25">
      <c r="A1754" s="17"/>
      <c r="B1754" s="226" t="s">
        <v>2228</v>
      </c>
      <c r="D1754" s="226">
        <v>0</v>
      </c>
      <c r="E1754" s="226">
        <v>0</v>
      </c>
      <c r="F1754" s="226">
        <v>0</v>
      </c>
      <c r="G1754" s="226">
        <v>0</v>
      </c>
      <c r="H1754" s="226">
        <v>0</v>
      </c>
      <c r="I1754" s="226">
        <v>0</v>
      </c>
      <c r="J1754" s="226">
        <v>0</v>
      </c>
      <c r="K1754" s="226">
        <v>0</v>
      </c>
      <c r="L1754" s="226">
        <v>0</v>
      </c>
      <c r="M1754" s="226">
        <v>0</v>
      </c>
      <c r="N1754" s="226">
        <v>0</v>
      </c>
      <c r="O1754" s="226">
        <v>0</v>
      </c>
      <c r="P1754" s="226">
        <v>0</v>
      </c>
      <c r="Q1754" s="226">
        <v>0</v>
      </c>
      <c r="R1754" s="226">
        <v>0</v>
      </c>
      <c r="S1754" s="226">
        <v>0</v>
      </c>
      <c r="T1754" s="226">
        <v>0</v>
      </c>
      <c r="U1754" s="226">
        <v>0</v>
      </c>
      <c r="V1754" s="226">
        <v>0</v>
      </c>
      <c r="W1754" s="226">
        <v>0</v>
      </c>
      <c r="X1754" s="226">
        <v>0</v>
      </c>
      <c r="Y1754" s="226">
        <v>0</v>
      </c>
      <c r="Z1754" s="226">
        <v>0</v>
      </c>
      <c r="AA1754" s="226">
        <v>0</v>
      </c>
      <c r="AB1754" s="226">
        <v>0</v>
      </c>
      <c r="AC1754" s="226">
        <v>0</v>
      </c>
      <c r="AD1754" s="226">
        <v>0</v>
      </c>
      <c r="AE1754" s="226">
        <v>0</v>
      </c>
      <c r="AF1754" s="226">
        <v>0</v>
      </c>
      <c r="AG1754" s="226">
        <v>0</v>
      </c>
      <c r="AH1754" s="226">
        <v>0</v>
      </c>
      <c r="AI1754" s="226">
        <v>0</v>
      </c>
      <c r="AJ1754" s="226">
        <v>0</v>
      </c>
    </row>
    <row r="1755" spans="1:36" x14ac:dyDescent="0.25">
      <c r="A1755" s="17"/>
      <c r="B1755" s="226" t="s">
        <v>307</v>
      </c>
      <c r="D1755" s="226">
        <v>0</v>
      </c>
      <c r="E1755" s="226">
        <v>0</v>
      </c>
      <c r="F1755" s="226">
        <v>0</v>
      </c>
      <c r="G1755" s="226">
        <v>0</v>
      </c>
      <c r="H1755" s="226">
        <v>0</v>
      </c>
      <c r="I1755" s="226">
        <v>0</v>
      </c>
      <c r="J1755" s="226">
        <v>0</v>
      </c>
      <c r="K1755" s="226">
        <v>0</v>
      </c>
      <c r="L1755" s="226">
        <v>0</v>
      </c>
      <c r="M1755" s="226">
        <v>0</v>
      </c>
      <c r="N1755" s="226">
        <v>0</v>
      </c>
      <c r="O1755" s="226">
        <v>0</v>
      </c>
      <c r="P1755" s="226">
        <v>0</v>
      </c>
      <c r="Q1755" s="226">
        <v>0</v>
      </c>
      <c r="R1755" s="226">
        <v>0</v>
      </c>
      <c r="S1755" s="226">
        <v>0</v>
      </c>
      <c r="T1755" s="226">
        <v>0</v>
      </c>
      <c r="U1755" s="226">
        <v>0</v>
      </c>
      <c r="V1755" s="226">
        <v>0</v>
      </c>
      <c r="W1755" s="226">
        <v>0</v>
      </c>
      <c r="X1755" s="226">
        <v>0</v>
      </c>
      <c r="Y1755" s="226">
        <v>0</v>
      </c>
      <c r="Z1755" s="226">
        <v>0</v>
      </c>
      <c r="AA1755" s="226">
        <v>0</v>
      </c>
      <c r="AB1755" s="226">
        <v>0</v>
      </c>
      <c r="AC1755" s="226">
        <v>0</v>
      </c>
      <c r="AD1755" s="226">
        <v>0</v>
      </c>
      <c r="AE1755" s="226">
        <v>0</v>
      </c>
      <c r="AF1755" s="226">
        <v>0</v>
      </c>
      <c r="AG1755" s="226">
        <v>0</v>
      </c>
      <c r="AH1755" s="226">
        <v>0</v>
      </c>
      <c r="AI1755" s="226">
        <v>0</v>
      </c>
      <c r="AJ1755" s="226">
        <v>0</v>
      </c>
    </row>
    <row r="1756" spans="1:36" x14ac:dyDescent="0.25">
      <c r="A1756" s="17"/>
      <c r="B1756" s="226" t="s">
        <v>2207</v>
      </c>
      <c r="D1756" s="226">
        <v>0</v>
      </c>
      <c r="E1756" s="226">
        <v>0</v>
      </c>
      <c r="F1756" s="226">
        <v>0</v>
      </c>
      <c r="G1756" s="226">
        <v>0</v>
      </c>
      <c r="H1756" s="226">
        <v>0</v>
      </c>
      <c r="I1756" s="226">
        <v>0</v>
      </c>
      <c r="J1756" s="226">
        <v>0</v>
      </c>
      <c r="K1756" s="226">
        <v>0</v>
      </c>
      <c r="L1756" s="226">
        <v>0</v>
      </c>
      <c r="M1756" s="226">
        <v>0</v>
      </c>
      <c r="N1756" s="226">
        <v>0</v>
      </c>
      <c r="O1756" s="226">
        <v>0</v>
      </c>
      <c r="P1756" s="226">
        <v>0</v>
      </c>
      <c r="Q1756" s="226">
        <v>0</v>
      </c>
      <c r="R1756" s="226">
        <v>0</v>
      </c>
      <c r="S1756" s="226">
        <v>0</v>
      </c>
      <c r="T1756" s="226">
        <v>0</v>
      </c>
      <c r="U1756" s="226">
        <v>0</v>
      </c>
      <c r="V1756" s="226">
        <v>0</v>
      </c>
      <c r="W1756" s="226">
        <v>0</v>
      </c>
      <c r="X1756" s="226">
        <v>0</v>
      </c>
      <c r="Y1756" s="226">
        <v>0</v>
      </c>
      <c r="Z1756" s="226">
        <v>0</v>
      </c>
      <c r="AA1756" s="226">
        <v>0</v>
      </c>
      <c r="AB1756" s="226">
        <v>0</v>
      </c>
      <c r="AC1756" s="226">
        <v>0</v>
      </c>
      <c r="AD1756" s="226">
        <v>0</v>
      </c>
      <c r="AE1756" s="226">
        <v>0</v>
      </c>
      <c r="AF1756" s="226">
        <v>0</v>
      </c>
      <c r="AG1756" s="226">
        <v>0</v>
      </c>
      <c r="AH1756" s="226">
        <v>0</v>
      </c>
      <c r="AI1756" s="226">
        <v>0</v>
      </c>
      <c r="AJ1756" s="226">
        <v>0</v>
      </c>
    </row>
    <row r="1757" spans="1:36" x14ac:dyDescent="0.25">
      <c r="A1757" s="17"/>
      <c r="B1757" s="226" t="s">
        <v>2208</v>
      </c>
      <c r="D1757" s="226">
        <v>0</v>
      </c>
      <c r="E1757" s="226">
        <v>0</v>
      </c>
      <c r="F1757" s="226">
        <v>0</v>
      </c>
      <c r="G1757" s="226">
        <v>0</v>
      </c>
      <c r="H1757" s="226">
        <v>0</v>
      </c>
      <c r="I1757" s="226">
        <v>0</v>
      </c>
      <c r="J1757" s="226">
        <v>0</v>
      </c>
      <c r="K1757" s="226">
        <v>0</v>
      </c>
      <c r="L1757" s="226">
        <v>0</v>
      </c>
      <c r="M1757" s="226">
        <v>0</v>
      </c>
      <c r="N1757" s="226">
        <v>0</v>
      </c>
      <c r="O1757" s="226">
        <v>0</v>
      </c>
      <c r="P1757" s="226">
        <v>0</v>
      </c>
      <c r="Q1757" s="226">
        <v>0</v>
      </c>
      <c r="R1757" s="226">
        <v>0</v>
      </c>
      <c r="S1757" s="226">
        <v>0</v>
      </c>
      <c r="T1757" s="226">
        <v>0</v>
      </c>
      <c r="U1757" s="226">
        <v>0</v>
      </c>
      <c r="V1757" s="226">
        <v>0</v>
      </c>
      <c r="W1757" s="226">
        <v>0</v>
      </c>
      <c r="X1757" s="226">
        <v>0</v>
      </c>
      <c r="Y1757" s="226">
        <v>0</v>
      </c>
      <c r="Z1757" s="226">
        <v>0</v>
      </c>
      <c r="AA1757" s="226">
        <v>0</v>
      </c>
      <c r="AB1757" s="226">
        <v>0</v>
      </c>
      <c r="AC1757" s="226">
        <v>0</v>
      </c>
      <c r="AD1757" s="226">
        <v>0</v>
      </c>
      <c r="AE1757" s="226">
        <v>0</v>
      </c>
      <c r="AF1757" s="226">
        <v>0</v>
      </c>
      <c r="AG1757" s="226">
        <v>0</v>
      </c>
      <c r="AH1757" s="226">
        <v>0</v>
      </c>
      <c r="AI1757" s="226">
        <v>0</v>
      </c>
      <c r="AJ1757" s="226">
        <v>0</v>
      </c>
    </row>
    <row r="1758" spans="1:36" x14ac:dyDescent="0.25">
      <c r="A1758" s="17"/>
      <c r="B1758" s="226" t="s">
        <v>156</v>
      </c>
      <c r="D1758" s="226">
        <v>0</v>
      </c>
      <c r="E1758" s="226">
        <v>0</v>
      </c>
      <c r="F1758" s="226">
        <v>0</v>
      </c>
      <c r="G1758" s="226">
        <v>0</v>
      </c>
      <c r="H1758" s="226">
        <v>0</v>
      </c>
      <c r="I1758" s="226">
        <v>0</v>
      </c>
      <c r="J1758" s="226">
        <v>0</v>
      </c>
      <c r="K1758" s="226">
        <v>0</v>
      </c>
      <c r="L1758" s="226">
        <v>0</v>
      </c>
      <c r="M1758" s="226">
        <v>0</v>
      </c>
      <c r="N1758" s="226">
        <v>0</v>
      </c>
      <c r="O1758" s="226">
        <v>0</v>
      </c>
      <c r="P1758" s="226">
        <v>0</v>
      </c>
      <c r="Q1758" s="226">
        <v>0</v>
      </c>
      <c r="R1758" s="226">
        <v>0</v>
      </c>
      <c r="S1758" s="226">
        <v>0</v>
      </c>
      <c r="T1758" s="226">
        <v>0</v>
      </c>
      <c r="U1758" s="226">
        <v>0</v>
      </c>
      <c r="V1758" s="226">
        <v>0</v>
      </c>
      <c r="W1758" s="226">
        <v>0</v>
      </c>
      <c r="X1758" s="226">
        <v>0</v>
      </c>
      <c r="Y1758" s="226">
        <v>0</v>
      </c>
      <c r="Z1758" s="226">
        <v>0</v>
      </c>
      <c r="AA1758" s="226">
        <v>0</v>
      </c>
      <c r="AB1758" s="226">
        <v>0</v>
      </c>
      <c r="AC1758" s="226">
        <v>0</v>
      </c>
      <c r="AD1758" s="226">
        <v>0</v>
      </c>
      <c r="AE1758" s="226">
        <v>0</v>
      </c>
      <c r="AF1758" s="226">
        <v>0</v>
      </c>
      <c r="AG1758" s="226">
        <v>0</v>
      </c>
      <c r="AH1758" s="226">
        <v>0</v>
      </c>
      <c r="AI1758" s="226">
        <v>0</v>
      </c>
      <c r="AJ1758" s="226">
        <v>0</v>
      </c>
    </row>
    <row r="1759" spans="1:36" x14ac:dyDescent="0.25">
      <c r="A1759" s="17"/>
      <c r="B1759" s="226" t="s">
        <v>152</v>
      </c>
      <c r="D1759" s="226">
        <v>0</v>
      </c>
      <c r="E1759" s="226">
        <v>0</v>
      </c>
      <c r="F1759" s="226">
        <v>0</v>
      </c>
      <c r="G1759" s="226">
        <v>0</v>
      </c>
      <c r="H1759" s="226">
        <v>0</v>
      </c>
      <c r="I1759" s="226">
        <v>0</v>
      </c>
      <c r="J1759" s="226">
        <v>0</v>
      </c>
      <c r="K1759" s="226">
        <v>0</v>
      </c>
      <c r="L1759" s="226">
        <v>0</v>
      </c>
      <c r="M1759" s="226">
        <v>0</v>
      </c>
      <c r="N1759" s="226">
        <v>0</v>
      </c>
      <c r="O1759" s="226">
        <v>0</v>
      </c>
      <c r="P1759" s="226">
        <v>0</v>
      </c>
      <c r="Q1759" s="226">
        <v>0</v>
      </c>
      <c r="R1759" s="226">
        <v>0</v>
      </c>
      <c r="S1759" s="226">
        <v>0</v>
      </c>
      <c r="T1759" s="226">
        <v>0</v>
      </c>
      <c r="U1759" s="226">
        <v>0</v>
      </c>
      <c r="V1759" s="226">
        <v>0</v>
      </c>
      <c r="W1759" s="226">
        <v>0</v>
      </c>
      <c r="X1759" s="226">
        <v>0</v>
      </c>
      <c r="Y1759" s="226">
        <v>0</v>
      </c>
      <c r="Z1759" s="226">
        <v>0</v>
      </c>
      <c r="AA1759" s="226">
        <v>0</v>
      </c>
      <c r="AB1759" s="226">
        <v>0</v>
      </c>
      <c r="AC1759" s="226">
        <v>0</v>
      </c>
      <c r="AD1759" s="226">
        <v>0</v>
      </c>
      <c r="AE1759" s="226">
        <v>0</v>
      </c>
      <c r="AF1759" s="226">
        <v>0</v>
      </c>
      <c r="AG1759" s="226">
        <v>0</v>
      </c>
      <c r="AH1759" s="226">
        <v>0</v>
      </c>
      <c r="AI1759" s="226">
        <v>0</v>
      </c>
      <c r="AJ1759" s="226">
        <v>0</v>
      </c>
    </row>
    <row r="1760" spans="1:36" x14ac:dyDescent="0.25">
      <c r="A1760" s="17"/>
      <c r="B1760" s="226" t="s">
        <v>2212</v>
      </c>
      <c r="D1760" s="226">
        <v>0</v>
      </c>
      <c r="E1760" s="226">
        <v>0</v>
      </c>
      <c r="F1760" s="226">
        <v>0</v>
      </c>
      <c r="G1760" s="226">
        <v>0</v>
      </c>
      <c r="H1760" s="226">
        <v>0</v>
      </c>
      <c r="I1760" s="226">
        <v>0</v>
      </c>
      <c r="J1760" s="226">
        <v>0</v>
      </c>
      <c r="K1760" s="226">
        <v>0</v>
      </c>
      <c r="L1760" s="226">
        <v>0</v>
      </c>
      <c r="M1760" s="226">
        <v>0</v>
      </c>
      <c r="N1760" s="226">
        <v>0</v>
      </c>
      <c r="O1760" s="226">
        <v>0</v>
      </c>
      <c r="P1760" s="226">
        <v>0</v>
      </c>
      <c r="Q1760" s="226">
        <v>0</v>
      </c>
      <c r="R1760" s="226">
        <v>0</v>
      </c>
      <c r="S1760" s="226">
        <v>0</v>
      </c>
      <c r="T1760" s="226">
        <v>0</v>
      </c>
      <c r="U1760" s="226">
        <v>0</v>
      </c>
      <c r="V1760" s="226">
        <v>0</v>
      </c>
      <c r="W1760" s="226">
        <v>0</v>
      </c>
      <c r="X1760" s="226">
        <v>0</v>
      </c>
      <c r="Y1760" s="226">
        <v>0</v>
      </c>
      <c r="Z1760" s="226">
        <v>0</v>
      </c>
      <c r="AA1760" s="226">
        <v>0</v>
      </c>
      <c r="AB1760" s="226">
        <v>0</v>
      </c>
      <c r="AC1760" s="226">
        <v>0</v>
      </c>
      <c r="AD1760" s="226">
        <v>0</v>
      </c>
      <c r="AE1760" s="226">
        <v>0</v>
      </c>
      <c r="AF1760" s="226">
        <v>0</v>
      </c>
      <c r="AG1760" s="226">
        <v>0</v>
      </c>
      <c r="AH1760" s="226">
        <v>0</v>
      </c>
      <c r="AI1760" s="226">
        <v>0</v>
      </c>
      <c r="AJ1760" s="226">
        <v>0</v>
      </c>
    </row>
    <row r="1761" spans="1:36" x14ac:dyDescent="0.25">
      <c r="A1761" s="17"/>
    </row>
    <row r="1762" spans="1:36" x14ac:dyDescent="0.25">
      <c r="A1762" s="17"/>
    </row>
    <row r="1763" spans="1:36" x14ac:dyDescent="0.25">
      <c r="A1763" s="17"/>
      <c r="B1763" s="226" t="s">
        <v>2229</v>
      </c>
    </row>
    <row r="1764" spans="1:36" x14ac:dyDescent="0.25">
      <c r="A1764" s="17"/>
      <c r="B1764" s="226" t="s">
        <v>238</v>
      </c>
      <c r="D1764" s="226">
        <v>0</v>
      </c>
      <c r="E1764" s="226">
        <v>0</v>
      </c>
      <c r="F1764" s="226">
        <v>0</v>
      </c>
      <c r="G1764" s="226">
        <v>0</v>
      </c>
      <c r="H1764" s="226">
        <v>0</v>
      </c>
      <c r="I1764" s="226">
        <v>0</v>
      </c>
      <c r="J1764" s="226">
        <v>0</v>
      </c>
      <c r="K1764" s="226">
        <v>0</v>
      </c>
      <c r="L1764" s="226">
        <v>0</v>
      </c>
      <c r="M1764" s="226">
        <v>0</v>
      </c>
      <c r="N1764" s="226">
        <v>0</v>
      </c>
      <c r="O1764" s="226">
        <v>0</v>
      </c>
      <c r="P1764" s="226">
        <v>0</v>
      </c>
      <c r="Q1764" s="226">
        <v>0</v>
      </c>
      <c r="R1764" s="226">
        <v>0</v>
      </c>
      <c r="S1764" s="226">
        <v>0</v>
      </c>
      <c r="T1764" s="226">
        <v>0</v>
      </c>
      <c r="U1764" s="226">
        <v>0</v>
      </c>
      <c r="V1764" s="226">
        <v>0</v>
      </c>
      <c r="W1764" s="226">
        <v>0</v>
      </c>
      <c r="X1764" s="226">
        <v>0</v>
      </c>
      <c r="Y1764" s="226">
        <v>0</v>
      </c>
      <c r="Z1764" s="226">
        <v>0</v>
      </c>
      <c r="AA1764" s="226">
        <v>0</v>
      </c>
      <c r="AB1764" s="226">
        <v>0</v>
      </c>
      <c r="AC1764" s="226">
        <v>0</v>
      </c>
      <c r="AD1764" s="226">
        <v>0</v>
      </c>
      <c r="AE1764" s="226">
        <v>0</v>
      </c>
      <c r="AF1764" s="226">
        <v>0</v>
      </c>
      <c r="AG1764" s="226">
        <v>0</v>
      </c>
      <c r="AH1764" s="226">
        <v>0</v>
      </c>
      <c r="AI1764" s="226">
        <v>0</v>
      </c>
      <c r="AJ1764" s="226">
        <v>0</v>
      </c>
    </row>
    <row r="1765" spans="1:36" x14ac:dyDescent="0.25">
      <c r="A1765" s="17"/>
      <c r="B1765" s="226" t="s">
        <v>239</v>
      </c>
      <c r="D1765" s="226">
        <v>0</v>
      </c>
      <c r="E1765" s="226">
        <v>0</v>
      </c>
      <c r="F1765" s="226">
        <v>0</v>
      </c>
      <c r="G1765" s="226">
        <v>0</v>
      </c>
      <c r="H1765" s="226">
        <v>0</v>
      </c>
      <c r="I1765" s="226">
        <v>0</v>
      </c>
      <c r="J1765" s="226">
        <v>0</v>
      </c>
      <c r="K1765" s="226">
        <v>0</v>
      </c>
      <c r="L1765" s="226">
        <v>0</v>
      </c>
      <c r="M1765" s="226">
        <v>0</v>
      </c>
      <c r="N1765" s="226">
        <v>0</v>
      </c>
      <c r="O1765" s="226">
        <v>0</v>
      </c>
      <c r="P1765" s="226">
        <v>0</v>
      </c>
      <c r="Q1765" s="226">
        <v>0</v>
      </c>
      <c r="R1765" s="226">
        <v>0</v>
      </c>
      <c r="S1765" s="226">
        <v>0</v>
      </c>
      <c r="T1765" s="226">
        <v>0</v>
      </c>
      <c r="U1765" s="226">
        <v>0</v>
      </c>
      <c r="V1765" s="226">
        <v>0</v>
      </c>
      <c r="W1765" s="226">
        <v>0</v>
      </c>
      <c r="X1765" s="226">
        <v>0</v>
      </c>
      <c r="Y1765" s="226">
        <v>0</v>
      </c>
      <c r="Z1765" s="226">
        <v>0</v>
      </c>
      <c r="AA1765" s="226">
        <v>0</v>
      </c>
      <c r="AB1765" s="226">
        <v>0</v>
      </c>
      <c r="AC1765" s="226">
        <v>0</v>
      </c>
      <c r="AD1765" s="226">
        <v>0</v>
      </c>
      <c r="AE1765" s="226">
        <v>0</v>
      </c>
      <c r="AF1765" s="226">
        <v>0</v>
      </c>
      <c r="AG1765" s="226">
        <v>0</v>
      </c>
      <c r="AH1765" s="226">
        <v>0</v>
      </c>
      <c r="AI1765" s="226">
        <v>0</v>
      </c>
      <c r="AJ1765" s="226">
        <v>0</v>
      </c>
    </row>
    <row r="1766" spans="1:36" x14ac:dyDescent="0.25">
      <c r="A1766" s="17"/>
      <c r="B1766" s="226" t="s">
        <v>158</v>
      </c>
      <c r="D1766" s="226">
        <v>0</v>
      </c>
      <c r="E1766" s="226">
        <v>0</v>
      </c>
      <c r="F1766" s="226">
        <v>0</v>
      </c>
      <c r="G1766" s="226">
        <v>0</v>
      </c>
      <c r="H1766" s="226">
        <v>0</v>
      </c>
      <c r="I1766" s="226">
        <v>0</v>
      </c>
      <c r="J1766" s="226">
        <v>0</v>
      </c>
      <c r="K1766" s="226">
        <v>0</v>
      </c>
      <c r="L1766" s="226">
        <v>0</v>
      </c>
      <c r="M1766" s="226">
        <v>0</v>
      </c>
      <c r="N1766" s="226">
        <v>0</v>
      </c>
      <c r="O1766" s="226">
        <v>0</v>
      </c>
      <c r="P1766" s="226">
        <v>0</v>
      </c>
      <c r="Q1766" s="226">
        <v>0</v>
      </c>
      <c r="R1766" s="226">
        <v>0</v>
      </c>
      <c r="S1766" s="226">
        <v>0</v>
      </c>
      <c r="T1766" s="226">
        <v>0</v>
      </c>
      <c r="U1766" s="226">
        <v>0</v>
      </c>
      <c r="V1766" s="226">
        <v>0</v>
      </c>
      <c r="W1766" s="226">
        <v>0</v>
      </c>
      <c r="X1766" s="226">
        <v>0</v>
      </c>
      <c r="Y1766" s="226">
        <v>0</v>
      </c>
      <c r="Z1766" s="226">
        <v>0</v>
      </c>
      <c r="AA1766" s="226">
        <v>0</v>
      </c>
      <c r="AB1766" s="226">
        <v>0</v>
      </c>
      <c r="AC1766" s="226">
        <v>0</v>
      </c>
      <c r="AD1766" s="226">
        <v>0</v>
      </c>
      <c r="AE1766" s="226">
        <v>0</v>
      </c>
      <c r="AF1766" s="226">
        <v>0</v>
      </c>
      <c r="AG1766" s="226">
        <v>0</v>
      </c>
      <c r="AH1766" s="226">
        <v>0</v>
      </c>
      <c r="AI1766" s="226">
        <v>0</v>
      </c>
      <c r="AJ1766" s="226">
        <v>0</v>
      </c>
    </row>
    <row r="1767" spans="1:36" x14ac:dyDescent="0.25">
      <c r="A1767" s="17"/>
      <c r="B1767" s="226" t="s">
        <v>2230</v>
      </c>
      <c r="D1767" s="226">
        <v>0</v>
      </c>
      <c r="E1767" s="226">
        <v>0</v>
      </c>
      <c r="F1767" s="226">
        <v>0</v>
      </c>
      <c r="G1767" s="226">
        <v>0</v>
      </c>
      <c r="H1767" s="226">
        <v>0</v>
      </c>
      <c r="I1767" s="226">
        <v>0</v>
      </c>
      <c r="J1767" s="226">
        <v>0</v>
      </c>
      <c r="K1767" s="226">
        <v>0</v>
      </c>
      <c r="L1767" s="226">
        <v>0</v>
      </c>
      <c r="M1767" s="226">
        <v>0</v>
      </c>
      <c r="N1767" s="226">
        <v>0</v>
      </c>
      <c r="O1767" s="226">
        <v>0</v>
      </c>
      <c r="P1767" s="226">
        <v>0</v>
      </c>
      <c r="Q1767" s="226">
        <v>0</v>
      </c>
      <c r="R1767" s="226">
        <v>0</v>
      </c>
      <c r="S1767" s="226">
        <v>0</v>
      </c>
      <c r="T1767" s="226">
        <v>0</v>
      </c>
      <c r="U1767" s="226">
        <v>0</v>
      </c>
      <c r="V1767" s="226">
        <v>0</v>
      </c>
      <c r="W1767" s="226">
        <v>0</v>
      </c>
      <c r="X1767" s="226">
        <v>0</v>
      </c>
      <c r="Y1767" s="226">
        <v>0</v>
      </c>
      <c r="Z1767" s="226">
        <v>0</v>
      </c>
      <c r="AA1767" s="226">
        <v>0</v>
      </c>
      <c r="AB1767" s="226">
        <v>0</v>
      </c>
      <c r="AC1767" s="226">
        <v>0</v>
      </c>
      <c r="AD1767" s="226">
        <v>0</v>
      </c>
      <c r="AE1767" s="226">
        <v>0</v>
      </c>
      <c r="AF1767" s="226">
        <v>0</v>
      </c>
      <c r="AG1767" s="226">
        <v>0</v>
      </c>
      <c r="AH1767" s="226">
        <v>0</v>
      </c>
      <c r="AI1767" s="226">
        <v>0</v>
      </c>
      <c r="AJ1767" s="226">
        <v>0</v>
      </c>
    </row>
    <row r="1768" spans="1:36" x14ac:dyDescent="0.25">
      <c r="A1768" s="17"/>
      <c r="B1768" s="226" t="s">
        <v>2231</v>
      </c>
      <c r="D1768" s="226">
        <v>0</v>
      </c>
      <c r="E1768" s="226">
        <v>0</v>
      </c>
      <c r="F1768" s="226">
        <v>0</v>
      </c>
      <c r="G1768" s="226">
        <v>0</v>
      </c>
      <c r="H1768" s="226">
        <v>0</v>
      </c>
      <c r="I1768" s="226">
        <v>0</v>
      </c>
      <c r="J1768" s="226">
        <v>0</v>
      </c>
      <c r="K1768" s="226">
        <v>0</v>
      </c>
      <c r="L1768" s="226">
        <v>0</v>
      </c>
      <c r="M1768" s="226">
        <v>0</v>
      </c>
      <c r="N1768" s="226">
        <v>0</v>
      </c>
      <c r="O1768" s="226">
        <v>0</v>
      </c>
      <c r="P1768" s="226">
        <v>0</v>
      </c>
      <c r="Q1768" s="226">
        <v>0</v>
      </c>
      <c r="R1768" s="226">
        <v>0</v>
      </c>
      <c r="S1768" s="226">
        <v>0</v>
      </c>
      <c r="T1768" s="226">
        <v>0</v>
      </c>
      <c r="U1768" s="226">
        <v>0</v>
      </c>
      <c r="V1768" s="226">
        <v>0</v>
      </c>
      <c r="W1768" s="226">
        <v>0</v>
      </c>
      <c r="X1768" s="226">
        <v>0</v>
      </c>
      <c r="Y1768" s="226">
        <v>0</v>
      </c>
      <c r="Z1768" s="226">
        <v>0</v>
      </c>
      <c r="AA1768" s="226">
        <v>0</v>
      </c>
      <c r="AB1768" s="226">
        <v>0</v>
      </c>
      <c r="AC1768" s="226">
        <v>0</v>
      </c>
      <c r="AD1768" s="226">
        <v>0</v>
      </c>
      <c r="AE1768" s="226">
        <v>0</v>
      </c>
      <c r="AF1768" s="226">
        <v>0</v>
      </c>
      <c r="AG1768" s="226">
        <v>0</v>
      </c>
      <c r="AH1768" s="226">
        <v>0</v>
      </c>
      <c r="AI1768" s="226">
        <v>0</v>
      </c>
      <c r="AJ1768" s="226">
        <v>0</v>
      </c>
    </row>
    <row r="1769" spans="1:36" x14ac:dyDescent="0.25">
      <c r="A1769" s="17"/>
      <c r="B1769" s="226" t="s">
        <v>156</v>
      </c>
      <c r="D1769" s="226">
        <v>0</v>
      </c>
      <c r="E1769" s="226">
        <v>0</v>
      </c>
      <c r="F1769" s="226">
        <v>0</v>
      </c>
      <c r="G1769" s="226">
        <v>0</v>
      </c>
      <c r="H1769" s="226">
        <v>0</v>
      </c>
      <c r="I1769" s="226">
        <v>0</v>
      </c>
      <c r="J1769" s="226">
        <v>0</v>
      </c>
      <c r="K1769" s="226">
        <v>0</v>
      </c>
      <c r="L1769" s="226">
        <v>0</v>
      </c>
      <c r="M1769" s="226">
        <v>0</v>
      </c>
      <c r="N1769" s="226">
        <v>0</v>
      </c>
      <c r="O1769" s="226">
        <v>0</v>
      </c>
      <c r="P1769" s="226">
        <v>0</v>
      </c>
      <c r="Q1769" s="226">
        <v>0</v>
      </c>
      <c r="R1769" s="226">
        <v>0</v>
      </c>
      <c r="S1769" s="226">
        <v>0</v>
      </c>
      <c r="T1769" s="226">
        <v>0</v>
      </c>
      <c r="U1769" s="226">
        <v>0</v>
      </c>
      <c r="V1769" s="226">
        <v>0</v>
      </c>
      <c r="W1769" s="226">
        <v>0</v>
      </c>
      <c r="X1769" s="226">
        <v>0</v>
      </c>
      <c r="Y1769" s="226">
        <v>0</v>
      </c>
      <c r="Z1769" s="226">
        <v>0</v>
      </c>
      <c r="AA1769" s="226">
        <v>0</v>
      </c>
      <c r="AB1769" s="226">
        <v>0</v>
      </c>
      <c r="AC1769" s="226">
        <v>0</v>
      </c>
      <c r="AD1769" s="226">
        <v>0</v>
      </c>
      <c r="AE1769" s="226">
        <v>0</v>
      </c>
      <c r="AF1769" s="226">
        <v>0</v>
      </c>
      <c r="AG1769" s="226">
        <v>0</v>
      </c>
      <c r="AH1769" s="226">
        <v>0</v>
      </c>
      <c r="AI1769" s="226">
        <v>0</v>
      </c>
      <c r="AJ1769" s="226">
        <v>0</v>
      </c>
    </row>
    <row r="1770" spans="1:36" x14ac:dyDescent="0.25">
      <c r="A1770" s="17"/>
      <c r="B1770" s="226" t="s">
        <v>2232</v>
      </c>
      <c r="D1770" s="226">
        <v>0</v>
      </c>
      <c r="E1770" s="226">
        <v>0</v>
      </c>
      <c r="F1770" s="226">
        <v>0</v>
      </c>
      <c r="G1770" s="226">
        <v>0</v>
      </c>
      <c r="H1770" s="226">
        <v>0</v>
      </c>
      <c r="I1770" s="226">
        <v>0</v>
      </c>
      <c r="J1770" s="226">
        <v>0</v>
      </c>
      <c r="K1770" s="226">
        <v>0</v>
      </c>
      <c r="L1770" s="226">
        <v>0</v>
      </c>
      <c r="M1770" s="226">
        <v>0</v>
      </c>
      <c r="N1770" s="226">
        <v>0</v>
      </c>
      <c r="O1770" s="226">
        <v>0</v>
      </c>
      <c r="P1770" s="226">
        <v>0</v>
      </c>
      <c r="Q1770" s="226">
        <v>0</v>
      </c>
      <c r="R1770" s="226">
        <v>0</v>
      </c>
      <c r="S1770" s="226">
        <v>0</v>
      </c>
      <c r="T1770" s="226">
        <v>0</v>
      </c>
      <c r="U1770" s="226">
        <v>0</v>
      </c>
      <c r="V1770" s="226">
        <v>0</v>
      </c>
      <c r="W1770" s="226">
        <v>0</v>
      </c>
      <c r="X1770" s="226">
        <v>0</v>
      </c>
      <c r="Y1770" s="226">
        <v>0</v>
      </c>
      <c r="Z1770" s="226">
        <v>0</v>
      </c>
      <c r="AA1770" s="226">
        <v>0</v>
      </c>
      <c r="AB1770" s="226">
        <v>0</v>
      </c>
      <c r="AC1770" s="226">
        <v>0</v>
      </c>
      <c r="AD1770" s="226">
        <v>0</v>
      </c>
      <c r="AE1770" s="226">
        <v>0</v>
      </c>
      <c r="AF1770" s="226">
        <v>0</v>
      </c>
      <c r="AG1770" s="226">
        <v>0</v>
      </c>
      <c r="AH1770" s="226">
        <v>0</v>
      </c>
      <c r="AI1770" s="226">
        <v>0</v>
      </c>
      <c r="AJ1770" s="226">
        <v>0</v>
      </c>
    </row>
    <row r="1771" spans="1:36" x14ac:dyDescent="0.25">
      <c r="A1771" s="17"/>
      <c r="B1771" s="226" t="s">
        <v>2233</v>
      </c>
      <c r="D1771" s="226">
        <v>0</v>
      </c>
      <c r="E1771" s="226">
        <v>0</v>
      </c>
      <c r="F1771" s="226">
        <v>0</v>
      </c>
      <c r="G1771" s="226">
        <v>0</v>
      </c>
      <c r="H1771" s="226">
        <v>0</v>
      </c>
      <c r="I1771" s="226">
        <v>0</v>
      </c>
      <c r="J1771" s="226">
        <v>0</v>
      </c>
      <c r="K1771" s="226">
        <v>0</v>
      </c>
      <c r="L1771" s="226">
        <v>0</v>
      </c>
      <c r="M1771" s="226">
        <v>0</v>
      </c>
      <c r="N1771" s="226">
        <v>0</v>
      </c>
      <c r="O1771" s="226">
        <v>0</v>
      </c>
      <c r="P1771" s="226">
        <v>0</v>
      </c>
      <c r="Q1771" s="226">
        <v>0</v>
      </c>
      <c r="R1771" s="226">
        <v>0</v>
      </c>
      <c r="S1771" s="226">
        <v>0</v>
      </c>
      <c r="T1771" s="226">
        <v>0</v>
      </c>
      <c r="U1771" s="226">
        <v>0</v>
      </c>
      <c r="V1771" s="226">
        <v>0</v>
      </c>
      <c r="W1771" s="226">
        <v>0</v>
      </c>
      <c r="X1771" s="226">
        <v>0</v>
      </c>
      <c r="Y1771" s="226">
        <v>0</v>
      </c>
      <c r="Z1771" s="226">
        <v>0</v>
      </c>
      <c r="AA1771" s="226">
        <v>0</v>
      </c>
      <c r="AB1771" s="226">
        <v>0</v>
      </c>
      <c r="AC1771" s="226">
        <v>0</v>
      </c>
      <c r="AD1771" s="226">
        <v>0</v>
      </c>
      <c r="AE1771" s="226">
        <v>0</v>
      </c>
      <c r="AF1771" s="226">
        <v>0</v>
      </c>
      <c r="AG1771" s="226">
        <v>0</v>
      </c>
      <c r="AH1771" s="226">
        <v>0</v>
      </c>
      <c r="AI1771" s="226">
        <v>0</v>
      </c>
      <c r="AJ1771" s="226">
        <v>0</v>
      </c>
    </row>
    <row r="1772" spans="1:36" x14ac:dyDescent="0.25">
      <c r="A1772" s="17"/>
      <c r="B1772" s="226" t="s">
        <v>2234</v>
      </c>
      <c r="D1772" s="226">
        <v>0</v>
      </c>
      <c r="E1772" s="226">
        <v>0</v>
      </c>
      <c r="F1772" s="226">
        <v>0</v>
      </c>
      <c r="G1772" s="226">
        <v>0</v>
      </c>
      <c r="H1772" s="226">
        <v>0</v>
      </c>
      <c r="I1772" s="226">
        <v>0</v>
      </c>
      <c r="J1772" s="226">
        <v>0</v>
      </c>
      <c r="K1772" s="226">
        <v>0</v>
      </c>
      <c r="L1772" s="226">
        <v>0</v>
      </c>
      <c r="M1772" s="226">
        <v>0</v>
      </c>
      <c r="N1772" s="226">
        <v>0</v>
      </c>
      <c r="O1772" s="226">
        <v>0</v>
      </c>
      <c r="P1772" s="226">
        <v>0</v>
      </c>
      <c r="Q1772" s="226">
        <v>0</v>
      </c>
      <c r="R1772" s="226">
        <v>0</v>
      </c>
      <c r="S1772" s="226">
        <v>0</v>
      </c>
      <c r="T1772" s="226">
        <v>0</v>
      </c>
      <c r="U1772" s="226">
        <v>0</v>
      </c>
      <c r="V1772" s="226">
        <v>0</v>
      </c>
      <c r="W1772" s="226">
        <v>0</v>
      </c>
      <c r="X1772" s="226">
        <v>0</v>
      </c>
      <c r="Y1772" s="226">
        <v>0</v>
      </c>
      <c r="Z1772" s="226">
        <v>0</v>
      </c>
      <c r="AA1772" s="226">
        <v>0</v>
      </c>
      <c r="AB1772" s="226">
        <v>0</v>
      </c>
      <c r="AC1772" s="226">
        <v>0</v>
      </c>
      <c r="AD1772" s="226">
        <v>0</v>
      </c>
      <c r="AE1772" s="226">
        <v>0</v>
      </c>
      <c r="AF1772" s="226">
        <v>0</v>
      </c>
      <c r="AG1772" s="226">
        <v>0</v>
      </c>
      <c r="AH1772" s="226">
        <v>0</v>
      </c>
      <c r="AI1772" s="226">
        <v>0</v>
      </c>
      <c r="AJ1772" s="226">
        <v>0</v>
      </c>
    </row>
    <row r="1773" spans="1:36" x14ac:dyDescent="0.25">
      <c r="A1773" s="17"/>
      <c r="B1773" s="226" t="s">
        <v>2235</v>
      </c>
    </row>
    <row r="1774" spans="1:36" x14ac:dyDescent="0.25">
      <c r="A1774" s="17"/>
      <c r="B1774" s="226" t="s">
        <v>238</v>
      </c>
      <c r="D1774" s="226">
        <v>0</v>
      </c>
      <c r="E1774" s="226">
        <v>0</v>
      </c>
      <c r="F1774" s="226">
        <v>0</v>
      </c>
      <c r="G1774" s="226">
        <v>0</v>
      </c>
      <c r="H1774" s="226">
        <v>0</v>
      </c>
      <c r="I1774" s="226">
        <v>0</v>
      </c>
      <c r="J1774" s="226">
        <v>0</v>
      </c>
      <c r="K1774" s="226">
        <v>0</v>
      </c>
      <c r="L1774" s="226">
        <v>0</v>
      </c>
      <c r="M1774" s="226">
        <v>0</v>
      </c>
      <c r="N1774" s="226">
        <v>0</v>
      </c>
      <c r="O1774" s="226">
        <v>0</v>
      </c>
      <c r="P1774" s="226">
        <v>0</v>
      </c>
      <c r="Q1774" s="226">
        <v>0</v>
      </c>
      <c r="R1774" s="226">
        <v>0</v>
      </c>
      <c r="S1774" s="226">
        <v>0</v>
      </c>
      <c r="T1774" s="226">
        <v>0</v>
      </c>
      <c r="U1774" s="226">
        <v>0</v>
      </c>
      <c r="V1774" s="226">
        <v>0</v>
      </c>
      <c r="W1774" s="226">
        <v>0</v>
      </c>
      <c r="X1774" s="226">
        <v>0</v>
      </c>
      <c r="Y1774" s="226">
        <v>0</v>
      </c>
      <c r="Z1774" s="226">
        <v>0</v>
      </c>
      <c r="AA1774" s="226">
        <v>0</v>
      </c>
      <c r="AB1774" s="226">
        <v>0</v>
      </c>
      <c r="AC1774" s="226">
        <v>0</v>
      </c>
      <c r="AD1774" s="226">
        <v>0</v>
      </c>
      <c r="AE1774" s="226">
        <v>0</v>
      </c>
      <c r="AF1774" s="226">
        <v>0</v>
      </c>
      <c r="AG1774" s="226">
        <v>0</v>
      </c>
      <c r="AH1774" s="226">
        <v>0</v>
      </c>
      <c r="AI1774" s="226">
        <v>0</v>
      </c>
      <c r="AJ1774" s="226">
        <v>0</v>
      </c>
    </row>
    <row r="1775" spans="1:36" x14ac:dyDescent="0.25">
      <c r="A1775" s="17"/>
      <c r="B1775" s="226" t="s">
        <v>239</v>
      </c>
      <c r="D1775" s="226">
        <v>0</v>
      </c>
      <c r="E1775" s="226">
        <v>0</v>
      </c>
      <c r="F1775" s="226">
        <v>0</v>
      </c>
      <c r="G1775" s="226">
        <v>0</v>
      </c>
      <c r="H1775" s="226">
        <v>0</v>
      </c>
      <c r="I1775" s="226">
        <v>0</v>
      </c>
      <c r="J1775" s="226">
        <v>0</v>
      </c>
      <c r="K1775" s="226">
        <v>0</v>
      </c>
      <c r="L1775" s="226">
        <v>0</v>
      </c>
      <c r="M1775" s="226">
        <v>0</v>
      </c>
      <c r="N1775" s="226">
        <v>0</v>
      </c>
      <c r="O1775" s="226">
        <v>0</v>
      </c>
      <c r="P1775" s="226">
        <v>0</v>
      </c>
      <c r="Q1775" s="226">
        <v>0</v>
      </c>
      <c r="R1775" s="226">
        <v>0</v>
      </c>
      <c r="S1775" s="226">
        <v>0</v>
      </c>
      <c r="T1775" s="226">
        <v>0</v>
      </c>
      <c r="U1775" s="226">
        <v>0</v>
      </c>
      <c r="V1775" s="226">
        <v>0</v>
      </c>
      <c r="W1775" s="226">
        <v>0</v>
      </c>
      <c r="X1775" s="226">
        <v>0</v>
      </c>
      <c r="Y1775" s="226">
        <v>0</v>
      </c>
      <c r="Z1775" s="226">
        <v>0</v>
      </c>
      <c r="AA1775" s="226">
        <v>0</v>
      </c>
      <c r="AB1775" s="226">
        <v>0</v>
      </c>
      <c r="AC1775" s="226">
        <v>0</v>
      </c>
      <c r="AD1775" s="226">
        <v>0</v>
      </c>
      <c r="AE1775" s="226">
        <v>0</v>
      </c>
      <c r="AF1775" s="226">
        <v>0</v>
      </c>
      <c r="AG1775" s="226">
        <v>0</v>
      </c>
      <c r="AH1775" s="226">
        <v>0</v>
      </c>
      <c r="AI1775" s="226">
        <v>0</v>
      </c>
      <c r="AJ1775" s="226">
        <v>0</v>
      </c>
    </row>
    <row r="1776" spans="1:36" x14ac:dyDescent="0.25">
      <c r="A1776" s="17"/>
      <c r="B1776" s="226" t="s">
        <v>158</v>
      </c>
      <c r="D1776" s="226">
        <v>0</v>
      </c>
      <c r="E1776" s="226">
        <v>0</v>
      </c>
      <c r="F1776" s="226">
        <v>0</v>
      </c>
      <c r="G1776" s="226">
        <v>0</v>
      </c>
      <c r="H1776" s="226">
        <v>0</v>
      </c>
      <c r="I1776" s="226">
        <v>0</v>
      </c>
      <c r="J1776" s="226">
        <v>0</v>
      </c>
      <c r="K1776" s="226">
        <v>0</v>
      </c>
      <c r="L1776" s="226">
        <v>0</v>
      </c>
      <c r="M1776" s="226">
        <v>0</v>
      </c>
      <c r="N1776" s="226">
        <v>0</v>
      </c>
      <c r="O1776" s="226">
        <v>0</v>
      </c>
      <c r="P1776" s="226">
        <v>0</v>
      </c>
      <c r="Q1776" s="226">
        <v>0</v>
      </c>
      <c r="R1776" s="226">
        <v>0</v>
      </c>
      <c r="S1776" s="226">
        <v>0</v>
      </c>
      <c r="T1776" s="226">
        <v>0</v>
      </c>
      <c r="U1776" s="226">
        <v>0</v>
      </c>
      <c r="V1776" s="226">
        <v>0</v>
      </c>
      <c r="W1776" s="226">
        <v>0</v>
      </c>
      <c r="X1776" s="226">
        <v>0</v>
      </c>
      <c r="Y1776" s="226">
        <v>0</v>
      </c>
      <c r="Z1776" s="226">
        <v>0</v>
      </c>
      <c r="AA1776" s="226">
        <v>0</v>
      </c>
      <c r="AB1776" s="226">
        <v>0</v>
      </c>
      <c r="AC1776" s="226">
        <v>0</v>
      </c>
      <c r="AD1776" s="226">
        <v>0</v>
      </c>
      <c r="AE1776" s="226">
        <v>0</v>
      </c>
      <c r="AF1776" s="226">
        <v>0</v>
      </c>
      <c r="AG1776" s="226">
        <v>0</v>
      </c>
      <c r="AH1776" s="226">
        <v>0</v>
      </c>
      <c r="AI1776" s="226">
        <v>0</v>
      </c>
      <c r="AJ1776" s="226">
        <v>0</v>
      </c>
    </row>
    <row r="1777" spans="1:36" x14ac:dyDescent="0.25">
      <c r="A1777" s="17"/>
      <c r="B1777" s="226" t="s">
        <v>2230</v>
      </c>
      <c r="D1777" s="226">
        <v>0</v>
      </c>
      <c r="E1777" s="226">
        <v>0</v>
      </c>
      <c r="F1777" s="226">
        <v>0</v>
      </c>
      <c r="G1777" s="226">
        <v>0</v>
      </c>
      <c r="H1777" s="226">
        <v>0</v>
      </c>
      <c r="I1777" s="226">
        <v>0</v>
      </c>
      <c r="J1777" s="226">
        <v>0</v>
      </c>
      <c r="K1777" s="226">
        <v>0</v>
      </c>
      <c r="L1777" s="226">
        <v>0</v>
      </c>
      <c r="M1777" s="226">
        <v>0</v>
      </c>
      <c r="N1777" s="226">
        <v>0</v>
      </c>
      <c r="O1777" s="226">
        <v>0</v>
      </c>
      <c r="P1777" s="226">
        <v>0</v>
      </c>
      <c r="Q1777" s="226">
        <v>0</v>
      </c>
      <c r="R1777" s="226">
        <v>0</v>
      </c>
      <c r="S1777" s="226">
        <v>0</v>
      </c>
      <c r="T1777" s="226">
        <v>0</v>
      </c>
      <c r="U1777" s="226">
        <v>0</v>
      </c>
      <c r="V1777" s="226">
        <v>0</v>
      </c>
      <c r="W1777" s="226">
        <v>0</v>
      </c>
      <c r="X1777" s="226">
        <v>0</v>
      </c>
      <c r="Y1777" s="226">
        <v>0</v>
      </c>
      <c r="Z1777" s="226">
        <v>0</v>
      </c>
      <c r="AA1777" s="226">
        <v>0</v>
      </c>
      <c r="AB1777" s="226">
        <v>0</v>
      </c>
      <c r="AC1777" s="226">
        <v>0</v>
      </c>
      <c r="AD1777" s="226">
        <v>0</v>
      </c>
      <c r="AE1777" s="226">
        <v>0</v>
      </c>
      <c r="AF1777" s="226">
        <v>0</v>
      </c>
      <c r="AG1777" s="226">
        <v>0</v>
      </c>
      <c r="AH1777" s="226">
        <v>0</v>
      </c>
      <c r="AI1777" s="226">
        <v>0</v>
      </c>
      <c r="AJ1777" s="226">
        <v>0</v>
      </c>
    </row>
    <row r="1778" spans="1:36" x14ac:dyDescent="0.25">
      <c r="A1778" s="17"/>
      <c r="B1778" s="226" t="s">
        <v>2231</v>
      </c>
      <c r="D1778" s="226">
        <v>0</v>
      </c>
      <c r="E1778" s="226">
        <v>0</v>
      </c>
      <c r="F1778" s="226">
        <v>0</v>
      </c>
      <c r="G1778" s="226">
        <v>0</v>
      </c>
      <c r="H1778" s="226">
        <v>0</v>
      </c>
      <c r="I1778" s="226">
        <v>0</v>
      </c>
      <c r="J1778" s="226">
        <v>0</v>
      </c>
      <c r="K1778" s="226">
        <v>0</v>
      </c>
      <c r="L1778" s="226">
        <v>0</v>
      </c>
      <c r="M1778" s="226">
        <v>0</v>
      </c>
      <c r="N1778" s="226">
        <v>0</v>
      </c>
      <c r="O1778" s="226">
        <v>0</v>
      </c>
      <c r="P1778" s="226">
        <v>0</v>
      </c>
      <c r="Q1778" s="226">
        <v>0</v>
      </c>
      <c r="R1778" s="226">
        <v>0</v>
      </c>
      <c r="S1778" s="226">
        <v>0</v>
      </c>
      <c r="T1778" s="226">
        <v>0</v>
      </c>
      <c r="U1778" s="226">
        <v>0</v>
      </c>
      <c r="V1778" s="226">
        <v>0</v>
      </c>
      <c r="W1778" s="226">
        <v>0</v>
      </c>
      <c r="X1778" s="226">
        <v>0</v>
      </c>
      <c r="Y1778" s="226">
        <v>0</v>
      </c>
      <c r="Z1778" s="226">
        <v>0</v>
      </c>
      <c r="AA1778" s="226">
        <v>0</v>
      </c>
      <c r="AB1778" s="226">
        <v>0</v>
      </c>
      <c r="AC1778" s="226">
        <v>0</v>
      </c>
      <c r="AD1778" s="226">
        <v>0</v>
      </c>
      <c r="AE1778" s="226">
        <v>0</v>
      </c>
      <c r="AF1778" s="226">
        <v>0</v>
      </c>
      <c r="AG1778" s="226">
        <v>0</v>
      </c>
      <c r="AH1778" s="226">
        <v>0</v>
      </c>
      <c r="AI1778" s="226">
        <v>0</v>
      </c>
      <c r="AJ1778" s="226">
        <v>0</v>
      </c>
    </row>
    <row r="1779" spans="1:36" x14ac:dyDescent="0.25">
      <c r="A1779" s="17"/>
      <c r="B1779" s="226" t="s">
        <v>156</v>
      </c>
      <c r="D1779" s="226">
        <v>0</v>
      </c>
      <c r="E1779" s="226">
        <v>0</v>
      </c>
      <c r="F1779" s="226">
        <v>0</v>
      </c>
      <c r="G1779" s="226">
        <v>0</v>
      </c>
      <c r="H1779" s="226">
        <v>0</v>
      </c>
      <c r="I1779" s="226">
        <v>0</v>
      </c>
      <c r="J1779" s="226">
        <v>0</v>
      </c>
      <c r="K1779" s="226">
        <v>0</v>
      </c>
      <c r="L1779" s="226">
        <v>0</v>
      </c>
      <c r="M1779" s="226">
        <v>0</v>
      </c>
      <c r="N1779" s="226">
        <v>0</v>
      </c>
      <c r="O1779" s="226">
        <v>0</v>
      </c>
      <c r="P1779" s="226">
        <v>0</v>
      </c>
      <c r="Q1779" s="226">
        <v>0</v>
      </c>
      <c r="R1779" s="226">
        <v>0</v>
      </c>
      <c r="S1779" s="226">
        <v>0</v>
      </c>
      <c r="T1779" s="226">
        <v>0</v>
      </c>
      <c r="U1779" s="226">
        <v>0</v>
      </c>
      <c r="V1779" s="226">
        <v>0</v>
      </c>
      <c r="W1779" s="226">
        <v>0</v>
      </c>
      <c r="X1779" s="226">
        <v>0</v>
      </c>
      <c r="Y1779" s="226">
        <v>0</v>
      </c>
      <c r="Z1779" s="226">
        <v>0</v>
      </c>
      <c r="AA1779" s="226">
        <v>0</v>
      </c>
      <c r="AB1779" s="226">
        <v>0</v>
      </c>
      <c r="AC1779" s="226">
        <v>0</v>
      </c>
      <c r="AD1779" s="226">
        <v>0</v>
      </c>
      <c r="AE1779" s="226">
        <v>0</v>
      </c>
      <c r="AF1779" s="226">
        <v>0</v>
      </c>
      <c r="AG1779" s="226">
        <v>0</v>
      </c>
      <c r="AH1779" s="226">
        <v>0</v>
      </c>
      <c r="AI1779" s="226">
        <v>0</v>
      </c>
      <c r="AJ1779" s="226">
        <v>0</v>
      </c>
    </row>
    <row r="1780" spans="1:36" x14ac:dyDescent="0.25">
      <c r="A1780" s="17"/>
      <c r="B1780" s="226" t="s">
        <v>2232</v>
      </c>
      <c r="D1780" s="226">
        <v>0</v>
      </c>
      <c r="E1780" s="226">
        <v>0</v>
      </c>
      <c r="F1780" s="226">
        <v>0</v>
      </c>
      <c r="G1780" s="226">
        <v>0</v>
      </c>
      <c r="H1780" s="226">
        <v>0</v>
      </c>
      <c r="I1780" s="226">
        <v>0</v>
      </c>
      <c r="J1780" s="226">
        <v>0</v>
      </c>
      <c r="K1780" s="226">
        <v>0</v>
      </c>
      <c r="L1780" s="226">
        <v>0</v>
      </c>
      <c r="M1780" s="226">
        <v>0</v>
      </c>
      <c r="N1780" s="226">
        <v>0</v>
      </c>
      <c r="O1780" s="226">
        <v>0</v>
      </c>
      <c r="P1780" s="226">
        <v>0</v>
      </c>
      <c r="Q1780" s="226">
        <v>0</v>
      </c>
      <c r="R1780" s="226">
        <v>0</v>
      </c>
      <c r="S1780" s="226">
        <v>0</v>
      </c>
      <c r="T1780" s="226">
        <v>0</v>
      </c>
      <c r="U1780" s="226">
        <v>0</v>
      </c>
      <c r="V1780" s="226">
        <v>0</v>
      </c>
      <c r="W1780" s="226">
        <v>0</v>
      </c>
      <c r="X1780" s="226">
        <v>0</v>
      </c>
      <c r="Y1780" s="226">
        <v>0</v>
      </c>
      <c r="Z1780" s="226">
        <v>0</v>
      </c>
      <c r="AA1780" s="226">
        <v>0</v>
      </c>
      <c r="AB1780" s="226">
        <v>0</v>
      </c>
      <c r="AC1780" s="226">
        <v>0</v>
      </c>
      <c r="AD1780" s="226">
        <v>0</v>
      </c>
      <c r="AE1780" s="226">
        <v>0</v>
      </c>
      <c r="AF1780" s="226">
        <v>0</v>
      </c>
      <c r="AG1780" s="226">
        <v>0</v>
      </c>
      <c r="AH1780" s="226">
        <v>0</v>
      </c>
      <c r="AI1780" s="226">
        <v>0</v>
      </c>
      <c r="AJ1780" s="226">
        <v>0</v>
      </c>
    </row>
    <row r="1781" spans="1:36" x14ac:dyDescent="0.25">
      <c r="A1781" s="17"/>
      <c r="B1781" s="226" t="s">
        <v>2233</v>
      </c>
      <c r="D1781" s="226">
        <v>0</v>
      </c>
      <c r="E1781" s="226">
        <v>0</v>
      </c>
      <c r="F1781" s="226">
        <v>0</v>
      </c>
      <c r="G1781" s="226">
        <v>0</v>
      </c>
      <c r="H1781" s="226">
        <v>0</v>
      </c>
      <c r="I1781" s="226">
        <v>0</v>
      </c>
      <c r="J1781" s="226">
        <v>0</v>
      </c>
      <c r="K1781" s="226">
        <v>0</v>
      </c>
      <c r="L1781" s="226">
        <v>0</v>
      </c>
      <c r="M1781" s="226">
        <v>0</v>
      </c>
      <c r="N1781" s="226">
        <v>0</v>
      </c>
      <c r="O1781" s="226">
        <v>0</v>
      </c>
      <c r="P1781" s="226">
        <v>0</v>
      </c>
      <c r="Q1781" s="226">
        <v>0</v>
      </c>
      <c r="R1781" s="226">
        <v>0</v>
      </c>
      <c r="S1781" s="226">
        <v>0</v>
      </c>
      <c r="T1781" s="226">
        <v>0</v>
      </c>
      <c r="U1781" s="226">
        <v>0</v>
      </c>
      <c r="V1781" s="226">
        <v>0</v>
      </c>
      <c r="W1781" s="226">
        <v>0</v>
      </c>
      <c r="X1781" s="226">
        <v>0</v>
      </c>
      <c r="Y1781" s="226">
        <v>0</v>
      </c>
      <c r="Z1781" s="226">
        <v>0</v>
      </c>
      <c r="AA1781" s="226">
        <v>0</v>
      </c>
      <c r="AB1781" s="226">
        <v>0</v>
      </c>
      <c r="AC1781" s="226">
        <v>0</v>
      </c>
      <c r="AD1781" s="226">
        <v>0</v>
      </c>
      <c r="AE1781" s="226">
        <v>0</v>
      </c>
      <c r="AF1781" s="226">
        <v>0</v>
      </c>
      <c r="AG1781" s="226">
        <v>0</v>
      </c>
      <c r="AH1781" s="226">
        <v>0</v>
      </c>
      <c r="AI1781" s="226">
        <v>0</v>
      </c>
      <c r="AJ1781" s="226">
        <v>0</v>
      </c>
    </row>
    <row r="1782" spans="1:36" x14ac:dyDescent="0.25">
      <c r="A1782" s="17"/>
      <c r="B1782" s="226" t="s">
        <v>2234</v>
      </c>
      <c r="D1782" s="226">
        <v>0</v>
      </c>
      <c r="E1782" s="226">
        <v>0</v>
      </c>
      <c r="F1782" s="226">
        <v>0</v>
      </c>
      <c r="G1782" s="226">
        <v>0</v>
      </c>
      <c r="H1782" s="226">
        <v>0</v>
      </c>
      <c r="I1782" s="226">
        <v>0</v>
      </c>
      <c r="J1782" s="226">
        <v>0</v>
      </c>
      <c r="K1782" s="226">
        <v>0</v>
      </c>
      <c r="L1782" s="226">
        <v>0</v>
      </c>
      <c r="M1782" s="226">
        <v>0</v>
      </c>
      <c r="N1782" s="226">
        <v>0</v>
      </c>
      <c r="O1782" s="226">
        <v>0</v>
      </c>
      <c r="P1782" s="226">
        <v>0</v>
      </c>
      <c r="Q1782" s="226">
        <v>0</v>
      </c>
      <c r="R1782" s="226">
        <v>0</v>
      </c>
      <c r="S1782" s="226">
        <v>0</v>
      </c>
      <c r="T1782" s="226">
        <v>0</v>
      </c>
      <c r="U1782" s="226">
        <v>0</v>
      </c>
      <c r="V1782" s="226">
        <v>0</v>
      </c>
      <c r="W1782" s="226">
        <v>0</v>
      </c>
      <c r="X1782" s="226">
        <v>0</v>
      </c>
      <c r="Y1782" s="226">
        <v>0</v>
      </c>
      <c r="Z1782" s="226">
        <v>0</v>
      </c>
      <c r="AA1782" s="226">
        <v>0</v>
      </c>
      <c r="AB1782" s="226">
        <v>0</v>
      </c>
      <c r="AC1782" s="226">
        <v>0</v>
      </c>
      <c r="AD1782" s="226">
        <v>0</v>
      </c>
      <c r="AE1782" s="226">
        <v>0</v>
      </c>
      <c r="AF1782" s="226">
        <v>0</v>
      </c>
      <c r="AG1782" s="226">
        <v>0</v>
      </c>
      <c r="AH1782" s="226">
        <v>0</v>
      </c>
      <c r="AI1782" s="226">
        <v>0</v>
      </c>
      <c r="AJ1782" s="226">
        <v>0</v>
      </c>
    </row>
    <row r="1783" spans="1:36" x14ac:dyDescent="0.25">
      <c r="A1783" s="17"/>
    </row>
    <row r="1784" spans="1:36" x14ac:dyDescent="0.25">
      <c r="A1784" s="17"/>
      <c r="B1784" s="226" t="s">
        <v>2236</v>
      </c>
      <c r="D1784" s="226">
        <v>0.1</v>
      </c>
      <c r="E1784" s="226">
        <v>0.1</v>
      </c>
      <c r="F1784" s="226">
        <v>0.1</v>
      </c>
      <c r="G1784" s="226">
        <v>0.1</v>
      </c>
      <c r="H1784" s="226">
        <v>0.1</v>
      </c>
      <c r="I1784" s="226">
        <v>0.1</v>
      </c>
      <c r="J1784" s="226">
        <v>0.1</v>
      </c>
      <c r="K1784" s="226">
        <v>0.1</v>
      </c>
      <c r="L1784" s="226">
        <v>0.1</v>
      </c>
      <c r="M1784" s="226">
        <v>0.1</v>
      </c>
      <c r="N1784" s="226">
        <v>0.1</v>
      </c>
      <c r="O1784" s="226">
        <v>0.1</v>
      </c>
      <c r="P1784" s="226">
        <v>0.1</v>
      </c>
      <c r="Q1784" s="226">
        <v>0.1</v>
      </c>
      <c r="R1784" s="226">
        <v>0.1</v>
      </c>
      <c r="S1784" s="226">
        <v>0.1</v>
      </c>
      <c r="T1784" s="226">
        <v>0.1</v>
      </c>
      <c r="U1784" s="226">
        <v>0.1</v>
      </c>
      <c r="V1784" s="226">
        <v>0.1</v>
      </c>
      <c r="W1784" s="226">
        <v>0.1</v>
      </c>
      <c r="X1784" s="226">
        <v>0.1</v>
      </c>
      <c r="Y1784" s="226">
        <v>0.1</v>
      </c>
      <c r="Z1784" s="226">
        <v>0.1</v>
      </c>
      <c r="AA1784" s="226">
        <v>0.1</v>
      </c>
      <c r="AB1784" s="226">
        <v>0.1</v>
      </c>
      <c r="AC1784" s="226">
        <v>0.1</v>
      </c>
      <c r="AD1784" s="226">
        <v>0.1</v>
      </c>
      <c r="AE1784" s="226">
        <v>0.1</v>
      </c>
      <c r="AF1784" s="226">
        <v>0.1</v>
      </c>
      <c r="AG1784" s="226">
        <v>0.1</v>
      </c>
      <c r="AH1784" s="226">
        <v>0.1</v>
      </c>
      <c r="AI1784" s="226">
        <v>0.1</v>
      </c>
      <c r="AJ1784" s="226">
        <v>0.1</v>
      </c>
    </row>
    <row r="1785" spans="1:36" x14ac:dyDescent="0.25">
      <c r="A1785" s="17"/>
      <c r="B1785" s="226" t="s">
        <v>2237</v>
      </c>
      <c r="D1785" s="226">
        <v>0</v>
      </c>
      <c r="E1785" s="226">
        <v>0</v>
      </c>
      <c r="F1785" s="226">
        <v>0</v>
      </c>
      <c r="G1785" s="226">
        <v>0</v>
      </c>
      <c r="H1785" s="226">
        <v>0</v>
      </c>
      <c r="I1785" s="226">
        <v>0</v>
      </c>
      <c r="J1785" s="226">
        <v>0</v>
      </c>
      <c r="K1785" s="226">
        <v>0</v>
      </c>
      <c r="L1785" s="226">
        <v>0</v>
      </c>
      <c r="M1785" s="226">
        <v>0</v>
      </c>
      <c r="N1785" s="226">
        <v>0</v>
      </c>
      <c r="O1785" s="226">
        <v>0</v>
      </c>
      <c r="P1785" s="226">
        <v>0</v>
      </c>
      <c r="Q1785" s="226">
        <v>0</v>
      </c>
      <c r="R1785" s="226">
        <v>0</v>
      </c>
      <c r="S1785" s="226">
        <v>0</v>
      </c>
      <c r="T1785" s="226">
        <v>0</v>
      </c>
      <c r="U1785" s="226">
        <v>0</v>
      </c>
      <c r="V1785" s="226">
        <v>0</v>
      </c>
      <c r="W1785" s="226">
        <v>0</v>
      </c>
      <c r="X1785" s="226">
        <v>0</v>
      </c>
      <c r="Y1785" s="226">
        <v>0</v>
      </c>
      <c r="Z1785" s="226">
        <v>0</v>
      </c>
      <c r="AA1785" s="226">
        <v>0</v>
      </c>
      <c r="AB1785" s="226">
        <v>0</v>
      </c>
      <c r="AC1785" s="226">
        <v>0</v>
      </c>
      <c r="AD1785" s="226">
        <v>0</v>
      </c>
      <c r="AE1785" s="226">
        <v>0</v>
      </c>
      <c r="AF1785" s="226">
        <v>0</v>
      </c>
      <c r="AG1785" s="226">
        <v>0</v>
      </c>
      <c r="AH1785" s="226">
        <v>0</v>
      </c>
      <c r="AI1785" s="226">
        <v>0</v>
      </c>
      <c r="AJ1785" s="226">
        <v>0</v>
      </c>
    </row>
    <row r="1786" spans="1:36" x14ac:dyDescent="0.25">
      <c r="A1786" s="17"/>
      <c r="B1786" s="226" t="s">
        <v>2238</v>
      </c>
      <c r="D1786" s="226">
        <v>0.1</v>
      </c>
      <c r="E1786" s="226">
        <v>0.1</v>
      </c>
      <c r="F1786" s="226">
        <v>0.1</v>
      </c>
      <c r="G1786" s="226">
        <v>0.1</v>
      </c>
      <c r="H1786" s="226">
        <v>0.1</v>
      </c>
      <c r="I1786" s="226">
        <v>0.1</v>
      </c>
      <c r="J1786" s="226">
        <v>0.1</v>
      </c>
      <c r="K1786" s="226">
        <v>0.1</v>
      </c>
      <c r="L1786" s="226">
        <v>0.1</v>
      </c>
      <c r="M1786" s="226">
        <v>0.1</v>
      </c>
      <c r="N1786" s="226">
        <v>0.1</v>
      </c>
      <c r="O1786" s="226">
        <v>0.1</v>
      </c>
      <c r="P1786" s="226">
        <v>0.1</v>
      </c>
      <c r="Q1786" s="226">
        <v>0.1</v>
      </c>
      <c r="R1786" s="226">
        <v>0.1</v>
      </c>
      <c r="S1786" s="226">
        <v>0.1</v>
      </c>
      <c r="T1786" s="226">
        <v>0.1</v>
      </c>
      <c r="U1786" s="226">
        <v>0.1</v>
      </c>
      <c r="V1786" s="226">
        <v>0.1</v>
      </c>
      <c r="W1786" s="226">
        <v>0.1</v>
      </c>
      <c r="X1786" s="226">
        <v>0.1</v>
      </c>
      <c r="Y1786" s="226">
        <v>0.1</v>
      </c>
      <c r="Z1786" s="226">
        <v>0.1</v>
      </c>
      <c r="AA1786" s="226">
        <v>0.1</v>
      </c>
      <c r="AB1786" s="226">
        <v>0.1</v>
      </c>
      <c r="AC1786" s="226">
        <v>0.1</v>
      </c>
      <c r="AD1786" s="226">
        <v>0.1</v>
      </c>
      <c r="AE1786" s="226">
        <v>0.1</v>
      </c>
      <c r="AF1786" s="226">
        <v>0.1</v>
      </c>
      <c r="AG1786" s="226">
        <v>0.1</v>
      </c>
      <c r="AH1786" s="226">
        <v>0.1</v>
      </c>
      <c r="AI1786" s="226">
        <v>0.1</v>
      </c>
      <c r="AJ1786" s="226">
        <v>0.1</v>
      </c>
    </row>
    <row r="1787" spans="1:36" x14ac:dyDescent="0.25">
      <c r="A1787" s="17"/>
      <c r="B1787" s="226" t="s">
        <v>2239</v>
      </c>
      <c r="D1787" s="226">
        <v>0.1</v>
      </c>
      <c r="E1787" s="226">
        <v>0.1</v>
      </c>
      <c r="F1787" s="226">
        <v>0.1</v>
      </c>
      <c r="G1787" s="226">
        <v>0.1</v>
      </c>
      <c r="H1787" s="226">
        <v>0.1</v>
      </c>
      <c r="I1787" s="226">
        <v>0.1</v>
      </c>
      <c r="J1787" s="226">
        <v>0.1</v>
      </c>
      <c r="K1787" s="226">
        <v>0.1</v>
      </c>
      <c r="L1787" s="226">
        <v>0.1</v>
      </c>
      <c r="M1787" s="226">
        <v>0.1</v>
      </c>
      <c r="N1787" s="226">
        <v>0.1</v>
      </c>
      <c r="O1787" s="226">
        <v>0.1</v>
      </c>
      <c r="P1787" s="226">
        <v>0.1</v>
      </c>
      <c r="Q1787" s="226">
        <v>0.1</v>
      </c>
      <c r="R1787" s="226">
        <v>0.1</v>
      </c>
      <c r="S1787" s="226">
        <v>0.1</v>
      </c>
      <c r="T1787" s="226">
        <v>0.1</v>
      </c>
      <c r="U1787" s="226">
        <v>0.1</v>
      </c>
      <c r="V1787" s="226">
        <v>0.1</v>
      </c>
      <c r="W1787" s="226">
        <v>0.1</v>
      </c>
      <c r="X1787" s="226">
        <v>0.1</v>
      </c>
      <c r="Y1787" s="226">
        <v>0.1</v>
      </c>
      <c r="Z1787" s="226">
        <v>0.1</v>
      </c>
      <c r="AA1787" s="226">
        <v>0.1</v>
      </c>
      <c r="AB1787" s="226">
        <v>0.1</v>
      </c>
      <c r="AC1787" s="226">
        <v>0.1</v>
      </c>
      <c r="AD1787" s="226">
        <v>0.1</v>
      </c>
      <c r="AE1787" s="226">
        <v>0.1</v>
      </c>
      <c r="AF1787" s="226">
        <v>0.1</v>
      </c>
      <c r="AG1787" s="226">
        <v>0.1</v>
      </c>
      <c r="AH1787" s="226">
        <v>0.1</v>
      </c>
      <c r="AI1787" s="226">
        <v>0.1</v>
      </c>
      <c r="AJ1787" s="226">
        <v>0.1</v>
      </c>
    </row>
    <row r="1788" spans="1:36" x14ac:dyDescent="0.25">
      <c r="A1788" s="17"/>
      <c r="B1788" s="226" t="s">
        <v>2240</v>
      </c>
      <c r="D1788" s="226">
        <v>0</v>
      </c>
      <c r="E1788" s="226">
        <v>0</v>
      </c>
      <c r="F1788" s="226">
        <v>0</v>
      </c>
      <c r="G1788" s="226">
        <v>0</v>
      </c>
      <c r="H1788" s="226">
        <v>0</v>
      </c>
      <c r="I1788" s="226">
        <v>0</v>
      </c>
      <c r="J1788" s="226">
        <v>0</v>
      </c>
      <c r="K1788" s="226">
        <v>0</v>
      </c>
      <c r="L1788" s="226">
        <v>0</v>
      </c>
      <c r="M1788" s="226">
        <v>0</v>
      </c>
      <c r="N1788" s="226">
        <v>0</v>
      </c>
      <c r="O1788" s="226">
        <v>0</v>
      </c>
      <c r="P1788" s="226">
        <v>0</v>
      </c>
      <c r="Q1788" s="226">
        <v>0</v>
      </c>
      <c r="R1788" s="226">
        <v>0</v>
      </c>
      <c r="S1788" s="226">
        <v>0</v>
      </c>
      <c r="T1788" s="226">
        <v>0</v>
      </c>
      <c r="U1788" s="226">
        <v>0</v>
      </c>
      <c r="V1788" s="226">
        <v>0</v>
      </c>
      <c r="W1788" s="226">
        <v>0</v>
      </c>
      <c r="X1788" s="226">
        <v>0</v>
      </c>
      <c r="Y1788" s="226">
        <v>0</v>
      </c>
      <c r="Z1788" s="226">
        <v>0</v>
      </c>
      <c r="AA1788" s="226">
        <v>0</v>
      </c>
      <c r="AB1788" s="226">
        <v>0</v>
      </c>
      <c r="AC1788" s="226">
        <v>0</v>
      </c>
      <c r="AD1788" s="226">
        <v>0</v>
      </c>
      <c r="AE1788" s="226">
        <v>0</v>
      </c>
      <c r="AF1788" s="226">
        <v>0</v>
      </c>
      <c r="AG1788" s="226">
        <v>0</v>
      </c>
      <c r="AH1788" s="226">
        <v>0</v>
      </c>
      <c r="AI1788" s="226">
        <v>0</v>
      </c>
      <c r="AJ1788" s="226">
        <v>0</v>
      </c>
    </row>
    <row r="1789" spans="1:36" x14ac:dyDescent="0.25">
      <c r="A1789" s="17"/>
    </row>
    <row r="1790" spans="1:36" x14ac:dyDescent="0.25">
      <c r="A1790" s="17"/>
      <c r="B1790" s="226" t="s">
        <v>2241</v>
      </c>
    </row>
    <row r="1791" spans="1:36" x14ac:dyDescent="0.25">
      <c r="A1791" s="17"/>
      <c r="B1791" s="226" t="s">
        <v>2242</v>
      </c>
    </row>
    <row r="1792" spans="1:36" x14ac:dyDescent="0.25">
      <c r="A1792" s="17"/>
      <c r="B1792" s="226" t="s">
        <v>2243</v>
      </c>
      <c r="D1792" s="226">
        <v>0</v>
      </c>
      <c r="E1792" s="226">
        <v>0</v>
      </c>
      <c r="F1792" s="226">
        <v>0</v>
      </c>
      <c r="G1792" s="226">
        <v>0</v>
      </c>
      <c r="H1792" s="226">
        <v>0</v>
      </c>
      <c r="I1792" s="226">
        <v>0</v>
      </c>
      <c r="J1792" s="226">
        <v>0</v>
      </c>
      <c r="K1792" s="226">
        <v>0</v>
      </c>
      <c r="L1792" s="226">
        <v>0</v>
      </c>
      <c r="M1792" s="226">
        <v>0</v>
      </c>
      <c r="N1792" s="226">
        <v>0</v>
      </c>
      <c r="O1792" s="226">
        <v>0</v>
      </c>
      <c r="P1792" s="226">
        <v>0</v>
      </c>
      <c r="Q1792" s="226">
        <v>0</v>
      </c>
      <c r="R1792" s="226">
        <v>0</v>
      </c>
      <c r="S1792" s="226">
        <v>0</v>
      </c>
      <c r="T1792" s="226">
        <v>0</v>
      </c>
      <c r="U1792" s="226">
        <v>0</v>
      </c>
      <c r="V1792" s="226">
        <v>0</v>
      </c>
      <c r="W1792" s="226">
        <v>0</v>
      </c>
      <c r="X1792" s="226">
        <v>0</v>
      </c>
      <c r="Y1792" s="226">
        <v>0</v>
      </c>
      <c r="Z1792" s="226">
        <v>0</v>
      </c>
      <c r="AA1792" s="226">
        <v>0</v>
      </c>
      <c r="AB1792" s="226">
        <v>0</v>
      </c>
      <c r="AC1792" s="226">
        <v>0</v>
      </c>
      <c r="AD1792" s="226">
        <v>0</v>
      </c>
      <c r="AE1792" s="226">
        <v>0</v>
      </c>
      <c r="AF1792" s="226">
        <v>0</v>
      </c>
      <c r="AG1792" s="226">
        <v>0</v>
      </c>
      <c r="AH1792" s="226">
        <v>0</v>
      </c>
      <c r="AI1792" s="226">
        <v>0</v>
      </c>
      <c r="AJ1792" s="226">
        <v>0</v>
      </c>
    </row>
    <row r="1793" spans="1:36" x14ac:dyDescent="0.25">
      <c r="A1793" s="17"/>
      <c r="B1793" s="226" t="s">
        <v>2244</v>
      </c>
      <c r="D1793" s="226">
        <v>0</v>
      </c>
      <c r="E1793" s="226">
        <v>0</v>
      </c>
      <c r="F1793" s="226">
        <v>0</v>
      </c>
      <c r="G1793" s="226">
        <v>0</v>
      </c>
      <c r="H1793" s="226">
        <v>0</v>
      </c>
      <c r="I1793" s="226">
        <v>0</v>
      </c>
      <c r="J1793" s="226">
        <v>0</v>
      </c>
      <c r="K1793" s="226">
        <v>0</v>
      </c>
      <c r="L1793" s="226">
        <v>0</v>
      </c>
      <c r="M1793" s="226">
        <v>0</v>
      </c>
      <c r="N1793" s="226">
        <v>0</v>
      </c>
      <c r="O1793" s="226">
        <v>0</v>
      </c>
      <c r="P1793" s="226">
        <v>0</v>
      </c>
      <c r="Q1793" s="226">
        <v>0</v>
      </c>
      <c r="R1793" s="226">
        <v>0</v>
      </c>
      <c r="S1793" s="226">
        <v>0</v>
      </c>
      <c r="T1793" s="226">
        <v>0</v>
      </c>
      <c r="U1793" s="226">
        <v>0</v>
      </c>
      <c r="V1793" s="226">
        <v>0</v>
      </c>
      <c r="W1793" s="226">
        <v>0</v>
      </c>
      <c r="X1793" s="226">
        <v>0</v>
      </c>
      <c r="Y1793" s="226">
        <v>0</v>
      </c>
      <c r="Z1793" s="226">
        <v>0</v>
      </c>
      <c r="AA1793" s="226">
        <v>0</v>
      </c>
      <c r="AB1793" s="226">
        <v>0</v>
      </c>
      <c r="AC1793" s="226">
        <v>0</v>
      </c>
      <c r="AD1793" s="226">
        <v>0</v>
      </c>
      <c r="AE1793" s="226">
        <v>0</v>
      </c>
      <c r="AF1793" s="226">
        <v>0</v>
      </c>
      <c r="AG1793" s="226">
        <v>0</v>
      </c>
      <c r="AH1793" s="226">
        <v>0</v>
      </c>
      <c r="AI1793" s="226">
        <v>0</v>
      </c>
      <c r="AJ1793" s="226">
        <v>0</v>
      </c>
    </row>
    <row r="1794" spans="1:36" x14ac:dyDescent="0.25">
      <c r="A1794" s="17"/>
      <c r="B1794" s="226" t="s">
        <v>2245</v>
      </c>
      <c r="D1794" s="226">
        <v>0</v>
      </c>
      <c r="E1794" s="226">
        <v>0</v>
      </c>
      <c r="F1794" s="226">
        <v>0</v>
      </c>
      <c r="G1794" s="226">
        <v>0</v>
      </c>
      <c r="H1794" s="226">
        <v>0</v>
      </c>
      <c r="I1794" s="226">
        <v>0</v>
      </c>
      <c r="J1794" s="226">
        <v>0</v>
      </c>
      <c r="K1794" s="226">
        <v>0</v>
      </c>
      <c r="L1794" s="226">
        <v>0</v>
      </c>
      <c r="M1794" s="226">
        <v>0</v>
      </c>
      <c r="N1794" s="226">
        <v>0</v>
      </c>
      <c r="O1794" s="226">
        <v>0</v>
      </c>
      <c r="P1794" s="226">
        <v>0</v>
      </c>
      <c r="Q1794" s="226">
        <v>0</v>
      </c>
      <c r="R1794" s="226">
        <v>0</v>
      </c>
      <c r="S1794" s="226">
        <v>0</v>
      </c>
      <c r="T1794" s="226">
        <v>0</v>
      </c>
      <c r="U1794" s="226">
        <v>0</v>
      </c>
      <c r="V1794" s="226">
        <v>0</v>
      </c>
      <c r="W1794" s="226">
        <v>0</v>
      </c>
      <c r="X1794" s="226">
        <v>0</v>
      </c>
      <c r="Y1794" s="226">
        <v>0</v>
      </c>
      <c r="Z1794" s="226">
        <v>0</v>
      </c>
      <c r="AA1794" s="226">
        <v>0</v>
      </c>
      <c r="AB1794" s="226">
        <v>0</v>
      </c>
      <c r="AC1794" s="226">
        <v>0</v>
      </c>
      <c r="AD1794" s="226">
        <v>0</v>
      </c>
      <c r="AE1794" s="226">
        <v>0</v>
      </c>
      <c r="AF1794" s="226">
        <v>0</v>
      </c>
      <c r="AG1794" s="226">
        <v>0</v>
      </c>
      <c r="AH1794" s="226">
        <v>0</v>
      </c>
      <c r="AI1794" s="226">
        <v>0</v>
      </c>
      <c r="AJ1794" s="226">
        <v>0</v>
      </c>
    </row>
    <row r="1795" spans="1:36" x14ac:dyDescent="0.25">
      <c r="A1795" s="17"/>
      <c r="B1795" s="226" t="s">
        <v>2246</v>
      </c>
      <c r="D1795" s="226">
        <v>0</v>
      </c>
      <c r="E1795" s="226">
        <v>0</v>
      </c>
      <c r="F1795" s="226">
        <v>0</v>
      </c>
      <c r="G1795" s="226">
        <v>0</v>
      </c>
      <c r="H1795" s="226">
        <v>0</v>
      </c>
      <c r="I1795" s="226">
        <v>0</v>
      </c>
      <c r="J1795" s="226">
        <v>0</v>
      </c>
      <c r="K1795" s="226">
        <v>0</v>
      </c>
      <c r="L1795" s="226">
        <v>0</v>
      </c>
      <c r="M1795" s="226">
        <v>0</v>
      </c>
      <c r="N1795" s="226">
        <v>0</v>
      </c>
      <c r="O1795" s="226">
        <v>0</v>
      </c>
      <c r="P1795" s="226">
        <v>0</v>
      </c>
      <c r="Q1795" s="226">
        <v>0</v>
      </c>
      <c r="R1795" s="226">
        <v>0</v>
      </c>
      <c r="S1795" s="226">
        <v>0</v>
      </c>
      <c r="T1795" s="226">
        <v>0</v>
      </c>
      <c r="U1795" s="226">
        <v>0</v>
      </c>
      <c r="V1795" s="226">
        <v>0</v>
      </c>
      <c r="W1795" s="226">
        <v>0</v>
      </c>
      <c r="X1795" s="226">
        <v>0</v>
      </c>
      <c r="Y1795" s="226">
        <v>0</v>
      </c>
      <c r="Z1795" s="226">
        <v>0</v>
      </c>
      <c r="AA1795" s="226">
        <v>0</v>
      </c>
      <c r="AB1795" s="226">
        <v>0</v>
      </c>
      <c r="AC1795" s="226">
        <v>0</v>
      </c>
      <c r="AD1795" s="226">
        <v>0</v>
      </c>
      <c r="AE1795" s="226">
        <v>0</v>
      </c>
      <c r="AF1795" s="226">
        <v>0</v>
      </c>
      <c r="AG1795" s="226">
        <v>0</v>
      </c>
      <c r="AH1795" s="226">
        <v>0</v>
      </c>
      <c r="AI1795" s="226">
        <v>0</v>
      </c>
      <c r="AJ1795" s="226">
        <v>0</v>
      </c>
    </row>
    <row r="1796" spans="1:36" x14ac:dyDescent="0.25">
      <c r="A1796" s="17"/>
      <c r="B1796" s="226" t="s">
        <v>2212</v>
      </c>
      <c r="D1796" s="226">
        <v>0</v>
      </c>
      <c r="E1796" s="226">
        <v>0</v>
      </c>
      <c r="F1796" s="226">
        <v>0</v>
      </c>
      <c r="G1796" s="226">
        <v>0</v>
      </c>
      <c r="H1796" s="226">
        <v>0</v>
      </c>
      <c r="I1796" s="226">
        <v>0</v>
      </c>
      <c r="J1796" s="226">
        <v>0</v>
      </c>
      <c r="K1796" s="226">
        <v>0</v>
      </c>
      <c r="L1796" s="226">
        <v>0</v>
      </c>
      <c r="M1796" s="226">
        <v>0</v>
      </c>
      <c r="N1796" s="226">
        <v>0</v>
      </c>
      <c r="O1796" s="226">
        <v>0</v>
      </c>
      <c r="P1796" s="226">
        <v>0</v>
      </c>
      <c r="Q1796" s="226">
        <v>0</v>
      </c>
      <c r="R1796" s="226">
        <v>0</v>
      </c>
      <c r="S1796" s="226">
        <v>0</v>
      </c>
      <c r="T1796" s="226">
        <v>0</v>
      </c>
      <c r="U1796" s="226">
        <v>0</v>
      </c>
      <c r="V1796" s="226">
        <v>0</v>
      </c>
      <c r="W1796" s="226">
        <v>0</v>
      </c>
      <c r="X1796" s="226">
        <v>0</v>
      </c>
      <c r="Y1796" s="226">
        <v>0</v>
      </c>
      <c r="Z1796" s="226">
        <v>0</v>
      </c>
      <c r="AA1796" s="226">
        <v>0</v>
      </c>
      <c r="AB1796" s="226">
        <v>0</v>
      </c>
      <c r="AC1796" s="226">
        <v>0</v>
      </c>
      <c r="AD1796" s="226">
        <v>0</v>
      </c>
      <c r="AE1796" s="226">
        <v>0</v>
      </c>
      <c r="AF1796" s="226">
        <v>0</v>
      </c>
      <c r="AG1796" s="226">
        <v>0</v>
      </c>
      <c r="AH1796" s="226">
        <v>0</v>
      </c>
      <c r="AI1796" s="226">
        <v>0</v>
      </c>
      <c r="AJ1796" s="226">
        <v>0</v>
      </c>
    </row>
    <row r="1797" spans="1:36" x14ac:dyDescent="0.25">
      <c r="A1797" s="17"/>
      <c r="B1797" s="226" t="s">
        <v>2247</v>
      </c>
    </row>
    <row r="1798" spans="1:36" x14ac:dyDescent="0.25">
      <c r="A1798" s="17"/>
      <c r="B1798" s="226" t="s">
        <v>2248</v>
      </c>
      <c r="D1798" s="226">
        <v>0</v>
      </c>
      <c r="E1798" s="226">
        <v>0</v>
      </c>
      <c r="F1798" s="226">
        <v>0</v>
      </c>
      <c r="G1798" s="226">
        <v>0</v>
      </c>
      <c r="H1798" s="226">
        <v>0</v>
      </c>
      <c r="I1798" s="226">
        <v>0</v>
      </c>
      <c r="J1798" s="226">
        <v>0</v>
      </c>
      <c r="K1798" s="226">
        <v>0</v>
      </c>
      <c r="L1798" s="226">
        <v>0</v>
      </c>
      <c r="M1798" s="226">
        <v>0</v>
      </c>
      <c r="N1798" s="226">
        <v>0</v>
      </c>
      <c r="O1798" s="226">
        <v>0</v>
      </c>
      <c r="P1798" s="226">
        <v>0</v>
      </c>
      <c r="Q1798" s="226">
        <v>0</v>
      </c>
      <c r="R1798" s="226">
        <v>0</v>
      </c>
      <c r="S1798" s="226">
        <v>0</v>
      </c>
      <c r="T1798" s="226">
        <v>0</v>
      </c>
      <c r="U1798" s="226">
        <v>0</v>
      </c>
      <c r="V1798" s="226">
        <v>0</v>
      </c>
      <c r="W1798" s="226">
        <v>0</v>
      </c>
      <c r="X1798" s="226">
        <v>0</v>
      </c>
      <c r="Y1798" s="226">
        <v>0</v>
      </c>
      <c r="Z1798" s="226">
        <v>0</v>
      </c>
      <c r="AA1798" s="226">
        <v>0</v>
      </c>
      <c r="AB1798" s="226">
        <v>0</v>
      </c>
      <c r="AC1798" s="226">
        <v>0</v>
      </c>
      <c r="AD1798" s="226">
        <v>0</v>
      </c>
      <c r="AE1798" s="226">
        <v>0</v>
      </c>
      <c r="AF1798" s="226">
        <v>0</v>
      </c>
      <c r="AG1798" s="226">
        <v>0</v>
      </c>
      <c r="AH1798" s="226">
        <v>0</v>
      </c>
      <c r="AI1798" s="226">
        <v>0</v>
      </c>
      <c r="AJ1798" s="226">
        <v>0</v>
      </c>
    </row>
    <row r="1799" spans="1:36" x14ac:dyDescent="0.25">
      <c r="A1799" s="17"/>
      <c r="B1799" s="226" t="s">
        <v>2249</v>
      </c>
      <c r="D1799" s="226">
        <v>0</v>
      </c>
      <c r="E1799" s="226">
        <v>0</v>
      </c>
      <c r="F1799" s="226">
        <v>0</v>
      </c>
      <c r="G1799" s="226">
        <v>0</v>
      </c>
      <c r="H1799" s="226">
        <v>0</v>
      </c>
      <c r="I1799" s="226">
        <v>0</v>
      </c>
      <c r="J1799" s="226">
        <v>0</v>
      </c>
      <c r="K1799" s="226">
        <v>0</v>
      </c>
      <c r="L1799" s="226">
        <v>0</v>
      </c>
      <c r="M1799" s="226">
        <v>0</v>
      </c>
      <c r="N1799" s="226">
        <v>0</v>
      </c>
      <c r="O1799" s="226">
        <v>0</v>
      </c>
      <c r="P1799" s="226">
        <v>0</v>
      </c>
      <c r="Q1799" s="226">
        <v>0</v>
      </c>
      <c r="R1799" s="226">
        <v>0</v>
      </c>
      <c r="S1799" s="226">
        <v>0</v>
      </c>
      <c r="T1799" s="226">
        <v>0</v>
      </c>
      <c r="U1799" s="226">
        <v>0</v>
      </c>
      <c r="V1799" s="226">
        <v>0</v>
      </c>
      <c r="W1799" s="226">
        <v>0</v>
      </c>
      <c r="X1799" s="226">
        <v>0</v>
      </c>
      <c r="Y1799" s="226">
        <v>0</v>
      </c>
      <c r="Z1799" s="226">
        <v>0</v>
      </c>
      <c r="AA1799" s="226">
        <v>0</v>
      </c>
      <c r="AB1799" s="226">
        <v>0</v>
      </c>
      <c r="AC1799" s="226">
        <v>0</v>
      </c>
      <c r="AD1799" s="226">
        <v>0</v>
      </c>
      <c r="AE1799" s="226">
        <v>0</v>
      </c>
      <c r="AF1799" s="226">
        <v>0</v>
      </c>
      <c r="AG1799" s="226">
        <v>0</v>
      </c>
      <c r="AH1799" s="226">
        <v>0</v>
      </c>
      <c r="AI1799" s="226">
        <v>0</v>
      </c>
      <c r="AJ1799" s="226">
        <v>0</v>
      </c>
    </row>
    <row r="1800" spans="1:36" x14ac:dyDescent="0.25">
      <c r="A1800" s="17"/>
      <c r="B1800" s="226" t="s">
        <v>2250</v>
      </c>
      <c r="D1800" s="226">
        <v>0</v>
      </c>
      <c r="E1800" s="226">
        <v>0</v>
      </c>
      <c r="F1800" s="226">
        <v>0</v>
      </c>
      <c r="G1800" s="226">
        <v>0</v>
      </c>
      <c r="H1800" s="226">
        <v>0</v>
      </c>
      <c r="I1800" s="226">
        <v>0</v>
      </c>
      <c r="J1800" s="226">
        <v>0</v>
      </c>
      <c r="K1800" s="226">
        <v>0</v>
      </c>
      <c r="L1800" s="226">
        <v>0</v>
      </c>
      <c r="M1800" s="226">
        <v>0</v>
      </c>
      <c r="N1800" s="226">
        <v>0</v>
      </c>
      <c r="O1800" s="226">
        <v>0</v>
      </c>
      <c r="P1800" s="226">
        <v>0</v>
      </c>
      <c r="Q1800" s="226">
        <v>0</v>
      </c>
      <c r="R1800" s="226">
        <v>0</v>
      </c>
      <c r="S1800" s="226">
        <v>0</v>
      </c>
      <c r="T1800" s="226">
        <v>0</v>
      </c>
      <c r="U1800" s="226">
        <v>0</v>
      </c>
      <c r="V1800" s="226">
        <v>0</v>
      </c>
      <c r="W1800" s="226">
        <v>0</v>
      </c>
      <c r="X1800" s="226">
        <v>0</v>
      </c>
      <c r="Y1800" s="226">
        <v>0</v>
      </c>
      <c r="Z1800" s="226">
        <v>0</v>
      </c>
      <c r="AA1800" s="226">
        <v>0</v>
      </c>
      <c r="AB1800" s="226">
        <v>0</v>
      </c>
      <c r="AC1800" s="226">
        <v>0</v>
      </c>
      <c r="AD1800" s="226">
        <v>0</v>
      </c>
      <c r="AE1800" s="226">
        <v>0</v>
      </c>
      <c r="AF1800" s="226">
        <v>0</v>
      </c>
      <c r="AG1800" s="226">
        <v>0</v>
      </c>
      <c r="AH1800" s="226">
        <v>0</v>
      </c>
      <c r="AI1800" s="226">
        <v>0</v>
      </c>
      <c r="AJ1800" s="226">
        <v>0</v>
      </c>
    </row>
    <row r="1801" spans="1:36" x14ac:dyDescent="0.25">
      <c r="A1801" s="17"/>
      <c r="B1801" s="226" t="s">
        <v>2251</v>
      </c>
      <c r="D1801" s="226">
        <v>0</v>
      </c>
      <c r="E1801" s="226">
        <v>0</v>
      </c>
      <c r="F1801" s="226">
        <v>0</v>
      </c>
      <c r="G1801" s="226">
        <v>0</v>
      </c>
      <c r="H1801" s="226">
        <v>0</v>
      </c>
      <c r="I1801" s="226">
        <v>0</v>
      </c>
      <c r="J1801" s="226">
        <v>0</v>
      </c>
      <c r="K1801" s="226">
        <v>0</v>
      </c>
      <c r="L1801" s="226">
        <v>0</v>
      </c>
      <c r="M1801" s="226">
        <v>0</v>
      </c>
      <c r="N1801" s="226">
        <v>0</v>
      </c>
      <c r="O1801" s="226">
        <v>0</v>
      </c>
      <c r="P1801" s="226">
        <v>0</v>
      </c>
      <c r="Q1801" s="226">
        <v>0</v>
      </c>
      <c r="R1801" s="226">
        <v>0</v>
      </c>
      <c r="S1801" s="226">
        <v>0</v>
      </c>
      <c r="T1801" s="226">
        <v>0</v>
      </c>
      <c r="U1801" s="226">
        <v>0</v>
      </c>
      <c r="V1801" s="226">
        <v>0</v>
      </c>
      <c r="W1801" s="226">
        <v>0</v>
      </c>
      <c r="X1801" s="226">
        <v>0</v>
      </c>
      <c r="Y1801" s="226">
        <v>0</v>
      </c>
      <c r="Z1801" s="226">
        <v>0</v>
      </c>
      <c r="AA1801" s="226">
        <v>0</v>
      </c>
      <c r="AB1801" s="226">
        <v>0</v>
      </c>
      <c r="AC1801" s="226">
        <v>0</v>
      </c>
      <c r="AD1801" s="226">
        <v>0</v>
      </c>
      <c r="AE1801" s="226">
        <v>0</v>
      </c>
      <c r="AF1801" s="226">
        <v>0</v>
      </c>
      <c r="AG1801" s="226">
        <v>0</v>
      </c>
      <c r="AH1801" s="226">
        <v>0</v>
      </c>
      <c r="AI1801" s="226">
        <v>0</v>
      </c>
      <c r="AJ1801" s="226">
        <v>0</v>
      </c>
    </row>
    <row r="1802" spans="1:36" x14ac:dyDescent="0.25">
      <c r="A1802" s="17"/>
      <c r="B1802" s="226" t="s">
        <v>2212</v>
      </c>
      <c r="D1802" s="226">
        <v>0</v>
      </c>
      <c r="E1802" s="226">
        <v>0</v>
      </c>
      <c r="F1802" s="226">
        <v>0</v>
      </c>
      <c r="G1802" s="226">
        <v>0</v>
      </c>
      <c r="H1802" s="226">
        <v>0</v>
      </c>
      <c r="I1802" s="226">
        <v>0</v>
      </c>
      <c r="J1802" s="226">
        <v>0</v>
      </c>
      <c r="K1802" s="226">
        <v>0</v>
      </c>
      <c r="L1802" s="226">
        <v>0</v>
      </c>
      <c r="M1802" s="226">
        <v>0</v>
      </c>
      <c r="N1802" s="226">
        <v>0</v>
      </c>
      <c r="O1802" s="226">
        <v>0</v>
      </c>
      <c r="P1802" s="226">
        <v>0</v>
      </c>
      <c r="Q1802" s="226">
        <v>0</v>
      </c>
      <c r="R1802" s="226">
        <v>0</v>
      </c>
      <c r="S1802" s="226">
        <v>0</v>
      </c>
      <c r="T1802" s="226">
        <v>0</v>
      </c>
      <c r="U1802" s="226">
        <v>0</v>
      </c>
      <c r="V1802" s="226">
        <v>0</v>
      </c>
      <c r="W1802" s="226">
        <v>0</v>
      </c>
      <c r="X1802" s="226">
        <v>0</v>
      </c>
      <c r="Y1802" s="226">
        <v>0</v>
      </c>
      <c r="Z1802" s="226">
        <v>0</v>
      </c>
      <c r="AA1802" s="226">
        <v>0</v>
      </c>
      <c r="AB1802" s="226">
        <v>0</v>
      </c>
      <c r="AC1802" s="226">
        <v>0</v>
      </c>
      <c r="AD1802" s="226">
        <v>0</v>
      </c>
      <c r="AE1802" s="226">
        <v>0</v>
      </c>
      <c r="AF1802" s="226">
        <v>0</v>
      </c>
      <c r="AG1802" s="226">
        <v>0</v>
      </c>
      <c r="AH1802" s="226">
        <v>0</v>
      </c>
      <c r="AI1802" s="226">
        <v>0</v>
      </c>
      <c r="AJ1802" s="226">
        <v>0</v>
      </c>
    </row>
    <row r="1803" spans="1:36" x14ac:dyDescent="0.25">
      <c r="A1803" s="17"/>
    </row>
    <row r="1804" spans="1:36" x14ac:dyDescent="0.25">
      <c r="A1804" s="17"/>
      <c r="B1804" s="226" t="s">
        <v>2252</v>
      </c>
      <c r="D1804" s="226">
        <v>0</v>
      </c>
      <c r="E1804" s="226">
        <v>0</v>
      </c>
      <c r="F1804" s="226">
        <v>0</v>
      </c>
      <c r="G1804" s="226">
        <v>0</v>
      </c>
      <c r="H1804" s="226">
        <v>0</v>
      </c>
      <c r="I1804" s="226">
        <v>0</v>
      </c>
      <c r="J1804" s="226">
        <v>0</v>
      </c>
      <c r="K1804" s="226">
        <v>0</v>
      </c>
      <c r="L1804" s="226">
        <v>0</v>
      </c>
      <c r="M1804" s="226">
        <v>0</v>
      </c>
      <c r="N1804" s="226">
        <v>0</v>
      </c>
      <c r="O1804" s="226">
        <v>0</v>
      </c>
      <c r="P1804" s="226">
        <v>0</v>
      </c>
      <c r="Q1804" s="226">
        <v>0</v>
      </c>
      <c r="R1804" s="226">
        <v>0</v>
      </c>
      <c r="S1804" s="226">
        <v>0</v>
      </c>
      <c r="T1804" s="226">
        <v>0</v>
      </c>
      <c r="U1804" s="226">
        <v>0</v>
      </c>
      <c r="V1804" s="226">
        <v>0</v>
      </c>
      <c r="W1804" s="226">
        <v>0</v>
      </c>
      <c r="X1804" s="226">
        <v>0</v>
      </c>
      <c r="Y1804" s="226">
        <v>0</v>
      </c>
      <c r="Z1804" s="226">
        <v>0</v>
      </c>
      <c r="AA1804" s="226">
        <v>0</v>
      </c>
      <c r="AB1804" s="226">
        <v>0</v>
      </c>
      <c r="AC1804" s="226">
        <v>0</v>
      </c>
      <c r="AD1804" s="226">
        <v>0</v>
      </c>
      <c r="AE1804" s="226">
        <v>0</v>
      </c>
      <c r="AF1804" s="226">
        <v>0</v>
      </c>
      <c r="AG1804" s="226">
        <v>0</v>
      </c>
      <c r="AH1804" s="226">
        <v>0</v>
      </c>
      <c r="AI1804" s="226">
        <v>0</v>
      </c>
      <c r="AJ1804" s="226">
        <v>0</v>
      </c>
    </row>
    <row r="1805" spans="1:36" x14ac:dyDescent="0.25">
      <c r="A1805" s="17"/>
      <c r="B1805" s="226" t="s">
        <v>2253</v>
      </c>
      <c r="D1805" s="226">
        <v>0</v>
      </c>
      <c r="E1805" s="226">
        <v>0</v>
      </c>
      <c r="F1805" s="226">
        <v>0</v>
      </c>
      <c r="G1805" s="226">
        <v>0</v>
      </c>
      <c r="H1805" s="226">
        <v>0</v>
      </c>
      <c r="I1805" s="226">
        <v>0</v>
      </c>
      <c r="J1805" s="226">
        <v>0</v>
      </c>
      <c r="K1805" s="226">
        <v>0</v>
      </c>
      <c r="L1805" s="226">
        <v>0</v>
      </c>
      <c r="M1805" s="226">
        <v>0</v>
      </c>
      <c r="N1805" s="226">
        <v>0</v>
      </c>
      <c r="O1805" s="226">
        <v>0</v>
      </c>
      <c r="P1805" s="226">
        <v>0</v>
      </c>
      <c r="Q1805" s="226">
        <v>0</v>
      </c>
      <c r="R1805" s="226">
        <v>0</v>
      </c>
      <c r="S1805" s="226">
        <v>0</v>
      </c>
      <c r="T1805" s="226">
        <v>0</v>
      </c>
      <c r="U1805" s="226">
        <v>0</v>
      </c>
      <c r="V1805" s="226">
        <v>0</v>
      </c>
      <c r="W1805" s="226">
        <v>0</v>
      </c>
      <c r="X1805" s="226">
        <v>0</v>
      </c>
      <c r="Y1805" s="226">
        <v>0</v>
      </c>
      <c r="Z1805" s="226">
        <v>0</v>
      </c>
      <c r="AA1805" s="226">
        <v>0</v>
      </c>
      <c r="AB1805" s="226">
        <v>0</v>
      </c>
      <c r="AC1805" s="226">
        <v>0</v>
      </c>
      <c r="AD1805" s="226">
        <v>0</v>
      </c>
      <c r="AE1805" s="226">
        <v>0</v>
      </c>
      <c r="AF1805" s="226">
        <v>0</v>
      </c>
      <c r="AG1805" s="226">
        <v>0</v>
      </c>
      <c r="AH1805" s="226">
        <v>0</v>
      </c>
      <c r="AI1805" s="226">
        <v>0</v>
      </c>
      <c r="AJ1805" s="226">
        <v>0</v>
      </c>
    </row>
    <row r="1806" spans="1:36" x14ac:dyDescent="0.25">
      <c r="A1806" s="17"/>
    </row>
    <row r="1807" spans="1:36" x14ac:dyDescent="0.25">
      <c r="A1807" s="17"/>
      <c r="B1807" s="226" t="s">
        <v>2254</v>
      </c>
    </row>
    <row r="1808" spans="1:36" x14ac:dyDescent="0.25">
      <c r="A1808" s="17"/>
      <c r="B1808" s="226" t="s">
        <v>2255</v>
      </c>
      <c r="D1808" s="226">
        <v>0</v>
      </c>
      <c r="E1808" s="226">
        <v>0</v>
      </c>
      <c r="F1808" s="226">
        <v>0</v>
      </c>
      <c r="G1808" s="226">
        <v>0</v>
      </c>
      <c r="H1808" s="226">
        <v>0</v>
      </c>
      <c r="I1808" s="226">
        <v>0</v>
      </c>
      <c r="J1808" s="226">
        <v>0</v>
      </c>
      <c r="K1808" s="226">
        <v>0</v>
      </c>
      <c r="L1808" s="226">
        <v>0</v>
      </c>
      <c r="M1808" s="226">
        <v>0</v>
      </c>
      <c r="N1808" s="226">
        <v>0</v>
      </c>
      <c r="O1808" s="226">
        <v>0</v>
      </c>
      <c r="P1808" s="226">
        <v>0</v>
      </c>
      <c r="Q1808" s="226">
        <v>0</v>
      </c>
      <c r="R1808" s="226">
        <v>0</v>
      </c>
      <c r="S1808" s="226">
        <v>0</v>
      </c>
      <c r="T1808" s="226">
        <v>0</v>
      </c>
      <c r="U1808" s="226">
        <v>0</v>
      </c>
      <c r="V1808" s="226">
        <v>0</v>
      </c>
      <c r="W1808" s="226">
        <v>0</v>
      </c>
      <c r="X1808" s="226">
        <v>0</v>
      </c>
      <c r="Y1808" s="226">
        <v>0</v>
      </c>
      <c r="Z1808" s="226">
        <v>0</v>
      </c>
      <c r="AA1808" s="226">
        <v>0</v>
      </c>
      <c r="AB1808" s="226">
        <v>0</v>
      </c>
      <c r="AC1808" s="226">
        <v>0</v>
      </c>
      <c r="AD1808" s="226">
        <v>0</v>
      </c>
      <c r="AE1808" s="226">
        <v>0</v>
      </c>
      <c r="AF1808" s="226">
        <v>0</v>
      </c>
      <c r="AG1808" s="226">
        <v>0</v>
      </c>
      <c r="AH1808" s="226">
        <v>0</v>
      </c>
      <c r="AI1808" s="226">
        <v>0</v>
      </c>
      <c r="AJ1808" s="226">
        <v>0</v>
      </c>
    </row>
    <row r="1809" spans="1:36" x14ac:dyDescent="0.25">
      <c r="A1809" s="17"/>
      <c r="B1809" s="226" t="s">
        <v>2256</v>
      </c>
      <c r="D1809" s="226">
        <v>0</v>
      </c>
      <c r="E1809" s="226">
        <v>0</v>
      </c>
      <c r="F1809" s="226">
        <v>0</v>
      </c>
      <c r="G1809" s="226">
        <v>0</v>
      </c>
      <c r="H1809" s="226">
        <v>0</v>
      </c>
      <c r="I1809" s="226">
        <v>0</v>
      </c>
      <c r="J1809" s="226">
        <v>0</v>
      </c>
      <c r="K1809" s="226">
        <v>0</v>
      </c>
      <c r="L1809" s="226">
        <v>0</v>
      </c>
      <c r="M1809" s="226">
        <v>0</v>
      </c>
      <c r="N1809" s="226">
        <v>0</v>
      </c>
      <c r="O1809" s="226">
        <v>0</v>
      </c>
      <c r="P1809" s="226">
        <v>0</v>
      </c>
      <c r="Q1809" s="226">
        <v>0</v>
      </c>
      <c r="R1809" s="226">
        <v>0</v>
      </c>
      <c r="S1809" s="226">
        <v>0</v>
      </c>
      <c r="T1809" s="226">
        <v>0</v>
      </c>
      <c r="U1809" s="226">
        <v>0</v>
      </c>
      <c r="V1809" s="226">
        <v>0</v>
      </c>
      <c r="W1809" s="226">
        <v>0</v>
      </c>
      <c r="X1809" s="226">
        <v>0</v>
      </c>
      <c r="Y1809" s="226">
        <v>0</v>
      </c>
      <c r="Z1809" s="226">
        <v>0</v>
      </c>
      <c r="AA1809" s="226">
        <v>0</v>
      </c>
      <c r="AB1809" s="226">
        <v>0</v>
      </c>
      <c r="AC1809" s="226">
        <v>0</v>
      </c>
      <c r="AD1809" s="226">
        <v>0</v>
      </c>
      <c r="AE1809" s="226">
        <v>0</v>
      </c>
      <c r="AF1809" s="226">
        <v>0</v>
      </c>
      <c r="AG1809" s="226">
        <v>0</v>
      </c>
      <c r="AH1809" s="226">
        <v>0</v>
      </c>
      <c r="AI1809" s="226">
        <v>0</v>
      </c>
      <c r="AJ1809" s="226">
        <v>0</v>
      </c>
    </row>
    <row r="1810" spans="1:36" x14ac:dyDescent="0.25">
      <c r="A1810" s="17"/>
      <c r="B1810" s="226" t="s">
        <v>2257</v>
      </c>
      <c r="D1810" s="226">
        <v>0</v>
      </c>
      <c r="E1810" s="226">
        <v>0</v>
      </c>
      <c r="F1810" s="226">
        <v>0</v>
      </c>
      <c r="G1810" s="226">
        <v>0</v>
      </c>
      <c r="H1810" s="226">
        <v>0</v>
      </c>
      <c r="I1810" s="226">
        <v>0</v>
      </c>
      <c r="J1810" s="226">
        <v>0</v>
      </c>
      <c r="K1810" s="226">
        <v>0</v>
      </c>
      <c r="L1810" s="226">
        <v>0</v>
      </c>
      <c r="M1810" s="226">
        <v>0</v>
      </c>
      <c r="N1810" s="226">
        <v>0</v>
      </c>
      <c r="O1810" s="226">
        <v>0</v>
      </c>
      <c r="P1810" s="226">
        <v>0</v>
      </c>
      <c r="Q1810" s="226">
        <v>0</v>
      </c>
      <c r="R1810" s="226">
        <v>0</v>
      </c>
      <c r="S1810" s="226">
        <v>0</v>
      </c>
      <c r="T1810" s="226">
        <v>0</v>
      </c>
      <c r="U1810" s="226">
        <v>0</v>
      </c>
      <c r="V1810" s="226">
        <v>0</v>
      </c>
      <c r="W1810" s="226">
        <v>0</v>
      </c>
      <c r="X1810" s="226">
        <v>0</v>
      </c>
      <c r="Y1810" s="226">
        <v>0</v>
      </c>
      <c r="Z1810" s="226">
        <v>0</v>
      </c>
      <c r="AA1810" s="226">
        <v>0</v>
      </c>
      <c r="AB1810" s="226">
        <v>0</v>
      </c>
      <c r="AC1810" s="226">
        <v>0</v>
      </c>
      <c r="AD1810" s="226">
        <v>0</v>
      </c>
      <c r="AE1810" s="226">
        <v>0</v>
      </c>
      <c r="AF1810" s="226">
        <v>0</v>
      </c>
      <c r="AG1810" s="226">
        <v>0</v>
      </c>
      <c r="AH1810" s="226">
        <v>0</v>
      </c>
      <c r="AI1810" s="226">
        <v>0</v>
      </c>
      <c r="AJ1810" s="226">
        <v>0</v>
      </c>
    </row>
    <row r="1811" spans="1:36" x14ac:dyDescent="0.25">
      <c r="A1811" s="17"/>
      <c r="B1811" s="226" t="s">
        <v>2258</v>
      </c>
      <c r="D1811" s="226">
        <v>0</v>
      </c>
      <c r="E1811" s="226">
        <v>0</v>
      </c>
      <c r="F1811" s="226">
        <v>0</v>
      </c>
      <c r="G1811" s="226">
        <v>0</v>
      </c>
      <c r="H1811" s="226">
        <v>0</v>
      </c>
      <c r="I1811" s="226">
        <v>0</v>
      </c>
      <c r="J1811" s="226">
        <v>0</v>
      </c>
      <c r="K1811" s="226">
        <v>0</v>
      </c>
      <c r="L1811" s="226">
        <v>0</v>
      </c>
      <c r="M1811" s="226">
        <v>0</v>
      </c>
      <c r="N1811" s="226">
        <v>0</v>
      </c>
      <c r="O1811" s="226">
        <v>0</v>
      </c>
      <c r="P1811" s="226">
        <v>0</v>
      </c>
      <c r="Q1811" s="226">
        <v>0</v>
      </c>
      <c r="R1811" s="226">
        <v>0</v>
      </c>
      <c r="S1811" s="226">
        <v>0</v>
      </c>
      <c r="T1811" s="226">
        <v>0</v>
      </c>
      <c r="U1811" s="226">
        <v>0</v>
      </c>
      <c r="V1811" s="226">
        <v>0</v>
      </c>
      <c r="W1811" s="226">
        <v>0</v>
      </c>
      <c r="X1811" s="226">
        <v>0</v>
      </c>
      <c r="Y1811" s="226">
        <v>0</v>
      </c>
      <c r="Z1811" s="226">
        <v>0</v>
      </c>
      <c r="AA1811" s="226">
        <v>0</v>
      </c>
      <c r="AB1811" s="226">
        <v>0</v>
      </c>
      <c r="AC1811" s="226">
        <v>0</v>
      </c>
      <c r="AD1811" s="226">
        <v>0</v>
      </c>
      <c r="AE1811" s="226">
        <v>0</v>
      </c>
      <c r="AF1811" s="226">
        <v>0</v>
      </c>
      <c r="AG1811" s="226">
        <v>0</v>
      </c>
      <c r="AH1811" s="226">
        <v>0</v>
      </c>
      <c r="AI1811" s="226">
        <v>0</v>
      </c>
      <c r="AJ1811" s="226">
        <v>0</v>
      </c>
    </row>
    <row r="1812" spans="1:36" x14ac:dyDescent="0.25">
      <c r="A1812" s="17"/>
      <c r="B1812" s="226" t="s">
        <v>2212</v>
      </c>
      <c r="D1812" s="226">
        <v>0</v>
      </c>
      <c r="E1812" s="226">
        <v>0</v>
      </c>
      <c r="F1812" s="226">
        <v>0</v>
      </c>
      <c r="G1812" s="226">
        <v>0</v>
      </c>
      <c r="H1812" s="226">
        <v>0</v>
      </c>
      <c r="I1812" s="226">
        <v>0</v>
      </c>
      <c r="J1812" s="226">
        <v>0</v>
      </c>
      <c r="K1812" s="226">
        <v>0</v>
      </c>
      <c r="L1812" s="226">
        <v>0</v>
      </c>
      <c r="M1812" s="226">
        <v>0</v>
      </c>
      <c r="N1812" s="226">
        <v>0</v>
      </c>
      <c r="O1812" s="226">
        <v>0</v>
      </c>
      <c r="P1812" s="226">
        <v>0</v>
      </c>
      <c r="Q1812" s="226">
        <v>0</v>
      </c>
      <c r="R1812" s="226">
        <v>0</v>
      </c>
      <c r="S1812" s="226">
        <v>0</v>
      </c>
      <c r="T1812" s="226">
        <v>0</v>
      </c>
      <c r="U1812" s="226">
        <v>0</v>
      </c>
      <c r="V1812" s="226">
        <v>0</v>
      </c>
      <c r="W1812" s="226">
        <v>0</v>
      </c>
      <c r="X1812" s="226">
        <v>0</v>
      </c>
      <c r="Y1812" s="226">
        <v>0</v>
      </c>
      <c r="Z1812" s="226">
        <v>0</v>
      </c>
      <c r="AA1812" s="226">
        <v>0</v>
      </c>
      <c r="AB1812" s="226">
        <v>0</v>
      </c>
      <c r="AC1812" s="226">
        <v>0</v>
      </c>
      <c r="AD1812" s="226">
        <v>0</v>
      </c>
      <c r="AE1812" s="226">
        <v>0</v>
      </c>
      <c r="AF1812" s="226">
        <v>0</v>
      </c>
      <c r="AG1812" s="226">
        <v>0</v>
      </c>
      <c r="AH1812" s="226">
        <v>0</v>
      </c>
      <c r="AI1812" s="226">
        <v>0</v>
      </c>
      <c r="AJ1812" s="226">
        <v>0</v>
      </c>
    </row>
    <row r="1813" spans="1:36" x14ac:dyDescent="0.25">
      <c r="A1813" s="17"/>
    </row>
    <row r="1814" spans="1:36" x14ac:dyDescent="0.25">
      <c r="A1814" s="17"/>
      <c r="B1814" s="226" t="s">
        <v>2392</v>
      </c>
    </row>
    <row r="1815" spans="1:36" x14ac:dyDescent="0.25">
      <c r="A1815" s="17"/>
      <c r="B1815" s="226" t="s">
        <v>2199</v>
      </c>
    </row>
    <row r="1816" spans="1:36" x14ac:dyDescent="0.25">
      <c r="A1816" s="17"/>
      <c r="D1816" s="226">
        <v>2018</v>
      </c>
      <c r="E1816" s="226">
        <v>2019</v>
      </c>
      <c r="F1816" s="226">
        <v>2020</v>
      </c>
      <c r="G1816" s="226">
        <v>2021</v>
      </c>
      <c r="H1816" s="226">
        <v>2022</v>
      </c>
      <c r="I1816" s="226">
        <v>2023</v>
      </c>
      <c r="J1816" s="226">
        <v>2024</v>
      </c>
      <c r="K1816" s="226">
        <v>2025</v>
      </c>
      <c r="L1816" s="226">
        <v>2026</v>
      </c>
      <c r="M1816" s="226">
        <v>2027</v>
      </c>
      <c r="N1816" s="226">
        <v>2028</v>
      </c>
      <c r="O1816" s="226">
        <v>2029</v>
      </c>
      <c r="P1816" s="226">
        <v>2030</v>
      </c>
      <c r="Q1816" s="226">
        <v>2031</v>
      </c>
      <c r="R1816" s="226">
        <v>2032</v>
      </c>
      <c r="S1816" s="226">
        <v>2033</v>
      </c>
      <c r="T1816" s="226">
        <v>2034</v>
      </c>
      <c r="U1816" s="226">
        <v>2035</v>
      </c>
      <c r="V1816" s="226">
        <v>2036</v>
      </c>
      <c r="W1816" s="226">
        <v>2037</v>
      </c>
      <c r="X1816" s="226">
        <v>2038</v>
      </c>
      <c r="Y1816" s="226">
        <v>2039</v>
      </c>
      <c r="Z1816" s="226">
        <v>2040</v>
      </c>
      <c r="AA1816" s="226">
        <v>2041</v>
      </c>
      <c r="AB1816" s="226">
        <v>2042</v>
      </c>
      <c r="AC1816" s="226">
        <v>2043</v>
      </c>
      <c r="AD1816" s="226">
        <v>2044</v>
      </c>
      <c r="AE1816" s="226">
        <v>2045</v>
      </c>
      <c r="AF1816" s="226">
        <v>2046</v>
      </c>
      <c r="AG1816" s="226">
        <v>2047</v>
      </c>
      <c r="AH1816" s="226">
        <v>2048</v>
      </c>
      <c r="AI1816" s="226">
        <v>2049</v>
      </c>
      <c r="AJ1816" s="226">
        <v>2050</v>
      </c>
    </row>
    <row r="1817" spans="1:36" x14ac:dyDescent="0.25">
      <c r="A1817" s="17"/>
    </row>
    <row r="1818" spans="1:36" x14ac:dyDescent="0.25">
      <c r="A1818" s="17"/>
      <c r="B1818" s="226" t="s">
        <v>2200</v>
      </c>
    </row>
    <row r="1819" spans="1:36" x14ac:dyDescent="0.25">
      <c r="A1819" s="17"/>
      <c r="B1819" s="226" t="s">
        <v>2201</v>
      </c>
      <c r="D1819" s="226">
        <v>8.077</v>
      </c>
      <c r="E1819" s="226">
        <v>7.8070000000000004</v>
      </c>
      <c r="F1819" s="226">
        <v>8.2170000000000005</v>
      </c>
      <c r="G1819" s="226">
        <v>8.0150000000000006</v>
      </c>
      <c r="H1819" s="226">
        <v>8.8049999999999997</v>
      </c>
      <c r="I1819" s="226">
        <v>8.9890000000000008</v>
      </c>
      <c r="J1819" s="226">
        <v>9.2349999999999994</v>
      </c>
      <c r="K1819" s="226">
        <v>9.4730000000000008</v>
      </c>
      <c r="L1819" s="226">
        <v>9.6210000000000004</v>
      </c>
      <c r="M1819" s="226">
        <v>9.7270000000000003</v>
      </c>
      <c r="N1819" s="226">
        <v>9.8030000000000008</v>
      </c>
      <c r="O1819" s="226">
        <v>9.9190000000000005</v>
      </c>
      <c r="P1819" s="226">
        <v>10.096</v>
      </c>
      <c r="Q1819" s="226">
        <v>10.303000000000001</v>
      </c>
      <c r="R1819" s="226">
        <v>10.45</v>
      </c>
      <c r="S1819" s="226">
        <v>10.622999999999999</v>
      </c>
      <c r="T1819" s="226">
        <v>10.843</v>
      </c>
      <c r="U1819" s="226">
        <v>11.037000000000001</v>
      </c>
      <c r="V1819" s="226">
        <v>11.176</v>
      </c>
      <c r="W1819" s="226">
        <v>11.279</v>
      </c>
      <c r="X1819" s="226">
        <v>11.394</v>
      </c>
      <c r="Y1819" s="226">
        <v>11.503</v>
      </c>
      <c r="Z1819" s="226">
        <v>11.664</v>
      </c>
      <c r="AA1819" s="226">
        <v>11.837</v>
      </c>
      <c r="AB1819" s="226">
        <v>11.991</v>
      </c>
      <c r="AC1819" s="226">
        <v>12.173</v>
      </c>
      <c r="AD1819" s="226">
        <v>12.363</v>
      </c>
      <c r="AE1819" s="226">
        <v>12.547000000000001</v>
      </c>
      <c r="AF1819" s="226">
        <v>12.727</v>
      </c>
      <c r="AG1819" s="226">
        <v>12.903</v>
      </c>
      <c r="AH1819" s="226">
        <v>13.090999999999999</v>
      </c>
      <c r="AI1819" s="226">
        <v>13.275</v>
      </c>
      <c r="AJ1819" s="226">
        <v>13.49</v>
      </c>
    </row>
    <row r="1820" spans="1:36" x14ac:dyDescent="0.25">
      <c r="A1820" s="17"/>
      <c r="B1820" s="226" t="s">
        <v>2320</v>
      </c>
      <c r="D1820" s="226">
        <v>127.274</v>
      </c>
      <c r="E1820" s="226">
        <v>123.08799999999999</v>
      </c>
      <c r="F1820" s="226">
        <v>129.63200000000001</v>
      </c>
      <c r="G1820" s="226">
        <v>126.526</v>
      </c>
      <c r="H1820" s="226">
        <v>139.05799999999999</v>
      </c>
      <c r="I1820" s="226">
        <v>142.00299999999999</v>
      </c>
      <c r="J1820" s="226">
        <v>145.95099999999999</v>
      </c>
      <c r="K1820" s="226">
        <v>149.75</v>
      </c>
      <c r="L1820" s="226">
        <v>152.11600000000001</v>
      </c>
      <c r="M1820" s="226">
        <v>153.87700000000001</v>
      </c>
      <c r="N1820" s="226">
        <v>155.11500000000001</v>
      </c>
      <c r="O1820" s="226">
        <v>156.999</v>
      </c>
      <c r="P1820" s="226">
        <v>159.86099999999999</v>
      </c>
      <c r="Q1820" s="226">
        <v>163.17500000000001</v>
      </c>
      <c r="R1820" s="226">
        <v>165.559</v>
      </c>
      <c r="S1820" s="226">
        <v>168.358</v>
      </c>
      <c r="T1820" s="226">
        <v>171.87200000000001</v>
      </c>
      <c r="U1820" s="226">
        <v>174.98500000000001</v>
      </c>
      <c r="V1820" s="226">
        <v>177.256</v>
      </c>
      <c r="W1820" s="226">
        <v>178.96700000000001</v>
      </c>
      <c r="X1820" s="226">
        <v>180.81</v>
      </c>
      <c r="Y1820" s="226">
        <v>182.577</v>
      </c>
      <c r="Z1820" s="226">
        <v>185.17699999999999</v>
      </c>
      <c r="AA1820" s="226">
        <v>187.982</v>
      </c>
      <c r="AB1820" s="226">
        <v>190.477</v>
      </c>
      <c r="AC1820" s="226">
        <v>193.41399999999999</v>
      </c>
      <c r="AD1820" s="226">
        <v>196.48699999999999</v>
      </c>
      <c r="AE1820" s="226">
        <v>199.46</v>
      </c>
      <c r="AF1820" s="226">
        <v>202.375</v>
      </c>
      <c r="AG1820" s="226">
        <v>205.22300000000001</v>
      </c>
      <c r="AH1820" s="226">
        <v>208.256</v>
      </c>
      <c r="AI1820" s="226">
        <v>211.24700000000001</v>
      </c>
      <c r="AJ1820" s="226">
        <v>214.71700000000001</v>
      </c>
    </row>
    <row r="1821" spans="1:36" x14ac:dyDescent="0.25">
      <c r="A1821" s="17"/>
      <c r="B1821" s="226" t="s">
        <v>2202</v>
      </c>
      <c r="D1821" s="226">
        <v>20.068999999999999</v>
      </c>
      <c r="E1821" s="226">
        <v>20.318999999999999</v>
      </c>
      <c r="F1821" s="226">
        <v>19.411999999999999</v>
      </c>
      <c r="G1821" s="226">
        <v>19.084</v>
      </c>
      <c r="H1821" s="226">
        <v>19.306000000000001</v>
      </c>
      <c r="I1821" s="226">
        <v>19.344999999999999</v>
      </c>
      <c r="J1821" s="226">
        <v>19.363</v>
      </c>
      <c r="K1821" s="226">
        <v>19.219000000000001</v>
      </c>
      <c r="L1821" s="226">
        <v>19.042999999999999</v>
      </c>
      <c r="M1821" s="226">
        <v>19.07</v>
      </c>
      <c r="N1821" s="226">
        <v>19.120999999999999</v>
      </c>
      <c r="O1821" s="226">
        <v>19.18</v>
      </c>
      <c r="P1821" s="226">
        <v>19.221</v>
      </c>
      <c r="Q1821" s="226">
        <v>19.262</v>
      </c>
      <c r="R1821" s="226">
        <v>19.282</v>
      </c>
      <c r="S1821" s="226">
        <v>19.312000000000001</v>
      </c>
      <c r="T1821" s="226">
        <v>19.268000000000001</v>
      </c>
      <c r="U1821" s="226">
        <v>19.315000000000001</v>
      </c>
      <c r="V1821" s="226">
        <v>19.347000000000001</v>
      </c>
      <c r="W1821" s="226">
        <v>19.420000000000002</v>
      </c>
      <c r="X1821" s="226">
        <v>19.541</v>
      </c>
      <c r="Y1821" s="226">
        <v>19.579999999999998</v>
      </c>
      <c r="Z1821" s="226">
        <v>19.472999999999999</v>
      </c>
      <c r="AA1821" s="226">
        <v>19.34</v>
      </c>
      <c r="AB1821" s="226">
        <v>19.228000000000002</v>
      </c>
      <c r="AC1821" s="226">
        <v>18.986999999999998</v>
      </c>
      <c r="AD1821" s="226">
        <v>18.850000000000001</v>
      </c>
      <c r="AE1821" s="226">
        <v>18.759</v>
      </c>
      <c r="AF1821" s="226">
        <v>18.664999999999999</v>
      </c>
      <c r="AG1821" s="226">
        <v>18.562999999999999</v>
      </c>
      <c r="AH1821" s="226">
        <v>18.428999999999998</v>
      </c>
      <c r="AI1821" s="226">
        <v>18.332000000000001</v>
      </c>
      <c r="AJ1821" s="226">
        <v>18.245999999999999</v>
      </c>
    </row>
    <row r="1822" spans="1:36" x14ac:dyDescent="0.25">
      <c r="A1822" s="17"/>
    </row>
    <row r="1823" spans="1:36" s="21" customFormat="1" x14ac:dyDescent="0.25">
      <c r="A1823" s="17"/>
      <c r="B1823" s="21" t="s">
        <v>2203</v>
      </c>
    </row>
    <row r="1824" spans="1:36" s="21" customFormat="1" x14ac:dyDescent="0.25">
      <c r="A1824" s="21" t="s">
        <v>1984</v>
      </c>
      <c r="B1824" s="21" t="s">
        <v>240</v>
      </c>
      <c r="D1824" s="21">
        <v>35.051000000000002</v>
      </c>
      <c r="E1824" s="21">
        <v>47.009</v>
      </c>
      <c r="F1824" s="21">
        <v>45.573</v>
      </c>
      <c r="G1824" s="21">
        <v>45.89</v>
      </c>
      <c r="H1824" s="21">
        <v>49.53</v>
      </c>
      <c r="I1824" s="21">
        <v>50.031999999999996</v>
      </c>
      <c r="J1824" s="21">
        <v>50.216000000000001</v>
      </c>
      <c r="K1824" s="21">
        <v>50.639000000000003</v>
      </c>
      <c r="L1824" s="21">
        <v>50.542000000000002</v>
      </c>
      <c r="M1824" s="21">
        <v>50.216999999999999</v>
      </c>
      <c r="N1824" s="21">
        <v>49.691000000000003</v>
      </c>
      <c r="O1824" s="21">
        <v>49.292999999999999</v>
      </c>
      <c r="P1824" s="21">
        <v>48.887999999999998</v>
      </c>
      <c r="Q1824" s="21">
        <v>48.509</v>
      </c>
      <c r="R1824" s="21">
        <v>47.859000000000002</v>
      </c>
      <c r="S1824" s="21">
        <v>47.301000000000002</v>
      </c>
      <c r="T1824" s="21">
        <v>46.908000000000001</v>
      </c>
      <c r="U1824" s="21">
        <v>46.515999999999998</v>
      </c>
      <c r="V1824" s="21">
        <v>46.023000000000003</v>
      </c>
      <c r="W1824" s="21">
        <v>45.518999999999998</v>
      </c>
      <c r="X1824" s="21">
        <v>45.131</v>
      </c>
      <c r="Y1824" s="21">
        <v>44.777000000000001</v>
      </c>
      <c r="Z1824" s="21">
        <v>44.656999999999996</v>
      </c>
      <c r="AA1824" s="21">
        <v>44.627000000000002</v>
      </c>
      <c r="AB1824" s="21">
        <v>44.578000000000003</v>
      </c>
      <c r="AC1824" s="21">
        <v>44.639000000000003</v>
      </c>
      <c r="AD1824" s="21">
        <v>44.774999999999999</v>
      </c>
      <c r="AE1824" s="21">
        <v>44.914999999999999</v>
      </c>
      <c r="AF1824" s="21">
        <v>45.066000000000003</v>
      </c>
      <c r="AG1824" s="21">
        <v>45.22</v>
      </c>
      <c r="AH1824" s="21">
        <v>45.417999999999999</v>
      </c>
      <c r="AI1824" s="21">
        <v>45.625999999999998</v>
      </c>
      <c r="AJ1824" s="21">
        <v>45.957999999999998</v>
      </c>
    </row>
    <row r="1825" spans="1:36" s="21" customFormat="1" x14ac:dyDescent="0.25">
      <c r="B1825" s="21" t="s">
        <v>2204</v>
      </c>
      <c r="D1825" s="21">
        <v>21.023</v>
      </c>
      <c r="E1825" s="21">
        <v>78.426000000000002</v>
      </c>
      <c r="F1825" s="21">
        <v>76.552999999999997</v>
      </c>
      <c r="G1825" s="21">
        <v>77.849999999999994</v>
      </c>
      <c r="H1825" s="21">
        <v>85.433999999999997</v>
      </c>
      <c r="I1825" s="21">
        <v>89.697999999999993</v>
      </c>
      <c r="J1825" s="21">
        <v>94.947999999999993</v>
      </c>
      <c r="K1825" s="21">
        <v>97.787000000000006</v>
      </c>
      <c r="L1825" s="21">
        <v>98.783000000000001</v>
      </c>
      <c r="M1825" s="21">
        <v>98.637</v>
      </c>
      <c r="N1825" s="21">
        <v>97.183999999999997</v>
      </c>
      <c r="O1825" s="21">
        <v>95.528999999999996</v>
      </c>
      <c r="P1825" s="21">
        <v>93.620999999999995</v>
      </c>
      <c r="Q1825" s="21">
        <v>91.355000000000004</v>
      </c>
      <c r="R1825" s="21">
        <v>88.784000000000006</v>
      </c>
      <c r="S1825" s="21">
        <v>85.736000000000004</v>
      </c>
      <c r="T1825" s="21">
        <v>82.629000000000005</v>
      </c>
      <c r="U1825" s="21">
        <v>79.933000000000007</v>
      </c>
      <c r="V1825" s="21">
        <v>77.197000000000003</v>
      </c>
      <c r="W1825" s="21">
        <v>74.623999999999995</v>
      </c>
      <c r="X1825" s="21">
        <v>72.198999999999998</v>
      </c>
      <c r="Y1825" s="21">
        <v>69.695999999999998</v>
      </c>
      <c r="Z1825" s="21">
        <v>67.622</v>
      </c>
      <c r="AA1825" s="21">
        <v>65.582999999999998</v>
      </c>
      <c r="AB1825" s="21">
        <v>63.554000000000002</v>
      </c>
      <c r="AC1825" s="21">
        <v>61.613</v>
      </c>
      <c r="AD1825" s="21">
        <v>59.954999999999998</v>
      </c>
      <c r="AE1825" s="21">
        <v>58.444000000000003</v>
      </c>
      <c r="AF1825" s="21">
        <v>57.061999999999998</v>
      </c>
      <c r="AG1825" s="21">
        <v>55.658999999999999</v>
      </c>
      <c r="AH1825" s="21">
        <v>54.244999999999997</v>
      </c>
      <c r="AI1825" s="21">
        <v>52.965000000000003</v>
      </c>
      <c r="AJ1825" s="21">
        <v>51.798000000000002</v>
      </c>
    </row>
    <row r="1826" spans="1:36" s="21" customFormat="1" x14ac:dyDescent="0.25">
      <c r="B1826" s="21" t="s">
        <v>2205</v>
      </c>
      <c r="D1826" s="21">
        <v>0.72799999999999998</v>
      </c>
      <c r="E1826" s="21">
        <v>3.1709999999999998</v>
      </c>
      <c r="F1826" s="21">
        <v>4.1260000000000003</v>
      </c>
      <c r="G1826" s="21">
        <v>4.0990000000000002</v>
      </c>
      <c r="H1826" s="21">
        <v>4.1340000000000003</v>
      </c>
      <c r="I1826" s="21">
        <v>4.1319999999999997</v>
      </c>
      <c r="J1826" s="21">
        <v>4.13</v>
      </c>
      <c r="K1826" s="21">
        <v>4.1280000000000001</v>
      </c>
      <c r="L1826" s="21">
        <v>4.1260000000000003</v>
      </c>
      <c r="M1826" s="21">
        <v>4.1239999999999997</v>
      </c>
      <c r="N1826" s="21">
        <v>4.1230000000000002</v>
      </c>
      <c r="O1826" s="21">
        <v>4.1219999999999999</v>
      </c>
      <c r="P1826" s="21">
        <v>4.12</v>
      </c>
      <c r="Q1826" s="21">
        <v>4.12</v>
      </c>
      <c r="R1826" s="21">
        <v>4.1189999999999998</v>
      </c>
      <c r="S1826" s="21">
        <v>4.1189999999999998</v>
      </c>
      <c r="T1826" s="21">
        <v>4.1189999999999998</v>
      </c>
      <c r="U1826" s="21">
        <v>4.1189999999999998</v>
      </c>
      <c r="V1826" s="21">
        <v>4.1189999999999998</v>
      </c>
      <c r="W1826" s="21">
        <v>4.1189999999999998</v>
      </c>
      <c r="X1826" s="21">
        <v>4.12</v>
      </c>
      <c r="Y1826" s="21">
        <v>4.12</v>
      </c>
      <c r="Z1826" s="21">
        <v>4.12</v>
      </c>
      <c r="AA1826" s="21">
        <v>4.1210000000000004</v>
      </c>
      <c r="AB1826" s="21">
        <v>4.1210000000000004</v>
      </c>
      <c r="AC1826" s="21">
        <v>4.1210000000000004</v>
      </c>
      <c r="AD1826" s="21">
        <v>4.1219999999999999</v>
      </c>
      <c r="AE1826" s="21">
        <v>4.1219999999999999</v>
      </c>
      <c r="AF1826" s="21">
        <v>4.1219999999999999</v>
      </c>
      <c r="AG1826" s="21">
        <v>4.1230000000000002</v>
      </c>
      <c r="AH1826" s="21">
        <v>4.1230000000000002</v>
      </c>
      <c r="AI1826" s="21">
        <v>4.1230000000000002</v>
      </c>
      <c r="AJ1826" s="21">
        <v>4.1239999999999997</v>
      </c>
    </row>
    <row r="1827" spans="1:36" s="21" customFormat="1" x14ac:dyDescent="0.25">
      <c r="A1827" s="21" t="s">
        <v>2437</v>
      </c>
      <c r="B1827" s="21" t="s">
        <v>2206</v>
      </c>
      <c r="D1827" s="21">
        <v>21.751999999999999</v>
      </c>
      <c r="E1827" s="21">
        <v>81.596999999999994</v>
      </c>
      <c r="F1827" s="21">
        <v>80.679000000000002</v>
      </c>
      <c r="G1827" s="21">
        <v>81.948999999999998</v>
      </c>
      <c r="H1827" s="21">
        <v>89.566999999999993</v>
      </c>
      <c r="I1827" s="21">
        <v>93.83</v>
      </c>
      <c r="J1827" s="21">
        <v>99.078000000000003</v>
      </c>
      <c r="K1827" s="21">
        <v>101.91500000000001</v>
      </c>
      <c r="L1827" s="21">
        <v>102.90900000000001</v>
      </c>
      <c r="M1827" s="21">
        <v>102.762</v>
      </c>
      <c r="N1827" s="21">
        <v>101.307</v>
      </c>
      <c r="O1827" s="21">
        <v>99.650999999999996</v>
      </c>
      <c r="P1827" s="21">
        <v>97.742000000000004</v>
      </c>
      <c r="Q1827" s="21">
        <v>95.474000000000004</v>
      </c>
      <c r="R1827" s="21">
        <v>92.903000000000006</v>
      </c>
      <c r="S1827" s="21">
        <v>89.855000000000004</v>
      </c>
      <c r="T1827" s="21">
        <v>86.747</v>
      </c>
      <c r="U1827" s="21">
        <v>84.052000000000007</v>
      </c>
      <c r="V1827" s="21">
        <v>81.316000000000003</v>
      </c>
      <c r="W1827" s="21">
        <v>78.742999999999995</v>
      </c>
      <c r="X1827" s="21">
        <v>76.319000000000003</v>
      </c>
      <c r="Y1827" s="21">
        <v>73.816000000000003</v>
      </c>
      <c r="Z1827" s="21">
        <v>71.742000000000004</v>
      </c>
      <c r="AA1827" s="21">
        <v>69.703000000000003</v>
      </c>
      <c r="AB1827" s="21">
        <v>67.674999999999997</v>
      </c>
      <c r="AC1827" s="21">
        <v>65.734999999999999</v>
      </c>
      <c r="AD1827" s="21">
        <v>64.075999999999993</v>
      </c>
      <c r="AE1827" s="21">
        <v>62.566000000000003</v>
      </c>
      <c r="AF1827" s="21">
        <v>61.183999999999997</v>
      </c>
      <c r="AG1827" s="21">
        <v>59.781999999999996</v>
      </c>
      <c r="AH1827" s="21">
        <v>58.368000000000002</v>
      </c>
      <c r="AI1827" s="21">
        <v>57.088000000000001</v>
      </c>
      <c r="AJ1827" s="21">
        <v>55.921999999999997</v>
      </c>
    </row>
    <row r="1828" spans="1:36" s="21" customFormat="1" x14ac:dyDescent="0.25">
      <c r="A1828" s="21" t="s">
        <v>2439</v>
      </c>
      <c r="B1828" s="21" t="s">
        <v>2228</v>
      </c>
      <c r="D1828" s="21">
        <v>33.790999999999997</v>
      </c>
      <c r="E1828" s="21">
        <v>188.999</v>
      </c>
      <c r="F1828" s="21">
        <v>172.32900000000001</v>
      </c>
      <c r="G1828" s="21">
        <v>172.904</v>
      </c>
      <c r="H1828" s="21">
        <v>174.38499999999999</v>
      </c>
      <c r="I1828" s="21">
        <v>175.64099999999999</v>
      </c>
      <c r="J1828" s="21">
        <v>176.876</v>
      </c>
      <c r="K1828" s="21">
        <v>178.06800000000001</v>
      </c>
      <c r="L1828" s="21">
        <v>179.19800000000001</v>
      </c>
      <c r="M1828" s="21">
        <v>180.245</v>
      </c>
      <c r="N1828" s="21">
        <v>181.19200000000001</v>
      </c>
      <c r="O1828" s="21">
        <v>182.02199999999999</v>
      </c>
      <c r="P1828" s="21">
        <v>182.721</v>
      </c>
      <c r="Q1828" s="21">
        <v>183.27799999999999</v>
      </c>
      <c r="R1828" s="21">
        <v>183.68299999999999</v>
      </c>
      <c r="S1828" s="21">
        <v>183.929</v>
      </c>
      <c r="T1828" s="21">
        <v>184.011</v>
      </c>
      <c r="U1828" s="21">
        <v>184.011</v>
      </c>
      <c r="V1828" s="21">
        <v>184.011</v>
      </c>
      <c r="W1828" s="21">
        <v>184.011</v>
      </c>
      <c r="X1828" s="21">
        <v>184.011</v>
      </c>
      <c r="Y1828" s="21">
        <v>184.011</v>
      </c>
      <c r="Z1828" s="21">
        <v>184.011</v>
      </c>
      <c r="AA1828" s="21">
        <v>184.011</v>
      </c>
      <c r="AB1828" s="21">
        <v>184.011</v>
      </c>
      <c r="AC1828" s="21">
        <v>184.011</v>
      </c>
      <c r="AD1828" s="21">
        <v>184.011</v>
      </c>
      <c r="AE1828" s="21">
        <v>184.01</v>
      </c>
      <c r="AF1828" s="21">
        <v>184.01</v>
      </c>
      <c r="AG1828" s="21">
        <v>184.01</v>
      </c>
      <c r="AH1828" s="21">
        <v>184.01</v>
      </c>
      <c r="AI1828" s="21">
        <v>184.01</v>
      </c>
      <c r="AJ1828" s="21">
        <v>184.01</v>
      </c>
    </row>
    <row r="1829" spans="1:36" s="21" customFormat="1" x14ac:dyDescent="0.25">
      <c r="A1829" s="21" t="s">
        <v>2439</v>
      </c>
      <c r="B1829" s="21" t="s">
        <v>2393</v>
      </c>
      <c r="D1829" s="21">
        <v>19.89</v>
      </c>
      <c r="E1829" s="21">
        <v>0</v>
      </c>
      <c r="F1829" s="21">
        <v>0</v>
      </c>
      <c r="G1829" s="21">
        <v>0</v>
      </c>
      <c r="H1829" s="21">
        <v>0</v>
      </c>
      <c r="I1829" s="21">
        <v>0</v>
      </c>
      <c r="J1829" s="21">
        <v>0</v>
      </c>
      <c r="K1829" s="21">
        <v>0</v>
      </c>
      <c r="L1829" s="21">
        <v>0</v>
      </c>
      <c r="M1829" s="21">
        <v>0</v>
      </c>
      <c r="N1829" s="21">
        <v>0</v>
      </c>
      <c r="O1829" s="21">
        <v>0</v>
      </c>
      <c r="P1829" s="21">
        <v>0</v>
      </c>
      <c r="Q1829" s="21">
        <v>0</v>
      </c>
      <c r="R1829" s="21">
        <v>0</v>
      </c>
      <c r="S1829" s="21">
        <v>0</v>
      </c>
      <c r="T1829" s="21">
        <v>0</v>
      </c>
      <c r="U1829" s="21">
        <v>0</v>
      </c>
      <c r="V1829" s="21">
        <v>0</v>
      </c>
      <c r="W1829" s="21">
        <v>0</v>
      </c>
      <c r="X1829" s="21">
        <v>0</v>
      </c>
      <c r="Y1829" s="21">
        <v>0</v>
      </c>
      <c r="Z1829" s="21">
        <v>0</v>
      </c>
      <c r="AA1829" s="21">
        <v>0</v>
      </c>
      <c r="AB1829" s="21">
        <v>0</v>
      </c>
      <c r="AC1829" s="21">
        <v>0</v>
      </c>
      <c r="AD1829" s="21">
        <v>0</v>
      </c>
      <c r="AE1829" s="21">
        <v>0</v>
      </c>
      <c r="AF1829" s="21">
        <v>0</v>
      </c>
      <c r="AG1829" s="21">
        <v>0</v>
      </c>
      <c r="AH1829" s="21">
        <v>0</v>
      </c>
      <c r="AI1829" s="21">
        <v>0</v>
      </c>
      <c r="AJ1829" s="21">
        <v>0</v>
      </c>
    </row>
    <row r="1830" spans="1:36" s="21" customFormat="1" x14ac:dyDescent="0.25">
      <c r="A1830" s="21" t="s">
        <v>2020</v>
      </c>
      <c r="B1830" s="21" t="s">
        <v>307</v>
      </c>
      <c r="D1830" s="21">
        <v>11.481</v>
      </c>
      <c r="E1830" s="21">
        <v>0</v>
      </c>
      <c r="F1830" s="21">
        <v>0</v>
      </c>
      <c r="G1830" s="21">
        <v>0</v>
      </c>
      <c r="H1830" s="21">
        <v>0</v>
      </c>
      <c r="I1830" s="21">
        <v>0</v>
      </c>
      <c r="J1830" s="21">
        <v>0</v>
      </c>
      <c r="K1830" s="21">
        <v>0</v>
      </c>
      <c r="L1830" s="21">
        <v>0</v>
      </c>
      <c r="M1830" s="21">
        <v>0</v>
      </c>
      <c r="N1830" s="21">
        <v>0</v>
      </c>
      <c r="O1830" s="21">
        <v>0</v>
      </c>
      <c r="P1830" s="21">
        <v>0</v>
      </c>
      <c r="Q1830" s="21">
        <v>0</v>
      </c>
      <c r="R1830" s="21">
        <v>0</v>
      </c>
      <c r="S1830" s="21">
        <v>0</v>
      </c>
      <c r="T1830" s="21">
        <v>0</v>
      </c>
      <c r="U1830" s="21">
        <v>0</v>
      </c>
      <c r="V1830" s="21">
        <v>0</v>
      </c>
      <c r="W1830" s="21">
        <v>0</v>
      </c>
      <c r="X1830" s="21">
        <v>0</v>
      </c>
      <c r="Y1830" s="21">
        <v>0</v>
      </c>
      <c r="Z1830" s="21">
        <v>0</v>
      </c>
      <c r="AA1830" s="21">
        <v>0</v>
      </c>
      <c r="AB1830" s="21">
        <v>0</v>
      </c>
      <c r="AC1830" s="21">
        <v>0</v>
      </c>
      <c r="AD1830" s="21">
        <v>0</v>
      </c>
      <c r="AE1830" s="21">
        <v>0</v>
      </c>
      <c r="AF1830" s="21">
        <v>0</v>
      </c>
      <c r="AG1830" s="21">
        <v>0</v>
      </c>
      <c r="AH1830" s="21">
        <v>0</v>
      </c>
      <c r="AI1830" s="21">
        <v>0</v>
      </c>
      <c r="AJ1830" s="21">
        <v>0</v>
      </c>
    </row>
    <row r="1831" spans="1:36" s="21" customFormat="1" x14ac:dyDescent="0.25">
      <c r="A1831" s="21" t="s">
        <v>257</v>
      </c>
      <c r="B1831" s="21" t="s">
        <v>2207</v>
      </c>
      <c r="D1831" s="21">
        <v>129.489</v>
      </c>
      <c r="E1831" s="21">
        <v>1.992</v>
      </c>
      <c r="F1831" s="21">
        <v>1.734</v>
      </c>
      <c r="G1831" s="21">
        <v>1.7689999999999999</v>
      </c>
      <c r="H1831" s="21">
        <v>1.837</v>
      </c>
      <c r="I1831" s="21">
        <v>1.7829999999999999</v>
      </c>
      <c r="J1831" s="21">
        <v>1.748</v>
      </c>
      <c r="K1831" s="21">
        <v>1.7</v>
      </c>
      <c r="L1831" s="21">
        <v>1.6379999999999999</v>
      </c>
      <c r="M1831" s="21">
        <v>1.5780000000000001</v>
      </c>
      <c r="N1831" s="21">
        <v>1.506</v>
      </c>
      <c r="O1831" s="21">
        <v>1.4430000000000001</v>
      </c>
      <c r="P1831" s="21">
        <v>1.387</v>
      </c>
      <c r="Q1831" s="21">
        <v>1.3340000000000001</v>
      </c>
      <c r="R1831" s="21">
        <v>1.282</v>
      </c>
      <c r="S1831" s="21">
        <v>1.2330000000000001</v>
      </c>
      <c r="T1831" s="21">
        <v>1.1870000000000001</v>
      </c>
      <c r="U1831" s="21">
        <v>1.147</v>
      </c>
      <c r="V1831" s="21">
        <v>1.1100000000000001</v>
      </c>
      <c r="W1831" s="21">
        <v>1.0740000000000001</v>
      </c>
      <c r="X1831" s="21">
        <v>1.042</v>
      </c>
      <c r="Y1831" s="21">
        <v>1.01</v>
      </c>
      <c r="Z1831" s="21">
        <v>0.99299999999999999</v>
      </c>
      <c r="AA1831" s="21">
        <v>0.97699999999999998</v>
      </c>
      <c r="AB1831" s="21">
        <v>0.96</v>
      </c>
      <c r="AC1831" s="21">
        <v>0.94699999999999995</v>
      </c>
      <c r="AD1831" s="21">
        <v>0.93500000000000005</v>
      </c>
      <c r="AE1831" s="21">
        <v>0.92500000000000004</v>
      </c>
      <c r="AF1831" s="21">
        <v>0.91600000000000004</v>
      </c>
      <c r="AG1831" s="21">
        <v>0.90900000000000003</v>
      </c>
      <c r="AH1831" s="21">
        <v>0.90300000000000002</v>
      </c>
      <c r="AI1831" s="21">
        <v>0.89700000000000002</v>
      </c>
      <c r="AJ1831" s="21">
        <v>0.89400000000000002</v>
      </c>
    </row>
    <row r="1832" spans="1:36" s="21" customFormat="1" x14ac:dyDescent="0.25">
      <c r="A1832" s="21" t="s">
        <v>2438</v>
      </c>
      <c r="B1832" s="21" t="s">
        <v>2208</v>
      </c>
      <c r="D1832" s="21">
        <v>0</v>
      </c>
      <c r="E1832" s="21">
        <v>0</v>
      </c>
      <c r="F1832" s="21">
        <v>0</v>
      </c>
      <c r="G1832" s="21">
        <v>0</v>
      </c>
      <c r="H1832" s="21">
        <v>0</v>
      </c>
      <c r="I1832" s="21">
        <v>0</v>
      </c>
      <c r="J1832" s="21">
        <v>0</v>
      </c>
      <c r="K1832" s="21">
        <v>0</v>
      </c>
      <c r="L1832" s="21">
        <v>0</v>
      </c>
      <c r="M1832" s="21">
        <v>0</v>
      </c>
      <c r="N1832" s="21">
        <v>0</v>
      </c>
      <c r="O1832" s="21">
        <v>0</v>
      </c>
      <c r="P1832" s="21">
        <v>0</v>
      </c>
      <c r="Q1832" s="21">
        <v>0</v>
      </c>
      <c r="R1832" s="21">
        <v>0</v>
      </c>
      <c r="S1832" s="21">
        <v>0</v>
      </c>
      <c r="T1832" s="21">
        <v>0</v>
      </c>
      <c r="U1832" s="21">
        <v>0</v>
      </c>
      <c r="V1832" s="21">
        <v>0</v>
      </c>
      <c r="W1832" s="21">
        <v>0</v>
      </c>
      <c r="X1832" s="21">
        <v>0</v>
      </c>
      <c r="Y1832" s="21">
        <v>0</v>
      </c>
      <c r="Z1832" s="21">
        <v>0</v>
      </c>
      <c r="AA1832" s="21">
        <v>0</v>
      </c>
      <c r="AB1832" s="21">
        <v>0</v>
      </c>
      <c r="AC1832" s="21">
        <v>0</v>
      </c>
      <c r="AD1832" s="21">
        <v>0</v>
      </c>
      <c r="AE1832" s="21">
        <v>0</v>
      </c>
      <c r="AF1832" s="21">
        <v>0</v>
      </c>
      <c r="AG1832" s="21">
        <v>0</v>
      </c>
      <c r="AH1832" s="21">
        <v>0</v>
      </c>
      <c r="AI1832" s="21">
        <v>0</v>
      </c>
      <c r="AJ1832" s="21">
        <v>0</v>
      </c>
    </row>
    <row r="1833" spans="1:36" s="21" customFormat="1" x14ac:dyDescent="0.25">
      <c r="A1833" s="21" t="s">
        <v>257</v>
      </c>
      <c r="B1833" s="21" t="s">
        <v>156</v>
      </c>
      <c r="D1833" s="21">
        <v>14.787000000000001</v>
      </c>
      <c r="E1833" s="21">
        <v>40.962000000000003</v>
      </c>
      <c r="F1833" s="21">
        <v>21.904</v>
      </c>
      <c r="G1833" s="21">
        <v>19.893000000000001</v>
      </c>
      <c r="H1833" s="21">
        <v>36.868000000000002</v>
      </c>
      <c r="I1833" s="21">
        <v>37.374000000000002</v>
      </c>
      <c r="J1833" s="21">
        <v>37.877000000000002</v>
      </c>
      <c r="K1833" s="21">
        <v>38.356000000000002</v>
      </c>
      <c r="L1833" s="21">
        <v>38.805</v>
      </c>
      <c r="M1833" s="21">
        <v>39.220999999999997</v>
      </c>
      <c r="N1833" s="21">
        <v>39.593000000000004</v>
      </c>
      <c r="O1833" s="21">
        <v>39.918999999999997</v>
      </c>
      <c r="P1833" s="21">
        <v>40.191000000000003</v>
      </c>
      <c r="Q1833" s="21">
        <v>40.405000000000001</v>
      </c>
      <c r="R1833" s="21">
        <v>40.557000000000002</v>
      </c>
      <c r="S1833" s="21">
        <v>40.643000000000001</v>
      </c>
      <c r="T1833" s="21">
        <v>40.661999999999999</v>
      </c>
      <c r="U1833" s="21">
        <v>40.65</v>
      </c>
      <c r="V1833" s="21">
        <v>40.639000000000003</v>
      </c>
      <c r="W1833" s="21">
        <v>40.628999999999998</v>
      </c>
      <c r="X1833" s="21">
        <v>40.619999999999997</v>
      </c>
      <c r="Y1833" s="21">
        <v>40.612000000000002</v>
      </c>
      <c r="Z1833" s="21">
        <v>40.604999999999997</v>
      </c>
      <c r="AA1833" s="21">
        <v>40.598999999999997</v>
      </c>
      <c r="AB1833" s="21">
        <v>40.593000000000004</v>
      </c>
      <c r="AC1833" s="21">
        <v>40.587000000000003</v>
      </c>
      <c r="AD1833" s="21">
        <v>40.582999999999998</v>
      </c>
      <c r="AE1833" s="21">
        <v>40.579000000000001</v>
      </c>
      <c r="AF1833" s="21">
        <v>40.575000000000003</v>
      </c>
      <c r="AG1833" s="21">
        <v>40.572000000000003</v>
      </c>
      <c r="AH1833" s="21">
        <v>40.567999999999998</v>
      </c>
      <c r="AI1833" s="21">
        <v>40.564999999999998</v>
      </c>
      <c r="AJ1833" s="21">
        <v>40.563000000000002</v>
      </c>
    </row>
    <row r="1834" spans="1:36" s="21" customFormat="1" x14ac:dyDescent="0.25">
      <c r="A1834" s="21" t="s">
        <v>2020</v>
      </c>
      <c r="B1834" s="21" t="s">
        <v>152</v>
      </c>
      <c r="D1834" s="21">
        <v>16.914000000000001</v>
      </c>
      <c r="E1834" s="21">
        <v>0</v>
      </c>
      <c r="F1834" s="21">
        <v>0</v>
      </c>
      <c r="G1834" s="21">
        <v>0</v>
      </c>
      <c r="H1834" s="21">
        <v>0</v>
      </c>
      <c r="I1834" s="21">
        <v>0</v>
      </c>
      <c r="J1834" s="21">
        <v>0</v>
      </c>
      <c r="K1834" s="21">
        <v>0</v>
      </c>
      <c r="L1834" s="21">
        <v>0</v>
      </c>
      <c r="M1834" s="21">
        <v>0</v>
      </c>
      <c r="N1834" s="21">
        <v>0</v>
      </c>
      <c r="O1834" s="21">
        <v>0</v>
      </c>
      <c r="P1834" s="21">
        <v>0</v>
      </c>
      <c r="Q1834" s="21">
        <v>0</v>
      </c>
      <c r="R1834" s="21">
        <v>0</v>
      </c>
      <c r="S1834" s="21">
        <v>0</v>
      </c>
      <c r="T1834" s="21">
        <v>0</v>
      </c>
      <c r="U1834" s="21">
        <v>0</v>
      </c>
      <c r="V1834" s="21">
        <v>0</v>
      </c>
      <c r="W1834" s="21">
        <v>0</v>
      </c>
      <c r="X1834" s="21">
        <v>0</v>
      </c>
      <c r="Y1834" s="21">
        <v>0</v>
      </c>
      <c r="Z1834" s="21">
        <v>0</v>
      </c>
      <c r="AA1834" s="21">
        <v>0</v>
      </c>
      <c r="AB1834" s="21">
        <v>0</v>
      </c>
      <c r="AC1834" s="21">
        <v>0</v>
      </c>
      <c r="AD1834" s="21">
        <v>0</v>
      </c>
      <c r="AE1834" s="21">
        <v>0</v>
      </c>
      <c r="AF1834" s="21">
        <v>0</v>
      </c>
      <c r="AG1834" s="21">
        <v>0</v>
      </c>
      <c r="AH1834" s="21">
        <v>0</v>
      </c>
      <c r="AI1834" s="21">
        <v>0</v>
      </c>
      <c r="AJ1834" s="21">
        <v>0</v>
      </c>
    </row>
    <row r="1835" spans="1:36" s="21" customFormat="1" x14ac:dyDescent="0.25">
      <c r="A1835" s="21" t="s">
        <v>2211</v>
      </c>
      <c r="B1835" s="21" t="s">
        <v>2211</v>
      </c>
      <c r="D1835" s="21">
        <v>70.099999999999994</v>
      </c>
      <c r="E1835" s="21">
        <v>73.995000000000005</v>
      </c>
      <c r="F1835" s="21">
        <v>73.412000000000006</v>
      </c>
      <c r="G1835" s="21">
        <v>73.015000000000001</v>
      </c>
      <c r="H1835" s="21">
        <v>74.269000000000005</v>
      </c>
      <c r="I1835" s="21">
        <v>74.742000000000004</v>
      </c>
      <c r="J1835" s="21">
        <v>76.299000000000007</v>
      </c>
      <c r="K1835" s="21">
        <v>77.171000000000006</v>
      </c>
      <c r="L1835" s="21">
        <v>77.349999999999994</v>
      </c>
      <c r="M1835" s="21">
        <v>77.492999999999995</v>
      </c>
      <c r="N1835" s="21">
        <v>76.911000000000001</v>
      </c>
      <c r="O1835" s="21">
        <v>76.424999999999997</v>
      </c>
      <c r="P1835" s="21">
        <v>76.349999999999994</v>
      </c>
      <c r="Q1835" s="21">
        <v>76.245000000000005</v>
      </c>
      <c r="R1835" s="21">
        <v>75.682000000000002</v>
      </c>
      <c r="S1835" s="21">
        <v>75.284000000000006</v>
      </c>
      <c r="T1835" s="21">
        <v>74.963999999999999</v>
      </c>
      <c r="U1835" s="21">
        <v>74.501999999999995</v>
      </c>
      <c r="V1835" s="21">
        <v>73.858999999999995</v>
      </c>
      <c r="W1835" s="21">
        <v>73.132000000000005</v>
      </c>
      <c r="X1835" s="21">
        <v>72.632999999999996</v>
      </c>
      <c r="Y1835" s="21">
        <v>72.108999999999995</v>
      </c>
      <c r="Z1835" s="21">
        <v>72.426000000000002</v>
      </c>
      <c r="AA1835" s="21">
        <v>72.671000000000006</v>
      </c>
      <c r="AB1835" s="21">
        <v>72.777000000000001</v>
      </c>
      <c r="AC1835" s="21">
        <v>73.346999999999994</v>
      </c>
      <c r="AD1835" s="21">
        <v>73.924999999999997</v>
      </c>
      <c r="AE1835" s="21">
        <v>74.372</v>
      </c>
      <c r="AF1835" s="21">
        <v>74.921000000000006</v>
      </c>
      <c r="AG1835" s="21">
        <v>75.460999999999999</v>
      </c>
      <c r="AH1835" s="21">
        <v>76.016999999999996</v>
      </c>
      <c r="AI1835" s="21">
        <v>76.566999999999993</v>
      </c>
      <c r="AJ1835" s="21">
        <v>77.375</v>
      </c>
    </row>
    <row r="1836" spans="1:36" s="21" customFormat="1" x14ac:dyDescent="0.25">
      <c r="A1836" s="21" t="s">
        <v>2212</v>
      </c>
      <c r="B1836" s="21" t="s">
        <v>2212</v>
      </c>
      <c r="D1836" s="21">
        <v>353.25400000000002</v>
      </c>
      <c r="E1836" s="21">
        <v>434.55500000000001</v>
      </c>
      <c r="F1836" s="21">
        <v>395.63099999999997</v>
      </c>
      <c r="G1836" s="21">
        <v>395.42</v>
      </c>
      <c r="H1836" s="21">
        <v>426.45600000000002</v>
      </c>
      <c r="I1836" s="21">
        <v>433.40199999999999</v>
      </c>
      <c r="J1836" s="21">
        <v>442.09300000000002</v>
      </c>
      <c r="K1836" s="21">
        <v>447.84899999999999</v>
      </c>
      <c r="L1836" s="21">
        <v>450.44299999999998</v>
      </c>
      <c r="M1836" s="21">
        <v>451.51600000000002</v>
      </c>
      <c r="N1836" s="21">
        <v>450.2</v>
      </c>
      <c r="O1836" s="21">
        <v>448.75299999999999</v>
      </c>
      <c r="P1836" s="21">
        <v>447.279</v>
      </c>
      <c r="Q1836" s="21">
        <v>445.24599999999998</v>
      </c>
      <c r="R1836" s="21">
        <v>441.96600000000001</v>
      </c>
      <c r="S1836" s="21">
        <v>438.24400000000003</v>
      </c>
      <c r="T1836" s="21">
        <v>434.48</v>
      </c>
      <c r="U1836" s="21">
        <v>430.87799999999999</v>
      </c>
      <c r="V1836" s="21">
        <v>426.959</v>
      </c>
      <c r="W1836" s="21">
        <v>423.108</v>
      </c>
      <c r="X1836" s="21">
        <v>419.75599999999997</v>
      </c>
      <c r="Y1836" s="21">
        <v>416.33499999999998</v>
      </c>
      <c r="Z1836" s="21">
        <v>414.43400000000003</v>
      </c>
      <c r="AA1836" s="21">
        <v>412.58699999999999</v>
      </c>
      <c r="AB1836" s="21">
        <v>410.59199999999998</v>
      </c>
      <c r="AC1836" s="21">
        <v>409.26600000000002</v>
      </c>
      <c r="AD1836" s="21">
        <v>408.30500000000001</v>
      </c>
      <c r="AE1836" s="21">
        <v>407.36700000000002</v>
      </c>
      <c r="AF1836" s="21">
        <v>406.67200000000003</v>
      </c>
      <c r="AG1836" s="21">
        <v>405.95400000000001</v>
      </c>
      <c r="AH1836" s="21">
        <v>405.28399999999999</v>
      </c>
      <c r="AI1836" s="21">
        <v>404.75299999999999</v>
      </c>
      <c r="AJ1836" s="21">
        <v>404.72199999999998</v>
      </c>
    </row>
    <row r="1837" spans="1:36" x14ac:dyDescent="0.25">
      <c r="A1837" s="17"/>
    </row>
    <row r="1838" spans="1:36" x14ac:dyDescent="0.25">
      <c r="A1838" s="17"/>
      <c r="B1838" s="226" t="s">
        <v>2322</v>
      </c>
    </row>
    <row r="1839" spans="1:36" x14ac:dyDescent="0.25">
      <c r="A1839" s="17"/>
      <c r="B1839" s="226" t="s">
        <v>240</v>
      </c>
      <c r="D1839" s="226">
        <v>0.27500000000000002</v>
      </c>
      <c r="E1839" s="226">
        <v>0.38200000000000001</v>
      </c>
      <c r="F1839" s="226">
        <v>0.35199999999999998</v>
      </c>
      <c r="G1839" s="226">
        <v>0.36299999999999999</v>
      </c>
      <c r="H1839" s="226">
        <v>0.35599999999999998</v>
      </c>
      <c r="I1839" s="226">
        <v>0.35199999999999998</v>
      </c>
      <c r="J1839" s="226">
        <v>0.34399999999999997</v>
      </c>
      <c r="K1839" s="226">
        <v>0.33800000000000002</v>
      </c>
      <c r="L1839" s="226">
        <v>0.33200000000000002</v>
      </c>
      <c r="M1839" s="226">
        <v>0.32600000000000001</v>
      </c>
      <c r="N1839" s="226">
        <v>0.32</v>
      </c>
      <c r="O1839" s="226">
        <v>0.314</v>
      </c>
      <c r="P1839" s="226">
        <v>0.30599999999999999</v>
      </c>
      <c r="Q1839" s="226">
        <v>0.29699999999999999</v>
      </c>
      <c r="R1839" s="226">
        <v>0.28899999999999998</v>
      </c>
      <c r="S1839" s="226">
        <v>0.28100000000000003</v>
      </c>
      <c r="T1839" s="226">
        <v>0.27300000000000002</v>
      </c>
      <c r="U1839" s="226">
        <v>0.26600000000000001</v>
      </c>
      <c r="V1839" s="226">
        <v>0.26</v>
      </c>
      <c r="W1839" s="226">
        <v>0.254</v>
      </c>
      <c r="X1839" s="226">
        <v>0.25</v>
      </c>
      <c r="Y1839" s="226">
        <v>0.245</v>
      </c>
      <c r="Z1839" s="226">
        <v>0.24099999999999999</v>
      </c>
      <c r="AA1839" s="226">
        <v>0.23699999999999999</v>
      </c>
      <c r="AB1839" s="226">
        <v>0.23400000000000001</v>
      </c>
      <c r="AC1839" s="226">
        <v>0.23100000000000001</v>
      </c>
      <c r="AD1839" s="226">
        <v>0.22800000000000001</v>
      </c>
      <c r="AE1839" s="226">
        <v>0.22500000000000001</v>
      </c>
      <c r="AF1839" s="226">
        <v>0.223</v>
      </c>
      <c r="AG1839" s="226">
        <v>0.22</v>
      </c>
      <c r="AH1839" s="226">
        <v>0.218</v>
      </c>
      <c r="AI1839" s="226">
        <v>0.216</v>
      </c>
      <c r="AJ1839" s="226">
        <v>0.214</v>
      </c>
    </row>
    <row r="1840" spans="1:36" x14ac:dyDescent="0.25">
      <c r="A1840" s="17"/>
      <c r="B1840" s="226" t="s">
        <v>2204</v>
      </c>
      <c r="D1840" s="226">
        <v>0.16500000000000001</v>
      </c>
      <c r="E1840" s="226">
        <v>0.63700000000000001</v>
      </c>
      <c r="F1840" s="226">
        <v>0.59099999999999997</v>
      </c>
      <c r="G1840" s="226">
        <v>0.61499999999999999</v>
      </c>
      <c r="H1840" s="226">
        <v>0.61399999999999999</v>
      </c>
      <c r="I1840" s="226">
        <v>0.63200000000000001</v>
      </c>
      <c r="J1840" s="226">
        <v>0.65100000000000002</v>
      </c>
      <c r="K1840" s="226">
        <v>0.65300000000000002</v>
      </c>
      <c r="L1840" s="226">
        <v>0.64900000000000002</v>
      </c>
      <c r="M1840" s="226">
        <v>0.64100000000000001</v>
      </c>
      <c r="N1840" s="226">
        <v>0.627</v>
      </c>
      <c r="O1840" s="226">
        <v>0.60799999999999998</v>
      </c>
      <c r="P1840" s="226">
        <v>0.58599999999999997</v>
      </c>
      <c r="Q1840" s="226">
        <v>0.56000000000000005</v>
      </c>
      <c r="R1840" s="226">
        <v>0.53600000000000003</v>
      </c>
      <c r="S1840" s="226">
        <v>0.50900000000000001</v>
      </c>
      <c r="T1840" s="226">
        <v>0.48099999999999998</v>
      </c>
      <c r="U1840" s="226">
        <v>0.45700000000000002</v>
      </c>
      <c r="V1840" s="226">
        <v>0.436</v>
      </c>
      <c r="W1840" s="226">
        <v>0.41699999999999998</v>
      </c>
      <c r="X1840" s="226">
        <v>0.39900000000000002</v>
      </c>
      <c r="Y1840" s="226">
        <v>0.38200000000000001</v>
      </c>
      <c r="Z1840" s="226">
        <v>0.36499999999999999</v>
      </c>
      <c r="AA1840" s="226">
        <v>0.34899999999999998</v>
      </c>
      <c r="AB1840" s="226">
        <v>0.33400000000000002</v>
      </c>
      <c r="AC1840" s="226">
        <v>0.31900000000000001</v>
      </c>
      <c r="AD1840" s="226">
        <v>0.30499999999999999</v>
      </c>
      <c r="AE1840" s="226">
        <v>0.29299999999999998</v>
      </c>
      <c r="AF1840" s="226">
        <v>0.28199999999999997</v>
      </c>
      <c r="AG1840" s="226">
        <v>0.27100000000000002</v>
      </c>
      <c r="AH1840" s="226">
        <v>0.26</v>
      </c>
      <c r="AI1840" s="226">
        <v>0.251</v>
      </c>
      <c r="AJ1840" s="226">
        <v>0.24099999999999999</v>
      </c>
    </row>
    <row r="1841" spans="1:36" x14ac:dyDescent="0.25">
      <c r="A1841" s="17"/>
      <c r="B1841" s="226" t="s">
        <v>2205</v>
      </c>
      <c r="D1841" s="226">
        <v>6.0000000000000001E-3</v>
      </c>
      <c r="E1841" s="226">
        <v>2.5999999999999999E-2</v>
      </c>
      <c r="F1841" s="226">
        <v>3.2000000000000001E-2</v>
      </c>
      <c r="G1841" s="226">
        <v>3.2000000000000001E-2</v>
      </c>
      <c r="H1841" s="226">
        <v>0.03</v>
      </c>
      <c r="I1841" s="226">
        <v>2.9000000000000001E-2</v>
      </c>
      <c r="J1841" s="226">
        <v>2.8000000000000001E-2</v>
      </c>
      <c r="K1841" s="226">
        <v>2.8000000000000001E-2</v>
      </c>
      <c r="L1841" s="226">
        <v>2.7E-2</v>
      </c>
      <c r="M1841" s="226">
        <v>2.7E-2</v>
      </c>
      <c r="N1841" s="226">
        <v>2.7E-2</v>
      </c>
      <c r="O1841" s="226">
        <v>2.5999999999999999E-2</v>
      </c>
      <c r="P1841" s="226">
        <v>2.5999999999999999E-2</v>
      </c>
      <c r="Q1841" s="226">
        <v>2.5000000000000001E-2</v>
      </c>
      <c r="R1841" s="226">
        <v>2.5000000000000001E-2</v>
      </c>
      <c r="S1841" s="226">
        <v>2.4E-2</v>
      </c>
      <c r="T1841" s="226">
        <v>2.4E-2</v>
      </c>
      <c r="U1841" s="226">
        <v>2.4E-2</v>
      </c>
      <c r="V1841" s="226">
        <v>2.3E-2</v>
      </c>
      <c r="W1841" s="226">
        <v>2.3E-2</v>
      </c>
      <c r="X1841" s="226">
        <v>2.3E-2</v>
      </c>
      <c r="Y1841" s="226">
        <v>2.3E-2</v>
      </c>
      <c r="Z1841" s="226">
        <v>2.1999999999999999E-2</v>
      </c>
      <c r="AA1841" s="226">
        <v>2.1999999999999999E-2</v>
      </c>
      <c r="AB1841" s="226">
        <v>2.1999999999999999E-2</v>
      </c>
      <c r="AC1841" s="226">
        <v>2.1000000000000001E-2</v>
      </c>
      <c r="AD1841" s="226">
        <v>2.1000000000000001E-2</v>
      </c>
      <c r="AE1841" s="226">
        <v>2.1000000000000001E-2</v>
      </c>
      <c r="AF1841" s="226">
        <v>0.02</v>
      </c>
      <c r="AG1841" s="226">
        <v>0.02</v>
      </c>
      <c r="AH1841" s="226">
        <v>0.02</v>
      </c>
      <c r="AI1841" s="226">
        <v>0.02</v>
      </c>
      <c r="AJ1841" s="226">
        <v>1.9E-2</v>
      </c>
    </row>
    <row r="1842" spans="1:36" x14ac:dyDescent="0.25">
      <c r="A1842" s="17"/>
      <c r="B1842" s="226" t="s">
        <v>2228</v>
      </c>
      <c r="D1842" s="226">
        <v>0.26500000000000001</v>
      </c>
      <c r="E1842" s="226">
        <v>1.5349999999999999</v>
      </c>
      <c r="F1842" s="226">
        <v>1.329</v>
      </c>
      <c r="G1842" s="226">
        <v>1.367</v>
      </c>
      <c r="H1842" s="226">
        <v>1.254</v>
      </c>
      <c r="I1842" s="226">
        <v>1.2370000000000001</v>
      </c>
      <c r="J1842" s="226">
        <v>1.212</v>
      </c>
      <c r="K1842" s="226">
        <v>1.1890000000000001</v>
      </c>
      <c r="L1842" s="226">
        <v>1.1779999999999999</v>
      </c>
      <c r="M1842" s="226">
        <v>1.171</v>
      </c>
      <c r="N1842" s="226">
        <v>1.1679999999999999</v>
      </c>
      <c r="O1842" s="226">
        <v>1.159</v>
      </c>
      <c r="P1842" s="226">
        <v>1.143</v>
      </c>
      <c r="Q1842" s="226">
        <v>1.123</v>
      </c>
      <c r="R1842" s="226">
        <v>1.109</v>
      </c>
      <c r="S1842" s="226">
        <v>1.0920000000000001</v>
      </c>
      <c r="T1842" s="226">
        <v>1.071</v>
      </c>
      <c r="U1842" s="226">
        <v>1.052</v>
      </c>
      <c r="V1842" s="226">
        <v>1.038</v>
      </c>
      <c r="W1842" s="226">
        <v>1.028</v>
      </c>
      <c r="X1842" s="226">
        <v>1.018</v>
      </c>
      <c r="Y1842" s="226">
        <v>1.008</v>
      </c>
      <c r="Z1842" s="226">
        <v>0.99399999999999999</v>
      </c>
      <c r="AA1842" s="226">
        <v>0.97899999999999998</v>
      </c>
      <c r="AB1842" s="226">
        <v>0.96599999999999997</v>
      </c>
      <c r="AC1842" s="226">
        <v>0.95099999999999996</v>
      </c>
      <c r="AD1842" s="226">
        <v>0.93700000000000006</v>
      </c>
      <c r="AE1842" s="226">
        <v>0.92300000000000004</v>
      </c>
      <c r="AF1842" s="226">
        <v>0.90900000000000003</v>
      </c>
      <c r="AG1842" s="226">
        <v>0.89700000000000002</v>
      </c>
      <c r="AH1842" s="226">
        <v>0.88400000000000001</v>
      </c>
      <c r="AI1842" s="226">
        <v>0.871</v>
      </c>
      <c r="AJ1842" s="226">
        <v>0.85699999999999998</v>
      </c>
    </row>
    <row r="1843" spans="1:36" x14ac:dyDescent="0.25">
      <c r="A1843" s="17"/>
      <c r="B1843" s="226" t="s">
        <v>2393</v>
      </c>
      <c r="D1843" s="226">
        <v>0.156</v>
      </c>
      <c r="E1843" s="226">
        <v>0</v>
      </c>
      <c r="F1843" s="226">
        <v>0</v>
      </c>
      <c r="G1843" s="226">
        <v>0</v>
      </c>
      <c r="H1843" s="226">
        <v>0</v>
      </c>
      <c r="I1843" s="226">
        <v>0</v>
      </c>
      <c r="J1843" s="226">
        <v>0</v>
      </c>
      <c r="K1843" s="226">
        <v>0</v>
      </c>
      <c r="L1843" s="226">
        <v>0</v>
      </c>
      <c r="M1843" s="226">
        <v>0</v>
      </c>
      <c r="N1843" s="226">
        <v>0</v>
      </c>
      <c r="O1843" s="226">
        <v>0</v>
      </c>
      <c r="P1843" s="226">
        <v>0</v>
      </c>
      <c r="Q1843" s="226">
        <v>0</v>
      </c>
      <c r="R1843" s="226">
        <v>0</v>
      </c>
      <c r="S1843" s="226">
        <v>0</v>
      </c>
      <c r="T1843" s="226">
        <v>0</v>
      </c>
      <c r="U1843" s="226">
        <v>0</v>
      </c>
      <c r="V1843" s="226">
        <v>0</v>
      </c>
      <c r="W1843" s="226">
        <v>0</v>
      </c>
      <c r="X1843" s="226">
        <v>0</v>
      </c>
      <c r="Y1843" s="226">
        <v>0</v>
      </c>
      <c r="Z1843" s="226">
        <v>0</v>
      </c>
      <c r="AA1843" s="226">
        <v>0</v>
      </c>
      <c r="AB1843" s="226">
        <v>0</v>
      </c>
      <c r="AC1843" s="226">
        <v>0</v>
      </c>
      <c r="AD1843" s="226">
        <v>0</v>
      </c>
      <c r="AE1843" s="226">
        <v>0</v>
      </c>
      <c r="AF1843" s="226">
        <v>0</v>
      </c>
      <c r="AG1843" s="226">
        <v>0</v>
      </c>
      <c r="AH1843" s="226">
        <v>0</v>
      </c>
      <c r="AI1843" s="226">
        <v>0</v>
      </c>
      <c r="AJ1843" s="226">
        <v>0</v>
      </c>
    </row>
    <row r="1844" spans="1:36" x14ac:dyDescent="0.25">
      <c r="A1844" s="17"/>
      <c r="B1844" s="226" t="s">
        <v>307</v>
      </c>
      <c r="D1844" s="226">
        <v>0.09</v>
      </c>
      <c r="E1844" s="226">
        <v>0</v>
      </c>
      <c r="F1844" s="226">
        <v>0</v>
      </c>
      <c r="G1844" s="226">
        <v>0</v>
      </c>
      <c r="H1844" s="226">
        <v>0</v>
      </c>
      <c r="I1844" s="226">
        <v>0</v>
      </c>
      <c r="J1844" s="226">
        <v>0</v>
      </c>
      <c r="K1844" s="226">
        <v>0</v>
      </c>
      <c r="L1844" s="226">
        <v>0</v>
      </c>
      <c r="M1844" s="226">
        <v>0</v>
      </c>
      <c r="N1844" s="226">
        <v>0</v>
      </c>
      <c r="O1844" s="226">
        <v>0</v>
      </c>
      <c r="P1844" s="226">
        <v>0</v>
      </c>
      <c r="Q1844" s="226">
        <v>0</v>
      </c>
      <c r="R1844" s="226">
        <v>0</v>
      </c>
      <c r="S1844" s="226">
        <v>0</v>
      </c>
      <c r="T1844" s="226">
        <v>0</v>
      </c>
      <c r="U1844" s="226">
        <v>0</v>
      </c>
      <c r="V1844" s="226">
        <v>0</v>
      </c>
      <c r="W1844" s="226">
        <v>0</v>
      </c>
      <c r="X1844" s="226">
        <v>0</v>
      </c>
      <c r="Y1844" s="226">
        <v>0</v>
      </c>
      <c r="Z1844" s="226">
        <v>0</v>
      </c>
      <c r="AA1844" s="226">
        <v>0</v>
      </c>
      <c r="AB1844" s="226">
        <v>0</v>
      </c>
      <c r="AC1844" s="226">
        <v>0</v>
      </c>
      <c r="AD1844" s="226">
        <v>0</v>
      </c>
      <c r="AE1844" s="226">
        <v>0</v>
      </c>
      <c r="AF1844" s="226">
        <v>0</v>
      </c>
      <c r="AG1844" s="226">
        <v>0</v>
      </c>
      <c r="AH1844" s="226">
        <v>0</v>
      </c>
      <c r="AI1844" s="226">
        <v>0</v>
      </c>
      <c r="AJ1844" s="226">
        <v>0</v>
      </c>
    </row>
    <row r="1845" spans="1:36" x14ac:dyDescent="0.25">
      <c r="A1845" s="17"/>
      <c r="B1845" s="226" t="s">
        <v>2207</v>
      </c>
      <c r="D1845" s="226">
        <v>1.0169999999999999</v>
      </c>
      <c r="E1845" s="226">
        <v>1.6E-2</v>
      </c>
      <c r="F1845" s="226">
        <v>1.2999999999999999E-2</v>
      </c>
      <c r="G1845" s="226">
        <v>1.4E-2</v>
      </c>
      <c r="H1845" s="226">
        <v>1.2999999999999999E-2</v>
      </c>
      <c r="I1845" s="226">
        <v>1.2999999999999999E-2</v>
      </c>
      <c r="J1845" s="226">
        <v>1.2E-2</v>
      </c>
      <c r="K1845" s="226">
        <v>1.0999999999999999E-2</v>
      </c>
      <c r="L1845" s="226">
        <v>1.0999999999999999E-2</v>
      </c>
      <c r="M1845" s="226">
        <v>0.01</v>
      </c>
      <c r="N1845" s="226">
        <v>0.01</v>
      </c>
      <c r="O1845" s="226">
        <v>8.9999999999999993E-3</v>
      </c>
      <c r="P1845" s="226">
        <v>8.9999999999999993E-3</v>
      </c>
      <c r="Q1845" s="226">
        <v>8.0000000000000002E-3</v>
      </c>
      <c r="R1845" s="226">
        <v>8.0000000000000002E-3</v>
      </c>
      <c r="S1845" s="226">
        <v>7.0000000000000001E-3</v>
      </c>
      <c r="T1845" s="226">
        <v>7.0000000000000001E-3</v>
      </c>
      <c r="U1845" s="226">
        <v>7.0000000000000001E-3</v>
      </c>
      <c r="V1845" s="226">
        <v>6.0000000000000001E-3</v>
      </c>
      <c r="W1845" s="226">
        <v>6.0000000000000001E-3</v>
      </c>
      <c r="X1845" s="226">
        <v>6.0000000000000001E-3</v>
      </c>
      <c r="Y1845" s="226">
        <v>6.0000000000000001E-3</v>
      </c>
      <c r="Z1845" s="226">
        <v>5.0000000000000001E-3</v>
      </c>
      <c r="AA1845" s="226">
        <v>5.0000000000000001E-3</v>
      </c>
      <c r="AB1845" s="226">
        <v>5.0000000000000001E-3</v>
      </c>
      <c r="AC1845" s="226">
        <v>5.0000000000000001E-3</v>
      </c>
      <c r="AD1845" s="226">
        <v>5.0000000000000001E-3</v>
      </c>
      <c r="AE1845" s="226">
        <v>5.0000000000000001E-3</v>
      </c>
      <c r="AF1845" s="226">
        <v>5.0000000000000001E-3</v>
      </c>
      <c r="AG1845" s="226">
        <v>4.0000000000000001E-3</v>
      </c>
      <c r="AH1845" s="226">
        <v>4.0000000000000001E-3</v>
      </c>
      <c r="AI1845" s="226">
        <v>4.0000000000000001E-3</v>
      </c>
      <c r="AJ1845" s="226">
        <v>4.0000000000000001E-3</v>
      </c>
    </row>
    <row r="1846" spans="1:36" x14ac:dyDescent="0.25">
      <c r="A1846" s="17"/>
      <c r="B1846" s="226" t="s">
        <v>2208</v>
      </c>
      <c r="D1846" s="226">
        <v>0</v>
      </c>
      <c r="E1846" s="226">
        <v>0</v>
      </c>
      <c r="F1846" s="226">
        <v>0</v>
      </c>
      <c r="G1846" s="226">
        <v>0</v>
      </c>
      <c r="H1846" s="226">
        <v>0</v>
      </c>
      <c r="I1846" s="226">
        <v>0</v>
      </c>
      <c r="J1846" s="226">
        <v>0</v>
      </c>
      <c r="K1846" s="226">
        <v>0</v>
      </c>
      <c r="L1846" s="226">
        <v>0</v>
      </c>
      <c r="M1846" s="226">
        <v>0</v>
      </c>
      <c r="N1846" s="226">
        <v>0</v>
      </c>
      <c r="O1846" s="226">
        <v>0</v>
      </c>
      <c r="P1846" s="226">
        <v>0</v>
      </c>
      <c r="Q1846" s="226">
        <v>0</v>
      </c>
      <c r="R1846" s="226">
        <v>0</v>
      </c>
      <c r="S1846" s="226">
        <v>0</v>
      </c>
      <c r="T1846" s="226">
        <v>0</v>
      </c>
      <c r="U1846" s="226">
        <v>0</v>
      </c>
      <c r="V1846" s="226">
        <v>0</v>
      </c>
      <c r="W1846" s="226">
        <v>0</v>
      </c>
      <c r="X1846" s="226">
        <v>0</v>
      </c>
      <c r="Y1846" s="226">
        <v>0</v>
      </c>
      <c r="Z1846" s="226">
        <v>0</v>
      </c>
      <c r="AA1846" s="226">
        <v>0</v>
      </c>
      <c r="AB1846" s="226">
        <v>0</v>
      </c>
      <c r="AC1846" s="226">
        <v>0</v>
      </c>
      <c r="AD1846" s="226">
        <v>0</v>
      </c>
      <c r="AE1846" s="226">
        <v>0</v>
      </c>
      <c r="AF1846" s="226">
        <v>0</v>
      </c>
      <c r="AG1846" s="226">
        <v>0</v>
      </c>
      <c r="AH1846" s="226">
        <v>0</v>
      </c>
      <c r="AI1846" s="226">
        <v>0</v>
      </c>
      <c r="AJ1846" s="226">
        <v>0</v>
      </c>
    </row>
    <row r="1847" spans="1:36" x14ac:dyDescent="0.25">
      <c r="A1847" s="17"/>
      <c r="B1847" s="226" t="s">
        <v>156</v>
      </c>
      <c r="D1847" s="226">
        <v>0.11600000000000001</v>
      </c>
      <c r="E1847" s="226">
        <v>0.33300000000000002</v>
      </c>
      <c r="F1847" s="226">
        <v>0.16900000000000001</v>
      </c>
      <c r="G1847" s="226">
        <v>0.157</v>
      </c>
      <c r="H1847" s="226">
        <v>0.26500000000000001</v>
      </c>
      <c r="I1847" s="226">
        <v>0.26300000000000001</v>
      </c>
      <c r="J1847" s="226">
        <v>0.26</v>
      </c>
      <c r="K1847" s="226">
        <v>0.25600000000000001</v>
      </c>
      <c r="L1847" s="226">
        <v>0.255</v>
      </c>
      <c r="M1847" s="226">
        <v>0.255</v>
      </c>
      <c r="N1847" s="226">
        <v>0.255</v>
      </c>
      <c r="O1847" s="226">
        <v>0.254</v>
      </c>
      <c r="P1847" s="226">
        <v>0.251</v>
      </c>
      <c r="Q1847" s="226">
        <v>0.248</v>
      </c>
      <c r="R1847" s="226">
        <v>0.245</v>
      </c>
      <c r="S1847" s="226">
        <v>0.24099999999999999</v>
      </c>
      <c r="T1847" s="226">
        <v>0.23699999999999999</v>
      </c>
      <c r="U1847" s="226">
        <v>0.23200000000000001</v>
      </c>
      <c r="V1847" s="226">
        <v>0.22900000000000001</v>
      </c>
      <c r="W1847" s="226">
        <v>0.22700000000000001</v>
      </c>
      <c r="X1847" s="226">
        <v>0.22500000000000001</v>
      </c>
      <c r="Y1847" s="226">
        <v>0.222</v>
      </c>
      <c r="Z1847" s="226">
        <v>0.219</v>
      </c>
      <c r="AA1847" s="226">
        <v>0.216</v>
      </c>
      <c r="AB1847" s="226">
        <v>0.21299999999999999</v>
      </c>
      <c r="AC1847" s="226">
        <v>0.21</v>
      </c>
      <c r="AD1847" s="226">
        <v>0.20699999999999999</v>
      </c>
      <c r="AE1847" s="226">
        <v>0.20300000000000001</v>
      </c>
      <c r="AF1847" s="226">
        <v>0.2</v>
      </c>
      <c r="AG1847" s="226">
        <v>0.19800000000000001</v>
      </c>
      <c r="AH1847" s="226">
        <v>0.19500000000000001</v>
      </c>
      <c r="AI1847" s="226">
        <v>0.192</v>
      </c>
      <c r="AJ1847" s="226">
        <v>0.189</v>
      </c>
    </row>
    <row r="1848" spans="1:36" x14ac:dyDescent="0.25">
      <c r="A1848" s="17"/>
      <c r="B1848" s="226" t="s">
        <v>152</v>
      </c>
      <c r="D1848" s="226">
        <v>0.13300000000000001</v>
      </c>
      <c r="E1848" s="226">
        <v>0</v>
      </c>
      <c r="F1848" s="226">
        <v>0</v>
      </c>
      <c r="G1848" s="226">
        <v>0</v>
      </c>
      <c r="H1848" s="226">
        <v>0</v>
      </c>
      <c r="I1848" s="226">
        <v>0</v>
      </c>
      <c r="J1848" s="226">
        <v>0</v>
      </c>
      <c r="K1848" s="226">
        <v>0</v>
      </c>
      <c r="L1848" s="226">
        <v>0</v>
      </c>
      <c r="M1848" s="226">
        <v>0</v>
      </c>
      <c r="N1848" s="226">
        <v>0</v>
      </c>
      <c r="O1848" s="226">
        <v>0</v>
      </c>
      <c r="P1848" s="226">
        <v>0</v>
      </c>
      <c r="Q1848" s="226">
        <v>0</v>
      </c>
      <c r="R1848" s="226">
        <v>0</v>
      </c>
      <c r="S1848" s="226">
        <v>0</v>
      </c>
      <c r="T1848" s="226">
        <v>0</v>
      </c>
      <c r="U1848" s="226">
        <v>0</v>
      </c>
      <c r="V1848" s="226">
        <v>0</v>
      </c>
      <c r="W1848" s="226">
        <v>0</v>
      </c>
      <c r="X1848" s="226">
        <v>0</v>
      </c>
      <c r="Y1848" s="226">
        <v>0</v>
      </c>
      <c r="Z1848" s="226">
        <v>0</v>
      </c>
      <c r="AA1848" s="226">
        <v>0</v>
      </c>
      <c r="AB1848" s="226">
        <v>0</v>
      </c>
      <c r="AC1848" s="226">
        <v>0</v>
      </c>
      <c r="AD1848" s="226">
        <v>0</v>
      </c>
      <c r="AE1848" s="226">
        <v>0</v>
      </c>
      <c r="AF1848" s="226">
        <v>0</v>
      </c>
      <c r="AG1848" s="226">
        <v>0</v>
      </c>
      <c r="AH1848" s="226">
        <v>0</v>
      </c>
      <c r="AI1848" s="226">
        <v>0</v>
      </c>
      <c r="AJ1848" s="226">
        <v>0</v>
      </c>
    </row>
    <row r="1849" spans="1:36" x14ac:dyDescent="0.25">
      <c r="A1849" s="17"/>
      <c r="B1849" s="226" t="s">
        <v>2211</v>
      </c>
      <c r="D1849" s="226">
        <v>0.55100000000000005</v>
      </c>
      <c r="E1849" s="226">
        <v>0.60099999999999998</v>
      </c>
      <c r="F1849" s="226">
        <v>0.56599999999999995</v>
      </c>
      <c r="G1849" s="226">
        <v>0.57699999999999996</v>
      </c>
      <c r="H1849" s="226">
        <v>0.53400000000000003</v>
      </c>
      <c r="I1849" s="226">
        <v>0.52600000000000002</v>
      </c>
      <c r="J1849" s="226">
        <v>0.52300000000000002</v>
      </c>
      <c r="K1849" s="226">
        <v>0.51500000000000001</v>
      </c>
      <c r="L1849" s="226">
        <v>0.50800000000000001</v>
      </c>
      <c r="M1849" s="226">
        <v>0.504</v>
      </c>
      <c r="N1849" s="226">
        <v>0.496</v>
      </c>
      <c r="O1849" s="226">
        <v>0.48699999999999999</v>
      </c>
      <c r="P1849" s="226">
        <v>0.47799999999999998</v>
      </c>
      <c r="Q1849" s="226">
        <v>0.46700000000000003</v>
      </c>
      <c r="R1849" s="226">
        <v>0.45700000000000002</v>
      </c>
      <c r="S1849" s="226">
        <v>0.44700000000000001</v>
      </c>
      <c r="T1849" s="226">
        <v>0.436</v>
      </c>
      <c r="U1849" s="226">
        <v>0.42599999999999999</v>
      </c>
      <c r="V1849" s="226">
        <v>0.41699999999999998</v>
      </c>
      <c r="W1849" s="226">
        <v>0.40899999999999997</v>
      </c>
      <c r="X1849" s="226">
        <v>0.40200000000000002</v>
      </c>
      <c r="Y1849" s="226">
        <v>0.39500000000000002</v>
      </c>
      <c r="Z1849" s="226">
        <v>0.39100000000000001</v>
      </c>
      <c r="AA1849" s="226">
        <v>0.38700000000000001</v>
      </c>
      <c r="AB1849" s="226">
        <v>0.38200000000000001</v>
      </c>
      <c r="AC1849" s="226">
        <v>0.379</v>
      </c>
      <c r="AD1849" s="226">
        <v>0.376</v>
      </c>
      <c r="AE1849" s="226">
        <v>0.373</v>
      </c>
      <c r="AF1849" s="226">
        <v>0.37</v>
      </c>
      <c r="AG1849" s="226">
        <v>0.36799999999999999</v>
      </c>
      <c r="AH1849" s="226">
        <v>0.36499999999999999</v>
      </c>
      <c r="AI1849" s="226">
        <v>0.36199999999999999</v>
      </c>
      <c r="AJ1849" s="226">
        <v>0.36</v>
      </c>
    </row>
    <row r="1850" spans="1:36" x14ac:dyDescent="0.25">
      <c r="A1850" s="17"/>
    </row>
    <row r="1851" spans="1:36" x14ac:dyDescent="0.25">
      <c r="A1851" s="17"/>
      <c r="B1851" s="226" t="s">
        <v>2273</v>
      </c>
    </row>
    <row r="1852" spans="1:36" x14ac:dyDescent="0.25">
      <c r="A1852" s="17"/>
    </row>
    <row r="1853" spans="1:36" x14ac:dyDescent="0.25">
      <c r="A1853" s="17"/>
      <c r="B1853" s="226" t="s">
        <v>2274</v>
      </c>
    </row>
    <row r="1854" spans="1:36" x14ac:dyDescent="0.25">
      <c r="A1854" s="17"/>
      <c r="B1854" s="226" t="s">
        <v>2275</v>
      </c>
      <c r="D1854" s="226">
        <v>1.0640000000000001</v>
      </c>
      <c r="E1854" s="226">
        <v>1.581</v>
      </c>
      <c r="F1854" s="226">
        <v>1.4990000000000001</v>
      </c>
      <c r="G1854" s="226">
        <v>1.4590000000000001</v>
      </c>
      <c r="H1854" s="226">
        <v>1.536</v>
      </c>
      <c r="I1854" s="226">
        <v>1.5840000000000001</v>
      </c>
      <c r="J1854" s="226">
        <v>1.625</v>
      </c>
      <c r="K1854" s="226">
        <v>1.6439999999999999</v>
      </c>
      <c r="L1854" s="226">
        <v>1.657</v>
      </c>
      <c r="M1854" s="226">
        <v>1.669</v>
      </c>
      <c r="N1854" s="226">
        <v>1.6759999999999999</v>
      </c>
      <c r="O1854" s="226">
        <v>1.6870000000000001</v>
      </c>
      <c r="P1854" s="226">
        <v>1.6990000000000001</v>
      </c>
      <c r="Q1854" s="226">
        <v>1.7150000000000001</v>
      </c>
      <c r="R1854" s="226">
        <v>1.726</v>
      </c>
      <c r="S1854" s="226">
        <v>1.738</v>
      </c>
      <c r="T1854" s="226">
        <v>1.7490000000000001</v>
      </c>
      <c r="U1854" s="226">
        <v>1.77</v>
      </c>
      <c r="V1854" s="226">
        <v>1.784</v>
      </c>
      <c r="W1854" s="226">
        <v>1.802</v>
      </c>
      <c r="X1854" s="226">
        <v>1.8220000000000001</v>
      </c>
      <c r="Y1854" s="226">
        <v>1.833</v>
      </c>
      <c r="Z1854" s="226">
        <v>1.839</v>
      </c>
      <c r="AA1854" s="226">
        <v>1.8460000000000001</v>
      </c>
      <c r="AB1854" s="226">
        <v>1.8540000000000001</v>
      </c>
      <c r="AC1854" s="226">
        <v>1.857</v>
      </c>
      <c r="AD1854" s="226">
        <v>1.869</v>
      </c>
      <c r="AE1854" s="226">
        <v>1.879</v>
      </c>
      <c r="AF1854" s="226">
        <v>1.889</v>
      </c>
      <c r="AG1854" s="226">
        <v>1.8959999999999999</v>
      </c>
      <c r="AH1854" s="226">
        <v>1.901</v>
      </c>
      <c r="AI1854" s="226">
        <v>1.911</v>
      </c>
      <c r="AJ1854" s="226">
        <v>1.925</v>
      </c>
    </row>
    <row r="1855" spans="1:36" x14ac:dyDescent="0.25">
      <c r="A1855" s="17"/>
      <c r="B1855" s="226" t="s">
        <v>2276</v>
      </c>
      <c r="D1855" s="226">
        <v>1.0640000000000001</v>
      </c>
      <c r="E1855" s="226">
        <v>1.581</v>
      </c>
      <c r="F1855" s="226">
        <v>1.4990000000000001</v>
      </c>
      <c r="G1855" s="226">
        <v>1.4590000000000001</v>
      </c>
      <c r="H1855" s="226">
        <v>1.536</v>
      </c>
      <c r="I1855" s="226">
        <v>1.5840000000000001</v>
      </c>
      <c r="J1855" s="226">
        <v>1.625</v>
      </c>
      <c r="K1855" s="226">
        <v>1.6439999999999999</v>
      </c>
      <c r="L1855" s="226">
        <v>1.657</v>
      </c>
      <c r="M1855" s="226">
        <v>1.669</v>
      </c>
      <c r="N1855" s="226">
        <v>1.6759999999999999</v>
      </c>
      <c r="O1855" s="226">
        <v>1.6870000000000001</v>
      </c>
      <c r="P1855" s="226">
        <v>1.6990000000000001</v>
      </c>
      <c r="Q1855" s="226">
        <v>1.7150000000000001</v>
      </c>
      <c r="R1855" s="226">
        <v>1.726</v>
      </c>
      <c r="S1855" s="226">
        <v>1.738</v>
      </c>
      <c r="T1855" s="226">
        <v>1.7490000000000001</v>
      </c>
      <c r="U1855" s="226">
        <v>1.77</v>
      </c>
      <c r="V1855" s="226">
        <v>1.784</v>
      </c>
      <c r="W1855" s="226">
        <v>1.802</v>
      </c>
      <c r="X1855" s="226">
        <v>1.8220000000000001</v>
      </c>
      <c r="Y1855" s="226">
        <v>1.833</v>
      </c>
      <c r="Z1855" s="226">
        <v>1.839</v>
      </c>
      <c r="AA1855" s="226">
        <v>1.8460000000000001</v>
      </c>
      <c r="AB1855" s="226">
        <v>1.8540000000000001</v>
      </c>
      <c r="AC1855" s="226">
        <v>1.857</v>
      </c>
      <c r="AD1855" s="226">
        <v>1.869</v>
      </c>
      <c r="AE1855" s="226">
        <v>1.879</v>
      </c>
      <c r="AF1855" s="226">
        <v>1.889</v>
      </c>
      <c r="AG1855" s="226">
        <v>1.8959999999999999</v>
      </c>
      <c r="AH1855" s="226">
        <v>1.901</v>
      </c>
      <c r="AI1855" s="226">
        <v>1.911</v>
      </c>
      <c r="AJ1855" s="226">
        <v>1.925</v>
      </c>
    </row>
    <row r="1856" spans="1:36" x14ac:dyDescent="0.25">
      <c r="A1856" s="17"/>
      <c r="B1856" s="226" t="s">
        <v>2277</v>
      </c>
      <c r="D1856" s="226">
        <v>0</v>
      </c>
      <c r="E1856" s="226">
        <v>0</v>
      </c>
      <c r="F1856" s="226">
        <v>0</v>
      </c>
      <c r="G1856" s="226">
        <v>0</v>
      </c>
      <c r="H1856" s="226">
        <v>0</v>
      </c>
      <c r="I1856" s="226">
        <v>0</v>
      </c>
      <c r="J1856" s="226">
        <v>0</v>
      </c>
      <c r="K1856" s="226">
        <v>0</v>
      </c>
      <c r="L1856" s="226">
        <v>0</v>
      </c>
      <c r="M1856" s="226">
        <v>0</v>
      </c>
      <c r="N1856" s="226">
        <v>0</v>
      </c>
      <c r="O1856" s="226">
        <v>0</v>
      </c>
      <c r="P1856" s="226">
        <v>0</v>
      </c>
      <c r="Q1856" s="226">
        <v>0</v>
      </c>
      <c r="R1856" s="226">
        <v>0</v>
      </c>
      <c r="S1856" s="226">
        <v>0</v>
      </c>
      <c r="T1856" s="226">
        <v>0</v>
      </c>
      <c r="U1856" s="226">
        <v>0</v>
      </c>
      <c r="V1856" s="226">
        <v>0</v>
      </c>
      <c r="W1856" s="226">
        <v>0</v>
      </c>
      <c r="X1856" s="226">
        <v>0</v>
      </c>
      <c r="Y1856" s="226">
        <v>0</v>
      </c>
      <c r="Z1856" s="226">
        <v>0</v>
      </c>
      <c r="AA1856" s="226">
        <v>0</v>
      </c>
      <c r="AB1856" s="226">
        <v>0</v>
      </c>
      <c r="AC1856" s="226">
        <v>0</v>
      </c>
      <c r="AD1856" s="226">
        <v>0</v>
      </c>
      <c r="AE1856" s="226">
        <v>0</v>
      </c>
      <c r="AF1856" s="226">
        <v>0</v>
      </c>
      <c r="AG1856" s="226">
        <v>0</v>
      </c>
      <c r="AH1856" s="226">
        <v>0</v>
      </c>
      <c r="AI1856" s="226">
        <v>0</v>
      </c>
      <c r="AJ1856" s="226">
        <v>0</v>
      </c>
    </row>
    <row r="1857" spans="1:36" x14ac:dyDescent="0.25">
      <c r="A1857" s="17"/>
      <c r="B1857" s="226" t="s">
        <v>2278</v>
      </c>
      <c r="D1857" s="226">
        <v>4.5</v>
      </c>
      <c r="E1857" s="226">
        <v>4.5</v>
      </c>
      <c r="F1857" s="226">
        <v>4.431</v>
      </c>
      <c r="G1857" s="226">
        <v>4.351</v>
      </c>
      <c r="H1857" s="226">
        <v>4.5229999999999997</v>
      </c>
      <c r="I1857" s="226">
        <v>4.5640000000000001</v>
      </c>
      <c r="J1857" s="226">
        <v>4.6109999999999998</v>
      </c>
      <c r="K1857" s="226">
        <v>4.63</v>
      </c>
      <c r="L1857" s="226">
        <v>4.63</v>
      </c>
      <c r="M1857" s="226">
        <v>4.6559999999999997</v>
      </c>
      <c r="N1857" s="226">
        <v>4.68</v>
      </c>
      <c r="O1857" s="226">
        <v>4.7110000000000003</v>
      </c>
      <c r="P1857" s="226">
        <v>4.7510000000000003</v>
      </c>
      <c r="Q1857" s="226">
        <v>4.7960000000000003</v>
      </c>
      <c r="R1857" s="226">
        <v>4.827</v>
      </c>
      <c r="S1857" s="226">
        <v>4.8639999999999999</v>
      </c>
      <c r="T1857" s="226">
        <v>4.8979999999999997</v>
      </c>
      <c r="U1857" s="226">
        <v>4.9409999999999998</v>
      </c>
      <c r="V1857" s="226">
        <v>4.9740000000000002</v>
      </c>
      <c r="W1857" s="226">
        <v>5.0069999999999997</v>
      </c>
      <c r="X1857" s="226">
        <v>5.0490000000000004</v>
      </c>
      <c r="Y1857" s="226">
        <v>5.077</v>
      </c>
      <c r="Z1857" s="226">
        <v>5.093</v>
      </c>
      <c r="AA1857" s="226">
        <v>5.1070000000000002</v>
      </c>
      <c r="AB1857" s="226">
        <v>5.12</v>
      </c>
      <c r="AC1857" s="226">
        <v>5.117</v>
      </c>
      <c r="AD1857" s="226">
        <v>5.1319999999999997</v>
      </c>
      <c r="AE1857" s="226">
        <v>5.1539999999999999</v>
      </c>
      <c r="AF1857" s="226">
        <v>5.1749999999999998</v>
      </c>
      <c r="AG1857" s="226">
        <v>5.1929999999999996</v>
      </c>
      <c r="AH1857" s="226">
        <v>5.2080000000000002</v>
      </c>
      <c r="AI1857" s="226">
        <v>5.2290000000000001</v>
      </c>
      <c r="AJ1857" s="226">
        <v>5.2569999999999997</v>
      </c>
    </row>
    <row r="1858" spans="1:36" x14ac:dyDescent="0.25">
      <c r="A1858" s="17"/>
      <c r="B1858" s="226" t="s">
        <v>2279</v>
      </c>
      <c r="D1858" s="226">
        <v>0</v>
      </c>
      <c r="E1858" s="226">
        <v>0</v>
      </c>
      <c r="F1858" s="226">
        <v>0</v>
      </c>
      <c r="G1858" s="226">
        <v>0</v>
      </c>
      <c r="H1858" s="226">
        <v>0</v>
      </c>
      <c r="I1858" s="226">
        <v>0</v>
      </c>
      <c r="J1858" s="226">
        <v>0</v>
      </c>
      <c r="K1858" s="226">
        <v>0</v>
      </c>
      <c r="L1858" s="226">
        <v>0</v>
      </c>
      <c r="M1858" s="226">
        <v>0</v>
      </c>
      <c r="N1858" s="226">
        <v>0</v>
      </c>
      <c r="O1858" s="226">
        <v>0</v>
      </c>
      <c r="P1858" s="226">
        <v>0</v>
      </c>
      <c r="Q1858" s="226">
        <v>0</v>
      </c>
      <c r="R1858" s="226">
        <v>0</v>
      </c>
      <c r="S1858" s="226">
        <v>0</v>
      </c>
      <c r="T1858" s="226">
        <v>0</v>
      </c>
      <c r="U1858" s="226">
        <v>0</v>
      </c>
      <c r="V1858" s="226">
        <v>0</v>
      </c>
      <c r="W1858" s="226">
        <v>0</v>
      </c>
      <c r="X1858" s="226">
        <v>0</v>
      </c>
      <c r="Y1858" s="226">
        <v>0</v>
      </c>
      <c r="Z1858" s="226">
        <v>0</v>
      </c>
      <c r="AA1858" s="226">
        <v>0</v>
      </c>
      <c r="AB1858" s="226">
        <v>0</v>
      </c>
      <c r="AC1858" s="226">
        <v>0</v>
      </c>
      <c r="AD1858" s="226">
        <v>0</v>
      </c>
      <c r="AE1858" s="226">
        <v>0</v>
      </c>
      <c r="AF1858" s="226">
        <v>0</v>
      </c>
      <c r="AG1858" s="226">
        <v>0</v>
      </c>
      <c r="AH1858" s="226">
        <v>0</v>
      </c>
      <c r="AI1858" s="226">
        <v>0</v>
      </c>
      <c r="AJ1858" s="226">
        <v>0</v>
      </c>
    </row>
    <row r="1859" spans="1:36" x14ac:dyDescent="0.25">
      <c r="A1859" s="17"/>
      <c r="B1859" s="226" t="s">
        <v>2280</v>
      </c>
      <c r="D1859" s="226">
        <v>0</v>
      </c>
      <c r="E1859" s="226">
        <v>0</v>
      </c>
      <c r="F1859" s="226">
        <v>0</v>
      </c>
      <c r="G1859" s="226">
        <v>0</v>
      </c>
      <c r="H1859" s="226">
        <v>0</v>
      </c>
      <c r="I1859" s="226">
        <v>0</v>
      </c>
      <c r="J1859" s="226">
        <v>0</v>
      </c>
      <c r="K1859" s="226">
        <v>0</v>
      </c>
      <c r="L1859" s="226">
        <v>0</v>
      </c>
      <c r="M1859" s="226">
        <v>0</v>
      </c>
      <c r="N1859" s="226">
        <v>0</v>
      </c>
      <c r="O1859" s="226">
        <v>0</v>
      </c>
      <c r="P1859" s="226">
        <v>0</v>
      </c>
      <c r="Q1859" s="226">
        <v>0</v>
      </c>
      <c r="R1859" s="226">
        <v>0</v>
      </c>
      <c r="S1859" s="226">
        <v>0</v>
      </c>
      <c r="T1859" s="226">
        <v>0</v>
      </c>
      <c r="U1859" s="226">
        <v>0</v>
      </c>
      <c r="V1859" s="226">
        <v>0</v>
      </c>
      <c r="W1859" s="226">
        <v>0</v>
      </c>
      <c r="X1859" s="226">
        <v>0</v>
      </c>
      <c r="Y1859" s="226">
        <v>0</v>
      </c>
      <c r="Z1859" s="226">
        <v>0</v>
      </c>
      <c r="AA1859" s="226">
        <v>0</v>
      </c>
      <c r="AB1859" s="226">
        <v>0</v>
      </c>
      <c r="AC1859" s="226">
        <v>0</v>
      </c>
      <c r="AD1859" s="226">
        <v>0</v>
      </c>
      <c r="AE1859" s="226">
        <v>0</v>
      </c>
      <c r="AF1859" s="226">
        <v>0</v>
      </c>
      <c r="AG1859" s="226">
        <v>0</v>
      </c>
      <c r="AH1859" s="226">
        <v>0</v>
      </c>
      <c r="AI1859" s="226">
        <v>0</v>
      </c>
      <c r="AJ1859" s="226">
        <v>0</v>
      </c>
    </row>
    <row r="1860" spans="1:36" x14ac:dyDescent="0.25">
      <c r="A1860" s="17"/>
      <c r="B1860" s="226" t="s">
        <v>2281</v>
      </c>
      <c r="D1860" s="226">
        <v>0</v>
      </c>
      <c r="E1860" s="226">
        <v>0</v>
      </c>
      <c r="F1860" s="226">
        <v>0</v>
      </c>
      <c r="G1860" s="226">
        <v>0</v>
      </c>
      <c r="H1860" s="226">
        <v>0</v>
      </c>
      <c r="I1860" s="226">
        <v>0</v>
      </c>
      <c r="J1860" s="226">
        <v>0</v>
      </c>
      <c r="K1860" s="226">
        <v>0</v>
      </c>
      <c r="L1860" s="226">
        <v>0</v>
      </c>
      <c r="M1860" s="226">
        <v>0</v>
      </c>
      <c r="N1860" s="226">
        <v>0</v>
      </c>
      <c r="O1860" s="226">
        <v>0</v>
      </c>
      <c r="P1860" s="226">
        <v>0</v>
      </c>
      <c r="Q1860" s="226">
        <v>0</v>
      </c>
      <c r="R1860" s="226">
        <v>0</v>
      </c>
      <c r="S1860" s="226">
        <v>0</v>
      </c>
      <c r="T1860" s="226">
        <v>0</v>
      </c>
      <c r="U1860" s="226">
        <v>0</v>
      </c>
      <c r="V1860" s="226">
        <v>0</v>
      </c>
      <c r="W1860" s="226">
        <v>0</v>
      </c>
      <c r="X1860" s="226">
        <v>0</v>
      </c>
      <c r="Y1860" s="226">
        <v>0</v>
      </c>
      <c r="Z1860" s="226">
        <v>0</v>
      </c>
      <c r="AA1860" s="226">
        <v>0</v>
      </c>
      <c r="AB1860" s="226">
        <v>0</v>
      </c>
      <c r="AC1860" s="226">
        <v>0</v>
      </c>
      <c r="AD1860" s="226">
        <v>0</v>
      </c>
      <c r="AE1860" s="226">
        <v>0</v>
      </c>
      <c r="AF1860" s="226">
        <v>0</v>
      </c>
      <c r="AG1860" s="226">
        <v>0</v>
      </c>
      <c r="AH1860" s="226">
        <v>0</v>
      </c>
      <c r="AI1860" s="226">
        <v>0</v>
      </c>
      <c r="AJ1860" s="226">
        <v>0</v>
      </c>
    </row>
    <row r="1861" spans="1:36" x14ac:dyDescent="0.25">
      <c r="A1861" s="17"/>
      <c r="B1861" s="226" t="s">
        <v>2282</v>
      </c>
      <c r="D1861" s="226">
        <v>0</v>
      </c>
      <c r="E1861" s="226">
        <v>0</v>
      </c>
      <c r="F1861" s="226">
        <v>0</v>
      </c>
      <c r="G1861" s="226">
        <v>0</v>
      </c>
      <c r="H1861" s="226">
        <v>0</v>
      </c>
      <c r="I1861" s="226">
        <v>0</v>
      </c>
      <c r="J1861" s="226">
        <v>0</v>
      </c>
      <c r="K1861" s="226">
        <v>0</v>
      </c>
      <c r="L1861" s="226">
        <v>0</v>
      </c>
      <c r="M1861" s="226">
        <v>0</v>
      </c>
      <c r="N1861" s="226">
        <v>0</v>
      </c>
      <c r="O1861" s="226">
        <v>0</v>
      </c>
      <c r="P1861" s="226">
        <v>0</v>
      </c>
      <c r="Q1861" s="226">
        <v>0</v>
      </c>
      <c r="R1861" s="226">
        <v>0</v>
      </c>
      <c r="S1861" s="226">
        <v>0</v>
      </c>
      <c r="T1861" s="226">
        <v>0</v>
      </c>
      <c r="U1861" s="226">
        <v>0</v>
      </c>
      <c r="V1861" s="226">
        <v>0</v>
      </c>
      <c r="W1861" s="226">
        <v>0</v>
      </c>
      <c r="X1861" s="226">
        <v>0</v>
      </c>
      <c r="Y1861" s="226">
        <v>0</v>
      </c>
      <c r="Z1861" s="226">
        <v>0</v>
      </c>
      <c r="AA1861" s="226">
        <v>0</v>
      </c>
      <c r="AB1861" s="226">
        <v>0</v>
      </c>
      <c r="AC1861" s="226">
        <v>0</v>
      </c>
      <c r="AD1861" s="226">
        <v>0</v>
      </c>
      <c r="AE1861" s="226">
        <v>0</v>
      </c>
      <c r="AF1861" s="226">
        <v>0</v>
      </c>
      <c r="AG1861" s="226">
        <v>0</v>
      </c>
      <c r="AH1861" s="226">
        <v>0</v>
      </c>
      <c r="AI1861" s="226">
        <v>0</v>
      </c>
      <c r="AJ1861" s="226">
        <v>0</v>
      </c>
    </row>
    <row r="1862" spans="1:36" x14ac:dyDescent="0.25">
      <c r="A1862" s="17"/>
      <c r="B1862" s="226" t="s">
        <v>2283</v>
      </c>
      <c r="D1862" s="226">
        <v>0</v>
      </c>
      <c r="E1862" s="226">
        <v>0</v>
      </c>
      <c r="F1862" s="226">
        <v>0</v>
      </c>
      <c r="G1862" s="226">
        <v>0</v>
      </c>
      <c r="H1862" s="226">
        <v>0</v>
      </c>
      <c r="I1862" s="226">
        <v>0</v>
      </c>
      <c r="J1862" s="226">
        <v>0</v>
      </c>
      <c r="K1862" s="226">
        <v>0</v>
      </c>
      <c r="L1862" s="226">
        <v>0</v>
      </c>
      <c r="M1862" s="226">
        <v>0</v>
      </c>
      <c r="N1862" s="226">
        <v>0</v>
      </c>
      <c r="O1862" s="226">
        <v>0</v>
      </c>
      <c r="P1862" s="226">
        <v>0</v>
      </c>
      <c r="Q1862" s="226">
        <v>0</v>
      </c>
      <c r="R1862" s="226">
        <v>0</v>
      </c>
      <c r="S1862" s="226">
        <v>0</v>
      </c>
      <c r="T1862" s="226">
        <v>0</v>
      </c>
      <c r="U1862" s="226">
        <v>0</v>
      </c>
      <c r="V1862" s="226">
        <v>0</v>
      </c>
      <c r="W1862" s="226">
        <v>0</v>
      </c>
      <c r="X1862" s="226">
        <v>0</v>
      </c>
      <c r="Y1862" s="226">
        <v>0</v>
      </c>
      <c r="Z1862" s="226">
        <v>0</v>
      </c>
      <c r="AA1862" s="226">
        <v>0</v>
      </c>
      <c r="AB1862" s="226">
        <v>0</v>
      </c>
      <c r="AC1862" s="226">
        <v>0</v>
      </c>
      <c r="AD1862" s="226">
        <v>0</v>
      </c>
      <c r="AE1862" s="226">
        <v>0</v>
      </c>
      <c r="AF1862" s="226">
        <v>0</v>
      </c>
      <c r="AG1862" s="226">
        <v>0</v>
      </c>
      <c r="AH1862" s="226">
        <v>0</v>
      </c>
      <c r="AI1862" s="226">
        <v>0</v>
      </c>
      <c r="AJ1862" s="226">
        <v>0</v>
      </c>
    </row>
    <row r="1863" spans="1:36" x14ac:dyDescent="0.25">
      <c r="A1863" s="17"/>
      <c r="B1863" s="226" t="s">
        <v>2284</v>
      </c>
      <c r="D1863" s="226">
        <v>0</v>
      </c>
      <c r="E1863" s="226">
        <v>0</v>
      </c>
      <c r="F1863" s="226">
        <v>0</v>
      </c>
      <c r="G1863" s="226">
        <v>0</v>
      </c>
      <c r="H1863" s="226">
        <v>0</v>
      </c>
      <c r="I1863" s="226">
        <v>0</v>
      </c>
      <c r="J1863" s="226">
        <v>0</v>
      </c>
      <c r="K1863" s="226">
        <v>0</v>
      </c>
      <c r="L1863" s="226">
        <v>0</v>
      </c>
      <c r="M1863" s="226">
        <v>0</v>
      </c>
      <c r="N1863" s="226">
        <v>0</v>
      </c>
      <c r="O1863" s="226">
        <v>0</v>
      </c>
      <c r="P1863" s="226">
        <v>0</v>
      </c>
      <c r="Q1863" s="226">
        <v>0</v>
      </c>
      <c r="R1863" s="226">
        <v>0</v>
      </c>
      <c r="S1863" s="226">
        <v>0</v>
      </c>
      <c r="T1863" s="226">
        <v>0</v>
      </c>
      <c r="U1863" s="226">
        <v>0</v>
      </c>
      <c r="V1863" s="226">
        <v>0</v>
      </c>
      <c r="W1863" s="226">
        <v>0</v>
      </c>
      <c r="X1863" s="226">
        <v>0</v>
      </c>
      <c r="Y1863" s="226">
        <v>0</v>
      </c>
      <c r="Z1863" s="226">
        <v>0</v>
      </c>
      <c r="AA1863" s="226">
        <v>0</v>
      </c>
      <c r="AB1863" s="226">
        <v>0</v>
      </c>
      <c r="AC1863" s="226">
        <v>0</v>
      </c>
      <c r="AD1863" s="226">
        <v>0</v>
      </c>
      <c r="AE1863" s="226">
        <v>0</v>
      </c>
      <c r="AF1863" s="226">
        <v>0</v>
      </c>
      <c r="AG1863" s="226">
        <v>0</v>
      </c>
      <c r="AH1863" s="226">
        <v>0</v>
      </c>
      <c r="AI1863" s="226">
        <v>0</v>
      </c>
      <c r="AJ1863" s="226">
        <v>0</v>
      </c>
    </row>
    <row r="1864" spans="1:36" x14ac:dyDescent="0.25">
      <c r="A1864" s="17"/>
      <c r="B1864" s="226" t="s">
        <v>2285</v>
      </c>
      <c r="D1864" s="226">
        <v>2.0739999999999998</v>
      </c>
      <c r="E1864" s="226">
        <v>9.5000000000000001E-2</v>
      </c>
      <c r="F1864" s="226">
        <v>9.9000000000000005E-2</v>
      </c>
      <c r="G1864" s="226">
        <v>9.1999999999999998E-2</v>
      </c>
      <c r="H1864" s="226">
        <v>9.8000000000000004E-2</v>
      </c>
      <c r="I1864" s="226">
        <v>0.10299999999999999</v>
      </c>
      <c r="J1864" s="226">
        <v>0.104</v>
      </c>
      <c r="K1864" s="226">
        <v>0.106</v>
      </c>
      <c r="L1864" s="226">
        <v>0.108</v>
      </c>
      <c r="M1864" s="226">
        <v>0.111</v>
      </c>
      <c r="N1864" s="226">
        <v>0.111</v>
      </c>
      <c r="O1864" s="226">
        <v>0.111</v>
      </c>
      <c r="P1864" s="226">
        <v>0.112</v>
      </c>
      <c r="Q1864" s="226">
        <v>0.112</v>
      </c>
      <c r="R1864" s="226">
        <v>0.112</v>
      </c>
      <c r="S1864" s="226">
        <v>0.112</v>
      </c>
      <c r="T1864" s="226">
        <v>0.113</v>
      </c>
      <c r="U1864" s="226">
        <v>0.113</v>
      </c>
      <c r="V1864" s="226">
        <v>0.113</v>
      </c>
      <c r="W1864" s="226">
        <v>0.113</v>
      </c>
      <c r="X1864" s="226">
        <v>0.113</v>
      </c>
      <c r="Y1864" s="226">
        <v>0.113</v>
      </c>
      <c r="Z1864" s="226">
        <v>0.113</v>
      </c>
      <c r="AA1864" s="226">
        <v>0.113</v>
      </c>
      <c r="AB1864" s="226">
        <v>0.113</v>
      </c>
      <c r="AC1864" s="226">
        <v>0.112</v>
      </c>
      <c r="AD1864" s="226">
        <v>0.111</v>
      </c>
      <c r="AE1864" s="226">
        <v>0.111</v>
      </c>
      <c r="AF1864" s="226">
        <v>0.11</v>
      </c>
      <c r="AG1864" s="226">
        <v>0.11</v>
      </c>
      <c r="AH1864" s="226">
        <v>0.111</v>
      </c>
      <c r="AI1864" s="226">
        <v>0.111</v>
      </c>
      <c r="AJ1864" s="226">
        <v>0.111</v>
      </c>
    </row>
    <row r="1865" spans="1:36" x14ac:dyDescent="0.25">
      <c r="A1865" s="17"/>
      <c r="B1865" s="226" t="s">
        <v>2286</v>
      </c>
      <c r="D1865" s="226">
        <v>0</v>
      </c>
      <c r="E1865" s="226">
        <v>0</v>
      </c>
      <c r="F1865" s="226">
        <v>0</v>
      </c>
      <c r="G1865" s="226">
        <v>0</v>
      </c>
      <c r="H1865" s="226">
        <v>0</v>
      </c>
      <c r="I1865" s="226">
        <v>0</v>
      </c>
      <c r="J1865" s="226">
        <v>0</v>
      </c>
      <c r="K1865" s="226">
        <v>0</v>
      </c>
      <c r="L1865" s="226">
        <v>0</v>
      </c>
      <c r="M1865" s="226">
        <v>0</v>
      </c>
      <c r="N1865" s="226">
        <v>0</v>
      </c>
      <c r="O1865" s="226">
        <v>0</v>
      </c>
      <c r="P1865" s="226">
        <v>0</v>
      </c>
      <c r="Q1865" s="226">
        <v>0</v>
      </c>
      <c r="R1865" s="226">
        <v>0</v>
      </c>
      <c r="S1865" s="226">
        <v>0</v>
      </c>
      <c r="T1865" s="226">
        <v>0</v>
      </c>
      <c r="U1865" s="226">
        <v>0</v>
      </c>
      <c r="V1865" s="226">
        <v>0</v>
      </c>
      <c r="W1865" s="226">
        <v>0</v>
      </c>
      <c r="X1865" s="226">
        <v>0</v>
      </c>
      <c r="Y1865" s="226">
        <v>0</v>
      </c>
      <c r="Z1865" s="226">
        <v>0</v>
      </c>
      <c r="AA1865" s="226">
        <v>0</v>
      </c>
      <c r="AB1865" s="226">
        <v>0</v>
      </c>
      <c r="AC1865" s="226">
        <v>0</v>
      </c>
      <c r="AD1865" s="226">
        <v>0</v>
      </c>
      <c r="AE1865" s="226">
        <v>0</v>
      </c>
      <c r="AF1865" s="226">
        <v>0</v>
      </c>
      <c r="AG1865" s="226">
        <v>0</v>
      </c>
      <c r="AH1865" s="226">
        <v>0</v>
      </c>
      <c r="AI1865" s="226">
        <v>0</v>
      </c>
      <c r="AJ1865" s="226">
        <v>0</v>
      </c>
    </row>
    <row r="1866" spans="1:36" x14ac:dyDescent="0.25">
      <c r="A1866" s="17"/>
      <c r="B1866" s="226" t="s">
        <v>2287</v>
      </c>
      <c r="D1866" s="226">
        <v>8.702</v>
      </c>
      <c r="E1866" s="226">
        <v>7.7560000000000002</v>
      </c>
      <c r="F1866" s="226">
        <v>7.5279999999999996</v>
      </c>
      <c r="G1866" s="226">
        <v>7.3609999999999998</v>
      </c>
      <c r="H1866" s="226">
        <v>7.694</v>
      </c>
      <c r="I1866" s="226">
        <v>7.835</v>
      </c>
      <c r="J1866" s="226">
        <v>7.9649999999999999</v>
      </c>
      <c r="K1866" s="226">
        <v>8.0250000000000004</v>
      </c>
      <c r="L1866" s="226">
        <v>8.0519999999999996</v>
      </c>
      <c r="M1866" s="226">
        <v>8.1059999999999999</v>
      </c>
      <c r="N1866" s="226">
        <v>8.1419999999999995</v>
      </c>
      <c r="O1866" s="226">
        <v>8.1969999999999992</v>
      </c>
      <c r="P1866" s="226">
        <v>8.2609999999999992</v>
      </c>
      <c r="Q1866" s="226">
        <v>8.3360000000000003</v>
      </c>
      <c r="R1866" s="226">
        <v>8.39</v>
      </c>
      <c r="S1866" s="226">
        <v>8.452</v>
      </c>
      <c r="T1866" s="226">
        <v>8.5079999999999991</v>
      </c>
      <c r="U1866" s="226">
        <v>8.5950000000000006</v>
      </c>
      <c r="V1866" s="226">
        <v>8.6549999999999994</v>
      </c>
      <c r="W1866" s="226">
        <v>8.7249999999999996</v>
      </c>
      <c r="X1866" s="226">
        <v>8.8049999999999997</v>
      </c>
      <c r="Y1866" s="226">
        <v>8.8559999999999999</v>
      </c>
      <c r="Z1866" s="226">
        <v>8.8840000000000003</v>
      </c>
      <c r="AA1866" s="226">
        <v>8.9130000000000003</v>
      </c>
      <c r="AB1866" s="226">
        <v>8.9410000000000007</v>
      </c>
      <c r="AC1866" s="226">
        <v>8.9440000000000008</v>
      </c>
      <c r="AD1866" s="226">
        <v>8.9809999999999999</v>
      </c>
      <c r="AE1866" s="226">
        <v>9.0220000000000002</v>
      </c>
      <c r="AF1866" s="226">
        <v>9.0619999999999994</v>
      </c>
      <c r="AG1866" s="226">
        <v>9.0960000000000001</v>
      </c>
      <c r="AH1866" s="226">
        <v>9.1219999999999999</v>
      </c>
      <c r="AI1866" s="226">
        <v>9.1620000000000008</v>
      </c>
      <c r="AJ1866" s="226">
        <v>9.2200000000000006</v>
      </c>
    </row>
    <row r="1867" spans="1:36" x14ac:dyDescent="0.25">
      <c r="A1867" s="17"/>
      <c r="B1867" s="226" t="s">
        <v>2288</v>
      </c>
      <c r="D1867" s="226">
        <v>4.202</v>
      </c>
      <c r="E1867" s="226">
        <v>3.2559999999999998</v>
      </c>
      <c r="F1867" s="226">
        <v>3.097</v>
      </c>
      <c r="G1867" s="226">
        <v>3.0089999999999999</v>
      </c>
      <c r="H1867" s="226">
        <v>3.17</v>
      </c>
      <c r="I1867" s="226">
        <v>3.2709999999999999</v>
      </c>
      <c r="J1867" s="226">
        <v>3.3540000000000001</v>
      </c>
      <c r="K1867" s="226">
        <v>3.395</v>
      </c>
      <c r="L1867" s="226">
        <v>3.4220000000000002</v>
      </c>
      <c r="M1867" s="226">
        <v>3.45</v>
      </c>
      <c r="N1867" s="226">
        <v>3.4630000000000001</v>
      </c>
      <c r="O1867" s="226">
        <v>3.4849999999999999</v>
      </c>
      <c r="P1867" s="226">
        <v>3.51</v>
      </c>
      <c r="Q1867" s="226">
        <v>3.5409999999999999</v>
      </c>
      <c r="R1867" s="226">
        <v>3.5630000000000002</v>
      </c>
      <c r="S1867" s="226">
        <v>3.5880000000000001</v>
      </c>
      <c r="T1867" s="226">
        <v>3.61</v>
      </c>
      <c r="U1867" s="226">
        <v>3.653</v>
      </c>
      <c r="V1867" s="226">
        <v>3.6819999999999999</v>
      </c>
      <c r="W1867" s="226">
        <v>3.718</v>
      </c>
      <c r="X1867" s="226">
        <v>3.7559999999999998</v>
      </c>
      <c r="Y1867" s="226">
        <v>3.7789999999999999</v>
      </c>
      <c r="Z1867" s="226">
        <v>3.7919999999999998</v>
      </c>
      <c r="AA1867" s="226">
        <v>3.806</v>
      </c>
      <c r="AB1867" s="226">
        <v>3.8220000000000001</v>
      </c>
      <c r="AC1867" s="226">
        <v>3.827</v>
      </c>
      <c r="AD1867" s="226">
        <v>3.8479999999999999</v>
      </c>
      <c r="AE1867" s="226">
        <v>3.8690000000000002</v>
      </c>
      <c r="AF1867" s="226">
        <v>3.8879999999999999</v>
      </c>
      <c r="AG1867" s="226">
        <v>3.903</v>
      </c>
      <c r="AH1867" s="226">
        <v>3.9129999999999998</v>
      </c>
      <c r="AI1867" s="226">
        <v>3.9329999999999998</v>
      </c>
      <c r="AJ1867" s="226">
        <v>3.9620000000000002</v>
      </c>
    </row>
    <row r="1868" spans="1:36" x14ac:dyDescent="0.25">
      <c r="A1868" s="17"/>
    </row>
    <row r="1869" spans="1:36" x14ac:dyDescent="0.25">
      <c r="A1869" s="17"/>
      <c r="B1869" s="226" t="s">
        <v>2214</v>
      </c>
    </row>
    <row r="1870" spans="1:36" x14ac:dyDescent="0.25">
      <c r="A1870" s="17"/>
    </row>
    <row r="1871" spans="1:36" x14ac:dyDescent="0.25">
      <c r="A1871" s="17"/>
      <c r="B1871" s="226" t="s">
        <v>2323</v>
      </c>
    </row>
    <row r="1872" spans="1:36" x14ac:dyDescent="0.25">
      <c r="A1872" s="17"/>
      <c r="B1872" s="226" t="s">
        <v>2394</v>
      </c>
      <c r="D1872" s="226">
        <v>127.274</v>
      </c>
      <c r="E1872" s="226">
        <v>123.08799999999999</v>
      </c>
      <c r="F1872" s="226">
        <v>129.63200000000001</v>
      </c>
      <c r="G1872" s="226">
        <v>126.526</v>
      </c>
      <c r="H1872" s="226">
        <v>139.05799999999999</v>
      </c>
      <c r="I1872" s="226">
        <v>142.00299999999999</v>
      </c>
      <c r="J1872" s="226">
        <v>145.95099999999999</v>
      </c>
      <c r="K1872" s="226">
        <v>149.75</v>
      </c>
      <c r="L1872" s="226">
        <v>152.11600000000001</v>
      </c>
      <c r="M1872" s="226">
        <v>153.87700000000001</v>
      </c>
      <c r="N1872" s="226">
        <v>155.11500000000001</v>
      </c>
      <c r="O1872" s="226">
        <v>156.999</v>
      </c>
      <c r="P1872" s="226">
        <v>159.86099999999999</v>
      </c>
      <c r="Q1872" s="226">
        <v>163.17500000000001</v>
      </c>
      <c r="R1872" s="226">
        <v>165.559</v>
      </c>
      <c r="S1872" s="226">
        <v>168.358</v>
      </c>
      <c r="T1872" s="226">
        <v>171.87200000000001</v>
      </c>
      <c r="U1872" s="226">
        <v>174.98500000000001</v>
      </c>
      <c r="V1872" s="226">
        <v>177.256</v>
      </c>
      <c r="W1872" s="226">
        <v>178.96700000000001</v>
      </c>
      <c r="X1872" s="226">
        <v>180.81</v>
      </c>
      <c r="Y1872" s="226">
        <v>182.577</v>
      </c>
      <c r="Z1872" s="226">
        <v>185.17699999999999</v>
      </c>
      <c r="AA1872" s="226">
        <v>187.982</v>
      </c>
      <c r="AB1872" s="226">
        <v>190.477</v>
      </c>
      <c r="AC1872" s="226">
        <v>193.41399999999999</v>
      </c>
      <c r="AD1872" s="226">
        <v>196.48699999999999</v>
      </c>
      <c r="AE1872" s="226">
        <v>199.46</v>
      </c>
      <c r="AF1872" s="226">
        <v>202.375</v>
      </c>
      <c r="AG1872" s="226">
        <v>205.22300000000001</v>
      </c>
      <c r="AH1872" s="226">
        <v>208.256</v>
      </c>
      <c r="AI1872" s="226">
        <v>211.24700000000001</v>
      </c>
      <c r="AJ1872" s="226">
        <v>214.71700000000001</v>
      </c>
    </row>
    <row r="1873" spans="1:36" x14ac:dyDescent="0.25">
      <c r="A1873" s="17"/>
      <c r="B1873" s="226" t="s">
        <v>2395</v>
      </c>
      <c r="D1873" s="226">
        <v>90.025000000000006</v>
      </c>
      <c r="E1873" s="226">
        <v>86.509</v>
      </c>
      <c r="F1873" s="226">
        <v>92.730999999999995</v>
      </c>
      <c r="G1873" s="226">
        <v>90.209000000000003</v>
      </c>
      <c r="H1873" s="226">
        <v>101.9</v>
      </c>
      <c r="I1873" s="226">
        <v>104.86199999999999</v>
      </c>
      <c r="J1873" s="226">
        <v>108.721</v>
      </c>
      <c r="K1873" s="226">
        <v>112.438</v>
      </c>
      <c r="L1873" s="226">
        <v>114.846</v>
      </c>
      <c r="M1873" s="226">
        <v>116.702</v>
      </c>
      <c r="N1873" s="226">
        <v>118.081</v>
      </c>
      <c r="O1873" s="226">
        <v>120.045</v>
      </c>
      <c r="P1873" s="226">
        <v>122.895</v>
      </c>
      <c r="Q1873" s="226">
        <v>126.152</v>
      </c>
      <c r="R1873" s="226">
        <v>128.56200000000001</v>
      </c>
      <c r="S1873" s="226">
        <v>131.34700000000001</v>
      </c>
      <c r="T1873" s="226">
        <v>134.78</v>
      </c>
      <c r="U1873" s="226">
        <v>137.84399999999999</v>
      </c>
      <c r="V1873" s="226">
        <v>140.13800000000001</v>
      </c>
      <c r="W1873" s="226">
        <v>141.91900000000001</v>
      </c>
      <c r="X1873" s="226">
        <v>143.81700000000001</v>
      </c>
      <c r="Y1873" s="226">
        <v>145.64099999999999</v>
      </c>
      <c r="Z1873" s="226">
        <v>148.22200000000001</v>
      </c>
      <c r="AA1873" s="226">
        <v>150.98400000000001</v>
      </c>
      <c r="AB1873" s="226">
        <v>153.46199999999999</v>
      </c>
      <c r="AC1873" s="226">
        <v>156.33799999999999</v>
      </c>
      <c r="AD1873" s="226">
        <v>159.333</v>
      </c>
      <c r="AE1873" s="226">
        <v>162.23400000000001</v>
      </c>
      <c r="AF1873" s="226">
        <v>165.08</v>
      </c>
      <c r="AG1873" s="226">
        <v>167.86199999999999</v>
      </c>
      <c r="AH1873" s="226">
        <v>170.81</v>
      </c>
      <c r="AI1873" s="226">
        <v>173.71600000000001</v>
      </c>
      <c r="AJ1873" s="226">
        <v>177.05500000000001</v>
      </c>
    </row>
    <row r="1874" spans="1:36" x14ac:dyDescent="0.25">
      <c r="A1874" s="17"/>
      <c r="B1874" s="226" t="s">
        <v>2396</v>
      </c>
      <c r="D1874" s="226">
        <v>25.28</v>
      </c>
      <c r="E1874" s="226">
        <v>24.710999999999999</v>
      </c>
      <c r="F1874" s="226">
        <v>24.254000000000001</v>
      </c>
      <c r="G1874" s="226">
        <v>23.777999999999999</v>
      </c>
      <c r="H1874" s="226">
        <v>23.315999999999999</v>
      </c>
      <c r="I1874" s="226">
        <v>22.878</v>
      </c>
      <c r="J1874" s="226">
        <v>22.437999999999999</v>
      </c>
      <c r="K1874" s="226">
        <v>22.007999999999999</v>
      </c>
      <c r="L1874" s="226">
        <v>21.585000000000001</v>
      </c>
      <c r="M1874" s="226">
        <v>21.164999999999999</v>
      </c>
      <c r="N1874" s="226">
        <v>20.744</v>
      </c>
      <c r="O1874" s="226">
        <v>20.327000000000002</v>
      </c>
      <c r="P1874" s="226">
        <v>19.917000000000002</v>
      </c>
      <c r="Q1874" s="226">
        <v>19.507000000000001</v>
      </c>
      <c r="R1874" s="226">
        <v>19.102</v>
      </c>
      <c r="S1874" s="226">
        <v>18.698</v>
      </c>
      <c r="T1874" s="226">
        <v>18.302</v>
      </c>
      <c r="U1874" s="226">
        <v>17.908999999999999</v>
      </c>
      <c r="V1874" s="226">
        <v>17.524999999999999</v>
      </c>
      <c r="W1874" s="226">
        <v>17.140999999999998</v>
      </c>
      <c r="X1874" s="226">
        <v>16.763999999999999</v>
      </c>
      <c r="Y1874" s="226">
        <v>16.399000000000001</v>
      </c>
      <c r="Z1874" s="226">
        <v>16.04</v>
      </c>
      <c r="AA1874" s="226">
        <v>15.683</v>
      </c>
      <c r="AB1874" s="226">
        <v>15.331</v>
      </c>
      <c r="AC1874" s="226">
        <v>14.993</v>
      </c>
      <c r="AD1874" s="226">
        <v>14.662000000000001</v>
      </c>
      <c r="AE1874" s="226">
        <v>14.337999999999999</v>
      </c>
      <c r="AF1874" s="226">
        <v>14.019</v>
      </c>
      <c r="AG1874" s="226">
        <v>13.707000000000001</v>
      </c>
      <c r="AH1874" s="226">
        <v>13.401</v>
      </c>
      <c r="AI1874" s="226">
        <v>13.102</v>
      </c>
      <c r="AJ1874" s="226">
        <v>12.808999999999999</v>
      </c>
    </row>
    <row r="1875" spans="1:36" x14ac:dyDescent="0.25">
      <c r="A1875" s="17"/>
      <c r="B1875" s="226" t="s">
        <v>2397</v>
      </c>
      <c r="D1875" s="226">
        <v>11.395</v>
      </c>
      <c r="E1875" s="226">
        <v>11.257999999999999</v>
      </c>
      <c r="F1875" s="226">
        <v>11.122999999999999</v>
      </c>
      <c r="G1875" s="226">
        <v>10.989000000000001</v>
      </c>
      <c r="H1875" s="226">
        <v>10.856999999999999</v>
      </c>
      <c r="I1875" s="226">
        <v>10.727</v>
      </c>
      <c r="J1875" s="226">
        <v>10.598000000000001</v>
      </c>
      <c r="K1875" s="226">
        <v>10.471</v>
      </c>
      <c r="L1875" s="226">
        <v>10.345000000000001</v>
      </c>
      <c r="M1875" s="226">
        <v>10.221</v>
      </c>
      <c r="N1875" s="226">
        <v>10.099</v>
      </c>
      <c r="O1875" s="226">
        <v>9.9770000000000003</v>
      </c>
      <c r="P1875" s="226">
        <v>9.8580000000000005</v>
      </c>
      <c r="Q1875" s="226">
        <v>9.7390000000000008</v>
      </c>
      <c r="R1875" s="226">
        <v>9.6229999999999993</v>
      </c>
      <c r="S1875" s="226">
        <v>9.5069999999999997</v>
      </c>
      <c r="T1875" s="226">
        <v>9.3930000000000007</v>
      </c>
      <c r="U1875" s="226">
        <v>9.2799999999999994</v>
      </c>
      <c r="V1875" s="226">
        <v>9.1690000000000005</v>
      </c>
      <c r="W1875" s="226">
        <v>9.0589999999999993</v>
      </c>
      <c r="X1875" s="226">
        <v>8.9499999999999993</v>
      </c>
      <c r="Y1875" s="226">
        <v>8.843</v>
      </c>
      <c r="Z1875" s="226">
        <v>8.7370000000000001</v>
      </c>
      <c r="AA1875" s="226">
        <v>8.6319999999999997</v>
      </c>
      <c r="AB1875" s="226">
        <v>8.5280000000000005</v>
      </c>
      <c r="AC1875" s="226">
        <v>8.4260000000000002</v>
      </c>
      <c r="AD1875" s="226">
        <v>8.3249999999999993</v>
      </c>
      <c r="AE1875" s="226">
        <v>8.2249999999999996</v>
      </c>
      <c r="AF1875" s="226">
        <v>8.1259999999999994</v>
      </c>
      <c r="AG1875" s="226">
        <v>8.0289999999999999</v>
      </c>
      <c r="AH1875" s="226">
        <v>7.9320000000000004</v>
      </c>
      <c r="AI1875" s="226">
        <v>7.8369999999999997</v>
      </c>
      <c r="AJ1875" s="226">
        <v>7.7430000000000003</v>
      </c>
    </row>
    <row r="1876" spans="1:36" x14ac:dyDescent="0.25">
      <c r="A1876" s="17"/>
      <c r="B1876" s="226" t="s">
        <v>2398</v>
      </c>
      <c r="D1876" s="226">
        <v>11.532999999999999</v>
      </c>
      <c r="E1876" s="226">
        <v>11.532999999999999</v>
      </c>
      <c r="F1876" s="226">
        <v>11.532999999999999</v>
      </c>
      <c r="G1876" s="226">
        <v>11.532999999999999</v>
      </c>
      <c r="H1876" s="226">
        <v>11.532999999999999</v>
      </c>
      <c r="I1876" s="226">
        <v>11.532999999999999</v>
      </c>
      <c r="J1876" s="226">
        <v>11.532999999999999</v>
      </c>
      <c r="K1876" s="226">
        <v>11.532999999999999</v>
      </c>
      <c r="L1876" s="226">
        <v>11.532999999999999</v>
      </c>
      <c r="M1876" s="226">
        <v>11.532999999999999</v>
      </c>
      <c r="N1876" s="226">
        <v>11.532999999999999</v>
      </c>
      <c r="O1876" s="226">
        <v>11.532999999999999</v>
      </c>
      <c r="P1876" s="226">
        <v>11.532999999999999</v>
      </c>
      <c r="Q1876" s="226">
        <v>11.532999999999999</v>
      </c>
      <c r="R1876" s="226">
        <v>11.532999999999999</v>
      </c>
      <c r="S1876" s="226">
        <v>11.532999999999999</v>
      </c>
      <c r="T1876" s="226">
        <v>11.532999999999999</v>
      </c>
      <c r="U1876" s="226">
        <v>11.532999999999999</v>
      </c>
      <c r="V1876" s="226">
        <v>11.532999999999999</v>
      </c>
      <c r="W1876" s="226">
        <v>11.532999999999999</v>
      </c>
      <c r="X1876" s="226">
        <v>11.532999999999999</v>
      </c>
      <c r="Y1876" s="226">
        <v>11.532999999999999</v>
      </c>
      <c r="Z1876" s="226">
        <v>11.532999999999999</v>
      </c>
      <c r="AA1876" s="226">
        <v>11.532999999999999</v>
      </c>
      <c r="AB1876" s="226">
        <v>11.532999999999999</v>
      </c>
      <c r="AC1876" s="226">
        <v>11.532999999999999</v>
      </c>
      <c r="AD1876" s="226">
        <v>11.532999999999999</v>
      </c>
      <c r="AE1876" s="226">
        <v>11.532999999999999</v>
      </c>
      <c r="AF1876" s="226">
        <v>11.532999999999999</v>
      </c>
      <c r="AG1876" s="226">
        <v>11.532999999999999</v>
      </c>
      <c r="AH1876" s="226">
        <v>11.532999999999999</v>
      </c>
      <c r="AI1876" s="226">
        <v>11.532999999999999</v>
      </c>
      <c r="AJ1876" s="226">
        <v>11.532999999999999</v>
      </c>
    </row>
    <row r="1877" spans="1:36" x14ac:dyDescent="0.25">
      <c r="A1877" s="17"/>
    </row>
    <row r="1878" spans="1:36" x14ac:dyDescent="0.25">
      <c r="A1878" s="17"/>
      <c r="B1878" s="226" t="s">
        <v>2215</v>
      </c>
    </row>
    <row r="1879" spans="1:36" x14ac:dyDescent="0.25">
      <c r="A1879" s="17"/>
      <c r="B1879" s="226" t="s">
        <v>2394</v>
      </c>
    </row>
    <row r="1880" spans="1:36" x14ac:dyDescent="0.25">
      <c r="A1880" s="17"/>
      <c r="B1880" s="226" t="s">
        <v>342</v>
      </c>
      <c r="D1880" s="226">
        <v>11.962999999999999</v>
      </c>
      <c r="E1880" s="226">
        <v>12.521000000000001</v>
      </c>
      <c r="F1880" s="226">
        <v>12.444000000000001</v>
      </c>
      <c r="G1880" s="226">
        <v>12.433</v>
      </c>
      <c r="H1880" s="226">
        <v>13.689</v>
      </c>
      <c r="I1880" s="226">
        <v>13.769</v>
      </c>
      <c r="J1880" s="226">
        <v>13.867000000000001</v>
      </c>
      <c r="K1880" s="226">
        <v>13.881</v>
      </c>
      <c r="L1880" s="226">
        <v>13.712</v>
      </c>
      <c r="M1880" s="226">
        <v>13.45</v>
      </c>
      <c r="N1880" s="226">
        <v>13.129</v>
      </c>
      <c r="O1880" s="226">
        <v>12.859</v>
      </c>
      <c r="P1880" s="226">
        <v>12.667</v>
      </c>
      <c r="Q1880" s="226">
        <v>12.516</v>
      </c>
      <c r="R1880" s="226">
        <v>12.303000000000001</v>
      </c>
      <c r="S1880" s="226">
        <v>12.135999999999999</v>
      </c>
      <c r="T1880" s="226">
        <v>12.038</v>
      </c>
      <c r="U1880" s="226">
        <v>11.929</v>
      </c>
      <c r="V1880" s="226">
        <v>11.779</v>
      </c>
      <c r="W1880" s="226">
        <v>11.617000000000001</v>
      </c>
      <c r="X1880" s="226">
        <v>11.488</v>
      </c>
      <c r="Y1880" s="226">
        <v>11.372999999999999</v>
      </c>
      <c r="Z1880" s="226">
        <v>11.327999999999999</v>
      </c>
      <c r="AA1880" s="226">
        <v>11.31</v>
      </c>
      <c r="AB1880" s="226">
        <v>11.288</v>
      </c>
      <c r="AC1880" s="226">
        <v>11.305</v>
      </c>
      <c r="AD1880" s="226">
        <v>11.340999999999999</v>
      </c>
      <c r="AE1880" s="226">
        <v>11.381</v>
      </c>
      <c r="AF1880" s="226">
        <v>11.427</v>
      </c>
      <c r="AG1880" s="226">
        <v>11.477</v>
      </c>
      <c r="AH1880" s="226">
        <v>11.545</v>
      </c>
      <c r="AI1880" s="226">
        <v>11.617000000000001</v>
      </c>
      <c r="AJ1880" s="226">
        <v>11.722</v>
      </c>
    </row>
    <row r="1881" spans="1:36" x14ac:dyDescent="0.25">
      <c r="A1881" s="17"/>
      <c r="B1881" s="226" t="s">
        <v>2395</v>
      </c>
    </row>
    <row r="1882" spans="1:36" x14ac:dyDescent="0.25">
      <c r="A1882" s="17"/>
      <c r="B1882" s="226" t="s">
        <v>342</v>
      </c>
      <c r="D1882" s="226">
        <v>8.1950000000000003</v>
      </c>
      <c r="E1882" s="226">
        <v>8.7669999999999995</v>
      </c>
      <c r="F1882" s="226">
        <v>8.4760000000000009</v>
      </c>
      <c r="G1882" s="226">
        <v>8.68</v>
      </c>
      <c r="H1882" s="226">
        <v>9.3659999999999997</v>
      </c>
      <c r="I1882" s="226">
        <v>9.5419999999999998</v>
      </c>
      <c r="J1882" s="226">
        <v>9.7720000000000002</v>
      </c>
      <c r="K1882" s="226">
        <v>9.9879999999999995</v>
      </c>
      <c r="L1882" s="226">
        <v>10.113</v>
      </c>
      <c r="M1882" s="226">
        <v>10.188000000000001</v>
      </c>
      <c r="N1882" s="226">
        <v>10.222</v>
      </c>
      <c r="O1882" s="226">
        <v>10.259</v>
      </c>
      <c r="P1882" s="226">
        <v>10.157</v>
      </c>
      <c r="Q1882" s="226">
        <v>10.01</v>
      </c>
      <c r="R1882" s="226">
        <v>9.7620000000000005</v>
      </c>
      <c r="S1882" s="226">
        <v>9.532</v>
      </c>
      <c r="T1882" s="226">
        <v>9.3360000000000003</v>
      </c>
      <c r="U1882" s="226">
        <v>9.1370000000000005</v>
      </c>
      <c r="V1882" s="226">
        <v>8.9390000000000001</v>
      </c>
      <c r="W1882" s="226">
        <v>8.766</v>
      </c>
      <c r="X1882" s="226">
        <v>8.6479999999999997</v>
      </c>
      <c r="Y1882" s="226">
        <v>8.5589999999999993</v>
      </c>
      <c r="Z1882" s="226">
        <v>8.5370000000000008</v>
      </c>
      <c r="AA1882" s="226">
        <v>8.5429999999999993</v>
      </c>
      <c r="AB1882" s="226">
        <v>8.5500000000000007</v>
      </c>
      <c r="AC1882" s="226">
        <v>8.5909999999999993</v>
      </c>
      <c r="AD1882" s="226">
        <v>8.6440000000000001</v>
      </c>
      <c r="AE1882" s="226">
        <v>8.6989999999999998</v>
      </c>
      <c r="AF1882" s="226">
        <v>8.7560000000000002</v>
      </c>
      <c r="AG1882" s="226">
        <v>8.8140000000000001</v>
      </c>
      <c r="AH1882" s="226">
        <v>8.8829999999999991</v>
      </c>
      <c r="AI1882" s="226">
        <v>8.9440000000000008</v>
      </c>
      <c r="AJ1882" s="226">
        <v>9.0389999999999997</v>
      </c>
    </row>
    <row r="1883" spans="1:36" x14ac:dyDescent="0.25">
      <c r="A1883" s="17"/>
      <c r="B1883" s="226" t="s">
        <v>2217</v>
      </c>
      <c r="D1883" s="226">
        <v>6.0000000000000001E-3</v>
      </c>
      <c r="E1883" s="226">
        <v>7.0000000000000001E-3</v>
      </c>
      <c r="F1883" s="226">
        <v>8.9999999999999993E-3</v>
      </c>
      <c r="G1883" s="226">
        <v>8.0000000000000002E-3</v>
      </c>
      <c r="H1883" s="226">
        <v>0.01</v>
      </c>
      <c r="I1883" s="226">
        <v>1.2E-2</v>
      </c>
      <c r="J1883" s="226">
        <v>1.4E-2</v>
      </c>
      <c r="K1883" s="226">
        <v>1.6E-2</v>
      </c>
      <c r="L1883" s="226">
        <v>1.7999999999999999E-2</v>
      </c>
      <c r="M1883" s="226">
        <v>1.9E-2</v>
      </c>
      <c r="N1883" s="226">
        <v>2.1000000000000001E-2</v>
      </c>
      <c r="O1883" s="226">
        <v>2.1999999999999999E-2</v>
      </c>
      <c r="P1883" s="226">
        <v>2.3E-2</v>
      </c>
      <c r="Q1883" s="226">
        <v>2.5000000000000001E-2</v>
      </c>
      <c r="R1883" s="226">
        <v>2.5999999999999999E-2</v>
      </c>
      <c r="S1883" s="226">
        <v>2.8000000000000001E-2</v>
      </c>
      <c r="T1883" s="226">
        <v>2.9000000000000001E-2</v>
      </c>
      <c r="U1883" s="226">
        <v>3.1E-2</v>
      </c>
      <c r="V1883" s="226">
        <v>3.2000000000000001E-2</v>
      </c>
      <c r="W1883" s="226">
        <v>3.3000000000000002E-2</v>
      </c>
      <c r="X1883" s="226">
        <v>3.4000000000000002E-2</v>
      </c>
      <c r="Y1883" s="226">
        <v>3.5999999999999997E-2</v>
      </c>
      <c r="Z1883" s="226">
        <v>3.6999999999999998E-2</v>
      </c>
      <c r="AA1883" s="226">
        <v>3.9E-2</v>
      </c>
      <c r="AB1883" s="226">
        <v>0.04</v>
      </c>
      <c r="AC1883" s="226">
        <v>4.2000000000000003E-2</v>
      </c>
      <c r="AD1883" s="226">
        <v>4.2999999999999997E-2</v>
      </c>
      <c r="AE1883" s="226">
        <v>4.4999999999999998E-2</v>
      </c>
      <c r="AF1883" s="226">
        <v>4.5999999999999999E-2</v>
      </c>
      <c r="AG1883" s="226">
        <v>4.8000000000000001E-2</v>
      </c>
      <c r="AH1883" s="226">
        <v>4.9000000000000002E-2</v>
      </c>
      <c r="AI1883" s="226">
        <v>5.0999999999999997E-2</v>
      </c>
      <c r="AJ1883" s="226">
        <v>5.1999999999999998E-2</v>
      </c>
    </row>
    <row r="1884" spans="1:36" x14ac:dyDescent="0.25">
      <c r="A1884" s="17"/>
      <c r="B1884" s="226" t="s">
        <v>22</v>
      </c>
      <c r="D1884" s="226">
        <v>0</v>
      </c>
      <c r="E1884" s="226">
        <v>0</v>
      </c>
      <c r="F1884" s="226">
        <v>0</v>
      </c>
      <c r="G1884" s="226">
        <v>0</v>
      </c>
      <c r="H1884" s="226">
        <v>0</v>
      </c>
      <c r="I1884" s="226">
        <v>0</v>
      </c>
      <c r="J1884" s="226">
        <v>0</v>
      </c>
      <c r="K1884" s="226">
        <v>0</v>
      </c>
      <c r="L1884" s="226">
        <v>0</v>
      </c>
      <c r="M1884" s="226">
        <v>0</v>
      </c>
      <c r="N1884" s="226">
        <v>0</v>
      </c>
      <c r="O1884" s="226">
        <v>0</v>
      </c>
      <c r="P1884" s="226">
        <v>0</v>
      </c>
      <c r="Q1884" s="226">
        <v>0</v>
      </c>
      <c r="R1884" s="226">
        <v>0</v>
      </c>
      <c r="S1884" s="226">
        <v>0</v>
      </c>
      <c r="T1884" s="226">
        <v>0</v>
      </c>
      <c r="U1884" s="226">
        <v>0</v>
      </c>
      <c r="V1884" s="226">
        <v>0</v>
      </c>
      <c r="W1884" s="226">
        <v>0</v>
      </c>
      <c r="X1884" s="226">
        <v>0</v>
      </c>
      <c r="Y1884" s="226">
        <v>0</v>
      </c>
      <c r="Z1884" s="226">
        <v>0</v>
      </c>
      <c r="AA1884" s="226">
        <v>0</v>
      </c>
      <c r="AB1884" s="226">
        <v>0</v>
      </c>
      <c r="AC1884" s="226">
        <v>0</v>
      </c>
      <c r="AD1884" s="226">
        <v>0</v>
      </c>
      <c r="AE1884" s="226">
        <v>0</v>
      </c>
      <c r="AF1884" s="226">
        <v>0</v>
      </c>
      <c r="AG1884" s="226">
        <v>0</v>
      </c>
      <c r="AH1884" s="226">
        <v>0</v>
      </c>
      <c r="AI1884" s="226">
        <v>0</v>
      </c>
      <c r="AJ1884" s="226">
        <v>0</v>
      </c>
    </row>
    <row r="1885" spans="1:36" x14ac:dyDescent="0.25">
      <c r="A1885" s="17"/>
      <c r="B1885" s="226" t="s">
        <v>2399</v>
      </c>
      <c r="D1885" s="226">
        <v>3.7509999999999999</v>
      </c>
      <c r="E1885" s="226">
        <v>6.6360000000000001</v>
      </c>
      <c r="F1885" s="226">
        <v>8.9719999999999995</v>
      </c>
      <c r="G1885" s="226">
        <v>7.9480000000000004</v>
      </c>
      <c r="H1885" s="226">
        <v>9.2940000000000005</v>
      </c>
      <c r="I1885" s="226">
        <v>9.6709999999999994</v>
      </c>
      <c r="J1885" s="226">
        <v>9.0210000000000008</v>
      </c>
      <c r="K1885" s="226">
        <v>9.0250000000000004</v>
      </c>
      <c r="L1885" s="226">
        <v>8.8149999999999995</v>
      </c>
      <c r="M1885" s="226">
        <v>8.4350000000000005</v>
      </c>
      <c r="N1885" s="226">
        <v>8.5760000000000005</v>
      </c>
      <c r="O1885" s="226">
        <v>8.8179999999999996</v>
      </c>
      <c r="P1885" s="226">
        <v>9.0329999999999995</v>
      </c>
      <c r="Q1885" s="226">
        <v>9.2360000000000007</v>
      </c>
      <c r="R1885" s="226">
        <v>9.4049999999999994</v>
      </c>
      <c r="S1885" s="226">
        <v>9.6059999999999999</v>
      </c>
      <c r="T1885" s="226">
        <v>9.9580000000000002</v>
      </c>
      <c r="U1885" s="226">
        <v>10.252000000000001</v>
      </c>
      <c r="V1885" s="226">
        <v>10.557</v>
      </c>
      <c r="W1885" s="226">
        <v>10.808999999999999</v>
      </c>
      <c r="X1885" s="226">
        <v>10.904999999999999</v>
      </c>
      <c r="Y1885" s="226">
        <v>11.228</v>
      </c>
      <c r="Z1885" s="226">
        <v>11.016999999999999</v>
      </c>
      <c r="AA1885" s="226">
        <v>11.129</v>
      </c>
      <c r="AB1885" s="226">
        <v>11.255000000000001</v>
      </c>
      <c r="AC1885" s="226">
        <v>11.154999999999999</v>
      </c>
      <c r="AD1885" s="226">
        <v>11.169</v>
      </c>
      <c r="AE1885" s="226">
        <v>11.336</v>
      </c>
      <c r="AF1885" s="226">
        <v>11.4</v>
      </c>
      <c r="AG1885" s="226">
        <v>11.565</v>
      </c>
      <c r="AH1885" s="226">
        <v>11.821999999999999</v>
      </c>
      <c r="AI1885" s="226">
        <v>12.031000000000001</v>
      </c>
      <c r="AJ1885" s="226">
        <v>12.327</v>
      </c>
    </row>
    <row r="1886" spans="1:36" x14ac:dyDescent="0.25">
      <c r="A1886" s="17"/>
      <c r="B1886" s="226" t="s">
        <v>2265</v>
      </c>
      <c r="D1886" s="226">
        <v>10.724</v>
      </c>
      <c r="E1886" s="226">
        <v>79.691000000000003</v>
      </c>
      <c r="F1886" s="226">
        <v>54.351999999999997</v>
      </c>
      <c r="G1886" s="226">
        <v>67.816000000000003</v>
      </c>
      <c r="H1886" s="226">
        <v>69.692999999999998</v>
      </c>
      <c r="I1886" s="226">
        <v>75.727999999999994</v>
      </c>
      <c r="J1886" s="226">
        <v>82.55</v>
      </c>
      <c r="K1886" s="226">
        <v>89.391999999999996</v>
      </c>
      <c r="L1886" s="226">
        <v>95.683000000000007</v>
      </c>
      <c r="M1886" s="226">
        <v>101.098</v>
      </c>
      <c r="N1886" s="226">
        <v>105.66500000000001</v>
      </c>
      <c r="O1886" s="226">
        <v>109.904</v>
      </c>
      <c r="P1886" s="226">
        <v>113.98</v>
      </c>
      <c r="Q1886" s="226">
        <v>117.79600000000001</v>
      </c>
      <c r="R1886" s="226">
        <v>120.14700000000001</v>
      </c>
      <c r="S1886" s="226">
        <v>122.157</v>
      </c>
      <c r="T1886" s="226">
        <v>124</v>
      </c>
      <c r="U1886" s="226">
        <v>125.233</v>
      </c>
      <c r="V1886" s="226">
        <v>125.494</v>
      </c>
      <c r="W1886" s="226">
        <v>125.604</v>
      </c>
      <c r="X1886" s="226">
        <v>126.49299999999999</v>
      </c>
      <c r="Y1886" s="226">
        <v>126.88</v>
      </c>
      <c r="Z1886" s="226">
        <v>128.65899999999999</v>
      </c>
      <c r="AA1886" s="226">
        <v>130.25200000000001</v>
      </c>
      <c r="AB1886" s="226">
        <v>131.50899999999999</v>
      </c>
      <c r="AC1886" s="226">
        <v>133.44</v>
      </c>
      <c r="AD1886" s="226">
        <v>135.35400000000001</v>
      </c>
      <c r="AE1886" s="226">
        <v>137.05699999999999</v>
      </c>
      <c r="AF1886" s="226">
        <v>138.70699999999999</v>
      </c>
      <c r="AG1886" s="226">
        <v>140.31800000000001</v>
      </c>
      <c r="AH1886" s="226">
        <v>141.91399999999999</v>
      </c>
      <c r="AI1886" s="226">
        <v>143.37</v>
      </c>
      <c r="AJ1886" s="226">
        <v>145.25399999999999</v>
      </c>
    </row>
    <row r="1887" spans="1:36" x14ac:dyDescent="0.25">
      <c r="A1887" s="17"/>
      <c r="B1887" s="226" t="s">
        <v>2218</v>
      </c>
      <c r="D1887" s="226">
        <v>59.533999999999999</v>
      </c>
      <c r="E1887" s="226">
        <v>59.92</v>
      </c>
      <c r="F1887" s="226">
        <v>55.75</v>
      </c>
      <c r="G1887" s="226">
        <v>56.959000000000003</v>
      </c>
      <c r="H1887" s="226">
        <v>61.01</v>
      </c>
      <c r="I1887" s="226">
        <v>60.216999999999999</v>
      </c>
      <c r="J1887" s="226">
        <v>60.326999999999998</v>
      </c>
      <c r="K1887" s="226">
        <v>60.023000000000003</v>
      </c>
      <c r="L1887" s="226">
        <v>59.347000000000001</v>
      </c>
      <c r="M1887" s="226">
        <v>58.584000000000003</v>
      </c>
      <c r="N1887" s="226">
        <v>57.372</v>
      </c>
      <c r="O1887" s="226">
        <v>56.317</v>
      </c>
      <c r="P1887" s="226">
        <v>55.552</v>
      </c>
      <c r="Q1887" s="226">
        <v>54.881999999999998</v>
      </c>
      <c r="R1887" s="226">
        <v>53.904000000000003</v>
      </c>
      <c r="S1887" s="226">
        <v>53.11</v>
      </c>
      <c r="T1887" s="226">
        <v>52.476999999999997</v>
      </c>
      <c r="U1887" s="226">
        <v>51.82</v>
      </c>
      <c r="V1887" s="226">
        <v>50.99</v>
      </c>
      <c r="W1887" s="226">
        <v>50.139000000000003</v>
      </c>
      <c r="X1887" s="226">
        <v>49.503999999999998</v>
      </c>
      <c r="Y1887" s="226">
        <v>48.838000000000001</v>
      </c>
      <c r="Z1887" s="226">
        <v>48.762</v>
      </c>
      <c r="AA1887" s="226">
        <v>48.646999999999998</v>
      </c>
      <c r="AB1887" s="226">
        <v>48.487000000000002</v>
      </c>
      <c r="AC1887" s="226">
        <v>48.604999999999997</v>
      </c>
      <c r="AD1887" s="226">
        <v>48.731000000000002</v>
      </c>
      <c r="AE1887" s="226">
        <v>48.780999999999999</v>
      </c>
      <c r="AF1887" s="226">
        <v>48.905000000000001</v>
      </c>
      <c r="AG1887" s="226">
        <v>49.040999999999997</v>
      </c>
      <c r="AH1887" s="226">
        <v>49.197000000000003</v>
      </c>
      <c r="AI1887" s="226">
        <v>49.341000000000001</v>
      </c>
      <c r="AJ1887" s="226">
        <v>49.655999999999999</v>
      </c>
    </row>
    <row r="1888" spans="1:36" x14ac:dyDescent="0.25">
      <c r="A1888" s="17"/>
      <c r="B1888" s="226" t="s">
        <v>19</v>
      </c>
      <c r="D1888" s="226">
        <v>0</v>
      </c>
      <c r="E1888" s="226">
        <v>2E-3</v>
      </c>
      <c r="F1888" s="226">
        <v>1E-3</v>
      </c>
      <c r="G1888" s="226">
        <v>1E-3</v>
      </c>
      <c r="H1888" s="226">
        <v>2E-3</v>
      </c>
      <c r="I1888" s="226">
        <v>2E-3</v>
      </c>
      <c r="J1888" s="226">
        <v>2E-3</v>
      </c>
      <c r="K1888" s="226">
        <v>2E-3</v>
      </c>
      <c r="L1888" s="226">
        <v>2E-3</v>
      </c>
      <c r="M1888" s="226">
        <v>2E-3</v>
      </c>
      <c r="N1888" s="226">
        <v>2E-3</v>
      </c>
      <c r="O1888" s="226">
        <v>2E-3</v>
      </c>
      <c r="P1888" s="226">
        <v>2E-3</v>
      </c>
      <c r="Q1888" s="226">
        <v>2E-3</v>
      </c>
      <c r="R1888" s="226">
        <v>2E-3</v>
      </c>
      <c r="S1888" s="226">
        <v>2E-3</v>
      </c>
      <c r="T1888" s="226">
        <v>2E-3</v>
      </c>
      <c r="U1888" s="226">
        <v>2E-3</v>
      </c>
      <c r="V1888" s="226">
        <v>2E-3</v>
      </c>
      <c r="W1888" s="226">
        <v>2E-3</v>
      </c>
      <c r="X1888" s="226">
        <v>1E-3</v>
      </c>
      <c r="Y1888" s="226">
        <v>1E-3</v>
      </c>
      <c r="Z1888" s="226">
        <v>1E-3</v>
      </c>
      <c r="AA1888" s="226">
        <v>1E-3</v>
      </c>
      <c r="AB1888" s="226">
        <v>1E-3</v>
      </c>
      <c r="AC1888" s="226">
        <v>1E-3</v>
      </c>
      <c r="AD1888" s="226">
        <v>1E-3</v>
      </c>
      <c r="AE1888" s="226">
        <v>1E-3</v>
      </c>
      <c r="AF1888" s="226">
        <v>1E-3</v>
      </c>
      <c r="AG1888" s="226">
        <v>1E-3</v>
      </c>
      <c r="AH1888" s="226">
        <v>2E-3</v>
      </c>
      <c r="AI1888" s="226">
        <v>2E-3</v>
      </c>
      <c r="AJ1888" s="226">
        <v>2E-3</v>
      </c>
    </row>
    <row r="1889" spans="1:36" x14ac:dyDescent="0.25">
      <c r="A1889" s="17"/>
      <c r="B1889" s="226" t="s">
        <v>2220</v>
      </c>
      <c r="D1889" s="226">
        <v>0</v>
      </c>
      <c r="E1889" s="226">
        <v>0</v>
      </c>
      <c r="F1889" s="226">
        <v>0</v>
      </c>
      <c r="G1889" s="226">
        <v>0</v>
      </c>
      <c r="H1889" s="226">
        <v>0</v>
      </c>
      <c r="I1889" s="226">
        <v>0</v>
      </c>
      <c r="J1889" s="226">
        <v>0</v>
      </c>
      <c r="K1889" s="226">
        <v>0</v>
      </c>
      <c r="L1889" s="226">
        <v>0</v>
      </c>
      <c r="M1889" s="226">
        <v>0</v>
      </c>
      <c r="N1889" s="226">
        <v>0</v>
      </c>
      <c r="O1889" s="226">
        <v>0</v>
      </c>
      <c r="P1889" s="226">
        <v>0</v>
      </c>
      <c r="Q1889" s="226">
        <v>0</v>
      </c>
      <c r="R1889" s="226">
        <v>0</v>
      </c>
      <c r="S1889" s="226">
        <v>0</v>
      </c>
      <c r="T1889" s="226">
        <v>0</v>
      </c>
      <c r="U1889" s="226">
        <v>0</v>
      </c>
      <c r="V1889" s="226">
        <v>0</v>
      </c>
      <c r="W1889" s="226">
        <v>0</v>
      </c>
      <c r="X1889" s="226">
        <v>0</v>
      </c>
      <c r="Y1889" s="226">
        <v>0</v>
      </c>
      <c r="Z1889" s="226">
        <v>0</v>
      </c>
      <c r="AA1889" s="226">
        <v>0</v>
      </c>
      <c r="AB1889" s="226">
        <v>0</v>
      </c>
      <c r="AC1889" s="226">
        <v>0</v>
      </c>
      <c r="AD1889" s="226">
        <v>0</v>
      </c>
      <c r="AE1889" s="226">
        <v>0</v>
      </c>
      <c r="AF1889" s="226">
        <v>0</v>
      </c>
      <c r="AG1889" s="226">
        <v>0</v>
      </c>
      <c r="AH1889" s="226">
        <v>0</v>
      </c>
      <c r="AI1889" s="226">
        <v>0</v>
      </c>
      <c r="AJ1889" s="226">
        <v>0</v>
      </c>
    </row>
    <row r="1890" spans="1:36" x14ac:dyDescent="0.25">
      <c r="A1890" s="17"/>
      <c r="B1890" s="226" t="s">
        <v>2222</v>
      </c>
      <c r="D1890" s="226">
        <v>65.744</v>
      </c>
      <c r="E1890" s="226">
        <v>63.232999999999997</v>
      </c>
      <c r="F1890" s="226">
        <v>61.671999999999997</v>
      </c>
      <c r="G1890" s="226">
        <v>61.395000000000003</v>
      </c>
      <c r="H1890" s="226">
        <v>64.617999999999995</v>
      </c>
      <c r="I1890" s="226">
        <v>64.465000000000003</v>
      </c>
      <c r="J1890" s="226">
        <v>65.206999999999994</v>
      </c>
      <c r="K1890" s="226">
        <v>65.421000000000006</v>
      </c>
      <c r="L1890" s="226">
        <v>65.14</v>
      </c>
      <c r="M1890" s="226">
        <v>64.712000000000003</v>
      </c>
      <c r="N1890" s="226">
        <v>63.817</v>
      </c>
      <c r="O1890" s="226">
        <v>63.057000000000002</v>
      </c>
      <c r="P1890" s="226">
        <v>62.591000000000001</v>
      </c>
      <c r="Q1890" s="226">
        <v>62.218000000000004</v>
      </c>
      <c r="R1890" s="226">
        <v>61.466000000000001</v>
      </c>
      <c r="S1890" s="226">
        <v>60.902999999999999</v>
      </c>
      <c r="T1890" s="226">
        <v>60.494999999999997</v>
      </c>
      <c r="U1890" s="226">
        <v>60</v>
      </c>
      <c r="V1890" s="226">
        <v>59.286000000000001</v>
      </c>
      <c r="W1890" s="226">
        <v>58.534999999999997</v>
      </c>
      <c r="X1890" s="226">
        <v>58.055</v>
      </c>
      <c r="Y1890" s="226">
        <v>57.500999999999998</v>
      </c>
      <c r="Z1890" s="226">
        <v>57.637999999999998</v>
      </c>
      <c r="AA1890" s="226">
        <v>57.719000000000001</v>
      </c>
      <c r="AB1890" s="226">
        <v>57.676000000000002</v>
      </c>
      <c r="AC1890" s="226">
        <v>57.994999999999997</v>
      </c>
      <c r="AD1890" s="226">
        <v>58.326999999999998</v>
      </c>
      <c r="AE1890" s="226">
        <v>58.563000000000002</v>
      </c>
      <c r="AF1890" s="226">
        <v>58.872999999999998</v>
      </c>
      <c r="AG1890" s="226">
        <v>59.179000000000002</v>
      </c>
      <c r="AH1890" s="226">
        <v>59.494</v>
      </c>
      <c r="AI1890" s="226">
        <v>59.805</v>
      </c>
      <c r="AJ1890" s="226">
        <v>60.317</v>
      </c>
    </row>
    <row r="1891" spans="1:36" x14ac:dyDescent="0.25">
      <c r="A1891" s="17"/>
      <c r="B1891" s="226" t="s">
        <v>2396</v>
      </c>
    </row>
    <row r="1892" spans="1:36" x14ac:dyDescent="0.25">
      <c r="A1892" s="17"/>
      <c r="B1892" s="226" t="s">
        <v>342</v>
      </c>
      <c r="D1892" s="226">
        <v>6.83</v>
      </c>
      <c r="E1892" s="226">
        <v>7.2430000000000003</v>
      </c>
      <c r="F1892" s="226">
        <v>7.1710000000000003</v>
      </c>
      <c r="G1892" s="226">
        <v>7.1440000000000001</v>
      </c>
      <c r="H1892" s="226">
        <v>7.8940000000000001</v>
      </c>
      <c r="I1892" s="226">
        <v>8.0150000000000006</v>
      </c>
      <c r="J1892" s="226">
        <v>8.1829999999999998</v>
      </c>
      <c r="K1892" s="226">
        <v>8.33</v>
      </c>
      <c r="L1892" s="226">
        <v>8.3879999999999999</v>
      </c>
      <c r="M1892" s="226">
        <v>8.4</v>
      </c>
      <c r="N1892" s="226">
        <v>8.3770000000000007</v>
      </c>
      <c r="O1892" s="226">
        <v>8.3819999999999997</v>
      </c>
      <c r="P1892" s="226">
        <v>8.4309999999999992</v>
      </c>
      <c r="Q1892" s="226">
        <v>8.4979999999999993</v>
      </c>
      <c r="R1892" s="226">
        <v>8.5079999999999991</v>
      </c>
      <c r="S1892" s="226">
        <v>8.5340000000000007</v>
      </c>
      <c r="T1892" s="226">
        <v>8.5920000000000005</v>
      </c>
      <c r="U1892" s="226">
        <v>8.6310000000000002</v>
      </c>
      <c r="V1892" s="226">
        <v>8.6219999999999999</v>
      </c>
      <c r="W1892" s="226">
        <v>8.5890000000000004</v>
      </c>
      <c r="X1892" s="226">
        <v>8.5640000000000001</v>
      </c>
      <c r="Y1892" s="226">
        <v>8.5350000000000001</v>
      </c>
      <c r="Z1892" s="226">
        <v>8.5459999999999994</v>
      </c>
      <c r="AA1892" s="226">
        <v>8.5679999999999996</v>
      </c>
      <c r="AB1892" s="226">
        <v>8.5790000000000006</v>
      </c>
      <c r="AC1892" s="226">
        <v>8.6110000000000007</v>
      </c>
      <c r="AD1892" s="226">
        <v>8.6539999999999999</v>
      </c>
      <c r="AE1892" s="226">
        <v>8.6910000000000007</v>
      </c>
      <c r="AF1892" s="226">
        <v>8.7279999999999998</v>
      </c>
      <c r="AG1892" s="226">
        <v>8.7639999999999993</v>
      </c>
      <c r="AH1892" s="226">
        <v>8.8079999999999998</v>
      </c>
      <c r="AI1892" s="226">
        <v>8.8550000000000004</v>
      </c>
      <c r="AJ1892" s="226">
        <v>8.9250000000000007</v>
      </c>
    </row>
    <row r="1893" spans="1:36" x14ac:dyDescent="0.25">
      <c r="A1893" s="17"/>
      <c r="B1893" s="226" t="s">
        <v>2217</v>
      </c>
      <c r="D1893" s="226">
        <v>2.145</v>
      </c>
      <c r="E1893" s="226">
        <v>2.145</v>
      </c>
      <c r="F1893" s="226">
        <v>2.2570000000000001</v>
      </c>
      <c r="G1893" s="226">
        <v>2.1680000000000001</v>
      </c>
      <c r="H1893" s="226">
        <v>2.3879999999999999</v>
      </c>
      <c r="I1893" s="226">
        <v>2.4239999999999999</v>
      </c>
      <c r="J1893" s="226">
        <v>2.4740000000000002</v>
      </c>
      <c r="K1893" s="226">
        <v>2.516</v>
      </c>
      <c r="L1893" s="226">
        <v>2.5310000000000001</v>
      </c>
      <c r="M1893" s="226">
        <v>2.532</v>
      </c>
      <c r="N1893" s="226">
        <v>2.5219999999999998</v>
      </c>
      <c r="O1893" s="226">
        <v>2.5209999999999999</v>
      </c>
      <c r="P1893" s="226">
        <v>2.5339999999999998</v>
      </c>
      <c r="Q1893" s="226">
        <v>2.5529999999999999</v>
      </c>
      <c r="R1893" s="226">
        <v>2.556</v>
      </c>
      <c r="S1893" s="226">
        <v>2.5640000000000001</v>
      </c>
      <c r="T1893" s="226">
        <v>2.5830000000000002</v>
      </c>
      <c r="U1893" s="226">
        <v>2.5960000000000001</v>
      </c>
      <c r="V1893" s="226">
        <v>2.5950000000000002</v>
      </c>
      <c r="W1893" s="226">
        <v>2.5859999999999999</v>
      </c>
      <c r="X1893" s="226">
        <v>2.58</v>
      </c>
      <c r="Y1893" s="226">
        <v>2.5720000000000001</v>
      </c>
      <c r="Z1893" s="226">
        <v>2.577</v>
      </c>
      <c r="AA1893" s="226">
        <v>2.585</v>
      </c>
      <c r="AB1893" s="226">
        <v>2.589</v>
      </c>
      <c r="AC1893" s="226">
        <v>2.6</v>
      </c>
      <c r="AD1893" s="226">
        <v>2.6139999999999999</v>
      </c>
      <c r="AE1893" s="226">
        <v>2.6259999999999999</v>
      </c>
      <c r="AF1893" s="226">
        <v>2.6379999999999999</v>
      </c>
      <c r="AG1893" s="226">
        <v>2.649</v>
      </c>
      <c r="AH1893" s="226">
        <v>2.6629999999999998</v>
      </c>
      <c r="AI1893" s="226">
        <v>2.6779999999999999</v>
      </c>
      <c r="AJ1893" s="226">
        <v>2.7</v>
      </c>
    </row>
    <row r="1894" spans="1:36" x14ac:dyDescent="0.25">
      <c r="A1894" s="17"/>
      <c r="B1894" s="226" t="s">
        <v>22</v>
      </c>
      <c r="D1894" s="226">
        <v>0</v>
      </c>
      <c r="E1894" s="226">
        <v>0</v>
      </c>
      <c r="F1894" s="226">
        <v>0</v>
      </c>
      <c r="G1894" s="226">
        <v>0</v>
      </c>
      <c r="H1894" s="226">
        <v>0</v>
      </c>
      <c r="I1894" s="226">
        <v>0</v>
      </c>
      <c r="J1894" s="226">
        <v>0</v>
      </c>
      <c r="K1894" s="226">
        <v>0</v>
      </c>
      <c r="L1894" s="226">
        <v>0</v>
      </c>
      <c r="M1894" s="226">
        <v>0</v>
      </c>
      <c r="N1894" s="226">
        <v>0</v>
      </c>
      <c r="O1894" s="226">
        <v>0</v>
      </c>
      <c r="P1894" s="226">
        <v>0</v>
      </c>
      <c r="Q1894" s="226">
        <v>0</v>
      </c>
      <c r="R1894" s="226">
        <v>0</v>
      </c>
      <c r="S1894" s="226">
        <v>0</v>
      </c>
      <c r="T1894" s="226">
        <v>0</v>
      </c>
      <c r="U1894" s="226">
        <v>0</v>
      </c>
      <c r="V1894" s="226">
        <v>0</v>
      </c>
      <c r="W1894" s="226">
        <v>0</v>
      </c>
      <c r="X1894" s="226">
        <v>0</v>
      </c>
      <c r="Y1894" s="226">
        <v>0</v>
      </c>
      <c r="Z1894" s="226">
        <v>0</v>
      </c>
      <c r="AA1894" s="226">
        <v>0</v>
      </c>
      <c r="AB1894" s="226">
        <v>0</v>
      </c>
      <c r="AC1894" s="226">
        <v>0</v>
      </c>
      <c r="AD1894" s="226">
        <v>0</v>
      </c>
      <c r="AE1894" s="226">
        <v>0</v>
      </c>
      <c r="AF1894" s="226">
        <v>0</v>
      </c>
      <c r="AG1894" s="226">
        <v>0</v>
      </c>
      <c r="AH1894" s="226">
        <v>0</v>
      </c>
      <c r="AI1894" s="226">
        <v>0</v>
      </c>
      <c r="AJ1894" s="226">
        <v>0</v>
      </c>
    </row>
    <row r="1895" spans="1:36" x14ac:dyDescent="0.25">
      <c r="A1895" s="17"/>
      <c r="B1895" s="226" t="s">
        <v>2399</v>
      </c>
      <c r="D1895" s="226">
        <v>0</v>
      </c>
      <c r="E1895" s="226">
        <v>0</v>
      </c>
      <c r="F1895" s="226">
        <v>0</v>
      </c>
      <c r="G1895" s="226">
        <v>0</v>
      </c>
      <c r="H1895" s="226">
        <v>0</v>
      </c>
      <c r="I1895" s="226">
        <v>0</v>
      </c>
      <c r="J1895" s="226">
        <v>0</v>
      </c>
      <c r="K1895" s="226">
        <v>0</v>
      </c>
      <c r="L1895" s="226">
        <v>0</v>
      </c>
      <c r="M1895" s="226">
        <v>0</v>
      </c>
      <c r="N1895" s="226">
        <v>0</v>
      </c>
      <c r="O1895" s="226">
        <v>0</v>
      </c>
      <c r="P1895" s="226">
        <v>0</v>
      </c>
      <c r="Q1895" s="226">
        <v>0</v>
      </c>
      <c r="R1895" s="226">
        <v>0</v>
      </c>
      <c r="S1895" s="226">
        <v>0</v>
      </c>
      <c r="T1895" s="226">
        <v>0</v>
      </c>
      <c r="U1895" s="226">
        <v>0</v>
      </c>
      <c r="V1895" s="226">
        <v>0</v>
      </c>
      <c r="W1895" s="226">
        <v>0</v>
      </c>
      <c r="X1895" s="226">
        <v>0</v>
      </c>
      <c r="Y1895" s="226">
        <v>0</v>
      </c>
      <c r="Z1895" s="226">
        <v>0</v>
      </c>
      <c r="AA1895" s="226">
        <v>0</v>
      </c>
      <c r="AB1895" s="226">
        <v>0</v>
      </c>
      <c r="AC1895" s="226">
        <v>0</v>
      </c>
      <c r="AD1895" s="226">
        <v>0</v>
      </c>
      <c r="AE1895" s="226">
        <v>0</v>
      </c>
      <c r="AF1895" s="226">
        <v>0</v>
      </c>
      <c r="AG1895" s="226">
        <v>0</v>
      </c>
      <c r="AH1895" s="226">
        <v>0</v>
      </c>
      <c r="AI1895" s="226">
        <v>0</v>
      </c>
      <c r="AJ1895" s="226">
        <v>0</v>
      </c>
    </row>
    <row r="1896" spans="1:36" x14ac:dyDescent="0.25">
      <c r="A1896" s="17"/>
      <c r="B1896" s="226" t="s">
        <v>2265</v>
      </c>
      <c r="D1896" s="226">
        <v>0</v>
      </c>
      <c r="E1896" s="226">
        <v>0</v>
      </c>
      <c r="F1896" s="226">
        <v>0</v>
      </c>
      <c r="G1896" s="226">
        <v>0</v>
      </c>
      <c r="H1896" s="226">
        <v>0</v>
      </c>
      <c r="I1896" s="226">
        <v>0</v>
      </c>
      <c r="J1896" s="226">
        <v>0</v>
      </c>
      <c r="K1896" s="226">
        <v>0</v>
      </c>
      <c r="L1896" s="226">
        <v>0</v>
      </c>
      <c r="M1896" s="226">
        <v>0</v>
      </c>
      <c r="N1896" s="226">
        <v>0</v>
      </c>
      <c r="O1896" s="226">
        <v>0</v>
      </c>
      <c r="P1896" s="226">
        <v>0</v>
      </c>
      <c r="Q1896" s="226">
        <v>0</v>
      </c>
      <c r="R1896" s="226">
        <v>0</v>
      </c>
      <c r="S1896" s="226">
        <v>0</v>
      </c>
      <c r="T1896" s="226">
        <v>0</v>
      </c>
      <c r="U1896" s="226">
        <v>0</v>
      </c>
      <c r="V1896" s="226">
        <v>0</v>
      </c>
      <c r="W1896" s="226">
        <v>0</v>
      </c>
      <c r="X1896" s="226">
        <v>0</v>
      </c>
      <c r="Y1896" s="226">
        <v>0</v>
      </c>
      <c r="Z1896" s="226">
        <v>0</v>
      </c>
      <c r="AA1896" s="226">
        <v>0</v>
      </c>
      <c r="AB1896" s="226">
        <v>0</v>
      </c>
      <c r="AC1896" s="226">
        <v>0</v>
      </c>
      <c r="AD1896" s="226">
        <v>0</v>
      </c>
      <c r="AE1896" s="226">
        <v>0</v>
      </c>
      <c r="AF1896" s="226">
        <v>0</v>
      </c>
      <c r="AG1896" s="226">
        <v>0</v>
      </c>
      <c r="AH1896" s="226">
        <v>0</v>
      </c>
      <c r="AI1896" s="226">
        <v>0</v>
      </c>
      <c r="AJ1896" s="226">
        <v>0</v>
      </c>
    </row>
    <row r="1897" spans="1:36" x14ac:dyDescent="0.25">
      <c r="A1897" s="17"/>
      <c r="B1897" s="226" t="s">
        <v>2218</v>
      </c>
      <c r="D1897" s="226">
        <v>0</v>
      </c>
      <c r="E1897" s="226">
        <v>0</v>
      </c>
      <c r="F1897" s="226">
        <v>0</v>
      </c>
      <c r="G1897" s="226">
        <v>0</v>
      </c>
      <c r="H1897" s="226">
        <v>0</v>
      </c>
      <c r="I1897" s="226">
        <v>0</v>
      </c>
      <c r="J1897" s="226">
        <v>0</v>
      </c>
      <c r="K1897" s="226">
        <v>0</v>
      </c>
      <c r="L1897" s="226">
        <v>0</v>
      </c>
      <c r="M1897" s="226">
        <v>0</v>
      </c>
      <c r="N1897" s="226">
        <v>0</v>
      </c>
      <c r="O1897" s="226">
        <v>0</v>
      </c>
      <c r="P1897" s="226">
        <v>0</v>
      </c>
      <c r="Q1897" s="226">
        <v>0</v>
      </c>
      <c r="R1897" s="226">
        <v>0</v>
      </c>
      <c r="S1897" s="226">
        <v>0</v>
      </c>
      <c r="T1897" s="226">
        <v>0</v>
      </c>
      <c r="U1897" s="226">
        <v>0</v>
      </c>
      <c r="V1897" s="226">
        <v>0</v>
      </c>
      <c r="W1897" s="226">
        <v>0</v>
      </c>
      <c r="X1897" s="226">
        <v>0</v>
      </c>
      <c r="Y1897" s="226">
        <v>0</v>
      </c>
      <c r="Z1897" s="226">
        <v>0</v>
      </c>
      <c r="AA1897" s="226">
        <v>0</v>
      </c>
      <c r="AB1897" s="226">
        <v>0</v>
      </c>
      <c r="AC1897" s="226">
        <v>0</v>
      </c>
      <c r="AD1897" s="226">
        <v>0</v>
      </c>
      <c r="AE1897" s="226">
        <v>0</v>
      </c>
      <c r="AF1897" s="226">
        <v>0</v>
      </c>
      <c r="AG1897" s="226">
        <v>0</v>
      </c>
      <c r="AH1897" s="226">
        <v>0</v>
      </c>
      <c r="AI1897" s="226">
        <v>0</v>
      </c>
      <c r="AJ1897" s="226">
        <v>0</v>
      </c>
    </row>
    <row r="1898" spans="1:36" x14ac:dyDescent="0.25">
      <c r="A1898" s="17"/>
      <c r="B1898" s="226" t="s">
        <v>19</v>
      </c>
      <c r="D1898" s="226">
        <v>0</v>
      </c>
      <c r="E1898" s="226">
        <v>0</v>
      </c>
      <c r="F1898" s="226">
        <v>0</v>
      </c>
      <c r="G1898" s="226">
        <v>0</v>
      </c>
      <c r="H1898" s="226">
        <v>0</v>
      </c>
      <c r="I1898" s="226">
        <v>0</v>
      </c>
      <c r="J1898" s="226">
        <v>0</v>
      </c>
      <c r="K1898" s="226">
        <v>0</v>
      </c>
      <c r="L1898" s="226">
        <v>0</v>
      </c>
      <c r="M1898" s="226">
        <v>0</v>
      </c>
      <c r="N1898" s="226">
        <v>0</v>
      </c>
      <c r="O1898" s="226">
        <v>0</v>
      </c>
      <c r="P1898" s="226">
        <v>0</v>
      </c>
      <c r="Q1898" s="226">
        <v>0</v>
      </c>
      <c r="R1898" s="226">
        <v>0</v>
      </c>
      <c r="S1898" s="226">
        <v>0</v>
      </c>
      <c r="T1898" s="226">
        <v>0</v>
      </c>
      <c r="U1898" s="226">
        <v>0</v>
      </c>
      <c r="V1898" s="226">
        <v>0</v>
      </c>
      <c r="W1898" s="226">
        <v>0</v>
      </c>
      <c r="X1898" s="226">
        <v>0</v>
      </c>
      <c r="Y1898" s="226">
        <v>0</v>
      </c>
      <c r="Z1898" s="226">
        <v>0</v>
      </c>
      <c r="AA1898" s="226">
        <v>0</v>
      </c>
      <c r="AB1898" s="226">
        <v>0</v>
      </c>
      <c r="AC1898" s="226">
        <v>0</v>
      </c>
      <c r="AD1898" s="226">
        <v>0</v>
      </c>
      <c r="AE1898" s="226">
        <v>0</v>
      </c>
      <c r="AF1898" s="226">
        <v>0</v>
      </c>
      <c r="AG1898" s="226">
        <v>0</v>
      </c>
      <c r="AH1898" s="226">
        <v>0</v>
      </c>
      <c r="AI1898" s="226">
        <v>0</v>
      </c>
      <c r="AJ1898" s="226">
        <v>0</v>
      </c>
    </row>
    <row r="1899" spans="1:36" x14ac:dyDescent="0.25">
      <c r="A1899" s="17"/>
      <c r="B1899" s="226" t="s">
        <v>2220</v>
      </c>
      <c r="D1899" s="226">
        <v>0</v>
      </c>
      <c r="E1899" s="226">
        <v>0</v>
      </c>
      <c r="F1899" s="226">
        <v>0</v>
      </c>
      <c r="G1899" s="226">
        <v>0</v>
      </c>
      <c r="H1899" s="226">
        <v>0</v>
      </c>
      <c r="I1899" s="226">
        <v>0</v>
      </c>
      <c r="J1899" s="226">
        <v>0</v>
      </c>
      <c r="K1899" s="226">
        <v>0</v>
      </c>
      <c r="L1899" s="226">
        <v>0</v>
      </c>
      <c r="M1899" s="226">
        <v>0</v>
      </c>
      <c r="N1899" s="226">
        <v>0</v>
      </c>
      <c r="O1899" s="226">
        <v>0</v>
      </c>
      <c r="P1899" s="226">
        <v>0</v>
      </c>
      <c r="Q1899" s="226">
        <v>0</v>
      </c>
      <c r="R1899" s="226">
        <v>0</v>
      </c>
      <c r="S1899" s="226">
        <v>0</v>
      </c>
      <c r="T1899" s="226">
        <v>0</v>
      </c>
      <c r="U1899" s="226">
        <v>0</v>
      </c>
      <c r="V1899" s="226">
        <v>0</v>
      </c>
      <c r="W1899" s="226">
        <v>0</v>
      </c>
      <c r="X1899" s="226">
        <v>0</v>
      </c>
      <c r="Y1899" s="226">
        <v>0</v>
      </c>
      <c r="Z1899" s="226">
        <v>0</v>
      </c>
      <c r="AA1899" s="226">
        <v>0</v>
      </c>
      <c r="AB1899" s="226">
        <v>0</v>
      </c>
      <c r="AC1899" s="226">
        <v>0</v>
      </c>
      <c r="AD1899" s="226">
        <v>0</v>
      </c>
      <c r="AE1899" s="226">
        <v>0</v>
      </c>
      <c r="AF1899" s="226">
        <v>0</v>
      </c>
      <c r="AG1899" s="226">
        <v>0</v>
      </c>
      <c r="AH1899" s="226">
        <v>0</v>
      </c>
      <c r="AI1899" s="226">
        <v>0</v>
      </c>
      <c r="AJ1899" s="226">
        <v>0</v>
      </c>
    </row>
    <row r="1900" spans="1:36" x14ac:dyDescent="0.25">
      <c r="A1900" s="17"/>
      <c r="B1900" s="226" t="s">
        <v>2221</v>
      </c>
      <c r="D1900" s="226">
        <v>0</v>
      </c>
      <c r="E1900" s="226">
        <v>0</v>
      </c>
      <c r="F1900" s="226">
        <v>0</v>
      </c>
      <c r="G1900" s="226">
        <v>0</v>
      </c>
      <c r="H1900" s="226">
        <v>0</v>
      </c>
      <c r="I1900" s="226">
        <v>0</v>
      </c>
      <c r="J1900" s="226">
        <v>0</v>
      </c>
      <c r="K1900" s="226">
        <v>0</v>
      </c>
      <c r="L1900" s="226">
        <v>0</v>
      </c>
      <c r="M1900" s="226">
        <v>0</v>
      </c>
      <c r="N1900" s="226">
        <v>0</v>
      </c>
      <c r="O1900" s="226">
        <v>0</v>
      </c>
      <c r="P1900" s="226">
        <v>0</v>
      </c>
      <c r="Q1900" s="226">
        <v>0</v>
      </c>
      <c r="R1900" s="226">
        <v>0</v>
      </c>
      <c r="S1900" s="226">
        <v>0</v>
      </c>
      <c r="T1900" s="226">
        <v>0</v>
      </c>
      <c r="U1900" s="226">
        <v>0</v>
      </c>
      <c r="V1900" s="226">
        <v>0</v>
      </c>
      <c r="W1900" s="226">
        <v>0</v>
      </c>
      <c r="X1900" s="226">
        <v>0</v>
      </c>
      <c r="Y1900" s="226">
        <v>0</v>
      </c>
      <c r="Z1900" s="226">
        <v>0</v>
      </c>
      <c r="AA1900" s="226">
        <v>0</v>
      </c>
      <c r="AB1900" s="226">
        <v>0</v>
      </c>
      <c r="AC1900" s="226">
        <v>0</v>
      </c>
      <c r="AD1900" s="226">
        <v>0</v>
      </c>
      <c r="AE1900" s="226">
        <v>0</v>
      </c>
      <c r="AF1900" s="226">
        <v>0</v>
      </c>
      <c r="AG1900" s="226">
        <v>0</v>
      </c>
      <c r="AH1900" s="226">
        <v>0</v>
      </c>
      <c r="AI1900" s="226">
        <v>0</v>
      </c>
      <c r="AJ1900" s="226">
        <v>0</v>
      </c>
    </row>
    <row r="1901" spans="1:36" x14ac:dyDescent="0.25">
      <c r="A1901" s="17"/>
      <c r="B1901" s="226" t="s">
        <v>2222</v>
      </c>
      <c r="D1901" s="226">
        <v>0</v>
      </c>
      <c r="E1901" s="226">
        <v>0</v>
      </c>
      <c r="F1901" s="226">
        <v>0</v>
      </c>
      <c r="G1901" s="226">
        <v>0</v>
      </c>
      <c r="H1901" s="226">
        <v>0</v>
      </c>
      <c r="I1901" s="226">
        <v>0</v>
      </c>
      <c r="J1901" s="226">
        <v>0</v>
      </c>
      <c r="K1901" s="226">
        <v>0</v>
      </c>
      <c r="L1901" s="226">
        <v>0</v>
      </c>
      <c r="M1901" s="226">
        <v>0</v>
      </c>
      <c r="N1901" s="226">
        <v>0</v>
      </c>
      <c r="O1901" s="226">
        <v>0</v>
      </c>
      <c r="P1901" s="226">
        <v>0</v>
      </c>
      <c r="Q1901" s="226">
        <v>0</v>
      </c>
      <c r="R1901" s="226">
        <v>0</v>
      </c>
      <c r="S1901" s="226">
        <v>0</v>
      </c>
      <c r="T1901" s="226">
        <v>0</v>
      </c>
      <c r="U1901" s="226">
        <v>0</v>
      </c>
      <c r="V1901" s="226">
        <v>0</v>
      </c>
      <c r="W1901" s="226">
        <v>0</v>
      </c>
      <c r="X1901" s="226">
        <v>0</v>
      </c>
      <c r="Y1901" s="226">
        <v>0</v>
      </c>
      <c r="Z1901" s="226">
        <v>0</v>
      </c>
      <c r="AA1901" s="226">
        <v>0</v>
      </c>
      <c r="AB1901" s="226">
        <v>0</v>
      </c>
      <c r="AC1901" s="226">
        <v>0</v>
      </c>
      <c r="AD1901" s="226">
        <v>0</v>
      </c>
      <c r="AE1901" s="226">
        <v>0</v>
      </c>
      <c r="AF1901" s="226">
        <v>0</v>
      </c>
      <c r="AG1901" s="226">
        <v>0</v>
      </c>
      <c r="AH1901" s="226">
        <v>0</v>
      </c>
      <c r="AI1901" s="226">
        <v>0</v>
      </c>
      <c r="AJ1901" s="226">
        <v>0</v>
      </c>
    </row>
    <row r="1902" spans="1:36" x14ac:dyDescent="0.25">
      <c r="A1902" s="17"/>
      <c r="B1902" s="226" t="s">
        <v>2397</v>
      </c>
    </row>
    <row r="1903" spans="1:36" x14ac:dyDescent="0.25">
      <c r="A1903" s="17"/>
      <c r="B1903" s="226" t="s">
        <v>342</v>
      </c>
      <c r="D1903" s="226">
        <v>2.3980000000000001</v>
      </c>
      <c r="E1903" s="226">
        <v>2.56</v>
      </c>
      <c r="F1903" s="226">
        <v>2.145</v>
      </c>
      <c r="G1903" s="226">
        <v>2.214</v>
      </c>
      <c r="H1903" s="226">
        <v>2.2639999999999998</v>
      </c>
      <c r="I1903" s="226">
        <v>2.2229999999999999</v>
      </c>
      <c r="J1903" s="226">
        <v>2.2010000000000001</v>
      </c>
      <c r="K1903" s="226">
        <v>2.137</v>
      </c>
      <c r="L1903" s="226">
        <v>2.0449999999999999</v>
      </c>
      <c r="M1903" s="226">
        <v>1.9419999999999999</v>
      </c>
      <c r="N1903" s="226">
        <v>1.833</v>
      </c>
      <c r="O1903" s="226">
        <v>1.7290000000000001</v>
      </c>
      <c r="P1903" s="226">
        <v>1.625</v>
      </c>
      <c r="Q1903" s="226">
        <v>1.5209999999999999</v>
      </c>
      <c r="R1903" s="226">
        <v>1.42</v>
      </c>
      <c r="S1903" s="226">
        <v>1.3180000000000001</v>
      </c>
      <c r="T1903" s="226">
        <v>1.22</v>
      </c>
      <c r="U1903" s="226">
        <v>1.137</v>
      </c>
      <c r="V1903" s="226">
        <v>1.0580000000000001</v>
      </c>
      <c r="W1903" s="226">
        <v>0.98899999999999999</v>
      </c>
      <c r="X1903" s="226">
        <v>0.92600000000000005</v>
      </c>
      <c r="Y1903" s="226">
        <v>0.86599999999999999</v>
      </c>
      <c r="Z1903" s="226">
        <v>0.81200000000000006</v>
      </c>
      <c r="AA1903" s="226">
        <v>0.76300000000000001</v>
      </c>
      <c r="AB1903" s="226">
        <v>0.71599999999999997</v>
      </c>
      <c r="AC1903" s="226">
        <v>0.67200000000000004</v>
      </c>
      <c r="AD1903" s="226">
        <v>0.63400000000000001</v>
      </c>
      <c r="AE1903" s="226">
        <v>0.6</v>
      </c>
      <c r="AF1903" s="226">
        <v>0.56999999999999995</v>
      </c>
      <c r="AG1903" s="226">
        <v>0.54</v>
      </c>
      <c r="AH1903" s="226">
        <v>0.51200000000000001</v>
      </c>
      <c r="AI1903" s="226">
        <v>0.48599999999999999</v>
      </c>
      <c r="AJ1903" s="226">
        <v>0.46300000000000002</v>
      </c>
    </row>
    <row r="1904" spans="1:36" x14ac:dyDescent="0.25">
      <c r="A1904" s="17"/>
      <c r="B1904" s="226" t="s">
        <v>2217</v>
      </c>
      <c r="D1904" s="226">
        <v>14.813000000000001</v>
      </c>
      <c r="E1904" s="226">
        <v>16.231000000000002</v>
      </c>
      <c r="F1904" s="226">
        <v>15.513</v>
      </c>
      <c r="G1904" s="226">
        <v>15.936</v>
      </c>
      <c r="H1904" s="226">
        <v>17.744</v>
      </c>
      <c r="I1904" s="226">
        <v>18.864999999999998</v>
      </c>
      <c r="J1904" s="226">
        <v>20.248000000000001</v>
      </c>
      <c r="K1904" s="226">
        <v>20.965</v>
      </c>
      <c r="L1904" s="226">
        <v>21.196999999999999</v>
      </c>
      <c r="M1904" s="226">
        <v>21.126999999999999</v>
      </c>
      <c r="N1904" s="226">
        <v>20.712</v>
      </c>
      <c r="O1904" s="226">
        <v>20.236999999999998</v>
      </c>
      <c r="P1904" s="226">
        <v>19.677</v>
      </c>
      <c r="Q1904" s="226">
        <v>19.015999999999998</v>
      </c>
      <c r="R1904" s="226">
        <v>18.277000000000001</v>
      </c>
      <c r="S1904" s="226">
        <v>17.411999999999999</v>
      </c>
      <c r="T1904" s="226">
        <v>16.527000000000001</v>
      </c>
      <c r="U1904" s="226">
        <v>15.769</v>
      </c>
      <c r="V1904" s="226">
        <v>15</v>
      </c>
      <c r="W1904" s="226">
        <v>14.29</v>
      </c>
      <c r="X1904" s="226">
        <v>13.631</v>
      </c>
      <c r="Y1904" s="226">
        <v>12.948</v>
      </c>
      <c r="Z1904" s="226">
        <v>12.361000000000001</v>
      </c>
      <c r="AA1904" s="226">
        <v>11.78</v>
      </c>
      <c r="AB1904" s="226">
        <v>11.212999999999999</v>
      </c>
      <c r="AC1904" s="226">
        <v>10.663</v>
      </c>
      <c r="AD1904" s="226">
        <v>10.189</v>
      </c>
      <c r="AE1904" s="226">
        <v>9.7569999999999997</v>
      </c>
      <c r="AF1904" s="226">
        <v>9.36</v>
      </c>
      <c r="AG1904" s="226">
        <v>8.9580000000000002</v>
      </c>
      <c r="AH1904" s="226">
        <v>8.5519999999999996</v>
      </c>
      <c r="AI1904" s="226">
        <v>8.1820000000000004</v>
      </c>
      <c r="AJ1904" s="226">
        <v>7.835</v>
      </c>
    </row>
    <row r="1905" spans="1:36" x14ac:dyDescent="0.25">
      <c r="A1905" s="17"/>
      <c r="B1905" s="226" t="s">
        <v>22</v>
      </c>
      <c r="D1905" s="226">
        <v>0</v>
      </c>
      <c r="E1905" s="226">
        <v>0</v>
      </c>
      <c r="F1905" s="226">
        <v>0</v>
      </c>
      <c r="G1905" s="226">
        <v>0</v>
      </c>
      <c r="H1905" s="226">
        <v>0</v>
      </c>
      <c r="I1905" s="226">
        <v>0</v>
      </c>
      <c r="J1905" s="226">
        <v>0</v>
      </c>
      <c r="K1905" s="226">
        <v>0</v>
      </c>
      <c r="L1905" s="226">
        <v>0</v>
      </c>
      <c r="M1905" s="226">
        <v>0</v>
      </c>
      <c r="N1905" s="226">
        <v>0</v>
      </c>
      <c r="O1905" s="226">
        <v>0</v>
      </c>
      <c r="P1905" s="226">
        <v>0</v>
      </c>
      <c r="Q1905" s="226">
        <v>0</v>
      </c>
      <c r="R1905" s="226">
        <v>0</v>
      </c>
      <c r="S1905" s="226">
        <v>0</v>
      </c>
      <c r="T1905" s="226">
        <v>0</v>
      </c>
      <c r="U1905" s="226">
        <v>0</v>
      </c>
      <c r="V1905" s="226">
        <v>0</v>
      </c>
      <c r="W1905" s="226">
        <v>0</v>
      </c>
      <c r="X1905" s="226">
        <v>0</v>
      </c>
      <c r="Y1905" s="226">
        <v>0</v>
      </c>
      <c r="Z1905" s="226">
        <v>0</v>
      </c>
      <c r="AA1905" s="226">
        <v>0</v>
      </c>
      <c r="AB1905" s="226">
        <v>0</v>
      </c>
      <c r="AC1905" s="226">
        <v>0</v>
      </c>
      <c r="AD1905" s="226">
        <v>0</v>
      </c>
      <c r="AE1905" s="226">
        <v>0</v>
      </c>
      <c r="AF1905" s="226">
        <v>0</v>
      </c>
      <c r="AG1905" s="226">
        <v>0</v>
      </c>
      <c r="AH1905" s="226">
        <v>0</v>
      </c>
      <c r="AI1905" s="226">
        <v>0</v>
      </c>
      <c r="AJ1905" s="226">
        <v>0</v>
      </c>
    </row>
    <row r="1906" spans="1:36" x14ac:dyDescent="0.25">
      <c r="A1906" s="17"/>
      <c r="B1906" s="226" t="s">
        <v>2399</v>
      </c>
      <c r="D1906" s="226">
        <v>12.053000000000001</v>
      </c>
      <c r="E1906" s="226">
        <v>17.936</v>
      </c>
      <c r="F1906" s="226">
        <v>17.606000000000002</v>
      </c>
      <c r="G1906" s="226">
        <v>16.212</v>
      </c>
      <c r="H1906" s="226">
        <v>17.617000000000001</v>
      </c>
      <c r="I1906" s="226">
        <v>16.795000000000002</v>
      </c>
      <c r="J1906" s="226">
        <v>15.153</v>
      </c>
      <c r="K1906" s="226">
        <v>14.003</v>
      </c>
      <c r="L1906" s="226">
        <v>12.667999999999999</v>
      </c>
      <c r="M1906" s="226">
        <v>11.301</v>
      </c>
      <c r="N1906" s="226">
        <v>10.406000000000001</v>
      </c>
      <c r="O1906" s="226">
        <v>9.6460000000000008</v>
      </c>
      <c r="P1906" s="226">
        <v>8.8919999999999995</v>
      </c>
      <c r="Q1906" s="226">
        <v>8.1579999999999995</v>
      </c>
      <c r="R1906" s="226">
        <v>7.4909999999999997</v>
      </c>
      <c r="S1906" s="226">
        <v>6.8620000000000001</v>
      </c>
      <c r="T1906" s="226">
        <v>6.319</v>
      </c>
      <c r="U1906" s="226">
        <v>5.851</v>
      </c>
      <c r="V1906" s="226">
        <v>5.4340000000000002</v>
      </c>
      <c r="W1906" s="226">
        <v>5.0570000000000004</v>
      </c>
      <c r="X1906" s="226">
        <v>4.6749999999999998</v>
      </c>
      <c r="Y1906" s="226">
        <v>4.3650000000000002</v>
      </c>
      <c r="Z1906" s="226">
        <v>3.9729999999999999</v>
      </c>
      <c r="AA1906" s="226">
        <v>3.6779999999999999</v>
      </c>
      <c r="AB1906" s="226">
        <v>3.4089999999999998</v>
      </c>
      <c r="AC1906" s="226">
        <v>3.1190000000000002</v>
      </c>
      <c r="AD1906" s="226">
        <v>2.8879999999999999</v>
      </c>
      <c r="AE1906" s="226">
        <v>2.7080000000000002</v>
      </c>
      <c r="AF1906" s="226">
        <v>2.532</v>
      </c>
      <c r="AG1906" s="226">
        <v>2.3809999999999998</v>
      </c>
      <c r="AH1906" s="226">
        <v>2.2450000000000001</v>
      </c>
      <c r="AI1906" s="226">
        <v>2.1179999999999999</v>
      </c>
      <c r="AJ1906" s="226">
        <v>2.0089999999999999</v>
      </c>
    </row>
    <row r="1907" spans="1:36" x14ac:dyDescent="0.25">
      <c r="A1907" s="17"/>
      <c r="B1907" s="226" t="s">
        <v>2265</v>
      </c>
      <c r="D1907" s="226">
        <v>0</v>
      </c>
      <c r="E1907" s="226">
        <v>0</v>
      </c>
      <c r="F1907" s="226">
        <v>0</v>
      </c>
      <c r="G1907" s="226">
        <v>0</v>
      </c>
      <c r="H1907" s="226">
        <v>0</v>
      </c>
      <c r="I1907" s="226">
        <v>0</v>
      </c>
      <c r="J1907" s="226">
        <v>0</v>
      </c>
      <c r="K1907" s="226">
        <v>0</v>
      </c>
      <c r="L1907" s="226">
        <v>0</v>
      </c>
      <c r="M1907" s="226">
        <v>0</v>
      </c>
      <c r="N1907" s="226">
        <v>0</v>
      </c>
      <c r="O1907" s="226">
        <v>0</v>
      </c>
      <c r="P1907" s="226">
        <v>0</v>
      </c>
      <c r="Q1907" s="226">
        <v>0</v>
      </c>
      <c r="R1907" s="226">
        <v>0</v>
      </c>
      <c r="S1907" s="226">
        <v>0</v>
      </c>
      <c r="T1907" s="226">
        <v>0</v>
      </c>
      <c r="U1907" s="226">
        <v>0</v>
      </c>
      <c r="V1907" s="226">
        <v>0</v>
      </c>
      <c r="W1907" s="226">
        <v>0</v>
      </c>
      <c r="X1907" s="226">
        <v>0</v>
      </c>
      <c r="Y1907" s="226">
        <v>0</v>
      </c>
      <c r="Z1907" s="226">
        <v>0</v>
      </c>
      <c r="AA1907" s="226">
        <v>0</v>
      </c>
      <c r="AB1907" s="226">
        <v>0</v>
      </c>
      <c r="AC1907" s="226">
        <v>0</v>
      </c>
      <c r="AD1907" s="226">
        <v>0</v>
      </c>
      <c r="AE1907" s="226">
        <v>0</v>
      </c>
      <c r="AF1907" s="226">
        <v>0</v>
      </c>
      <c r="AG1907" s="226">
        <v>0</v>
      </c>
      <c r="AH1907" s="226">
        <v>0</v>
      </c>
      <c r="AI1907" s="226">
        <v>0</v>
      </c>
      <c r="AJ1907" s="226">
        <v>0</v>
      </c>
    </row>
    <row r="1908" spans="1:36" x14ac:dyDescent="0.25">
      <c r="A1908" s="17"/>
      <c r="B1908" s="226" t="s">
        <v>2218</v>
      </c>
      <c r="D1908" s="226">
        <v>67.504999999999995</v>
      </c>
      <c r="E1908" s="226">
        <v>67.959000000000003</v>
      </c>
      <c r="F1908" s="226">
        <v>54.173000000000002</v>
      </c>
      <c r="G1908" s="226">
        <v>55.805999999999997</v>
      </c>
      <c r="H1908" s="226">
        <v>56.679000000000002</v>
      </c>
      <c r="I1908" s="226">
        <v>53.978999999999999</v>
      </c>
      <c r="J1908" s="226">
        <v>52.241999999999997</v>
      </c>
      <c r="K1908" s="226">
        <v>49.405999999999999</v>
      </c>
      <c r="L1908" s="226">
        <v>46.186</v>
      </c>
      <c r="M1908" s="226">
        <v>42.968000000000004</v>
      </c>
      <c r="N1908" s="226">
        <v>39.6</v>
      </c>
      <c r="O1908" s="226">
        <v>36.481000000000002</v>
      </c>
      <c r="P1908" s="226">
        <v>33.542999999999999</v>
      </c>
      <c r="Q1908" s="226">
        <v>30.692</v>
      </c>
      <c r="R1908" s="226">
        <v>28.045000000000002</v>
      </c>
      <c r="S1908" s="226">
        <v>25.52</v>
      </c>
      <c r="T1908" s="226">
        <v>23.151</v>
      </c>
      <c r="U1908" s="226">
        <v>21.152000000000001</v>
      </c>
      <c r="V1908" s="226">
        <v>19.332999999999998</v>
      </c>
      <c r="W1908" s="226">
        <v>17.757000000000001</v>
      </c>
      <c r="X1908" s="226">
        <v>16.367000000000001</v>
      </c>
      <c r="Y1908" s="226">
        <v>15.052</v>
      </c>
      <c r="Z1908" s="226">
        <v>13.957000000000001</v>
      </c>
      <c r="AA1908" s="226">
        <v>12.935</v>
      </c>
      <c r="AB1908" s="226">
        <v>11.98</v>
      </c>
      <c r="AC1908" s="226">
        <v>11.114000000000001</v>
      </c>
      <c r="AD1908" s="226">
        <v>10.372</v>
      </c>
      <c r="AE1908" s="226">
        <v>9.7100000000000009</v>
      </c>
      <c r="AF1908" s="226">
        <v>9.1219999999999999</v>
      </c>
      <c r="AG1908" s="226">
        <v>8.5739999999999998</v>
      </c>
      <c r="AH1908" s="226">
        <v>8.0440000000000005</v>
      </c>
      <c r="AI1908" s="226">
        <v>7.5679999999999996</v>
      </c>
      <c r="AJ1908" s="226">
        <v>7.1420000000000003</v>
      </c>
    </row>
    <row r="1909" spans="1:36" x14ac:dyDescent="0.25">
      <c r="A1909" s="17"/>
      <c r="B1909" s="226" t="s">
        <v>19</v>
      </c>
      <c r="D1909" s="226">
        <v>0.14799999999999999</v>
      </c>
      <c r="E1909" s="226">
        <v>1.97</v>
      </c>
      <c r="F1909" s="226">
        <v>0.89600000000000002</v>
      </c>
      <c r="G1909" s="226">
        <v>0.82399999999999995</v>
      </c>
      <c r="H1909" s="226">
        <v>1.5149999999999999</v>
      </c>
      <c r="I1909" s="226">
        <v>1.4650000000000001</v>
      </c>
      <c r="J1909" s="226">
        <v>1.4390000000000001</v>
      </c>
      <c r="K1909" s="226">
        <v>1.38</v>
      </c>
      <c r="L1909" s="226">
        <v>1.3080000000000001</v>
      </c>
      <c r="M1909" s="226">
        <v>1.232</v>
      </c>
      <c r="N1909" s="226">
        <v>1.1479999999999999</v>
      </c>
      <c r="O1909" s="226">
        <v>1.0669999999999999</v>
      </c>
      <c r="P1909" s="226">
        <v>0.99</v>
      </c>
      <c r="Q1909" s="226">
        <v>0.91200000000000003</v>
      </c>
      <c r="R1909" s="226">
        <v>0.83799999999999997</v>
      </c>
      <c r="S1909" s="226">
        <v>0.76500000000000001</v>
      </c>
      <c r="T1909" s="226">
        <v>0.69599999999999995</v>
      </c>
      <c r="U1909" s="226">
        <v>0.63600000000000001</v>
      </c>
      <c r="V1909" s="226">
        <v>0.58199999999999996</v>
      </c>
      <c r="W1909" s="226">
        <v>0.53600000000000003</v>
      </c>
      <c r="X1909" s="226">
        <v>0.49399999999999999</v>
      </c>
      <c r="Y1909" s="226">
        <v>0.45500000000000002</v>
      </c>
      <c r="Z1909" s="226">
        <v>0.42199999999999999</v>
      </c>
      <c r="AA1909" s="226">
        <v>0.39200000000000002</v>
      </c>
      <c r="AB1909" s="226">
        <v>0.36299999999999999</v>
      </c>
      <c r="AC1909" s="226">
        <v>0.33800000000000002</v>
      </c>
      <c r="AD1909" s="226">
        <v>0.315</v>
      </c>
      <c r="AE1909" s="226">
        <v>0.29599999999999999</v>
      </c>
      <c r="AF1909" s="226">
        <v>0.27800000000000002</v>
      </c>
      <c r="AG1909" s="226">
        <v>0.26200000000000001</v>
      </c>
      <c r="AH1909" s="226">
        <v>0.246</v>
      </c>
      <c r="AI1909" s="226">
        <v>0.23100000000000001</v>
      </c>
      <c r="AJ1909" s="226">
        <v>0.219</v>
      </c>
    </row>
    <row r="1910" spans="1:36" x14ac:dyDescent="0.25">
      <c r="A1910" s="17"/>
      <c r="B1910" s="226" t="s">
        <v>2398</v>
      </c>
    </row>
    <row r="1911" spans="1:36" x14ac:dyDescent="0.25">
      <c r="A1911" s="17"/>
      <c r="B1911" s="226" t="s">
        <v>342</v>
      </c>
      <c r="D1911" s="226">
        <v>4.0090000000000003</v>
      </c>
      <c r="E1911" s="226">
        <v>4.3449999999999998</v>
      </c>
      <c r="F1911" s="226">
        <v>4.1079999999999997</v>
      </c>
      <c r="G1911" s="226">
        <v>4.2270000000000003</v>
      </c>
      <c r="H1911" s="226">
        <v>4.2830000000000004</v>
      </c>
      <c r="I1911" s="226">
        <v>4.2910000000000004</v>
      </c>
      <c r="J1911" s="226">
        <v>4.2990000000000004</v>
      </c>
      <c r="K1911" s="226">
        <v>4.3070000000000004</v>
      </c>
      <c r="L1911" s="226">
        <v>4.3140000000000001</v>
      </c>
      <c r="M1911" s="226">
        <v>4.3209999999999997</v>
      </c>
      <c r="N1911" s="226">
        <v>4.327</v>
      </c>
      <c r="O1911" s="226">
        <v>4.3319999999999999</v>
      </c>
      <c r="P1911" s="226">
        <v>4.3369999999999997</v>
      </c>
      <c r="Q1911" s="226">
        <v>4.34</v>
      </c>
      <c r="R1911" s="226">
        <v>4.343</v>
      </c>
      <c r="S1911" s="226">
        <v>4.3449999999999998</v>
      </c>
      <c r="T1911" s="226">
        <v>4.3449999999999998</v>
      </c>
      <c r="U1911" s="226">
        <v>4.3449999999999998</v>
      </c>
      <c r="V1911" s="226">
        <v>4.3449999999999998</v>
      </c>
      <c r="W1911" s="226">
        <v>4.3449999999999998</v>
      </c>
      <c r="X1911" s="226">
        <v>4.3449999999999998</v>
      </c>
      <c r="Y1911" s="226">
        <v>4.3449999999999998</v>
      </c>
      <c r="Z1911" s="226">
        <v>4.3449999999999998</v>
      </c>
      <c r="AA1911" s="226">
        <v>4.3449999999999998</v>
      </c>
      <c r="AB1911" s="226">
        <v>4.3449999999999998</v>
      </c>
      <c r="AC1911" s="226">
        <v>4.3449999999999998</v>
      </c>
      <c r="AD1911" s="226">
        <v>4.3449999999999998</v>
      </c>
      <c r="AE1911" s="226">
        <v>4.3449999999999998</v>
      </c>
      <c r="AF1911" s="226">
        <v>4.3449999999999998</v>
      </c>
      <c r="AG1911" s="226">
        <v>4.3449999999999998</v>
      </c>
      <c r="AH1911" s="226">
        <v>4.3449999999999998</v>
      </c>
      <c r="AI1911" s="226">
        <v>4.3449999999999998</v>
      </c>
      <c r="AJ1911" s="226">
        <v>4.3449999999999998</v>
      </c>
    </row>
    <row r="1912" spans="1:36" x14ac:dyDescent="0.25">
      <c r="A1912" s="17"/>
      <c r="B1912" s="226" t="s">
        <v>2217</v>
      </c>
      <c r="D1912" s="226">
        <v>4.0590000000000002</v>
      </c>
      <c r="E1912" s="226">
        <v>4.1509999999999998</v>
      </c>
      <c r="F1912" s="226">
        <v>4.16</v>
      </c>
      <c r="G1912" s="226">
        <v>4.1349999999999998</v>
      </c>
      <c r="H1912" s="226">
        <v>4.1689999999999996</v>
      </c>
      <c r="I1912" s="226">
        <v>4.1669999999999998</v>
      </c>
      <c r="J1912" s="226">
        <v>4.1639999999999997</v>
      </c>
      <c r="K1912" s="226">
        <v>4.1619999999999999</v>
      </c>
      <c r="L1912" s="226">
        <v>4.16</v>
      </c>
      <c r="M1912" s="226">
        <v>4.1580000000000004</v>
      </c>
      <c r="N1912" s="226">
        <v>4.1559999999999997</v>
      </c>
      <c r="O1912" s="226">
        <v>4.1550000000000002</v>
      </c>
      <c r="P1912" s="226">
        <v>4.1529999999999996</v>
      </c>
      <c r="Q1912" s="226">
        <v>4.1520000000000001</v>
      </c>
      <c r="R1912" s="226">
        <v>4.1520000000000001</v>
      </c>
      <c r="S1912" s="226">
        <v>4.1509999999999998</v>
      </c>
      <c r="T1912" s="226">
        <v>4.1509999999999998</v>
      </c>
      <c r="U1912" s="226">
        <v>4.1509999999999998</v>
      </c>
      <c r="V1912" s="226">
        <v>4.1509999999999998</v>
      </c>
      <c r="W1912" s="226">
        <v>4.1509999999999998</v>
      </c>
      <c r="X1912" s="226">
        <v>4.1509999999999998</v>
      </c>
      <c r="Y1912" s="226">
        <v>4.1509999999999998</v>
      </c>
      <c r="Z1912" s="226">
        <v>4.1509999999999998</v>
      </c>
      <c r="AA1912" s="226">
        <v>4.1509999999999998</v>
      </c>
      <c r="AB1912" s="226">
        <v>4.1509999999999998</v>
      </c>
      <c r="AC1912" s="226">
        <v>4.1509999999999998</v>
      </c>
      <c r="AD1912" s="226">
        <v>4.1509999999999998</v>
      </c>
      <c r="AE1912" s="226">
        <v>4.1509999999999998</v>
      </c>
      <c r="AF1912" s="226">
        <v>4.1509999999999998</v>
      </c>
      <c r="AG1912" s="226">
        <v>4.1509999999999998</v>
      </c>
      <c r="AH1912" s="226">
        <v>4.1509999999999998</v>
      </c>
      <c r="AI1912" s="226">
        <v>4.1509999999999998</v>
      </c>
      <c r="AJ1912" s="226">
        <v>4.1509999999999998</v>
      </c>
    </row>
    <row r="1913" spans="1:36" x14ac:dyDescent="0.25">
      <c r="A1913" s="17"/>
      <c r="B1913" s="226" t="s">
        <v>22</v>
      </c>
      <c r="D1913" s="226">
        <v>32.972999999999999</v>
      </c>
      <c r="E1913" s="226">
        <v>56.305999999999997</v>
      </c>
      <c r="F1913" s="226">
        <v>52.731000000000002</v>
      </c>
      <c r="G1913" s="226">
        <v>52.906999999999996</v>
      </c>
      <c r="H1913" s="226">
        <v>53.36</v>
      </c>
      <c r="I1913" s="226">
        <v>53.744</v>
      </c>
      <c r="J1913" s="226">
        <v>54.122</v>
      </c>
      <c r="K1913" s="226">
        <v>54.487000000000002</v>
      </c>
      <c r="L1913" s="226">
        <v>54.832999999999998</v>
      </c>
      <c r="M1913" s="226">
        <v>55.152999999999999</v>
      </c>
      <c r="N1913" s="226">
        <v>55.442999999999998</v>
      </c>
      <c r="O1913" s="226">
        <v>55.697000000000003</v>
      </c>
      <c r="P1913" s="226">
        <v>55.911000000000001</v>
      </c>
      <c r="Q1913" s="226">
        <v>56.081000000000003</v>
      </c>
      <c r="R1913" s="226">
        <v>56.204999999999998</v>
      </c>
      <c r="S1913" s="226">
        <v>56.28</v>
      </c>
      <c r="T1913" s="226">
        <v>56.305</v>
      </c>
      <c r="U1913" s="226">
        <v>56.305</v>
      </c>
      <c r="V1913" s="226">
        <v>56.305</v>
      </c>
      <c r="W1913" s="226">
        <v>56.305</v>
      </c>
      <c r="X1913" s="226">
        <v>56.305</v>
      </c>
      <c r="Y1913" s="226">
        <v>56.305</v>
      </c>
      <c r="Z1913" s="226">
        <v>56.305</v>
      </c>
      <c r="AA1913" s="226">
        <v>56.305</v>
      </c>
      <c r="AB1913" s="226">
        <v>56.305</v>
      </c>
      <c r="AC1913" s="226">
        <v>56.305</v>
      </c>
      <c r="AD1913" s="226">
        <v>56.305</v>
      </c>
      <c r="AE1913" s="226">
        <v>56.305</v>
      </c>
      <c r="AF1913" s="226">
        <v>56.305</v>
      </c>
      <c r="AG1913" s="226">
        <v>56.305</v>
      </c>
      <c r="AH1913" s="226">
        <v>56.305</v>
      </c>
      <c r="AI1913" s="226">
        <v>56.305</v>
      </c>
      <c r="AJ1913" s="226">
        <v>56.305</v>
      </c>
    </row>
    <row r="1914" spans="1:36" x14ac:dyDescent="0.25">
      <c r="A1914" s="17"/>
      <c r="B1914" s="226" t="s">
        <v>2399</v>
      </c>
      <c r="D1914" s="226">
        <v>4.0860000000000003</v>
      </c>
      <c r="E1914" s="226">
        <v>3.62</v>
      </c>
      <c r="F1914" s="226">
        <v>3.5609999999999999</v>
      </c>
      <c r="G1914" s="226">
        <v>3.58</v>
      </c>
      <c r="H1914" s="226">
        <v>4.0670000000000002</v>
      </c>
      <c r="I1914" s="226">
        <v>4.0090000000000003</v>
      </c>
      <c r="J1914" s="226">
        <v>3.9510000000000001</v>
      </c>
      <c r="K1914" s="226">
        <v>3.8959999999999999</v>
      </c>
      <c r="L1914" s="226">
        <v>3.8439999999999999</v>
      </c>
      <c r="M1914" s="226">
        <v>3.7949999999999999</v>
      </c>
      <c r="N1914" s="226">
        <v>3.7509999999999999</v>
      </c>
      <c r="O1914" s="226">
        <v>3.7120000000000002</v>
      </c>
      <c r="P1914" s="226">
        <v>3.68</v>
      </c>
      <c r="Q1914" s="226">
        <v>3.6539999999999999</v>
      </c>
      <c r="R1914" s="226">
        <v>3.6349999999999998</v>
      </c>
      <c r="S1914" s="226">
        <v>3.6240000000000001</v>
      </c>
      <c r="T1914" s="226">
        <v>3.62</v>
      </c>
      <c r="U1914" s="226">
        <v>3.62</v>
      </c>
      <c r="V1914" s="226">
        <v>3.62</v>
      </c>
      <c r="W1914" s="226">
        <v>3.62</v>
      </c>
      <c r="X1914" s="226">
        <v>3.62</v>
      </c>
      <c r="Y1914" s="226">
        <v>3.62</v>
      </c>
      <c r="Z1914" s="226">
        <v>3.62</v>
      </c>
      <c r="AA1914" s="226">
        <v>3.62</v>
      </c>
      <c r="AB1914" s="226">
        <v>3.62</v>
      </c>
      <c r="AC1914" s="226">
        <v>3.62</v>
      </c>
      <c r="AD1914" s="226">
        <v>3.62</v>
      </c>
      <c r="AE1914" s="226">
        <v>3.62</v>
      </c>
      <c r="AF1914" s="226">
        <v>3.62</v>
      </c>
      <c r="AG1914" s="226">
        <v>3.62</v>
      </c>
      <c r="AH1914" s="226">
        <v>3.62</v>
      </c>
      <c r="AI1914" s="226">
        <v>3.62</v>
      </c>
      <c r="AJ1914" s="226">
        <v>3.62</v>
      </c>
    </row>
    <row r="1915" spans="1:36" x14ac:dyDescent="0.25">
      <c r="A1915" s="17"/>
      <c r="B1915" s="226" t="s">
        <v>2265</v>
      </c>
      <c r="D1915" s="226">
        <v>7.0000000000000007E-2</v>
      </c>
      <c r="E1915" s="226">
        <v>0.19400000000000001</v>
      </c>
      <c r="F1915" s="226">
        <v>0.129</v>
      </c>
      <c r="G1915" s="226">
        <v>0.153</v>
      </c>
      <c r="H1915" s="226">
        <v>0.14399999999999999</v>
      </c>
      <c r="I1915" s="226">
        <v>0.151</v>
      </c>
      <c r="J1915" s="226">
        <v>0.157</v>
      </c>
      <c r="K1915" s="226">
        <v>0.16400000000000001</v>
      </c>
      <c r="L1915" s="226">
        <v>0.16900000000000001</v>
      </c>
      <c r="M1915" s="226">
        <v>0.17499999999999999</v>
      </c>
      <c r="N1915" s="226">
        <v>0.18</v>
      </c>
      <c r="O1915" s="226">
        <v>0.184</v>
      </c>
      <c r="P1915" s="226">
        <v>0.188</v>
      </c>
      <c r="Q1915" s="226">
        <v>0.191</v>
      </c>
      <c r="R1915" s="226">
        <v>0.193</v>
      </c>
      <c r="S1915" s="226">
        <v>0.19400000000000001</v>
      </c>
      <c r="T1915" s="226">
        <v>0.19400000000000001</v>
      </c>
      <c r="U1915" s="226">
        <v>0.19400000000000001</v>
      </c>
      <c r="V1915" s="226">
        <v>0.19400000000000001</v>
      </c>
      <c r="W1915" s="226">
        <v>0.19400000000000001</v>
      </c>
      <c r="X1915" s="226">
        <v>0.19400000000000001</v>
      </c>
      <c r="Y1915" s="226">
        <v>0.19400000000000001</v>
      </c>
      <c r="Z1915" s="226">
        <v>0.19400000000000001</v>
      </c>
      <c r="AA1915" s="226">
        <v>0.19400000000000001</v>
      </c>
      <c r="AB1915" s="226">
        <v>0.19400000000000001</v>
      </c>
      <c r="AC1915" s="226">
        <v>0.19400000000000001</v>
      </c>
      <c r="AD1915" s="226">
        <v>0.19400000000000001</v>
      </c>
      <c r="AE1915" s="226">
        <v>0.19400000000000001</v>
      </c>
      <c r="AF1915" s="226">
        <v>0.19400000000000001</v>
      </c>
      <c r="AG1915" s="226">
        <v>0.19400000000000001</v>
      </c>
      <c r="AH1915" s="226">
        <v>0.19400000000000001</v>
      </c>
      <c r="AI1915" s="226">
        <v>0.19400000000000001</v>
      </c>
      <c r="AJ1915" s="226">
        <v>0.19400000000000001</v>
      </c>
    </row>
    <row r="1916" spans="1:36" x14ac:dyDescent="0.25">
      <c r="A1916" s="17"/>
      <c r="B1916" s="226" t="s">
        <v>2218</v>
      </c>
      <c r="D1916" s="226">
        <v>0.376</v>
      </c>
      <c r="E1916" s="226">
        <v>0.40500000000000003</v>
      </c>
      <c r="F1916" s="226">
        <v>0.38200000000000001</v>
      </c>
      <c r="G1916" s="226">
        <v>0.39</v>
      </c>
      <c r="H1916" s="226">
        <v>0.40100000000000002</v>
      </c>
      <c r="I1916" s="226">
        <v>0.40100000000000002</v>
      </c>
      <c r="J1916" s="226">
        <v>0.40200000000000002</v>
      </c>
      <c r="K1916" s="226">
        <v>0.40200000000000002</v>
      </c>
      <c r="L1916" s="226">
        <v>0.40300000000000002</v>
      </c>
      <c r="M1916" s="226">
        <v>0.40300000000000002</v>
      </c>
      <c r="N1916" s="226">
        <v>0.40300000000000002</v>
      </c>
      <c r="O1916" s="226">
        <v>0.40400000000000003</v>
      </c>
      <c r="P1916" s="226">
        <v>0.40400000000000003</v>
      </c>
      <c r="Q1916" s="226">
        <v>0.40400000000000003</v>
      </c>
      <c r="R1916" s="226">
        <v>0.40400000000000003</v>
      </c>
      <c r="S1916" s="226">
        <v>0.40400000000000003</v>
      </c>
      <c r="T1916" s="226">
        <v>0.40500000000000003</v>
      </c>
      <c r="U1916" s="226">
        <v>0.40500000000000003</v>
      </c>
      <c r="V1916" s="226">
        <v>0.40500000000000003</v>
      </c>
      <c r="W1916" s="226">
        <v>0.40500000000000003</v>
      </c>
      <c r="X1916" s="226">
        <v>0.40500000000000003</v>
      </c>
      <c r="Y1916" s="226">
        <v>0.40500000000000003</v>
      </c>
      <c r="Z1916" s="226">
        <v>0.40500000000000003</v>
      </c>
      <c r="AA1916" s="226">
        <v>0.40500000000000003</v>
      </c>
      <c r="AB1916" s="226">
        <v>0.40500000000000003</v>
      </c>
      <c r="AC1916" s="226">
        <v>0.40500000000000003</v>
      </c>
      <c r="AD1916" s="226">
        <v>0.40500000000000003</v>
      </c>
      <c r="AE1916" s="226">
        <v>0.40500000000000003</v>
      </c>
      <c r="AF1916" s="226">
        <v>0.40500000000000003</v>
      </c>
      <c r="AG1916" s="226">
        <v>0.40500000000000003</v>
      </c>
      <c r="AH1916" s="226">
        <v>0.40500000000000003</v>
      </c>
      <c r="AI1916" s="226">
        <v>0.40500000000000003</v>
      </c>
      <c r="AJ1916" s="226">
        <v>0.40500000000000003</v>
      </c>
    </row>
    <row r="1917" spans="1:36" x14ac:dyDescent="0.25">
      <c r="A1917" s="17"/>
      <c r="B1917" s="226" t="s">
        <v>19</v>
      </c>
      <c r="D1917" s="226">
        <v>14.638999999999999</v>
      </c>
      <c r="E1917" s="226">
        <v>199.916</v>
      </c>
      <c r="F1917" s="226">
        <v>107.086</v>
      </c>
      <c r="G1917" s="226">
        <v>97.25</v>
      </c>
      <c r="H1917" s="226">
        <v>180.261</v>
      </c>
      <c r="I1917" s="226">
        <v>182.82599999999999</v>
      </c>
      <c r="J1917" s="226">
        <v>185.34800000000001</v>
      </c>
      <c r="K1917" s="226">
        <v>187.78200000000001</v>
      </c>
      <c r="L1917" s="226">
        <v>190.08799999999999</v>
      </c>
      <c r="M1917" s="226">
        <v>192.226</v>
      </c>
      <c r="N1917" s="226">
        <v>194.15899999999999</v>
      </c>
      <c r="O1917" s="226">
        <v>195.85400000000001</v>
      </c>
      <c r="P1917" s="226">
        <v>197.28200000000001</v>
      </c>
      <c r="Q1917" s="226">
        <v>198.41900000000001</v>
      </c>
      <c r="R1917" s="226">
        <v>199.24600000000001</v>
      </c>
      <c r="S1917" s="226">
        <v>199.74700000000001</v>
      </c>
      <c r="T1917" s="226">
        <v>199.91499999999999</v>
      </c>
      <c r="U1917" s="226">
        <v>199.91499999999999</v>
      </c>
      <c r="V1917" s="226">
        <v>199.91499999999999</v>
      </c>
      <c r="W1917" s="226">
        <v>199.91499999999999</v>
      </c>
      <c r="X1917" s="226">
        <v>199.91499999999999</v>
      </c>
      <c r="Y1917" s="226">
        <v>199.91499999999999</v>
      </c>
      <c r="Z1917" s="226">
        <v>199.91499999999999</v>
      </c>
      <c r="AA1917" s="226">
        <v>199.91499999999999</v>
      </c>
      <c r="AB1917" s="226">
        <v>199.91499999999999</v>
      </c>
      <c r="AC1917" s="226">
        <v>199.91499999999999</v>
      </c>
      <c r="AD1917" s="226">
        <v>199.91499999999999</v>
      </c>
      <c r="AE1917" s="226">
        <v>199.91499999999999</v>
      </c>
      <c r="AF1917" s="226">
        <v>199.91399999999999</v>
      </c>
      <c r="AG1917" s="226">
        <v>199.91399999999999</v>
      </c>
      <c r="AH1917" s="226">
        <v>199.91399999999999</v>
      </c>
      <c r="AI1917" s="226">
        <v>199.91399999999999</v>
      </c>
      <c r="AJ1917" s="226">
        <v>199.91399999999999</v>
      </c>
    </row>
    <row r="1918" spans="1:36" x14ac:dyDescent="0.25">
      <c r="A1918" s="17"/>
      <c r="B1918" s="226" t="s">
        <v>2220</v>
      </c>
      <c r="D1918" s="226">
        <v>16.914000000000001</v>
      </c>
      <c r="E1918" s="226">
        <v>20.521999999999998</v>
      </c>
      <c r="F1918" s="226">
        <v>16.913</v>
      </c>
      <c r="G1918" s="226">
        <v>10.64</v>
      </c>
      <c r="H1918" s="226">
        <v>13.364000000000001</v>
      </c>
      <c r="I1918" s="226">
        <v>14.298</v>
      </c>
      <c r="J1918" s="226">
        <v>15.217000000000001</v>
      </c>
      <c r="K1918" s="226">
        <v>16.103000000000002</v>
      </c>
      <c r="L1918" s="226">
        <v>16.943000000000001</v>
      </c>
      <c r="M1918" s="226">
        <v>17.721</v>
      </c>
      <c r="N1918" s="226">
        <v>18.425000000000001</v>
      </c>
      <c r="O1918" s="226">
        <v>19.042999999999999</v>
      </c>
      <c r="P1918" s="226">
        <v>19.562999999999999</v>
      </c>
      <c r="Q1918" s="226">
        <v>19.977</v>
      </c>
      <c r="R1918" s="226">
        <v>20.277999999999999</v>
      </c>
      <c r="S1918" s="226">
        <v>20.46</v>
      </c>
      <c r="T1918" s="226">
        <v>20.521999999999998</v>
      </c>
      <c r="U1918" s="226">
        <v>20.521999999999998</v>
      </c>
      <c r="V1918" s="226">
        <v>20.521999999999998</v>
      </c>
      <c r="W1918" s="226">
        <v>20.521999999999998</v>
      </c>
      <c r="X1918" s="226">
        <v>20.521999999999998</v>
      </c>
      <c r="Y1918" s="226">
        <v>20.521999999999998</v>
      </c>
      <c r="Z1918" s="226">
        <v>20.521999999999998</v>
      </c>
      <c r="AA1918" s="226">
        <v>20.521999999999998</v>
      </c>
      <c r="AB1918" s="226">
        <v>20.521999999999998</v>
      </c>
      <c r="AC1918" s="226">
        <v>20.521999999999998</v>
      </c>
      <c r="AD1918" s="226">
        <v>20.521999999999998</v>
      </c>
      <c r="AE1918" s="226">
        <v>20.521999999999998</v>
      </c>
      <c r="AF1918" s="226">
        <v>20.521999999999998</v>
      </c>
      <c r="AG1918" s="226">
        <v>20.521000000000001</v>
      </c>
      <c r="AH1918" s="226">
        <v>20.521000000000001</v>
      </c>
      <c r="AI1918" s="226">
        <v>20.521000000000001</v>
      </c>
      <c r="AJ1918" s="226">
        <v>20.521000000000001</v>
      </c>
    </row>
    <row r="1919" spans="1:36" x14ac:dyDescent="0.25">
      <c r="A1919" s="17"/>
      <c r="B1919" s="226" t="s">
        <v>2225</v>
      </c>
    </row>
    <row r="1920" spans="1:36" x14ac:dyDescent="0.25">
      <c r="A1920" s="17"/>
      <c r="B1920" s="226" t="s">
        <v>342</v>
      </c>
      <c r="D1920" s="226">
        <v>33.395000000000003</v>
      </c>
      <c r="E1920" s="226">
        <v>35.436999999999998</v>
      </c>
      <c r="F1920" s="226">
        <v>34.343000000000004</v>
      </c>
      <c r="G1920" s="226">
        <v>34.698</v>
      </c>
      <c r="H1920" s="226">
        <v>37.496000000000002</v>
      </c>
      <c r="I1920" s="226">
        <v>37.840000000000003</v>
      </c>
      <c r="J1920" s="226">
        <v>38.322000000000003</v>
      </c>
      <c r="K1920" s="226">
        <v>38.642000000000003</v>
      </c>
      <c r="L1920" s="226">
        <v>38.573</v>
      </c>
      <c r="M1920" s="226">
        <v>38.301000000000002</v>
      </c>
      <c r="N1920" s="226">
        <v>37.887</v>
      </c>
      <c r="O1920" s="226">
        <v>37.56</v>
      </c>
      <c r="P1920" s="226">
        <v>37.216999999999999</v>
      </c>
      <c r="Q1920" s="226">
        <v>36.886000000000003</v>
      </c>
      <c r="R1920" s="226">
        <v>36.335999999999999</v>
      </c>
      <c r="S1920" s="226">
        <v>35.863999999999997</v>
      </c>
      <c r="T1920" s="226">
        <v>35.531999999999996</v>
      </c>
      <c r="U1920" s="226">
        <v>35.179000000000002</v>
      </c>
      <c r="V1920" s="226">
        <v>34.743000000000002</v>
      </c>
      <c r="W1920" s="226">
        <v>34.305999999999997</v>
      </c>
      <c r="X1920" s="226">
        <v>33.970999999999997</v>
      </c>
      <c r="Y1920" s="226">
        <v>33.677999999999997</v>
      </c>
      <c r="Z1920" s="226">
        <v>33.567999999999998</v>
      </c>
      <c r="AA1920" s="226">
        <v>33.53</v>
      </c>
      <c r="AB1920" s="226">
        <v>33.478999999999999</v>
      </c>
      <c r="AC1920" s="226">
        <v>33.523000000000003</v>
      </c>
      <c r="AD1920" s="226">
        <v>33.616999999999997</v>
      </c>
      <c r="AE1920" s="226">
        <v>33.716000000000001</v>
      </c>
      <c r="AF1920" s="226">
        <v>33.825000000000003</v>
      </c>
      <c r="AG1920" s="226">
        <v>33.94</v>
      </c>
      <c r="AH1920" s="226">
        <v>34.093000000000004</v>
      </c>
      <c r="AI1920" s="226">
        <v>34.247</v>
      </c>
      <c r="AJ1920" s="226">
        <v>34.493000000000002</v>
      </c>
    </row>
    <row r="1921" spans="1:36" x14ac:dyDescent="0.25">
      <c r="A1921" s="17"/>
      <c r="B1921" s="226" t="s">
        <v>2217</v>
      </c>
      <c r="D1921" s="226">
        <v>21.023</v>
      </c>
      <c r="E1921" s="226">
        <v>22.533999999999999</v>
      </c>
      <c r="F1921" s="226">
        <v>21.937999999999999</v>
      </c>
      <c r="G1921" s="226">
        <v>22.248000000000001</v>
      </c>
      <c r="H1921" s="226">
        <v>24.311</v>
      </c>
      <c r="I1921" s="226">
        <v>25.468</v>
      </c>
      <c r="J1921" s="226">
        <v>26.9</v>
      </c>
      <c r="K1921" s="226">
        <v>27.658999999999999</v>
      </c>
      <c r="L1921" s="226">
        <v>27.905999999999999</v>
      </c>
      <c r="M1921" s="226">
        <v>27.835999999999999</v>
      </c>
      <c r="N1921" s="226">
        <v>27.411000000000001</v>
      </c>
      <c r="O1921" s="226">
        <v>26.934000000000001</v>
      </c>
      <c r="P1921" s="226">
        <v>26.388000000000002</v>
      </c>
      <c r="Q1921" s="226">
        <v>25.745999999999999</v>
      </c>
      <c r="R1921" s="226">
        <v>25.01</v>
      </c>
      <c r="S1921" s="226">
        <v>24.154</v>
      </c>
      <c r="T1921" s="226">
        <v>23.29</v>
      </c>
      <c r="U1921" s="226">
        <v>22.547000000000001</v>
      </c>
      <c r="V1921" s="226">
        <v>21.777999999999999</v>
      </c>
      <c r="W1921" s="226">
        <v>21.06</v>
      </c>
      <c r="X1921" s="226">
        <v>20.396999999999998</v>
      </c>
      <c r="Y1921" s="226">
        <v>19.707000000000001</v>
      </c>
      <c r="Z1921" s="226">
        <v>19.125</v>
      </c>
      <c r="AA1921" s="226">
        <v>18.553999999999998</v>
      </c>
      <c r="AB1921" s="226">
        <v>17.992999999999999</v>
      </c>
      <c r="AC1921" s="226">
        <v>17.456</v>
      </c>
      <c r="AD1921" s="226">
        <v>16.995999999999999</v>
      </c>
      <c r="AE1921" s="226">
        <v>16.579000000000001</v>
      </c>
      <c r="AF1921" s="226">
        <v>16.195</v>
      </c>
      <c r="AG1921" s="226">
        <v>15.805999999999999</v>
      </c>
      <c r="AH1921" s="226">
        <v>15.414999999999999</v>
      </c>
      <c r="AI1921" s="226">
        <v>15.061</v>
      </c>
      <c r="AJ1921" s="226">
        <v>14.738</v>
      </c>
    </row>
    <row r="1922" spans="1:36" x14ac:dyDescent="0.25">
      <c r="A1922" s="17"/>
      <c r="B1922" s="226" t="s">
        <v>22</v>
      </c>
      <c r="D1922" s="226">
        <v>32.972999999999999</v>
      </c>
      <c r="E1922" s="226">
        <v>56.305999999999997</v>
      </c>
      <c r="F1922" s="226">
        <v>52.731000000000002</v>
      </c>
      <c r="G1922" s="226">
        <v>52.906999999999996</v>
      </c>
      <c r="H1922" s="226">
        <v>53.36</v>
      </c>
      <c r="I1922" s="226">
        <v>53.744</v>
      </c>
      <c r="J1922" s="226">
        <v>54.122</v>
      </c>
      <c r="K1922" s="226">
        <v>54.487000000000002</v>
      </c>
      <c r="L1922" s="226">
        <v>54.832999999999998</v>
      </c>
      <c r="M1922" s="226">
        <v>55.152999999999999</v>
      </c>
      <c r="N1922" s="226">
        <v>55.442999999999998</v>
      </c>
      <c r="O1922" s="226">
        <v>55.697000000000003</v>
      </c>
      <c r="P1922" s="226">
        <v>55.911000000000001</v>
      </c>
      <c r="Q1922" s="226">
        <v>56.081000000000003</v>
      </c>
      <c r="R1922" s="226">
        <v>56.204999999999998</v>
      </c>
      <c r="S1922" s="226">
        <v>56.28</v>
      </c>
      <c r="T1922" s="226">
        <v>56.305</v>
      </c>
      <c r="U1922" s="226">
        <v>56.305</v>
      </c>
      <c r="V1922" s="226">
        <v>56.305</v>
      </c>
      <c r="W1922" s="226">
        <v>56.305</v>
      </c>
      <c r="X1922" s="226">
        <v>56.305</v>
      </c>
      <c r="Y1922" s="226">
        <v>56.305</v>
      </c>
      <c r="Z1922" s="226">
        <v>56.305</v>
      </c>
      <c r="AA1922" s="226">
        <v>56.305</v>
      </c>
      <c r="AB1922" s="226">
        <v>56.305</v>
      </c>
      <c r="AC1922" s="226">
        <v>56.305</v>
      </c>
      <c r="AD1922" s="226">
        <v>56.305</v>
      </c>
      <c r="AE1922" s="226">
        <v>56.305</v>
      </c>
      <c r="AF1922" s="226">
        <v>56.305</v>
      </c>
      <c r="AG1922" s="226">
        <v>56.305</v>
      </c>
      <c r="AH1922" s="226">
        <v>56.305</v>
      </c>
      <c r="AI1922" s="226">
        <v>56.305</v>
      </c>
      <c r="AJ1922" s="226">
        <v>56.305</v>
      </c>
    </row>
    <row r="1923" spans="1:36" x14ac:dyDescent="0.25">
      <c r="A1923" s="17"/>
      <c r="B1923" s="226" t="s">
        <v>2399</v>
      </c>
      <c r="D1923" s="226">
        <v>19.89</v>
      </c>
      <c r="E1923" s="226">
        <v>28.192</v>
      </c>
      <c r="F1923" s="226">
        <v>30.138000000000002</v>
      </c>
      <c r="G1923" s="226">
        <v>27.741</v>
      </c>
      <c r="H1923" s="226">
        <v>30.978000000000002</v>
      </c>
      <c r="I1923" s="226">
        <v>30.475999999999999</v>
      </c>
      <c r="J1923" s="226">
        <v>28.126000000000001</v>
      </c>
      <c r="K1923" s="226">
        <v>26.923999999999999</v>
      </c>
      <c r="L1923" s="226">
        <v>25.327000000000002</v>
      </c>
      <c r="M1923" s="226">
        <v>23.532</v>
      </c>
      <c r="N1923" s="226">
        <v>22.731999999999999</v>
      </c>
      <c r="O1923" s="226">
        <v>22.175999999999998</v>
      </c>
      <c r="P1923" s="226">
        <v>21.603999999999999</v>
      </c>
      <c r="Q1923" s="226">
        <v>21.047999999999998</v>
      </c>
      <c r="R1923" s="226">
        <v>20.530999999999999</v>
      </c>
      <c r="S1923" s="226">
        <v>20.091999999999999</v>
      </c>
      <c r="T1923" s="226">
        <v>19.896999999999998</v>
      </c>
      <c r="U1923" s="226">
        <v>19.722000000000001</v>
      </c>
      <c r="V1923" s="226">
        <v>19.61</v>
      </c>
      <c r="W1923" s="226">
        <v>19.486000000000001</v>
      </c>
      <c r="X1923" s="226">
        <v>19.199000000000002</v>
      </c>
      <c r="Y1923" s="226">
        <v>19.213999999999999</v>
      </c>
      <c r="Z1923" s="226">
        <v>18.61</v>
      </c>
      <c r="AA1923" s="226">
        <v>18.427</v>
      </c>
      <c r="AB1923" s="226">
        <v>18.283999999999999</v>
      </c>
      <c r="AC1923" s="226">
        <v>17.893999999999998</v>
      </c>
      <c r="AD1923" s="226">
        <v>17.677</v>
      </c>
      <c r="AE1923" s="226">
        <v>17.664000000000001</v>
      </c>
      <c r="AF1923" s="226">
        <v>17.552</v>
      </c>
      <c r="AG1923" s="226">
        <v>17.565999999999999</v>
      </c>
      <c r="AH1923" s="226">
        <v>17.687000000000001</v>
      </c>
      <c r="AI1923" s="226">
        <v>17.768999999999998</v>
      </c>
      <c r="AJ1923" s="226">
        <v>17.956</v>
      </c>
    </row>
    <row r="1924" spans="1:36" x14ac:dyDescent="0.25">
      <c r="A1924" s="17"/>
      <c r="B1924" s="226" t="s">
        <v>2265</v>
      </c>
      <c r="D1924" s="226">
        <v>10.794</v>
      </c>
      <c r="E1924" s="226">
        <v>79.885000000000005</v>
      </c>
      <c r="F1924" s="226">
        <v>54.481999999999999</v>
      </c>
      <c r="G1924" s="226">
        <v>67.97</v>
      </c>
      <c r="H1924" s="226">
        <v>69.837000000000003</v>
      </c>
      <c r="I1924" s="226">
        <v>75.879000000000005</v>
      </c>
      <c r="J1924" s="226">
        <v>82.706999999999994</v>
      </c>
      <c r="K1924" s="226">
        <v>89.555999999999997</v>
      </c>
      <c r="L1924" s="226">
        <v>95.852999999999994</v>
      </c>
      <c r="M1924" s="226">
        <v>101.273</v>
      </c>
      <c r="N1924" s="226">
        <v>105.845</v>
      </c>
      <c r="O1924" s="226">
        <v>110.08799999999999</v>
      </c>
      <c r="P1924" s="226">
        <v>114.16800000000001</v>
      </c>
      <c r="Q1924" s="226">
        <v>117.986</v>
      </c>
      <c r="R1924" s="226">
        <v>120.34</v>
      </c>
      <c r="S1924" s="226">
        <v>122.351</v>
      </c>
      <c r="T1924" s="226">
        <v>124.194</v>
      </c>
      <c r="U1924" s="226">
        <v>125.42700000000001</v>
      </c>
      <c r="V1924" s="226">
        <v>125.688</v>
      </c>
      <c r="W1924" s="226">
        <v>125.79900000000001</v>
      </c>
      <c r="X1924" s="226">
        <v>126.687</v>
      </c>
      <c r="Y1924" s="226">
        <v>127.075</v>
      </c>
      <c r="Z1924" s="226">
        <v>128.85300000000001</v>
      </c>
      <c r="AA1924" s="226">
        <v>130.446</v>
      </c>
      <c r="AB1924" s="226">
        <v>131.703</v>
      </c>
      <c r="AC1924" s="226">
        <v>133.63499999999999</v>
      </c>
      <c r="AD1924" s="226">
        <v>135.548</v>
      </c>
      <c r="AE1924" s="226">
        <v>137.251</v>
      </c>
      <c r="AF1924" s="226">
        <v>138.90199999999999</v>
      </c>
      <c r="AG1924" s="226">
        <v>140.51300000000001</v>
      </c>
      <c r="AH1924" s="226">
        <v>142.108</v>
      </c>
      <c r="AI1924" s="226">
        <v>143.56399999999999</v>
      </c>
      <c r="AJ1924" s="226">
        <v>145.44800000000001</v>
      </c>
    </row>
    <row r="1925" spans="1:36" x14ac:dyDescent="0.25">
      <c r="A1925" s="17"/>
      <c r="B1925" s="226" t="s">
        <v>2218</v>
      </c>
      <c r="D1925" s="226">
        <v>127.41500000000001</v>
      </c>
      <c r="E1925" s="226">
        <v>128.28299999999999</v>
      </c>
      <c r="F1925" s="226">
        <v>110.304</v>
      </c>
      <c r="G1925" s="226">
        <v>113.155</v>
      </c>
      <c r="H1925" s="226">
        <v>118.09</v>
      </c>
      <c r="I1925" s="226">
        <v>114.59699999999999</v>
      </c>
      <c r="J1925" s="226">
        <v>112.971</v>
      </c>
      <c r="K1925" s="226">
        <v>109.83199999999999</v>
      </c>
      <c r="L1925" s="226">
        <v>105.935</v>
      </c>
      <c r="M1925" s="226">
        <v>101.955</v>
      </c>
      <c r="N1925" s="226">
        <v>97.376000000000005</v>
      </c>
      <c r="O1925" s="226">
        <v>93.201999999999998</v>
      </c>
      <c r="P1925" s="226">
        <v>89.5</v>
      </c>
      <c r="Q1925" s="226">
        <v>85.977999999999994</v>
      </c>
      <c r="R1925" s="226">
        <v>82.353999999999999</v>
      </c>
      <c r="S1925" s="226">
        <v>79.034999999999997</v>
      </c>
      <c r="T1925" s="226">
        <v>76.033000000000001</v>
      </c>
      <c r="U1925" s="226">
        <v>73.376999999999995</v>
      </c>
      <c r="V1925" s="226">
        <v>70.727999999999994</v>
      </c>
      <c r="W1925" s="226">
        <v>68.301000000000002</v>
      </c>
      <c r="X1925" s="226">
        <v>66.275000000000006</v>
      </c>
      <c r="Y1925" s="226">
        <v>64.293999999999997</v>
      </c>
      <c r="Z1925" s="226">
        <v>63.124000000000002</v>
      </c>
      <c r="AA1925" s="226">
        <v>61.985999999999997</v>
      </c>
      <c r="AB1925" s="226">
        <v>60.872</v>
      </c>
      <c r="AC1925" s="226">
        <v>60.124000000000002</v>
      </c>
      <c r="AD1925" s="226">
        <v>59.506999999999998</v>
      </c>
      <c r="AE1925" s="226">
        <v>58.896000000000001</v>
      </c>
      <c r="AF1925" s="226">
        <v>58.432000000000002</v>
      </c>
      <c r="AG1925" s="226">
        <v>58.02</v>
      </c>
      <c r="AH1925" s="226">
        <v>57.645000000000003</v>
      </c>
      <c r="AI1925" s="226">
        <v>57.313000000000002</v>
      </c>
      <c r="AJ1925" s="226">
        <v>57.203000000000003</v>
      </c>
    </row>
    <row r="1926" spans="1:36" x14ac:dyDescent="0.25">
      <c r="A1926" s="17"/>
      <c r="B1926" s="226" t="s">
        <v>19</v>
      </c>
      <c r="D1926" s="226">
        <v>14.787000000000001</v>
      </c>
      <c r="E1926" s="226">
        <v>201.88800000000001</v>
      </c>
      <c r="F1926" s="226">
        <v>107.983</v>
      </c>
      <c r="G1926" s="226">
        <v>98.075000000000003</v>
      </c>
      <c r="H1926" s="226">
        <v>181.77699999999999</v>
      </c>
      <c r="I1926" s="226">
        <v>184.29300000000001</v>
      </c>
      <c r="J1926" s="226">
        <v>186.78899999999999</v>
      </c>
      <c r="K1926" s="226">
        <v>189.16399999999999</v>
      </c>
      <c r="L1926" s="226">
        <v>191.39699999999999</v>
      </c>
      <c r="M1926" s="226">
        <v>193.459</v>
      </c>
      <c r="N1926" s="226">
        <v>195.30799999999999</v>
      </c>
      <c r="O1926" s="226">
        <v>196.923</v>
      </c>
      <c r="P1926" s="226">
        <v>198.274</v>
      </c>
      <c r="Q1926" s="226">
        <v>199.333</v>
      </c>
      <c r="R1926" s="226">
        <v>200.08500000000001</v>
      </c>
      <c r="S1926" s="226">
        <v>200.51400000000001</v>
      </c>
      <c r="T1926" s="226">
        <v>200.613</v>
      </c>
      <c r="U1926" s="226">
        <v>200.553</v>
      </c>
      <c r="V1926" s="226">
        <v>200.499</v>
      </c>
      <c r="W1926" s="226">
        <v>200.452</v>
      </c>
      <c r="X1926" s="226">
        <v>200.41</v>
      </c>
      <c r="Y1926" s="226">
        <v>200.37100000000001</v>
      </c>
      <c r="Z1926" s="226">
        <v>200.339</v>
      </c>
      <c r="AA1926" s="226">
        <v>200.30799999999999</v>
      </c>
      <c r="AB1926" s="226">
        <v>200.28</v>
      </c>
      <c r="AC1926" s="226">
        <v>200.25399999999999</v>
      </c>
      <c r="AD1926" s="226">
        <v>200.23099999999999</v>
      </c>
      <c r="AE1926" s="226">
        <v>200.21199999999999</v>
      </c>
      <c r="AF1926" s="226">
        <v>200.19399999999999</v>
      </c>
      <c r="AG1926" s="226">
        <v>200.178</v>
      </c>
      <c r="AH1926" s="226">
        <v>200.16200000000001</v>
      </c>
      <c r="AI1926" s="226">
        <v>200.14699999999999</v>
      </c>
      <c r="AJ1926" s="226">
        <v>200.13399999999999</v>
      </c>
    </row>
    <row r="1927" spans="1:36" x14ac:dyDescent="0.25">
      <c r="A1927" s="17"/>
      <c r="B1927" s="226" t="s">
        <v>2220</v>
      </c>
      <c r="D1927" s="226">
        <v>16.914000000000001</v>
      </c>
      <c r="E1927" s="226">
        <v>20.521999999999998</v>
      </c>
      <c r="F1927" s="226">
        <v>16.913</v>
      </c>
      <c r="G1927" s="226">
        <v>10.64</v>
      </c>
      <c r="H1927" s="226">
        <v>13.364000000000001</v>
      </c>
      <c r="I1927" s="226">
        <v>14.298</v>
      </c>
      <c r="J1927" s="226">
        <v>15.217000000000001</v>
      </c>
      <c r="K1927" s="226">
        <v>16.103000000000002</v>
      </c>
      <c r="L1927" s="226">
        <v>16.943000000000001</v>
      </c>
      <c r="M1927" s="226">
        <v>17.721</v>
      </c>
      <c r="N1927" s="226">
        <v>18.425000000000001</v>
      </c>
      <c r="O1927" s="226">
        <v>19.042999999999999</v>
      </c>
      <c r="P1927" s="226">
        <v>19.562999999999999</v>
      </c>
      <c r="Q1927" s="226">
        <v>19.977</v>
      </c>
      <c r="R1927" s="226">
        <v>20.277999999999999</v>
      </c>
      <c r="S1927" s="226">
        <v>20.46</v>
      </c>
      <c r="T1927" s="226">
        <v>20.521999999999998</v>
      </c>
      <c r="U1927" s="226">
        <v>20.521999999999998</v>
      </c>
      <c r="V1927" s="226">
        <v>20.521999999999998</v>
      </c>
      <c r="W1927" s="226">
        <v>20.521999999999998</v>
      </c>
      <c r="X1927" s="226">
        <v>20.521999999999998</v>
      </c>
      <c r="Y1927" s="226">
        <v>20.521999999999998</v>
      </c>
      <c r="Z1927" s="226">
        <v>20.521999999999998</v>
      </c>
      <c r="AA1927" s="226">
        <v>20.521999999999998</v>
      </c>
      <c r="AB1927" s="226">
        <v>20.521999999999998</v>
      </c>
      <c r="AC1927" s="226">
        <v>20.521999999999998</v>
      </c>
      <c r="AD1927" s="226">
        <v>20.521999999999998</v>
      </c>
      <c r="AE1927" s="226">
        <v>20.521999999999998</v>
      </c>
      <c r="AF1927" s="226">
        <v>20.521999999999998</v>
      </c>
      <c r="AG1927" s="226">
        <v>20.521000000000001</v>
      </c>
      <c r="AH1927" s="226">
        <v>20.521000000000001</v>
      </c>
      <c r="AI1927" s="226">
        <v>20.521000000000001</v>
      </c>
      <c r="AJ1927" s="226">
        <v>20.521000000000001</v>
      </c>
    </row>
    <row r="1928" spans="1:36" x14ac:dyDescent="0.25">
      <c r="A1928" s="17"/>
      <c r="B1928" s="226" t="s">
        <v>2222</v>
      </c>
      <c r="D1928" s="226">
        <v>65.744</v>
      </c>
      <c r="E1928" s="226">
        <v>63.232999999999997</v>
      </c>
      <c r="F1928" s="226">
        <v>61.671999999999997</v>
      </c>
      <c r="G1928" s="226">
        <v>61.395000000000003</v>
      </c>
      <c r="H1928" s="226">
        <v>64.617999999999995</v>
      </c>
      <c r="I1928" s="226">
        <v>64.465000000000003</v>
      </c>
      <c r="J1928" s="226">
        <v>65.206999999999994</v>
      </c>
      <c r="K1928" s="226">
        <v>65.421000000000006</v>
      </c>
      <c r="L1928" s="226">
        <v>65.14</v>
      </c>
      <c r="M1928" s="226">
        <v>64.712000000000003</v>
      </c>
      <c r="N1928" s="226">
        <v>63.817</v>
      </c>
      <c r="O1928" s="226">
        <v>63.057000000000002</v>
      </c>
      <c r="P1928" s="226">
        <v>62.591000000000001</v>
      </c>
      <c r="Q1928" s="226">
        <v>62.218000000000004</v>
      </c>
      <c r="R1928" s="226">
        <v>61.466000000000001</v>
      </c>
      <c r="S1928" s="226">
        <v>60.902999999999999</v>
      </c>
      <c r="T1928" s="226">
        <v>60.494999999999997</v>
      </c>
      <c r="U1928" s="226">
        <v>60</v>
      </c>
      <c r="V1928" s="226">
        <v>59.286000000000001</v>
      </c>
      <c r="W1928" s="226">
        <v>58.534999999999997</v>
      </c>
      <c r="X1928" s="226">
        <v>58.055</v>
      </c>
      <c r="Y1928" s="226">
        <v>57.500999999999998</v>
      </c>
      <c r="Z1928" s="226">
        <v>57.637999999999998</v>
      </c>
      <c r="AA1928" s="226">
        <v>57.719000000000001</v>
      </c>
      <c r="AB1928" s="226">
        <v>57.676000000000002</v>
      </c>
      <c r="AC1928" s="226">
        <v>57.994999999999997</v>
      </c>
      <c r="AD1928" s="226">
        <v>58.326999999999998</v>
      </c>
      <c r="AE1928" s="226">
        <v>58.563000000000002</v>
      </c>
      <c r="AF1928" s="226">
        <v>58.872999999999998</v>
      </c>
      <c r="AG1928" s="226">
        <v>59.179000000000002</v>
      </c>
      <c r="AH1928" s="226">
        <v>59.494</v>
      </c>
      <c r="AI1928" s="226">
        <v>59.805</v>
      </c>
      <c r="AJ1928" s="226">
        <v>60.317</v>
      </c>
    </row>
    <row r="1929" spans="1:36" x14ac:dyDescent="0.25">
      <c r="A1929" s="17"/>
      <c r="B1929" s="226" t="s">
        <v>2221</v>
      </c>
      <c r="D1929" s="226">
        <v>0</v>
      </c>
      <c r="E1929" s="226">
        <v>0</v>
      </c>
      <c r="F1929" s="226">
        <v>0</v>
      </c>
      <c r="G1929" s="226">
        <v>0</v>
      </c>
      <c r="H1929" s="226">
        <v>0</v>
      </c>
      <c r="I1929" s="226">
        <v>0</v>
      </c>
      <c r="J1929" s="226">
        <v>0</v>
      </c>
      <c r="K1929" s="226">
        <v>0</v>
      </c>
      <c r="L1929" s="226">
        <v>0</v>
      </c>
      <c r="M1929" s="226">
        <v>0</v>
      </c>
      <c r="N1929" s="226">
        <v>0</v>
      </c>
      <c r="O1929" s="226">
        <v>0</v>
      </c>
      <c r="P1929" s="226">
        <v>0</v>
      </c>
      <c r="Q1929" s="226">
        <v>0</v>
      </c>
      <c r="R1929" s="226">
        <v>0</v>
      </c>
      <c r="S1929" s="226">
        <v>0</v>
      </c>
      <c r="T1929" s="226">
        <v>0</v>
      </c>
      <c r="U1929" s="226">
        <v>0</v>
      </c>
      <c r="V1929" s="226">
        <v>0</v>
      </c>
      <c r="W1929" s="226">
        <v>0</v>
      </c>
      <c r="X1929" s="226">
        <v>0</v>
      </c>
      <c r="Y1929" s="226">
        <v>0</v>
      </c>
      <c r="Z1929" s="226">
        <v>0</v>
      </c>
      <c r="AA1929" s="226">
        <v>0</v>
      </c>
      <c r="AB1929" s="226">
        <v>0</v>
      </c>
      <c r="AC1929" s="226">
        <v>0</v>
      </c>
      <c r="AD1929" s="226">
        <v>0</v>
      </c>
      <c r="AE1929" s="226">
        <v>0</v>
      </c>
      <c r="AF1929" s="226">
        <v>0</v>
      </c>
      <c r="AG1929" s="226">
        <v>0</v>
      </c>
      <c r="AH1929" s="226">
        <v>0</v>
      </c>
      <c r="AI1929" s="226">
        <v>0</v>
      </c>
      <c r="AJ1929" s="226">
        <v>0</v>
      </c>
    </row>
    <row r="1930" spans="1:36" x14ac:dyDescent="0.25">
      <c r="A1930" s="17"/>
      <c r="B1930" s="226" t="s">
        <v>2212</v>
      </c>
      <c r="D1930" s="226">
        <v>342.935</v>
      </c>
      <c r="E1930" s="226">
        <v>636.28</v>
      </c>
      <c r="F1930" s="226">
        <v>490.50299999999999</v>
      </c>
      <c r="G1930" s="226">
        <v>488.82799999999997</v>
      </c>
      <c r="H1930" s="226">
        <v>593.83199999999999</v>
      </c>
      <c r="I1930" s="226">
        <v>601.05999999999995</v>
      </c>
      <c r="J1930" s="226">
        <v>610.36</v>
      </c>
      <c r="K1930" s="226">
        <v>617.78700000000003</v>
      </c>
      <c r="L1930" s="226">
        <v>621.90599999999995</v>
      </c>
      <c r="M1930" s="226">
        <v>623.94200000000001</v>
      </c>
      <c r="N1930" s="226">
        <v>624.24400000000003</v>
      </c>
      <c r="O1930" s="226">
        <v>624.67999999999995</v>
      </c>
      <c r="P1930" s="226">
        <v>625.21400000000006</v>
      </c>
      <c r="Q1930" s="226">
        <v>625.25300000000004</v>
      </c>
      <c r="R1930" s="226">
        <v>622.60500000000002</v>
      </c>
      <c r="S1930" s="226">
        <v>619.654</v>
      </c>
      <c r="T1930" s="226">
        <v>616.88</v>
      </c>
      <c r="U1930" s="226">
        <v>613.63099999999997</v>
      </c>
      <c r="V1930" s="226">
        <v>609.15800000000002</v>
      </c>
      <c r="W1930" s="226">
        <v>604.76499999999999</v>
      </c>
      <c r="X1930" s="226">
        <v>601.822</v>
      </c>
      <c r="Y1930" s="226">
        <v>598.66600000000005</v>
      </c>
      <c r="Z1930" s="226">
        <v>598.08399999999995</v>
      </c>
      <c r="AA1930" s="226">
        <v>597.79700000000003</v>
      </c>
      <c r="AB1930" s="226">
        <v>597.11300000000006</v>
      </c>
      <c r="AC1930" s="226">
        <v>597.70699999999999</v>
      </c>
      <c r="AD1930" s="226">
        <v>598.73099999999999</v>
      </c>
      <c r="AE1930" s="226">
        <v>599.70699999999999</v>
      </c>
      <c r="AF1930" s="226">
        <v>600.79999999999995</v>
      </c>
      <c r="AG1930" s="226">
        <v>602.02800000000002</v>
      </c>
      <c r="AH1930" s="226">
        <v>603.42999999999995</v>
      </c>
      <c r="AI1930" s="226">
        <v>604.73400000000004</v>
      </c>
      <c r="AJ1930" s="226">
        <v>607.11599999999999</v>
      </c>
    </row>
    <row r="1931" spans="1:36" x14ac:dyDescent="0.25">
      <c r="A1931" s="17"/>
    </row>
    <row r="1932" spans="1:36" x14ac:dyDescent="0.25">
      <c r="A1932" s="17"/>
      <c r="B1932" s="226" t="s">
        <v>2226</v>
      </c>
    </row>
    <row r="1933" spans="1:36" x14ac:dyDescent="0.25">
      <c r="A1933" s="17"/>
    </row>
    <row r="1934" spans="1:36" x14ac:dyDescent="0.25">
      <c r="A1934" s="17"/>
      <c r="B1934" s="226" t="s">
        <v>2227</v>
      </c>
    </row>
    <row r="1935" spans="1:36" x14ac:dyDescent="0.25">
      <c r="A1935" s="17"/>
      <c r="B1935" s="226" t="s">
        <v>2205</v>
      </c>
      <c r="D1935" s="226">
        <v>0.7</v>
      </c>
      <c r="E1935" s="226">
        <v>3.2</v>
      </c>
      <c r="F1935" s="226">
        <v>4.0999999999999996</v>
      </c>
      <c r="G1935" s="226">
        <v>4.0999999999999996</v>
      </c>
      <c r="H1935" s="226">
        <v>4.0999999999999996</v>
      </c>
      <c r="I1935" s="226">
        <v>4.0999999999999996</v>
      </c>
      <c r="J1935" s="226">
        <v>4.0999999999999996</v>
      </c>
      <c r="K1935" s="226">
        <v>4.0999999999999996</v>
      </c>
      <c r="L1935" s="226">
        <v>4.0999999999999996</v>
      </c>
      <c r="M1935" s="226">
        <v>4.0999999999999996</v>
      </c>
      <c r="N1935" s="226">
        <v>4.0999999999999996</v>
      </c>
      <c r="O1935" s="226">
        <v>4.0999999999999996</v>
      </c>
      <c r="P1935" s="226">
        <v>4.0999999999999996</v>
      </c>
      <c r="Q1935" s="226">
        <v>4.0999999999999996</v>
      </c>
      <c r="R1935" s="226">
        <v>4.0999999999999996</v>
      </c>
      <c r="S1935" s="226">
        <v>4.0999999999999996</v>
      </c>
      <c r="T1935" s="226">
        <v>4.0999999999999996</v>
      </c>
      <c r="U1935" s="226">
        <v>4.0999999999999996</v>
      </c>
      <c r="V1935" s="226">
        <v>4.0999999999999996</v>
      </c>
      <c r="W1935" s="226">
        <v>4.0999999999999996</v>
      </c>
      <c r="X1935" s="226">
        <v>4.0999999999999996</v>
      </c>
      <c r="Y1935" s="226">
        <v>4.0999999999999996</v>
      </c>
      <c r="Z1935" s="226">
        <v>4.0999999999999996</v>
      </c>
      <c r="AA1935" s="226">
        <v>4.0999999999999996</v>
      </c>
      <c r="AB1935" s="226">
        <v>4.0999999999999996</v>
      </c>
      <c r="AC1935" s="226">
        <v>4.0999999999999996</v>
      </c>
      <c r="AD1935" s="226">
        <v>4.0999999999999996</v>
      </c>
      <c r="AE1935" s="226">
        <v>4.0999999999999996</v>
      </c>
      <c r="AF1935" s="226">
        <v>4.0999999999999996</v>
      </c>
      <c r="AG1935" s="226">
        <v>4.0999999999999996</v>
      </c>
      <c r="AH1935" s="226">
        <v>4.0999999999999996</v>
      </c>
      <c r="AI1935" s="226">
        <v>4.0999999999999996</v>
      </c>
      <c r="AJ1935" s="226">
        <v>4.0999999999999996</v>
      </c>
    </row>
    <row r="1936" spans="1:36" x14ac:dyDescent="0.25">
      <c r="A1936" s="17"/>
      <c r="B1936" s="226" t="s">
        <v>2228</v>
      </c>
      <c r="D1936" s="226">
        <v>0.8</v>
      </c>
      <c r="E1936" s="226">
        <v>5</v>
      </c>
      <c r="F1936" s="226">
        <v>0</v>
      </c>
      <c r="G1936" s="226">
        <v>0</v>
      </c>
      <c r="H1936" s="226">
        <v>0</v>
      </c>
      <c r="I1936" s="226">
        <v>0</v>
      </c>
      <c r="J1936" s="226">
        <v>0</v>
      </c>
      <c r="K1936" s="226">
        <v>0</v>
      </c>
      <c r="L1936" s="226">
        <v>0</v>
      </c>
      <c r="M1936" s="226">
        <v>0</v>
      </c>
      <c r="N1936" s="226">
        <v>0</v>
      </c>
      <c r="O1936" s="226">
        <v>0</v>
      </c>
      <c r="P1936" s="226">
        <v>0</v>
      </c>
      <c r="Q1936" s="226">
        <v>0</v>
      </c>
      <c r="R1936" s="226">
        <v>0</v>
      </c>
      <c r="S1936" s="226">
        <v>0</v>
      </c>
      <c r="T1936" s="226">
        <v>0</v>
      </c>
      <c r="U1936" s="226">
        <v>0</v>
      </c>
      <c r="V1936" s="226">
        <v>0</v>
      </c>
      <c r="W1936" s="226">
        <v>0</v>
      </c>
      <c r="X1936" s="226">
        <v>0</v>
      </c>
      <c r="Y1936" s="226">
        <v>0</v>
      </c>
      <c r="Z1936" s="226">
        <v>0</v>
      </c>
      <c r="AA1936" s="226">
        <v>0</v>
      </c>
      <c r="AB1936" s="226">
        <v>0</v>
      </c>
      <c r="AC1936" s="226">
        <v>0</v>
      </c>
      <c r="AD1936" s="226">
        <v>0</v>
      </c>
      <c r="AE1936" s="226">
        <v>0</v>
      </c>
      <c r="AF1936" s="226">
        <v>0</v>
      </c>
      <c r="AG1936" s="226">
        <v>0</v>
      </c>
      <c r="AH1936" s="226">
        <v>0</v>
      </c>
      <c r="AI1936" s="226">
        <v>0</v>
      </c>
      <c r="AJ1936" s="226">
        <v>0</v>
      </c>
    </row>
    <row r="1937" spans="1:36" x14ac:dyDescent="0.25">
      <c r="A1937" s="17"/>
      <c r="B1937" s="226" t="s">
        <v>307</v>
      </c>
      <c r="D1937" s="226">
        <v>0.7</v>
      </c>
      <c r="E1937" s="226">
        <v>0</v>
      </c>
      <c r="F1937" s="226">
        <v>0</v>
      </c>
      <c r="G1937" s="226">
        <v>0</v>
      </c>
      <c r="H1937" s="226">
        <v>0</v>
      </c>
      <c r="I1937" s="226">
        <v>0</v>
      </c>
      <c r="J1937" s="226">
        <v>0</v>
      </c>
      <c r="K1937" s="226">
        <v>0</v>
      </c>
      <c r="L1937" s="226">
        <v>0</v>
      </c>
      <c r="M1937" s="226">
        <v>0</v>
      </c>
      <c r="N1937" s="226">
        <v>0</v>
      </c>
      <c r="O1937" s="226">
        <v>0</v>
      </c>
      <c r="P1937" s="226">
        <v>0</v>
      </c>
      <c r="Q1937" s="226">
        <v>0</v>
      </c>
      <c r="R1937" s="226">
        <v>0</v>
      </c>
      <c r="S1937" s="226">
        <v>0</v>
      </c>
      <c r="T1937" s="226">
        <v>0</v>
      </c>
      <c r="U1937" s="226">
        <v>0</v>
      </c>
      <c r="V1937" s="226">
        <v>0</v>
      </c>
      <c r="W1937" s="226">
        <v>0</v>
      </c>
      <c r="X1937" s="226">
        <v>0</v>
      </c>
      <c r="Y1937" s="226">
        <v>0</v>
      </c>
      <c r="Z1937" s="226">
        <v>0</v>
      </c>
      <c r="AA1937" s="226">
        <v>0</v>
      </c>
      <c r="AB1937" s="226">
        <v>0</v>
      </c>
      <c r="AC1937" s="226">
        <v>0</v>
      </c>
      <c r="AD1937" s="226">
        <v>0</v>
      </c>
      <c r="AE1937" s="226">
        <v>0</v>
      </c>
      <c r="AF1937" s="226">
        <v>0</v>
      </c>
      <c r="AG1937" s="226">
        <v>0</v>
      </c>
      <c r="AH1937" s="226">
        <v>0</v>
      </c>
      <c r="AI1937" s="226">
        <v>0</v>
      </c>
      <c r="AJ1937" s="226">
        <v>0</v>
      </c>
    </row>
    <row r="1938" spans="1:36" x14ac:dyDescent="0.25">
      <c r="A1938" s="17"/>
      <c r="B1938" s="226" t="s">
        <v>2207</v>
      </c>
      <c r="D1938" s="226">
        <v>0</v>
      </c>
      <c r="E1938" s="226">
        <v>0</v>
      </c>
      <c r="F1938" s="226">
        <v>0</v>
      </c>
      <c r="G1938" s="226">
        <v>0</v>
      </c>
      <c r="H1938" s="226">
        <v>0</v>
      </c>
      <c r="I1938" s="226">
        <v>0</v>
      </c>
      <c r="J1938" s="226">
        <v>0</v>
      </c>
      <c r="K1938" s="226">
        <v>0</v>
      </c>
      <c r="L1938" s="226">
        <v>0</v>
      </c>
      <c r="M1938" s="226">
        <v>0</v>
      </c>
      <c r="N1938" s="226">
        <v>0</v>
      </c>
      <c r="O1938" s="226">
        <v>0</v>
      </c>
      <c r="P1938" s="226">
        <v>0</v>
      </c>
      <c r="Q1938" s="226">
        <v>0</v>
      </c>
      <c r="R1938" s="226">
        <v>0</v>
      </c>
      <c r="S1938" s="226">
        <v>0</v>
      </c>
      <c r="T1938" s="226">
        <v>0</v>
      </c>
      <c r="U1938" s="226">
        <v>0</v>
      </c>
      <c r="V1938" s="226">
        <v>0</v>
      </c>
      <c r="W1938" s="226">
        <v>0</v>
      </c>
      <c r="X1938" s="226">
        <v>0</v>
      </c>
      <c r="Y1938" s="226">
        <v>0</v>
      </c>
      <c r="Z1938" s="226">
        <v>0</v>
      </c>
      <c r="AA1938" s="226">
        <v>0</v>
      </c>
      <c r="AB1938" s="226">
        <v>0</v>
      </c>
      <c r="AC1938" s="226">
        <v>0</v>
      </c>
      <c r="AD1938" s="226">
        <v>0</v>
      </c>
      <c r="AE1938" s="226">
        <v>0</v>
      </c>
      <c r="AF1938" s="226">
        <v>0</v>
      </c>
      <c r="AG1938" s="226">
        <v>0</v>
      </c>
      <c r="AH1938" s="226">
        <v>0</v>
      </c>
      <c r="AI1938" s="226">
        <v>0</v>
      </c>
      <c r="AJ1938" s="226">
        <v>0</v>
      </c>
    </row>
    <row r="1939" spans="1:36" x14ac:dyDescent="0.25">
      <c r="A1939" s="17"/>
      <c r="B1939" s="226" t="s">
        <v>2208</v>
      </c>
      <c r="D1939" s="226">
        <v>0</v>
      </c>
      <c r="E1939" s="226">
        <v>0</v>
      </c>
      <c r="F1939" s="226">
        <v>0</v>
      </c>
      <c r="G1939" s="226">
        <v>0</v>
      </c>
      <c r="H1939" s="226">
        <v>0</v>
      </c>
      <c r="I1939" s="226">
        <v>0</v>
      </c>
      <c r="J1939" s="226">
        <v>0</v>
      </c>
      <c r="K1939" s="226">
        <v>0</v>
      </c>
      <c r="L1939" s="226">
        <v>0</v>
      </c>
      <c r="M1939" s="226">
        <v>0</v>
      </c>
      <c r="N1939" s="226">
        <v>0</v>
      </c>
      <c r="O1939" s="226">
        <v>0</v>
      </c>
      <c r="P1939" s="226">
        <v>0</v>
      </c>
      <c r="Q1939" s="226">
        <v>0</v>
      </c>
      <c r="R1939" s="226">
        <v>0</v>
      </c>
      <c r="S1939" s="226">
        <v>0</v>
      </c>
      <c r="T1939" s="226">
        <v>0</v>
      </c>
      <c r="U1939" s="226">
        <v>0</v>
      </c>
      <c r="V1939" s="226">
        <v>0</v>
      </c>
      <c r="W1939" s="226">
        <v>0</v>
      </c>
      <c r="X1939" s="226">
        <v>0</v>
      </c>
      <c r="Y1939" s="226">
        <v>0</v>
      </c>
      <c r="Z1939" s="226">
        <v>0</v>
      </c>
      <c r="AA1939" s="226">
        <v>0</v>
      </c>
      <c r="AB1939" s="226">
        <v>0</v>
      </c>
      <c r="AC1939" s="226">
        <v>0</v>
      </c>
      <c r="AD1939" s="226">
        <v>0</v>
      </c>
      <c r="AE1939" s="226">
        <v>0</v>
      </c>
      <c r="AF1939" s="226">
        <v>0</v>
      </c>
      <c r="AG1939" s="226">
        <v>0</v>
      </c>
      <c r="AH1939" s="226">
        <v>0</v>
      </c>
      <c r="AI1939" s="226">
        <v>0</v>
      </c>
      <c r="AJ1939" s="226">
        <v>0</v>
      </c>
    </row>
    <row r="1940" spans="1:36" x14ac:dyDescent="0.25">
      <c r="A1940" s="17"/>
      <c r="B1940" s="226" t="s">
        <v>156</v>
      </c>
      <c r="D1940" s="226">
        <v>0</v>
      </c>
      <c r="E1940" s="226">
        <v>0</v>
      </c>
      <c r="F1940" s="226">
        <v>0</v>
      </c>
      <c r="G1940" s="226">
        <v>0</v>
      </c>
      <c r="H1940" s="226">
        <v>0</v>
      </c>
      <c r="I1940" s="226">
        <v>0</v>
      </c>
      <c r="J1940" s="226">
        <v>0</v>
      </c>
      <c r="K1940" s="226">
        <v>0</v>
      </c>
      <c r="L1940" s="226">
        <v>0</v>
      </c>
      <c r="M1940" s="226">
        <v>0</v>
      </c>
      <c r="N1940" s="226">
        <v>0</v>
      </c>
      <c r="O1940" s="226">
        <v>0</v>
      </c>
      <c r="P1940" s="226">
        <v>0</v>
      </c>
      <c r="Q1940" s="226">
        <v>0</v>
      </c>
      <c r="R1940" s="226">
        <v>0</v>
      </c>
      <c r="S1940" s="226">
        <v>0</v>
      </c>
      <c r="T1940" s="226">
        <v>0</v>
      </c>
      <c r="U1940" s="226">
        <v>0</v>
      </c>
      <c r="V1940" s="226">
        <v>0</v>
      </c>
      <c r="W1940" s="226">
        <v>0</v>
      </c>
      <c r="X1940" s="226">
        <v>0</v>
      </c>
      <c r="Y1940" s="226">
        <v>0</v>
      </c>
      <c r="Z1940" s="226">
        <v>0</v>
      </c>
      <c r="AA1940" s="226">
        <v>0</v>
      </c>
      <c r="AB1940" s="226">
        <v>0</v>
      </c>
      <c r="AC1940" s="226">
        <v>0</v>
      </c>
      <c r="AD1940" s="226">
        <v>0</v>
      </c>
      <c r="AE1940" s="226">
        <v>0</v>
      </c>
      <c r="AF1940" s="226">
        <v>0</v>
      </c>
      <c r="AG1940" s="226">
        <v>0</v>
      </c>
      <c r="AH1940" s="226">
        <v>0</v>
      </c>
      <c r="AI1940" s="226">
        <v>0</v>
      </c>
      <c r="AJ1940" s="226">
        <v>0</v>
      </c>
    </row>
    <row r="1941" spans="1:36" x14ac:dyDescent="0.25">
      <c r="A1941" s="17"/>
      <c r="B1941" s="226" t="s">
        <v>152</v>
      </c>
      <c r="D1941" s="226">
        <v>0</v>
      </c>
      <c r="E1941" s="226">
        <v>0</v>
      </c>
      <c r="F1941" s="226">
        <v>0</v>
      </c>
      <c r="G1941" s="226">
        <v>0</v>
      </c>
      <c r="H1941" s="226">
        <v>0</v>
      </c>
      <c r="I1941" s="226">
        <v>0</v>
      </c>
      <c r="J1941" s="226">
        <v>0</v>
      </c>
      <c r="K1941" s="226">
        <v>0</v>
      </c>
      <c r="L1941" s="226">
        <v>0</v>
      </c>
      <c r="M1941" s="226">
        <v>0</v>
      </c>
      <c r="N1941" s="226">
        <v>0</v>
      </c>
      <c r="O1941" s="226">
        <v>0</v>
      </c>
      <c r="P1941" s="226">
        <v>0</v>
      </c>
      <c r="Q1941" s="226">
        <v>0</v>
      </c>
      <c r="R1941" s="226">
        <v>0</v>
      </c>
      <c r="S1941" s="226">
        <v>0</v>
      </c>
      <c r="T1941" s="226">
        <v>0</v>
      </c>
      <c r="U1941" s="226">
        <v>0</v>
      </c>
      <c r="V1941" s="226">
        <v>0</v>
      </c>
      <c r="W1941" s="226">
        <v>0</v>
      </c>
      <c r="X1941" s="226">
        <v>0</v>
      </c>
      <c r="Y1941" s="226">
        <v>0</v>
      </c>
      <c r="Z1941" s="226">
        <v>0</v>
      </c>
      <c r="AA1941" s="226">
        <v>0</v>
      </c>
      <c r="AB1941" s="226">
        <v>0</v>
      </c>
      <c r="AC1941" s="226">
        <v>0</v>
      </c>
      <c r="AD1941" s="226">
        <v>0</v>
      </c>
      <c r="AE1941" s="226">
        <v>0</v>
      </c>
      <c r="AF1941" s="226">
        <v>0</v>
      </c>
      <c r="AG1941" s="226">
        <v>0</v>
      </c>
      <c r="AH1941" s="226">
        <v>0</v>
      </c>
      <c r="AI1941" s="226">
        <v>0</v>
      </c>
      <c r="AJ1941" s="226">
        <v>0</v>
      </c>
    </row>
    <row r="1942" spans="1:36" x14ac:dyDescent="0.25">
      <c r="A1942" s="17"/>
      <c r="B1942" s="226" t="s">
        <v>2212</v>
      </c>
      <c r="D1942" s="226">
        <v>2.2000000000000002</v>
      </c>
      <c r="E1942" s="226">
        <v>8.1999999999999993</v>
      </c>
      <c r="F1942" s="226">
        <v>4.0999999999999996</v>
      </c>
      <c r="G1942" s="226">
        <v>4.0999999999999996</v>
      </c>
      <c r="H1942" s="226">
        <v>4.0999999999999996</v>
      </c>
      <c r="I1942" s="226">
        <v>4.0999999999999996</v>
      </c>
      <c r="J1942" s="226">
        <v>4.0999999999999996</v>
      </c>
      <c r="K1942" s="226">
        <v>4.0999999999999996</v>
      </c>
      <c r="L1942" s="226">
        <v>4.0999999999999996</v>
      </c>
      <c r="M1942" s="226">
        <v>4.0999999999999996</v>
      </c>
      <c r="N1942" s="226">
        <v>4.0999999999999996</v>
      </c>
      <c r="O1942" s="226">
        <v>4.0999999999999996</v>
      </c>
      <c r="P1942" s="226">
        <v>4.0999999999999996</v>
      </c>
      <c r="Q1942" s="226">
        <v>4.0999999999999996</v>
      </c>
      <c r="R1942" s="226">
        <v>4.0999999999999996</v>
      </c>
      <c r="S1942" s="226">
        <v>4.0999999999999996</v>
      </c>
      <c r="T1942" s="226">
        <v>4.0999999999999996</v>
      </c>
      <c r="U1942" s="226">
        <v>4.0999999999999996</v>
      </c>
      <c r="V1942" s="226">
        <v>4.0999999999999996</v>
      </c>
      <c r="W1942" s="226">
        <v>4.0999999999999996</v>
      </c>
      <c r="X1942" s="226">
        <v>4.0999999999999996</v>
      </c>
      <c r="Y1942" s="226">
        <v>4.0999999999999996</v>
      </c>
      <c r="Z1942" s="226">
        <v>4.0999999999999996</v>
      </c>
      <c r="AA1942" s="226">
        <v>4.0999999999999996</v>
      </c>
      <c r="AB1942" s="226">
        <v>4.0999999999999996</v>
      </c>
      <c r="AC1942" s="226">
        <v>4.0999999999999996</v>
      </c>
      <c r="AD1942" s="226">
        <v>4.0999999999999996</v>
      </c>
      <c r="AE1942" s="226">
        <v>4.0999999999999996</v>
      </c>
      <c r="AF1942" s="226">
        <v>4.0999999999999996</v>
      </c>
      <c r="AG1942" s="226">
        <v>4.0999999999999996</v>
      </c>
      <c r="AH1942" s="226">
        <v>4.0999999999999996</v>
      </c>
      <c r="AI1942" s="226">
        <v>4.0999999999999996</v>
      </c>
      <c r="AJ1942" s="226">
        <v>4.0999999999999996</v>
      </c>
    </row>
    <row r="1943" spans="1:36" x14ac:dyDescent="0.25">
      <c r="A1943" s="17"/>
    </row>
    <row r="1944" spans="1:36" x14ac:dyDescent="0.25">
      <c r="A1944" s="17"/>
    </row>
    <row r="1945" spans="1:36" x14ac:dyDescent="0.25">
      <c r="A1945" s="17"/>
      <c r="B1945" s="226" t="s">
        <v>2229</v>
      </c>
    </row>
    <row r="1946" spans="1:36" x14ac:dyDescent="0.25">
      <c r="A1946" s="17"/>
      <c r="B1946" s="226" t="s">
        <v>238</v>
      </c>
      <c r="D1946" s="226">
        <v>0</v>
      </c>
      <c r="E1946" s="226">
        <v>0</v>
      </c>
      <c r="F1946" s="226">
        <v>0</v>
      </c>
      <c r="G1946" s="226">
        <v>0</v>
      </c>
      <c r="H1946" s="226">
        <v>0</v>
      </c>
      <c r="I1946" s="226">
        <v>0</v>
      </c>
      <c r="J1946" s="226">
        <v>0</v>
      </c>
      <c r="K1946" s="226">
        <v>0</v>
      </c>
      <c r="L1946" s="226">
        <v>0</v>
      </c>
      <c r="M1946" s="226">
        <v>0</v>
      </c>
      <c r="N1946" s="226">
        <v>0</v>
      </c>
      <c r="O1946" s="226">
        <v>0</v>
      </c>
      <c r="P1946" s="226">
        <v>0</v>
      </c>
      <c r="Q1946" s="226">
        <v>0</v>
      </c>
      <c r="R1946" s="226">
        <v>0</v>
      </c>
      <c r="S1946" s="226">
        <v>0</v>
      </c>
      <c r="T1946" s="226">
        <v>0</v>
      </c>
      <c r="U1946" s="226">
        <v>0</v>
      </c>
      <c r="V1946" s="226">
        <v>0</v>
      </c>
      <c r="W1946" s="226">
        <v>0</v>
      </c>
      <c r="X1946" s="226">
        <v>0</v>
      </c>
      <c r="Y1946" s="226">
        <v>0</v>
      </c>
      <c r="Z1946" s="226">
        <v>0</v>
      </c>
      <c r="AA1946" s="226">
        <v>0</v>
      </c>
      <c r="AB1946" s="226">
        <v>0</v>
      </c>
      <c r="AC1946" s="226">
        <v>0</v>
      </c>
      <c r="AD1946" s="226">
        <v>0</v>
      </c>
      <c r="AE1946" s="226">
        <v>0</v>
      </c>
      <c r="AF1946" s="226">
        <v>0</v>
      </c>
      <c r="AG1946" s="226">
        <v>0</v>
      </c>
      <c r="AH1946" s="226">
        <v>0</v>
      </c>
      <c r="AI1946" s="226">
        <v>0</v>
      </c>
      <c r="AJ1946" s="226">
        <v>0</v>
      </c>
    </row>
    <row r="1947" spans="1:36" x14ac:dyDescent="0.25">
      <c r="A1947" s="17"/>
      <c r="B1947" s="226" t="s">
        <v>239</v>
      </c>
      <c r="D1947" s="226">
        <v>0</v>
      </c>
      <c r="E1947" s="226">
        <v>0</v>
      </c>
      <c r="F1947" s="226">
        <v>0</v>
      </c>
      <c r="G1947" s="226">
        <v>0</v>
      </c>
      <c r="H1947" s="226">
        <v>0</v>
      </c>
      <c r="I1947" s="226">
        <v>0</v>
      </c>
      <c r="J1947" s="226">
        <v>0</v>
      </c>
      <c r="K1947" s="226">
        <v>0</v>
      </c>
      <c r="L1947" s="226">
        <v>0</v>
      </c>
      <c r="M1947" s="226">
        <v>0</v>
      </c>
      <c r="N1947" s="226">
        <v>0</v>
      </c>
      <c r="O1947" s="226">
        <v>0</v>
      </c>
      <c r="P1947" s="226">
        <v>0</v>
      </c>
      <c r="Q1947" s="226">
        <v>0</v>
      </c>
      <c r="R1947" s="226">
        <v>0</v>
      </c>
      <c r="S1947" s="226">
        <v>0</v>
      </c>
      <c r="T1947" s="226">
        <v>0</v>
      </c>
      <c r="U1947" s="226">
        <v>0</v>
      </c>
      <c r="V1947" s="226">
        <v>0</v>
      </c>
      <c r="W1947" s="226">
        <v>0</v>
      </c>
      <c r="X1947" s="226">
        <v>0</v>
      </c>
      <c r="Y1947" s="226">
        <v>0</v>
      </c>
      <c r="Z1947" s="226">
        <v>0</v>
      </c>
      <c r="AA1947" s="226">
        <v>0</v>
      </c>
      <c r="AB1947" s="226">
        <v>0</v>
      </c>
      <c r="AC1947" s="226">
        <v>0</v>
      </c>
      <c r="AD1947" s="226">
        <v>0</v>
      </c>
      <c r="AE1947" s="226">
        <v>0</v>
      </c>
      <c r="AF1947" s="226">
        <v>0</v>
      </c>
      <c r="AG1947" s="226">
        <v>0</v>
      </c>
      <c r="AH1947" s="226">
        <v>0</v>
      </c>
      <c r="AI1947" s="226">
        <v>0</v>
      </c>
      <c r="AJ1947" s="226">
        <v>0</v>
      </c>
    </row>
    <row r="1948" spans="1:36" x14ac:dyDescent="0.25">
      <c r="A1948" s="17"/>
      <c r="B1948" s="226" t="s">
        <v>158</v>
      </c>
      <c r="D1948" s="226">
        <v>0</v>
      </c>
      <c r="E1948" s="226">
        <v>0</v>
      </c>
      <c r="F1948" s="226">
        <v>0</v>
      </c>
      <c r="G1948" s="226">
        <v>0</v>
      </c>
      <c r="H1948" s="226">
        <v>0</v>
      </c>
      <c r="I1948" s="226">
        <v>0</v>
      </c>
      <c r="J1948" s="226">
        <v>0</v>
      </c>
      <c r="K1948" s="226">
        <v>0</v>
      </c>
      <c r="L1948" s="226">
        <v>0</v>
      </c>
      <c r="M1948" s="226">
        <v>0</v>
      </c>
      <c r="N1948" s="226">
        <v>0</v>
      </c>
      <c r="O1948" s="226">
        <v>0</v>
      </c>
      <c r="P1948" s="226">
        <v>0</v>
      </c>
      <c r="Q1948" s="226">
        <v>0</v>
      </c>
      <c r="R1948" s="226">
        <v>0</v>
      </c>
      <c r="S1948" s="226">
        <v>0</v>
      </c>
      <c r="T1948" s="226">
        <v>0</v>
      </c>
      <c r="U1948" s="226">
        <v>0</v>
      </c>
      <c r="V1948" s="226">
        <v>0</v>
      </c>
      <c r="W1948" s="226">
        <v>0</v>
      </c>
      <c r="X1948" s="226">
        <v>0</v>
      </c>
      <c r="Y1948" s="226">
        <v>0</v>
      </c>
      <c r="Z1948" s="226">
        <v>0</v>
      </c>
      <c r="AA1948" s="226">
        <v>0</v>
      </c>
      <c r="AB1948" s="226">
        <v>0</v>
      </c>
      <c r="AC1948" s="226">
        <v>0</v>
      </c>
      <c r="AD1948" s="226">
        <v>0</v>
      </c>
      <c r="AE1948" s="226">
        <v>0</v>
      </c>
      <c r="AF1948" s="226">
        <v>0</v>
      </c>
      <c r="AG1948" s="226">
        <v>0</v>
      </c>
      <c r="AH1948" s="226">
        <v>0</v>
      </c>
      <c r="AI1948" s="226">
        <v>0</v>
      </c>
      <c r="AJ1948" s="226">
        <v>0</v>
      </c>
    </row>
    <row r="1949" spans="1:36" x14ac:dyDescent="0.25">
      <c r="A1949" s="17"/>
      <c r="B1949" s="226" t="s">
        <v>2230</v>
      </c>
      <c r="D1949" s="226">
        <v>0</v>
      </c>
      <c r="E1949" s="226">
        <v>0</v>
      </c>
      <c r="F1949" s="226">
        <v>0</v>
      </c>
      <c r="G1949" s="226">
        <v>0</v>
      </c>
      <c r="H1949" s="226">
        <v>0</v>
      </c>
      <c r="I1949" s="226">
        <v>0</v>
      </c>
      <c r="J1949" s="226">
        <v>0</v>
      </c>
      <c r="K1949" s="226">
        <v>0</v>
      </c>
      <c r="L1949" s="226">
        <v>0</v>
      </c>
      <c r="M1949" s="226">
        <v>0</v>
      </c>
      <c r="N1949" s="226">
        <v>0</v>
      </c>
      <c r="O1949" s="226">
        <v>0</v>
      </c>
      <c r="P1949" s="226">
        <v>0</v>
      </c>
      <c r="Q1949" s="226">
        <v>0</v>
      </c>
      <c r="R1949" s="226">
        <v>0</v>
      </c>
      <c r="S1949" s="226">
        <v>0</v>
      </c>
      <c r="T1949" s="226">
        <v>0</v>
      </c>
      <c r="U1949" s="226">
        <v>0</v>
      </c>
      <c r="V1949" s="226">
        <v>0</v>
      </c>
      <c r="W1949" s="226">
        <v>0</v>
      </c>
      <c r="X1949" s="226">
        <v>0</v>
      </c>
      <c r="Y1949" s="226">
        <v>0</v>
      </c>
      <c r="Z1949" s="226">
        <v>0</v>
      </c>
      <c r="AA1949" s="226">
        <v>0</v>
      </c>
      <c r="AB1949" s="226">
        <v>0</v>
      </c>
      <c r="AC1949" s="226">
        <v>0</v>
      </c>
      <c r="AD1949" s="226">
        <v>0</v>
      </c>
      <c r="AE1949" s="226">
        <v>0</v>
      </c>
      <c r="AF1949" s="226">
        <v>0</v>
      </c>
      <c r="AG1949" s="226">
        <v>0</v>
      </c>
      <c r="AH1949" s="226">
        <v>0</v>
      </c>
      <c r="AI1949" s="226">
        <v>0</v>
      </c>
      <c r="AJ1949" s="226">
        <v>0</v>
      </c>
    </row>
    <row r="1950" spans="1:36" x14ac:dyDescent="0.25">
      <c r="A1950" s="17"/>
      <c r="B1950" s="226" t="s">
        <v>2231</v>
      </c>
      <c r="D1950" s="226">
        <v>0</v>
      </c>
      <c r="E1950" s="226">
        <v>0</v>
      </c>
      <c r="F1950" s="226">
        <v>0</v>
      </c>
      <c r="G1950" s="226">
        <v>0</v>
      </c>
      <c r="H1950" s="226">
        <v>0</v>
      </c>
      <c r="I1950" s="226">
        <v>0</v>
      </c>
      <c r="J1950" s="226">
        <v>0</v>
      </c>
      <c r="K1950" s="226">
        <v>0</v>
      </c>
      <c r="L1950" s="226">
        <v>0</v>
      </c>
      <c r="M1950" s="226">
        <v>0</v>
      </c>
      <c r="N1950" s="226">
        <v>0</v>
      </c>
      <c r="O1950" s="226">
        <v>0</v>
      </c>
      <c r="P1950" s="226">
        <v>0</v>
      </c>
      <c r="Q1950" s="226">
        <v>0</v>
      </c>
      <c r="R1950" s="226">
        <v>0</v>
      </c>
      <c r="S1950" s="226">
        <v>0</v>
      </c>
      <c r="T1950" s="226">
        <v>0</v>
      </c>
      <c r="U1950" s="226">
        <v>0</v>
      </c>
      <c r="V1950" s="226">
        <v>0</v>
      </c>
      <c r="W1950" s="226">
        <v>0</v>
      </c>
      <c r="X1950" s="226">
        <v>0</v>
      </c>
      <c r="Y1950" s="226">
        <v>0</v>
      </c>
      <c r="Z1950" s="226">
        <v>0</v>
      </c>
      <c r="AA1950" s="226">
        <v>0</v>
      </c>
      <c r="AB1950" s="226">
        <v>0</v>
      </c>
      <c r="AC1950" s="226">
        <v>0</v>
      </c>
      <c r="AD1950" s="226">
        <v>0</v>
      </c>
      <c r="AE1950" s="226">
        <v>0</v>
      </c>
      <c r="AF1950" s="226">
        <v>0</v>
      </c>
      <c r="AG1950" s="226">
        <v>0</v>
      </c>
      <c r="AH1950" s="226">
        <v>0</v>
      </c>
      <c r="AI1950" s="226">
        <v>0</v>
      </c>
      <c r="AJ1950" s="226">
        <v>0</v>
      </c>
    </row>
    <row r="1951" spans="1:36" x14ac:dyDescent="0.25">
      <c r="A1951" s="17"/>
      <c r="B1951" s="226" t="s">
        <v>156</v>
      </c>
      <c r="D1951" s="226">
        <v>0</v>
      </c>
      <c r="E1951" s="226">
        <v>0</v>
      </c>
      <c r="F1951" s="226">
        <v>0</v>
      </c>
      <c r="G1951" s="226">
        <v>0</v>
      </c>
      <c r="H1951" s="226">
        <v>0</v>
      </c>
      <c r="I1951" s="226">
        <v>0</v>
      </c>
      <c r="J1951" s="226">
        <v>0</v>
      </c>
      <c r="K1951" s="226">
        <v>0</v>
      </c>
      <c r="L1951" s="226">
        <v>0</v>
      </c>
      <c r="M1951" s="226">
        <v>0</v>
      </c>
      <c r="N1951" s="226">
        <v>0</v>
      </c>
      <c r="O1951" s="226">
        <v>0</v>
      </c>
      <c r="P1951" s="226">
        <v>0</v>
      </c>
      <c r="Q1951" s="226">
        <v>0</v>
      </c>
      <c r="R1951" s="226">
        <v>0</v>
      </c>
      <c r="S1951" s="226">
        <v>0</v>
      </c>
      <c r="T1951" s="226">
        <v>0</v>
      </c>
      <c r="U1951" s="226">
        <v>0</v>
      </c>
      <c r="V1951" s="226">
        <v>0</v>
      </c>
      <c r="W1951" s="226">
        <v>0</v>
      </c>
      <c r="X1951" s="226">
        <v>0</v>
      </c>
      <c r="Y1951" s="226">
        <v>0</v>
      </c>
      <c r="Z1951" s="226">
        <v>0</v>
      </c>
      <c r="AA1951" s="226">
        <v>0</v>
      </c>
      <c r="AB1951" s="226">
        <v>0</v>
      </c>
      <c r="AC1951" s="226">
        <v>0</v>
      </c>
      <c r="AD1951" s="226">
        <v>0</v>
      </c>
      <c r="AE1951" s="226">
        <v>0</v>
      </c>
      <c r="AF1951" s="226">
        <v>0</v>
      </c>
      <c r="AG1951" s="226">
        <v>0</v>
      </c>
      <c r="AH1951" s="226">
        <v>0</v>
      </c>
      <c r="AI1951" s="226">
        <v>0</v>
      </c>
      <c r="AJ1951" s="226">
        <v>0</v>
      </c>
    </row>
    <row r="1952" spans="1:36" x14ac:dyDescent="0.25">
      <c r="A1952" s="17"/>
      <c r="B1952" s="226" t="s">
        <v>2232</v>
      </c>
      <c r="D1952" s="226">
        <v>0</v>
      </c>
      <c r="E1952" s="226">
        <v>0</v>
      </c>
      <c r="F1952" s="226">
        <v>0</v>
      </c>
      <c r="G1952" s="226">
        <v>0</v>
      </c>
      <c r="H1952" s="226">
        <v>0</v>
      </c>
      <c r="I1952" s="226">
        <v>0</v>
      </c>
      <c r="J1952" s="226">
        <v>0</v>
      </c>
      <c r="K1952" s="226">
        <v>0</v>
      </c>
      <c r="L1952" s="226">
        <v>0</v>
      </c>
      <c r="M1952" s="226">
        <v>0</v>
      </c>
      <c r="N1952" s="226">
        <v>0</v>
      </c>
      <c r="O1952" s="226">
        <v>0</v>
      </c>
      <c r="P1952" s="226">
        <v>0</v>
      </c>
      <c r="Q1952" s="226">
        <v>0</v>
      </c>
      <c r="R1952" s="226">
        <v>0</v>
      </c>
      <c r="S1952" s="226">
        <v>0</v>
      </c>
      <c r="T1952" s="226">
        <v>0</v>
      </c>
      <c r="U1952" s="226">
        <v>0</v>
      </c>
      <c r="V1952" s="226">
        <v>0</v>
      </c>
      <c r="W1952" s="226">
        <v>0</v>
      </c>
      <c r="X1952" s="226">
        <v>0</v>
      </c>
      <c r="Y1952" s="226">
        <v>0</v>
      </c>
      <c r="Z1952" s="226">
        <v>0</v>
      </c>
      <c r="AA1952" s="226">
        <v>0</v>
      </c>
      <c r="AB1952" s="226">
        <v>0</v>
      </c>
      <c r="AC1952" s="226">
        <v>0</v>
      </c>
      <c r="AD1952" s="226">
        <v>0</v>
      </c>
      <c r="AE1952" s="226">
        <v>0</v>
      </c>
      <c r="AF1952" s="226">
        <v>0</v>
      </c>
      <c r="AG1952" s="226">
        <v>0</v>
      </c>
      <c r="AH1952" s="226">
        <v>0</v>
      </c>
      <c r="AI1952" s="226">
        <v>0</v>
      </c>
      <c r="AJ1952" s="226">
        <v>0</v>
      </c>
    </row>
    <row r="1953" spans="1:36" x14ac:dyDescent="0.25">
      <c r="A1953" s="17"/>
      <c r="B1953" s="226" t="s">
        <v>2233</v>
      </c>
      <c r="D1953" s="226">
        <v>0</v>
      </c>
      <c r="E1953" s="226">
        <v>0</v>
      </c>
      <c r="F1953" s="226">
        <v>0</v>
      </c>
      <c r="G1953" s="226">
        <v>0</v>
      </c>
      <c r="H1953" s="226">
        <v>0</v>
      </c>
      <c r="I1953" s="226">
        <v>0</v>
      </c>
      <c r="J1953" s="226">
        <v>0</v>
      </c>
      <c r="K1953" s="226">
        <v>0</v>
      </c>
      <c r="L1953" s="226">
        <v>0</v>
      </c>
      <c r="M1953" s="226">
        <v>0</v>
      </c>
      <c r="N1953" s="226">
        <v>0</v>
      </c>
      <c r="O1953" s="226">
        <v>0</v>
      </c>
      <c r="P1953" s="226">
        <v>0</v>
      </c>
      <c r="Q1953" s="226">
        <v>0</v>
      </c>
      <c r="R1953" s="226">
        <v>0</v>
      </c>
      <c r="S1953" s="226">
        <v>0</v>
      </c>
      <c r="T1953" s="226">
        <v>0</v>
      </c>
      <c r="U1953" s="226">
        <v>0</v>
      </c>
      <c r="V1953" s="226">
        <v>0</v>
      </c>
      <c r="W1953" s="226">
        <v>0</v>
      </c>
      <c r="X1953" s="226">
        <v>0</v>
      </c>
      <c r="Y1953" s="226">
        <v>0</v>
      </c>
      <c r="Z1953" s="226">
        <v>0</v>
      </c>
      <c r="AA1953" s="226">
        <v>0</v>
      </c>
      <c r="AB1953" s="226">
        <v>0</v>
      </c>
      <c r="AC1953" s="226">
        <v>0</v>
      </c>
      <c r="AD1953" s="226">
        <v>0</v>
      </c>
      <c r="AE1953" s="226">
        <v>0</v>
      </c>
      <c r="AF1953" s="226">
        <v>0</v>
      </c>
      <c r="AG1953" s="226">
        <v>0</v>
      </c>
      <c r="AH1953" s="226">
        <v>0</v>
      </c>
      <c r="AI1953" s="226">
        <v>0</v>
      </c>
      <c r="AJ1953" s="226">
        <v>0</v>
      </c>
    </row>
    <row r="1954" spans="1:36" x14ac:dyDescent="0.25">
      <c r="A1954" s="17"/>
      <c r="B1954" s="226" t="s">
        <v>2234</v>
      </c>
      <c r="D1954" s="226">
        <v>0</v>
      </c>
      <c r="E1954" s="226">
        <v>0</v>
      </c>
      <c r="F1954" s="226">
        <v>0</v>
      </c>
      <c r="G1954" s="226">
        <v>0</v>
      </c>
      <c r="H1954" s="226">
        <v>0</v>
      </c>
      <c r="I1954" s="226">
        <v>0</v>
      </c>
      <c r="J1954" s="226">
        <v>0</v>
      </c>
      <c r="K1954" s="226">
        <v>0</v>
      </c>
      <c r="L1954" s="226">
        <v>0</v>
      </c>
      <c r="M1954" s="226">
        <v>0</v>
      </c>
      <c r="N1954" s="226">
        <v>0</v>
      </c>
      <c r="O1954" s="226">
        <v>0</v>
      </c>
      <c r="P1954" s="226">
        <v>0</v>
      </c>
      <c r="Q1954" s="226">
        <v>0</v>
      </c>
      <c r="R1954" s="226">
        <v>0</v>
      </c>
      <c r="S1954" s="226">
        <v>0</v>
      </c>
      <c r="T1954" s="226">
        <v>0</v>
      </c>
      <c r="U1954" s="226">
        <v>0</v>
      </c>
      <c r="V1954" s="226">
        <v>0</v>
      </c>
      <c r="W1954" s="226">
        <v>0</v>
      </c>
      <c r="X1954" s="226">
        <v>0</v>
      </c>
      <c r="Y1954" s="226">
        <v>0</v>
      </c>
      <c r="Z1954" s="226">
        <v>0</v>
      </c>
      <c r="AA1954" s="226">
        <v>0</v>
      </c>
      <c r="AB1954" s="226">
        <v>0</v>
      </c>
      <c r="AC1954" s="226">
        <v>0</v>
      </c>
      <c r="AD1954" s="226">
        <v>0</v>
      </c>
      <c r="AE1954" s="226">
        <v>0</v>
      </c>
      <c r="AF1954" s="226">
        <v>0</v>
      </c>
      <c r="AG1954" s="226">
        <v>0</v>
      </c>
      <c r="AH1954" s="226">
        <v>0</v>
      </c>
      <c r="AI1954" s="226">
        <v>0</v>
      </c>
      <c r="AJ1954" s="226">
        <v>0</v>
      </c>
    </row>
    <row r="1955" spans="1:36" x14ac:dyDescent="0.25">
      <c r="A1955" s="17"/>
      <c r="B1955" s="226" t="s">
        <v>2235</v>
      </c>
    </row>
    <row r="1956" spans="1:36" x14ac:dyDescent="0.25">
      <c r="A1956" s="17"/>
      <c r="B1956" s="226" t="s">
        <v>238</v>
      </c>
      <c r="D1956" s="226">
        <v>0</v>
      </c>
      <c r="E1956" s="226">
        <v>0</v>
      </c>
      <c r="F1956" s="226">
        <v>0</v>
      </c>
      <c r="G1956" s="226">
        <v>0</v>
      </c>
      <c r="H1956" s="226">
        <v>0</v>
      </c>
      <c r="I1956" s="226">
        <v>0</v>
      </c>
      <c r="J1956" s="226">
        <v>0</v>
      </c>
      <c r="K1956" s="226">
        <v>0</v>
      </c>
      <c r="L1956" s="226">
        <v>0</v>
      </c>
      <c r="M1956" s="226">
        <v>0</v>
      </c>
      <c r="N1956" s="226">
        <v>0</v>
      </c>
      <c r="O1956" s="226">
        <v>0</v>
      </c>
      <c r="P1956" s="226">
        <v>0</v>
      </c>
      <c r="Q1956" s="226">
        <v>0</v>
      </c>
      <c r="R1956" s="226">
        <v>0</v>
      </c>
      <c r="S1956" s="226">
        <v>0</v>
      </c>
      <c r="T1956" s="226">
        <v>0</v>
      </c>
      <c r="U1956" s="226">
        <v>0</v>
      </c>
      <c r="V1956" s="226">
        <v>0</v>
      </c>
      <c r="W1956" s="226">
        <v>0</v>
      </c>
      <c r="X1956" s="226">
        <v>0</v>
      </c>
      <c r="Y1956" s="226">
        <v>0</v>
      </c>
      <c r="Z1956" s="226">
        <v>0</v>
      </c>
      <c r="AA1956" s="226">
        <v>0</v>
      </c>
      <c r="AB1956" s="226">
        <v>0</v>
      </c>
      <c r="AC1956" s="226">
        <v>0</v>
      </c>
      <c r="AD1956" s="226">
        <v>0</v>
      </c>
      <c r="AE1956" s="226">
        <v>0</v>
      </c>
      <c r="AF1956" s="226">
        <v>0</v>
      </c>
      <c r="AG1956" s="226">
        <v>0</v>
      </c>
      <c r="AH1956" s="226">
        <v>0</v>
      </c>
      <c r="AI1956" s="226">
        <v>0</v>
      </c>
      <c r="AJ1956" s="226">
        <v>0</v>
      </c>
    </row>
    <row r="1957" spans="1:36" x14ac:dyDescent="0.25">
      <c r="A1957" s="17"/>
      <c r="B1957" s="226" t="s">
        <v>239</v>
      </c>
      <c r="D1957" s="226">
        <v>0</v>
      </c>
      <c r="E1957" s="226">
        <v>0</v>
      </c>
      <c r="F1957" s="226">
        <v>0</v>
      </c>
      <c r="G1957" s="226">
        <v>0</v>
      </c>
      <c r="H1957" s="226">
        <v>0</v>
      </c>
      <c r="I1957" s="226">
        <v>0</v>
      </c>
      <c r="J1957" s="226">
        <v>0</v>
      </c>
      <c r="K1957" s="226">
        <v>0</v>
      </c>
      <c r="L1957" s="226">
        <v>0</v>
      </c>
      <c r="M1957" s="226">
        <v>0</v>
      </c>
      <c r="N1957" s="226">
        <v>0</v>
      </c>
      <c r="O1957" s="226">
        <v>0</v>
      </c>
      <c r="P1957" s="226">
        <v>0</v>
      </c>
      <c r="Q1957" s="226">
        <v>0</v>
      </c>
      <c r="R1957" s="226">
        <v>0</v>
      </c>
      <c r="S1957" s="226">
        <v>0</v>
      </c>
      <c r="T1957" s="226">
        <v>0</v>
      </c>
      <c r="U1957" s="226">
        <v>0</v>
      </c>
      <c r="V1957" s="226">
        <v>0</v>
      </c>
      <c r="W1957" s="226">
        <v>0</v>
      </c>
      <c r="X1957" s="226">
        <v>0</v>
      </c>
      <c r="Y1957" s="226">
        <v>0</v>
      </c>
      <c r="Z1957" s="226">
        <v>0</v>
      </c>
      <c r="AA1957" s="226">
        <v>0</v>
      </c>
      <c r="AB1957" s="226">
        <v>0</v>
      </c>
      <c r="AC1957" s="226">
        <v>0</v>
      </c>
      <c r="AD1957" s="226">
        <v>0</v>
      </c>
      <c r="AE1957" s="226">
        <v>0</v>
      </c>
      <c r="AF1957" s="226">
        <v>0</v>
      </c>
      <c r="AG1957" s="226">
        <v>0</v>
      </c>
      <c r="AH1957" s="226">
        <v>0</v>
      </c>
      <c r="AI1957" s="226">
        <v>0</v>
      </c>
      <c r="AJ1957" s="226">
        <v>0</v>
      </c>
    </row>
    <row r="1958" spans="1:36" x14ac:dyDescent="0.25">
      <c r="A1958" s="17"/>
      <c r="B1958" s="226" t="s">
        <v>158</v>
      </c>
      <c r="D1958" s="226">
        <v>0</v>
      </c>
      <c r="E1958" s="226">
        <v>0</v>
      </c>
      <c r="F1958" s="226">
        <v>0</v>
      </c>
      <c r="G1958" s="226">
        <v>0</v>
      </c>
      <c r="H1958" s="226">
        <v>0</v>
      </c>
      <c r="I1958" s="226">
        <v>0</v>
      </c>
      <c r="J1958" s="226">
        <v>0</v>
      </c>
      <c r="K1958" s="226">
        <v>0</v>
      </c>
      <c r="L1958" s="226">
        <v>0</v>
      </c>
      <c r="M1958" s="226">
        <v>0</v>
      </c>
      <c r="N1958" s="226">
        <v>0</v>
      </c>
      <c r="O1958" s="226">
        <v>0</v>
      </c>
      <c r="P1958" s="226">
        <v>0</v>
      </c>
      <c r="Q1958" s="226">
        <v>0</v>
      </c>
      <c r="R1958" s="226">
        <v>0</v>
      </c>
      <c r="S1958" s="226">
        <v>0</v>
      </c>
      <c r="T1958" s="226">
        <v>0</v>
      </c>
      <c r="U1958" s="226">
        <v>0</v>
      </c>
      <c r="V1958" s="226">
        <v>0</v>
      </c>
      <c r="W1958" s="226">
        <v>0</v>
      </c>
      <c r="X1958" s="226">
        <v>0</v>
      </c>
      <c r="Y1958" s="226">
        <v>0</v>
      </c>
      <c r="Z1958" s="226">
        <v>0</v>
      </c>
      <c r="AA1958" s="226">
        <v>0</v>
      </c>
      <c r="AB1958" s="226">
        <v>0</v>
      </c>
      <c r="AC1958" s="226">
        <v>0</v>
      </c>
      <c r="AD1958" s="226">
        <v>0</v>
      </c>
      <c r="AE1958" s="226">
        <v>0</v>
      </c>
      <c r="AF1958" s="226">
        <v>0</v>
      </c>
      <c r="AG1958" s="226">
        <v>0</v>
      </c>
      <c r="AH1958" s="226">
        <v>0</v>
      </c>
      <c r="AI1958" s="226">
        <v>0</v>
      </c>
      <c r="AJ1958" s="226">
        <v>0</v>
      </c>
    </row>
    <row r="1959" spans="1:36" x14ac:dyDescent="0.25">
      <c r="A1959" s="17"/>
      <c r="B1959" s="226" t="s">
        <v>2230</v>
      </c>
      <c r="D1959" s="226">
        <v>0</v>
      </c>
      <c r="E1959" s="226">
        <v>0</v>
      </c>
      <c r="F1959" s="226">
        <v>0</v>
      </c>
      <c r="G1959" s="226">
        <v>0</v>
      </c>
      <c r="H1959" s="226">
        <v>0</v>
      </c>
      <c r="I1959" s="226">
        <v>0</v>
      </c>
      <c r="J1959" s="226">
        <v>0</v>
      </c>
      <c r="K1959" s="226">
        <v>0</v>
      </c>
      <c r="L1959" s="226">
        <v>0</v>
      </c>
      <c r="M1959" s="226">
        <v>0</v>
      </c>
      <c r="N1959" s="226">
        <v>0</v>
      </c>
      <c r="O1959" s="226">
        <v>0</v>
      </c>
      <c r="P1959" s="226">
        <v>0</v>
      </c>
      <c r="Q1959" s="226">
        <v>0</v>
      </c>
      <c r="R1959" s="226">
        <v>0</v>
      </c>
      <c r="S1959" s="226">
        <v>0</v>
      </c>
      <c r="T1959" s="226">
        <v>0</v>
      </c>
      <c r="U1959" s="226">
        <v>0</v>
      </c>
      <c r="V1959" s="226">
        <v>0</v>
      </c>
      <c r="W1959" s="226">
        <v>0</v>
      </c>
      <c r="X1959" s="226">
        <v>0</v>
      </c>
      <c r="Y1959" s="226">
        <v>0</v>
      </c>
      <c r="Z1959" s="226">
        <v>0</v>
      </c>
      <c r="AA1959" s="226">
        <v>0</v>
      </c>
      <c r="AB1959" s="226">
        <v>0</v>
      </c>
      <c r="AC1959" s="226">
        <v>0</v>
      </c>
      <c r="AD1959" s="226">
        <v>0</v>
      </c>
      <c r="AE1959" s="226">
        <v>0</v>
      </c>
      <c r="AF1959" s="226">
        <v>0</v>
      </c>
      <c r="AG1959" s="226">
        <v>0</v>
      </c>
      <c r="AH1959" s="226">
        <v>0</v>
      </c>
      <c r="AI1959" s="226">
        <v>0</v>
      </c>
      <c r="AJ1959" s="226">
        <v>0</v>
      </c>
    </row>
    <row r="1960" spans="1:36" x14ac:dyDescent="0.25">
      <c r="A1960" s="17"/>
      <c r="B1960" s="226" t="s">
        <v>2231</v>
      </c>
      <c r="D1960" s="226">
        <v>0</v>
      </c>
      <c r="E1960" s="226">
        <v>0</v>
      </c>
      <c r="F1960" s="226">
        <v>0</v>
      </c>
      <c r="G1960" s="226">
        <v>0</v>
      </c>
      <c r="H1960" s="226">
        <v>0</v>
      </c>
      <c r="I1960" s="226">
        <v>0</v>
      </c>
      <c r="J1960" s="226">
        <v>0</v>
      </c>
      <c r="K1960" s="226">
        <v>0</v>
      </c>
      <c r="L1960" s="226">
        <v>0</v>
      </c>
      <c r="M1960" s="226">
        <v>0</v>
      </c>
      <c r="N1960" s="226">
        <v>0</v>
      </c>
      <c r="O1960" s="226">
        <v>0</v>
      </c>
      <c r="P1960" s="226">
        <v>0</v>
      </c>
      <c r="Q1960" s="226">
        <v>0</v>
      </c>
      <c r="R1960" s="226">
        <v>0</v>
      </c>
      <c r="S1960" s="226">
        <v>0</v>
      </c>
      <c r="T1960" s="226">
        <v>0</v>
      </c>
      <c r="U1960" s="226">
        <v>0</v>
      </c>
      <c r="V1960" s="226">
        <v>0</v>
      </c>
      <c r="W1960" s="226">
        <v>0</v>
      </c>
      <c r="X1960" s="226">
        <v>0</v>
      </c>
      <c r="Y1960" s="226">
        <v>0</v>
      </c>
      <c r="Z1960" s="226">
        <v>0</v>
      </c>
      <c r="AA1960" s="226">
        <v>0</v>
      </c>
      <c r="AB1960" s="226">
        <v>0</v>
      </c>
      <c r="AC1960" s="226">
        <v>0</v>
      </c>
      <c r="AD1960" s="226">
        <v>0</v>
      </c>
      <c r="AE1960" s="226">
        <v>0</v>
      </c>
      <c r="AF1960" s="226">
        <v>0</v>
      </c>
      <c r="AG1960" s="226">
        <v>0</v>
      </c>
      <c r="AH1960" s="226">
        <v>0</v>
      </c>
      <c r="AI1960" s="226">
        <v>0</v>
      </c>
      <c r="AJ1960" s="226">
        <v>0</v>
      </c>
    </row>
    <row r="1961" spans="1:36" x14ac:dyDescent="0.25">
      <c r="A1961" s="17"/>
      <c r="B1961" s="226" t="s">
        <v>156</v>
      </c>
      <c r="D1961" s="226">
        <v>0</v>
      </c>
      <c r="E1961" s="226">
        <v>0</v>
      </c>
      <c r="F1961" s="226">
        <v>0</v>
      </c>
      <c r="G1961" s="226">
        <v>0</v>
      </c>
      <c r="H1961" s="226">
        <v>0</v>
      </c>
      <c r="I1961" s="226">
        <v>0</v>
      </c>
      <c r="J1961" s="226">
        <v>0</v>
      </c>
      <c r="K1961" s="226">
        <v>0</v>
      </c>
      <c r="L1961" s="226">
        <v>0</v>
      </c>
      <c r="M1961" s="226">
        <v>0</v>
      </c>
      <c r="N1961" s="226">
        <v>0</v>
      </c>
      <c r="O1961" s="226">
        <v>0</v>
      </c>
      <c r="P1961" s="226">
        <v>0</v>
      </c>
      <c r="Q1961" s="226">
        <v>0</v>
      </c>
      <c r="R1961" s="226">
        <v>0</v>
      </c>
      <c r="S1961" s="226">
        <v>0</v>
      </c>
      <c r="T1961" s="226">
        <v>0</v>
      </c>
      <c r="U1961" s="226">
        <v>0</v>
      </c>
      <c r="V1961" s="226">
        <v>0</v>
      </c>
      <c r="W1961" s="226">
        <v>0</v>
      </c>
      <c r="X1961" s="226">
        <v>0</v>
      </c>
      <c r="Y1961" s="226">
        <v>0</v>
      </c>
      <c r="Z1961" s="226">
        <v>0</v>
      </c>
      <c r="AA1961" s="226">
        <v>0</v>
      </c>
      <c r="AB1961" s="226">
        <v>0</v>
      </c>
      <c r="AC1961" s="226">
        <v>0</v>
      </c>
      <c r="AD1961" s="226">
        <v>0</v>
      </c>
      <c r="AE1961" s="226">
        <v>0</v>
      </c>
      <c r="AF1961" s="226">
        <v>0</v>
      </c>
      <c r="AG1961" s="226">
        <v>0</v>
      </c>
      <c r="AH1961" s="226">
        <v>0</v>
      </c>
      <c r="AI1961" s="226">
        <v>0</v>
      </c>
      <c r="AJ1961" s="226">
        <v>0</v>
      </c>
    </row>
    <row r="1962" spans="1:36" x14ac:dyDescent="0.25">
      <c r="A1962" s="17"/>
      <c r="B1962" s="226" t="s">
        <v>2232</v>
      </c>
      <c r="D1962" s="226">
        <v>0</v>
      </c>
      <c r="E1962" s="226">
        <v>0</v>
      </c>
      <c r="F1962" s="226">
        <v>0</v>
      </c>
      <c r="G1962" s="226">
        <v>0</v>
      </c>
      <c r="H1962" s="226">
        <v>0</v>
      </c>
      <c r="I1962" s="226">
        <v>0</v>
      </c>
      <c r="J1962" s="226">
        <v>0</v>
      </c>
      <c r="K1962" s="226">
        <v>0</v>
      </c>
      <c r="L1962" s="226">
        <v>0</v>
      </c>
      <c r="M1962" s="226">
        <v>0</v>
      </c>
      <c r="N1962" s="226">
        <v>0</v>
      </c>
      <c r="O1962" s="226">
        <v>0</v>
      </c>
      <c r="P1962" s="226">
        <v>0</v>
      </c>
      <c r="Q1962" s="226">
        <v>0</v>
      </c>
      <c r="R1962" s="226">
        <v>0</v>
      </c>
      <c r="S1962" s="226">
        <v>0</v>
      </c>
      <c r="T1962" s="226">
        <v>0</v>
      </c>
      <c r="U1962" s="226">
        <v>0</v>
      </c>
      <c r="V1962" s="226">
        <v>0</v>
      </c>
      <c r="W1962" s="226">
        <v>0</v>
      </c>
      <c r="X1962" s="226">
        <v>0</v>
      </c>
      <c r="Y1962" s="226">
        <v>0</v>
      </c>
      <c r="Z1962" s="226">
        <v>0</v>
      </c>
      <c r="AA1962" s="226">
        <v>0</v>
      </c>
      <c r="AB1962" s="226">
        <v>0</v>
      </c>
      <c r="AC1962" s="226">
        <v>0</v>
      </c>
      <c r="AD1962" s="226">
        <v>0</v>
      </c>
      <c r="AE1962" s="226">
        <v>0</v>
      </c>
      <c r="AF1962" s="226">
        <v>0</v>
      </c>
      <c r="AG1962" s="226">
        <v>0</v>
      </c>
      <c r="AH1962" s="226">
        <v>0</v>
      </c>
      <c r="AI1962" s="226">
        <v>0</v>
      </c>
      <c r="AJ1962" s="226">
        <v>0</v>
      </c>
    </row>
    <row r="1963" spans="1:36" x14ac:dyDescent="0.25">
      <c r="A1963" s="17"/>
      <c r="B1963" s="226" t="s">
        <v>2233</v>
      </c>
      <c r="D1963" s="226">
        <v>0</v>
      </c>
      <c r="E1963" s="226">
        <v>0</v>
      </c>
      <c r="F1963" s="226">
        <v>0</v>
      </c>
      <c r="G1963" s="226">
        <v>0</v>
      </c>
      <c r="H1963" s="226">
        <v>0</v>
      </c>
      <c r="I1963" s="226">
        <v>0</v>
      </c>
      <c r="J1963" s="226">
        <v>0</v>
      </c>
      <c r="K1963" s="226">
        <v>0</v>
      </c>
      <c r="L1963" s="226">
        <v>0</v>
      </c>
      <c r="M1963" s="226">
        <v>0</v>
      </c>
      <c r="N1963" s="226">
        <v>0</v>
      </c>
      <c r="O1963" s="226">
        <v>0</v>
      </c>
      <c r="P1963" s="226">
        <v>0</v>
      </c>
      <c r="Q1963" s="226">
        <v>0</v>
      </c>
      <c r="R1963" s="226">
        <v>0</v>
      </c>
      <c r="S1963" s="226">
        <v>0</v>
      </c>
      <c r="T1963" s="226">
        <v>0</v>
      </c>
      <c r="U1963" s="226">
        <v>0</v>
      </c>
      <c r="V1963" s="226">
        <v>0</v>
      </c>
      <c r="W1963" s="226">
        <v>0</v>
      </c>
      <c r="X1963" s="226">
        <v>0</v>
      </c>
      <c r="Y1963" s="226">
        <v>0</v>
      </c>
      <c r="Z1963" s="226">
        <v>0</v>
      </c>
      <c r="AA1963" s="226">
        <v>0</v>
      </c>
      <c r="AB1963" s="226">
        <v>0</v>
      </c>
      <c r="AC1963" s="226">
        <v>0</v>
      </c>
      <c r="AD1963" s="226">
        <v>0</v>
      </c>
      <c r="AE1963" s="226">
        <v>0</v>
      </c>
      <c r="AF1963" s="226">
        <v>0</v>
      </c>
      <c r="AG1963" s="226">
        <v>0</v>
      </c>
      <c r="AH1963" s="226">
        <v>0</v>
      </c>
      <c r="AI1963" s="226">
        <v>0</v>
      </c>
      <c r="AJ1963" s="226">
        <v>0</v>
      </c>
    </row>
    <row r="1964" spans="1:36" x14ac:dyDescent="0.25">
      <c r="A1964" s="17"/>
      <c r="B1964" s="226" t="s">
        <v>2234</v>
      </c>
      <c r="D1964" s="226">
        <v>0</v>
      </c>
      <c r="E1964" s="226">
        <v>0</v>
      </c>
      <c r="F1964" s="226">
        <v>0</v>
      </c>
      <c r="G1964" s="226">
        <v>0</v>
      </c>
      <c r="H1964" s="226">
        <v>0</v>
      </c>
      <c r="I1964" s="226">
        <v>0</v>
      </c>
      <c r="J1964" s="226">
        <v>0</v>
      </c>
      <c r="K1964" s="226">
        <v>0</v>
      </c>
      <c r="L1964" s="226">
        <v>0</v>
      </c>
      <c r="M1964" s="226">
        <v>0</v>
      </c>
      <c r="N1964" s="226">
        <v>0</v>
      </c>
      <c r="O1964" s="226">
        <v>0</v>
      </c>
      <c r="P1964" s="226">
        <v>0</v>
      </c>
      <c r="Q1964" s="226">
        <v>0</v>
      </c>
      <c r="R1964" s="226">
        <v>0</v>
      </c>
      <c r="S1964" s="226">
        <v>0</v>
      </c>
      <c r="T1964" s="226">
        <v>0</v>
      </c>
      <c r="U1964" s="226">
        <v>0</v>
      </c>
      <c r="V1964" s="226">
        <v>0</v>
      </c>
      <c r="W1964" s="226">
        <v>0</v>
      </c>
      <c r="X1964" s="226">
        <v>0</v>
      </c>
      <c r="Y1964" s="226">
        <v>0</v>
      </c>
      <c r="Z1964" s="226">
        <v>0</v>
      </c>
      <c r="AA1964" s="226">
        <v>0</v>
      </c>
      <c r="AB1964" s="226">
        <v>0</v>
      </c>
      <c r="AC1964" s="226">
        <v>0</v>
      </c>
      <c r="AD1964" s="226">
        <v>0</v>
      </c>
      <c r="AE1964" s="226">
        <v>0</v>
      </c>
      <c r="AF1964" s="226">
        <v>0</v>
      </c>
      <c r="AG1964" s="226">
        <v>0</v>
      </c>
      <c r="AH1964" s="226">
        <v>0</v>
      </c>
      <c r="AI1964" s="226">
        <v>0</v>
      </c>
      <c r="AJ1964" s="226">
        <v>0</v>
      </c>
    </row>
    <row r="1965" spans="1:36" x14ac:dyDescent="0.25">
      <c r="A1965" s="17"/>
    </row>
    <row r="1966" spans="1:36" x14ac:dyDescent="0.25">
      <c r="A1966" s="17"/>
      <c r="B1966" s="226" t="s">
        <v>2236</v>
      </c>
      <c r="D1966" s="226">
        <v>4.5</v>
      </c>
      <c r="E1966" s="226">
        <v>4.5</v>
      </c>
      <c r="F1966" s="226">
        <v>4.4000000000000004</v>
      </c>
      <c r="G1966" s="226">
        <v>4.4000000000000004</v>
      </c>
      <c r="H1966" s="226">
        <v>4.5</v>
      </c>
      <c r="I1966" s="226">
        <v>4.5999999999999996</v>
      </c>
      <c r="J1966" s="226">
        <v>4.5999999999999996</v>
      </c>
      <c r="K1966" s="226">
        <v>4.5999999999999996</v>
      </c>
      <c r="L1966" s="226">
        <v>4.5999999999999996</v>
      </c>
      <c r="M1966" s="226">
        <v>4.7</v>
      </c>
      <c r="N1966" s="226">
        <v>4.7</v>
      </c>
      <c r="O1966" s="226">
        <v>4.7</v>
      </c>
      <c r="P1966" s="226">
        <v>4.8</v>
      </c>
      <c r="Q1966" s="226">
        <v>4.8</v>
      </c>
      <c r="R1966" s="226">
        <v>4.8</v>
      </c>
      <c r="S1966" s="226">
        <v>4.9000000000000004</v>
      </c>
      <c r="T1966" s="226">
        <v>4.9000000000000004</v>
      </c>
      <c r="U1966" s="226">
        <v>4.9000000000000004</v>
      </c>
      <c r="V1966" s="226">
        <v>5</v>
      </c>
      <c r="W1966" s="226">
        <v>5</v>
      </c>
      <c r="X1966" s="226">
        <v>5</v>
      </c>
      <c r="Y1966" s="226">
        <v>5.0999999999999996</v>
      </c>
      <c r="Z1966" s="226">
        <v>5.0999999999999996</v>
      </c>
      <c r="AA1966" s="226">
        <v>5.0999999999999996</v>
      </c>
      <c r="AB1966" s="226">
        <v>5.0999999999999996</v>
      </c>
      <c r="AC1966" s="226">
        <v>5.0999999999999996</v>
      </c>
      <c r="AD1966" s="226">
        <v>5.0999999999999996</v>
      </c>
      <c r="AE1966" s="226">
        <v>5.2</v>
      </c>
      <c r="AF1966" s="226">
        <v>5.2</v>
      </c>
      <c r="AG1966" s="226">
        <v>5.2</v>
      </c>
      <c r="AH1966" s="226">
        <v>5.2</v>
      </c>
      <c r="AI1966" s="226">
        <v>5.2</v>
      </c>
      <c r="AJ1966" s="226">
        <v>5.3</v>
      </c>
    </row>
    <row r="1967" spans="1:36" x14ac:dyDescent="0.25">
      <c r="A1967" s="17"/>
      <c r="B1967" s="226" t="s">
        <v>2237</v>
      </c>
      <c r="D1967" s="226">
        <v>2</v>
      </c>
      <c r="E1967" s="226">
        <v>2.4</v>
      </c>
      <c r="F1967" s="226">
        <v>2.4</v>
      </c>
      <c r="G1967" s="226">
        <v>2.4</v>
      </c>
      <c r="H1967" s="226">
        <v>2.4</v>
      </c>
      <c r="I1967" s="226">
        <v>2.4</v>
      </c>
      <c r="J1967" s="226">
        <v>2.6</v>
      </c>
      <c r="K1967" s="226">
        <v>2.6</v>
      </c>
      <c r="L1967" s="226">
        <v>2.6</v>
      </c>
      <c r="M1967" s="226">
        <v>2.6</v>
      </c>
      <c r="N1967" s="226">
        <v>2.6</v>
      </c>
      <c r="O1967" s="226">
        <v>2.6</v>
      </c>
      <c r="P1967" s="226">
        <v>2.6</v>
      </c>
      <c r="Q1967" s="226">
        <v>2.6</v>
      </c>
      <c r="R1967" s="226">
        <v>2.6</v>
      </c>
      <c r="S1967" s="226">
        <v>2.6</v>
      </c>
      <c r="T1967" s="226">
        <v>2.6</v>
      </c>
      <c r="U1967" s="226">
        <v>2.6</v>
      </c>
      <c r="V1967" s="226">
        <v>2.6</v>
      </c>
      <c r="W1967" s="226">
        <v>2.6</v>
      </c>
      <c r="X1967" s="226">
        <v>2.6</v>
      </c>
      <c r="Y1967" s="226">
        <v>2.6</v>
      </c>
      <c r="Z1967" s="226">
        <v>2.6</v>
      </c>
      <c r="AA1967" s="226">
        <v>2.6</v>
      </c>
      <c r="AB1967" s="226">
        <v>2.6</v>
      </c>
      <c r="AC1967" s="226">
        <v>2.6</v>
      </c>
      <c r="AD1967" s="226">
        <v>2.6</v>
      </c>
      <c r="AE1967" s="226">
        <v>2.6</v>
      </c>
      <c r="AF1967" s="226">
        <v>2.6</v>
      </c>
      <c r="AG1967" s="226">
        <v>2.6</v>
      </c>
      <c r="AH1967" s="226">
        <v>2.6</v>
      </c>
      <c r="AI1967" s="226">
        <v>2.6</v>
      </c>
      <c r="AJ1967" s="226">
        <v>2.6</v>
      </c>
    </row>
    <row r="1968" spans="1:36" x14ac:dyDescent="0.25">
      <c r="A1968" s="17"/>
      <c r="B1968" s="226" t="s">
        <v>2238</v>
      </c>
      <c r="D1968" s="226">
        <v>3</v>
      </c>
      <c r="E1968" s="226">
        <v>3</v>
      </c>
      <c r="F1968" s="226">
        <v>3</v>
      </c>
      <c r="G1968" s="226">
        <v>2.9</v>
      </c>
      <c r="H1968" s="226">
        <v>3.1</v>
      </c>
      <c r="I1968" s="226">
        <v>3.1</v>
      </c>
      <c r="J1968" s="226">
        <v>2.9</v>
      </c>
      <c r="K1968" s="226">
        <v>3</v>
      </c>
      <c r="L1968" s="226">
        <v>3</v>
      </c>
      <c r="M1968" s="226">
        <v>3</v>
      </c>
      <c r="N1968" s="226">
        <v>3</v>
      </c>
      <c r="O1968" s="226">
        <v>3</v>
      </c>
      <c r="P1968" s="226">
        <v>3.1</v>
      </c>
      <c r="Q1968" s="226">
        <v>3.1</v>
      </c>
      <c r="R1968" s="226">
        <v>3.1</v>
      </c>
      <c r="S1968" s="226">
        <v>3.2</v>
      </c>
      <c r="T1968" s="226">
        <v>3.2</v>
      </c>
      <c r="U1968" s="226">
        <v>3.2</v>
      </c>
      <c r="V1968" s="226">
        <v>3.2</v>
      </c>
      <c r="W1968" s="226">
        <v>3.3</v>
      </c>
      <c r="X1968" s="226">
        <v>3.3</v>
      </c>
      <c r="Y1968" s="226">
        <v>3.3</v>
      </c>
      <c r="Z1968" s="226">
        <v>3.3</v>
      </c>
      <c r="AA1968" s="226">
        <v>3.4</v>
      </c>
      <c r="AB1968" s="226">
        <v>3.4</v>
      </c>
      <c r="AC1968" s="226">
        <v>3.4</v>
      </c>
      <c r="AD1968" s="226">
        <v>3.4</v>
      </c>
      <c r="AE1968" s="226">
        <v>3.4</v>
      </c>
      <c r="AF1968" s="226">
        <v>3.4</v>
      </c>
      <c r="AG1968" s="226">
        <v>3.4</v>
      </c>
      <c r="AH1968" s="226">
        <v>3.5</v>
      </c>
      <c r="AI1968" s="226">
        <v>3.5</v>
      </c>
      <c r="AJ1968" s="226">
        <v>3.5</v>
      </c>
    </row>
    <row r="1969" spans="1:36" x14ac:dyDescent="0.25">
      <c r="A1969" s="17"/>
      <c r="B1969" s="226" t="s">
        <v>2239</v>
      </c>
      <c r="D1969" s="226">
        <v>3</v>
      </c>
      <c r="E1969" s="226">
        <v>3</v>
      </c>
      <c r="F1969" s="226">
        <v>3</v>
      </c>
      <c r="G1969" s="226">
        <v>2.9</v>
      </c>
      <c r="H1969" s="226">
        <v>3.1</v>
      </c>
      <c r="I1969" s="226">
        <v>3.1</v>
      </c>
      <c r="J1969" s="226">
        <v>2.9</v>
      </c>
      <c r="K1969" s="226">
        <v>3</v>
      </c>
      <c r="L1969" s="226">
        <v>3</v>
      </c>
      <c r="M1969" s="226">
        <v>3</v>
      </c>
      <c r="N1969" s="226">
        <v>3</v>
      </c>
      <c r="O1969" s="226">
        <v>3</v>
      </c>
      <c r="P1969" s="226">
        <v>3.1</v>
      </c>
      <c r="Q1969" s="226">
        <v>3.1</v>
      </c>
      <c r="R1969" s="226">
        <v>3.1</v>
      </c>
      <c r="S1969" s="226">
        <v>3.2</v>
      </c>
      <c r="T1969" s="226">
        <v>3.2</v>
      </c>
      <c r="U1969" s="226">
        <v>3.2</v>
      </c>
      <c r="V1969" s="226">
        <v>3.2</v>
      </c>
      <c r="W1969" s="226">
        <v>3.3</v>
      </c>
      <c r="X1969" s="226">
        <v>3.3</v>
      </c>
      <c r="Y1969" s="226">
        <v>3.3</v>
      </c>
      <c r="Z1969" s="226">
        <v>3.3</v>
      </c>
      <c r="AA1969" s="226">
        <v>3.4</v>
      </c>
      <c r="AB1969" s="226">
        <v>3.4</v>
      </c>
      <c r="AC1969" s="226">
        <v>3.4</v>
      </c>
      <c r="AD1969" s="226">
        <v>3.4</v>
      </c>
      <c r="AE1969" s="226">
        <v>3.4</v>
      </c>
      <c r="AF1969" s="226">
        <v>3.4</v>
      </c>
      <c r="AG1969" s="226">
        <v>3.4</v>
      </c>
      <c r="AH1969" s="226">
        <v>3.5</v>
      </c>
      <c r="AI1969" s="226">
        <v>3.5</v>
      </c>
      <c r="AJ1969" s="226">
        <v>3.5</v>
      </c>
    </row>
    <row r="1970" spans="1:36" x14ac:dyDescent="0.25">
      <c r="A1970" s="17"/>
      <c r="B1970" s="226" t="s">
        <v>2240</v>
      </c>
      <c r="D1970" s="226">
        <v>0</v>
      </c>
      <c r="E1970" s="226">
        <v>0</v>
      </c>
      <c r="F1970" s="226">
        <v>0</v>
      </c>
      <c r="G1970" s="226">
        <v>0</v>
      </c>
      <c r="H1970" s="226">
        <v>0</v>
      </c>
      <c r="I1970" s="226">
        <v>0</v>
      </c>
      <c r="J1970" s="226">
        <v>0</v>
      </c>
      <c r="K1970" s="226">
        <v>0</v>
      </c>
      <c r="L1970" s="226">
        <v>0</v>
      </c>
      <c r="M1970" s="226">
        <v>0</v>
      </c>
      <c r="N1970" s="226">
        <v>0</v>
      </c>
      <c r="O1970" s="226">
        <v>0</v>
      </c>
      <c r="P1970" s="226">
        <v>0</v>
      </c>
      <c r="Q1970" s="226">
        <v>0</v>
      </c>
      <c r="R1970" s="226">
        <v>0</v>
      </c>
      <c r="S1970" s="226">
        <v>0</v>
      </c>
      <c r="T1970" s="226">
        <v>0</v>
      </c>
      <c r="U1970" s="226">
        <v>0</v>
      </c>
      <c r="V1970" s="226">
        <v>0</v>
      </c>
      <c r="W1970" s="226">
        <v>0</v>
      </c>
      <c r="X1970" s="226">
        <v>0</v>
      </c>
      <c r="Y1970" s="226">
        <v>0</v>
      </c>
      <c r="Z1970" s="226">
        <v>0</v>
      </c>
      <c r="AA1970" s="226">
        <v>0</v>
      </c>
      <c r="AB1970" s="226">
        <v>0</v>
      </c>
      <c r="AC1970" s="226">
        <v>0</v>
      </c>
      <c r="AD1970" s="226">
        <v>0</v>
      </c>
      <c r="AE1970" s="226">
        <v>0</v>
      </c>
      <c r="AF1970" s="226">
        <v>0</v>
      </c>
      <c r="AG1970" s="226">
        <v>0</v>
      </c>
      <c r="AH1970" s="226">
        <v>0</v>
      </c>
      <c r="AI1970" s="226">
        <v>0</v>
      </c>
      <c r="AJ1970" s="226">
        <v>0</v>
      </c>
    </row>
    <row r="1971" spans="1:36" x14ac:dyDescent="0.25">
      <c r="A1971" s="17"/>
    </row>
    <row r="1972" spans="1:36" x14ac:dyDescent="0.25">
      <c r="A1972" s="17"/>
      <c r="B1972" s="226" t="s">
        <v>2241</v>
      </c>
    </row>
    <row r="1973" spans="1:36" x14ac:dyDescent="0.25">
      <c r="A1973" s="17"/>
      <c r="B1973" s="226" t="s">
        <v>2242</v>
      </c>
    </row>
    <row r="1974" spans="1:36" x14ac:dyDescent="0.25">
      <c r="A1974" s="17"/>
      <c r="B1974" s="226" t="s">
        <v>2243</v>
      </c>
      <c r="D1974" s="226">
        <v>5.6</v>
      </c>
      <c r="E1974" s="226">
        <v>8.3000000000000007</v>
      </c>
      <c r="F1974" s="226">
        <v>8.3000000000000007</v>
      </c>
      <c r="G1974" s="226">
        <v>8.3000000000000007</v>
      </c>
      <c r="H1974" s="226">
        <v>8.3000000000000007</v>
      </c>
      <c r="I1974" s="226">
        <v>8.3000000000000007</v>
      </c>
      <c r="J1974" s="226">
        <v>8.3000000000000007</v>
      </c>
      <c r="K1974" s="226">
        <v>8.3000000000000007</v>
      </c>
      <c r="L1974" s="226">
        <v>8.3000000000000007</v>
      </c>
      <c r="M1974" s="226">
        <v>8.3000000000000007</v>
      </c>
      <c r="N1974" s="226">
        <v>8.3000000000000007</v>
      </c>
      <c r="O1974" s="226">
        <v>8.3000000000000007</v>
      </c>
      <c r="P1974" s="226">
        <v>8.3000000000000007</v>
      </c>
      <c r="Q1974" s="226">
        <v>8.3000000000000007</v>
      </c>
      <c r="R1974" s="226">
        <v>8.3000000000000007</v>
      </c>
      <c r="S1974" s="226">
        <v>8.3000000000000007</v>
      </c>
      <c r="T1974" s="226">
        <v>8.3000000000000007</v>
      </c>
      <c r="U1974" s="226">
        <v>8.3000000000000007</v>
      </c>
      <c r="V1974" s="226">
        <v>8.3000000000000007</v>
      </c>
      <c r="W1974" s="226">
        <v>8.3000000000000007</v>
      </c>
      <c r="X1974" s="226">
        <v>8.3000000000000007</v>
      </c>
      <c r="Y1974" s="226">
        <v>8.3000000000000007</v>
      </c>
      <c r="Z1974" s="226">
        <v>8.3000000000000007</v>
      </c>
      <c r="AA1974" s="226">
        <v>8.3000000000000007</v>
      </c>
      <c r="AB1974" s="226">
        <v>8.3000000000000007</v>
      </c>
      <c r="AC1974" s="226">
        <v>8.3000000000000007</v>
      </c>
      <c r="AD1974" s="226">
        <v>8.3000000000000007</v>
      </c>
      <c r="AE1974" s="226">
        <v>8.3000000000000007</v>
      </c>
      <c r="AF1974" s="226">
        <v>8.3000000000000007</v>
      </c>
      <c r="AG1974" s="226">
        <v>8.3000000000000007</v>
      </c>
      <c r="AH1974" s="226">
        <v>8.3000000000000007</v>
      </c>
      <c r="AI1974" s="226">
        <v>8.3000000000000007</v>
      </c>
      <c r="AJ1974" s="226">
        <v>8.4</v>
      </c>
    </row>
    <row r="1975" spans="1:36" x14ac:dyDescent="0.25">
      <c r="A1975" s="17"/>
      <c r="B1975" s="226" t="s">
        <v>2244</v>
      </c>
      <c r="D1975" s="226">
        <v>0</v>
      </c>
      <c r="E1975" s="226">
        <v>0</v>
      </c>
      <c r="F1975" s="226">
        <v>0</v>
      </c>
      <c r="G1975" s="226">
        <v>0</v>
      </c>
      <c r="H1975" s="226">
        <v>0</v>
      </c>
      <c r="I1975" s="226">
        <v>0</v>
      </c>
      <c r="J1975" s="226">
        <v>0</v>
      </c>
      <c r="K1975" s="226">
        <v>0</v>
      </c>
      <c r="L1975" s="226">
        <v>0</v>
      </c>
      <c r="M1975" s="226">
        <v>0</v>
      </c>
      <c r="N1975" s="226">
        <v>0</v>
      </c>
      <c r="O1975" s="226">
        <v>0</v>
      </c>
      <c r="P1975" s="226">
        <v>0</v>
      </c>
      <c r="Q1975" s="226">
        <v>0</v>
      </c>
      <c r="R1975" s="226">
        <v>0</v>
      </c>
      <c r="S1975" s="226">
        <v>0</v>
      </c>
      <c r="T1975" s="226">
        <v>0</v>
      </c>
      <c r="U1975" s="226">
        <v>0</v>
      </c>
      <c r="V1975" s="226">
        <v>0</v>
      </c>
      <c r="W1975" s="226">
        <v>0</v>
      </c>
      <c r="X1975" s="226">
        <v>0</v>
      </c>
      <c r="Y1975" s="226">
        <v>0</v>
      </c>
      <c r="Z1975" s="226">
        <v>0</v>
      </c>
      <c r="AA1975" s="226">
        <v>0</v>
      </c>
      <c r="AB1975" s="226">
        <v>0</v>
      </c>
      <c r="AC1975" s="226">
        <v>0</v>
      </c>
      <c r="AD1975" s="226">
        <v>0</v>
      </c>
      <c r="AE1975" s="226">
        <v>0</v>
      </c>
      <c r="AF1975" s="226">
        <v>0</v>
      </c>
      <c r="AG1975" s="226">
        <v>0</v>
      </c>
      <c r="AH1975" s="226">
        <v>0</v>
      </c>
      <c r="AI1975" s="226">
        <v>0</v>
      </c>
      <c r="AJ1975" s="226">
        <v>0</v>
      </c>
    </row>
    <row r="1976" spans="1:36" x14ac:dyDescent="0.25">
      <c r="A1976" s="17"/>
      <c r="B1976" s="226" t="s">
        <v>2245</v>
      </c>
      <c r="D1976" s="226">
        <v>68.7</v>
      </c>
      <c r="E1976" s="226">
        <v>67.599999999999994</v>
      </c>
      <c r="F1976" s="226">
        <v>67.599999999999994</v>
      </c>
      <c r="G1976" s="226">
        <v>67.599999999999994</v>
      </c>
      <c r="H1976" s="226">
        <v>67.599999999999994</v>
      </c>
      <c r="I1976" s="226">
        <v>67.599999999999994</v>
      </c>
      <c r="J1976" s="226">
        <v>67.599999999999994</v>
      </c>
      <c r="K1976" s="226">
        <v>67.599999999999994</v>
      </c>
      <c r="L1976" s="226">
        <v>67.599999999999994</v>
      </c>
      <c r="M1976" s="226">
        <v>67.599999999999994</v>
      </c>
      <c r="N1976" s="226">
        <v>67.599999999999994</v>
      </c>
      <c r="O1976" s="226">
        <v>67.599999999999994</v>
      </c>
      <c r="P1976" s="226">
        <v>67.599999999999994</v>
      </c>
      <c r="Q1976" s="226">
        <v>67.599999999999994</v>
      </c>
      <c r="R1976" s="226">
        <v>67.599999999999994</v>
      </c>
      <c r="S1976" s="226">
        <v>67.599999999999994</v>
      </c>
      <c r="T1976" s="226">
        <v>67.599999999999994</v>
      </c>
      <c r="U1976" s="226">
        <v>67.599999999999994</v>
      </c>
      <c r="V1976" s="226">
        <v>67.599999999999994</v>
      </c>
      <c r="W1976" s="226">
        <v>67.599999999999994</v>
      </c>
      <c r="X1976" s="226">
        <v>67.599999999999994</v>
      </c>
      <c r="Y1976" s="226">
        <v>67.599999999999994</v>
      </c>
      <c r="Z1976" s="226">
        <v>67.599999999999994</v>
      </c>
      <c r="AA1976" s="226">
        <v>67.599999999999994</v>
      </c>
      <c r="AB1976" s="226">
        <v>67.599999999999994</v>
      </c>
      <c r="AC1976" s="226">
        <v>67.599999999999994</v>
      </c>
      <c r="AD1976" s="226">
        <v>67.599999999999994</v>
      </c>
      <c r="AE1976" s="226">
        <v>67.599999999999994</v>
      </c>
      <c r="AF1976" s="226">
        <v>67.599999999999994</v>
      </c>
      <c r="AG1976" s="226">
        <v>67.599999999999994</v>
      </c>
      <c r="AH1976" s="226">
        <v>67.599999999999994</v>
      </c>
      <c r="AI1976" s="226">
        <v>67.599999999999994</v>
      </c>
      <c r="AJ1976" s="226">
        <v>67.599999999999994</v>
      </c>
    </row>
    <row r="1977" spans="1:36" x14ac:dyDescent="0.25">
      <c r="A1977" s="17"/>
      <c r="B1977" s="226" t="s">
        <v>2246</v>
      </c>
      <c r="D1977" s="226">
        <v>0</v>
      </c>
      <c r="E1977" s="226">
        <v>0</v>
      </c>
      <c r="F1977" s="226">
        <v>4.5</v>
      </c>
      <c r="G1977" s="226">
        <v>4.5</v>
      </c>
      <c r="H1977" s="226">
        <v>4.5</v>
      </c>
      <c r="I1977" s="226">
        <v>4.5</v>
      </c>
      <c r="J1977" s="226">
        <v>24.6</v>
      </c>
      <c r="K1977" s="226">
        <v>24.6</v>
      </c>
      <c r="L1977" s="226">
        <v>24.6</v>
      </c>
      <c r="M1977" s="226">
        <v>24.6</v>
      </c>
      <c r="N1977" s="226">
        <v>24.6</v>
      </c>
      <c r="O1977" s="226">
        <v>24.6</v>
      </c>
      <c r="P1977" s="226">
        <v>24.6</v>
      </c>
      <c r="Q1977" s="226">
        <v>24.6</v>
      </c>
      <c r="R1977" s="226">
        <v>24.6</v>
      </c>
      <c r="S1977" s="226">
        <v>24.6</v>
      </c>
      <c r="T1977" s="226">
        <v>24.6</v>
      </c>
      <c r="U1977" s="226">
        <v>24.6</v>
      </c>
      <c r="V1977" s="226">
        <v>24.6</v>
      </c>
      <c r="W1977" s="226">
        <v>24.6</v>
      </c>
      <c r="X1977" s="226">
        <v>24.6</v>
      </c>
      <c r="Y1977" s="226">
        <v>24.6</v>
      </c>
      <c r="Z1977" s="226">
        <v>24.6</v>
      </c>
      <c r="AA1977" s="226">
        <v>24.6</v>
      </c>
      <c r="AB1977" s="226">
        <v>24.6</v>
      </c>
      <c r="AC1977" s="226">
        <v>24.6</v>
      </c>
      <c r="AD1977" s="226">
        <v>24.6</v>
      </c>
      <c r="AE1977" s="226">
        <v>24.6</v>
      </c>
      <c r="AF1977" s="226">
        <v>24.6</v>
      </c>
      <c r="AG1977" s="226">
        <v>24.6</v>
      </c>
      <c r="AH1977" s="226">
        <v>24.6</v>
      </c>
      <c r="AI1977" s="226">
        <v>24.6</v>
      </c>
      <c r="AJ1977" s="226">
        <v>24.6</v>
      </c>
    </row>
    <row r="1978" spans="1:36" x14ac:dyDescent="0.25">
      <c r="A1978" s="17"/>
      <c r="B1978" s="226" t="s">
        <v>2212</v>
      </c>
      <c r="D1978" s="226">
        <v>74.3</v>
      </c>
      <c r="E1978" s="226">
        <v>75.900000000000006</v>
      </c>
      <c r="F1978" s="226">
        <v>80.400000000000006</v>
      </c>
      <c r="G1978" s="226">
        <v>80.400000000000006</v>
      </c>
      <c r="H1978" s="226">
        <v>80.400000000000006</v>
      </c>
      <c r="I1978" s="226">
        <v>80.400000000000006</v>
      </c>
      <c r="J1978" s="226">
        <v>100.5</v>
      </c>
      <c r="K1978" s="226">
        <v>100.5</v>
      </c>
      <c r="L1978" s="226">
        <v>100.5</v>
      </c>
      <c r="M1978" s="226">
        <v>100.5</v>
      </c>
      <c r="N1978" s="226">
        <v>100.5</v>
      </c>
      <c r="O1978" s="226">
        <v>100.5</v>
      </c>
      <c r="P1978" s="226">
        <v>100.5</v>
      </c>
      <c r="Q1978" s="226">
        <v>100.5</v>
      </c>
      <c r="R1978" s="226">
        <v>100.5</v>
      </c>
      <c r="S1978" s="226">
        <v>100.5</v>
      </c>
      <c r="T1978" s="226">
        <v>100.5</v>
      </c>
      <c r="U1978" s="226">
        <v>100.5</v>
      </c>
      <c r="V1978" s="226">
        <v>100.5</v>
      </c>
      <c r="W1978" s="226">
        <v>100.5</v>
      </c>
      <c r="X1978" s="226">
        <v>100.5</v>
      </c>
      <c r="Y1978" s="226">
        <v>100.5</v>
      </c>
      <c r="Z1978" s="226">
        <v>100.5</v>
      </c>
      <c r="AA1978" s="226">
        <v>100.5</v>
      </c>
      <c r="AB1978" s="226">
        <v>100.5</v>
      </c>
      <c r="AC1978" s="226">
        <v>100.5</v>
      </c>
      <c r="AD1978" s="226">
        <v>100.5</v>
      </c>
      <c r="AE1978" s="226">
        <v>100.5</v>
      </c>
      <c r="AF1978" s="226">
        <v>100.5</v>
      </c>
      <c r="AG1978" s="226">
        <v>100.5</v>
      </c>
      <c r="AH1978" s="226">
        <v>100.5</v>
      </c>
      <c r="AI1978" s="226">
        <v>100.5</v>
      </c>
      <c r="AJ1978" s="226">
        <v>100.6</v>
      </c>
    </row>
    <row r="1979" spans="1:36" x14ac:dyDescent="0.25">
      <c r="A1979" s="17"/>
      <c r="B1979" s="226" t="s">
        <v>2247</v>
      </c>
    </row>
    <row r="1980" spans="1:36" x14ac:dyDescent="0.25">
      <c r="A1980" s="17"/>
      <c r="B1980" s="226" t="s">
        <v>2248</v>
      </c>
      <c r="D1980" s="226">
        <v>38.5</v>
      </c>
      <c r="E1980" s="226">
        <v>61.7</v>
      </c>
      <c r="F1980" s="226">
        <v>66.2</v>
      </c>
      <c r="G1980" s="226">
        <v>66.2</v>
      </c>
      <c r="H1980" s="226">
        <v>66.2</v>
      </c>
      <c r="I1980" s="226">
        <v>66.2</v>
      </c>
      <c r="J1980" s="226">
        <v>66.2</v>
      </c>
      <c r="K1980" s="226">
        <v>66.2</v>
      </c>
      <c r="L1980" s="226">
        <v>66.2</v>
      </c>
      <c r="M1980" s="226">
        <v>66.2</v>
      </c>
      <c r="N1980" s="226">
        <v>66.2</v>
      </c>
      <c r="O1980" s="226">
        <v>66.2</v>
      </c>
      <c r="P1980" s="226">
        <v>66.2</v>
      </c>
      <c r="Q1980" s="226">
        <v>66.2</v>
      </c>
      <c r="R1980" s="226">
        <v>66.2</v>
      </c>
      <c r="S1980" s="226">
        <v>66.2</v>
      </c>
      <c r="T1980" s="226">
        <v>66.2</v>
      </c>
      <c r="U1980" s="226">
        <v>66.2</v>
      </c>
      <c r="V1980" s="226">
        <v>66.2</v>
      </c>
      <c r="W1980" s="226">
        <v>66.2</v>
      </c>
      <c r="X1980" s="226">
        <v>66.2</v>
      </c>
      <c r="Y1980" s="226">
        <v>66.3</v>
      </c>
      <c r="Z1980" s="226">
        <v>66.3</v>
      </c>
      <c r="AA1980" s="226">
        <v>66.3</v>
      </c>
      <c r="AB1980" s="226">
        <v>66.3</v>
      </c>
      <c r="AC1980" s="226">
        <v>66.3</v>
      </c>
      <c r="AD1980" s="226">
        <v>66.3</v>
      </c>
      <c r="AE1980" s="226">
        <v>66.3</v>
      </c>
      <c r="AF1980" s="226">
        <v>66.3</v>
      </c>
      <c r="AG1980" s="226">
        <v>66.3</v>
      </c>
      <c r="AH1980" s="226">
        <v>66.400000000000006</v>
      </c>
      <c r="AI1980" s="226">
        <v>66.400000000000006</v>
      </c>
      <c r="AJ1980" s="226">
        <v>66.400000000000006</v>
      </c>
    </row>
    <row r="1981" spans="1:36" x14ac:dyDescent="0.25">
      <c r="A1981" s="17"/>
      <c r="B1981" s="226" t="s">
        <v>2249</v>
      </c>
      <c r="D1981" s="226">
        <v>34.700000000000003</v>
      </c>
      <c r="E1981" s="226">
        <v>15</v>
      </c>
      <c r="F1981" s="226">
        <v>0</v>
      </c>
      <c r="G1981" s="226">
        <v>0</v>
      </c>
      <c r="H1981" s="226">
        <v>0</v>
      </c>
      <c r="I1981" s="226">
        <v>0</v>
      </c>
      <c r="J1981" s="226">
        <v>0</v>
      </c>
      <c r="K1981" s="226">
        <v>0</v>
      </c>
      <c r="L1981" s="226">
        <v>0</v>
      </c>
      <c r="M1981" s="226">
        <v>0</v>
      </c>
      <c r="N1981" s="226">
        <v>0</v>
      </c>
      <c r="O1981" s="226">
        <v>0</v>
      </c>
      <c r="P1981" s="226">
        <v>0</v>
      </c>
      <c r="Q1981" s="226">
        <v>0</v>
      </c>
      <c r="R1981" s="226">
        <v>0</v>
      </c>
      <c r="S1981" s="226">
        <v>0</v>
      </c>
      <c r="T1981" s="226">
        <v>0</v>
      </c>
      <c r="U1981" s="226">
        <v>0</v>
      </c>
      <c r="V1981" s="226">
        <v>0</v>
      </c>
      <c r="W1981" s="226">
        <v>0</v>
      </c>
      <c r="X1981" s="226">
        <v>0</v>
      </c>
      <c r="Y1981" s="226">
        <v>0</v>
      </c>
      <c r="Z1981" s="226">
        <v>0</v>
      </c>
      <c r="AA1981" s="226">
        <v>0</v>
      </c>
      <c r="AB1981" s="226">
        <v>0</v>
      </c>
      <c r="AC1981" s="226">
        <v>0</v>
      </c>
      <c r="AD1981" s="226">
        <v>0</v>
      </c>
      <c r="AE1981" s="226">
        <v>0</v>
      </c>
      <c r="AF1981" s="226">
        <v>0</v>
      </c>
      <c r="AG1981" s="226">
        <v>0</v>
      </c>
      <c r="AH1981" s="226">
        <v>0</v>
      </c>
      <c r="AI1981" s="226">
        <v>0</v>
      </c>
      <c r="AJ1981" s="226">
        <v>0</v>
      </c>
    </row>
    <row r="1982" spans="1:36" x14ac:dyDescent="0.25">
      <c r="A1982" s="17"/>
      <c r="B1982" s="226" t="s">
        <v>2250</v>
      </c>
      <c r="D1982" s="226">
        <v>112.7</v>
      </c>
      <c r="E1982" s="226">
        <v>149.19999999999999</v>
      </c>
      <c r="F1982" s="226">
        <v>162.19999999999999</v>
      </c>
      <c r="G1982" s="226">
        <v>162.19999999999999</v>
      </c>
      <c r="H1982" s="226">
        <v>162.19999999999999</v>
      </c>
      <c r="I1982" s="226">
        <v>162.19999999999999</v>
      </c>
      <c r="J1982" s="226">
        <v>162.19999999999999</v>
      </c>
      <c r="K1982" s="226">
        <v>162.19999999999999</v>
      </c>
      <c r="L1982" s="226">
        <v>162.19999999999999</v>
      </c>
      <c r="M1982" s="226">
        <v>162.19999999999999</v>
      </c>
      <c r="N1982" s="226">
        <v>162.19999999999999</v>
      </c>
      <c r="O1982" s="226">
        <v>162.19999999999999</v>
      </c>
      <c r="P1982" s="226">
        <v>162.19999999999999</v>
      </c>
      <c r="Q1982" s="226">
        <v>162.19999999999999</v>
      </c>
      <c r="R1982" s="226">
        <v>162.19999999999999</v>
      </c>
      <c r="S1982" s="226">
        <v>162.19999999999999</v>
      </c>
      <c r="T1982" s="226">
        <v>162.19999999999999</v>
      </c>
      <c r="U1982" s="226">
        <v>162.19999999999999</v>
      </c>
      <c r="V1982" s="226">
        <v>162.19999999999999</v>
      </c>
      <c r="W1982" s="226">
        <v>162.19999999999999</v>
      </c>
      <c r="X1982" s="226">
        <v>162.19999999999999</v>
      </c>
      <c r="Y1982" s="226">
        <v>162.19999999999999</v>
      </c>
      <c r="Z1982" s="226">
        <v>162.19999999999999</v>
      </c>
      <c r="AA1982" s="226">
        <v>162.19999999999999</v>
      </c>
      <c r="AB1982" s="226">
        <v>162.19999999999999</v>
      </c>
      <c r="AC1982" s="226">
        <v>162.19999999999999</v>
      </c>
      <c r="AD1982" s="226">
        <v>162.19999999999999</v>
      </c>
      <c r="AE1982" s="226">
        <v>162.19999999999999</v>
      </c>
      <c r="AF1982" s="226">
        <v>162.19999999999999</v>
      </c>
      <c r="AG1982" s="226">
        <v>162.19999999999999</v>
      </c>
      <c r="AH1982" s="226">
        <v>162.19999999999999</v>
      </c>
      <c r="AI1982" s="226">
        <v>162.19999999999999</v>
      </c>
      <c r="AJ1982" s="226">
        <v>162.19999999999999</v>
      </c>
    </row>
    <row r="1983" spans="1:36" x14ac:dyDescent="0.25">
      <c r="A1983" s="17"/>
      <c r="B1983" s="226" t="s">
        <v>2251</v>
      </c>
      <c r="D1983" s="226">
        <v>1.6</v>
      </c>
      <c r="E1983" s="226">
        <v>0.3</v>
      </c>
      <c r="F1983" s="226">
        <v>4.7</v>
      </c>
      <c r="G1983" s="226">
        <v>4.7</v>
      </c>
      <c r="H1983" s="226">
        <v>4.7</v>
      </c>
      <c r="I1983" s="226">
        <v>4.7</v>
      </c>
      <c r="J1983" s="226">
        <v>120.9</v>
      </c>
      <c r="K1983" s="226">
        <v>120.9</v>
      </c>
      <c r="L1983" s="226">
        <v>120.9</v>
      </c>
      <c r="M1983" s="226">
        <v>120.9</v>
      </c>
      <c r="N1983" s="226">
        <v>120.9</v>
      </c>
      <c r="O1983" s="226">
        <v>120.9</v>
      </c>
      <c r="P1983" s="226">
        <v>120.9</v>
      </c>
      <c r="Q1983" s="226">
        <v>120.9</v>
      </c>
      <c r="R1983" s="226">
        <v>120.9</v>
      </c>
      <c r="S1983" s="226">
        <v>120.9</v>
      </c>
      <c r="T1983" s="226">
        <v>120.9</v>
      </c>
      <c r="U1983" s="226">
        <v>120.9</v>
      </c>
      <c r="V1983" s="226">
        <v>120.9</v>
      </c>
      <c r="W1983" s="226">
        <v>120.9</v>
      </c>
      <c r="X1983" s="226">
        <v>120.9</v>
      </c>
      <c r="Y1983" s="226">
        <v>120.9</v>
      </c>
      <c r="Z1983" s="226">
        <v>120.9</v>
      </c>
      <c r="AA1983" s="226">
        <v>120.9</v>
      </c>
      <c r="AB1983" s="226">
        <v>120.9</v>
      </c>
      <c r="AC1983" s="226">
        <v>120.9</v>
      </c>
      <c r="AD1983" s="226">
        <v>120.9</v>
      </c>
      <c r="AE1983" s="226">
        <v>120.9</v>
      </c>
      <c r="AF1983" s="226">
        <v>120.9</v>
      </c>
      <c r="AG1983" s="226">
        <v>120.9</v>
      </c>
      <c r="AH1983" s="226">
        <v>120.9</v>
      </c>
      <c r="AI1983" s="226">
        <v>120.9</v>
      </c>
      <c r="AJ1983" s="226">
        <v>120.9</v>
      </c>
    </row>
    <row r="1984" spans="1:36" x14ac:dyDescent="0.25">
      <c r="A1984" s="17"/>
      <c r="B1984" s="226" t="s">
        <v>2212</v>
      </c>
      <c r="D1984" s="226">
        <v>187.4</v>
      </c>
      <c r="E1984" s="226">
        <v>226.2</v>
      </c>
      <c r="F1984" s="226">
        <v>233.1</v>
      </c>
      <c r="G1984" s="226">
        <v>233.1</v>
      </c>
      <c r="H1984" s="226">
        <v>233.1</v>
      </c>
      <c r="I1984" s="226">
        <v>233.1</v>
      </c>
      <c r="J1984" s="226">
        <v>349.3</v>
      </c>
      <c r="K1984" s="226">
        <v>349.3</v>
      </c>
      <c r="L1984" s="226">
        <v>349.3</v>
      </c>
      <c r="M1984" s="226">
        <v>349.3</v>
      </c>
      <c r="N1984" s="226">
        <v>349.3</v>
      </c>
      <c r="O1984" s="226">
        <v>349.3</v>
      </c>
      <c r="P1984" s="226">
        <v>349.3</v>
      </c>
      <c r="Q1984" s="226">
        <v>349.3</v>
      </c>
      <c r="R1984" s="226">
        <v>349.3</v>
      </c>
      <c r="S1984" s="226">
        <v>349.3</v>
      </c>
      <c r="T1984" s="226">
        <v>349.3</v>
      </c>
      <c r="U1984" s="226">
        <v>349.3</v>
      </c>
      <c r="V1984" s="226">
        <v>349.3</v>
      </c>
      <c r="W1984" s="226">
        <v>349.4</v>
      </c>
      <c r="X1984" s="226">
        <v>349.4</v>
      </c>
      <c r="Y1984" s="226">
        <v>349.4</v>
      </c>
      <c r="Z1984" s="226">
        <v>349.4</v>
      </c>
      <c r="AA1984" s="226">
        <v>349.4</v>
      </c>
      <c r="AB1984" s="226">
        <v>349.4</v>
      </c>
      <c r="AC1984" s="226">
        <v>349.4</v>
      </c>
      <c r="AD1984" s="226">
        <v>349.4</v>
      </c>
      <c r="AE1984" s="226">
        <v>349.4</v>
      </c>
      <c r="AF1984" s="226">
        <v>349.5</v>
      </c>
      <c r="AG1984" s="226">
        <v>349.5</v>
      </c>
      <c r="AH1984" s="226">
        <v>349.5</v>
      </c>
      <c r="AI1984" s="226">
        <v>349.5</v>
      </c>
      <c r="AJ1984" s="226">
        <v>349.5</v>
      </c>
    </row>
    <row r="1985" spans="1:36" x14ac:dyDescent="0.25">
      <c r="A1985" s="17"/>
    </row>
    <row r="1986" spans="1:36" x14ac:dyDescent="0.25">
      <c r="A1986" s="17"/>
      <c r="B1986" s="226" t="s">
        <v>2252</v>
      </c>
      <c r="D1986" s="226">
        <v>138.30000000000001</v>
      </c>
      <c r="E1986" s="226">
        <v>202.7</v>
      </c>
      <c r="F1986" s="226">
        <v>177.5</v>
      </c>
      <c r="G1986" s="226">
        <v>182.6</v>
      </c>
      <c r="H1986" s="226">
        <v>185</v>
      </c>
      <c r="I1986" s="226">
        <v>185.4</v>
      </c>
      <c r="J1986" s="226">
        <v>321.5</v>
      </c>
      <c r="K1986" s="226">
        <v>322.10000000000002</v>
      </c>
      <c r="L1986" s="226">
        <v>322.60000000000002</v>
      </c>
      <c r="M1986" s="226">
        <v>323.10000000000002</v>
      </c>
      <c r="N1986" s="226">
        <v>323.60000000000002</v>
      </c>
      <c r="O1986" s="226">
        <v>324</v>
      </c>
      <c r="P1986" s="226">
        <v>324.3</v>
      </c>
      <c r="Q1986" s="226">
        <v>324.60000000000002</v>
      </c>
      <c r="R1986" s="226">
        <v>324.8</v>
      </c>
      <c r="S1986" s="226">
        <v>324.89999999999998</v>
      </c>
      <c r="T1986" s="226">
        <v>325</v>
      </c>
      <c r="U1986" s="226">
        <v>325</v>
      </c>
      <c r="V1986" s="226">
        <v>325</v>
      </c>
      <c r="W1986" s="226">
        <v>325</v>
      </c>
      <c r="X1986" s="226">
        <v>325</v>
      </c>
      <c r="Y1986" s="226">
        <v>325</v>
      </c>
      <c r="Z1986" s="226">
        <v>325</v>
      </c>
      <c r="AA1986" s="226">
        <v>325</v>
      </c>
      <c r="AB1986" s="226">
        <v>325.10000000000002</v>
      </c>
      <c r="AC1986" s="226">
        <v>325.10000000000002</v>
      </c>
      <c r="AD1986" s="226">
        <v>325.10000000000002</v>
      </c>
      <c r="AE1986" s="226">
        <v>325.10000000000002</v>
      </c>
      <c r="AF1986" s="226">
        <v>325.10000000000002</v>
      </c>
      <c r="AG1986" s="226">
        <v>325.10000000000002</v>
      </c>
      <c r="AH1986" s="226">
        <v>325.10000000000002</v>
      </c>
      <c r="AI1986" s="226">
        <v>325.10000000000002</v>
      </c>
      <c r="AJ1986" s="226">
        <v>325.10000000000002</v>
      </c>
    </row>
    <row r="1987" spans="1:36" x14ac:dyDescent="0.25">
      <c r="A1987" s="17"/>
      <c r="B1987" s="226" t="s">
        <v>2253</v>
      </c>
      <c r="D1987" s="226">
        <v>46.6</v>
      </c>
      <c r="E1987" s="226">
        <v>34.799999999999997</v>
      </c>
      <c r="F1987" s="226">
        <v>55.9</v>
      </c>
      <c r="G1987" s="226">
        <v>55.9</v>
      </c>
      <c r="H1987" s="226">
        <v>55.9</v>
      </c>
      <c r="I1987" s="226">
        <v>55.9</v>
      </c>
      <c r="J1987" s="226">
        <v>55.9</v>
      </c>
      <c r="K1987" s="226">
        <v>55.9</v>
      </c>
      <c r="L1987" s="226">
        <v>55.9</v>
      </c>
      <c r="M1987" s="226">
        <v>55.9</v>
      </c>
      <c r="N1987" s="226">
        <v>55.9</v>
      </c>
      <c r="O1987" s="226">
        <v>55.9</v>
      </c>
      <c r="P1987" s="226">
        <v>55.9</v>
      </c>
      <c r="Q1987" s="226">
        <v>55.9</v>
      </c>
      <c r="R1987" s="226">
        <v>55.9</v>
      </c>
      <c r="S1987" s="226">
        <v>55.9</v>
      </c>
      <c r="T1987" s="226">
        <v>55.9</v>
      </c>
      <c r="U1987" s="226">
        <v>55.9</v>
      </c>
      <c r="V1987" s="226">
        <v>55.9</v>
      </c>
      <c r="W1987" s="226">
        <v>55.9</v>
      </c>
      <c r="X1987" s="226">
        <v>55.9</v>
      </c>
      <c r="Y1987" s="226">
        <v>55.9</v>
      </c>
      <c r="Z1987" s="226">
        <v>55.9</v>
      </c>
      <c r="AA1987" s="226">
        <v>55.9</v>
      </c>
      <c r="AB1987" s="226">
        <v>55.9</v>
      </c>
      <c r="AC1987" s="226">
        <v>55.9</v>
      </c>
      <c r="AD1987" s="226">
        <v>55.9</v>
      </c>
      <c r="AE1987" s="226">
        <v>55.9</v>
      </c>
      <c r="AF1987" s="226">
        <v>55.9</v>
      </c>
      <c r="AG1987" s="226">
        <v>55.9</v>
      </c>
      <c r="AH1987" s="226">
        <v>55.9</v>
      </c>
      <c r="AI1987" s="226">
        <v>55.9</v>
      </c>
      <c r="AJ1987" s="226">
        <v>55.9</v>
      </c>
    </row>
    <row r="1988" spans="1:36" x14ac:dyDescent="0.25">
      <c r="A1988" s="17"/>
    </row>
    <row r="1989" spans="1:36" x14ac:dyDescent="0.25">
      <c r="A1989" s="17"/>
      <c r="B1989" s="226" t="s">
        <v>2254</v>
      </c>
    </row>
    <row r="1990" spans="1:36" x14ac:dyDescent="0.25">
      <c r="A1990" s="17"/>
      <c r="B1990" s="226" t="s">
        <v>2255</v>
      </c>
      <c r="D1990" s="226">
        <v>0.8</v>
      </c>
      <c r="E1990" s="226">
        <v>1.2</v>
      </c>
      <c r="F1990" s="226">
        <v>1.3</v>
      </c>
      <c r="G1990" s="226">
        <v>1.3</v>
      </c>
      <c r="H1990" s="226">
        <v>1.3</v>
      </c>
      <c r="I1990" s="226">
        <v>1.3</v>
      </c>
      <c r="J1990" s="226">
        <v>1.3</v>
      </c>
      <c r="K1990" s="226">
        <v>1.3</v>
      </c>
      <c r="L1990" s="226">
        <v>1.3</v>
      </c>
      <c r="M1990" s="226">
        <v>1.3</v>
      </c>
      <c r="N1990" s="226">
        <v>1.3</v>
      </c>
      <c r="O1990" s="226">
        <v>1.3</v>
      </c>
      <c r="P1990" s="226">
        <v>1.3</v>
      </c>
      <c r="Q1990" s="226">
        <v>1.3</v>
      </c>
      <c r="R1990" s="226">
        <v>1.3</v>
      </c>
      <c r="S1990" s="226">
        <v>1.3</v>
      </c>
      <c r="T1990" s="226">
        <v>1.3</v>
      </c>
      <c r="U1990" s="226">
        <v>1.3</v>
      </c>
      <c r="V1990" s="226">
        <v>1.3</v>
      </c>
      <c r="W1990" s="226">
        <v>1.3</v>
      </c>
      <c r="X1990" s="226">
        <v>1.3</v>
      </c>
      <c r="Y1990" s="226">
        <v>1.3</v>
      </c>
      <c r="Z1990" s="226">
        <v>1.3</v>
      </c>
      <c r="AA1990" s="226">
        <v>1.3</v>
      </c>
      <c r="AB1990" s="226">
        <v>1.3</v>
      </c>
      <c r="AC1990" s="226">
        <v>1.3</v>
      </c>
      <c r="AD1990" s="226">
        <v>1.3</v>
      </c>
      <c r="AE1990" s="226">
        <v>1.3</v>
      </c>
      <c r="AF1990" s="226">
        <v>1.3</v>
      </c>
      <c r="AG1990" s="226">
        <v>1.3</v>
      </c>
      <c r="AH1990" s="226">
        <v>1.3</v>
      </c>
      <c r="AI1990" s="226">
        <v>1.3</v>
      </c>
      <c r="AJ1990" s="226">
        <v>1.3</v>
      </c>
    </row>
    <row r="1991" spans="1:36" x14ac:dyDescent="0.25">
      <c r="A1991" s="17"/>
      <c r="B1991" s="226" t="s">
        <v>2256</v>
      </c>
      <c r="D1991" s="226">
        <v>0.8</v>
      </c>
      <c r="E1991" s="226">
        <v>0.4</v>
      </c>
      <c r="F1991" s="226">
        <v>0</v>
      </c>
      <c r="G1991" s="226">
        <v>0</v>
      </c>
      <c r="H1991" s="226">
        <v>0</v>
      </c>
      <c r="I1991" s="226">
        <v>0</v>
      </c>
      <c r="J1991" s="226">
        <v>0</v>
      </c>
      <c r="K1991" s="226">
        <v>0</v>
      </c>
      <c r="L1991" s="226">
        <v>0</v>
      </c>
      <c r="M1991" s="226">
        <v>0</v>
      </c>
      <c r="N1991" s="226">
        <v>0</v>
      </c>
      <c r="O1991" s="226">
        <v>0</v>
      </c>
      <c r="P1991" s="226">
        <v>0</v>
      </c>
      <c r="Q1991" s="226">
        <v>0</v>
      </c>
      <c r="R1991" s="226">
        <v>0</v>
      </c>
      <c r="S1991" s="226">
        <v>0</v>
      </c>
      <c r="T1991" s="226">
        <v>0</v>
      </c>
      <c r="U1991" s="226">
        <v>0</v>
      </c>
      <c r="V1991" s="226">
        <v>0</v>
      </c>
      <c r="W1991" s="226">
        <v>0</v>
      </c>
      <c r="X1991" s="226">
        <v>0</v>
      </c>
      <c r="Y1991" s="226">
        <v>0</v>
      </c>
      <c r="Z1991" s="226">
        <v>0</v>
      </c>
      <c r="AA1991" s="226">
        <v>0</v>
      </c>
      <c r="AB1991" s="226">
        <v>0</v>
      </c>
      <c r="AC1991" s="226">
        <v>0</v>
      </c>
      <c r="AD1991" s="226">
        <v>0</v>
      </c>
      <c r="AE1991" s="226">
        <v>0</v>
      </c>
      <c r="AF1991" s="226">
        <v>0</v>
      </c>
      <c r="AG1991" s="226">
        <v>0</v>
      </c>
      <c r="AH1991" s="226">
        <v>0</v>
      </c>
      <c r="AI1991" s="226">
        <v>0</v>
      </c>
      <c r="AJ1991" s="226">
        <v>0</v>
      </c>
    </row>
    <row r="1992" spans="1:36" x14ac:dyDescent="0.25">
      <c r="A1992" s="17"/>
      <c r="B1992" s="226" t="s">
        <v>2257</v>
      </c>
      <c r="D1992" s="226">
        <v>3</v>
      </c>
      <c r="E1992" s="226">
        <v>4</v>
      </c>
      <c r="F1992" s="226">
        <v>4.4000000000000004</v>
      </c>
      <c r="G1992" s="226">
        <v>4.4000000000000004</v>
      </c>
      <c r="H1992" s="226">
        <v>4.4000000000000004</v>
      </c>
      <c r="I1992" s="226">
        <v>4.4000000000000004</v>
      </c>
      <c r="J1992" s="226">
        <v>4.4000000000000004</v>
      </c>
      <c r="K1992" s="226">
        <v>4.4000000000000004</v>
      </c>
      <c r="L1992" s="226">
        <v>4.4000000000000004</v>
      </c>
      <c r="M1992" s="226">
        <v>4.4000000000000004</v>
      </c>
      <c r="N1992" s="226">
        <v>4.4000000000000004</v>
      </c>
      <c r="O1992" s="226">
        <v>4.4000000000000004</v>
      </c>
      <c r="P1992" s="226">
        <v>4.4000000000000004</v>
      </c>
      <c r="Q1992" s="226">
        <v>4.4000000000000004</v>
      </c>
      <c r="R1992" s="226">
        <v>4.4000000000000004</v>
      </c>
      <c r="S1992" s="226">
        <v>4.4000000000000004</v>
      </c>
      <c r="T1992" s="226">
        <v>4.4000000000000004</v>
      </c>
      <c r="U1992" s="226">
        <v>4.4000000000000004</v>
      </c>
      <c r="V1992" s="226">
        <v>4.4000000000000004</v>
      </c>
      <c r="W1992" s="226">
        <v>4.4000000000000004</v>
      </c>
      <c r="X1992" s="226">
        <v>4.4000000000000004</v>
      </c>
      <c r="Y1992" s="226">
        <v>4.4000000000000004</v>
      </c>
      <c r="Z1992" s="226">
        <v>4.4000000000000004</v>
      </c>
      <c r="AA1992" s="226">
        <v>4.4000000000000004</v>
      </c>
      <c r="AB1992" s="226">
        <v>4.4000000000000004</v>
      </c>
      <c r="AC1992" s="226">
        <v>4.4000000000000004</v>
      </c>
      <c r="AD1992" s="226">
        <v>4.4000000000000004</v>
      </c>
      <c r="AE1992" s="226">
        <v>4.4000000000000004</v>
      </c>
      <c r="AF1992" s="226">
        <v>4.4000000000000004</v>
      </c>
      <c r="AG1992" s="226">
        <v>4.4000000000000004</v>
      </c>
      <c r="AH1992" s="226">
        <v>4.4000000000000004</v>
      </c>
      <c r="AI1992" s="226">
        <v>4.4000000000000004</v>
      </c>
      <c r="AJ1992" s="226">
        <v>4.4000000000000004</v>
      </c>
    </row>
    <row r="1993" spans="1:36" x14ac:dyDescent="0.25">
      <c r="A1993" s="17"/>
      <c r="B1993" s="226" t="s">
        <v>2258</v>
      </c>
      <c r="D1993" s="226">
        <v>0</v>
      </c>
      <c r="E1993" s="226">
        <v>0</v>
      </c>
      <c r="F1993" s="226">
        <v>0</v>
      </c>
      <c r="G1993" s="226">
        <v>0</v>
      </c>
      <c r="H1993" s="226">
        <v>0</v>
      </c>
      <c r="I1993" s="226">
        <v>0</v>
      </c>
      <c r="J1993" s="226">
        <v>1.8</v>
      </c>
      <c r="K1993" s="226">
        <v>1.8</v>
      </c>
      <c r="L1993" s="226">
        <v>1.8</v>
      </c>
      <c r="M1993" s="226">
        <v>1.8</v>
      </c>
      <c r="N1993" s="226">
        <v>1.8</v>
      </c>
      <c r="O1993" s="226">
        <v>1.8</v>
      </c>
      <c r="P1993" s="226">
        <v>1.8</v>
      </c>
      <c r="Q1993" s="226">
        <v>1.8</v>
      </c>
      <c r="R1993" s="226">
        <v>1.8</v>
      </c>
      <c r="S1993" s="226">
        <v>1.8</v>
      </c>
      <c r="T1993" s="226">
        <v>1.8</v>
      </c>
      <c r="U1993" s="226">
        <v>1.8</v>
      </c>
      <c r="V1993" s="226">
        <v>1.8</v>
      </c>
      <c r="W1993" s="226">
        <v>1.8</v>
      </c>
      <c r="X1993" s="226">
        <v>1.8</v>
      </c>
      <c r="Y1993" s="226">
        <v>1.8</v>
      </c>
      <c r="Z1993" s="226">
        <v>1.8</v>
      </c>
      <c r="AA1993" s="226">
        <v>1.8</v>
      </c>
      <c r="AB1993" s="226">
        <v>1.8</v>
      </c>
      <c r="AC1993" s="226">
        <v>1.8</v>
      </c>
      <c r="AD1993" s="226">
        <v>1.8</v>
      </c>
      <c r="AE1993" s="226">
        <v>1.8</v>
      </c>
      <c r="AF1993" s="226">
        <v>1.8</v>
      </c>
      <c r="AG1993" s="226">
        <v>1.8</v>
      </c>
      <c r="AH1993" s="226">
        <v>1.8</v>
      </c>
      <c r="AI1993" s="226">
        <v>1.8</v>
      </c>
      <c r="AJ1993" s="226">
        <v>1.8</v>
      </c>
    </row>
    <row r="1994" spans="1:36" x14ac:dyDescent="0.25">
      <c r="A1994" s="17"/>
      <c r="B1994" s="226" t="s">
        <v>2212</v>
      </c>
      <c r="D1994" s="226">
        <v>4.5999999999999996</v>
      </c>
      <c r="E1994" s="226">
        <v>5.6</v>
      </c>
      <c r="F1994" s="226">
        <v>5.8</v>
      </c>
      <c r="G1994" s="226">
        <v>5.8</v>
      </c>
      <c r="H1994" s="226">
        <v>5.8</v>
      </c>
      <c r="I1994" s="226">
        <v>5.8</v>
      </c>
      <c r="J1994" s="226">
        <v>7.5</v>
      </c>
      <c r="K1994" s="226">
        <v>7.5</v>
      </c>
      <c r="L1994" s="226">
        <v>7.5</v>
      </c>
      <c r="M1994" s="226">
        <v>7.5</v>
      </c>
      <c r="N1994" s="226">
        <v>7.5</v>
      </c>
      <c r="O1994" s="226">
        <v>7.5</v>
      </c>
      <c r="P1994" s="226">
        <v>7.5</v>
      </c>
      <c r="Q1994" s="226">
        <v>7.5</v>
      </c>
      <c r="R1994" s="226">
        <v>7.5</v>
      </c>
      <c r="S1994" s="226">
        <v>7.5</v>
      </c>
      <c r="T1994" s="226">
        <v>7.5</v>
      </c>
      <c r="U1994" s="226">
        <v>7.5</v>
      </c>
      <c r="V1994" s="226">
        <v>7.5</v>
      </c>
      <c r="W1994" s="226">
        <v>7.5</v>
      </c>
      <c r="X1994" s="226">
        <v>7.5</v>
      </c>
      <c r="Y1994" s="226">
        <v>7.5</v>
      </c>
      <c r="Z1994" s="226">
        <v>7.5</v>
      </c>
      <c r="AA1994" s="226">
        <v>7.5</v>
      </c>
      <c r="AB1994" s="226">
        <v>7.5</v>
      </c>
      <c r="AC1994" s="226">
        <v>7.5</v>
      </c>
      <c r="AD1994" s="226">
        <v>7.5</v>
      </c>
      <c r="AE1994" s="226">
        <v>7.5</v>
      </c>
      <c r="AF1994" s="226">
        <v>7.5</v>
      </c>
      <c r="AG1994" s="226">
        <v>7.5</v>
      </c>
      <c r="AH1994" s="226">
        <v>7.5</v>
      </c>
      <c r="AI1994" s="226">
        <v>7.5</v>
      </c>
      <c r="AJ1994" s="226">
        <v>7.5</v>
      </c>
    </row>
    <row r="1995" spans="1:36" x14ac:dyDescent="0.25">
      <c r="A1995" s="17"/>
    </row>
    <row r="1996" spans="1:36" x14ac:dyDescent="0.25">
      <c r="A1996" s="17"/>
      <c r="B1996" s="226" t="s">
        <v>2400</v>
      </c>
    </row>
    <row r="1997" spans="1:36" x14ac:dyDescent="0.25">
      <c r="A1997" s="17"/>
      <c r="B1997" s="226" t="s">
        <v>2401</v>
      </c>
      <c r="D1997" s="226">
        <v>15.912000000000001</v>
      </c>
      <c r="E1997" s="226">
        <v>15.398999999999999</v>
      </c>
      <c r="F1997" s="226">
        <v>16.123000000000001</v>
      </c>
      <c r="G1997" s="226">
        <v>15.746</v>
      </c>
      <c r="H1997" s="226">
        <v>17.155000000000001</v>
      </c>
      <c r="I1997" s="226">
        <v>17.472000000000001</v>
      </c>
      <c r="J1997" s="226">
        <v>17.901</v>
      </c>
      <c r="K1997" s="226">
        <v>18.312999999999999</v>
      </c>
      <c r="L1997" s="226">
        <v>18.562000000000001</v>
      </c>
      <c r="M1997" s="226">
        <v>18.742000000000001</v>
      </c>
      <c r="N1997" s="226">
        <v>18.861999999999998</v>
      </c>
      <c r="O1997" s="226">
        <v>19.056000000000001</v>
      </c>
      <c r="P1997" s="226">
        <v>19.363</v>
      </c>
      <c r="Q1997" s="226">
        <v>19.72</v>
      </c>
      <c r="R1997" s="226">
        <v>19.971</v>
      </c>
      <c r="S1997" s="226">
        <v>20.27</v>
      </c>
      <c r="T1997" s="226">
        <v>20.651</v>
      </c>
      <c r="U1997" s="226">
        <v>20.986000000000001</v>
      </c>
      <c r="V1997" s="226">
        <v>21.225999999999999</v>
      </c>
      <c r="W1997" s="226">
        <v>21.401</v>
      </c>
      <c r="X1997" s="226">
        <v>21.591999999999999</v>
      </c>
      <c r="Y1997" s="226">
        <v>21.774999999999999</v>
      </c>
      <c r="Z1997" s="226">
        <v>22.053000000000001</v>
      </c>
      <c r="AA1997" s="226">
        <v>22.355</v>
      </c>
      <c r="AB1997" s="226">
        <v>22.622</v>
      </c>
      <c r="AC1997" s="226">
        <v>22.94</v>
      </c>
      <c r="AD1997" s="226">
        <v>23.274000000000001</v>
      </c>
      <c r="AE1997" s="226">
        <v>23.597999999999999</v>
      </c>
      <c r="AF1997" s="226">
        <v>23.914999999999999</v>
      </c>
      <c r="AG1997" s="226">
        <v>24.225000000000001</v>
      </c>
      <c r="AH1997" s="226">
        <v>24.556000000000001</v>
      </c>
      <c r="AI1997" s="226">
        <v>24.882999999999999</v>
      </c>
      <c r="AJ1997" s="226">
        <v>25.265000000000001</v>
      </c>
    </row>
    <row r="1998" spans="1:36" x14ac:dyDescent="0.25">
      <c r="A1998" s="17"/>
      <c r="B1998" s="226" t="s">
        <v>2402</v>
      </c>
      <c r="D1998" s="226">
        <v>33.585999999999999</v>
      </c>
      <c r="E1998" s="226">
        <v>33.295999999999999</v>
      </c>
      <c r="F1998" s="226">
        <v>29.698</v>
      </c>
      <c r="G1998" s="226">
        <v>29.606999999999999</v>
      </c>
      <c r="H1998" s="226">
        <v>30.018999999999998</v>
      </c>
      <c r="I1998" s="226">
        <v>29.989000000000001</v>
      </c>
      <c r="J1998" s="226">
        <v>30.295000000000002</v>
      </c>
      <c r="K1998" s="226">
        <v>30.449000000000002</v>
      </c>
      <c r="L1998" s="226">
        <v>30.405999999999999</v>
      </c>
      <c r="M1998" s="226">
        <v>30.314</v>
      </c>
      <c r="N1998" s="226">
        <v>30.318000000000001</v>
      </c>
      <c r="O1998" s="226">
        <v>30.454000000000001</v>
      </c>
      <c r="P1998" s="226">
        <v>30.584</v>
      </c>
      <c r="Q1998" s="226">
        <v>30.617999999999999</v>
      </c>
      <c r="R1998" s="226">
        <v>30.64</v>
      </c>
      <c r="S1998" s="226">
        <v>30.527000000000001</v>
      </c>
      <c r="T1998" s="226">
        <v>30.369</v>
      </c>
      <c r="U1998" s="226">
        <v>30.38</v>
      </c>
      <c r="V1998" s="226">
        <v>30.382000000000001</v>
      </c>
      <c r="W1998" s="226">
        <v>30.475000000000001</v>
      </c>
      <c r="X1998" s="226">
        <v>30.559000000000001</v>
      </c>
      <c r="Y1998" s="226">
        <v>30.611999999999998</v>
      </c>
      <c r="Z1998" s="226">
        <v>30.64</v>
      </c>
      <c r="AA1998" s="226">
        <v>30.710999999999999</v>
      </c>
      <c r="AB1998" s="226">
        <v>30.725000000000001</v>
      </c>
      <c r="AC1998" s="226">
        <v>30.638000000000002</v>
      </c>
      <c r="AD1998" s="226">
        <v>30.716999999999999</v>
      </c>
      <c r="AE1998" s="226">
        <v>30.9</v>
      </c>
      <c r="AF1998" s="226">
        <v>31.097999999999999</v>
      </c>
      <c r="AG1998" s="226">
        <v>31.273</v>
      </c>
      <c r="AH1998" s="226">
        <v>31.367999999999999</v>
      </c>
      <c r="AI1998" s="226">
        <v>31.492999999999999</v>
      </c>
      <c r="AJ1998" s="226">
        <v>31.669</v>
      </c>
    </row>
    <row r="1999" spans="1:36" x14ac:dyDescent="0.25">
      <c r="A1999" s="17"/>
    </row>
    <row r="2000" spans="1:36" x14ac:dyDescent="0.25">
      <c r="A2000" s="17"/>
      <c r="B2000" s="226" t="s">
        <v>2403</v>
      </c>
    </row>
    <row r="2001" spans="1:36" x14ac:dyDescent="0.25">
      <c r="A2001" s="17"/>
      <c r="B2001" s="226" t="s">
        <v>2199</v>
      </c>
    </row>
    <row r="2002" spans="1:36" x14ac:dyDescent="0.25">
      <c r="A2002" s="17"/>
      <c r="D2002" s="226">
        <v>2018</v>
      </c>
      <c r="E2002" s="226">
        <v>2019</v>
      </c>
      <c r="F2002" s="226">
        <v>2020</v>
      </c>
      <c r="G2002" s="226">
        <v>2021</v>
      </c>
      <c r="H2002" s="226">
        <v>2022</v>
      </c>
      <c r="I2002" s="226">
        <v>2023</v>
      </c>
      <c r="J2002" s="226">
        <v>2024</v>
      </c>
      <c r="K2002" s="226">
        <v>2025</v>
      </c>
      <c r="L2002" s="226">
        <v>2026</v>
      </c>
      <c r="M2002" s="226">
        <v>2027</v>
      </c>
      <c r="N2002" s="226">
        <v>2028</v>
      </c>
      <c r="O2002" s="226">
        <v>2029</v>
      </c>
      <c r="P2002" s="226">
        <v>2030</v>
      </c>
      <c r="Q2002" s="226">
        <v>2031</v>
      </c>
      <c r="R2002" s="226">
        <v>2032</v>
      </c>
      <c r="S2002" s="226">
        <v>2033</v>
      </c>
      <c r="T2002" s="226">
        <v>2034</v>
      </c>
      <c r="U2002" s="226">
        <v>2035</v>
      </c>
      <c r="V2002" s="226">
        <v>2036</v>
      </c>
      <c r="W2002" s="226">
        <v>2037</v>
      </c>
      <c r="X2002" s="226">
        <v>2038</v>
      </c>
      <c r="Y2002" s="226">
        <v>2039</v>
      </c>
      <c r="Z2002" s="226">
        <v>2040</v>
      </c>
      <c r="AA2002" s="226">
        <v>2041</v>
      </c>
      <c r="AB2002" s="226">
        <v>2042</v>
      </c>
      <c r="AC2002" s="226">
        <v>2043</v>
      </c>
      <c r="AD2002" s="226">
        <v>2044</v>
      </c>
      <c r="AE2002" s="226">
        <v>2045</v>
      </c>
      <c r="AF2002" s="226">
        <v>2046</v>
      </c>
      <c r="AG2002" s="226">
        <v>2047</v>
      </c>
      <c r="AH2002" s="226">
        <v>2048</v>
      </c>
      <c r="AI2002" s="226">
        <v>2049</v>
      </c>
      <c r="AJ2002" s="226">
        <v>2050</v>
      </c>
    </row>
    <row r="2003" spans="1:36" x14ac:dyDescent="0.25">
      <c r="A2003" s="17"/>
    </row>
    <row r="2004" spans="1:36" x14ac:dyDescent="0.25">
      <c r="A2004" s="17"/>
      <c r="B2004" s="226" t="s">
        <v>2200</v>
      </c>
    </row>
    <row r="2005" spans="1:36" x14ac:dyDescent="0.25">
      <c r="A2005" s="17"/>
      <c r="B2005" s="226" t="s">
        <v>2201</v>
      </c>
      <c r="D2005" s="226">
        <v>108.52800000000001</v>
      </c>
      <c r="E2005" s="226">
        <v>108.67</v>
      </c>
      <c r="F2005" s="226">
        <v>90.405000000000001</v>
      </c>
      <c r="G2005" s="226">
        <v>102.101</v>
      </c>
      <c r="H2005" s="226">
        <v>103.19799999999999</v>
      </c>
      <c r="I2005" s="226">
        <v>104.22799999999999</v>
      </c>
      <c r="J2005" s="226">
        <v>104.93899999999999</v>
      </c>
      <c r="K2005" s="226">
        <v>106.63200000000001</v>
      </c>
      <c r="L2005" s="226">
        <v>107.48099999999999</v>
      </c>
      <c r="M2005" s="226">
        <v>107.40600000000001</v>
      </c>
      <c r="N2005" s="226">
        <v>107.006</v>
      </c>
      <c r="O2005" s="226">
        <v>107.88</v>
      </c>
      <c r="P2005" s="226">
        <v>108.02800000000001</v>
      </c>
      <c r="Q2005" s="226">
        <v>107.748</v>
      </c>
      <c r="R2005" s="226">
        <v>108.13</v>
      </c>
      <c r="S2005" s="226">
        <v>107.997</v>
      </c>
      <c r="T2005" s="226">
        <v>108.303</v>
      </c>
      <c r="U2005" s="226">
        <v>108.57899999999999</v>
      </c>
      <c r="V2005" s="226">
        <v>108.999</v>
      </c>
      <c r="W2005" s="226">
        <v>109.92700000000001</v>
      </c>
      <c r="X2005" s="226">
        <v>110.608</v>
      </c>
      <c r="Y2005" s="226">
        <v>110.47499999999999</v>
      </c>
      <c r="Z2005" s="226">
        <v>110.051</v>
      </c>
      <c r="AA2005" s="226">
        <v>110.417</v>
      </c>
      <c r="AB2005" s="226">
        <v>110.899</v>
      </c>
      <c r="AC2005" s="226">
        <v>111.059</v>
      </c>
      <c r="AD2005" s="226">
        <v>110.843</v>
      </c>
      <c r="AE2005" s="226">
        <v>110.02200000000001</v>
      </c>
      <c r="AF2005" s="226">
        <v>109.575</v>
      </c>
      <c r="AG2005" s="226">
        <v>108.92700000000001</v>
      </c>
      <c r="AH2005" s="226">
        <v>107.17</v>
      </c>
      <c r="AI2005" s="226">
        <v>106.663</v>
      </c>
      <c r="AJ2005" s="226">
        <v>107.464</v>
      </c>
    </row>
    <row r="2006" spans="1:36" x14ac:dyDescent="0.25">
      <c r="A2006" s="17"/>
      <c r="B2006" s="226" t="s">
        <v>2320</v>
      </c>
      <c r="D2006" s="226">
        <v>88.844999999999999</v>
      </c>
      <c r="E2006" s="226">
        <v>88.844999999999999</v>
      </c>
      <c r="F2006" s="226">
        <v>74.129000000000005</v>
      </c>
      <c r="G2006" s="226">
        <v>83.527000000000001</v>
      </c>
      <c r="H2006" s="226">
        <v>84.292000000000002</v>
      </c>
      <c r="I2006" s="226">
        <v>85.037000000000006</v>
      </c>
      <c r="J2006" s="226">
        <v>85.635000000000005</v>
      </c>
      <c r="K2006" s="226">
        <v>87.033000000000001</v>
      </c>
      <c r="L2006" s="226">
        <v>87.733000000000004</v>
      </c>
      <c r="M2006" s="226">
        <v>87.652000000000001</v>
      </c>
      <c r="N2006" s="226">
        <v>87.305000000000007</v>
      </c>
      <c r="O2006" s="226">
        <v>88.013000000000005</v>
      </c>
      <c r="P2006" s="226">
        <v>88.135999999999996</v>
      </c>
      <c r="Q2006" s="226">
        <v>87.903000000000006</v>
      </c>
      <c r="R2006" s="226">
        <v>88.206999999999994</v>
      </c>
      <c r="S2006" s="226">
        <v>88.100999999999999</v>
      </c>
      <c r="T2006" s="226">
        <v>88.35</v>
      </c>
      <c r="U2006" s="226">
        <v>88.576999999999998</v>
      </c>
      <c r="V2006" s="226">
        <v>88.917000000000002</v>
      </c>
      <c r="W2006" s="226">
        <v>89.674000000000007</v>
      </c>
      <c r="X2006" s="226">
        <v>90.24</v>
      </c>
      <c r="Y2006" s="226">
        <v>90.141999999999996</v>
      </c>
      <c r="Z2006" s="226">
        <v>89.805999999999997</v>
      </c>
      <c r="AA2006" s="226">
        <v>90.11</v>
      </c>
      <c r="AB2006" s="226">
        <v>90.5</v>
      </c>
      <c r="AC2006" s="226">
        <v>90.631</v>
      </c>
      <c r="AD2006" s="226">
        <v>90.46</v>
      </c>
      <c r="AE2006" s="226">
        <v>89.799000000000007</v>
      </c>
      <c r="AF2006" s="226">
        <v>89.44</v>
      </c>
      <c r="AG2006" s="226">
        <v>88.912999999999997</v>
      </c>
      <c r="AH2006" s="226">
        <v>87.486000000000004</v>
      </c>
      <c r="AI2006" s="226">
        <v>87.078000000000003</v>
      </c>
      <c r="AJ2006" s="226">
        <v>87.731999999999999</v>
      </c>
    </row>
    <row r="2007" spans="1:36" x14ac:dyDescent="0.25">
      <c r="A2007" s="17"/>
      <c r="B2007" s="226" t="s">
        <v>2202</v>
      </c>
      <c r="D2007" s="226">
        <v>145.28399999999999</v>
      </c>
      <c r="E2007" s="226">
        <v>147.08600000000001</v>
      </c>
      <c r="F2007" s="226">
        <v>129.18799999999999</v>
      </c>
      <c r="G2007" s="226">
        <v>137.464</v>
      </c>
      <c r="H2007" s="226">
        <v>146.416</v>
      </c>
      <c r="I2007" s="226">
        <v>144.643</v>
      </c>
      <c r="J2007" s="226">
        <v>138.97800000000001</v>
      </c>
      <c r="K2007" s="226">
        <v>135.93199999999999</v>
      </c>
      <c r="L2007" s="226">
        <v>133.614</v>
      </c>
      <c r="M2007" s="226">
        <v>131.709</v>
      </c>
      <c r="N2007" s="226">
        <v>128.99</v>
      </c>
      <c r="O2007" s="226">
        <v>126.44</v>
      </c>
      <c r="P2007" s="226">
        <v>124.167</v>
      </c>
      <c r="Q2007" s="226">
        <v>123.785</v>
      </c>
      <c r="R2007" s="226">
        <v>122.00700000000001</v>
      </c>
      <c r="S2007" s="226">
        <v>119.274</v>
      </c>
      <c r="T2007" s="226">
        <v>116.529</v>
      </c>
      <c r="U2007" s="226">
        <v>113.693</v>
      </c>
      <c r="V2007" s="226">
        <v>111.004</v>
      </c>
      <c r="W2007" s="226">
        <v>108.468</v>
      </c>
      <c r="X2007" s="226">
        <v>106.364</v>
      </c>
      <c r="Y2007" s="226">
        <v>104.863</v>
      </c>
      <c r="Z2007" s="226">
        <v>103.803</v>
      </c>
      <c r="AA2007" s="226">
        <v>102.514</v>
      </c>
      <c r="AB2007" s="226">
        <v>101.789</v>
      </c>
      <c r="AC2007" s="226">
        <v>100.357</v>
      </c>
      <c r="AD2007" s="226">
        <v>99.224000000000004</v>
      </c>
      <c r="AE2007" s="226">
        <v>98.146000000000001</v>
      </c>
      <c r="AF2007" s="226">
        <v>96.957999999999998</v>
      </c>
      <c r="AG2007" s="226">
        <v>95.667000000000002</v>
      </c>
      <c r="AH2007" s="226">
        <v>94.176000000000002</v>
      </c>
      <c r="AI2007" s="226">
        <v>92.748000000000005</v>
      </c>
      <c r="AJ2007" s="226">
        <v>91.34</v>
      </c>
    </row>
    <row r="2008" spans="1:36" x14ac:dyDescent="0.25">
      <c r="A2008" s="17"/>
    </row>
    <row r="2009" spans="1:36" s="21" customFormat="1" x14ac:dyDescent="0.25">
      <c r="A2009" s="17"/>
      <c r="B2009" s="21" t="s">
        <v>2404</v>
      </c>
    </row>
    <row r="2010" spans="1:36" s="21" customFormat="1" x14ac:dyDescent="0.25">
      <c r="A2010" s="21" t="s">
        <v>1984</v>
      </c>
      <c r="B2010" s="21" t="s">
        <v>240</v>
      </c>
      <c r="D2010" s="21">
        <v>291.94299999999998</v>
      </c>
      <c r="E2010" s="21">
        <v>229.32900000000001</v>
      </c>
      <c r="F2010" s="21">
        <v>177.15299999999999</v>
      </c>
      <c r="G2010" s="21">
        <v>209.52099999999999</v>
      </c>
      <c r="H2010" s="21">
        <v>215.59700000000001</v>
      </c>
      <c r="I2010" s="21">
        <v>218.18700000000001</v>
      </c>
      <c r="J2010" s="21">
        <v>219.62700000000001</v>
      </c>
      <c r="K2010" s="21">
        <v>222.923</v>
      </c>
      <c r="L2010" s="21">
        <v>223.61799999999999</v>
      </c>
      <c r="M2010" s="21">
        <v>223.16900000000001</v>
      </c>
      <c r="N2010" s="21">
        <v>222.108</v>
      </c>
      <c r="O2010" s="21">
        <v>223.553</v>
      </c>
      <c r="P2010" s="21">
        <v>223.37299999999999</v>
      </c>
      <c r="Q2010" s="21">
        <v>221.96600000000001</v>
      </c>
      <c r="R2010" s="21">
        <v>221.65600000000001</v>
      </c>
      <c r="S2010" s="21">
        <v>220.215</v>
      </c>
      <c r="T2010" s="21">
        <v>219.62700000000001</v>
      </c>
      <c r="U2010" s="21">
        <v>218.97399999999999</v>
      </c>
      <c r="V2010" s="21">
        <v>218.608</v>
      </c>
      <c r="W2010" s="21">
        <v>219.29300000000001</v>
      </c>
      <c r="X2010" s="21">
        <v>219.566</v>
      </c>
      <c r="Y2010" s="21">
        <v>218.43</v>
      </c>
      <c r="Z2010" s="21">
        <v>216.815</v>
      </c>
      <c r="AA2010" s="21">
        <v>216.73</v>
      </c>
      <c r="AB2010" s="21">
        <v>216.905</v>
      </c>
      <c r="AC2010" s="21">
        <v>216.506</v>
      </c>
      <c r="AD2010" s="21">
        <v>215.476</v>
      </c>
      <c r="AE2010" s="21">
        <v>213.3</v>
      </c>
      <c r="AF2010" s="21">
        <v>211.89</v>
      </c>
      <c r="AG2010" s="21">
        <v>210.19900000000001</v>
      </c>
      <c r="AH2010" s="21">
        <v>206.434</v>
      </c>
      <c r="AI2010" s="21">
        <v>205.00700000000001</v>
      </c>
      <c r="AJ2010" s="21">
        <v>206.08600000000001</v>
      </c>
    </row>
    <row r="2011" spans="1:36" s="21" customFormat="1" x14ac:dyDescent="0.25">
      <c r="B2011" s="21" t="s">
        <v>2204</v>
      </c>
      <c r="D2011" s="21">
        <v>429.23399999999998</v>
      </c>
      <c r="E2011" s="21">
        <v>320.34399999999999</v>
      </c>
      <c r="F2011" s="21">
        <v>270.88900000000001</v>
      </c>
      <c r="G2011" s="21">
        <v>251.61600000000001</v>
      </c>
      <c r="H2011" s="21">
        <v>256.31900000000002</v>
      </c>
      <c r="I2011" s="21">
        <v>255.989</v>
      </c>
      <c r="J2011" s="21">
        <v>260.423</v>
      </c>
      <c r="K2011" s="21">
        <v>261.91199999999998</v>
      </c>
      <c r="L2011" s="21">
        <v>251.595</v>
      </c>
      <c r="M2011" s="21">
        <v>242.98099999999999</v>
      </c>
      <c r="N2011" s="21">
        <v>234.49799999999999</v>
      </c>
      <c r="O2011" s="21">
        <v>231.708</v>
      </c>
      <c r="P2011" s="21">
        <v>228.36799999999999</v>
      </c>
      <c r="Q2011" s="21">
        <v>222.97399999999999</v>
      </c>
      <c r="R2011" s="21">
        <v>219.13800000000001</v>
      </c>
      <c r="S2011" s="21">
        <v>214.161</v>
      </c>
      <c r="T2011" s="21">
        <v>210.92699999999999</v>
      </c>
      <c r="U2011" s="21">
        <v>209.542</v>
      </c>
      <c r="V2011" s="21">
        <v>208.51400000000001</v>
      </c>
      <c r="W2011" s="21">
        <v>208.577</v>
      </c>
      <c r="X2011" s="21">
        <v>208.21799999999999</v>
      </c>
      <c r="Y2011" s="21">
        <v>206.892</v>
      </c>
      <c r="Z2011" s="21">
        <v>204.87200000000001</v>
      </c>
      <c r="AA2011" s="21">
        <v>204.428</v>
      </c>
      <c r="AB2011" s="21">
        <v>204.012</v>
      </c>
      <c r="AC2011" s="21">
        <v>203.06100000000001</v>
      </c>
      <c r="AD2011" s="21">
        <v>201.845</v>
      </c>
      <c r="AE2011" s="21">
        <v>199.32900000000001</v>
      </c>
      <c r="AF2011" s="21">
        <v>197.65700000000001</v>
      </c>
      <c r="AG2011" s="21">
        <v>195.87</v>
      </c>
      <c r="AH2011" s="21">
        <v>191.923</v>
      </c>
      <c r="AI2011" s="21">
        <v>190.126</v>
      </c>
      <c r="AJ2011" s="21">
        <v>190.78800000000001</v>
      </c>
    </row>
    <row r="2012" spans="1:36" s="21" customFormat="1" x14ac:dyDescent="0.25">
      <c r="B2012" s="21" t="s">
        <v>2205</v>
      </c>
      <c r="D2012" s="21">
        <v>107.562</v>
      </c>
      <c r="E2012" s="21">
        <v>75.497</v>
      </c>
      <c r="F2012" s="21">
        <v>63.865000000000002</v>
      </c>
      <c r="G2012" s="21">
        <v>69.759</v>
      </c>
      <c r="H2012" s="21">
        <v>72.058000000000007</v>
      </c>
      <c r="I2012" s="21">
        <v>75.051000000000002</v>
      </c>
      <c r="J2012" s="21">
        <v>74.350999999999999</v>
      </c>
      <c r="K2012" s="21">
        <v>76.472999999999999</v>
      </c>
      <c r="L2012" s="21">
        <v>81.186999999999998</v>
      </c>
      <c r="M2012" s="21">
        <v>82.483000000000004</v>
      </c>
      <c r="N2012" s="21">
        <v>83.194999999999993</v>
      </c>
      <c r="O2012" s="21">
        <v>83.748000000000005</v>
      </c>
      <c r="P2012" s="21">
        <v>83.995999999999995</v>
      </c>
      <c r="Q2012" s="21">
        <v>84.52</v>
      </c>
      <c r="R2012" s="21">
        <v>85.846999999999994</v>
      </c>
      <c r="S2012" s="21">
        <v>86.882999999999996</v>
      </c>
      <c r="T2012" s="21">
        <v>88.399000000000001</v>
      </c>
      <c r="U2012" s="21">
        <v>89.823999999999998</v>
      </c>
      <c r="V2012" s="21">
        <v>91.284999999999997</v>
      </c>
      <c r="W2012" s="21">
        <v>92.899000000000001</v>
      </c>
      <c r="X2012" s="21">
        <v>94.41</v>
      </c>
      <c r="Y2012" s="21">
        <v>95.155000000000001</v>
      </c>
      <c r="Z2012" s="21">
        <v>95.682000000000002</v>
      </c>
      <c r="AA2012" s="21">
        <v>96.864000000000004</v>
      </c>
      <c r="AB2012" s="21">
        <v>98.501999999999995</v>
      </c>
      <c r="AC2012" s="21">
        <v>99.671000000000006</v>
      </c>
      <c r="AD2012" s="21">
        <v>100.35299999999999</v>
      </c>
      <c r="AE2012" s="21">
        <v>100.768</v>
      </c>
      <c r="AF2012" s="21">
        <v>101.357</v>
      </c>
      <c r="AG2012" s="21">
        <v>101.49</v>
      </c>
      <c r="AH2012" s="21">
        <v>100.852</v>
      </c>
      <c r="AI2012" s="21">
        <v>101.315</v>
      </c>
      <c r="AJ2012" s="21">
        <v>102.65</v>
      </c>
    </row>
    <row r="2013" spans="1:36" s="21" customFormat="1" x14ac:dyDescent="0.25">
      <c r="A2013" s="21" t="s">
        <v>2437</v>
      </c>
      <c r="B2013" s="21" t="s">
        <v>2206</v>
      </c>
      <c r="D2013" s="21">
        <v>536.79600000000005</v>
      </c>
      <c r="E2013" s="21">
        <v>395.84</v>
      </c>
      <c r="F2013" s="21">
        <v>334.75400000000002</v>
      </c>
      <c r="G2013" s="21">
        <v>321.375</v>
      </c>
      <c r="H2013" s="21">
        <v>328.37799999999999</v>
      </c>
      <c r="I2013" s="21">
        <v>331.04</v>
      </c>
      <c r="J2013" s="21">
        <v>334.774</v>
      </c>
      <c r="K2013" s="21">
        <v>338.38600000000002</v>
      </c>
      <c r="L2013" s="21">
        <v>332.78199999999998</v>
      </c>
      <c r="M2013" s="21">
        <v>325.464</v>
      </c>
      <c r="N2013" s="21">
        <v>317.69299999999998</v>
      </c>
      <c r="O2013" s="21">
        <v>315.45600000000002</v>
      </c>
      <c r="P2013" s="21">
        <v>312.36399999999998</v>
      </c>
      <c r="Q2013" s="21">
        <v>307.49400000000003</v>
      </c>
      <c r="R2013" s="21">
        <v>304.98500000000001</v>
      </c>
      <c r="S2013" s="21">
        <v>301.04399999999998</v>
      </c>
      <c r="T2013" s="21">
        <v>299.32600000000002</v>
      </c>
      <c r="U2013" s="21">
        <v>299.36599999999999</v>
      </c>
      <c r="V2013" s="21">
        <v>299.798</v>
      </c>
      <c r="W2013" s="21">
        <v>301.47500000000002</v>
      </c>
      <c r="X2013" s="21">
        <v>302.62700000000001</v>
      </c>
      <c r="Y2013" s="21">
        <v>302.04700000000003</v>
      </c>
      <c r="Z2013" s="21">
        <v>300.55399999999997</v>
      </c>
      <c r="AA2013" s="21">
        <v>301.291</v>
      </c>
      <c r="AB2013" s="21">
        <v>302.51400000000001</v>
      </c>
      <c r="AC2013" s="21">
        <v>302.733</v>
      </c>
      <c r="AD2013" s="21">
        <v>302.19799999999998</v>
      </c>
      <c r="AE2013" s="21">
        <v>300.09699999999998</v>
      </c>
      <c r="AF2013" s="21">
        <v>299.01400000000001</v>
      </c>
      <c r="AG2013" s="21">
        <v>297.36</v>
      </c>
      <c r="AH2013" s="21">
        <v>292.77499999999998</v>
      </c>
      <c r="AI2013" s="21">
        <v>291.44200000000001</v>
      </c>
      <c r="AJ2013" s="21">
        <v>293.43799999999999</v>
      </c>
    </row>
    <row r="2014" spans="1:36" s="21" customFormat="1" x14ac:dyDescent="0.25">
      <c r="A2014" s="21" t="s">
        <v>2439</v>
      </c>
      <c r="B2014" s="21" t="s">
        <v>2228</v>
      </c>
      <c r="D2014" s="21">
        <v>88.299000000000007</v>
      </c>
      <c r="E2014" s="21">
        <v>43.933999999999997</v>
      </c>
      <c r="F2014" s="21">
        <v>33.668999999999997</v>
      </c>
      <c r="G2014" s="21">
        <v>36.252000000000002</v>
      </c>
      <c r="H2014" s="21">
        <v>36.25</v>
      </c>
      <c r="I2014" s="21">
        <v>36.569000000000003</v>
      </c>
      <c r="J2014" s="21">
        <v>35.64</v>
      </c>
      <c r="K2014" s="21">
        <v>35.712000000000003</v>
      </c>
      <c r="L2014" s="21">
        <v>36.600999999999999</v>
      </c>
      <c r="M2014" s="21">
        <v>36.145000000000003</v>
      </c>
      <c r="N2014" s="21">
        <v>35.494</v>
      </c>
      <c r="O2014" s="21">
        <v>34.86</v>
      </c>
      <c r="P2014" s="21">
        <v>34.076999999999998</v>
      </c>
      <c r="Q2014" s="21">
        <v>33.338000000000001</v>
      </c>
      <c r="R2014" s="21">
        <v>32.869</v>
      </c>
      <c r="S2014" s="21">
        <v>32.247</v>
      </c>
      <c r="T2014" s="21">
        <v>31.757999999999999</v>
      </c>
      <c r="U2014" s="21">
        <v>31.216000000000001</v>
      </c>
      <c r="V2014" s="21">
        <v>30.707000000000001</v>
      </c>
      <c r="W2014" s="21">
        <v>30.286000000000001</v>
      </c>
      <c r="X2014" s="21">
        <v>29.82</v>
      </c>
      <c r="Y2014" s="21">
        <v>29.126000000000001</v>
      </c>
      <c r="Z2014" s="21">
        <v>28.372</v>
      </c>
      <c r="AA2014" s="21">
        <v>27.832000000000001</v>
      </c>
      <c r="AB2014" s="21">
        <v>27.399000000000001</v>
      </c>
      <c r="AC2014" s="21">
        <v>26.858000000000001</v>
      </c>
      <c r="AD2014" s="21">
        <v>26.212</v>
      </c>
      <c r="AE2014" s="21">
        <v>25.486000000000001</v>
      </c>
      <c r="AF2014" s="21">
        <v>24.838999999999999</v>
      </c>
      <c r="AG2014" s="21">
        <v>24.120999999999999</v>
      </c>
      <c r="AH2014" s="21">
        <v>23.222999999999999</v>
      </c>
      <c r="AI2014" s="21">
        <v>22.608000000000001</v>
      </c>
      <c r="AJ2014" s="21">
        <v>22.225999999999999</v>
      </c>
    </row>
    <row r="2015" spans="1:36" s="21" customFormat="1" x14ac:dyDescent="0.25">
      <c r="A2015" s="21" t="s">
        <v>2439</v>
      </c>
      <c r="B2015" s="21" t="s">
        <v>2393</v>
      </c>
      <c r="D2015" s="21">
        <v>504.64299999999997</v>
      </c>
      <c r="E2015" s="21">
        <v>514.53800000000001</v>
      </c>
      <c r="F2015" s="21">
        <v>412.61799999999999</v>
      </c>
      <c r="G2015" s="21">
        <v>477.97899999999998</v>
      </c>
      <c r="H2015" s="21">
        <v>537.20100000000002</v>
      </c>
      <c r="I2015" s="21">
        <v>550.46299999999997</v>
      </c>
      <c r="J2015" s="21">
        <v>531.39099999999996</v>
      </c>
      <c r="K2015" s="21">
        <v>523.75300000000004</v>
      </c>
      <c r="L2015" s="21">
        <v>538.98299999999995</v>
      </c>
      <c r="M2015" s="21">
        <v>532.26800000000003</v>
      </c>
      <c r="N2015" s="21">
        <v>523.17600000000004</v>
      </c>
      <c r="O2015" s="21">
        <v>513.899</v>
      </c>
      <c r="P2015" s="21">
        <v>503.18700000000001</v>
      </c>
      <c r="Q2015" s="21">
        <v>495.90899999999999</v>
      </c>
      <c r="R2015" s="21">
        <v>494.69299999999998</v>
      </c>
      <c r="S2015" s="21">
        <v>492.22699999999998</v>
      </c>
      <c r="T2015" s="21">
        <v>495.81400000000002</v>
      </c>
      <c r="U2015" s="21">
        <v>497.77699999999999</v>
      </c>
      <c r="V2015" s="21">
        <v>499.93099999999998</v>
      </c>
      <c r="W2015" s="21">
        <v>502.34300000000002</v>
      </c>
      <c r="X2015" s="21">
        <v>504.625</v>
      </c>
      <c r="Y2015" s="21">
        <v>502.38299999999998</v>
      </c>
      <c r="Z2015" s="21">
        <v>500.34500000000003</v>
      </c>
      <c r="AA2015" s="21">
        <v>500.18099999999998</v>
      </c>
      <c r="AB2015" s="21">
        <v>503.31900000000002</v>
      </c>
      <c r="AC2015" s="21">
        <v>504.221</v>
      </c>
      <c r="AD2015" s="21">
        <v>500.78500000000003</v>
      </c>
      <c r="AE2015" s="21">
        <v>496.71600000000001</v>
      </c>
      <c r="AF2015" s="21">
        <v>493.904</v>
      </c>
      <c r="AG2015" s="21">
        <v>487.512</v>
      </c>
      <c r="AH2015" s="21">
        <v>480.21699999999998</v>
      </c>
      <c r="AI2015" s="21">
        <v>477.63200000000001</v>
      </c>
      <c r="AJ2015" s="21">
        <v>478.05099999999999</v>
      </c>
    </row>
    <row r="2016" spans="1:36" s="21" customFormat="1" x14ac:dyDescent="0.25">
      <c r="A2016" s="21" t="s">
        <v>2439</v>
      </c>
      <c r="B2016" s="21" t="s">
        <v>2405</v>
      </c>
      <c r="D2016" s="21">
        <v>-25.646999999999998</v>
      </c>
      <c r="E2016" s="21">
        <v>-21.122</v>
      </c>
      <c r="F2016" s="21">
        <v>-12.939</v>
      </c>
      <c r="G2016" s="21">
        <v>-35.228999999999999</v>
      </c>
      <c r="H2016" s="21">
        <v>-23.673999999999999</v>
      </c>
      <c r="I2016" s="21">
        <v>-26.98</v>
      </c>
      <c r="J2016" s="21">
        <v>-25.408999999999999</v>
      </c>
      <c r="K2016" s="21">
        <v>-26.064</v>
      </c>
      <c r="L2016" s="21">
        <v>-25.484999999999999</v>
      </c>
      <c r="M2016" s="21">
        <v>-25.664000000000001</v>
      </c>
      <c r="N2016" s="21">
        <v>-25.501000000000001</v>
      </c>
      <c r="O2016" s="21">
        <v>-25.245999999999999</v>
      </c>
      <c r="P2016" s="21">
        <v>-25.231999999999999</v>
      </c>
      <c r="Q2016" s="21">
        <v>-25.204999999999998</v>
      </c>
      <c r="R2016" s="21">
        <v>-25.082000000000001</v>
      </c>
      <c r="S2016" s="21">
        <v>-25.038</v>
      </c>
      <c r="T2016" s="21">
        <v>-24.837</v>
      </c>
      <c r="U2016" s="21">
        <v>-24.648</v>
      </c>
      <c r="V2016" s="21">
        <v>-24.5</v>
      </c>
      <c r="W2016" s="21">
        <v>-24.233000000000001</v>
      </c>
      <c r="X2016" s="21">
        <v>-23.981000000000002</v>
      </c>
      <c r="Y2016" s="21">
        <v>-23.872</v>
      </c>
      <c r="Z2016" s="21">
        <v>-23.823</v>
      </c>
      <c r="AA2016" s="21">
        <v>-23.582000000000001</v>
      </c>
      <c r="AB2016" s="21">
        <v>-23.398</v>
      </c>
      <c r="AC2016" s="21">
        <v>-23.27</v>
      </c>
      <c r="AD2016" s="21">
        <v>-23.196999999999999</v>
      </c>
      <c r="AE2016" s="21">
        <v>-23.228999999999999</v>
      </c>
      <c r="AF2016" s="21">
        <v>-23.140999999999998</v>
      </c>
      <c r="AG2016" s="21">
        <v>-23.161999999999999</v>
      </c>
      <c r="AH2016" s="21">
        <v>-23.405000000000001</v>
      </c>
      <c r="AI2016" s="21">
        <v>-23.271999999999998</v>
      </c>
      <c r="AJ2016" s="21">
        <v>-22.972999999999999</v>
      </c>
    </row>
    <row r="2017" spans="1:36" s="21" customFormat="1" x14ac:dyDescent="0.25">
      <c r="A2017" s="21" t="s">
        <v>2020</v>
      </c>
      <c r="B2017" s="21" t="s">
        <v>307</v>
      </c>
      <c r="D2017" s="21">
        <v>23.754000000000001</v>
      </c>
      <c r="E2017" s="21">
        <v>0</v>
      </c>
      <c r="F2017" s="21">
        <v>0</v>
      </c>
      <c r="G2017" s="21">
        <v>0</v>
      </c>
      <c r="H2017" s="21">
        <v>0</v>
      </c>
      <c r="I2017" s="21">
        <v>0</v>
      </c>
      <c r="J2017" s="21">
        <v>0</v>
      </c>
      <c r="K2017" s="21">
        <v>0</v>
      </c>
      <c r="L2017" s="21">
        <v>0</v>
      </c>
      <c r="M2017" s="21">
        <v>0</v>
      </c>
      <c r="N2017" s="21">
        <v>0</v>
      </c>
      <c r="O2017" s="21">
        <v>0</v>
      </c>
      <c r="P2017" s="21">
        <v>0</v>
      </c>
      <c r="Q2017" s="21">
        <v>0</v>
      </c>
      <c r="R2017" s="21">
        <v>0</v>
      </c>
      <c r="S2017" s="21">
        <v>0</v>
      </c>
      <c r="T2017" s="21">
        <v>0</v>
      </c>
      <c r="U2017" s="21">
        <v>0</v>
      </c>
      <c r="V2017" s="21">
        <v>0</v>
      </c>
      <c r="W2017" s="21">
        <v>0</v>
      </c>
      <c r="X2017" s="21">
        <v>0</v>
      </c>
      <c r="Y2017" s="21">
        <v>0</v>
      </c>
      <c r="Z2017" s="21">
        <v>0</v>
      </c>
      <c r="AA2017" s="21">
        <v>0</v>
      </c>
      <c r="AB2017" s="21">
        <v>0</v>
      </c>
      <c r="AC2017" s="21">
        <v>0</v>
      </c>
      <c r="AD2017" s="21">
        <v>0</v>
      </c>
      <c r="AE2017" s="21">
        <v>0</v>
      </c>
      <c r="AF2017" s="21">
        <v>0</v>
      </c>
      <c r="AG2017" s="21">
        <v>0</v>
      </c>
      <c r="AH2017" s="21">
        <v>0</v>
      </c>
      <c r="AI2017" s="21">
        <v>0</v>
      </c>
      <c r="AJ2017" s="21">
        <v>0</v>
      </c>
    </row>
    <row r="2018" spans="1:36" s="21" customFormat="1" x14ac:dyDescent="0.25">
      <c r="A2018" s="21" t="s">
        <v>257</v>
      </c>
      <c r="B2018" s="21" t="s">
        <v>2207</v>
      </c>
      <c r="D2018" s="21">
        <v>4.2469999999999999</v>
      </c>
      <c r="E2018" s="21">
        <v>4.375</v>
      </c>
      <c r="F2018" s="21">
        <v>4.008</v>
      </c>
      <c r="G2018" s="21">
        <v>4.1210000000000004</v>
      </c>
      <c r="H2018" s="21">
        <v>4.4370000000000003</v>
      </c>
      <c r="I2018" s="21">
        <v>4.5960000000000001</v>
      </c>
      <c r="J2018" s="21">
        <v>4.4669999999999996</v>
      </c>
      <c r="K2018" s="21">
        <v>4.5140000000000002</v>
      </c>
      <c r="L2018" s="21">
        <v>4.5620000000000003</v>
      </c>
      <c r="M2018" s="21">
        <v>4.5949999999999998</v>
      </c>
      <c r="N2018" s="21">
        <v>4.4939999999999998</v>
      </c>
      <c r="O2018" s="21">
        <v>4.4260000000000002</v>
      </c>
      <c r="P2018" s="21">
        <v>4.3710000000000004</v>
      </c>
      <c r="Q2018" s="21">
        <v>4.3179999999999996</v>
      </c>
      <c r="R2018" s="21">
        <v>4.2610000000000001</v>
      </c>
      <c r="S2018" s="21">
        <v>4.1769999999999996</v>
      </c>
      <c r="T2018" s="21">
        <v>4.101</v>
      </c>
      <c r="U2018" s="21">
        <v>4.0179999999999998</v>
      </c>
      <c r="V2018" s="21">
        <v>3.93</v>
      </c>
      <c r="W2018" s="21">
        <v>3.8490000000000002</v>
      </c>
      <c r="X2018" s="21">
        <v>3.7869999999999999</v>
      </c>
      <c r="Y2018" s="21">
        <v>3.7309999999999999</v>
      </c>
      <c r="Z2018" s="21">
        <v>3.67</v>
      </c>
      <c r="AA2018" s="21">
        <v>3.6240000000000001</v>
      </c>
      <c r="AB2018" s="21">
        <v>3.6019999999999999</v>
      </c>
      <c r="AC2018" s="21">
        <v>3.5419999999999998</v>
      </c>
      <c r="AD2018" s="21">
        <v>3.48</v>
      </c>
      <c r="AE2018" s="21">
        <v>3.4260000000000002</v>
      </c>
      <c r="AF2018" s="21">
        <v>3.37</v>
      </c>
      <c r="AG2018" s="21">
        <v>3.3220000000000001</v>
      </c>
      <c r="AH2018" s="21">
        <v>3.2629999999999999</v>
      </c>
      <c r="AI2018" s="21">
        <v>3.2189999999999999</v>
      </c>
      <c r="AJ2018" s="21">
        <v>3.1970000000000001</v>
      </c>
    </row>
    <row r="2019" spans="1:36" s="21" customFormat="1" x14ac:dyDescent="0.25">
      <c r="A2019" s="21" t="s">
        <v>2438</v>
      </c>
      <c r="B2019" s="21" t="s">
        <v>2208</v>
      </c>
      <c r="D2019" s="21">
        <v>0</v>
      </c>
      <c r="E2019" s="21">
        <v>0</v>
      </c>
      <c r="F2019" s="21">
        <v>0</v>
      </c>
      <c r="G2019" s="21">
        <v>0</v>
      </c>
      <c r="H2019" s="21">
        <v>0</v>
      </c>
      <c r="I2019" s="21">
        <v>0</v>
      </c>
      <c r="J2019" s="21">
        <v>0</v>
      </c>
      <c r="K2019" s="21">
        <v>0</v>
      </c>
      <c r="L2019" s="21">
        <v>0</v>
      </c>
      <c r="M2019" s="21">
        <v>0</v>
      </c>
      <c r="N2019" s="21">
        <v>0</v>
      </c>
      <c r="O2019" s="21">
        <v>0</v>
      </c>
      <c r="P2019" s="21">
        <v>0</v>
      </c>
      <c r="Q2019" s="21">
        <v>0</v>
      </c>
      <c r="R2019" s="21">
        <v>0</v>
      </c>
      <c r="S2019" s="21">
        <v>0</v>
      </c>
      <c r="T2019" s="21">
        <v>0</v>
      </c>
      <c r="U2019" s="21">
        <v>0</v>
      </c>
      <c r="V2019" s="21">
        <v>0</v>
      </c>
      <c r="W2019" s="21">
        <v>0</v>
      </c>
      <c r="X2019" s="21">
        <v>0</v>
      </c>
      <c r="Y2019" s="21">
        <v>0</v>
      </c>
      <c r="Z2019" s="21">
        <v>0</v>
      </c>
      <c r="AA2019" s="21">
        <v>0</v>
      </c>
      <c r="AB2019" s="21">
        <v>0</v>
      </c>
      <c r="AC2019" s="21">
        <v>0</v>
      </c>
      <c r="AD2019" s="21">
        <v>0</v>
      </c>
      <c r="AE2019" s="21">
        <v>0</v>
      </c>
      <c r="AF2019" s="21">
        <v>0</v>
      </c>
      <c r="AG2019" s="21">
        <v>0</v>
      </c>
      <c r="AH2019" s="21">
        <v>0</v>
      </c>
      <c r="AI2019" s="21">
        <v>0</v>
      </c>
      <c r="AJ2019" s="21">
        <v>0</v>
      </c>
    </row>
    <row r="2020" spans="1:36" s="21" customFormat="1" x14ac:dyDescent="0.25">
      <c r="A2020" s="21" t="s">
        <v>2020</v>
      </c>
      <c r="B2020" s="21" t="s">
        <v>152</v>
      </c>
      <c r="D2020" s="21">
        <v>0</v>
      </c>
      <c r="E2020" s="21">
        <v>0</v>
      </c>
      <c r="F2020" s="21">
        <v>0</v>
      </c>
      <c r="G2020" s="21">
        <v>0</v>
      </c>
      <c r="H2020" s="21">
        <v>0</v>
      </c>
      <c r="I2020" s="21">
        <v>0</v>
      </c>
      <c r="J2020" s="21">
        <v>0</v>
      </c>
      <c r="K2020" s="21">
        <v>0</v>
      </c>
      <c r="L2020" s="21">
        <v>0</v>
      </c>
      <c r="M2020" s="21">
        <v>0</v>
      </c>
      <c r="N2020" s="21">
        <v>0</v>
      </c>
      <c r="O2020" s="21">
        <v>0</v>
      </c>
      <c r="P2020" s="21">
        <v>0</v>
      </c>
      <c r="Q2020" s="21">
        <v>0</v>
      </c>
      <c r="R2020" s="21">
        <v>0</v>
      </c>
      <c r="S2020" s="21">
        <v>0</v>
      </c>
      <c r="T2020" s="21">
        <v>0</v>
      </c>
      <c r="U2020" s="21">
        <v>0</v>
      </c>
      <c r="V2020" s="21">
        <v>0</v>
      </c>
      <c r="W2020" s="21">
        <v>0</v>
      </c>
      <c r="X2020" s="21">
        <v>0</v>
      </c>
      <c r="Y2020" s="21">
        <v>0</v>
      </c>
      <c r="Z2020" s="21">
        <v>0</v>
      </c>
      <c r="AA2020" s="21">
        <v>0</v>
      </c>
      <c r="AB2020" s="21">
        <v>0</v>
      </c>
      <c r="AC2020" s="21">
        <v>0</v>
      </c>
      <c r="AD2020" s="21">
        <v>0</v>
      </c>
      <c r="AE2020" s="21">
        <v>0</v>
      </c>
      <c r="AF2020" s="21">
        <v>0</v>
      </c>
      <c r="AG2020" s="21">
        <v>0</v>
      </c>
      <c r="AH2020" s="21">
        <v>0</v>
      </c>
      <c r="AI2020" s="21">
        <v>0</v>
      </c>
      <c r="AJ2020" s="21">
        <v>0</v>
      </c>
    </row>
    <row r="2021" spans="1:36" s="21" customFormat="1" x14ac:dyDescent="0.25">
      <c r="A2021" s="21" t="s">
        <v>2209</v>
      </c>
      <c r="B2021" s="21" t="s">
        <v>2209</v>
      </c>
      <c r="D2021" s="21">
        <v>0</v>
      </c>
      <c r="E2021" s="21">
        <v>0</v>
      </c>
      <c r="F2021" s="21">
        <v>0</v>
      </c>
      <c r="G2021" s="21">
        <v>0</v>
      </c>
      <c r="H2021" s="21">
        <v>0</v>
      </c>
      <c r="I2021" s="21">
        <v>0</v>
      </c>
      <c r="J2021" s="21">
        <v>0</v>
      </c>
      <c r="K2021" s="21">
        <v>0</v>
      </c>
      <c r="L2021" s="21">
        <v>0</v>
      </c>
      <c r="M2021" s="21">
        <v>0</v>
      </c>
      <c r="N2021" s="21">
        <v>0</v>
      </c>
      <c r="O2021" s="21">
        <v>0</v>
      </c>
      <c r="P2021" s="21">
        <v>0</v>
      </c>
      <c r="Q2021" s="21">
        <v>0</v>
      </c>
      <c r="R2021" s="21">
        <v>0</v>
      </c>
      <c r="S2021" s="21">
        <v>0</v>
      </c>
      <c r="T2021" s="21">
        <v>0</v>
      </c>
      <c r="U2021" s="21">
        <v>0</v>
      </c>
      <c r="V2021" s="21">
        <v>0</v>
      </c>
      <c r="W2021" s="21">
        <v>0</v>
      </c>
      <c r="X2021" s="21">
        <v>0</v>
      </c>
      <c r="Y2021" s="21">
        <v>0</v>
      </c>
      <c r="Z2021" s="21">
        <v>0</v>
      </c>
      <c r="AA2021" s="21">
        <v>0</v>
      </c>
      <c r="AB2021" s="21">
        <v>0</v>
      </c>
      <c r="AC2021" s="21">
        <v>0</v>
      </c>
      <c r="AD2021" s="21">
        <v>0</v>
      </c>
      <c r="AE2021" s="21">
        <v>0</v>
      </c>
      <c r="AF2021" s="21">
        <v>0</v>
      </c>
      <c r="AG2021" s="21">
        <v>0</v>
      </c>
      <c r="AH2021" s="21">
        <v>0</v>
      </c>
      <c r="AI2021" s="21">
        <v>0</v>
      </c>
      <c r="AJ2021" s="21">
        <v>0</v>
      </c>
    </row>
    <row r="2022" spans="1:36" s="21" customFormat="1" x14ac:dyDescent="0.25">
      <c r="A2022" s="21" t="s">
        <v>2212</v>
      </c>
      <c r="B2022" s="21" t="s">
        <v>2212</v>
      </c>
      <c r="D2022" s="21">
        <v>1424.0340000000001</v>
      </c>
      <c r="E2022" s="21">
        <v>1166.894</v>
      </c>
      <c r="F2022" s="21">
        <v>949.26300000000003</v>
      </c>
      <c r="G2022" s="21">
        <v>1014.02</v>
      </c>
      <c r="H2022" s="21">
        <v>1098.1880000000001</v>
      </c>
      <c r="I2022" s="21">
        <v>1113.875</v>
      </c>
      <c r="J2022" s="21">
        <v>1100.49</v>
      </c>
      <c r="K2022" s="21">
        <v>1099.2249999999999</v>
      </c>
      <c r="L2022" s="21">
        <v>1111.0619999999999</v>
      </c>
      <c r="M2022" s="21">
        <v>1095.9760000000001</v>
      </c>
      <c r="N2022" s="21">
        <v>1077.4659999999999</v>
      </c>
      <c r="O2022" s="21">
        <v>1066.9480000000001</v>
      </c>
      <c r="P2022" s="21">
        <v>1052.1400000000001</v>
      </c>
      <c r="Q2022" s="21">
        <v>1037.8209999999999</v>
      </c>
      <c r="R2022" s="21">
        <v>1033.3800000000001</v>
      </c>
      <c r="S2022" s="21">
        <v>1024.873</v>
      </c>
      <c r="T2022" s="21">
        <v>1025.788</v>
      </c>
      <c r="U2022" s="21">
        <v>1026.703</v>
      </c>
      <c r="V2022" s="21">
        <v>1028.4760000000001</v>
      </c>
      <c r="W2022" s="21">
        <v>1033.0129999999999</v>
      </c>
      <c r="X2022" s="21">
        <v>1036.4449999999999</v>
      </c>
      <c r="Y2022" s="21">
        <v>1031.845</v>
      </c>
      <c r="Z2022" s="21">
        <v>1025.933</v>
      </c>
      <c r="AA2022" s="21">
        <v>1026.077</v>
      </c>
      <c r="AB2022" s="21">
        <v>1030.3399999999999</v>
      </c>
      <c r="AC2022" s="21">
        <v>1030.5889999999999</v>
      </c>
      <c r="AD2022" s="21">
        <v>1024.952</v>
      </c>
      <c r="AE2022" s="21">
        <v>1015.795</v>
      </c>
      <c r="AF2022" s="21">
        <v>1009.876</v>
      </c>
      <c r="AG2022" s="21">
        <v>999.35199999999998</v>
      </c>
      <c r="AH2022" s="21">
        <v>982.505</v>
      </c>
      <c r="AI2022" s="21">
        <v>976.63499999999999</v>
      </c>
      <c r="AJ2022" s="21">
        <v>980.024</v>
      </c>
    </row>
    <row r="2023" spans="1:36" x14ac:dyDescent="0.25">
      <c r="A2023" s="17"/>
    </row>
    <row r="2024" spans="1:36" x14ac:dyDescent="0.25">
      <c r="A2024" s="17"/>
      <c r="B2024" s="226" t="s">
        <v>2322</v>
      </c>
    </row>
    <row r="2025" spans="1:36" x14ac:dyDescent="0.25">
      <c r="A2025" s="17"/>
      <c r="B2025" s="226" t="s">
        <v>240</v>
      </c>
      <c r="D2025" s="226">
        <v>3.286</v>
      </c>
      <c r="E2025" s="226">
        <v>2.581</v>
      </c>
      <c r="F2025" s="226">
        <v>2.39</v>
      </c>
      <c r="G2025" s="226">
        <v>2.508</v>
      </c>
      <c r="H2025" s="226">
        <v>2.5579999999999998</v>
      </c>
      <c r="I2025" s="226">
        <v>2.5659999999999998</v>
      </c>
      <c r="J2025" s="226">
        <v>2.5649999999999999</v>
      </c>
      <c r="K2025" s="226">
        <v>2.5609999999999999</v>
      </c>
      <c r="L2025" s="226">
        <v>2.5489999999999999</v>
      </c>
      <c r="M2025" s="226">
        <v>2.5459999999999998</v>
      </c>
      <c r="N2025" s="226">
        <v>2.544</v>
      </c>
      <c r="O2025" s="226">
        <v>2.54</v>
      </c>
      <c r="P2025" s="226">
        <v>2.5339999999999998</v>
      </c>
      <c r="Q2025" s="226">
        <v>2.5249999999999999</v>
      </c>
      <c r="R2025" s="226">
        <v>2.5129999999999999</v>
      </c>
      <c r="S2025" s="226">
        <v>2.5</v>
      </c>
      <c r="T2025" s="226">
        <v>2.4860000000000002</v>
      </c>
      <c r="U2025" s="226">
        <v>2.472</v>
      </c>
      <c r="V2025" s="226">
        <v>2.4590000000000001</v>
      </c>
      <c r="W2025" s="226">
        <v>2.4449999999999998</v>
      </c>
      <c r="X2025" s="226">
        <v>2.4329999999999998</v>
      </c>
      <c r="Y2025" s="226">
        <v>2.423</v>
      </c>
      <c r="Z2025" s="226">
        <v>2.4140000000000001</v>
      </c>
      <c r="AA2025" s="226">
        <v>2.4049999999999998</v>
      </c>
      <c r="AB2025" s="226">
        <v>2.3969999999999998</v>
      </c>
      <c r="AC2025" s="226">
        <v>2.3889999999999998</v>
      </c>
      <c r="AD2025" s="226">
        <v>2.3820000000000001</v>
      </c>
      <c r="AE2025" s="226">
        <v>2.375</v>
      </c>
      <c r="AF2025" s="226">
        <v>2.3690000000000002</v>
      </c>
      <c r="AG2025" s="226">
        <v>2.3639999999999999</v>
      </c>
      <c r="AH2025" s="226">
        <v>2.36</v>
      </c>
      <c r="AI2025" s="226">
        <v>2.3540000000000001</v>
      </c>
      <c r="AJ2025" s="226">
        <v>2.3490000000000002</v>
      </c>
    </row>
    <row r="2026" spans="1:36" x14ac:dyDescent="0.25">
      <c r="A2026" s="17"/>
      <c r="B2026" s="226" t="s">
        <v>2204</v>
      </c>
      <c r="D2026" s="226">
        <v>4.8310000000000004</v>
      </c>
      <c r="E2026" s="226">
        <v>3.6059999999999999</v>
      </c>
      <c r="F2026" s="226">
        <v>3.6539999999999999</v>
      </c>
      <c r="G2026" s="226">
        <v>3.012</v>
      </c>
      <c r="H2026" s="226">
        <v>3.0409999999999999</v>
      </c>
      <c r="I2026" s="226">
        <v>3.01</v>
      </c>
      <c r="J2026" s="226">
        <v>3.0409999999999999</v>
      </c>
      <c r="K2026" s="226">
        <v>3.0089999999999999</v>
      </c>
      <c r="L2026" s="226">
        <v>2.8679999999999999</v>
      </c>
      <c r="M2026" s="226">
        <v>2.7719999999999998</v>
      </c>
      <c r="N2026" s="226">
        <v>2.6859999999999999</v>
      </c>
      <c r="O2026" s="226">
        <v>2.633</v>
      </c>
      <c r="P2026" s="226">
        <v>2.5910000000000002</v>
      </c>
      <c r="Q2026" s="226">
        <v>2.5369999999999999</v>
      </c>
      <c r="R2026" s="226">
        <v>2.484</v>
      </c>
      <c r="S2026" s="226">
        <v>2.431</v>
      </c>
      <c r="T2026" s="226">
        <v>2.387</v>
      </c>
      <c r="U2026" s="226">
        <v>2.3660000000000001</v>
      </c>
      <c r="V2026" s="226">
        <v>2.3450000000000002</v>
      </c>
      <c r="W2026" s="226">
        <v>2.3260000000000001</v>
      </c>
      <c r="X2026" s="226">
        <v>2.3069999999999999</v>
      </c>
      <c r="Y2026" s="226">
        <v>2.2949999999999999</v>
      </c>
      <c r="Z2026" s="226">
        <v>2.2810000000000001</v>
      </c>
      <c r="AA2026" s="226">
        <v>2.2690000000000001</v>
      </c>
      <c r="AB2026" s="226">
        <v>2.254</v>
      </c>
      <c r="AC2026" s="226">
        <v>2.2410000000000001</v>
      </c>
      <c r="AD2026" s="226">
        <v>2.2309999999999999</v>
      </c>
      <c r="AE2026" s="226">
        <v>2.2200000000000002</v>
      </c>
      <c r="AF2026" s="226">
        <v>2.21</v>
      </c>
      <c r="AG2026" s="226">
        <v>2.2029999999999998</v>
      </c>
      <c r="AH2026" s="226">
        <v>2.194</v>
      </c>
      <c r="AI2026" s="226">
        <v>2.1829999999999998</v>
      </c>
      <c r="AJ2026" s="226">
        <v>2.1749999999999998</v>
      </c>
    </row>
    <row r="2027" spans="1:36" x14ac:dyDescent="0.25">
      <c r="A2027" s="17"/>
      <c r="B2027" s="226" t="s">
        <v>2205</v>
      </c>
      <c r="D2027" s="226">
        <v>1.2110000000000001</v>
      </c>
      <c r="E2027" s="226">
        <v>0.85</v>
      </c>
      <c r="F2027" s="226">
        <v>0.86199999999999999</v>
      </c>
      <c r="G2027" s="226">
        <v>0.83499999999999996</v>
      </c>
      <c r="H2027" s="226">
        <v>0.85499999999999998</v>
      </c>
      <c r="I2027" s="226">
        <v>0.88300000000000001</v>
      </c>
      <c r="J2027" s="226">
        <v>0.86799999999999999</v>
      </c>
      <c r="K2027" s="226">
        <v>0.879</v>
      </c>
      <c r="L2027" s="226">
        <v>0.92500000000000004</v>
      </c>
      <c r="M2027" s="226">
        <v>0.94099999999999995</v>
      </c>
      <c r="N2027" s="226">
        <v>0.95299999999999996</v>
      </c>
      <c r="O2027" s="226">
        <v>0.95199999999999996</v>
      </c>
      <c r="P2027" s="226">
        <v>0.95299999999999996</v>
      </c>
      <c r="Q2027" s="226">
        <v>0.96199999999999997</v>
      </c>
      <c r="R2027" s="226">
        <v>0.97299999999999998</v>
      </c>
      <c r="S2027" s="226">
        <v>0.98599999999999999</v>
      </c>
      <c r="T2027" s="226">
        <v>1.0009999999999999</v>
      </c>
      <c r="U2027" s="226">
        <v>1.014</v>
      </c>
      <c r="V2027" s="226">
        <v>1.0269999999999999</v>
      </c>
      <c r="W2027" s="226">
        <v>1.036</v>
      </c>
      <c r="X2027" s="226">
        <v>1.046</v>
      </c>
      <c r="Y2027" s="226">
        <v>1.056</v>
      </c>
      <c r="Z2027" s="226">
        <v>1.0649999999999999</v>
      </c>
      <c r="AA2027" s="226">
        <v>1.075</v>
      </c>
      <c r="AB2027" s="226">
        <v>1.0880000000000001</v>
      </c>
      <c r="AC2027" s="226">
        <v>1.1000000000000001</v>
      </c>
      <c r="AD2027" s="226">
        <v>1.109</v>
      </c>
      <c r="AE2027" s="226">
        <v>1.1220000000000001</v>
      </c>
      <c r="AF2027" s="226">
        <v>1.133</v>
      </c>
      <c r="AG2027" s="226">
        <v>1.141</v>
      </c>
      <c r="AH2027" s="226">
        <v>1.153</v>
      </c>
      <c r="AI2027" s="226">
        <v>1.1639999999999999</v>
      </c>
      <c r="AJ2027" s="226">
        <v>1.17</v>
      </c>
    </row>
    <row r="2028" spans="1:36" x14ac:dyDescent="0.25">
      <c r="A2028" s="17"/>
      <c r="B2028" s="226" t="s">
        <v>2228</v>
      </c>
      <c r="D2028" s="226">
        <v>0.99399999999999999</v>
      </c>
      <c r="E2028" s="226">
        <v>0.495</v>
      </c>
      <c r="F2028" s="226">
        <v>0.45400000000000001</v>
      </c>
      <c r="G2028" s="226">
        <v>0.434</v>
      </c>
      <c r="H2028" s="226">
        <v>0.43</v>
      </c>
      <c r="I2028" s="226">
        <v>0.43</v>
      </c>
      <c r="J2028" s="226">
        <v>0.41599999999999998</v>
      </c>
      <c r="K2028" s="226">
        <v>0.41</v>
      </c>
      <c r="L2028" s="226">
        <v>0.41699999999999998</v>
      </c>
      <c r="M2028" s="226">
        <v>0.41199999999999998</v>
      </c>
      <c r="N2028" s="226">
        <v>0.40699999999999997</v>
      </c>
      <c r="O2028" s="226">
        <v>0.39600000000000002</v>
      </c>
      <c r="P2028" s="226">
        <v>0.38700000000000001</v>
      </c>
      <c r="Q2028" s="226">
        <v>0.379</v>
      </c>
      <c r="R2028" s="226">
        <v>0.373</v>
      </c>
      <c r="S2028" s="226">
        <v>0.36599999999999999</v>
      </c>
      <c r="T2028" s="226">
        <v>0.35899999999999999</v>
      </c>
      <c r="U2028" s="226">
        <v>0.35199999999999998</v>
      </c>
      <c r="V2028" s="226">
        <v>0.34499999999999997</v>
      </c>
      <c r="W2028" s="226">
        <v>0.33800000000000002</v>
      </c>
      <c r="X2028" s="226">
        <v>0.33</v>
      </c>
      <c r="Y2028" s="226">
        <v>0.32300000000000001</v>
      </c>
      <c r="Z2028" s="226">
        <v>0.316</v>
      </c>
      <c r="AA2028" s="226">
        <v>0.309</v>
      </c>
      <c r="AB2028" s="226">
        <v>0.30299999999999999</v>
      </c>
      <c r="AC2028" s="226">
        <v>0.29599999999999999</v>
      </c>
      <c r="AD2028" s="226">
        <v>0.28999999999999998</v>
      </c>
      <c r="AE2028" s="226">
        <v>0.28399999999999997</v>
      </c>
      <c r="AF2028" s="226">
        <v>0.27800000000000002</v>
      </c>
      <c r="AG2028" s="226">
        <v>0.27100000000000002</v>
      </c>
      <c r="AH2028" s="226">
        <v>0.26500000000000001</v>
      </c>
      <c r="AI2028" s="226">
        <v>0.26</v>
      </c>
      <c r="AJ2028" s="226">
        <v>0.253</v>
      </c>
    </row>
    <row r="2029" spans="1:36" x14ac:dyDescent="0.25">
      <c r="A2029" s="17"/>
      <c r="B2029" s="226" t="s">
        <v>2393</v>
      </c>
      <c r="D2029" s="226">
        <v>5.68</v>
      </c>
      <c r="E2029" s="226">
        <v>5.7910000000000004</v>
      </c>
      <c r="F2029" s="226">
        <v>5.5659999999999998</v>
      </c>
      <c r="G2029" s="226">
        <v>5.7220000000000004</v>
      </c>
      <c r="H2029" s="226">
        <v>6.3730000000000002</v>
      </c>
      <c r="I2029" s="226">
        <v>6.4729999999999999</v>
      </c>
      <c r="J2029" s="226">
        <v>6.2050000000000001</v>
      </c>
      <c r="K2029" s="226">
        <v>6.0179999999999998</v>
      </c>
      <c r="L2029" s="226">
        <v>6.1429999999999998</v>
      </c>
      <c r="M2029" s="226">
        <v>6.0720000000000001</v>
      </c>
      <c r="N2029" s="226">
        <v>5.992</v>
      </c>
      <c r="O2029" s="226">
        <v>5.8390000000000004</v>
      </c>
      <c r="P2029" s="226">
        <v>5.7089999999999996</v>
      </c>
      <c r="Q2029" s="226">
        <v>5.6420000000000003</v>
      </c>
      <c r="R2029" s="226">
        <v>5.6079999999999997</v>
      </c>
      <c r="S2029" s="226">
        <v>5.5869999999999997</v>
      </c>
      <c r="T2029" s="226">
        <v>5.6120000000000001</v>
      </c>
      <c r="U2029" s="226">
        <v>5.62</v>
      </c>
      <c r="V2029" s="226">
        <v>5.6219999999999999</v>
      </c>
      <c r="W2029" s="226">
        <v>5.6020000000000003</v>
      </c>
      <c r="X2029" s="226">
        <v>5.5919999999999996</v>
      </c>
      <c r="Y2029" s="226">
        <v>5.5730000000000004</v>
      </c>
      <c r="Z2029" s="226">
        <v>5.5709999999999997</v>
      </c>
      <c r="AA2029" s="226">
        <v>5.5510000000000002</v>
      </c>
      <c r="AB2029" s="226">
        <v>5.5620000000000003</v>
      </c>
      <c r="AC2029" s="226">
        <v>5.5629999999999997</v>
      </c>
      <c r="AD2029" s="226">
        <v>5.5359999999999996</v>
      </c>
      <c r="AE2029" s="226">
        <v>5.5309999999999997</v>
      </c>
      <c r="AF2029" s="226">
        <v>5.5220000000000002</v>
      </c>
      <c r="AG2029" s="226">
        <v>5.4829999999999997</v>
      </c>
      <c r="AH2029" s="226">
        <v>5.4889999999999999</v>
      </c>
      <c r="AI2029" s="226">
        <v>5.4850000000000003</v>
      </c>
      <c r="AJ2029" s="226">
        <v>5.4489999999999998</v>
      </c>
    </row>
    <row r="2030" spans="1:36" x14ac:dyDescent="0.25">
      <c r="A2030" s="17"/>
      <c r="B2030" s="226" t="s">
        <v>2405</v>
      </c>
      <c r="D2030" s="226">
        <v>-0.28899999999999998</v>
      </c>
      <c r="E2030" s="226">
        <v>-0.23799999999999999</v>
      </c>
      <c r="F2030" s="226">
        <v>-0.17499999999999999</v>
      </c>
      <c r="G2030" s="226">
        <v>-0.42199999999999999</v>
      </c>
      <c r="H2030" s="226">
        <v>-0.28100000000000003</v>
      </c>
      <c r="I2030" s="226">
        <v>-0.317</v>
      </c>
      <c r="J2030" s="226">
        <v>-0.29699999999999999</v>
      </c>
      <c r="K2030" s="226">
        <v>-0.29899999999999999</v>
      </c>
      <c r="L2030" s="226">
        <v>-0.28999999999999998</v>
      </c>
      <c r="M2030" s="226">
        <v>-0.29299999999999998</v>
      </c>
      <c r="N2030" s="226">
        <v>-0.29199999999999998</v>
      </c>
      <c r="O2030" s="226">
        <v>-0.28699999999999998</v>
      </c>
      <c r="P2030" s="226">
        <v>-0.28599999999999998</v>
      </c>
      <c r="Q2030" s="226">
        <v>-0.28699999999999998</v>
      </c>
      <c r="R2030" s="226">
        <v>-0.28399999999999997</v>
      </c>
      <c r="S2030" s="226">
        <v>-0.28399999999999997</v>
      </c>
      <c r="T2030" s="226">
        <v>-0.28100000000000003</v>
      </c>
      <c r="U2030" s="226">
        <v>-0.27800000000000002</v>
      </c>
      <c r="V2030" s="226">
        <v>-0.27600000000000002</v>
      </c>
      <c r="W2030" s="226">
        <v>-0.27</v>
      </c>
      <c r="X2030" s="226">
        <v>-0.26600000000000001</v>
      </c>
      <c r="Y2030" s="226">
        <v>-0.26500000000000001</v>
      </c>
      <c r="Z2030" s="226">
        <v>-0.26500000000000001</v>
      </c>
      <c r="AA2030" s="226">
        <v>-0.26200000000000001</v>
      </c>
      <c r="AB2030" s="226">
        <v>-0.25900000000000001</v>
      </c>
      <c r="AC2030" s="226">
        <v>-0.25700000000000001</v>
      </c>
      <c r="AD2030" s="226">
        <v>-0.25600000000000001</v>
      </c>
      <c r="AE2030" s="226">
        <v>-0.25900000000000001</v>
      </c>
      <c r="AF2030" s="226">
        <v>-0.25900000000000001</v>
      </c>
      <c r="AG2030" s="226">
        <v>-0.26100000000000001</v>
      </c>
      <c r="AH2030" s="226">
        <v>-0.26800000000000002</v>
      </c>
      <c r="AI2030" s="226">
        <v>-0.26700000000000002</v>
      </c>
      <c r="AJ2030" s="226">
        <v>-0.26200000000000001</v>
      </c>
    </row>
    <row r="2031" spans="1:36" x14ac:dyDescent="0.25">
      <c r="A2031" s="17"/>
      <c r="B2031" s="226" t="s">
        <v>307</v>
      </c>
      <c r="D2031" s="226">
        <v>0.26700000000000002</v>
      </c>
      <c r="E2031" s="226">
        <v>0</v>
      </c>
      <c r="F2031" s="226">
        <v>0</v>
      </c>
      <c r="G2031" s="226">
        <v>0</v>
      </c>
      <c r="H2031" s="226">
        <v>0</v>
      </c>
      <c r="I2031" s="226">
        <v>0</v>
      </c>
      <c r="J2031" s="226">
        <v>0</v>
      </c>
      <c r="K2031" s="226">
        <v>0</v>
      </c>
      <c r="L2031" s="226">
        <v>0</v>
      </c>
      <c r="M2031" s="226">
        <v>0</v>
      </c>
      <c r="N2031" s="226">
        <v>0</v>
      </c>
      <c r="O2031" s="226">
        <v>0</v>
      </c>
      <c r="P2031" s="226">
        <v>0</v>
      </c>
      <c r="Q2031" s="226">
        <v>0</v>
      </c>
      <c r="R2031" s="226">
        <v>0</v>
      </c>
      <c r="S2031" s="226">
        <v>0</v>
      </c>
      <c r="T2031" s="226">
        <v>0</v>
      </c>
      <c r="U2031" s="226">
        <v>0</v>
      </c>
      <c r="V2031" s="226">
        <v>0</v>
      </c>
      <c r="W2031" s="226">
        <v>0</v>
      </c>
      <c r="X2031" s="226">
        <v>0</v>
      </c>
      <c r="Y2031" s="226">
        <v>0</v>
      </c>
      <c r="Z2031" s="226">
        <v>0</v>
      </c>
      <c r="AA2031" s="226">
        <v>0</v>
      </c>
      <c r="AB2031" s="226">
        <v>0</v>
      </c>
      <c r="AC2031" s="226">
        <v>0</v>
      </c>
      <c r="AD2031" s="226">
        <v>0</v>
      </c>
      <c r="AE2031" s="226">
        <v>0</v>
      </c>
      <c r="AF2031" s="226">
        <v>0</v>
      </c>
      <c r="AG2031" s="226">
        <v>0</v>
      </c>
      <c r="AH2031" s="226">
        <v>0</v>
      </c>
      <c r="AI2031" s="226">
        <v>0</v>
      </c>
      <c r="AJ2031" s="226">
        <v>0</v>
      </c>
    </row>
    <row r="2032" spans="1:36" x14ac:dyDescent="0.25">
      <c r="A2032" s="17"/>
      <c r="B2032" s="226" t="s">
        <v>2207</v>
      </c>
      <c r="D2032" s="226">
        <v>4.8000000000000001E-2</v>
      </c>
      <c r="E2032" s="226">
        <v>4.9000000000000002E-2</v>
      </c>
      <c r="F2032" s="226">
        <v>5.3999999999999999E-2</v>
      </c>
      <c r="G2032" s="226">
        <v>4.9000000000000002E-2</v>
      </c>
      <c r="H2032" s="226">
        <v>5.2999999999999999E-2</v>
      </c>
      <c r="I2032" s="226">
        <v>5.3999999999999999E-2</v>
      </c>
      <c r="J2032" s="226">
        <v>5.1999999999999998E-2</v>
      </c>
      <c r="K2032" s="226">
        <v>5.1999999999999998E-2</v>
      </c>
      <c r="L2032" s="226">
        <v>5.1999999999999998E-2</v>
      </c>
      <c r="M2032" s="226">
        <v>5.1999999999999998E-2</v>
      </c>
      <c r="N2032" s="226">
        <v>5.0999999999999997E-2</v>
      </c>
      <c r="O2032" s="226">
        <v>0.05</v>
      </c>
      <c r="P2032" s="226">
        <v>0.05</v>
      </c>
      <c r="Q2032" s="226">
        <v>4.9000000000000002E-2</v>
      </c>
      <c r="R2032" s="226">
        <v>4.8000000000000001E-2</v>
      </c>
      <c r="S2032" s="226">
        <v>4.7E-2</v>
      </c>
      <c r="T2032" s="226">
        <v>4.5999999999999999E-2</v>
      </c>
      <c r="U2032" s="226">
        <v>4.4999999999999998E-2</v>
      </c>
      <c r="V2032" s="226">
        <v>4.3999999999999997E-2</v>
      </c>
      <c r="W2032" s="226">
        <v>4.2999999999999997E-2</v>
      </c>
      <c r="X2032" s="226">
        <v>4.2000000000000003E-2</v>
      </c>
      <c r="Y2032" s="226">
        <v>4.1000000000000002E-2</v>
      </c>
      <c r="Z2032" s="226">
        <v>4.1000000000000002E-2</v>
      </c>
      <c r="AA2032" s="226">
        <v>0.04</v>
      </c>
      <c r="AB2032" s="226">
        <v>0.04</v>
      </c>
      <c r="AC2032" s="226">
        <v>3.9E-2</v>
      </c>
      <c r="AD2032" s="226">
        <v>3.7999999999999999E-2</v>
      </c>
      <c r="AE2032" s="226">
        <v>3.7999999999999999E-2</v>
      </c>
      <c r="AF2032" s="226">
        <v>3.7999999999999999E-2</v>
      </c>
      <c r="AG2032" s="226">
        <v>3.6999999999999998E-2</v>
      </c>
      <c r="AH2032" s="226">
        <v>3.6999999999999998E-2</v>
      </c>
      <c r="AI2032" s="226">
        <v>3.6999999999999998E-2</v>
      </c>
      <c r="AJ2032" s="226">
        <v>3.5999999999999997E-2</v>
      </c>
    </row>
    <row r="2033" spans="1:36" x14ac:dyDescent="0.25">
      <c r="A2033" s="17"/>
      <c r="B2033" s="226" t="s">
        <v>2208</v>
      </c>
      <c r="D2033" s="226">
        <v>0</v>
      </c>
      <c r="E2033" s="226">
        <v>0</v>
      </c>
      <c r="F2033" s="226">
        <v>0</v>
      </c>
      <c r="G2033" s="226">
        <v>0</v>
      </c>
      <c r="H2033" s="226">
        <v>0</v>
      </c>
      <c r="I2033" s="226">
        <v>0</v>
      </c>
      <c r="J2033" s="226">
        <v>0</v>
      </c>
      <c r="K2033" s="226">
        <v>0</v>
      </c>
      <c r="L2033" s="226">
        <v>0</v>
      </c>
      <c r="M2033" s="226">
        <v>0</v>
      </c>
      <c r="N2033" s="226">
        <v>0</v>
      </c>
      <c r="O2033" s="226">
        <v>0</v>
      </c>
      <c r="P2033" s="226">
        <v>0</v>
      </c>
      <c r="Q2033" s="226">
        <v>0</v>
      </c>
      <c r="R2033" s="226">
        <v>0</v>
      </c>
      <c r="S2033" s="226">
        <v>0</v>
      </c>
      <c r="T2033" s="226">
        <v>0</v>
      </c>
      <c r="U2033" s="226">
        <v>0</v>
      </c>
      <c r="V2033" s="226">
        <v>0</v>
      </c>
      <c r="W2033" s="226">
        <v>0</v>
      </c>
      <c r="X2033" s="226">
        <v>0</v>
      </c>
      <c r="Y2033" s="226">
        <v>0</v>
      </c>
      <c r="Z2033" s="226">
        <v>0</v>
      </c>
      <c r="AA2033" s="226">
        <v>0</v>
      </c>
      <c r="AB2033" s="226">
        <v>0</v>
      </c>
      <c r="AC2033" s="226">
        <v>0</v>
      </c>
      <c r="AD2033" s="226">
        <v>0</v>
      </c>
      <c r="AE2033" s="226">
        <v>0</v>
      </c>
      <c r="AF2033" s="226">
        <v>0</v>
      </c>
      <c r="AG2033" s="226">
        <v>0</v>
      </c>
      <c r="AH2033" s="226">
        <v>0</v>
      </c>
      <c r="AI2033" s="226">
        <v>0</v>
      </c>
      <c r="AJ2033" s="226">
        <v>0</v>
      </c>
    </row>
    <row r="2034" spans="1:36" x14ac:dyDescent="0.25">
      <c r="A2034" s="17"/>
      <c r="B2034" s="226" t="s">
        <v>152</v>
      </c>
      <c r="D2034" s="226">
        <v>0</v>
      </c>
      <c r="E2034" s="226">
        <v>0</v>
      </c>
      <c r="F2034" s="226">
        <v>0</v>
      </c>
      <c r="G2034" s="226">
        <v>0</v>
      </c>
      <c r="H2034" s="226">
        <v>0</v>
      </c>
      <c r="I2034" s="226">
        <v>0</v>
      </c>
      <c r="J2034" s="226">
        <v>0</v>
      </c>
      <c r="K2034" s="226">
        <v>0</v>
      </c>
      <c r="L2034" s="226">
        <v>0</v>
      </c>
      <c r="M2034" s="226">
        <v>0</v>
      </c>
      <c r="N2034" s="226">
        <v>0</v>
      </c>
      <c r="O2034" s="226">
        <v>0</v>
      </c>
      <c r="P2034" s="226">
        <v>0</v>
      </c>
      <c r="Q2034" s="226">
        <v>0</v>
      </c>
      <c r="R2034" s="226">
        <v>0</v>
      </c>
      <c r="S2034" s="226">
        <v>0</v>
      </c>
      <c r="T2034" s="226">
        <v>0</v>
      </c>
      <c r="U2034" s="226">
        <v>0</v>
      </c>
      <c r="V2034" s="226">
        <v>0</v>
      </c>
      <c r="W2034" s="226">
        <v>0</v>
      </c>
      <c r="X2034" s="226">
        <v>0</v>
      </c>
      <c r="Y2034" s="226">
        <v>0</v>
      </c>
      <c r="Z2034" s="226">
        <v>0</v>
      </c>
      <c r="AA2034" s="226">
        <v>0</v>
      </c>
      <c r="AB2034" s="226">
        <v>0</v>
      </c>
      <c r="AC2034" s="226">
        <v>0</v>
      </c>
      <c r="AD2034" s="226">
        <v>0</v>
      </c>
      <c r="AE2034" s="226">
        <v>0</v>
      </c>
      <c r="AF2034" s="226">
        <v>0</v>
      </c>
      <c r="AG2034" s="226">
        <v>0</v>
      </c>
      <c r="AH2034" s="226">
        <v>0</v>
      </c>
      <c r="AI2034" s="226">
        <v>0</v>
      </c>
      <c r="AJ2034" s="226">
        <v>0</v>
      </c>
    </row>
    <row r="2035" spans="1:36" x14ac:dyDescent="0.25">
      <c r="A2035" s="17"/>
      <c r="B2035" s="226" t="s">
        <v>2209</v>
      </c>
      <c r="D2035" s="226">
        <v>0</v>
      </c>
      <c r="E2035" s="226">
        <v>0</v>
      </c>
      <c r="F2035" s="226">
        <v>0</v>
      </c>
      <c r="G2035" s="226">
        <v>0</v>
      </c>
      <c r="H2035" s="226">
        <v>0</v>
      </c>
      <c r="I2035" s="226">
        <v>0</v>
      </c>
      <c r="J2035" s="226">
        <v>0</v>
      </c>
      <c r="K2035" s="226">
        <v>0</v>
      </c>
      <c r="L2035" s="226">
        <v>0</v>
      </c>
      <c r="M2035" s="226">
        <v>0</v>
      </c>
      <c r="N2035" s="226">
        <v>0</v>
      </c>
      <c r="O2035" s="226">
        <v>0</v>
      </c>
      <c r="P2035" s="226">
        <v>0</v>
      </c>
      <c r="Q2035" s="226">
        <v>0</v>
      </c>
      <c r="R2035" s="226">
        <v>0</v>
      </c>
      <c r="S2035" s="226">
        <v>0</v>
      </c>
      <c r="T2035" s="226">
        <v>0</v>
      </c>
      <c r="U2035" s="226">
        <v>0</v>
      </c>
      <c r="V2035" s="226">
        <v>0</v>
      </c>
      <c r="W2035" s="226">
        <v>0</v>
      </c>
      <c r="X2035" s="226">
        <v>0</v>
      </c>
      <c r="Y2035" s="226">
        <v>0</v>
      </c>
      <c r="Z2035" s="226">
        <v>0</v>
      </c>
      <c r="AA2035" s="226">
        <v>0</v>
      </c>
      <c r="AB2035" s="226">
        <v>0</v>
      </c>
      <c r="AC2035" s="226">
        <v>0</v>
      </c>
      <c r="AD2035" s="226">
        <v>0</v>
      </c>
      <c r="AE2035" s="226">
        <v>0</v>
      </c>
      <c r="AF2035" s="226">
        <v>0</v>
      </c>
      <c r="AG2035" s="226">
        <v>0</v>
      </c>
      <c r="AH2035" s="226">
        <v>0</v>
      </c>
      <c r="AI2035" s="226">
        <v>0</v>
      </c>
      <c r="AJ2035" s="226">
        <v>0</v>
      </c>
    </row>
    <row r="2036" spans="1:36" x14ac:dyDescent="0.25">
      <c r="A2036" s="17"/>
    </row>
    <row r="2037" spans="1:36" x14ac:dyDescent="0.25">
      <c r="A2037" s="17"/>
      <c r="B2037" s="226" t="s">
        <v>2273</v>
      </c>
    </row>
    <row r="2038" spans="1:36" x14ac:dyDescent="0.25">
      <c r="A2038" s="17"/>
    </row>
    <row r="2039" spans="1:36" x14ac:dyDescent="0.25">
      <c r="A2039" s="17"/>
      <c r="B2039" s="226" t="s">
        <v>2274</v>
      </c>
    </row>
    <row r="2040" spans="1:36" x14ac:dyDescent="0.25">
      <c r="A2040" s="17"/>
      <c r="B2040" s="226" t="s">
        <v>2275</v>
      </c>
      <c r="D2040" s="226">
        <v>7.6550000000000002</v>
      </c>
      <c r="E2040" s="226">
        <v>6.5679999999999996</v>
      </c>
      <c r="F2040" s="226">
        <v>5.4580000000000002</v>
      </c>
      <c r="G2040" s="226">
        <v>5.883</v>
      </c>
      <c r="H2040" s="226">
        <v>6.2679999999999998</v>
      </c>
      <c r="I2040" s="226">
        <v>6.3869999999999996</v>
      </c>
      <c r="J2040" s="226">
        <v>6.3419999999999996</v>
      </c>
      <c r="K2040" s="226">
        <v>6.3339999999999996</v>
      </c>
      <c r="L2040" s="226">
        <v>6.33</v>
      </c>
      <c r="M2040" s="226">
        <v>6.2889999999999997</v>
      </c>
      <c r="N2040" s="226">
        <v>6.202</v>
      </c>
      <c r="O2040" s="226">
        <v>6.15</v>
      </c>
      <c r="P2040" s="226">
        <v>6.0869999999999997</v>
      </c>
      <c r="Q2040" s="226">
        <v>6.0839999999999996</v>
      </c>
      <c r="R2040" s="226">
        <v>6.0439999999999996</v>
      </c>
      <c r="S2040" s="226">
        <v>5.9589999999999996</v>
      </c>
      <c r="T2040" s="226">
        <v>5.8890000000000002</v>
      </c>
      <c r="U2040" s="226">
        <v>5.8380000000000001</v>
      </c>
      <c r="V2040" s="226">
        <v>5.7809999999999997</v>
      </c>
      <c r="W2040" s="226">
        <v>5.7489999999999997</v>
      </c>
      <c r="X2040" s="226">
        <v>5.72</v>
      </c>
      <c r="Y2040" s="226">
        <v>5.6909999999999998</v>
      </c>
      <c r="Z2040" s="226">
        <v>5.6680000000000001</v>
      </c>
      <c r="AA2040" s="226">
        <v>5.657</v>
      </c>
      <c r="AB2040" s="226">
        <v>5.67</v>
      </c>
      <c r="AC2040" s="226">
        <v>5.6539999999999999</v>
      </c>
      <c r="AD2040" s="226">
        <v>5.6440000000000001</v>
      </c>
      <c r="AE2040" s="226">
        <v>5.6159999999999997</v>
      </c>
      <c r="AF2040" s="226">
        <v>5.5910000000000002</v>
      </c>
      <c r="AG2040" s="226">
        <v>5.5519999999999996</v>
      </c>
      <c r="AH2040" s="226">
        <v>5.4829999999999997</v>
      </c>
      <c r="AI2040" s="226">
        <v>5.4450000000000003</v>
      </c>
      <c r="AJ2040" s="226">
        <v>5.44</v>
      </c>
    </row>
    <row r="2041" spans="1:36" x14ac:dyDescent="0.25">
      <c r="A2041" s="17"/>
      <c r="B2041" s="226" t="s">
        <v>2276</v>
      </c>
      <c r="D2041" s="226">
        <v>6.56</v>
      </c>
      <c r="E2041" s="226">
        <v>5.6289999999999996</v>
      </c>
      <c r="F2041" s="226">
        <v>4.6769999999999996</v>
      </c>
      <c r="G2041" s="226">
        <v>5.0419999999999998</v>
      </c>
      <c r="H2041" s="226">
        <v>5.3710000000000004</v>
      </c>
      <c r="I2041" s="226">
        <v>5.4729999999999999</v>
      </c>
      <c r="J2041" s="226">
        <v>5.4349999999999996</v>
      </c>
      <c r="K2041" s="226">
        <v>5.4279999999999999</v>
      </c>
      <c r="L2041" s="226">
        <v>5.4249999999999998</v>
      </c>
      <c r="M2041" s="226">
        <v>5.39</v>
      </c>
      <c r="N2041" s="226">
        <v>5.3150000000000004</v>
      </c>
      <c r="O2041" s="226">
        <v>5.27</v>
      </c>
      <c r="P2041" s="226">
        <v>5.2169999999999996</v>
      </c>
      <c r="Q2041" s="226">
        <v>5.2130000000000001</v>
      </c>
      <c r="R2041" s="226">
        <v>5.1790000000000003</v>
      </c>
      <c r="S2041" s="226">
        <v>5.1059999999999999</v>
      </c>
      <c r="T2041" s="226">
        <v>5.0460000000000003</v>
      </c>
      <c r="U2041" s="226">
        <v>5.0030000000000001</v>
      </c>
      <c r="V2041" s="226">
        <v>4.9539999999999997</v>
      </c>
      <c r="W2041" s="226">
        <v>4.9269999999999996</v>
      </c>
      <c r="X2041" s="226">
        <v>4.9020000000000001</v>
      </c>
      <c r="Y2041" s="226">
        <v>4.8769999999999998</v>
      </c>
      <c r="Z2041" s="226">
        <v>4.8579999999999997</v>
      </c>
      <c r="AA2041" s="226">
        <v>4.8479999999999999</v>
      </c>
      <c r="AB2041" s="226">
        <v>4.859</v>
      </c>
      <c r="AC2041" s="226">
        <v>4.8449999999999998</v>
      </c>
      <c r="AD2041" s="226">
        <v>4.8369999999999997</v>
      </c>
      <c r="AE2041" s="226">
        <v>4.8129999999999997</v>
      </c>
      <c r="AF2041" s="226">
        <v>4.7910000000000004</v>
      </c>
      <c r="AG2041" s="226">
        <v>4.758</v>
      </c>
      <c r="AH2041" s="226">
        <v>4.6980000000000004</v>
      </c>
      <c r="AI2041" s="226">
        <v>4.6660000000000004</v>
      </c>
      <c r="AJ2041" s="226">
        <v>4.6619999999999999</v>
      </c>
    </row>
    <row r="2042" spans="1:36" x14ac:dyDescent="0.25">
      <c r="A2042" s="17"/>
      <c r="B2042" s="226" t="s">
        <v>2277</v>
      </c>
      <c r="D2042" s="226">
        <v>18.323</v>
      </c>
      <c r="E2042" s="226">
        <v>18.8</v>
      </c>
      <c r="F2042" s="226">
        <v>16.780999999999999</v>
      </c>
      <c r="G2042" s="226">
        <v>14.209</v>
      </c>
      <c r="H2042" s="226">
        <v>15.321</v>
      </c>
      <c r="I2042" s="226">
        <v>15.79</v>
      </c>
      <c r="J2042" s="226">
        <v>15.993</v>
      </c>
      <c r="K2042" s="226">
        <v>16.198</v>
      </c>
      <c r="L2042" s="226">
        <v>16.120999999999999</v>
      </c>
      <c r="M2042" s="226">
        <v>15.832000000000001</v>
      </c>
      <c r="N2042" s="226">
        <v>15.356999999999999</v>
      </c>
      <c r="O2042" s="226">
        <v>15.042999999999999</v>
      </c>
      <c r="P2042" s="226">
        <v>14.773</v>
      </c>
      <c r="Q2042" s="226">
        <v>14.305999999999999</v>
      </c>
      <c r="R2042" s="226">
        <v>14.175000000000001</v>
      </c>
      <c r="S2042" s="226">
        <v>13.855</v>
      </c>
      <c r="T2042" s="226">
        <v>13.701000000000001</v>
      </c>
      <c r="U2042" s="226">
        <v>13.587999999999999</v>
      </c>
      <c r="V2042" s="226">
        <v>13.472</v>
      </c>
      <c r="W2042" s="226">
        <v>13.356999999999999</v>
      </c>
      <c r="X2042" s="226">
        <v>13.263</v>
      </c>
      <c r="Y2042" s="226">
        <v>13.199</v>
      </c>
      <c r="Z2042" s="226">
        <v>13.115</v>
      </c>
      <c r="AA2042" s="226">
        <v>13.084</v>
      </c>
      <c r="AB2042" s="226">
        <v>13.154999999999999</v>
      </c>
      <c r="AC2042" s="226">
        <v>13.112</v>
      </c>
      <c r="AD2042" s="226">
        <v>13.096</v>
      </c>
      <c r="AE2042" s="226">
        <v>13.077</v>
      </c>
      <c r="AF2042" s="226">
        <v>13.058</v>
      </c>
      <c r="AG2042" s="226">
        <v>12.97</v>
      </c>
      <c r="AH2042" s="226">
        <v>12.823</v>
      </c>
      <c r="AI2042" s="226">
        <v>12.762</v>
      </c>
      <c r="AJ2042" s="226">
        <v>12.726000000000001</v>
      </c>
    </row>
    <row r="2043" spans="1:36" x14ac:dyDescent="0.25">
      <c r="A2043" s="17"/>
      <c r="B2043" s="226" t="s">
        <v>2278</v>
      </c>
      <c r="D2043" s="226">
        <v>24.169</v>
      </c>
      <c r="E2043" s="226">
        <v>24.388999999999999</v>
      </c>
      <c r="F2043" s="226">
        <v>21.074000000000002</v>
      </c>
      <c r="G2043" s="226">
        <v>22.821999999999999</v>
      </c>
      <c r="H2043" s="226">
        <v>23.93</v>
      </c>
      <c r="I2043" s="226">
        <v>23.805</v>
      </c>
      <c r="J2043" s="226">
        <v>23.215</v>
      </c>
      <c r="K2043" s="226">
        <v>23.016999999999999</v>
      </c>
      <c r="L2043" s="226">
        <v>22.843</v>
      </c>
      <c r="M2043" s="226">
        <v>22.661000000000001</v>
      </c>
      <c r="N2043" s="226">
        <v>22.373999999999999</v>
      </c>
      <c r="O2043" s="226">
        <v>22.192</v>
      </c>
      <c r="P2043" s="226">
        <v>21.992000000000001</v>
      </c>
      <c r="Q2043" s="226">
        <v>21.984000000000002</v>
      </c>
      <c r="R2043" s="226">
        <v>21.853999999999999</v>
      </c>
      <c r="S2043" s="226">
        <v>21.573</v>
      </c>
      <c r="T2043" s="226">
        <v>21.329000000000001</v>
      </c>
      <c r="U2043" s="226">
        <v>21.082999999999998</v>
      </c>
      <c r="V2043" s="226">
        <v>20.861000000000001</v>
      </c>
      <c r="W2043" s="226">
        <v>20.684999999999999</v>
      </c>
      <c r="X2043" s="226">
        <v>20.544</v>
      </c>
      <c r="Y2043" s="226">
        <v>20.422999999999998</v>
      </c>
      <c r="Z2043" s="226">
        <v>20.332999999999998</v>
      </c>
      <c r="AA2043" s="226">
        <v>20.271000000000001</v>
      </c>
      <c r="AB2043" s="226">
        <v>20.283000000000001</v>
      </c>
      <c r="AC2043" s="226">
        <v>20.184999999999999</v>
      </c>
      <c r="AD2043" s="226">
        <v>20.097000000000001</v>
      </c>
      <c r="AE2043" s="226">
        <v>19.974</v>
      </c>
      <c r="AF2043" s="226">
        <v>19.863</v>
      </c>
      <c r="AG2043" s="226">
        <v>19.724</v>
      </c>
      <c r="AH2043" s="226">
        <v>19.48</v>
      </c>
      <c r="AI2043" s="226">
        <v>19.331</v>
      </c>
      <c r="AJ2043" s="226">
        <v>19.277000000000001</v>
      </c>
    </row>
    <row r="2044" spans="1:36" x14ac:dyDescent="0.25">
      <c r="A2044" s="17"/>
      <c r="B2044" s="226" t="s">
        <v>2279</v>
      </c>
      <c r="D2044" s="226">
        <v>1.0960000000000001</v>
      </c>
      <c r="E2044" s="226">
        <v>0.94099999999999995</v>
      </c>
      <c r="F2044" s="226">
        <v>0.78200000000000003</v>
      </c>
      <c r="G2044" s="226">
        <v>0.84299999999999997</v>
      </c>
      <c r="H2044" s="226">
        <v>0.89800000000000002</v>
      </c>
      <c r="I2044" s="226">
        <v>0.91500000000000004</v>
      </c>
      <c r="J2044" s="226">
        <v>0.90800000000000003</v>
      </c>
      <c r="K2044" s="226">
        <v>0.90700000000000003</v>
      </c>
      <c r="L2044" s="226">
        <v>0.90700000000000003</v>
      </c>
      <c r="M2044" s="226">
        <v>0.90100000000000002</v>
      </c>
      <c r="N2044" s="226">
        <v>0.88800000000000001</v>
      </c>
      <c r="O2044" s="226">
        <v>0.88100000000000001</v>
      </c>
      <c r="P2044" s="226">
        <v>0.872</v>
      </c>
      <c r="Q2044" s="226">
        <v>0.871</v>
      </c>
      <c r="R2044" s="226">
        <v>0.86599999999999999</v>
      </c>
      <c r="S2044" s="226">
        <v>0.85299999999999998</v>
      </c>
      <c r="T2044" s="226">
        <v>0.84299999999999997</v>
      </c>
      <c r="U2044" s="226">
        <v>0.83599999999999997</v>
      </c>
      <c r="V2044" s="226">
        <v>0.82799999999999996</v>
      </c>
      <c r="W2044" s="226">
        <v>0.82299999999999995</v>
      </c>
      <c r="X2044" s="226">
        <v>0.81899999999999995</v>
      </c>
      <c r="Y2044" s="226">
        <v>0.81499999999999995</v>
      </c>
      <c r="Z2044" s="226">
        <v>0.81200000000000006</v>
      </c>
      <c r="AA2044" s="226">
        <v>0.81</v>
      </c>
      <c r="AB2044" s="226">
        <v>0.81200000000000006</v>
      </c>
      <c r="AC2044" s="226">
        <v>0.81</v>
      </c>
      <c r="AD2044" s="226">
        <v>0.80800000000000005</v>
      </c>
      <c r="AE2044" s="226">
        <v>0.80400000000000005</v>
      </c>
      <c r="AF2044" s="226">
        <v>0.80100000000000005</v>
      </c>
      <c r="AG2044" s="226">
        <v>0.79500000000000004</v>
      </c>
      <c r="AH2044" s="226">
        <v>0.78500000000000003</v>
      </c>
      <c r="AI2044" s="226">
        <v>0.78</v>
      </c>
      <c r="AJ2044" s="226">
        <v>0.77900000000000003</v>
      </c>
    </row>
    <row r="2045" spans="1:36" x14ac:dyDescent="0.25">
      <c r="A2045" s="17"/>
      <c r="B2045" s="226" t="s">
        <v>2280</v>
      </c>
      <c r="D2045" s="226">
        <v>3.0539999999999998</v>
      </c>
      <c r="E2045" s="226">
        <v>3.133</v>
      </c>
      <c r="F2045" s="226">
        <v>2.7970000000000002</v>
      </c>
      <c r="G2045" s="226">
        <v>2.3679999999999999</v>
      </c>
      <c r="H2045" s="226">
        <v>2.5529999999999999</v>
      </c>
      <c r="I2045" s="226">
        <v>2.6320000000000001</v>
      </c>
      <c r="J2045" s="226">
        <v>2.665</v>
      </c>
      <c r="K2045" s="226">
        <v>2.7</v>
      </c>
      <c r="L2045" s="226">
        <v>2.6869999999999998</v>
      </c>
      <c r="M2045" s="226">
        <v>2.6389999999999998</v>
      </c>
      <c r="N2045" s="226">
        <v>2.5590000000000002</v>
      </c>
      <c r="O2045" s="226">
        <v>2.5070000000000001</v>
      </c>
      <c r="P2045" s="226">
        <v>2.4620000000000002</v>
      </c>
      <c r="Q2045" s="226">
        <v>2.3839999999999999</v>
      </c>
      <c r="R2045" s="226">
        <v>2.3620000000000001</v>
      </c>
      <c r="S2045" s="226">
        <v>2.3090000000000002</v>
      </c>
      <c r="T2045" s="226">
        <v>2.2829999999999999</v>
      </c>
      <c r="U2045" s="226">
        <v>2.2639999999999998</v>
      </c>
      <c r="V2045" s="226">
        <v>2.2450000000000001</v>
      </c>
      <c r="W2045" s="226">
        <v>2.226</v>
      </c>
      <c r="X2045" s="226">
        <v>2.21</v>
      </c>
      <c r="Y2045" s="226">
        <v>2.2000000000000002</v>
      </c>
      <c r="Z2045" s="226">
        <v>2.1859999999999999</v>
      </c>
      <c r="AA2045" s="226">
        <v>2.1800000000000002</v>
      </c>
      <c r="AB2045" s="226">
        <v>2.1920000000000002</v>
      </c>
      <c r="AC2045" s="226">
        <v>2.1850000000000001</v>
      </c>
      <c r="AD2045" s="226">
        <v>2.1829999999999998</v>
      </c>
      <c r="AE2045" s="226">
        <v>2.1789999999999998</v>
      </c>
      <c r="AF2045" s="226">
        <v>2.1760000000000002</v>
      </c>
      <c r="AG2045" s="226">
        <v>2.161</v>
      </c>
      <c r="AH2045" s="226">
        <v>2.137</v>
      </c>
      <c r="AI2045" s="226">
        <v>2.1269999999999998</v>
      </c>
      <c r="AJ2045" s="226">
        <v>2.121</v>
      </c>
    </row>
    <row r="2046" spans="1:36" x14ac:dyDescent="0.25">
      <c r="A2046" s="17"/>
      <c r="B2046" s="226" t="s">
        <v>2281</v>
      </c>
      <c r="D2046" s="226">
        <v>0</v>
      </c>
      <c r="E2046" s="226">
        <v>0</v>
      </c>
      <c r="F2046" s="226">
        <v>0</v>
      </c>
      <c r="G2046" s="226">
        <v>0</v>
      </c>
      <c r="H2046" s="226">
        <v>0</v>
      </c>
      <c r="I2046" s="226">
        <v>0</v>
      </c>
      <c r="J2046" s="226">
        <v>0</v>
      </c>
      <c r="K2046" s="226">
        <v>0</v>
      </c>
      <c r="L2046" s="226">
        <v>0</v>
      </c>
      <c r="M2046" s="226">
        <v>0</v>
      </c>
      <c r="N2046" s="226">
        <v>0</v>
      </c>
      <c r="O2046" s="226">
        <v>0</v>
      </c>
      <c r="P2046" s="226">
        <v>0</v>
      </c>
      <c r="Q2046" s="226">
        <v>0</v>
      </c>
      <c r="R2046" s="226">
        <v>0</v>
      </c>
      <c r="S2046" s="226">
        <v>0</v>
      </c>
      <c r="T2046" s="226">
        <v>0</v>
      </c>
      <c r="U2046" s="226">
        <v>0</v>
      </c>
      <c r="V2046" s="226">
        <v>0</v>
      </c>
      <c r="W2046" s="226">
        <v>0</v>
      </c>
      <c r="X2046" s="226">
        <v>0</v>
      </c>
      <c r="Y2046" s="226">
        <v>0</v>
      </c>
      <c r="Z2046" s="226">
        <v>0</v>
      </c>
      <c r="AA2046" s="226">
        <v>0</v>
      </c>
      <c r="AB2046" s="226">
        <v>0</v>
      </c>
      <c r="AC2046" s="226">
        <v>0</v>
      </c>
      <c r="AD2046" s="226">
        <v>0</v>
      </c>
      <c r="AE2046" s="226">
        <v>0</v>
      </c>
      <c r="AF2046" s="226">
        <v>0</v>
      </c>
      <c r="AG2046" s="226">
        <v>0</v>
      </c>
      <c r="AH2046" s="226">
        <v>0</v>
      </c>
      <c r="AI2046" s="226">
        <v>0</v>
      </c>
      <c r="AJ2046" s="226">
        <v>0</v>
      </c>
    </row>
    <row r="2047" spans="1:36" x14ac:dyDescent="0.25">
      <c r="A2047" s="17"/>
      <c r="B2047" s="226" t="s">
        <v>2282</v>
      </c>
      <c r="D2047" s="226">
        <v>0</v>
      </c>
      <c r="E2047" s="226">
        <v>0</v>
      </c>
      <c r="F2047" s="226">
        <v>0</v>
      </c>
      <c r="G2047" s="226">
        <v>0</v>
      </c>
      <c r="H2047" s="226">
        <v>0</v>
      </c>
      <c r="I2047" s="226">
        <v>0</v>
      </c>
      <c r="J2047" s="226">
        <v>0</v>
      </c>
      <c r="K2047" s="226">
        <v>0</v>
      </c>
      <c r="L2047" s="226">
        <v>0</v>
      </c>
      <c r="M2047" s="226">
        <v>0</v>
      </c>
      <c r="N2047" s="226">
        <v>0</v>
      </c>
      <c r="O2047" s="226">
        <v>0</v>
      </c>
      <c r="P2047" s="226">
        <v>0</v>
      </c>
      <c r="Q2047" s="226">
        <v>0</v>
      </c>
      <c r="R2047" s="226">
        <v>0</v>
      </c>
      <c r="S2047" s="226">
        <v>0</v>
      </c>
      <c r="T2047" s="226">
        <v>0</v>
      </c>
      <c r="U2047" s="226">
        <v>0</v>
      </c>
      <c r="V2047" s="226">
        <v>0</v>
      </c>
      <c r="W2047" s="226">
        <v>0</v>
      </c>
      <c r="X2047" s="226">
        <v>0</v>
      </c>
      <c r="Y2047" s="226">
        <v>0</v>
      </c>
      <c r="Z2047" s="226">
        <v>0</v>
      </c>
      <c r="AA2047" s="226">
        <v>0</v>
      </c>
      <c r="AB2047" s="226">
        <v>0</v>
      </c>
      <c r="AC2047" s="226">
        <v>0</v>
      </c>
      <c r="AD2047" s="226">
        <v>0</v>
      </c>
      <c r="AE2047" s="226">
        <v>0</v>
      </c>
      <c r="AF2047" s="226">
        <v>0</v>
      </c>
      <c r="AG2047" s="226">
        <v>0</v>
      </c>
      <c r="AH2047" s="226">
        <v>0</v>
      </c>
      <c r="AI2047" s="226">
        <v>0</v>
      </c>
      <c r="AJ2047" s="226">
        <v>0</v>
      </c>
    </row>
    <row r="2048" spans="1:36" x14ac:dyDescent="0.25">
      <c r="A2048" s="17"/>
      <c r="B2048" s="226" t="s">
        <v>2283</v>
      </c>
      <c r="D2048" s="226">
        <v>0</v>
      </c>
      <c r="E2048" s="226">
        <v>0</v>
      </c>
      <c r="F2048" s="226">
        <v>0</v>
      </c>
      <c r="G2048" s="226">
        <v>0</v>
      </c>
      <c r="H2048" s="226">
        <v>0</v>
      </c>
      <c r="I2048" s="226">
        <v>0</v>
      </c>
      <c r="J2048" s="226">
        <v>0</v>
      </c>
      <c r="K2048" s="226">
        <v>0</v>
      </c>
      <c r="L2048" s="226">
        <v>0</v>
      </c>
      <c r="M2048" s="226">
        <v>0</v>
      </c>
      <c r="N2048" s="226">
        <v>0</v>
      </c>
      <c r="O2048" s="226">
        <v>0</v>
      </c>
      <c r="P2048" s="226">
        <v>0</v>
      </c>
      <c r="Q2048" s="226">
        <v>0</v>
      </c>
      <c r="R2048" s="226">
        <v>0</v>
      </c>
      <c r="S2048" s="226">
        <v>0</v>
      </c>
      <c r="T2048" s="226">
        <v>0</v>
      </c>
      <c r="U2048" s="226">
        <v>0</v>
      </c>
      <c r="V2048" s="226">
        <v>0</v>
      </c>
      <c r="W2048" s="226">
        <v>0</v>
      </c>
      <c r="X2048" s="226">
        <v>0</v>
      </c>
      <c r="Y2048" s="226">
        <v>0</v>
      </c>
      <c r="Z2048" s="226">
        <v>0</v>
      </c>
      <c r="AA2048" s="226">
        <v>0</v>
      </c>
      <c r="AB2048" s="226">
        <v>0</v>
      </c>
      <c r="AC2048" s="226">
        <v>0</v>
      </c>
      <c r="AD2048" s="226">
        <v>0</v>
      </c>
      <c r="AE2048" s="226">
        <v>0</v>
      </c>
      <c r="AF2048" s="226">
        <v>0</v>
      </c>
      <c r="AG2048" s="226">
        <v>0</v>
      </c>
      <c r="AH2048" s="226">
        <v>0</v>
      </c>
      <c r="AI2048" s="226">
        <v>0</v>
      </c>
      <c r="AJ2048" s="226">
        <v>0</v>
      </c>
    </row>
    <row r="2049" spans="1:36" x14ac:dyDescent="0.25">
      <c r="A2049" s="17"/>
      <c r="B2049" s="226" t="s">
        <v>2284</v>
      </c>
      <c r="D2049" s="226">
        <v>0</v>
      </c>
      <c r="E2049" s="226">
        <v>0</v>
      </c>
      <c r="F2049" s="226">
        <v>0</v>
      </c>
      <c r="G2049" s="226">
        <v>0</v>
      </c>
      <c r="H2049" s="226">
        <v>0</v>
      </c>
      <c r="I2049" s="226">
        <v>0</v>
      </c>
      <c r="J2049" s="226">
        <v>0</v>
      </c>
      <c r="K2049" s="226">
        <v>0</v>
      </c>
      <c r="L2049" s="226">
        <v>0</v>
      </c>
      <c r="M2049" s="226">
        <v>0</v>
      </c>
      <c r="N2049" s="226">
        <v>0</v>
      </c>
      <c r="O2049" s="226">
        <v>0</v>
      </c>
      <c r="P2049" s="226">
        <v>0</v>
      </c>
      <c r="Q2049" s="226">
        <v>0</v>
      </c>
      <c r="R2049" s="226">
        <v>0</v>
      </c>
      <c r="S2049" s="226">
        <v>0</v>
      </c>
      <c r="T2049" s="226">
        <v>0</v>
      </c>
      <c r="U2049" s="226">
        <v>0</v>
      </c>
      <c r="V2049" s="226">
        <v>0</v>
      </c>
      <c r="W2049" s="226">
        <v>0</v>
      </c>
      <c r="X2049" s="226">
        <v>0</v>
      </c>
      <c r="Y2049" s="226">
        <v>0</v>
      </c>
      <c r="Z2049" s="226">
        <v>0</v>
      </c>
      <c r="AA2049" s="226">
        <v>0</v>
      </c>
      <c r="AB2049" s="226">
        <v>0</v>
      </c>
      <c r="AC2049" s="226">
        <v>0</v>
      </c>
      <c r="AD2049" s="226">
        <v>0</v>
      </c>
      <c r="AE2049" s="226">
        <v>0</v>
      </c>
      <c r="AF2049" s="226">
        <v>0</v>
      </c>
      <c r="AG2049" s="226">
        <v>0</v>
      </c>
      <c r="AH2049" s="226">
        <v>0</v>
      </c>
      <c r="AI2049" s="226">
        <v>0</v>
      </c>
      <c r="AJ2049" s="226">
        <v>0</v>
      </c>
    </row>
    <row r="2050" spans="1:36" x14ac:dyDescent="0.25">
      <c r="A2050" s="17"/>
      <c r="B2050" s="226" t="s">
        <v>2285</v>
      </c>
      <c r="D2050" s="226">
        <v>4.2469999999999999</v>
      </c>
      <c r="E2050" s="226">
        <v>4.375</v>
      </c>
      <c r="F2050" s="226">
        <v>4.008</v>
      </c>
      <c r="G2050" s="226">
        <v>4.1210000000000004</v>
      </c>
      <c r="H2050" s="226">
        <v>4.4370000000000003</v>
      </c>
      <c r="I2050" s="226">
        <v>4.5960000000000001</v>
      </c>
      <c r="J2050" s="226">
        <v>4.4669999999999996</v>
      </c>
      <c r="K2050" s="226">
        <v>4.5140000000000002</v>
      </c>
      <c r="L2050" s="226">
        <v>4.5620000000000003</v>
      </c>
      <c r="M2050" s="226">
        <v>4.5949999999999998</v>
      </c>
      <c r="N2050" s="226">
        <v>4.4939999999999998</v>
      </c>
      <c r="O2050" s="226">
        <v>4.4260000000000002</v>
      </c>
      <c r="P2050" s="226">
        <v>4.3710000000000004</v>
      </c>
      <c r="Q2050" s="226">
        <v>4.3179999999999996</v>
      </c>
      <c r="R2050" s="226">
        <v>4.2610000000000001</v>
      </c>
      <c r="S2050" s="226">
        <v>4.1769999999999996</v>
      </c>
      <c r="T2050" s="226">
        <v>4.101</v>
      </c>
      <c r="U2050" s="226">
        <v>4.0179999999999998</v>
      </c>
      <c r="V2050" s="226">
        <v>3.93</v>
      </c>
      <c r="W2050" s="226">
        <v>3.8490000000000002</v>
      </c>
      <c r="X2050" s="226">
        <v>3.7869999999999999</v>
      </c>
      <c r="Y2050" s="226">
        <v>3.7309999999999999</v>
      </c>
      <c r="Z2050" s="226">
        <v>3.67</v>
      </c>
      <c r="AA2050" s="226">
        <v>3.6240000000000001</v>
      </c>
      <c r="AB2050" s="226">
        <v>3.6019999999999999</v>
      </c>
      <c r="AC2050" s="226">
        <v>3.5419999999999998</v>
      </c>
      <c r="AD2050" s="226">
        <v>3.48</v>
      </c>
      <c r="AE2050" s="226">
        <v>3.4260000000000002</v>
      </c>
      <c r="AF2050" s="226">
        <v>3.37</v>
      </c>
      <c r="AG2050" s="226">
        <v>3.3220000000000001</v>
      </c>
      <c r="AH2050" s="226">
        <v>3.2629999999999999</v>
      </c>
      <c r="AI2050" s="226">
        <v>3.2189999999999999</v>
      </c>
      <c r="AJ2050" s="226">
        <v>3.1970000000000001</v>
      </c>
    </row>
    <row r="2051" spans="1:36" x14ac:dyDescent="0.25">
      <c r="A2051" s="17"/>
      <c r="B2051" s="226" t="s">
        <v>2286</v>
      </c>
      <c r="D2051" s="226">
        <v>0</v>
      </c>
      <c r="E2051" s="226">
        <v>0</v>
      </c>
      <c r="F2051" s="226">
        <v>0</v>
      </c>
      <c r="G2051" s="226">
        <v>0</v>
      </c>
      <c r="H2051" s="226">
        <v>0</v>
      </c>
      <c r="I2051" s="226">
        <v>0</v>
      </c>
      <c r="J2051" s="226">
        <v>0</v>
      </c>
      <c r="K2051" s="226">
        <v>0</v>
      </c>
      <c r="L2051" s="226">
        <v>0</v>
      </c>
      <c r="M2051" s="226">
        <v>0</v>
      </c>
      <c r="N2051" s="226">
        <v>0</v>
      </c>
      <c r="O2051" s="226">
        <v>0</v>
      </c>
      <c r="P2051" s="226">
        <v>0</v>
      </c>
      <c r="Q2051" s="226">
        <v>0</v>
      </c>
      <c r="R2051" s="226">
        <v>0</v>
      </c>
      <c r="S2051" s="226">
        <v>0</v>
      </c>
      <c r="T2051" s="226">
        <v>0</v>
      </c>
      <c r="U2051" s="226">
        <v>0</v>
      </c>
      <c r="V2051" s="226">
        <v>0</v>
      </c>
      <c r="W2051" s="226">
        <v>0</v>
      </c>
      <c r="X2051" s="226">
        <v>0</v>
      </c>
      <c r="Y2051" s="226">
        <v>0</v>
      </c>
      <c r="Z2051" s="226">
        <v>0</v>
      </c>
      <c r="AA2051" s="226">
        <v>0</v>
      </c>
      <c r="AB2051" s="226">
        <v>0</v>
      </c>
      <c r="AC2051" s="226">
        <v>0</v>
      </c>
      <c r="AD2051" s="226">
        <v>0</v>
      </c>
      <c r="AE2051" s="226">
        <v>0</v>
      </c>
      <c r="AF2051" s="226">
        <v>0</v>
      </c>
      <c r="AG2051" s="226">
        <v>0</v>
      </c>
      <c r="AH2051" s="226">
        <v>0</v>
      </c>
      <c r="AI2051" s="226">
        <v>0</v>
      </c>
      <c r="AJ2051" s="226">
        <v>0</v>
      </c>
    </row>
    <row r="2052" spans="1:36" x14ac:dyDescent="0.25">
      <c r="A2052" s="17"/>
      <c r="B2052" s="226" t="s">
        <v>2287</v>
      </c>
      <c r="D2052" s="226">
        <v>65.103999999999999</v>
      </c>
      <c r="E2052" s="226">
        <v>63.834000000000003</v>
      </c>
      <c r="F2052" s="226">
        <v>55.576999999999998</v>
      </c>
      <c r="G2052" s="226">
        <v>55.289000000000001</v>
      </c>
      <c r="H2052" s="226">
        <v>58.777999999999999</v>
      </c>
      <c r="I2052" s="226">
        <v>59.597999999999999</v>
      </c>
      <c r="J2052" s="226">
        <v>59.026000000000003</v>
      </c>
      <c r="K2052" s="226">
        <v>59.097999999999999</v>
      </c>
      <c r="L2052" s="226">
        <v>58.874000000000002</v>
      </c>
      <c r="M2052" s="226">
        <v>58.307000000000002</v>
      </c>
      <c r="N2052" s="226">
        <v>57.19</v>
      </c>
      <c r="O2052" s="226">
        <v>56.469000000000001</v>
      </c>
      <c r="P2052" s="226">
        <v>55.774000000000001</v>
      </c>
      <c r="Q2052" s="226">
        <v>55.16</v>
      </c>
      <c r="R2052" s="226">
        <v>54.74</v>
      </c>
      <c r="S2052" s="226">
        <v>53.832999999999998</v>
      </c>
      <c r="T2052" s="226">
        <v>53.192999999999998</v>
      </c>
      <c r="U2052" s="226">
        <v>52.631</v>
      </c>
      <c r="V2052" s="226">
        <v>52.070999999999998</v>
      </c>
      <c r="W2052" s="226">
        <v>51.616</v>
      </c>
      <c r="X2052" s="226">
        <v>51.246000000000002</v>
      </c>
      <c r="Y2052" s="226">
        <v>50.936999999999998</v>
      </c>
      <c r="Z2052" s="226">
        <v>50.642000000000003</v>
      </c>
      <c r="AA2052" s="226">
        <v>50.475000000000001</v>
      </c>
      <c r="AB2052" s="226">
        <v>50.572000000000003</v>
      </c>
      <c r="AC2052" s="226">
        <v>50.332000000000001</v>
      </c>
      <c r="AD2052" s="226">
        <v>50.145000000000003</v>
      </c>
      <c r="AE2052" s="226">
        <v>49.89</v>
      </c>
      <c r="AF2052" s="226">
        <v>49.649000000000001</v>
      </c>
      <c r="AG2052" s="226">
        <v>49.281999999999996</v>
      </c>
      <c r="AH2052" s="226">
        <v>48.667999999999999</v>
      </c>
      <c r="AI2052" s="226">
        <v>48.33</v>
      </c>
      <c r="AJ2052" s="226">
        <v>48.201999999999998</v>
      </c>
    </row>
    <row r="2053" spans="1:36" x14ac:dyDescent="0.25">
      <c r="A2053" s="17"/>
      <c r="B2053" s="226" t="s">
        <v>2288</v>
      </c>
      <c r="D2053" s="226">
        <v>40.935000000000002</v>
      </c>
      <c r="E2053" s="226">
        <v>39.445</v>
      </c>
      <c r="F2053" s="226">
        <v>34.503</v>
      </c>
      <c r="G2053" s="226">
        <v>32.466000000000001</v>
      </c>
      <c r="H2053" s="226">
        <v>34.847999999999999</v>
      </c>
      <c r="I2053" s="226">
        <v>35.792000000000002</v>
      </c>
      <c r="J2053" s="226">
        <v>35.811</v>
      </c>
      <c r="K2053" s="226">
        <v>36.081000000000003</v>
      </c>
      <c r="L2053" s="226">
        <v>36.031999999999996</v>
      </c>
      <c r="M2053" s="226">
        <v>35.646000000000001</v>
      </c>
      <c r="N2053" s="226">
        <v>34.816000000000003</v>
      </c>
      <c r="O2053" s="226">
        <v>34.276000000000003</v>
      </c>
      <c r="P2053" s="226">
        <v>33.781999999999996</v>
      </c>
      <c r="Q2053" s="226">
        <v>33.177</v>
      </c>
      <c r="R2053" s="226">
        <v>32.886000000000003</v>
      </c>
      <c r="S2053" s="226">
        <v>32.26</v>
      </c>
      <c r="T2053" s="226">
        <v>31.864000000000001</v>
      </c>
      <c r="U2053" s="226">
        <v>31.547999999999998</v>
      </c>
      <c r="V2053" s="226">
        <v>31.21</v>
      </c>
      <c r="W2053" s="226">
        <v>30.931000000000001</v>
      </c>
      <c r="X2053" s="226">
        <v>30.702999999999999</v>
      </c>
      <c r="Y2053" s="226">
        <v>30.513999999999999</v>
      </c>
      <c r="Z2053" s="226">
        <v>30.308</v>
      </c>
      <c r="AA2053" s="226">
        <v>30.204000000000001</v>
      </c>
      <c r="AB2053" s="226">
        <v>30.289000000000001</v>
      </c>
      <c r="AC2053" s="226">
        <v>30.146999999999998</v>
      </c>
      <c r="AD2053" s="226">
        <v>30.047000000000001</v>
      </c>
      <c r="AE2053" s="226">
        <v>29.916</v>
      </c>
      <c r="AF2053" s="226">
        <v>29.786000000000001</v>
      </c>
      <c r="AG2053" s="226">
        <v>29.558</v>
      </c>
      <c r="AH2053" s="226">
        <v>29.189</v>
      </c>
      <c r="AI2053" s="226">
        <v>28.998999999999999</v>
      </c>
      <c r="AJ2053" s="226">
        <v>28.925000000000001</v>
      </c>
    </row>
    <row r="2054" spans="1:36" x14ac:dyDescent="0.25">
      <c r="A2054" s="17"/>
    </row>
    <row r="2055" spans="1:36" x14ac:dyDescent="0.25">
      <c r="A2055" s="17"/>
      <c r="B2055" s="226" t="s">
        <v>2214</v>
      </c>
    </row>
    <row r="2056" spans="1:36" x14ac:dyDescent="0.25">
      <c r="A2056" s="17"/>
    </row>
    <row r="2057" spans="1:36" x14ac:dyDescent="0.25">
      <c r="A2057" s="17"/>
      <c r="B2057" s="226" t="s">
        <v>2323</v>
      </c>
    </row>
    <row r="2058" spans="1:36" x14ac:dyDescent="0.25">
      <c r="A2058" s="17"/>
      <c r="B2058" s="226" t="s">
        <v>2406</v>
      </c>
      <c r="D2058" s="226">
        <v>93.021000000000001</v>
      </c>
      <c r="E2058" s="226">
        <v>93.021000000000001</v>
      </c>
      <c r="F2058" s="226">
        <v>77.613</v>
      </c>
      <c r="G2058" s="226">
        <v>87.453000000000003</v>
      </c>
      <c r="H2058" s="226">
        <v>88.253</v>
      </c>
      <c r="I2058" s="226">
        <v>89.034000000000006</v>
      </c>
      <c r="J2058" s="226">
        <v>89.66</v>
      </c>
      <c r="K2058" s="226">
        <v>91.123000000000005</v>
      </c>
      <c r="L2058" s="226">
        <v>91.855999999999995</v>
      </c>
      <c r="M2058" s="226">
        <v>91.772000000000006</v>
      </c>
      <c r="N2058" s="226">
        <v>91.409000000000006</v>
      </c>
      <c r="O2058" s="226">
        <v>92.15</v>
      </c>
      <c r="P2058" s="226">
        <v>92.278999999999996</v>
      </c>
      <c r="Q2058" s="226">
        <v>92.034000000000006</v>
      </c>
      <c r="R2058" s="226">
        <v>92.352999999999994</v>
      </c>
      <c r="S2058" s="226">
        <v>92.241</v>
      </c>
      <c r="T2058" s="226">
        <v>92.503</v>
      </c>
      <c r="U2058" s="226">
        <v>92.74</v>
      </c>
      <c r="V2058" s="226">
        <v>93.096000000000004</v>
      </c>
      <c r="W2058" s="226">
        <v>93.888999999999996</v>
      </c>
      <c r="X2058" s="226">
        <v>94.480999999999995</v>
      </c>
      <c r="Y2058" s="226">
        <v>94.379000000000005</v>
      </c>
      <c r="Z2058" s="226">
        <v>94.027000000000001</v>
      </c>
      <c r="AA2058" s="226">
        <v>94.344999999999999</v>
      </c>
      <c r="AB2058" s="226">
        <v>94.754000000000005</v>
      </c>
      <c r="AC2058" s="226">
        <v>94.89</v>
      </c>
      <c r="AD2058" s="226">
        <v>94.710999999999999</v>
      </c>
      <c r="AE2058" s="226">
        <v>94.02</v>
      </c>
      <c r="AF2058" s="226">
        <v>93.644000000000005</v>
      </c>
      <c r="AG2058" s="226">
        <v>93.091999999999999</v>
      </c>
      <c r="AH2058" s="226">
        <v>91.597999999999999</v>
      </c>
      <c r="AI2058" s="226">
        <v>91.17</v>
      </c>
      <c r="AJ2058" s="226">
        <v>91.855999999999995</v>
      </c>
    </row>
    <row r="2059" spans="1:36" x14ac:dyDescent="0.25">
      <c r="A2059" s="17"/>
      <c r="B2059" s="226" t="s">
        <v>2407</v>
      </c>
      <c r="D2059" s="226">
        <v>38.901000000000003</v>
      </c>
      <c r="E2059" s="226">
        <v>39.340000000000003</v>
      </c>
      <c r="F2059" s="226">
        <v>31.283999999999999</v>
      </c>
      <c r="G2059" s="226">
        <v>36.603000000000002</v>
      </c>
      <c r="H2059" s="226">
        <v>37.94</v>
      </c>
      <c r="I2059" s="226">
        <v>39.020000000000003</v>
      </c>
      <c r="J2059" s="226">
        <v>39.225999999999999</v>
      </c>
      <c r="K2059" s="226">
        <v>39.822000000000003</v>
      </c>
      <c r="L2059" s="226">
        <v>40.159999999999997</v>
      </c>
      <c r="M2059" s="226">
        <v>40.317</v>
      </c>
      <c r="N2059" s="226">
        <v>40.395000000000003</v>
      </c>
      <c r="O2059" s="226">
        <v>40.825000000000003</v>
      </c>
      <c r="P2059" s="226">
        <v>40.933999999999997</v>
      </c>
      <c r="Q2059" s="226">
        <v>40.926000000000002</v>
      </c>
      <c r="R2059" s="226">
        <v>41.180999999999997</v>
      </c>
      <c r="S2059" s="226">
        <v>41.19</v>
      </c>
      <c r="T2059" s="226">
        <v>41.39</v>
      </c>
      <c r="U2059" s="226">
        <v>41.585999999999999</v>
      </c>
      <c r="V2059" s="226">
        <v>41.847999999999999</v>
      </c>
      <c r="W2059" s="226">
        <v>42.279000000000003</v>
      </c>
      <c r="X2059" s="226">
        <v>42.576999999999998</v>
      </c>
      <c r="Y2059" s="226">
        <v>42.564</v>
      </c>
      <c r="Z2059" s="226">
        <v>42.435000000000002</v>
      </c>
      <c r="AA2059" s="226">
        <v>42.643000000000001</v>
      </c>
      <c r="AB2059" s="226">
        <v>42.94</v>
      </c>
      <c r="AC2059" s="226">
        <v>43.091000000000001</v>
      </c>
      <c r="AD2059" s="226">
        <v>43.064999999999998</v>
      </c>
      <c r="AE2059" s="226">
        <v>42.783999999999999</v>
      </c>
      <c r="AF2059" s="226">
        <v>42.67</v>
      </c>
      <c r="AG2059" s="226">
        <v>42.494999999999997</v>
      </c>
      <c r="AH2059" s="226">
        <v>41.86</v>
      </c>
      <c r="AI2059" s="226">
        <v>41.716000000000001</v>
      </c>
      <c r="AJ2059" s="226">
        <v>42.106000000000002</v>
      </c>
    </row>
    <row r="2060" spans="1:36" x14ac:dyDescent="0.25">
      <c r="A2060" s="17"/>
      <c r="B2060" s="226" t="s">
        <v>2408</v>
      </c>
      <c r="D2060" s="226">
        <v>88.742000000000004</v>
      </c>
      <c r="E2060" s="226">
        <v>88.742000000000004</v>
      </c>
      <c r="F2060" s="226">
        <v>74.043000000000006</v>
      </c>
      <c r="G2060" s="226">
        <v>83.43</v>
      </c>
      <c r="H2060" s="226">
        <v>84.194000000000003</v>
      </c>
      <c r="I2060" s="226">
        <v>84.938000000000002</v>
      </c>
      <c r="J2060" s="226">
        <v>85.536000000000001</v>
      </c>
      <c r="K2060" s="226">
        <v>86.930999999999997</v>
      </c>
      <c r="L2060" s="226">
        <v>87.631</v>
      </c>
      <c r="M2060" s="226">
        <v>87.55</v>
      </c>
      <c r="N2060" s="226">
        <v>87.203999999999994</v>
      </c>
      <c r="O2060" s="226">
        <v>87.911000000000001</v>
      </c>
      <c r="P2060" s="226">
        <v>88.034000000000006</v>
      </c>
      <c r="Q2060" s="226">
        <v>87.801000000000002</v>
      </c>
      <c r="R2060" s="226">
        <v>88.105000000000004</v>
      </c>
      <c r="S2060" s="226">
        <v>87.998000000000005</v>
      </c>
      <c r="T2060" s="226">
        <v>88.248000000000005</v>
      </c>
      <c r="U2060" s="226">
        <v>88.474000000000004</v>
      </c>
      <c r="V2060" s="226">
        <v>88.813999999999993</v>
      </c>
      <c r="W2060" s="226">
        <v>89.57</v>
      </c>
      <c r="X2060" s="226">
        <v>90.135000000000005</v>
      </c>
      <c r="Y2060" s="226">
        <v>90.037999999999997</v>
      </c>
      <c r="Z2060" s="226">
        <v>89.701999999999998</v>
      </c>
      <c r="AA2060" s="226">
        <v>90.004999999999995</v>
      </c>
      <c r="AB2060" s="226">
        <v>90.394999999999996</v>
      </c>
      <c r="AC2060" s="226">
        <v>90.525000000000006</v>
      </c>
      <c r="AD2060" s="226">
        <v>90.355000000000004</v>
      </c>
      <c r="AE2060" s="226">
        <v>89.694999999999993</v>
      </c>
      <c r="AF2060" s="226">
        <v>89.335999999999999</v>
      </c>
      <c r="AG2060" s="226">
        <v>88.81</v>
      </c>
      <c r="AH2060" s="226">
        <v>87.384</v>
      </c>
      <c r="AI2060" s="226">
        <v>86.977000000000004</v>
      </c>
      <c r="AJ2060" s="226">
        <v>87.63</v>
      </c>
    </row>
    <row r="2061" spans="1:36" x14ac:dyDescent="0.25">
      <c r="A2061" s="17"/>
      <c r="B2061" s="226" t="s">
        <v>2409</v>
      </c>
      <c r="D2061" s="226">
        <v>35.405000000000001</v>
      </c>
      <c r="E2061" s="226">
        <v>35.959000000000003</v>
      </c>
      <c r="F2061" s="226">
        <v>29.995999999999999</v>
      </c>
      <c r="G2061" s="226">
        <v>32.572000000000003</v>
      </c>
      <c r="H2061" s="226">
        <v>33.003999999999998</v>
      </c>
      <c r="I2061" s="226">
        <v>33.637999999999998</v>
      </c>
      <c r="J2061" s="226">
        <v>33.225999999999999</v>
      </c>
      <c r="K2061" s="226">
        <v>33.688000000000002</v>
      </c>
      <c r="L2061" s="226">
        <v>34.935000000000002</v>
      </c>
      <c r="M2061" s="226">
        <v>34.973999999999997</v>
      </c>
      <c r="N2061" s="226">
        <v>34.847000000000001</v>
      </c>
      <c r="O2061" s="226">
        <v>34.786000000000001</v>
      </c>
      <c r="P2061" s="226">
        <v>34.569000000000003</v>
      </c>
      <c r="Q2061" s="226">
        <v>34.402000000000001</v>
      </c>
      <c r="R2061" s="226">
        <v>34.533999999999999</v>
      </c>
      <c r="S2061" s="226">
        <v>34.521999999999998</v>
      </c>
      <c r="T2061" s="226">
        <v>34.694000000000003</v>
      </c>
      <c r="U2061" s="226">
        <v>34.808999999999997</v>
      </c>
      <c r="V2061" s="226">
        <v>34.950000000000003</v>
      </c>
      <c r="W2061" s="226">
        <v>35.183</v>
      </c>
      <c r="X2061" s="226">
        <v>35.36</v>
      </c>
      <c r="Y2061" s="226">
        <v>35.247</v>
      </c>
      <c r="Z2061" s="226">
        <v>35.052</v>
      </c>
      <c r="AA2061" s="226">
        <v>35.1</v>
      </c>
      <c r="AB2061" s="226">
        <v>35.277000000000001</v>
      </c>
      <c r="AC2061" s="226">
        <v>35.305999999999997</v>
      </c>
      <c r="AD2061" s="226">
        <v>35.167000000000002</v>
      </c>
      <c r="AE2061" s="226">
        <v>34.902999999999999</v>
      </c>
      <c r="AF2061" s="226">
        <v>34.729999999999997</v>
      </c>
      <c r="AG2061" s="226">
        <v>34.421999999999997</v>
      </c>
      <c r="AH2061" s="226">
        <v>33.840000000000003</v>
      </c>
      <c r="AI2061" s="226">
        <v>33.649000000000001</v>
      </c>
      <c r="AJ2061" s="226">
        <v>33.789000000000001</v>
      </c>
    </row>
    <row r="2062" spans="1:36" x14ac:dyDescent="0.25">
      <c r="A2062" s="17"/>
      <c r="B2062" s="226" t="s">
        <v>2410</v>
      </c>
      <c r="D2062" s="226">
        <v>61.896000000000001</v>
      </c>
      <c r="E2062" s="226">
        <v>61.341999999999999</v>
      </c>
      <c r="F2062" s="226">
        <v>51.19</v>
      </c>
      <c r="G2062" s="226">
        <v>58.911999999999999</v>
      </c>
      <c r="H2062" s="226">
        <v>59.313000000000002</v>
      </c>
      <c r="I2062" s="226">
        <v>59.49</v>
      </c>
      <c r="J2062" s="226">
        <v>60.552999999999997</v>
      </c>
      <c r="K2062" s="226">
        <v>61.616999999999997</v>
      </c>
      <c r="L2062" s="226">
        <v>61.131</v>
      </c>
      <c r="M2062" s="226">
        <v>61.002000000000002</v>
      </c>
      <c r="N2062" s="226">
        <v>60.741</v>
      </c>
      <c r="O2062" s="226">
        <v>61.573</v>
      </c>
      <c r="P2062" s="226">
        <v>61.920999999999999</v>
      </c>
      <c r="Q2062" s="226">
        <v>61.828000000000003</v>
      </c>
      <c r="R2062" s="226">
        <v>62.026000000000003</v>
      </c>
      <c r="S2062" s="226">
        <v>61.914999999999999</v>
      </c>
      <c r="T2062" s="226">
        <v>62.009</v>
      </c>
      <c r="U2062" s="226">
        <v>62.133000000000003</v>
      </c>
      <c r="V2062" s="226">
        <v>62.357999999999997</v>
      </c>
      <c r="W2062" s="226">
        <v>62.948</v>
      </c>
      <c r="X2062" s="226">
        <v>63.38</v>
      </c>
      <c r="Y2062" s="226">
        <v>63.377000000000002</v>
      </c>
      <c r="Z2062" s="226">
        <v>63.194000000000003</v>
      </c>
      <c r="AA2062" s="226">
        <v>63.47</v>
      </c>
      <c r="AB2062" s="226">
        <v>63.713000000000001</v>
      </c>
      <c r="AC2062" s="226">
        <v>63.819000000000003</v>
      </c>
      <c r="AD2062" s="226">
        <v>63.762999999999998</v>
      </c>
      <c r="AE2062" s="226">
        <v>63.295999999999999</v>
      </c>
      <c r="AF2062" s="226">
        <v>63.067999999999998</v>
      </c>
      <c r="AG2062" s="226">
        <v>62.792000000000002</v>
      </c>
      <c r="AH2062" s="226">
        <v>61.804000000000002</v>
      </c>
      <c r="AI2062" s="226">
        <v>61.540999999999997</v>
      </c>
      <c r="AJ2062" s="226">
        <v>62.109000000000002</v>
      </c>
    </row>
    <row r="2063" spans="1:36" x14ac:dyDescent="0.25">
      <c r="A2063" s="17"/>
      <c r="B2063" s="226" t="s">
        <v>2411</v>
      </c>
      <c r="D2063" s="226">
        <v>3.3250000000000002</v>
      </c>
      <c r="E2063" s="226">
        <v>3.2549999999999999</v>
      </c>
      <c r="F2063" s="226">
        <v>3.2549999999999999</v>
      </c>
      <c r="G2063" s="226">
        <v>3.4319999999999999</v>
      </c>
      <c r="H2063" s="226">
        <v>3.411</v>
      </c>
      <c r="I2063" s="226">
        <v>3.387</v>
      </c>
      <c r="J2063" s="226">
        <v>3.4329999999999998</v>
      </c>
      <c r="K2063" s="226">
        <v>3.8029999999999999</v>
      </c>
      <c r="L2063" s="226">
        <v>3.581</v>
      </c>
      <c r="M2063" s="226">
        <v>3.581</v>
      </c>
      <c r="N2063" s="226">
        <v>3.6139999999999999</v>
      </c>
      <c r="O2063" s="226">
        <v>3.6859999999999999</v>
      </c>
      <c r="P2063" s="226">
        <v>3.7320000000000002</v>
      </c>
      <c r="Q2063" s="226">
        <v>3.7480000000000002</v>
      </c>
      <c r="R2063" s="226">
        <v>3.738</v>
      </c>
      <c r="S2063" s="226">
        <v>3.7250000000000001</v>
      </c>
      <c r="T2063" s="226">
        <v>3.7090000000000001</v>
      </c>
      <c r="U2063" s="226">
        <v>3.6930000000000001</v>
      </c>
      <c r="V2063" s="226">
        <v>3.6869999999999998</v>
      </c>
      <c r="W2063" s="226">
        <v>3.677</v>
      </c>
      <c r="X2063" s="226">
        <v>3.6640000000000001</v>
      </c>
      <c r="Y2063" s="226">
        <v>3.6589999999999998</v>
      </c>
      <c r="Z2063" s="226">
        <v>3.6669999999999998</v>
      </c>
      <c r="AA2063" s="226">
        <v>3.6680000000000001</v>
      </c>
      <c r="AB2063" s="226">
        <v>3.6659999999999999</v>
      </c>
      <c r="AC2063" s="226">
        <v>3.6629999999999998</v>
      </c>
      <c r="AD2063" s="226">
        <v>3.66</v>
      </c>
      <c r="AE2063" s="226">
        <v>3.6520000000000001</v>
      </c>
      <c r="AF2063" s="226">
        <v>3.6469999999999998</v>
      </c>
      <c r="AG2063" s="226">
        <v>3.6560000000000001</v>
      </c>
      <c r="AH2063" s="226">
        <v>3.661</v>
      </c>
      <c r="AI2063" s="226">
        <v>3.6629999999999998</v>
      </c>
      <c r="AJ2063" s="226">
        <v>3.6669999999999998</v>
      </c>
    </row>
    <row r="2064" spans="1:36" x14ac:dyDescent="0.25">
      <c r="A2064" s="17"/>
      <c r="B2064" s="226" t="s">
        <v>2412</v>
      </c>
      <c r="D2064" s="226">
        <v>13.949</v>
      </c>
      <c r="E2064" s="226">
        <v>14.436</v>
      </c>
      <c r="F2064" s="226">
        <v>12.057</v>
      </c>
      <c r="G2064" s="226">
        <v>12.768000000000001</v>
      </c>
      <c r="H2064" s="226">
        <v>13.03</v>
      </c>
      <c r="I2064" s="226">
        <v>13.548999999999999</v>
      </c>
      <c r="J2064" s="226">
        <v>13.148999999999999</v>
      </c>
      <c r="K2064" s="226">
        <v>13.273</v>
      </c>
      <c r="L2064" s="226">
        <v>14.127000000000001</v>
      </c>
      <c r="M2064" s="226">
        <v>14.201000000000001</v>
      </c>
      <c r="N2064" s="226">
        <v>14.16</v>
      </c>
      <c r="O2064" s="226">
        <v>14.039</v>
      </c>
      <c r="P2064" s="226">
        <v>13.856999999999999</v>
      </c>
      <c r="Q2064" s="226">
        <v>13.776</v>
      </c>
      <c r="R2064" s="226">
        <v>13.855</v>
      </c>
      <c r="S2064" s="226">
        <v>13.885</v>
      </c>
      <c r="T2064" s="226">
        <v>14.053000000000001</v>
      </c>
      <c r="U2064" s="226">
        <v>14.178000000000001</v>
      </c>
      <c r="V2064" s="226">
        <v>14.295999999999999</v>
      </c>
      <c r="W2064" s="226">
        <v>14.409000000000001</v>
      </c>
      <c r="X2064" s="226">
        <v>14.52</v>
      </c>
      <c r="Y2064" s="226">
        <v>14.497</v>
      </c>
      <c r="Z2064" s="226">
        <v>14.471</v>
      </c>
      <c r="AA2064" s="226">
        <v>14.516999999999999</v>
      </c>
      <c r="AB2064" s="226">
        <v>14.672000000000001</v>
      </c>
      <c r="AC2064" s="226">
        <v>14.743</v>
      </c>
      <c r="AD2064" s="226">
        <v>14.693</v>
      </c>
      <c r="AE2064" s="226">
        <v>14.635</v>
      </c>
      <c r="AF2064" s="226">
        <v>14.602</v>
      </c>
      <c r="AG2064" s="226">
        <v>14.456</v>
      </c>
      <c r="AH2064" s="226">
        <v>14.268000000000001</v>
      </c>
      <c r="AI2064" s="226">
        <v>14.234</v>
      </c>
      <c r="AJ2064" s="226">
        <v>14.285</v>
      </c>
    </row>
    <row r="2065" spans="1:36" x14ac:dyDescent="0.25">
      <c r="A2065" s="17"/>
    </row>
    <row r="2066" spans="1:36" x14ac:dyDescent="0.25">
      <c r="A2066" s="17"/>
      <c r="B2066" s="226" t="s">
        <v>2215</v>
      </c>
    </row>
    <row r="2067" spans="1:36" x14ac:dyDescent="0.25">
      <c r="A2067" s="17"/>
      <c r="B2067" s="226" t="s">
        <v>2406</v>
      </c>
    </row>
    <row r="2068" spans="1:36" x14ac:dyDescent="0.25">
      <c r="A2068" s="17"/>
      <c r="B2068" s="226" t="s">
        <v>342</v>
      </c>
      <c r="D2068" s="226">
        <v>68.784000000000006</v>
      </c>
      <c r="E2068" s="226">
        <v>74.058999999999997</v>
      </c>
      <c r="F2068" s="226">
        <v>58.44</v>
      </c>
      <c r="G2068" s="226">
        <v>71.944999999999993</v>
      </c>
      <c r="H2068" s="226">
        <v>73.861999999999995</v>
      </c>
      <c r="I2068" s="226">
        <v>74.762</v>
      </c>
      <c r="J2068" s="226">
        <v>75.491</v>
      </c>
      <c r="K2068" s="226">
        <v>77.123999999999995</v>
      </c>
      <c r="L2068" s="226">
        <v>78.353999999999999</v>
      </c>
      <c r="M2068" s="226">
        <v>78.968000000000004</v>
      </c>
      <c r="N2068" s="226">
        <v>79.349000000000004</v>
      </c>
      <c r="O2068" s="226">
        <v>80.555999999999997</v>
      </c>
      <c r="P2068" s="226">
        <v>81.111999999999995</v>
      </c>
      <c r="Q2068" s="226">
        <v>80.725999999999999</v>
      </c>
      <c r="R2068" s="226">
        <v>80.78</v>
      </c>
      <c r="S2068" s="226">
        <v>80.426000000000002</v>
      </c>
      <c r="T2068" s="226">
        <v>80.284999999999997</v>
      </c>
      <c r="U2068" s="226">
        <v>79.897000000000006</v>
      </c>
      <c r="V2068" s="226">
        <v>79.597999999999999</v>
      </c>
      <c r="W2068" s="226">
        <v>79.682000000000002</v>
      </c>
      <c r="X2068" s="226">
        <v>79.585999999999999</v>
      </c>
      <c r="Y2068" s="226">
        <v>78.888999999999996</v>
      </c>
      <c r="Z2068" s="226">
        <v>78.009</v>
      </c>
      <c r="AA2068" s="226">
        <v>77.673000000000002</v>
      </c>
      <c r="AB2068" s="226">
        <v>77.38</v>
      </c>
      <c r="AC2068" s="226">
        <v>76.897999999999996</v>
      </c>
      <c r="AD2068" s="226">
        <v>76.165000000000006</v>
      </c>
      <c r="AE2068" s="226">
        <v>75.021000000000001</v>
      </c>
      <c r="AF2068" s="226">
        <v>74.150000000000006</v>
      </c>
      <c r="AG2068" s="226">
        <v>73.182000000000002</v>
      </c>
      <c r="AH2068" s="226">
        <v>71.480999999999995</v>
      </c>
      <c r="AI2068" s="226">
        <v>70.632000000000005</v>
      </c>
      <c r="AJ2068" s="226">
        <v>70.677999999999997</v>
      </c>
    </row>
    <row r="2069" spans="1:36" x14ac:dyDescent="0.25">
      <c r="A2069" s="17"/>
      <c r="B2069" s="226" t="s">
        <v>2217</v>
      </c>
      <c r="D2069" s="226">
        <v>321.16399999999999</v>
      </c>
      <c r="E2069" s="226">
        <v>352.75599999999997</v>
      </c>
      <c r="F2069" s="226">
        <v>296.48500000000001</v>
      </c>
      <c r="G2069" s="226">
        <v>268.108</v>
      </c>
      <c r="H2069" s="226">
        <v>268.51</v>
      </c>
      <c r="I2069" s="226">
        <v>268.54199999999997</v>
      </c>
      <c r="J2069" s="226">
        <v>267.84800000000001</v>
      </c>
      <c r="K2069" s="226">
        <v>266.09399999999999</v>
      </c>
      <c r="L2069" s="226">
        <v>258.94499999999999</v>
      </c>
      <c r="M2069" s="226">
        <v>248.434</v>
      </c>
      <c r="N2069" s="226">
        <v>237.47499999999999</v>
      </c>
      <c r="O2069" s="226">
        <v>231.292</v>
      </c>
      <c r="P2069" s="226">
        <v>225.148</v>
      </c>
      <c r="Q2069" s="226">
        <v>218.23500000000001</v>
      </c>
      <c r="R2069" s="226">
        <v>213.345</v>
      </c>
      <c r="S2069" s="226">
        <v>207.869</v>
      </c>
      <c r="T2069" s="226">
        <v>204.35900000000001</v>
      </c>
      <c r="U2069" s="226">
        <v>202.74199999999999</v>
      </c>
      <c r="V2069" s="226">
        <v>201.48</v>
      </c>
      <c r="W2069" s="226">
        <v>201.113</v>
      </c>
      <c r="X2069" s="226">
        <v>200.423</v>
      </c>
      <c r="Y2069" s="226">
        <v>198.434</v>
      </c>
      <c r="Z2069" s="226">
        <v>195.88900000000001</v>
      </c>
      <c r="AA2069" s="226">
        <v>194.92500000000001</v>
      </c>
      <c r="AB2069" s="226">
        <v>194.38800000000001</v>
      </c>
      <c r="AC2069" s="226">
        <v>193.172</v>
      </c>
      <c r="AD2069" s="226">
        <v>191.393</v>
      </c>
      <c r="AE2069" s="226">
        <v>188.69399999999999</v>
      </c>
      <c r="AF2069" s="226">
        <v>186.64599999999999</v>
      </c>
      <c r="AG2069" s="226">
        <v>184.15100000000001</v>
      </c>
      <c r="AH2069" s="226">
        <v>179.90600000000001</v>
      </c>
      <c r="AI2069" s="226">
        <v>177.81299999999999</v>
      </c>
      <c r="AJ2069" s="226">
        <v>177.79599999999999</v>
      </c>
    </row>
    <row r="2070" spans="1:36" x14ac:dyDescent="0.25">
      <c r="A2070" s="17"/>
      <c r="B2070" s="226" t="s">
        <v>2265</v>
      </c>
      <c r="D2070" s="226">
        <v>2.1760000000000002</v>
      </c>
      <c r="E2070" s="226">
        <v>9.3529999999999998</v>
      </c>
      <c r="F2070" s="226">
        <v>5.2169999999999996</v>
      </c>
      <c r="G2070" s="226">
        <v>6.984</v>
      </c>
      <c r="H2070" s="226">
        <v>6.6630000000000003</v>
      </c>
      <c r="I2070" s="226">
        <v>7.0679999999999996</v>
      </c>
      <c r="J2070" s="226">
        <v>7.4660000000000002</v>
      </c>
      <c r="K2070" s="226">
        <v>7.9379999999999997</v>
      </c>
      <c r="L2070" s="226">
        <v>8.3409999999999993</v>
      </c>
      <c r="M2070" s="226">
        <v>8.6470000000000002</v>
      </c>
      <c r="N2070" s="226">
        <v>8.9160000000000004</v>
      </c>
      <c r="O2070" s="226">
        <v>9.2590000000000003</v>
      </c>
      <c r="P2070" s="226">
        <v>9.5069999999999997</v>
      </c>
      <c r="Q2070" s="226">
        <v>9.5030000000000001</v>
      </c>
      <c r="R2070" s="226">
        <v>9.5090000000000003</v>
      </c>
      <c r="S2070" s="226">
        <v>9.43</v>
      </c>
      <c r="T2070" s="226">
        <v>9.3510000000000009</v>
      </c>
      <c r="U2070" s="226">
        <v>9.2569999999999997</v>
      </c>
      <c r="V2070" s="226">
        <v>9.1630000000000003</v>
      </c>
      <c r="W2070" s="226">
        <v>9.1069999999999993</v>
      </c>
      <c r="X2070" s="226">
        <v>9.0380000000000003</v>
      </c>
      <c r="Y2070" s="226">
        <v>8.9049999999999994</v>
      </c>
      <c r="Z2070" s="226">
        <v>8.7439999999999998</v>
      </c>
      <c r="AA2070" s="226">
        <v>8.6419999999999995</v>
      </c>
      <c r="AB2070" s="226">
        <v>8.5449999999999999</v>
      </c>
      <c r="AC2070" s="226">
        <v>8.4209999999999994</v>
      </c>
      <c r="AD2070" s="226">
        <v>8.27</v>
      </c>
      <c r="AE2070" s="226">
        <v>8.0760000000000005</v>
      </c>
      <c r="AF2070" s="226">
        <v>7.9089999999999998</v>
      </c>
      <c r="AG2070" s="226">
        <v>7.726</v>
      </c>
      <c r="AH2070" s="226">
        <v>7.468</v>
      </c>
      <c r="AI2070" s="226">
        <v>7.2969999999999997</v>
      </c>
      <c r="AJ2070" s="226">
        <v>7.2119999999999997</v>
      </c>
    </row>
    <row r="2071" spans="1:36" x14ac:dyDescent="0.25">
      <c r="A2071" s="17"/>
      <c r="B2071" s="226" t="s">
        <v>2220</v>
      </c>
      <c r="D2071" s="226">
        <v>0</v>
      </c>
      <c r="E2071" s="226">
        <v>0</v>
      </c>
      <c r="F2071" s="226">
        <v>0</v>
      </c>
      <c r="G2071" s="226">
        <v>0</v>
      </c>
      <c r="H2071" s="226">
        <v>0</v>
      </c>
      <c r="I2071" s="226">
        <v>0</v>
      </c>
      <c r="J2071" s="226">
        <v>0</v>
      </c>
      <c r="K2071" s="226">
        <v>0</v>
      </c>
      <c r="L2071" s="226">
        <v>0</v>
      </c>
      <c r="M2071" s="226">
        <v>0</v>
      </c>
      <c r="N2071" s="226">
        <v>0</v>
      </c>
      <c r="O2071" s="226">
        <v>0</v>
      </c>
      <c r="P2071" s="226">
        <v>0</v>
      </c>
      <c r="Q2071" s="226">
        <v>0</v>
      </c>
      <c r="R2071" s="226">
        <v>0</v>
      </c>
      <c r="S2071" s="226">
        <v>0</v>
      </c>
      <c r="T2071" s="226">
        <v>0</v>
      </c>
      <c r="U2071" s="226">
        <v>0</v>
      </c>
      <c r="V2071" s="226">
        <v>0</v>
      </c>
      <c r="W2071" s="226">
        <v>0</v>
      </c>
      <c r="X2071" s="226">
        <v>0</v>
      </c>
      <c r="Y2071" s="226">
        <v>0</v>
      </c>
      <c r="Z2071" s="226">
        <v>0</v>
      </c>
      <c r="AA2071" s="226">
        <v>0</v>
      </c>
      <c r="AB2071" s="226">
        <v>0</v>
      </c>
      <c r="AC2071" s="226">
        <v>0</v>
      </c>
      <c r="AD2071" s="226">
        <v>0</v>
      </c>
      <c r="AE2071" s="226">
        <v>0</v>
      </c>
      <c r="AF2071" s="226">
        <v>0</v>
      </c>
      <c r="AG2071" s="226">
        <v>0</v>
      </c>
      <c r="AH2071" s="226">
        <v>0</v>
      </c>
      <c r="AI2071" s="226">
        <v>0</v>
      </c>
      <c r="AJ2071" s="226">
        <v>0</v>
      </c>
    </row>
    <row r="2072" spans="1:36" x14ac:dyDescent="0.25">
      <c r="A2072" s="17"/>
      <c r="B2072" s="226" t="s">
        <v>2407</v>
      </c>
    </row>
    <row r="2073" spans="1:36" x14ac:dyDescent="0.25">
      <c r="A2073" s="17"/>
      <c r="B2073" s="226" t="s">
        <v>342</v>
      </c>
      <c r="D2073" s="226">
        <v>55.473999999999997</v>
      </c>
      <c r="E2073" s="226">
        <v>61.304000000000002</v>
      </c>
      <c r="F2073" s="226">
        <v>46.063000000000002</v>
      </c>
      <c r="G2073" s="226">
        <v>55.484999999999999</v>
      </c>
      <c r="H2073" s="226">
        <v>58.289000000000001</v>
      </c>
      <c r="I2073" s="226">
        <v>60.084000000000003</v>
      </c>
      <c r="J2073" s="226">
        <v>60.52</v>
      </c>
      <c r="K2073" s="226">
        <v>61.56</v>
      </c>
      <c r="L2073" s="226">
        <v>62.198</v>
      </c>
      <c r="M2073" s="226">
        <v>62.55</v>
      </c>
      <c r="N2073" s="226">
        <v>62.774000000000001</v>
      </c>
      <c r="O2073" s="226">
        <v>63.533000000000001</v>
      </c>
      <c r="P2073" s="226">
        <v>63.779000000000003</v>
      </c>
      <c r="Q2073" s="226">
        <v>63.828000000000003</v>
      </c>
      <c r="R2073" s="226">
        <v>64.272999999999996</v>
      </c>
      <c r="S2073" s="226">
        <v>64.316999999999993</v>
      </c>
      <c r="T2073" s="226">
        <v>64.646000000000001</v>
      </c>
      <c r="U2073" s="226">
        <v>64.963999999999999</v>
      </c>
      <c r="V2073" s="226">
        <v>65.385000000000005</v>
      </c>
      <c r="W2073" s="226">
        <v>66.066000000000003</v>
      </c>
      <c r="X2073" s="226">
        <v>66.542000000000002</v>
      </c>
      <c r="Y2073" s="226">
        <v>66.531000000000006</v>
      </c>
      <c r="Z2073" s="226">
        <v>66.34</v>
      </c>
      <c r="AA2073" s="226">
        <v>66.676000000000002</v>
      </c>
      <c r="AB2073" s="226">
        <v>67.152000000000001</v>
      </c>
      <c r="AC2073" s="226">
        <v>67.397999999999996</v>
      </c>
      <c r="AD2073" s="226">
        <v>67.367000000000004</v>
      </c>
      <c r="AE2073" s="226">
        <v>66.936000000000007</v>
      </c>
      <c r="AF2073" s="226">
        <v>66.768000000000001</v>
      </c>
      <c r="AG2073" s="226">
        <v>66.504999999999995</v>
      </c>
      <c r="AH2073" s="226">
        <v>65.521000000000001</v>
      </c>
      <c r="AI2073" s="226">
        <v>65.305000000000007</v>
      </c>
      <c r="AJ2073" s="226">
        <v>65.924999999999997</v>
      </c>
    </row>
    <row r="2074" spans="1:36" x14ac:dyDescent="0.25">
      <c r="A2074" s="17"/>
      <c r="B2074" s="226" t="s">
        <v>2217</v>
      </c>
      <c r="D2074" s="226">
        <v>71.724999999999994</v>
      </c>
      <c r="E2074" s="226">
        <v>75.605999999999995</v>
      </c>
      <c r="F2074" s="226">
        <v>60.218000000000004</v>
      </c>
      <c r="G2074" s="226">
        <v>70.058000000000007</v>
      </c>
      <c r="H2074" s="226">
        <v>73.25</v>
      </c>
      <c r="I2074" s="226">
        <v>75.322000000000003</v>
      </c>
      <c r="J2074" s="226">
        <v>75.688999999999993</v>
      </c>
      <c r="K2074" s="226">
        <v>76.808999999999997</v>
      </c>
      <c r="L2074" s="226">
        <v>77.438999999999993</v>
      </c>
      <c r="M2074" s="226">
        <v>77.727999999999994</v>
      </c>
      <c r="N2074" s="226">
        <v>77.870999999999995</v>
      </c>
      <c r="O2074" s="226">
        <v>78.694999999999993</v>
      </c>
      <c r="P2074" s="226">
        <v>78.900999999999996</v>
      </c>
      <c r="Q2074" s="226">
        <v>78.888999999999996</v>
      </c>
      <c r="R2074" s="226">
        <v>79.396000000000001</v>
      </c>
      <c r="S2074" s="226">
        <v>79.438000000000002</v>
      </c>
      <c r="T2074" s="226">
        <v>79.850999999999999</v>
      </c>
      <c r="U2074" s="226">
        <v>80.257000000000005</v>
      </c>
      <c r="V2074" s="226">
        <v>80.790000000000006</v>
      </c>
      <c r="W2074" s="226">
        <v>81.656000000000006</v>
      </c>
      <c r="X2074" s="226">
        <v>82.265000000000001</v>
      </c>
      <c r="Y2074" s="226">
        <v>82.269000000000005</v>
      </c>
      <c r="Z2074" s="226">
        <v>82.049000000000007</v>
      </c>
      <c r="AA2074" s="226">
        <v>82.48</v>
      </c>
      <c r="AB2074" s="226">
        <v>83.085999999999999</v>
      </c>
      <c r="AC2074" s="226">
        <v>83.41</v>
      </c>
      <c r="AD2074" s="226">
        <v>83.391000000000005</v>
      </c>
      <c r="AE2074" s="226">
        <v>82.875</v>
      </c>
      <c r="AF2074" s="226">
        <v>82.683999999999997</v>
      </c>
      <c r="AG2074" s="226">
        <v>82.375</v>
      </c>
      <c r="AH2074" s="226">
        <v>81.171999999999997</v>
      </c>
      <c r="AI2074" s="226">
        <v>80.92</v>
      </c>
      <c r="AJ2074" s="226">
        <v>81.707999999999998</v>
      </c>
    </row>
    <row r="2075" spans="1:36" x14ac:dyDescent="0.25">
      <c r="A2075" s="17"/>
      <c r="B2075" s="226" t="s">
        <v>2265</v>
      </c>
      <c r="D2075" s="226">
        <v>19.081</v>
      </c>
      <c r="E2075" s="226">
        <v>82.712000000000003</v>
      </c>
      <c r="F2075" s="226">
        <v>43.271000000000001</v>
      </c>
      <c r="G2075" s="226">
        <v>60.267000000000003</v>
      </c>
      <c r="H2075" s="226">
        <v>59.155999999999999</v>
      </c>
      <c r="I2075" s="226">
        <v>64.05</v>
      </c>
      <c r="J2075" s="226">
        <v>67.263999999999996</v>
      </c>
      <c r="K2075" s="226">
        <v>71.156000000000006</v>
      </c>
      <c r="L2075" s="226">
        <v>74.566999999999993</v>
      </c>
      <c r="M2075" s="226">
        <v>77.447999999999993</v>
      </c>
      <c r="N2075" s="226">
        <v>80.106999999999999</v>
      </c>
      <c r="O2075" s="226">
        <v>83.09</v>
      </c>
      <c r="P2075" s="226">
        <v>85.113</v>
      </c>
      <c r="Q2075" s="226">
        <v>86.578999999999994</v>
      </c>
      <c r="R2075" s="226">
        <v>88.194999999999993</v>
      </c>
      <c r="S2075" s="226">
        <v>88.927000000000007</v>
      </c>
      <c r="T2075" s="226">
        <v>89.753</v>
      </c>
      <c r="U2075" s="226">
        <v>90.474999999999994</v>
      </c>
      <c r="V2075" s="226">
        <v>91.268000000000001</v>
      </c>
      <c r="W2075" s="226">
        <v>92.363</v>
      </c>
      <c r="X2075" s="226">
        <v>93.248999999999995</v>
      </c>
      <c r="Y2075" s="226">
        <v>93.49</v>
      </c>
      <c r="Z2075" s="226">
        <v>93.415999999999997</v>
      </c>
      <c r="AA2075" s="226">
        <v>94.075999999999993</v>
      </c>
      <c r="AB2075" s="226">
        <v>94.965999999999994</v>
      </c>
      <c r="AC2075" s="226">
        <v>95.513000000000005</v>
      </c>
      <c r="AD2075" s="226">
        <v>95.665000000000006</v>
      </c>
      <c r="AE2075" s="226">
        <v>95.259</v>
      </c>
      <c r="AF2075" s="226">
        <v>95.224000000000004</v>
      </c>
      <c r="AG2075" s="226">
        <v>95.051000000000002</v>
      </c>
      <c r="AH2075" s="226">
        <v>93.847999999999999</v>
      </c>
      <c r="AI2075" s="226">
        <v>93.718999999999994</v>
      </c>
      <c r="AJ2075" s="226">
        <v>94.775000000000006</v>
      </c>
    </row>
    <row r="2076" spans="1:36" x14ac:dyDescent="0.25">
      <c r="A2076" s="17"/>
      <c r="B2076" s="226" t="s">
        <v>2220</v>
      </c>
      <c r="D2076" s="226">
        <v>0</v>
      </c>
      <c r="E2076" s="226">
        <v>0</v>
      </c>
      <c r="F2076" s="226">
        <v>0</v>
      </c>
      <c r="G2076" s="226">
        <v>0</v>
      </c>
      <c r="H2076" s="226">
        <v>0</v>
      </c>
      <c r="I2076" s="226">
        <v>0</v>
      </c>
      <c r="J2076" s="226">
        <v>0</v>
      </c>
      <c r="K2076" s="226">
        <v>0</v>
      </c>
      <c r="L2076" s="226">
        <v>0</v>
      </c>
      <c r="M2076" s="226">
        <v>0</v>
      </c>
      <c r="N2076" s="226">
        <v>0</v>
      </c>
      <c r="O2076" s="226">
        <v>0</v>
      </c>
      <c r="P2076" s="226">
        <v>0</v>
      </c>
      <c r="Q2076" s="226">
        <v>0</v>
      </c>
      <c r="R2076" s="226">
        <v>0</v>
      </c>
      <c r="S2076" s="226">
        <v>0</v>
      </c>
      <c r="T2076" s="226">
        <v>0</v>
      </c>
      <c r="U2076" s="226">
        <v>0</v>
      </c>
      <c r="V2076" s="226">
        <v>0</v>
      </c>
      <c r="W2076" s="226">
        <v>0</v>
      </c>
      <c r="X2076" s="226">
        <v>0</v>
      </c>
      <c r="Y2076" s="226">
        <v>0</v>
      </c>
      <c r="Z2076" s="226">
        <v>0</v>
      </c>
      <c r="AA2076" s="226">
        <v>0</v>
      </c>
      <c r="AB2076" s="226">
        <v>0</v>
      </c>
      <c r="AC2076" s="226">
        <v>0</v>
      </c>
      <c r="AD2076" s="226">
        <v>0</v>
      </c>
      <c r="AE2076" s="226">
        <v>0</v>
      </c>
      <c r="AF2076" s="226">
        <v>0</v>
      </c>
      <c r="AG2076" s="226">
        <v>0</v>
      </c>
      <c r="AH2076" s="226">
        <v>0</v>
      </c>
      <c r="AI2076" s="226">
        <v>0</v>
      </c>
      <c r="AJ2076" s="226">
        <v>0</v>
      </c>
    </row>
    <row r="2077" spans="1:36" x14ac:dyDescent="0.25">
      <c r="A2077" s="17"/>
      <c r="B2077" s="226" t="s">
        <v>2408</v>
      </c>
    </row>
    <row r="2078" spans="1:36" x14ac:dyDescent="0.25">
      <c r="A2078" s="17"/>
      <c r="B2078" s="226" t="s">
        <v>342</v>
      </c>
      <c r="D2078" s="226">
        <v>28.788</v>
      </c>
      <c r="E2078" s="226">
        <v>31.381</v>
      </c>
      <c r="F2078" s="226">
        <v>24.713000000000001</v>
      </c>
      <c r="G2078" s="226">
        <v>28.530999999999999</v>
      </c>
      <c r="H2078" s="226">
        <v>28.814</v>
      </c>
      <c r="I2078" s="226">
        <v>28.576000000000001</v>
      </c>
      <c r="J2078" s="226">
        <v>28.116</v>
      </c>
      <c r="K2078" s="226">
        <v>27.774000000000001</v>
      </c>
      <c r="L2078" s="226">
        <v>27.103000000000002</v>
      </c>
      <c r="M2078" s="226">
        <v>26.131</v>
      </c>
      <c r="N2078" s="226">
        <v>25.062999999999999</v>
      </c>
      <c r="O2078" s="226">
        <v>24.292999999999999</v>
      </c>
      <c r="P2078" s="226">
        <v>23.372</v>
      </c>
      <c r="Q2078" s="226">
        <v>22.388999999999999</v>
      </c>
      <c r="R2078" s="226">
        <v>21.588000000000001</v>
      </c>
      <c r="S2078" s="226">
        <v>20.74</v>
      </c>
      <c r="T2078" s="226">
        <v>20.024999999999999</v>
      </c>
      <c r="U2078" s="226">
        <v>19.338999999999999</v>
      </c>
      <c r="V2078" s="226">
        <v>18.731999999999999</v>
      </c>
      <c r="W2078" s="226">
        <v>18.266999999999999</v>
      </c>
      <c r="X2078" s="226">
        <v>17.809000000000001</v>
      </c>
      <c r="Y2078" s="226">
        <v>17.266999999999999</v>
      </c>
      <c r="Z2078" s="226">
        <v>16.734000000000002</v>
      </c>
      <c r="AA2078" s="226">
        <v>16.361999999999998</v>
      </c>
      <c r="AB2078" s="226">
        <v>16.039000000000001</v>
      </c>
      <c r="AC2078" s="226">
        <v>15.711</v>
      </c>
      <c r="AD2078" s="226">
        <v>15.364000000000001</v>
      </c>
      <c r="AE2078" s="226">
        <v>14.964</v>
      </c>
      <c r="AF2078" s="226">
        <v>14.645</v>
      </c>
      <c r="AG2078" s="226">
        <v>14.331</v>
      </c>
      <c r="AH2078" s="226">
        <v>13.895</v>
      </c>
      <c r="AI2078" s="226">
        <v>13.645</v>
      </c>
      <c r="AJ2078" s="226">
        <v>13.583</v>
      </c>
    </row>
    <row r="2079" spans="1:36" x14ac:dyDescent="0.25">
      <c r="A2079" s="17"/>
      <c r="B2079" s="226" t="s">
        <v>2217</v>
      </c>
      <c r="D2079" s="226">
        <v>41.962000000000003</v>
      </c>
      <c r="E2079" s="226">
        <v>44.180999999999997</v>
      </c>
      <c r="F2079" s="226">
        <v>37.337000000000003</v>
      </c>
      <c r="G2079" s="226">
        <v>42.063000000000002</v>
      </c>
      <c r="H2079" s="226">
        <v>43.283999999999999</v>
      </c>
      <c r="I2079" s="226">
        <v>44.189</v>
      </c>
      <c r="J2079" s="226">
        <v>45.079000000000001</v>
      </c>
      <c r="K2079" s="226">
        <v>46.411000000000001</v>
      </c>
      <c r="L2079" s="226">
        <v>47.35</v>
      </c>
      <c r="M2079" s="226">
        <v>47.826999999999998</v>
      </c>
      <c r="N2079" s="226">
        <v>48.103999999999999</v>
      </c>
      <c r="O2079" s="226">
        <v>48.935000000000002</v>
      </c>
      <c r="P2079" s="226">
        <v>49.418999999999997</v>
      </c>
      <c r="Q2079" s="226">
        <v>49.462000000000003</v>
      </c>
      <c r="R2079" s="226">
        <v>49.764000000000003</v>
      </c>
      <c r="S2079" s="226">
        <v>49.777000000000001</v>
      </c>
      <c r="T2079" s="226">
        <v>49.985999999999997</v>
      </c>
      <c r="U2079" s="226">
        <v>50.27</v>
      </c>
      <c r="V2079" s="226">
        <v>50.585999999999999</v>
      </c>
      <c r="W2079" s="226">
        <v>51.093000000000004</v>
      </c>
      <c r="X2079" s="226">
        <v>51.465000000000003</v>
      </c>
      <c r="Y2079" s="226">
        <v>51.439</v>
      </c>
      <c r="Z2079" s="226">
        <v>51.238999999999997</v>
      </c>
      <c r="AA2079" s="226">
        <v>51.396000000000001</v>
      </c>
      <c r="AB2079" s="226">
        <v>51.607999999999997</v>
      </c>
      <c r="AC2079" s="226">
        <v>51.637</v>
      </c>
      <c r="AD2079" s="226">
        <v>51.488</v>
      </c>
      <c r="AE2079" s="226">
        <v>51.061999999999998</v>
      </c>
      <c r="AF2079" s="226">
        <v>50.798000000000002</v>
      </c>
      <c r="AG2079" s="226">
        <v>50.414999999999999</v>
      </c>
      <c r="AH2079" s="226">
        <v>49.53</v>
      </c>
      <c r="AI2079" s="226">
        <v>49.223999999999997</v>
      </c>
      <c r="AJ2079" s="226">
        <v>49.502000000000002</v>
      </c>
    </row>
    <row r="2080" spans="1:36" x14ac:dyDescent="0.25">
      <c r="A2080" s="17"/>
      <c r="B2080" s="226" t="s">
        <v>2265</v>
      </c>
      <c r="D2080" s="226">
        <v>1.42</v>
      </c>
      <c r="E2080" s="226">
        <v>5.5759999999999996</v>
      </c>
      <c r="F2080" s="226">
        <v>2.8180000000000001</v>
      </c>
      <c r="G2080" s="226">
        <v>3.3839999999999999</v>
      </c>
      <c r="H2080" s="226">
        <v>2.86</v>
      </c>
      <c r="I2080" s="226">
        <v>2.6459999999999999</v>
      </c>
      <c r="J2080" s="226">
        <v>2.3879999999999999</v>
      </c>
      <c r="K2080" s="226">
        <v>2.109</v>
      </c>
      <c r="L2080" s="226">
        <v>1.7669999999999999</v>
      </c>
      <c r="M2080" s="226">
        <v>1.369</v>
      </c>
      <c r="N2080" s="226">
        <v>0.93799999999999994</v>
      </c>
      <c r="O2080" s="226">
        <v>0.48599999999999999</v>
      </c>
      <c r="P2080" s="226">
        <v>0</v>
      </c>
      <c r="Q2080" s="226">
        <v>0</v>
      </c>
      <c r="R2080" s="226">
        <v>0</v>
      </c>
      <c r="S2080" s="226">
        <v>0</v>
      </c>
      <c r="T2080" s="226">
        <v>0</v>
      </c>
      <c r="U2080" s="226">
        <v>0</v>
      </c>
      <c r="V2080" s="226">
        <v>0</v>
      </c>
      <c r="W2080" s="226">
        <v>0</v>
      </c>
      <c r="X2080" s="226">
        <v>0</v>
      </c>
      <c r="Y2080" s="226">
        <v>0</v>
      </c>
      <c r="Z2080" s="226">
        <v>0</v>
      </c>
      <c r="AA2080" s="226">
        <v>0</v>
      </c>
      <c r="AB2080" s="226">
        <v>0</v>
      </c>
      <c r="AC2080" s="226">
        <v>0</v>
      </c>
      <c r="AD2080" s="226">
        <v>0</v>
      </c>
      <c r="AE2080" s="226">
        <v>0</v>
      </c>
      <c r="AF2080" s="226">
        <v>0</v>
      </c>
      <c r="AG2080" s="226">
        <v>0</v>
      </c>
      <c r="AH2080" s="226">
        <v>0</v>
      </c>
      <c r="AI2080" s="226">
        <v>0</v>
      </c>
      <c r="AJ2080" s="226">
        <v>0</v>
      </c>
    </row>
    <row r="2081" spans="1:36" x14ac:dyDescent="0.25">
      <c r="A2081" s="17"/>
      <c r="B2081" s="226" t="s">
        <v>2220</v>
      </c>
      <c r="D2081" s="226">
        <v>0</v>
      </c>
      <c r="E2081" s="226">
        <v>0</v>
      </c>
      <c r="F2081" s="226">
        <v>0</v>
      </c>
      <c r="G2081" s="226">
        <v>0</v>
      </c>
      <c r="H2081" s="226">
        <v>0</v>
      </c>
      <c r="I2081" s="226">
        <v>0</v>
      </c>
      <c r="J2081" s="226">
        <v>0</v>
      </c>
      <c r="K2081" s="226">
        <v>0</v>
      </c>
      <c r="L2081" s="226">
        <v>0</v>
      </c>
      <c r="M2081" s="226">
        <v>0</v>
      </c>
      <c r="N2081" s="226">
        <v>0</v>
      </c>
      <c r="O2081" s="226">
        <v>0</v>
      </c>
      <c r="P2081" s="226">
        <v>0</v>
      </c>
      <c r="Q2081" s="226">
        <v>0</v>
      </c>
      <c r="R2081" s="226">
        <v>0</v>
      </c>
      <c r="S2081" s="226">
        <v>0</v>
      </c>
      <c r="T2081" s="226">
        <v>0</v>
      </c>
      <c r="U2081" s="226">
        <v>0</v>
      </c>
      <c r="V2081" s="226">
        <v>0</v>
      </c>
      <c r="W2081" s="226">
        <v>0</v>
      </c>
      <c r="X2081" s="226">
        <v>0</v>
      </c>
      <c r="Y2081" s="226">
        <v>0</v>
      </c>
      <c r="Z2081" s="226">
        <v>0</v>
      </c>
      <c r="AA2081" s="226">
        <v>0</v>
      </c>
      <c r="AB2081" s="226">
        <v>0</v>
      </c>
      <c r="AC2081" s="226">
        <v>0</v>
      </c>
      <c r="AD2081" s="226">
        <v>0</v>
      </c>
      <c r="AE2081" s="226">
        <v>0</v>
      </c>
      <c r="AF2081" s="226">
        <v>0</v>
      </c>
      <c r="AG2081" s="226">
        <v>0</v>
      </c>
      <c r="AH2081" s="226">
        <v>0</v>
      </c>
      <c r="AI2081" s="226">
        <v>0</v>
      </c>
      <c r="AJ2081" s="226">
        <v>0</v>
      </c>
    </row>
    <row r="2082" spans="1:36" x14ac:dyDescent="0.25">
      <c r="A2082" s="17"/>
      <c r="B2082" s="226" t="s">
        <v>2409</v>
      </c>
    </row>
    <row r="2083" spans="1:36" x14ac:dyDescent="0.25">
      <c r="A2083" s="17"/>
      <c r="B2083" s="226" t="s">
        <v>342</v>
      </c>
      <c r="D2083" s="226">
        <v>16.885999999999999</v>
      </c>
      <c r="E2083" s="226">
        <v>17.885000000000002</v>
      </c>
      <c r="F2083" s="226">
        <v>14.106999999999999</v>
      </c>
      <c r="G2083" s="226">
        <v>15.737</v>
      </c>
      <c r="H2083" s="226">
        <v>16.140999999999998</v>
      </c>
      <c r="I2083" s="226">
        <v>16.46</v>
      </c>
      <c r="J2083" s="226">
        <v>16.242999999999999</v>
      </c>
      <c r="K2083" s="226">
        <v>16.462</v>
      </c>
      <c r="L2083" s="226">
        <v>17.062999999999999</v>
      </c>
      <c r="M2083" s="226">
        <v>17.064</v>
      </c>
      <c r="N2083" s="226">
        <v>16.975999999999999</v>
      </c>
      <c r="O2083" s="226">
        <v>16.914000000000001</v>
      </c>
      <c r="P2083" s="226">
        <v>16.776</v>
      </c>
      <c r="Q2083" s="226">
        <v>16.663</v>
      </c>
      <c r="R2083" s="226">
        <v>16.695</v>
      </c>
      <c r="S2083" s="226">
        <v>16.655999999999999</v>
      </c>
      <c r="T2083" s="226">
        <v>16.704000000000001</v>
      </c>
      <c r="U2083" s="226">
        <v>16.727</v>
      </c>
      <c r="V2083" s="226">
        <v>16.765000000000001</v>
      </c>
      <c r="W2083" s="226">
        <v>16.847999999999999</v>
      </c>
      <c r="X2083" s="226">
        <v>16.907</v>
      </c>
      <c r="Y2083" s="226">
        <v>16.829999999999998</v>
      </c>
      <c r="Z2083" s="226">
        <v>16.716000000000001</v>
      </c>
      <c r="AA2083" s="226">
        <v>16.721</v>
      </c>
      <c r="AB2083" s="226">
        <v>16.789000000000001</v>
      </c>
      <c r="AC2083" s="226">
        <v>16.788</v>
      </c>
      <c r="AD2083" s="226">
        <v>16.709</v>
      </c>
      <c r="AE2083" s="226">
        <v>16.573</v>
      </c>
      <c r="AF2083" s="226">
        <v>16.48</v>
      </c>
      <c r="AG2083" s="226">
        <v>16.324999999999999</v>
      </c>
      <c r="AH2083" s="226">
        <v>16.041</v>
      </c>
      <c r="AI2083" s="226">
        <v>15.943</v>
      </c>
      <c r="AJ2083" s="226">
        <v>16.001999999999999</v>
      </c>
    </row>
    <row r="2084" spans="1:36" x14ac:dyDescent="0.25">
      <c r="A2084" s="17"/>
      <c r="B2084" s="226" t="s">
        <v>2217</v>
      </c>
      <c r="D2084" s="226">
        <v>14.91</v>
      </c>
      <c r="E2084" s="226">
        <v>-58.289000000000001</v>
      </c>
      <c r="F2084" s="226">
        <v>-48.726999999999997</v>
      </c>
      <c r="G2084" s="226">
        <v>-52.628</v>
      </c>
      <c r="H2084" s="226">
        <v>-53.728000000000002</v>
      </c>
      <c r="I2084" s="226">
        <v>-54.7</v>
      </c>
      <c r="J2084" s="226">
        <v>-53.896000000000001</v>
      </c>
      <c r="K2084" s="226">
        <v>-54.466000000000001</v>
      </c>
      <c r="L2084" s="226">
        <v>-56.311999999999998</v>
      </c>
      <c r="M2084" s="226">
        <v>-56.215000000000003</v>
      </c>
      <c r="N2084" s="226">
        <v>-55.84</v>
      </c>
      <c r="O2084" s="226">
        <v>-55.576000000000001</v>
      </c>
      <c r="P2084" s="226">
        <v>-55.064999999999998</v>
      </c>
      <c r="Q2084" s="226">
        <v>-54.652999999999999</v>
      </c>
      <c r="R2084" s="226">
        <v>-54.731999999999999</v>
      </c>
      <c r="S2084" s="226">
        <v>-54.593000000000004</v>
      </c>
      <c r="T2084" s="226">
        <v>-54.777999999999999</v>
      </c>
      <c r="U2084" s="226">
        <v>-54.875</v>
      </c>
      <c r="V2084" s="226">
        <v>-55.018999999999998</v>
      </c>
      <c r="W2084" s="226">
        <v>-55.308</v>
      </c>
      <c r="X2084" s="226">
        <v>-55.521999999999998</v>
      </c>
      <c r="Y2084" s="226">
        <v>-55.28</v>
      </c>
      <c r="Z2084" s="226">
        <v>-54.93</v>
      </c>
      <c r="AA2084" s="226">
        <v>-54.954000000000001</v>
      </c>
      <c r="AB2084" s="226">
        <v>-55.194000000000003</v>
      </c>
      <c r="AC2084" s="226">
        <v>-55.204999999999998</v>
      </c>
      <c r="AD2084" s="226">
        <v>-54.942999999999998</v>
      </c>
      <c r="AE2084" s="226">
        <v>-54.497999999999998</v>
      </c>
      <c r="AF2084" s="226">
        <v>-54.198999999999998</v>
      </c>
      <c r="AG2084" s="226">
        <v>-53.68</v>
      </c>
      <c r="AH2084" s="226">
        <v>-52.756</v>
      </c>
      <c r="AI2084" s="226">
        <v>-52.442999999999998</v>
      </c>
      <c r="AJ2084" s="226">
        <v>-52.637</v>
      </c>
    </row>
    <row r="2085" spans="1:36" x14ac:dyDescent="0.25">
      <c r="A2085" s="17"/>
      <c r="B2085" s="226" t="s">
        <v>22</v>
      </c>
      <c r="D2085" s="226">
        <v>4.5999999999999999E-2</v>
      </c>
      <c r="E2085" s="226">
        <v>4.9669999999999996</v>
      </c>
      <c r="F2085" s="226">
        <v>3.887</v>
      </c>
      <c r="G2085" s="226">
        <v>4.1660000000000004</v>
      </c>
      <c r="H2085" s="226">
        <v>4.2610000000000001</v>
      </c>
      <c r="I2085" s="226">
        <v>4.3719999999999999</v>
      </c>
      <c r="J2085" s="226">
        <v>4.3209999999999997</v>
      </c>
      <c r="K2085" s="226">
        <v>4.431</v>
      </c>
      <c r="L2085" s="226">
        <v>4.6539999999999999</v>
      </c>
      <c r="M2085" s="226">
        <v>4.6929999999999996</v>
      </c>
      <c r="N2085" s="226">
        <v>4.7009999999999996</v>
      </c>
      <c r="O2085" s="226">
        <v>4.7050000000000001</v>
      </c>
      <c r="P2085" s="226">
        <v>4.6900000000000004</v>
      </c>
      <c r="Q2085" s="226">
        <v>4.681</v>
      </c>
      <c r="R2085" s="226">
        <v>4.71</v>
      </c>
      <c r="S2085" s="226">
        <v>4.7169999999999996</v>
      </c>
      <c r="T2085" s="226">
        <v>4.7380000000000004</v>
      </c>
      <c r="U2085" s="226">
        <v>4.7560000000000002</v>
      </c>
      <c r="V2085" s="226">
        <v>4.7759999999999998</v>
      </c>
      <c r="W2085" s="226">
        <v>4.8079999999999998</v>
      </c>
      <c r="X2085" s="226">
        <v>4.8330000000000002</v>
      </c>
      <c r="Y2085" s="226">
        <v>4.82</v>
      </c>
      <c r="Z2085" s="226">
        <v>4.7919999999999998</v>
      </c>
      <c r="AA2085" s="226">
        <v>4.8019999999999996</v>
      </c>
      <c r="AB2085" s="226">
        <v>4.8289999999999997</v>
      </c>
      <c r="AC2085" s="226">
        <v>4.8339999999999996</v>
      </c>
      <c r="AD2085" s="226">
        <v>4.8230000000000004</v>
      </c>
      <c r="AE2085" s="226">
        <v>4.7939999999999996</v>
      </c>
      <c r="AF2085" s="226">
        <v>4.7759999999999998</v>
      </c>
      <c r="AG2085" s="226">
        <v>4.7430000000000003</v>
      </c>
      <c r="AH2085" s="226">
        <v>4.6660000000000004</v>
      </c>
      <c r="AI2085" s="226">
        <v>4.6429999999999998</v>
      </c>
      <c r="AJ2085" s="226">
        <v>4.6669999999999998</v>
      </c>
    </row>
    <row r="2086" spans="1:36" x14ac:dyDescent="0.25">
      <c r="A2086" s="17"/>
      <c r="B2086" s="226" t="s">
        <v>2265</v>
      </c>
      <c r="D2086" s="226">
        <v>0</v>
      </c>
      <c r="E2086" s="226">
        <v>0</v>
      </c>
      <c r="F2086" s="226">
        <v>0</v>
      </c>
      <c r="G2086" s="226">
        <v>0</v>
      </c>
      <c r="H2086" s="226">
        <v>0</v>
      </c>
      <c r="I2086" s="226">
        <v>0</v>
      </c>
      <c r="J2086" s="226">
        <v>0</v>
      </c>
      <c r="K2086" s="226">
        <v>0</v>
      </c>
      <c r="L2086" s="226">
        <v>0</v>
      </c>
      <c r="M2086" s="226">
        <v>0</v>
      </c>
      <c r="N2086" s="226">
        <v>0</v>
      </c>
      <c r="O2086" s="226">
        <v>0</v>
      </c>
      <c r="P2086" s="226">
        <v>0</v>
      </c>
      <c r="Q2086" s="226">
        <v>0</v>
      </c>
      <c r="R2086" s="226">
        <v>0</v>
      </c>
      <c r="S2086" s="226">
        <v>0</v>
      </c>
      <c r="T2086" s="226">
        <v>0</v>
      </c>
      <c r="U2086" s="226">
        <v>0</v>
      </c>
      <c r="V2086" s="226">
        <v>0</v>
      </c>
      <c r="W2086" s="226">
        <v>0</v>
      </c>
      <c r="X2086" s="226">
        <v>0</v>
      </c>
      <c r="Y2086" s="226">
        <v>0</v>
      </c>
      <c r="Z2086" s="226">
        <v>0</v>
      </c>
      <c r="AA2086" s="226">
        <v>0</v>
      </c>
      <c r="AB2086" s="226">
        <v>0</v>
      </c>
      <c r="AC2086" s="226">
        <v>0</v>
      </c>
      <c r="AD2086" s="226">
        <v>0</v>
      </c>
      <c r="AE2086" s="226">
        <v>0</v>
      </c>
      <c r="AF2086" s="226">
        <v>0</v>
      </c>
      <c r="AG2086" s="226">
        <v>0</v>
      </c>
      <c r="AH2086" s="226">
        <v>0</v>
      </c>
      <c r="AI2086" s="226">
        <v>0</v>
      </c>
      <c r="AJ2086" s="226">
        <v>0</v>
      </c>
    </row>
    <row r="2087" spans="1:36" x14ac:dyDescent="0.25">
      <c r="A2087" s="17"/>
      <c r="B2087" s="226" t="s">
        <v>2220</v>
      </c>
      <c r="D2087" s="226">
        <v>18.37</v>
      </c>
      <c r="E2087" s="226">
        <v>20.114999999999998</v>
      </c>
      <c r="F2087" s="226">
        <v>16.78</v>
      </c>
      <c r="G2087" s="226">
        <v>18.215</v>
      </c>
      <c r="H2087" s="226">
        <v>18.436</v>
      </c>
      <c r="I2087" s="226">
        <v>18.759</v>
      </c>
      <c r="J2087" s="226">
        <v>18.488</v>
      </c>
      <c r="K2087" s="226">
        <v>18.696000000000002</v>
      </c>
      <c r="L2087" s="226">
        <v>19.329000000000001</v>
      </c>
      <c r="M2087" s="226">
        <v>19.295000000000002</v>
      </c>
      <c r="N2087" s="226">
        <v>19.164999999999999</v>
      </c>
      <c r="O2087" s="226">
        <v>19.071999999999999</v>
      </c>
      <c r="P2087" s="226">
        <v>18.896999999999998</v>
      </c>
      <c r="Q2087" s="226">
        <v>18.751999999999999</v>
      </c>
      <c r="R2087" s="226">
        <v>18.773</v>
      </c>
      <c r="S2087" s="226">
        <v>18.719000000000001</v>
      </c>
      <c r="T2087" s="226">
        <v>18.768000000000001</v>
      </c>
      <c r="U2087" s="226">
        <v>18.789000000000001</v>
      </c>
      <c r="V2087" s="226">
        <v>18.827999999999999</v>
      </c>
      <c r="W2087" s="226">
        <v>18.919</v>
      </c>
      <c r="X2087" s="226">
        <v>18.981999999999999</v>
      </c>
      <c r="Y2087" s="226">
        <v>18.891999999999999</v>
      </c>
      <c r="Z2087" s="226">
        <v>18.762</v>
      </c>
      <c r="AA2087" s="226">
        <v>18.763000000000002</v>
      </c>
      <c r="AB2087" s="226">
        <v>18.835999999999999</v>
      </c>
      <c r="AC2087" s="226">
        <v>18.831</v>
      </c>
      <c r="AD2087" s="226">
        <v>18.738</v>
      </c>
      <c r="AE2087" s="226">
        <v>18.581</v>
      </c>
      <c r="AF2087" s="226">
        <v>18.474</v>
      </c>
      <c r="AG2087" s="226">
        <v>18.295999999999999</v>
      </c>
      <c r="AH2087" s="226">
        <v>17.974</v>
      </c>
      <c r="AI2087" s="226">
        <v>17.861000000000001</v>
      </c>
      <c r="AJ2087" s="226">
        <v>17.925000000000001</v>
      </c>
    </row>
    <row r="2088" spans="1:36" x14ac:dyDescent="0.25">
      <c r="A2088" s="17"/>
      <c r="B2088" s="226" t="s">
        <v>2410</v>
      </c>
    </row>
    <row r="2089" spans="1:36" x14ac:dyDescent="0.25">
      <c r="A2089" s="17"/>
      <c r="B2089" s="226" t="s">
        <v>342</v>
      </c>
      <c r="D2089" s="226">
        <v>101.09699999999999</v>
      </c>
      <c r="E2089" s="226">
        <v>104.316</v>
      </c>
      <c r="F2089" s="226">
        <v>78.159000000000006</v>
      </c>
      <c r="G2089" s="226">
        <v>92.501000000000005</v>
      </c>
      <c r="H2089" s="226">
        <v>94.191000000000003</v>
      </c>
      <c r="I2089" s="226">
        <v>94.387</v>
      </c>
      <c r="J2089" s="226">
        <v>95.93</v>
      </c>
      <c r="K2089" s="226">
        <v>97.358999999999995</v>
      </c>
      <c r="L2089" s="226">
        <v>96.299000000000007</v>
      </c>
      <c r="M2089" s="226">
        <v>95.745999999999995</v>
      </c>
      <c r="N2089" s="226">
        <v>94.986999999999995</v>
      </c>
      <c r="O2089" s="226">
        <v>95.918999999999997</v>
      </c>
      <c r="P2089" s="226">
        <v>96.084999999999994</v>
      </c>
      <c r="Q2089" s="226">
        <v>95.567999999999998</v>
      </c>
      <c r="R2089" s="226">
        <v>95.503</v>
      </c>
      <c r="S2089" s="226">
        <v>94.962000000000003</v>
      </c>
      <c r="T2089" s="226">
        <v>94.751000000000005</v>
      </c>
      <c r="U2089" s="226">
        <v>94.605999999999995</v>
      </c>
      <c r="V2089" s="226">
        <v>94.64</v>
      </c>
      <c r="W2089" s="226">
        <v>95.247</v>
      </c>
      <c r="X2089" s="226">
        <v>95.641000000000005</v>
      </c>
      <c r="Y2089" s="226">
        <v>95.403000000000006</v>
      </c>
      <c r="Z2089" s="226">
        <v>94.918999999999997</v>
      </c>
      <c r="AA2089" s="226">
        <v>95.138000000000005</v>
      </c>
      <c r="AB2089" s="226">
        <v>95.323999999999998</v>
      </c>
      <c r="AC2089" s="226">
        <v>95.322000000000003</v>
      </c>
      <c r="AD2089" s="226">
        <v>95.09</v>
      </c>
      <c r="AE2089" s="226">
        <v>94.259</v>
      </c>
      <c r="AF2089" s="226">
        <v>93.8</v>
      </c>
      <c r="AG2089" s="226">
        <v>93.278999999999996</v>
      </c>
      <c r="AH2089" s="226">
        <v>91.718000000000004</v>
      </c>
      <c r="AI2089" s="226">
        <v>91.24</v>
      </c>
      <c r="AJ2089" s="226">
        <v>92.001999999999995</v>
      </c>
    </row>
    <row r="2090" spans="1:36" x14ac:dyDescent="0.25">
      <c r="A2090" s="17"/>
      <c r="B2090" s="226" t="s">
        <v>2217</v>
      </c>
      <c r="D2090" s="226">
        <v>25.774000000000001</v>
      </c>
      <c r="E2090" s="226">
        <v>25.212</v>
      </c>
      <c r="F2090" s="226">
        <v>19.827999999999999</v>
      </c>
      <c r="G2090" s="226">
        <v>22.631</v>
      </c>
      <c r="H2090" s="226">
        <v>22.934999999999999</v>
      </c>
      <c r="I2090" s="226">
        <v>22.919</v>
      </c>
      <c r="J2090" s="226">
        <v>23.225999999999999</v>
      </c>
      <c r="K2090" s="226">
        <v>23.524999999999999</v>
      </c>
      <c r="L2090" s="226">
        <v>23.225999999999999</v>
      </c>
      <c r="M2090" s="226">
        <v>23.047000000000001</v>
      </c>
      <c r="N2090" s="226">
        <v>22.824000000000002</v>
      </c>
      <c r="O2090" s="226">
        <v>23.009</v>
      </c>
      <c r="P2090" s="226">
        <v>23.016999999999999</v>
      </c>
      <c r="Q2090" s="226">
        <v>22.869</v>
      </c>
      <c r="R2090" s="226">
        <v>22.835999999999999</v>
      </c>
      <c r="S2090" s="226">
        <v>22.702000000000002</v>
      </c>
      <c r="T2090" s="226">
        <v>22.646999999999998</v>
      </c>
      <c r="U2090" s="226">
        <v>22.611000000000001</v>
      </c>
      <c r="V2090" s="226">
        <v>22.617999999999999</v>
      </c>
      <c r="W2090" s="226">
        <v>22.765000000000001</v>
      </c>
      <c r="X2090" s="226">
        <v>22.861000000000001</v>
      </c>
      <c r="Y2090" s="226">
        <v>22.803999999999998</v>
      </c>
      <c r="Z2090" s="226">
        <v>22.686</v>
      </c>
      <c r="AA2090" s="226">
        <v>22.739000000000001</v>
      </c>
      <c r="AB2090" s="226">
        <v>22.783000000000001</v>
      </c>
      <c r="AC2090" s="226">
        <v>22.780999999999999</v>
      </c>
      <c r="AD2090" s="226">
        <v>22.728999999999999</v>
      </c>
      <c r="AE2090" s="226">
        <v>22.532</v>
      </c>
      <c r="AF2090" s="226">
        <v>22.422999999999998</v>
      </c>
      <c r="AG2090" s="226">
        <v>22.303000000000001</v>
      </c>
      <c r="AH2090" s="226">
        <v>21.928000000000001</v>
      </c>
      <c r="AI2090" s="226">
        <v>21.814</v>
      </c>
      <c r="AJ2090" s="226">
        <v>21.997</v>
      </c>
    </row>
    <row r="2091" spans="1:36" x14ac:dyDescent="0.25">
      <c r="A2091" s="17"/>
      <c r="B2091" s="226" t="s">
        <v>2411</v>
      </c>
    </row>
    <row r="2092" spans="1:36" x14ac:dyDescent="0.25">
      <c r="A2092" s="17"/>
      <c r="B2092" s="226" t="s">
        <v>342</v>
      </c>
      <c r="D2092" s="226">
        <v>3.8839999999999999</v>
      </c>
      <c r="E2092" s="226">
        <v>4.2249999999999996</v>
      </c>
      <c r="F2092" s="226">
        <v>3.9940000000000002</v>
      </c>
      <c r="G2092" s="226">
        <v>4.1050000000000004</v>
      </c>
      <c r="H2092" s="226">
        <v>4.1520000000000001</v>
      </c>
      <c r="I2092" s="226">
        <v>4.1500000000000004</v>
      </c>
      <c r="J2092" s="226">
        <v>4.1459999999999999</v>
      </c>
      <c r="K2092" s="226">
        <v>4.5510000000000002</v>
      </c>
      <c r="L2092" s="226">
        <v>4.5369999999999999</v>
      </c>
      <c r="M2092" s="226">
        <v>4.5220000000000002</v>
      </c>
      <c r="N2092" s="226">
        <v>4.5039999999999996</v>
      </c>
      <c r="O2092" s="226">
        <v>4.4850000000000003</v>
      </c>
      <c r="P2092" s="226">
        <v>4.4660000000000002</v>
      </c>
      <c r="Q2092" s="226">
        <v>4.4470000000000001</v>
      </c>
      <c r="R2092" s="226">
        <v>4.4269999999999996</v>
      </c>
      <c r="S2092" s="226">
        <v>4.4080000000000004</v>
      </c>
      <c r="T2092" s="226">
        <v>4.3890000000000002</v>
      </c>
      <c r="U2092" s="226">
        <v>4.3659999999999997</v>
      </c>
      <c r="V2092" s="226">
        <v>4.3419999999999996</v>
      </c>
      <c r="W2092" s="226">
        <v>4.3179999999999996</v>
      </c>
      <c r="X2092" s="226">
        <v>4.2949999999999999</v>
      </c>
      <c r="Y2092" s="226">
        <v>4.2720000000000002</v>
      </c>
      <c r="Z2092" s="226">
        <v>4.2489999999999997</v>
      </c>
      <c r="AA2092" s="226">
        <v>4.2290000000000001</v>
      </c>
      <c r="AB2092" s="226">
        <v>4.2110000000000003</v>
      </c>
      <c r="AC2092" s="226">
        <v>4.1929999999999996</v>
      </c>
      <c r="AD2092" s="226">
        <v>4.1769999999999996</v>
      </c>
      <c r="AE2092" s="226">
        <v>4.1619999999999999</v>
      </c>
      <c r="AF2092" s="226">
        <v>4.1479999999999997</v>
      </c>
      <c r="AG2092" s="226">
        <v>4.133</v>
      </c>
      <c r="AH2092" s="226">
        <v>4.1189999999999998</v>
      </c>
      <c r="AI2092" s="226">
        <v>4.1070000000000002</v>
      </c>
      <c r="AJ2092" s="226">
        <v>4.0940000000000003</v>
      </c>
    </row>
    <row r="2093" spans="1:36" x14ac:dyDescent="0.25">
      <c r="A2093" s="17"/>
      <c r="B2093" s="226" t="s">
        <v>2217</v>
      </c>
      <c r="D2093" s="226">
        <v>15.686</v>
      </c>
      <c r="E2093" s="226">
        <v>14.686999999999999</v>
      </c>
      <c r="F2093" s="226">
        <v>14.712999999999999</v>
      </c>
      <c r="G2093" s="226">
        <v>14.532999999999999</v>
      </c>
      <c r="H2093" s="226">
        <v>14.615</v>
      </c>
      <c r="I2093" s="226">
        <v>14.571999999999999</v>
      </c>
      <c r="J2093" s="226">
        <v>14.526</v>
      </c>
      <c r="K2093" s="226">
        <v>15.901</v>
      </c>
      <c r="L2093" s="226">
        <v>15.805</v>
      </c>
      <c r="M2093" s="226">
        <v>15.694000000000001</v>
      </c>
      <c r="N2093" s="226">
        <v>15.565</v>
      </c>
      <c r="O2093" s="226">
        <v>15.439</v>
      </c>
      <c r="P2093" s="226">
        <v>15.32</v>
      </c>
      <c r="Q2093" s="226">
        <v>15.218</v>
      </c>
      <c r="R2093" s="226">
        <v>15.122999999999999</v>
      </c>
      <c r="S2093" s="226">
        <v>15.026</v>
      </c>
      <c r="T2093" s="226">
        <v>14.954000000000001</v>
      </c>
      <c r="U2093" s="226">
        <v>14.824</v>
      </c>
      <c r="V2093" s="226">
        <v>14.686</v>
      </c>
      <c r="W2093" s="226">
        <v>14.544</v>
      </c>
      <c r="X2093" s="226">
        <v>14.401999999999999</v>
      </c>
      <c r="Y2093" s="226">
        <v>14.257999999999999</v>
      </c>
      <c r="Z2093" s="226">
        <v>14.116</v>
      </c>
      <c r="AA2093" s="226">
        <v>13.983000000000001</v>
      </c>
      <c r="AB2093" s="226">
        <v>13.875</v>
      </c>
      <c r="AC2093" s="226">
        <v>13.763999999999999</v>
      </c>
      <c r="AD2093" s="226">
        <v>13.666</v>
      </c>
      <c r="AE2093" s="226">
        <v>13.573</v>
      </c>
      <c r="AF2093" s="226">
        <v>13.487</v>
      </c>
      <c r="AG2093" s="226">
        <v>13.382</v>
      </c>
      <c r="AH2093" s="226">
        <v>13.287000000000001</v>
      </c>
      <c r="AI2093" s="226">
        <v>13.206</v>
      </c>
      <c r="AJ2093" s="226">
        <v>13.113</v>
      </c>
    </row>
    <row r="2094" spans="1:36" x14ac:dyDescent="0.25">
      <c r="A2094" s="17"/>
      <c r="B2094" s="226" t="s">
        <v>22</v>
      </c>
      <c r="D2094" s="226">
        <v>1E-3</v>
      </c>
      <c r="E2094" s="226">
        <v>3.0000000000000001E-3</v>
      </c>
      <c r="F2094" s="226">
        <v>3.0000000000000001E-3</v>
      </c>
      <c r="G2094" s="226">
        <v>1.2999999999999999E-2</v>
      </c>
      <c r="H2094" s="226">
        <v>1.4E-2</v>
      </c>
      <c r="I2094" s="226">
        <v>1.4E-2</v>
      </c>
      <c r="J2094" s="226">
        <v>1.2999999999999999E-2</v>
      </c>
      <c r="K2094" s="226">
        <v>1.4999999999999999E-2</v>
      </c>
      <c r="L2094" s="226">
        <v>1.6E-2</v>
      </c>
      <c r="M2094" s="226">
        <v>1.9E-2</v>
      </c>
      <c r="N2094" s="226">
        <v>2.3E-2</v>
      </c>
      <c r="O2094" s="226">
        <v>2.7E-2</v>
      </c>
      <c r="P2094" s="226">
        <v>0.03</v>
      </c>
      <c r="Q2094" s="226">
        <v>3.2000000000000001E-2</v>
      </c>
      <c r="R2094" s="226">
        <v>3.3000000000000002E-2</v>
      </c>
      <c r="S2094" s="226">
        <v>3.5000000000000003E-2</v>
      </c>
      <c r="T2094" s="226">
        <v>3.5000000000000003E-2</v>
      </c>
      <c r="U2094" s="226">
        <v>0.04</v>
      </c>
      <c r="V2094" s="226">
        <v>4.5999999999999999E-2</v>
      </c>
      <c r="W2094" s="226">
        <v>5.2999999999999999E-2</v>
      </c>
      <c r="X2094" s="226">
        <v>0.06</v>
      </c>
      <c r="Y2094" s="226">
        <v>6.8000000000000005E-2</v>
      </c>
      <c r="Z2094" s="226">
        <v>7.4999999999999997E-2</v>
      </c>
      <c r="AA2094" s="226">
        <v>8.2000000000000003E-2</v>
      </c>
      <c r="AB2094" s="226">
        <v>8.6999999999999994E-2</v>
      </c>
      <c r="AC2094" s="226">
        <v>9.2999999999999999E-2</v>
      </c>
      <c r="AD2094" s="226">
        <v>9.8000000000000004E-2</v>
      </c>
      <c r="AE2094" s="226">
        <v>0.10199999999999999</v>
      </c>
      <c r="AF2094" s="226">
        <v>0.106</v>
      </c>
      <c r="AG2094" s="226">
        <v>0.113</v>
      </c>
      <c r="AH2094" s="226">
        <v>0.11799999999999999</v>
      </c>
      <c r="AI2094" s="226">
        <v>0.122</v>
      </c>
      <c r="AJ2094" s="226">
        <v>0.128</v>
      </c>
    </row>
    <row r="2095" spans="1:36" x14ac:dyDescent="0.25">
      <c r="A2095" s="17"/>
      <c r="B2095" s="226" t="s">
        <v>2399</v>
      </c>
      <c r="D2095" s="226">
        <v>0</v>
      </c>
      <c r="E2095" s="226">
        <v>0</v>
      </c>
      <c r="F2095" s="226">
        <v>0</v>
      </c>
      <c r="G2095" s="226">
        <v>0</v>
      </c>
      <c r="H2095" s="226">
        <v>0</v>
      </c>
      <c r="I2095" s="226">
        <v>0</v>
      </c>
      <c r="J2095" s="226">
        <v>0</v>
      </c>
      <c r="K2095" s="226">
        <v>0</v>
      </c>
      <c r="L2095" s="226">
        <v>0</v>
      </c>
      <c r="M2095" s="226">
        <v>0</v>
      </c>
      <c r="N2095" s="226">
        <v>0</v>
      </c>
      <c r="O2095" s="226">
        <v>0</v>
      </c>
      <c r="P2095" s="226">
        <v>0</v>
      </c>
      <c r="Q2095" s="226">
        <v>0</v>
      </c>
      <c r="R2095" s="226">
        <v>0</v>
      </c>
      <c r="S2095" s="226">
        <v>0</v>
      </c>
      <c r="T2095" s="226">
        <v>0</v>
      </c>
      <c r="U2095" s="226">
        <v>0</v>
      </c>
      <c r="V2095" s="226">
        <v>0</v>
      </c>
      <c r="W2095" s="226">
        <v>0</v>
      </c>
      <c r="X2095" s="226">
        <v>0</v>
      </c>
      <c r="Y2095" s="226">
        <v>0</v>
      </c>
      <c r="Z2095" s="226">
        <v>0</v>
      </c>
      <c r="AA2095" s="226">
        <v>0</v>
      </c>
      <c r="AB2095" s="226">
        <v>0</v>
      </c>
      <c r="AC2095" s="226">
        <v>0</v>
      </c>
      <c r="AD2095" s="226">
        <v>0</v>
      </c>
      <c r="AE2095" s="226">
        <v>0</v>
      </c>
      <c r="AF2095" s="226">
        <v>0</v>
      </c>
      <c r="AG2095" s="226">
        <v>0</v>
      </c>
      <c r="AH2095" s="226">
        <v>0</v>
      </c>
      <c r="AI2095" s="226">
        <v>0</v>
      </c>
      <c r="AJ2095" s="226">
        <v>0</v>
      </c>
    </row>
    <row r="2096" spans="1:36" x14ac:dyDescent="0.25">
      <c r="A2096" s="17"/>
      <c r="B2096" s="226" t="s">
        <v>2265</v>
      </c>
      <c r="D2096" s="226">
        <v>0.35199999999999998</v>
      </c>
      <c r="E2096" s="226">
        <v>0.39600000000000002</v>
      </c>
      <c r="F2096" s="226">
        <v>0.32700000000000001</v>
      </c>
      <c r="G2096" s="226">
        <v>0.20699999999999999</v>
      </c>
      <c r="H2096" s="226">
        <v>0.26100000000000001</v>
      </c>
      <c r="I2096" s="226">
        <v>0.27900000000000003</v>
      </c>
      <c r="J2096" s="226">
        <v>0.29499999999999998</v>
      </c>
      <c r="K2096" s="226">
        <v>0.34300000000000003</v>
      </c>
      <c r="L2096" s="226">
        <v>0.36499999999999999</v>
      </c>
      <c r="M2096" s="226">
        <v>0.38200000000000001</v>
      </c>
      <c r="N2096" s="226">
        <v>0.39900000000000002</v>
      </c>
      <c r="O2096" s="226">
        <v>0.41199999999999998</v>
      </c>
      <c r="P2096" s="226">
        <v>0.42399999999999999</v>
      </c>
      <c r="Q2096" s="226">
        <v>0.433</v>
      </c>
      <c r="R2096" s="226">
        <v>0.44</v>
      </c>
      <c r="S2096" s="226">
        <v>0.44500000000000001</v>
      </c>
      <c r="T2096" s="226">
        <v>0.44600000000000001</v>
      </c>
      <c r="U2096" s="226">
        <v>0.45100000000000001</v>
      </c>
      <c r="V2096" s="226">
        <v>0.45500000000000002</v>
      </c>
      <c r="W2096" s="226">
        <v>0.46100000000000002</v>
      </c>
      <c r="X2096" s="226">
        <v>0.46700000000000003</v>
      </c>
      <c r="Y2096" s="226">
        <v>0.47299999999999998</v>
      </c>
      <c r="Z2096" s="226">
        <v>0.47899999999999998</v>
      </c>
      <c r="AA2096" s="226">
        <v>0.48499999999999999</v>
      </c>
      <c r="AB2096" s="226">
        <v>0.48899999999999999</v>
      </c>
      <c r="AC2096" s="226">
        <v>0.49399999999999999</v>
      </c>
      <c r="AD2096" s="226">
        <v>0.498</v>
      </c>
      <c r="AE2096" s="226">
        <v>0.502</v>
      </c>
      <c r="AF2096" s="226">
        <v>0.50600000000000001</v>
      </c>
      <c r="AG2096" s="226">
        <v>0.51100000000000001</v>
      </c>
      <c r="AH2096" s="226">
        <v>0.51500000000000001</v>
      </c>
      <c r="AI2096" s="226">
        <v>0.51900000000000002</v>
      </c>
      <c r="AJ2096" s="226">
        <v>0.52400000000000002</v>
      </c>
    </row>
    <row r="2097" spans="1:36" x14ac:dyDescent="0.25">
      <c r="A2097" s="17"/>
      <c r="B2097" s="226" t="s">
        <v>2220</v>
      </c>
      <c r="D2097" s="226">
        <v>7.3570000000000002</v>
      </c>
      <c r="E2097" s="226">
        <v>7.359</v>
      </c>
      <c r="F2097" s="226">
        <v>7.3579999999999997</v>
      </c>
      <c r="G2097" s="226">
        <v>7.3520000000000003</v>
      </c>
      <c r="H2097" s="226">
        <v>7.3440000000000003</v>
      </c>
      <c r="I2097" s="226">
        <v>7.3339999999999996</v>
      </c>
      <c r="J2097" s="226">
        <v>7.3209999999999997</v>
      </c>
      <c r="K2097" s="226">
        <v>8.0359999999999996</v>
      </c>
      <c r="L2097" s="226">
        <v>8.0180000000000007</v>
      </c>
      <c r="M2097" s="226">
        <v>8</v>
      </c>
      <c r="N2097" s="226">
        <v>7.9809999999999999</v>
      </c>
      <c r="O2097" s="226">
        <v>7.9619999999999997</v>
      </c>
      <c r="P2097" s="226">
        <v>7.944</v>
      </c>
      <c r="Q2097" s="226">
        <v>7.9279999999999999</v>
      </c>
      <c r="R2097" s="226">
        <v>7.9119999999999999</v>
      </c>
      <c r="S2097" s="226">
        <v>7.8970000000000002</v>
      </c>
      <c r="T2097" s="226">
        <v>7.883</v>
      </c>
      <c r="U2097" s="226">
        <v>7.87</v>
      </c>
      <c r="V2097" s="226">
        <v>7.859</v>
      </c>
      <c r="W2097" s="226">
        <v>7.8479999999999999</v>
      </c>
      <c r="X2097" s="226">
        <v>7.8380000000000001</v>
      </c>
      <c r="Y2097" s="226">
        <v>7.8289999999999997</v>
      </c>
      <c r="Z2097" s="226">
        <v>7.8209999999999997</v>
      </c>
      <c r="AA2097" s="226">
        <v>7.8140000000000001</v>
      </c>
      <c r="AB2097" s="226">
        <v>7.8070000000000004</v>
      </c>
      <c r="AC2097" s="226">
        <v>7.8</v>
      </c>
      <c r="AD2097" s="226">
        <v>7.7939999999999996</v>
      </c>
      <c r="AE2097" s="226">
        <v>7.7880000000000003</v>
      </c>
      <c r="AF2097" s="226">
        <v>7.7830000000000004</v>
      </c>
      <c r="AG2097" s="226">
        <v>7.7789999999999999</v>
      </c>
      <c r="AH2097" s="226">
        <v>7.774</v>
      </c>
      <c r="AI2097" s="226">
        <v>7.77</v>
      </c>
      <c r="AJ2097" s="226">
        <v>7.766</v>
      </c>
    </row>
    <row r="2098" spans="1:36" x14ac:dyDescent="0.25">
      <c r="A2098" s="17"/>
      <c r="B2098" s="226" t="s">
        <v>2412</v>
      </c>
    </row>
    <row r="2099" spans="1:36" x14ac:dyDescent="0.25">
      <c r="A2099" s="17"/>
      <c r="B2099" s="226" t="s">
        <v>342</v>
      </c>
      <c r="D2099" s="226">
        <v>1.7190000000000001</v>
      </c>
      <c r="E2099" s="226">
        <v>1.964</v>
      </c>
      <c r="F2099" s="226">
        <v>1.5149999999999999</v>
      </c>
      <c r="G2099" s="226">
        <v>1.7450000000000001</v>
      </c>
      <c r="H2099" s="226">
        <v>1.758</v>
      </c>
      <c r="I2099" s="226">
        <v>1.8460000000000001</v>
      </c>
      <c r="J2099" s="226">
        <v>1.7869999999999999</v>
      </c>
      <c r="K2099" s="226">
        <v>1.8029999999999999</v>
      </c>
      <c r="L2099" s="226">
        <v>1.919</v>
      </c>
      <c r="M2099" s="226">
        <v>1.9339999999999999</v>
      </c>
      <c r="N2099" s="226">
        <v>1.931</v>
      </c>
      <c r="O2099" s="226">
        <v>1.9159999999999999</v>
      </c>
      <c r="P2099" s="226">
        <v>1.8939999999999999</v>
      </c>
      <c r="Q2099" s="226">
        <v>1.8839999999999999</v>
      </c>
      <c r="R2099" s="226">
        <v>1.8959999999999999</v>
      </c>
      <c r="S2099" s="226">
        <v>1.901</v>
      </c>
      <c r="T2099" s="226">
        <v>1.923</v>
      </c>
      <c r="U2099" s="226">
        <v>1.9390000000000001</v>
      </c>
      <c r="V2099" s="226">
        <v>1.9550000000000001</v>
      </c>
      <c r="W2099" s="226">
        <v>1.9690000000000001</v>
      </c>
      <c r="X2099" s="226">
        <v>1.9830000000000001</v>
      </c>
      <c r="Y2099" s="226">
        <v>1.9790000000000001</v>
      </c>
      <c r="Z2099" s="226">
        <v>1.976</v>
      </c>
      <c r="AA2099" s="226">
        <v>1.9810000000000001</v>
      </c>
      <c r="AB2099" s="226">
        <v>2.0009999999999999</v>
      </c>
      <c r="AC2099" s="226">
        <v>2.0099999999999998</v>
      </c>
      <c r="AD2099" s="226">
        <v>2.004</v>
      </c>
      <c r="AE2099" s="226">
        <v>1.996</v>
      </c>
      <c r="AF2099" s="226">
        <v>1.992</v>
      </c>
      <c r="AG2099" s="226">
        <v>1.9730000000000001</v>
      </c>
      <c r="AH2099" s="226">
        <v>1.9490000000000001</v>
      </c>
      <c r="AI2099" s="226">
        <v>1.944</v>
      </c>
      <c r="AJ2099" s="226">
        <v>1.9490000000000001</v>
      </c>
    </row>
    <row r="2100" spans="1:36" x14ac:dyDescent="0.25">
      <c r="A2100" s="17"/>
      <c r="B2100" s="226" t="s">
        <v>2217</v>
      </c>
      <c r="D2100" s="226">
        <v>-83.364000000000004</v>
      </c>
      <c r="E2100" s="226">
        <v>-92.070999999999998</v>
      </c>
      <c r="F2100" s="226">
        <v>-75.28</v>
      </c>
      <c r="G2100" s="226">
        <v>-84.296000000000006</v>
      </c>
      <c r="H2100" s="226">
        <v>-84.488</v>
      </c>
      <c r="I2100" s="226">
        <v>-88.698999999999998</v>
      </c>
      <c r="J2100" s="226">
        <v>-85.763999999999996</v>
      </c>
      <c r="K2100" s="226">
        <v>-86.063999999999993</v>
      </c>
      <c r="L2100" s="226">
        <v>-91.212999999999994</v>
      </c>
      <c r="M2100" s="226">
        <v>-91.695999999999998</v>
      </c>
      <c r="N2100" s="226">
        <v>-91.319000000000003</v>
      </c>
      <c r="O2100" s="226">
        <v>-90.444000000000003</v>
      </c>
      <c r="P2100" s="226">
        <v>-89.207999999999998</v>
      </c>
      <c r="Q2100" s="226">
        <v>-88.629000000000005</v>
      </c>
      <c r="R2100" s="226">
        <v>-89.072000000000003</v>
      </c>
      <c r="S2100" s="226">
        <v>-89.215999999999994</v>
      </c>
      <c r="T2100" s="226">
        <v>-90.305000000000007</v>
      </c>
      <c r="U2100" s="226">
        <v>-91.081000000000003</v>
      </c>
      <c r="V2100" s="226">
        <v>-91.823999999999998</v>
      </c>
      <c r="W2100" s="226">
        <v>-92.484999999999999</v>
      </c>
      <c r="X2100" s="226">
        <v>-93.15</v>
      </c>
      <c r="Y2100" s="226">
        <v>-92.977999999999994</v>
      </c>
      <c r="Z2100" s="226">
        <v>-92.858999999999995</v>
      </c>
      <c r="AA2100" s="226">
        <v>-93.105999999999995</v>
      </c>
      <c r="AB2100" s="226">
        <v>-94.085999999999999</v>
      </c>
      <c r="AC2100" s="226">
        <v>-94.554000000000002</v>
      </c>
      <c r="AD2100" s="226">
        <v>-94.188999999999993</v>
      </c>
      <c r="AE2100" s="226">
        <v>-93.825000000000003</v>
      </c>
      <c r="AF2100" s="226">
        <v>-93.597999999999999</v>
      </c>
      <c r="AG2100" s="226">
        <v>-92.63</v>
      </c>
      <c r="AH2100" s="226">
        <v>-91.525000000000006</v>
      </c>
      <c r="AI2100" s="226">
        <v>-91.308000000000007</v>
      </c>
      <c r="AJ2100" s="226">
        <v>-91.548000000000002</v>
      </c>
    </row>
    <row r="2101" spans="1:36" x14ac:dyDescent="0.25">
      <c r="A2101" s="17"/>
      <c r="B2101" s="226" t="s">
        <v>22</v>
      </c>
      <c r="D2101" s="226">
        <v>0.13800000000000001</v>
      </c>
      <c r="E2101" s="226">
        <v>0.22900000000000001</v>
      </c>
      <c r="F2101" s="226">
        <v>0.17499999999999999</v>
      </c>
      <c r="G2101" s="226">
        <v>0.19</v>
      </c>
      <c r="H2101" s="226">
        <v>0.19</v>
      </c>
      <c r="I2101" s="226">
        <v>0.2</v>
      </c>
      <c r="J2101" s="226">
        <v>0.192</v>
      </c>
      <c r="K2101" s="226">
        <v>0.19800000000000001</v>
      </c>
      <c r="L2101" s="226">
        <v>0.215</v>
      </c>
      <c r="M2101" s="226">
        <v>0.218</v>
      </c>
      <c r="N2101" s="226">
        <v>0.22</v>
      </c>
      <c r="O2101" s="226">
        <v>0.219</v>
      </c>
      <c r="P2101" s="226">
        <v>0.217</v>
      </c>
      <c r="Q2101" s="226">
        <v>0.217</v>
      </c>
      <c r="R2101" s="226">
        <v>0.22</v>
      </c>
      <c r="S2101" s="226">
        <v>0.221</v>
      </c>
      <c r="T2101" s="226">
        <v>0.223</v>
      </c>
      <c r="U2101" s="226">
        <v>0.22500000000000001</v>
      </c>
      <c r="V2101" s="226">
        <v>0.22700000000000001</v>
      </c>
      <c r="W2101" s="226">
        <v>0.22900000000000001</v>
      </c>
      <c r="X2101" s="226">
        <v>0.23</v>
      </c>
      <c r="Y2101" s="226">
        <v>0.23</v>
      </c>
      <c r="Z2101" s="226">
        <v>0.22900000000000001</v>
      </c>
      <c r="AA2101" s="226">
        <v>0.23</v>
      </c>
      <c r="AB2101" s="226">
        <v>0.23200000000000001</v>
      </c>
      <c r="AC2101" s="226">
        <v>0.23300000000000001</v>
      </c>
      <c r="AD2101" s="226">
        <v>0.23300000000000001</v>
      </c>
      <c r="AE2101" s="226">
        <v>0.23300000000000001</v>
      </c>
      <c r="AF2101" s="226">
        <v>0.23300000000000001</v>
      </c>
      <c r="AG2101" s="226">
        <v>0.23200000000000001</v>
      </c>
      <c r="AH2101" s="226">
        <v>0.22800000000000001</v>
      </c>
      <c r="AI2101" s="226">
        <v>0.22800000000000001</v>
      </c>
      <c r="AJ2101" s="226">
        <v>0.22900000000000001</v>
      </c>
    </row>
    <row r="2102" spans="1:36" x14ac:dyDescent="0.25">
      <c r="A2102" s="17"/>
      <c r="B2102" s="226" t="s">
        <v>2399</v>
      </c>
      <c r="D2102" s="226">
        <v>0</v>
      </c>
      <c r="E2102" s="226">
        <v>0</v>
      </c>
      <c r="F2102" s="226">
        <v>0</v>
      </c>
      <c r="G2102" s="226">
        <v>0</v>
      </c>
      <c r="H2102" s="226">
        <v>0</v>
      </c>
      <c r="I2102" s="226">
        <v>0</v>
      </c>
      <c r="J2102" s="226">
        <v>0</v>
      </c>
      <c r="K2102" s="226">
        <v>0</v>
      </c>
      <c r="L2102" s="226">
        <v>0</v>
      </c>
      <c r="M2102" s="226">
        <v>0</v>
      </c>
      <c r="N2102" s="226">
        <v>0</v>
      </c>
      <c r="O2102" s="226">
        <v>0</v>
      </c>
      <c r="P2102" s="226">
        <v>0</v>
      </c>
      <c r="Q2102" s="226">
        <v>0</v>
      </c>
      <c r="R2102" s="226">
        <v>0</v>
      </c>
      <c r="S2102" s="226">
        <v>0</v>
      </c>
      <c r="T2102" s="226">
        <v>0</v>
      </c>
      <c r="U2102" s="226">
        <v>0</v>
      </c>
      <c r="V2102" s="226">
        <v>0</v>
      </c>
      <c r="W2102" s="226">
        <v>0</v>
      </c>
      <c r="X2102" s="226">
        <v>0</v>
      </c>
      <c r="Y2102" s="226">
        <v>0</v>
      </c>
      <c r="Z2102" s="226">
        <v>0</v>
      </c>
      <c r="AA2102" s="226">
        <v>0</v>
      </c>
      <c r="AB2102" s="226">
        <v>0</v>
      </c>
      <c r="AC2102" s="226">
        <v>0</v>
      </c>
      <c r="AD2102" s="226">
        <v>0</v>
      </c>
      <c r="AE2102" s="226">
        <v>0</v>
      </c>
      <c r="AF2102" s="226">
        <v>0</v>
      </c>
      <c r="AG2102" s="226">
        <v>0</v>
      </c>
      <c r="AH2102" s="226">
        <v>0</v>
      </c>
      <c r="AI2102" s="226">
        <v>0</v>
      </c>
      <c r="AJ2102" s="226">
        <v>0</v>
      </c>
    </row>
    <row r="2103" spans="1:36" x14ac:dyDescent="0.25">
      <c r="A2103" s="17"/>
      <c r="B2103" s="226" t="s">
        <v>2265</v>
      </c>
      <c r="D2103" s="226">
        <v>0</v>
      </c>
      <c r="E2103" s="226">
        <v>0</v>
      </c>
      <c r="F2103" s="226">
        <v>0</v>
      </c>
      <c r="G2103" s="226">
        <v>0</v>
      </c>
      <c r="H2103" s="226">
        <v>0</v>
      </c>
      <c r="I2103" s="226">
        <v>0</v>
      </c>
      <c r="J2103" s="226">
        <v>0</v>
      </c>
      <c r="K2103" s="226">
        <v>0</v>
      </c>
      <c r="L2103" s="226">
        <v>0</v>
      </c>
      <c r="M2103" s="226">
        <v>0</v>
      </c>
      <c r="N2103" s="226">
        <v>0</v>
      </c>
      <c r="O2103" s="226">
        <v>0</v>
      </c>
      <c r="P2103" s="226">
        <v>0</v>
      </c>
      <c r="Q2103" s="226">
        <v>0</v>
      </c>
      <c r="R2103" s="226">
        <v>0</v>
      </c>
      <c r="S2103" s="226">
        <v>0</v>
      </c>
      <c r="T2103" s="226">
        <v>0</v>
      </c>
      <c r="U2103" s="226">
        <v>0</v>
      </c>
      <c r="V2103" s="226">
        <v>0</v>
      </c>
      <c r="W2103" s="226">
        <v>0</v>
      </c>
      <c r="X2103" s="226">
        <v>0</v>
      </c>
      <c r="Y2103" s="226">
        <v>0</v>
      </c>
      <c r="Z2103" s="226">
        <v>0</v>
      </c>
      <c r="AA2103" s="226">
        <v>0</v>
      </c>
      <c r="AB2103" s="226">
        <v>0</v>
      </c>
      <c r="AC2103" s="226">
        <v>0</v>
      </c>
      <c r="AD2103" s="226">
        <v>0</v>
      </c>
      <c r="AE2103" s="226">
        <v>0</v>
      </c>
      <c r="AF2103" s="226">
        <v>0</v>
      </c>
      <c r="AG2103" s="226">
        <v>0</v>
      </c>
      <c r="AH2103" s="226">
        <v>0</v>
      </c>
      <c r="AI2103" s="226">
        <v>0</v>
      </c>
      <c r="AJ2103" s="226">
        <v>0</v>
      </c>
    </row>
    <row r="2104" spans="1:36" x14ac:dyDescent="0.25">
      <c r="A2104" s="17"/>
      <c r="B2104" s="226" t="s">
        <v>2220</v>
      </c>
      <c r="D2104" s="226">
        <v>607.15599999999995</v>
      </c>
      <c r="E2104" s="226">
        <v>620.82000000000005</v>
      </c>
      <c r="F2104" s="226">
        <v>506.60300000000001</v>
      </c>
      <c r="G2104" s="226">
        <v>568.43799999999999</v>
      </c>
      <c r="H2104" s="226">
        <v>564.89599999999996</v>
      </c>
      <c r="I2104" s="226">
        <v>592.19200000000001</v>
      </c>
      <c r="J2104" s="226">
        <v>572.68600000000004</v>
      </c>
      <c r="K2104" s="226">
        <v>576.20500000000004</v>
      </c>
      <c r="L2104" s="226">
        <v>611.44799999999998</v>
      </c>
      <c r="M2104" s="226">
        <v>615.16200000000003</v>
      </c>
      <c r="N2104" s="226">
        <v>613.18100000000004</v>
      </c>
      <c r="O2104" s="226">
        <v>607.61400000000003</v>
      </c>
      <c r="P2104" s="226">
        <v>599.86699999999996</v>
      </c>
      <c r="Q2104" s="226">
        <v>596.34400000000005</v>
      </c>
      <c r="R2104" s="226">
        <v>599.52200000000005</v>
      </c>
      <c r="S2104" s="226">
        <v>600.73900000000003</v>
      </c>
      <c r="T2104" s="226">
        <v>607.62099999999998</v>
      </c>
      <c r="U2104" s="226">
        <v>612.63199999999995</v>
      </c>
      <c r="V2104" s="226">
        <v>617.452</v>
      </c>
      <c r="W2104" s="226">
        <v>621.87599999999998</v>
      </c>
      <c r="X2104" s="226">
        <v>626.21100000000001</v>
      </c>
      <c r="Y2104" s="226">
        <v>625.03499999999997</v>
      </c>
      <c r="Z2104" s="226">
        <v>623.85799999999995</v>
      </c>
      <c r="AA2104" s="226">
        <v>625.476</v>
      </c>
      <c r="AB2104" s="226">
        <v>631.76700000000005</v>
      </c>
      <c r="AC2104" s="226">
        <v>634.62800000000004</v>
      </c>
      <c r="AD2104" s="226">
        <v>632.375</v>
      </c>
      <c r="AE2104" s="226">
        <v>629.94500000000005</v>
      </c>
      <c r="AF2104" s="226">
        <v>628.38599999999997</v>
      </c>
      <c r="AG2104" s="226">
        <v>622.23199999999997</v>
      </c>
      <c r="AH2104" s="226">
        <v>614.55499999999995</v>
      </c>
      <c r="AI2104" s="226">
        <v>612.923</v>
      </c>
      <c r="AJ2104" s="226">
        <v>614.62300000000005</v>
      </c>
    </row>
    <row r="2105" spans="1:36" x14ac:dyDescent="0.25">
      <c r="A2105" s="17"/>
      <c r="B2105" s="226" t="s">
        <v>2225</v>
      </c>
    </row>
    <row r="2106" spans="1:36" x14ac:dyDescent="0.25">
      <c r="A2106" s="17"/>
      <c r="B2106" s="226" t="s">
        <v>342</v>
      </c>
      <c r="D2106" s="226">
        <v>276.63099999999997</v>
      </c>
      <c r="E2106" s="226">
        <v>295.13400000000001</v>
      </c>
      <c r="F2106" s="226">
        <v>226.99199999999999</v>
      </c>
      <c r="G2106" s="226">
        <v>270.04899999999998</v>
      </c>
      <c r="H2106" s="226">
        <v>277.20600000000002</v>
      </c>
      <c r="I2106" s="226">
        <v>280.26499999999999</v>
      </c>
      <c r="J2106" s="226">
        <v>282.23399999999998</v>
      </c>
      <c r="K2106" s="226">
        <v>286.63400000000001</v>
      </c>
      <c r="L2106" s="226">
        <v>287.47199999999998</v>
      </c>
      <c r="M2106" s="226">
        <v>286.91399999999999</v>
      </c>
      <c r="N2106" s="226">
        <v>285.58499999999998</v>
      </c>
      <c r="O2106" s="226">
        <v>287.61500000000001</v>
      </c>
      <c r="P2106" s="226">
        <v>287.483</v>
      </c>
      <c r="Q2106" s="226">
        <v>285.505</v>
      </c>
      <c r="R2106" s="226">
        <v>285.16199999999998</v>
      </c>
      <c r="S2106" s="226">
        <v>283.40800000000002</v>
      </c>
      <c r="T2106" s="226">
        <v>282.72300000000001</v>
      </c>
      <c r="U2106" s="226">
        <v>281.839</v>
      </c>
      <c r="V2106" s="226">
        <v>281.416</v>
      </c>
      <c r="W2106" s="226">
        <v>282.39600000000002</v>
      </c>
      <c r="X2106" s="226">
        <v>282.76299999999998</v>
      </c>
      <c r="Y2106" s="226">
        <v>281.17200000000003</v>
      </c>
      <c r="Z2106" s="226">
        <v>278.94299999999998</v>
      </c>
      <c r="AA2106" s="226">
        <v>278.779</v>
      </c>
      <c r="AB2106" s="226">
        <v>278.89600000000002</v>
      </c>
      <c r="AC2106" s="226">
        <v>278.31900000000002</v>
      </c>
      <c r="AD2106" s="226">
        <v>276.875</v>
      </c>
      <c r="AE2106" s="226">
        <v>273.91199999999998</v>
      </c>
      <c r="AF2106" s="226">
        <v>271.98399999999998</v>
      </c>
      <c r="AG2106" s="226">
        <v>269.72800000000001</v>
      </c>
      <c r="AH2106" s="226">
        <v>264.72300000000001</v>
      </c>
      <c r="AI2106" s="226">
        <v>262.815</v>
      </c>
      <c r="AJ2106" s="226">
        <v>264.23200000000003</v>
      </c>
    </row>
    <row r="2107" spans="1:36" x14ac:dyDescent="0.25">
      <c r="A2107" s="17"/>
      <c r="B2107" s="226" t="s">
        <v>2217</v>
      </c>
      <c r="D2107" s="226">
        <v>407.85700000000003</v>
      </c>
      <c r="E2107" s="226">
        <v>362.08199999999999</v>
      </c>
      <c r="F2107" s="226">
        <v>304.57299999999998</v>
      </c>
      <c r="G2107" s="226">
        <v>280.46899999999999</v>
      </c>
      <c r="H2107" s="226">
        <v>284.37799999999999</v>
      </c>
      <c r="I2107" s="226">
        <v>282.14499999999998</v>
      </c>
      <c r="J2107" s="226">
        <v>286.70699999999999</v>
      </c>
      <c r="K2107" s="226">
        <v>288.21100000000001</v>
      </c>
      <c r="L2107" s="226">
        <v>275.24099999999999</v>
      </c>
      <c r="M2107" s="226">
        <v>264.81900000000002</v>
      </c>
      <c r="N2107" s="226">
        <v>254.68100000000001</v>
      </c>
      <c r="O2107" s="226">
        <v>251.351</v>
      </c>
      <c r="P2107" s="226">
        <v>247.53200000000001</v>
      </c>
      <c r="Q2107" s="226">
        <v>241.39099999999999</v>
      </c>
      <c r="R2107" s="226">
        <v>236.65899999999999</v>
      </c>
      <c r="S2107" s="226">
        <v>231.00299999999999</v>
      </c>
      <c r="T2107" s="226">
        <v>226.714</v>
      </c>
      <c r="U2107" s="226">
        <v>224.74600000000001</v>
      </c>
      <c r="V2107" s="226">
        <v>223.31800000000001</v>
      </c>
      <c r="W2107" s="226">
        <v>223.37700000000001</v>
      </c>
      <c r="X2107" s="226">
        <v>222.744</v>
      </c>
      <c r="Y2107" s="226">
        <v>220.94499999999999</v>
      </c>
      <c r="Z2107" s="226">
        <v>218.19</v>
      </c>
      <c r="AA2107" s="226">
        <v>217.46299999999999</v>
      </c>
      <c r="AB2107" s="226">
        <v>216.46100000000001</v>
      </c>
      <c r="AC2107" s="226">
        <v>215.006</v>
      </c>
      <c r="AD2107" s="226">
        <v>213.535</v>
      </c>
      <c r="AE2107" s="226">
        <v>210.41399999999999</v>
      </c>
      <c r="AF2107" s="226">
        <v>208.24199999999999</v>
      </c>
      <c r="AG2107" s="226">
        <v>206.31700000000001</v>
      </c>
      <c r="AH2107" s="226">
        <v>201.542</v>
      </c>
      <c r="AI2107" s="226">
        <v>199.226</v>
      </c>
      <c r="AJ2107" s="226">
        <v>199.93199999999999</v>
      </c>
    </row>
    <row r="2108" spans="1:36" x14ac:dyDescent="0.25">
      <c r="A2108" s="17"/>
      <c r="B2108" s="226" t="s">
        <v>2265</v>
      </c>
      <c r="D2108" s="226">
        <v>22.861999999999998</v>
      </c>
      <c r="E2108" s="226">
        <v>102.84</v>
      </c>
      <c r="F2108" s="226">
        <v>55.372</v>
      </c>
      <c r="G2108" s="226">
        <v>75.003</v>
      </c>
      <c r="H2108" s="226">
        <v>73.144999999999996</v>
      </c>
      <c r="I2108" s="226">
        <v>78.349999999999994</v>
      </c>
      <c r="J2108" s="226">
        <v>81.644000000000005</v>
      </c>
      <c r="K2108" s="226">
        <v>85.846999999999994</v>
      </c>
      <c r="L2108" s="226">
        <v>89.561000000000007</v>
      </c>
      <c r="M2108" s="226">
        <v>92.394000000000005</v>
      </c>
      <c r="N2108" s="226">
        <v>94.905000000000001</v>
      </c>
      <c r="O2108" s="226">
        <v>97.784999999999997</v>
      </c>
      <c r="P2108" s="226">
        <v>99.558000000000007</v>
      </c>
      <c r="Q2108" s="226">
        <v>101.01300000000001</v>
      </c>
      <c r="R2108" s="226">
        <v>102.666</v>
      </c>
      <c r="S2108" s="226">
        <v>103.33</v>
      </c>
      <c r="T2108" s="226">
        <v>104.1</v>
      </c>
      <c r="U2108" s="226">
        <v>104.753</v>
      </c>
      <c r="V2108" s="226">
        <v>105.48099999999999</v>
      </c>
      <c r="W2108" s="226">
        <v>106.56</v>
      </c>
      <c r="X2108" s="226">
        <v>107.41</v>
      </c>
      <c r="Y2108" s="226">
        <v>107.51300000000001</v>
      </c>
      <c r="Z2108" s="226">
        <v>107.256</v>
      </c>
      <c r="AA2108" s="226">
        <v>107.83199999999999</v>
      </c>
      <c r="AB2108" s="226">
        <v>108.65900000000001</v>
      </c>
      <c r="AC2108" s="226">
        <v>109.095</v>
      </c>
      <c r="AD2108" s="226">
        <v>109.08799999999999</v>
      </c>
      <c r="AE2108" s="226">
        <v>108.465</v>
      </c>
      <c r="AF2108" s="226">
        <v>108.248</v>
      </c>
      <c r="AG2108" s="226">
        <v>107.864</v>
      </c>
      <c r="AH2108" s="226">
        <v>106.328</v>
      </c>
      <c r="AI2108" s="226">
        <v>106.009</v>
      </c>
      <c r="AJ2108" s="226">
        <v>107.012</v>
      </c>
    </row>
    <row r="2109" spans="1:36" x14ac:dyDescent="0.25">
      <c r="A2109" s="17"/>
      <c r="B2109" s="226" t="s">
        <v>2220</v>
      </c>
      <c r="D2109" s="226">
        <v>0</v>
      </c>
      <c r="E2109" s="226">
        <v>0</v>
      </c>
      <c r="F2109" s="226">
        <v>0</v>
      </c>
      <c r="G2109" s="226">
        <v>0</v>
      </c>
      <c r="H2109" s="226">
        <v>0</v>
      </c>
      <c r="I2109" s="226">
        <v>0</v>
      </c>
      <c r="J2109" s="226">
        <v>0</v>
      </c>
      <c r="K2109" s="226">
        <v>0</v>
      </c>
      <c r="L2109" s="226">
        <v>0</v>
      </c>
      <c r="M2109" s="226">
        <v>0</v>
      </c>
      <c r="N2109" s="226">
        <v>0</v>
      </c>
      <c r="O2109" s="226">
        <v>0</v>
      </c>
      <c r="P2109" s="226">
        <v>0</v>
      </c>
      <c r="Q2109" s="226">
        <v>0</v>
      </c>
      <c r="R2109" s="226">
        <v>0</v>
      </c>
      <c r="S2109" s="226">
        <v>0</v>
      </c>
      <c r="T2109" s="226">
        <v>0</v>
      </c>
      <c r="U2109" s="226">
        <v>0</v>
      </c>
      <c r="V2109" s="226">
        <v>0</v>
      </c>
      <c r="W2109" s="226">
        <v>0</v>
      </c>
      <c r="X2109" s="226">
        <v>0</v>
      </c>
      <c r="Y2109" s="226">
        <v>0</v>
      </c>
      <c r="Z2109" s="226">
        <v>0</v>
      </c>
      <c r="AA2109" s="226">
        <v>0</v>
      </c>
      <c r="AB2109" s="226">
        <v>0</v>
      </c>
      <c r="AC2109" s="226">
        <v>0</v>
      </c>
      <c r="AD2109" s="226">
        <v>0</v>
      </c>
      <c r="AE2109" s="226">
        <v>0</v>
      </c>
      <c r="AF2109" s="226">
        <v>0</v>
      </c>
      <c r="AG2109" s="226">
        <v>0</v>
      </c>
      <c r="AH2109" s="226">
        <v>0</v>
      </c>
      <c r="AI2109" s="226">
        <v>0</v>
      </c>
      <c r="AJ2109" s="226">
        <v>0</v>
      </c>
    </row>
    <row r="2110" spans="1:36" x14ac:dyDescent="0.25">
      <c r="A2110" s="17"/>
      <c r="B2110" s="226" t="s">
        <v>22</v>
      </c>
      <c r="D2110" s="226">
        <v>18.722999999999999</v>
      </c>
      <c r="E2110" s="226">
        <v>20.510999999999999</v>
      </c>
      <c r="F2110" s="226">
        <v>17.106999999999999</v>
      </c>
      <c r="G2110" s="226">
        <v>18.422000000000001</v>
      </c>
      <c r="H2110" s="226">
        <v>18.696999999999999</v>
      </c>
      <c r="I2110" s="226">
        <v>19.038</v>
      </c>
      <c r="J2110" s="226">
        <v>18.783000000000001</v>
      </c>
      <c r="K2110" s="226">
        <v>19.039000000000001</v>
      </c>
      <c r="L2110" s="226">
        <v>19.693999999999999</v>
      </c>
      <c r="M2110" s="226">
        <v>19.677</v>
      </c>
      <c r="N2110" s="226">
        <v>19.564</v>
      </c>
      <c r="O2110" s="226">
        <v>19.484000000000002</v>
      </c>
      <c r="P2110" s="226">
        <v>19.321000000000002</v>
      </c>
      <c r="Q2110" s="226">
        <v>19.184999999999999</v>
      </c>
      <c r="R2110" s="226">
        <v>19.213000000000001</v>
      </c>
      <c r="S2110" s="226">
        <v>19.164000000000001</v>
      </c>
      <c r="T2110" s="226">
        <v>19.213999999999999</v>
      </c>
      <c r="U2110" s="226">
        <v>19.239999999999998</v>
      </c>
      <c r="V2110" s="226">
        <v>19.283000000000001</v>
      </c>
      <c r="W2110" s="226">
        <v>19.38</v>
      </c>
      <c r="X2110" s="226">
        <v>19.45</v>
      </c>
      <c r="Y2110" s="226">
        <v>19.366</v>
      </c>
      <c r="Z2110" s="226">
        <v>19.241</v>
      </c>
      <c r="AA2110" s="226">
        <v>19.248999999999999</v>
      </c>
      <c r="AB2110" s="226">
        <v>19.324999999999999</v>
      </c>
      <c r="AC2110" s="226">
        <v>19.324999999999999</v>
      </c>
      <c r="AD2110" s="226">
        <v>19.236999999999998</v>
      </c>
      <c r="AE2110" s="226">
        <v>19.082999999999998</v>
      </c>
      <c r="AF2110" s="226">
        <v>18.98</v>
      </c>
      <c r="AG2110" s="226">
        <v>18.806999999999999</v>
      </c>
      <c r="AH2110" s="226">
        <v>18.489000000000001</v>
      </c>
      <c r="AI2110" s="226">
        <v>18.38</v>
      </c>
      <c r="AJ2110" s="226">
        <v>18.448</v>
      </c>
    </row>
    <row r="2111" spans="1:36" x14ac:dyDescent="0.25">
      <c r="A2111" s="17"/>
      <c r="B2111" s="226" t="s">
        <v>2399</v>
      </c>
      <c r="D2111" s="226">
        <v>614.51300000000003</v>
      </c>
      <c r="E2111" s="226">
        <v>628.17899999999997</v>
      </c>
      <c r="F2111" s="226">
        <v>513.96</v>
      </c>
      <c r="G2111" s="226">
        <v>575.78899999999999</v>
      </c>
      <c r="H2111" s="226">
        <v>572.24</v>
      </c>
      <c r="I2111" s="226">
        <v>599.52599999999995</v>
      </c>
      <c r="J2111" s="226">
        <v>580.00699999999995</v>
      </c>
      <c r="K2111" s="226">
        <v>584.24199999999996</v>
      </c>
      <c r="L2111" s="226">
        <v>619.46600000000001</v>
      </c>
      <c r="M2111" s="226">
        <v>623.16200000000003</v>
      </c>
      <c r="N2111" s="226">
        <v>621.16200000000003</v>
      </c>
      <c r="O2111" s="226">
        <v>615.577</v>
      </c>
      <c r="P2111" s="226">
        <v>607.81200000000001</v>
      </c>
      <c r="Q2111" s="226">
        <v>604.27099999999996</v>
      </c>
      <c r="R2111" s="226">
        <v>607.43299999999999</v>
      </c>
      <c r="S2111" s="226">
        <v>608.63599999999997</v>
      </c>
      <c r="T2111" s="226">
        <v>615.505</v>
      </c>
      <c r="U2111" s="226">
        <v>620.50300000000004</v>
      </c>
      <c r="V2111" s="226">
        <v>625.31100000000004</v>
      </c>
      <c r="W2111" s="226">
        <v>629.72400000000005</v>
      </c>
      <c r="X2111" s="226">
        <v>634.04899999999998</v>
      </c>
      <c r="Y2111" s="226">
        <v>632.86400000000003</v>
      </c>
      <c r="Z2111" s="226">
        <v>631.67899999999997</v>
      </c>
      <c r="AA2111" s="226">
        <v>633.28899999999999</v>
      </c>
      <c r="AB2111" s="226">
        <v>639.57299999999998</v>
      </c>
      <c r="AC2111" s="226">
        <v>642.428</v>
      </c>
      <c r="AD2111" s="226">
        <v>640.16899999999998</v>
      </c>
      <c r="AE2111" s="226">
        <v>637.73299999999995</v>
      </c>
      <c r="AF2111" s="226">
        <v>636.16999999999996</v>
      </c>
      <c r="AG2111" s="226">
        <v>630.01</v>
      </c>
      <c r="AH2111" s="226">
        <v>622.32899999999995</v>
      </c>
      <c r="AI2111" s="226">
        <v>620.69299999999998</v>
      </c>
      <c r="AJ2111" s="226">
        <v>622.39</v>
      </c>
    </row>
    <row r="2112" spans="1:36" x14ac:dyDescent="0.25">
      <c r="A2112" s="17"/>
      <c r="B2112" s="226" t="s">
        <v>2212</v>
      </c>
      <c r="D2112" s="226">
        <v>1340.586</v>
      </c>
      <c r="E2112" s="226">
        <v>1408.7470000000001</v>
      </c>
      <c r="F2112" s="226">
        <v>1118.0050000000001</v>
      </c>
      <c r="G2112" s="226">
        <v>1219.732</v>
      </c>
      <c r="H2112" s="226">
        <v>1225.6669999999999</v>
      </c>
      <c r="I2112" s="226">
        <v>1259.3240000000001</v>
      </c>
      <c r="J2112" s="226">
        <v>1249.375</v>
      </c>
      <c r="K2112" s="226">
        <v>1263.973</v>
      </c>
      <c r="L2112" s="226">
        <v>1291.434</v>
      </c>
      <c r="M2112" s="226">
        <v>1286.9670000000001</v>
      </c>
      <c r="N2112" s="226">
        <v>1275.896</v>
      </c>
      <c r="O2112" s="226">
        <v>1271.8119999999999</v>
      </c>
      <c r="P2112" s="226">
        <v>1261.7049999999999</v>
      </c>
      <c r="Q2112" s="226">
        <v>1251.365</v>
      </c>
      <c r="R2112" s="226">
        <v>1251.133</v>
      </c>
      <c r="S2112" s="226">
        <v>1245.5409999999999</v>
      </c>
      <c r="T2112" s="226">
        <v>1248.2560000000001</v>
      </c>
      <c r="U2112" s="226">
        <v>1251.0809999999999</v>
      </c>
      <c r="V2112" s="226">
        <v>1254.809</v>
      </c>
      <c r="W2112" s="226">
        <v>1261.4380000000001</v>
      </c>
      <c r="X2112" s="226">
        <v>1266.4159999999999</v>
      </c>
      <c r="Y2112" s="226">
        <v>1261.8589999999999</v>
      </c>
      <c r="Z2112" s="226">
        <v>1255.309</v>
      </c>
      <c r="AA2112" s="226">
        <v>1256.6130000000001</v>
      </c>
      <c r="AB2112" s="226">
        <v>1262.915</v>
      </c>
      <c r="AC2112" s="226">
        <v>1264.173</v>
      </c>
      <c r="AD2112" s="226">
        <v>1258.904</v>
      </c>
      <c r="AE2112" s="226">
        <v>1249.6079999999999</v>
      </c>
      <c r="AF2112" s="226">
        <v>1243.624</v>
      </c>
      <c r="AG2112" s="226">
        <v>1232.7249999999999</v>
      </c>
      <c r="AH2112" s="226">
        <v>1213.4110000000001</v>
      </c>
      <c r="AI2112" s="226">
        <v>1207.123</v>
      </c>
      <c r="AJ2112" s="226">
        <v>1212.0139999999999</v>
      </c>
    </row>
    <row r="2113" spans="1:36" x14ac:dyDescent="0.25">
      <c r="A2113" s="17"/>
    </row>
    <row r="2114" spans="1:36" x14ac:dyDescent="0.25">
      <c r="A2114" s="17"/>
      <c r="B2114" s="226" t="s">
        <v>2226</v>
      </c>
    </row>
    <row r="2115" spans="1:36" x14ac:dyDescent="0.25">
      <c r="A2115" s="17"/>
    </row>
    <row r="2116" spans="1:36" x14ac:dyDescent="0.25">
      <c r="A2116" s="17"/>
      <c r="B2116" s="226" t="s">
        <v>2227</v>
      </c>
    </row>
    <row r="2117" spans="1:36" x14ac:dyDescent="0.25">
      <c r="A2117" s="17"/>
      <c r="B2117" s="226" t="s">
        <v>2205</v>
      </c>
      <c r="D2117" s="226">
        <v>107.6</v>
      </c>
      <c r="E2117" s="226">
        <v>75.5</v>
      </c>
      <c r="F2117" s="226">
        <v>63.9</v>
      </c>
      <c r="G2117" s="226">
        <v>69.8</v>
      </c>
      <c r="H2117" s="226">
        <v>72.099999999999994</v>
      </c>
      <c r="I2117" s="226">
        <v>75.099999999999994</v>
      </c>
      <c r="J2117" s="226">
        <v>74.400000000000006</v>
      </c>
      <c r="K2117" s="226">
        <v>76.5</v>
      </c>
      <c r="L2117" s="226">
        <v>81.2</v>
      </c>
      <c r="M2117" s="226">
        <v>82.5</v>
      </c>
      <c r="N2117" s="226">
        <v>83.2</v>
      </c>
      <c r="O2117" s="226">
        <v>83.7</v>
      </c>
      <c r="P2117" s="226">
        <v>84</v>
      </c>
      <c r="Q2117" s="226">
        <v>84.5</v>
      </c>
      <c r="R2117" s="226">
        <v>85.8</v>
      </c>
      <c r="S2117" s="226">
        <v>86.9</v>
      </c>
      <c r="T2117" s="226">
        <v>88.4</v>
      </c>
      <c r="U2117" s="226">
        <v>89.8</v>
      </c>
      <c r="V2117" s="226">
        <v>91.3</v>
      </c>
      <c r="W2117" s="226">
        <v>92.9</v>
      </c>
      <c r="X2117" s="226">
        <v>94.4</v>
      </c>
      <c r="Y2117" s="226">
        <v>95.2</v>
      </c>
      <c r="Z2117" s="226">
        <v>95.7</v>
      </c>
      <c r="AA2117" s="226">
        <v>96.9</v>
      </c>
      <c r="AB2117" s="226">
        <v>98.5</v>
      </c>
      <c r="AC2117" s="226">
        <v>99.7</v>
      </c>
      <c r="AD2117" s="226">
        <v>100.4</v>
      </c>
      <c r="AE2117" s="226">
        <v>100.8</v>
      </c>
      <c r="AF2117" s="226">
        <v>101.4</v>
      </c>
      <c r="AG2117" s="226">
        <v>101.5</v>
      </c>
      <c r="AH2117" s="226">
        <v>100.9</v>
      </c>
      <c r="AI2117" s="226">
        <v>101.3</v>
      </c>
      <c r="AJ2117" s="226">
        <v>102.7</v>
      </c>
    </row>
    <row r="2118" spans="1:36" x14ac:dyDescent="0.25">
      <c r="A2118" s="17"/>
      <c r="B2118" s="226" t="s">
        <v>2228</v>
      </c>
      <c r="D2118" s="226">
        <v>69.400000000000006</v>
      </c>
      <c r="E2118" s="226">
        <v>32.799999999999997</v>
      </c>
      <c r="F2118" s="226">
        <v>25</v>
      </c>
      <c r="G2118" s="226">
        <v>26.8</v>
      </c>
      <c r="H2118" s="226">
        <v>26.6</v>
      </c>
      <c r="I2118" s="226">
        <v>26.7</v>
      </c>
      <c r="J2118" s="226">
        <v>25.8</v>
      </c>
      <c r="K2118" s="226">
        <v>25.7</v>
      </c>
      <c r="L2118" s="226">
        <v>26.2</v>
      </c>
      <c r="M2118" s="226">
        <v>25.7</v>
      </c>
      <c r="N2118" s="226">
        <v>25.1</v>
      </c>
      <c r="O2118" s="226">
        <v>24.4</v>
      </c>
      <c r="P2118" s="226">
        <v>23.7</v>
      </c>
      <c r="Q2118" s="226">
        <v>23</v>
      </c>
      <c r="R2118" s="226">
        <v>22.5</v>
      </c>
      <c r="S2118" s="226">
        <v>21.9</v>
      </c>
      <c r="T2118" s="226">
        <v>21.4</v>
      </c>
      <c r="U2118" s="226">
        <v>20.9</v>
      </c>
      <c r="V2118" s="226">
        <v>20.399999999999999</v>
      </c>
      <c r="W2118" s="226">
        <v>19.899999999999999</v>
      </c>
      <c r="X2118" s="226">
        <v>19.399999999999999</v>
      </c>
      <c r="Y2118" s="226">
        <v>18.8</v>
      </c>
      <c r="Z2118" s="226">
        <v>18.100000000000001</v>
      </c>
      <c r="AA2118" s="226">
        <v>17.600000000000001</v>
      </c>
      <c r="AB2118" s="226">
        <v>17.100000000000001</v>
      </c>
      <c r="AC2118" s="226">
        <v>16.600000000000001</v>
      </c>
      <c r="AD2118" s="226">
        <v>16</v>
      </c>
      <c r="AE2118" s="226">
        <v>15.4</v>
      </c>
      <c r="AF2118" s="226">
        <v>14.8</v>
      </c>
      <c r="AG2118" s="226">
        <v>14.2</v>
      </c>
      <c r="AH2118" s="226">
        <v>13.4</v>
      </c>
      <c r="AI2118" s="226">
        <v>12.9</v>
      </c>
      <c r="AJ2118" s="226">
        <v>12.5</v>
      </c>
    </row>
    <row r="2119" spans="1:36" x14ac:dyDescent="0.25">
      <c r="A2119" s="17"/>
      <c r="B2119" s="226" t="s">
        <v>307</v>
      </c>
      <c r="D2119" s="226">
        <v>1</v>
      </c>
      <c r="E2119" s="226">
        <v>0</v>
      </c>
      <c r="F2119" s="226">
        <v>0</v>
      </c>
      <c r="G2119" s="226">
        <v>0</v>
      </c>
      <c r="H2119" s="226">
        <v>0</v>
      </c>
      <c r="I2119" s="226">
        <v>0</v>
      </c>
      <c r="J2119" s="226">
        <v>0</v>
      </c>
      <c r="K2119" s="226">
        <v>0</v>
      </c>
      <c r="L2119" s="226">
        <v>0</v>
      </c>
      <c r="M2119" s="226">
        <v>0</v>
      </c>
      <c r="N2119" s="226">
        <v>0</v>
      </c>
      <c r="O2119" s="226">
        <v>0</v>
      </c>
      <c r="P2119" s="226">
        <v>0</v>
      </c>
      <c r="Q2119" s="226">
        <v>0</v>
      </c>
      <c r="R2119" s="226">
        <v>0</v>
      </c>
      <c r="S2119" s="226">
        <v>0</v>
      </c>
      <c r="T2119" s="226">
        <v>0</v>
      </c>
      <c r="U2119" s="226">
        <v>0</v>
      </c>
      <c r="V2119" s="226">
        <v>0</v>
      </c>
      <c r="W2119" s="226">
        <v>0</v>
      </c>
      <c r="X2119" s="226">
        <v>0</v>
      </c>
      <c r="Y2119" s="226">
        <v>0</v>
      </c>
      <c r="Z2119" s="226">
        <v>0</v>
      </c>
      <c r="AA2119" s="226">
        <v>0</v>
      </c>
      <c r="AB2119" s="226">
        <v>0</v>
      </c>
      <c r="AC2119" s="226">
        <v>0</v>
      </c>
      <c r="AD2119" s="226">
        <v>0</v>
      </c>
      <c r="AE2119" s="226">
        <v>0</v>
      </c>
      <c r="AF2119" s="226">
        <v>0</v>
      </c>
      <c r="AG2119" s="226">
        <v>0</v>
      </c>
      <c r="AH2119" s="226">
        <v>0</v>
      </c>
      <c r="AI2119" s="226">
        <v>0</v>
      </c>
      <c r="AJ2119" s="226">
        <v>0</v>
      </c>
    </row>
    <row r="2120" spans="1:36" x14ac:dyDescent="0.25">
      <c r="A2120" s="17"/>
      <c r="B2120" s="226" t="s">
        <v>2207</v>
      </c>
      <c r="D2120" s="226">
        <v>0</v>
      </c>
      <c r="E2120" s="226">
        <v>0</v>
      </c>
      <c r="F2120" s="226">
        <v>0</v>
      </c>
      <c r="G2120" s="226">
        <v>0</v>
      </c>
      <c r="H2120" s="226">
        <v>0</v>
      </c>
      <c r="I2120" s="226">
        <v>0</v>
      </c>
      <c r="J2120" s="226">
        <v>0</v>
      </c>
      <c r="K2120" s="226">
        <v>0</v>
      </c>
      <c r="L2120" s="226">
        <v>0</v>
      </c>
      <c r="M2120" s="226">
        <v>0</v>
      </c>
      <c r="N2120" s="226">
        <v>0</v>
      </c>
      <c r="O2120" s="226">
        <v>0</v>
      </c>
      <c r="P2120" s="226">
        <v>0</v>
      </c>
      <c r="Q2120" s="226">
        <v>0</v>
      </c>
      <c r="R2120" s="226">
        <v>0</v>
      </c>
      <c r="S2120" s="226">
        <v>0</v>
      </c>
      <c r="T2120" s="226">
        <v>0</v>
      </c>
      <c r="U2120" s="226">
        <v>0</v>
      </c>
      <c r="V2120" s="226">
        <v>0</v>
      </c>
      <c r="W2120" s="226">
        <v>0</v>
      </c>
      <c r="X2120" s="226">
        <v>0</v>
      </c>
      <c r="Y2120" s="226">
        <v>0</v>
      </c>
      <c r="Z2120" s="226">
        <v>0</v>
      </c>
      <c r="AA2120" s="226">
        <v>0</v>
      </c>
      <c r="AB2120" s="226">
        <v>0</v>
      </c>
      <c r="AC2120" s="226">
        <v>0</v>
      </c>
      <c r="AD2120" s="226">
        <v>0</v>
      </c>
      <c r="AE2120" s="226">
        <v>0</v>
      </c>
      <c r="AF2120" s="226">
        <v>0</v>
      </c>
      <c r="AG2120" s="226">
        <v>0</v>
      </c>
      <c r="AH2120" s="226">
        <v>0</v>
      </c>
      <c r="AI2120" s="226">
        <v>0</v>
      </c>
      <c r="AJ2120" s="226">
        <v>0</v>
      </c>
    </row>
    <row r="2121" spans="1:36" x14ac:dyDescent="0.25">
      <c r="A2121" s="17"/>
      <c r="B2121" s="226" t="s">
        <v>2208</v>
      </c>
      <c r="D2121" s="226">
        <v>0</v>
      </c>
      <c r="E2121" s="226">
        <v>0</v>
      </c>
      <c r="F2121" s="226">
        <v>0</v>
      </c>
      <c r="G2121" s="226">
        <v>0</v>
      </c>
      <c r="H2121" s="226">
        <v>0</v>
      </c>
      <c r="I2121" s="226">
        <v>0</v>
      </c>
      <c r="J2121" s="226">
        <v>0</v>
      </c>
      <c r="K2121" s="226">
        <v>0</v>
      </c>
      <c r="L2121" s="226">
        <v>0</v>
      </c>
      <c r="M2121" s="226">
        <v>0</v>
      </c>
      <c r="N2121" s="226">
        <v>0</v>
      </c>
      <c r="O2121" s="226">
        <v>0</v>
      </c>
      <c r="P2121" s="226">
        <v>0</v>
      </c>
      <c r="Q2121" s="226">
        <v>0</v>
      </c>
      <c r="R2121" s="226">
        <v>0</v>
      </c>
      <c r="S2121" s="226">
        <v>0</v>
      </c>
      <c r="T2121" s="226">
        <v>0</v>
      </c>
      <c r="U2121" s="226">
        <v>0</v>
      </c>
      <c r="V2121" s="226">
        <v>0</v>
      </c>
      <c r="W2121" s="226">
        <v>0</v>
      </c>
      <c r="X2121" s="226">
        <v>0</v>
      </c>
      <c r="Y2121" s="226">
        <v>0</v>
      </c>
      <c r="Z2121" s="226">
        <v>0</v>
      </c>
      <c r="AA2121" s="226">
        <v>0</v>
      </c>
      <c r="AB2121" s="226">
        <v>0</v>
      </c>
      <c r="AC2121" s="226">
        <v>0</v>
      </c>
      <c r="AD2121" s="226">
        <v>0</v>
      </c>
      <c r="AE2121" s="226">
        <v>0</v>
      </c>
      <c r="AF2121" s="226">
        <v>0</v>
      </c>
      <c r="AG2121" s="226">
        <v>0</v>
      </c>
      <c r="AH2121" s="226">
        <v>0</v>
      </c>
      <c r="AI2121" s="226">
        <v>0</v>
      </c>
      <c r="AJ2121" s="226">
        <v>0</v>
      </c>
    </row>
    <row r="2122" spans="1:36" x14ac:dyDescent="0.25">
      <c r="A2122" s="17"/>
      <c r="B2122" s="226" t="s">
        <v>156</v>
      </c>
      <c r="D2122" s="226">
        <v>0</v>
      </c>
      <c r="E2122" s="226">
        <v>0</v>
      </c>
      <c r="F2122" s="226">
        <v>0</v>
      </c>
      <c r="G2122" s="226">
        <v>0</v>
      </c>
      <c r="H2122" s="226">
        <v>0</v>
      </c>
      <c r="I2122" s="226">
        <v>0</v>
      </c>
      <c r="J2122" s="226">
        <v>0</v>
      </c>
      <c r="K2122" s="226">
        <v>0</v>
      </c>
      <c r="L2122" s="226">
        <v>0</v>
      </c>
      <c r="M2122" s="226">
        <v>0</v>
      </c>
      <c r="N2122" s="226">
        <v>0</v>
      </c>
      <c r="O2122" s="226">
        <v>0</v>
      </c>
      <c r="P2122" s="226">
        <v>0</v>
      </c>
      <c r="Q2122" s="226">
        <v>0</v>
      </c>
      <c r="R2122" s="226">
        <v>0</v>
      </c>
      <c r="S2122" s="226">
        <v>0</v>
      </c>
      <c r="T2122" s="226">
        <v>0</v>
      </c>
      <c r="U2122" s="226">
        <v>0</v>
      </c>
      <c r="V2122" s="226">
        <v>0</v>
      </c>
      <c r="W2122" s="226">
        <v>0</v>
      </c>
      <c r="X2122" s="226">
        <v>0</v>
      </c>
      <c r="Y2122" s="226">
        <v>0</v>
      </c>
      <c r="Z2122" s="226">
        <v>0</v>
      </c>
      <c r="AA2122" s="226">
        <v>0</v>
      </c>
      <c r="AB2122" s="226">
        <v>0</v>
      </c>
      <c r="AC2122" s="226">
        <v>0</v>
      </c>
      <c r="AD2122" s="226">
        <v>0</v>
      </c>
      <c r="AE2122" s="226">
        <v>0</v>
      </c>
      <c r="AF2122" s="226">
        <v>0</v>
      </c>
      <c r="AG2122" s="226">
        <v>0</v>
      </c>
      <c r="AH2122" s="226">
        <v>0</v>
      </c>
      <c r="AI2122" s="226">
        <v>0</v>
      </c>
      <c r="AJ2122" s="226">
        <v>0</v>
      </c>
    </row>
    <row r="2123" spans="1:36" x14ac:dyDescent="0.25">
      <c r="A2123" s="17"/>
      <c r="B2123" s="226" t="s">
        <v>152</v>
      </c>
      <c r="D2123" s="226">
        <v>0</v>
      </c>
      <c r="E2123" s="226">
        <v>0</v>
      </c>
      <c r="F2123" s="226">
        <v>0</v>
      </c>
      <c r="G2123" s="226">
        <v>0</v>
      </c>
      <c r="H2123" s="226">
        <v>0</v>
      </c>
      <c r="I2123" s="226">
        <v>0</v>
      </c>
      <c r="J2123" s="226">
        <v>0</v>
      </c>
      <c r="K2123" s="226">
        <v>0</v>
      </c>
      <c r="L2123" s="226">
        <v>0</v>
      </c>
      <c r="M2123" s="226">
        <v>0</v>
      </c>
      <c r="N2123" s="226">
        <v>0</v>
      </c>
      <c r="O2123" s="226">
        <v>0</v>
      </c>
      <c r="P2123" s="226">
        <v>0</v>
      </c>
      <c r="Q2123" s="226">
        <v>0</v>
      </c>
      <c r="R2123" s="226">
        <v>0</v>
      </c>
      <c r="S2123" s="226">
        <v>0</v>
      </c>
      <c r="T2123" s="226">
        <v>0</v>
      </c>
      <c r="U2123" s="226">
        <v>0</v>
      </c>
      <c r="V2123" s="226">
        <v>0</v>
      </c>
      <c r="W2123" s="226">
        <v>0</v>
      </c>
      <c r="X2123" s="226">
        <v>0</v>
      </c>
      <c r="Y2123" s="226">
        <v>0</v>
      </c>
      <c r="Z2123" s="226">
        <v>0</v>
      </c>
      <c r="AA2123" s="226">
        <v>0</v>
      </c>
      <c r="AB2123" s="226">
        <v>0</v>
      </c>
      <c r="AC2123" s="226">
        <v>0</v>
      </c>
      <c r="AD2123" s="226">
        <v>0</v>
      </c>
      <c r="AE2123" s="226">
        <v>0</v>
      </c>
      <c r="AF2123" s="226">
        <v>0</v>
      </c>
      <c r="AG2123" s="226">
        <v>0</v>
      </c>
      <c r="AH2123" s="226">
        <v>0</v>
      </c>
      <c r="AI2123" s="226">
        <v>0</v>
      </c>
      <c r="AJ2123" s="226">
        <v>0</v>
      </c>
    </row>
    <row r="2124" spans="1:36" x14ac:dyDescent="0.25">
      <c r="A2124" s="17"/>
      <c r="B2124" s="226" t="s">
        <v>2212</v>
      </c>
      <c r="D2124" s="226">
        <v>177.9</v>
      </c>
      <c r="E2124" s="226">
        <v>108.3</v>
      </c>
      <c r="F2124" s="226">
        <v>88.8</v>
      </c>
      <c r="G2124" s="226">
        <v>96.5</v>
      </c>
      <c r="H2124" s="226">
        <v>98.6</v>
      </c>
      <c r="I2124" s="226">
        <v>101.7</v>
      </c>
      <c r="J2124" s="226">
        <v>100.2</v>
      </c>
      <c r="K2124" s="226">
        <v>102.2</v>
      </c>
      <c r="L2124" s="226">
        <v>107.4</v>
      </c>
      <c r="M2124" s="226">
        <v>108.2</v>
      </c>
      <c r="N2124" s="226">
        <v>108.3</v>
      </c>
      <c r="O2124" s="226">
        <v>108.2</v>
      </c>
      <c r="P2124" s="226">
        <v>107.7</v>
      </c>
      <c r="Q2124" s="226">
        <v>107.5</v>
      </c>
      <c r="R2124" s="226">
        <v>108.4</v>
      </c>
      <c r="S2124" s="226">
        <v>108.8</v>
      </c>
      <c r="T2124" s="226">
        <v>109.8</v>
      </c>
      <c r="U2124" s="226">
        <v>110.7</v>
      </c>
      <c r="V2124" s="226">
        <v>111.6</v>
      </c>
      <c r="W2124" s="226">
        <v>112.8</v>
      </c>
      <c r="X2124" s="226">
        <v>113.8</v>
      </c>
      <c r="Y2124" s="226">
        <v>113.9</v>
      </c>
      <c r="Z2124" s="226">
        <v>113.8</v>
      </c>
      <c r="AA2124" s="226">
        <v>114.4</v>
      </c>
      <c r="AB2124" s="226">
        <v>115.6</v>
      </c>
      <c r="AC2124" s="226">
        <v>116.2</v>
      </c>
      <c r="AD2124" s="226">
        <v>116.3</v>
      </c>
      <c r="AE2124" s="226">
        <v>116.1</v>
      </c>
      <c r="AF2124" s="226">
        <v>116.1</v>
      </c>
      <c r="AG2124" s="226">
        <v>115.6</v>
      </c>
      <c r="AH2124" s="226">
        <v>114.3</v>
      </c>
      <c r="AI2124" s="226">
        <v>114.2</v>
      </c>
      <c r="AJ2124" s="226">
        <v>115.1</v>
      </c>
    </row>
    <row r="2125" spans="1:36" x14ac:dyDescent="0.25">
      <c r="A2125" s="17"/>
    </row>
    <row r="2126" spans="1:36" x14ac:dyDescent="0.25">
      <c r="A2126" s="17"/>
    </row>
    <row r="2127" spans="1:36" x14ac:dyDescent="0.25">
      <c r="A2127" s="17"/>
      <c r="B2127" s="226" t="s">
        <v>2229</v>
      </c>
    </row>
    <row r="2128" spans="1:36" x14ac:dyDescent="0.25">
      <c r="A2128" s="17"/>
      <c r="B2128" s="226" t="s">
        <v>238</v>
      </c>
      <c r="D2128" s="226">
        <v>0</v>
      </c>
      <c r="E2128" s="226">
        <v>0</v>
      </c>
      <c r="F2128" s="226">
        <v>0</v>
      </c>
      <c r="G2128" s="226">
        <v>0</v>
      </c>
      <c r="H2128" s="226">
        <v>0</v>
      </c>
      <c r="I2128" s="226">
        <v>0</v>
      </c>
      <c r="J2128" s="226">
        <v>0</v>
      </c>
      <c r="K2128" s="226">
        <v>0</v>
      </c>
      <c r="L2128" s="226">
        <v>0</v>
      </c>
      <c r="M2128" s="226">
        <v>0</v>
      </c>
      <c r="N2128" s="226">
        <v>0</v>
      </c>
      <c r="O2128" s="226">
        <v>0</v>
      </c>
      <c r="P2128" s="226">
        <v>0</v>
      </c>
      <c r="Q2128" s="226">
        <v>0</v>
      </c>
      <c r="R2128" s="226">
        <v>0</v>
      </c>
      <c r="S2128" s="226">
        <v>0</v>
      </c>
      <c r="T2128" s="226">
        <v>0</v>
      </c>
      <c r="U2128" s="226">
        <v>0</v>
      </c>
      <c r="V2128" s="226">
        <v>0</v>
      </c>
      <c r="W2128" s="226">
        <v>0</v>
      </c>
      <c r="X2128" s="226">
        <v>0</v>
      </c>
      <c r="Y2128" s="226">
        <v>0</v>
      </c>
      <c r="Z2128" s="226">
        <v>0</v>
      </c>
      <c r="AA2128" s="226">
        <v>0</v>
      </c>
      <c r="AB2128" s="226">
        <v>0</v>
      </c>
      <c r="AC2128" s="226">
        <v>0</v>
      </c>
      <c r="AD2128" s="226">
        <v>0</v>
      </c>
      <c r="AE2128" s="226">
        <v>0</v>
      </c>
      <c r="AF2128" s="226">
        <v>0</v>
      </c>
      <c r="AG2128" s="226">
        <v>0</v>
      </c>
      <c r="AH2128" s="226">
        <v>0</v>
      </c>
      <c r="AI2128" s="226">
        <v>0</v>
      </c>
      <c r="AJ2128" s="226">
        <v>0</v>
      </c>
    </row>
    <row r="2129" spans="1:36" x14ac:dyDescent="0.25">
      <c r="A2129" s="17"/>
      <c r="B2129" s="226" t="s">
        <v>239</v>
      </c>
      <c r="D2129" s="226">
        <v>0</v>
      </c>
      <c r="E2129" s="226">
        <v>0</v>
      </c>
      <c r="F2129" s="226">
        <v>0</v>
      </c>
      <c r="G2129" s="226">
        <v>0</v>
      </c>
      <c r="H2129" s="226">
        <v>0</v>
      </c>
      <c r="I2129" s="226">
        <v>0</v>
      </c>
      <c r="J2129" s="226">
        <v>0</v>
      </c>
      <c r="K2129" s="226">
        <v>0</v>
      </c>
      <c r="L2129" s="226">
        <v>0</v>
      </c>
      <c r="M2129" s="226">
        <v>0</v>
      </c>
      <c r="N2129" s="226">
        <v>0</v>
      </c>
      <c r="O2129" s="226">
        <v>0</v>
      </c>
      <c r="P2129" s="226">
        <v>0</v>
      </c>
      <c r="Q2129" s="226">
        <v>0</v>
      </c>
      <c r="R2129" s="226">
        <v>0</v>
      </c>
      <c r="S2129" s="226">
        <v>0</v>
      </c>
      <c r="T2129" s="226">
        <v>0</v>
      </c>
      <c r="U2129" s="226">
        <v>0</v>
      </c>
      <c r="V2129" s="226">
        <v>0</v>
      </c>
      <c r="W2129" s="226">
        <v>0</v>
      </c>
      <c r="X2129" s="226">
        <v>0</v>
      </c>
      <c r="Y2129" s="226">
        <v>0</v>
      </c>
      <c r="Z2129" s="226">
        <v>0</v>
      </c>
      <c r="AA2129" s="226">
        <v>0</v>
      </c>
      <c r="AB2129" s="226">
        <v>0</v>
      </c>
      <c r="AC2129" s="226">
        <v>0</v>
      </c>
      <c r="AD2129" s="226">
        <v>0</v>
      </c>
      <c r="AE2129" s="226">
        <v>0</v>
      </c>
      <c r="AF2129" s="226">
        <v>0</v>
      </c>
      <c r="AG2129" s="226">
        <v>0</v>
      </c>
      <c r="AH2129" s="226">
        <v>0</v>
      </c>
      <c r="AI2129" s="226">
        <v>0</v>
      </c>
      <c r="AJ2129" s="226">
        <v>0</v>
      </c>
    </row>
    <row r="2130" spans="1:36" x14ac:dyDescent="0.25">
      <c r="A2130" s="17"/>
      <c r="B2130" s="226" t="s">
        <v>158</v>
      </c>
      <c r="D2130" s="226">
        <v>0</v>
      </c>
      <c r="E2130" s="226">
        <v>0</v>
      </c>
      <c r="F2130" s="226">
        <v>0</v>
      </c>
      <c r="G2130" s="226">
        <v>0</v>
      </c>
      <c r="H2130" s="226">
        <v>0</v>
      </c>
      <c r="I2130" s="226">
        <v>0</v>
      </c>
      <c r="J2130" s="226">
        <v>0</v>
      </c>
      <c r="K2130" s="226">
        <v>0</v>
      </c>
      <c r="L2130" s="226">
        <v>0</v>
      </c>
      <c r="M2130" s="226">
        <v>0</v>
      </c>
      <c r="N2130" s="226">
        <v>0</v>
      </c>
      <c r="O2130" s="226">
        <v>0</v>
      </c>
      <c r="P2130" s="226">
        <v>0</v>
      </c>
      <c r="Q2130" s="226">
        <v>0</v>
      </c>
      <c r="R2130" s="226">
        <v>0</v>
      </c>
      <c r="S2130" s="226">
        <v>0</v>
      </c>
      <c r="T2130" s="226">
        <v>0</v>
      </c>
      <c r="U2130" s="226">
        <v>0</v>
      </c>
      <c r="V2130" s="226">
        <v>0</v>
      </c>
      <c r="W2130" s="226">
        <v>0</v>
      </c>
      <c r="X2130" s="226">
        <v>0</v>
      </c>
      <c r="Y2130" s="226">
        <v>0</v>
      </c>
      <c r="Z2130" s="226">
        <v>0</v>
      </c>
      <c r="AA2130" s="226">
        <v>0</v>
      </c>
      <c r="AB2130" s="226">
        <v>0</v>
      </c>
      <c r="AC2130" s="226">
        <v>0</v>
      </c>
      <c r="AD2130" s="226">
        <v>0</v>
      </c>
      <c r="AE2130" s="226">
        <v>0</v>
      </c>
      <c r="AF2130" s="226">
        <v>0</v>
      </c>
      <c r="AG2130" s="226">
        <v>0</v>
      </c>
      <c r="AH2130" s="226">
        <v>0</v>
      </c>
      <c r="AI2130" s="226">
        <v>0</v>
      </c>
      <c r="AJ2130" s="226">
        <v>0</v>
      </c>
    </row>
    <row r="2131" spans="1:36" x14ac:dyDescent="0.25">
      <c r="A2131" s="17"/>
      <c r="B2131" s="226" t="s">
        <v>2230</v>
      </c>
      <c r="D2131" s="226">
        <v>0</v>
      </c>
      <c r="E2131" s="226">
        <v>0</v>
      </c>
      <c r="F2131" s="226">
        <v>0</v>
      </c>
      <c r="G2131" s="226">
        <v>0</v>
      </c>
      <c r="H2131" s="226">
        <v>0</v>
      </c>
      <c r="I2131" s="226">
        <v>0</v>
      </c>
      <c r="J2131" s="226">
        <v>0</v>
      </c>
      <c r="K2131" s="226">
        <v>0</v>
      </c>
      <c r="L2131" s="226">
        <v>0</v>
      </c>
      <c r="M2131" s="226">
        <v>0</v>
      </c>
      <c r="N2131" s="226">
        <v>0</v>
      </c>
      <c r="O2131" s="226">
        <v>0</v>
      </c>
      <c r="P2131" s="226">
        <v>0</v>
      </c>
      <c r="Q2131" s="226">
        <v>0</v>
      </c>
      <c r="R2131" s="226">
        <v>0</v>
      </c>
      <c r="S2131" s="226">
        <v>0</v>
      </c>
      <c r="T2131" s="226">
        <v>0</v>
      </c>
      <c r="U2131" s="226">
        <v>0</v>
      </c>
      <c r="V2131" s="226">
        <v>0</v>
      </c>
      <c r="W2131" s="226">
        <v>0</v>
      </c>
      <c r="X2131" s="226">
        <v>0</v>
      </c>
      <c r="Y2131" s="226">
        <v>0</v>
      </c>
      <c r="Z2131" s="226">
        <v>0</v>
      </c>
      <c r="AA2131" s="226">
        <v>0</v>
      </c>
      <c r="AB2131" s="226">
        <v>0</v>
      </c>
      <c r="AC2131" s="226">
        <v>0</v>
      </c>
      <c r="AD2131" s="226">
        <v>0</v>
      </c>
      <c r="AE2131" s="226">
        <v>0</v>
      </c>
      <c r="AF2131" s="226">
        <v>0</v>
      </c>
      <c r="AG2131" s="226">
        <v>0</v>
      </c>
      <c r="AH2131" s="226">
        <v>0</v>
      </c>
      <c r="AI2131" s="226">
        <v>0</v>
      </c>
      <c r="AJ2131" s="226">
        <v>0</v>
      </c>
    </row>
    <row r="2132" spans="1:36" x14ac:dyDescent="0.25">
      <c r="A2132" s="17"/>
      <c r="B2132" s="226" t="s">
        <v>2231</v>
      </c>
      <c r="D2132" s="226">
        <v>0</v>
      </c>
      <c r="E2132" s="226">
        <v>0</v>
      </c>
      <c r="F2132" s="226">
        <v>0</v>
      </c>
      <c r="G2132" s="226">
        <v>0</v>
      </c>
      <c r="H2132" s="226">
        <v>0</v>
      </c>
      <c r="I2132" s="226">
        <v>0</v>
      </c>
      <c r="J2132" s="226">
        <v>0</v>
      </c>
      <c r="K2132" s="226">
        <v>0</v>
      </c>
      <c r="L2132" s="226">
        <v>0</v>
      </c>
      <c r="M2132" s="226">
        <v>0</v>
      </c>
      <c r="N2132" s="226">
        <v>0</v>
      </c>
      <c r="O2132" s="226">
        <v>0</v>
      </c>
      <c r="P2132" s="226">
        <v>0</v>
      </c>
      <c r="Q2132" s="226">
        <v>0</v>
      </c>
      <c r="R2132" s="226">
        <v>0</v>
      </c>
      <c r="S2132" s="226">
        <v>0</v>
      </c>
      <c r="T2132" s="226">
        <v>0</v>
      </c>
      <c r="U2132" s="226">
        <v>0</v>
      </c>
      <c r="V2132" s="226">
        <v>0</v>
      </c>
      <c r="W2132" s="226">
        <v>0</v>
      </c>
      <c r="X2132" s="226">
        <v>0</v>
      </c>
      <c r="Y2132" s="226">
        <v>0</v>
      </c>
      <c r="Z2132" s="226">
        <v>0</v>
      </c>
      <c r="AA2132" s="226">
        <v>0</v>
      </c>
      <c r="AB2132" s="226">
        <v>0</v>
      </c>
      <c r="AC2132" s="226">
        <v>0</v>
      </c>
      <c r="AD2132" s="226">
        <v>0</v>
      </c>
      <c r="AE2132" s="226">
        <v>0</v>
      </c>
      <c r="AF2132" s="226">
        <v>0</v>
      </c>
      <c r="AG2132" s="226">
        <v>0</v>
      </c>
      <c r="AH2132" s="226">
        <v>0</v>
      </c>
      <c r="AI2132" s="226">
        <v>0</v>
      </c>
      <c r="AJ2132" s="226">
        <v>0</v>
      </c>
    </row>
    <row r="2133" spans="1:36" x14ac:dyDescent="0.25">
      <c r="A2133" s="17"/>
      <c r="B2133" s="226" t="s">
        <v>156</v>
      </c>
      <c r="D2133" s="226">
        <v>0</v>
      </c>
      <c r="E2133" s="226">
        <v>0</v>
      </c>
      <c r="F2133" s="226">
        <v>0</v>
      </c>
      <c r="G2133" s="226">
        <v>0</v>
      </c>
      <c r="H2133" s="226">
        <v>0</v>
      </c>
      <c r="I2133" s="226">
        <v>0</v>
      </c>
      <c r="J2133" s="226">
        <v>0</v>
      </c>
      <c r="K2133" s="226">
        <v>0</v>
      </c>
      <c r="L2133" s="226">
        <v>0</v>
      </c>
      <c r="M2133" s="226">
        <v>0</v>
      </c>
      <c r="N2133" s="226">
        <v>0</v>
      </c>
      <c r="O2133" s="226">
        <v>0</v>
      </c>
      <c r="P2133" s="226">
        <v>0</v>
      </c>
      <c r="Q2133" s="226">
        <v>0</v>
      </c>
      <c r="R2133" s="226">
        <v>0</v>
      </c>
      <c r="S2133" s="226">
        <v>0</v>
      </c>
      <c r="T2133" s="226">
        <v>0</v>
      </c>
      <c r="U2133" s="226">
        <v>0</v>
      </c>
      <c r="V2133" s="226">
        <v>0</v>
      </c>
      <c r="W2133" s="226">
        <v>0</v>
      </c>
      <c r="X2133" s="226">
        <v>0</v>
      </c>
      <c r="Y2133" s="226">
        <v>0</v>
      </c>
      <c r="Z2133" s="226">
        <v>0</v>
      </c>
      <c r="AA2133" s="226">
        <v>0</v>
      </c>
      <c r="AB2133" s="226">
        <v>0</v>
      </c>
      <c r="AC2133" s="226">
        <v>0</v>
      </c>
      <c r="AD2133" s="226">
        <v>0</v>
      </c>
      <c r="AE2133" s="226">
        <v>0</v>
      </c>
      <c r="AF2133" s="226">
        <v>0</v>
      </c>
      <c r="AG2133" s="226">
        <v>0</v>
      </c>
      <c r="AH2133" s="226">
        <v>0</v>
      </c>
      <c r="AI2133" s="226">
        <v>0</v>
      </c>
      <c r="AJ2133" s="226">
        <v>0</v>
      </c>
    </row>
    <row r="2134" spans="1:36" x14ac:dyDescent="0.25">
      <c r="A2134" s="17"/>
      <c r="B2134" s="226" t="s">
        <v>2232</v>
      </c>
      <c r="D2134" s="226">
        <v>0</v>
      </c>
      <c r="E2134" s="226">
        <v>0</v>
      </c>
      <c r="F2134" s="226">
        <v>0</v>
      </c>
      <c r="G2134" s="226">
        <v>0</v>
      </c>
      <c r="H2134" s="226">
        <v>0</v>
      </c>
      <c r="I2134" s="226">
        <v>0</v>
      </c>
      <c r="J2134" s="226">
        <v>0</v>
      </c>
      <c r="K2134" s="226">
        <v>0</v>
      </c>
      <c r="L2134" s="226">
        <v>0</v>
      </c>
      <c r="M2134" s="226">
        <v>0</v>
      </c>
      <c r="N2134" s="226">
        <v>0</v>
      </c>
      <c r="O2134" s="226">
        <v>0</v>
      </c>
      <c r="P2134" s="226">
        <v>0</v>
      </c>
      <c r="Q2134" s="226">
        <v>0</v>
      </c>
      <c r="R2134" s="226">
        <v>0</v>
      </c>
      <c r="S2134" s="226">
        <v>0</v>
      </c>
      <c r="T2134" s="226">
        <v>0</v>
      </c>
      <c r="U2134" s="226">
        <v>0</v>
      </c>
      <c r="V2134" s="226">
        <v>0</v>
      </c>
      <c r="W2134" s="226">
        <v>0</v>
      </c>
      <c r="X2134" s="226">
        <v>0</v>
      </c>
      <c r="Y2134" s="226">
        <v>0</v>
      </c>
      <c r="Z2134" s="226">
        <v>0</v>
      </c>
      <c r="AA2134" s="226">
        <v>0</v>
      </c>
      <c r="AB2134" s="226">
        <v>0</v>
      </c>
      <c r="AC2134" s="226">
        <v>0</v>
      </c>
      <c r="AD2134" s="226">
        <v>0</v>
      </c>
      <c r="AE2134" s="226">
        <v>0</v>
      </c>
      <c r="AF2134" s="226">
        <v>0</v>
      </c>
      <c r="AG2134" s="226">
        <v>0</v>
      </c>
      <c r="AH2134" s="226">
        <v>0</v>
      </c>
      <c r="AI2134" s="226">
        <v>0</v>
      </c>
      <c r="AJ2134" s="226">
        <v>0</v>
      </c>
    </row>
    <row r="2135" spans="1:36" x14ac:dyDescent="0.25">
      <c r="A2135" s="17"/>
      <c r="B2135" s="226" t="s">
        <v>2233</v>
      </c>
      <c r="D2135" s="226">
        <v>0</v>
      </c>
      <c r="E2135" s="226">
        <v>0</v>
      </c>
      <c r="F2135" s="226">
        <v>0</v>
      </c>
      <c r="G2135" s="226">
        <v>0</v>
      </c>
      <c r="H2135" s="226">
        <v>0</v>
      </c>
      <c r="I2135" s="226">
        <v>0</v>
      </c>
      <c r="J2135" s="226">
        <v>0</v>
      </c>
      <c r="K2135" s="226">
        <v>0</v>
      </c>
      <c r="L2135" s="226">
        <v>0</v>
      </c>
      <c r="M2135" s="226">
        <v>0</v>
      </c>
      <c r="N2135" s="226">
        <v>0</v>
      </c>
      <c r="O2135" s="226">
        <v>0</v>
      </c>
      <c r="P2135" s="226">
        <v>0</v>
      </c>
      <c r="Q2135" s="226">
        <v>0</v>
      </c>
      <c r="R2135" s="226">
        <v>0</v>
      </c>
      <c r="S2135" s="226">
        <v>0</v>
      </c>
      <c r="T2135" s="226">
        <v>0</v>
      </c>
      <c r="U2135" s="226">
        <v>0</v>
      </c>
      <c r="V2135" s="226">
        <v>0</v>
      </c>
      <c r="W2135" s="226">
        <v>0</v>
      </c>
      <c r="X2135" s="226">
        <v>0</v>
      </c>
      <c r="Y2135" s="226">
        <v>0</v>
      </c>
      <c r="Z2135" s="226">
        <v>0</v>
      </c>
      <c r="AA2135" s="226">
        <v>0</v>
      </c>
      <c r="AB2135" s="226">
        <v>0</v>
      </c>
      <c r="AC2135" s="226">
        <v>0</v>
      </c>
      <c r="AD2135" s="226">
        <v>0</v>
      </c>
      <c r="AE2135" s="226">
        <v>0</v>
      </c>
      <c r="AF2135" s="226">
        <v>0</v>
      </c>
      <c r="AG2135" s="226">
        <v>0</v>
      </c>
      <c r="AH2135" s="226">
        <v>0</v>
      </c>
      <c r="AI2135" s="226">
        <v>0</v>
      </c>
      <c r="AJ2135" s="226">
        <v>0</v>
      </c>
    </row>
    <row r="2136" spans="1:36" x14ac:dyDescent="0.25">
      <c r="A2136" s="17"/>
      <c r="B2136" s="226" t="s">
        <v>2234</v>
      </c>
      <c r="D2136" s="226">
        <v>0</v>
      </c>
      <c r="E2136" s="226">
        <v>0</v>
      </c>
      <c r="F2136" s="226">
        <v>0</v>
      </c>
      <c r="G2136" s="226">
        <v>0</v>
      </c>
      <c r="H2136" s="226">
        <v>0</v>
      </c>
      <c r="I2136" s="226">
        <v>0</v>
      </c>
      <c r="J2136" s="226">
        <v>0</v>
      </c>
      <c r="K2136" s="226">
        <v>0</v>
      </c>
      <c r="L2136" s="226">
        <v>0</v>
      </c>
      <c r="M2136" s="226">
        <v>0</v>
      </c>
      <c r="N2136" s="226">
        <v>0</v>
      </c>
      <c r="O2136" s="226">
        <v>0</v>
      </c>
      <c r="P2136" s="226">
        <v>0</v>
      </c>
      <c r="Q2136" s="226">
        <v>0</v>
      </c>
      <c r="R2136" s="226">
        <v>0</v>
      </c>
      <c r="S2136" s="226">
        <v>0</v>
      </c>
      <c r="T2136" s="226">
        <v>0</v>
      </c>
      <c r="U2136" s="226">
        <v>0</v>
      </c>
      <c r="V2136" s="226">
        <v>0</v>
      </c>
      <c r="W2136" s="226">
        <v>0</v>
      </c>
      <c r="X2136" s="226">
        <v>0</v>
      </c>
      <c r="Y2136" s="226">
        <v>0</v>
      </c>
      <c r="Z2136" s="226">
        <v>0</v>
      </c>
      <c r="AA2136" s="226">
        <v>0</v>
      </c>
      <c r="AB2136" s="226">
        <v>0</v>
      </c>
      <c r="AC2136" s="226">
        <v>0</v>
      </c>
      <c r="AD2136" s="226">
        <v>0</v>
      </c>
      <c r="AE2136" s="226">
        <v>0</v>
      </c>
      <c r="AF2136" s="226">
        <v>0</v>
      </c>
      <c r="AG2136" s="226">
        <v>0</v>
      </c>
      <c r="AH2136" s="226">
        <v>0</v>
      </c>
      <c r="AI2136" s="226">
        <v>0</v>
      </c>
      <c r="AJ2136" s="226">
        <v>0</v>
      </c>
    </row>
    <row r="2137" spans="1:36" x14ac:dyDescent="0.25">
      <c r="A2137" s="17"/>
      <c r="B2137" s="226" t="s">
        <v>2235</v>
      </c>
    </row>
    <row r="2138" spans="1:36" x14ac:dyDescent="0.25">
      <c r="A2138" s="17"/>
      <c r="B2138" s="226" t="s">
        <v>238</v>
      </c>
      <c r="D2138" s="226">
        <v>0</v>
      </c>
      <c r="E2138" s="226">
        <v>0</v>
      </c>
      <c r="F2138" s="226">
        <v>0</v>
      </c>
      <c r="G2138" s="226">
        <v>0</v>
      </c>
      <c r="H2138" s="226">
        <v>0</v>
      </c>
      <c r="I2138" s="226">
        <v>0</v>
      </c>
      <c r="J2138" s="226">
        <v>0</v>
      </c>
      <c r="K2138" s="226">
        <v>0</v>
      </c>
      <c r="L2138" s="226">
        <v>0</v>
      </c>
      <c r="M2138" s="226">
        <v>0</v>
      </c>
      <c r="N2138" s="226">
        <v>0</v>
      </c>
      <c r="O2138" s="226">
        <v>0</v>
      </c>
      <c r="P2138" s="226">
        <v>0</v>
      </c>
      <c r="Q2138" s="226">
        <v>0</v>
      </c>
      <c r="R2138" s="226">
        <v>0</v>
      </c>
      <c r="S2138" s="226">
        <v>0</v>
      </c>
      <c r="T2138" s="226">
        <v>0</v>
      </c>
      <c r="U2138" s="226">
        <v>0</v>
      </c>
      <c r="V2138" s="226">
        <v>0</v>
      </c>
      <c r="W2138" s="226">
        <v>0</v>
      </c>
      <c r="X2138" s="226">
        <v>0</v>
      </c>
      <c r="Y2138" s="226">
        <v>0</v>
      </c>
      <c r="Z2138" s="226">
        <v>0</v>
      </c>
      <c r="AA2138" s="226">
        <v>0</v>
      </c>
      <c r="AB2138" s="226">
        <v>0</v>
      </c>
      <c r="AC2138" s="226">
        <v>0</v>
      </c>
      <c r="AD2138" s="226">
        <v>0</v>
      </c>
      <c r="AE2138" s="226">
        <v>0</v>
      </c>
      <c r="AF2138" s="226">
        <v>0</v>
      </c>
      <c r="AG2138" s="226">
        <v>0</v>
      </c>
      <c r="AH2138" s="226">
        <v>0</v>
      </c>
      <c r="AI2138" s="226">
        <v>0</v>
      </c>
      <c r="AJ2138" s="226">
        <v>0</v>
      </c>
    </row>
    <row r="2139" spans="1:36" x14ac:dyDescent="0.25">
      <c r="A2139" s="17"/>
      <c r="B2139" s="226" t="s">
        <v>239</v>
      </c>
      <c r="D2139" s="226">
        <v>0</v>
      </c>
      <c r="E2139" s="226">
        <v>0</v>
      </c>
      <c r="F2139" s="226">
        <v>0</v>
      </c>
      <c r="G2139" s="226">
        <v>0</v>
      </c>
      <c r="H2139" s="226">
        <v>0</v>
      </c>
      <c r="I2139" s="226">
        <v>0</v>
      </c>
      <c r="J2139" s="226">
        <v>0</v>
      </c>
      <c r="K2139" s="226">
        <v>0</v>
      </c>
      <c r="L2139" s="226">
        <v>0</v>
      </c>
      <c r="M2139" s="226">
        <v>0</v>
      </c>
      <c r="N2139" s="226">
        <v>0</v>
      </c>
      <c r="O2139" s="226">
        <v>0</v>
      </c>
      <c r="P2139" s="226">
        <v>0</v>
      </c>
      <c r="Q2139" s="226">
        <v>0</v>
      </c>
      <c r="R2139" s="226">
        <v>0</v>
      </c>
      <c r="S2139" s="226">
        <v>0</v>
      </c>
      <c r="T2139" s="226">
        <v>0</v>
      </c>
      <c r="U2139" s="226">
        <v>0</v>
      </c>
      <c r="V2139" s="226">
        <v>0</v>
      </c>
      <c r="W2139" s="226">
        <v>0</v>
      </c>
      <c r="X2139" s="226">
        <v>0</v>
      </c>
      <c r="Y2139" s="226">
        <v>0</v>
      </c>
      <c r="Z2139" s="226">
        <v>0</v>
      </c>
      <c r="AA2139" s="226">
        <v>0</v>
      </c>
      <c r="AB2139" s="226">
        <v>0</v>
      </c>
      <c r="AC2139" s="226">
        <v>0</v>
      </c>
      <c r="AD2139" s="226">
        <v>0</v>
      </c>
      <c r="AE2139" s="226">
        <v>0</v>
      </c>
      <c r="AF2139" s="226">
        <v>0</v>
      </c>
      <c r="AG2139" s="226">
        <v>0</v>
      </c>
      <c r="AH2139" s="226">
        <v>0</v>
      </c>
      <c r="AI2139" s="226">
        <v>0</v>
      </c>
      <c r="AJ2139" s="226">
        <v>0</v>
      </c>
    </row>
    <row r="2140" spans="1:36" x14ac:dyDescent="0.25">
      <c r="A2140" s="17"/>
      <c r="B2140" s="226" t="s">
        <v>158</v>
      </c>
      <c r="D2140" s="226">
        <v>0</v>
      </c>
      <c r="E2140" s="226">
        <v>0</v>
      </c>
      <c r="F2140" s="226">
        <v>0</v>
      </c>
      <c r="G2140" s="226">
        <v>0</v>
      </c>
      <c r="H2140" s="226">
        <v>0</v>
      </c>
      <c r="I2140" s="226">
        <v>0</v>
      </c>
      <c r="J2140" s="226">
        <v>0</v>
      </c>
      <c r="K2140" s="226">
        <v>0</v>
      </c>
      <c r="L2140" s="226">
        <v>0</v>
      </c>
      <c r="M2140" s="226">
        <v>0</v>
      </c>
      <c r="N2140" s="226">
        <v>0</v>
      </c>
      <c r="O2140" s="226">
        <v>0</v>
      </c>
      <c r="P2140" s="226">
        <v>0</v>
      </c>
      <c r="Q2140" s="226">
        <v>0</v>
      </c>
      <c r="R2140" s="226">
        <v>0</v>
      </c>
      <c r="S2140" s="226">
        <v>0</v>
      </c>
      <c r="T2140" s="226">
        <v>0</v>
      </c>
      <c r="U2140" s="226">
        <v>0</v>
      </c>
      <c r="V2140" s="226">
        <v>0</v>
      </c>
      <c r="W2140" s="226">
        <v>0</v>
      </c>
      <c r="X2140" s="226">
        <v>0</v>
      </c>
      <c r="Y2140" s="226">
        <v>0</v>
      </c>
      <c r="Z2140" s="226">
        <v>0</v>
      </c>
      <c r="AA2140" s="226">
        <v>0</v>
      </c>
      <c r="AB2140" s="226">
        <v>0</v>
      </c>
      <c r="AC2140" s="226">
        <v>0</v>
      </c>
      <c r="AD2140" s="226">
        <v>0</v>
      </c>
      <c r="AE2140" s="226">
        <v>0</v>
      </c>
      <c r="AF2140" s="226">
        <v>0</v>
      </c>
      <c r="AG2140" s="226">
        <v>0</v>
      </c>
      <c r="AH2140" s="226">
        <v>0</v>
      </c>
      <c r="AI2140" s="226">
        <v>0</v>
      </c>
      <c r="AJ2140" s="226">
        <v>0</v>
      </c>
    </row>
    <row r="2141" spans="1:36" x14ac:dyDescent="0.25">
      <c r="A2141" s="17"/>
      <c r="B2141" s="226" t="s">
        <v>2230</v>
      </c>
      <c r="D2141" s="226">
        <v>0</v>
      </c>
      <c r="E2141" s="226">
        <v>0</v>
      </c>
      <c r="F2141" s="226">
        <v>0</v>
      </c>
      <c r="G2141" s="226">
        <v>0</v>
      </c>
      <c r="H2141" s="226">
        <v>0</v>
      </c>
      <c r="I2141" s="226">
        <v>0</v>
      </c>
      <c r="J2141" s="226">
        <v>0</v>
      </c>
      <c r="K2141" s="226">
        <v>0</v>
      </c>
      <c r="L2141" s="226">
        <v>0</v>
      </c>
      <c r="M2141" s="226">
        <v>0</v>
      </c>
      <c r="N2141" s="226">
        <v>0</v>
      </c>
      <c r="O2141" s="226">
        <v>0</v>
      </c>
      <c r="P2141" s="226">
        <v>0</v>
      </c>
      <c r="Q2141" s="226">
        <v>0</v>
      </c>
      <c r="R2141" s="226">
        <v>0</v>
      </c>
      <c r="S2141" s="226">
        <v>0</v>
      </c>
      <c r="T2141" s="226">
        <v>0</v>
      </c>
      <c r="U2141" s="226">
        <v>0</v>
      </c>
      <c r="V2141" s="226">
        <v>0</v>
      </c>
      <c r="W2141" s="226">
        <v>0</v>
      </c>
      <c r="X2141" s="226">
        <v>0</v>
      </c>
      <c r="Y2141" s="226">
        <v>0</v>
      </c>
      <c r="Z2141" s="226">
        <v>0</v>
      </c>
      <c r="AA2141" s="226">
        <v>0</v>
      </c>
      <c r="AB2141" s="226">
        <v>0</v>
      </c>
      <c r="AC2141" s="226">
        <v>0</v>
      </c>
      <c r="AD2141" s="226">
        <v>0</v>
      </c>
      <c r="AE2141" s="226">
        <v>0</v>
      </c>
      <c r="AF2141" s="226">
        <v>0</v>
      </c>
      <c r="AG2141" s="226">
        <v>0</v>
      </c>
      <c r="AH2141" s="226">
        <v>0</v>
      </c>
      <c r="AI2141" s="226">
        <v>0</v>
      </c>
      <c r="AJ2141" s="226">
        <v>0</v>
      </c>
    </row>
    <row r="2142" spans="1:36" x14ac:dyDescent="0.25">
      <c r="A2142" s="17"/>
      <c r="B2142" s="226" t="s">
        <v>2231</v>
      </c>
      <c r="D2142" s="226">
        <v>0</v>
      </c>
      <c r="E2142" s="226">
        <v>0</v>
      </c>
      <c r="F2142" s="226">
        <v>0</v>
      </c>
      <c r="G2142" s="226">
        <v>0</v>
      </c>
      <c r="H2142" s="226">
        <v>0</v>
      </c>
      <c r="I2142" s="226">
        <v>0</v>
      </c>
      <c r="J2142" s="226">
        <v>0</v>
      </c>
      <c r="K2142" s="226">
        <v>0</v>
      </c>
      <c r="L2142" s="226">
        <v>0</v>
      </c>
      <c r="M2142" s="226">
        <v>0</v>
      </c>
      <c r="N2142" s="226">
        <v>0</v>
      </c>
      <c r="O2142" s="226">
        <v>0</v>
      </c>
      <c r="P2142" s="226">
        <v>0</v>
      </c>
      <c r="Q2142" s="226">
        <v>0</v>
      </c>
      <c r="R2142" s="226">
        <v>0</v>
      </c>
      <c r="S2142" s="226">
        <v>0</v>
      </c>
      <c r="T2142" s="226">
        <v>0</v>
      </c>
      <c r="U2142" s="226">
        <v>0</v>
      </c>
      <c r="V2142" s="226">
        <v>0</v>
      </c>
      <c r="W2142" s="226">
        <v>0</v>
      </c>
      <c r="X2142" s="226">
        <v>0</v>
      </c>
      <c r="Y2142" s="226">
        <v>0</v>
      </c>
      <c r="Z2142" s="226">
        <v>0</v>
      </c>
      <c r="AA2142" s="226">
        <v>0</v>
      </c>
      <c r="AB2142" s="226">
        <v>0</v>
      </c>
      <c r="AC2142" s="226">
        <v>0</v>
      </c>
      <c r="AD2142" s="226">
        <v>0</v>
      </c>
      <c r="AE2142" s="226">
        <v>0</v>
      </c>
      <c r="AF2142" s="226">
        <v>0</v>
      </c>
      <c r="AG2142" s="226">
        <v>0</v>
      </c>
      <c r="AH2142" s="226">
        <v>0</v>
      </c>
      <c r="AI2142" s="226">
        <v>0</v>
      </c>
      <c r="AJ2142" s="226">
        <v>0</v>
      </c>
    </row>
    <row r="2143" spans="1:36" x14ac:dyDescent="0.25">
      <c r="A2143" s="17"/>
      <c r="B2143" s="226" t="s">
        <v>156</v>
      </c>
      <c r="D2143" s="226">
        <v>0</v>
      </c>
      <c r="E2143" s="226">
        <v>0</v>
      </c>
      <c r="F2143" s="226">
        <v>0</v>
      </c>
      <c r="G2143" s="226">
        <v>0</v>
      </c>
      <c r="H2143" s="226">
        <v>0</v>
      </c>
      <c r="I2143" s="226">
        <v>0</v>
      </c>
      <c r="J2143" s="226">
        <v>0</v>
      </c>
      <c r="K2143" s="226">
        <v>0</v>
      </c>
      <c r="L2143" s="226">
        <v>0</v>
      </c>
      <c r="M2143" s="226">
        <v>0</v>
      </c>
      <c r="N2143" s="226">
        <v>0</v>
      </c>
      <c r="O2143" s="226">
        <v>0</v>
      </c>
      <c r="P2143" s="226">
        <v>0</v>
      </c>
      <c r="Q2143" s="226">
        <v>0</v>
      </c>
      <c r="R2143" s="226">
        <v>0</v>
      </c>
      <c r="S2143" s="226">
        <v>0</v>
      </c>
      <c r="T2143" s="226">
        <v>0</v>
      </c>
      <c r="U2143" s="226">
        <v>0</v>
      </c>
      <c r="V2143" s="226">
        <v>0</v>
      </c>
      <c r="W2143" s="226">
        <v>0</v>
      </c>
      <c r="X2143" s="226">
        <v>0</v>
      </c>
      <c r="Y2143" s="226">
        <v>0</v>
      </c>
      <c r="Z2143" s="226">
        <v>0</v>
      </c>
      <c r="AA2143" s="226">
        <v>0</v>
      </c>
      <c r="AB2143" s="226">
        <v>0</v>
      </c>
      <c r="AC2143" s="226">
        <v>0</v>
      </c>
      <c r="AD2143" s="226">
        <v>0</v>
      </c>
      <c r="AE2143" s="226">
        <v>0</v>
      </c>
      <c r="AF2143" s="226">
        <v>0</v>
      </c>
      <c r="AG2143" s="226">
        <v>0</v>
      </c>
      <c r="AH2143" s="226">
        <v>0</v>
      </c>
      <c r="AI2143" s="226">
        <v>0</v>
      </c>
      <c r="AJ2143" s="226">
        <v>0</v>
      </c>
    </row>
    <row r="2144" spans="1:36" x14ac:dyDescent="0.25">
      <c r="A2144" s="17"/>
      <c r="B2144" s="226" t="s">
        <v>2232</v>
      </c>
      <c r="D2144" s="226">
        <v>0</v>
      </c>
      <c r="E2144" s="226">
        <v>0</v>
      </c>
      <c r="F2144" s="226">
        <v>0</v>
      </c>
      <c r="G2144" s="226">
        <v>0</v>
      </c>
      <c r="H2144" s="226">
        <v>0</v>
      </c>
      <c r="I2144" s="226">
        <v>0</v>
      </c>
      <c r="J2144" s="226">
        <v>0</v>
      </c>
      <c r="K2144" s="226">
        <v>0</v>
      </c>
      <c r="L2144" s="226">
        <v>0</v>
      </c>
      <c r="M2144" s="226">
        <v>0</v>
      </c>
      <c r="N2144" s="226">
        <v>0</v>
      </c>
      <c r="O2144" s="226">
        <v>0</v>
      </c>
      <c r="P2144" s="226">
        <v>0</v>
      </c>
      <c r="Q2144" s="226">
        <v>0</v>
      </c>
      <c r="R2144" s="226">
        <v>0</v>
      </c>
      <c r="S2144" s="226">
        <v>0</v>
      </c>
      <c r="T2144" s="226">
        <v>0</v>
      </c>
      <c r="U2144" s="226">
        <v>0</v>
      </c>
      <c r="V2144" s="226">
        <v>0</v>
      </c>
      <c r="W2144" s="226">
        <v>0</v>
      </c>
      <c r="X2144" s="226">
        <v>0</v>
      </c>
      <c r="Y2144" s="226">
        <v>0</v>
      </c>
      <c r="Z2144" s="226">
        <v>0</v>
      </c>
      <c r="AA2144" s="226">
        <v>0</v>
      </c>
      <c r="AB2144" s="226">
        <v>0</v>
      </c>
      <c r="AC2144" s="226">
        <v>0</v>
      </c>
      <c r="AD2144" s="226">
        <v>0</v>
      </c>
      <c r="AE2144" s="226">
        <v>0</v>
      </c>
      <c r="AF2144" s="226">
        <v>0</v>
      </c>
      <c r="AG2144" s="226">
        <v>0</v>
      </c>
      <c r="AH2144" s="226">
        <v>0</v>
      </c>
      <c r="AI2144" s="226">
        <v>0</v>
      </c>
      <c r="AJ2144" s="226">
        <v>0</v>
      </c>
    </row>
    <row r="2145" spans="1:36" x14ac:dyDescent="0.25">
      <c r="A2145" s="17"/>
      <c r="B2145" s="226" t="s">
        <v>2233</v>
      </c>
      <c r="D2145" s="226">
        <v>0</v>
      </c>
      <c r="E2145" s="226">
        <v>0</v>
      </c>
      <c r="F2145" s="226">
        <v>0</v>
      </c>
      <c r="G2145" s="226">
        <v>0</v>
      </c>
      <c r="H2145" s="226">
        <v>0</v>
      </c>
      <c r="I2145" s="226">
        <v>0</v>
      </c>
      <c r="J2145" s="226">
        <v>0</v>
      </c>
      <c r="K2145" s="226">
        <v>0</v>
      </c>
      <c r="L2145" s="226">
        <v>0</v>
      </c>
      <c r="M2145" s="226">
        <v>0</v>
      </c>
      <c r="N2145" s="226">
        <v>0</v>
      </c>
      <c r="O2145" s="226">
        <v>0</v>
      </c>
      <c r="P2145" s="226">
        <v>0</v>
      </c>
      <c r="Q2145" s="226">
        <v>0</v>
      </c>
      <c r="R2145" s="226">
        <v>0</v>
      </c>
      <c r="S2145" s="226">
        <v>0</v>
      </c>
      <c r="T2145" s="226">
        <v>0</v>
      </c>
      <c r="U2145" s="226">
        <v>0</v>
      </c>
      <c r="V2145" s="226">
        <v>0</v>
      </c>
      <c r="W2145" s="226">
        <v>0</v>
      </c>
      <c r="X2145" s="226">
        <v>0</v>
      </c>
      <c r="Y2145" s="226">
        <v>0</v>
      </c>
      <c r="Z2145" s="226">
        <v>0</v>
      </c>
      <c r="AA2145" s="226">
        <v>0</v>
      </c>
      <c r="AB2145" s="226">
        <v>0</v>
      </c>
      <c r="AC2145" s="226">
        <v>0</v>
      </c>
      <c r="AD2145" s="226">
        <v>0</v>
      </c>
      <c r="AE2145" s="226">
        <v>0</v>
      </c>
      <c r="AF2145" s="226">
        <v>0</v>
      </c>
      <c r="AG2145" s="226">
        <v>0</v>
      </c>
      <c r="AH2145" s="226">
        <v>0</v>
      </c>
      <c r="AI2145" s="226">
        <v>0</v>
      </c>
      <c r="AJ2145" s="226">
        <v>0</v>
      </c>
    </row>
    <row r="2146" spans="1:36" x14ac:dyDescent="0.25">
      <c r="A2146" s="17"/>
      <c r="B2146" s="226" t="s">
        <v>2234</v>
      </c>
      <c r="D2146" s="226">
        <v>0</v>
      </c>
      <c r="E2146" s="226">
        <v>0</v>
      </c>
      <c r="F2146" s="226">
        <v>0</v>
      </c>
      <c r="G2146" s="226">
        <v>0</v>
      </c>
      <c r="H2146" s="226">
        <v>0</v>
      </c>
      <c r="I2146" s="226">
        <v>0</v>
      </c>
      <c r="J2146" s="226">
        <v>0</v>
      </c>
      <c r="K2146" s="226">
        <v>0</v>
      </c>
      <c r="L2146" s="226">
        <v>0</v>
      </c>
      <c r="M2146" s="226">
        <v>0</v>
      </c>
      <c r="N2146" s="226">
        <v>0</v>
      </c>
      <c r="O2146" s="226">
        <v>0</v>
      </c>
      <c r="P2146" s="226">
        <v>0</v>
      </c>
      <c r="Q2146" s="226">
        <v>0</v>
      </c>
      <c r="R2146" s="226">
        <v>0</v>
      </c>
      <c r="S2146" s="226">
        <v>0</v>
      </c>
      <c r="T2146" s="226">
        <v>0</v>
      </c>
      <c r="U2146" s="226">
        <v>0</v>
      </c>
      <c r="V2146" s="226">
        <v>0</v>
      </c>
      <c r="W2146" s="226">
        <v>0</v>
      </c>
      <c r="X2146" s="226">
        <v>0</v>
      </c>
      <c r="Y2146" s="226">
        <v>0</v>
      </c>
      <c r="Z2146" s="226">
        <v>0</v>
      </c>
      <c r="AA2146" s="226">
        <v>0</v>
      </c>
      <c r="AB2146" s="226">
        <v>0</v>
      </c>
      <c r="AC2146" s="226">
        <v>0</v>
      </c>
      <c r="AD2146" s="226">
        <v>0</v>
      </c>
      <c r="AE2146" s="226">
        <v>0</v>
      </c>
      <c r="AF2146" s="226">
        <v>0</v>
      </c>
      <c r="AG2146" s="226">
        <v>0</v>
      </c>
      <c r="AH2146" s="226">
        <v>0</v>
      </c>
      <c r="AI2146" s="226">
        <v>0</v>
      </c>
      <c r="AJ2146" s="226">
        <v>0</v>
      </c>
    </row>
    <row r="2147" spans="1:36" x14ac:dyDescent="0.25">
      <c r="A2147" s="17"/>
    </row>
    <row r="2148" spans="1:36" x14ac:dyDescent="0.25">
      <c r="A2148" s="17"/>
      <c r="B2148" s="226" t="s">
        <v>2236</v>
      </c>
      <c r="D2148" s="226">
        <v>152.1</v>
      </c>
      <c r="E2148" s="226">
        <v>137.4</v>
      </c>
      <c r="F2148" s="226">
        <v>114</v>
      </c>
      <c r="G2148" s="226">
        <v>124.7</v>
      </c>
      <c r="H2148" s="226">
        <v>125.7</v>
      </c>
      <c r="I2148" s="226">
        <v>128.80000000000001</v>
      </c>
      <c r="J2148" s="226">
        <v>126.3</v>
      </c>
      <c r="K2148" s="226">
        <v>127.6</v>
      </c>
      <c r="L2148" s="226">
        <v>132.69999999999999</v>
      </c>
      <c r="M2148" s="226">
        <v>132.69999999999999</v>
      </c>
      <c r="N2148" s="226">
        <v>131.9</v>
      </c>
      <c r="O2148" s="226">
        <v>131.1</v>
      </c>
      <c r="P2148" s="226">
        <v>129.69999999999999</v>
      </c>
      <c r="Q2148" s="226">
        <v>128.69999999999999</v>
      </c>
      <c r="R2148" s="226">
        <v>129</v>
      </c>
      <c r="S2148" s="226">
        <v>128.69999999999999</v>
      </c>
      <c r="T2148" s="226">
        <v>129.4</v>
      </c>
      <c r="U2148" s="226">
        <v>129.69999999999999</v>
      </c>
      <c r="V2148" s="226">
        <v>130.19999999999999</v>
      </c>
      <c r="W2148" s="226">
        <v>130.80000000000001</v>
      </c>
      <c r="X2148" s="226">
        <v>131.4</v>
      </c>
      <c r="Y2148" s="226">
        <v>130.80000000000001</v>
      </c>
      <c r="Z2148" s="226">
        <v>130.1</v>
      </c>
      <c r="AA2148" s="226">
        <v>130.19999999999999</v>
      </c>
      <c r="AB2148" s="226">
        <v>130.9</v>
      </c>
      <c r="AC2148" s="226">
        <v>131</v>
      </c>
      <c r="AD2148" s="226">
        <v>130.4</v>
      </c>
      <c r="AE2148" s="226">
        <v>129.4</v>
      </c>
      <c r="AF2148" s="226">
        <v>128.80000000000001</v>
      </c>
      <c r="AG2148" s="226">
        <v>127.6</v>
      </c>
      <c r="AH2148" s="226">
        <v>125.5</v>
      </c>
      <c r="AI2148" s="226">
        <v>124.8</v>
      </c>
      <c r="AJ2148" s="226">
        <v>125.2</v>
      </c>
    </row>
    <row r="2149" spans="1:36" x14ac:dyDescent="0.25">
      <c r="A2149" s="17"/>
      <c r="B2149" s="226" t="s">
        <v>2237</v>
      </c>
      <c r="D2149" s="226">
        <v>71</v>
      </c>
      <c r="E2149" s="226">
        <v>64.7</v>
      </c>
      <c r="F2149" s="226">
        <v>54.1</v>
      </c>
      <c r="G2149" s="226">
        <v>59.8</v>
      </c>
      <c r="H2149" s="226">
        <v>60.7</v>
      </c>
      <c r="I2149" s="226">
        <v>62.8</v>
      </c>
      <c r="J2149" s="226">
        <v>62.1</v>
      </c>
      <c r="K2149" s="226">
        <v>63.2</v>
      </c>
      <c r="L2149" s="226">
        <v>66.400000000000006</v>
      </c>
      <c r="M2149" s="226">
        <v>66.900000000000006</v>
      </c>
      <c r="N2149" s="226">
        <v>67</v>
      </c>
      <c r="O2149" s="226">
        <v>67.2</v>
      </c>
      <c r="P2149" s="226">
        <v>67</v>
      </c>
      <c r="Q2149" s="226">
        <v>67</v>
      </c>
      <c r="R2149" s="226">
        <v>67.7</v>
      </c>
      <c r="S2149" s="226">
        <v>68.099999999999994</v>
      </c>
      <c r="T2149" s="226">
        <v>69</v>
      </c>
      <c r="U2149" s="226">
        <v>69.7</v>
      </c>
      <c r="V2149" s="226">
        <v>70.5</v>
      </c>
      <c r="W2149" s="226">
        <v>71.400000000000006</v>
      </c>
      <c r="X2149" s="226">
        <v>72.3</v>
      </c>
      <c r="Y2149" s="226">
        <v>72.5</v>
      </c>
      <c r="Z2149" s="226">
        <v>72.599999999999994</v>
      </c>
      <c r="AA2149" s="226">
        <v>73.2</v>
      </c>
      <c r="AB2149" s="226">
        <v>74.2</v>
      </c>
      <c r="AC2149" s="226">
        <v>74.8</v>
      </c>
      <c r="AD2149" s="226">
        <v>75</v>
      </c>
      <c r="AE2149" s="226">
        <v>75</v>
      </c>
      <c r="AF2149" s="226">
        <v>75.099999999999994</v>
      </c>
      <c r="AG2149" s="226">
        <v>74.900000000000006</v>
      </c>
      <c r="AH2149" s="226">
        <v>74.2</v>
      </c>
      <c r="AI2149" s="226">
        <v>74.400000000000006</v>
      </c>
      <c r="AJ2149" s="226">
        <v>75.099999999999994</v>
      </c>
    </row>
    <row r="2150" spans="1:36" x14ac:dyDescent="0.25">
      <c r="A2150" s="17"/>
      <c r="B2150" s="226" t="s">
        <v>2238</v>
      </c>
      <c r="D2150" s="226">
        <v>81.099999999999994</v>
      </c>
      <c r="E2150" s="226">
        <v>72.7</v>
      </c>
      <c r="F2150" s="226">
        <v>59.8</v>
      </c>
      <c r="G2150" s="226">
        <v>65</v>
      </c>
      <c r="H2150" s="226">
        <v>64.900000000000006</v>
      </c>
      <c r="I2150" s="226">
        <v>66</v>
      </c>
      <c r="J2150" s="226">
        <v>64.2</v>
      </c>
      <c r="K2150" s="226">
        <v>64.3</v>
      </c>
      <c r="L2150" s="226">
        <v>66.400000000000006</v>
      </c>
      <c r="M2150" s="226">
        <v>65.8</v>
      </c>
      <c r="N2150" s="226">
        <v>64.8</v>
      </c>
      <c r="O2150" s="226">
        <v>63.9</v>
      </c>
      <c r="P2150" s="226">
        <v>62.7</v>
      </c>
      <c r="Q2150" s="226">
        <v>61.7</v>
      </c>
      <c r="R2150" s="226">
        <v>61.3</v>
      </c>
      <c r="S2150" s="226">
        <v>60.6</v>
      </c>
      <c r="T2150" s="226">
        <v>60.4</v>
      </c>
      <c r="U2150" s="226">
        <v>60</v>
      </c>
      <c r="V2150" s="226">
        <v>59.7</v>
      </c>
      <c r="W2150" s="226">
        <v>59.4</v>
      </c>
      <c r="X2150" s="226">
        <v>59.1</v>
      </c>
      <c r="Y2150" s="226">
        <v>58.3</v>
      </c>
      <c r="Z2150" s="226">
        <v>57.5</v>
      </c>
      <c r="AA2150" s="226">
        <v>57</v>
      </c>
      <c r="AB2150" s="226">
        <v>56.7</v>
      </c>
      <c r="AC2150" s="226">
        <v>56.2</v>
      </c>
      <c r="AD2150" s="226">
        <v>55.4</v>
      </c>
      <c r="AE2150" s="226">
        <v>54.5</v>
      </c>
      <c r="AF2150" s="226">
        <v>53.7</v>
      </c>
      <c r="AG2150" s="226">
        <v>52.6</v>
      </c>
      <c r="AH2150" s="226">
        <v>51.2</v>
      </c>
      <c r="AI2150" s="226">
        <v>50.4</v>
      </c>
      <c r="AJ2150" s="226">
        <v>50.1</v>
      </c>
    </row>
    <row r="2151" spans="1:36" x14ac:dyDescent="0.25">
      <c r="A2151" s="17"/>
      <c r="B2151" s="226" t="s">
        <v>2239</v>
      </c>
      <c r="D2151" s="226">
        <v>7.1</v>
      </c>
      <c r="E2151" s="226">
        <v>7.1</v>
      </c>
      <c r="F2151" s="226">
        <v>7.1</v>
      </c>
      <c r="G2151" s="226">
        <v>7.1</v>
      </c>
      <c r="H2151" s="226">
        <v>7.1</v>
      </c>
      <c r="I2151" s="226">
        <v>7.1</v>
      </c>
      <c r="J2151" s="226">
        <v>7.1</v>
      </c>
      <c r="K2151" s="226">
        <v>7.1</v>
      </c>
      <c r="L2151" s="226">
        <v>7.1</v>
      </c>
      <c r="M2151" s="226">
        <v>7.1</v>
      </c>
      <c r="N2151" s="226">
        <v>7.1</v>
      </c>
      <c r="O2151" s="226">
        <v>7.1</v>
      </c>
      <c r="P2151" s="226">
        <v>7.1</v>
      </c>
      <c r="Q2151" s="226">
        <v>7.1</v>
      </c>
      <c r="R2151" s="226">
        <v>7.1</v>
      </c>
      <c r="S2151" s="226">
        <v>7.1</v>
      </c>
      <c r="T2151" s="226">
        <v>7.1</v>
      </c>
      <c r="U2151" s="226">
        <v>7.1</v>
      </c>
      <c r="V2151" s="226">
        <v>7.1</v>
      </c>
      <c r="W2151" s="226">
        <v>7.1</v>
      </c>
      <c r="X2151" s="226">
        <v>7.1</v>
      </c>
      <c r="Y2151" s="226">
        <v>7.1</v>
      </c>
      <c r="Z2151" s="226">
        <v>7.1</v>
      </c>
      <c r="AA2151" s="226">
        <v>7.1</v>
      </c>
      <c r="AB2151" s="226">
        <v>7.1</v>
      </c>
      <c r="AC2151" s="226">
        <v>7.1</v>
      </c>
      <c r="AD2151" s="226">
        <v>7.1</v>
      </c>
      <c r="AE2151" s="226">
        <v>7.1</v>
      </c>
      <c r="AF2151" s="226">
        <v>7.1</v>
      </c>
      <c r="AG2151" s="226">
        <v>7.1</v>
      </c>
      <c r="AH2151" s="226">
        <v>7.1</v>
      </c>
      <c r="AI2151" s="226">
        <v>7.1</v>
      </c>
      <c r="AJ2151" s="226">
        <v>7.1</v>
      </c>
    </row>
    <row r="2152" spans="1:36" x14ac:dyDescent="0.25">
      <c r="A2152" s="17"/>
      <c r="B2152" s="226" t="s">
        <v>2240</v>
      </c>
      <c r="D2152" s="226">
        <v>0</v>
      </c>
      <c r="E2152" s="226">
        <v>0</v>
      </c>
      <c r="F2152" s="226">
        <v>0</v>
      </c>
      <c r="G2152" s="226">
        <v>0</v>
      </c>
      <c r="H2152" s="226">
        <v>0</v>
      </c>
      <c r="I2152" s="226">
        <v>0</v>
      </c>
      <c r="J2152" s="226">
        <v>0</v>
      </c>
      <c r="K2152" s="226">
        <v>0</v>
      </c>
      <c r="L2152" s="226">
        <v>0</v>
      </c>
      <c r="M2152" s="226">
        <v>0</v>
      </c>
      <c r="N2152" s="226">
        <v>0</v>
      </c>
      <c r="O2152" s="226">
        <v>0</v>
      </c>
      <c r="P2152" s="226">
        <v>0</v>
      </c>
      <c r="Q2152" s="226">
        <v>0</v>
      </c>
      <c r="R2152" s="226">
        <v>0</v>
      </c>
      <c r="S2152" s="226">
        <v>0</v>
      </c>
      <c r="T2152" s="226">
        <v>0</v>
      </c>
      <c r="U2152" s="226">
        <v>0</v>
      </c>
      <c r="V2152" s="226">
        <v>0</v>
      </c>
      <c r="W2152" s="226">
        <v>0</v>
      </c>
      <c r="X2152" s="226">
        <v>0</v>
      </c>
      <c r="Y2152" s="226">
        <v>0</v>
      </c>
      <c r="Z2152" s="226">
        <v>0</v>
      </c>
      <c r="AA2152" s="226">
        <v>0</v>
      </c>
      <c r="AB2152" s="226">
        <v>0</v>
      </c>
      <c r="AC2152" s="226">
        <v>0</v>
      </c>
      <c r="AD2152" s="226">
        <v>0</v>
      </c>
      <c r="AE2152" s="226">
        <v>0</v>
      </c>
      <c r="AF2152" s="226">
        <v>0</v>
      </c>
      <c r="AG2152" s="226">
        <v>0</v>
      </c>
      <c r="AH2152" s="226">
        <v>0</v>
      </c>
      <c r="AI2152" s="226">
        <v>0</v>
      </c>
      <c r="AJ2152" s="226">
        <v>0</v>
      </c>
    </row>
    <row r="2153" spans="1:36" x14ac:dyDescent="0.25">
      <c r="A2153" s="17"/>
    </row>
    <row r="2154" spans="1:36" x14ac:dyDescent="0.25">
      <c r="A2154" s="17"/>
      <c r="B2154" s="226" t="s">
        <v>2241</v>
      </c>
    </row>
    <row r="2155" spans="1:36" x14ac:dyDescent="0.25">
      <c r="A2155" s="17"/>
      <c r="B2155" s="226" t="s">
        <v>2242</v>
      </c>
    </row>
    <row r="2156" spans="1:36" x14ac:dyDescent="0.25">
      <c r="A2156" s="17"/>
      <c r="B2156" s="226" t="s">
        <v>2243</v>
      </c>
      <c r="D2156" s="226">
        <v>0</v>
      </c>
      <c r="E2156" s="226">
        <v>0</v>
      </c>
      <c r="F2156" s="226">
        <v>0</v>
      </c>
      <c r="G2156" s="226">
        <v>0</v>
      </c>
      <c r="H2156" s="226">
        <v>0</v>
      </c>
      <c r="I2156" s="226">
        <v>0</v>
      </c>
      <c r="J2156" s="226">
        <v>0</v>
      </c>
      <c r="K2156" s="226">
        <v>0</v>
      </c>
      <c r="L2156" s="226">
        <v>0</v>
      </c>
      <c r="M2156" s="226">
        <v>0</v>
      </c>
      <c r="N2156" s="226">
        <v>0</v>
      </c>
      <c r="O2156" s="226">
        <v>0</v>
      </c>
      <c r="P2156" s="226">
        <v>0</v>
      </c>
      <c r="Q2156" s="226">
        <v>0</v>
      </c>
      <c r="R2156" s="226">
        <v>0</v>
      </c>
      <c r="S2156" s="226">
        <v>0</v>
      </c>
      <c r="T2156" s="226">
        <v>0</v>
      </c>
      <c r="U2156" s="226">
        <v>0</v>
      </c>
      <c r="V2156" s="226">
        <v>0</v>
      </c>
      <c r="W2156" s="226">
        <v>0</v>
      </c>
      <c r="X2156" s="226">
        <v>0</v>
      </c>
      <c r="Y2156" s="226">
        <v>0</v>
      </c>
      <c r="Z2156" s="226">
        <v>0</v>
      </c>
      <c r="AA2156" s="226">
        <v>0</v>
      </c>
      <c r="AB2156" s="226">
        <v>0</v>
      </c>
      <c r="AC2156" s="226">
        <v>0</v>
      </c>
      <c r="AD2156" s="226">
        <v>0</v>
      </c>
      <c r="AE2156" s="226">
        <v>0</v>
      </c>
      <c r="AF2156" s="226">
        <v>0</v>
      </c>
      <c r="AG2156" s="226">
        <v>0</v>
      </c>
      <c r="AH2156" s="226">
        <v>0</v>
      </c>
      <c r="AI2156" s="226">
        <v>0</v>
      </c>
      <c r="AJ2156" s="226">
        <v>0</v>
      </c>
    </row>
    <row r="2157" spans="1:36" x14ac:dyDescent="0.25">
      <c r="A2157" s="17"/>
      <c r="B2157" s="226" t="s">
        <v>2244</v>
      </c>
      <c r="D2157" s="226">
        <v>0</v>
      </c>
      <c r="E2157" s="226">
        <v>0</v>
      </c>
      <c r="F2157" s="226">
        <v>0</v>
      </c>
      <c r="G2157" s="226">
        <v>0</v>
      </c>
      <c r="H2157" s="226">
        <v>0</v>
      </c>
      <c r="I2157" s="226">
        <v>0</v>
      </c>
      <c r="J2157" s="226">
        <v>0</v>
      </c>
      <c r="K2157" s="226">
        <v>0</v>
      </c>
      <c r="L2157" s="226">
        <v>0</v>
      </c>
      <c r="M2157" s="226">
        <v>0</v>
      </c>
      <c r="N2157" s="226">
        <v>0</v>
      </c>
      <c r="O2157" s="226">
        <v>0</v>
      </c>
      <c r="P2157" s="226">
        <v>0</v>
      </c>
      <c r="Q2157" s="226">
        <v>0</v>
      </c>
      <c r="R2157" s="226">
        <v>0</v>
      </c>
      <c r="S2157" s="226">
        <v>0</v>
      </c>
      <c r="T2157" s="226">
        <v>0</v>
      </c>
      <c r="U2157" s="226">
        <v>0</v>
      </c>
      <c r="V2157" s="226">
        <v>0</v>
      </c>
      <c r="W2157" s="226">
        <v>0</v>
      </c>
      <c r="X2157" s="226">
        <v>0</v>
      </c>
      <c r="Y2157" s="226">
        <v>0</v>
      </c>
      <c r="Z2157" s="226">
        <v>0</v>
      </c>
      <c r="AA2157" s="226">
        <v>0</v>
      </c>
      <c r="AB2157" s="226">
        <v>0</v>
      </c>
      <c r="AC2157" s="226">
        <v>0</v>
      </c>
      <c r="AD2157" s="226">
        <v>0</v>
      </c>
      <c r="AE2157" s="226">
        <v>0</v>
      </c>
      <c r="AF2157" s="226">
        <v>0</v>
      </c>
      <c r="AG2157" s="226">
        <v>0</v>
      </c>
      <c r="AH2157" s="226">
        <v>0</v>
      </c>
      <c r="AI2157" s="226">
        <v>0</v>
      </c>
      <c r="AJ2157" s="226">
        <v>0</v>
      </c>
    </row>
    <row r="2158" spans="1:36" x14ac:dyDescent="0.25">
      <c r="A2158" s="17"/>
      <c r="B2158" s="226" t="s">
        <v>2245</v>
      </c>
      <c r="D2158" s="226">
        <v>0</v>
      </c>
      <c r="E2158" s="226">
        <v>0</v>
      </c>
      <c r="F2158" s="226">
        <v>0</v>
      </c>
      <c r="G2158" s="226">
        <v>0</v>
      </c>
      <c r="H2158" s="226">
        <v>0</v>
      </c>
      <c r="I2158" s="226">
        <v>0</v>
      </c>
      <c r="J2158" s="226">
        <v>0</v>
      </c>
      <c r="K2158" s="226">
        <v>0</v>
      </c>
      <c r="L2158" s="226">
        <v>0</v>
      </c>
      <c r="M2158" s="226">
        <v>0</v>
      </c>
      <c r="N2158" s="226">
        <v>0</v>
      </c>
      <c r="O2158" s="226">
        <v>0</v>
      </c>
      <c r="P2158" s="226">
        <v>0</v>
      </c>
      <c r="Q2158" s="226">
        <v>0</v>
      </c>
      <c r="R2158" s="226">
        <v>0</v>
      </c>
      <c r="S2158" s="226">
        <v>0</v>
      </c>
      <c r="T2158" s="226">
        <v>0</v>
      </c>
      <c r="U2158" s="226">
        <v>0</v>
      </c>
      <c r="V2158" s="226">
        <v>0</v>
      </c>
      <c r="W2158" s="226">
        <v>0</v>
      </c>
      <c r="X2158" s="226">
        <v>0</v>
      </c>
      <c r="Y2158" s="226">
        <v>0</v>
      </c>
      <c r="Z2158" s="226">
        <v>0</v>
      </c>
      <c r="AA2158" s="226">
        <v>0</v>
      </c>
      <c r="AB2158" s="226">
        <v>0</v>
      </c>
      <c r="AC2158" s="226">
        <v>0</v>
      </c>
      <c r="AD2158" s="226">
        <v>0</v>
      </c>
      <c r="AE2158" s="226">
        <v>0</v>
      </c>
      <c r="AF2158" s="226">
        <v>0</v>
      </c>
      <c r="AG2158" s="226">
        <v>0</v>
      </c>
      <c r="AH2158" s="226">
        <v>0</v>
      </c>
      <c r="AI2158" s="226">
        <v>0</v>
      </c>
      <c r="AJ2158" s="226">
        <v>0</v>
      </c>
    </row>
    <row r="2159" spans="1:36" x14ac:dyDescent="0.25">
      <c r="A2159" s="17"/>
      <c r="B2159" s="226" t="s">
        <v>2246</v>
      </c>
      <c r="D2159" s="226">
        <v>0</v>
      </c>
      <c r="E2159" s="226">
        <v>0</v>
      </c>
      <c r="F2159" s="226">
        <v>0</v>
      </c>
      <c r="G2159" s="226">
        <v>0</v>
      </c>
      <c r="H2159" s="226">
        <v>0</v>
      </c>
      <c r="I2159" s="226">
        <v>0</v>
      </c>
      <c r="J2159" s="226">
        <v>0</v>
      </c>
      <c r="K2159" s="226">
        <v>0</v>
      </c>
      <c r="L2159" s="226">
        <v>0</v>
      </c>
      <c r="M2159" s="226">
        <v>0</v>
      </c>
      <c r="N2159" s="226">
        <v>0</v>
      </c>
      <c r="O2159" s="226">
        <v>0</v>
      </c>
      <c r="P2159" s="226">
        <v>0</v>
      </c>
      <c r="Q2159" s="226">
        <v>0</v>
      </c>
      <c r="R2159" s="226">
        <v>0</v>
      </c>
      <c r="S2159" s="226">
        <v>0</v>
      </c>
      <c r="T2159" s="226">
        <v>0</v>
      </c>
      <c r="U2159" s="226">
        <v>0</v>
      </c>
      <c r="V2159" s="226">
        <v>0</v>
      </c>
      <c r="W2159" s="226">
        <v>0</v>
      </c>
      <c r="X2159" s="226">
        <v>0</v>
      </c>
      <c r="Y2159" s="226">
        <v>0</v>
      </c>
      <c r="Z2159" s="226">
        <v>0</v>
      </c>
      <c r="AA2159" s="226">
        <v>0</v>
      </c>
      <c r="AB2159" s="226">
        <v>0</v>
      </c>
      <c r="AC2159" s="226">
        <v>0</v>
      </c>
      <c r="AD2159" s="226">
        <v>0</v>
      </c>
      <c r="AE2159" s="226">
        <v>0</v>
      </c>
      <c r="AF2159" s="226">
        <v>0</v>
      </c>
      <c r="AG2159" s="226">
        <v>0</v>
      </c>
      <c r="AH2159" s="226">
        <v>0</v>
      </c>
      <c r="AI2159" s="226">
        <v>0</v>
      </c>
      <c r="AJ2159" s="226">
        <v>0</v>
      </c>
    </row>
    <row r="2160" spans="1:36" x14ac:dyDescent="0.25">
      <c r="A2160" s="17"/>
      <c r="B2160" s="226" t="s">
        <v>2212</v>
      </c>
      <c r="D2160" s="226">
        <v>0</v>
      </c>
      <c r="E2160" s="226">
        <v>0</v>
      </c>
      <c r="F2160" s="226">
        <v>0</v>
      </c>
      <c r="G2160" s="226">
        <v>0</v>
      </c>
      <c r="H2160" s="226">
        <v>0</v>
      </c>
      <c r="I2160" s="226">
        <v>0</v>
      </c>
      <c r="J2160" s="226">
        <v>0</v>
      </c>
      <c r="K2160" s="226">
        <v>0</v>
      </c>
      <c r="L2160" s="226">
        <v>0</v>
      </c>
      <c r="M2160" s="226">
        <v>0</v>
      </c>
      <c r="N2160" s="226">
        <v>0</v>
      </c>
      <c r="O2160" s="226">
        <v>0</v>
      </c>
      <c r="P2160" s="226">
        <v>0</v>
      </c>
      <c r="Q2160" s="226">
        <v>0</v>
      </c>
      <c r="R2160" s="226">
        <v>0</v>
      </c>
      <c r="S2160" s="226">
        <v>0</v>
      </c>
      <c r="T2160" s="226">
        <v>0</v>
      </c>
      <c r="U2160" s="226">
        <v>0</v>
      </c>
      <c r="V2160" s="226">
        <v>0</v>
      </c>
      <c r="W2160" s="226">
        <v>0</v>
      </c>
      <c r="X2160" s="226">
        <v>0</v>
      </c>
      <c r="Y2160" s="226">
        <v>0</v>
      </c>
      <c r="Z2160" s="226">
        <v>0</v>
      </c>
      <c r="AA2160" s="226">
        <v>0</v>
      </c>
      <c r="AB2160" s="226">
        <v>0</v>
      </c>
      <c r="AC2160" s="226">
        <v>0</v>
      </c>
      <c r="AD2160" s="226">
        <v>0</v>
      </c>
      <c r="AE2160" s="226">
        <v>0</v>
      </c>
      <c r="AF2160" s="226">
        <v>0</v>
      </c>
      <c r="AG2160" s="226">
        <v>0</v>
      </c>
      <c r="AH2160" s="226">
        <v>0</v>
      </c>
      <c r="AI2160" s="226">
        <v>0</v>
      </c>
      <c r="AJ2160" s="226">
        <v>0</v>
      </c>
    </row>
    <row r="2161" spans="1:36" x14ac:dyDescent="0.25">
      <c r="A2161" s="17"/>
      <c r="B2161" s="226" t="s">
        <v>2247</v>
      </c>
    </row>
    <row r="2162" spans="1:36" x14ac:dyDescent="0.25">
      <c r="A2162" s="17"/>
      <c r="B2162" s="226" t="s">
        <v>2248</v>
      </c>
      <c r="D2162" s="226">
        <v>0</v>
      </c>
      <c r="E2162" s="226">
        <v>0</v>
      </c>
      <c r="F2162" s="226">
        <v>0</v>
      </c>
      <c r="G2162" s="226">
        <v>0</v>
      </c>
      <c r="H2162" s="226">
        <v>0</v>
      </c>
      <c r="I2162" s="226">
        <v>0</v>
      </c>
      <c r="J2162" s="226">
        <v>0</v>
      </c>
      <c r="K2162" s="226">
        <v>0</v>
      </c>
      <c r="L2162" s="226">
        <v>0</v>
      </c>
      <c r="M2162" s="226">
        <v>0</v>
      </c>
      <c r="N2162" s="226">
        <v>0</v>
      </c>
      <c r="O2162" s="226">
        <v>0</v>
      </c>
      <c r="P2162" s="226">
        <v>0</v>
      </c>
      <c r="Q2162" s="226">
        <v>0</v>
      </c>
      <c r="R2162" s="226">
        <v>0</v>
      </c>
      <c r="S2162" s="226">
        <v>0</v>
      </c>
      <c r="T2162" s="226">
        <v>0</v>
      </c>
      <c r="U2162" s="226">
        <v>0</v>
      </c>
      <c r="V2162" s="226">
        <v>0</v>
      </c>
      <c r="W2162" s="226">
        <v>0</v>
      </c>
      <c r="X2162" s="226">
        <v>0</v>
      </c>
      <c r="Y2162" s="226">
        <v>0</v>
      </c>
      <c r="Z2162" s="226">
        <v>0</v>
      </c>
      <c r="AA2162" s="226">
        <v>0</v>
      </c>
      <c r="AB2162" s="226">
        <v>0</v>
      </c>
      <c r="AC2162" s="226">
        <v>0</v>
      </c>
      <c r="AD2162" s="226">
        <v>0</v>
      </c>
      <c r="AE2162" s="226">
        <v>0</v>
      </c>
      <c r="AF2162" s="226">
        <v>0</v>
      </c>
      <c r="AG2162" s="226">
        <v>0</v>
      </c>
      <c r="AH2162" s="226">
        <v>0</v>
      </c>
      <c r="AI2162" s="226">
        <v>0</v>
      </c>
      <c r="AJ2162" s="226">
        <v>0</v>
      </c>
    </row>
    <row r="2163" spans="1:36" x14ac:dyDescent="0.25">
      <c r="A2163" s="17"/>
      <c r="B2163" s="226" t="s">
        <v>2249</v>
      </c>
      <c r="D2163" s="226">
        <v>0</v>
      </c>
      <c r="E2163" s="226">
        <v>0</v>
      </c>
      <c r="F2163" s="226">
        <v>0</v>
      </c>
      <c r="G2163" s="226">
        <v>0</v>
      </c>
      <c r="H2163" s="226">
        <v>0</v>
      </c>
      <c r="I2163" s="226">
        <v>0</v>
      </c>
      <c r="J2163" s="226">
        <v>0</v>
      </c>
      <c r="K2163" s="226">
        <v>0</v>
      </c>
      <c r="L2163" s="226">
        <v>0</v>
      </c>
      <c r="M2163" s="226">
        <v>0</v>
      </c>
      <c r="N2163" s="226">
        <v>0</v>
      </c>
      <c r="O2163" s="226">
        <v>0</v>
      </c>
      <c r="P2163" s="226">
        <v>0</v>
      </c>
      <c r="Q2163" s="226">
        <v>0</v>
      </c>
      <c r="R2163" s="226">
        <v>0</v>
      </c>
      <c r="S2163" s="226">
        <v>0</v>
      </c>
      <c r="T2163" s="226">
        <v>0</v>
      </c>
      <c r="U2163" s="226">
        <v>0</v>
      </c>
      <c r="V2163" s="226">
        <v>0</v>
      </c>
      <c r="W2163" s="226">
        <v>0</v>
      </c>
      <c r="X2163" s="226">
        <v>0</v>
      </c>
      <c r="Y2163" s="226">
        <v>0</v>
      </c>
      <c r="Z2163" s="226">
        <v>0</v>
      </c>
      <c r="AA2163" s="226">
        <v>0</v>
      </c>
      <c r="AB2163" s="226">
        <v>0</v>
      </c>
      <c r="AC2163" s="226">
        <v>0</v>
      </c>
      <c r="AD2163" s="226">
        <v>0</v>
      </c>
      <c r="AE2163" s="226">
        <v>0</v>
      </c>
      <c r="AF2163" s="226">
        <v>0</v>
      </c>
      <c r="AG2163" s="226">
        <v>0</v>
      </c>
      <c r="AH2163" s="226">
        <v>0</v>
      </c>
      <c r="AI2163" s="226">
        <v>0</v>
      </c>
      <c r="AJ2163" s="226">
        <v>0</v>
      </c>
    </row>
    <row r="2164" spans="1:36" x14ac:dyDescent="0.25">
      <c r="A2164" s="17"/>
      <c r="B2164" s="226" t="s">
        <v>2250</v>
      </c>
      <c r="D2164" s="226">
        <v>0</v>
      </c>
      <c r="E2164" s="226">
        <v>0</v>
      </c>
      <c r="F2164" s="226">
        <v>0</v>
      </c>
      <c r="G2164" s="226">
        <v>0</v>
      </c>
      <c r="H2164" s="226">
        <v>0</v>
      </c>
      <c r="I2164" s="226">
        <v>0</v>
      </c>
      <c r="J2164" s="226">
        <v>0</v>
      </c>
      <c r="K2164" s="226">
        <v>0</v>
      </c>
      <c r="L2164" s="226">
        <v>0</v>
      </c>
      <c r="M2164" s="226">
        <v>0</v>
      </c>
      <c r="N2164" s="226">
        <v>0</v>
      </c>
      <c r="O2164" s="226">
        <v>0</v>
      </c>
      <c r="P2164" s="226">
        <v>0</v>
      </c>
      <c r="Q2164" s="226">
        <v>0</v>
      </c>
      <c r="R2164" s="226">
        <v>0</v>
      </c>
      <c r="S2164" s="226">
        <v>0</v>
      </c>
      <c r="T2164" s="226">
        <v>0</v>
      </c>
      <c r="U2164" s="226">
        <v>0</v>
      </c>
      <c r="V2164" s="226">
        <v>0</v>
      </c>
      <c r="W2164" s="226">
        <v>0</v>
      </c>
      <c r="X2164" s="226">
        <v>0</v>
      </c>
      <c r="Y2164" s="226">
        <v>0</v>
      </c>
      <c r="Z2164" s="226">
        <v>0</v>
      </c>
      <c r="AA2164" s="226">
        <v>0</v>
      </c>
      <c r="AB2164" s="226">
        <v>0</v>
      </c>
      <c r="AC2164" s="226">
        <v>0</v>
      </c>
      <c r="AD2164" s="226">
        <v>0</v>
      </c>
      <c r="AE2164" s="226">
        <v>0</v>
      </c>
      <c r="AF2164" s="226">
        <v>0</v>
      </c>
      <c r="AG2164" s="226">
        <v>0</v>
      </c>
      <c r="AH2164" s="226">
        <v>0</v>
      </c>
      <c r="AI2164" s="226">
        <v>0</v>
      </c>
      <c r="AJ2164" s="226">
        <v>0</v>
      </c>
    </row>
    <row r="2165" spans="1:36" x14ac:dyDescent="0.25">
      <c r="A2165" s="17"/>
      <c r="B2165" s="226" t="s">
        <v>2251</v>
      </c>
      <c r="D2165" s="226">
        <v>0</v>
      </c>
      <c r="E2165" s="226">
        <v>0</v>
      </c>
      <c r="F2165" s="226">
        <v>0</v>
      </c>
      <c r="G2165" s="226">
        <v>0</v>
      </c>
      <c r="H2165" s="226">
        <v>0</v>
      </c>
      <c r="I2165" s="226">
        <v>0</v>
      </c>
      <c r="J2165" s="226">
        <v>0</v>
      </c>
      <c r="K2165" s="226">
        <v>0</v>
      </c>
      <c r="L2165" s="226">
        <v>0</v>
      </c>
      <c r="M2165" s="226">
        <v>0</v>
      </c>
      <c r="N2165" s="226">
        <v>0</v>
      </c>
      <c r="O2165" s="226">
        <v>0</v>
      </c>
      <c r="P2165" s="226">
        <v>0</v>
      </c>
      <c r="Q2165" s="226">
        <v>0</v>
      </c>
      <c r="R2165" s="226">
        <v>0</v>
      </c>
      <c r="S2165" s="226">
        <v>0</v>
      </c>
      <c r="T2165" s="226">
        <v>0</v>
      </c>
      <c r="U2165" s="226">
        <v>0</v>
      </c>
      <c r="V2165" s="226">
        <v>0</v>
      </c>
      <c r="W2165" s="226">
        <v>0</v>
      </c>
      <c r="X2165" s="226">
        <v>0</v>
      </c>
      <c r="Y2165" s="226">
        <v>0</v>
      </c>
      <c r="Z2165" s="226">
        <v>0</v>
      </c>
      <c r="AA2165" s="226">
        <v>0</v>
      </c>
      <c r="AB2165" s="226">
        <v>0</v>
      </c>
      <c r="AC2165" s="226">
        <v>0</v>
      </c>
      <c r="AD2165" s="226">
        <v>0</v>
      </c>
      <c r="AE2165" s="226">
        <v>0</v>
      </c>
      <c r="AF2165" s="226">
        <v>0</v>
      </c>
      <c r="AG2165" s="226">
        <v>0</v>
      </c>
      <c r="AH2165" s="226">
        <v>0</v>
      </c>
      <c r="AI2165" s="226">
        <v>0</v>
      </c>
      <c r="AJ2165" s="226">
        <v>0</v>
      </c>
    </row>
    <row r="2166" spans="1:36" x14ac:dyDescent="0.25">
      <c r="A2166" s="17"/>
      <c r="B2166" s="226" t="s">
        <v>2212</v>
      </c>
      <c r="D2166" s="226">
        <v>0</v>
      </c>
      <c r="E2166" s="226">
        <v>0</v>
      </c>
      <c r="F2166" s="226">
        <v>0</v>
      </c>
      <c r="G2166" s="226">
        <v>0</v>
      </c>
      <c r="H2166" s="226">
        <v>0</v>
      </c>
      <c r="I2166" s="226">
        <v>0</v>
      </c>
      <c r="J2166" s="226">
        <v>0</v>
      </c>
      <c r="K2166" s="226">
        <v>0</v>
      </c>
      <c r="L2166" s="226">
        <v>0</v>
      </c>
      <c r="M2166" s="226">
        <v>0</v>
      </c>
      <c r="N2166" s="226">
        <v>0</v>
      </c>
      <c r="O2166" s="226">
        <v>0</v>
      </c>
      <c r="P2166" s="226">
        <v>0</v>
      </c>
      <c r="Q2166" s="226">
        <v>0</v>
      </c>
      <c r="R2166" s="226">
        <v>0</v>
      </c>
      <c r="S2166" s="226">
        <v>0</v>
      </c>
      <c r="T2166" s="226">
        <v>0</v>
      </c>
      <c r="U2166" s="226">
        <v>0</v>
      </c>
      <c r="V2166" s="226">
        <v>0</v>
      </c>
      <c r="W2166" s="226">
        <v>0</v>
      </c>
      <c r="X2166" s="226">
        <v>0</v>
      </c>
      <c r="Y2166" s="226">
        <v>0</v>
      </c>
      <c r="Z2166" s="226">
        <v>0</v>
      </c>
      <c r="AA2166" s="226">
        <v>0</v>
      </c>
      <c r="AB2166" s="226">
        <v>0</v>
      </c>
      <c r="AC2166" s="226">
        <v>0</v>
      </c>
      <c r="AD2166" s="226">
        <v>0</v>
      </c>
      <c r="AE2166" s="226">
        <v>0</v>
      </c>
      <c r="AF2166" s="226">
        <v>0</v>
      </c>
      <c r="AG2166" s="226">
        <v>0</v>
      </c>
      <c r="AH2166" s="226">
        <v>0</v>
      </c>
      <c r="AI2166" s="226">
        <v>0</v>
      </c>
      <c r="AJ2166" s="226">
        <v>0</v>
      </c>
    </row>
    <row r="2167" spans="1:36" x14ac:dyDescent="0.25">
      <c r="A2167" s="17"/>
    </row>
    <row r="2168" spans="1:36" x14ac:dyDescent="0.25">
      <c r="A2168" s="17"/>
      <c r="B2168" s="226" t="s">
        <v>2252</v>
      </c>
      <c r="D2168" s="226">
        <v>4298.3999999999996</v>
      </c>
      <c r="E2168" s="226">
        <v>4115</v>
      </c>
      <c r="F2168" s="226">
        <v>4190.3</v>
      </c>
      <c r="G2168" s="226">
        <v>2489.5</v>
      </c>
      <c r="H2168" s="226">
        <v>2553.8000000000002</v>
      </c>
      <c r="I2168" s="226">
        <v>2603.4</v>
      </c>
      <c r="J2168" s="226">
        <v>2588.1999999999998</v>
      </c>
      <c r="K2168" s="226">
        <v>2544.1999999999998</v>
      </c>
      <c r="L2168" s="226">
        <v>2603.6999999999998</v>
      </c>
      <c r="M2168" s="226">
        <v>2607.6999999999998</v>
      </c>
      <c r="N2168" s="226">
        <v>2601.8000000000002</v>
      </c>
      <c r="O2168" s="226">
        <v>2594.9</v>
      </c>
      <c r="P2168" s="226">
        <v>2580.1</v>
      </c>
      <c r="Q2168" s="226">
        <v>2569.8000000000002</v>
      </c>
      <c r="R2168" s="226">
        <v>2572.1999999999998</v>
      </c>
      <c r="S2168" s="226">
        <v>2568.3000000000002</v>
      </c>
      <c r="T2168" s="226">
        <v>2573.3000000000002</v>
      </c>
      <c r="U2168" s="226">
        <v>2576.1</v>
      </c>
      <c r="V2168" s="226">
        <v>2580.1</v>
      </c>
      <c r="W2168" s="226">
        <v>2587.6</v>
      </c>
      <c r="X2168" s="226">
        <v>2594.4</v>
      </c>
      <c r="Y2168" s="226">
        <v>2588.8000000000002</v>
      </c>
      <c r="Z2168" s="226">
        <v>2580</v>
      </c>
      <c r="AA2168" s="226">
        <v>2582.4</v>
      </c>
      <c r="AB2168" s="226">
        <v>2592.9</v>
      </c>
      <c r="AC2168" s="226">
        <v>2597</v>
      </c>
      <c r="AD2168" s="226">
        <v>2590.9</v>
      </c>
      <c r="AE2168" s="226">
        <v>2580.1999999999998</v>
      </c>
      <c r="AF2168" s="226">
        <v>2574.3000000000002</v>
      </c>
      <c r="AG2168" s="226">
        <v>2560.6999999999998</v>
      </c>
      <c r="AH2168" s="226">
        <v>2536.5</v>
      </c>
      <c r="AI2168" s="226">
        <v>2529</v>
      </c>
      <c r="AJ2168" s="226">
        <v>2535.9</v>
      </c>
    </row>
    <row r="2169" spans="1:36" x14ac:dyDescent="0.25">
      <c r="A2169" s="17"/>
      <c r="B2169" s="226" t="s">
        <v>2253</v>
      </c>
      <c r="D2169" s="226">
        <v>1641.3</v>
      </c>
      <c r="E2169" s="226">
        <v>1928.4</v>
      </c>
      <c r="F2169" s="226">
        <v>1921.5</v>
      </c>
      <c r="G2169" s="226">
        <v>662.1</v>
      </c>
      <c r="H2169" s="226">
        <v>667.7</v>
      </c>
      <c r="I2169" s="226">
        <v>678.1</v>
      </c>
      <c r="J2169" s="226">
        <v>670.9</v>
      </c>
      <c r="K2169" s="226">
        <v>659.1</v>
      </c>
      <c r="L2169" s="226">
        <v>675.6</v>
      </c>
      <c r="M2169" s="226">
        <v>673</v>
      </c>
      <c r="N2169" s="226">
        <v>670.6</v>
      </c>
      <c r="O2169" s="226">
        <v>668.3</v>
      </c>
      <c r="P2169" s="226">
        <v>664.1</v>
      </c>
      <c r="Q2169" s="226">
        <v>661.6</v>
      </c>
      <c r="R2169" s="226">
        <v>662.3</v>
      </c>
      <c r="S2169" s="226">
        <v>661</v>
      </c>
      <c r="T2169" s="226">
        <v>662.4</v>
      </c>
      <c r="U2169" s="226">
        <v>662.9</v>
      </c>
      <c r="V2169" s="226">
        <v>663.7</v>
      </c>
      <c r="W2169" s="226">
        <v>665.5</v>
      </c>
      <c r="X2169" s="226">
        <v>666.9</v>
      </c>
      <c r="Y2169" s="226">
        <v>665.1</v>
      </c>
      <c r="Z2169" s="226">
        <v>663</v>
      </c>
      <c r="AA2169" s="226">
        <v>664</v>
      </c>
      <c r="AB2169" s="226">
        <v>666.6</v>
      </c>
      <c r="AC2169" s="226">
        <v>667.1</v>
      </c>
      <c r="AD2169" s="226">
        <v>665.3</v>
      </c>
      <c r="AE2169" s="226">
        <v>662.8</v>
      </c>
      <c r="AF2169" s="226">
        <v>661.7</v>
      </c>
      <c r="AG2169" s="226">
        <v>658.3</v>
      </c>
      <c r="AH2169" s="226">
        <v>652.6</v>
      </c>
      <c r="AI2169" s="226">
        <v>651.70000000000005</v>
      </c>
      <c r="AJ2169" s="226">
        <v>653.70000000000005</v>
      </c>
    </row>
    <row r="2170" spans="1:36" x14ac:dyDescent="0.25">
      <c r="A2170" s="17"/>
    </row>
    <row r="2171" spans="1:36" x14ac:dyDescent="0.25">
      <c r="A2171" s="17"/>
      <c r="B2171" s="226" t="s">
        <v>2254</v>
      </c>
    </row>
    <row r="2172" spans="1:36" x14ac:dyDescent="0.25">
      <c r="A2172" s="17"/>
      <c r="B2172" s="226" t="s">
        <v>2255</v>
      </c>
      <c r="D2172" s="226">
        <v>0</v>
      </c>
      <c r="E2172" s="226">
        <v>0</v>
      </c>
      <c r="F2172" s="226">
        <v>0</v>
      </c>
      <c r="G2172" s="226">
        <v>0</v>
      </c>
      <c r="H2172" s="226">
        <v>0</v>
      </c>
      <c r="I2172" s="226">
        <v>0</v>
      </c>
      <c r="J2172" s="226">
        <v>0</v>
      </c>
      <c r="K2172" s="226">
        <v>0</v>
      </c>
      <c r="L2172" s="226">
        <v>0</v>
      </c>
      <c r="M2172" s="226">
        <v>0</v>
      </c>
      <c r="N2172" s="226">
        <v>0</v>
      </c>
      <c r="O2172" s="226">
        <v>0</v>
      </c>
      <c r="P2172" s="226">
        <v>0</v>
      </c>
      <c r="Q2172" s="226">
        <v>0</v>
      </c>
      <c r="R2172" s="226">
        <v>0</v>
      </c>
      <c r="S2172" s="226">
        <v>0</v>
      </c>
      <c r="T2172" s="226">
        <v>0</v>
      </c>
      <c r="U2172" s="226">
        <v>0</v>
      </c>
      <c r="V2172" s="226">
        <v>0</v>
      </c>
      <c r="W2172" s="226">
        <v>0</v>
      </c>
      <c r="X2172" s="226">
        <v>0</v>
      </c>
      <c r="Y2172" s="226">
        <v>0</v>
      </c>
      <c r="Z2172" s="226">
        <v>0</v>
      </c>
      <c r="AA2172" s="226">
        <v>0</v>
      </c>
      <c r="AB2172" s="226">
        <v>0</v>
      </c>
      <c r="AC2172" s="226">
        <v>0</v>
      </c>
      <c r="AD2172" s="226">
        <v>0</v>
      </c>
      <c r="AE2172" s="226">
        <v>0</v>
      </c>
      <c r="AF2172" s="226">
        <v>0</v>
      </c>
      <c r="AG2172" s="226">
        <v>0</v>
      </c>
      <c r="AH2172" s="226">
        <v>0</v>
      </c>
      <c r="AI2172" s="226">
        <v>0</v>
      </c>
      <c r="AJ2172" s="226">
        <v>0</v>
      </c>
    </row>
    <row r="2173" spans="1:36" x14ac:dyDescent="0.25">
      <c r="A2173" s="17"/>
      <c r="B2173" s="226" t="s">
        <v>2256</v>
      </c>
      <c r="D2173" s="226">
        <v>0</v>
      </c>
      <c r="E2173" s="226">
        <v>0</v>
      </c>
      <c r="F2173" s="226">
        <v>0</v>
      </c>
      <c r="G2173" s="226">
        <v>0</v>
      </c>
      <c r="H2173" s="226">
        <v>0</v>
      </c>
      <c r="I2173" s="226">
        <v>0</v>
      </c>
      <c r="J2173" s="226">
        <v>0</v>
      </c>
      <c r="K2173" s="226">
        <v>0</v>
      </c>
      <c r="L2173" s="226">
        <v>0</v>
      </c>
      <c r="M2173" s="226">
        <v>0</v>
      </c>
      <c r="N2173" s="226">
        <v>0</v>
      </c>
      <c r="O2173" s="226">
        <v>0</v>
      </c>
      <c r="P2173" s="226">
        <v>0</v>
      </c>
      <c r="Q2173" s="226">
        <v>0</v>
      </c>
      <c r="R2173" s="226">
        <v>0</v>
      </c>
      <c r="S2173" s="226">
        <v>0</v>
      </c>
      <c r="T2173" s="226">
        <v>0</v>
      </c>
      <c r="U2173" s="226">
        <v>0</v>
      </c>
      <c r="V2173" s="226">
        <v>0</v>
      </c>
      <c r="W2173" s="226">
        <v>0</v>
      </c>
      <c r="X2173" s="226">
        <v>0</v>
      </c>
      <c r="Y2173" s="226">
        <v>0</v>
      </c>
      <c r="Z2173" s="226">
        <v>0</v>
      </c>
      <c r="AA2173" s="226">
        <v>0</v>
      </c>
      <c r="AB2173" s="226">
        <v>0</v>
      </c>
      <c r="AC2173" s="226">
        <v>0</v>
      </c>
      <c r="AD2173" s="226">
        <v>0</v>
      </c>
      <c r="AE2173" s="226">
        <v>0</v>
      </c>
      <c r="AF2173" s="226">
        <v>0</v>
      </c>
      <c r="AG2173" s="226">
        <v>0</v>
      </c>
      <c r="AH2173" s="226">
        <v>0</v>
      </c>
      <c r="AI2173" s="226">
        <v>0</v>
      </c>
      <c r="AJ2173" s="226">
        <v>0</v>
      </c>
    </row>
    <row r="2174" spans="1:36" x14ac:dyDescent="0.25">
      <c r="A2174" s="17"/>
      <c r="B2174" s="226" t="s">
        <v>2257</v>
      </c>
      <c r="D2174" s="226">
        <v>0</v>
      </c>
      <c r="E2174" s="226">
        <v>0</v>
      </c>
      <c r="F2174" s="226">
        <v>0</v>
      </c>
      <c r="G2174" s="226">
        <v>0</v>
      </c>
      <c r="H2174" s="226">
        <v>0</v>
      </c>
      <c r="I2174" s="226">
        <v>0</v>
      </c>
      <c r="J2174" s="226">
        <v>0</v>
      </c>
      <c r="K2174" s="226">
        <v>0</v>
      </c>
      <c r="L2174" s="226">
        <v>0</v>
      </c>
      <c r="M2174" s="226">
        <v>0</v>
      </c>
      <c r="N2174" s="226">
        <v>0</v>
      </c>
      <c r="O2174" s="226">
        <v>0</v>
      </c>
      <c r="P2174" s="226">
        <v>0</v>
      </c>
      <c r="Q2174" s="226">
        <v>0</v>
      </c>
      <c r="R2174" s="226">
        <v>0</v>
      </c>
      <c r="S2174" s="226">
        <v>0</v>
      </c>
      <c r="T2174" s="226">
        <v>0</v>
      </c>
      <c r="U2174" s="226">
        <v>0</v>
      </c>
      <c r="V2174" s="226">
        <v>0</v>
      </c>
      <c r="W2174" s="226">
        <v>0</v>
      </c>
      <c r="X2174" s="226">
        <v>0</v>
      </c>
      <c r="Y2174" s="226">
        <v>0</v>
      </c>
      <c r="Z2174" s="226">
        <v>0</v>
      </c>
      <c r="AA2174" s="226">
        <v>0</v>
      </c>
      <c r="AB2174" s="226">
        <v>0</v>
      </c>
      <c r="AC2174" s="226">
        <v>0</v>
      </c>
      <c r="AD2174" s="226">
        <v>0</v>
      </c>
      <c r="AE2174" s="226">
        <v>0</v>
      </c>
      <c r="AF2174" s="226">
        <v>0</v>
      </c>
      <c r="AG2174" s="226">
        <v>0</v>
      </c>
      <c r="AH2174" s="226">
        <v>0</v>
      </c>
      <c r="AI2174" s="226">
        <v>0</v>
      </c>
      <c r="AJ2174" s="226">
        <v>0</v>
      </c>
    </row>
    <row r="2175" spans="1:36" x14ac:dyDescent="0.25">
      <c r="A2175" s="17"/>
      <c r="B2175" s="226" t="s">
        <v>2258</v>
      </c>
      <c r="D2175" s="226">
        <v>0</v>
      </c>
      <c r="E2175" s="226">
        <v>0</v>
      </c>
      <c r="F2175" s="226">
        <v>0</v>
      </c>
      <c r="G2175" s="226">
        <v>0</v>
      </c>
      <c r="H2175" s="226">
        <v>0</v>
      </c>
      <c r="I2175" s="226">
        <v>0</v>
      </c>
      <c r="J2175" s="226">
        <v>0</v>
      </c>
      <c r="K2175" s="226">
        <v>0</v>
      </c>
      <c r="L2175" s="226">
        <v>0</v>
      </c>
      <c r="M2175" s="226">
        <v>0</v>
      </c>
      <c r="N2175" s="226">
        <v>0</v>
      </c>
      <c r="O2175" s="226">
        <v>0</v>
      </c>
      <c r="P2175" s="226">
        <v>0</v>
      </c>
      <c r="Q2175" s="226">
        <v>0</v>
      </c>
      <c r="R2175" s="226">
        <v>0</v>
      </c>
      <c r="S2175" s="226">
        <v>0</v>
      </c>
      <c r="T2175" s="226">
        <v>0</v>
      </c>
      <c r="U2175" s="226">
        <v>0</v>
      </c>
      <c r="V2175" s="226">
        <v>0</v>
      </c>
      <c r="W2175" s="226">
        <v>0</v>
      </c>
      <c r="X2175" s="226">
        <v>0</v>
      </c>
      <c r="Y2175" s="226">
        <v>0</v>
      </c>
      <c r="Z2175" s="226">
        <v>0</v>
      </c>
      <c r="AA2175" s="226">
        <v>0</v>
      </c>
      <c r="AB2175" s="226">
        <v>0</v>
      </c>
      <c r="AC2175" s="226">
        <v>0</v>
      </c>
      <c r="AD2175" s="226">
        <v>0</v>
      </c>
      <c r="AE2175" s="226">
        <v>0</v>
      </c>
      <c r="AF2175" s="226">
        <v>0</v>
      </c>
      <c r="AG2175" s="226">
        <v>0</v>
      </c>
      <c r="AH2175" s="226">
        <v>0</v>
      </c>
      <c r="AI2175" s="226">
        <v>0</v>
      </c>
      <c r="AJ2175" s="226">
        <v>0</v>
      </c>
    </row>
    <row r="2176" spans="1:36" x14ac:dyDescent="0.25">
      <c r="A2176" s="17"/>
      <c r="B2176" s="226" t="s">
        <v>2212</v>
      </c>
      <c r="D2176" s="226">
        <v>0</v>
      </c>
      <c r="E2176" s="226">
        <v>0</v>
      </c>
      <c r="F2176" s="226">
        <v>0</v>
      </c>
      <c r="G2176" s="226">
        <v>0</v>
      </c>
      <c r="H2176" s="226">
        <v>0</v>
      </c>
      <c r="I2176" s="226">
        <v>0</v>
      </c>
      <c r="J2176" s="226">
        <v>0</v>
      </c>
      <c r="K2176" s="226">
        <v>0</v>
      </c>
      <c r="L2176" s="226">
        <v>0</v>
      </c>
      <c r="M2176" s="226">
        <v>0</v>
      </c>
      <c r="N2176" s="226">
        <v>0</v>
      </c>
      <c r="O2176" s="226">
        <v>0</v>
      </c>
      <c r="P2176" s="226">
        <v>0</v>
      </c>
      <c r="Q2176" s="226">
        <v>0</v>
      </c>
      <c r="R2176" s="226">
        <v>0</v>
      </c>
      <c r="S2176" s="226">
        <v>0</v>
      </c>
      <c r="T2176" s="226">
        <v>0</v>
      </c>
      <c r="U2176" s="226">
        <v>0</v>
      </c>
      <c r="V2176" s="226">
        <v>0</v>
      </c>
      <c r="W2176" s="226">
        <v>0</v>
      </c>
      <c r="X2176" s="226">
        <v>0</v>
      </c>
      <c r="Y2176" s="226">
        <v>0</v>
      </c>
      <c r="Z2176" s="226">
        <v>0</v>
      </c>
      <c r="AA2176" s="226">
        <v>0</v>
      </c>
      <c r="AB2176" s="226">
        <v>0</v>
      </c>
      <c r="AC2176" s="226">
        <v>0</v>
      </c>
      <c r="AD2176" s="226">
        <v>0</v>
      </c>
      <c r="AE2176" s="226">
        <v>0</v>
      </c>
      <c r="AF2176" s="226">
        <v>0</v>
      </c>
      <c r="AG2176" s="226">
        <v>0</v>
      </c>
      <c r="AH2176" s="226">
        <v>0</v>
      </c>
      <c r="AI2176" s="226">
        <v>0</v>
      </c>
      <c r="AJ2176" s="226">
        <v>0</v>
      </c>
    </row>
    <row r="2177" spans="1:36" x14ac:dyDescent="0.25">
      <c r="A2177" s="17"/>
    </row>
    <row r="2178" spans="1:36" x14ac:dyDescent="0.25">
      <c r="A2178" s="17"/>
      <c r="B2178" s="226" t="s">
        <v>2413</v>
      </c>
    </row>
    <row r="2179" spans="1:36" x14ac:dyDescent="0.25">
      <c r="A2179" s="17"/>
      <c r="B2179" s="226" t="s">
        <v>2199</v>
      </c>
    </row>
    <row r="2180" spans="1:36" x14ac:dyDescent="0.25">
      <c r="A2180" s="17"/>
      <c r="D2180" s="226">
        <v>2018</v>
      </c>
      <c r="E2180" s="226">
        <v>2019</v>
      </c>
      <c r="F2180" s="226">
        <v>2020</v>
      </c>
      <c r="G2180" s="226">
        <v>2021</v>
      </c>
      <c r="H2180" s="226">
        <v>2022</v>
      </c>
      <c r="I2180" s="226">
        <v>2023</v>
      </c>
      <c r="J2180" s="226">
        <v>2024</v>
      </c>
      <c r="K2180" s="226">
        <v>2025</v>
      </c>
      <c r="L2180" s="226">
        <v>2026</v>
      </c>
      <c r="M2180" s="226">
        <v>2027</v>
      </c>
      <c r="N2180" s="226">
        <v>2028</v>
      </c>
      <c r="O2180" s="226">
        <v>2029</v>
      </c>
      <c r="P2180" s="226">
        <v>2030</v>
      </c>
      <c r="Q2180" s="226">
        <v>2031</v>
      </c>
      <c r="R2180" s="226">
        <v>2032</v>
      </c>
      <c r="S2180" s="226">
        <v>2033</v>
      </c>
      <c r="T2180" s="226">
        <v>2034</v>
      </c>
      <c r="U2180" s="226">
        <v>2035</v>
      </c>
      <c r="V2180" s="226">
        <v>2036</v>
      </c>
      <c r="W2180" s="226">
        <v>2037</v>
      </c>
      <c r="X2180" s="226">
        <v>2038</v>
      </c>
      <c r="Y2180" s="226">
        <v>2039</v>
      </c>
      <c r="Z2180" s="226">
        <v>2040</v>
      </c>
      <c r="AA2180" s="226">
        <v>2041</v>
      </c>
      <c r="AB2180" s="226">
        <v>2042</v>
      </c>
      <c r="AC2180" s="226">
        <v>2043</v>
      </c>
      <c r="AD2180" s="226">
        <v>2044</v>
      </c>
      <c r="AE2180" s="226">
        <v>2045</v>
      </c>
      <c r="AF2180" s="226">
        <v>2046</v>
      </c>
      <c r="AG2180" s="226">
        <v>2047</v>
      </c>
      <c r="AH2180" s="226">
        <v>2048</v>
      </c>
      <c r="AI2180" s="226">
        <v>2049</v>
      </c>
      <c r="AJ2180" s="226">
        <v>2050</v>
      </c>
    </row>
    <row r="2181" spans="1:36" x14ac:dyDescent="0.25">
      <c r="A2181" s="17"/>
    </row>
    <row r="2182" spans="1:36" x14ac:dyDescent="0.25">
      <c r="A2182" s="17"/>
      <c r="B2182" s="226" t="s">
        <v>2200</v>
      </c>
    </row>
    <row r="2183" spans="1:36" x14ac:dyDescent="0.25">
      <c r="A2183" s="17"/>
      <c r="B2183" s="226" t="s">
        <v>2201</v>
      </c>
      <c r="D2183" s="226">
        <v>36.728000000000002</v>
      </c>
      <c r="E2183" s="226">
        <v>37.887999999999998</v>
      </c>
      <c r="F2183" s="226">
        <v>31.047000000000001</v>
      </c>
      <c r="G2183" s="226">
        <v>34.186</v>
      </c>
      <c r="H2183" s="226">
        <v>36.835000000000001</v>
      </c>
      <c r="I2183" s="226">
        <v>37.979999999999997</v>
      </c>
      <c r="J2183" s="226">
        <v>38.807000000000002</v>
      </c>
      <c r="K2183" s="226">
        <v>39.704999999999998</v>
      </c>
      <c r="L2183" s="226">
        <v>40.57</v>
      </c>
      <c r="M2183" s="226">
        <v>41.213000000000001</v>
      </c>
      <c r="N2183" s="226">
        <v>41.859000000000002</v>
      </c>
      <c r="O2183" s="226">
        <v>42.466000000000001</v>
      </c>
      <c r="P2183" s="226">
        <v>42.878</v>
      </c>
      <c r="Q2183" s="226">
        <v>43.21</v>
      </c>
      <c r="R2183" s="226">
        <v>43.411000000000001</v>
      </c>
      <c r="S2183" s="226">
        <v>43.67</v>
      </c>
      <c r="T2183" s="226">
        <v>44.052</v>
      </c>
      <c r="U2183" s="226">
        <v>44.457000000000001</v>
      </c>
      <c r="V2183" s="226">
        <v>44.768999999999998</v>
      </c>
      <c r="W2183" s="226">
        <v>45.164999999999999</v>
      </c>
      <c r="X2183" s="226">
        <v>45.670999999999999</v>
      </c>
      <c r="Y2183" s="226">
        <v>46.152999999999999</v>
      </c>
      <c r="Z2183" s="226">
        <v>46.417999999999999</v>
      </c>
      <c r="AA2183" s="226">
        <v>46.893000000000001</v>
      </c>
      <c r="AB2183" s="226">
        <v>47.52</v>
      </c>
      <c r="AC2183" s="226">
        <v>47.972000000000001</v>
      </c>
      <c r="AD2183" s="226">
        <v>48.241999999999997</v>
      </c>
      <c r="AE2183" s="226">
        <v>48.558999999999997</v>
      </c>
      <c r="AF2183" s="226">
        <v>48.866</v>
      </c>
      <c r="AG2183" s="226">
        <v>49.088000000000001</v>
      </c>
      <c r="AH2183" s="226">
        <v>49.070999999999998</v>
      </c>
      <c r="AI2183" s="226">
        <v>49.218000000000004</v>
      </c>
      <c r="AJ2183" s="226">
        <v>49.698999999999998</v>
      </c>
    </row>
    <row r="2184" spans="1:36" x14ac:dyDescent="0.25">
      <c r="A2184" s="17"/>
      <c r="B2184" s="226" t="s">
        <v>2320</v>
      </c>
      <c r="D2184" s="226">
        <v>4.7969999999999997</v>
      </c>
      <c r="E2184" s="226">
        <v>4.9489999999999998</v>
      </c>
      <c r="F2184" s="226">
        <v>4.0549999999999997</v>
      </c>
      <c r="G2184" s="226">
        <v>4.4660000000000002</v>
      </c>
      <c r="H2184" s="226">
        <v>4.8120000000000003</v>
      </c>
      <c r="I2184" s="226">
        <v>4.9619999999999997</v>
      </c>
      <c r="J2184" s="226">
        <v>5.07</v>
      </c>
      <c r="K2184" s="226">
        <v>5.1879999999999997</v>
      </c>
      <c r="L2184" s="226">
        <v>5.3010000000000002</v>
      </c>
      <c r="M2184" s="226">
        <v>5.3860000000000001</v>
      </c>
      <c r="N2184" s="226">
        <v>5.47</v>
      </c>
      <c r="O2184" s="226">
        <v>5.55</v>
      </c>
      <c r="P2184" s="226">
        <v>5.6040000000000001</v>
      </c>
      <c r="Q2184" s="226">
        <v>5.6479999999999997</v>
      </c>
      <c r="R2184" s="226">
        <v>5.6740000000000004</v>
      </c>
      <c r="S2184" s="226">
        <v>5.7080000000000002</v>
      </c>
      <c r="T2184" s="226">
        <v>5.758</v>
      </c>
      <c r="U2184" s="226">
        <v>5.8109999999999999</v>
      </c>
      <c r="V2184" s="226">
        <v>5.8520000000000003</v>
      </c>
      <c r="W2184" s="226">
        <v>5.9039999999999999</v>
      </c>
      <c r="X2184" s="226">
        <v>5.9710000000000001</v>
      </c>
      <c r="Y2184" s="226">
        <v>6.0339999999999998</v>
      </c>
      <c r="Z2184" s="226">
        <v>6.069</v>
      </c>
      <c r="AA2184" s="226">
        <v>6.1310000000000002</v>
      </c>
      <c r="AB2184" s="226">
        <v>6.2130000000000001</v>
      </c>
      <c r="AC2184" s="226">
        <v>6.2720000000000002</v>
      </c>
      <c r="AD2184" s="226">
        <v>6.3079999999999998</v>
      </c>
      <c r="AE2184" s="226">
        <v>6.35</v>
      </c>
      <c r="AF2184" s="226">
        <v>6.39</v>
      </c>
      <c r="AG2184" s="226">
        <v>6.4189999999999996</v>
      </c>
      <c r="AH2184" s="226">
        <v>6.4169999999999998</v>
      </c>
      <c r="AI2184" s="226">
        <v>6.4370000000000003</v>
      </c>
      <c r="AJ2184" s="226">
        <v>6.5</v>
      </c>
    </row>
    <row r="2185" spans="1:36" x14ac:dyDescent="0.25">
      <c r="A2185" s="17"/>
      <c r="B2185" s="226" t="s">
        <v>2202</v>
      </c>
      <c r="D2185" s="226">
        <v>53.597999999999999</v>
      </c>
      <c r="E2185" s="226">
        <v>54.262999999999998</v>
      </c>
      <c r="F2185" s="226">
        <v>47.66</v>
      </c>
      <c r="G2185" s="226">
        <v>50.713000000000001</v>
      </c>
      <c r="H2185" s="226">
        <v>54.015000000000001</v>
      </c>
      <c r="I2185" s="226">
        <v>53.360999999999997</v>
      </c>
      <c r="J2185" s="226">
        <v>51.271000000000001</v>
      </c>
      <c r="K2185" s="226">
        <v>50.148000000000003</v>
      </c>
      <c r="L2185" s="226">
        <v>49.292999999999999</v>
      </c>
      <c r="M2185" s="226">
        <v>48.59</v>
      </c>
      <c r="N2185" s="226">
        <v>47.587000000000003</v>
      </c>
      <c r="O2185" s="226">
        <v>46.646000000000001</v>
      </c>
      <c r="P2185" s="226">
        <v>45.807000000000002</v>
      </c>
      <c r="Q2185" s="226">
        <v>45.665999999999997</v>
      </c>
      <c r="R2185" s="226">
        <v>45.01</v>
      </c>
      <c r="S2185" s="226">
        <v>44.002000000000002</v>
      </c>
      <c r="T2185" s="226">
        <v>42.99</v>
      </c>
      <c r="U2185" s="226">
        <v>41.942999999999998</v>
      </c>
      <c r="V2185" s="226">
        <v>40.951000000000001</v>
      </c>
      <c r="W2185" s="226">
        <v>40.015999999999998</v>
      </c>
      <c r="X2185" s="226">
        <v>39.24</v>
      </c>
      <c r="Y2185" s="226">
        <v>38.686</v>
      </c>
      <c r="Z2185" s="226">
        <v>38.295000000000002</v>
      </c>
      <c r="AA2185" s="226">
        <v>37.819000000000003</v>
      </c>
      <c r="AB2185" s="226">
        <v>37.552</v>
      </c>
      <c r="AC2185" s="226">
        <v>37.024000000000001</v>
      </c>
      <c r="AD2185" s="226">
        <v>36.604999999999997</v>
      </c>
      <c r="AE2185" s="226">
        <v>36.207999999999998</v>
      </c>
      <c r="AF2185" s="226">
        <v>35.768999999999998</v>
      </c>
      <c r="AG2185" s="226">
        <v>35.292999999999999</v>
      </c>
      <c r="AH2185" s="226">
        <v>34.743000000000002</v>
      </c>
      <c r="AI2185" s="226">
        <v>34.216000000000001</v>
      </c>
      <c r="AJ2185" s="226">
        <v>33.697000000000003</v>
      </c>
    </row>
    <row r="2186" spans="1:36" x14ac:dyDescent="0.25">
      <c r="A2186" s="17"/>
    </row>
    <row r="2187" spans="1:36" s="21" customFormat="1" x14ac:dyDescent="0.25">
      <c r="A2187" s="17"/>
      <c r="B2187" s="21" t="s">
        <v>2203</v>
      </c>
    </row>
    <row r="2188" spans="1:36" s="21" customFormat="1" x14ac:dyDescent="0.25">
      <c r="A2188" s="21" t="s">
        <v>1984</v>
      </c>
      <c r="B2188" s="21" t="s">
        <v>240</v>
      </c>
      <c r="D2188" s="21">
        <v>89.831999999999994</v>
      </c>
      <c r="E2188" s="21">
        <v>99.844999999999999</v>
      </c>
      <c r="F2188" s="21">
        <v>78.096000000000004</v>
      </c>
      <c r="G2188" s="21">
        <v>85.793999999999997</v>
      </c>
      <c r="H2188" s="21">
        <v>92.831000000000003</v>
      </c>
      <c r="I2188" s="21">
        <v>96.688999999999993</v>
      </c>
      <c r="J2188" s="21">
        <v>97.454999999999998</v>
      </c>
      <c r="K2188" s="21">
        <v>98.775000000000006</v>
      </c>
      <c r="L2188" s="21">
        <v>100.002</v>
      </c>
      <c r="M2188" s="21">
        <v>100.42700000000001</v>
      </c>
      <c r="N2188" s="21">
        <v>100.761</v>
      </c>
      <c r="O2188" s="21">
        <v>101.038</v>
      </c>
      <c r="P2188" s="21">
        <v>100.908</v>
      </c>
      <c r="Q2188" s="21">
        <v>100.72499999999999</v>
      </c>
      <c r="R2188" s="21">
        <v>99.903000000000006</v>
      </c>
      <c r="S2188" s="21">
        <v>97.706999999999994</v>
      </c>
      <c r="T2188" s="21">
        <v>96.899000000000001</v>
      </c>
      <c r="U2188" s="21">
        <v>96.869</v>
      </c>
      <c r="V2188" s="21">
        <v>96.486000000000004</v>
      </c>
      <c r="W2188" s="21">
        <v>96.468999999999994</v>
      </c>
      <c r="X2188" s="21">
        <v>96.707999999999998</v>
      </c>
      <c r="Y2188" s="21">
        <v>96.938000000000002</v>
      </c>
      <c r="Z2188" s="21">
        <v>96.822999999999993</v>
      </c>
      <c r="AA2188" s="21">
        <v>97.156999999999996</v>
      </c>
      <c r="AB2188" s="21">
        <v>97.872</v>
      </c>
      <c r="AC2188" s="21">
        <v>98.24</v>
      </c>
      <c r="AD2188" s="21">
        <v>98.293999999999997</v>
      </c>
      <c r="AE2188" s="21">
        <v>98.45</v>
      </c>
      <c r="AF2188" s="21">
        <v>98.631</v>
      </c>
      <c r="AG2188" s="21">
        <v>98.647000000000006</v>
      </c>
      <c r="AH2188" s="21">
        <v>98.197000000000003</v>
      </c>
      <c r="AI2188" s="21">
        <v>98.126000000000005</v>
      </c>
      <c r="AJ2188" s="21">
        <v>98.706999999999994</v>
      </c>
    </row>
    <row r="2189" spans="1:36" s="21" customFormat="1" x14ac:dyDescent="0.25">
      <c r="B2189" s="21" t="s">
        <v>2204</v>
      </c>
      <c r="D2189" s="21">
        <v>80.278999999999996</v>
      </c>
      <c r="E2189" s="21">
        <v>109.73099999999999</v>
      </c>
      <c r="F2189" s="21">
        <v>90.510999999999996</v>
      </c>
      <c r="G2189" s="21">
        <v>93.125</v>
      </c>
      <c r="H2189" s="21">
        <v>98.834000000000003</v>
      </c>
      <c r="I2189" s="21">
        <v>101.116</v>
      </c>
      <c r="J2189" s="21">
        <v>102.55200000000001</v>
      </c>
      <c r="K2189" s="21">
        <v>104.31</v>
      </c>
      <c r="L2189" s="21">
        <v>105.773</v>
      </c>
      <c r="M2189" s="21">
        <v>106.523</v>
      </c>
      <c r="N2189" s="21">
        <v>107.175</v>
      </c>
      <c r="O2189" s="21">
        <v>107.72499999999999</v>
      </c>
      <c r="P2189" s="21">
        <v>108.026</v>
      </c>
      <c r="Q2189" s="21">
        <v>107.98</v>
      </c>
      <c r="R2189" s="21">
        <v>107.761</v>
      </c>
      <c r="S2189" s="21">
        <v>107.336</v>
      </c>
      <c r="T2189" s="21">
        <v>107.55500000000001</v>
      </c>
      <c r="U2189" s="21">
        <v>108.05</v>
      </c>
      <c r="V2189" s="21">
        <v>108.3</v>
      </c>
      <c r="W2189" s="21">
        <v>108.738</v>
      </c>
      <c r="X2189" s="21">
        <v>109.474</v>
      </c>
      <c r="Y2189" s="21">
        <v>110.148</v>
      </c>
      <c r="Z2189" s="21">
        <v>110.414</v>
      </c>
      <c r="AA2189" s="21">
        <v>111.184</v>
      </c>
      <c r="AB2189" s="21">
        <v>112.373</v>
      </c>
      <c r="AC2189" s="21">
        <v>113.095</v>
      </c>
      <c r="AD2189" s="21">
        <v>113.46299999999999</v>
      </c>
      <c r="AE2189" s="21">
        <v>113.959</v>
      </c>
      <c r="AF2189" s="21">
        <v>114.429</v>
      </c>
      <c r="AG2189" s="21">
        <v>114.679</v>
      </c>
      <c r="AH2189" s="21">
        <v>114.40300000000001</v>
      </c>
      <c r="AI2189" s="21">
        <v>114.52</v>
      </c>
      <c r="AJ2189" s="21">
        <v>115.352</v>
      </c>
    </row>
    <row r="2190" spans="1:36" s="21" customFormat="1" x14ac:dyDescent="0.25">
      <c r="B2190" s="21" t="s">
        <v>2205</v>
      </c>
      <c r="D2190" s="21">
        <v>6.6319999999999997</v>
      </c>
      <c r="E2190" s="21">
        <v>9.9610000000000003</v>
      </c>
      <c r="F2190" s="21">
        <v>8.0310000000000006</v>
      </c>
      <c r="G2190" s="21">
        <v>8.4410000000000007</v>
      </c>
      <c r="H2190" s="21">
        <v>8.968</v>
      </c>
      <c r="I2190" s="21">
        <v>8.9779999999999998</v>
      </c>
      <c r="J2190" s="21">
        <v>8.8409999999999993</v>
      </c>
      <c r="K2190" s="21">
        <v>8.7870000000000008</v>
      </c>
      <c r="L2190" s="21">
        <v>8.7550000000000008</v>
      </c>
      <c r="M2190" s="21">
        <v>8.7149999999999999</v>
      </c>
      <c r="N2190" s="21">
        <v>8.6519999999999992</v>
      </c>
      <c r="O2190" s="21">
        <v>8.5860000000000003</v>
      </c>
      <c r="P2190" s="21">
        <v>8.52</v>
      </c>
      <c r="Q2190" s="21">
        <v>8.5120000000000005</v>
      </c>
      <c r="R2190" s="21">
        <v>8.4550000000000001</v>
      </c>
      <c r="S2190" s="21">
        <v>8.3689999999999998</v>
      </c>
      <c r="T2190" s="21">
        <v>8.2850000000000001</v>
      </c>
      <c r="U2190" s="21">
        <v>8.1989999999999998</v>
      </c>
      <c r="V2190" s="21">
        <v>8.1110000000000007</v>
      </c>
      <c r="W2190" s="21">
        <v>8.0299999999999994</v>
      </c>
      <c r="X2190" s="21">
        <v>7.9720000000000004</v>
      </c>
      <c r="Y2190" s="21">
        <v>7.9279999999999999</v>
      </c>
      <c r="Z2190" s="21">
        <v>7.8869999999999996</v>
      </c>
      <c r="AA2190" s="21">
        <v>7.8529999999999998</v>
      </c>
      <c r="AB2190" s="21">
        <v>7.8449999999999998</v>
      </c>
      <c r="AC2190" s="21">
        <v>7.8049999999999997</v>
      </c>
      <c r="AD2190" s="21">
        <v>7.7640000000000002</v>
      </c>
      <c r="AE2190" s="21">
        <v>7.7270000000000003</v>
      </c>
      <c r="AF2190" s="21">
        <v>7.6859999999999999</v>
      </c>
      <c r="AG2190" s="21">
        <v>7.6369999999999996</v>
      </c>
      <c r="AH2190" s="21">
        <v>7.569</v>
      </c>
      <c r="AI2190" s="21">
        <v>7.5129999999999999</v>
      </c>
      <c r="AJ2190" s="21">
        <v>7.4770000000000003</v>
      </c>
    </row>
    <row r="2191" spans="1:36" s="21" customFormat="1" x14ac:dyDescent="0.25">
      <c r="A2191" s="21" t="s">
        <v>2437</v>
      </c>
      <c r="B2191" s="21" t="s">
        <v>2206</v>
      </c>
      <c r="D2191" s="21">
        <v>86.911000000000001</v>
      </c>
      <c r="E2191" s="21">
        <v>119.69199999999999</v>
      </c>
      <c r="F2191" s="21">
        <v>98.542000000000002</v>
      </c>
      <c r="G2191" s="21">
        <v>101.566</v>
      </c>
      <c r="H2191" s="21">
        <v>107.80200000000001</v>
      </c>
      <c r="I2191" s="21">
        <v>110.09399999999999</v>
      </c>
      <c r="J2191" s="21">
        <v>111.393</v>
      </c>
      <c r="K2191" s="21">
        <v>113.098</v>
      </c>
      <c r="L2191" s="21">
        <v>114.52800000000001</v>
      </c>
      <c r="M2191" s="21">
        <v>115.239</v>
      </c>
      <c r="N2191" s="21">
        <v>115.827</v>
      </c>
      <c r="O2191" s="21">
        <v>116.31100000000001</v>
      </c>
      <c r="P2191" s="21">
        <v>116.54600000000001</v>
      </c>
      <c r="Q2191" s="21">
        <v>116.492</v>
      </c>
      <c r="R2191" s="21">
        <v>116.21599999999999</v>
      </c>
      <c r="S2191" s="21">
        <v>115.70399999999999</v>
      </c>
      <c r="T2191" s="21">
        <v>115.84</v>
      </c>
      <c r="U2191" s="21">
        <v>116.249</v>
      </c>
      <c r="V2191" s="21">
        <v>116.41</v>
      </c>
      <c r="W2191" s="21">
        <v>116.768</v>
      </c>
      <c r="X2191" s="21">
        <v>117.446</v>
      </c>
      <c r="Y2191" s="21">
        <v>118.07599999999999</v>
      </c>
      <c r="Z2191" s="21">
        <v>118.301</v>
      </c>
      <c r="AA2191" s="21">
        <v>119.03700000000001</v>
      </c>
      <c r="AB2191" s="21">
        <v>120.218</v>
      </c>
      <c r="AC2191" s="21">
        <v>120.9</v>
      </c>
      <c r="AD2191" s="21">
        <v>121.227</v>
      </c>
      <c r="AE2191" s="21">
        <v>121.68600000000001</v>
      </c>
      <c r="AF2191" s="21">
        <v>122.11499999999999</v>
      </c>
      <c r="AG2191" s="21">
        <v>122.316</v>
      </c>
      <c r="AH2191" s="21">
        <v>121.97199999999999</v>
      </c>
      <c r="AI2191" s="21">
        <v>122.032</v>
      </c>
      <c r="AJ2191" s="21">
        <v>122.82899999999999</v>
      </c>
    </row>
    <row r="2192" spans="1:36" s="21" customFormat="1" x14ac:dyDescent="0.25">
      <c r="A2192" s="21" t="s">
        <v>2439</v>
      </c>
      <c r="B2192" s="21" t="s">
        <v>2228</v>
      </c>
      <c r="D2192" s="21">
        <v>0</v>
      </c>
      <c r="E2192" s="21">
        <v>0</v>
      </c>
      <c r="F2192" s="21">
        <v>0</v>
      </c>
      <c r="G2192" s="21">
        <v>0</v>
      </c>
      <c r="H2192" s="21">
        <v>0</v>
      </c>
      <c r="I2192" s="21">
        <v>0</v>
      </c>
      <c r="J2192" s="21">
        <v>0</v>
      </c>
      <c r="K2192" s="21">
        <v>0</v>
      </c>
      <c r="L2192" s="21">
        <v>0</v>
      </c>
      <c r="M2192" s="21">
        <v>0</v>
      </c>
      <c r="N2192" s="21">
        <v>0</v>
      </c>
      <c r="O2192" s="21">
        <v>0</v>
      </c>
      <c r="P2192" s="21">
        <v>0</v>
      </c>
      <c r="Q2192" s="21">
        <v>0</v>
      </c>
      <c r="R2192" s="21">
        <v>0</v>
      </c>
      <c r="S2192" s="21">
        <v>0</v>
      </c>
      <c r="T2192" s="21">
        <v>0</v>
      </c>
      <c r="U2192" s="21">
        <v>0</v>
      </c>
      <c r="V2192" s="21">
        <v>0</v>
      </c>
      <c r="W2192" s="21">
        <v>0</v>
      </c>
      <c r="X2192" s="21">
        <v>0</v>
      </c>
      <c r="Y2192" s="21">
        <v>0</v>
      </c>
      <c r="Z2192" s="21">
        <v>0</v>
      </c>
      <c r="AA2192" s="21">
        <v>0</v>
      </c>
      <c r="AB2192" s="21">
        <v>0</v>
      </c>
      <c r="AC2192" s="21">
        <v>0</v>
      </c>
      <c r="AD2192" s="21">
        <v>0</v>
      </c>
      <c r="AE2192" s="21">
        <v>0</v>
      </c>
      <c r="AF2192" s="21">
        <v>0</v>
      </c>
      <c r="AG2192" s="21">
        <v>0</v>
      </c>
      <c r="AH2192" s="21">
        <v>0</v>
      </c>
      <c r="AI2192" s="21">
        <v>0</v>
      </c>
      <c r="AJ2192" s="21">
        <v>0</v>
      </c>
    </row>
    <row r="2193" spans="1:36" s="21" customFormat="1" x14ac:dyDescent="0.25">
      <c r="A2193" s="21" t="s">
        <v>2439</v>
      </c>
      <c r="B2193" s="21" t="s">
        <v>307</v>
      </c>
      <c r="D2193" s="21">
        <v>0</v>
      </c>
      <c r="E2193" s="21">
        <v>0</v>
      </c>
      <c r="F2193" s="21">
        <v>0</v>
      </c>
      <c r="G2193" s="21">
        <v>0</v>
      </c>
      <c r="H2193" s="21">
        <v>0</v>
      </c>
      <c r="I2193" s="21">
        <v>0</v>
      </c>
      <c r="J2193" s="21">
        <v>0</v>
      </c>
      <c r="K2193" s="21">
        <v>0</v>
      </c>
      <c r="L2193" s="21">
        <v>0</v>
      </c>
      <c r="M2193" s="21">
        <v>0</v>
      </c>
      <c r="N2193" s="21">
        <v>0</v>
      </c>
      <c r="O2193" s="21">
        <v>0</v>
      </c>
      <c r="P2193" s="21">
        <v>0</v>
      </c>
      <c r="Q2193" s="21">
        <v>0</v>
      </c>
      <c r="R2193" s="21">
        <v>0</v>
      </c>
      <c r="S2193" s="21">
        <v>0</v>
      </c>
      <c r="T2193" s="21">
        <v>0</v>
      </c>
      <c r="U2193" s="21">
        <v>0</v>
      </c>
      <c r="V2193" s="21">
        <v>0</v>
      </c>
      <c r="W2193" s="21">
        <v>0</v>
      </c>
      <c r="X2193" s="21">
        <v>0</v>
      </c>
      <c r="Y2193" s="21">
        <v>0</v>
      </c>
      <c r="Z2193" s="21">
        <v>0</v>
      </c>
      <c r="AA2193" s="21">
        <v>0</v>
      </c>
      <c r="AB2193" s="21">
        <v>0</v>
      </c>
      <c r="AC2193" s="21">
        <v>0</v>
      </c>
      <c r="AD2193" s="21">
        <v>0</v>
      </c>
      <c r="AE2193" s="21">
        <v>0</v>
      </c>
      <c r="AF2193" s="21">
        <v>0</v>
      </c>
      <c r="AG2193" s="21">
        <v>0</v>
      </c>
      <c r="AH2193" s="21">
        <v>0</v>
      </c>
      <c r="AI2193" s="21">
        <v>0</v>
      </c>
      <c r="AJ2193" s="21">
        <v>0</v>
      </c>
    </row>
    <row r="2194" spans="1:36" s="21" customFormat="1" x14ac:dyDescent="0.25">
      <c r="A2194" s="21" t="s">
        <v>257</v>
      </c>
      <c r="B2194" s="21" t="s">
        <v>2207</v>
      </c>
      <c r="D2194" s="21">
        <v>1.0529999999999999</v>
      </c>
      <c r="E2194" s="21">
        <v>1.1040000000000001</v>
      </c>
      <c r="F2194" s="21">
        <v>1.006</v>
      </c>
      <c r="G2194" s="21">
        <v>1.026</v>
      </c>
      <c r="H2194" s="21">
        <v>1.1259999999999999</v>
      </c>
      <c r="I2194" s="21">
        <v>1.1739999999999999</v>
      </c>
      <c r="J2194" s="21">
        <v>1.147</v>
      </c>
      <c r="K2194" s="21">
        <v>1.1619999999999999</v>
      </c>
      <c r="L2194" s="21">
        <v>1.18</v>
      </c>
      <c r="M2194" s="21">
        <v>1.1950000000000001</v>
      </c>
      <c r="N2194" s="21">
        <v>1.177</v>
      </c>
      <c r="O2194" s="21">
        <v>1.1619999999999999</v>
      </c>
      <c r="P2194" s="21">
        <v>1.1519999999999999</v>
      </c>
      <c r="Q2194" s="21">
        <v>1.1419999999999999</v>
      </c>
      <c r="R2194" s="21">
        <v>1.129</v>
      </c>
      <c r="S2194" s="21">
        <v>1.111</v>
      </c>
      <c r="T2194" s="21">
        <v>1.0940000000000001</v>
      </c>
      <c r="U2194" s="21">
        <v>1.077</v>
      </c>
      <c r="V2194" s="21">
        <v>1.056</v>
      </c>
      <c r="W2194" s="21">
        <v>1.036</v>
      </c>
      <c r="X2194" s="21">
        <v>1.0229999999999999</v>
      </c>
      <c r="Y2194" s="21">
        <v>1.0129999999999999</v>
      </c>
      <c r="Z2194" s="21">
        <v>1.0009999999999999</v>
      </c>
      <c r="AA2194" s="21">
        <v>0.99199999999999999</v>
      </c>
      <c r="AB2194" s="21">
        <v>0.99099999999999999</v>
      </c>
      <c r="AC2194" s="21">
        <v>0.97799999999999998</v>
      </c>
      <c r="AD2194" s="21">
        <v>0.96499999999999997</v>
      </c>
      <c r="AE2194" s="21">
        <v>0.95699999999999996</v>
      </c>
      <c r="AF2194" s="21">
        <v>0.94599999999999995</v>
      </c>
      <c r="AG2194" s="21">
        <v>0.93799999999999994</v>
      </c>
      <c r="AH2194" s="21">
        <v>0.92800000000000005</v>
      </c>
      <c r="AI2194" s="21">
        <v>0.91900000000000004</v>
      </c>
      <c r="AJ2194" s="21">
        <v>0.91600000000000004</v>
      </c>
    </row>
    <row r="2195" spans="1:36" s="21" customFormat="1" x14ac:dyDescent="0.25">
      <c r="A2195" s="21" t="s">
        <v>2438</v>
      </c>
      <c r="B2195" s="21" t="s">
        <v>2208</v>
      </c>
      <c r="D2195" s="21">
        <v>0</v>
      </c>
      <c r="E2195" s="21">
        <v>0</v>
      </c>
      <c r="F2195" s="21">
        <v>0</v>
      </c>
      <c r="G2195" s="21">
        <v>0</v>
      </c>
      <c r="H2195" s="21">
        <v>0</v>
      </c>
      <c r="I2195" s="21">
        <v>0</v>
      </c>
      <c r="J2195" s="21">
        <v>0</v>
      </c>
      <c r="K2195" s="21">
        <v>0</v>
      </c>
      <c r="L2195" s="21">
        <v>0</v>
      </c>
      <c r="M2195" s="21">
        <v>0</v>
      </c>
      <c r="N2195" s="21">
        <v>0</v>
      </c>
      <c r="O2195" s="21">
        <v>0</v>
      </c>
      <c r="P2195" s="21">
        <v>0</v>
      </c>
      <c r="Q2195" s="21">
        <v>0</v>
      </c>
      <c r="R2195" s="21">
        <v>0</v>
      </c>
      <c r="S2195" s="21">
        <v>0</v>
      </c>
      <c r="T2195" s="21">
        <v>0</v>
      </c>
      <c r="U2195" s="21">
        <v>0</v>
      </c>
      <c r="V2195" s="21">
        <v>0</v>
      </c>
      <c r="W2195" s="21">
        <v>0</v>
      </c>
      <c r="X2195" s="21">
        <v>0</v>
      </c>
      <c r="Y2195" s="21">
        <v>0</v>
      </c>
      <c r="Z2195" s="21">
        <v>0</v>
      </c>
      <c r="AA2195" s="21">
        <v>0</v>
      </c>
      <c r="AB2195" s="21">
        <v>0</v>
      </c>
      <c r="AC2195" s="21">
        <v>0</v>
      </c>
      <c r="AD2195" s="21">
        <v>0</v>
      </c>
      <c r="AE2195" s="21">
        <v>0</v>
      </c>
      <c r="AF2195" s="21">
        <v>0</v>
      </c>
      <c r="AG2195" s="21">
        <v>0</v>
      </c>
      <c r="AH2195" s="21">
        <v>0</v>
      </c>
      <c r="AI2195" s="21">
        <v>0</v>
      </c>
      <c r="AJ2195" s="21">
        <v>0</v>
      </c>
    </row>
    <row r="2196" spans="1:36" s="21" customFormat="1" x14ac:dyDescent="0.25">
      <c r="A2196" s="21" t="s">
        <v>156</v>
      </c>
      <c r="B2196" s="21" t="s">
        <v>156</v>
      </c>
      <c r="D2196" s="21">
        <v>71.965999999999994</v>
      </c>
      <c r="E2196" s="21">
        <v>0</v>
      </c>
      <c r="F2196" s="21">
        <v>0</v>
      </c>
      <c r="G2196" s="21">
        <v>0</v>
      </c>
      <c r="H2196" s="21">
        <v>0</v>
      </c>
      <c r="I2196" s="21">
        <v>0</v>
      </c>
      <c r="J2196" s="21">
        <v>0</v>
      </c>
      <c r="K2196" s="21">
        <v>0</v>
      </c>
      <c r="L2196" s="21">
        <v>0</v>
      </c>
      <c r="M2196" s="21">
        <v>0</v>
      </c>
      <c r="N2196" s="21">
        <v>0</v>
      </c>
      <c r="O2196" s="21">
        <v>0</v>
      </c>
      <c r="P2196" s="21">
        <v>0</v>
      </c>
      <c r="Q2196" s="21">
        <v>0</v>
      </c>
      <c r="R2196" s="21">
        <v>0</v>
      </c>
      <c r="S2196" s="21">
        <v>0</v>
      </c>
      <c r="T2196" s="21">
        <v>0</v>
      </c>
      <c r="U2196" s="21">
        <v>0</v>
      </c>
      <c r="V2196" s="21">
        <v>0</v>
      </c>
      <c r="W2196" s="21">
        <v>0</v>
      </c>
      <c r="X2196" s="21">
        <v>0</v>
      </c>
      <c r="Y2196" s="21">
        <v>0</v>
      </c>
      <c r="Z2196" s="21">
        <v>0</v>
      </c>
      <c r="AA2196" s="21">
        <v>0</v>
      </c>
      <c r="AB2196" s="21">
        <v>0</v>
      </c>
      <c r="AC2196" s="21">
        <v>0</v>
      </c>
      <c r="AD2196" s="21">
        <v>0</v>
      </c>
      <c r="AE2196" s="21">
        <v>0</v>
      </c>
      <c r="AF2196" s="21">
        <v>0</v>
      </c>
      <c r="AG2196" s="21">
        <v>0</v>
      </c>
      <c r="AH2196" s="21">
        <v>0</v>
      </c>
      <c r="AI2196" s="21">
        <v>0</v>
      </c>
      <c r="AJ2196" s="21">
        <v>0</v>
      </c>
    </row>
    <row r="2197" spans="1:36" s="21" customFormat="1" x14ac:dyDescent="0.25">
      <c r="A2197" s="21" t="s">
        <v>2209</v>
      </c>
      <c r="B2197" s="21" t="s">
        <v>2209</v>
      </c>
      <c r="D2197" s="21">
        <v>0</v>
      </c>
      <c r="E2197" s="21">
        <v>0</v>
      </c>
      <c r="F2197" s="21">
        <v>0</v>
      </c>
      <c r="G2197" s="21">
        <v>0</v>
      </c>
      <c r="H2197" s="21">
        <v>0</v>
      </c>
      <c r="I2197" s="21">
        <v>0</v>
      </c>
      <c r="J2197" s="21">
        <v>0</v>
      </c>
      <c r="K2197" s="21">
        <v>0</v>
      </c>
      <c r="L2197" s="21">
        <v>0</v>
      </c>
      <c r="M2197" s="21">
        <v>0</v>
      </c>
      <c r="N2197" s="21">
        <v>0</v>
      </c>
      <c r="O2197" s="21">
        <v>0</v>
      </c>
      <c r="P2197" s="21">
        <v>0</v>
      </c>
      <c r="Q2197" s="21">
        <v>0</v>
      </c>
      <c r="R2197" s="21">
        <v>0</v>
      </c>
      <c r="S2197" s="21">
        <v>0</v>
      </c>
      <c r="T2197" s="21">
        <v>0</v>
      </c>
      <c r="U2197" s="21">
        <v>0</v>
      </c>
      <c r="V2197" s="21">
        <v>0</v>
      </c>
      <c r="W2197" s="21">
        <v>0</v>
      </c>
      <c r="X2197" s="21">
        <v>0</v>
      </c>
      <c r="Y2197" s="21">
        <v>0</v>
      </c>
      <c r="Z2197" s="21">
        <v>0</v>
      </c>
      <c r="AA2197" s="21">
        <v>0</v>
      </c>
      <c r="AB2197" s="21">
        <v>0</v>
      </c>
      <c r="AC2197" s="21">
        <v>0</v>
      </c>
      <c r="AD2197" s="21">
        <v>0</v>
      </c>
      <c r="AE2197" s="21">
        <v>0</v>
      </c>
      <c r="AF2197" s="21">
        <v>0</v>
      </c>
      <c r="AG2197" s="21">
        <v>0</v>
      </c>
      <c r="AH2197" s="21">
        <v>0</v>
      </c>
      <c r="AI2197" s="21">
        <v>0</v>
      </c>
      <c r="AJ2197" s="21">
        <v>0</v>
      </c>
    </row>
    <row r="2198" spans="1:36" s="21" customFormat="1" x14ac:dyDescent="0.25">
      <c r="A2198" s="21" t="s">
        <v>2212</v>
      </c>
      <c r="B2198" s="21" t="s">
        <v>2212</v>
      </c>
      <c r="D2198" s="21">
        <v>249.76300000000001</v>
      </c>
      <c r="E2198" s="21">
        <v>220.64</v>
      </c>
      <c r="F2198" s="21">
        <v>177.64500000000001</v>
      </c>
      <c r="G2198" s="21">
        <v>188.386</v>
      </c>
      <c r="H2198" s="21">
        <v>201.75899999999999</v>
      </c>
      <c r="I2198" s="21">
        <v>207.95699999999999</v>
      </c>
      <c r="J2198" s="21">
        <v>209.995</v>
      </c>
      <c r="K2198" s="21">
        <v>213.03399999999999</v>
      </c>
      <c r="L2198" s="21">
        <v>215.71100000000001</v>
      </c>
      <c r="M2198" s="21">
        <v>216.86099999999999</v>
      </c>
      <c r="N2198" s="21">
        <v>217.76599999999999</v>
      </c>
      <c r="O2198" s="21">
        <v>218.511</v>
      </c>
      <c r="P2198" s="21">
        <v>218.60499999999999</v>
      </c>
      <c r="Q2198" s="21">
        <v>218.358</v>
      </c>
      <c r="R2198" s="21">
        <v>217.24700000000001</v>
      </c>
      <c r="S2198" s="21">
        <v>214.523</v>
      </c>
      <c r="T2198" s="21">
        <v>213.833</v>
      </c>
      <c r="U2198" s="21">
        <v>214.19499999999999</v>
      </c>
      <c r="V2198" s="21">
        <v>213.952</v>
      </c>
      <c r="W2198" s="21">
        <v>214.27199999999999</v>
      </c>
      <c r="X2198" s="21">
        <v>215.17699999999999</v>
      </c>
      <c r="Y2198" s="21">
        <v>216.02699999999999</v>
      </c>
      <c r="Z2198" s="21">
        <v>216.125</v>
      </c>
      <c r="AA2198" s="21">
        <v>217.18600000000001</v>
      </c>
      <c r="AB2198" s="21">
        <v>219.08</v>
      </c>
      <c r="AC2198" s="21">
        <v>220.11799999999999</v>
      </c>
      <c r="AD2198" s="21">
        <v>220.48599999999999</v>
      </c>
      <c r="AE2198" s="21">
        <v>221.09200000000001</v>
      </c>
      <c r="AF2198" s="21">
        <v>221.69200000000001</v>
      </c>
      <c r="AG2198" s="21">
        <v>221.90199999999999</v>
      </c>
      <c r="AH2198" s="21">
        <v>221.09700000000001</v>
      </c>
      <c r="AI2198" s="21">
        <v>221.078</v>
      </c>
      <c r="AJ2198" s="21">
        <v>222.45099999999999</v>
      </c>
    </row>
    <row r="2199" spans="1:36" x14ac:dyDescent="0.25">
      <c r="A2199" s="17"/>
    </row>
    <row r="2200" spans="1:36" x14ac:dyDescent="0.25">
      <c r="A2200" s="17"/>
      <c r="B2200" s="226" t="s">
        <v>2322</v>
      </c>
    </row>
    <row r="2201" spans="1:36" x14ac:dyDescent="0.25">
      <c r="A2201" s="17"/>
      <c r="B2201" s="226" t="s">
        <v>240</v>
      </c>
      <c r="D2201" s="226">
        <v>18.728000000000002</v>
      </c>
      <c r="E2201" s="226">
        <v>20.177</v>
      </c>
      <c r="F2201" s="226">
        <v>19.257999999999999</v>
      </c>
      <c r="G2201" s="226">
        <v>19.212</v>
      </c>
      <c r="H2201" s="226">
        <v>19.292000000000002</v>
      </c>
      <c r="I2201" s="226">
        <v>19.486000000000001</v>
      </c>
      <c r="J2201" s="226">
        <v>19.221</v>
      </c>
      <c r="K2201" s="226">
        <v>19.039000000000001</v>
      </c>
      <c r="L2201" s="226">
        <v>18.864000000000001</v>
      </c>
      <c r="M2201" s="226">
        <v>18.648</v>
      </c>
      <c r="N2201" s="226">
        <v>18.420000000000002</v>
      </c>
      <c r="O2201" s="226">
        <v>18.206</v>
      </c>
      <c r="P2201" s="226">
        <v>18.007000000000001</v>
      </c>
      <c r="Q2201" s="226">
        <v>17.835000000000001</v>
      </c>
      <c r="R2201" s="226">
        <v>17.606999999999999</v>
      </c>
      <c r="S2201" s="226">
        <v>17.117000000000001</v>
      </c>
      <c r="T2201" s="226">
        <v>16.827999999999999</v>
      </c>
      <c r="U2201" s="226">
        <v>16.669</v>
      </c>
      <c r="V2201" s="226">
        <v>16.486000000000001</v>
      </c>
      <c r="W2201" s="226">
        <v>16.338999999999999</v>
      </c>
      <c r="X2201" s="226">
        <v>16.196999999999999</v>
      </c>
      <c r="Y2201" s="226">
        <v>16.065999999999999</v>
      </c>
      <c r="Z2201" s="226">
        <v>15.955</v>
      </c>
      <c r="AA2201" s="226">
        <v>15.847</v>
      </c>
      <c r="AB2201" s="226">
        <v>15.753</v>
      </c>
      <c r="AC2201" s="226">
        <v>15.662000000000001</v>
      </c>
      <c r="AD2201" s="226">
        <v>15.583</v>
      </c>
      <c r="AE2201" s="226">
        <v>15.505000000000001</v>
      </c>
      <c r="AF2201" s="226">
        <v>15.436</v>
      </c>
      <c r="AG2201" s="226">
        <v>15.368</v>
      </c>
      <c r="AH2201" s="226">
        <v>15.303000000000001</v>
      </c>
      <c r="AI2201" s="226">
        <v>15.244999999999999</v>
      </c>
      <c r="AJ2201" s="226">
        <v>15.186999999999999</v>
      </c>
    </row>
    <row r="2202" spans="1:36" x14ac:dyDescent="0.25">
      <c r="A2202" s="17"/>
      <c r="B2202" s="226" t="s">
        <v>2204</v>
      </c>
      <c r="D2202" s="226">
        <v>16.736000000000001</v>
      </c>
      <c r="E2202" s="226">
        <v>22.173999999999999</v>
      </c>
      <c r="F2202" s="226">
        <v>22.318999999999999</v>
      </c>
      <c r="G2202" s="226">
        <v>20.853999999999999</v>
      </c>
      <c r="H2202" s="226">
        <v>20.54</v>
      </c>
      <c r="I2202" s="226">
        <v>20.378</v>
      </c>
      <c r="J2202" s="226">
        <v>20.225999999999999</v>
      </c>
      <c r="K2202" s="226">
        <v>20.106999999999999</v>
      </c>
      <c r="L2202" s="226">
        <v>19.952000000000002</v>
      </c>
      <c r="M2202" s="226">
        <v>19.78</v>
      </c>
      <c r="N2202" s="226">
        <v>19.591999999999999</v>
      </c>
      <c r="O2202" s="226">
        <v>19.411000000000001</v>
      </c>
      <c r="P2202" s="226">
        <v>19.277000000000001</v>
      </c>
      <c r="Q2202" s="226">
        <v>19.12</v>
      </c>
      <c r="R2202" s="226">
        <v>18.992000000000001</v>
      </c>
      <c r="S2202" s="226">
        <v>18.803999999999998</v>
      </c>
      <c r="T2202" s="226">
        <v>18.678000000000001</v>
      </c>
      <c r="U2202" s="226">
        <v>18.593</v>
      </c>
      <c r="V2202" s="226">
        <v>18.504999999999999</v>
      </c>
      <c r="W2202" s="226">
        <v>18.417000000000002</v>
      </c>
      <c r="X2202" s="226">
        <v>18.335999999999999</v>
      </c>
      <c r="Y2202" s="226">
        <v>18.254999999999999</v>
      </c>
      <c r="Z2202" s="226">
        <v>18.193999999999999</v>
      </c>
      <c r="AA2202" s="226">
        <v>18.135000000000002</v>
      </c>
      <c r="AB2202" s="226">
        <v>18.087</v>
      </c>
      <c r="AC2202" s="226">
        <v>18.030999999999999</v>
      </c>
      <c r="AD2202" s="226">
        <v>17.986999999999998</v>
      </c>
      <c r="AE2202" s="226">
        <v>17.946999999999999</v>
      </c>
      <c r="AF2202" s="226">
        <v>17.908000000000001</v>
      </c>
      <c r="AG2202" s="226">
        <v>17.864999999999998</v>
      </c>
      <c r="AH2202" s="226">
        <v>17.827999999999999</v>
      </c>
      <c r="AI2202" s="226">
        <v>17.792000000000002</v>
      </c>
      <c r="AJ2202" s="226">
        <v>17.748000000000001</v>
      </c>
    </row>
    <row r="2203" spans="1:36" x14ac:dyDescent="0.25">
      <c r="A2203" s="17"/>
      <c r="B2203" s="226" t="s">
        <v>2205</v>
      </c>
      <c r="D2203" s="226">
        <v>1.383</v>
      </c>
      <c r="E2203" s="226">
        <v>2.0129999999999999</v>
      </c>
      <c r="F2203" s="226">
        <v>1.98</v>
      </c>
      <c r="G2203" s="226">
        <v>1.89</v>
      </c>
      <c r="H2203" s="226">
        <v>1.8640000000000001</v>
      </c>
      <c r="I2203" s="226">
        <v>1.8089999999999999</v>
      </c>
      <c r="J2203" s="226">
        <v>1.744</v>
      </c>
      <c r="K2203" s="226">
        <v>1.694</v>
      </c>
      <c r="L2203" s="226">
        <v>1.651</v>
      </c>
      <c r="M2203" s="226">
        <v>1.6180000000000001</v>
      </c>
      <c r="N2203" s="226">
        <v>1.5820000000000001</v>
      </c>
      <c r="O2203" s="226">
        <v>1.5469999999999999</v>
      </c>
      <c r="P2203" s="226">
        <v>1.52</v>
      </c>
      <c r="Q2203" s="226">
        <v>1.5069999999999999</v>
      </c>
      <c r="R2203" s="226">
        <v>1.49</v>
      </c>
      <c r="S2203" s="226">
        <v>1.466</v>
      </c>
      <c r="T2203" s="226">
        <v>1.4390000000000001</v>
      </c>
      <c r="U2203" s="226">
        <v>1.411</v>
      </c>
      <c r="V2203" s="226">
        <v>1.3859999999999999</v>
      </c>
      <c r="W2203" s="226">
        <v>1.36</v>
      </c>
      <c r="X2203" s="226">
        <v>1.335</v>
      </c>
      <c r="Y2203" s="226">
        <v>1.3140000000000001</v>
      </c>
      <c r="Z2203" s="226">
        <v>1.3</v>
      </c>
      <c r="AA2203" s="226">
        <v>1.2809999999999999</v>
      </c>
      <c r="AB2203" s="226">
        <v>1.2629999999999999</v>
      </c>
      <c r="AC2203" s="226">
        <v>1.244</v>
      </c>
      <c r="AD2203" s="226">
        <v>1.2310000000000001</v>
      </c>
      <c r="AE2203" s="226">
        <v>1.2170000000000001</v>
      </c>
      <c r="AF2203" s="226">
        <v>1.2030000000000001</v>
      </c>
      <c r="AG2203" s="226">
        <v>1.19</v>
      </c>
      <c r="AH2203" s="226">
        <v>1.18</v>
      </c>
      <c r="AI2203" s="226">
        <v>1.167</v>
      </c>
      <c r="AJ2203" s="226">
        <v>1.1499999999999999</v>
      </c>
    </row>
    <row r="2204" spans="1:36" x14ac:dyDescent="0.25">
      <c r="A2204" s="17"/>
      <c r="B2204" s="226" t="s">
        <v>2228</v>
      </c>
      <c r="D2204" s="226">
        <v>0</v>
      </c>
      <c r="E2204" s="226">
        <v>0</v>
      </c>
      <c r="F2204" s="226">
        <v>0</v>
      </c>
      <c r="G2204" s="226">
        <v>0</v>
      </c>
      <c r="H2204" s="226">
        <v>0</v>
      </c>
      <c r="I2204" s="226">
        <v>0</v>
      </c>
      <c r="J2204" s="226">
        <v>0</v>
      </c>
      <c r="K2204" s="226">
        <v>0</v>
      </c>
      <c r="L2204" s="226">
        <v>0</v>
      </c>
      <c r="M2204" s="226">
        <v>0</v>
      </c>
      <c r="N2204" s="226">
        <v>0</v>
      </c>
      <c r="O2204" s="226">
        <v>0</v>
      </c>
      <c r="P2204" s="226">
        <v>0</v>
      </c>
      <c r="Q2204" s="226">
        <v>0</v>
      </c>
      <c r="R2204" s="226">
        <v>0</v>
      </c>
      <c r="S2204" s="226">
        <v>0</v>
      </c>
      <c r="T2204" s="226">
        <v>0</v>
      </c>
      <c r="U2204" s="226">
        <v>0</v>
      </c>
      <c r="V2204" s="226">
        <v>0</v>
      </c>
      <c r="W2204" s="226">
        <v>0</v>
      </c>
      <c r="X2204" s="226">
        <v>0</v>
      </c>
      <c r="Y2204" s="226">
        <v>0</v>
      </c>
      <c r="Z2204" s="226">
        <v>0</v>
      </c>
      <c r="AA2204" s="226">
        <v>0</v>
      </c>
      <c r="AB2204" s="226">
        <v>0</v>
      </c>
      <c r="AC2204" s="226">
        <v>0</v>
      </c>
      <c r="AD2204" s="226">
        <v>0</v>
      </c>
      <c r="AE2204" s="226">
        <v>0</v>
      </c>
      <c r="AF2204" s="226">
        <v>0</v>
      </c>
      <c r="AG2204" s="226">
        <v>0</v>
      </c>
      <c r="AH2204" s="226">
        <v>0</v>
      </c>
      <c r="AI2204" s="226">
        <v>0</v>
      </c>
      <c r="AJ2204" s="226">
        <v>0</v>
      </c>
    </row>
    <row r="2205" spans="1:36" x14ac:dyDescent="0.25">
      <c r="A2205" s="17"/>
      <c r="B2205" s="226" t="s">
        <v>307</v>
      </c>
      <c r="D2205" s="226">
        <v>0</v>
      </c>
      <c r="E2205" s="226">
        <v>0</v>
      </c>
      <c r="F2205" s="226">
        <v>0</v>
      </c>
      <c r="G2205" s="226">
        <v>0</v>
      </c>
      <c r="H2205" s="226">
        <v>0</v>
      </c>
      <c r="I2205" s="226">
        <v>0</v>
      </c>
      <c r="J2205" s="226">
        <v>0</v>
      </c>
      <c r="K2205" s="226">
        <v>0</v>
      </c>
      <c r="L2205" s="226">
        <v>0</v>
      </c>
      <c r="M2205" s="226">
        <v>0</v>
      </c>
      <c r="N2205" s="226">
        <v>0</v>
      </c>
      <c r="O2205" s="226">
        <v>0</v>
      </c>
      <c r="P2205" s="226">
        <v>0</v>
      </c>
      <c r="Q2205" s="226">
        <v>0</v>
      </c>
      <c r="R2205" s="226">
        <v>0</v>
      </c>
      <c r="S2205" s="226">
        <v>0</v>
      </c>
      <c r="T2205" s="226">
        <v>0</v>
      </c>
      <c r="U2205" s="226">
        <v>0</v>
      </c>
      <c r="V2205" s="226">
        <v>0</v>
      </c>
      <c r="W2205" s="226">
        <v>0</v>
      </c>
      <c r="X2205" s="226">
        <v>0</v>
      </c>
      <c r="Y2205" s="226">
        <v>0</v>
      </c>
      <c r="Z2205" s="226">
        <v>0</v>
      </c>
      <c r="AA2205" s="226">
        <v>0</v>
      </c>
      <c r="AB2205" s="226">
        <v>0</v>
      </c>
      <c r="AC2205" s="226">
        <v>0</v>
      </c>
      <c r="AD2205" s="226">
        <v>0</v>
      </c>
      <c r="AE2205" s="226">
        <v>0</v>
      </c>
      <c r="AF2205" s="226">
        <v>0</v>
      </c>
      <c r="AG2205" s="226">
        <v>0</v>
      </c>
      <c r="AH2205" s="226">
        <v>0</v>
      </c>
      <c r="AI2205" s="226">
        <v>0</v>
      </c>
      <c r="AJ2205" s="226">
        <v>0</v>
      </c>
    </row>
    <row r="2206" spans="1:36" x14ac:dyDescent="0.25">
      <c r="A2206" s="17"/>
      <c r="B2206" s="226" t="s">
        <v>2207</v>
      </c>
      <c r="D2206" s="226">
        <v>0.22</v>
      </c>
      <c r="E2206" s="226">
        <v>0.223</v>
      </c>
      <c r="F2206" s="226">
        <v>0.248</v>
      </c>
      <c r="G2206" s="226">
        <v>0.23</v>
      </c>
      <c r="H2206" s="226">
        <v>0.23400000000000001</v>
      </c>
      <c r="I2206" s="226">
        <v>0.23699999999999999</v>
      </c>
      <c r="J2206" s="226">
        <v>0.22600000000000001</v>
      </c>
      <c r="K2206" s="226">
        <v>0.224</v>
      </c>
      <c r="L2206" s="226">
        <v>0.223</v>
      </c>
      <c r="M2206" s="226">
        <v>0.222</v>
      </c>
      <c r="N2206" s="226">
        <v>0.215</v>
      </c>
      <c r="O2206" s="226">
        <v>0.20899999999999999</v>
      </c>
      <c r="P2206" s="226">
        <v>0.20599999999999999</v>
      </c>
      <c r="Q2206" s="226">
        <v>0.20200000000000001</v>
      </c>
      <c r="R2206" s="226">
        <v>0.19900000000000001</v>
      </c>
      <c r="S2206" s="226">
        <v>0.19500000000000001</v>
      </c>
      <c r="T2206" s="226">
        <v>0.19</v>
      </c>
      <c r="U2206" s="226">
        <v>0.185</v>
      </c>
      <c r="V2206" s="226">
        <v>0.18</v>
      </c>
      <c r="W2206" s="226">
        <v>0.17499999999999999</v>
      </c>
      <c r="X2206" s="226">
        <v>0.17100000000000001</v>
      </c>
      <c r="Y2206" s="226">
        <v>0.16800000000000001</v>
      </c>
      <c r="Z2206" s="226">
        <v>0.16500000000000001</v>
      </c>
      <c r="AA2206" s="226">
        <v>0.16200000000000001</v>
      </c>
      <c r="AB2206" s="226">
        <v>0.159</v>
      </c>
      <c r="AC2206" s="226">
        <v>0.156</v>
      </c>
      <c r="AD2206" s="226">
        <v>0.153</v>
      </c>
      <c r="AE2206" s="226">
        <v>0.151</v>
      </c>
      <c r="AF2206" s="226">
        <v>0.14799999999999999</v>
      </c>
      <c r="AG2206" s="226">
        <v>0.14599999999999999</v>
      </c>
      <c r="AH2206" s="226">
        <v>0.14499999999999999</v>
      </c>
      <c r="AI2206" s="226">
        <v>0.14299999999999999</v>
      </c>
      <c r="AJ2206" s="226">
        <v>0.14099999999999999</v>
      </c>
    </row>
    <row r="2207" spans="1:36" x14ac:dyDescent="0.25">
      <c r="A2207" s="17"/>
      <c r="B2207" s="226" t="s">
        <v>2208</v>
      </c>
      <c r="D2207" s="226">
        <v>0</v>
      </c>
      <c r="E2207" s="226">
        <v>0</v>
      </c>
      <c r="F2207" s="226">
        <v>0</v>
      </c>
      <c r="G2207" s="226">
        <v>0</v>
      </c>
      <c r="H2207" s="226">
        <v>0</v>
      </c>
      <c r="I2207" s="226">
        <v>0</v>
      </c>
      <c r="J2207" s="226">
        <v>0</v>
      </c>
      <c r="K2207" s="226">
        <v>0</v>
      </c>
      <c r="L2207" s="226">
        <v>0</v>
      </c>
      <c r="M2207" s="226">
        <v>0</v>
      </c>
      <c r="N2207" s="226">
        <v>0</v>
      </c>
      <c r="O2207" s="226">
        <v>0</v>
      </c>
      <c r="P2207" s="226">
        <v>0</v>
      </c>
      <c r="Q2207" s="226">
        <v>0</v>
      </c>
      <c r="R2207" s="226">
        <v>0</v>
      </c>
      <c r="S2207" s="226">
        <v>0</v>
      </c>
      <c r="T2207" s="226">
        <v>0</v>
      </c>
      <c r="U2207" s="226">
        <v>0</v>
      </c>
      <c r="V2207" s="226">
        <v>0</v>
      </c>
      <c r="W2207" s="226">
        <v>0</v>
      </c>
      <c r="X2207" s="226">
        <v>0</v>
      </c>
      <c r="Y2207" s="226">
        <v>0</v>
      </c>
      <c r="Z2207" s="226">
        <v>0</v>
      </c>
      <c r="AA2207" s="226">
        <v>0</v>
      </c>
      <c r="AB2207" s="226">
        <v>0</v>
      </c>
      <c r="AC2207" s="226">
        <v>0</v>
      </c>
      <c r="AD2207" s="226">
        <v>0</v>
      </c>
      <c r="AE2207" s="226">
        <v>0</v>
      </c>
      <c r="AF2207" s="226">
        <v>0</v>
      </c>
      <c r="AG2207" s="226">
        <v>0</v>
      </c>
      <c r="AH2207" s="226">
        <v>0</v>
      </c>
      <c r="AI2207" s="226">
        <v>0</v>
      </c>
      <c r="AJ2207" s="226">
        <v>0</v>
      </c>
    </row>
    <row r="2208" spans="1:36" x14ac:dyDescent="0.25">
      <c r="A2208" s="17"/>
      <c r="B2208" s="226" t="s">
        <v>156</v>
      </c>
      <c r="D2208" s="226">
        <v>15.003</v>
      </c>
      <c r="E2208" s="226">
        <v>0</v>
      </c>
      <c r="F2208" s="226">
        <v>0</v>
      </c>
      <c r="G2208" s="226">
        <v>0</v>
      </c>
      <c r="H2208" s="226">
        <v>0</v>
      </c>
      <c r="I2208" s="226">
        <v>0</v>
      </c>
      <c r="J2208" s="226">
        <v>0</v>
      </c>
      <c r="K2208" s="226">
        <v>0</v>
      </c>
      <c r="L2208" s="226">
        <v>0</v>
      </c>
      <c r="M2208" s="226">
        <v>0</v>
      </c>
      <c r="N2208" s="226">
        <v>0</v>
      </c>
      <c r="O2208" s="226">
        <v>0</v>
      </c>
      <c r="P2208" s="226">
        <v>0</v>
      </c>
      <c r="Q2208" s="226">
        <v>0</v>
      </c>
      <c r="R2208" s="226">
        <v>0</v>
      </c>
      <c r="S2208" s="226">
        <v>0</v>
      </c>
      <c r="T2208" s="226">
        <v>0</v>
      </c>
      <c r="U2208" s="226">
        <v>0</v>
      </c>
      <c r="V2208" s="226">
        <v>0</v>
      </c>
      <c r="W2208" s="226">
        <v>0</v>
      </c>
      <c r="X2208" s="226">
        <v>0</v>
      </c>
      <c r="Y2208" s="226">
        <v>0</v>
      </c>
      <c r="Z2208" s="226">
        <v>0</v>
      </c>
      <c r="AA2208" s="226">
        <v>0</v>
      </c>
      <c r="AB2208" s="226">
        <v>0</v>
      </c>
      <c r="AC2208" s="226">
        <v>0</v>
      </c>
      <c r="AD2208" s="226">
        <v>0</v>
      </c>
      <c r="AE2208" s="226">
        <v>0</v>
      </c>
      <c r="AF2208" s="226">
        <v>0</v>
      </c>
      <c r="AG2208" s="226">
        <v>0</v>
      </c>
      <c r="AH2208" s="226">
        <v>0</v>
      </c>
      <c r="AI2208" s="226">
        <v>0</v>
      </c>
      <c r="AJ2208" s="226">
        <v>0</v>
      </c>
    </row>
    <row r="2209" spans="1:36" x14ac:dyDescent="0.25">
      <c r="A2209" s="17"/>
      <c r="B2209" s="226" t="s">
        <v>2209</v>
      </c>
      <c r="D2209" s="226">
        <v>0</v>
      </c>
      <c r="E2209" s="226">
        <v>0</v>
      </c>
      <c r="F2209" s="226">
        <v>0</v>
      </c>
      <c r="G2209" s="226">
        <v>0</v>
      </c>
      <c r="H2209" s="226">
        <v>0</v>
      </c>
      <c r="I2209" s="226">
        <v>0</v>
      </c>
      <c r="J2209" s="226">
        <v>0</v>
      </c>
      <c r="K2209" s="226">
        <v>0</v>
      </c>
      <c r="L2209" s="226">
        <v>0</v>
      </c>
      <c r="M2209" s="226">
        <v>0</v>
      </c>
      <c r="N2209" s="226">
        <v>0</v>
      </c>
      <c r="O2209" s="226">
        <v>0</v>
      </c>
      <c r="P2209" s="226">
        <v>0</v>
      </c>
      <c r="Q2209" s="226">
        <v>0</v>
      </c>
      <c r="R2209" s="226">
        <v>0</v>
      </c>
      <c r="S2209" s="226">
        <v>0</v>
      </c>
      <c r="T2209" s="226">
        <v>0</v>
      </c>
      <c r="U2209" s="226">
        <v>0</v>
      </c>
      <c r="V2209" s="226">
        <v>0</v>
      </c>
      <c r="W2209" s="226">
        <v>0</v>
      </c>
      <c r="X2209" s="226">
        <v>0</v>
      </c>
      <c r="Y2209" s="226">
        <v>0</v>
      </c>
      <c r="Z2209" s="226">
        <v>0</v>
      </c>
      <c r="AA2209" s="226">
        <v>0</v>
      </c>
      <c r="AB2209" s="226">
        <v>0</v>
      </c>
      <c r="AC2209" s="226">
        <v>0</v>
      </c>
      <c r="AD2209" s="226">
        <v>0</v>
      </c>
      <c r="AE2209" s="226">
        <v>0</v>
      </c>
      <c r="AF2209" s="226">
        <v>0</v>
      </c>
      <c r="AG2209" s="226">
        <v>0</v>
      </c>
      <c r="AH2209" s="226">
        <v>0</v>
      </c>
      <c r="AI2209" s="226">
        <v>0</v>
      </c>
      <c r="AJ2209" s="226">
        <v>0</v>
      </c>
    </row>
    <row r="2210" spans="1:36" x14ac:dyDescent="0.25">
      <c r="A2210" s="17"/>
    </row>
    <row r="2211" spans="1:36" x14ac:dyDescent="0.25">
      <c r="A2211" s="17"/>
      <c r="B2211" s="226" t="s">
        <v>2273</v>
      </c>
    </row>
    <row r="2212" spans="1:36" x14ac:dyDescent="0.25">
      <c r="A2212" s="17"/>
    </row>
    <row r="2213" spans="1:36" x14ac:dyDescent="0.25">
      <c r="A2213" s="17"/>
      <c r="B2213" s="226" t="s">
        <v>2274</v>
      </c>
    </row>
    <row r="2214" spans="1:36" x14ac:dyDescent="0.25">
      <c r="A2214" s="17"/>
      <c r="B2214" s="226" t="s">
        <v>2275</v>
      </c>
      <c r="D2214" s="226">
        <v>3.23</v>
      </c>
      <c r="E2214" s="226">
        <v>3.698</v>
      </c>
      <c r="F2214" s="226">
        <v>3.0659999999999998</v>
      </c>
      <c r="G2214" s="226">
        <v>3.274</v>
      </c>
      <c r="H2214" s="226">
        <v>3.5459999999999998</v>
      </c>
      <c r="I2214" s="226">
        <v>3.629</v>
      </c>
      <c r="J2214" s="226">
        <v>3.6160000000000001</v>
      </c>
      <c r="K2214" s="226">
        <v>3.62</v>
      </c>
      <c r="L2214" s="226">
        <v>3.6360000000000001</v>
      </c>
      <c r="M2214" s="226">
        <v>3.633</v>
      </c>
      <c r="N2214" s="226">
        <v>3.6040000000000001</v>
      </c>
      <c r="O2214" s="226">
        <v>3.58</v>
      </c>
      <c r="P2214" s="226">
        <v>3.5529999999999999</v>
      </c>
      <c r="Q2214" s="226">
        <v>3.5609999999999999</v>
      </c>
      <c r="R2214" s="226">
        <v>3.5390000000000001</v>
      </c>
      <c r="S2214" s="226">
        <v>3.4990000000000001</v>
      </c>
      <c r="T2214" s="226">
        <v>3.4649999999999999</v>
      </c>
      <c r="U2214" s="226">
        <v>3.4430000000000001</v>
      </c>
      <c r="V2214" s="226">
        <v>3.4129999999999998</v>
      </c>
      <c r="W2214" s="226">
        <v>3.395</v>
      </c>
      <c r="X2214" s="226">
        <v>3.3839999999999999</v>
      </c>
      <c r="Y2214" s="226">
        <v>3.38</v>
      </c>
      <c r="Z2214" s="226">
        <v>3.375</v>
      </c>
      <c r="AA2214" s="226">
        <v>3.3759999999999999</v>
      </c>
      <c r="AB2214" s="226">
        <v>3.3940000000000001</v>
      </c>
      <c r="AC2214" s="226">
        <v>3.395</v>
      </c>
      <c r="AD2214" s="226">
        <v>3.399</v>
      </c>
      <c r="AE2214" s="226">
        <v>3.399</v>
      </c>
      <c r="AF2214" s="226">
        <v>3.3969999999999998</v>
      </c>
      <c r="AG2214" s="226">
        <v>3.387</v>
      </c>
      <c r="AH2214" s="226">
        <v>3.3639999999999999</v>
      </c>
      <c r="AI2214" s="226">
        <v>3.351</v>
      </c>
      <c r="AJ2214" s="226">
        <v>3.3519999999999999</v>
      </c>
    </row>
    <row r="2215" spans="1:36" x14ac:dyDescent="0.25">
      <c r="A2215" s="17"/>
      <c r="B2215" s="226" t="s">
        <v>2276</v>
      </c>
      <c r="D2215" s="226">
        <v>2.1539999999999999</v>
      </c>
      <c r="E2215" s="226">
        <v>2.4660000000000002</v>
      </c>
      <c r="F2215" s="226">
        <v>2.044</v>
      </c>
      <c r="G2215" s="226">
        <v>2.1829999999999998</v>
      </c>
      <c r="H2215" s="226">
        <v>2.3639999999999999</v>
      </c>
      <c r="I2215" s="226">
        <v>2.42</v>
      </c>
      <c r="J2215" s="226">
        <v>2.411</v>
      </c>
      <c r="K2215" s="226">
        <v>2.4140000000000001</v>
      </c>
      <c r="L2215" s="226">
        <v>2.4249999999999998</v>
      </c>
      <c r="M2215" s="226">
        <v>2.4220000000000002</v>
      </c>
      <c r="N2215" s="226">
        <v>2.403</v>
      </c>
      <c r="O2215" s="226">
        <v>2.387</v>
      </c>
      <c r="P2215" s="226">
        <v>2.3690000000000002</v>
      </c>
      <c r="Q2215" s="226">
        <v>2.3740000000000001</v>
      </c>
      <c r="R2215" s="226">
        <v>2.36</v>
      </c>
      <c r="S2215" s="226">
        <v>2.3330000000000002</v>
      </c>
      <c r="T2215" s="226">
        <v>2.31</v>
      </c>
      <c r="U2215" s="226">
        <v>2.2959999999999998</v>
      </c>
      <c r="V2215" s="226">
        <v>2.2759999999999998</v>
      </c>
      <c r="W2215" s="226">
        <v>2.2639999999999998</v>
      </c>
      <c r="X2215" s="226">
        <v>2.2570000000000001</v>
      </c>
      <c r="Y2215" s="226">
        <v>2.2530000000000001</v>
      </c>
      <c r="Z2215" s="226">
        <v>2.2509999999999999</v>
      </c>
      <c r="AA2215" s="226">
        <v>2.2509999999999999</v>
      </c>
      <c r="AB2215" s="226">
        <v>2.2629999999999999</v>
      </c>
      <c r="AC2215" s="226">
        <v>2.2639999999999998</v>
      </c>
      <c r="AD2215" s="226">
        <v>2.266</v>
      </c>
      <c r="AE2215" s="226">
        <v>2.266</v>
      </c>
      <c r="AF2215" s="226">
        <v>2.2650000000000001</v>
      </c>
      <c r="AG2215" s="226">
        <v>2.258</v>
      </c>
      <c r="AH2215" s="226">
        <v>2.2429999999999999</v>
      </c>
      <c r="AI2215" s="226">
        <v>2.234</v>
      </c>
      <c r="AJ2215" s="226">
        <v>2.2349999999999999</v>
      </c>
    </row>
    <row r="2216" spans="1:36" x14ac:dyDescent="0.25">
      <c r="A2216" s="17"/>
      <c r="B2216" s="226" t="s">
        <v>2277</v>
      </c>
      <c r="D2216" s="226">
        <v>8.0749999999999993</v>
      </c>
      <c r="E2216" s="226">
        <v>13.058</v>
      </c>
      <c r="F2216" s="226">
        <v>11.593</v>
      </c>
      <c r="G2216" s="226">
        <v>9.7420000000000009</v>
      </c>
      <c r="H2216" s="226">
        <v>10.692</v>
      </c>
      <c r="I2216" s="226">
        <v>11.076000000000001</v>
      </c>
      <c r="J2216" s="226">
        <v>11.257</v>
      </c>
      <c r="K2216" s="226">
        <v>11.414</v>
      </c>
      <c r="L2216" s="226">
        <v>11.4</v>
      </c>
      <c r="M2216" s="226">
        <v>11.243</v>
      </c>
      <c r="N2216" s="226">
        <v>10.96</v>
      </c>
      <c r="O2216" s="226">
        <v>10.744</v>
      </c>
      <c r="P2216" s="226">
        <v>10.571999999999999</v>
      </c>
      <c r="Q2216" s="226">
        <v>10.318</v>
      </c>
      <c r="R2216" s="226">
        <v>10.217000000000001</v>
      </c>
      <c r="S2216" s="226">
        <v>10.01</v>
      </c>
      <c r="T2216" s="226">
        <v>9.9109999999999996</v>
      </c>
      <c r="U2216" s="226">
        <v>9.8409999999999993</v>
      </c>
      <c r="V2216" s="226">
        <v>9.7579999999999991</v>
      </c>
      <c r="W2216" s="226">
        <v>9.6690000000000005</v>
      </c>
      <c r="X2216" s="226">
        <v>9.6080000000000005</v>
      </c>
      <c r="Y2216" s="226">
        <v>9.59</v>
      </c>
      <c r="Z2216" s="226">
        <v>9.5500000000000007</v>
      </c>
      <c r="AA2216" s="226">
        <v>9.5389999999999997</v>
      </c>
      <c r="AB2216" s="226">
        <v>9.61</v>
      </c>
      <c r="AC2216" s="226">
        <v>9.5969999999999995</v>
      </c>
      <c r="AD2216" s="226">
        <v>9.5990000000000002</v>
      </c>
      <c r="AE2216" s="226">
        <v>9.6219999999999999</v>
      </c>
      <c r="AF2216" s="226">
        <v>9.6329999999999991</v>
      </c>
      <c r="AG2216" s="226">
        <v>9.5939999999999994</v>
      </c>
      <c r="AH2216" s="226">
        <v>9.5310000000000006</v>
      </c>
      <c r="AI2216" s="226">
        <v>9.5030000000000001</v>
      </c>
      <c r="AJ2216" s="226">
        <v>9.4770000000000003</v>
      </c>
    </row>
    <row r="2217" spans="1:36" x14ac:dyDescent="0.25">
      <c r="A2217" s="17"/>
      <c r="B2217" s="226" t="s">
        <v>2278</v>
      </c>
      <c r="D2217" s="226">
        <v>0.57599999999999996</v>
      </c>
      <c r="E2217" s="226">
        <v>0.58599999999999997</v>
      </c>
      <c r="F2217" s="226">
        <v>0.504</v>
      </c>
      <c r="G2217" s="226">
        <v>0.54100000000000004</v>
      </c>
      <c r="H2217" s="226">
        <v>0.57799999999999996</v>
      </c>
      <c r="I2217" s="226">
        <v>0.57799999999999996</v>
      </c>
      <c r="J2217" s="226">
        <v>0.56599999999999995</v>
      </c>
      <c r="K2217" s="226">
        <v>0.56200000000000006</v>
      </c>
      <c r="L2217" s="226">
        <v>0.56000000000000005</v>
      </c>
      <c r="M2217" s="226">
        <v>0.55800000000000005</v>
      </c>
      <c r="N2217" s="226">
        <v>0.55400000000000005</v>
      </c>
      <c r="O2217" s="226">
        <v>0.55100000000000005</v>
      </c>
      <c r="P2217" s="226">
        <v>0.54700000000000004</v>
      </c>
      <c r="Q2217" s="226">
        <v>0.54900000000000004</v>
      </c>
      <c r="R2217" s="226">
        <v>0.54600000000000004</v>
      </c>
      <c r="S2217" s="226">
        <v>0.54</v>
      </c>
      <c r="T2217" s="226">
        <v>0.53500000000000003</v>
      </c>
      <c r="U2217" s="226">
        <v>0.53</v>
      </c>
      <c r="V2217" s="226">
        <v>0.52500000000000002</v>
      </c>
      <c r="W2217" s="226">
        <v>0.52100000000000002</v>
      </c>
      <c r="X2217" s="226">
        <v>0.51800000000000002</v>
      </c>
      <c r="Y2217" s="226">
        <v>0.51700000000000002</v>
      </c>
      <c r="Z2217" s="226">
        <v>0.51700000000000002</v>
      </c>
      <c r="AA2217" s="226">
        <v>0.51600000000000001</v>
      </c>
      <c r="AB2217" s="226">
        <v>0.51800000000000002</v>
      </c>
      <c r="AC2217" s="226">
        <v>0.51700000000000002</v>
      </c>
      <c r="AD2217" s="226">
        <v>0.51600000000000001</v>
      </c>
      <c r="AE2217" s="226">
        <v>0.51600000000000001</v>
      </c>
      <c r="AF2217" s="226">
        <v>0.51500000000000001</v>
      </c>
      <c r="AG2217" s="226">
        <v>0.51300000000000001</v>
      </c>
      <c r="AH2217" s="226">
        <v>0.51</v>
      </c>
      <c r="AI2217" s="226">
        <v>0.50800000000000001</v>
      </c>
      <c r="AJ2217" s="226">
        <v>0.50700000000000001</v>
      </c>
    </row>
    <row r="2218" spans="1:36" x14ac:dyDescent="0.25">
      <c r="A2218" s="17"/>
      <c r="B2218" s="226" t="s">
        <v>2279</v>
      </c>
      <c r="D2218" s="226">
        <v>3.23</v>
      </c>
      <c r="E2218" s="226">
        <v>3.698</v>
      </c>
      <c r="F2218" s="226">
        <v>3.0659999999999998</v>
      </c>
      <c r="G2218" s="226">
        <v>3.274</v>
      </c>
      <c r="H2218" s="226">
        <v>3.5459999999999998</v>
      </c>
      <c r="I2218" s="226">
        <v>3.629</v>
      </c>
      <c r="J2218" s="226">
        <v>3.6160000000000001</v>
      </c>
      <c r="K2218" s="226">
        <v>3.62</v>
      </c>
      <c r="L2218" s="226">
        <v>3.6360000000000001</v>
      </c>
      <c r="M2218" s="226">
        <v>3.633</v>
      </c>
      <c r="N2218" s="226">
        <v>3.6040000000000001</v>
      </c>
      <c r="O2218" s="226">
        <v>3.58</v>
      </c>
      <c r="P2218" s="226">
        <v>3.5529999999999999</v>
      </c>
      <c r="Q2218" s="226">
        <v>3.5609999999999999</v>
      </c>
      <c r="R2218" s="226">
        <v>3.5390000000000001</v>
      </c>
      <c r="S2218" s="226">
        <v>3.4990000000000001</v>
      </c>
      <c r="T2218" s="226">
        <v>3.4649999999999999</v>
      </c>
      <c r="U2218" s="226">
        <v>3.4430000000000001</v>
      </c>
      <c r="V2218" s="226">
        <v>3.4129999999999998</v>
      </c>
      <c r="W2218" s="226">
        <v>3.395</v>
      </c>
      <c r="X2218" s="226">
        <v>3.3839999999999999</v>
      </c>
      <c r="Y2218" s="226">
        <v>3.38</v>
      </c>
      <c r="Z2218" s="226">
        <v>3.375</v>
      </c>
      <c r="AA2218" s="226">
        <v>3.3759999999999999</v>
      </c>
      <c r="AB2218" s="226">
        <v>3.3940000000000001</v>
      </c>
      <c r="AC2218" s="226">
        <v>3.395</v>
      </c>
      <c r="AD2218" s="226">
        <v>3.399</v>
      </c>
      <c r="AE2218" s="226">
        <v>3.399</v>
      </c>
      <c r="AF2218" s="226">
        <v>3.3969999999999998</v>
      </c>
      <c r="AG2218" s="226">
        <v>3.387</v>
      </c>
      <c r="AH2218" s="226">
        <v>3.3639999999999999</v>
      </c>
      <c r="AI2218" s="226">
        <v>3.351</v>
      </c>
      <c r="AJ2218" s="226">
        <v>3.3519999999999999</v>
      </c>
    </row>
    <row r="2219" spans="1:36" x14ac:dyDescent="0.25">
      <c r="A2219" s="17"/>
      <c r="B2219" s="226" t="s">
        <v>2280</v>
      </c>
      <c r="D2219" s="226">
        <v>1.0089999999999999</v>
      </c>
      <c r="E2219" s="226">
        <v>1.633</v>
      </c>
      <c r="F2219" s="226">
        <v>1.45</v>
      </c>
      <c r="G2219" s="226">
        <v>1.218</v>
      </c>
      <c r="H2219" s="226">
        <v>1.337</v>
      </c>
      <c r="I2219" s="226">
        <v>1.385</v>
      </c>
      <c r="J2219" s="226">
        <v>1.4079999999999999</v>
      </c>
      <c r="K2219" s="226">
        <v>1.427</v>
      </c>
      <c r="L2219" s="226">
        <v>1.425</v>
      </c>
      <c r="M2219" s="226">
        <v>1.4059999999999999</v>
      </c>
      <c r="N2219" s="226">
        <v>1.37</v>
      </c>
      <c r="O2219" s="226">
        <v>1.343</v>
      </c>
      <c r="P2219" s="226">
        <v>1.3220000000000001</v>
      </c>
      <c r="Q2219" s="226">
        <v>1.29</v>
      </c>
      <c r="R2219" s="226">
        <v>1.2769999999999999</v>
      </c>
      <c r="S2219" s="226">
        <v>1.252</v>
      </c>
      <c r="T2219" s="226">
        <v>1.2390000000000001</v>
      </c>
      <c r="U2219" s="226">
        <v>1.23</v>
      </c>
      <c r="V2219" s="226">
        <v>1.22</v>
      </c>
      <c r="W2219" s="226">
        <v>1.2090000000000001</v>
      </c>
      <c r="X2219" s="226">
        <v>1.2010000000000001</v>
      </c>
      <c r="Y2219" s="226">
        <v>1.1990000000000001</v>
      </c>
      <c r="Z2219" s="226">
        <v>1.194</v>
      </c>
      <c r="AA2219" s="226">
        <v>1.1930000000000001</v>
      </c>
      <c r="AB2219" s="226">
        <v>1.2010000000000001</v>
      </c>
      <c r="AC2219" s="226">
        <v>1.2</v>
      </c>
      <c r="AD2219" s="226">
        <v>1.2</v>
      </c>
      <c r="AE2219" s="226">
        <v>1.2030000000000001</v>
      </c>
      <c r="AF2219" s="226">
        <v>1.204</v>
      </c>
      <c r="AG2219" s="226">
        <v>1.2</v>
      </c>
      <c r="AH2219" s="226">
        <v>1.1919999999999999</v>
      </c>
      <c r="AI2219" s="226">
        <v>1.1879999999999999</v>
      </c>
      <c r="AJ2219" s="226">
        <v>1.1850000000000001</v>
      </c>
    </row>
    <row r="2220" spans="1:36" x14ac:dyDescent="0.25">
      <c r="A2220" s="17"/>
      <c r="B2220" s="226" t="s">
        <v>2281</v>
      </c>
      <c r="D2220" s="226">
        <v>0</v>
      </c>
      <c r="E2220" s="226">
        <v>0</v>
      </c>
      <c r="F2220" s="226">
        <v>0</v>
      </c>
      <c r="G2220" s="226">
        <v>0</v>
      </c>
      <c r="H2220" s="226">
        <v>0</v>
      </c>
      <c r="I2220" s="226">
        <v>0</v>
      </c>
      <c r="J2220" s="226">
        <v>0</v>
      </c>
      <c r="K2220" s="226">
        <v>0</v>
      </c>
      <c r="L2220" s="226">
        <v>0</v>
      </c>
      <c r="M2220" s="226">
        <v>0</v>
      </c>
      <c r="N2220" s="226">
        <v>0</v>
      </c>
      <c r="O2220" s="226">
        <v>0</v>
      </c>
      <c r="P2220" s="226">
        <v>0</v>
      </c>
      <c r="Q2220" s="226">
        <v>0</v>
      </c>
      <c r="R2220" s="226">
        <v>0</v>
      </c>
      <c r="S2220" s="226">
        <v>0</v>
      </c>
      <c r="T2220" s="226">
        <v>0</v>
      </c>
      <c r="U2220" s="226">
        <v>0</v>
      </c>
      <c r="V2220" s="226">
        <v>0</v>
      </c>
      <c r="W2220" s="226">
        <v>0</v>
      </c>
      <c r="X2220" s="226">
        <v>0</v>
      </c>
      <c r="Y2220" s="226">
        <v>0</v>
      </c>
      <c r="Z2220" s="226">
        <v>0</v>
      </c>
      <c r="AA2220" s="226">
        <v>0</v>
      </c>
      <c r="AB2220" s="226">
        <v>0</v>
      </c>
      <c r="AC2220" s="226">
        <v>0</v>
      </c>
      <c r="AD2220" s="226">
        <v>0</v>
      </c>
      <c r="AE2220" s="226">
        <v>0</v>
      </c>
      <c r="AF2220" s="226">
        <v>0</v>
      </c>
      <c r="AG2220" s="226">
        <v>0</v>
      </c>
      <c r="AH2220" s="226">
        <v>0</v>
      </c>
      <c r="AI2220" s="226">
        <v>0</v>
      </c>
      <c r="AJ2220" s="226">
        <v>0</v>
      </c>
    </row>
    <row r="2221" spans="1:36" x14ac:dyDescent="0.25">
      <c r="A2221" s="17"/>
      <c r="B2221" s="226" t="s">
        <v>2282</v>
      </c>
      <c r="D2221" s="226">
        <v>0</v>
      </c>
      <c r="E2221" s="226">
        <v>0</v>
      </c>
      <c r="F2221" s="226">
        <v>0</v>
      </c>
      <c r="G2221" s="226">
        <v>0</v>
      </c>
      <c r="H2221" s="226">
        <v>0</v>
      </c>
      <c r="I2221" s="226">
        <v>0</v>
      </c>
      <c r="J2221" s="226">
        <v>0</v>
      </c>
      <c r="K2221" s="226">
        <v>0</v>
      </c>
      <c r="L2221" s="226">
        <v>0</v>
      </c>
      <c r="M2221" s="226">
        <v>0</v>
      </c>
      <c r="N2221" s="226">
        <v>0</v>
      </c>
      <c r="O2221" s="226">
        <v>0</v>
      </c>
      <c r="P2221" s="226">
        <v>0</v>
      </c>
      <c r="Q2221" s="226">
        <v>0</v>
      </c>
      <c r="R2221" s="226">
        <v>0</v>
      </c>
      <c r="S2221" s="226">
        <v>0</v>
      </c>
      <c r="T2221" s="226">
        <v>0</v>
      </c>
      <c r="U2221" s="226">
        <v>0</v>
      </c>
      <c r="V2221" s="226">
        <v>0</v>
      </c>
      <c r="W2221" s="226">
        <v>0</v>
      </c>
      <c r="X2221" s="226">
        <v>0</v>
      </c>
      <c r="Y2221" s="226">
        <v>0</v>
      </c>
      <c r="Z2221" s="226">
        <v>0</v>
      </c>
      <c r="AA2221" s="226">
        <v>0</v>
      </c>
      <c r="AB2221" s="226">
        <v>0</v>
      </c>
      <c r="AC2221" s="226">
        <v>0</v>
      </c>
      <c r="AD2221" s="226">
        <v>0</v>
      </c>
      <c r="AE2221" s="226">
        <v>0</v>
      </c>
      <c r="AF2221" s="226">
        <v>0</v>
      </c>
      <c r="AG2221" s="226">
        <v>0</v>
      </c>
      <c r="AH2221" s="226">
        <v>0</v>
      </c>
      <c r="AI2221" s="226">
        <v>0</v>
      </c>
      <c r="AJ2221" s="226">
        <v>0</v>
      </c>
    </row>
    <row r="2222" spans="1:36" x14ac:dyDescent="0.25">
      <c r="A2222" s="17"/>
      <c r="B2222" s="226" t="s">
        <v>2283</v>
      </c>
      <c r="D2222" s="226">
        <v>0</v>
      </c>
      <c r="E2222" s="226">
        <v>0</v>
      </c>
      <c r="F2222" s="226">
        <v>0</v>
      </c>
      <c r="G2222" s="226">
        <v>0</v>
      </c>
      <c r="H2222" s="226">
        <v>0</v>
      </c>
      <c r="I2222" s="226">
        <v>0</v>
      </c>
      <c r="J2222" s="226">
        <v>0</v>
      </c>
      <c r="K2222" s="226">
        <v>0</v>
      </c>
      <c r="L2222" s="226">
        <v>0</v>
      </c>
      <c r="M2222" s="226">
        <v>0</v>
      </c>
      <c r="N2222" s="226">
        <v>0</v>
      </c>
      <c r="O2222" s="226">
        <v>0</v>
      </c>
      <c r="P2222" s="226">
        <v>0</v>
      </c>
      <c r="Q2222" s="226">
        <v>0</v>
      </c>
      <c r="R2222" s="226">
        <v>0</v>
      </c>
      <c r="S2222" s="226">
        <v>0</v>
      </c>
      <c r="T2222" s="226">
        <v>0</v>
      </c>
      <c r="U2222" s="226">
        <v>0</v>
      </c>
      <c r="V2222" s="226">
        <v>0</v>
      </c>
      <c r="W2222" s="226">
        <v>0</v>
      </c>
      <c r="X2222" s="226">
        <v>0</v>
      </c>
      <c r="Y2222" s="226">
        <v>0</v>
      </c>
      <c r="Z2222" s="226">
        <v>0</v>
      </c>
      <c r="AA2222" s="226">
        <v>0</v>
      </c>
      <c r="AB2222" s="226">
        <v>0</v>
      </c>
      <c r="AC2222" s="226">
        <v>0</v>
      </c>
      <c r="AD2222" s="226">
        <v>0</v>
      </c>
      <c r="AE2222" s="226">
        <v>0</v>
      </c>
      <c r="AF2222" s="226">
        <v>0</v>
      </c>
      <c r="AG2222" s="226">
        <v>0</v>
      </c>
      <c r="AH2222" s="226">
        <v>0</v>
      </c>
      <c r="AI2222" s="226">
        <v>0</v>
      </c>
      <c r="AJ2222" s="226">
        <v>0</v>
      </c>
    </row>
    <row r="2223" spans="1:36" x14ac:dyDescent="0.25">
      <c r="A2223" s="17"/>
      <c r="B2223" s="226" t="s">
        <v>2284</v>
      </c>
      <c r="D2223" s="226">
        <v>0</v>
      </c>
      <c r="E2223" s="226">
        <v>0</v>
      </c>
      <c r="F2223" s="226">
        <v>0</v>
      </c>
      <c r="G2223" s="226">
        <v>0</v>
      </c>
      <c r="H2223" s="226">
        <v>0</v>
      </c>
      <c r="I2223" s="226">
        <v>0</v>
      </c>
      <c r="J2223" s="226">
        <v>0</v>
      </c>
      <c r="K2223" s="226">
        <v>0</v>
      </c>
      <c r="L2223" s="226">
        <v>0</v>
      </c>
      <c r="M2223" s="226">
        <v>0</v>
      </c>
      <c r="N2223" s="226">
        <v>0</v>
      </c>
      <c r="O2223" s="226">
        <v>0</v>
      </c>
      <c r="P2223" s="226">
        <v>0</v>
      </c>
      <c r="Q2223" s="226">
        <v>0</v>
      </c>
      <c r="R2223" s="226">
        <v>0</v>
      </c>
      <c r="S2223" s="226">
        <v>0</v>
      </c>
      <c r="T2223" s="226">
        <v>0</v>
      </c>
      <c r="U2223" s="226">
        <v>0</v>
      </c>
      <c r="V2223" s="226">
        <v>0</v>
      </c>
      <c r="W2223" s="226">
        <v>0</v>
      </c>
      <c r="X2223" s="226">
        <v>0</v>
      </c>
      <c r="Y2223" s="226">
        <v>0</v>
      </c>
      <c r="Z2223" s="226">
        <v>0</v>
      </c>
      <c r="AA2223" s="226">
        <v>0</v>
      </c>
      <c r="AB2223" s="226">
        <v>0</v>
      </c>
      <c r="AC2223" s="226">
        <v>0</v>
      </c>
      <c r="AD2223" s="226">
        <v>0</v>
      </c>
      <c r="AE2223" s="226">
        <v>0</v>
      </c>
      <c r="AF2223" s="226">
        <v>0</v>
      </c>
      <c r="AG2223" s="226">
        <v>0</v>
      </c>
      <c r="AH2223" s="226">
        <v>0</v>
      </c>
      <c r="AI2223" s="226">
        <v>0</v>
      </c>
      <c r="AJ2223" s="226">
        <v>0</v>
      </c>
    </row>
    <row r="2224" spans="1:36" x14ac:dyDescent="0.25">
      <c r="A2224" s="17"/>
      <c r="B2224" s="226" t="s">
        <v>2285</v>
      </c>
      <c r="D2224" s="226">
        <v>1.0529999999999999</v>
      </c>
      <c r="E2224" s="226">
        <v>1.1040000000000001</v>
      </c>
      <c r="F2224" s="226">
        <v>1.006</v>
      </c>
      <c r="G2224" s="226">
        <v>1.026</v>
      </c>
      <c r="H2224" s="226">
        <v>1.1259999999999999</v>
      </c>
      <c r="I2224" s="226">
        <v>1.1739999999999999</v>
      </c>
      <c r="J2224" s="226">
        <v>1.147</v>
      </c>
      <c r="K2224" s="226">
        <v>1.1619999999999999</v>
      </c>
      <c r="L2224" s="226">
        <v>1.18</v>
      </c>
      <c r="M2224" s="226">
        <v>1.1950000000000001</v>
      </c>
      <c r="N2224" s="226">
        <v>1.177</v>
      </c>
      <c r="O2224" s="226">
        <v>1.1619999999999999</v>
      </c>
      <c r="P2224" s="226">
        <v>1.1519999999999999</v>
      </c>
      <c r="Q2224" s="226">
        <v>1.1419999999999999</v>
      </c>
      <c r="R2224" s="226">
        <v>1.129</v>
      </c>
      <c r="S2224" s="226">
        <v>1.111</v>
      </c>
      <c r="T2224" s="226">
        <v>1.0940000000000001</v>
      </c>
      <c r="U2224" s="226">
        <v>1.077</v>
      </c>
      <c r="V2224" s="226">
        <v>1.056</v>
      </c>
      <c r="W2224" s="226">
        <v>1.036</v>
      </c>
      <c r="X2224" s="226">
        <v>1.0229999999999999</v>
      </c>
      <c r="Y2224" s="226">
        <v>1.0129999999999999</v>
      </c>
      <c r="Z2224" s="226">
        <v>1.0009999999999999</v>
      </c>
      <c r="AA2224" s="226">
        <v>0.99199999999999999</v>
      </c>
      <c r="AB2224" s="226">
        <v>0.99099999999999999</v>
      </c>
      <c r="AC2224" s="226">
        <v>0.97799999999999998</v>
      </c>
      <c r="AD2224" s="226">
        <v>0.96499999999999997</v>
      </c>
      <c r="AE2224" s="226">
        <v>0.95699999999999996</v>
      </c>
      <c r="AF2224" s="226">
        <v>0.94599999999999995</v>
      </c>
      <c r="AG2224" s="226">
        <v>0.93799999999999994</v>
      </c>
      <c r="AH2224" s="226">
        <v>0.92800000000000005</v>
      </c>
      <c r="AI2224" s="226">
        <v>0.91900000000000004</v>
      </c>
      <c r="AJ2224" s="226">
        <v>0.91600000000000004</v>
      </c>
    </row>
    <row r="2225" spans="1:36" x14ac:dyDescent="0.25">
      <c r="A2225" s="17"/>
      <c r="B2225" s="226" t="s">
        <v>2286</v>
      </c>
      <c r="D2225" s="226">
        <v>0</v>
      </c>
      <c r="E2225" s="226">
        <v>0</v>
      </c>
      <c r="F2225" s="226">
        <v>0</v>
      </c>
      <c r="G2225" s="226">
        <v>0</v>
      </c>
      <c r="H2225" s="226">
        <v>0</v>
      </c>
      <c r="I2225" s="226">
        <v>0</v>
      </c>
      <c r="J2225" s="226">
        <v>0</v>
      </c>
      <c r="K2225" s="226">
        <v>0</v>
      </c>
      <c r="L2225" s="226">
        <v>0</v>
      </c>
      <c r="M2225" s="226">
        <v>0</v>
      </c>
      <c r="N2225" s="226">
        <v>0</v>
      </c>
      <c r="O2225" s="226">
        <v>0</v>
      </c>
      <c r="P2225" s="226">
        <v>0</v>
      </c>
      <c r="Q2225" s="226">
        <v>0</v>
      </c>
      <c r="R2225" s="226">
        <v>0</v>
      </c>
      <c r="S2225" s="226">
        <v>0</v>
      </c>
      <c r="T2225" s="226">
        <v>0</v>
      </c>
      <c r="U2225" s="226">
        <v>0</v>
      </c>
      <c r="V2225" s="226">
        <v>0</v>
      </c>
      <c r="W2225" s="226">
        <v>0</v>
      </c>
      <c r="X2225" s="226">
        <v>0</v>
      </c>
      <c r="Y2225" s="226">
        <v>0</v>
      </c>
      <c r="Z2225" s="226">
        <v>0</v>
      </c>
      <c r="AA2225" s="226">
        <v>0</v>
      </c>
      <c r="AB2225" s="226">
        <v>0</v>
      </c>
      <c r="AC2225" s="226">
        <v>0</v>
      </c>
      <c r="AD2225" s="226">
        <v>0</v>
      </c>
      <c r="AE2225" s="226">
        <v>0</v>
      </c>
      <c r="AF2225" s="226">
        <v>0</v>
      </c>
      <c r="AG2225" s="226">
        <v>0</v>
      </c>
      <c r="AH2225" s="226">
        <v>0</v>
      </c>
      <c r="AI2225" s="226">
        <v>0</v>
      </c>
      <c r="AJ2225" s="226">
        <v>0</v>
      </c>
    </row>
    <row r="2226" spans="1:36" x14ac:dyDescent="0.25">
      <c r="A2226" s="17"/>
      <c r="B2226" s="226" t="s">
        <v>2287</v>
      </c>
      <c r="D2226" s="226">
        <v>19.327999999999999</v>
      </c>
      <c r="E2226" s="226">
        <v>26.242999999999999</v>
      </c>
      <c r="F2226" s="226">
        <v>22.728999999999999</v>
      </c>
      <c r="G2226" s="226">
        <v>21.257000000000001</v>
      </c>
      <c r="H2226" s="226">
        <v>23.189</v>
      </c>
      <c r="I2226" s="226">
        <v>23.890999999999998</v>
      </c>
      <c r="J2226" s="226">
        <v>24.02</v>
      </c>
      <c r="K2226" s="226">
        <v>24.219000000000001</v>
      </c>
      <c r="L2226" s="226">
        <v>24.263000000000002</v>
      </c>
      <c r="M2226" s="226">
        <v>24.088999999999999</v>
      </c>
      <c r="N2226" s="226">
        <v>23.672999999999998</v>
      </c>
      <c r="O2226" s="226">
        <v>23.349</v>
      </c>
      <c r="P2226" s="226">
        <v>23.068000000000001</v>
      </c>
      <c r="Q2226" s="226">
        <v>22.795000000000002</v>
      </c>
      <c r="R2226" s="226">
        <v>22.606999999999999</v>
      </c>
      <c r="S2226" s="226">
        <v>22.244</v>
      </c>
      <c r="T2226" s="226">
        <v>22.018999999999998</v>
      </c>
      <c r="U2226" s="226">
        <v>21.861000000000001</v>
      </c>
      <c r="V2226" s="226">
        <v>21.66</v>
      </c>
      <c r="W2226" s="226">
        <v>21.486999999999998</v>
      </c>
      <c r="X2226" s="226">
        <v>21.376000000000001</v>
      </c>
      <c r="Y2226" s="226">
        <v>21.332999999999998</v>
      </c>
      <c r="Z2226" s="226">
        <v>21.263000000000002</v>
      </c>
      <c r="AA2226" s="226">
        <v>21.242999999999999</v>
      </c>
      <c r="AB2226" s="226">
        <v>21.370999999999999</v>
      </c>
      <c r="AC2226" s="226">
        <v>21.346</v>
      </c>
      <c r="AD2226" s="226">
        <v>21.344999999999999</v>
      </c>
      <c r="AE2226" s="226">
        <v>21.361999999999998</v>
      </c>
      <c r="AF2226" s="226">
        <v>21.356000000000002</v>
      </c>
      <c r="AG2226" s="226">
        <v>21.276</v>
      </c>
      <c r="AH2226" s="226">
        <v>21.131</v>
      </c>
      <c r="AI2226" s="226">
        <v>21.053999999999998</v>
      </c>
      <c r="AJ2226" s="226">
        <v>21.024000000000001</v>
      </c>
    </row>
    <row r="2227" spans="1:36" x14ac:dyDescent="0.25">
      <c r="A2227" s="17"/>
      <c r="B2227" s="226" t="s">
        <v>2288</v>
      </c>
      <c r="D2227" s="226">
        <v>18.751999999999999</v>
      </c>
      <c r="E2227" s="226">
        <v>25.657</v>
      </c>
      <c r="F2227" s="226">
        <v>22.225000000000001</v>
      </c>
      <c r="G2227" s="226">
        <v>20.716000000000001</v>
      </c>
      <c r="H2227" s="226">
        <v>22.611999999999998</v>
      </c>
      <c r="I2227" s="226">
        <v>23.312999999999999</v>
      </c>
      <c r="J2227" s="226">
        <v>23.454000000000001</v>
      </c>
      <c r="K2227" s="226">
        <v>23.657</v>
      </c>
      <c r="L2227" s="226">
        <v>23.702999999999999</v>
      </c>
      <c r="M2227" s="226">
        <v>23.530999999999999</v>
      </c>
      <c r="N2227" s="226">
        <v>23.117999999999999</v>
      </c>
      <c r="O2227" s="226">
        <v>22.797999999999998</v>
      </c>
      <c r="P2227" s="226">
        <v>22.521000000000001</v>
      </c>
      <c r="Q2227" s="226">
        <v>22.245999999999999</v>
      </c>
      <c r="R2227" s="226">
        <v>22.061</v>
      </c>
      <c r="S2227" s="226">
        <v>21.704000000000001</v>
      </c>
      <c r="T2227" s="226">
        <v>21.484999999999999</v>
      </c>
      <c r="U2227" s="226">
        <v>21.331</v>
      </c>
      <c r="V2227" s="226">
        <v>21.135000000000002</v>
      </c>
      <c r="W2227" s="226">
        <v>20.966999999999999</v>
      </c>
      <c r="X2227" s="226">
        <v>20.856999999999999</v>
      </c>
      <c r="Y2227" s="226">
        <v>20.815999999999999</v>
      </c>
      <c r="Z2227" s="226">
        <v>20.745999999999999</v>
      </c>
      <c r="AA2227" s="226">
        <v>20.727</v>
      </c>
      <c r="AB2227" s="226">
        <v>20.853000000000002</v>
      </c>
      <c r="AC2227" s="226">
        <v>20.829000000000001</v>
      </c>
      <c r="AD2227" s="226">
        <v>20.827999999999999</v>
      </c>
      <c r="AE2227" s="226">
        <v>20.846</v>
      </c>
      <c r="AF2227" s="226">
        <v>20.841000000000001</v>
      </c>
      <c r="AG2227" s="226">
        <v>20.763000000000002</v>
      </c>
      <c r="AH2227" s="226">
        <v>20.620999999999999</v>
      </c>
      <c r="AI2227" s="226">
        <v>20.545999999999999</v>
      </c>
      <c r="AJ2227" s="226">
        <v>20.516999999999999</v>
      </c>
    </row>
    <row r="2228" spans="1:36" x14ac:dyDescent="0.25">
      <c r="A2228" s="17"/>
    </row>
    <row r="2229" spans="1:36" x14ac:dyDescent="0.25">
      <c r="A2229" s="17"/>
      <c r="B2229" s="226" t="s">
        <v>2214</v>
      </c>
    </row>
    <row r="2230" spans="1:36" x14ac:dyDescent="0.25">
      <c r="A2230" s="17"/>
    </row>
    <row r="2231" spans="1:36" x14ac:dyDescent="0.25">
      <c r="A2231" s="17"/>
      <c r="B2231" s="226" t="s">
        <v>2323</v>
      </c>
    </row>
    <row r="2232" spans="1:36" x14ac:dyDescent="0.25">
      <c r="A2232" s="17"/>
      <c r="B2232" s="226" t="s">
        <v>2414</v>
      </c>
      <c r="D2232" s="226">
        <v>3.57</v>
      </c>
      <c r="E2232" s="226">
        <v>3.677</v>
      </c>
      <c r="F2232" s="226">
        <v>3.01</v>
      </c>
      <c r="G2232" s="226">
        <v>3.3119999999999998</v>
      </c>
      <c r="H2232" s="226">
        <v>3.5670000000000002</v>
      </c>
      <c r="I2232" s="226">
        <v>3.6760000000000002</v>
      </c>
      <c r="J2232" s="226">
        <v>3.75</v>
      </c>
      <c r="K2232" s="226">
        <v>3.831</v>
      </c>
      <c r="L2232" s="226">
        <v>3.9079999999999999</v>
      </c>
      <c r="M2232" s="226">
        <v>3.968</v>
      </c>
      <c r="N2232" s="226">
        <v>4.024</v>
      </c>
      <c r="O2232" s="226">
        <v>4.0830000000000002</v>
      </c>
      <c r="P2232" s="226">
        <v>4.117</v>
      </c>
      <c r="Q2232" s="226">
        <v>4.1459999999999999</v>
      </c>
      <c r="R2232" s="226">
        <v>4.1589999999999998</v>
      </c>
      <c r="S2232" s="226">
        <v>4.18</v>
      </c>
      <c r="T2232" s="226">
        <v>4.2140000000000004</v>
      </c>
      <c r="U2232" s="226">
        <v>4.2480000000000002</v>
      </c>
      <c r="V2232" s="226">
        <v>4.2750000000000004</v>
      </c>
      <c r="W2232" s="226">
        <v>4.3129999999999997</v>
      </c>
      <c r="X2232" s="226">
        <v>4.3600000000000003</v>
      </c>
      <c r="Y2232" s="226">
        <v>4.41</v>
      </c>
      <c r="Z2232" s="226">
        <v>4.4320000000000004</v>
      </c>
      <c r="AA2232" s="226">
        <v>4.4749999999999996</v>
      </c>
      <c r="AB2232" s="226">
        <v>4.5330000000000004</v>
      </c>
      <c r="AC2232" s="226">
        <v>4.5750000000000002</v>
      </c>
      <c r="AD2232" s="226">
        <v>4.5999999999999996</v>
      </c>
      <c r="AE2232" s="226">
        <v>4.63</v>
      </c>
      <c r="AF2232" s="226">
        <v>4.6589999999999998</v>
      </c>
      <c r="AG2232" s="226">
        <v>4.6790000000000003</v>
      </c>
      <c r="AH2232" s="226">
        <v>4.6760000000000002</v>
      </c>
      <c r="AI2232" s="226">
        <v>4.6890000000000001</v>
      </c>
      <c r="AJ2232" s="226">
        <v>4.734</v>
      </c>
    </row>
    <row r="2233" spans="1:36" x14ac:dyDescent="0.25">
      <c r="A2233" s="17"/>
      <c r="B2233" s="226" t="s">
        <v>2415</v>
      </c>
      <c r="D2233" s="226">
        <v>1.61</v>
      </c>
      <c r="E2233" s="226">
        <v>1.661</v>
      </c>
      <c r="F2233" s="226">
        <v>1.361</v>
      </c>
      <c r="G2233" s="226">
        <v>1.4990000000000001</v>
      </c>
      <c r="H2233" s="226">
        <v>1.6160000000000001</v>
      </c>
      <c r="I2233" s="226">
        <v>1.6679999999999999</v>
      </c>
      <c r="J2233" s="226">
        <v>1.704</v>
      </c>
      <c r="K2233" s="226">
        <v>1.7430000000000001</v>
      </c>
      <c r="L2233" s="226">
        <v>1.78</v>
      </c>
      <c r="M2233" s="226">
        <v>1.8080000000000001</v>
      </c>
      <c r="N2233" s="226">
        <v>1.8360000000000001</v>
      </c>
      <c r="O2233" s="226">
        <v>1.863</v>
      </c>
      <c r="P2233" s="226">
        <v>1.88</v>
      </c>
      <c r="Q2233" s="226">
        <v>1.8939999999999999</v>
      </c>
      <c r="R2233" s="226">
        <v>1.903</v>
      </c>
      <c r="S2233" s="226">
        <v>1.9139999999999999</v>
      </c>
      <c r="T2233" s="226">
        <v>1.93</v>
      </c>
      <c r="U2233" s="226">
        <v>1.9470000000000001</v>
      </c>
      <c r="V2233" s="226">
        <v>1.96</v>
      </c>
      <c r="W2233" s="226">
        <v>1.9770000000000001</v>
      </c>
      <c r="X2233" s="226">
        <v>1.9990000000000001</v>
      </c>
      <c r="Y2233" s="226">
        <v>2.0209999999999999</v>
      </c>
      <c r="Z2233" s="226">
        <v>2.032</v>
      </c>
      <c r="AA2233" s="226">
        <v>2.052</v>
      </c>
      <c r="AB2233" s="226">
        <v>2.0790000000000002</v>
      </c>
      <c r="AC2233" s="226">
        <v>2.0979999999999999</v>
      </c>
      <c r="AD2233" s="226">
        <v>2.11</v>
      </c>
      <c r="AE2233" s="226">
        <v>2.1230000000000002</v>
      </c>
      <c r="AF2233" s="226">
        <v>2.1360000000000001</v>
      </c>
      <c r="AG2233" s="226">
        <v>2.1459999999999999</v>
      </c>
      <c r="AH2233" s="226">
        <v>2.145</v>
      </c>
      <c r="AI2233" s="226">
        <v>2.1509999999999998</v>
      </c>
      <c r="AJ2233" s="226">
        <v>2.1720000000000002</v>
      </c>
    </row>
    <row r="2234" spans="1:36" x14ac:dyDescent="0.25">
      <c r="A2234" s="17"/>
      <c r="B2234" s="226" t="s">
        <v>2416</v>
      </c>
      <c r="D2234" s="226">
        <v>2.2240000000000002</v>
      </c>
      <c r="E2234" s="226">
        <v>2.2280000000000002</v>
      </c>
      <c r="F2234" s="226">
        <v>1.847</v>
      </c>
      <c r="G2234" s="226">
        <v>2.0289999999999999</v>
      </c>
      <c r="H2234" s="226">
        <v>2.2269999999999999</v>
      </c>
      <c r="I2234" s="226">
        <v>2.1720000000000002</v>
      </c>
      <c r="J2234" s="226">
        <v>2.16</v>
      </c>
      <c r="K2234" s="226">
        <v>2.1989999999999998</v>
      </c>
      <c r="L2234" s="226">
        <v>2.226</v>
      </c>
      <c r="M2234" s="226">
        <v>2.2610000000000001</v>
      </c>
      <c r="N2234" s="226">
        <v>2.3079999999999998</v>
      </c>
      <c r="O2234" s="226">
        <v>2.35</v>
      </c>
      <c r="P2234" s="226">
        <v>2.3969999999999998</v>
      </c>
      <c r="Q2234" s="226">
        <v>2.419</v>
      </c>
      <c r="R2234" s="226">
        <v>2.44</v>
      </c>
      <c r="S2234" s="226">
        <v>2.4510000000000001</v>
      </c>
      <c r="T2234" s="226">
        <v>2.4860000000000002</v>
      </c>
      <c r="U2234" s="226">
        <v>2.508</v>
      </c>
      <c r="V2234" s="226">
        <v>2.5190000000000001</v>
      </c>
      <c r="W2234" s="226">
        <v>2.536</v>
      </c>
      <c r="X2234" s="226">
        <v>2.5510000000000002</v>
      </c>
      <c r="Y2234" s="226">
        <v>2.5710000000000002</v>
      </c>
      <c r="Z2234" s="226">
        <v>2.5790000000000002</v>
      </c>
      <c r="AA2234" s="226">
        <v>2.5939999999999999</v>
      </c>
      <c r="AB2234" s="226">
        <v>2.6240000000000001</v>
      </c>
      <c r="AC2234" s="226">
        <v>2.64</v>
      </c>
      <c r="AD2234" s="226">
        <v>2.6440000000000001</v>
      </c>
      <c r="AE2234" s="226">
        <v>2.6509999999999998</v>
      </c>
      <c r="AF2234" s="226">
        <v>2.6659999999999999</v>
      </c>
      <c r="AG2234" s="226">
        <v>2.6659999999999999</v>
      </c>
      <c r="AH2234" s="226">
        <v>2.661</v>
      </c>
      <c r="AI2234" s="226">
        <v>2.6680000000000001</v>
      </c>
      <c r="AJ2234" s="226">
        <v>2.6869999999999998</v>
      </c>
    </row>
    <row r="2235" spans="1:36" x14ac:dyDescent="0.25">
      <c r="A2235" s="17"/>
      <c r="B2235" s="226" t="s">
        <v>2417</v>
      </c>
      <c r="D2235" s="226">
        <v>1.804</v>
      </c>
      <c r="E2235" s="226">
        <v>1.931</v>
      </c>
      <c r="F2235" s="226">
        <v>1.5629999999999999</v>
      </c>
      <c r="G2235" s="226">
        <v>1.7290000000000001</v>
      </c>
      <c r="H2235" s="226">
        <v>1.825</v>
      </c>
      <c r="I2235" s="226">
        <v>2.0089999999999999</v>
      </c>
      <c r="J2235" s="226">
        <v>2.1150000000000002</v>
      </c>
      <c r="K2235" s="226">
        <v>2.1789999999999998</v>
      </c>
      <c r="L2235" s="226">
        <v>2.2509999999999999</v>
      </c>
      <c r="M2235" s="226">
        <v>2.2890000000000001</v>
      </c>
      <c r="N2235" s="226">
        <v>2.3159999999999998</v>
      </c>
      <c r="O2235" s="226">
        <v>2.3439999999999999</v>
      </c>
      <c r="P2235" s="226">
        <v>2.3450000000000002</v>
      </c>
      <c r="Q2235" s="226">
        <v>2.3620000000000001</v>
      </c>
      <c r="R2235" s="226">
        <v>2.3650000000000002</v>
      </c>
      <c r="S2235" s="226">
        <v>2.3849999999999998</v>
      </c>
      <c r="T2235" s="226">
        <v>2.395</v>
      </c>
      <c r="U2235" s="226">
        <v>2.42</v>
      </c>
      <c r="V2235" s="226">
        <v>2.4449999999999998</v>
      </c>
      <c r="W2235" s="226">
        <v>2.4740000000000002</v>
      </c>
      <c r="X2235" s="226">
        <v>2.5150000000000001</v>
      </c>
      <c r="Y2235" s="226">
        <v>2.5499999999999998</v>
      </c>
      <c r="Z2235" s="226">
        <v>2.573</v>
      </c>
      <c r="AA2235" s="226">
        <v>2.6120000000000001</v>
      </c>
      <c r="AB2235" s="226">
        <v>2.6539999999999999</v>
      </c>
      <c r="AC2235" s="226">
        <v>2.6890000000000001</v>
      </c>
      <c r="AD2235" s="226">
        <v>2.7160000000000002</v>
      </c>
      <c r="AE2235" s="226">
        <v>2.746</v>
      </c>
      <c r="AF2235" s="226">
        <v>2.766</v>
      </c>
      <c r="AG2235" s="226">
        <v>2.7919999999999998</v>
      </c>
      <c r="AH2235" s="226">
        <v>2.7970000000000002</v>
      </c>
      <c r="AI2235" s="226">
        <v>2.8079999999999998</v>
      </c>
      <c r="AJ2235" s="226">
        <v>2.8439999999999999</v>
      </c>
    </row>
    <row r="2236" spans="1:36" x14ac:dyDescent="0.25">
      <c r="A2236" s="17"/>
      <c r="B2236" s="226" t="s">
        <v>2418</v>
      </c>
      <c r="D2236" s="226">
        <v>2.887</v>
      </c>
      <c r="E2236" s="226">
        <v>3.09</v>
      </c>
      <c r="F2236" s="226">
        <v>2.5009999999999999</v>
      </c>
      <c r="G2236" s="226">
        <v>2.766</v>
      </c>
      <c r="H2236" s="226">
        <v>2.919</v>
      </c>
      <c r="I2236" s="226">
        <v>3.2149999999999999</v>
      </c>
      <c r="J2236" s="226">
        <v>3.3839999999999999</v>
      </c>
      <c r="K2236" s="226">
        <v>3.4860000000000002</v>
      </c>
      <c r="L2236" s="226">
        <v>3.601</v>
      </c>
      <c r="M2236" s="226">
        <v>3.6629999999999998</v>
      </c>
      <c r="N2236" s="226">
        <v>3.706</v>
      </c>
      <c r="O2236" s="226">
        <v>3.75</v>
      </c>
      <c r="P2236" s="226">
        <v>3.7519999999999998</v>
      </c>
      <c r="Q2236" s="226">
        <v>3.778</v>
      </c>
      <c r="R2236" s="226">
        <v>3.7839999999999998</v>
      </c>
      <c r="S2236" s="226">
        <v>3.8159999999999998</v>
      </c>
      <c r="T2236" s="226">
        <v>3.8319999999999999</v>
      </c>
      <c r="U2236" s="226">
        <v>3.8719999999999999</v>
      </c>
      <c r="V2236" s="226">
        <v>3.9129999999999998</v>
      </c>
      <c r="W2236" s="226">
        <v>3.9580000000000002</v>
      </c>
      <c r="X2236" s="226">
        <v>4.024</v>
      </c>
      <c r="Y2236" s="226">
        <v>4.08</v>
      </c>
      <c r="Z2236" s="226">
        <v>4.1159999999999997</v>
      </c>
      <c r="AA2236" s="226">
        <v>4.1790000000000003</v>
      </c>
      <c r="AB2236" s="226">
        <v>4.2460000000000004</v>
      </c>
      <c r="AC2236" s="226">
        <v>4.3029999999999999</v>
      </c>
      <c r="AD2236" s="226">
        <v>4.3460000000000001</v>
      </c>
      <c r="AE2236" s="226">
        <v>4.3940000000000001</v>
      </c>
      <c r="AF2236" s="226">
        <v>4.4260000000000002</v>
      </c>
      <c r="AG2236" s="226">
        <v>4.4669999999999996</v>
      </c>
      <c r="AH2236" s="226">
        <v>4.4749999999999996</v>
      </c>
      <c r="AI2236" s="226">
        <v>4.4930000000000003</v>
      </c>
      <c r="AJ2236" s="226">
        <v>4.55</v>
      </c>
    </row>
    <row r="2237" spans="1:36" x14ac:dyDescent="0.25">
      <c r="A2237" s="17"/>
    </row>
    <row r="2238" spans="1:36" x14ac:dyDescent="0.25">
      <c r="A2238" s="17"/>
      <c r="B2238" s="226" t="s">
        <v>2215</v>
      </c>
    </row>
    <row r="2239" spans="1:36" x14ac:dyDescent="0.25">
      <c r="A2239" s="17"/>
      <c r="B2239" s="226" t="s">
        <v>2414</v>
      </c>
    </row>
    <row r="2240" spans="1:36" x14ac:dyDescent="0.25">
      <c r="A2240" s="17"/>
      <c r="B2240" s="226" t="s">
        <v>342</v>
      </c>
      <c r="D2240" s="226">
        <v>18.373000000000001</v>
      </c>
      <c r="E2240" s="226">
        <v>21.13</v>
      </c>
      <c r="F2240" s="226">
        <v>16.366</v>
      </c>
      <c r="G2240" s="226">
        <v>18.541</v>
      </c>
      <c r="H2240" s="226">
        <v>20.234999999999999</v>
      </c>
      <c r="I2240" s="226">
        <v>20.899000000000001</v>
      </c>
      <c r="J2240" s="226">
        <v>21.390999999999998</v>
      </c>
      <c r="K2240" s="226">
        <v>21.922000000000001</v>
      </c>
      <c r="L2240" s="226">
        <v>22.436</v>
      </c>
      <c r="M2240" s="226">
        <v>22.826000000000001</v>
      </c>
      <c r="N2240" s="226">
        <v>23.215</v>
      </c>
      <c r="O2240" s="226">
        <v>23.577999999999999</v>
      </c>
      <c r="P2240" s="226">
        <v>23.832000000000001</v>
      </c>
      <c r="Q2240" s="226">
        <v>24.035</v>
      </c>
      <c r="R2240" s="226">
        <v>24.16</v>
      </c>
      <c r="S2240" s="226">
        <v>24.31</v>
      </c>
      <c r="T2240" s="226">
        <v>24.524999999999999</v>
      </c>
      <c r="U2240" s="226">
        <v>24.75</v>
      </c>
      <c r="V2240" s="226">
        <v>24.923999999999999</v>
      </c>
      <c r="W2240" s="226">
        <v>25.143999999999998</v>
      </c>
      <c r="X2240" s="226">
        <v>25.425999999999998</v>
      </c>
      <c r="Y2240" s="226">
        <v>25.693000000000001</v>
      </c>
      <c r="Z2240" s="226">
        <v>25.841000000000001</v>
      </c>
      <c r="AA2240" s="226">
        <v>26.106999999999999</v>
      </c>
      <c r="AB2240" s="226">
        <v>26.454999999999998</v>
      </c>
      <c r="AC2240" s="226">
        <v>26.707000000000001</v>
      </c>
      <c r="AD2240" s="226">
        <v>26.856999999999999</v>
      </c>
      <c r="AE2240" s="226">
        <v>27.033999999999999</v>
      </c>
      <c r="AF2240" s="226">
        <v>27.204000000000001</v>
      </c>
      <c r="AG2240" s="226">
        <v>27.327999999999999</v>
      </c>
      <c r="AH2240" s="226">
        <v>27.318000000000001</v>
      </c>
      <c r="AI2240" s="226">
        <v>27.4</v>
      </c>
      <c r="AJ2240" s="226">
        <v>27.667999999999999</v>
      </c>
    </row>
    <row r="2241" spans="1:36" x14ac:dyDescent="0.25">
      <c r="A2241" s="17"/>
      <c r="B2241" s="226" t="s">
        <v>2217</v>
      </c>
      <c r="D2241" s="226">
        <v>49.790999999999997</v>
      </c>
      <c r="E2241" s="226">
        <v>54.762999999999998</v>
      </c>
      <c r="F2241" s="226">
        <v>44.991</v>
      </c>
      <c r="G2241" s="226">
        <v>49.274000000000001</v>
      </c>
      <c r="H2241" s="226">
        <v>53.567</v>
      </c>
      <c r="I2241" s="226">
        <v>55.24</v>
      </c>
      <c r="J2241" s="226">
        <v>56.436999999999998</v>
      </c>
      <c r="K2241" s="226">
        <v>57.737000000000002</v>
      </c>
      <c r="L2241" s="226">
        <v>58.987000000000002</v>
      </c>
      <c r="M2241" s="226">
        <v>59.917000000000002</v>
      </c>
      <c r="N2241" s="226">
        <v>60.847000000000001</v>
      </c>
      <c r="O2241" s="226">
        <v>61.737000000000002</v>
      </c>
      <c r="P2241" s="226">
        <v>62.329000000000001</v>
      </c>
      <c r="Q2241" s="226">
        <v>62.819000000000003</v>
      </c>
      <c r="R2241" s="226">
        <v>63.112000000000002</v>
      </c>
      <c r="S2241" s="226">
        <v>63.499000000000002</v>
      </c>
      <c r="T2241" s="226">
        <v>64.070999999999998</v>
      </c>
      <c r="U2241" s="226">
        <v>64.668000000000006</v>
      </c>
      <c r="V2241" s="226">
        <v>65.135999999999996</v>
      </c>
      <c r="W2241" s="226">
        <v>65.727000000000004</v>
      </c>
      <c r="X2241" s="226">
        <v>66.474000000000004</v>
      </c>
      <c r="Y2241" s="226">
        <v>67.200999999999993</v>
      </c>
      <c r="Z2241" s="226">
        <v>67.600999999999999</v>
      </c>
      <c r="AA2241" s="226">
        <v>68.307000000000002</v>
      </c>
      <c r="AB2241" s="226">
        <v>69.233999999999995</v>
      </c>
      <c r="AC2241" s="226">
        <v>69.909000000000006</v>
      </c>
      <c r="AD2241" s="226">
        <v>70.319000000000003</v>
      </c>
      <c r="AE2241" s="226">
        <v>70.799000000000007</v>
      </c>
      <c r="AF2241" s="226">
        <v>71.263000000000005</v>
      </c>
      <c r="AG2241" s="226">
        <v>71.602999999999994</v>
      </c>
      <c r="AH2241" s="226">
        <v>71.593999999999994</v>
      </c>
      <c r="AI2241" s="226">
        <v>71.825999999999993</v>
      </c>
      <c r="AJ2241" s="226">
        <v>72.545000000000002</v>
      </c>
    </row>
    <row r="2242" spans="1:36" x14ac:dyDescent="0.25">
      <c r="A2242" s="17"/>
      <c r="B2242" s="226" t="s">
        <v>2218</v>
      </c>
      <c r="D2242" s="226">
        <v>0</v>
      </c>
      <c r="E2242" s="226">
        <v>0</v>
      </c>
      <c r="F2242" s="226">
        <v>0</v>
      </c>
      <c r="G2242" s="226">
        <v>0</v>
      </c>
      <c r="H2242" s="226">
        <v>0</v>
      </c>
      <c r="I2242" s="226">
        <v>0</v>
      </c>
      <c r="J2242" s="226">
        <v>0</v>
      </c>
      <c r="K2242" s="226">
        <v>0</v>
      </c>
      <c r="L2242" s="226">
        <v>0</v>
      </c>
      <c r="M2242" s="226">
        <v>0</v>
      </c>
      <c r="N2242" s="226">
        <v>0</v>
      </c>
      <c r="O2242" s="226">
        <v>0</v>
      </c>
      <c r="P2242" s="226">
        <v>0</v>
      </c>
      <c r="Q2242" s="226">
        <v>0</v>
      </c>
      <c r="R2242" s="226">
        <v>0</v>
      </c>
      <c r="S2242" s="226">
        <v>0</v>
      </c>
      <c r="T2242" s="226">
        <v>0</v>
      </c>
      <c r="U2242" s="226">
        <v>0</v>
      </c>
      <c r="V2242" s="226">
        <v>0</v>
      </c>
      <c r="W2242" s="226">
        <v>0</v>
      </c>
      <c r="X2242" s="226">
        <v>0</v>
      </c>
      <c r="Y2242" s="226">
        <v>0</v>
      </c>
      <c r="Z2242" s="226">
        <v>0</v>
      </c>
      <c r="AA2242" s="226">
        <v>0</v>
      </c>
      <c r="AB2242" s="226">
        <v>0</v>
      </c>
      <c r="AC2242" s="226">
        <v>0</v>
      </c>
      <c r="AD2242" s="226">
        <v>0</v>
      </c>
      <c r="AE2242" s="226">
        <v>0</v>
      </c>
      <c r="AF2242" s="226">
        <v>0</v>
      </c>
      <c r="AG2242" s="226">
        <v>0</v>
      </c>
      <c r="AH2242" s="226">
        <v>0</v>
      </c>
      <c r="AI2242" s="226">
        <v>0</v>
      </c>
      <c r="AJ2242" s="226">
        <v>0</v>
      </c>
    </row>
    <row r="2243" spans="1:36" x14ac:dyDescent="0.25">
      <c r="A2243" s="17"/>
      <c r="B2243" s="226" t="s">
        <v>2219</v>
      </c>
      <c r="D2243" s="226">
        <v>0</v>
      </c>
      <c r="E2243" s="226">
        <v>0</v>
      </c>
      <c r="F2243" s="226">
        <v>0</v>
      </c>
      <c r="G2243" s="226">
        <v>0</v>
      </c>
      <c r="H2243" s="226">
        <v>0</v>
      </c>
      <c r="I2243" s="226">
        <v>0</v>
      </c>
      <c r="J2243" s="226">
        <v>0</v>
      </c>
      <c r="K2243" s="226">
        <v>0</v>
      </c>
      <c r="L2243" s="226">
        <v>0</v>
      </c>
      <c r="M2243" s="226">
        <v>0</v>
      </c>
      <c r="N2243" s="226">
        <v>0</v>
      </c>
      <c r="O2243" s="226">
        <v>0</v>
      </c>
      <c r="P2243" s="226">
        <v>0</v>
      </c>
      <c r="Q2243" s="226">
        <v>0</v>
      </c>
      <c r="R2243" s="226">
        <v>0</v>
      </c>
      <c r="S2243" s="226">
        <v>0</v>
      </c>
      <c r="T2243" s="226">
        <v>0</v>
      </c>
      <c r="U2243" s="226">
        <v>0</v>
      </c>
      <c r="V2243" s="226">
        <v>0</v>
      </c>
      <c r="W2243" s="226">
        <v>0</v>
      </c>
      <c r="X2243" s="226">
        <v>0</v>
      </c>
      <c r="Y2243" s="226">
        <v>0</v>
      </c>
      <c r="Z2243" s="226">
        <v>0</v>
      </c>
      <c r="AA2243" s="226">
        <v>0</v>
      </c>
      <c r="AB2243" s="226">
        <v>0</v>
      </c>
      <c r="AC2243" s="226">
        <v>0</v>
      </c>
      <c r="AD2243" s="226">
        <v>0</v>
      </c>
      <c r="AE2243" s="226">
        <v>0</v>
      </c>
      <c r="AF2243" s="226">
        <v>0</v>
      </c>
      <c r="AG2243" s="226">
        <v>0</v>
      </c>
      <c r="AH2243" s="226">
        <v>0</v>
      </c>
      <c r="AI2243" s="226">
        <v>0</v>
      </c>
      <c r="AJ2243" s="226">
        <v>0</v>
      </c>
    </row>
    <row r="2244" spans="1:36" x14ac:dyDescent="0.25">
      <c r="A2244" s="17"/>
      <c r="B2244" s="226" t="s">
        <v>2415</v>
      </c>
    </row>
    <row r="2245" spans="1:36" x14ac:dyDescent="0.25">
      <c r="A2245" s="17"/>
      <c r="B2245" s="226" t="s">
        <v>342</v>
      </c>
      <c r="D2245" s="226">
        <v>0</v>
      </c>
      <c r="E2245" s="226">
        <v>0</v>
      </c>
      <c r="F2245" s="226">
        <v>0</v>
      </c>
      <c r="G2245" s="226">
        <v>0</v>
      </c>
      <c r="H2245" s="226">
        <v>0</v>
      </c>
      <c r="I2245" s="226">
        <v>0</v>
      </c>
      <c r="J2245" s="226">
        <v>0</v>
      </c>
      <c r="K2245" s="226">
        <v>0</v>
      </c>
      <c r="L2245" s="226">
        <v>0</v>
      </c>
      <c r="M2245" s="226">
        <v>0</v>
      </c>
      <c r="N2245" s="226">
        <v>0</v>
      </c>
      <c r="O2245" s="226">
        <v>0</v>
      </c>
      <c r="P2245" s="226">
        <v>0</v>
      </c>
      <c r="Q2245" s="226">
        <v>0</v>
      </c>
      <c r="R2245" s="226">
        <v>0</v>
      </c>
      <c r="S2245" s="226">
        <v>0</v>
      </c>
      <c r="T2245" s="226">
        <v>0</v>
      </c>
      <c r="U2245" s="226">
        <v>0</v>
      </c>
      <c r="V2245" s="226">
        <v>0</v>
      </c>
      <c r="W2245" s="226">
        <v>0</v>
      </c>
      <c r="X2245" s="226">
        <v>0</v>
      </c>
      <c r="Y2245" s="226">
        <v>0</v>
      </c>
      <c r="Z2245" s="226">
        <v>0</v>
      </c>
      <c r="AA2245" s="226">
        <v>0</v>
      </c>
      <c r="AB2245" s="226">
        <v>0</v>
      </c>
      <c r="AC2245" s="226">
        <v>0</v>
      </c>
      <c r="AD2245" s="226">
        <v>0</v>
      </c>
      <c r="AE2245" s="226">
        <v>0</v>
      </c>
      <c r="AF2245" s="226">
        <v>0</v>
      </c>
      <c r="AG2245" s="226">
        <v>0</v>
      </c>
      <c r="AH2245" s="226">
        <v>0</v>
      </c>
      <c r="AI2245" s="226">
        <v>0</v>
      </c>
      <c r="AJ2245" s="226">
        <v>0</v>
      </c>
    </row>
    <row r="2246" spans="1:36" x14ac:dyDescent="0.25">
      <c r="A2246" s="17"/>
      <c r="B2246" s="226" t="s">
        <v>2217</v>
      </c>
      <c r="D2246" s="226">
        <v>0</v>
      </c>
      <c r="E2246" s="226">
        <v>0</v>
      </c>
      <c r="F2246" s="226">
        <v>0</v>
      </c>
      <c r="G2246" s="226">
        <v>0</v>
      </c>
      <c r="H2246" s="226">
        <v>0</v>
      </c>
      <c r="I2246" s="226">
        <v>0</v>
      </c>
      <c r="J2246" s="226">
        <v>0</v>
      </c>
      <c r="K2246" s="226">
        <v>0</v>
      </c>
      <c r="L2246" s="226">
        <v>0</v>
      </c>
      <c r="M2246" s="226">
        <v>0</v>
      </c>
      <c r="N2246" s="226">
        <v>0</v>
      </c>
      <c r="O2246" s="226">
        <v>0</v>
      </c>
      <c r="P2246" s="226">
        <v>0</v>
      </c>
      <c r="Q2246" s="226">
        <v>0</v>
      </c>
      <c r="R2246" s="226">
        <v>0</v>
      </c>
      <c r="S2246" s="226">
        <v>0</v>
      </c>
      <c r="T2246" s="226">
        <v>0</v>
      </c>
      <c r="U2246" s="226">
        <v>0</v>
      </c>
      <c r="V2246" s="226">
        <v>0</v>
      </c>
      <c r="W2246" s="226">
        <v>0</v>
      </c>
      <c r="X2246" s="226">
        <v>0</v>
      </c>
      <c r="Y2246" s="226">
        <v>0</v>
      </c>
      <c r="Z2246" s="226">
        <v>0</v>
      </c>
      <c r="AA2246" s="226">
        <v>0</v>
      </c>
      <c r="AB2246" s="226">
        <v>0</v>
      </c>
      <c r="AC2246" s="226">
        <v>0</v>
      </c>
      <c r="AD2246" s="226">
        <v>0</v>
      </c>
      <c r="AE2246" s="226">
        <v>0</v>
      </c>
      <c r="AF2246" s="226">
        <v>0</v>
      </c>
      <c r="AG2246" s="226">
        <v>0</v>
      </c>
      <c r="AH2246" s="226">
        <v>0</v>
      </c>
      <c r="AI2246" s="226">
        <v>0</v>
      </c>
      <c r="AJ2246" s="226">
        <v>0</v>
      </c>
    </row>
    <row r="2247" spans="1:36" x14ac:dyDescent="0.25">
      <c r="A2247" s="17"/>
      <c r="B2247" s="226" t="s">
        <v>2218</v>
      </c>
      <c r="D2247" s="226">
        <v>0</v>
      </c>
      <c r="E2247" s="226">
        <v>0</v>
      </c>
      <c r="F2247" s="226">
        <v>0</v>
      </c>
      <c r="G2247" s="226">
        <v>0</v>
      </c>
      <c r="H2247" s="226">
        <v>0</v>
      </c>
      <c r="I2247" s="226">
        <v>0</v>
      </c>
      <c r="J2247" s="226">
        <v>0</v>
      </c>
      <c r="K2247" s="226">
        <v>0</v>
      </c>
      <c r="L2247" s="226">
        <v>0</v>
      </c>
      <c r="M2247" s="226">
        <v>0</v>
      </c>
      <c r="N2247" s="226">
        <v>0</v>
      </c>
      <c r="O2247" s="226">
        <v>0</v>
      </c>
      <c r="P2247" s="226">
        <v>0</v>
      </c>
      <c r="Q2247" s="226">
        <v>0</v>
      </c>
      <c r="R2247" s="226">
        <v>0</v>
      </c>
      <c r="S2247" s="226">
        <v>0</v>
      </c>
      <c r="T2247" s="226">
        <v>0</v>
      </c>
      <c r="U2247" s="226">
        <v>0</v>
      </c>
      <c r="V2247" s="226">
        <v>0</v>
      </c>
      <c r="W2247" s="226">
        <v>0</v>
      </c>
      <c r="X2247" s="226">
        <v>0</v>
      </c>
      <c r="Y2247" s="226">
        <v>0</v>
      </c>
      <c r="Z2247" s="226">
        <v>0</v>
      </c>
      <c r="AA2247" s="226">
        <v>0</v>
      </c>
      <c r="AB2247" s="226">
        <v>0</v>
      </c>
      <c r="AC2247" s="226">
        <v>0</v>
      </c>
      <c r="AD2247" s="226">
        <v>0</v>
      </c>
      <c r="AE2247" s="226">
        <v>0</v>
      </c>
      <c r="AF2247" s="226">
        <v>0</v>
      </c>
      <c r="AG2247" s="226">
        <v>0</v>
      </c>
      <c r="AH2247" s="226">
        <v>0</v>
      </c>
      <c r="AI2247" s="226">
        <v>0</v>
      </c>
      <c r="AJ2247" s="226">
        <v>0</v>
      </c>
    </row>
    <row r="2248" spans="1:36" x14ac:dyDescent="0.25">
      <c r="A2248" s="17"/>
      <c r="B2248" s="226" t="s">
        <v>2219</v>
      </c>
      <c r="D2248" s="226">
        <v>0</v>
      </c>
      <c r="E2248" s="226">
        <v>0</v>
      </c>
      <c r="F2248" s="226">
        <v>0</v>
      </c>
      <c r="G2248" s="226">
        <v>0</v>
      </c>
      <c r="H2248" s="226">
        <v>0</v>
      </c>
      <c r="I2248" s="226">
        <v>0</v>
      </c>
      <c r="J2248" s="226">
        <v>0</v>
      </c>
      <c r="K2248" s="226">
        <v>0</v>
      </c>
      <c r="L2248" s="226">
        <v>0</v>
      </c>
      <c r="M2248" s="226">
        <v>0</v>
      </c>
      <c r="N2248" s="226">
        <v>0</v>
      </c>
      <c r="O2248" s="226">
        <v>0</v>
      </c>
      <c r="P2248" s="226">
        <v>0</v>
      </c>
      <c r="Q2248" s="226">
        <v>0</v>
      </c>
      <c r="R2248" s="226">
        <v>0</v>
      </c>
      <c r="S2248" s="226">
        <v>0</v>
      </c>
      <c r="T2248" s="226">
        <v>0</v>
      </c>
      <c r="U2248" s="226">
        <v>0</v>
      </c>
      <c r="V2248" s="226">
        <v>0</v>
      </c>
      <c r="W2248" s="226">
        <v>0</v>
      </c>
      <c r="X2248" s="226">
        <v>0</v>
      </c>
      <c r="Y2248" s="226">
        <v>0</v>
      </c>
      <c r="Z2248" s="226">
        <v>0</v>
      </c>
      <c r="AA2248" s="226">
        <v>0</v>
      </c>
      <c r="AB2248" s="226">
        <v>0</v>
      </c>
      <c r="AC2248" s="226">
        <v>0</v>
      </c>
      <c r="AD2248" s="226">
        <v>0</v>
      </c>
      <c r="AE2248" s="226">
        <v>0</v>
      </c>
      <c r="AF2248" s="226">
        <v>0</v>
      </c>
      <c r="AG2248" s="226">
        <v>0</v>
      </c>
      <c r="AH2248" s="226">
        <v>0</v>
      </c>
      <c r="AI2248" s="226">
        <v>0</v>
      </c>
      <c r="AJ2248" s="226">
        <v>0</v>
      </c>
    </row>
    <row r="2249" spans="1:36" x14ac:dyDescent="0.25">
      <c r="A2249" s="17"/>
      <c r="B2249" s="226" t="s">
        <v>2416</v>
      </c>
    </row>
    <row r="2250" spans="1:36" x14ac:dyDescent="0.25">
      <c r="A2250" s="17"/>
      <c r="B2250" s="226" t="s">
        <v>342</v>
      </c>
      <c r="D2250" s="226">
        <v>0</v>
      </c>
      <c r="E2250" s="226">
        <v>0</v>
      </c>
      <c r="F2250" s="226">
        <v>0</v>
      </c>
      <c r="G2250" s="226">
        <v>0</v>
      </c>
      <c r="H2250" s="226">
        <v>0</v>
      </c>
      <c r="I2250" s="226">
        <v>0</v>
      </c>
      <c r="J2250" s="226">
        <v>0</v>
      </c>
      <c r="K2250" s="226">
        <v>0</v>
      </c>
      <c r="L2250" s="226">
        <v>0</v>
      </c>
      <c r="M2250" s="226">
        <v>0</v>
      </c>
      <c r="N2250" s="226">
        <v>0</v>
      </c>
      <c r="O2250" s="226">
        <v>0</v>
      </c>
      <c r="P2250" s="226">
        <v>0</v>
      </c>
      <c r="Q2250" s="226">
        <v>0</v>
      </c>
      <c r="R2250" s="226">
        <v>0</v>
      </c>
      <c r="S2250" s="226">
        <v>0</v>
      </c>
      <c r="T2250" s="226">
        <v>0</v>
      </c>
      <c r="U2250" s="226">
        <v>0</v>
      </c>
      <c r="V2250" s="226">
        <v>0</v>
      </c>
      <c r="W2250" s="226">
        <v>0</v>
      </c>
      <c r="X2250" s="226">
        <v>0</v>
      </c>
      <c r="Y2250" s="226">
        <v>0</v>
      </c>
      <c r="Z2250" s="226">
        <v>0</v>
      </c>
      <c r="AA2250" s="226">
        <v>0</v>
      </c>
      <c r="AB2250" s="226">
        <v>0</v>
      </c>
      <c r="AC2250" s="226">
        <v>0</v>
      </c>
      <c r="AD2250" s="226">
        <v>0</v>
      </c>
      <c r="AE2250" s="226">
        <v>0</v>
      </c>
      <c r="AF2250" s="226">
        <v>0</v>
      </c>
      <c r="AG2250" s="226">
        <v>0</v>
      </c>
      <c r="AH2250" s="226">
        <v>0</v>
      </c>
      <c r="AI2250" s="226">
        <v>0</v>
      </c>
      <c r="AJ2250" s="226">
        <v>0</v>
      </c>
    </row>
    <row r="2251" spans="1:36" x14ac:dyDescent="0.25">
      <c r="A2251" s="17"/>
      <c r="B2251" s="226" t="s">
        <v>2217</v>
      </c>
      <c r="D2251" s="226">
        <v>18.018000000000001</v>
      </c>
      <c r="E2251" s="226">
        <v>19.238</v>
      </c>
      <c r="F2251" s="226">
        <v>15.367000000000001</v>
      </c>
      <c r="G2251" s="226">
        <v>15.396000000000001</v>
      </c>
      <c r="H2251" s="226">
        <v>15.098000000000001</v>
      </c>
      <c r="I2251" s="226">
        <v>14.836</v>
      </c>
      <c r="J2251" s="226">
        <v>14.776999999999999</v>
      </c>
      <c r="K2251" s="226">
        <v>14.824999999999999</v>
      </c>
      <c r="L2251" s="226">
        <v>14.853999999999999</v>
      </c>
      <c r="M2251" s="226">
        <v>14.775</v>
      </c>
      <c r="N2251" s="226">
        <v>14.682</v>
      </c>
      <c r="O2251" s="226">
        <v>14.573</v>
      </c>
      <c r="P2251" s="226">
        <v>14.393000000000001</v>
      </c>
      <c r="Q2251" s="226">
        <v>14.208</v>
      </c>
      <c r="R2251" s="226">
        <v>13.993</v>
      </c>
      <c r="S2251" s="226">
        <v>13.815</v>
      </c>
      <c r="T2251" s="226">
        <v>13.691000000000001</v>
      </c>
      <c r="U2251" s="226">
        <v>13.585000000000001</v>
      </c>
      <c r="V2251" s="226">
        <v>13.468999999999999</v>
      </c>
      <c r="W2251" s="226">
        <v>13.393000000000001</v>
      </c>
      <c r="X2251" s="226">
        <v>13.363</v>
      </c>
      <c r="Y2251" s="226">
        <v>13.339</v>
      </c>
      <c r="Z2251" s="226">
        <v>13.266</v>
      </c>
      <c r="AA2251" s="226">
        <v>13.260999999999999</v>
      </c>
      <c r="AB2251" s="226">
        <v>13.308999999999999</v>
      </c>
      <c r="AC2251" s="226">
        <v>13.318</v>
      </c>
      <c r="AD2251" s="226">
        <v>13.281000000000001</v>
      </c>
      <c r="AE2251" s="226">
        <v>13.266</v>
      </c>
      <c r="AF2251" s="226">
        <v>13.257</v>
      </c>
      <c r="AG2251" s="226">
        <v>13.231</v>
      </c>
      <c r="AH2251" s="226">
        <v>13.145</v>
      </c>
      <c r="AI2251" s="226">
        <v>13.113</v>
      </c>
      <c r="AJ2251" s="226">
        <v>13.172000000000001</v>
      </c>
    </row>
    <row r="2252" spans="1:36" x14ac:dyDescent="0.25">
      <c r="A2252" s="17"/>
      <c r="B2252" s="226" t="s">
        <v>2218</v>
      </c>
      <c r="D2252" s="226">
        <v>0</v>
      </c>
      <c r="E2252" s="226">
        <v>0</v>
      </c>
      <c r="F2252" s="226">
        <v>0</v>
      </c>
      <c r="G2252" s="226">
        <v>0</v>
      </c>
      <c r="H2252" s="226">
        <v>0</v>
      </c>
      <c r="I2252" s="226">
        <v>0</v>
      </c>
      <c r="J2252" s="226">
        <v>0</v>
      </c>
      <c r="K2252" s="226">
        <v>0</v>
      </c>
      <c r="L2252" s="226">
        <v>0</v>
      </c>
      <c r="M2252" s="226">
        <v>0</v>
      </c>
      <c r="N2252" s="226">
        <v>0</v>
      </c>
      <c r="O2252" s="226">
        <v>0</v>
      </c>
      <c r="P2252" s="226">
        <v>0</v>
      </c>
      <c r="Q2252" s="226">
        <v>0</v>
      </c>
      <c r="R2252" s="226">
        <v>0</v>
      </c>
      <c r="S2252" s="226">
        <v>0</v>
      </c>
      <c r="T2252" s="226">
        <v>0</v>
      </c>
      <c r="U2252" s="226">
        <v>0</v>
      </c>
      <c r="V2252" s="226">
        <v>0</v>
      </c>
      <c r="W2252" s="226">
        <v>0</v>
      </c>
      <c r="X2252" s="226">
        <v>0</v>
      </c>
      <c r="Y2252" s="226">
        <v>0</v>
      </c>
      <c r="Z2252" s="226">
        <v>0</v>
      </c>
      <c r="AA2252" s="226">
        <v>0</v>
      </c>
      <c r="AB2252" s="226">
        <v>0</v>
      </c>
      <c r="AC2252" s="226">
        <v>0</v>
      </c>
      <c r="AD2252" s="226">
        <v>0</v>
      </c>
      <c r="AE2252" s="226">
        <v>0</v>
      </c>
      <c r="AF2252" s="226">
        <v>0</v>
      </c>
      <c r="AG2252" s="226">
        <v>0</v>
      </c>
      <c r="AH2252" s="226">
        <v>0</v>
      </c>
      <c r="AI2252" s="226">
        <v>0</v>
      </c>
      <c r="AJ2252" s="226">
        <v>0</v>
      </c>
    </row>
    <row r="2253" spans="1:36" x14ac:dyDescent="0.25">
      <c r="A2253" s="17"/>
      <c r="B2253" s="226" t="s">
        <v>2219</v>
      </c>
      <c r="D2253" s="226">
        <v>0</v>
      </c>
      <c r="E2253" s="226">
        <v>0</v>
      </c>
      <c r="F2253" s="226">
        <v>0</v>
      </c>
      <c r="G2253" s="226">
        <v>0</v>
      </c>
      <c r="H2253" s="226">
        <v>0</v>
      </c>
      <c r="I2253" s="226">
        <v>0</v>
      </c>
      <c r="J2253" s="226">
        <v>0</v>
      </c>
      <c r="K2253" s="226">
        <v>0</v>
      </c>
      <c r="L2253" s="226">
        <v>0</v>
      </c>
      <c r="M2253" s="226">
        <v>0</v>
      </c>
      <c r="N2253" s="226">
        <v>0</v>
      </c>
      <c r="O2253" s="226">
        <v>0</v>
      </c>
      <c r="P2253" s="226">
        <v>0</v>
      </c>
      <c r="Q2253" s="226">
        <v>0</v>
      </c>
      <c r="R2253" s="226">
        <v>0</v>
      </c>
      <c r="S2253" s="226">
        <v>0</v>
      </c>
      <c r="T2253" s="226">
        <v>0</v>
      </c>
      <c r="U2253" s="226">
        <v>0</v>
      </c>
      <c r="V2253" s="226">
        <v>0</v>
      </c>
      <c r="W2253" s="226">
        <v>0</v>
      </c>
      <c r="X2253" s="226">
        <v>0</v>
      </c>
      <c r="Y2253" s="226">
        <v>0</v>
      </c>
      <c r="Z2253" s="226">
        <v>0</v>
      </c>
      <c r="AA2253" s="226">
        <v>0</v>
      </c>
      <c r="AB2253" s="226">
        <v>0</v>
      </c>
      <c r="AC2253" s="226">
        <v>0</v>
      </c>
      <c r="AD2253" s="226">
        <v>0</v>
      </c>
      <c r="AE2253" s="226">
        <v>0</v>
      </c>
      <c r="AF2253" s="226">
        <v>0</v>
      </c>
      <c r="AG2253" s="226">
        <v>0</v>
      </c>
      <c r="AH2253" s="226">
        <v>0</v>
      </c>
      <c r="AI2253" s="226">
        <v>0</v>
      </c>
      <c r="AJ2253" s="226">
        <v>0</v>
      </c>
    </row>
    <row r="2254" spans="1:36" x14ac:dyDescent="0.25">
      <c r="A2254" s="17"/>
      <c r="B2254" s="226" t="s">
        <v>2417</v>
      </c>
    </row>
    <row r="2255" spans="1:36" x14ac:dyDescent="0.25">
      <c r="A2255" s="17"/>
      <c r="B2255" s="226" t="s">
        <v>342</v>
      </c>
      <c r="D2255" s="226">
        <v>62.987000000000002</v>
      </c>
      <c r="E2255" s="226">
        <v>69.656999999999996</v>
      </c>
      <c r="F2255" s="226">
        <v>54.215000000000003</v>
      </c>
      <c r="G2255" s="226">
        <v>59.298999999999999</v>
      </c>
      <c r="H2255" s="226">
        <v>64.323999999999998</v>
      </c>
      <c r="I2255" s="226">
        <v>68.150999999999996</v>
      </c>
      <c r="J2255" s="226">
        <v>69.38</v>
      </c>
      <c r="K2255" s="226">
        <v>70.326999999999998</v>
      </c>
      <c r="L2255" s="226">
        <v>71.028999999999996</v>
      </c>
      <c r="M2255" s="226">
        <v>71.225999999999999</v>
      </c>
      <c r="N2255" s="226">
        <v>71.385999999999996</v>
      </c>
      <c r="O2255" s="226">
        <v>71.465000000000003</v>
      </c>
      <c r="P2255" s="226">
        <v>71.236000000000004</v>
      </c>
      <c r="Q2255" s="226">
        <v>70.766999999999996</v>
      </c>
      <c r="R2255" s="226">
        <v>69.798000000000002</v>
      </c>
      <c r="S2255" s="226">
        <v>67.477999999999994</v>
      </c>
      <c r="T2255" s="226">
        <v>66.584999999999994</v>
      </c>
      <c r="U2255" s="226">
        <v>66.48</v>
      </c>
      <c r="V2255" s="226">
        <v>66.069000000000003</v>
      </c>
      <c r="W2255" s="226">
        <v>65.947999999999993</v>
      </c>
      <c r="X2255" s="226">
        <v>66.022000000000006</v>
      </c>
      <c r="Y2255" s="226">
        <v>66.096000000000004</v>
      </c>
      <c r="Z2255" s="226">
        <v>65.926000000000002</v>
      </c>
      <c r="AA2255" s="226">
        <v>66.093999999999994</v>
      </c>
      <c r="AB2255" s="226">
        <v>66.506</v>
      </c>
      <c r="AC2255" s="226">
        <v>66.713999999999999</v>
      </c>
      <c r="AD2255" s="226">
        <v>66.695999999999998</v>
      </c>
      <c r="AE2255" s="226">
        <v>66.777000000000001</v>
      </c>
      <c r="AF2255" s="226">
        <v>66.864999999999995</v>
      </c>
      <c r="AG2255" s="226">
        <v>66.858999999999995</v>
      </c>
      <c r="AH2255" s="226">
        <v>66.55</v>
      </c>
      <c r="AI2255" s="226">
        <v>66.486000000000004</v>
      </c>
      <c r="AJ2255" s="226">
        <v>66.888999999999996</v>
      </c>
    </row>
    <row r="2256" spans="1:36" x14ac:dyDescent="0.25">
      <c r="A2256" s="17"/>
      <c r="B2256" s="226" t="s">
        <v>2217</v>
      </c>
      <c r="D2256" s="226">
        <v>3.3860000000000001</v>
      </c>
      <c r="E2256" s="226">
        <v>3.5510000000000002</v>
      </c>
      <c r="F2256" s="226">
        <v>2.9289999999999998</v>
      </c>
      <c r="G2256" s="226">
        <v>2.8439999999999999</v>
      </c>
      <c r="H2256" s="226">
        <v>3.0939999999999999</v>
      </c>
      <c r="I2256" s="226">
        <v>3.5739999999999998</v>
      </c>
      <c r="J2256" s="226">
        <v>3.6680000000000001</v>
      </c>
      <c r="K2256" s="226">
        <v>3.7549999999999999</v>
      </c>
      <c r="L2256" s="226">
        <v>3.8370000000000002</v>
      </c>
      <c r="M2256" s="226">
        <v>3.8940000000000001</v>
      </c>
      <c r="N2256" s="226">
        <v>3.9510000000000001</v>
      </c>
      <c r="O2256" s="226">
        <v>4.0060000000000002</v>
      </c>
      <c r="P2256" s="226">
        <v>4.0419999999999998</v>
      </c>
      <c r="Q2256" s="226">
        <v>4.0540000000000003</v>
      </c>
      <c r="R2256" s="226">
        <v>3.968</v>
      </c>
      <c r="S2256" s="226">
        <v>3.7589999999999999</v>
      </c>
      <c r="T2256" s="226">
        <v>3.714</v>
      </c>
      <c r="U2256" s="226">
        <v>3.754</v>
      </c>
      <c r="V2256" s="226">
        <v>3.7679999999999998</v>
      </c>
      <c r="W2256" s="226">
        <v>3.802</v>
      </c>
      <c r="X2256" s="226">
        <v>3.843</v>
      </c>
      <c r="Y2256" s="226">
        <v>3.8809999999999998</v>
      </c>
      <c r="Z2256" s="226">
        <v>3.903</v>
      </c>
      <c r="AA2256" s="226">
        <v>3.944</v>
      </c>
      <c r="AB2256" s="226">
        <v>3.9969999999999999</v>
      </c>
      <c r="AC2256" s="226">
        <v>4.0359999999999996</v>
      </c>
      <c r="AD2256" s="226">
        <v>4.0599999999999996</v>
      </c>
      <c r="AE2256" s="226">
        <v>4.0880000000000001</v>
      </c>
      <c r="AF2256" s="226">
        <v>4.1150000000000002</v>
      </c>
      <c r="AG2256" s="226">
        <v>4.1340000000000003</v>
      </c>
      <c r="AH2256" s="226">
        <v>4.1340000000000003</v>
      </c>
      <c r="AI2256" s="226">
        <v>4.1470000000000002</v>
      </c>
      <c r="AJ2256" s="226">
        <v>4.1890000000000001</v>
      </c>
    </row>
    <row r="2257" spans="1:36" x14ac:dyDescent="0.25">
      <c r="A2257" s="17"/>
      <c r="B2257" s="226" t="s">
        <v>2218</v>
      </c>
      <c r="D2257" s="226">
        <v>0</v>
      </c>
      <c r="E2257" s="226">
        <v>0</v>
      </c>
      <c r="F2257" s="226">
        <v>0</v>
      </c>
      <c r="G2257" s="226">
        <v>0</v>
      </c>
      <c r="H2257" s="226">
        <v>0</v>
      </c>
      <c r="I2257" s="226">
        <v>0</v>
      </c>
      <c r="J2257" s="226">
        <v>0</v>
      </c>
      <c r="K2257" s="226">
        <v>0</v>
      </c>
      <c r="L2257" s="226">
        <v>0</v>
      </c>
      <c r="M2257" s="226">
        <v>0</v>
      </c>
      <c r="N2257" s="226">
        <v>0</v>
      </c>
      <c r="O2257" s="226">
        <v>0</v>
      </c>
      <c r="P2257" s="226">
        <v>0</v>
      </c>
      <c r="Q2257" s="226">
        <v>0</v>
      </c>
      <c r="R2257" s="226">
        <v>0</v>
      </c>
      <c r="S2257" s="226">
        <v>0</v>
      </c>
      <c r="T2257" s="226">
        <v>0</v>
      </c>
      <c r="U2257" s="226">
        <v>0</v>
      </c>
      <c r="V2257" s="226">
        <v>0</v>
      </c>
      <c r="W2257" s="226">
        <v>0</v>
      </c>
      <c r="X2257" s="226">
        <v>0</v>
      </c>
      <c r="Y2257" s="226">
        <v>0</v>
      </c>
      <c r="Z2257" s="226">
        <v>0</v>
      </c>
      <c r="AA2257" s="226">
        <v>0</v>
      </c>
      <c r="AB2257" s="226">
        <v>0</v>
      </c>
      <c r="AC2257" s="226">
        <v>0</v>
      </c>
      <c r="AD2257" s="226">
        <v>0</v>
      </c>
      <c r="AE2257" s="226">
        <v>0</v>
      </c>
      <c r="AF2257" s="226">
        <v>0</v>
      </c>
      <c r="AG2257" s="226">
        <v>0</v>
      </c>
      <c r="AH2257" s="226">
        <v>0</v>
      </c>
      <c r="AI2257" s="226">
        <v>0</v>
      </c>
      <c r="AJ2257" s="226">
        <v>0</v>
      </c>
    </row>
    <row r="2258" spans="1:36" x14ac:dyDescent="0.25">
      <c r="A2258" s="17"/>
      <c r="B2258" s="226" t="s">
        <v>2219</v>
      </c>
      <c r="D2258" s="226">
        <v>0</v>
      </c>
      <c r="E2258" s="226">
        <v>0</v>
      </c>
      <c r="F2258" s="226">
        <v>0</v>
      </c>
      <c r="G2258" s="226">
        <v>0</v>
      </c>
      <c r="H2258" s="226">
        <v>0</v>
      </c>
      <c r="I2258" s="226">
        <v>0</v>
      </c>
      <c r="J2258" s="226">
        <v>0</v>
      </c>
      <c r="K2258" s="226">
        <v>0</v>
      </c>
      <c r="L2258" s="226">
        <v>0</v>
      </c>
      <c r="M2258" s="226">
        <v>0</v>
      </c>
      <c r="N2258" s="226">
        <v>0</v>
      </c>
      <c r="O2258" s="226">
        <v>0</v>
      </c>
      <c r="P2258" s="226">
        <v>0</v>
      </c>
      <c r="Q2258" s="226">
        <v>0</v>
      </c>
      <c r="R2258" s="226">
        <v>0</v>
      </c>
      <c r="S2258" s="226">
        <v>0</v>
      </c>
      <c r="T2258" s="226">
        <v>0</v>
      </c>
      <c r="U2258" s="226">
        <v>0</v>
      </c>
      <c r="V2258" s="226">
        <v>0</v>
      </c>
      <c r="W2258" s="226">
        <v>0</v>
      </c>
      <c r="X2258" s="226">
        <v>0</v>
      </c>
      <c r="Y2258" s="226">
        <v>0</v>
      </c>
      <c r="Z2258" s="226">
        <v>0</v>
      </c>
      <c r="AA2258" s="226">
        <v>0</v>
      </c>
      <c r="AB2258" s="226">
        <v>0</v>
      </c>
      <c r="AC2258" s="226">
        <v>0</v>
      </c>
      <c r="AD2258" s="226">
        <v>0</v>
      </c>
      <c r="AE2258" s="226">
        <v>0</v>
      </c>
      <c r="AF2258" s="226">
        <v>0</v>
      </c>
      <c r="AG2258" s="226">
        <v>0</v>
      </c>
      <c r="AH2258" s="226">
        <v>0</v>
      </c>
      <c r="AI2258" s="226">
        <v>0</v>
      </c>
      <c r="AJ2258" s="226">
        <v>0</v>
      </c>
    </row>
    <row r="2259" spans="1:36" x14ac:dyDescent="0.25">
      <c r="A2259" s="17"/>
      <c r="B2259" s="226" t="s">
        <v>19</v>
      </c>
      <c r="D2259" s="226">
        <v>71.965999999999994</v>
      </c>
      <c r="E2259" s="226">
        <v>1040.8530000000001</v>
      </c>
      <c r="F2259" s="226">
        <v>458.35199999999998</v>
      </c>
      <c r="G2259" s="226">
        <v>411.04300000000001</v>
      </c>
      <c r="H2259" s="226">
        <v>804.70600000000002</v>
      </c>
      <c r="I2259" s="226">
        <v>918.86099999999999</v>
      </c>
      <c r="J2259" s="226">
        <v>933.55</v>
      </c>
      <c r="K2259" s="226">
        <v>967.7</v>
      </c>
      <c r="L2259" s="226">
        <v>1002.761</v>
      </c>
      <c r="M2259" s="226">
        <v>1027.367</v>
      </c>
      <c r="N2259" s="226">
        <v>1049.5450000000001</v>
      </c>
      <c r="O2259" s="226">
        <v>1070.116</v>
      </c>
      <c r="P2259" s="226">
        <v>1084.6320000000001</v>
      </c>
      <c r="Q2259" s="226">
        <v>1095.1320000000001</v>
      </c>
      <c r="R2259" s="226">
        <v>1077.5840000000001</v>
      </c>
      <c r="S2259" s="226">
        <v>1022.758</v>
      </c>
      <c r="T2259" s="226">
        <v>1009.103</v>
      </c>
      <c r="U2259" s="226">
        <v>1016.569</v>
      </c>
      <c r="V2259" s="226">
        <v>1018.434</v>
      </c>
      <c r="W2259" s="226">
        <v>1025.5229999999999</v>
      </c>
      <c r="X2259" s="226">
        <v>1034.7739999999999</v>
      </c>
      <c r="Y2259" s="226">
        <v>1042.808</v>
      </c>
      <c r="Z2259" s="226">
        <v>1046.5219999999999</v>
      </c>
      <c r="AA2259" s="226">
        <v>1054.7059999999999</v>
      </c>
      <c r="AB2259" s="226">
        <v>1066.9480000000001</v>
      </c>
      <c r="AC2259" s="226">
        <v>1075.375</v>
      </c>
      <c r="AD2259" s="226">
        <v>1079.1980000000001</v>
      </c>
      <c r="AE2259" s="226">
        <v>1083.9390000000001</v>
      </c>
      <c r="AF2259" s="226">
        <v>1089.537</v>
      </c>
      <c r="AG2259" s="226">
        <v>1092.6489999999999</v>
      </c>
      <c r="AH2259" s="226">
        <v>1089.4459999999999</v>
      </c>
      <c r="AI2259" s="226">
        <v>1091.1969999999999</v>
      </c>
      <c r="AJ2259" s="226">
        <v>1100.172</v>
      </c>
    </row>
    <row r="2260" spans="1:36" x14ac:dyDescent="0.25">
      <c r="A2260" s="17"/>
      <c r="B2260" s="226" t="s">
        <v>2221</v>
      </c>
      <c r="D2260" s="226">
        <v>0</v>
      </c>
      <c r="E2260" s="226">
        <v>0</v>
      </c>
      <c r="F2260" s="226">
        <v>0</v>
      </c>
      <c r="G2260" s="226">
        <v>0</v>
      </c>
      <c r="H2260" s="226">
        <v>0</v>
      </c>
      <c r="I2260" s="226">
        <v>0</v>
      </c>
      <c r="J2260" s="226">
        <v>0</v>
      </c>
      <c r="K2260" s="226">
        <v>0</v>
      </c>
      <c r="L2260" s="226">
        <v>0</v>
      </c>
      <c r="M2260" s="226">
        <v>0</v>
      </c>
      <c r="N2260" s="226">
        <v>0</v>
      </c>
      <c r="O2260" s="226">
        <v>0</v>
      </c>
      <c r="P2260" s="226">
        <v>0</v>
      </c>
      <c r="Q2260" s="226">
        <v>0</v>
      </c>
      <c r="R2260" s="226">
        <v>0</v>
      </c>
      <c r="S2260" s="226">
        <v>0</v>
      </c>
      <c r="T2260" s="226">
        <v>0</v>
      </c>
      <c r="U2260" s="226">
        <v>0</v>
      </c>
      <c r="V2260" s="226">
        <v>0</v>
      </c>
      <c r="W2260" s="226">
        <v>0</v>
      </c>
      <c r="X2260" s="226">
        <v>0</v>
      </c>
      <c r="Y2260" s="226">
        <v>0</v>
      </c>
      <c r="Z2260" s="226">
        <v>0</v>
      </c>
      <c r="AA2260" s="226">
        <v>0</v>
      </c>
      <c r="AB2260" s="226">
        <v>0</v>
      </c>
      <c r="AC2260" s="226">
        <v>0</v>
      </c>
      <c r="AD2260" s="226">
        <v>0</v>
      </c>
      <c r="AE2260" s="226">
        <v>0</v>
      </c>
      <c r="AF2260" s="226">
        <v>0</v>
      </c>
      <c r="AG2260" s="226">
        <v>0</v>
      </c>
      <c r="AH2260" s="226">
        <v>0</v>
      </c>
      <c r="AI2260" s="226">
        <v>0</v>
      </c>
      <c r="AJ2260" s="226">
        <v>0</v>
      </c>
    </row>
    <row r="2261" spans="1:36" x14ac:dyDescent="0.25">
      <c r="A2261" s="17"/>
      <c r="B2261" s="226" t="s">
        <v>2418</v>
      </c>
    </row>
    <row r="2262" spans="1:36" x14ac:dyDescent="0.25">
      <c r="A2262" s="17"/>
      <c r="B2262" s="226" t="s">
        <v>342</v>
      </c>
      <c r="D2262" s="226">
        <v>0</v>
      </c>
      <c r="E2262" s="226">
        <v>0</v>
      </c>
      <c r="F2262" s="226">
        <v>0</v>
      </c>
      <c r="G2262" s="226">
        <v>0</v>
      </c>
      <c r="H2262" s="226">
        <v>0</v>
      </c>
      <c r="I2262" s="226">
        <v>0</v>
      </c>
      <c r="J2262" s="226">
        <v>0</v>
      </c>
      <c r="K2262" s="226">
        <v>0</v>
      </c>
      <c r="L2262" s="226">
        <v>0</v>
      </c>
      <c r="M2262" s="226">
        <v>0</v>
      </c>
      <c r="N2262" s="226">
        <v>0</v>
      </c>
      <c r="O2262" s="226">
        <v>0</v>
      </c>
      <c r="P2262" s="226">
        <v>0</v>
      </c>
      <c r="Q2262" s="226">
        <v>0</v>
      </c>
      <c r="R2262" s="226">
        <v>0</v>
      </c>
      <c r="S2262" s="226">
        <v>0</v>
      </c>
      <c r="T2262" s="226">
        <v>0</v>
      </c>
      <c r="U2262" s="226">
        <v>0</v>
      </c>
      <c r="V2262" s="226">
        <v>0</v>
      </c>
      <c r="W2262" s="226">
        <v>0</v>
      </c>
      <c r="X2262" s="226">
        <v>0</v>
      </c>
      <c r="Y2262" s="226">
        <v>0</v>
      </c>
      <c r="Z2262" s="226">
        <v>0</v>
      </c>
      <c r="AA2262" s="226">
        <v>0</v>
      </c>
      <c r="AB2262" s="226">
        <v>0</v>
      </c>
      <c r="AC2262" s="226">
        <v>0</v>
      </c>
      <c r="AD2262" s="226">
        <v>0</v>
      </c>
      <c r="AE2262" s="226">
        <v>0</v>
      </c>
      <c r="AF2262" s="226">
        <v>0</v>
      </c>
      <c r="AG2262" s="226">
        <v>0</v>
      </c>
      <c r="AH2262" s="226">
        <v>0</v>
      </c>
      <c r="AI2262" s="226">
        <v>0</v>
      </c>
      <c r="AJ2262" s="226">
        <v>0</v>
      </c>
    </row>
    <row r="2263" spans="1:36" x14ac:dyDescent="0.25">
      <c r="A2263" s="17"/>
      <c r="B2263" s="226" t="s">
        <v>2217</v>
      </c>
      <c r="D2263" s="226">
        <v>0</v>
      </c>
      <c r="E2263" s="226">
        <v>0</v>
      </c>
      <c r="F2263" s="226">
        <v>0</v>
      </c>
      <c r="G2263" s="226">
        <v>0</v>
      </c>
      <c r="H2263" s="226">
        <v>0</v>
      </c>
      <c r="I2263" s="226">
        <v>0</v>
      </c>
      <c r="J2263" s="226">
        <v>0</v>
      </c>
      <c r="K2263" s="226">
        <v>0</v>
      </c>
      <c r="L2263" s="226">
        <v>0</v>
      </c>
      <c r="M2263" s="226">
        <v>0</v>
      </c>
      <c r="N2263" s="226">
        <v>0</v>
      </c>
      <c r="O2263" s="226">
        <v>0</v>
      </c>
      <c r="P2263" s="226">
        <v>0</v>
      </c>
      <c r="Q2263" s="226">
        <v>0</v>
      </c>
      <c r="R2263" s="226">
        <v>0</v>
      </c>
      <c r="S2263" s="226">
        <v>0</v>
      </c>
      <c r="T2263" s="226">
        <v>0</v>
      </c>
      <c r="U2263" s="226">
        <v>0</v>
      </c>
      <c r="V2263" s="226">
        <v>0</v>
      </c>
      <c r="W2263" s="226">
        <v>0</v>
      </c>
      <c r="X2263" s="226">
        <v>0</v>
      </c>
      <c r="Y2263" s="226">
        <v>0</v>
      </c>
      <c r="Z2263" s="226">
        <v>0</v>
      </c>
      <c r="AA2263" s="226">
        <v>0</v>
      </c>
      <c r="AB2263" s="226">
        <v>0</v>
      </c>
      <c r="AC2263" s="226">
        <v>0</v>
      </c>
      <c r="AD2263" s="226">
        <v>0</v>
      </c>
      <c r="AE2263" s="226">
        <v>0</v>
      </c>
      <c r="AF2263" s="226">
        <v>0</v>
      </c>
      <c r="AG2263" s="226">
        <v>0</v>
      </c>
      <c r="AH2263" s="226">
        <v>0</v>
      </c>
      <c r="AI2263" s="226">
        <v>0</v>
      </c>
      <c r="AJ2263" s="226">
        <v>0</v>
      </c>
    </row>
    <row r="2264" spans="1:36" x14ac:dyDescent="0.25">
      <c r="A2264" s="17"/>
      <c r="B2264" s="226" t="s">
        <v>2218</v>
      </c>
      <c r="D2264" s="226">
        <v>0</v>
      </c>
      <c r="E2264" s="226">
        <v>0</v>
      </c>
      <c r="F2264" s="226">
        <v>0</v>
      </c>
      <c r="G2264" s="226">
        <v>0</v>
      </c>
      <c r="H2264" s="226">
        <v>0</v>
      </c>
      <c r="I2264" s="226">
        <v>0</v>
      </c>
      <c r="J2264" s="226">
        <v>0</v>
      </c>
      <c r="K2264" s="226">
        <v>0</v>
      </c>
      <c r="L2264" s="226">
        <v>0</v>
      </c>
      <c r="M2264" s="226">
        <v>0</v>
      </c>
      <c r="N2264" s="226">
        <v>0</v>
      </c>
      <c r="O2264" s="226">
        <v>0</v>
      </c>
      <c r="P2264" s="226">
        <v>0</v>
      </c>
      <c r="Q2264" s="226">
        <v>0</v>
      </c>
      <c r="R2264" s="226">
        <v>0</v>
      </c>
      <c r="S2264" s="226">
        <v>0</v>
      </c>
      <c r="T2264" s="226">
        <v>0</v>
      </c>
      <c r="U2264" s="226">
        <v>0</v>
      </c>
      <c r="V2264" s="226">
        <v>0</v>
      </c>
      <c r="W2264" s="226">
        <v>0</v>
      </c>
      <c r="X2264" s="226">
        <v>0</v>
      </c>
      <c r="Y2264" s="226">
        <v>0</v>
      </c>
      <c r="Z2264" s="226">
        <v>0</v>
      </c>
      <c r="AA2264" s="226">
        <v>0</v>
      </c>
      <c r="AB2264" s="226">
        <v>0</v>
      </c>
      <c r="AC2264" s="226">
        <v>0</v>
      </c>
      <c r="AD2264" s="226">
        <v>0</v>
      </c>
      <c r="AE2264" s="226">
        <v>0</v>
      </c>
      <c r="AF2264" s="226">
        <v>0</v>
      </c>
      <c r="AG2264" s="226">
        <v>0</v>
      </c>
      <c r="AH2264" s="226">
        <v>0</v>
      </c>
      <c r="AI2264" s="226">
        <v>0</v>
      </c>
      <c r="AJ2264" s="226">
        <v>0</v>
      </c>
    </row>
    <row r="2265" spans="1:36" x14ac:dyDescent="0.25">
      <c r="A2265" s="17"/>
      <c r="B2265" s="226" t="s">
        <v>2219</v>
      </c>
      <c r="D2265" s="226">
        <v>0</v>
      </c>
      <c r="E2265" s="226">
        <v>0</v>
      </c>
      <c r="F2265" s="226">
        <v>0</v>
      </c>
      <c r="G2265" s="226">
        <v>0</v>
      </c>
      <c r="H2265" s="226">
        <v>0</v>
      </c>
      <c r="I2265" s="226">
        <v>0</v>
      </c>
      <c r="J2265" s="226">
        <v>0</v>
      </c>
      <c r="K2265" s="226">
        <v>0</v>
      </c>
      <c r="L2265" s="226">
        <v>0</v>
      </c>
      <c r="M2265" s="226">
        <v>0</v>
      </c>
      <c r="N2265" s="226">
        <v>0</v>
      </c>
      <c r="O2265" s="226">
        <v>0</v>
      </c>
      <c r="P2265" s="226">
        <v>0</v>
      </c>
      <c r="Q2265" s="226">
        <v>0</v>
      </c>
      <c r="R2265" s="226">
        <v>0</v>
      </c>
      <c r="S2265" s="226">
        <v>0</v>
      </c>
      <c r="T2265" s="226">
        <v>0</v>
      </c>
      <c r="U2265" s="226">
        <v>0</v>
      </c>
      <c r="V2265" s="226">
        <v>0</v>
      </c>
      <c r="W2265" s="226">
        <v>0</v>
      </c>
      <c r="X2265" s="226">
        <v>0</v>
      </c>
      <c r="Y2265" s="226">
        <v>0</v>
      </c>
      <c r="Z2265" s="226">
        <v>0</v>
      </c>
      <c r="AA2265" s="226">
        <v>0</v>
      </c>
      <c r="AB2265" s="226">
        <v>0</v>
      </c>
      <c r="AC2265" s="226">
        <v>0</v>
      </c>
      <c r="AD2265" s="226">
        <v>0</v>
      </c>
      <c r="AE2265" s="226">
        <v>0</v>
      </c>
      <c r="AF2265" s="226">
        <v>0</v>
      </c>
      <c r="AG2265" s="226">
        <v>0</v>
      </c>
      <c r="AH2265" s="226">
        <v>0</v>
      </c>
      <c r="AI2265" s="226">
        <v>0</v>
      </c>
      <c r="AJ2265" s="226">
        <v>0</v>
      </c>
    </row>
    <row r="2266" spans="1:36" x14ac:dyDescent="0.25">
      <c r="A2266" s="17"/>
      <c r="B2266" s="226" t="s">
        <v>2221</v>
      </c>
      <c r="D2266" s="226">
        <v>0</v>
      </c>
      <c r="E2266" s="226">
        <v>0</v>
      </c>
      <c r="F2266" s="226">
        <v>0</v>
      </c>
      <c r="G2266" s="226">
        <v>0</v>
      </c>
      <c r="H2266" s="226">
        <v>0</v>
      </c>
      <c r="I2266" s="226">
        <v>0</v>
      </c>
      <c r="J2266" s="226">
        <v>0</v>
      </c>
      <c r="K2266" s="226">
        <v>0</v>
      </c>
      <c r="L2266" s="226">
        <v>0</v>
      </c>
      <c r="M2266" s="226">
        <v>0</v>
      </c>
      <c r="N2266" s="226">
        <v>0</v>
      </c>
      <c r="O2266" s="226">
        <v>0</v>
      </c>
      <c r="P2266" s="226">
        <v>0</v>
      </c>
      <c r="Q2266" s="226">
        <v>0</v>
      </c>
      <c r="R2266" s="226">
        <v>0</v>
      </c>
      <c r="S2266" s="226">
        <v>0</v>
      </c>
      <c r="T2266" s="226">
        <v>0</v>
      </c>
      <c r="U2266" s="226">
        <v>0</v>
      </c>
      <c r="V2266" s="226">
        <v>0</v>
      </c>
      <c r="W2266" s="226">
        <v>0</v>
      </c>
      <c r="X2266" s="226">
        <v>0</v>
      </c>
      <c r="Y2266" s="226">
        <v>0</v>
      </c>
      <c r="Z2266" s="226">
        <v>0</v>
      </c>
      <c r="AA2266" s="226">
        <v>0</v>
      </c>
      <c r="AB2266" s="226">
        <v>0</v>
      </c>
      <c r="AC2266" s="226">
        <v>0</v>
      </c>
      <c r="AD2266" s="226">
        <v>0</v>
      </c>
      <c r="AE2266" s="226">
        <v>0</v>
      </c>
      <c r="AF2266" s="226">
        <v>0</v>
      </c>
      <c r="AG2266" s="226">
        <v>0</v>
      </c>
      <c r="AH2266" s="226">
        <v>0</v>
      </c>
      <c r="AI2266" s="226">
        <v>0</v>
      </c>
      <c r="AJ2266" s="226">
        <v>0</v>
      </c>
    </row>
    <row r="2267" spans="1:36" x14ac:dyDescent="0.25">
      <c r="A2267" s="17"/>
      <c r="B2267" s="226" t="s">
        <v>2225</v>
      </c>
    </row>
    <row r="2268" spans="1:36" x14ac:dyDescent="0.25">
      <c r="A2268" s="17"/>
      <c r="B2268" s="226" t="s">
        <v>342</v>
      </c>
      <c r="D2268" s="226">
        <v>81.36</v>
      </c>
      <c r="E2268" s="226">
        <v>90.787000000000006</v>
      </c>
      <c r="F2268" s="226">
        <v>70.58</v>
      </c>
      <c r="G2268" s="226">
        <v>77.84</v>
      </c>
      <c r="H2268" s="226">
        <v>84.558999999999997</v>
      </c>
      <c r="I2268" s="226">
        <v>89.05</v>
      </c>
      <c r="J2268" s="226">
        <v>90.771000000000001</v>
      </c>
      <c r="K2268" s="226">
        <v>92.25</v>
      </c>
      <c r="L2268" s="226">
        <v>93.465000000000003</v>
      </c>
      <c r="M2268" s="226">
        <v>94.052000000000007</v>
      </c>
      <c r="N2268" s="226">
        <v>94.600999999999999</v>
      </c>
      <c r="O2268" s="226">
        <v>95.043000000000006</v>
      </c>
      <c r="P2268" s="226">
        <v>95.066999999999993</v>
      </c>
      <c r="Q2268" s="226">
        <v>94.802000000000007</v>
      </c>
      <c r="R2268" s="226">
        <v>93.957999999999998</v>
      </c>
      <c r="S2268" s="226">
        <v>91.787999999999997</v>
      </c>
      <c r="T2268" s="226">
        <v>91.108999999999995</v>
      </c>
      <c r="U2268" s="226">
        <v>91.23</v>
      </c>
      <c r="V2268" s="226">
        <v>90.992999999999995</v>
      </c>
      <c r="W2268" s="226">
        <v>91.091999999999999</v>
      </c>
      <c r="X2268" s="226">
        <v>91.447999999999993</v>
      </c>
      <c r="Y2268" s="226">
        <v>91.789000000000001</v>
      </c>
      <c r="Z2268" s="226">
        <v>91.768000000000001</v>
      </c>
      <c r="AA2268" s="226">
        <v>92.200999999999993</v>
      </c>
      <c r="AB2268" s="226">
        <v>92.960999999999999</v>
      </c>
      <c r="AC2268" s="226">
        <v>93.421000000000006</v>
      </c>
      <c r="AD2268" s="226">
        <v>93.552999999999997</v>
      </c>
      <c r="AE2268" s="226">
        <v>93.811000000000007</v>
      </c>
      <c r="AF2268" s="226">
        <v>94.069000000000003</v>
      </c>
      <c r="AG2268" s="226">
        <v>94.186999999999998</v>
      </c>
      <c r="AH2268" s="226">
        <v>93.867999999999995</v>
      </c>
      <c r="AI2268" s="226">
        <v>93.885999999999996</v>
      </c>
      <c r="AJ2268" s="226">
        <v>94.557000000000002</v>
      </c>
    </row>
    <row r="2269" spans="1:36" x14ac:dyDescent="0.25">
      <c r="A2269" s="17"/>
      <c r="B2269" s="226" t="s">
        <v>2217</v>
      </c>
      <c r="D2269" s="226">
        <v>71.194999999999993</v>
      </c>
      <c r="E2269" s="226">
        <v>77.552000000000007</v>
      </c>
      <c r="F2269" s="226">
        <v>63.286000000000001</v>
      </c>
      <c r="G2269" s="226">
        <v>67.513999999999996</v>
      </c>
      <c r="H2269" s="226">
        <v>71.759</v>
      </c>
      <c r="I2269" s="226">
        <v>73.650000000000006</v>
      </c>
      <c r="J2269" s="226">
        <v>74.881</v>
      </c>
      <c r="K2269" s="226">
        <v>76.316000000000003</v>
      </c>
      <c r="L2269" s="226">
        <v>77.677999999999997</v>
      </c>
      <c r="M2269" s="226">
        <v>78.585999999999999</v>
      </c>
      <c r="N2269" s="226">
        <v>79.478999999999999</v>
      </c>
      <c r="O2269" s="226">
        <v>80.314999999999998</v>
      </c>
      <c r="P2269" s="226">
        <v>80.763999999999996</v>
      </c>
      <c r="Q2269" s="226">
        <v>81.081000000000003</v>
      </c>
      <c r="R2269" s="226">
        <v>81.072999999999993</v>
      </c>
      <c r="S2269" s="226">
        <v>81.072000000000003</v>
      </c>
      <c r="T2269" s="226">
        <v>81.475999999999999</v>
      </c>
      <c r="U2269" s="226">
        <v>82.007000000000005</v>
      </c>
      <c r="V2269" s="226">
        <v>82.373000000000005</v>
      </c>
      <c r="W2269" s="226">
        <v>82.921999999999997</v>
      </c>
      <c r="X2269" s="226">
        <v>83.68</v>
      </c>
      <c r="Y2269" s="226">
        <v>84.421999999999997</v>
      </c>
      <c r="Z2269" s="226">
        <v>84.77</v>
      </c>
      <c r="AA2269" s="226">
        <v>85.512</v>
      </c>
      <c r="AB2269" s="226">
        <v>86.540999999999997</v>
      </c>
      <c r="AC2269" s="226">
        <v>87.262</v>
      </c>
      <c r="AD2269" s="226">
        <v>87.66</v>
      </c>
      <c r="AE2269" s="226">
        <v>88.153000000000006</v>
      </c>
      <c r="AF2269" s="226">
        <v>88.635000000000005</v>
      </c>
      <c r="AG2269" s="226">
        <v>88.968000000000004</v>
      </c>
      <c r="AH2269" s="226">
        <v>88.873999999999995</v>
      </c>
      <c r="AI2269" s="226">
        <v>89.087000000000003</v>
      </c>
      <c r="AJ2269" s="226">
        <v>89.906999999999996</v>
      </c>
    </row>
    <row r="2270" spans="1:36" x14ac:dyDescent="0.25">
      <c r="A2270" s="17"/>
      <c r="B2270" s="226" t="s">
        <v>2218</v>
      </c>
      <c r="D2270" s="226">
        <v>0</v>
      </c>
      <c r="E2270" s="226">
        <v>0</v>
      </c>
      <c r="F2270" s="226">
        <v>0</v>
      </c>
      <c r="G2270" s="226">
        <v>0</v>
      </c>
      <c r="H2270" s="226">
        <v>0</v>
      </c>
      <c r="I2270" s="226">
        <v>0</v>
      </c>
      <c r="J2270" s="226">
        <v>0</v>
      </c>
      <c r="K2270" s="226">
        <v>0</v>
      </c>
      <c r="L2270" s="226">
        <v>0</v>
      </c>
      <c r="M2270" s="226">
        <v>0</v>
      </c>
      <c r="N2270" s="226">
        <v>0</v>
      </c>
      <c r="O2270" s="226">
        <v>0</v>
      </c>
      <c r="P2270" s="226">
        <v>0</v>
      </c>
      <c r="Q2270" s="226">
        <v>0</v>
      </c>
      <c r="R2270" s="226">
        <v>0</v>
      </c>
      <c r="S2270" s="226">
        <v>0</v>
      </c>
      <c r="T2270" s="226">
        <v>0</v>
      </c>
      <c r="U2270" s="226">
        <v>0</v>
      </c>
      <c r="V2270" s="226">
        <v>0</v>
      </c>
      <c r="W2270" s="226">
        <v>0</v>
      </c>
      <c r="X2270" s="226">
        <v>0</v>
      </c>
      <c r="Y2270" s="226">
        <v>0</v>
      </c>
      <c r="Z2270" s="226">
        <v>0</v>
      </c>
      <c r="AA2270" s="226">
        <v>0</v>
      </c>
      <c r="AB2270" s="226">
        <v>0</v>
      </c>
      <c r="AC2270" s="226">
        <v>0</v>
      </c>
      <c r="AD2270" s="226">
        <v>0</v>
      </c>
      <c r="AE2270" s="226">
        <v>0</v>
      </c>
      <c r="AF2270" s="226">
        <v>0</v>
      </c>
      <c r="AG2270" s="226">
        <v>0</v>
      </c>
      <c r="AH2270" s="226">
        <v>0</v>
      </c>
      <c r="AI2270" s="226">
        <v>0</v>
      </c>
      <c r="AJ2270" s="226">
        <v>0</v>
      </c>
    </row>
    <row r="2271" spans="1:36" x14ac:dyDescent="0.25">
      <c r="A2271" s="17"/>
      <c r="B2271" s="226" t="s">
        <v>2219</v>
      </c>
      <c r="D2271" s="226">
        <v>0</v>
      </c>
      <c r="E2271" s="226">
        <v>0</v>
      </c>
      <c r="F2271" s="226">
        <v>0</v>
      </c>
      <c r="G2271" s="226">
        <v>0</v>
      </c>
      <c r="H2271" s="226">
        <v>0</v>
      </c>
      <c r="I2271" s="226">
        <v>0</v>
      </c>
      <c r="J2271" s="226">
        <v>0</v>
      </c>
      <c r="K2271" s="226">
        <v>0</v>
      </c>
      <c r="L2271" s="226">
        <v>0</v>
      </c>
      <c r="M2271" s="226">
        <v>0</v>
      </c>
      <c r="N2271" s="226">
        <v>0</v>
      </c>
      <c r="O2271" s="226">
        <v>0</v>
      </c>
      <c r="P2271" s="226">
        <v>0</v>
      </c>
      <c r="Q2271" s="226">
        <v>0</v>
      </c>
      <c r="R2271" s="226">
        <v>0</v>
      </c>
      <c r="S2271" s="226">
        <v>0</v>
      </c>
      <c r="T2271" s="226">
        <v>0</v>
      </c>
      <c r="U2271" s="226">
        <v>0</v>
      </c>
      <c r="V2271" s="226">
        <v>0</v>
      </c>
      <c r="W2271" s="226">
        <v>0</v>
      </c>
      <c r="X2271" s="226">
        <v>0</v>
      </c>
      <c r="Y2271" s="226">
        <v>0</v>
      </c>
      <c r="Z2271" s="226">
        <v>0</v>
      </c>
      <c r="AA2271" s="226">
        <v>0</v>
      </c>
      <c r="AB2271" s="226">
        <v>0</v>
      </c>
      <c r="AC2271" s="226">
        <v>0</v>
      </c>
      <c r="AD2271" s="226">
        <v>0</v>
      </c>
      <c r="AE2271" s="226">
        <v>0</v>
      </c>
      <c r="AF2271" s="226">
        <v>0</v>
      </c>
      <c r="AG2271" s="226">
        <v>0</v>
      </c>
      <c r="AH2271" s="226">
        <v>0</v>
      </c>
      <c r="AI2271" s="226">
        <v>0</v>
      </c>
      <c r="AJ2271" s="226">
        <v>0</v>
      </c>
    </row>
    <row r="2272" spans="1:36" x14ac:dyDescent="0.25">
      <c r="A2272" s="17"/>
      <c r="B2272" s="226" t="s">
        <v>19</v>
      </c>
      <c r="D2272" s="226">
        <v>71.965999999999994</v>
      </c>
      <c r="E2272" s="226">
        <v>1040.8530000000001</v>
      </c>
      <c r="F2272" s="226">
        <v>458.35199999999998</v>
      </c>
      <c r="G2272" s="226">
        <v>411.04300000000001</v>
      </c>
      <c r="H2272" s="226">
        <v>804.70600000000002</v>
      </c>
      <c r="I2272" s="226">
        <v>918.86099999999999</v>
      </c>
      <c r="J2272" s="226">
        <v>933.55</v>
      </c>
      <c r="K2272" s="226">
        <v>967.7</v>
      </c>
      <c r="L2272" s="226">
        <v>1002.761</v>
      </c>
      <c r="M2272" s="226">
        <v>1027.367</v>
      </c>
      <c r="N2272" s="226">
        <v>1049.5450000000001</v>
      </c>
      <c r="O2272" s="226">
        <v>1070.116</v>
      </c>
      <c r="P2272" s="226">
        <v>1084.6320000000001</v>
      </c>
      <c r="Q2272" s="226">
        <v>1095.1320000000001</v>
      </c>
      <c r="R2272" s="226">
        <v>1077.5840000000001</v>
      </c>
      <c r="S2272" s="226">
        <v>1022.758</v>
      </c>
      <c r="T2272" s="226">
        <v>1009.103</v>
      </c>
      <c r="U2272" s="226">
        <v>1016.569</v>
      </c>
      <c r="V2272" s="226">
        <v>1018.434</v>
      </c>
      <c r="W2272" s="226">
        <v>1025.5229999999999</v>
      </c>
      <c r="X2272" s="226">
        <v>1034.7739999999999</v>
      </c>
      <c r="Y2272" s="226">
        <v>1042.808</v>
      </c>
      <c r="Z2272" s="226">
        <v>1046.5219999999999</v>
      </c>
      <c r="AA2272" s="226">
        <v>1054.7059999999999</v>
      </c>
      <c r="AB2272" s="226">
        <v>1066.9480000000001</v>
      </c>
      <c r="AC2272" s="226">
        <v>1075.375</v>
      </c>
      <c r="AD2272" s="226">
        <v>1079.1980000000001</v>
      </c>
      <c r="AE2272" s="226">
        <v>1083.9390000000001</v>
      </c>
      <c r="AF2272" s="226">
        <v>1089.537</v>
      </c>
      <c r="AG2272" s="226">
        <v>1092.6489999999999</v>
      </c>
      <c r="AH2272" s="226">
        <v>1089.4459999999999</v>
      </c>
      <c r="AI2272" s="226">
        <v>1091.1969999999999</v>
      </c>
      <c r="AJ2272" s="226">
        <v>1100.172</v>
      </c>
    </row>
    <row r="2273" spans="1:36" x14ac:dyDescent="0.25">
      <c r="A2273" s="17"/>
      <c r="B2273" s="226" t="s">
        <v>2221</v>
      </c>
      <c r="D2273" s="226">
        <v>0</v>
      </c>
      <c r="E2273" s="226">
        <v>0</v>
      </c>
      <c r="F2273" s="226">
        <v>0</v>
      </c>
      <c r="G2273" s="226">
        <v>0</v>
      </c>
      <c r="H2273" s="226">
        <v>0</v>
      </c>
      <c r="I2273" s="226">
        <v>0</v>
      </c>
      <c r="J2273" s="226">
        <v>0</v>
      </c>
      <c r="K2273" s="226">
        <v>0</v>
      </c>
      <c r="L2273" s="226">
        <v>0</v>
      </c>
      <c r="M2273" s="226">
        <v>0</v>
      </c>
      <c r="N2273" s="226">
        <v>0</v>
      </c>
      <c r="O2273" s="226">
        <v>0</v>
      </c>
      <c r="P2273" s="226">
        <v>0</v>
      </c>
      <c r="Q2273" s="226">
        <v>0</v>
      </c>
      <c r="R2273" s="226">
        <v>0</v>
      </c>
      <c r="S2273" s="226">
        <v>0</v>
      </c>
      <c r="T2273" s="226">
        <v>0</v>
      </c>
      <c r="U2273" s="226">
        <v>0</v>
      </c>
      <c r="V2273" s="226">
        <v>0</v>
      </c>
      <c r="W2273" s="226">
        <v>0</v>
      </c>
      <c r="X2273" s="226">
        <v>0</v>
      </c>
      <c r="Y2273" s="226">
        <v>0</v>
      </c>
      <c r="Z2273" s="226">
        <v>0</v>
      </c>
      <c r="AA2273" s="226">
        <v>0</v>
      </c>
      <c r="AB2273" s="226">
        <v>0</v>
      </c>
      <c r="AC2273" s="226">
        <v>0</v>
      </c>
      <c r="AD2273" s="226">
        <v>0</v>
      </c>
      <c r="AE2273" s="226">
        <v>0</v>
      </c>
      <c r="AF2273" s="226">
        <v>0</v>
      </c>
      <c r="AG2273" s="226">
        <v>0</v>
      </c>
      <c r="AH2273" s="226">
        <v>0</v>
      </c>
      <c r="AI2273" s="226">
        <v>0</v>
      </c>
      <c r="AJ2273" s="226">
        <v>0</v>
      </c>
    </row>
    <row r="2274" spans="1:36" x14ac:dyDescent="0.25">
      <c r="A2274" s="17"/>
      <c r="B2274" s="226" t="s">
        <v>2212</v>
      </c>
      <c r="D2274" s="226">
        <v>224.52099999999999</v>
      </c>
      <c r="E2274" s="226">
        <v>1209.192</v>
      </c>
      <c r="F2274" s="226">
        <v>592.21900000000005</v>
      </c>
      <c r="G2274" s="226">
        <v>556.39599999999996</v>
      </c>
      <c r="H2274" s="226">
        <v>961.02499999999998</v>
      </c>
      <c r="I2274" s="226">
        <v>1081.5609999999999</v>
      </c>
      <c r="J2274" s="226">
        <v>1099.202</v>
      </c>
      <c r="K2274" s="226">
        <v>1136.2660000000001</v>
      </c>
      <c r="L2274" s="226">
        <v>1173.904</v>
      </c>
      <c r="M2274" s="226">
        <v>1200.0050000000001</v>
      </c>
      <c r="N2274" s="226">
        <v>1223.625</v>
      </c>
      <c r="O2274" s="226">
        <v>1245.4749999999999</v>
      </c>
      <c r="P2274" s="226">
        <v>1260.463</v>
      </c>
      <c r="Q2274" s="226">
        <v>1271.0139999999999</v>
      </c>
      <c r="R2274" s="226">
        <v>1252.616</v>
      </c>
      <c r="S2274" s="226">
        <v>1195.6179999999999</v>
      </c>
      <c r="T2274" s="226">
        <v>1181.6880000000001</v>
      </c>
      <c r="U2274" s="226">
        <v>1189.8050000000001</v>
      </c>
      <c r="V2274" s="226">
        <v>1191.799</v>
      </c>
      <c r="W2274" s="226">
        <v>1199.537</v>
      </c>
      <c r="X2274" s="226">
        <v>1209.9010000000001</v>
      </c>
      <c r="Y2274" s="226">
        <v>1219.019</v>
      </c>
      <c r="Z2274" s="226">
        <v>1223.059</v>
      </c>
      <c r="AA2274" s="226">
        <v>1232.42</v>
      </c>
      <c r="AB2274" s="226">
        <v>1246.45</v>
      </c>
      <c r="AC2274" s="226">
        <v>1256.058</v>
      </c>
      <c r="AD2274" s="226">
        <v>1260.4110000000001</v>
      </c>
      <c r="AE2274" s="226">
        <v>1265.902</v>
      </c>
      <c r="AF2274" s="226">
        <v>1272.242</v>
      </c>
      <c r="AG2274" s="226">
        <v>1275.8040000000001</v>
      </c>
      <c r="AH2274" s="226">
        <v>1272.1880000000001</v>
      </c>
      <c r="AI2274" s="226">
        <v>1274.17</v>
      </c>
      <c r="AJ2274" s="226">
        <v>1284.635</v>
      </c>
    </row>
    <row r="2275" spans="1:36" x14ac:dyDescent="0.25">
      <c r="A2275" s="17"/>
    </row>
    <row r="2276" spans="1:36" x14ac:dyDescent="0.25">
      <c r="A2276" s="17"/>
      <c r="B2276" s="226" t="s">
        <v>2226</v>
      </c>
    </row>
    <row r="2277" spans="1:36" x14ac:dyDescent="0.25">
      <c r="A2277" s="17"/>
    </row>
    <row r="2278" spans="1:36" x14ac:dyDescent="0.25">
      <c r="A2278" s="17"/>
      <c r="B2278" s="226" t="s">
        <v>2227</v>
      </c>
    </row>
    <row r="2279" spans="1:36" x14ac:dyDescent="0.25">
      <c r="A2279" s="17"/>
      <c r="B2279" s="226" t="s">
        <v>2205</v>
      </c>
      <c r="D2279" s="226">
        <v>6.6</v>
      </c>
      <c r="E2279" s="226">
        <v>10</v>
      </c>
      <c r="F2279" s="226">
        <v>8</v>
      </c>
      <c r="G2279" s="226">
        <v>8.4</v>
      </c>
      <c r="H2279" s="226">
        <v>9</v>
      </c>
      <c r="I2279" s="226">
        <v>9</v>
      </c>
      <c r="J2279" s="226">
        <v>8.8000000000000007</v>
      </c>
      <c r="K2279" s="226">
        <v>8.8000000000000007</v>
      </c>
      <c r="L2279" s="226">
        <v>8.8000000000000007</v>
      </c>
      <c r="M2279" s="226">
        <v>8.6999999999999993</v>
      </c>
      <c r="N2279" s="226">
        <v>8.6999999999999993</v>
      </c>
      <c r="O2279" s="226">
        <v>8.6</v>
      </c>
      <c r="P2279" s="226">
        <v>8.5</v>
      </c>
      <c r="Q2279" s="226">
        <v>8.5</v>
      </c>
      <c r="R2279" s="226">
        <v>8.5</v>
      </c>
      <c r="S2279" s="226">
        <v>8.4</v>
      </c>
      <c r="T2279" s="226">
        <v>8.3000000000000007</v>
      </c>
      <c r="U2279" s="226">
        <v>8.1999999999999993</v>
      </c>
      <c r="V2279" s="226">
        <v>8.1</v>
      </c>
      <c r="W2279" s="226">
        <v>8</v>
      </c>
      <c r="X2279" s="226">
        <v>8</v>
      </c>
      <c r="Y2279" s="226">
        <v>7.9</v>
      </c>
      <c r="Z2279" s="226">
        <v>7.9</v>
      </c>
      <c r="AA2279" s="226">
        <v>7.9</v>
      </c>
      <c r="AB2279" s="226">
        <v>7.8</v>
      </c>
      <c r="AC2279" s="226">
        <v>7.8</v>
      </c>
      <c r="AD2279" s="226">
        <v>7.8</v>
      </c>
      <c r="AE2279" s="226">
        <v>7.7</v>
      </c>
      <c r="AF2279" s="226">
        <v>7.7</v>
      </c>
      <c r="AG2279" s="226">
        <v>7.6</v>
      </c>
      <c r="AH2279" s="226">
        <v>7.6</v>
      </c>
      <c r="AI2279" s="226">
        <v>7.5</v>
      </c>
      <c r="AJ2279" s="226">
        <v>7.5</v>
      </c>
    </row>
    <row r="2280" spans="1:36" x14ac:dyDescent="0.25">
      <c r="A2280" s="17"/>
      <c r="B2280" s="226" t="s">
        <v>2228</v>
      </c>
      <c r="D2280" s="226">
        <v>0</v>
      </c>
      <c r="E2280" s="226">
        <v>0</v>
      </c>
      <c r="F2280" s="226">
        <v>0</v>
      </c>
      <c r="G2280" s="226">
        <v>0</v>
      </c>
      <c r="H2280" s="226">
        <v>0</v>
      </c>
      <c r="I2280" s="226">
        <v>0</v>
      </c>
      <c r="J2280" s="226">
        <v>0</v>
      </c>
      <c r="K2280" s="226">
        <v>0</v>
      </c>
      <c r="L2280" s="226">
        <v>0</v>
      </c>
      <c r="M2280" s="226">
        <v>0</v>
      </c>
      <c r="N2280" s="226">
        <v>0</v>
      </c>
      <c r="O2280" s="226">
        <v>0</v>
      </c>
      <c r="P2280" s="226">
        <v>0</v>
      </c>
      <c r="Q2280" s="226">
        <v>0</v>
      </c>
      <c r="R2280" s="226">
        <v>0</v>
      </c>
      <c r="S2280" s="226">
        <v>0</v>
      </c>
      <c r="T2280" s="226">
        <v>0</v>
      </c>
      <c r="U2280" s="226">
        <v>0</v>
      </c>
      <c r="V2280" s="226">
        <v>0</v>
      </c>
      <c r="W2280" s="226">
        <v>0</v>
      </c>
      <c r="X2280" s="226">
        <v>0</v>
      </c>
      <c r="Y2280" s="226">
        <v>0</v>
      </c>
      <c r="Z2280" s="226">
        <v>0</v>
      </c>
      <c r="AA2280" s="226">
        <v>0</v>
      </c>
      <c r="AB2280" s="226">
        <v>0</v>
      </c>
      <c r="AC2280" s="226">
        <v>0</v>
      </c>
      <c r="AD2280" s="226">
        <v>0</v>
      </c>
      <c r="AE2280" s="226">
        <v>0</v>
      </c>
      <c r="AF2280" s="226">
        <v>0</v>
      </c>
      <c r="AG2280" s="226">
        <v>0</v>
      </c>
      <c r="AH2280" s="226">
        <v>0</v>
      </c>
      <c r="AI2280" s="226">
        <v>0</v>
      </c>
      <c r="AJ2280" s="226">
        <v>0</v>
      </c>
    </row>
    <row r="2281" spans="1:36" x14ac:dyDescent="0.25">
      <c r="A2281" s="17"/>
      <c r="B2281" s="226" t="s">
        <v>307</v>
      </c>
      <c r="D2281" s="226">
        <v>0</v>
      </c>
      <c r="E2281" s="226">
        <v>0</v>
      </c>
      <c r="F2281" s="226">
        <v>0</v>
      </c>
      <c r="G2281" s="226">
        <v>0</v>
      </c>
      <c r="H2281" s="226">
        <v>0</v>
      </c>
      <c r="I2281" s="226">
        <v>0</v>
      </c>
      <c r="J2281" s="226">
        <v>0</v>
      </c>
      <c r="K2281" s="226">
        <v>0</v>
      </c>
      <c r="L2281" s="226">
        <v>0</v>
      </c>
      <c r="M2281" s="226">
        <v>0</v>
      </c>
      <c r="N2281" s="226">
        <v>0</v>
      </c>
      <c r="O2281" s="226">
        <v>0</v>
      </c>
      <c r="P2281" s="226">
        <v>0</v>
      </c>
      <c r="Q2281" s="226">
        <v>0</v>
      </c>
      <c r="R2281" s="226">
        <v>0</v>
      </c>
      <c r="S2281" s="226">
        <v>0</v>
      </c>
      <c r="T2281" s="226">
        <v>0</v>
      </c>
      <c r="U2281" s="226">
        <v>0</v>
      </c>
      <c r="V2281" s="226">
        <v>0</v>
      </c>
      <c r="W2281" s="226">
        <v>0</v>
      </c>
      <c r="X2281" s="226">
        <v>0</v>
      </c>
      <c r="Y2281" s="226">
        <v>0</v>
      </c>
      <c r="Z2281" s="226">
        <v>0</v>
      </c>
      <c r="AA2281" s="226">
        <v>0</v>
      </c>
      <c r="AB2281" s="226">
        <v>0</v>
      </c>
      <c r="AC2281" s="226">
        <v>0</v>
      </c>
      <c r="AD2281" s="226">
        <v>0</v>
      </c>
      <c r="AE2281" s="226">
        <v>0</v>
      </c>
      <c r="AF2281" s="226">
        <v>0</v>
      </c>
      <c r="AG2281" s="226">
        <v>0</v>
      </c>
      <c r="AH2281" s="226">
        <v>0</v>
      </c>
      <c r="AI2281" s="226">
        <v>0</v>
      </c>
      <c r="AJ2281" s="226">
        <v>0</v>
      </c>
    </row>
    <row r="2282" spans="1:36" x14ac:dyDescent="0.25">
      <c r="A2282" s="17"/>
      <c r="B2282" s="226" t="s">
        <v>2207</v>
      </c>
      <c r="D2282" s="226">
        <v>0</v>
      </c>
      <c r="E2282" s="226">
        <v>0</v>
      </c>
      <c r="F2282" s="226">
        <v>0</v>
      </c>
      <c r="G2282" s="226">
        <v>0</v>
      </c>
      <c r="H2282" s="226">
        <v>0</v>
      </c>
      <c r="I2282" s="226">
        <v>0</v>
      </c>
      <c r="J2282" s="226">
        <v>0</v>
      </c>
      <c r="K2282" s="226">
        <v>0</v>
      </c>
      <c r="L2282" s="226">
        <v>0</v>
      </c>
      <c r="M2282" s="226">
        <v>0</v>
      </c>
      <c r="N2282" s="226">
        <v>0</v>
      </c>
      <c r="O2282" s="226">
        <v>0</v>
      </c>
      <c r="P2282" s="226">
        <v>0</v>
      </c>
      <c r="Q2282" s="226">
        <v>0</v>
      </c>
      <c r="R2282" s="226">
        <v>0</v>
      </c>
      <c r="S2282" s="226">
        <v>0</v>
      </c>
      <c r="T2282" s="226">
        <v>0</v>
      </c>
      <c r="U2282" s="226">
        <v>0</v>
      </c>
      <c r="V2282" s="226">
        <v>0</v>
      </c>
      <c r="W2282" s="226">
        <v>0</v>
      </c>
      <c r="X2282" s="226">
        <v>0</v>
      </c>
      <c r="Y2282" s="226">
        <v>0</v>
      </c>
      <c r="Z2282" s="226">
        <v>0</v>
      </c>
      <c r="AA2282" s="226">
        <v>0</v>
      </c>
      <c r="AB2282" s="226">
        <v>0</v>
      </c>
      <c r="AC2282" s="226">
        <v>0</v>
      </c>
      <c r="AD2282" s="226">
        <v>0</v>
      </c>
      <c r="AE2282" s="226">
        <v>0</v>
      </c>
      <c r="AF2282" s="226">
        <v>0</v>
      </c>
      <c r="AG2282" s="226">
        <v>0</v>
      </c>
      <c r="AH2282" s="226">
        <v>0</v>
      </c>
      <c r="AI2282" s="226">
        <v>0</v>
      </c>
      <c r="AJ2282" s="226">
        <v>0</v>
      </c>
    </row>
    <row r="2283" spans="1:36" x14ac:dyDescent="0.25">
      <c r="A2283" s="17"/>
      <c r="B2283" s="226" t="s">
        <v>2208</v>
      </c>
      <c r="D2283" s="226">
        <v>0</v>
      </c>
      <c r="E2283" s="226">
        <v>0</v>
      </c>
      <c r="F2283" s="226">
        <v>0</v>
      </c>
      <c r="G2283" s="226">
        <v>0</v>
      </c>
      <c r="H2283" s="226">
        <v>0</v>
      </c>
      <c r="I2283" s="226">
        <v>0</v>
      </c>
      <c r="J2283" s="226">
        <v>0</v>
      </c>
      <c r="K2283" s="226">
        <v>0</v>
      </c>
      <c r="L2283" s="226">
        <v>0</v>
      </c>
      <c r="M2283" s="226">
        <v>0</v>
      </c>
      <c r="N2283" s="226">
        <v>0</v>
      </c>
      <c r="O2283" s="226">
        <v>0</v>
      </c>
      <c r="P2283" s="226">
        <v>0</v>
      </c>
      <c r="Q2283" s="226">
        <v>0</v>
      </c>
      <c r="R2283" s="226">
        <v>0</v>
      </c>
      <c r="S2283" s="226">
        <v>0</v>
      </c>
      <c r="T2283" s="226">
        <v>0</v>
      </c>
      <c r="U2283" s="226">
        <v>0</v>
      </c>
      <c r="V2283" s="226">
        <v>0</v>
      </c>
      <c r="W2283" s="226">
        <v>0</v>
      </c>
      <c r="X2283" s="226">
        <v>0</v>
      </c>
      <c r="Y2283" s="226">
        <v>0</v>
      </c>
      <c r="Z2283" s="226">
        <v>0</v>
      </c>
      <c r="AA2283" s="226">
        <v>0</v>
      </c>
      <c r="AB2283" s="226">
        <v>0</v>
      </c>
      <c r="AC2283" s="226">
        <v>0</v>
      </c>
      <c r="AD2283" s="226">
        <v>0</v>
      </c>
      <c r="AE2283" s="226">
        <v>0</v>
      </c>
      <c r="AF2283" s="226">
        <v>0</v>
      </c>
      <c r="AG2283" s="226">
        <v>0</v>
      </c>
      <c r="AH2283" s="226">
        <v>0</v>
      </c>
      <c r="AI2283" s="226">
        <v>0</v>
      </c>
      <c r="AJ2283" s="226">
        <v>0</v>
      </c>
    </row>
    <row r="2284" spans="1:36" x14ac:dyDescent="0.25">
      <c r="A2284" s="17"/>
      <c r="B2284" s="226" t="s">
        <v>156</v>
      </c>
      <c r="D2284" s="226">
        <v>0</v>
      </c>
      <c r="E2284" s="226">
        <v>0</v>
      </c>
      <c r="F2284" s="226">
        <v>0</v>
      </c>
      <c r="G2284" s="226">
        <v>0</v>
      </c>
      <c r="H2284" s="226">
        <v>0</v>
      </c>
      <c r="I2284" s="226">
        <v>0</v>
      </c>
      <c r="J2284" s="226">
        <v>0</v>
      </c>
      <c r="K2284" s="226">
        <v>0</v>
      </c>
      <c r="L2284" s="226">
        <v>0</v>
      </c>
      <c r="M2284" s="226">
        <v>0</v>
      </c>
      <c r="N2284" s="226">
        <v>0</v>
      </c>
      <c r="O2284" s="226">
        <v>0</v>
      </c>
      <c r="P2284" s="226">
        <v>0</v>
      </c>
      <c r="Q2284" s="226">
        <v>0</v>
      </c>
      <c r="R2284" s="226">
        <v>0</v>
      </c>
      <c r="S2284" s="226">
        <v>0</v>
      </c>
      <c r="T2284" s="226">
        <v>0</v>
      </c>
      <c r="U2284" s="226">
        <v>0</v>
      </c>
      <c r="V2284" s="226">
        <v>0</v>
      </c>
      <c r="W2284" s="226">
        <v>0</v>
      </c>
      <c r="X2284" s="226">
        <v>0</v>
      </c>
      <c r="Y2284" s="226">
        <v>0</v>
      </c>
      <c r="Z2284" s="226">
        <v>0</v>
      </c>
      <c r="AA2284" s="226">
        <v>0</v>
      </c>
      <c r="AB2284" s="226">
        <v>0</v>
      </c>
      <c r="AC2284" s="226">
        <v>0</v>
      </c>
      <c r="AD2284" s="226">
        <v>0</v>
      </c>
      <c r="AE2284" s="226">
        <v>0</v>
      </c>
      <c r="AF2284" s="226">
        <v>0</v>
      </c>
      <c r="AG2284" s="226">
        <v>0</v>
      </c>
      <c r="AH2284" s="226">
        <v>0</v>
      </c>
      <c r="AI2284" s="226">
        <v>0</v>
      </c>
      <c r="AJ2284" s="226">
        <v>0</v>
      </c>
    </row>
    <row r="2285" spans="1:36" x14ac:dyDescent="0.25">
      <c r="A2285" s="17"/>
      <c r="B2285" s="226" t="s">
        <v>152</v>
      </c>
      <c r="D2285" s="226">
        <v>0</v>
      </c>
      <c r="E2285" s="226">
        <v>0</v>
      </c>
      <c r="F2285" s="226">
        <v>0</v>
      </c>
      <c r="G2285" s="226">
        <v>0</v>
      </c>
      <c r="H2285" s="226">
        <v>0</v>
      </c>
      <c r="I2285" s="226">
        <v>0</v>
      </c>
      <c r="J2285" s="226">
        <v>0</v>
      </c>
      <c r="K2285" s="226">
        <v>0</v>
      </c>
      <c r="L2285" s="226">
        <v>0</v>
      </c>
      <c r="M2285" s="226">
        <v>0</v>
      </c>
      <c r="N2285" s="226">
        <v>0</v>
      </c>
      <c r="O2285" s="226">
        <v>0</v>
      </c>
      <c r="P2285" s="226">
        <v>0</v>
      </c>
      <c r="Q2285" s="226">
        <v>0</v>
      </c>
      <c r="R2285" s="226">
        <v>0</v>
      </c>
      <c r="S2285" s="226">
        <v>0</v>
      </c>
      <c r="T2285" s="226">
        <v>0</v>
      </c>
      <c r="U2285" s="226">
        <v>0</v>
      </c>
      <c r="V2285" s="226">
        <v>0</v>
      </c>
      <c r="W2285" s="226">
        <v>0</v>
      </c>
      <c r="X2285" s="226">
        <v>0</v>
      </c>
      <c r="Y2285" s="226">
        <v>0</v>
      </c>
      <c r="Z2285" s="226">
        <v>0</v>
      </c>
      <c r="AA2285" s="226">
        <v>0</v>
      </c>
      <c r="AB2285" s="226">
        <v>0</v>
      </c>
      <c r="AC2285" s="226">
        <v>0</v>
      </c>
      <c r="AD2285" s="226">
        <v>0</v>
      </c>
      <c r="AE2285" s="226">
        <v>0</v>
      </c>
      <c r="AF2285" s="226">
        <v>0</v>
      </c>
      <c r="AG2285" s="226">
        <v>0</v>
      </c>
      <c r="AH2285" s="226">
        <v>0</v>
      </c>
      <c r="AI2285" s="226">
        <v>0</v>
      </c>
      <c r="AJ2285" s="226">
        <v>0</v>
      </c>
    </row>
    <row r="2286" spans="1:36" x14ac:dyDescent="0.25">
      <c r="A2286" s="17"/>
      <c r="B2286" s="226" t="s">
        <v>2212</v>
      </c>
      <c r="D2286" s="226">
        <v>6.6</v>
      </c>
      <c r="E2286" s="226">
        <v>10</v>
      </c>
      <c r="F2286" s="226">
        <v>8</v>
      </c>
      <c r="G2286" s="226">
        <v>8.4</v>
      </c>
      <c r="H2286" s="226">
        <v>9</v>
      </c>
      <c r="I2286" s="226">
        <v>9</v>
      </c>
      <c r="J2286" s="226">
        <v>8.8000000000000007</v>
      </c>
      <c r="K2286" s="226">
        <v>8.8000000000000007</v>
      </c>
      <c r="L2286" s="226">
        <v>8.8000000000000007</v>
      </c>
      <c r="M2286" s="226">
        <v>8.6999999999999993</v>
      </c>
      <c r="N2286" s="226">
        <v>8.6999999999999993</v>
      </c>
      <c r="O2286" s="226">
        <v>8.6</v>
      </c>
      <c r="P2286" s="226">
        <v>8.5</v>
      </c>
      <c r="Q2286" s="226">
        <v>8.5</v>
      </c>
      <c r="R2286" s="226">
        <v>8.5</v>
      </c>
      <c r="S2286" s="226">
        <v>8.4</v>
      </c>
      <c r="T2286" s="226">
        <v>8.3000000000000007</v>
      </c>
      <c r="U2286" s="226">
        <v>8.1999999999999993</v>
      </c>
      <c r="V2286" s="226">
        <v>8.1</v>
      </c>
      <c r="W2286" s="226">
        <v>8</v>
      </c>
      <c r="X2286" s="226">
        <v>8</v>
      </c>
      <c r="Y2286" s="226">
        <v>7.9</v>
      </c>
      <c r="Z2286" s="226">
        <v>7.9</v>
      </c>
      <c r="AA2286" s="226">
        <v>7.9</v>
      </c>
      <c r="AB2286" s="226">
        <v>7.8</v>
      </c>
      <c r="AC2286" s="226">
        <v>7.8</v>
      </c>
      <c r="AD2286" s="226">
        <v>7.8</v>
      </c>
      <c r="AE2286" s="226">
        <v>7.7</v>
      </c>
      <c r="AF2286" s="226">
        <v>7.7</v>
      </c>
      <c r="AG2286" s="226">
        <v>7.6</v>
      </c>
      <c r="AH2286" s="226">
        <v>7.6</v>
      </c>
      <c r="AI2286" s="226">
        <v>7.5</v>
      </c>
      <c r="AJ2286" s="226">
        <v>7.5</v>
      </c>
    </row>
    <row r="2287" spans="1:36" x14ac:dyDescent="0.25">
      <c r="A2287" s="17"/>
    </row>
    <row r="2288" spans="1:36" x14ac:dyDescent="0.25">
      <c r="A2288" s="17"/>
    </row>
    <row r="2289" spans="1:36" x14ac:dyDescent="0.25">
      <c r="A2289" s="17"/>
      <c r="B2289" s="226" t="s">
        <v>2229</v>
      </c>
    </row>
    <row r="2290" spans="1:36" x14ac:dyDescent="0.25">
      <c r="A2290" s="17"/>
      <c r="B2290" s="226" t="s">
        <v>238</v>
      </c>
      <c r="D2290" s="226">
        <v>0.7</v>
      </c>
      <c r="E2290" s="226">
        <v>0.8</v>
      </c>
      <c r="F2290" s="226">
        <v>0.7</v>
      </c>
      <c r="G2290" s="226">
        <v>0.7</v>
      </c>
      <c r="H2290" s="226">
        <v>0.7</v>
      </c>
      <c r="I2290" s="226">
        <v>0.7</v>
      </c>
      <c r="J2290" s="226">
        <v>0.7</v>
      </c>
      <c r="K2290" s="226">
        <v>0.7</v>
      </c>
      <c r="L2290" s="226">
        <v>0.7</v>
      </c>
      <c r="M2290" s="226">
        <v>0.7</v>
      </c>
      <c r="N2290" s="226">
        <v>0.7</v>
      </c>
      <c r="O2290" s="226">
        <v>0.7</v>
      </c>
      <c r="P2290" s="226">
        <v>0.7</v>
      </c>
      <c r="Q2290" s="226">
        <v>0.7</v>
      </c>
      <c r="R2290" s="226">
        <v>0.7</v>
      </c>
      <c r="S2290" s="226">
        <v>0.7</v>
      </c>
      <c r="T2290" s="226">
        <v>0.7</v>
      </c>
      <c r="U2290" s="226">
        <v>0.7</v>
      </c>
      <c r="V2290" s="226">
        <v>0.7</v>
      </c>
      <c r="W2290" s="226">
        <v>0.7</v>
      </c>
      <c r="X2290" s="226">
        <v>0.6</v>
      </c>
      <c r="Y2290" s="226">
        <v>0.6</v>
      </c>
      <c r="Z2290" s="226">
        <v>0.6</v>
      </c>
      <c r="AA2290" s="226">
        <v>0.6</v>
      </c>
      <c r="AB2290" s="226">
        <v>0.6</v>
      </c>
      <c r="AC2290" s="226">
        <v>0.6</v>
      </c>
      <c r="AD2290" s="226">
        <v>0.6</v>
      </c>
      <c r="AE2290" s="226">
        <v>0.6</v>
      </c>
      <c r="AF2290" s="226">
        <v>0.6</v>
      </c>
      <c r="AG2290" s="226">
        <v>0.6</v>
      </c>
      <c r="AH2290" s="226">
        <v>0.6</v>
      </c>
      <c r="AI2290" s="226">
        <v>0.6</v>
      </c>
      <c r="AJ2290" s="226">
        <v>0.6</v>
      </c>
    </row>
    <row r="2291" spans="1:36" x14ac:dyDescent="0.25">
      <c r="A2291" s="17"/>
      <c r="B2291" s="226" t="s">
        <v>239</v>
      </c>
      <c r="D2291" s="226">
        <v>0</v>
      </c>
      <c r="E2291" s="226">
        <v>0</v>
      </c>
      <c r="F2291" s="226">
        <v>0</v>
      </c>
      <c r="G2291" s="226">
        <v>0</v>
      </c>
      <c r="H2291" s="226">
        <v>0</v>
      </c>
      <c r="I2291" s="226">
        <v>0</v>
      </c>
      <c r="J2291" s="226">
        <v>0</v>
      </c>
      <c r="K2291" s="226">
        <v>0</v>
      </c>
      <c r="L2291" s="226">
        <v>0</v>
      </c>
      <c r="M2291" s="226">
        <v>0</v>
      </c>
      <c r="N2291" s="226">
        <v>0</v>
      </c>
      <c r="O2291" s="226">
        <v>0</v>
      </c>
      <c r="P2291" s="226">
        <v>0</v>
      </c>
      <c r="Q2291" s="226">
        <v>0</v>
      </c>
      <c r="R2291" s="226">
        <v>0</v>
      </c>
      <c r="S2291" s="226">
        <v>0</v>
      </c>
      <c r="T2291" s="226">
        <v>0</v>
      </c>
      <c r="U2291" s="226">
        <v>0</v>
      </c>
      <c r="V2291" s="226">
        <v>0</v>
      </c>
      <c r="W2291" s="226">
        <v>0</v>
      </c>
      <c r="X2291" s="226">
        <v>0</v>
      </c>
      <c r="Y2291" s="226">
        <v>0</v>
      </c>
      <c r="Z2291" s="226">
        <v>0</v>
      </c>
      <c r="AA2291" s="226">
        <v>0</v>
      </c>
      <c r="AB2291" s="226">
        <v>0</v>
      </c>
      <c r="AC2291" s="226">
        <v>0</v>
      </c>
      <c r="AD2291" s="226">
        <v>0</v>
      </c>
      <c r="AE2291" s="226">
        <v>0</v>
      </c>
      <c r="AF2291" s="226">
        <v>0</v>
      </c>
      <c r="AG2291" s="226">
        <v>0</v>
      </c>
      <c r="AH2291" s="226">
        <v>0</v>
      </c>
      <c r="AI2291" s="226">
        <v>0</v>
      </c>
      <c r="AJ2291" s="226">
        <v>0</v>
      </c>
    </row>
    <row r="2292" spans="1:36" x14ac:dyDescent="0.25">
      <c r="A2292" s="17"/>
      <c r="B2292" s="226" t="s">
        <v>158</v>
      </c>
      <c r="D2292" s="226">
        <v>0</v>
      </c>
      <c r="E2292" s="226">
        <v>0</v>
      </c>
      <c r="F2292" s="226">
        <v>0</v>
      </c>
      <c r="G2292" s="226">
        <v>0</v>
      </c>
      <c r="H2292" s="226">
        <v>0</v>
      </c>
      <c r="I2292" s="226">
        <v>0</v>
      </c>
      <c r="J2292" s="226">
        <v>0</v>
      </c>
      <c r="K2292" s="226">
        <v>0</v>
      </c>
      <c r="L2292" s="226">
        <v>0</v>
      </c>
      <c r="M2292" s="226">
        <v>0</v>
      </c>
      <c r="N2292" s="226">
        <v>0</v>
      </c>
      <c r="O2292" s="226">
        <v>0</v>
      </c>
      <c r="P2292" s="226">
        <v>0</v>
      </c>
      <c r="Q2292" s="226">
        <v>0</v>
      </c>
      <c r="R2292" s="226">
        <v>0</v>
      </c>
      <c r="S2292" s="226">
        <v>0</v>
      </c>
      <c r="T2292" s="226">
        <v>0</v>
      </c>
      <c r="U2292" s="226">
        <v>0</v>
      </c>
      <c r="V2292" s="226">
        <v>0</v>
      </c>
      <c r="W2292" s="226">
        <v>0</v>
      </c>
      <c r="X2292" s="226">
        <v>0</v>
      </c>
      <c r="Y2292" s="226">
        <v>0</v>
      </c>
      <c r="Z2292" s="226">
        <v>0</v>
      </c>
      <c r="AA2292" s="226">
        <v>0</v>
      </c>
      <c r="AB2292" s="226">
        <v>0</v>
      </c>
      <c r="AC2292" s="226">
        <v>0</v>
      </c>
      <c r="AD2292" s="226">
        <v>0</v>
      </c>
      <c r="AE2292" s="226">
        <v>0</v>
      </c>
      <c r="AF2292" s="226">
        <v>0</v>
      </c>
      <c r="AG2292" s="226">
        <v>0</v>
      </c>
      <c r="AH2292" s="226">
        <v>0</v>
      </c>
      <c r="AI2292" s="226">
        <v>0</v>
      </c>
      <c r="AJ2292" s="226">
        <v>0</v>
      </c>
    </row>
    <row r="2293" spans="1:36" x14ac:dyDescent="0.25">
      <c r="A2293" s="17"/>
      <c r="B2293" s="226" t="s">
        <v>2230</v>
      </c>
      <c r="D2293" s="226">
        <v>0</v>
      </c>
      <c r="E2293" s="226">
        <v>0</v>
      </c>
      <c r="F2293" s="226">
        <v>0</v>
      </c>
      <c r="G2293" s="226">
        <v>0</v>
      </c>
      <c r="H2293" s="226">
        <v>0</v>
      </c>
      <c r="I2293" s="226">
        <v>0</v>
      </c>
      <c r="J2293" s="226">
        <v>0</v>
      </c>
      <c r="K2293" s="226">
        <v>0</v>
      </c>
      <c r="L2293" s="226">
        <v>0</v>
      </c>
      <c r="M2293" s="226">
        <v>0</v>
      </c>
      <c r="N2293" s="226">
        <v>0</v>
      </c>
      <c r="O2293" s="226">
        <v>0</v>
      </c>
      <c r="P2293" s="226">
        <v>0</v>
      </c>
      <c r="Q2293" s="226">
        <v>0</v>
      </c>
      <c r="R2293" s="226">
        <v>0</v>
      </c>
      <c r="S2293" s="226">
        <v>0</v>
      </c>
      <c r="T2293" s="226">
        <v>0</v>
      </c>
      <c r="U2293" s="226">
        <v>0</v>
      </c>
      <c r="V2293" s="226">
        <v>0</v>
      </c>
      <c r="W2293" s="226">
        <v>0</v>
      </c>
      <c r="X2293" s="226">
        <v>0</v>
      </c>
      <c r="Y2293" s="226">
        <v>0</v>
      </c>
      <c r="Z2293" s="226">
        <v>0</v>
      </c>
      <c r="AA2293" s="226">
        <v>0</v>
      </c>
      <c r="AB2293" s="226">
        <v>0</v>
      </c>
      <c r="AC2293" s="226">
        <v>0</v>
      </c>
      <c r="AD2293" s="226">
        <v>0</v>
      </c>
      <c r="AE2293" s="226">
        <v>0</v>
      </c>
      <c r="AF2293" s="226">
        <v>0</v>
      </c>
      <c r="AG2293" s="226">
        <v>0</v>
      </c>
      <c r="AH2293" s="226">
        <v>0</v>
      </c>
      <c r="AI2293" s="226">
        <v>0</v>
      </c>
      <c r="AJ2293" s="226">
        <v>0</v>
      </c>
    </row>
    <row r="2294" spans="1:36" x14ac:dyDescent="0.25">
      <c r="A2294" s="17"/>
      <c r="B2294" s="226" t="s">
        <v>2231</v>
      </c>
      <c r="D2294" s="226">
        <v>0</v>
      </c>
      <c r="E2294" s="226">
        <v>0</v>
      </c>
      <c r="F2294" s="226">
        <v>0</v>
      </c>
      <c r="G2294" s="226">
        <v>0</v>
      </c>
      <c r="H2294" s="226">
        <v>0</v>
      </c>
      <c r="I2294" s="226">
        <v>0</v>
      </c>
      <c r="J2294" s="226">
        <v>0</v>
      </c>
      <c r="K2294" s="226">
        <v>0</v>
      </c>
      <c r="L2294" s="226">
        <v>0</v>
      </c>
      <c r="M2294" s="226">
        <v>0</v>
      </c>
      <c r="N2294" s="226">
        <v>0</v>
      </c>
      <c r="O2294" s="226">
        <v>0</v>
      </c>
      <c r="P2294" s="226">
        <v>0</v>
      </c>
      <c r="Q2294" s="226">
        <v>0</v>
      </c>
      <c r="R2294" s="226">
        <v>0</v>
      </c>
      <c r="S2294" s="226">
        <v>0</v>
      </c>
      <c r="T2294" s="226">
        <v>0</v>
      </c>
      <c r="U2294" s="226">
        <v>0</v>
      </c>
      <c r="V2294" s="226">
        <v>0</v>
      </c>
      <c r="W2294" s="226">
        <v>0</v>
      </c>
      <c r="X2294" s="226">
        <v>0</v>
      </c>
      <c r="Y2294" s="226">
        <v>0</v>
      </c>
      <c r="Z2294" s="226">
        <v>0</v>
      </c>
      <c r="AA2294" s="226">
        <v>0</v>
      </c>
      <c r="AB2294" s="226">
        <v>0</v>
      </c>
      <c r="AC2294" s="226">
        <v>0</v>
      </c>
      <c r="AD2294" s="226">
        <v>0</v>
      </c>
      <c r="AE2294" s="226">
        <v>0</v>
      </c>
      <c r="AF2294" s="226">
        <v>0</v>
      </c>
      <c r="AG2294" s="226">
        <v>0</v>
      </c>
      <c r="AH2294" s="226">
        <v>0</v>
      </c>
      <c r="AI2294" s="226">
        <v>0</v>
      </c>
      <c r="AJ2294" s="226">
        <v>0</v>
      </c>
    </row>
    <row r="2295" spans="1:36" x14ac:dyDescent="0.25">
      <c r="A2295" s="17"/>
      <c r="B2295" s="226" t="s">
        <v>156</v>
      </c>
      <c r="D2295" s="226">
        <v>0</v>
      </c>
      <c r="E2295" s="226">
        <v>0</v>
      </c>
      <c r="F2295" s="226">
        <v>0</v>
      </c>
      <c r="G2295" s="226">
        <v>0</v>
      </c>
      <c r="H2295" s="226">
        <v>0</v>
      </c>
      <c r="I2295" s="226">
        <v>0</v>
      </c>
      <c r="J2295" s="226">
        <v>0</v>
      </c>
      <c r="K2295" s="226">
        <v>0</v>
      </c>
      <c r="L2295" s="226">
        <v>0</v>
      </c>
      <c r="M2295" s="226">
        <v>0</v>
      </c>
      <c r="N2295" s="226">
        <v>0</v>
      </c>
      <c r="O2295" s="226">
        <v>0</v>
      </c>
      <c r="P2295" s="226">
        <v>0</v>
      </c>
      <c r="Q2295" s="226">
        <v>0</v>
      </c>
      <c r="R2295" s="226">
        <v>0</v>
      </c>
      <c r="S2295" s="226">
        <v>0</v>
      </c>
      <c r="T2295" s="226">
        <v>0</v>
      </c>
      <c r="U2295" s="226">
        <v>0</v>
      </c>
      <c r="V2295" s="226">
        <v>0</v>
      </c>
      <c r="W2295" s="226">
        <v>0</v>
      </c>
      <c r="X2295" s="226">
        <v>0</v>
      </c>
      <c r="Y2295" s="226">
        <v>0</v>
      </c>
      <c r="Z2295" s="226">
        <v>0</v>
      </c>
      <c r="AA2295" s="226">
        <v>0</v>
      </c>
      <c r="AB2295" s="226">
        <v>0</v>
      </c>
      <c r="AC2295" s="226">
        <v>0</v>
      </c>
      <c r="AD2295" s="226">
        <v>0</v>
      </c>
      <c r="AE2295" s="226">
        <v>0</v>
      </c>
      <c r="AF2295" s="226">
        <v>0</v>
      </c>
      <c r="AG2295" s="226">
        <v>0</v>
      </c>
      <c r="AH2295" s="226">
        <v>0</v>
      </c>
      <c r="AI2295" s="226">
        <v>0</v>
      </c>
      <c r="AJ2295" s="226">
        <v>0</v>
      </c>
    </row>
    <row r="2296" spans="1:36" x14ac:dyDescent="0.25">
      <c r="A2296" s="17"/>
      <c r="B2296" s="226" t="s">
        <v>2232</v>
      </c>
      <c r="D2296" s="226">
        <v>0</v>
      </c>
      <c r="E2296" s="226">
        <v>0</v>
      </c>
      <c r="F2296" s="226">
        <v>0</v>
      </c>
      <c r="G2296" s="226">
        <v>0</v>
      </c>
      <c r="H2296" s="226">
        <v>0</v>
      </c>
      <c r="I2296" s="226">
        <v>0</v>
      </c>
      <c r="J2296" s="226">
        <v>0</v>
      </c>
      <c r="K2296" s="226">
        <v>0</v>
      </c>
      <c r="L2296" s="226">
        <v>0</v>
      </c>
      <c r="M2296" s="226">
        <v>0</v>
      </c>
      <c r="N2296" s="226">
        <v>0</v>
      </c>
      <c r="O2296" s="226">
        <v>0</v>
      </c>
      <c r="P2296" s="226">
        <v>0</v>
      </c>
      <c r="Q2296" s="226">
        <v>0</v>
      </c>
      <c r="R2296" s="226">
        <v>0</v>
      </c>
      <c r="S2296" s="226">
        <v>0</v>
      </c>
      <c r="T2296" s="226">
        <v>0</v>
      </c>
      <c r="U2296" s="226">
        <v>0</v>
      </c>
      <c r="V2296" s="226">
        <v>0</v>
      </c>
      <c r="W2296" s="226">
        <v>0</v>
      </c>
      <c r="X2296" s="226">
        <v>0</v>
      </c>
      <c r="Y2296" s="226">
        <v>0</v>
      </c>
      <c r="Z2296" s="226">
        <v>0</v>
      </c>
      <c r="AA2296" s="226">
        <v>0</v>
      </c>
      <c r="AB2296" s="226">
        <v>0</v>
      </c>
      <c r="AC2296" s="226">
        <v>0</v>
      </c>
      <c r="AD2296" s="226">
        <v>0</v>
      </c>
      <c r="AE2296" s="226">
        <v>0</v>
      </c>
      <c r="AF2296" s="226">
        <v>0</v>
      </c>
      <c r="AG2296" s="226">
        <v>0</v>
      </c>
      <c r="AH2296" s="226">
        <v>0</v>
      </c>
      <c r="AI2296" s="226">
        <v>0</v>
      </c>
      <c r="AJ2296" s="226">
        <v>0</v>
      </c>
    </row>
    <row r="2297" spans="1:36" x14ac:dyDescent="0.25">
      <c r="A2297" s="17"/>
      <c r="B2297" s="226" t="s">
        <v>2233</v>
      </c>
      <c r="D2297" s="226">
        <v>0</v>
      </c>
      <c r="E2297" s="226">
        <v>0</v>
      </c>
      <c r="F2297" s="226">
        <v>0</v>
      </c>
      <c r="G2297" s="226">
        <v>0</v>
      </c>
      <c r="H2297" s="226">
        <v>0</v>
      </c>
      <c r="I2297" s="226">
        <v>0</v>
      </c>
      <c r="J2297" s="226">
        <v>0</v>
      </c>
      <c r="K2297" s="226">
        <v>0</v>
      </c>
      <c r="L2297" s="226">
        <v>0</v>
      </c>
      <c r="M2297" s="226">
        <v>0</v>
      </c>
      <c r="N2297" s="226">
        <v>0</v>
      </c>
      <c r="O2297" s="226">
        <v>0</v>
      </c>
      <c r="P2297" s="226">
        <v>0</v>
      </c>
      <c r="Q2297" s="226">
        <v>0</v>
      </c>
      <c r="R2297" s="226">
        <v>0</v>
      </c>
      <c r="S2297" s="226">
        <v>0</v>
      </c>
      <c r="T2297" s="226">
        <v>0</v>
      </c>
      <c r="U2297" s="226">
        <v>0</v>
      </c>
      <c r="V2297" s="226">
        <v>0</v>
      </c>
      <c r="W2297" s="226">
        <v>0</v>
      </c>
      <c r="X2297" s="226">
        <v>0</v>
      </c>
      <c r="Y2297" s="226">
        <v>0</v>
      </c>
      <c r="Z2297" s="226">
        <v>0</v>
      </c>
      <c r="AA2297" s="226">
        <v>0</v>
      </c>
      <c r="AB2297" s="226">
        <v>0</v>
      </c>
      <c r="AC2297" s="226">
        <v>0</v>
      </c>
      <c r="AD2297" s="226">
        <v>0</v>
      </c>
      <c r="AE2297" s="226">
        <v>0</v>
      </c>
      <c r="AF2297" s="226">
        <v>0</v>
      </c>
      <c r="AG2297" s="226">
        <v>0</v>
      </c>
      <c r="AH2297" s="226">
        <v>0</v>
      </c>
      <c r="AI2297" s="226">
        <v>0</v>
      </c>
      <c r="AJ2297" s="226">
        <v>0</v>
      </c>
    </row>
    <row r="2298" spans="1:36" x14ac:dyDescent="0.25">
      <c r="A2298" s="17"/>
      <c r="B2298" s="226" t="s">
        <v>2234</v>
      </c>
      <c r="D2298" s="226">
        <v>0</v>
      </c>
      <c r="E2298" s="226">
        <v>0</v>
      </c>
      <c r="F2298" s="226">
        <v>0</v>
      </c>
      <c r="G2298" s="226">
        <v>0</v>
      </c>
      <c r="H2298" s="226">
        <v>0</v>
      </c>
      <c r="I2298" s="226">
        <v>0</v>
      </c>
      <c r="J2298" s="226">
        <v>0</v>
      </c>
      <c r="K2298" s="226">
        <v>0</v>
      </c>
      <c r="L2298" s="226">
        <v>0</v>
      </c>
      <c r="M2298" s="226">
        <v>0</v>
      </c>
      <c r="N2298" s="226">
        <v>0</v>
      </c>
      <c r="O2298" s="226">
        <v>0</v>
      </c>
      <c r="P2298" s="226">
        <v>0</v>
      </c>
      <c r="Q2298" s="226">
        <v>0</v>
      </c>
      <c r="R2298" s="226">
        <v>0</v>
      </c>
      <c r="S2298" s="226">
        <v>0</v>
      </c>
      <c r="T2298" s="226">
        <v>0</v>
      </c>
      <c r="U2298" s="226">
        <v>0</v>
      </c>
      <c r="V2298" s="226">
        <v>0</v>
      </c>
      <c r="W2298" s="226">
        <v>0</v>
      </c>
      <c r="X2298" s="226">
        <v>0</v>
      </c>
      <c r="Y2298" s="226">
        <v>0</v>
      </c>
      <c r="Z2298" s="226">
        <v>0</v>
      </c>
      <c r="AA2298" s="226">
        <v>0</v>
      </c>
      <c r="AB2298" s="226">
        <v>0</v>
      </c>
      <c r="AC2298" s="226">
        <v>0</v>
      </c>
      <c r="AD2298" s="226">
        <v>0</v>
      </c>
      <c r="AE2298" s="226">
        <v>0</v>
      </c>
      <c r="AF2298" s="226">
        <v>0</v>
      </c>
      <c r="AG2298" s="226">
        <v>0</v>
      </c>
      <c r="AH2298" s="226">
        <v>0</v>
      </c>
      <c r="AI2298" s="226">
        <v>0</v>
      </c>
      <c r="AJ2298" s="226">
        <v>0</v>
      </c>
    </row>
    <row r="2299" spans="1:36" x14ac:dyDescent="0.25">
      <c r="A2299" s="17"/>
      <c r="B2299" s="226" t="s">
        <v>2235</v>
      </c>
    </row>
    <row r="2300" spans="1:36" x14ac:dyDescent="0.25">
      <c r="A2300" s="17"/>
      <c r="B2300" s="226" t="s">
        <v>238</v>
      </c>
      <c r="D2300" s="226">
        <v>4.2</v>
      </c>
      <c r="E2300" s="226">
        <v>4.3</v>
      </c>
      <c r="F2300" s="226">
        <v>3.7</v>
      </c>
      <c r="G2300" s="226">
        <v>4</v>
      </c>
      <c r="H2300" s="226">
        <v>4.2</v>
      </c>
      <c r="I2300" s="226">
        <v>4.2</v>
      </c>
      <c r="J2300" s="226">
        <v>4.2</v>
      </c>
      <c r="K2300" s="226">
        <v>4.0999999999999996</v>
      </c>
      <c r="L2300" s="226">
        <v>4.0999999999999996</v>
      </c>
      <c r="M2300" s="226">
        <v>4.0999999999999996</v>
      </c>
      <c r="N2300" s="226">
        <v>4.0999999999999996</v>
      </c>
      <c r="O2300" s="226">
        <v>4</v>
      </c>
      <c r="P2300" s="226">
        <v>4</v>
      </c>
      <c r="Q2300" s="226">
        <v>4</v>
      </c>
      <c r="R2300" s="226">
        <v>3.9</v>
      </c>
      <c r="S2300" s="226">
        <v>3.9</v>
      </c>
      <c r="T2300" s="226">
        <v>3.8</v>
      </c>
      <c r="U2300" s="226">
        <v>3.8</v>
      </c>
      <c r="V2300" s="226">
        <v>3.7</v>
      </c>
      <c r="W2300" s="226">
        <v>3.7</v>
      </c>
      <c r="X2300" s="226">
        <v>3.7</v>
      </c>
      <c r="Y2300" s="226">
        <v>3.6</v>
      </c>
      <c r="Z2300" s="226">
        <v>3.6</v>
      </c>
      <c r="AA2300" s="226">
        <v>3.6</v>
      </c>
      <c r="AB2300" s="226">
        <v>3.6</v>
      </c>
      <c r="AC2300" s="226">
        <v>3.6</v>
      </c>
      <c r="AD2300" s="226">
        <v>3.5</v>
      </c>
      <c r="AE2300" s="226">
        <v>3.5</v>
      </c>
      <c r="AF2300" s="226">
        <v>3.5</v>
      </c>
      <c r="AG2300" s="226">
        <v>3.5</v>
      </c>
      <c r="AH2300" s="226">
        <v>3.4</v>
      </c>
      <c r="AI2300" s="226">
        <v>3.4</v>
      </c>
      <c r="AJ2300" s="226">
        <v>3.4</v>
      </c>
    </row>
    <row r="2301" spans="1:36" x14ac:dyDescent="0.25">
      <c r="A2301" s="17"/>
      <c r="B2301" s="226" t="s">
        <v>239</v>
      </c>
      <c r="D2301" s="226">
        <v>0</v>
      </c>
      <c r="E2301" s="226">
        <v>0</v>
      </c>
      <c r="F2301" s="226">
        <v>0</v>
      </c>
      <c r="G2301" s="226">
        <v>0</v>
      </c>
      <c r="H2301" s="226">
        <v>0</v>
      </c>
      <c r="I2301" s="226">
        <v>0</v>
      </c>
      <c r="J2301" s="226">
        <v>0</v>
      </c>
      <c r="K2301" s="226">
        <v>0</v>
      </c>
      <c r="L2301" s="226">
        <v>0</v>
      </c>
      <c r="M2301" s="226">
        <v>0</v>
      </c>
      <c r="N2301" s="226">
        <v>0</v>
      </c>
      <c r="O2301" s="226">
        <v>0</v>
      </c>
      <c r="P2301" s="226">
        <v>0</v>
      </c>
      <c r="Q2301" s="226">
        <v>0</v>
      </c>
      <c r="R2301" s="226">
        <v>0</v>
      </c>
      <c r="S2301" s="226">
        <v>0</v>
      </c>
      <c r="T2301" s="226">
        <v>0</v>
      </c>
      <c r="U2301" s="226">
        <v>0</v>
      </c>
      <c r="V2301" s="226">
        <v>0</v>
      </c>
      <c r="W2301" s="226">
        <v>0</v>
      </c>
      <c r="X2301" s="226">
        <v>0</v>
      </c>
      <c r="Y2301" s="226">
        <v>0</v>
      </c>
      <c r="Z2301" s="226">
        <v>0</v>
      </c>
      <c r="AA2301" s="226">
        <v>0</v>
      </c>
      <c r="AB2301" s="226">
        <v>0</v>
      </c>
      <c r="AC2301" s="226">
        <v>0</v>
      </c>
      <c r="AD2301" s="226">
        <v>0</v>
      </c>
      <c r="AE2301" s="226">
        <v>0</v>
      </c>
      <c r="AF2301" s="226">
        <v>0</v>
      </c>
      <c r="AG2301" s="226">
        <v>0</v>
      </c>
      <c r="AH2301" s="226">
        <v>0</v>
      </c>
      <c r="AI2301" s="226">
        <v>0</v>
      </c>
      <c r="AJ2301" s="226">
        <v>0</v>
      </c>
    </row>
    <row r="2302" spans="1:36" x14ac:dyDescent="0.25">
      <c r="A2302" s="17"/>
      <c r="B2302" s="226" t="s">
        <v>158</v>
      </c>
      <c r="D2302" s="226">
        <v>0</v>
      </c>
      <c r="E2302" s="226">
        <v>0</v>
      </c>
      <c r="F2302" s="226">
        <v>0</v>
      </c>
      <c r="G2302" s="226">
        <v>0</v>
      </c>
      <c r="H2302" s="226">
        <v>0</v>
      </c>
      <c r="I2302" s="226">
        <v>0</v>
      </c>
      <c r="J2302" s="226">
        <v>0</v>
      </c>
      <c r="K2302" s="226">
        <v>0</v>
      </c>
      <c r="L2302" s="226">
        <v>0</v>
      </c>
      <c r="M2302" s="226">
        <v>0</v>
      </c>
      <c r="N2302" s="226">
        <v>0</v>
      </c>
      <c r="O2302" s="226">
        <v>0</v>
      </c>
      <c r="P2302" s="226">
        <v>0</v>
      </c>
      <c r="Q2302" s="226">
        <v>0</v>
      </c>
      <c r="R2302" s="226">
        <v>0</v>
      </c>
      <c r="S2302" s="226">
        <v>0</v>
      </c>
      <c r="T2302" s="226">
        <v>0</v>
      </c>
      <c r="U2302" s="226">
        <v>0</v>
      </c>
      <c r="V2302" s="226">
        <v>0</v>
      </c>
      <c r="W2302" s="226">
        <v>0</v>
      </c>
      <c r="X2302" s="226">
        <v>0</v>
      </c>
      <c r="Y2302" s="226">
        <v>0</v>
      </c>
      <c r="Z2302" s="226">
        <v>0</v>
      </c>
      <c r="AA2302" s="226">
        <v>0</v>
      </c>
      <c r="AB2302" s="226">
        <v>0</v>
      </c>
      <c r="AC2302" s="226">
        <v>0</v>
      </c>
      <c r="AD2302" s="226">
        <v>0</v>
      </c>
      <c r="AE2302" s="226">
        <v>0</v>
      </c>
      <c r="AF2302" s="226">
        <v>0</v>
      </c>
      <c r="AG2302" s="226">
        <v>0</v>
      </c>
      <c r="AH2302" s="226">
        <v>0</v>
      </c>
      <c r="AI2302" s="226">
        <v>0</v>
      </c>
      <c r="AJ2302" s="226">
        <v>0</v>
      </c>
    </row>
    <row r="2303" spans="1:36" x14ac:dyDescent="0.25">
      <c r="A2303" s="17"/>
      <c r="B2303" s="226" t="s">
        <v>2230</v>
      </c>
      <c r="D2303" s="226">
        <v>0</v>
      </c>
      <c r="E2303" s="226">
        <v>0</v>
      </c>
      <c r="F2303" s="226">
        <v>0</v>
      </c>
      <c r="G2303" s="226">
        <v>0</v>
      </c>
      <c r="H2303" s="226">
        <v>0</v>
      </c>
      <c r="I2303" s="226">
        <v>0</v>
      </c>
      <c r="J2303" s="226">
        <v>0</v>
      </c>
      <c r="K2303" s="226">
        <v>0</v>
      </c>
      <c r="L2303" s="226">
        <v>0</v>
      </c>
      <c r="M2303" s="226">
        <v>0</v>
      </c>
      <c r="N2303" s="226">
        <v>0</v>
      </c>
      <c r="O2303" s="226">
        <v>0</v>
      </c>
      <c r="P2303" s="226">
        <v>0</v>
      </c>
      <c r="Q2303" s="226">
        <v>0</v>
      </c>
      <c r="R2303" s="226">
        <v>0</v>
      </c>
      <c r="S2303" s="226">
        <v>0</v>
      </c>
      <c r="T2303" s="226">
        <v>0</v>
      </c>
      <c r="U2303" s="226">
        <v>0</v>
      </c>
      <c r="V2303" s="226">
        <v>0</v>
      </c>
      <c r="W2303" s="226">
        <v>0</v>
      </c>
      <c r="X2303" s="226">
        <v>0</v>
      </c>
      <c r="Y2303" s="226">
        <v>0</v>
      </c>
      <c r="Z2303" s="226">
        <v>0</v>
      </c>
      <c r="AA2303" s="226">
        <v>0</v>
      </c>
      <c r="AB2303" s="226">
        <v>0</v>
      </c>
      <c r="AC2303" s="226">
        <v>0</v>
      </c>
      <c r="AD2303" s="226">
        <v>0</v>
      </c>
      <c r="AE2303" s="226">
        <v>0</v>
      </c>
      <c r="AF2303" s="226">
        <v>0</v>
      </c>
      <c r="AG2303" s="226">
        <v>0</v>
      </c>
      <c r="AH2303" s="226">
        <v>0</v>
      </c>
      <c r="AI2303" s="226">
        <v>0</v>
      </c>
      <c r="AJ2303" s="226">
        <v>0</v>
      </c>
    </row>
    <row r="2304" spans="1:36" x14ac:dyDescent="0.25">
      <c r="A2304" s="17"/>
      <c r="B2304" s="226" t="s">
        <v>2231</v>
      </c>
      <c r="D2304" s="226">
        <v>0</v>
      </c>
      <c r="E2304" s="226">
        <v>0</v>
      </c>
      <c r="F2304" s="226">
        <v>0</v>
      </c>
      <c r="G2304" s="226">
        <v>0</v>
      </c>
      <c r="H2304" s="226">
        <v>0</v>
      </c>
      <c r="I2304" s="226">
        <v>0</v>
      </c>
      <c r="J2304" s="226">
        <v>0</v>
      </c>
      <c r="K2304" s="226">
        <v>0</v>
      </c>
      <c r="L2304" s="226">
        <v>0</v>
      </c>
      <c r="M2304" s="226">
        <v>0</v>
      </c>
      <c r="N2304" s="226">
        <v>0</v>
      </c>
      <c r="O2304" s="226">
        <v>0</v>
      </c>
      <c r="P2304" s="226">
        <v>0</v>
      </c>
      <c r="Q2304" s="226">
        <v>0</v>
      </c>
      <c r="R2304" s="226">
        <v>0</v>
      </c>
      <c r="S2304" s="226">
        <v>0</v>
      </c>
      <c r="T2304" s="226">
        <v>0</v>
      </c>
      <c r="U2304" s="226">
        <v>0</v>
      </c>
      <c r="V2304" s="226">
        <v>0</v>
      </c>
      <c r="W2304" s="226">
        <v>0</v>
      </c>
      <c r="X2304" s="226">
        <v>0</v>
      </c>
      <c r="Y2304" s="226">
        <v>0</v>
      </c>
      <c r="Z2304" s="226">
        <v>0</v>
      </c>
      <c r="AA2304" s="226">
        <v>0</v>
      </c>
      <c r="AB2304" s="226">
        <v>0</v>
      </c>
      <c r="AC2304" s="226">
        <v>0</v>
      </c>
      <c r="AD2304" s="226">
        <v>0</v>
      </c>
      <c r="AE2304" s="226">
        <v>0</v>
      </c>
      <c r="AF2304" s="226">
        <v>0</v>
      </c>
      <c r="AG2304" s="226">
        <v>0</v>
      </c>
      <c r="AH2304" s="226">
        <v>0</v>
      </c>
      <c r="AI2304" s="226">
        <v>0</v>
      </c>
      <c r="AJ2304" s="226">
        <v>0</v>
      </c>
    </row>
    <row r="2305" spans="1:36" x14ac:dyDescent="0.25">
      <c r="A2305" s="17"/>
      <c r="B2305" s="226" t="s">
        <v>156</v>
      </c>
      <c r="D2305" s="226">
        <v>0</v>
      </c>
      <c r="E2305" s="226">
        <v>0</v>
      </c>
      <c r="F2305" s="226">
        <v>0</v>
      </c>
      <c r="G2305" s="226">
        <v>0</v>
      </c>
      <c r="H2305" s="226">
        <v>0</v>
      </c>
      <c r="I2305" s="226">
        <v>0</v>
      </c>
      <c r="J2305" s="226">
        <v>0</v>
      </c>
      <c r="K2305" s="226">
        <v>0</v>
      </c>
      <c r="L2305" s="226">
        <v>0</v>
      </c>
      <c r="M2305" s="226">
        <v>0</v>
      </c>
      <c r="N2305" s="226">
        <v>0</v>
      </c>
      <c r="O2305" s="226">
        <v>0</v>
      </c>
      <c r="P2305" s="226">
        <v>0</v>
      </c>
      <c r="Q2305" s="226">
        <v>0</v>
      </c>
      <c r="R2305" s="226">
        <v>0</v>
      </c>
      <c r="S2305" s="226">
        <v>0</v>
      </c>
      <c r="T2305" s="226">
        <v>0</v>
      </c>
      <c r="U2305" s="226">
        <v>0</v>
      </c>
      <c r="V2305" s="226">
        <v>0</v>
      </c>
      <c r="W2305" s="226">
        <v>0</v>
      </c>
      <c r="X2305" s="226">
        <v>0</v>
      </c>
      <c r="Y2305" s="226">
        <v>0</v>
      </c>
      <c r="Z2305" s="226">
        <v>0</v>
      </c>
      <c r="AA2305" s="226">
        <v>0</v>
      </c>
      <c r="AB2305" s="226">
        <v>0</v>
      </c>
      <c r="AC2305" s="226">
        <v>0</v>
      </c>
      <c r="AD2305" s="226">
        <v>0</v>
      </c>
      <c r="AE2305" s="226">
        <v>0</v>
      </c>
      <c r="AF2305" s="226">
        <v>0</v>
      </c>
      <c r="AG2305" s="226">
        <v>0</v>
      </c>
      <c r="AH2305" s="226">
        <v>0</v>
      </c>
      <c r="AI2305" s="226">
        <v>0</v>
      </c>
      <c r="AJ2305" s="226">
        <v>0</v>
      </c>
    </row>
    <row r="2306" spans="1:36" x14ac:dyDescent="0.25">
      <c r="A2306" s="17"/>
      <c r="B2306" s="226" t="s">
        <v>2232</v>
      </c>
      <c r="D2306" s="226">
        <v>0</v>
      </c>
      <c r="E2306" s="226">
        <v>0</v>
      </c>
      <c r="F2306" s="226">
        <v>0</v>
      </c>
      <c r="G2306" s="226">
        <v>0</v>
      </c>
      <c r="H2306" s="226">
        <v>0</v>
      </c>
      <c r="I2306" s="226">
        <v>0</v>
      </c>
      <c r="J2306" s="226">
        <v>0</v>
      </c>
      <c r="K2306" s="226">
        <v>0</v>
      </c>
      <c r="L2306" s="226">
        <v>0</v>
      </c>
      <c r="M2306" s="226">
        <v>0</v>
      </c>
      <c r="N2306" s="226">
        <v>0</v>
      </c>
      <c r="O2306" s="226">
        <v>0</v>
      </c>
      <c r="P2306" s="226">
        <v>0</v>
      </c>
      <c r="Q2306" s="226">
        <v>0</v>
      </c>
      <c r="R2306" s="226">
        <v>0</v>
      </c>
      <c r="S2306" s="226">
        <v>0</v>
      </c>
      <c r="T2306" s="226">
        <v>0</v>
      </c>
      <c r="U2306" s="226">
        <v>0</v>
      </c>
      <c r="V2306" s="226">
        <v>0</v>
      </c>
      <c r="W2306" s="226">
        <v>0</v>
      </c>
      <c r="X2306" s="226">
        <v>0</v>
      </c>
      <c r="Y2306" s="226">
        <v>0</v>
      </c>
      <c r="Z2306" s="226">
        <v>0</v>
      </c>
      <c r="AA2306" s="226">
        <v>0</v>
      </c>
      <c r="AB2306" s="226">
        <v>0</v>
      </c>
      <c r="AC2306" s="226">
        <v>0</v>
      </c>
      <c r="AD2306" s="226">
        <v>0</v>
      </c>
      <c r="AE2306" s="226">
        <v>0</v>
      </c>
      <c r="AF2306" s="226">
        <v>0</v>
      </c>
      <c r="AG2306" s="226">
        <v>0</v>
      </c>
      <c r="AH2306" s="226">
        <v>0</v>
      </c>
      <c r="AI2306" s="226">
        <v>0</v>
      </c>
      <c r="AJ2306" s="226">
        <v>0</v>
      </c>
    </row>
    <row r="2307" spans="1:36" x14ac:dyDescent="0.25">
      <c r="A2307" s="17"/>
      <c r="B2307" s="226" t="s">
        <v>2233</v>
      </c>
      <c r="D2307" s="226">
        <v>0</v>
      </c>
      <c r="E2307" s="226">
        <v>0</v>
      </c>
      <c r="F2307" s="226">
        <v>0</v>
      </c>
      <c r="G2307" s="226">
        <v>0</v>
      </c>
      <c r="H2307" s="226">
        <v>0</v>
      </c>
      <c r="I2307" s="226">
        <v>0</v>
      </c>
      <c r="J2307" s="226">
        <v>0</v>
      </c>
      <c r="K2307" s="226">
        <v>0</v>
      </c>
      <c r="L2307" s="226">
        <v>0</v>
      </c>
      <c r="M2307" s="226">
        <v>0</v>
      </c>
      <c r="N2307" s="226">
        <v>0</v>
      </c>
      <c r="O2307" s="226">
        <v>0</v>
      </c>
      <c r="P2307" s="226">
        <v>0</v>
      </c>
      <c r="Q2307" s="226">
        <v>0</v>
      </c>
      <c r="R2307" s="226">
        <v>0</v>
      </c>
      <c r="S2307" s="226">
        <v>0</v>
      </c>
      <c r="T2307" s="226">
        <v>0</v>
      </c>
      <c r="U2307" s="226">
        <v>0</v>
      </c>
      <c r="V2307" s="226">
        <v>0</v>
      </c>
      <c r="W2307" s="226">
        <v>0</v>
      </c>
      <c r="X2307" s="226">
        <v>0</v>
      </c>
      <c r="Y2307" s="226">
        <v>0</v>
      </c>
      <c r="Z2307" s="226">
        <v>0</v>
      </c>
      <c r="AA2307" s="226">
        <v>0</v>
      </c>
      <c r="AB2307" s="226">
        <v>0</v>
      </c>
      <c r="AC2307" s="226">
        <v>0</v>
      </c>
      <c r="AD2307" s="226">
        <v>0</v>
      </c>
      <c r="AE2307" s="226">
        <v>0</v>
      </c>
      <c r="AF2307" s="226">
        <v>0</v>
      </c>
      <c r="AG2307" s="226">
        <v>0</v>
      </c>
      <c r="AH2307" s="226">
        <v>0</v>
      </c>
      <c r="AI2307" s="226">
        <v>0</v>
      </c>
      <c r="AJ2307" s="226">
        <v>0</v>
      </c>
    </row>
    <row r="2308" spans="1:36" x14ac:dyDescent="0.25">
      <c r="A2308" s="17"/>
      <c r="B2308" s="226" t="s">
        <v>2234</v>
      </c>
      <c r="D2308" s="226">
        <v>0</v>
      </c>
      <c r="E2308" s="226">
        <v>0</v>
      </c>
      <c r="F2308" s="226">
        <v>0</v>
      </c>
      <c r="G2308" s="226">
        <v>0</v>
      </c>
      <c r="H2308" s="226">
        <v>0</v>
      </c>
      <c r="I2308" s="226">
        <v>0</v>
      </c>
      <c r="J2308" s="226">
        <v>0</v>
      </c>
      <c r="K2308" s="226">
        <v>0</v>
      </c>
      <c r="L2308" s="226">
        <v>0</v>
      </c>
      <c r="M2308" s="226">
        <v>0</v>
      </c>
      <c r="N2308" s="226">
        <v>0</v>
      </c>
      <c r="O2308" s="226">
        <v>0</v>
      </c>
      <c r="P2308" s="226">
        <v>0</v>
      </c>
      <c r="Q2308" s="226">
        <v>0</v>
      </c>
      <c r="R2308" s="226">
        <v>0</v>
      </c>
      <c r="S2308" s="226">
        <v>0</v>
      </c>
      <c r="T2308" s="226">
        <v>0</v>
      </c>
      <c r="U2308" s="226">
        <v>0</v>
      </c>
      <c r="V2308" s="226">
        <v>0</v>
      </c>
      <c r="W2308" s="226">
        <v>0</v>
      </c>
      <c r="X2308" s="226">
        <v>0</v>
      </c>
      <c r="Y2308" s="226">
        <v>0</v>
      </c>
      <c r="Z2308" s="226">
        <v>0</v>
      </c>
      <c r="AA2308" s="226">
        <v>0</v>
      </c>
      <c r="AB2308" s="226">
        <v>0</v>
      </c>
      <c r="AC2308" s="226">
        <v>0</v>
      </c>
      <c r="AD2308" s="226">
        <v>0</v>
      </c>
      <c r="AE2308" s="226">
        <v>0</v>
      </c>
      <c r="AF2308" s="226">
        <v>0</v>
      </c>
      <c r="AG2308" s="226">
        <v>0</v>
      </c>
      <c r="AH2308" s="226">
        <v>0</v>
      </c>
      <c r="AI2308" s="226">
        <v>0</v>
      </c>
      <c r="AJ2308" s="226">
        <v>0</v>
      </c>
    </row>
    <row r="2309" spans="1:36" x14ac:dyDescent="0.25">
      <c r="A2309" s="17"/>
    </row>
    <row r="2310" spans="1:36" x14ac:dyDescent="0.25">
      <c r="A2310" s="17"/>
      <c r="B2310" s="226" t="s">
        <v>2236</v>
      </c>
      <c r="D2310" s="226">
        <v>0.6</v>
      </c>
      <c r="E2310" s="226">
        <v>0.6</v>
      </c>
      <c r="F2310" s="226">
        <v>0.5</v>
      </c>
      <c r="G2310" s="226">
        <v>0.5</v>
      </c>
      <c r="H2310" s="226">
        <v>0.6</v>
      </c>
      <c r="I2310" s="226">
        <v>0.6</v>
      </c>
      <c r="J2310" s="226">
        <v>0.6</v>
      </c>
      <c r="K2310" s="226">
        <v>0.6</v>
      </c>
      <c r="L2310" s="226">
        <v>0.6</v>
      </c>
      <c r="M2310" s="226">
        <v>0.6</v>
      </c>
      <c r="N2310" s="226">
        <v>0.6</v>
      </c>
      <c r="O2310" s="226">
        <v>0.6</v>
      </c>
      <c r="P2310" s="226">
        <v>0.5</v>
      </c>
      <c r="Q2310" s="226">
        <v>0.5</v>
      </c>
      <c r="R2310" s="226">
        <v>0.5</v>
      </c>
      <c r="S2310" s="226">
        <v>0.5</v>
      </c>
      <c r="T2310" s="226">
        <v>0.5</v>
      </c>
      <c r="U2310" s="226">
        <v>0.5</v>
      </c>
      <c r="V2310" s="226">
        <v>0.5</v>
      </c>
      <c r="W2310" s="226">
        <v>0.5</v>
      </c>
      <c r="X2310" s="226">
        <v>0.5</v>
      </c>
      <c r="Y2310" s="226">
        <v>0.5</v>
      </c>
      <c r="Z2310" s="226">
        <v>0.5</v>
      </c>
      <c r="AA2310" s="226">
        <v>0.5</v>
      </c>
      <c r="AB2310" s="226">
        <v>0.5</v>
      </c>
      <c r="AC2310" s="226">
        <v>0.5</v>
      </c>
      <c r="AD2310" s="226">
        <v>0.5</v>
      </c>
      <c r="AE2310" s="226">
        <v>0.5</v>
      </c>
      <c r="AF2310" s="226">
        <v>0.5</v>
      </c>
      <c r="AG2310" s="226">
        <v>0.5</v>
      </c>
      <c r="AH2310" s="226">
        <v>0.5</v>
      </c>
      <c r="AI2310" s="226">
        <v>0.5</v>
      </c>
      <c r="AJ2310" s="226">
        <v>0.5</v>
      </c>
    </row>
    <row r="2311" spans="1:36" x14ac:dyDescent="0.25">
      <c r="A2311" s="17"/>
      <c r="B2311" s="226" t="s">
        <v>2237</v>
      </c>
      <c r="D2311" s="226">
        <v>1.3</v>
      </c>
      <c r="E2311" s="226">
        <v>1.3</v>
      </c>
      <c r="F2311" s="226">
        <v>0.9</v>
      </c>
      <c r="G2311" s="226">
        <v>0.9</v>
      </c>
      <c r="H2311" s="226">
        <v>0.9</v>
      </c>
      <c r="I2311" s="226">
        <v>0.9</v>
      </c>
      <c r="J2311" s="226">
        <v>0.9</v>
      </c>
      <c r="K2311" s="226">
        <v>0.9</v>
      </c>
      <c r="L2311" s="226">
        <v>0.9</v>
      </c>
      <c r="M2311" s="226">
        <v>0.9</v>
      </c>
      <c r="N2311" s="226">
        <v>0.9</v>
      </c>
      <c r="O2311" s="226">
        <v>0.9</v>
      </c>
      <c r="P2311" s="226">
        <v>0.9</v>
      </c>
      <c r="Q2311" s="226">
        <v>0.9</v>
      </c>
      <c r="R2311" s="226">
        <v>0.9</v>
      </c>
      <c r="S2311" s="226">
        <v>0.9</v>
      </c>
      <c r="T2311" s="226">
        <v>0.9</v>
      </c>
      <c r="U2311" s="226">
        <v>0.9</v>
      </c>
      <c r="V2311" s="226">
        <v>0.9</v>
      </c>
      <c r="W2311" s="226">
        <v>0.9</v>
      </c>
      <c r="X2311" s="226">
        <v>0.9</v>
      </c>
      <c r="Y2311" s="226">
        <v>0.9</v>
      </c>
      <c r="Z2311" s="226">
        <v>0.9</v>
      </c>
      <c r="AA2311" s="226">
        <v>0.9</v>
      </c>
      <c r="AB2311" s="226">
        <v>0.9</v>
      </c>
      <c r="AC2311" s="226">
        <v>0.9</v>
      </c>
      <c r="AD2311" s="226">
        <v>0.9</v>
      </c>
      <c r="AE2311" s="226">
        <v>0.9</v>
      </c>
      <c r="AF2311" s="226">
        <v>0.9</v>
      </c>
      <c r="AG2311" s="226">
        <v>0.9</v>
      </c>
      <c r="AH2311" s="226">
        <v>0.9</v>
      </c>
      <c r="AI2311" s="226">
        <v>0.9</v>
      </c>
      <c r="AJ2311" s="226">
        <v>0.9</v>
      </c>
    </row>
    <row r="2312" spans="1:36" x14ac:dyDescent="0.25">
      <c r="A2312" s="17"/>
      <c r="B2312" s="226" t="s">
        <v>2238</v>
      </c>
      <c r="D2312" s="226">
        <v>0.3</v>
      </c>
      <c r="E2312" s="226">
        <v>0.3</v>
      </c>
      <c r="F2312" s="226">
        <v>0.2</v>
      </c>
      <c r="G2312" s="226">
        <v>0.3</v>
      </c>
      <c r="H2312" s="226">
        <v>0.3</v>
      </c>
      <c r="I2312" s="226">
        <v>0.3</v>
      </c>
      <c r="J2312" s="226">
        <v>0.3</v>
      </c>
      <c r="K2312" s="226">
        <v>0.3</v>
      </c>
      <c r="L2312" s="226">
        <v>0.3</v>
      </c>
      <c r="M2312" s="226">
        <v>0.3</v>
      </c>
      <c r="N2312" s="226">
        <v>0.3</v>
      </c>
      <c r="O2312" s="226">
        <v>0.3</v>
      </c>
      <c r="P2312" s="226">
        <v>0.3</v>
      </c>
      <c r="Q2312" s="226">
        <v>0.3</v>
      </c>
      <c r="R2312" s="226">
        <v>0.3</v>
      </c>
      <c r="S2312" s="226">
        <v>0.2</v>
      </c>
      <c r="T2312" s="226">
        <v>0.2</v>
      </c>
      <c r="U2312" s="226">
        <v>0.2</v>
      </c>
      <c r="V2312" s="226">
        <v>0.2</v>
      </c>
      <c r="W2312" s="226">
        <v>0.2</v>
      </c>
      <c r="X2312" s="226">
        <v>0.2</v>
      </c>
      <c r="Y2312" s="226">
        <v>0.2</v>
      </c>
      <c r="Z2312" s="226">
        <v>0.2</v>
      </c>
      <c r="AA2312" s="226">
        <v>0.2</v>
      </c>
      <c r="AB2312" s="226">
        <v>0.2</v>
      </c>
      <c r="AC2312" s="226">
        <v>0.2</v>
      </c>
      <c r="AD2312" s="226">
        <v>0.2</v>
      </c>
      <c r="AE2312" s="226">
        <v>0.2</v>
      </c>
      <c r="AF2312" s="226">
        <v>0.2</v>
      </c>
      <c r="AG2312" s="226">
        <v>0.2</v>
      </c>
      <c r="AH2312" s="226">
        <v>0.2</v>
      </c>
      <c r="AI2312" s="226">
        <v>0.2</v>
      </c>
      <c r="AJ2312" s="226">
        <v>0.2</v>
      </c>
    </row>
    <row r="2313" spans="1:36" x14ac:dyDescent="0.25">
      <c r="A2313" s="17"/>
      <c r="B2313" s="226" t="s">
        <v>2239</v>
      </c>
      <c r="D2313" s="226">
        <v>0.3</v>
      </c>
      <c r="E2313" s="226">
        <v>0.3</v>
      </c>
      <c r="F2313" s="226">
        <v>0.2</v>
      </c>
      <c r="G2313" s="226">
        <v>0.3</v>
      </c>
      <c r="H2313" s="226">
        <v>0.3</v>
      </c>
      <c r="I2313" s="226">
        <v>0.3</v>
      </c>
      <c r="J2313" s="226">
        <v>0.3</v>
      </c>
      <c r="K2313" s="226">
        <v>0.3</v>
      </c>
      <c r="L2313" s="226">
        <v>0.3</v>
      </c>
      <c r="M2313" s="226">
        <v>0.3</v>
      </c>
      <c r="N2313" s="226">
        <v>0.3</v>
      </c>
      <c r="O2313" s="226">
        <v>0.3</v>
      </c>
      <c r="P2313" s="226">
        <v>0.3</v>
      </c>
      <c r="Q2313" s="226">
        <v>0.3</v>
      </c>
      <c r="R2313" s="226">
        <v>0.3</v>
      </c>
      <c r="S2313" s="226">
        <v>0.2</v>
      </c>
      <c r="T2313" s="226">
        <v>0.2</v>
      </c>
      <c r="U2313" s="226">
        <v>0.2</v>
      </c>
      <c r="V2313" s="226">
        <v>0.2</v>
      </c>
      <c r="W2313" s="226">
        <v>0.2</v>
      </c>
      <c r="X2313" s="226">
        <v>0.2</v>
      </c>
      <c r="Y2313" s="226">
        <v>0.2</v>
      </c>
      <c r="Z2313" s="226">
        <v>0.2</v>
      </c>
      <c r="AA2313" s="226">
        <v>0.2</v>
      </c>
      <c r="AB2313" s="226">
        <v>0.2</v>
      </c>
      <c r="AC2313" s="226">
        <v>0.2</v>
      </c>
      <c r="AD2313" s="226">
        <v>0.2</v>
      </c>
      <c r="AE2313" s="226">
        <v>0.2</v>
      </c>
      <c r="AF2313" s="226">
        <v>0.2</v>
      </c>
      <c r="AG2313" s="226">
        <v>0.2</v>
      </c>
      <c r="AH2313" s="226">
        <v>0.2</v>
      </c>
      <c r="AI2313" s="226">
        <v>0.2</v>
      </c>
      <c r="AJ2313" s="226">
        <v>0.2</v>
      </c>
    </row>
    <row r="2314" spans="1:36" x14ac:dyDescent="0.25">
      <c r="A2314" s="17"/>
      <c r="B2314" s="226" t="s">
        <v>2240</v>
      </c>
      <c r="D2314" s="226">
        <v>0</v>
      </c>
      <c r="E2314" s="226">
        <v>0</v>
      </c>
      <c r="F2314" s="226">
        <v>0</v>
      </c>
      <c r="G2314" s="226">
        <v>0</v>
      </c>
      <c r="H2314" s="226">
        <v>0</v>
      </c>
      <c r="I2314" s="226">
        <v>0</v>
      </c>
      <c r="J2314" s="226">
        <v>0</v>
      </c>
      <c r="K2314" s="226">
        <v>0</v>
      </c>
      <c r="L2314" s="226">
        <v>0</v>
      </c>
      <c r="M2314" s="226">
        <v>0</v>
      </c>
      <c r="N2314" s="226">
        <v>0</v>
      </c>
      <c r="O2314" s="226">
        <v>0</v>
      </c>
      <c r="P2314" s="226">
        <v>0</v>
      </c>
      <c r="Q2314" s="226">
        <v>0</v>
      </c>
      <c r="R2314" s="226">
        <v>0</v>
      </c>
      <c r="S2314" s="226">
        <v>0</v>
      </c>
      <c r="T2314" s="226">
        <v>0</v>
      </c>
      <c r="U2314" s="226">
        <v>0</v>
      </c>
      <c r="V2314" s="226">
        <v>0</v>
      </c>
      <c r="W2314" s="226">
        <v>0</v>
      </c>
      <c r="X2314" s="226">
        <v>0</v>
      </c>
      <c r="Y2314" s="226">
        <v>0</v>
      </c>
      <c r="Z2314" s="226">
        <v>0</v>
      </c>
      <c r="AA2314" s="226">
        <v>0</v>
      </c>
      <c r="AB2314" s="226">
        <v>0</v>
      </c>
      <c r="AC2314" s="226">
        <v>0</v>
      </c>
      <c r="AD2314" s="226">
        <v>0</v>
      </c>
      <c r="AE2314" s="226">
        <v>0</v>
      </c>
      <c r="AF2314" s="226">
        <v>0</v>
      </c>
      <c r="AG2314" s="226">
        <v>0</v>
      </c>
      <c r="AH2314" s="226">
        <v>0</v>
      </c>
      <c r="AI2314" s="226">
        <v>0</v>
      </c>
      <c r="AJ2314" s="226">
        <v>0</v>
      </c>
    </row>
    <row r="2315" spans="1:36" x14ac:dyDescent="0.25">
      <c r="A2315" s="17"/>
    </row>
    <row r="2316" spans="1:36" x14ac:dyDescent="0.25">
      <c r="A2316" s="17"/>
      <c r="B2316" s="226" t="s">
        <v>2241</v>
      </c>
    </row>
    <row r="2317" spans="1:36" x14ac:dyDescent="0.25">
      <c r="A2317" s="17"/>
      <c r="B2317" s="226" t="s">
        <v>2242</v>
      </c>
    </row>
    <row r="2318" spans="1:36" x14ac:dyDescent="0.25">
      <c r="A2318" s="17"/>
      <c r="B2318" s="226" t="s">
        <v>2243</v>
      </c>
      <c r="D2318" s="226">
        <v>12</v>
      </c>
      <c r="E2318" s="226">
        <v>12</v>
      </c>
      <c r="F2318" s="226">
        <v>24</v>
      </c>
      <c r="G2318" s="226">
        <v>24</v>
      </c>
      <c r="H2318" s="226">
        <v>24</v>
      </c>
      <c r="I2318" s="226">
        <v>24</v>
      </c>
      <c r="J2318" s="226">
        <v>24</v>
      </c>
      <c r="K2318" s="226">
        <v>24</v>
      </c>
      <c r="L2318" s="226">
        <v>24</v>
      </c>
      <c r="M2318" s="226">
        <v>24</v>
      </c>
      <c r="N2318" s="226">
        <v>24</v>
      </c>
      <c r="O2318" s="226">
        <v>24</v>
      </c>
      <c r="P2318" s="226">
        <v>24</v>
      </c>
      <c r="Q2318" s="226">
        <v>24</v>
      </c>
      <c r="R2318" s="226">
        <v>24</v>
      </c>
      <c r="S2318" s="226">
        <v>24</v>
      </c>
      <c r="T2318" s="226">
        <v>24</v>
      </c>
      <c r="U2318" s="226">
        <v>24</v>
      </c>
      <c r="V2318" s="226">
        <v>24</v>
      </c>
      <c r="W2318" s="226">
        <v>24</v>
      </c>
      <c r="X2318" s="226">
        <v>24</v>
      </c>
      <c r="Y2318" s="226">
        <v>24</v>
      </c>
      <c r="Z2318" s="226">
        <v>24</v>
      </c>
      <c r="AA2318" s="226">
        <v>24</v>
      </c>
      <c r="AB2318" s="226">
        <v>24</v>
      </c>
      <c r="AC2318" s="226">
        <v>24</v>
      </c>
      <c r="AD2318" s="226">
        <v>24</v>
      </c>
      <c r="AE2318" s="226">
        <v>24</v>
      </c>
      <c r="AF2318" s="226">
        <v>24</v>
      </c>
      <c r="AG2318" s="226">
        <v>24</v>
      </c>
      <c r="AH2318" s="226">
        <v>24</v>
      </c>
      <c r="AI2318" s="226">
        <v>24</v>
      </c>
      <c r="AJ2318" s="226">
        <v>24</v>
      </c>
    </row>
    <row r="2319" spans="1:36" x14ac:dyDescent="0.25">
      <c r="A2319" s="17"/>
      <c r="B2319" s="226" t="s">
        <v>2244</v>
      </c>
      <c r="D2319" s="226">
        <v>0</v>
      </c>
      <c r="E2319" s="226">
        <v>0</v>
      </c>
      <c r="F2319" s="226">
        <v>0</v>
      </c>
      <c r="G2319" s="226">
        <v>0</v>
      </c>
      <c r="H2319" s="226">
        <v>0</v>
      </c>
      <c r="I2319" s="226">
        <v>0</v>
      </c>
      <c r="J2319" s="226">
        <v>0</v>
      </c>
      <c r="K2319" s="226">
        <v>0</v>
      </c>
      <c r="L2319" s="226">
        <v>0</v>
      </c>
      <c r="M2319" s="226">
        <v>0</v>
      </c>
      <c r="N2319" s="226">
        <v>0</v>
      </c>
      <c r="O2319" s="226">
        <v>0</v>
      </c>
      <c r="P2319" s="226">
        <v>0</v>
      </c>
      <c r="Q2319" s="226">
        <v>0</v>
      </c>
      <c r="R2319" s="226">
        <v>0</v>
      </c>
      <c r="S2319" s="226">
        <v>0</v>
      </c>
      <c r="T2319" s="226">
        <v>0</v>
      </c>
      <c r="U2319" s="226">
        <v>0</v>
      </c>
      <c r="V2319" s="226">
        <v>0</v>
      </c>
      <c r="W2319" s="226">
        <v>0</v>
      </c>
      <c r="X2319" s="226">
        <v>0</v>
      </c>
      <c r="Y2319" s="226">
        <v>0</v>
      </c>
      <c r="Z2319" s="226">
        <v>0</v>
      </c>
      <c r="AA2319" s="226">
        <v>0</v>
      </c>
      <c r="AB2319" s="226">
        <v>0</v>
      </c>
      <c r="AC2319" s="226">
        <v>0</v>
      </c>
      <c r="AD2319" s="226">
        <v>0</v>
      </c>
      <c r="AE2319" s="226">
        <v>0</v>
      </c>
      <c r="AF2319" s="226">
        <v>0</v>
      </c>
      <c r="AG2319" s="226">
        <v>0</v>
      </c>
      <c r="AH2319" s="226">
        <v>0</v>
      </c>
      <c r="AI2319" s="226">
        <v>0</v>
      </c>
      <c r="AJ2319" s="226">
        <v>0</v>
      </c>
    </row>
    <row r="2320" spans="1:36" x14ac:dyDescent="0.25">
      <c r="A2320" s="17"/>
      <c r="B2320" s="226" t="s">
        <v>2245</v>
      </c>
      <c r="D2320" s="226">
        <v>0</v>
      </c>
      <c r="E2320" s="226">
        <v>0</v>
      </c>
      <c r="F2320" s="226">
        <v>0</v>
      </c>
      <c r="G2320" s="226">
        <v>0</v>
      </c>
      <c r="H2320" s="226">
        <v>0</v>
      </c>
      <c r="I2320" s="226">
        <v>0</v>
      </c>
      <c r="J2320" s="226">
        <v>0</v>
      </c>
      <c r="K2320" s="226">
        <v>0</v>
      </c>
      <c r="L2320" s="226">
        <v>0</v>
      </c>
      <c r="M2320" s="226">
        <v>0</v>
      </c>
      <c r="N2320" s="226">
        <v>0</v>
      </c>
      <c r="O2320" s="226">
        <v>0</v>
      </c>
      <c r="P2320" s="226">
        <v>0</v>
      </c>
      <c r="Q2320" s="226">
        <v>0</v>
      </c>
      <c r="R2320" s="226">
        <v>0</v>
      </c>
      <c r="S2320" s="226">
        <v>0</v>
      </c>
      <c r="T2320" s="226">
        <v>0</v>
      </c>
      <c r="U2320" s="226">
        <v>0</v>
      </c>
      <c r="V2320" s="226">
        <v>0</v>
      </c>
      <c r="W2320" s="226">
        <v>0</v>
      </c>
      <c r="X2320" s="226">
        <v>0</v>
      </c>
      <c r="Y2320" s="226">
        <v>0</v>
      </c>
      <c r="Z2320" s="226">
        <v>0</v>
      </c>
      <c r="AA2320" s="226">
        <v>0</v>
      </c>
      <c r="AB2320" s="226">
        <v>0</v>
      </c>
      <c r="AC2320" s="226">
        <v>0</v>
      </c>
      <c r="AD2320" s="226">
        <v>0</v>
      </c>
      <c r="AE2320" s="226">
        <v>0</v>
      </c>
      <c r="AF2320" s="226">
        <v>0</v>
      </c>
      <c r="AG2320" s="226">
        <v>0</v>
      </c>
      <c r="AH2320" s="226">
        <v>0</v>
      </c>
      <c r="AI2320" s="226">
        <v>0</v>
      </c>
      <c r="AJ2320" s="226">
        <v>0</v>
      </c>
    </row>
    <row r="2321" spans="1:36" x14ac:dyDescent="0.25">
      <c r="A2321" s="17"/>
      <c r="B2321" s="226" t="s">
        <v>2246</v>
      </c>
      <c r="D2321" s="226">
        <v>0</v>
      </c>
      <c r="E2321" s="226">
        <v>0</v>
      </c>
      <c r="F2321" s="226">
        <v>0</v>
      </c>
      <c r="G2321" s="226">
        <v>0</v>
      </c>
      <c r="H2321" s="226">
        <v>0</v>
      </c>
      <c r="I2321" s="226">
        <v>0</v>
      </c>
      <c r="J2321" s="226">
        <v>0</v>
      </c>
      <c r="K2321" s="226">
        <v>0</v>
      </c>
      <c r="L2321" s="226">
        <v>0</v>
      </c>
      <c r="M2321" s="226">
        <v>0</v>
      </c>
      <c r="N2321" s="226">
        <v>0</v>
      </c>
      <c r="O2321" s="226">
        <v>0</v>
      </c>
      <c r="P2321" s="226">
        <v>0</v>
      </c>
      <c r="Q2321" s="226">
        <v>0</v>
      </c>
      <c r="R2321" s="226">
        <v>0</v>
      </c>
      <c r="S2321" s="226">
        <v>0</v>
      </c>
      <c r="T2321" s="226">
        <v>0</v>
      </c>
      <c r="U2321" s="226">
        <v>0</v>
      </c>
      <c r="V2321" s="226">
        <v>0</v>
      </c>
      <c r="W2321" s="226">
        <v>0</v>
      </c>
      <c r="X2321" s="226">
        <v>0</v>
      </c>
      <c r="Y2321" s="226">
        <v>0</v>
      </c>
      <c r="Z2321" s="226">
        <v>0</v>
      </c>
      <c r="AA2321" s="226">
        <v>0</v>
      </c>
      <c r="AB2321" s="226">
        <v>0</v>
      </c>
      <c r="AC2321" s="226">
        <v>0</v>
      </c>
      <c r="AD2321" s="226">
        <v>0</v>
      </c>
      <c r="AE2321" s="226">
        <v>0</v>
      </c>
      <c r="AF2321" s="226">
        <v>0</v>
      </c>
      <c r="AG2321" s="226">
        <v>0</v>
      </c>
      <c r="AH2321" s="226">
        <v>0</v>
      </c>
      <c r="AI2321" s="226">
        <v>0</v>
      </c>
      <c r="AJ2321" s="226">
        <v>0</v>
      </c>
    </row>
    <row r="2322" spans="1:36" x14ac:dyDescent="0.25">
      <c r="A2322" s="17"/>
      <c r="B2322" s="226" t="s">
        <v>2212</v>
      </c>
      <c r="D2322" s="226">
        <v>12</v>
      </c>
      <c r="E2322" s="226">
        <v>12</v>
      </c>
      <c r="F2322" s="226">
        <v>24</v>
      </c>
      <c r="G2322" s="226">
        <v>24</v>
      </c>
      <c r="H2322" s="226">
        <v>24</v>
      </c>
      <c r="I2322" s="226">
        <v>24</v>
      </c>
      <c r="J2322" s="226">
        <v>24</v>
      </c>
      <c r="K2322" s="226">
        <v>24</v>
      </c>
      <c r="L2322" s="226">
        <v>24</v>
      </c>
      <c r="M2322" s="226">
        <v>24</v>
      </c>
      <c r="N2322" s="226">
        <v>24</v>
      </c>
      <c r="O2322" s="226">
        <v>24</v>
      </c>
      <c r="P2322" s="226">
        <v>24</v>
      </c>
      <c r="Q2322" s="226">
        <v>24</v>
      </c>
      <c r="R2322" s="226">
        <v>24</v>
      </c>
      <c r="S2322" s="226">
        <v>24</v>
      </c>
      <c r="T2322" s="226">
        <v>24</v>
      </c>
      <c r="U2322" s="226">
        <v>24</v>
      </c>
      <c r="V2322" s="226">
        <v>24</v>
      </c>
      <c r="W2322" s="226">
        <v>24</v>
      </c>
      <c r="X2322" s="226">
        <v>24</v>
      </c>
      <c r="Y2322" s="226">
        <v>24</v>
      </c>
      <c r="Z2322" s="226">
        <v>24</v>
      </c>
      <c r="AA2322" s="226">
        <v>24</v>
      </c>
      <c r="AB2322" s="226">
        <v>24</v>
      </c>
      <c r="AC2322" s="226">
        <v>24</v>
      </c>
      <c r="AD2322" s="226">
        <v>24</v>
      </c>
      <c r="AE2322" s="226">
        <v>24</v>
      </c>
      <c r="AF2322" s="226">
        <v>24</v>
      </c>
      <c r="AG2322" s="226">
        <v>24</v>
      </c>
      <c r="AH2322" s="226">
        <v>24</v>
      </c>
      <c r="AI2322" s="226">
        <v>24</v>
      </c>
      <c r="AJ2322" s="226">
        <v>24</v>
      </c>
    </row>
    <row r="2323" spans="1:36" x14ac:dyDescent="0.25">
      <c r="A2323" s="17"/>
      <c r="B2323" s="226" t="s">
        <v>2247</v>
      </c>
    </row>
    <row r="2324" spans="1:36" x14ac:dyDescent="0.25">
      <c r="A2324" s="17"/>
      <c r="B2324" s="226" t="s">
        <v>2248</v>
      </c>
      <c r="D2324" s="226">
        <v>52.1</v>
      </c>
      <c r="E2324" s="226">
        <v>54.2</v>
      </c>
      <c r="F2324" s="226">
        <v>36</v>
      </c>
      <c r="G2324" s="226">
        <v>36</v>
      </c>
      <c r="H2324" s="226">
        <v>36</v>
      </c>
      <c r="I2324" s="226">
        <v>36</v>
      </c>
      <c r="J2324" s="226">
        <v>36</v>
      </c>
      <c r="K2324" s="226">
        <v>36</v>
      </c>
      <c r="L2324" s="226">
        <v>36</v>
      </c>
      <c r="M2324" s="226">
        <v>36</v>
      </c>
      <c r="N2324" s="226">
        <v>36</v>
      </c>
      <c r="O2324" s="226">
        <v>36</v>
      </c>
      <c r="P2324" s="226">
        <v>36</v>
      </c>
      <c r="Q2324" s="226">
        <v>36</v>
      </c>
      <c r="R2324" s="226">
        <v>36</v>
      </c>
      <c r="S2324" s="226">
        <v>36</v>
      </c>
      <c r="T2324" s="226">
        <v>36</v>
      </c>
      <c r="U2324" s="226">
        <v>36</v>
      </c>
      <c r="V2324" s="226">
        <v>36</v>
      </c>
      <c r="W2324" s="226">
        <v>36</v>
      </c>
      <c r="X2324" s="226">
        <v>36</v>
      </c>
      <c r="Y2324" s="226">
        <v>36</v>
      </c>
      <c r="Z2324" s="226">
        <v>36</v>
      </c>
      <c r="AA2324" s="226">
        <v>36</v>
      </c>
      <c r="AB2324" s="226">
        <v>36.1</v>
      </c>
      <c r="AC2324" s="226">
        <v>36.1</v>
      </c>
      <c r="AD2324" s="226">
        <v>36.1</v>
      </c>
      <c r="AE2324" s="226">
        <v>36.1</v>
      </c>
      <c r="AF2324" s="226">
        <v>36.1</v>
      </c>
      <c r="AG2324" s="226">
        <v>36.1</v>
      </c>
      <c r="AH2324" s="226">
        <v>36.1</v>
      </c>
      <c r="AI2324" s="226">
        <v>36.1</v>
      </c>
      <c r="AJ2324" s="226">
        <v>36.1</v>
      </c>
    </row>
    <row r="2325" spans="1:36" x14ac:dyDescent="0.25">
      <c r="A2325" s="17"/>
      <c r="B2325" s="226" t="s">
        <v>2249</v>
      </c>
      <c r="D2325" s="226">
        <v>0</v>
      </c>
      <c r="E2325" s="226">
        <v>0</v>
      </c>
      <c r="F2325" s="226">
        <v>0</v>
      </c>
      <c r="G2325" s="226">
        <v>0</v>
      </c>
      <c r="H2325" s="226">
        <v>0</v>
      </c>
      <c r="I2325" s="226">
        <v>0</v>
      </c>
      <c r="J2325" s="226">
        <v>0</v>
      </c>
      <c r="K2325" s="226">
        <v>0</v>
      </c>
      <c r="L2325" s="226">
        <v>0</v>
      </c>
      <c r="M2325" s="226">
        <v>0</v>
      </c>
      <c r="N2325" s="226">
        <v>0</v>
      </c>
      <c r="O2325" s="226">
        <v>0</v>
      </c>
      <c r="P2325" s="226">
        <v>0</v>
      </c>
      <c r="Q2325" s="226">
        <v>0</v>
      </c>
      <c r="R2325" s="226">
        <v>0</v>
      </c>
      <c r="S2325" s="226">
        <v>0</v>
      </c>
      <c r="T2325" s="226">
        <v>0</v>
      </c>
      <c r="U2325" s="226">
        <v>0</v>
      </c>
      <c r="V2325" s="226">
        <v>0</v>
      </c>
      <c r="W2325" s="226">
        <v>0</v>
      </c>
      <c r="X2325" s="226">
        <v>0</v>
      </c>
      <c r="Y2325" s="226">
        <v>0</v>
      </c>
      <c r="Z2325" s="226">
        <v>0</v>
      </c>
      <c r="AA2325" s="226">
        <v>0</v>
      </c>
      <c r="AB2325" s="226">
        <v>0</v>
      </c>
      <c r="AC2325" s="226">
        <v>0</v>
      </c>
      <c r="AD2325" s="226">
        <v>0</v>
      </c>
      <c r="AE2325" s="226">
        <v>0</v>
      </c>
      <c r="AF2325" s="226">
        <v>0</v>
      </c>
      <c r="AG2325" s="226">
        <v>0</v>
      </c>
      <c r="AH2325" s="226">
        <v>0</v>
      </c>
      <c r="AI2325" s="226">
        <v>0</v>
      </c>
      <c r="AJ2325" s="226">
        <v>0</v>
      </c>
    </row>
    <row r="2326" spans="1:36" x14ac:dyDescent="0.25">
      <c r="A2326" s="17"/>
      <c r="B2326" s="226" t="s">
        <v>2250</v>
      </c>
      <c r="D2326" s="226">
        <v>0</v>
      </c>
      <c r="E2326" s="226">
        <v>0</v>
      </c>
      <c r="F2326" s="226">
        <v>0</v>
      </c>
      <c r="G2326" s="226">
        <v>0</v>
      </c>
      <c r="H2326" s="226">
        <v>0</v>
      </c>
      <c r="I2326" s="226">
        <v>0</v>
      </c>
      <c r="J2326" s="226">
        <v>0</v>
      </c>
      <c r="K2326" s="226">
        <v>0</v>
      </c>
      <c r="L2326" s="226">
        <v>0</v>
      </c>
      <c r="M2326" s="226">
        <v>0</v>
      </c>
      <c r="N2326" s="226">
        <v>0</v>
      </c>
      <c r="O2326" s="226">
        <v>0</v>
      </c>
      <c r="P2326" s="226">
        <v>0</v>
      </c>
      <c r="Q2326" s="226">
        <v>0</v>
      </c>
      <c r="R2326" s="226">
        <v>0</v>
      </c>
      <c r="S2326" s="226">
        <v>0</v>
      </c>
      <c r="T2326" s="226">
        <v>0</v>
      </c>
      <c r="U2326" s="226">
        <v>0</v>
      </c>
      <c r="V2326" s="226">
        <v>0</v>
      </c>
      <c r="W2326" s="226">
        <v>0</v>
      </c>
      <c r="X2326" s="226">
        <v>0</v>
      </c>
      <c r="Y2326" s="226">
        <v>0</v>
      </c>
      <c r="Z2326" s="226">
        <v>0</v>
      </c>
      <c r="AA2326" s="226">
        <v>0</v>
      </c>
      <c r="AB2326" s="226">
        <v>0</v>
      </c>
      <c r="AC2326" s="226">
        <v>0</v>
      </c>
      <c r="AD2326" s="226">
        <v>0</v>
      </c>
      <c r="AE2326" s="226">
        <v>0</v>
      </c>
      <c r="AF2326" s="226">
        <v>0</v>
      </c>
      <c r="AG2326" s="226">
        <v>0</v>
      </c>
      <c r="AH2326" s="226">
        <v>0</v>
      </c>
      <c r="AI2326" s="226">
        <v>0</v>
      </c>
      <c r="AJ2326" s="226">
        <v>0</v>
      </c>
    </row>
    <row r="2327" spans="1:36" x14ac:dyDescent="0.25">
      <c r="A2327" s="17"/>
      <c r="B2327" s="226" t="s">
        <v>2251</v>
      </c>
      <c r="D2327" s="226">
        <v>0</v>
      </c>
      <c r="E2327" s="226">
        <v>0</v>
      </c>
      <c r="F2327" s="226">
        <v>0</v>
      </c>
      <c r="G2327" s="226">
        <v>0</v>
      </c>
      <c r="H2327" s="226">
        <v>0</v>
      </c>
      <c r="I2327" s="226">
        <v>0</v>
      </c>
      <c r="J2327" s="226">
        <v>0</v>
      </c>
      <c r="K2327" s="226">
        <v>0</v>
      </c>
      <c r="L2327" s="226">
        <v>0</v>
      </c>
      <c r="M2327" s="226">
        <v>0</v>
      </c>
      <c r="N2327" s="226">
        <v>0</v>
      </c>
      <c r="O2327" s="226">
        <v>0</v>
      </c>
      <c r="P2327" s="226">
        <v>0</v>
      </c>
      <c r="Q2327" s="226">
        <v>0</v>
      </c>
      <c r="R2327" s="226">
        <v>0</v>
      </c>
      <c r="S2327" s="226">
        <v>0</v>
      </c>
      <c r="T2327" s="226">
        <v>0</v>
      </c>
      <c r="U2327" s="226">
        <v>0</v>
      </c>
      <c r="V2327" s="226">
        <v>0</v>
      </c>
      <c r="W2327" s="226">
        <v>0</v>
      </c>
      <c r="X2327" s="226">
        <v>0</v>
      </c>
      <c r="Y2327" s="226">
        <v>0</v>
      </c>
      <c r="Z2327" s="226">
        <v>0</v>
      </c>
      <c r="AA2327" s="226">
        <v>0</v>
      </c>
      <c r="AB2327" s="226">
        <v>0</v>
      </c>
      <c r="AC2327" s="226">
        <v>0</v>
      </c>
      <c r="AD2327" s="226">
        <v>0</v>
      </c>
      <c r="AE2327" s="226">
        <v>0</v>
      </c>
      <c r="AF2327" s="226">
        <v>0</v>
      </c>
      <c r="AG2327" s="226">
        <v>0</v>
      </c>
      <c r="AH2327" s="226">
        <v>0</v>
      </c>
      <c r="AI2327" s="226">
        <v>0</v>
      </c>
      <c r="AJ2327" s="226">
        <v>0</v>
      </c>
    </row>
    <row r="2328" spans="1:36" x14ac:dyDescent="0.25">
      <c r="A2328" s="17"/>
      <c r="B2328" s="226" t="s">
        <v>2212</v>
      </c>
      <c r="D2328" s="226">
        <v>52.1</v>
      </c>
      <c r="E2328" s="226">
        <v>54.2</v>
      </c>
      <c r="F2328" s="226">
        <v>36</v>
      </c>
      <c r="G2328" s="226">
        <v>36</v>
      </c>
      <c r="H2328" s="226">
        <v>36</v>
      </c>
      <c r="I2328" s="226">
        <v>36</v>
      </c>
      <c r="J2328" s="226">
        <v>36</v>
      </c>
      <c r="K2328" s="226">
        <v>36</v>
      </c>
      <c r="L2328" s="226">
        <v>36</v>
      </c>
      <c r="M2328" s="226">
        <v>36</v>
      </c>
      <c r="N2328" s="226">
        <v>36</v>
      </c>
      <c r="O2328" s="226">
        <v>36</v>
      </c>
      <c r="P2328" s="226">
        <v>36</v>
      </c>
      <c r="Q2328" s="226">
        <v>36</v>
      </c>
      <c r="R2328" s="226">
        <v>36</v>
      </c>
      <c r="S2328" s="226">
        <v>36</v>
      </c>
      <c r="T2328" s="226">
        <v>36</v>
      </c>
      <c r="U2328" s="226">
        <v>36</v>
      </c>
      <c r="V2328" s="226">
        <v>36</v>
      </c>
      <c r="W2328" s="226">
        <v>36</v>
      </c>
      <c r="X2328" s="226">
        <v>36</v>
      </c>
      <c r="Y2328" s="226">
        <v>36</v>
      </c>
      <c r="Z2328" s="226">
        <v>36</v>
      </c>
      <c r="AA2328" s="226">
        <v>36</v>
      </c>
      <c r="AB2328" s="226">
        <v>36.1</v>
      </c>
      <c r="AC2328" s="226">
        <v>36.1</v>
      </c>
      <c r="AD2328" s="226">
        <v>36.1</v>
      </c>
      <c r="AE2328" s="226">
        <v>36.1</v>
      </c>
      <c r="AF2328" s="226">
        <v>36.1</v>
      </c>
      <c r="AG2328" s="226">
        <v>36.1</v>
      </c>
      <c r="AH2328" s="226">
        <v>36.1</v>
      </c>
      <c r="AI2328" s="226">
        <v>36.1</v>
      </c>
      <c r="AJ2328" s="226">
        <v>36.1</v>
      </c>
    </row>
    <row r="2329" spans="1:36" x14ac:dyDescent="0.25">
      <c r="A2329" s="17"/>
    </row>
    <row r="2330" spans="1:36" x14ac:dyDescent="0.25">
      <c r="A2330" s="17"/>
      <c r="B2330" s="226" t="s">
        <v>2252</v>
      </c>
      <c r="D2330" s="226">
        <v>41.9</v>
      </c>
      <c r="E2330" s="226">
        <v>47.1</v>
      </c>
      <c r="F2330" s="226">
        <v>30.2</v>
      </c>
      <c r="G2330" s="226">
        <v>31.1</v>
      </c>
      <c r="H2330" s="226">
        <v>31.5</v>
      </c>
      <c r="I2330" s="226">
        <v>31.6</v>
      </c>
      <c r="J2330" s="226">
        <v>31.6</v>
      </c>
      <c r="K2330" s="226">
        <v>31.7</v>
      </c>
      <c r="L2330" s="226">
        <v>31.8</v>
      </c>
      <c r="M2330" s="226">
        <v>31.8</v>
      </c>
      <c r="N2330" s="226">
        <v>31.9</v>
      </c>
      <c r="O2330" s="226">
        <v>31.9</v>
      </c>
      <c r="P2330" s="226">
        <v>31.9</v>
      </c>
      <c r="Q2330" s="226">
        <v>32</v>
      </c>
      <c r="R2330" s="226">
        <v>32</v>
      </c>
      <c r="S2330" s="226">
        <v>32</v>
      </c>
      <c r="T2330" s="226">
        <v>32</v>
      </c>
      <c r="U2330" s="226">
        <v>32</v>
      </c>
      <c r="V2330" s="226">
        <v>32</v>
      </c>
      <c r="W2330" s="226">
        <v>32</v>
      </c>
      <c r="X2330" s="226">
        <v>32</v>
      </c>
      <c r="Y2330" s="226">
        <v>32</v>
      </c>
      <c r="Z2330" s="226">
        <v>32</v>
      </c>
      <c r="AA2330" s="226">
        <v>32</v>
      </c>
      <c r="AB2330" s="226">
        <v>32</v>
      </c>
      <c r="AC2330" s="226">
        <v>32</v>
      </c>
      <c r="AD2330" s="226">
        <v>32</v>
      </c>
      <c r="AE2330" s="226">
        <v>32</v>
      </c>
      <c r="AF2330" s="226">
        <v>32.1</v>
      </c>
      <c r="AG2330" s="226">
        <v>32.1</v>
      </c>
      <c r="AH2330" s="226">
        <v>32.1</v>
      </c>
      <c r="AI2330" s="226">
        <v>32.1</v>
      </c>
      <c r="AJ2330" s="226">
        <v>32.1</v>
      </c>
    </row>
    <row r="2331" spans="1:36" x14ac:dyDescent="0.25">
      <c r="A2331" s="17"/>
      <c r="B2331" s="226" t="s">
        <v>2253</v>
      </c>
      <c r="D2331" s="226">
        <v>12.9</v>
      </c>
      <c r="E2331" s="226">
        <v>14</v>
      </c>
      <c r="F2331" s="226">
        <v>8.6</v>
      </c>
      <c r="G2331" s="226">
        <v>8.6</v>
      </c>
      <c r="H2331" s="226">
        <v>8.6</v>
      </c>
      <c r="I2331" s="226">
        <v>8.6</v>
      </c>
      <c r="J2331" s="226">
        <v>8.6</v>
      </c>
      <c r="K2331" s="226">
        <v>8.6</v>
      </c>
      <c r="L2331" s="226">
        <v>8.6</v>
      </c>
      <c r="M2331" s="226">
        <v>8.6</v>
      </c>
      <c r="N2331" s="226">
        <v>8.6</v>
      </c>
      <c r="O2331" s="226">
        <v>8.6</v>
      </c>
      <c r="P2331" s="226">
        <v>8.6</v>
      </c>
      <c r="Q2331" s="226">
        <v>8.6</v>
      </c>
      <c r="R2331" s="226">
        <v>8.6</v>
      </c>
      <c r="S2331" s="226">
        <v>8.6</v>
      </c>
      <c r="T2331" s="226">
        <v>8.6</v>
      </c>
      <c r="U2331" s="226">
        <v>8.6</v>
      </c>
      <c r="V2331" s="226">
        <v>8.6</v>
      </c>
      <c r="W2331" s="226">
        <v>8.6</v>
      </c>
      <c r="X2331" s="226">
        <v>8.6</v>
      </c>
      <c r="Y2331" s="226">
        <v>8.6</v>
      </c>
      <c r="Z2331" s="226">
        <v>8.6</v>
      </c>
      <c r="AA2331" s="226">
        <v>8.6999999999999993</v>
      </c>
      <c r="AB2331" s="226">
        <v>8.6999999999999993</v>
      </c>
      <c r="AC2331" s="226">
        <v>8.6999999999999993</v>
      </c>
      <c r="AD2331" s="226">
        <v>8.6999999999999993</v>
      </c>
      <c r="AE2331" s="226">
        <v>8.6999999999999993</v>
      </c>
      <c r="AF2331" s="226">
        <v>8.6999999999999993</v>
      </c>
      <c r="AG2331" s="226">
        <v>8.6999999999999993</v>
      </c>
      <c r="AH2331" s="226">
        <v>8.6999999999999993</v>
      </c>
      <c r="AI2331" s="226">
        <v>8.6999999999999993</v>
      </c>
      <c r="AJ2331" s="226">
        <v>8.6999999999999993</v>
      </c>
    </row>
    <row r="2332" spans="1:36" x14ac:dyDescent="0.25">
      <c r="A2332" s="17"/>
    </row>
    <row r="2333" spans="1:36" x14ac:dyDescent="0.25">
      <c r="A2333" s="17"/>
      <c r="B2333" s="226" t="s">
        <v>2254</v>
      </c>
    </row>
    <row r="2334" spans="1:36" x14ac:dyDescent="0.25">
      <c r="A2334" s="17"/>
      <c r="B2334" s="226" t="s">
        <v>2255</v>
      </c>
      <c r="D2334" s="226">
        <v>2</v>
      </c>
      <c r="E2334" s="226">
        <v>2</v>
      </c>
      <c r="F2334" s="226">
        <v>1.3</v>
      </c>
      <c r="G2334" s="226">
        <v>1.3</v>
      </c>
      <c r="H2334" s="226">
        <v>1.3</v>
      </c>
      <c r="I2334" s="226">
        <v>1.3</v>
      </c>
      <c r="J2334" s="226">
        <v>1.3</v>
      </c>
      <c r="K2334" s="226">
        <v>1.3</v>
      </c>
      <c r="L2334" s="226">
        <v>1.3</v>
      </c>
      <c r="M2334" s="226">
        <v>1.3</v>
      </c>
      <c r="N2334" s="226">
        <v>1.3</v>
      </c>
      <c r="O2334" s="226">
        <v>1.3</v>
      </c>
      <c r="P2334" s="226">
        <v>1.3</v>
      </c>
      <c r="Q2334" s="226">
        <v>1.3</v>
      </c>
      <c r="R2334" s="226">
        <v>1.3</v>
      </c>
      <c r="S2334" s="226">
        <v>1.3</v>
      </c>
      <c r="T2334" s="226">
        <v>1.3</v>
      </c>
      <c r="U2334" s="226">
        <v>1.3</v>
      </c>
      <c r="V2334" s="226">
        <v>1.3</v>
      </c>
      <c r="W2334" s="226">
        <v>1.3</v>
      </c>
      <c r="X2334" s="226">
        <v>1.3</v>
      </c>
      <c r="Y2334" s="226">
        <v>1.3</v>
      </c>
      <c r="Z2334" s="226">
        <v>1.3</v>
      </c>
      <c r="AA2334" s="226">
        <v>1.3</v>
      </c>
      <c r="AB2334" s="226">
        <v>1.3</v>
      </c>
      <c r="AC2334" s="226">
        <v>1.3</v>
      </c>
      <c r="AD2334" s="226">
        <v>1.3</v>
      </c>
      <c r="AE2334" s="226">
        <v>1.3</v>
      </c>
      <c r="AF2334" s="226">
        <v>1.3</v>
      </c>
      <c r="AG2334" s="226">
        <v>1.3</v>
      </c>
      <c r="AH2334" s="226">
        <v>1.3</v>
      </c>
      <c r="AI2334" s="226">
        <v>1.3</v>
      </c>
      <c r="AJ2334" s="226">
        <v>1.3</v>
      </c>
    </row>
    <row r="2335" spans="1:36" x14ac:dyDescent="0.25">
      <c r="A2335" s="17"/>
      <c r="B2335" s="226" t="s">
        <v>2256</v>
      </c>
      <c r="D2335" s="226">
        <v>0</v>
      </c>
      <c r="E2335" s="226">
        <v>0</v>
      </c>
      <c r="F2335" s="226">
        <v>0</v>
      </c>
      <c r="G2335" s="226">
        <v>0</v>
      </c>
      <c r="H2335" s="226">
        <v>0</v>
      </c>
      <c r="I2335" s="226">
        <v>0</v>
      </c>
      <c r="J2335" s="226">
        <v>0</v>
      </c>
      <c r="K2335" s="226">
        <v>0</v>
      </c>
      <c r="L2335" s="226">
        <v>0</v>
      </c>
      <c r="M2335" s="226">
        <v>0</v>
      </c>
      <c r="N2335" s="226">
        <v>0</v>
      </c>
      <c r="O2335" s="226">
        <v>0</v>
      </c>
      <c r="P2335" s="226">
        <v>0</v>
      </c>
      <c r="Q2335" s="226">
        <v>0</v>
      </c>
      <c r="R2335" s="226">
        <v>0</v>
      </c>
      <c r="S2335" s="226">
        <v>0</v>
      </c>
      <c r="T2335" s="226">
        <v>0</v>
      </c>
      <c r="U2335" s="226">
        <v>0</v>
      </c>
      <c r="V2335" s="226">
        <v>0</v>
      </c>
      <c r="W2335" s="226">
        <v>0</v>
      </c>
      <c r="X2335" s="226">
        <v>0</v>
      </c>
      <c r="Y2335" s="226">
        <v>0</v>
      </c>
      <c r="Z2335" s="226">
        <v>0</v>
      </c>
      <c r="AA2335" s="226">
        <v>0</v>
      </c>
      <c r="AB2335" s="226">
        <v>0</v>
      </c>
      <c r="AC2335" s="226">
        <v>0</v>
      </c>
      <c r="AD2335" s="226">
        <v>0</v>
      </c>
      <c r="AE2335" s="226">
        <v>0</v>
      </c>
      <c r="AF2335" s="226">
        <v>0</v>
      </c>
      <c r="AG2335" s="226">
        <v>0</v>
      </c>
      <c r="AH2335" s="226">
        <v>0</v>
      </c>
      <c r="AI2335" s="226">
        <v>0</v>
      </c>
      <c r="AJ2335" s="226">
        <v>0</v>
      </c>
    </row>
    <row r="2336" spans="1:36" x14ac:dyDescent="0.25">
      <c r="A2336" s="17"/>
      <c r="B2336" s="226" t="s">
        <v>2257</v>
      </c>
      <c r="D2336" s="226">
        <v>0</v>
      </c>
      <c r="E2336" s="226">
        <v>0</v>
      </c>
      <c r="F2336" s="226">
        <v>0</v>
      </c>
      <c r="G2336" s="226">
        <v>0</v>
      </c>
      <c r="H2336" s="226">
        <v>0</v>
      </c>
      <c r="I2336" s="226">
        <v>0</v>
      </c>
      <c r="J2336" s="226">
        <v>0</v>
      </c>
      <c r="K2336" s="226">
        <v>0</v>
      </c>
      <c r="L2336" s="226">
        <v>0</v>
      </c>
      <c r="M2336" s="226">
        <v>0</v>
      </c>
      <c r="N2336" s="226">
        <v>0</v>
      </c>
      <c r="O2336" s="226">
        <v>0</v>
      </c>
      <c r="P2336" s="226">
        <v>0</v>
      </c>
      <c r="Q2336" s="226">
        <v>0</v>
      </c>
      <c r="R2336" s="226">
        <v>0</v>
      </c>
      <c r="S2336" s="226">
        <v>0</v>
      </c>
      <c r="T2336" s="226">
        <v>0</v>
      </c>
      <c r="U2336" s="226">
        <v>0</v>
      </c>
      <c r="V2336" s="226">
        <v>0</v>
      </c>
      <c r="W2336" s="226">
        <v>0</v>
      </c>
      <c r="X2336" s="226">
        <v>0</v>
      </c>
      <c r="Y2336" s="226">
        <v>0</v>
      </c>
      <c r="Z2336" s="226">
        <v>0</v>
      </c>
      <c r="AA2336" s="226">
        <v>0</v>
      </c>
      <c r="AB2336" s="226">
        <v>0</v>
      </c>
      <c r="AC2336" s="226">
        <v>0</v>
      </c>
      <c r="AD2336" s="226">
        <v>0</v>
      </c>
      <c r="AE2336" s="226">
        <v>0</v>
      </c>
      <c r="AF2336" s="226">
        <v>0</v>
      </c>
      <c r="AG2336" s="226">
        <v>0</v>
      </c>
      <c r="AH2336" s="226">
        <v>0</v>
      </c>
      <c r="AI2336" s="226">
        <v>0</v>
      </c>
      <c r="AJ2336" s="226">
        <v>0</v>
      </c>
    </row>
    <row r="2337" spans="1:36" x14ac:dyDescent="0.25">
      <c r="A2337" s="17"/>
      <c r="B2337" s="226" t="s">
        <v>2258</v>
      </c>
      <c r="D2337" s="226">
        <v>0</v>
      </c>
      <c r="E2337" s="226">
        <v>0</v>
      </c>
      <c r="F2337" s="226">
        <v>0</v>
      </c>
      <c r="G2337" s="226">
        <v>0</v>
      </c>
      <c r="H2337" s="226">
        <v>0</v>
      </c>
      <c r="I2337" s="226">
        <v>0</v>
      </c>
      <c r="J2337" s="226">
        <v>0</v>
      </c>
      <c r="K2337" s="226">
        <v>0</v>
      </c>
      <c r="L2337" s="226">
        <v>0</v>
      </c>
      <c r="M2337" s="226">
        <v>0</v>
      </c>
      <c r="N2337" s="226">
        <v>0</v>
      </c>
      <c r="O2337" s="226">
        <v>0</v>
      </c>
      <c r="P2337" s="226">
        <v>0</v>
      </c>
      <c r="Q2337" s="226">
        <v>0</v>
      </c>
      <c r="R2337" s="226">
        <v>0</v>
      </c>
      <c r="S2337" s="226">
        <v>0</v>
      </c>
      <c r="T2337" s="226">
        <v>0</v>
      </c>
      <c r="U2337" s="226">
        <v>0</v>
      </c>
      <c r="V2337" s="226">
        <v>0</v>
      </c>
      <c r="W2337" s="226">
        <v>0</v>
      </c>
      <c r="X2337" s="226">
        <v>0</v>
      </c>
      <c r="Y2337" s="226">
        <v>0</v>
      </c>
      <c r="Z2337" s="226">
        <v>0</v>
      </c>
      <c r="AA2337" s="226">
        <v>0</v>
      </c>
      <c r="AB2337" s="226">
        <v>0</v>
      </c>
      <c r="AC2337" s="226">
        <v>0</v>
      </c>
      <c r="AD2337" s="226">
        <v>0</v>
      </c>
      <c r="AE2337" s="226">
        <v>0</v>
      </c>
      <c r="AF2337" s="226">
        <v>0</v>
      </c>
      <c r="AG2337" s="226">
        <v>0</v>
      </c>
      <c r="AH2337" s="226">
        <v>0</v>
      </c>
      <c r="AI2337" s="226">
        <v>0</v>
      </c>
      <c r="AJ2337" s="226">
        <v>0</v>
      </c>
    </row>
    <row r="2338" spans="1:36" x14ac:dyDescent="0.25">
      <c r="A2338" s="17"/>
      <c r="B2338" s="226" t="s">
        <v>2212</v>
      </c>
      <c r="D2338" s="226">
        <v>2</v>
      </c>
      <c r="E2338" s="226">
        <v>2</v>
      </c>
      <c r="F2338" s="226">
        <v>1.3</v>
      </c>
      <c r="G2338" s="226">
        <v>1.3</v>
      </c>
      <c r="H2338" s="226">
        <v>1.3</v>
      </c>
      <c r="I2338" s="226">
        <v>1.3</v>
      </c>
      <c r="J2338" s="226">
        <v>1.3</v>
      </c>
      <c r="K2338" s="226">
        <v>1.3</v>
      </c>
      <c r="L2338" s="226">
        <v>1.3</v>
      </c>
      <c r="M2338" s="226">
        <v>1.3</v>
      </c>
      <c r="N2338" s="226">
        <v>1.3</v>
      </c>
      <c r="O2338" s="226">
        <v>1.3</v>
      </c>
      <c r="P2338" s="226">
        <v>1.3</v>
      </c>
      <c r="Q2338" s="226">
        <v>1.3</v>
      </c>
      <c r="R2338" s="226">
        <v>1.3</v>
      </c>
      <c r="S2338" s="226">
        <v>1.3</v>
      </c>
      <c r="T2338" s="226">
        <v>1.3</v>
      </c>
      <c r="U2338" s="226">
        <v>1.3</v>
      </c>
      <c r="V2338" s="226">
        <v>1.3</v>
      </c>
      <c r="W2338" s="226">
        <v>1.3</v>
      </c>
      <c r="X2338" s="226">
        <v>1.3</v>
      </c>
      <c r="Y2338" s="226">
        <v>1.3</v>
      </c>
      <c r="Z2338" s="226">
        <v>1.3</v>
      </c>
      <c r="AA2338" s="226">
        <v>1.3</v>
      </c>
      <c r="AB2338" s="226">
        <v>1.3</v>
      </c>
      <c r="AC2338" s="226">
        <v>1.3</v>
      </c>
      <c r="AD2338" s="226">
        <v>1.3</v>
      </c>
      <c r="AE2338" s="226">
        <v>1.3</v>
      </c>
      <c r="AF2338" s="226">
        <v>1.3</v>
      </c>
      <c r="AG2338" s="226">
        <v>1.3</v>
      </c>
      <c r="AH2338" s="226">
        <v>1.3</v>
      </c>
      <c r="AI2338" s="226">
        <v>1.3</v>
      </c>
      <c r="AJ2338" s="226">
        <v>1.3</v>
      </c>
    </row>
    <row r="2339" spans="1:36" x14ac:dyDescent="0.25">
      <c r="A2339" s="17"/>
    </row>
    <row r="2340" spans="1:36" x14ac:dyDescent="0.25">
      <c r="A2340" s="17"/>
      <c r="B2340" s="226" t="s">
        <v>2419</v>
      </c>
    </row>
    <row r="2341" spans="1:36" x14ac:dyDescent="0.25">
      <c r="A2341" s="17"/>
      <c r="B2341" s="226" t="s">
        <v>2199</v>
      </c>
    </row>
    <row r="2342" spans="1:36" x14ac:dyDescent="0.25">
      <c r="A2342" s="17"/>
      <c r="D2342" s="226">
        <v>2018</v>
      </c>
      <c r="E2342" s="226">
        <v>2019</v>
      </c>
      <c r="F2342" s="226">
        <v>2020</v>
      </c>
      <c r="G2342" s="226">
        <v>2021</v>
      </c>
      <c r="H2342" s="226">
        <v>2022</v>
      </c>
      <c r="I2342" s="226">
        <v>2023</v>
      </c>
      <c r="J2342" s="226">
        <v>2024</v>
      </c>
      <c r="K2342" s="226">
        <v>2025</v>
      </c>
      <c r="L2342" s="226">
        <v>2026</v>
      </c>
      <c r="M2342" s="226">
        <v>2027</v>
      </c>
      <c r="N2342" s="226">
        <v>2028</v>
      </c>
      <c r="O2342" s="226">
        <v>2029</v>
      </c>
      <c r="P2342" s="226">
        <v>2030</v>
      </c>
      <c r="Q2342" s="226">
        <v>2031</v>
      </c>
      <c r="R2342" s="226">
        <v>2032</v>
      </c>
      <c r="S2342" s="226">
        <v>2033</v>
      </c>
      <c r="T2342" s="226">
        <v>2034</v>
      </c>
      <c r="U2342" s="226">
        <v>2035</v>
      </c>
      <c r="V2342" s="226">
        <v>2036</v>
      </c>
      <c r="W2342" s="226">
        <v>2037</v>
      </c>
      <c r="X2342" s="226">
        <v>2038</v>
      </c>
      <c r="Y2342" s="226">
        <v>2039</v>
      </c>
      <c r="Z2342" s="226">
        <v>2040</v>
      </c>
      <c r="AA2342" s="226">
        <v>2041</v>
      </c>
      <c r="AB2342" s="226">
        <v>2042</v>
      </c>
      <c r="AC2342" s="226">
        <v>2043</v>
      </c>
      <c r="AD2342" s="226">
        <v>2044</v>
      </c>
      <c r="AE2342" s="226">
        <v>2045</v>
      </c>
      <c r="AF2342" s="226">
        <v>2046</v>
      </c>
      <c r="AG2342" s="226">
        <v>2047</v>
      </c>
      <c r="AH2342" s="226">
        <v>2048</v>
      </c>
      <c r="AI2342" s="226">
        <v>2049</v>
      </c>
      <c r="AJ2342" s="226">
        <v>2050</v>
      </c>
    </row>
    <row r="2343" spans="1:36" x14ac:dyDescent="0.25">
      <c r="A2343" s="17"/>
    </row>
    <row r="2344" spans="1:36" x14ac:dyDescent="0.25">
      <c r="A2344" s="17"/>
      <c r="B2344" s="226" t="s">
        <v>2200</v>
      </c>
    </row>
    <row r="2345" spans="1:36" x14ac:dyDescent="0.25">
      <c r="A2345" s="17"/>
      <c r="B2345" s="226" t="s">
        <v>2201</v>
      </c>
      <c r="D2345" s="226">
        <v>351.89600000000002</v>
      </c>
      <c r="E2345" s="226">
        <v>353.07</v>
      </c>
      <c r="F2345" s="226">
        <v>332.49299999999999</v>
      </c>
      <c r="G2345" s="226">
        <v>356.37799999999999</v>
      </c>
      <c r="H2345" s="226">
        <v>361.74099999999999</v>
      </c>
      <c r="I2345" s="226">
        <v>368.28</v>
      </c>
      <c r="J2345" s="226">
        <v>377.35399999999998</v>
      </c>
      <c r="K2345" s="226">
        <v>384.55599999999998</v>
      </c>
      <c r="L2345" s="226">
        <v>391.11200000000002</v>
      </c>
      <c r="M2345" s="226">
        <v>395.86200000000002</v>
      </c>
      <c r="N2345" s="226">
        <v>399.18299999999999</v>
      </c>
      <c r="O2345" s="226">
        <v>405.14400000000001</v>
      </c>
      <c r="P2345" s="226">
        <v>410.62900000000002</v>
      </c>
      <c r="Q2345" s="226">
        <v>415.44600000000003</v>
      </c>
      <c r="R2345" s="226">
        <v>421.76299999999998</v>
      </c>
      <c r="S2345" s="226">
        <v>427.29700000000003</v>
      </c>
      <c r="T2345" s="226">
        <v>433.44900000000001</v>
      </c>
      <c r="U2345" s="226">
        <v>439.97</v>
      </c>
      <c r="V2345" s="226">
        <v>447.22899999999998</v>
      </c>
      <c r="W2345" s="226">
        <v>455.63900000000001</v>
      </c>
      <c r="X2345" s="226">
        <v>463.17399999999998</v>
      </c>
      <c r="Y2345" s="226">
        <v>469.57400000000001</v>
      </c>
      <c r="Z2345" s="226">
        <v>475.09</v>
      </c>
      <c r="AA2345" s="226">
        <v>481.58499999999998</v>
      </c>
      <c r="AB2345" s="226">
        <v>489.61700000000002</v>
      </c>
      <c r="AC2345" s="226">
        <v>498.90800000000002</v>
      </c>
      <c r="AD2345" s="226">
        <v>506.51799999999997</v>
      </c>
      <c r="AE2345" s="226">
        <v>512.59500000000003</v>
      </c>
      <c r="AF2345" s="226">
        <v>519.10299999999995</v>
      </c>
      <c r="AG2345" s="226">
        <v>524.16300000000001</v>
      </c>
      <c r="AH2345" s="226">
        <v>527.00400000000002</v>
      </c>
      <c r="AI2345" s="226">
        <v>531.41200000000003</v>
      </c>
      <c r="AJ2345" s="226">
        <v>541.75400000000002</v>
      </c>
    </row>
    <row r="2346" spans="1:36" x14ac:dyDescent="0.25">
      <c r="A2346" s="17"/>
      <c r="B2346" s="226" t="s">
        <v>2202</v>
      </c>
      <c r="D2346" s="226">
        <v>1469.2919999999999</v>
      </c>
      <c r="E2346" s="226">
        <v>1491.317</v>
      </c>
      <c r="F2346" s="226">
        <v>1414.951</v>
      </c>
      <c r="G2346" s="226">
        <v>1404.155</v>
      </c>
      <c r="H2346" s="226">
        <v>1433.442</v>
      </c>
      <c r="I2346" s="226">
        <v>1458.6489999999999</v>
      </c>
      <c r="J2346" s="226">
        <v>1469.123</v>
      </c>
      <c r="K2346" s="226">
        <v>1467.9939999999999</v>
      </c>
      <c r="L2346" s="226">
        <v>1466.0139999999999</v>
      </c>
      <c r="M2346" s="226">
        <v>1474.5060000000001</v>
      </c>
      <c r="N2346" s="226">
        <v>1476.6849999999999</v>
      </c>
      <c r="O2346" s="226">
        <v>1479.0440000000001</v>
      </c>
      <c r="P2346" s="226">
        <v>1482.123</v>
      </c>
      <c r="Q2346" s="226">
        <v>1496.107</v>
      </c>
      <c r="R2346" s="226">
        <v>1506.0909999999999</v>
      </c>
      <c r="S2346" s="226">
        <v>1516.5440000000001</v>
      </c>
      <c r="T2346" s="226">
        <v>1530.2950000000001</v>
      </c>
      <c r="U2346" s="226">
        <v>1538.1559999999999</v>
      </c>
      <c r="V2346" s="226">
        <v>1542.6790000000001</v>
      </c>
      <c r="W2346" s="226">
        <v>1547.4839999999999</v>
      </c>
      <c r="X2346" s="226">
        <v>1555.434</v>
      </c>
      <c r="Y2346" s="226">
        <v>1561.9449999999999</v>
      </c>
      <c r="Z2346" s="226">
        <v>1565.405</v>
      </c>
      <c r="AA2346" s="226">
        <v>1568.48</v>
      </c>
      <c r="AB2346" s="226">
        <v>1577.0809999999999</v>
      </c>
      <c r="AC2346" s="226">
        <v>1582.8109999999999</v>
      </c>
      <c r="AD2346" s="226">
        <v>1590.778</v>
      </c>
      <c r="AE2346" s="226">
        <v>1598.8409999999999</v>
      </c>
      <c r="AF2346" s="226">
        <v>1607.6610000000001</v>
      </c>
      <c r="AG2346" s="226">
        <v>1615.1980000000001</v>
      </c>
      <c r="AH2346" s="226">
        <v>1621.1479999999999</v>
      </c>
      <c r="AI2346" s="226">
        <v>1625.703</v>
      </c>
      <c r="AJ2346" s="226">
        <v>1626.1659999999999</v>
      </c>
    </row>
    <row r="2347" spans="1:36" x14ac:dyDescent="0.25">
      <c r="A2347" s="17"/>
    </row>
    <row r="2348" spans="1:36" s="21" customFormat="1" x14ac:dyDescent="0.25">
      <c r="A2348" s="17"/>
      <c r="B2348" s="21" t="s">
        <v>2203</v>
      </c>
    </row>
    <row r="2349" spans="1:36" s="21" customFormat="1" x14ac:dyDescent="0.25">
      <c r="A2349" s="21" t="s">
        <v>1984</v>
      </c>
      <c r="B2349" s="21" t="s">
        <v>240</v>
      </c>
      <c r="D2349" s="21">
        <v>123.149</v>
      </c>
      <c r="E2349" s="21">
        <v>134.66300000000001</v>
      </c>
      <c r="F2349" s="21">
        <v>124.04600000000001</v>
      </c>
      <c r="G2349" s="21">
        <v>132.678</v>
      </c>
      <c r="H2349" s="21">
        <v>136.37299999999999</v>
      </c>
      <c r="I2349" s="21">
        <v>139.61099999999999</v>
      </c>
      <c r="J2349" s="21">
        <v>143.18100000000001</v>
      </c>
      <c r="K2349" s="21">
        <v>145.56899999999999</v>
      </c>
      <c r="L2349" s="21">
        <v>147.73400000000001</v>
      </c>
      <c r="M2349" s="21">
        <v>149.29300000000001</v>
      </c>
      <c r="N2349" s="21">
        <v>150.16200000000001</v>
      </c>
      <c r="O2349" s="21">
        <v>151.82499999999999</v>
      </c>
      <c r="P2349" s="21">
        <v>153.32499999999999</v>
      </c>
      <c r="Q2349" s="21">
        <v>154.86600000000001</v>
      </c>
      <c r="R2349" s="21">
        <v>156.708</v>
      </c>
      <c r="S2349" s="21">
        <v>158.267</v>
      </c>
      <c r="T2349" s="21">
        <v>160.065</v>
      </c>
      <c r="U2349" s="21">
        <v>162.02799999999999</v>
      </c>
      <c r="V2349" s="21">
        <v>164.005</v>
      </c>
      <c r="W2349" s="21">
        <v>166.423</v>
      </c>
      <c r="X2349" s="21">
        <v>168.61799999999999</v>
      </c>
      <c r="Y2349" s="21">
        <v>170.352</v>
      </c>
      <c r="Z2349" s="21">
        <v>171.76900000000001</v>
      </c>
      <c r="AA2349" s="21">
        <v>173.48699999999999</v>
      </c>
      <c r="AB2349" s="21">
        <v>175.774</v>
      </c>
      <c r="AC2349" s="21">
        <v>178.37200000000001</v>
      </c>
      <c r="AD2349" s="21">
        <v>180.59</v>
      </c>
      <c r="AE2349" s="21">
        <v>182.28800000000001</v>
      </c>
      <c r="AF2349" s="21">
        <v>184.107</v>
      </c>
      <c r="AG2349" s="21">
        <v>185.452</v>
      </c>
      <c r="AH2349" s="21">
        <v>186.126</v>
      </c>
      <c r="AI2349" s="21">
        <v>187.262</v>
      </c>
      <c r="AJ2349" s="21">
        <v>189.99100000000001</v>
      </c>
    </row>
    <row r="2350" spans="1:36" s="21" customFormat="1" x14ac:dyDescent="0.25">
      <c r="B2350" s="21" t="s">
        <v>2204</v>
      </c>
      <c r="D2350" s="21">
        <v>102.95099999999999</v>
      </c>
      <c r="E2350" s="21">
        <v>105.816</v>
      </c>
      <c r="F2350" s="21">
        <v>101.197</v>
      </c>
      <c r="G2350" s="21">
        <v>98.117999999999995</v>
      </c>
      <c r="H2350" s="21">
        <v>101.047</v>
      </c>
      <c r="I2350" s="21">
        <v>103.886</v>
      </c>
      <c r="J2350" s="21">
        <v>107.227</v>
      </c>
      <c r="K2350" s="21">
        <v>109.494</v>
      </c>
      <c r="L2350" s="21">
        <v>111.036</v>
      </c>
      <c r="M2350" s="21">
        <v>111.86799999999999</v>
      </c>
      <c r="N2350" s="21">
        <v>112.027</v>
      </c>
      <c r="O2350" s="21">
        <v>112.926</v>
      </c>
      <c r="P2350" s="21">
        <v>113.852</v>
      </c>
      <c r="Q2350" s="21">
        <v>114.363</v>
      </c>
      <c r="R2350" s="21">
        <v>115.79300000000001</v>
      </c>
      <c r="S2350" s="21">
        <v>116.871</v>
      </c>
      <c r="T2350" s="21">
        <v>118.45099999999999</v>
      </c>
      <c r="U2350" s="21">
        <v>120.154</v>
      </c>
      <c r="V2350" s="21">
        <v>121.91200000000001</v>
      </c>
      <c r="W2350" s="21">
        <v>123.867</v>
      </c>
      <c r="X2350" s="21">
        <v>125.712</v>
      </c>
      <c r="Y2350" s="21">
        <v>127.274</v>
      </c>
      <c r="Z2350" s="21">
        <v>128.53100000000001</v>
      </c>
      <c r="AA2350" s="21">
        <v>130.08799999999999</v>
      </c>
      <c r="AB2350" s="21">
        <v>132.20500000000001</v>
      </c>
      <c r="AC2350" s="21">
        <v>134.45500000000001</v>
      </c>
      <c r="AD2350" s="21">
        <v>136.42699999999999</v>
      </c>
      <c r="AE2350" s="21">
        <v>138.101</v>
      </c>
      <c r="AF2350" s="21">
        <v>139.86799999999999</v>
      </c>
      <c r="AG2350" s="21">
        <v>141.166</v>
      </c>
      <c r="AH2350" s="21">
        <v>141.98699999999999</v>
      </c>
      <c r="AI2350" s="21">
        <v>143.18799999999999</v>
      </c>
      <c r="AJ2350" s="21">
        <v>145.56200000000001</v>
      </c>
    </row>
    <row r="2351" spans="1:36" s="21" customFormat="1" x14ac:dyDescent="0.25">
      <c r="B2351" s="21" t="s">
        <v>2205</v>
      </c>
      <c r="D2351" s="21">
        <v>13.308</v>
      </c>
      <c r="E2351" s="21">
        <v>13.039</v>
      </c>
      <c r="F2351" s="21">
        <v>12.295</v>
      </c>
      <c r="G2351" s="21">
        <v>12.654</v>
      </c>
      <c r="H2351" s="21">
        <v>12.615</v>
      </c>
      <c r="I2351" s="21">
        <v>12.472</v>
      </c>
      <c r="J2351" s="21">
        <v>12.333</v>
      </c>
      <c r="K2351" s="21">
        <v>12.196</v>
      </c>
      <c r="L2351" s="21">
        <v>12.061</v>
      </c>
      <c r="M2351" s="21">
        <v>11.928000000000001</v>
      </c>
      <c r="N2351" s="21">
        <v>11.792</v>
      </c>
      <c r="O2351" s="21">
        <v>11.657999999999999</v>
      </c>
      <c r="P2351" s="21">
        <v>11.525</v>
      </c>
      <c r="Q2351" s="21">
        <v>11.394</v>
      </c>
      <c r="R2351" s="21">
        <v>11.265000000000001</v>
      </c>
      <c r="S2351" s="21">
        <v>11.137</v>
      </c>
      <c r="T2351" s="21">
        <v>11.012</v>
      </c>
      <c r="U2351" s="21">
        <v>10.888999999999999</v>
      </c>
      <c r="V2351" s="21">
        <v>10.766999999999999</v>
      </c>
      <c r="W2351" s="21">
        <v>10.648999999999999</v>
      </c>
      <c r="X2351" s="21">
        <v>10.532999999999999</v>
      </c>
      <c r="Y2351" s="21">
        <v>10.417</v>
      </c>
      <c r="Z2351" s="21">
        <v>10.301</v>
      </c>
      <c r="AA2351" s="21">
        <v>10.188000000000001</v>
      </c>
      <c r="AB2351" s="21">
        <v>10.079000000000001</v>
      </c>
      <c r="AC2351" s="21">
        <v>9.9730000000000008</v>
      </c>
      <c r="AD2351" s="21">
        <v>9.8719999999999999</v>
      </c>
      <c r="AE2351" s="21">
        <v>9.7720000000000002</v>
      </c>
      <c r="AF2351" s="21">
        <v>9.6750000000000007</v>
      </c>
      <c r="AG2351" s="21">
        <v>9.5779999999999994</v>
      </c>
      <c r="AH2351" s="21">
        <v>9.4809999999999999</v>
      </c>
      <c r="AI2351" s="21">
        <v>9.3859999999999992</v>
      </c>
      <c r="AJ2351" s="21">
        <v>9.2949999999999999</v>
      </c>
    </row>
    <row r="2352" spans="1:36" s="21" customFormat="1" x14ac:dyDescent="0.25">
      <c r="A2352" s="21" t="s">
        <v>2437</v>
      </c>
      <c r="B2352" s="21" t="s">
        <v>2206</v>
      </c>
      <c r="D2352" s="21">
        <v>116.259</v>
      </c>
      <c r="E2352" s="21">
        <v>118.85599999999999</v>
      </c>
      <c r="F2352" s="21">
        <v>113.492</v>
      </c>
      <c r="G2352" s="21">
        <v>110.771</v>
      </c>
      <c r="H2352" s="21">
        <v>113.66200000000001</v>
      </c>
      <c r="I2352" s="21">
        <v>116.357</v>
      </c>
      <c r="J2352" s="21">
        <v>119.56</v>
      </c>
      <c r="K2352" s="21">
        <v>121.69</v>
      </c>
      <c r="L2352" s="21">
        <v>123.09699999999999</v>
      </c>
      <c r="M2352" s="21">
        <v>123.79600000000001</v>
      </c>
      <c r="N2352" s="21">
        <v>123.819</v>
      </c>
      <c r="O2352" s="21">
        <v>124.584</v>
      </c>
      <c r="P2352" s="21">
        <v>125.378</v>
      </c>
      <c r="Q2352" s="21">
        <v>125.75700000000001</v>
      </c>
      <c r="R2352" s="21">
        <v>127.05800000000001</v>
      </c>
      <c r="S2352" s="21">
        <v>128.00700000000001</v>
      </c>
      <c r="T2352" s="21">
        <v>129.46299999999999</v>
      </c>
      <c r="U2352" s="21">
        <v>131.04300000000001</v>
      </c>
      <c r="V2352" s="21">
        <v>132.68</v>
      </c>
      <c r="W2352" s="21">
        <v>134.51499999999999</v>
      </c>
      <c r="X2352" s="21">
        <v>136.244</v>
      </c>
      <c r="Y2352" s="21">
        <v>137.691</v>
      </c>
      <c r="Z2352" s="21">
        <v>138.83199999999999</v>
      </c>
      <c r="AA2352" s="21">
        <v>140.27600000000001</v>
      </c>
      <c r="AB2352" s="21">
        <v>142.28399999999999</v>
      </c>
      <c r="AC2352" s="21">
        <v>144.42699999999999</v>
      </c>
      <c r="AD2352" s="21">
        <v>146.29900000000001</v>
      </c>
      <c r="AE2352" s="21">
        <v>147.87299999999999</v>
      </c>
      <c r="AF2352" s="21">
        <v>149.54300000000001</v>
      </c>
      <c r="AG2352" s="21">
        <v>150.745</v>
      </c>
      <c r="AH2352" s="21">
        <v>151.46799999999999</v>
      </c>
      <c r="AI2352" s="21">
        <v>152.57499999999999</v>
      </c>
      <c r="AJ2352" s="21">
        <v>154.857</v>
      </c>
    </row>
    <row r="2353" spans="1:36" s="21" customFormat="1" x14ac:dyDescent="0.25">
      <c r="A2353" s="21" t="s">
        <v>2439</v>
      </c>
      <c r="B2353" s="21" t="s">
        <v>2228</v>
      </c>
      <c r="D2353" s="21">
        <v>0</v>
      </c>
      <c r="E2353" s="21">
        <v>0</v>
      </c>
      <c r="F2353" s="21">
        <v>0</v>
      </c>
      <c r="G2353" s="21">
        <v>0</v>
      </c>
      <c r="H2353" s="21">
        <v>0</v>
      </c>
      <c r="I2353" s="21">
        <v>0</v>
      </c>
      <c r="J2353" s="21">
        <v>0</v>
      </c>
      <c r="K2353" s="21">
        <v>0</v>
      </c>
      <c r="L2353" s="21">
        <v>0</v>
      </c>
      <c r="M2353" s="21">
        <v>0</v>
      </c>
      <c r="N2353" s="21">
        <v>0</v>
      </c>
      <c r="O2353" s="21">
        <v>0</v>
      </c>
      <c r="P2353" s="21">
        <v>0</v>
      </c>
      <c r="Q2353" s="21">
        <v>0</v>
      </c>
      <c r="R2353" s="21">
        <v>0</v>
      </c>
      <c r="S2353" s="21">
        <v>0</v>
      </c>
      <c r="T2353" s="21">
        <v>0</v>
      </c>
      <c r="U2353" s="21">
        <v>0</v>
      </c>
      <c r="V2353" s="21">
        <v>0</v>
      </c>
      <c r="W2353" s="21">
        <v>0</v>
      </c>
      <c r="X2353" s="21">
        <v>0</v>
      </c>
      <c r="Y2353" s="21">
        <v>0</v>
      </c>
      <c r="Z2353" s="21">
        <v>0</v>
      </c>
      <c r="AA2353" s="21">
        <v>0</v>
      </c>
      <c r="AB2353" s="21">
        <v>0</v>
      </c>
      <c r="AC2353" s="21">
        <v>0</v>
      </c>
      <c r="AD2353" s="21">
        <v>0</v>
      </c>
      <c r="AE2353" s="21">
        <v>0</v>
      </c>
      <c r="AF2353" s="21">
        <v>0</v>
      </c>
      <c r="AG2353" s="21">
        <v>0</v>
      </c>
      <c r="AH2353" s="21">
        <v>0</v>
      </c>
      <c r="AI2353" s="21">
        <v>0</v>
      </c>
      <c r="AJ2353" s="21">
        <v>0</v>
      </c>
    </row>
    <row r="2354" spans="1:36" s="21" customFormat="1" x14ac:dyDescent="0.25">
      <c r="A2354" s="21" t="s">
        <v>2439</v>
      </c>
      <c r="B2354" s="21" t="s">
        <v>2393</v>
      </c>
      <c r="D2354" s="21">
        <v>0</v>
      </c>
      <c r="E2354" s="21">
        <v>0</v>
      </c>
      <c r="F2354" s="21">
        <v>0</v>
      </c>
      <c r="G2354" s="21">
        <v>0</v>
      </c>
      <c r="H2354" s="21">
        <v>0</v>
      </c>
      <c r="I2354" s="21">
        <v>0</v>
      </c>
      <c r="J2354" s="21">
        <v>0</v>
      </c>
      <c r="K2354" s="21">
        <v>0</v>
      </c>
      <c r="L2354" s="21">
        <v>0</v>
      </c>
      <c r="M2354" s="21">
        <v>0</v>
      </c>
      <c r="N2354" s="21">
        <v>0</v>
      </c>
      <c r="O2354" s="21">
        <v>0</v>
      </c>
      <c r="P2354" s="21">
        <v>0</v>
      </c>
      <c r="Q2354" s="21">
        <v>0</v>
      </c>
      <c r="R2354" s="21">
        <v>0</v>
      </c>
      <c r="S2354" s="21">
        <v>0</v>
      </c>
      <c r="T2354" s="21">
        <v>0</v>
      </c>
      <c r="U2354" s="21">
        <v>0</v>
      </c>
      <c r="V2354" s="21">
        <v>0</v>
      </c>
      <c r="W2354" s="21">
        <v>0</v>
      </c>
      <c r="X2354" s="21">
        <v>0</v>
      </c>
      <c r="Y2354" s="21">
        <v>0</v>
      </c>
      <c r="Z2354" s="21">
        <v>0</v>
      </c>
      <c r="AA2354" s="21">
        <v>0</v>
      </c>
      <c r="AB2354" s="21">
        <v>0</v>
      </c>
      <c r="AC2354" s="21">
        <v>0</v>
      </c>
      <c r="AD2354" s="21">
        <v>0</v>
      </c>
      <c r="AE2354" s="21">
        <v>0</v>
      </c>
      <c r="AF2354" s="21">
        <v>0</v>
      </c>
      <c r="AG2354" s="21">
        <v>0</v>
      </c>
      <c r="AH2354" s="21">
        <v>0</v>
      </c>
      <c r="AI2354" s="21">
        <v>0</v>
      </c>
      <c r="AJ2354" s="21">
        <v>0</v>
      </c>
    </row>
    <row r="2355" spans="1:36" s="21" customFormat="1" x14ac:dyDescent="0.25">
      <c r="A2355" s="21" t="s">
        <v>2020</v>
      </c>
      <c r="B2355" s="21" t="s">
        <v>307</v>
      </c>
      <c r="D2355" s="21">
        <v>1E-3</v>
      </c>
      <c r="E2355" s="21">
        <v>1E-3</v>
      </c>
      <c r="F2355" s="21">
        <v>4.0000000000000001E-3</v>
      </c>
      <c r="G2355" s="21">
        <v>5.0000000000000001E-3</v>
      </c>
      <c r="H2355" s="21">
        <v>5.0000000000000001E-3</v>
      </c>
      <c r="I2355" s="21">
        <v>5.0000000000000001E-3</v>
      </c>
      <c r="J2355" s="21">
        <v>5.0000000000000001E-3</v>
      </c>
      <c r="K2355" s="21">
        <v>5.0000000000000001E-3</v>
      </c>
      <c r="L2355" s="21">
        <v>5.0000000000000001E-3</v>
      </c>
      <c r="M2355" s="21">
        <v>5.0000000000000001E-3</v>
      </c>
      <c r="N2355" s="21">
        <v>5.0000000000000001E-3</v>
      </c>
      <c r="O2355" s="21">
        <v>5.0000000000000001E-3</v>
      </c>
      <c r="P2355" s="21">
        <v>5.0000000000000001E-3</v>
      </c>
      <c r="Q2355" s="21">
        <v>5.0000000000000001E-3</v>
      </c>
      <c r="R2355" s="21">
        <v>6.0000000000000001E-3</v>
      </c>
      <c r="S2355" s="21">
        <v>6.0000000000000001E-3</v>
      </c>
      <c r="T2355" s="21">
        <v>6.0000000000000001E-3</v>
      </c>
      <c r="U2355" s="21">
        <v>6.0000000000000001E-3</v>
      </c>
      <c r="V2355" s="21">
        <v>6.0000000000000001E-3</v>
      </c>
      <c r="W2355" s="21">
        <v>6.0000000000000001E-3</v>
      </c>
      <c r="X2355" s="21">
        <v>5.0000000000000001E-3</v>
      </c>
      <c r="Y2355" s="21">
        <v>5.0000000000000001E-3</v>
      </c>
      <c r="Z2355" s="21">
        <v>5.0000000000000001E-3</v>
      </c>
      <c r="AA2355" s="21">
        <v>5.0000000000000001E-3</v>
      </c>
      <c r="AB2355" s="21">
        <v>5.0000000000000001E-3</v>
      </c>
      <c r="AC2355" s="21">
        <v>5.0000000000000001E-3</v>
      </c>
      <c r="AD2355" s="21">
        <v>5.0000000000000001E-3</v>
      </c>
      <c r="AE2355" s="21">
        <v>5.0000000000000001E-3</v>
      </c>
      <c r="AF2355" s="21">
        <v>5.0000000000000001E-3</v>
      </c>
      <c r="AG2355" s="21">
        <v>5.0000000000000001E-3</v>
      </c>
      <c r="AH2355" s="21">
        <v>5.0000000000000001E-3</v>
      </c>
      <c r="AI2355" s="21">
        <v>5.0000000000000001E-3</v>
      </c>
      <c r="AJ2355" s="21">
        <v>5.0000000000000001E-3</v>
      </c>
    </row>
    <row r="2356" spans="1:36" s="21" customFormat="1" x14ac:dyDescent="0.25">
      <c r="A2356" s="21" t="s">
        <v>257</v>
      </c>
      <c r="B2356" s="21" t="s">
        <v>2207</v>
      </c>
      <c r="D2356" s="21">
        <v>0</v>
      </c>
      <c r="E2356" s="21">
        <v>0</v>
      </c>
      <c r="F2356" s="21">
        <v>0</v>
      </c>
      <c r="G2356" s="21">
        <v>0</v>
      </c>
      <c r="H2356" s="21">
        <v>0</v>
      </c>
      <c r="I2356" s="21">
        <v>0</v>
      </c>
      <c r="J2356" s="21">
        <v>0</v>
      </c>
      <c r="K2356" s="21">
        <v>0</v>
      </c>
      <c r="L2356" s="21">
        <v>0</v>
      </c>
      <c r="M2356" s="21">
        <v>0</v>
      </c>
      <c r="N2356" s="21">
        <v>0</v>
      </c>
      <c r="O2356" s="21">
        <v>0</v>
      </c>
      <c r="P2356" s="21">
        <v>0</v>
      </c>
      <c r="Q2356" s="21">
        <v>0</v>
      </c>
      <c r="R2356" s="21">
        <v>0</v>
      </c>
      <c r="S2356" s="21">
        <v>0</v>
      </c>
      <c r="T2356" s="21">
        <v>0</v>
      </c>
      <c r="U2356" s="21">
        <v>0</v>
      </c>
      <c r="V2356" s="21">
        <v>0</v>
      </c>
      <c r="W2356" s="21">
        <v>0</v>
      </c>
      <c r="X2356" s="21">
        <v>0</v>
      </c>
      <c r="Y2356" s="21">
        <v>0</v>
      </c>
      <c r="Z2356" s="21">
        <v>0</v>
      </c>
      <c r="AA2356" s="21">
        <v>0</v>
      </c>
      <c r="AB2356" s="21">
        <v>0</v>
      </c>
      <c r="AC2356" s="21">
        <v>0</v>
      </c>
      <c r="AD2356" s="21">
        <v>0</v>
      </c>
      <c r="AE2356" s="21">
        <v>0</v>
      </c>
      <c r="AF2356" s="21">
        <v>0</v>
      </c>
      <c r="AG2356" s="21">
        <v>0</v>
      </c>
      <c r="AH2356" s="21">
        <v>0</v>
      </c>
      <c r="AI2356" s="21">
        <v>0</v>
      </c>
      <c r="AJ2356" s="21">
        <v>0</v>
      </c>
    </row>
    <row r="2357" spans="1:36" s="21" customFormat="1" x14ac:dyDescent="0.25">
      <c r="A2357" s="21" t="s">
        <v>2438</v>
      </c>
      <c r="B2357" s="21" t="s">
        <v>2208</v>
      </c>
      <c r="D2357" s="21">
        <v>0.82299999999999995</v>
      </c>
      <c r="E2357" s="21">
        <v>1.1240000000000001</v>
      </c>
      <c r="F2357" s="21">
        <v>1.0649999999999999</v>
      </c>
      <c r="G2357" s="21">
        <v>1.0089999999999999</v>
      </c>
      <c r="H2357" s="21">
        <v>0.57999999999999996</v>
      </c>
      <c r="I2357" s="21">
        <v>2.1890000000000001</v>
      </c>
      <c r="J2357" s="21">
        <v>2.2170000000000001</v>
      </c>
      <c r="K2357" s="21">
        <v>2.2400000000000002</v>
      </c>
      <c r="L2357" s="21">
        <v>2.238</v>
      </c>
      <c r="M2357" s="21">
        <v>2.2210000000000001</v>
      </c>
      <c r="N2357" s="21">
        <v>2.1840000000000002</v>
      </c>
      <c r="O2357" s="21">
        <v>2.1680000000000001</v>
      </c>
      <c r="P2357" s="21">
        <v>2.1509999999999998</v>
      </c>
      <c r="Q2357" s="21">
        <v>2.1480000000000001</v>
      </c>
      <c r="R2357" s="21">
        <v>2.149</v>
      </c>
      <c r="S2357" s="21">
        <v>2.15</v>
      </c>
      <c r="T2357" s="21">
        <v>2.1629999999999998</v>
      </c>
      <c r="U2357" s="21">
        <v>2.1760000000000002</v>
      </c>
      <c r="V2357" s="21">
        <v>2.1829999999999998</v>
      </c>
      <c r="W2357" s="21">
        <v>2.19</v>
      </c>
      <c r="X2357" s="21">
        <v>2.202</v>
      </c>
      <c r="Y2357" s="21">
        <v>2.2149999999999999</v>
      </c>
      <c r="Z2357" s="21">
        <v>2.2109999999999999</v>
      </c>
      <c r="AA2357" s="21">
        <v>2.2160000000000002</v>
      </c>
      <c r="AB2357" s="21">
        <v>2.2389999999999999</v>
      </c>
      <c r="AC2357" s="21">
        <v>2.25</v>
      </c>
      <c r="AD2357" s="21">
        <v>2.258</v>
      </c>
      <c r="AE2357" s="21">
        <v>2.2770000000000001</v>
      </c>
      <c r="AF2357" s="21">
        <v>2.2909999999999999</v>
      </c>
      <c r="AG2357" s="21">
        <v>2.3050000000000002</v>
      </c>
      <c r="AH2357" s="21">
        <v>2.3159999999999998</v>
      </c>
      <c r="AI2357" s="21">
        <v>2.3319999999999999</v>
      </c>
      <c r="AJ2357" s="21">
        <v>2.355</v>
      </c>
    </row>
    <row r="2358" spans="1:36" s="21" customFormat="1" x14ac:dyDescent="0.25">
      <c r="A2358" s="21" t="s">
        <v>2209</v>
      </c>
      <c r="B2358" s="21" t="s">
        <v>2209</v>
      </c>
      <c r="D2358" s="21">
        <v>0</v>
      </c>
      <c r="E2358" s="21">
        <v>0</v>
      </c>
      <c r="F2358" s="21">
        <v>0</v>
      </c>
      <c r="G2358" s="21">
        <v>0</v>
      </c>
      <c r="H2358" s="21">
        <v>0</v>
      </c>
      <c r="I2358" s="21">
        <v>0</v>
      </c>
      <c r="J2358" s="21">
        <v>0</v>
      </c>
      <c r="K2358" s="21">
        <v>0</v>
      </c>
      <c r="L2358" s="21">
        <v>0</v>
      </c>
      <c r="M2358" s="21">
        <v>0</v>
      </c>
      <c r="N2358" s="21">
        <v>0</v>
      </c>
      <c r="O2358" s="21">
        <v>0</v>
      </c>
      <c r="P2358" s="21">
        <v>0</v>
      </c>
      <c r="Q2358" s="21">
        <v>0</v>
      </c>
      <c r="R2358" s="21">
        <v>0</v>
      </c>
      <c r="S2358" s="21">
        <v>0</v>
      </c>
      <c r="T2358" s="21">
        <v>0</v>
      </c>
      <c r="U2358" s="21">
        <v>0</v>
      </c>
      <c r="V2358" s="21">
        <v>0</v>
      </c>
      <c r="W2358" s="21">
        <v>0</v>
      </c>
      <c r="X2358" s="21">
        <v>0</v>
      </c>
      <c r="Y2358" s="21">
        <v>0</v>
      </c>
      <c r="Z2358" s="21">
        <v>0</v>
      </c>
      <c r="AA2358" s="21">
        <v>0</v>
      </c>
      <c r="AB2358" s="21">
        <v>0</v>
      </c>
      <c r="AC2358" s="21">
        <v>0</v>
      </c>
      <c r="AD2358" s="21">
        <v>0</v>
      </c>
      <c r="AE2358" s="21">
        <v>0</v>
      </c>
      <c r="AF2358" s="21">
        <v>0</v>
      </c>
      <c r="AG2358" s="21">
        <v>0</v>
      </c>
      <c r="AH2358" s="21">
        <v>0</v>
      </c>
      <c r="AI2358" s="21">
        <v>0</v>
      </c>
      <c r="AJ2358" s="21">
        <v>0</v>
      </c>
    </row>
    <row r="2359" spans="1:36" s="21" customFormat="1" x14ac:dyDescent="0.25">
      <c r="A2359" s="21" t="s">
        <v>2210</v>
      </c>
      <c r="B2359" s="21" t="s">
        <v>2210</v>
      </c>
      <c r="D2359" s="21">
        <v>0</v>
      </c>
      <c r="E2359" s="21">
        <v>0</v>
      </c>
      <c r="F2359" s="21">
        <v>0</v>
      </c>
      <c r="G2359" s="21">
        <v>0</v>
      </c>
      <c r="H2359" s="21">
        <v>0</v>
      </c>
      <c r="I2359" s="21">
        <v>0</v>
      </c>
      <c r="J2359" s="21">
        <v>0</v>
      </c>
      <c r="K2359" s="21">
        <v>0</v>
      </c>
      <c r="L2359" s="21">
        <v>0</v>
      </c>
      <c r="M2359" s="21">
        <v>0</v>
      </c>
      <c r="N2359" s="21">
        <v>0</v>
      </c>
      <c r="O2359" s="21">
        <v>0</v>
      </c>
      <c r="P2359" s="21">
        <v>0</v>
      </c>
      <c r="Q2359" s="21">
        <v>0</v>
      </c>
      <c r="R2359" s="21">
        <v>0</v>
      </c>
      <c r="S2359" s="21">
        <v>0</v>
      </c>
      <c r="T2359" s="21">
        <v>0</v>
      </c>
      <c r="U2359" s="21">
        <v>0</v>
      </c>
      <c r="V2359" s="21">
        <v>0</v>
      </c>
      <c r="W2359" s="21">
        <v>0</v>
      </c>
      <c r="X2359" s="21">
        <v>0</v>
      </c>
      <c r="Y2359" s="21">
        <v>0</v>
      </c>
      <c r="Z2359" s="21">
        <v>0</v>
      </c>
      <c r="AA2359" s="21">
        <v>0</v>
      </c>
      <c r="AB2359" s="21">
        <v>0</v>
      </c>
      <c r="AC2359" s="21">
        <v>0</v>
      </c>
      <c r="AD2359" s="21">
        <v>0</v>
      </c>
      <c r="AE2359" s="21">
        <v>0</v>
      </c>
      <c r="AF2359" s="21">
        <v>0</v>
      </c>
      <c r="AG2359" s="21">
        <v>0</v>
      </c>
      <c r="AH2359" s="21">
        <v>0</v>
      </c>
      <c r="AI2359" s="21">
        <v>0</v>
      </c>
      <c r="AJ2359" s="21">
        <v>0</v>
      </c>
    </row>
    <row r="2360" spans="1:36" s="21" customFormat="1" x14ac:dyDescent="0.25">
      <c r="A2360" s="21" t="s">
        <v>2212</v>
      </c>
      <c r="B2360" s="21" t="s">
        <v>2212</v>
      </c>
      <c r="D2360" s="21">
        <v>240.232</v>
      </c>
      <c r="E2360" s="21">
        <v>254.64400000000001</v>
      </c>
      <c r="F2360" s="21">
        <v>238.607</v>
      </c>
      <c r="G2360" s="21">
        <v>244.464</v>
      </c>
      <c r="H2360" s="21">
        <v>250.62</v>
      </c>
      <c r="I2360" s="21">
        <v>258.16199999999998</v>
      </c>
      <c r="J2360" s="21">
        <v>264.96300000000002</v>
      </c>
      <c r="K2360" s="21">
        <v>269.50400000000002</v>
      </c>
      <c r="L2360" s="21">
        <v>273.07400000000001</v>
      </c>
      <c r="M2360" s="21">
        <v>275.315</v>
      </c>
      <c r="N2360" s="21">
        <v>276.17</v>
      </c>
      <c r="O2360" s="21">
        <v>278.58199999999999</v>
      </c>
      <c r="P2360" s="21">
        <v>280.85899999999998</v>
      </c>
      <c r="Q2360" s="21">
        <v>282.77699999999999</v>
      </c>
      <c r="R2360" s="21">
        <v>285.92</v>
      </c>
      <c r="S2360" s="21">
        <v>288.43</v>
      </c>
      <c r="T2360" s="21">
        <v>291.697</v>
      </c>
      <c r="U2360" s="21">
        <v>295.25200000000001</v>
      </c>
      <c r="V2360" s="21">
        <v>298.87299999999999</v>
      </c>
      <c r="W2360" s="21">
        <v>303.13400000000001</v>
      </c>
      <c r="X2360" s="21">
        <v>307.07</v>
      </c>
      <c r="Y2360" s="21">
        <v>310.26400000000001</v>
      </c>
      <c r="Z2360" s="21">
        <v>312.81700000000001</v>
      </c>
      <c r="AA2360" s="21">
        <v>315.98399999999998</v>
      </c>
      <c r="AB2360" s="21">
        <v>320.303</v>
      </c>
      <c r="AC2360" s="21">
        <v>325.05500000000001</v>
      </c>
      <c r="AD2360" s="21">
        <v>329.15199999999999</v>
      </c>
      <c r="AE2360" s="21">
        <v>332.44299999999998</v>
      </c>
      <c r="AF2360" s="21">
        <v>335.947</v>
      </c>
      <c r="AG2360" s="21">
        <v>338.50700000000001</v>
      </c>
      <c r="AH2360" s="21">
        <v>339.916</v>
      </c>
      <c r="AI2360" s="21">
        <v>342.17500000000001</v>
      </c>
      <c r="AJ2360" s="21">
        <v>347.20800000000003</v>
      </c>
    </row>
    <row r="2361" spans="1:36" x14ac:dyDescent="0.25">
      <c r="A2361" s="17"/>
    </row>
    <row r="2362" spans="1:36" x14ac:dyDescent="0.25">
      <c r="A2362" s="17"/>
      <c r="B2362" s="226" t="s">
        <v>2213</v>
      </c>
    </row>
    <row r="2363" spans="1:36" x14ac:dyDescent="0.25">
      <c r="A2363" s="17"/>
      <c r="B2363" s="226" t="s">
        <v>240</v>
      </c>
      <c r="D2363" s="226">
        <v>0.35</v>
      </c>
      <c r="E2363" s="226">
        <v>0.38100000000000001</v>
      </c>
      <c r="F2363" s="226">
        <v>0.373</v>
      </c>
      <c r="G2363" s="226">
        <v>0.372</v>
      </c>
      <c r="H2363" s="226">
        <v>0.377</v>
      </c>
      <c r="I2363" s="226">
        <v>0.379</v>
      </c>
      <c r="J2363" s="226">
        <v>0.379</v>
      </c>
      <c r="K2363" s="226">
        <v>0.379</v>
      </c>
      <c r="L2363" s="226">
        <v>0.378</v>
      </c>
      <c r="M2363" s="226">
        <v>0.377</v>
      </c>
      <c r="N2363" s="226">
        <v>0.376</v>
      </c>
      <c r="O2363" s="226">
        <v>0.375</v>
      </c>
      <c r="P2363" s="226">
        <v>0.373</v>
      </c>
      <c r="Q2363" s="226">
        <v>0.373</v>
      </c>
      <c r="R2363" s="226">
        <v>0.372</v>
      </c>
      <c r="S2363" s="226">
        <v>0.37</v>
      </c>
      <c r="T2363" s="226">
        <v>0.36899999999999999</v>
      </c>
      <c r="U2363" s="226">
        <v>0.36799999999999999</v>
      </c>
      <c r="V2363" s="226">
        <v>0.36699999999999999</v>
      </c>
      <c r="W2363" s="226">
        <v>0.36499999999999999</v>
      </c>
      <c r="X2363" s="226">
        <v>0.36399999999999999</v>
      </c>
      <c r="Y2363" s="226">
        <v>0.36299999999999999</v>
      </c>
      <c r="Z2363" s="226">
        <v>0.36199999999999999</v>
      </c>
      <c r="AA2363" s="226">
        <v>0.36</v>
      </c>
      <c r="AB2363" s="226">
        <v>0.35899999999999999</v>
      </c>
      <c r="AC2363" s="226">
        <v>0.35799999999999998</v>
      </c>
      <c r="AD2363" s="226">
        <v>0.35699999999999998</v>
      </c>
      <c r="AE2363" s="226">
        <v>0.35599999999999998</v>
      </c>
      <c r="AF2363" s="226">
        <v>0.35499999999999998</v>
      </c>
      <c r="AG2363" s="226">
        <v>0.35399999999999998</v>
      </c>
      <c r="AH2363" s="226">
        <v>0.35299999999999998</v>
      </c>
      <c r="AI2363" s="226">
        <v>0.35199999999999998</v>
      </c>
      <c r="AJ2363" s="226">
        <v>0.35099999999999998</v>
      </c>
    </row>
    <row r="2364" spans="1:36" x14ac:dyDescent="0.25">
      <c r="A2364" s="17"/>
      <c r="B2364" s="226" t="s">
        <v>2204</v>
      </c>
      <c r="D2364" s="226">
        <v>0.29299999999999998</v>
      </c>
      <c r="E2364" s="226">
        <v>0.3</v>
      </c>
      <c r="F2364" s="226">
        <v>0.30399999999999999</v>
      </c>
      <c r="G2364" s="226">
        <v>0.27500000000000002</v>
      </c>
      <c r="H2364" s="226">
        <v>0.27900000000000003</v>
      </c>
      <c r="I2364" s="226">
        <v>0.28199999999999997</v>
      </c>
      <c r="J2364" s="226">
        <v>0.28399999999999997</v>
      </c>
      <c r="K2364" s="226">
        <v>0.28499999999999998</v>
      </c>
      <c r="L2364" s="226">
        <v>0.28399999999999997</v>
      </c>
      <c r="M2364" s="226">
        <v>0.28299999999999997</v>
      </c>
      <c r="N2364" s="226">
        <v>0.28100000000000003</v>
      </c>
      <c r="O2364" s="226">
        <v>0.27900000000000003</v>
      </c>
      <c r="P2364" s="226">
        <v>0.27700000000000002</v>
      </c>
      <c r="Q2364" s="226">
        <v>0.27500000000000002</v>
      </c>
      <c r="R2364" s="226">
        <v>0.27500000000000002</v>
      </c>
      <c r="S2364" s="226">
        <v>0.27400000000000002</v>
      </c>
      <c r="T2364" s="226">
        <v>0.27300000000000002</v>
      </c>
      <c r="U2364" s="226">
        <v>0.27300000000000002</v>
      </c>
      <c r="V2364" s="226">
        <v>0.27300000000000002</v>
      </c>
      <c r="W2364" s="226">
        <v>0.27200000000000002</v>
      </c>
      <c r="X2364" s="226">
        <v>0.27100000000000002</v>
      </c>
      <c r="Y2364" s="226">
        <v>0.27100000000000002</v>
      </c>
      <c r="Z2364" s="226">
        <v>0.27100000000000002</v>
      </c>
      <c r="AA2364" s="226">
        <v>0.27</v>
      </c>
      <c r="AB2364" s="226">
        <v>0.27</v>
      </c>
      <c r="AC2364" s="226">
        <v>0.26900000000000002</v>
      </c>
      <c r="AD2364" s="226">
        <v>0.26900000000000002</v>
      </c>
      <c r="AE2364" s="226">
        <v>0.26900000000000002</v>
      </c>
      <c r="AF2364" s="226">
        <v>0.26900000000000002</v>
      </c>
      <c r="AG2364" s="226">
        <v>0.26900000000000002</v>
      </c>
      <c r="AH2364" s="226">
        <v>0.26900000000000002</v>
      </c>
      <c r="AI2364" s="226">
        <v>0.26900000000000002</v>
      </c>
      <c r="AJ2364" s="226">
        <v>0.26900000000000002</v>
      </c>
    </row>
    <row r="2365" spans="1:36" x14ac:dyDescent="0.25">
      <c r="A2365" s="17"/>
      <c r="B2365" s="226" t="s">
        <v>2205</v>
      </c>
      <c r="D2365" s="226">
        <v>3.7999999999999999E-2</v>
      </c>
      <c r="E2365" s="226">
        <v>3.6999999999999998E-2</v>
      </c>
      <c r="F2365" s="226">
        <v>3.6999999999999998E-2</v>
      </c>
      <c r="G2365" s="226">
        <v>3.5999999999999997E-2</v>
      </c>
      <c r="H2365" s="226">
        <v>3.5000000000000003E-2</v>
      </c>
      <c r="I2365" s="226">
        <v>3.4000000000000002E-2</v>
      </c>
      <c r="J2365" s="226">
        <v>3.3000000000000002E-2</v>
      </c>
      <c r="K2365" s="226">
        <v>3.2000000000000001E-2</v>
      </c>
      <c r="L2365" s="226">
        <v>3.1E-2</v>
      </c>
      <c r="M2365" s="226">
        <v>0.03</v>
      </c>
      <c r="N2365" s="226">
        <v>0.03</v>
      </c>
      <c r="O2365" s="226">
        <v>2.9000000000000001E-2</v>
      </c>
      <c r="P2365" s="226">
        <v>2.8000000000000001E-2</v>
      </c>
      <c r="Q2365" s="226">
        <v>2.7E-2</v>
      </c>
      <c r="R2365" s="226">
        <v>2.7E-2</v>
      </c>
      <c r="S2365" s="226">
        <v>2.5999999999999999E-2</v>
      </c>
      <c r="T2365" s="226">
        <v>2.5000000000000001E-2</v>
      </c>
      <c r="U2365" s="226">
        <v>2.5000000000000001E-2</v>
      </c>
      <c r="V2365" s="226">
        <v>2.4E-2</v>
      </c>
      <c r="W2365" s="226">
        <v>2.3E-2</v>
      </c>
      <c r="X2365" s="226">
        <v>2.3E-2</v>
      </c>
      <c r="Y2365" s="226">
        <v>2.1999999999999999E-2</v>
      </c>
      <c r="Z2365" s="226">
        <v>2.1999999999999999E-2</v>
      </c>
      <c r="AA2365" s="226">
        <v>2.1000000000000001E-2</v>
      </c>
      <c r="AB2365" s="226">
        <v>2.1000000000000001E-2</v>
      </c>
      <c r="AC2365" s="226">
        <v>0.02</v>
      </c>
      <c r="AD2365" s="226">
        <v>1.9E-2</v>
      </c>
      <c r="AE2365" s="226">
        <v>1.9E-2</v>
      </c>
      <c r="AF2365" s="226">
        <v>1.9E-2</v>
      </c>
      <c r="AG2365" s="226">
        <v>1.7999999999999999E-2</v>
      </c>
      <c r="AH2365" s="226">
        <v>1.7999999999999999E-2</v>
      </c>
      <c r="AI2365" s="226">
        <v>1.7999999999999999E-2</v>
      </c>
      <c r="AJ2365" s="226">
        <v>1.7000000000000001E-2</v>
      </c>
    </row>
    <row r="2366" spans="1:36" x14ac:dyDescent="0.25">
      <c r="A2366" s="17"/>
      <c r="B2366" s="226" t="s">
        <v>2228</v>
      </c>
      <c r="D2366" s="226">
        <v>0</v>
      </c>
      <c r="E2366" s="226">
        <v>0</v>
      </c>
      <c r="F2366" s="226">
        <v>0</v>
      </c>
      <c r="G2366" s="226">
        <v>0</v>
      </c>
      <c r="H2366" s="226">
        <v>0</v>
      </c>
      <c r="I2366" s="226">
        <v>0</v>
      </c>
      <c r="J2366" s="226">
        <v>0</v>
      </c>
      <c r="K2366" s="226">
        <v>0</v>
      </c>
      <c r="L2366" s="226">
        <v>0</v>
      </c>
      <c r="M2366" s="226">
        <v>0</v>
      </c>
      <c r="N2366" s="226">
        <v>0</v>
      </c>
      <c r="O2366" s="226">
        <v>0</v>
      </c>
      <c r="P2366" s="226">
        <v>0</v>
      </c>
      <c r="Q2366" s="226">
        <v>0</v>
      </c>
      <c r="R2366" s="226">
        <v>0</v>
      </c>
      <c r="S2366" s="226">
        <v>0</v>
      </c>
      <c r="T2366" s="226">
        <v>0</v>
      </c>
      <c r="U2366" s="226">
        <v>0</v>
      </c>
      <c r="V2366" s="226">
        <v>0</v>
      </c>
      <c r="W2366" s="226">
        <v>0</v>
      </c>
      <c r="X2366" s="226">
        <v>0</v>
      </c>
      <c r="Y2366" s="226">
        <v>0</v>
      </c>
      <c r="Z2366" s="226">
        <v>0</v>
      </c>
      <c r="AA2366" s="226">
        <v>0</v>
      </c>
      <c r="AB2366" s="226">
        <v>0</v>
      </c>
      <c r="AC2366" s="226">
        <v>0</v>
      </c>
      <c r="AD2366" s="226">
        <v>0</v>
      </c>
      <c r="AE2366" s="226">
        <v>0</v>
      </c>
      <c r="AF2366" s="226">
        <v>0</v>
      </c>
      <c r="AG2366" s="226">
        <v>0</v>
      </c>
      <c r="AH2366" s="226">
        <v>0</v>
      </c>
      <c r="AI2366" s="226">
        <v>0</v>
      </c>
      <c r="AJ2366" s="226">
        <v>0</v>
      </c>
    </row>
    <row r="2367" spans="1:36" x14ac:dyDescent="0.25">
      <c r="A2367" s="17"/>
      <c r="B2367" s="226" t="s">
        <v>2393</v>
      </c>
      <c r="D2367" s="226">
        <v>0</v>
      </c>
      <c r="E2367" s="226">
        <v>0</v>
      </c>
      <c r="F2367" s="226">
        <v>0</v>
      </c>
      <c r="G2367" s="226">
        <v>0</v>
      </c>
      <c r="H2367" s="226">
        <v>0</v>
      </c>
      <c r="I2367" s="226">
        <v>0</v>
      </c>
      <c r="J2367" s="226">
        <v>0</v>
      </c>
      <c r="K2367" s="226">
        <v>0</v>
      </c>
      <c r="L2367" s="226">
        <v>0</v>
      </c>
      <c r="M2367" s="226">
        <v>0</v>
      </c>
      <c r="N2367" s="226">
        <v>0</v>
      </c>
      <c r="O2367" s="226">
        <v>0</v>
      </c>
      <c r="P2367" s="226">
        <v>0</v>
      </c>
      <c r="Q2367" s="226">
        <v>0</v>
      </c>
      <c r="R2367" s="226">
        <v>0</v>
      </c>
      <c r="S2367" s="226">
        <v>0</v>
      </c>
      <c r="T2367" s="226">
        <v>0</v>
      </c>
      <c r="U2367" s="226">
        <v>0</v>
      </c>
      <c r="V2367" s="226">
        <v>0</v>
      </c>
      <c r="W2367" s="226">
        <v>0</v>
      </c>
      <c r="X2367" s="226">
        <v>0</v>
      </c>
      <c r="Y2367" s="226">
        <v>0</v>
      </c>
      <c r="Z2367" s="226">
        <v>0</v>
      </c>
      <c r="AA2367" s="226">
        <v>0</v>
      </c>
      <c r="AB2367" s="226">
        <v>0</v>
      </c>
      <c r="AC2367" s="226">
        <v>0</v>
      </c>
      <c r="AD2367" s="226">
        <v>0</v>
      </c>
      <c r="AE2367" s="226">
        <v>0</v>
      </c>
      <c r="AF2367" s="226">
        <v>0</v>
      </c>
      <c r="AG2367" s="226">
        <v>0</v>
      </c>
      <c r="AH2367" s="226">
        <v>0</v>
      </c>
      <c r="AI2367" s="226">
        <v>0</v>
      </c>
      <c r="AJ2367" s="226">
        <v>0</v>
      </c>
    </row>
    <row r="2368" spans="1:36" x14ac:dyDescent="0.25">
      <c r="A2368" s="17"/>
      <c r="B2368" s="226" t="s">
        <v>307</v>
      </c>
      <c r="D2368" s="226">
        <v>0</v>
      </c>
      <c r="E2368" s="226">
        <v>0</v>
      </c>
      <c r="F2368" s="226">
        <v>0</v>
      </c>
      <c r="G2368" s="226">
        <v>0</v>
      </c>
      <c r="H2368" s="226">
        <v>0</v>
      </c>
      <c r="I2368" s="226">
        <v>0</v>
      </c>
      <c r="J2368" s="226">
        <v>0</v>
      </c>
      <c r="K2368" s="226">
        <v>0</v>
      </c>
      <c r="L2368" s="226">
        <v>0</v>
      </c>
      <c r="M2368" s="226">
        <v>0</v>
      </c>
      <c r="N2368" s="226">
        <v>0</v>
      </c>
      <c r="O2368" s="226">
        <v>0</v>
      </c>
      <c r="P2368" s="226">
        <v>0</v>
      </c>
      <c r="Q2368" s="226">
        <v>0</v>
      </c>
      <c r="R2368" s="226">
        <v>0</v>
      </c>
      <c r="S2368" s="226">
        <v>0</v>
      </c>
      <c r="T2368" s="226">
        <v>0</v>
      </c>
      <c r="U2368" s="226">
        <v>0</v>
      </c>
      <c r="V2368" s="226">
        <v>0</v>
      </c>
      <c r="W2368" s="226">
        <v>0</v>
      </c>
      <c r="X2368" s="226">
        <v>0</v>
      </c>
      <c r="Y2368" s="226">
        <v>0</v>
      </c>
      <c r="Z2368" s="226">
        <v>0</v>
      </c>
      <c r="AA2368" s="226">
        <v>0</v>
      </c>
      <c r="AB2368" s="226">
        <v>0</v>
      </c>
      <c r="AC2368" s="226">
        <v>0</v>
      </c>
      <c r="AD2368" s="226">
        <v>0</v>
      </c>
      <c r="AE2368" s="226">
        <v>0</v>
      </c>
      <c r="AF2368" s="226">
        <v>0</v>
      </c>
      <c r="AG2368" s="226">
        <v>0</v>
      </c>
      <c r="AH2368" s="226">
        <v>0</v>
      </c>
      <c r="AI2368" s="226">
        <v>0</v>
      </c>
      <c r="AJ2368" s="226">
        <v>0</v>
      </c>
    </row>
    <row r="2369" spans="1:36" x14ac:dyDescent="0.25">
      <c r="A2369" s="17"/>
      <c r="B2369" s="226" t="s">
        <v>2207</v>
      </c>
      <c r="D2369" s="226">
        <v>0</v>
      </c>
      <c r="E2369" s="226">
        <v>0</v>
      </c>
      <c r="F2369" s="226">
        <v>0</v>
      </c>
      <c r="G2369" s="226">
        <v>0</v>
      </c>
      <c r="H2369" s="226">
        <v>0</v>
      </c>
      <c r="I2369" s="226">
        <v>0</v>
      </c>
      <c r="J2369" s="226">
        <v>0</v>
      </c>
      <c r="K2369" s="226">
        <v>0</v>
      </c>
      <c r="L2369" s="226">
        <v>0</v>
      </c>
      <c r="M2369" s="226">
        <v>0</v>
      </c>
      <c r="N2369" s="226">
        <v>0</v>
      </c>
      <c r="O2369" s="226">
        <v>0</v>
      </c>
      <c r="P2369" s="226">
        <v>0</v>
      </c>
      <c r="Q2369" s="226">
        <v>0</v>
      </c>
      <c r="R2369" s="226">
        <v>0</v>
      </c>
      <c r="S2369" s="226">
        <v>0</v>
      </c>
      <c r="T2369" s="226">
        <v>0</v>
      </c>
      <c r="U2369" s="226">
        <v>0</v>
      </c>
      <c r="V2369" s="226">
        <v>0</v>
      </c>
      <c r="W2369" s="226">
        <v>0</v>
      </c>
      <c r="X2369" s="226">
        <v>0</v>
      </c>
      <c r="Y2369" s="226">
        <v>0</v>
      </c>
      <c r="Z2369" s="226">
        <v>0</v>
      </c>
      <c r="AA2369" s="226">
        <v>0</v>
      </c>
      <c r="AB2369" s="226">
        <v>0</v>
      </c>
      <c r="AC2369" s="226">
        <v>0</v>
      </c>
      <c r="AD2369" s="226">
        <v>0</v>
      </c>
      <c r="AE2369" s="226">
        <v>0</v>
      </c>
      <c r="AF2369" s="226">
        <v>0</v>
      </c>
      <c r="AG2369" s="226">
        <v>0</v>
      </c>
      <c r="AH2369" s="226">
        <v>0</v>
      </c>
      <c r="AI2369" s="226">
        <v>0</v>
      </c>
      <c r="AJ2369" s="226">
        <v>0</v>
      </c>
    </row>
    <row r="2370" spans="1:36" x14ac:dyDescent="0.25">
      <c r="A2370" s="17"/>
      <c r="B2370" s="226" t="s">
        <v>2208</v>
      </c>
      <c r="D2370" s="226">
        <v>2E-3</v>
      </c>
      <c r="E2370" s="226">
        <v>3.0000000000000001E-3</v>
      </c>
      <c r="F2370" s="226">
        <v>3.0000000000000001E-3</v>
      </c>
      <c r="G2370" s="226">
        <v>3.0000000000000001E-3</v>
      </c>
      <c r="H2370" s="226">
        <v>2E-3</v>
      </c>
      <c r="I2370" s="226">
        <v>6.0000000000000001E-3</v>
      </c>
      <c r="J2370" s="226">
        <v>6.0000000000000001E-3</v>
      </c>
      <c r="K2370" s="226">
        <v>6.0000000000000001E-3</v>
      </c>
      <c r="L2370" s="226">
        <v>6.0000000000000001E-3</v>
      </c>
      <c r="M2370" s="226">
        <v>6.0000000000000001E-3</v>
      </c>
      <c r="N2370" s="226">
        <v>5.0000000000000001E-3</v>
      </c>
      <c r="O2370" s="226">
        <v>5.0000000000000001E-3</v>
      </c>
      <c r="P2370" s="226">
        <v>5.0000000000000001E-3</v>
      </c>
      <c r="Q2370" s="226">
        <v>5.0000000000000001E-3</v>
      </c>
      <c r="R2370" s="226">
        <v>5.0000000000000001E-3</v>
      </c>
      <c r="S2370" s="226">
        <v>5.0000000000000001E-3</v>
      </c>
      <c r="T2370" s="226">
        <v>5.0000000000000001E-3</v>
      </c>
      <c r="U2370" s="226">
        <v>5.0000000000000001E-3</v>
      </c>
      <c r="V2370" s="226">
        <v>5.0000000000000001E-3</v>
      </c>
      <c r="W2370" s="226">
        <v>5.0000000000000001E-3</v>
      </c>
      <c r="X2370" s="226">
        <v>5.0000000000000001E-3</v>
      </c>
      <c r="Y2370" s="226">
        <v>5.0000000000000001E-3</v>
      </c>
      <c r="Z2370" s="226">
        <v>5.0000000000000001E-3</v>
      </c>
      <c r="AA2370" s="226">
        <v>5.0000000000000001E-3</v>
      </c>
      <c r="AB2370" s="226">
        <v>5.0000000000000001E-3</v>
      </c>
      <c r="AC2370" s="226">
        <v>5.0000000000000001E-3</v>
      </c>
      <c r="AD2370" s="226">
        <v>4.0000000000000001E-3</v>
      </c>
      <c r="AE2370" s="226">
        <v>4.0000000000000001E-3</v>
      </c>
      <c r="AF2370" s="226">
        <v>4.0000000000000001E-3</v>
      </c>
      <c r="AG2370" s="226">
        <v>4.0000000000000001E-3</v>
      </c>
      <c r="AH2370" s="226">
        <v>4.0000000000000001E-3</v>
      </c>
      <c r="AI2370" s="226">
        <v>4.0000000000000001E-3</v>
      </c>
      <c r="AJ2370" s="226">
        <v>4.0000000000000001E-3</v>
      </c>
    </row>
    <row r="2371" spans="1:36" x14ac:dyDescent="0.25">
      <c r="A2371" s="17"/>
      <c r="B2371" s="226" t="s">
        <v>2209</v>
      </c>
      <c r="D2371" s="226">
        <v>0</v>
      </c>
      <c r="E2371" s="226">
        <v>0</v>
      </c>
      <c r="F2371" s="226">
        <v>0</v>
      </c>
      <c r="G2371" s="226">
        <v>0</v>
      </c>
      <c r="H2371" s="226">
        <v>0</v>
      </c>
      <c r="I2371" s="226">
        <v>0</v>
      </c>
      <c r="J2371" s="226">
        <v>0</v>
      </c>
      <c r="K2371" s="226">
        <v>0</v>
      </c>
      <c r="L2371" s="226">
        <v>0</v>
      </c>
      <c r="M2371" s="226">
        <v>0</v>
      </c>
      <c r="N2371" s="226">
        <v>0</v>
      </c>
      <c r="O2371" s="226">
        <v>0</v>
      </c>
      <c r="P2371" s="226">
        <v>0</v>
      </c>
      <c r="Q2371" s="226">
        <v>0</v>
      </c>
      <c r="R2371" s="226">
        <v>0</v>
      </c>
      <c r="S2371" s="226">
        <v>0</v>
      </c>
      <c r="T2371" s="226">
        <v>0</v>
      </c>
      <c r="U2371" s="226">
        <v>0</v>
      </c>
      <c r="V2371" s="226">
        <v>0</v>
      </c>
      <c r="W2371" s="226">
        <v>0</v>
      </c>
      <c r="X2371" s="226">
        <v>0</v>
      </c>
      <c r="Y2371" s="226">
        <v>0</v>
      </c>
      <c r="Z2371" s="226">
        <v>0</v>
      </c>
      <c r="AA2371" s="226">
        <v>0</v>
      </c>
      <c r="AB2371" s="226">
        <v>0</v>
      </c>
      <c r="AC2371" s="226">
        <v>0</v>
      </c>
      <c r="AD2371" s="226">
        <v>0</v>
      </c>
      <c r="AE2371" s="226">
        <v>0</v>
      </c>
      <c r="AF2371" s="226">
        <v>0</v>
      </c>
      <c r="AG2371" s="226">
        <v>0</v>
      </c>
      <c r="AH2371" s="226">
        <v>0</v>
      </c>
      <c r="AI2371" s="226">
        <v>0</v>
      </c>
      <c r="AJ2371" s="226">
        <v>0</v>
      </c>
    </row>
    <row r="2372" spans="1:36" x14ac:dyDescent="0.25">
      <c r="A2372" s="17"/>
      <c r="B2372" s="226" t="s">
        <v>2210</v>
      </c>
      <c r="D2372" s="226">
        <v>0</v>
      </c>
      <c r="E2372" s="226">
        <v>0</v>
      </c>
      <c r="F2372" s="226">
        <v>0</v>
      </c>
      <c r="G2372" s="226">
        <v>0</v>
      </c>
      <c r="H2372" s="226">
        <v>0</v>
      </c>
      <c r="I2372" s="226">
        <v>0</v>
      </c>
      <c r="J2372" s="226">
        <v>0</v>
      </c>
      <c r="K2372" s="226">
        <v>0</v>
      </c>
      <c r="L2372" s="226">
        <v>0</v>
      </c>
      <c r="M2372" s="226">
        <v>0</v>
      </c>
      <c r="N2372" s="226">
        <v>0</v>
      </c>
      <c r="O2372" s="226">
        <v>0</v>
      </c>
      <c r="P2372" s="226">
        <v>0</v>
      </c>
      <c r="Q2372" s="226">
        <v>0</v>
      </c>
      <c r="R2372" s="226">
        <v>0</v>
      </c>
      <c r="S2372" s="226">
        <v>0</v>
      </c>
      <c r="T2372" s="226">
        <v>0</v>
      </c>
      <c r="U2372" s="226">
        <v>0</v>
      </c>
      <c r="V2372" s="226">
        <v>0</v>
      </c>
      <c r="W2372" s="226">
        <v>0</v>
      </c>
      <c r="X2372" s="226">
        <v>0</v>
      </c>
      <c r="Y2372" s="226">
        <v>0</v>
      </c>
      <c r="Z2372" s="226">
        <v>0</v>
      </c>
      <c r="AA2372" s="226">
        <v>0</v>
      </c>
      <c r="AB2372" s="226">
        <v>0</v>
      </c>
      <c r="AC2372" s="226">
        <v>0</v>
      </c>
      <c r="AD2372" s="226">
        <v>0</v>
      </c>
      <c r="AE2372" s="226">
        <v>0</v>
      </c>
      <c r="AF2372" s="226">
        <v>0</v>
      </c>
      <c r="AG2372" s="226">
        <v>0</v>
      </c>
      <c r="AH2372" s="226">
        <v>0</v>
      </c>
      <c r="AI2372" s="226">
        <v>0</v>
      </c>
      <c r="AJ2372" s="226">
        <v>0</v>
      </c>
    </row>
    <row r="2373" spans="1:36" x14ac:dyDescent="0.25">
      <c r="A2373" s="17"/>
    </row>
    <row r="2374" spans="1:36" x14ac:dyDescent="0.25">
      <c r="A2374" s="17"/>
      <c r="B2374" s="226" t="s">
        <v>2273</v>
      </c>
    </row>
    <row r="2375" spans="1:36" x14ac:dyDescent="0.25">
      <c r="A2375" s="17"/>
    </row>
    <row r="2376" spans="1:36" x14ac:dyDescent="0.25">
      <c r="A2376" s="17"/>
      <c r="B2376" s="226" t="s">
        <v>2274</v>
      </c>
    </row>
    <row r="2377" spans="1:36" x14ac:dyDescent="0.25">
      <c r="A2377" s="17"/>
      <c r="B2377" s="226" t="s">
        <v>2275</v>
      </c>
      <c r="D2377" s="226">
        <v>14.065</v>
      </c>
      <c r="E2377" s="226">
        <v>15.663</v>
      </c>
      <c r="F2377" s="226">
        <v>14.294</v>
      </c>
      <c r="G2377" s="226">
        <v>14.351000000000001</v>
      </c>
      <c r="H2377" s="226">
        <v>14.849</v>
      </c>
      <c r="I2377" s="226">
        <v>15.46</v>
      </c>
      <c r="J2377" s="226">
        <v>15.95</v>
      </c>
      <c r="K2377" s="226">
        <v>16.177</v>
      </c>
      <c r="L2377" s="226">
        <v>16.384</v>
      </c>
      <c r="M2377" s="226">
        <v>16.545999999999999</v>
      </c>
      <c r="N2377" s="226">
        <v>16.593</v>
      </c>
      <c r="O2377" s="226">
        <v>16.696000000000002</v>
      </c>
      <c r="P2377" s="226">
        <v>16.792999999999999</v>
      </c>
      <c r="Q2377" s="226">
        <v>16.977</v>
      </c>
      <c r="R2377" s="226">
        <v>17.146000000000001</v>
      </c>
      <c r="S2377" s="226">
        <v>17.294</v>
      </c>
      <c r="T2377" s="226">
        <v>17.488</v>
      </c>
      <c r="U2377" s="226">
        <v>17.715</v>
      </c>
      <c r="V2377" s="226">
        <v>17.882000000000001</v>
      </c>
      <c r="W2377" s="226">
        <v>18.111000000000001</v>
      </c>
      <c r="X2377" s="226">
        <v>18.335999999999999</v>
      </c>
      <c r="Y2377" s="226">
        <v>18.504999999999999</v>
      </c>
      <c r="Z2377" s="226">
        <v>18.637</v>
      </c>
      <c r="AA2377" s="226">
        <v>18.794</v>
      </c>
      <c r="AB2377" s="226">
        <v>19.027000000000001</v>
      </c>
      <c r="AC2377" s="226">
        <v>19.265000000000001</v>
      </c>
      <c r="AD2377" s="226">
        <v>19.518000000000001</v>
      </c>
      <c r="AE2377" s="226">
        <v>19.715</v>
      </c>
      <c r="AF2377" s="226">
        <v>19.922999999999998</v>
      </c>
      <c r="AG2377" s="226">
        <v>20.085000000000001</v>
      </c>
      <c r="AH2377" s="226">
        <v>20.193000000000001</v>
      </c>
      <c r="AI2377" s="226">
        <v>20.338999999999999</v>
      </c>
      <c r="AJ2377" s="226">
        <v>20.56</v>
      </c>
    </row>
    <row r="2378" spans="1:36" x14ac:dyDescent="0.25">
      <c r="A2378" s="17"/>
      <c r="B2378" s="226" t="s">
        <v>2276</v>
      </c>
      <c r="D2378" s="226">
        <v>18.393999999999998</v>
      </c>
      <c r="E2378" s="226">
        <v>20.483000000000001</v>
      </c>
      <c r="F2378" s="226">
        <v>18.693000000000001</v>
      </c>
      <c r="G2378" s="226">
        <v>18.768999999999998</v>
      </c>
      <c r="H2378" s="226">
        <v>19.419</v>
      </c>
      <c r="I2378" s="226">
        <v>20.219000000000001</v>
      </c>
      <c r="J2378" s="226">
        <v>20.86</v>
      </c>
      <c r="K2378" s="226">
        <v>21.155999999999999</v>
      </c>
      <c r="L2378" s="226">
        <v>21.427</v>
      </c>
      <c r="M2378" s="226">
        <v>21.638999999999999</v>
      </c>
      <c r="N2378" s="226">
        <v>21.7</v>
      </c>
      <c r="O2378" s="226">
        <v>21.835000000000001</v>
      </c>
      <c r="P2378" s="226">
        <v>21.962</v>
      </c>
      <c r="Q2378" s="226">
        <v>22.202999999999999</v>
      </c>
      <c r="R2378" s="226">
        <v>22.423999999999999</v>
      </c>
      <c r="S2378" s="226">
        <v>22.617000000000001</v>
      </c>
      <c r="T2378" s="226">
        <v>22.870999999999999</v>
      </c>
      <c r="U2378" s="226">
        <v>23.167000000000002</v>
      </c>
      <c r="V2378" s="226">
        <v>23.385000000000002</v>
      </c>
      <c r="W2378" s="226">
        <v>23.684999999999999</v>
      </c>
      <c r="X2378" s="226">
        <v>23.98</v>
      </c>
      <c r="Y2378" s="226">
        <v>24.201000000000001</v>
      </c>
      <c r="Z2378" s="226">
        <v>24.373000000000001</v>
      </c>
      <c r="AA2378" s="226">
        <v>24.579000000000001</v>
      </c>
      <c r="AB2378" s="226">
        <v>24.882999999999999</v>
      </c>
      <c r="AC2378" s="226">
        <v>25.195</v>
      </c>
      <c r="AD2378" s="226">
        <v>25.524999999999999</v>
      </c>
      <c r="AE2378" s="226">
        <v>25.783000000000001</v>
      </c>
      <c r="AF2378" s="226">
        <v>26.056000000000001</v>
      </c>
      <c r="AG2378" s="226">
        <v>26.266999999999999</v>
      </c>
      <c r="AH2378" s="226">
        <v>26.408000000000001</v>
      </c>
      <c r="AI2378" s="226">
        <v>26.597999999999999</v>
      </c>
      <c r="AJ2378" s="226">
        <v>26.888999999999999</v>
      </c>
    </row>
    <row r="2379" spans="1:36" x14ac:dyDescent="0.25">
      <c r="A2379" s="17"/>
      <c r="B2379" s="226" t="s">
        <v>2277</v>
      </c>
      <c r="D2379" s="226">
        <v>31.555</v>
      </c>
      <c r="E2379" s="226">
        <v>34.710999999999999</v>
      </c>
      <c r="F2379" s="226">
        <v>33.97</v>
      </c>
      <c r="G2379" s="226">
        <v>27.077000000000002</v>
      </c>
      <c r="H2379" s="226">
        <v>28.327000000000002</v>
      </c>
      <c r="I2379" s="226">
        <v>29.844000000000001</v>
      </c>
      <c r="J2379" s="226">
        <v>31.367000000000001</v>
      </c>
      <c r="K2379" s="226">
        <v>32.207999999999998</v>
      </c>
      <c r="L2379" s="226">
        <v>32.462000000000003</v>
      </c>
      <c r="M2379" s="226">
        <v>32.386000000000003</v>
      </c>
      <c r="N2379" s="226">
        <v>31.933</v>
      </c>
      <c r="O2379" s="226">
        <v>31.702000000000002</v>
      </c>
      <c r="P2379" s="226">
        <v>31.585000000000001</v>
      </c>
      <c r="Q2379" s="226">
        <v>31.17</v>
      </c>
      <c r="R2379" s="226">
        <v>31.356000000000002</v>
      </c>
      <c r="S2379" s="226">
        <v>31.338999999999999</v>
      </c>
      <c r="T2379" s="226">
        <v>31.672000000000001</v>
      </c>
      <c r="U2379" s="226">
        <v>32.034999999999997</v>
      </c>
      <c r="V2379" s="226">
        <v>32.326999999999998</v>
      </c>
      <c r="W2379" s="226">
        <v>32.585000000000001</v>
      </c>
      <c r="X2379" s="226">
        <v>32.866</v>
      </c>
      <c r="Y2379" s="226">
        <v>33.125999999999998</v>
      </c>
      <c r="Z2379" s="226">
        <v>33.244</v>
      </c>
      <c r="AA2379" s="226">
        <v>33.463999999999999</v>
      </c>
      <c r="AB2379" s="226">
        <v>33.926000000000002</v>
      </c>
      <c r="AC2379" s="226">
        <v>34.280999999999999</v>
      </c>
      <c r="AD2379" s="226">
        <v>34.677</v>
      </c>
      <c r="AE2379" s="226">
        <v>35.070999999999998</v>
      </c>
      <c r="AF2379" s="226">
        <v>35.475000000000001</v>
      </c>
      <c r="AG2379" s="226">
        <v>35.701000000000001</v>
      </c>
      <c r="AH2379" s="226">
        <v>35.883000000000003</v>
      </c>
      <c r="AI2379" s="226">
        <v>36.133000000000003</v>
      </c>
      <c r="AJ2379" s="226">
        <v>36.392000000000003</v>
      </c>
    </row>
    <row r="2380" spans="1:36" x14ac:dyDescent="0.25">
      <c r="A2380" s="17"/>
      <c r="B2380" s="226" t="s">
        <v>2278</v>
      </c>
      <c r="D2380" s="226">
        <v>0.622</v>
      </c>
      <c r="E2380" s="226">
        <v>0.63</v>
      </c>
      <c r="F2380" s="226">
        <v>0.59599999999999997</v>
      </c>
      <c r="G2380" s="226">
        <v>0.60599999999999998</v>
      </c>
      <c r="H2380" s="226">
        <v>0.61699999999999999</v>
      </c>
      <c r="I2380" s="226">
        <v>0.628</v>
      </c>
      <c r="J2380" s="226">
        <v>0.63600000000000001</v>
      </c>
      <c r="K2380" s="226">
        <v>0.63900000000000001</v>
      </c>
      <c r="L2380" s="226">
        <v>0.64200000000000002</v>
      </c>
      <c r="M2380" s="226">
        <v>0.64800000000000002</v>
      </c>
      <c r="N2380" s="226">
        <v>0.65</v>
      </c>
      <c r="O2380" s="226">
        <v>0.65400000000000003</v>
      </c>
      <c r="P2380" s="226">
        <v>0.65800000000000003</v>
      </c>
      <c r="Q2380" s="226">
        <v>0.66500000000000004</v>
      </c>
      <c r="R2380" s="226">
        <v>0.67100000000000004</v>
      </c>
      <c r="S2380" s="226">
        <v>0.67800000000000005</v>
      </c>
      <c r="T2380" s="226">
        <v>0.68500000000000005</v>
      </c>
      <c r="U2380" s="226">
        <v>0.69099999999999995</v>
      </c>
      <c r="V2380" s="226">
        <v>0.69699999999999995</v>
      </c>
      <c r="W2380" s="226">
        <v>0.70299999999999996</v>
      </c>
      <c r="X2380" s="226">
        <v>0.71</v>
      </c>
      <c r="Y2380" s="226">
        <v>0.71599999999999997</v>
      </c>
      <c r="Z2380" s="226">
        <v>0.72</v>
      </c>
      <c r="AA2380" s="226">
        <v>0.72499999999999998</v>
      </c>
      <c r="AB2380" s="226">
        <v>0.73199999999999998</v>
      </c>
      <c r="AC2380" s="226">
        <v>0.74</v>
      </c>
      <c r="AD2380" s="226">
        <v>0.747</v>
      </c>
      <c r="AE2380" s="226">
        <v>0.753</v>
      </c>
      <c r="AF2380" s="226">
        <v>0.75900000000000001</v>
      </c>
      <c r="AG2380" s="226">
        <v>0.76500000000000001</v>
      </c>
      <c r="AH2380" s="226">
        <v>0.76900000000000002</v>
      </c>
      <c r="AI2380" s="226">
        <v>0.77300000000000002</v>
      </c>
      <c r="AJ2380" s="226">
        <v>0.77900000000000003</v>
      </c>
    </row>
    <row r="2381" spans="1:36" x14ac:dyDescent="0.25">
      <c r="A2381" s="17"/>
      <c r="B2381" s="226" t="s">
        <v>2279</v>
      </c>
      <c r="D2381" s="226">
        <v>3.246</v>
      </c>
      <c r="E2381" s="226">
        <v>3.6150000000000002</v>
      </c>
      <c r="F2381" s="226">
        <v>3.2989999999999999</v>
      </c>
      <c r="G2381" s="226">
        <v>3.3119999999999998</v>
      </c>
      <c r="H2381" s="226">
        <v>3.427</v>
      </c>
      <c r="I2381" s="226">
        <v>3.5680000000000001</v>
      </c>
      <c r="J2381" s="226">
        <v>3.681</v>
      </c>
      <c r="K2381" s="226">
        <v>3.7330000000000001</v>
      </c>
      <c r="L2381" s="226">
        <v>3.7810000000000001</v>
      </c>
      <c r="M2381" s="226">
        <v>3.819</v>
      </c>
      <c r="N2381" s="226">
        <v>3.83</v>
      </c>
      <c r="O2381" s="226">
        <v>3.8530000000000002</v>
      </c>
      <c r="P2381" s="226">
        <v>3.8759999999999999</v>
      </c>
      <c r="Q2381" s="226">
        <v>3.9180000000000001</v>
      </c>
      <c r="R2381" s="226">
        <v>3.9569999999999999</v>
      </c>
      <c r="S2381" s="226">
        <v>3.9910000000000001</v>
      </c>
      <c r="T2381" s="226">
        <v>4.0359999999999996</v>
      </c>
      <c r="U2381" s="226">
        <v>4.0880000000000001</v>
      </c>
      <c r="V2381" s="226">
        <v>4.1269999999999998</v>
      </c>
      <c r="W2381" s="226">
        <v>4.18</v>
      </c>
      <c r="X2381" s="226">
        <v>4.2320000000000002</v>
      </c>
      <c r="Y2381" s="226">
        <v>4.2709999999999999</v>
      </c>
      <c r="Z2381" s="226">
        <v>4.3010000000000002</v>
      </c>
      <c r="AA2381" s="226">
        <v>4.3380000000000001</v>
      </c>
      <c r="AB2381" s="226">
        <v>4.391</v>
      </c>
      <c r="AC2381" s="226">
        <v>4.4459999999999997</v>
      </c>
      <c r="AD2381" s="226">
        <v>4.5049999999999999</v>
      </c>
      <c r="AE2381" s="226">
        <v>4.55</v>
      </c>
      <c r="AF2381" s="226">
        <v>4.5979999999999999</v>
      </c>
      <c r="AG2381" s="226">
        <v>4.6349999999999998</v>
      </c>
      <c r="AH2381" s="226">
        <v>4.66</v>
      </c>
      <c r="AI2381" s="226">
        <v>4.694</v>
      </c>
      <c r="AJ2381" s="226">
        <v>4.7450000000000001</v>
      </c>
    </row>
    <row r="2382" spans="1:36" x14ac:dyDescent="0.25">
      <c r="A2382" s="17"/>
      <c r="B2382" s="226" t="s">
        <v>2280</v>
      </c>
      <c r="D2382" s="226">
        <v>2.036</v>
      </c>
      <c r="E2382" s="226">
        <v>2.2400000000000002</v>
      </c>
      <c r="F2382" s="226">
        <v>2.1920000000000002</v>
      </c>
      <c r="G2382" s="226">
        <v>1.7470000000000001</v>
      </c>
      <c r="H2382" s="226">
        <v>1.8280000000000001</v>
      </c>
      <c r="I2382" s="226">
        <v>1.9259999999999999</v>
      </c>
      <c r="J2382" s="226">
        <v>2.024</v>
      </c>
      <c r="K2382" s="226">
        <v>2.0779999999999998</v>
      </c>
      <c r="L2382" s="226">
        <v>2.0939999999999999</v>
      </c>
      <c r="M2382" s="226">
        <v>2.09</v>
      </c>
      <c r="N2382" s="226">
        <v>2.06</v>
      </c>
      <c r="O2382" s="226">
        <v>2.0449999999999999</v>
      </c>
      <c r="P2382" s="226">
        <v>2.0379999999999998</v>
      </c>
      <c r="Q2382" s="226">
        <v>2.0110000000000001</v>
      </c>
      <c r="R2382" s="226">
        <v>2.0230000000000001</v>
      </c>
      <c r="S2382" s="226">
        <v>2.0219999999999998</v>
      </c>
      <c r="T2382" s="226">
        <v>2.044</v>
      </c>
      <c r="U2382" s="226">
        <v>2.0670000000000002</v>
      </c>
      <c r="V2382" s="226">
        <v>2.0859999999999999</v>
      </c>
      <c r="W2382" s="226">
        <v>2.1019999999999999</v>
      </c>
      <c r="X2382" s="226">
        <v>2.121</v>
      </c>
      <c r="Y2382" s="226">
        <v>2.137</v>
      </c>
      <c r="Z2382" s="226">
        <v>2.145</v>
      </c>
      <c r="AA2382" s="226">
        <v>2.1589999999999998</v>
      </c>
      <c r="AB2382" s="226">
        <v>2.1890000000000001</v>
      </c>
      <c r="AC2382" s="226">
        <v>2.2120000000000002</v>
      </c>
      <c r="AD2382" s="226">
        <v>2.2370000000000001</v>
      </c>
      <c r="AE2382" s="226">
        <v>2.2629999999999999</v>
      </c>
      <c r="AF2382" s="226">
        <v>2.2890000000000001</v>
      </c>
      <c r="AG2382" s="226">
        <v>2.3029999999999999</v>
      </c>
      <c r="AH2382" s="226">
        <v>2.3149999999999999</v>
      </c>
      <c r="AI2382" s="226">
        <v>2.331</v>
      </c>
      <c r="AJ2382" s="226">
        <v>2.3479999999999999</v>
      </c>
    </row>
    <row r="2383" spans="1:36" x14ac:dyDescent="0.25">
      <c r="A2383" s="17"/>
      <c r="B2383" s="226" t="s">
        <v>2281</v>
      </c>
      <c r="D2383" s="226">
        <v>0</v>
      </c>
      <c r="E2383" s="226">
        <v>0</v>
      </c>
      <c r="F2383" s="226">
        <v>0</v>
      </c>
      <c r="G2383" s="226">
        <v>0</v>
      </c>
      <c r="H2383" s="226">
        <v>0</v>
      </c>
      <c r="I2383" s="226">
        <v>0</v>
      </c>
      <c r="J2383" s="226">
        <v>0</v>
      </c>
      <c r="K2383" s="226">
        <v>0</v>
      </c>
      <c r="L2383" s="226">
        <v>0</v>
      </c>
      <c r="M2383" s="226">
        <v>0</v>
      </c>
      <c r="N2383" s="226">
        <v>0</v>
      </c>
      <c r="O2383" s="226">
        <v>0</v>
      </c>
      <c r="P2383" s="226">
        <v>0</v>
      </c>
      <c r="Q2383" s="226">
        <v>0</v>
      </c>
      <c r="R2383" s="226">
        <v>0</v>
      </c>
      <c r="S2383" s="226">
        <v>0</v>
      </c>
      <c r="T2383" s="226">
        <v>0</v>
      </c>
      <c r="U2383" s="226">
        <v>0</v>
      </c>
      <c r="V2383" s="226">
        <v>0</v>
      </c>
      <c r="W2383" s="226">
        <v>0</v>
      </c>
      <c r="X2383" s="226">
        <v>0</v>
      </c>
      <c r="Y2383" s="226">
        <v>0</v>
      </c>
      <c r="Z2383" s="226">
        <v>0</v>
      </c>
      <c r="AA2383" s="226">
        <v>0</v>
      </c>
      <c r="AB2383" s="226">
        <v>0</v>
      </c>
      <c r="AC2383" s="226">
        <v>0</v>
      </c>
      <c r="AD2383" s="226">
        <v>0</v>
      </c>
      <c r="AE2383" s="226">
        <v>0</v>
      </c>
      <c r="AF2383" s="226">
        <v>0</v>
      </c>
      <c r="AG2383" s="226">
        <v>0</v>
      </c>
      <c r="AH2383" s="226">
        <v>0</v>
      </c>
      <c r="AI2383" s="226">
        <v>0</v>
      </c>
      <c r="AJ2383" s="226">
        <v>0</v>
      </c>
    </row>
    <row r="2384" spans="1:36" x14ac:dyDescent="0.25">
      <c r="A2384" s="17"/>
      <c r="B2384" s="226" t="s">
        <v>2282</v>
      </c>
      <c r="D2384" s="226">
        <v>0</v>
      </c>
      <c r="E2384" s="226">
        <v>0</v>
      </c>
      <c r="F2384" s="226">
        <v>0</v>
      </c>
      <c r="G2384" s="226">
        <v>0</v>
      </c>
      <c r="H2384" s="226">
        <v>0</v>
      </c>
      <c r="I2384" s="226">
        <v>0</v>
      </c>
      <c r="J2384" s="226">
        <v>0</v>
      </c>
      <c r="K2384" s="226">
        <v>0</v>
      </c>
      <c r="L2384" s="226">
        <v>0</v>
      </c>
      <c r="M2384" s="226">
        <v>0</v>
      </c>
      <c r="N2384" s="226">
        <v>0</v>
      </c>
      <c r="O2384" s="226">
        <v>0</v>
      </c>
      <c r="P2384" s="226">
        <v>0</v>
      </c>
      <c r="Q2384" s="226">
        <v>0</v>
      </c>
      <c r="R2384" s="226">
        <v>0</v>
      </c>
      <c r="S2384" s="226">
        <v>0</v>
      </c>
      <c r="T2384" s="226">
        <v>0</v>
      </c>
      <c r="U2384" s="226">
        <v>0</v>
      </c>
      <c r="V2384" s="226">
        <v>0</v>
      </c>
      <c r="W2384" s="226">
        <v>0</v>
      </c>
      <c r="X2384" s="226">
        <v>0</v>
      </c>
      <c r="Y2384" s="226">
        <v>0</v>
      </c>
      <c r="Z2384" s="226">
        <v>0</v>
      </c>
      <c r="AA2384" s="226">
        <v>0</v>
      </c>
      <c r="AB2384" s="226">
        <v>0</v>
      </c>
      <c r="AC2384" s="226">
        <v>0</v>
      </c>
      <c r="AD2384" s="226">
        <v>0</v>
      </c>
      <c r="AE2384" s="226">
        <v>0</v>
      </c>
      <c r="AF2384" s="226">
        <v>0</v>
      </c>
      <c r="AG2384" s="226">
        <v>0</v>
      </c>
      <c r="AH2384" s="226">
        <v>0</v>
      </c>
      <c r="AI2384" s="226">
        <v>0</v>
      </c>
      <c r="AJ2384" s="226">
        <v>0</v>
      </c>
    </row>
    <row r="2385" spans="1:36" x14ac:dyDescent="0.25">
      <c r="A2385" s="17"/>
      <c r="B2385" s="226" t="s">
        <v>2283</v>
      </c>
      <c r="D2385" s="226">
        <v>1.081</v>
      </c>
      <c r="E2385" s="226">
        <v>1.204</v>
      </c>
      <c r="F2385" s="226">
        <v>1.0980000000000001</v>
      </c>
      <c r="G2385" s="226">
        <v>1.103</v>
      </c>
      <c r="H2385" s="226">
        <v>1.141</v>
      </c>
      <c r="I2385" s="226">
        <v>1.1879999999999999</v>
      </c>
      <c r="J2385" s="226">
        <v>1.226</v>
      </c>
      <c r="K2385" s="226">
        <v>1.2430000000000001</v>
      </c>
      <c r="L2385" s="226">
        <v>1.2589999999999999</v>
      </c>
      <c r="M2385" s="226">
        <v>1.272</v>
      </c>
      <c r="N2385" s="226">
        <v>1.2749999999999999</v>
      </c>
      <c r="O2385" s="226">
        <v>1.2829999999999999</v>
      </c>
      <c r="P2385" s="226">
        <v>1.2909999999999999</v>
      </c>
      <c r="Q2385" s="226">
        <v>1.3049999999999999</v>
      </c>
      <c r="R2385" s="226">
        <v>1.3180000000000001</v>
      </c>
      <c r="S2385" s="226">
        <v>1.329</v>
      </c>
      <c r="T2385" s="226">
        <v>1.3440000000000001</v>
      </c>
      <c r="U2385" s="226">
        <v>1.361</v>
      </c>
      <c r="V2385" s="226">
        <v>1.3740000000000001</v>
      </c>
      <c r="W2385" s="226">
        <v>1.3919999999999999</v>
      </c>
      <c r="X2385" s="226">
        <v>1.409</v>
      </c>
      <c r="Y2385" s="226">
        <v>1.4219999999999999</v>
      </c>
      <c r="Z2385" s="226">
        <v>1.4319999999999999</v>
      </c>
      <c r="AA2385" s="226">
        <v>1.444</v>
      </c>
      <c r="AB2385" s="226">
        <v>1.462</v>
      </c>
      <c r="AC2385" s="226">
        <v>1.4810000000000001</v>
      </c>
      <c r="AD2385" s="226">
        <v>1.5</v>
      </c>
      <c r="AE2385" s="226">
        <v>1.5149999999999999</v>
      </c>
      <c r="AF2385" s="226">
        <v>1.5309999999999999</v>
      </c>
      <c r="AG2385" s="226">
        <v>1.544</v>
      </c>
      <c r="AH2385" s="226">
        <v>1.552</v>
      </c>
      <c r="AI2385" s="226">
        <v>1.5629999999999999</v>
      </c>
      <c r="AJ2385" s="226">
        <v>1.58</v>
      </c>
    </row>
    <row r="2386" spans="1:36" x14ac:dyDescent="0.25">
      <c r="A2386" s="17"/>
      <c r="B2386" s="226" t="s">
        <v>2284</v>
      </c>
      <c r="D2386" s="226">
        <v>0</v>
      </c>
      <c r="E2386" s="226">
        <v>0</v>
      </c>
      <c r="F2386" s="226">
        <v>0</v>
      </c>
      <c r="G2386" s="226">
        <v>0</v>
      </c>
      <c r="H2386" s="226">
        <v>0</v>
      </c>
      <c r="I2386" s="226">
        <v>0</v>
      </c>
      <c r="J2386" s="226">
        <v>0</v>
      </c>
      <c r="K2386" s="226">
        <v>0</v>
      </c>
      <c r="L2386" s="226">
        <v>0</v>
      </c>
      <c r="M2386" s="226">
        <v>0</v>
      </c>
      <c r="N2386" s="226">
        <v>0</v>
      </c>
      <c r="O2386" s="226">
        <v>0</v>
      </c>
      <c r="P2386" s="226">
        <v>0</v>
      </c>
      <c r="Q2386" s="226">
        <v>0</v>
      </c>
      <c r="R2386" s="226">
        <v>0</v>
      </c>
      <c r="S2386" s="226">
        <v>0</v>
      </c>
      <c r="T2386" s="226">
        <v>0</v>
      </c>
      <c r="U2386" s="226">
        <v>0</v>
      </c>
      <c r="V2386" s="226">
        <v>0</v>
      </c>
      <c r="W2386" s="226">
        <v>0</v>
      </c>
      <c r="X2386" s="226">
        <v>0</v>
      </c>
      <c r="Y2386" s="226">
        <v>0</v>
      </c>
      <c r="Z2386" s="226">
        <v>0</v>
      </c>
      <c r="AA2386" s="226">
        <v>0</v>
      </c>
      <c r="AB2386" s="226">
        <v>0</v>
      </c>
      <c r="AC2386" s="226">
        <v>0</v>
      </c>
      <c r="AD2386" s="226">
        <v>0</v>
      </c>
      <c r="AE2386" s="226">
        <v>0</v>
      </c>
      <c r="AF2386" s="226">
        <v>0</v>
      </c>
      <c r="AG2386" s="226">
        <v>0</v>
      </c>
      <c r="AH2386" s="226">
        <v>0</v>
      </c>
      <c r="AI2386" s="226">
        <v>0</v>
      </c>
      <c r="AJ2386" s="226">
        <v>0</v>
      </c>
    </row>
    <row r="2387" spans="1:36" x14ac:dyDescent="0.25">
      <c r="A2387" s="17"/>
      <c r="B2387" s="226" t="s">
        <v>2285</v>
      </c>
      <c r="D2387" s="226">
        <v>0</v>
      </c>
      <c r="E2387" s="226">
        <v>0</v>
      </c>
      <c r="F2387" s="226">
        <v>0</v>
      </c>
      <c r="G2387" s="226">
        <v>0</v>
      </c>
      <c r="H2387" s="226">
        <v>0</v>
      </c>
      <c r="I2387" s="226">
        <v>0</v>
      </c>
      <c r="J2387" s="226">
        <v>0</v>
      </c>
      <c r="K2387" s="226">
        <v>0</v>
      </c>
      <c r="L2387" s="226">
        <v>0</v>
      </c>
      <c r="M2387" s="226">
        <v>0</v>
      </c>
      <c r="N2387" s="226">
        <v>0</v>
      </c>
      <c r="O2387" s="226">
        <v>0</v>
      </c>
      <c r="P2387" s="226">
        <v>0</v>
      </c>
      <c r="Q2387" s="226">
        <v>0</v>
      </c>
      <c r="R2387" s="226">
        <v>0</v>
      </c>
      <c r="S2387" s="226">
        <v>0</v>
      </c>
      <c r="T2387" s="226">
        <v>0</v>
      </c>
      <c r="U2387" s="226">
        <v>0</v>
      </c>
      <c r="V2387" s="226">
        <v>0</v>
      </c>
      <c r="W2387" s="226">
        <v>0</v>
      </c>
      <c r="X2387" s="226">
        <v>0</v>
      </c>
      <c r="Y2387" s="226">
        <v>0</v>
      </c>
      <c r="Z2387" s="226">
        <v>0</v>
      </c>
      <c r="AA2387" s="226">
        <v>0</v>
      </c>
      <c r="AB2387" s="226">
        <v>0</v>
      </c>
      <c r="AC2387" s="226">
        <v>0</v>
      </c>
      <c r="AD2387" s="226">
        <v>0</v>
      </c>
      <c r="AE2387" s="226">
        <v>0</v>
      </c>
      <c r="AF2387" s="226">
        <v>0</v>
      </c>
      <c r="AG2387" s="226">
        <v>0</v>
      </c>
      <c r="AH2387" s="226">
        <v>0</v>
      </c>
      <c r="AI2387" s="226">
        <v>0</v>
      </c>
      <c r="AJ2387" s="226">
        <v>0</v>
      </c>
    </row>
    <row r="2388" spans="1:36" x14ac:dyDescent="0.25">
      <c r="A2388" s="17"/>
      <c r="B2388" s="226" t="s">
        <v>2286</v>
      </c>
      <c r="D2388" s="226">
        <v>0.82299999999999995</v>
      </c>
      <c r="E2388" s="226">
        <v>1.1240000000000001</v>
      </c>
      <c r="F2388" s="226">
        <v>1.0649999999999999</v>
      </c>
      <c r="G2388" s="226">
        <v>1.0089999999999999</v>
      </c>
      <c r="H2388" s="226">
        <v>0.57999999999999996</v>
      </c>
      <c r="I2388" s="226">
        <v>2.1890000000000001</v>
      </c>
      <c r="J2388" s="226">
        <v>2.2170000000000001</v>
      </c>
      <c r="K2388" s="226">
        <v>2.2400000000000002</v>
      </c>
      <c r="L2388" s="226">
        <v>2.238</v>
      </c>
      <c r="M2388" s="226">
        <v>2.2210000000000001</v>
      </c>
      <c r="N2388" s="226">
        <v>2.1840000000000002</v>
      </c>
      <c r="O2388" s="226">
        <v>2.1680000000000001</v>
      </c>
      <c r="P2388" s="226">
        <v>2.1509999999999998</v>
      </c>
      <c r="Q2388" s="226">
        <v>2.1480000000000001</v>
      </c>
      <c r="R2388" s="226">
        <v>2.149</v>
      </c>
      <c r="S2388" s="226">
        <v>2.15</v>
      </c>
      <c r="T2388" s="226">
        <v>2.1629999999999998</v>
      </c>
      <c r="U2388" s="226">
        <v>2.1760000000000002</v>
      </c>
      <c r="V2388" s="226">
        <v>2.1829999999999998</v>
      </c>
      <c r="W2388" s="226">
        <v>2.19</v>
      </c>
      <c r="X2388" s="226">
        <v>2.202</v>
      </c>
      <c r="Y2388" s="226">
        <v>2.2149999999999999</v>
      </c>
      <c r="Z2388" s="226">
        <v>2.2109999999999999</v>
      </c>
      <c r="AA2388" s="226">
        <v>2.2160000000000002</v>
      </c>
      <c r="AB2388" s="226">
        <v>2.2389999999999999</v>
      </c>
      <c r="AC2388" s="226">
        <v>2.25</v>
      </c>
      <c r="AD2388" s="226">
        <v>2.258</v>
      </c>
      <c r="AE2388" s="226">
        <v>2.2770000000000001</v>
      </c>
      <c r="AF2388" s="226">
        <v>2.2909999999999999</v>
      </c>
      <c r="AG2388" s="226">
        <v>2.3050000000000002</v>
      </c>
      <c r="AH2388" s="226">
        <v>2.3159999999999998</v>
      </c>
      <c r="AI2388" s="226">
        <v>2.3319999999999999</v>
      </c>
      <c r="AJ2388" s="226">
        <v>2.355</v>
      </c>
    </row>
    <row r="2389" spans="1:36" x14ac:dyDescent="0.25">
      <c r="A2389" s="17"/>
      <c r="B2389" s="226" t="s">
        <v>2287</v>
      </c>
      <c r="D2389" s="226">
        <v>71.820999999999998</v>
      </c>
      <c r="E2389" s="226">
        <v>79.67</v>
      </c>
      <c r="F2389" s="226">
        <v>75.206000000000003</v>
      </c>
      <c r="G2389" s="226">
        <v>67.974000000000004</v>
      </c>
      <c r="H2389" s="226">
        <v>70.188000000000002</v>
      </c>
      <c r="I2389" s="226">
        <v>75.022000000000006</v>
      </c>
      <c r="J2389" s="226">
        <v>77.960999999999999</v>
      </c>
      <c r="K2389" s="226">
        <v>79.474999999999994</v>
      </c>
      <c r="L2389" s="226">
        <v>80.289000000000001</v>
      </c>
      <c r="M2389" s="226">
        <v>80.62</v>
      </c>
      <c r="N2389" s="226">
        <v>80.224999999999994</v>
      </c>
      <c r="O2389" s="226">
        <v>80.238</v>
      </c>
      <c r="P2389" s="226">
        <v>80.352999999999994</v>
      </c>
      <c r="Q2389" s="226">
        <v>80.397999999999996</v>
      </c>
      <c r="R2389" s="226">
        <v>81.043999999999997</v>
      </c>
      <c r="S2389" s="226">
        <v>81.42</v>
      </c>
      <c r="T2389" s="226">
        <v>82.302999999999997</v>
      </c>
      <c r="U2389" s="226">
        <v>83.301000000000002</v>
      </c>
      <c r="V2389" s="226">
        <v>84.061000000000007</v>
      </c>
      <c r="W2389" s="226">
        <v>84.948999999999998</v>
      </c>
      <c r="X2389" s="226">
        <v>85.855000000000004</v>
      </c>
      <c r="Y2389" s="226">
        <v>86.593000000000004</v>
      </c>
      <c r="Z2389" s="226">
        <v>87.061999999999998</v>
      </c>
      <c r="AA2389" s="226">
        <v>87.718999999999994</v>
      </c>
      <c r="AB2389" s="226">
        <v>88.85</v>
      </c>
      <c r="AC2389" s="226">
        <v>89.87</v>
      </c>
      <c r="AD2389" s="226">
        <v>90.966999999999999</v>
      </c>
      <c r="AE2389" s="226">
        <v>91.927999999999997</v>
      </c>
      <c r="AF2389" s="226">
        <v>92.924000000000007</v>
      </c>
      <c r="AG2389" s="226">
        <v>93.603999999999999</v>
      </c>
      <c r="AH2389" s="226">
        <v>94.096000000000004</v>
      </c>
      <c r="AI2389" s="226">
        <v>94.763999999999996</v>
      </c>
      <c r="AJ2389" s="226">
        <v>95.649000000000001</v>
      </c>
    </row>
    <row r="2390" spans="1:36" x14ac:dyDescent="0.25">
      <c r="A2390" s="17"/>
      <c r="B2390" s="226" t="s">
        <v>2288</v>
      </c>
      <c r="D2390" s="226">
        <v>71.2</v>
      </c>
      <c r="E2390" s="226">
        <v>79.040000000000006</v>
      </c>
      <c r="F2390" s="226">
        <v>74.61</v>
      </c>
      <c r="G2390" s="226">
        <v>67.367999999999995</v>
      </c>
      <c r="H2390" s="226">
        <v>69.570999999999998</v>
      </c>
      <c r="I2390" s="226">
        <v>74.394000000000005</v>
      </c>
      <c r="J2390" s="226">
        <v>77.325000000000003</v>
      </c>
      <c r="K2390" s="226">
        <v>78.834999999999994</v>
      </c>
      <c r="L2390" s="226">
        <v>79.647000000000006</v>
      </c>
      <c r="M2390" s="226">
        <v>79.971999999999994</v>
      </c>
      <c r="N2390" s="226">
        <v>79.575000000000003</v>
      </c>
      <c r="O2390" s="226">
        <v>79.584000000000003</v>
      </c>
      <c r="P2390" s="226">
        <v>79.694999999999993</v>
      </c>
      <c r="Q2390" s="226">
        <v>79.733000000000004</v>
      </c>
      <c r="R2390" s="226">
        <v>80.373000000000005</v>
      </c>
      <c r="S2390" s="226">
        <v>80.742000000000004</v>
      </c>
      <c r="T2390" s="226">
        <v>81.617999999999995</v>
      </c>
      <c r="U2390" s="226">
        <v>82.61</v>
      </c>
      <c r="V2390" s="226">
        <v>83.364000000000004</v>
      </c>
      <c r="W2390" s="226">
        <v>84.245999999999995</v>
      </c>
      <c r="X2390" s="226">
        <v>85.144999999999996</v>
      </c>
      <c r="Y2390" s="226">
        <v>85.878</v>
      </c>
      <c r="Z2390" s="226">
        <v>86.341999999999999</v>
      </c>
      <c r="AA2390" s="226">
        <v>86.994</v>
      </c>
      <c r="AB2390" s="226">
        <v>88.117000000000004</v>
      </c>
      <c r="AC2390" s="226">
        <v>89.13</v>
      </c>
      <c r="AD2390" s="226">
        <v>90.22</v>
      </c>
      <c r="AE2390" s="226">
        <v>91.174999999999997</v>
      </c>
      <c r="AF2390" s="226">
        <v>92.164000000000001</v>
      </c>
      <c r="AG2390" s="226">
        <v>92.84</v>
      </c>
      <c r="AH2390" s="226">
        <v>93.326999999999998</v>
      </c>
      <c r="AI2390" s="226">
        <v>93.991</v>
      </c>
      <c r="AJ2390" s="226">
        <v>94.87</v>
      </c>
    </row>
    <row r="2391" spans="1:36" x14ac:dyDescent="0.25">
      <c r="A2391" s="17"/>
    </row>
    <row r="2392" spans="1:36" x14ac:dyDescent="0.25">
      <c r="A2392" s="17"/>
      <c r="B2392" s="226" t="s">
        <v>2214</v>
      </c>
    </row>
    <row r="2393" spans="1:36" x14ac:dyDescent="0.25">
      <c r="A2393" s="17"/>
    </row>
    <row r="2394" spans="1:36" x14ac:dyDescent="0.25">
      <c r="A2394" s="17"/>
      <c r="B2394" s="226" t="s">
        <v>2289</v>
      </c>
    </row>
    <row r="2395" spans="1:36" x14ac:dyDescent="0.25">
      <c r="A2395" s="17"/>
      <c r="B2395" s="226" t="s">
        <v>2420</v>
      </c>
      <c r="D2395" s="226">
        <v>351.89600000000002</v>
      </c>
      <c r="E2395" s="226">
        <v>353.07</v>
      </c>
      <c r="F2395" s="226">
        <v>332.49299999999999</v>
      </c>
      <c r="G2395" s="226">
        <v>356.37799999999999</v>
      </c>
      <c r="H2395" s="226">
        <v>361.74099999999999</v>
      </c>
      <c r="I2395" s="226">
        <v>368.28</v>
      </c>
      <c r="J2395" s="226">
        <v>377.35399999999998</v>
      </c>
      <c r="K2395" s="226">
        <v>384.55599999999998</v>
      </c>
      <c r="L2395" s="226">
        <v>391.11200000000002</v>
      </c>
      <c r="M2395" s="226">
        <v>395.86200000000002</v>
      </c>
      <c r="N2395" s="226">
        <v>399.18299999999999</v>
      </c>
      <c r="O2395" s="226">
        <v>405.14400000000001</v>
      </c>
      <c r="P2395" s="226">
        <v>410.62900000000002</v>
      </c>
      <c r="Q2395" s="226">
        <v>415.44600000000003</v>
      </c>
      <c r="R2395" s="226">
        <v>421.76299999999998</v>
      </c>
      <c r="S2395" s="226">
        <v>427.29700000000003</v>
      </c>
      <c r="T2395" s="226">
        <v>433.44900000000001</v>
      </c>
      <c r="U2395" s="226">
        <v>439.97</v>
      </c>
      <c r="V2395" s="226">
        <v>447.22899999999998</v>
      </c>
      <c r="W2395" s="226">
        <v>455.63900000000001</v>
      </c>
      <c r="X2395" s="226">
        <v>463.17399999999998</v>
      </c>
      <c r="Y2395" s="226">
        <v>469.57400000000001</v>
      </c>
      <c r="Z2395" s="226">
        <v>475.09</v>
      </c>
      <c r="AA2395" s="226">
        <v>481.58499999999998</v>
      </c>
      <c r="AB2395" s="226">
        <v>489.61799999999999</v>
      </c>
      <c r="AC2395" s="226">
        <v>498.90800000000002</v>
      </c>
      <c r="AD2395" s="226">
        <v>506.51799999999997</v>
      </c>
      <c r="AE2395" s="226">
        <v>512.59500000000003</v>
      </c>
      <c r="AF2395" s="226">
        <v>519.10299999999995</v>
      </c>
      <c r="AG2395" s="226">
        <v>524.16300000000001</v>
      </c>
      <c r="AH2395" s="226">
        <v>527.00400000000002</v>
      </c>
      <c r="AI2395" s="226">
        <v>531.41200000000003</v>
      </c>
      <c r="AJ2395" s="226">
        <v>541.75400000000002</v>
      </c>
    </row>
    <row r="2396" spans="1:36" x14ac:dyDescent="0.25">
      <c r="A2396" s="17"/>
      <c r="B2396" s="226" t="s">
        <v>2421</v>
      </c>
      <c r="D2396" s="226">
        <v>351.89600000000002</v>
      </c>
      <c r="E2396" s="226">
        <v>353.07</v>
      </c>
      <c r="F2396" s="226">
        <v>332.49299999999999</v>
      </c>
      <c r="G2396" s="226">
        <v>356.37799999999999</v>
      </c>
      <c r="H2396" s="226">
        <v>361.74099999999999</v>
      </c>
      <c r="I2396" s="226">
        <v>368.28</v>
      </c>
      <c r="J2396" s="226">
        <v>377.35399999999998</v>
      </c>
      <c r="K2396" s="226">
        <v>384.55599999999998</v>
      </c>
      <c r="L2396" s="226">
        <v>391.11200000000002</v>
      </c>
      <c r="M2396" s="226">
        <v>395.86200000000002</v>
      </c>
      <c r="N2396" s="226">
        <v>399.18299999999999</v>
      </c>
      <c r="O2396" s="226">
        <v>405.14400000000001</v>
      </c>
      <c r="P2396" s="226">
        <v>410.62900000000002</v>
      </c>
      <c r="Q2396" s="226">
        <v>415.44600000000003</v>
      </c>
      <c r="R2396" s="226">
        <v>421.76299999999998</v>
      </c>
      <c r="S2396" s="226">
        <v>427.29700000000003</v>
      </c>
      <c r="T2396" s="226">
        <v>433.44900000000001</v>
      </c>
      <c r="U2396" s="226">
        <v>439.97</v>
      </c>
      <c r="V2396" s="226">
        <v>447.22899999999998</v>
      </c>
      <c r="W2396" s="226">
        <v>455.63900000000001</v>
      </c>
      <c r="X2396" s="226">
        <v>463.17399999999998</v>
      </c>
      <c r="Y2396" s="226">
        <v>469.57400000000001</v>
      </c>
      <c r="Z2396" s="226">
        <v>475.09</v>
      </c>
      <c r="AA2396" s="226">
        <v>481.58499999999998</v>
      </c>
      <c r="AB2396" s="226">
        <v>489.61700000000002</v>
      </c>
      <c r="AC2396" s="226">
        <v>498.90800000000002</v>
      </c>
      <c r="AD2396" s="226">
        <v>506.51799999999997</v>
      </c>
      <c r="AE2396" s="226">
        <v>512.59500000000003</v>
      </c>
      <c r="AF2396" s="226">
        <v>519.10299999999995</v>
      </c>
      <c r="AG2396" s="226">
        <v>524.16300000000001</v>
      </c>
      <c r="AH2396" s="226">
        <v>527.00400000000002</v>
      </c>
      <c r="AI2396" s="226">
        <v>531.41200000000003</v>
      </c>
      <c r="AJ2396" s="226">
        <v>541.75400000000002</v>
      </c>
    </row>
    <row r="2397" spans="1:36" x14ac:dyDescent="0.25">
      <c r="A2397" s="17"/>
      <c r="B2397" s="226" t="s">
        <v>2422</v>
      </c>
      <c r="D2397" s="226">
        <v>351.89600000000002</v>
      </c>
      <c r="E2397" s="226">
        <v>353.07</v>
      </c>
      <c r="F2397" s="226">
        <v>332.49299999999999</v>
      </c>
      <c r="G2397" s="226">
        <v>356.37799999999999</v>
      </c>
      <c r="H2397" s="226">
        <v>361.74099999999999</v>
      </c>
      <c r="I2397" s="226">
        <v>368.28</v>
      </c>
      <c r="J2397" s="226">
        <v>377.35399999999998</v>
      </c>
      <c r="K2397" s="226">
        <v>384.55599999999998</v>
      </c>
      <c r="L2397" s="226">
        <v>391.11200000000002</v>
      </c>
      <c r="M2397" s="226">
        <v>395.86200000000002</v>
      </c>
      <c r="N2397" s="226">
        <v>399.18299999999999</v>
      </c>
      <c r="O2397" s="226">
        <v>405.14400000000001</v>
      </c>
      <c r="P2397" s="226">
        <v>410.62900000000002</v>
      </c>
      <c r="Q2397" s="226">
        <v>415.44600000000003</v>
      </c>
      <c r="R2397" s="226">
        <v>421.76299999999998</v>
      </c>
      <c r="S2397" s="226">
        <v>427.29700000000003</v>
      </c>
      <c r="T2397" s="226">
        <v>433.44900000000001</v>
      </c>
      <c r="U2397" s="226">
        <v>439.97</v>
      </c>
      <c r="V2397" s="226">
        <v>447.22899999999998</v>
      </c>
      <c r="W2397" s="226">
        <v>455.63900000000001</v>
      </c>
      <c r="X2397" s="226">
        <v>463.17399999999998</v>
      </c>
      <c r="Y2397" s="226">
        <v>469.57400000000001</v>
      </c>
      <c r="Z2397" s="226">
        <v>475.09</v>
      </c>
      <c r="AA2397" s="226">
        <v>481.58499999999998</v>
      </c>
      <c r="AB2397" s="226">
        <v>489.61700000000002</v>
      </c>
      <c r="AC2397" s="226">
        <v>498.90800000000002</v>
      </c>
      <c r="AD2397" s="226">
        <v>506.51799999999997</v>
      </c>
      <c r="AE2397" s="226">
        <v>512.59500000000003</v>
      </c>
      <c r="AF2397" s="226">
        <v>519.10299999999995</v>
      </c>
      <c r="AG2397" s="226">
        <v>524.16300000000001</v>
      </c>
      <c r="AH2397" s="226">
        <v>527.00400000000002</v>
      </c>
      <c r="AI2397" s="226">
        <v>531.41200000000003</v>
      </c>
      <c r="AJ2397" s="226">
        <v>541.75400000000002</v>
      </c>
    </row>
    <row r="2398" spans="1:36" x14ac:dyDescent="0.25">
      <c r="A2398" s="17"/>
      <c r="B2398" s="226" t="s">
        <v>2423</v>
      </c>
      <c r="D2398" s="226">
        <v>351.89600000000002</v>
      </c>
      <c r="E2398" s="226">
        <v>353.07</v>
      </c>
      <c r="F2398" s="226">
        <v>332.49299999999999</v>
      </c>
      <c r="G2398" s="226">
        <v>356.37799999999999</v>
      </c>
      <c r="H2398" s="226">
        <v>361.74099999999999</v>
      </c>
      <c r="I2398" s="226">
        <v>368.28</v>
      </c>
      <c r="J2398" s="226">
        <v>377.35399999999998</v>
      </c>
      <c r="K2398" s="226">
        <v>384.55599999999998</v>
      </c>
      <c r="L2398" s="226">
        <v>391.11200000000002</v>
      </c>
      <c r="M2398" s="226">
        <v>395.86200000000002</v>
      </c>
      <c r="N2398" s="226">
        <v>399.18299999999999</v>
      </c>
      <c r="O2398" s="226">
        <v>405.14400000000001</v>
      </c>
      <c r="P2398" s="226">
        <v>410.62900000000002</v>
      </c>
      <c r="Q2398" s="226">
        <v>415.44600000000003</v>
      </c>
      <c r="R2398" s="226">
        <v>421.76299999999998</v>
      </c>
      <c r="S2398" s="226">
        <v>427.29700000000003</v>
      </c>
      <c r="T2398" s="226">
        <v>433.44900000000001</v>
      </c>
      <c r="U2398" s="226">
        <v>439.97</v>
      </c>
      <c r="V2398" s="226">
        <v>447.22899999999998</v>
      </c>
      <c r="W2398" s="226">
        <v>455.63900000000001</v>
      </c>
      <c r="X2398" s="226">
        <v>463.17399999999998</v>
      </c>
      <c r="Y2398" s="226">
        <v>469.57400000000001</v>
      </c>
      <c r="Z2398" s="226">
        <v>475.09</v>
      </c>
      <c r="AA2398" s="226">
        <v>481.58499999999998</v>
      </c>
      <c r="AB2398" s="226">
        <v>489.61700000000002</v>
      </c>
      <c r="AC2398" s="226">
        <v>498.90800000000002</v>
      </c>
      <c r="AD2398" s="226">
        <v>506.51799999999997</v>
      </c>
      <c r="AE2398" s="226">
        <v>512.59500000000003</v>
      </c>
      <c r="AF2398" s="226">
        <v>519.10299999999995</v>
      </c>
      <c r="AG2398" s="226">
        <v>524.16300000000001</v>
      </c>
      <c r="AH2398" s="226">
        <v>527.00400000000002</v>
      </c>
      <c r="AI2398" s="226">
        <v>531.41200000000003</v>
      </c>
      <c r="AJ2398" s="226">
        <v>541.75400000000002</v>
      </c>
    </row>
    <row r="2399" spans="1:36" x14ac:dyDescent="0.25">
      <c r="A2399" s="17"/>
      <c r="B2399" s="226" t="s">
        <v>2424</v>
      </c>
      <c r="D2399" s="226">
        <v>351.89600000000002</v>
      </c>
      <c r="E2399" s="226">
        <v>353.07</v>
      </c>
      <c r="F2399" s="226">
        <v>332.49299999999999</v>
      </c>
      <c r="G2399" s="226">
        <v>356.37799999999999</v>
      </c>
      <c r="H2399" s="226">
        <v>361.74099999999999</v>
      </c>
      <c r="I2399" s="226">
        <v>368.28</v>
      </c>
      <c r="J2399" s="226">
        <v>377.35399999999998</v>
      </c>
      <c r="K2399" s="226">
        <v>384.55599999999998</v>
      </c>
      <c r="L2399" s="226">
        <v>391.11200000000002</v>
      </c>
      <c r="M2399" s="226">
        <v>395.86200000000002</v>
      </c>
      <c r="N2399" s="226">
        <v>399.18299999999999</v>
      </c>
      <c r="O2399" s="226">
        <v>405.14400000000001</v>
      </c>
      <c r="P2399" s="226">
        <v>410.62900000000002</v>
      </c>
      <c r="Q2399" s="226">
        <v>415.44600000000003</v>
      </c>
      <c r="R2399" s="226">
        <v>421.76299999999998</v>
      </c>
      <c r="S2399" s="226">
        <v>427.29700000000003</v>
      </c>
      <c r="T2399" s="226">
        <v>433.44900000000001</v>
      </c>
      <c r="U2399" s="226">
        <v>439.97</v>
      </c>
      <c r="V2399" s="226">
        <v>447.22899999999998</v>
      </c>
      <c r="W2399" s="226">
        <v>455.63900000000001</v>
      </c>
      <c r="X2399" s="226">
        <v>463.17399999999998</v>
      </c>
      <c r="Y2399" s="226">
        <v>469.57400000000001</v>
      </c>
      <c r="Z2399" s="226">
        <v>475.09</v>
      </c>
      <c r="AA2399" s="226">
        <v>481.58499999999998</v>
      </c>
      <c r="AB2399" s="226">
        <v>489.61700000000002</v>
      </c>
      <c r="AC2399" s="226">
        <v>498.90800000000002</v>
      </c>
      <c r="AD2399" s="226">
        <v>506.51799999999997</v>
      </c>
      <c r="AE2399" s="226">
        <v>512.59500000000003</v>
      </c>
      <c r="AF2399" s="226">
        <v>519.10299999999995</v>
      </c>
      <c r="AG2399" s="226">
        <v>524.16300000000001</v>
      </c>
      <c r="AH2399" s="226">
        <v>527.00400000000002</v>
      </c>
      <c r="AI2399" s="226">
        <v>531.41200000000003</v>
      </c>
      <c r="AJ2399" s="226">
        <v>541.75400000000002</v>
      </c>
    </row>
    <row r="2400" spans="1:36" x14ac:dyDescent="0.25">
      <c r="A2400" s="17"/>
    </row>
    <row r="2401" spans="1:36" x14ac:dyDescent="0.25">
      <c r="A2401" s="17"/>
      <c r="B2401" s="226" t="s">
        <v>2215</v>
      </c>
    </row>
    <row r="2402" spans="1:36" x14ac:dyDescent="0.25">
      <c r="A2402" s="17"/>
      <c r="B2402" s="226" t="s">
        <v>2420</v>
      </c>
    </row>
    <row r="2403" spans="1:36" x14ac:dyDescent="0.25">
      <c r="A2403" s="17"/>
      <c r="B2403" s="226" t="s">
        <v>342</v>
      </c>
      <c r="D2403" s="226">
        <v>20.626000000000001</v>
      </c>
      <c r="E2403" s="226">
        <v>22.437000000000001</v>
      </c>
      <c r="F2403" s="226">
        <v>19.986000000000001</v>
      </c>
      <c r="G2403" s="226">
        <v>22.048999999999999</v>
      </c>
      <c r="H2403" s="226">
        <v>22.672999999999998</v>
      </c>
      <c r="I2403" s="226">
        <v>23.126999999999999</v>
      </c>
      <c r="J2403" s="226">
        <v>23.742999999999999</v>
      </c>
      <c r="K2403" s="226">
        <v>24.244</v>
      </c>
      <c r="L2403" s="226">
        <v>24.709</v>
      </c>
      <c r="M2403" s="226">
        <v>25.056000000000001</v>
      </c>
      <c r="N2403" s="226">
        <v>25.31</v>
      </c>
      <c r="O2403" s="226">
        <v>25.724</v>
      </c>
      <c r="P2403" s="226">
        <v>26.103000000000002</v>
      </c>
      <c r="Q2403" s="226">
        <v>26.440999999999999</v>
      </c>
      <c r="R2403" s="226">
        <v>26.864000000000001</v>
      </c>
      <c r="S2403" s="226">
        <v>27.234000000000002</v>
      </c>
      <c r="T2403" s="226">
        <v>27.637</v>
      </c>
      <c r="U2403" s="226">
        <v>28.064</v>
      </c>
      <c r="V2403" s="226">
        <v>28.535</v>
      </c>
      <c r="W2403" s="226">
        <v>29.082000000000001</v>
      </c>
      <c r="X2403" s="226">
        <v>29.581</v>
      </c>
      <c r="Y2403" s="226">
        <v>29.997</v>
      </c>
      <c r="Z2403" s="226">
        <v>30.361000000000001</v>
      </c>
      <c r="AA2403" s="226">
        <v>30.788</v>
      </c>
      <c r="AB2403" s="226">
        <v>31.314</v>
      </c>
      <c r="AC2403" s="226">
        <v>31.92</v>
      </c>
      <c r="AD2403" s="226">
        <v>32.420999999999999</v>
      </c>
      <c r="AE2403" s="226">
        <v>32.823999999999998</v>
      </c>
      <c r="AF2403" s="226">
        <v>33.253999999999998</v>
      </c>
      <c r="AG2403" s="226">
        <v>33.591999999999999</v>
      </c>
      <c r="AH2403" s="226">
        <v>33.789000000000001</v>
      </c>
      <c r="AI2403" s="226">
        <v>34.087000000000003</v>
      </c>
      <c r="AJ2403" s="226">
        <v>34.764000000000003</v>
      </c>
    </row>
    <row r="2404" spans="1:36" x14ac:dyDescent="0.25">
      <c r="A2404" s="17"/>
      <c r="B2404" s="226" t="s">
        <v>2217</v>
      </c>
      <c r="D2404" s="226">
        <v>69.36</v>
      </c>
      <c r="E2404" s="226">
        <v>68.864999999999995</v>
      </c>
      <c r="F2404" s="226">
        <v>65.034999999999997</v>
      </c>
      <c r="G2404" s="226">
        <v>69.293999999999997</v>
      </c>
      <c r="H2404" s="226">
        <v>70.891999999999996</v>
      </c>
      <c r="I2404" s="226">
        <v>72.116</v>
      </c>
      <c r="J2404" s="226">
        <v>73.835999999999999</v>
      </c>
      <c r="K2404" s="226">
        <v>75.207999999999998</v>
      </c>
      <c r="L2404" s="226">
        <v>76.478999999999999</v>
      </c>
      <c r="M2404" s="226">
        <v>77.391999999999996</v>
      </c>
      <c r="N2404" s="226">
        <v>78.034000000000006</v>
      </c>
      <c r="O2404" s="226">
        <v>79.177999999999997</v>
      </c>
      <c r="P2404" s="226">
        <v>80.23</v>
      </c>
      <c r="Q2404" s="226">
        <v>81.180999999999997</v>
      </c>
      <c r="R2404" s="226">
        <v>82.414000000000001</v>
      </c>
      <c r="S2404" s="226">
        <v>83.509</v>
      </c>
      <c r="T2404" s="226">
        <v>84.734999999999999</v>
      </c>
      <c r="U2404" s="226">
        <v>86.052000000000007</v>
      </c>
      <c r="V2404" s="226">
        <v>87.498999999999995</v>
      </c>
      <c r="W2404" s="226">
        <v>89.179000000000002</v>
      </c>
      <c r="X2404" s="226">
        <v>90.724999999999994</v>
      </c>
      <c r="Y2404" s="226">
        <v>92.010999999999996</v>
      </c>
      <c r="Z2404" s="226">
        <v>93.141999999999996</v>
      </c>
      <c r="AA2404" s="226">
        <v>94.465000000000003</v>
      </c>
      <c r="AB2404" s="226">
        <v>96.09</v>
      </c>
      <c r="AC2404" s="226">
        <v>97.962000000000003</v>
      </c>
      <c r="AD2404" s="226">
        <v>99.512</v>
      </c>
      <c r="AE2404" s="226">
        <v>100.767</v>
      </c>
      <c r="AF2404" s="226">
        <v>102.104</v>
      </c>
      <c r="AG2404" s="226">
        <v>103.16200000000001</v>
      </c>
      <c r="AH2404" s="226">
        <v>103.789</v>
      </c>
      <c r="AI2404" s="226">
        <v>104.724</v>
      </c>
      <c r="AJ2404" s="226">
        <v>106.822</v>
      </c>
    </row>
    <row r="2405" spans="1:36" x14ac:dyDescent="0.25">
      <c r="A2405" s="17"/>
      <c r="B2405" s="226" t="s">
        <v>2219</v>
      </c>
      <c r="D2405" s="226">
        <v>9.8179999999999996</v>
      </c>
      <c r="E2405" s="226">
        <v>9.7050000000000001</v>
      </c>
      <c r="F2405" s="226">
        <v>9.1080000000000005</v>
      </c>
      <c r="G2405" s="226">
        <v>9.4640000000000004</v>
      </c>
      <c r="H2405" s="226">
        <v>9.3320000000000007</v>
      </c>
      <c r="I2405" s="226">
        <v>9.2059999999999995</v>
      </c>
      <c r="J2405" s="226">
        <v>9.0879999999999992</v>
      </c>
      <c r="K2405" s="226">
        <v>8.9740000000000002</v>
      </c>
      <c r="L2405" s="226">
        <v>8.8629999999999995</v>
      </c>
      <c r="M2405" s="226">
        <v>8.7509999999999994</v>
      </c>
      <c r="N2405" s="226">
        <v>8.6389999999999993</v>
      </c>
      <c r="O2405" s="226">
        <v>8.5259999999999998</v>
      </c>
      <c r="P2405" s="226">
        <v>8.4139999999999997</v>
      </c>
      <c r="Q2405" s="226">
        <v>8.3030000000000008</v>
      </c>
      <c r="R2405" s="226">
        <v>8.1940000000000008</v>
      </c>
      <c r="S2405" s="226">
        <v>8.0839999999999996</v>
      </c>
      <c r="T2405" s="226">
        <v>7.9770000000000003</v>
      </c>
      <c r="U2405" s="226">
        <v>7.8710000000000004</v>
      </c>
      <c r="V2405" s="226">
        <v>7.7670000000000003</v>
      </c>
      <c r="W2405" s="226">
        <v>7.665</v>
      </c>
      <c r="X2405" s="226">
        <v>7.5650000000000004</v>
      </c>
      <c r="Y2405" s="226">
        <v>7.4660000000000002</v>
      </c>
      <c r="Z2405" s="226">
        <v>7.3680000000000003</v>
      </c>
      <c r="AA2405" s="226">
        <v>7.2720000000000002</v>
      </c>
      <c r="AB2405" s="226">
        <v>7.1769999999999996</v>
      </c>
      <c r="AC2405" s="226">
        <v>7.0839999999999996</v>
      </c>
      <c r="AD2405" s="226">
        <v>6.9930000000000003</v>
      </c>
      <c r="AE2405" s="226">
        <v>6.9039999999999999</v>
      </c>
      <c r="AF2405" s="226">
        <v>6.8159999999999998</v>
      </c>
      <c r="AG2405" s="226">
        <v>6.7290000000000001</v>
      </c>
      <c r="AH2405" s="226">
        <v>6.6440000000000001</v>
      </c>
      <c r="AI2405" s="226">
        <v>6.56</v>
      </c>
      <c r="AJ2405" s="226">
        <v>6.4770000000000003</v>
      </c>
    </row>
    <row r="2406" spans="1:36" x14ac:dyDescent="0.25">
      <c r="A2406" s="17"/>
      <c r="B2406" s="226" t="s">
        <v>2221</v>
      </c>
      <c r="D2406" s="226">
        <v>1.5209999999999999</v>
      </c>
      <c r="E2406" s="226">
        <v>1.5009999999999999</v>
      </c>
      <c r="F2406" s="226">
        <v>1.405</v>
      </c>
      <c r="G2406" s="226">
        <v>1.4610000000000001</v>
      </c>
      <c r="H2406" s="226">
        <v>1.44</v>
      </c>
      <c r="I2406" s="226">
        <v>1.421</v>
      </c>
      <c r="J2406" s="226">
        <v>1.403</v>
      </c>
      <c r="K2406" s="226">
        <v>1.385</v>
      </c>
      <c r="L2406" s="226">
        <v>1.3680000000000001</v>
      </c>
      <c r="M2406" s="226">
        <v>1.35</v>
      </c>
      <c r="N2406" s="226">
        <v>1.333</v>
      </c>
      <c r="O2406" s="226">
        <v>1.3160000000000001</v>
      </c>
      <c r="P2406" s="226">
        <v>1.298</v>
      </c>
      <c r="Q2406" s="226">
        <v>1.278</v>
      </c>
      <c r="R2406" s="226">
        <v>1.2589999999999999</v>
      </c>
      <c r="S2406" s="226">
        <v>1.2390000000000001</v>
      </c>
      <c r="T2406" s="226">
        <v>1.22</v>
      </c>
      <c r="U2406" s="226">
        <v>1.2</v>
      </c>
      <c r="V2406" s="226">
        <v>1.1819999999999999</v>
      </c>
      <c r="W2406" s="226">
        <v>1.163</v>
      </c>
      <c r="X2406" s="226">
        <v>1.145</v>
      </c>
      <c r="Y2406" s="226">
        <v>1.127</v>
      </c>
      <c r="Z2406" s="226">
        <v>1.109</v>
      </c>
      <c r="AA2406" s="226">
        <v>1.0920000000000001</v>
      </c>
      <c r="AB2406" s="226">
        <v>1.075</v>
      </c>
      <c r="AC2406" s="226">
        <v>1.0580000000000001</v>
      </c>
      <c r="AD2406" s="226">
        <v>1.0409999999999999</v>
      </c>
      <c r="AE2406" s="226">
        <v>1.0249999999999999</v>
      </c>
      <c r="AF2406" s="226">
        <v>1.0089999999999999</v>
      </c>
      <c r="AG2406" s="226">
        <v>0.99299999999999999</v>
      </c>
      <c r="AH2406" s="226">
        <v>0.97699999999999998</v>
      </c>
      <c r="AI2406" s="226">
        <v>0.96199999999999997</v>
      </c>
      <c r="AJ2406" s="226">
        <v>0.94699999999999995</v>
      </c>
    </row>
    <row r="2407" spans="1:36" x14ac:dyDescent="0.25">
      <c r="A2407" s="17"/>
      <c r="B2407" s="226" t="s">
        <v>2421</v>
      </c>
    </row>
    <row r="2408" spans="1:36" x14ac:dyDescent="0.25">
      <c r="A2408" s="17"/>
      <c r="B2408" s="226" t="s">
        <v>342</v>
      </c>
      <c r="D2408" s="226">
        <v>5.157</v>
      </c>
      <c r="E2408" s="226">
        <v>5.61</v>
      </c>
      <c r="F2408" s="226">
        <v>4.9969999999999999</v>
      </c>
      <c r="G2408" s="226">
        <v>5.5129999999999999</v>
      </c>
      <c r="H2408" s="226">
        <v>5.6689999999999996</v>
      </c>
      <c r="I2408" s="226">
        <v>5.782</v>
      </c>
      <c r="J2408" s="226">
        <v>5.9359999999999999</v>
      </c>
      <c r="K2408" s="226">
        <v>6.0620000000000003</v>
      </c>
      <c r="L2408" s="226">
        <v>6.1779999999999999</v>
      </c>
      <c r="M2408" s="226">
        <v>6.2649999999999997</v>
      </c>
      <c r="N2408" s="226">
        <v>6.3280000000000003</v>
      </c>
      <c r="O2408" s="226">
        <v>6.4320000000000004</v>
      </c>
      <c r="P2408" s="226">
        <v>6.5270000000000001</v>
      </c>
      <c r="Q2408" s="226">
        <v>6.6109999999999998</v>
      </c>
      <c r="R2408" s="226">
        <v>6.7169999999999996</v>
      </c>
      <c r="S2408" s="226">
        <v>6.81</v>
      </c>
      <c r="T2408" s="226">
        <v>6.9109999999999996</v>
      </c>
      <c r="U2408" s="226">
        <v>7.0179999999999998</v>
      </c>
      <c r="V2408" s="226">
        <v>7.1360000000000001</v>
      </c>
      <c r="W2408" s="226">
        <v>7.2720000000000002</v>
      </c>
      <c r="X2408" s="226">
        <v>7.3970000000000002</v>
      </c>
      <c r="Y2408" s="226">
        <v>7.5010000000000003</v>
      </c>
      <c r="Z2408" s="226">
        <v>7.593</v>
      </c>
      <c r="AA2408" s="226">
        <v>7.6989999999999998</v>
      </c>
      <c r="AB2408" s="226">
        <v>7.8310000000000004</v>
      </c>
      <c r="AC2408" s="226">
        <v>7.9829999999999997</v>
      </c>
      <c r="AD2408" s="226">
        <v>8.1080000000000005</v>
      </c>
      <c r="AE2408" s="226">
        <v>8.2089999999999996</v>
      </c>
      <c r="AF2408" s="226">
        <v>8.3160000000000007</v>
      </c>
      <c r="AG2408" s="226">
        <v>8.4009999999999998</v>
      </c>
      <c r="AH2408" s="226">
        <v>8.4499999999999993</v>
      </c>
      <c r="AI2408" s="226">
        <v>8.5250000000000004</v>
      </c>
      <c r="AJ2408" s="226">
        <v>8.6940000000000008</v>
      </c>
    </row>
    <row r="2409" spans="1:36" x14ac:dyDescent="0.25">
      <c r="A2409" s="17"/>
      <c r="B2409" s="226" t="s">
        <v>2422</v>
      </c>
    </row>
    <row r="2410" spans="1:36" x14ac:dyDescent="0.25">
      <c r="A2410" s="17"/>
      <c r="B2410" s="226" t="s">
        <v>342</v>
      </c>
      <c r="D2410" s="226">
        <v>58.741999999999997</v>
      </c>
      <c r="E2410" s="226">
        <v>63.649000000000001</v>
      </c>
      <c r="F2410" s="226">
        <v>59.929000000000002</v>
      </c>
      <c r="G2410" s="226">
        <v>65.632999999999996</v>
      </c>
      <c r="H2410" s="226">
        <v>67.188000000000002</v>
      </c>
      <c r="I2410" s="226">
        <v>68.215000000000003</v>
      </c>
      <c r="J2410" s="226">
        <v>69.674000000000007</v>
      </c>
      <c r="K2410" s="226">
        <v>70.793999999999997</v>
      </c>
      <c r="L2410" s="226">
        <v>71.790000000000006</v>
      </c>
      <c r="M2410" s="226">
        <v>72.457999999999998</v>
      </c>
      <c r="N2410" s="226">
        <v>72.861999999999995</v>
      </c>
      <c r="O2410" s="226">
        <v>73.695999999999998</v>
      </c>
      <c r="P2410" s="226">
        <v>74.432000000000002</v>
      </c>
      <c r="Q2410" s="226">
        <v>75.036000000000001</v>
      </c>
      <c r="R2410" s="226">
        <v>75.864999999999995</v>
      </c>
      <c r="S2410" s="226">
        <v>76.539000000000001</v>
      </c>
      <c r="T2410" s="226">
        <v>77.284999999999997</v>
      </c>
      <c r="U2410" s="226">
        <v>78.078999999999994</v>
      </c>
      <c r="V2410" s="226">
        <v>78.983000000000004</v>
      </c>
      <c r="W2410" s="226">
        <v>80.063999999999993</v>
      </c>
      <c r="X2410" s="226">
        <v>80.997</v>
      </c>
      <c r="Y2410" s="226">
        <v>81.725999999999999</v>
      </c>
      <c r="Z2410" s="226">
        <v>82.308000000000007</v>
      </c>
      <c r="AA2410" s="226">
        <v>83.037000000000006</v>
      </c>
      <c r="AB2410" s="226">
        <v>84.006</v>
      </c>
      <c r="AC2410" s="226">
        <v>85.161000000000001</v>
      </c>
      <c r="AD2410" s="226">
        <v>86.043999999999997</v>
      </c>
      <c r="AE2410" s="226">
        <v>86.68</v>
      </c>
      <c r="AF2410" s="226">
        <v>87.373999999999995</v>
      </c>
      <c r="AG2410" s="226">
        <v>87.840999999999994</v>
      </c>
      <c r="AH2410" s="226">
        <v>87.965999999999994</v>
      </c>
      <c r="AI2410" s="226">
        <v>88.32</v>
      </c>
      <c r="AJ2410" s="226">
        <v>89.552999999999997</v>
      </c>
    </row>
    <row r="2411" spans="1:36" x14ac:dyDescent="0.25">
      <c r="A2411" s="17"/>
      <c r="B2411" s="226" t="s">
        <v>2423</v>
      </c>
    </row>
    <row r="2412" spans="1:36" x14ac:dyDescent="0.25">
      <c r="A2412" s="17"/>
      <c r="B2412" s="226" t="s">
        <v>2424</v>
      </c>
    </row>
    <row r="2413" spans="1:36" x14ac:dyDescent="0.25">
      <c r="A2413" s="17"/>
      <c r="B2413" s="226" t="s">
        <v>342</v>
      </c>
      <c r="D2413" s="226">
        <v>2.0630000000000002</v>
      </c>
      <c r="E2413" s="226">
        <v>2.2440000000000002</v>
      </c>
      <c r="F2413" s="226">
        <v>1.9990000000000001</v>
      </c>
      <c r="G2413" s="226">
        <v>2.2050000000000001</v>
      </c>
      <c r="H2413" s="226">
        <v>2.2679999999999998</v>
      </c>
      <c r="I2413" s="226">
        <v>2.3130000000000002</v>
      </c>
      <c r="J2413" s="226">
        <v>2.375</v>
      </c>
      <c r="K2413" s="226">
        <v>2.4249999999999998</v>
      </c>
      <c r="L2413" s="226">
        <v>2.472</v>
      </c>
      <c r="M2413" s="226">
        <v>2.5059999999999998</v>
      </c>
      <c r="N2413" s="226">
        <v>2.532</v>
      </c>
      <c r="O2413" s="226">
        <v>2.573</v>
      </c>
      <c r="P2413" s="226">
        <v>2.6110000000000002</v>
      </c>
      <c r="Q2413" s="226">
        <v>2.645</v>
      </c>
      <c r="R2413" s="226">
        <v>2.6869999999999998</v>
      </c>
      <c r="S2413" s="226">
        <v>2.7240000000000002</v>
      </c>
      <c r="T2413" s="226">
        <v>2.7650000000000001</v>
      </c>
      <c r="U2413" s="226">
        <v>2.8069999999999999</v>
      </c>
      <c r="V2413" s="226">
        <v>2.855</v>
      </c>
      <c r="W2413" s="226">
        <v>2.9089999999999998</v>
      </c>
      <c r="X2413" s="226">
        <v>2.9590000000000001</v>
      </c>
      <c r="Y2413" s="226">
        <v>3.0009999999999999</v>
      </c>
      <c r="Z2413" s="226">
        <v>3.0369999999999999</v>
      </c>
      <c r="AA2413" s="226">
        <v>3.08</v>
      </c>
      <c r="AB2413" s="226">
        <v>3.133</v>
      </c>
      <c r="AC2413" s="226">
        <v>3.1930000000000001</v>
      </c>
      <c r="AD2413" s="226">
        <v>3.2429999999999999</v>
      </c>
      <c r="AE2413" s="226">
        <v>3.2839999999999998</v>
      </c>
      <c r="AF2413" s="226">
        <v>3.327</v>
      </c>
      <c r="AG2413" s="226">
        <v>3.3610000000000002</v>
      </c>
      <c r="AH2413" s="226">
        <v>3.38</v>
      </c>
      <c r="AI2413" s="226">
        <v>3.41</v>
      </c>
      <c r="AJ2413" s="226">
        <v>3.4780000000000002</v>
      </c>
    </row>
    <row r="2414" spans="1:36" x14ac:dyDescent="0.25">
      <c r="A2414" s="17"/>
      <c r="B2414" s="226" t="s">
        <v>2225</v>
      </c>
    </row>
    <row r="2415" spans="1:36" x14ac:dyDescent="0.25">
      <c r="A2415" s="17"/>
      <c r="B2415" s="226" t="s">
        <v>342</v>
      </c>
      <c r="D2415" s="226">
        <v>86.587999999999994</v>
      </c>
      <c r="E2415" s="226">
        <v>93.94</v>
      </c>
      <c r="F2415" s="226">
        <v>86.91</v>
      </c>
      <c r="G2415" s="226">
        <v>95.399000000000001</v>
      </c>
      <c r="H2415" s="226">
        <v>97.798000000000002</v>
      </c>
      <c r="I2415" s="226">
        <v>99.438000000000002</v>
      </c>
      <c r="J2415" s="226">
        <v>101.72799999999999</v>
      </c>
      <c r="K2415" s="226">
        <v>103.52500000000001</v>
      </c>
      <c r="L2415" s="226">
        <v>105.149</v>
      </c>
      <c r="M2415" s="226">
        <v>106.285</v>
      </c>
      <c r="N2415" s="226">
        <v>107.032</v>
      </c>
      <c r="O2415" s="226">
        <v>108.425</v>
      </c>
      <c r="P2415" s="226">
        <v>109.673</v>
      </c>
      <c r="Q2415" s="226">
        <v>110.733</v>
      </c>
      <c r="R2415" s="226">
        <v>112.134</v>
      </c>
      <c r="S2415" s="226">
        <v>113.307</v>
      </c>
      <c r="T2415" s="226">
        <v>114.598</v>
      </c>
      <c r="U2415" s="226">
        <v>115.968</v>
      </c>
      <c r="V2415" s="226">
        <v>117.509</v>
      </c>
      <c r="W2415" s="226">
        <v>119.328</v>
      </c>
      <c r="X2415" s="226">
        <v>120.934</v>
      </c>
      <c r="Y2415" s="226">
        <v>122.226</v>
      </c>
      <c r="Z2415" s="226">
        <v>123.29900000000001</v>
      </c>
      <c r="AA2415" s="226">
        <v>124.605</v>
      </c>
      <c r="AB2415" s="226">
        <v>126.28400000000001</v>
      </c>
      <c r="AC2415" s="226">
        <v>128.25700000000001</v>
      </c>
      <c r="AD2415" s="226">
        <v>129.816</v>
      </c>
      <c r="AE2415" s="226">
        <v>130.99700000000001</v>
      </c>
      <c r="AF2415" s="226">
        <v>132.27099999999999</v>
      </c>
      <c r="AG2415" s="226">
        <v>133.19499999999999</v>
      </c>
      <c r="AH2415" s="226">
        <v>133.58600000000001</v>
      </c>
      <c r="AI2415" s="226">
        <v>134.34200000000001</v>
      </c>
      <c r="AJ2415" s="226">
        <v>136.49</v>
      </c>
    </row>
    <row r="2416" spans="1:36" x14ac:dyDescent="0.25">
      <c r="A2416" s="17"/>
      <c r="B2416" s="226" t="s">
        <v>2217</v>
      </c>
      <c r="D2416" s="226">
        <v>69.36</v>
      </c>
      <c r="E2416" s="226">
        <v>68.864999999999995</v>
      </c>
      <c r="F2416" s="226">
        <v>65.034999999999997</v>
      </c>
      <c r="G2416" s="226">
        <v>69.293999999999997</v>
      </c>
      <c r="H2416" s="226">
        <v>70.891999999999996</v>
      </c>
      <c r="I2416" s="226">
        <v>72.116</v>
      </c>
      <c r="J2416" s="226">
        <v>73.835999999999999</v>
      </c>
      <c r="K2416" s="226">
        <v>75.207999999999998</v>
      </c>
      <c r="L2416" s="226">
        <v>76.478999999999999</v>
      </c>
      <c r="M2416" s="226">
        <v>77.391999999999996</v>
      </c>
      <c r="N2416" s="226">
        <v>78.034000000000006</v>
      </c>
      <c r="O2416" s="226">
        <v>79.177999999999997</v>
      </c>
      <c r="P2416" s="226">
        <v>80.23</v>
      </c>
      <c r="Q2416" s="226">
        <v>81.180999999999997</v>
      </c>
      <c r="R2416" s="226">
        <v>82.414000000000001</v>
      </c>
      <c r="S2416" s="226">
        <v>83.509</v>
      </c>
      <c r="T2416" s="226">
        <v>84.734999999999999</v>
      </c>
      <c r="U2416" s="226">
        <v>86.052000000000007</v>
      </c>
      <c r="V2416" s="226">
        <v>87.498999999999995</v>
      </c>
      <c r="W2416" s="226">
        <v>89.179000000000002</v>
      </c>
      <c r="X2416" s="226">
        <v>90.724999999999994</v>
      </c>
      <c r="Y2416" s="226">
        <v>92.010999999999996</v>
      </c>
      <c r="Z2416" s="226">
        <v>93.141999999999996</v>
      </c>
      <c r="AA2416" s="226">
        <v>94.465000000000003</v>
      </c>
      <c r="AB2416" s="226">
        <v>96.09</v>
      </c>
      <c r="AC2416" s="226">
        <v>97.962000000000003</v>
      </c>
      <c r="AD2416" s="226">
        <v>99.512</v>
      </c>
      <c r="AE2416" s="226">
        <v>100.767</v>
      </c>
      <c r="AF2416" s="226">
        <v>102.104</v>
      </c>
      <c r="AG2416" s="226">
        <v>103.16200000000001</v>
      </c>
      <c r="AH2416" s="226">
        <v>103.789</v>
      </c>
      <c r="AI2416" s="226">
        <v>104.724</v>
      </c>
      <c r="AJ2416" s="226">
        <v>106.822</v>
      </c>
    </row>
    <row r="2417" spans="1:36" x14ac:dyDescent="0.25">
      <c r="A2417" s="17"/>
      <c r="B2417" s="226" t="s">
        <v>2219</v>
      </c>
      <c r="D2417" s="226">
        <v>9.8179999999999996</v>
      </c>
      <c r="E2417" s="226">
        <v>9.7050000000000001</v>
      </c>
      <c r="F2417" s="226">
        <v>9.1080000000000005</v>
      </c>
      <c r="G2417" s="226">
        <v>9.4640000000000004</v>
      </c>
      <c r="H2417" s="226">
        <v>9.3320000000000007</v>
      </c>
      <c r="I2417" s="226">
        <v>9.2059999999999995</v>
      </c>
      <c r="J2417" s="226">
        <v>9.0879999999999992</v>
      </c>
      <c r="K2417" s="226">
        <v>8.9740000000000002</v>
      </c>
      <c r="L2417" s="226">
        <v>8.8629999999999995</v>
      </c>
      <c r="M2417" s="226">
        <v>8.7509999999999994</v>
      </c>
      <c r="N2417" s="226">
        <v>8.6389999999999993</v>
      </c>
      <c r="O2417" s="226">
        <v>8.5259999999999998</v>
      </c>
      <c r="P2417" s="226">
        <v>8.4139999999999997</v>
      </c>
      <c r="Q2417" s="226">
        <v>8.3030000000000008</v>
      </c>
      <c r="R2417" s="226">
        <v>8.1940000000000008</v>
      </c>
      <c r="S2417" s="226">
        <v>8.0839999999999996</v>
      </c>
      <c r="T2417" s="226">
        <v>7.9770000000000003</v>
      </c>
      <c r="U2417" s="226">
        <v>7.8710000000000004</v>
      </c>
      <c r="V2417" s="226">
        <v>7.7670000000000003</v>
      </c>
      <c r="W2417" s="226">
        <v>7.665</v>
      </c>
      <c r="X2417" s="226">
        <v>7.5650000000000004</v>
      </c>
      <c r="Y2417" s="226">
        <v>7.4660000000000002</v>
      </c>
      <c r="Z2417" s="226">
        <v>7.3680000000000003</v>
      </c>
      <c r="AA2417" s="226">
        <v>7.2720000000000002</v>
      </c>
      <c r="AB2417" s="226">
        <v>7.1769999999999996</v>
      </c>
      <c r="AC2417" s="226">
        <v>7.0839999999999996</v>
      </c>
      <c r="AD2417" s="226">
        <v>6.9930000000000003</v>
      </c>
      <c r="AE2417" s="226">
        <v>6.9039999999999999</v>
      </c>
      <c r="AF2417" s="226">
        <v>6.8159999999999998</v>
      </c>
      <c r="AG2417" s="226">
        <v>6.7290000000000001</v>
      </c>
      <c r="AH2417" s="226">
        <v>6.6440000000000001</v>
      </c>
      <c r="AI2417" s="226">
        <v>6.56</v>
      </c>
      <c r="AJ2417" s="226">
        <v>6.4770000000000003</v>
      </c>
    </row>
    <row r="2418" spans="1:36" x14ac:dyDescent="0.25">
      <c r="A2418" s="17"/>
      <c r="B2418" s="226" t="s">
        <v>2221</v>
      </c>
      <c r="D2418" s="226">
        <v>1.5209999999999999</v>
      </c>
      <c r="E2418" s="226">
        <v>1.5009999999999999</v>
      </c>
      <c r="F2418" s="226">
        <v>1.405</v>
      </c>
      <c r="G2418" s="226">
        <v>1.4610000000000001</v>
      </c>
      <c r="H2418" s="226">
        <v>1.44</v>
      </c>
      <c r="I2418" s="226">
        <v>1.421</v>
      </c>
      <c r="J2418" s="226">
        <v>1.403</v>
      </c>
      <c r="K2418" s="226">
        <v>1.385</v>
      </c>
      <c r="L2418" s="226">
        <v>1.3680000000000001</v>
      </c>
      <c r="M2418" s="226">
        <v>1.35</v>
      </c>
      <c r="N2418" s="226">
        <v>1.333</v>
      </c>
      <c r="O2418" s="226">
        <v>1.3160000000000001</v>
      </c>
      <c r="P2418" s="226">
        <v>1.298</v>
      </c>
      <c r="Q2418" s="226">
        <v>1.278</v>
      </c>
      <c r="R2418" s="226">
        <v>1.2589999999999999</v>
      </c>
      <c r="S2418" s="226">
        <v>1.2390000000000001</v>
      </c>
      <c r="T2418" s="226">
        <v>1.22</v>
      </c>
      <c r="U2418" s="226">
        <v>1.2</v>
      </c>
      <c r="V2418" s="226">
        <v>1.1819999999999999</v>
      </c>
      <c r="W2418" s="226">
        <v>1.163</v>
      </c>
      <c r="X2418" s="226">
        <v>1.145</v>
      </c>
      <c r="Y2418" s="226">
        <v>1.127</v>
      </c>
      <c r="Z2418" s="226">
        <v>1.109</v>
      </c>
      <c r="AA2418" s="226">
        <v>1.0920000000000001</v>
      </c>
      <c r="AB2418" s="226">
        <v>1.075</v>
      </c>
      <c r="AC2418" s="226">
        <v>1.0580000000000001</v>
      </c>
      <c r="AD2418" s="226">
        <v>1.0409999999999999</v>
      </c>
      <c r="AE2418" s="226">
        <v>1.0249999999999999</v>
      </c>
      <c r="AF2418" s="226">
        <v>1.0089999999999999</v>
      </c>
      <c r="AG2418" s="226">
        <v>0.99299999999999999</v>
      </c>
      <c r="AH2418" s="226">
        <v>0.97699999999999998</v>
      </c>
      <c r="AI2418" s="226">
        <v>0.96199999999999997</v>
      </c>
      <c r="AJ2418" s="226">
        <v>0.94699999999999995</v>
      </c>
    </row>
    <row r="2419" spans="1:36" x14ac:dyDescent="0.25">
      <c r="A2419" s="17"/>
      <c r="B2419" s="226" t="s">
        <v>2212</v>
      </c>
      <c r="D2419" s="226">
        <v>167.28700000000001</v>
      </c>
      <c r="E2419" s="226">
        <v>174.011</v>
      </c>
      <c r="F2419" s="226">
        <v>162.459</v>
      </c>
      <c r="G2419" s="226">
        <v>175.61799999999999</v>
      </c>
      <c r="H2419" s="226">
        <v>179.46199999999999</v>
      </c>
      <c r="I2419" s="226">
        <v>182.18100000000001</v>
      </c>
      <c r="J2419" s="226">
        <v>186.05500000000001</v>
      </c>
      <c r="K2419" s="226">
        <v>189.09200000000001</v>
      </c>
      <c r="L2419" s="226">
        <v>191.858</v>
      </c>
      <c r="M2419" s="226">
        <v>193.779</v>
      </c>
      <c r="N2419" s="226">
        <v>195.03800000000001</v>
      </c>
      <c r="O2419" s="226">
        <v>197.44499999999999</v>
      </c>
      <c r="P2419" s="226">
        <v>199.61600000000001</v>
      </c>
      <c r="Q2419" s="226">
        <v>201.49600000000001</v>
      </c>
      <c r="R2419" s="226">
        <v>204</v>
      </c>
      <c r="S2419" s="226">
        <v>206.14</v>
      </c>
      <c r="T2419" s="226">
        <v>208.529</v>
      </c>
      <c r="U2419" s="226">
        <v>211.09100000000001</v>
      </c>
      <c r="V2419" s="226">
        <v>213.95699999999999</v>
      </c>
      <c r="W2419" s="226">
        <v>217.33500000000001</v>
      </c>
      <c r="X2419" s="226">
        <v>220.369</v>
      </c>
      <c r="Y2419" s="226">
        <v>222.83</v>
      </c>
      <c r="Z2419" s="226">
        <v>224.91800000000001</v>
      </c>
      <c r="AA2419" s="226">
        <v>227.434</v>
      </c>
      <c r="AB2419" s="226">
        <v>230.626</v>
      </c>
      <c r="AC2419" s="226">
        <v>234.36199999999999</v>
      </c>
      <c r="AD2419" s="226">
        <v>237.36199999999999</v>
      </c>
      <c r="AE2419" s="226">
        <v>239.69200000000001</v>
      </c>
      <c r="AF2419" s="226">
        <v>242.2</v>
      </c>
      <c r="AG2419" s="226">
        <v>244.07900000000001</v>
      </c>
      <c r="AH2419" s="226">
        <v>244.99600000000001</v>
      </c>
      <c r="AI2419" s="226">
        <v>246.58699999999999</v>
      </c>
      <c r="AJ2419" s="226">
        <v>250.73599999999999</v>
      </c>
    </row>
    <row r="2420" spans="1:36" x14ac:dyDescent="0.25">
      <c r="A2420" s="17"/>
    </row>
    <row r="2421" spans="1:36" x14ac:dyDescent="0.25">
      <c r="A2421" s="17"/>
      <c r="B2421" s="226" t="s">
        <v>2226</v>
      </c>
    </row>
    <row r="2422" spans="1:36" x14ac:dyDescent="0.25">
      <c r="A2422" s="17"/>
    </row>
    <row r="2423" spans="1:36" x14ac:dyDescent="0.25">
      <c r="A2423" s="17"/>
      <c r="B2423" s="226" t="s">
        <v>2227</v>
      </c>
    </row>
    <row r="2424" spans="1:36" x14ac:dyDescent="0.25">
      <c r="A2424" s="17"/>
      <c r="B2424" s="226" t="s">
        <v>2205</v>
      </c>
      <c r="D2424" s="226">
        <v>13.3</v>
      </c>
      <c r="E2424" s="226">
        <v>13</v>
      </c>
      <c r="F2424" s="226">
        <v>12.3</v>
      </c>
      <c r="G2424" s="226">
        <v>12.7</v>
      </c>
      <c r="H2424" s="226">
        <v>12.6</v>
      </c>
      <c r="I2424" s="226">
        <v>12.5</v>
      </c>
      <c r="J2424" s="226">
        <v>12.3</v>
      </c>
      <c r="K2424" s="226">
        <v>12.2</v>
      </c>
      <c r="L2424" s="226">
        <v>12.1</v>
      </c>
      <c r="M2424" s="226">
        <v>11.9</v>
      </c>
      <c r="N2424" s="226">
        <v>11.8</v>
      </c>
      <c r="O2424" s="226">
        <v>11.7</v>
      </c>
      <c r="P2424" s="226">
        <v>11.5</v>
      </c>
      <c r="Q2424" s="226">
        <v>11.4</v>
      </c>
      <c r="R2424" s="226">
        <v>11.3</v>
      </c>
      <c r="S2424" s="226">
        <v>11.1</v>
      </c>
      <c r="T2424" s="226">
        <v>11</v>
      </c>
      <c r="U2424" s="226">
        <v>10.9</v>
      </c>
      <c r="V2424" s="226">
        <v>10.8</v>
      </c>
      <c r="W2424" s="226">
        <v>10.6</v>
      </c>
      <c r="X2424" s="226">
        <v>10.5</v>
      </c>
      <c r="Y2424" s="226">
        <v>10.4</v>
      </c>
      <c r="Z2424" s="226">
        <v>10.3</v>
      </c>
      <c r="AA2424" s="226">
        <v>10.199999999999999</v>
      </c>
      <c r="AB2424" s="226">
        <v>10.1</v>
      </c>
      <c r="AC2424" s="226">
        <v>10</v>
      </c>
      <c r="AD2424" s="226">
        <v>9.9</v>
      </c>
      <c r="AE2424" s="226">
        <v>9.8000000000000007</v>
      </c>
      <c r="AF2424" s="226">
        <v>9.6999999999999993</v>
      </c>
      <c r="AG2424" s="226">
        <v>9.6</v>
      </c>
      <c r="AH2424" s="226">
        <v>9.5</v>
      </c>
      <c r="AI2424" s="226">
        <v>9.4</v>
      </c>
      <c r="AJ2424" s="226">
        <v>9.3000000000000007</v>
      </c>
    </row>
    <row r="2425" spans="1:36" x14ac:dyDescent="0.25">
      <c r="A2425" s="17"/>
      <c r="B2425" s="226" t="s">
        <v>2228</v>
      </c>
      <c r="D2425" s="226">
        <v>0</v>
      </c>
      <c r="E2425" s="226">
        <v>0</v>
      </c>
      <c r="F2425" s="226">
        <v>0</v>
      </c>
      <c r="G2425" s="226">
        <v>0</v>
      </c>
      <c r="H2425" s="226">
        <v>0</v>
      </c>
      <c r="I2425" s="226">
        <v>0</v>
      </c>
      <c r="J2425" s="226">
        <v>0</v>
      </c>
      <c r="K2425" s="226">
        <v>0</v>
      </c>
      <c r="L2425" s="226">
        <v>0</v>
      </c>
      <c r="M2425" s="226">
        <v>0</v>
      </c>
      <c r="N2425" s="226">
        <v>0</v>
      </c>
      <c r="O2425" s="226">
        <v>0</v>
      </c>
      <c r="P2425" s="226">
        <v>0</v>
      </c>
      <c r="Q2425" s="226">
        <v>0</v>
      </c>
      <c r="R2425" s="226">
        <v>0</v>
      </c>
      <c r="S2425" s="226">
        <v>0</v>
      </c>
      <c r="T2425" s="226">
        <v>0</v>
      </c>
      <c r="U2425" s="226">
        <v>0</v>
      </c>
      <c r="V2425" s="226">
        <v>0</v>
      </c>
      <c r="W2425" s="226">
        <v>0</v>
      </c>
      <c r="X2425" s="226">
        <v>0</v>
      </c>
      <c r="Y2425" s="226">
        <v>0</v>
      </c>
      <c r="Z2425" s="226">
        <v>0</v>
      </c>
      <c r="AA2425" s="226">
        <v>0</v>
      </c>
      <c r="AB2425" s="226">
        <v>0</v>
      </c>
      <c r="AC2425" s="226">
        <v>0</v>
      </c>
      <c r="AD2425" s="226">
        <v>0</v>
      </c>
      <c r="AE2425" s="226">
        <v>0</v>
      </c>
      <c r="AF2425" s="226">
        <v>0</v>
      </c>
      <c r="AG2425" s="226">
        <v>0</v>
      </c>
      <c r="AH2425" s="226">
        <v>0</v>
      </c>
      <c r="AI2425" s="226">
        <v>0</v>
      </c>
      <c r="AJ2425" s="226">
        <v>0</v>
      </c>
    </row>
    <row r="2426" spans="1:36" x14ac:dyDescent="0.25">
      <c r="A2426" s="17"/>
      <c r="B2426" s="226" t="s">
        <v>307</v>
      </c>
      <c r="D2426" s="226">
        <v>0</v>
      </c>
      <c r="E2426" s="226">
        <v>0</v>
      </c>
      <c r="F2426" s="226">
        <v>0</v>
      </c>
      <c r="G2426" s="226">
        <v>0</v>
      </c>
      <c r="H2426" s="226">
        <v>0</v>
      </c>
      <c r="I2426" s="226">
        <v>0</v>
      </c>
      <c r="J2426" s="226">
        <v>0</v>
      </c>
      <c r="K2426" s="226">
        <v>0</v>
      </c>
      <c r="L2426" s="226">
        <v>0</v>
      </c>
      <c r="M2426" s="226">
        <v>0</v>
      </c>
      <c r="N2426" s="226">
        <v>0</v>
      </c>
      <c r="O2426" s="226">
        <v>0</v>
      </c>
      <c r="P2426" s="226">
        <v>0</v>
      </c>
      <c r="Q2426" s="226">
        <v>0</v>
      </c>
      <c r="R2426" s="226">
        <v>0</v>
      </c>
      <c r="S2426" s="226">
        <v>0</v>
      </c>
      <c r="T2426" s="226">
        <v>0</v>
      </c>
      <c r="U2426" s="226">
        <v>0</v>
      </c>
      <c r="V2426" s="226">
        <v>0</v>
      </c>
      <c r="W2426" s="226">
        <v>0</v>
      </c>
      <c r="X2426" s="226">
        <v>0</v>
      </c>
      <c r="Y2426" s="226">
        <v>0</v>
      </c>
      <c r="Z2426" s="226">
        <v>0</v>
      </c>
      <c r="AA2426" s="226">
        <v>0</v>
      </c>
      <c r="AB2426" s="226">
        <v>0</v>
      </c>
      <c r="AC2426" s="226">
        <v>0</v>
      </c>
      <c r="AD2426" s="226">
        <v>0</v>
      </c>
      <c r="AE2426" s="226">
        <v>0</v>
      </c>
      <c r="AF2426" s="226">
        <v>0</v>
      </c>
      <c r="AG2426" s="226">
        <v>0</v>
      </c>
      <c r="AH2426" s="226">
        <v>0</v>
      </c>
      <c r="AI2426" s="226">
        <v>0</v>
      </c>
      <c r="AJ2426" s="226">
        <v>0</v>
      </c>
    </row>
    <row r="2427" spans="1:36" x14ac:dyDescent="0.25">
      <c r="A2427" s="17"/>
      <c r="B2427" s="226" t="s">
        <v>2207</v>
      </c>
      <c r="D2427" s="226">
        <v>0</v>
      </c>
      <c r="E2427" s="226">
        <v>0</v>
      </c>
      <c r="F2427" s="226">
        <v>0</v>
      </c>
      <c r="G2427" s="226">
        <v>0</v>
      </c>
      <c r="H2427" s="226">
        <v>0</v>
      </c>
      <c r="I2427" s="226">
        <v>0</v>
      </c>
      <c r="J2427" s="226">
        <v>0</v>
      </c>
      <c r="K2427" s="226">
        <v>0</v>
      </c>
      <c r="L2427" s="226">
        <v>0</v>
      </c>
      <c r="M2427" s="226">
        <v>0</v>
      </c>
      <c r="N2427" s="226">
        <v>0</v>
      </c>
      <c r="O2427" s="226">
        <v>0</v>
      </c>
      <c r="P2427" s="226">
        <v>0</v>
      </c>
      <c r="Q2427" s="226">
        <v>0</v>
      </c>
      <c r="R2427" s="226">
        <v>0</v>
      </c>
      <c r="S2427" s="226">
        <v>0</v>
      </c>
      <c r="T2427" s="226">
        <v>0</v>
      </c>
      <c r="U2427" s="226">
        <v>0</v>
      </c>
      <c r="V2427" s="226">
        <v>0</v>
      </c>
      <c r="W2427" s="226">
        <v>0</v>
      </c>
      <c r="X2427" s="226">
        <v>0</v>
      </c>
      <c r="Y2427" s="226">
        <v>0</v>
      </c>
      <c r="Z2427" s="226">
        <v>0</v>
      </c>
      <c r="AA2427" s="226">
        <v>0</v>
      </c>
      <c r="AB2427" s="226">
        <v>0</v>
      </c>
      <c r="AC2427" s="226">
        <v>0</v>
      </c>
      <c r="AD2427" s="226">
        <v>0</v>
      </c>
      <c r="AE2427" s="226">
        <v>0</v>
      </c>
      <c r="AF2427" s="226">
        <v>0</v>
      </c>
      <c r="AG2427" s="226">
        <v>0</v>
      </c>
      <c r="AH2427" s="226">
        <v>0</v>
      </c>
      <c r="AI2427" s="226">
        <v>0</v>
      </c>
      <c r="AJ2427" s="226">
        <v>0</v>
      </c>
    </row>
    <row r="2428" spans="1:36" x14ac:dyDescent="0.25">
      <c r="A2428" s="17"/>
      <c r="B2428" s="226" t="s">
        <v>2208</v>
      </c>
      <c r="D2428" s="226">
        <v>0</v>
      </c>
      <c r="E2428" s="226">
        <v>0</v>
      </c>
      <c r="F2428" s="226">
        <v>0</v>
      </c>
      <c r="G2428" s="226">
        <v>0</v>
      </c>
      <c r="H2428" s="226">
        <v>0</v>
      </c>
      <c r="I2428" s="226">
        <v>0</v>
      </c>
      <c r="J2428" s="226">
        <v>0</v>
      </c>
      <c r="K2428" s="226">
        <v>0</v>
      </c>
      <c r="L2428" s="226">
        <v>0</v>
      </c>
      <c r="M2428" s="226">
        <v>0</v>
      </c>
      <c r="N2428" s="226">
        <v>0</v>
      </c>
      <c r="O2428" s="226">
        <v>0</v>
      </c>
      <c r="P2428" s="226">
        <v>0</v>
      </c>
      <c r="Q2428" s="226">
        <v>0</v>
      </c>
      <c r="R2428" s="226">
        <v>0</v>
      </c>
      <c r="S2428" s="226">
        <v>0</v>
      </c>
      <c r="T2428" s="226">
        <v>0</v>
      </c>
      <c r="U2428" s="226">
        <v>0</v>
      </c>
      <c r="V2428" s="226">
        <v>0</v>
      </c>
      <c r="W2428" s="226">
        <v>0</v>
      </c>
      <c r="X2428" s="226">
        <v>0</v>
      </c>
      <c r="Y2428" s="226">
        <v>0</v>
      </c>
      <c r="Z2428" s="226">
        <v>0</v>
      </c>
      <c r="AA2428" s="226">
        <v>0</v>
      </c>
      <c r="AB2428" s="226">
        <v>0</v>
      </c>
      <c r="AC2428" s="226">
        <v>0</v>
      </c>
      <c r="AD2428" s="226">
        <v>0</v>
      </c>
      <c r="AE2428" s="226">
        <v>0</v>
      </c>
      <c r="AF2428" s="226">
        <v>0</v>
      </c>
      <c r="AG2428" s="226">
        <v>0</v>
      </c>
      <c r="AH2428" s="226">
        <v>0</v>
      </c>
      <c r="AI2428" s="226">
        <v>0</v>
      </c>
      <c r="AJ2428" s="226">
        <v>0</v>
      </c>
    </row>
    <row r="2429" spans="1:36" x14ac:dyDescent="0.25">
      <c r="A2429" s="17"/>
      <c r="B2429" s="226" t="s">
        <v>156</v>
      </c>
      <c r="D2429" s="226">
        <v>0</v>
      </c>
      <c r="E2429" s="226">
        <v>0</v>
      </c>
      <c r="F2429" s="226">
        <v>0</v>
      </c>
      <c r="G2429" s="226">
        <v>0</v>
      </c>
      <c r="H2429" s="226">
        <v>0</v>
      </c>
      <c r="I2429" s="226">
        <v>0</v>
      </c>
      <c r="J2429" s="226">
        <v>0</v>
      </c>
      <c r="K2429" s="226">
        <v>0</v>
      </c>
      <c r="L2429" s="226">
        <v>0</v>
      </c>
      <c r="M2429" s="226">
        <v>0</v>
      </c>
      <c r="N2429" s="226">
        <v>0</v>
      </c>
      <c r="O2429" s="226">
        <v>0</v>
      </c>
      <c r="P2429" s="226">
        <v>0</v>
      </c>
      <c r="Q2429" s="226">
        <v>0</v>
      </c>
      <c r="R2429" s="226">
        <v>0</v>
      </c>
      <c r="S2429" s="226">
        <v>0</v>
      </c>
      <c r="T2429" s="226">
        <v>0</v>
      </c>
      <c r="U2429" s="226">
        <v>0</v>
      </c>
      <c r="V2429" s="226">
        <v>0</v>
      </c>
      <c r="W2429" s="226">
        <v>0</v>
      </c>
      <c r="X2429" s="226">
        <v>0</v>
      </c>
      <c r="Y2429" s="226">
        <v>0</v>
      </c>
      <c r="Z2429" s="226">
        <v>0</v>
      </c>
      <c r="AA2429" s="226">
        <v>0</v>
      </c>
      <c r="AB2429" s="226">
        <v>0</v>
      </c>
      <c r="AC2429" s="226">
        <v>0</v>
      </c>
      <c r="AD2429" s="226">
        <v>0</v>
      </c>
      <c r="AE2429" s="226">
        <v>0</v>
      </c>
      <c r="AF2429" s="226">
        <v>0</v>
      </c>
      <c r="AG2429" s="226">
        <v>0</v>
      </c>
      <c r="AH2429" s="226">
        <v>0</v>
      </c>
      <c r="AI2429" s="226">
        <v>0</v>
      </c>
      <c r="AJ2429" s="226">
        <v>0</v>
      </c>
    </row>
    <row r="2430" spans="1:36" x14ac:dyDescent="0.25">
      <c r="A2430" s="17"/>
      <c r="B2430" s="226" t="s">
        <v>152</v>
      </c>
      <c r="D2430" s="226">
        <v>0</v>
      </c>
      <c r="E2430" s="226">
        <v>0</v>
      </c>
      <c r="F2430" s="226">
        <v>0</v>
      </c>
      <c r="G2430" s="226">
        <v>0</v>
      </c>
      <c r="H2430" s="226">
        <v>0</v>
      </c>
      <c r="I2430" s="226">
        <v>0</v>
      </c>
      <c r="J2430" s="226">
        <v>0</v>
      </c>
      <c r="K2430" s="226">
        <v>0</v>
      </c>
      <c r="L2430" s="226">
        <v>0</v>
      </c>
      <c r="M2430" s="226">
        <v>0</v>
      </c>
      <c r="N2430" s="226">
        <v>0</v>
      </c>
      <c r="O2430" s="226">
        <v>0</v>
      </c>
      <c r="P2430" s="226">
        <v>0</v>
      </c>
      <c r="Q2430" s="226">
        <v>0</v>
      </c>
      <c r="R2430" s="226">
        <v>0</v>
      </c>
      <c r="S2430" s="226">
        <v>0</v>
      </c>
      <c r="T2430" s="226">
        <v>0</v>
      </c>
      <c r="U2430" s="226">
        <v>0</v>
      </c>
      <c r="V2430" s="226">
        <v>0</v>
      </c>
      <c r="W2430" s="226">
        <v>0</v>
      </c>
      <c r="X2430" s="226">
        <v>0</v>
      </c>
      <c r="Y2430" s="226">
        <v>0</v>
      </c>
      <c r="Z2430" s="226">
        <v>0</v>
      </c>
      <c r="AA2430" s="226">
        <v>0</v>
      </c>
      <c r="AB2430" s="226">
        <v>0</v>
      </c>
      <c r="AC2430" s="226">
        <v>0</v>
      </c>
      <c r="AD2430" s="226">
        <v>0</v>
      </c>
      <c r="AE2430" s="226">
        <v>0</v>
      </c>
      <c r="AF2430" s="226">
        <v>0</v>
      </c>
      <c r="AG2430" s="226">
        <v>0</v>
      </c>
      <c r="AH2430" s="226">
        <v>0</v>
      </c>
      <c r="AI2430" s="226">
        <v>0</v>
      </c>
      <c r="AJ2430" s="226">
        <v>0</v>
      </c>
    </row>
    <row r="2431" spans="1:36" x14ac:dyDescent="0.25">
      <c r="A2431" s="17"/>
      <c r="B2431" s="226" t="s">
        <v>2212</v>
      </c>
      <c r="D2431" s="226">
        <v>13.3</v>
      </c>
      <c r="E2431" s="226">
        <v>13</v>
      </c>
      <c r="F2431" s="226">
        <v>12.3</v>
      </c>
      <c r="G2431" s="226">
        <v>12.7</v>
      </c>
      <c r="H2431" s="226">
        <v>12.6</v>
      </c>
      <c r="I2431" s="226">
        <v>12.5</v>
      </c>
      <c r="J2431" s="226">
        <v>12.3</v>
      </c>
      <c r="K2431" s="226">
        <v>12.2</v>
      </c>
      <c r="L2431" s="226">
        <v>12.1</v>
      </c>
      <c r="M2431" s="226">
        <v>11.9</v>
      </c>
      <c r="N2431" s="226">
        <v>11.8</v>
      </c>
      <c r="O2431" s="226">
        <v>11.7</v>
      </c>
      <c r="P2431" s="226">
        <v>11.5</v>
      </c>
      <c r="Q2431" s="226">
        <v>11.4</v>
      </c>
      <c r="R2431" s="226">
        <v>11.3</v>
      </c>
      <c r="S2431" s="226">
        <v>11.1</v>
      </c>
      <c r="T2431" s="226">
        <v>11</v>
      </c>
      <c r="U2431" s="226">
        <v>10.9</v>
      </c>
      <c r="V2431" s="226">
        <v>10.8</v>
      </c>
      <c r="W2431" s="226">
        <v>10.7</v>
      </c>
      <c r="X2431" s="226">
        <v>10.5</v>
      </c>
      <c r="Y2431" s="226">
        <v>10.4</v>
      </c>
      <c r="Z2431" s="226">
        <v>10.3</v>
      </c>
      <c r="AA2431" s="226">
        <v>10.199999999999999</v>
      </c>
      <c r="AB2431" s="226">
        <v>10.1</v>
      </c>
      <c r="AC2431" s="226">
        <v>10</v>
      </c>
      <c r="AD2431" s="226">
        <v>9.9</v>
      </c>
      <c r="AE2431" s="226">
        <v>9.8000000000000007</v>
      </c>
      <c r="AF2431" s="226">
        <v>9.6999999999999993</v>
      </c>
      <c r="AG2431" s="226">
        <v>9.6</v>
      </c>
      <c r="AH2431" s="226">
        <v>9.5</v>
      </c>
      <c r="AI2431" s="226">
        <v>9.4</v>
      </c>
      <c r="AJ2431" s="226">
        <v>9.3000000000000007</v>
      </c>
    </row>
    <row r="2432" spans="1:36" x14ac:dyDescent="0.25">
      <c r="A2432" s="17"/>
    </row>
    <row r="2433" spans="1:36" x14ac:dyDescent="0.25">
      <c r="A2433" s="17"/>
    </row>
    <row r="2434" spans="1:36" x14ac:dyDescent="0.25">
      <c r="A2434" s="17"/>
      <c r="B2434" s="226" t="s">
        <v>2229</v>
      </c>
    </row>
    <row r="2435" spans="1:36" x14ac:dyDescent="0.25">
      <c r="A2435" s="17"/>
      <c r="B2435" s="226" t="s">
        <v>238</v>
      </c>
      <c r="D2435" s="226">
        <v>3.1</v>
      </c>
      <c r="E2435" s="226">
        <v>3.1</v>
      </c>
      <c r="F2435" s="226">
        <v>2.9</v>
      </c>
      <c r="G2435" s="226">
        <v>3</v>
      </c>
      <c r="H2435" s="226">
        <v>2.9</v>
      </c>
      <c r="I2435" s="226">
        <v>2.9</v>
      </c>
      <c r="J2435" s="226">
        <v>2.9</v>
      </c>
      <c r="K2435" s="226">
        <v>2.8</v>
      </c>
      <c r="L2435" s="226">
        <v>2.8</v>
      </c>
      <c r="M2435" s="226">
        <v>2.8</v>
      </c>
      <c r="N2435" s="226">
        <v>2.7</v>
      </c>
      <c r="O2435" s="226">
        <v>2.7</v>
      </c>
      <c r="P2435" s="226">
        <v>2.7</v>
      </c>
      <c r="Q2435" s="226">
        <v>2.6</v>
      </c>
      <c r="R2435" s="226">
        <v>2.6</v>
      </c>
      <c r="S2435" s="226">
        <v>2.6</v>
      </c>
      <c r="T2435" s="226">
        <v>2.5</v>
      </c>
      <c r="U2435" s="226">
        <v>2.5</v>
      </c>
      <c r="V2435" s="226">
        <v>2.5</v>
      </c>
      <c r="W2435" s="226">
        <v>2.5</v>
      </c>
      <c r="X2435" s="226">
        <v>2.4</v>
      </c>
      <c r="Y2435" s="226">
        <v>2.4</v>
      </c>
      <c r="Z2435" s="226">
        <v>2.4</v>
      </c>
      <c r="AA2435" s="226">
        <v>2.2999999999999998</v>
      </c>
      <c r="AB2435" s="226">
        <v>2.2999999999999998</v>
      </c>
      <c r="AC2435" s="226">
        <v>2.2999999999999998</v>
      </c>
      <c r="AD2435" s="226">
        <v>2.2999999999999998</v>
      </c>
      <c r="AE2435" s="226">
        <v>2.2000000000000002</v>
      </c>
      <c r="AF2435" s="226">
        <v>2.2000000000000002</v>
      </c>
      <c r="AG2435" s="226">
        <v>2.2000000000000002</v>
      </c>
      <c r="AH2435" s="226">
        <v>2.2000000000000002</v>
      </c>
      <c r="AI2435" s="226">
        <v>2.1</v>
      </c>
      <c r="AJ2435" s="226">
        <v>2.1</v>
      </c>
    </row>
    <row r="2436" spans="1:36" x14ac:dyDescent="0.25">
      <c r="A2436" s="17"/>
      <c r="B2436" s="226" t="s">
        <v>239</v>
      </c>
      <c r="D2436" s="226">
        <v>0</v>
      </c>
      <c r="E2436" s="226">
        <v>0</v>
      </c>
      <c r="F2436" s="226">
        <v>0</v>
      </c>
      <c r="G2436" s="226">
        <v>0</v>
      </c>
      <c r="H2436" s="226">
        <v>0</v>
      </c>
      <c r="I2436" s="226">
        <v>0</v>
      </c>
      <c r="J2436" s="226">
        <v>0</v>
      </c>
      <c r="K2436" s="226">
        <v>0</v>
      </c>
      <c r="L2436" s="226">
        <v>0</v>
      </c>
      <c r="M2436" s="226">
        <v>0</v>
      </c>
      <c r="N2436" s="226">
        <v>0</v>
      </c>
      <c r="O2436" s="226">
        <v>0</v>
      </c>
      <c r="P2436" s="226">
        <v>0</v>
      </c>
      <c r="Q2436" s="226">
        <v>0</v>
      </c>
      <c r="R2436" s="226">
        <v>0</v>
      </c>
      <c r="S2436" s="226">
        <v>0</v>
      </c>
      <c r="T2436" s="226">
        <v>0</v>
      </c>
      <c r="U2436" s="226">
        <v>0</v>
      </c>
      <c r="V2436" s="226">
        <v>0</v>
      </c>
      <c r="W2436" s="226">
        <v>0</v>
      </c>
      <c r="X2436" s="226">
        <v>0</v>
      </c>
      <c r="Y2436" s="226">
        <v>0</v>
      </c>
      <c r="Z2436" s="226">
        <v>0</v>
      </c>
      <c r="AA2436" s="226">
        <v>0</v>
      </c>
      <c r="AB2436" s="226">
        <v>0</v>
      </c>
      <c r="AC2436" s="226">
        <v>0</v>
      </c>
      <c r="AD2436" s="226">
        <v>0</v>
      </c>
      <c r="AE2436" s="226">
        <v>0</v>
      </c>
      <c r="AF2436" s="226">
        <v>0</v>
      </c>
      <c r="AG2436" s="226">
        <v>0</v>
      </c>
      <c r="AH2436" s="226">
        <v>0</v>
      </c>
      <c r="AI2436" s="226">
        <v>0</v>
      </c>
      <c r="AJ2436" s="226">
        <v>0</v>
      </c>
    </row>
    <row r="2437" spans="1:36" x14ac:dyDescent="0.25">
      <c r="A2437" s="17"/>
      <c r="B2437" s="226" t="s">
        <v>158</v>
      </c>
      <c r="D2437" s="226">
        <v>0</v>
      </c>
      <c r="E2437" s="226">
        <v>0</v>
      </c>
      <c r="F2437" s="226">
        <v>0</v>
      </c>
      <c r="G2437" s="226">
        <v>0</v>
      </c>
      <c r="H2437" s="226">
        <v>0</v>
      </c>
      <c r="I2437" s="226">
        <v>0</v>
      </c>
      <c r="J2437" s="226">
        <v>0</v>
      </c>
      <c r="K2437" s="226">
        <v>0</v>
      </c>
      <c r="L2437" s="226">
        <v>0</v>
      </c>
      <c r="M2437" s="226">
        <v>0</v>
      </c>
      <c r="N2437" s="226">
        <v>0</v>
      </c>
      <c r="O2437" s="226">
        <v>0</v>
      </c>
      <c r="P2437" s="226">
        <v>0</v>
      </c>
      <c r="Q2437" s="226">
        <v>0</v>
      </c>
      <c r="R2437" s="226">
        <v>0</v>
      </c>
      <c r="S2437" s="226">
        <v>0</v>
      </c>
      <c r="T2437" s="226">
        <v>0</v>
      </c>
      <c r="U2437" s="226">
        <v>0</v>
      </c>
      <c r="V2437" s="226">
        <v>0</v>
      </c>
      <c r="W2437" s="226">
        <v>0</v>
      </c>
      <c r="X2437" s="226">
        <v>0</v>
      </c>
      <c r="Y2437" s="226">
        <v>0</v>
      </c>
      <c r="Z2437" s="226">
        <v>0</v>
      </c>
      <c r="AA2437" s="226">
        <v>0</v>
      </c>
      <c r="AB2437" s="226">
        <v>0</v>
      </c>
      <c r="AC2437" s="226">
        <v>0</v>
      </c>
      <c r="AD2437" s="226">
        <v>0</v>
      </c>
      <c r="AE2437" s="226">
        <v>0</v>
      </c>
      <c r="AF2437" s="226">
        <v>0</v>
      </c>
      <c r="AG2437" s="226">
        <v>0</v>
      </c>
      <c r="AH2437" s="226">
        <v>0</v>
      </c>
      <c r="AI2437" s="226">
        <v>0</v>
      </c>
      <c r="AJ2437" s="226">
        <v>0</v>
      </c>
    </row>
    <row r="2438" spans="1:36" x14ac:dyDescent="0.25">
      <c r="A2438" s="17"/>
      <c r="B2438" s="226" t="s">
        <v>2230</v>
      </c>
      <c r="D2438" s="226">
        <v>0</v>
      </c>
      <c r="E2438" s="226">
        <v>0</v>
      </c>
      <c r="F2438" s="226">
        <v>0</v>
      </c>
      <c r="G2438" s="226">
        <v>0</v>
      </c>
      <c r="H2438" s="226">
        <v>0</v>
      </c>
      <c r="I2438" s="226">
        <v>0</v>
      </c>
      <c r="J2438" s="226">
        <v>0</v>
      </c>
      <c r="K2438" s="226">
        <v>0</v>
      </c>
      <c r="L2438" s="226">
        <v>0</v>
      </c>
      <c r="M2438" s="226">
        <v>0</v>
      </c>
      <c r="N2438" s="226">
        <v>0</v>
      </c>
      <c r="O2438" s="226">
        <v>0</v>
      </c>
      <c r="P2438" s="226">
        <v>0</v>
      </c>
      <c r="Q2438" s="226">
        <v>0</v>
      </c>
      <c r="R2438" s="226">
        <v>0</v>
      </c>
      <c r="S2438" s="226">
        <v>0</v>
      </c>
      <c r="T2438" s="226">
        <v>0</v>
      </c>
      <c r="U2438" s="226">
        <v>0</v>
      </c>
      <c r="V2438" s="226">
        <v>0</v>
      </c>
      <c r="W2438" s="226">
        <v>0</v>
      </c>
      <c r="X2438" s="226">
        <v>0</v>
      </c>
      <c r="Y2438" s="226">
        <v>0</v>
      </c>
      <c r="Z2438" s="226">
        <v>0</v>
      </c>
      <c r="AA2438" s="226">
        <v>0</v>
      </c>
      <c r="AB2438" s="226">
        <v>0</v>
      </c>
      <c r="AC2438" s="226">
        <v>0</v>
      </c>
      <c r="AD2438" s="226">
        <v>0</v>
      </c>
      <c r="AE2438" s="226">
        <v>0</v>
      </c>
      <c r="AF2438" s="226">
        <v>0</v>
      </c>
      <c r="AG2438" s="226">
        <v>0</v>
      </c>
      <c r="AH2438" s="226">
        <v>0</v>
      </c>
      <c r="AI2438" s="226">
        <v>0</v>
      </c>
      <c r="AJ2438" s="226">
        <v>0</v>
      </c>
    </row>
    <row r="2439" spans="1:36" x14ac:dyDescent="0.25">
      <c r="A2439" s="17"/>
      <c r="B2439" s="226" t="s">
        <v>2231</v>
      </c>
      <c r="D2439" s="226">
        <v>0</v>
      </c>
      <c r="E2439" s="226">
        <v>0</v>
      </c>
      <c r="F2439" s="226">
        <v>0</v>
      </c>
      <c r="G2439" s="226">
        <v>0</v>
      </c>
      <c r="H2439" s="226">
        <v>0</v>
      </c>
      <c r="I2439" s="226">
        <v>0</v>
      </c>
      <c r="J2439" s="226">
        <v>0</v>
      </c>
      <c r="K2439" s="226">
        <v>0</v>
      </c>
      <c r="L2439" s="226">
        <v>0</v>
      </c>
      <c r="M2439" s="226">
        <v>0</v>
      </c>
      <c r="N2439" s="226">
        <v>0</v>
      </c>
      <c r="O2439" s="226">
        <v>0</v>
      </c>
      <c r="P2439" s="226">
        <v>0</v>
      </c>
      <c r="Q2439" s="226">
        <v>0</v>
      </c>
      <c r="R2439" s="226">
        <v>0</v>
      </c>
      <c r="S2439" s="226">
        <v>0</v>
      </c>
      <c r="T2439" s="226">
        <v>0</v>
      </c>
      <c r="U2439" s="226">
        <v>0</v>
      </c>
      <c r="V2439" s="226">
        <v>0</v>
      </c>
      <c r="W2439" s="226">
        <v>0</v>
      </c>
      <c r="X2439" s="226">
        <v>0</v>
      </c>
      <c r="Y2439" s="226">
        <v>0</v>
      </c>
      <c r="Z2439" s="226">
        <v>0</v>
      </c>
      <c r="AA2439" s="226">
        <v>0</v>
      </c>
      <c r="AB2439" s="226">
        <v>0</v>
      </c>
      <c r="AC2439" s="226">
        <v>0</v>
      </c>
      <c r="AD2439" s="226">
        <v>0</v>
      </c>
      <c r="AE2439" s="226">
        <v>0</v>
      </c>
      <c r="AF2439" s="226">
        <v>0</v>
      </c>
      <c r="AG2439" s="226">
        <v>0</v>
      </c>
      <c r="AH2439" s="226">
        <v>0</v>
      </c>
      <c r="AI2439" s="226">
        <v>0</v>
      </c>
      <c r="AJ2439" s="226">
        <v>0</v>
      </c>
    </row>
    <row r="2440" spans="1:36" x14ac:dyDescent="0.25">
      <c r="A2440" s="17"/>
      <c r="B2440" s="226" t="s">
        <v>156</v>
      </c>
      <c r="D2440" s="226">
        <v>0</v>
      </c>
      <c r="E2440" s="226">
        <v>0</v>
      </c>
      <c r="F2440" s="226">
        <v>0</v>
      </c>
      <c r="G2440" s="226">
        <v>0</v>
      </c>
      <c r="H2440" s="226">
        <v>0</v>
      </c>
      <c r="I2440" s="226">
        <v>0</v>
      </c>
      <c r="J2440" s="226">
        <v>0</v>
      </c>
      <c r="K2440" s="226">
        <v>0</v>
      </c>
      <c r="L2440" s="226">
        <v>0</v>
      </c>
      <c r="M2440" s="226">
        <v>0</v>
      </c>
      <c r="N2440" s="226">
        <v>0</v>
      </c>
      <c r="O2440" s="226">
        <v>0</v>
      </c>
      <c r="P2440" s="226">
        <v>0</v>
      </c>
      <c r="Q2440" s="226">
        <v>0</v>
      </c>
      <c r="R2440" s="226">
        <v>0</v>
      </c>
      <c r="S2440" s="226">
        <v>0</v>
      </c>
      <c r="T2440" s="226">
        <v>0</v>
      </c>
      <c r="U2440" s="226">
        <v>0</v>
      </c>
      <c r="V2440" s="226">
        <v>0</v>
      </c>
      <c r="W2440" s="226">
        <v>0</v>
      </c>
      <c r="X2440" s="226">
        <v>0</v>
      </c>
      <c r="Y2440" s="226">
        <v>0</v>
      </c>
      <c r="Z2440" s="226">
        <v>0</v>
      </c>
      <c r="AA2440" s="226">
        <v>0</v>
      </c>
      <c r="AB2440" s="226">
        <v>0</v>
      </c>
      <c r="AC2440" s="226">
        <v>0</v>
      </c>
      <c r="AD2440" s="226">
        <v>0</v>
      </c>
      <c r="AE2440" s="226">
        <v>0</v>
      </c>
      <c r="AF2440" s="226">
        <v>0</v>
      </c>
      <c r="AG2440" s="226">
        <v>0</v>
      </c>
      <c r="AH2440" s="226">
        <v>0</v>
      </c>
      <c r="AI2440" s="226">
        <v>0</v>
      </c>
      <c r="AJ2440" s="226">
        <v>0</v>
      </c>
    </row>
    <row r="2441" spans="1:36" x14ac:dyDescent="0.25">
      <c r="A2441" s="17"/>
      <c r="B2441" s="226" t="s">
        <v>2232</v>
      </c>
      <c r="D2441" s="226">
        <v>0</v>
      </c>
      <c r="E2441" s="226">
        <v>0</v>
      </c>
      <c r="F2441" s="226">
        <v>0</v>
      </c>
      <c r="G2441" s="226">
        <v>0</v>
      </c>
      <c r="H2441" s="226">
        <v>0</v>
      </c>
      <c r="I2441" s="226">
        <v>0</v>
      </c>
      <c r="J2441" s="226">
        <v>0</v>
      </c>
      <c r="K2441" s="226">
        <v>0</v>
      </c>
      <c r="L2441" s="226">
        <v>0</v>
      </c>
      <c r="M2441" s="226">
        <v>0</v>
      </c>
      <c r="N2441" s="226">
        <v>0</v>
      </c>
      <c r="O2441" s="226">
        <v>0</v>
      </c>
      <c r="P2441" s="226">
        <v>0</v>
      </c>
      <c r="Q2441" s="226">
        <v>0</v>
      </c>
      <c r="R2441" s="226">
        <v>0</v>
      </c>
      <c r="S2441" s="226">
        <v>0</v>
      </c>
      <c r="T2441" s="226">
        <v>0</v>
      </c>
      <c r="U2441" s="226">
        <v>0</v>
      </c>
      <c r="V2441" s="226">
        <v>0</v>
      </c>
      <c r="W2441" s="226">
        <v>0</v>
      </c>
      <c r="X2441" s="226">
        <v>0</v>
      </c>
      <c r="Y2441" s="226">
        <v>0</v>
      </c>
      <c r="Z2441" s="226">
        <v>0</v>
      </c>
      <c r="AA2441" s="226">
        <v>0</v>
      </c>
      <c r="AB2441" s="226">
        <v>0</v>
      </c>
      <c r="AC2441" s="226">
        <v>0</v>
      </c>
      <c r="AD2441" s="226">
        <v>0</v>
      </c>
      <c r="AE2441" s="226">
        <v>0</v>
      </c>
      <c r="AF2441" s="226">
        <v>0</v>
      </c>
      <c r="AG2441" s="226">
        <v>0</v>
      </c>
      <c r="AH2441" s="226">
        <v>0</v>
      </c>
      <c r="AI2441" s="226">
        <v>0</v>
      </c>
      <c r="AJ2441" s="226">
        <v>0</v>
      </c>
    </row>
    <row r="2442" spans="1:36" x14ac:dyDescent="0.25">
      <c r="A2442" s="17"/>
      <c r="B2442" s="226" t="s">
        <v>2233</v>
      </c>
      <c r="D2442" s="226">
        <v>0</v>
      </c>
      <c r="E2442" s="226">
        <v>0</v>
      </c>
      <c r="F2442" s="226">
        <v>0</v>
      </c>
      <c r="G2442" s="226">
        <v>0</v>
      </c>
      <c r="H2442" s="226">
        <v>0</v>
      </c>
      <c r="I2442" s="226">
        <v>0</v>
      </c>
      <c r="J2442" s="226">
        <v>0</v>
      </c>
      <c r="K2442" s="226">
        <v>0</v>
      </c>
      <c r="L2442" s="226">
        <v>0</v>
      </c>
      <c r="M2442" s="226">
        <v>0</v>
      </c>
      <c r="N2442" s="226">
        <v>0</v>
      </c>
      <c r="O2442" s="226">
        <v>0</v>
      </c>
      <c r="P2442" s="226">
        <v>0</v>
      </c>
      <c r="Q2442" s="226">
        <v>0</v>
      </c>
      <c r="R2442" s="226">
        <v>0</v>
      </c>
      <c r="S2442" s="226">
        <v>0</v>
      </c>
      <c r="T2442" s="226">
        <v>0</v>
      </c>
      <c r="U2442" s="226">
        <v>0</v>
      </c>
      <c r="V2442" s="226">
        <v>0</v>
      </c>
      <c r="W2442" s="226">
        <v>0</v>
      </c>
      <c r="X2442" s="226">
        <v>0</v>
      </c>
      <c r="Y2442" s="226">
        <v>0</v>
      </c>
      <c r="Z2442" s="226">
        <v>0</v>
      </c>
      <c r="AA2442" s="226">
        <v>0</v>
      </c>
      <c r="AB2442" s="226">
        <v>0</v>
      </c>
      <c r="AC2442" s="226">
        <v>0</v>
      </c>
      <c r="AD2442" s="226">
        <v>0</v>
      </c>
      <c r="AE2442" s="226">
        <v>0</v>
      </c>
      <c r="AF2442" s="226">
        <v>0</v>
      </c>
      <c r="AG2442" s="226">
        <v>0</v>
      </c>
      <c r="AH2442" s="226">
        <v>0</v>
      </c>
      <c r="AI2442" s="226">
        <v>0</v>
      </c>
      <c r="AJ2442" s="226">
        <v>0</v>
      </c>
    </row>
    <row r="2443" spans="1:36" x14ac:dyDescent="0.25">
      <c r="A2443" s="17"/>
      <c r="B2443" s="226" t="s">
        <v>2234</v>
      </c>
      <c r="D2443" s="226">
        <v>0</v>
      </c>
      <c r="E2443" s="226">
        <v>0</v>
      </c>
      <c r="F2443" s="226">
        <v>0</v>
      </c>
      <c r="G2443" s="226">
        <v>0</v>
      </c>
      <c r="H2443" s="226">
        <v>0</v>
      </c>
      <c r="I2443" s="226">
        <v>0</v>
      </c>
      <c r="J2443" s="226">
        <v>0</v>
      </c>
      <c r="K2443" s="226">
        <v>0</v>
      </c>
      <c r="L2443" s="226">
        <v>0</v>
      </c>
      <c r="M2443" s="226">
        <v>0</v>
      </c>
      <c r="N2443" s="226">
        <v>0</v>
      </c>
      <c r="O2443" s="226">
        <v>0</v>
      </c>
      <c r="P2443" s="226">
        <v>0</v>
      </c>
      <c r="Q2443" s="226">
        <v>0</v>
      </c>
      <c r="R2443" s="226">
        <v>0</v>
      </c>
      <c r="S2443" s="226">
        <v>0</v>
      </c>
      <c r="T2443" s="226">
        <v>0</v>
      </c>
      <c r="U2443" s="226">
        <v>0</v>
      </c>
      <c r="V2443" s="226">
        <v>0</v>
      </c>
      <c r="W2443" s="226">
        <v>0</v>
      </c>
      <c r="X2443" s="226">
        <v>0</v>
      </c>
      <c r="Y2443" s="226">
        <v>0</v>
      </c>
      <c r="Z2443" s="226">
        <v>0</v>
      </c>
      <c r="AA2443" s="226">
        <v>0</v>
      </c>
      <c r="AB2443" s="226">
        <v>0</v>
      </c>
      <c r="AC2443" s="226">
        <v>0</v>
      </c>
      <c r="AD2443" s="226">
        <v>0</v>
      </c>
      <c r="AE2443" s="226">
        <v>0</v>
      </c>
      <c r="AF2443" s="226">
        <v>0</v>
      </c>
      <c r="AG2443" s="226">
        <v>0</v>
      </c>
      <c r="AH2443" s="226">
        <v>0</v>
      </c>
      <c r="AI2443" s="226">
        <v>0</v>
      </c>
      <c r="AJ2443" s="226">
        <v>0</v>
      </c>
    </row>
    <row r="2444" spans="1:36" x14ac:dyDescent="0.25">
      <c r="A2444" s="17"/>
      <c r="B2444" s="226" t="s">
        <v>2235</v>
      </c>
    </row>
    <row r="2445" spans="1:36" x14ac:dyDescent="0.25">
      <c r="A2445" s="17"/>
      <c r="B2445" s="226" t="s">
        <v>238</v>
      </c>
      <c r="D2445" s="226">
        <v>9.3000000000000007</v>
      </c>
      <c r="E2445" s="226">
        <v>9.1999999999999993</v>
      </c>
      <c r="F2445" s="226">
        <v>8.6</v>
      </c>
      <c r="G2445" s="226">
        <v>9</v>
      </c>
      <c r="H2445" s="226">
        <v>8.8000000000000007</v>
      </c>
      <c r="I2445" s="226">
        <v>8.6999999999999993</v>
      </c>
      <c r="J2445" s="226">
        <v>8.6</v>
      </c>
      <c r="K2445" s="226">
        <v>8.5</v>
      </c>
      <c r="L2445" s="226">
        <v>8.4</v>
      </c>
      <c r="M2445" s="226">
        <v>8.3000000000000007</v>
      </c>
      <c r="N2445" s="226">
        <v>8.1999999999999993</v>
      </c>
      <c r="O2445" s="226">
        <v>8.1</v>
      </c>
      <c r="P2445" s="226">
        <v>8</v>
      </c>
      <c r="Q2445" s="226">
        <v>7.9</v>
      </c>
      <c r="R2445" s="226">
        <v>7.8</v>
      </c>
      <c r="S2445" s="226">
        <v>7.7</v>
      </c>
      <c r="T2445" s="226">
        <v>7.6</v>
      </c>
      <c r="U2445" s="226">
        <v>7.5</v>
      </c>
      <c r="V2445" s="226">
        <v>7.5</v>
      </c>
      <c r="W2445" s="226">
        <v>7.4</v>
      </c>
      <c r="X2445" s="226">
        <v>7.3</v>
      </c>
      <c r="Y2445" s="226">
        <v>7.2</v>
      </c>
      <c r="Z2445" s="226">
        <v>7.1</v>
      </c>
      <c r="AA2445" s="226">
        <v>7</v>
      </c>
      <c r="AB2445" s="226">
        <v>6.9</v>
      </c>
      <c r="AC2445" s="226">
        <v>6.8</v>
      </c>
      <c r="AD2445" s="226">
        <v>6.8</v>
      </c>
      <c r="AE2445" s="226">
        <v>6.7</v>
      </c>
      <c r="AF2445" s="226">
        <v>6.6</v>
      </c>
      <c r="AG2445" s="226">
        <v>6.5</v>
      </c>
      <c r="AH2445" s="226">
        <v>6.5</v>
      </c>
      <c r="AI2445" s="226">
        <v>6.4</v>
      </c>
      <c r="AJ2445" s="226">
        <v>6.3</v>
      </c>
    </row>
    <row r="2446" spans="1:36" x14ac:dyDescent="0.25">
      <c r="A2446" s="17"/>
      <c r="B2446" s="226" t="s">
        <v>239</v>
      </c>
      <c r="D2446" s="226">
        <v>0</v>
      </c>
      <c r="E2446" s="226">
        <v>0</v>
      </c>
      <c r="F2446" s="226">
        <v>0</v>
      </c>
      <c r="G2446" s="226">
        <v>0</v>
      </c>
      <c r="H2446" s="226">
        <v>0</v>
      </c>
      <c r="I2446" s="226">
        <v>0</v>
      </c>
      <c r="J2446" s="226">
        <v>0</v>
      </c>
      <c r="K2446" s="226">
        <v>0</v>
      </c>
      <c r="L2446" s="226">
        <v>0</v>
      </c>
      <c r="M2446" s="226">
        <v>0</v>
      </c>
      <c r="N2446" s="226">
        <v>0</v>
      </c>
      <c r="O2446" s="226">
        <v>0</v>
      </c>
      <c r="P2446" s="226">
        <v>0</v>
      </c>
      <c r="Q2446" s="226">
        <v>0</v>
      </c>
      <c r="R2446" s="226">
        <v>0</v>
      </c>
      <c r="S2446" s="226">
        <v>0</v>
      </c>
      <c r="T2446" s="226">
        <v>0</v>
      </c>
      <c r="U2446" s="226">
        <v>0</v>
      </c>
      <c r="V2446" s="226">
        <v>0</v>
      </c>
      <c r="W2446" s="226">
        <v>0</v>
      </c>
      <c r="X2446" s="226">
        <v>0</v>
      </c>
      <c r="Y2446" s="226">
        <v>0</v>
      </c>
      <c r="Z2446" s="226">
        <v>0</v>
      </c>
      <c r="AA2446" s="226">
        <v>0</v>
      </c>
      <c r="AB2446" s="226">
        <v>0</v>
      </c>
      <c r="AC2446" s="226">
        <v>0</v>
      </c>
      <c r="AD2446" s="226">
        <v>0</v>
      </c>
      <c r="AE2446" s="226">
        <v>0</v>
      </c>
      <c r="AF2446" s="226">
        <v>0</v>
      </c>
      <c r="AG2446" s="226">
        <v>0</v>
      </c>
      <c r="AH2446" s="226">
        <v>0</v>
      </c>
      <c r="AI2446" s="226">
        <v>0</v>
      </c>
      <c r="AJ2446" s="226">
        <v>0</v>
      </c>
    </row>
    <row r="2447" spans="1:36" x14ac:dyDescent="0.25">
      <c r="A2447" s="17"/>
      <c r="B2447" s="226" t="s">
        <v>158</v>
      </c>
      <c r="D2447" s="226">
        <v>0</v>
      </c>
      <c r="E2447" s="226">
        <v>0</v>
      </c>
      <c r="F2447" s="226">
        <v>0</v>
      </c>
      <c r="G2447" s="226">
        <v>0</v>
      </c>
      <c r="H2447" s="226">
        <v>0</v>
      </c>
      <c r="I2447" s="226">
        <v>0</v>
      </c>
      <c r="J2447" s="226">
        <v>0</v>
      </c>
      <c r="K2447" s="226">
        <v>0</v>
      </c>
      <c r="L2447" s="226">
        <v>0</v>
      </c>
      <c r="M2447" s="226">
        <v>0</v>
      </c>
      <c r="N2447" s="226">
        <v>0</v>
      </c>
      <c r="O2447" s="226">
        <v>0</v>
      </c>
      <c r="P2447" s="226">
        <v>0</v>
      </c>
      <c r="Q2447" s="226">
        <v>0</v>
      </c>
      <c r="R2447" s="226">
        <v>0</v>
      </c>
      <c r="S2447" s="226">
        <v>0</v>
      </c>
      <c r="T2447" s="226">
        <v>0</v>
      </c>
      <c r="U2447" s="226">
        <v>0</v>
      </c>
      <c r="V2447" s="226">
        <v>0</v>
      </c>
      <c r="W2447" s="226">
        <v>0</v>
      </c>
      <c r="X2447" s="226">
        <v>0</v>
      </c>
      <c r="Y2447" s="226">
        <v>0</v>
      </c>
      <c r="Z2447" s="226">
        <v>0</v>
      </c>
      <c r="AA2447" s="226">
        <v>0</v>
      </c>
      <c r="AB2447" s="226">
        <v>0</v>
      </c>
      <c r="AC2447" s="226">
        <v>0</v>
      </c>
      <c r="AD2447" s="226">
        <v>0</v>
      </c>
      <c r="AE2447" s="226">
        <v>0</v>
      </c>
      <c r="AF2447" s="226">
        <v>0</v>
      </c>
      <c r="AG2447" s="226">
        <v>0</v>
      </c>
      <c r="AH2447" s="226">
        <v>0</v>
      </c>
      <c r="AI2447" s="226">
        <v>0</v>
      </c>
      <c r="AJ2447" s="226">
        <v>0</v>
      </c>
    </row>
    <row r="2448" spans="1:36" x14ac:dyDescent="0.25">
      <c r="A2448" s="17"/>
      <c r="B2448" s="226" t="s">
        <v>2230</v>
      </c>
      <c r="D2448" s="226">
        <v>0</v>
      </c>
      <c r="E2448" s="226">
        <v>0</v>
      </c>
      <c r="F2448" s="226">
        <v>0</v>
      </c>
      <c r="G2448" s="226">
        <v>0</v>
      </c>
      <c r="H2448" s="226">
        <v>0</v>
      </c>
      <c r="I2448" s="226">
        <v>0</v>
      </c>
      <c r="J2448" s="226">
        <v>0</v>
      </c>
      <c r="K2448" s="226">
        <v>0</v>
      </c>
      <c r="L2448" s="226">
        <v>0</v>
      </c>
      <c r="M2448" s="226">
        <v>0</v>
      </c>
      <c r="N2448" s="226">
        <v>0</v>
      </c>
      <c r="O2448" s="226">
        <v>0</v>
      </c>
      <c r="P2448" s="226">
        <v>0</v>
      </c>
      <c r="Q2448" s="226">
        <v>0</v>
      </c>
      <c r="R2448" s="226">
        <v>0</v>
      </c>
      <c r="S2448" s="226">
        <v>0</v>
      </c>
      <c r="T2448" s="226">
        <v>0</v>
      </c>
      <c r="U2448" s="226">
        <v>0</v>
      </c>
      <c r="V2448" s="226">
        <v>0</v>
      </c>
      <c r="W2448" s="226">
        <v>0</v>
      </c>
      <c r="X2448" s="226">
        <v>0</v>
      </c>
      <c r="Y2448" s="226">
        <v>0</v>
      </c>
      <c r="Z2448" s="226">
        <v>0</v>
      </c>
      <c r="AA2448" s="226">
        <v>0</v>
      </c>
      <c r="AB2448" s="226">
        <v>0</v>
      </c>
      <c r="AC2448" s="226">
        <v>0</v>
      </c>
      <c r="AD2448" s="226">
        <v>0</v>
      </c>
      <c r="AE2448" s="226">
        <v>0</v>
      </c>
      <c r="AF2448" s="226">
        <v>0</v>
      </c>
      <c r="AG2448" s="226">
        <v>0</v>
      </c>
      <c r="AH2448" s="226">
        <v>0</v>
      </c>
      <c r="AI2448" s="226">
        <v>0</v>
      </c>
      <c r="AJ2448" s="226">
        <v>0</v>
      </c>
    </row>
    <row r="2449" spans="1:36" x14ac:dyDescent="0.25">
      <c r="A2449" s="17"/>
      <c r="B2449" s="226" t="s">
        <v>2231</v>
      </c>
      <c r="D2449" s="226">
        <v>0</v>
      </c>
      <c r="E2449" s="226">
        <v>0</v>
      </c>
      <c r="F2449" s="226">
        <v>0</v>
      </c>
      <c r="G2449" s="226">
        <v>0</v>
      </c>
      <c r="H2449" s="226">
        <v>0</v>
      </c>
      <c r="I2449" s="226">
        <v>0</v>
      </c>
      <c r="J2449" s="226">
        <v>0</v>
      </c>
      <c r="K2449" s="226">
        <v>0</v>
      </c>
      <c r="L2449" s="226">
        <v>0</v>
      </c>
      <c r="M2449" s="226">
        <v>0</v>
      </c>
      <c r="N2449" s="226">
        <v>0</v>
      </c>
      <c r="O2449" s="226">
        <v>0</v>
      </c>
      <c r="P2449" s="226">
        <v>0</v>
      </c>
      <c r="Q2449" s="226">
        <v>0</v>
      </c>
      <c r="R2449" s="226">
        <v>0</v>
      </c>
      <c r="S2449" s="226">
        <v>0</v>
      </c>
      <c r="T2449" s="226">
        <v>0</v>
      </c>
      <c r="U2449" s="226">
        <v>0</v>
      </c>
      <c r="V2449" s="226">
        <v>0</v>
      </c>
      <c r="W2449" s="226">
        <v>0</v>
      </c>
      <c r="X2449" s="226">
        <v>0</v>
      </c>
      <c r="Y2449" s="226">
        <v>0</v>
      </c>
      <c r="Z2449" s="226">
        <v>0</v>
      </c>
      <c r="AA2449" s="226">
        <v>0</v>
      </c>
      <c r="AB2449" s="226">
        <v>0</v>
      </c>
      <c r="AC2449" s="226">
        <v>0</v>
      </c>
      <c r="AD2449" s="226">
        <v>0</v>
      </c>
      <c r="AE2449" s="226">
        <v>0</v>
      </c>
      <c r="AF2449" s="226">
        <v>0</v>
      </c>
      <c r="AG2449" s="226">
        <v>0</v>
      </c>
      <c r="AH2449" s="226">
        <v>0</v>
      </c>
      <c r="AI2449" s="226">
        <v>0</v>
      </c>
      <c r="AJ2449" s="226">
        <v>0</v>
      </c>
    </row>
    <row r="2450" spans="1:36" x14ac:dyDescent="0.25">
      <c r="A2450" s="17"/>
      <c r="B2450" s="226" t="s">
        <v>156</v>
      </c>
      <c r="D2450" s="226">
        <v>0</v>
      </c>
      <c r="E2450" s="226">
        <v>0</v>
      </c>
      <c r="F2450" s="226">
        <v>0</v>
      </c>
      <c r="G2450" s="226">
        <v>0</v>
      </c>
      <c r="H2450" s="226">
        <v>0</v>
      </c>
      <c r="I2450" s="226">
        <v>0</v>
      </c>
      <c r="J2450" s="226">
        <v>0</v>
      </c>
      <c r="K2450" s="226">
        <v>0</v>
      </c>
      <c r="L2450" s="226">
        <v>0</v>
      </c>
      <c r="M2450" s="226">
        <v>0</v>
      </c>
      <c r="N2450" s="226">
        <v>0</v>
      </c>
      <c r="O2450" s="226">
        <v>0</v>
      </c>
      <c r="P2450" s="226">
        <v>0</v>
      </c>
      <c r="Q2450" s="226">
        <v>0</v>
      </c>
      <c r="R2450" s="226">
        <v>0</v>
      </c>
      <c r="S2450" s="226">
        <v>0</v>
      </c>
      <c r="T2450" s="226">
        <v>0</v>
      </c>
      <c r="U2450" s="226">
        <v>0</v>
      </c>
      <c r="V2450" s="226">
        <v>0</v>
      </c>
      <c r="W2450" s="226">
        <v>0</v>
      </c>
      <c r="X2450" s="226">
        <v>0</v>
      </c>
      <c r="Y2450" s="226">
        <v>0</v>
      </c>
      <c r="Z2450" s="226">
        <v>0</v>
      </c>
      <c r="AA2450" s="226">
        <v>0</v>
      </c>
      <c r="AB2450" s="226">
        <v>0</v>
      </c>
      <c r="AC2450" s="226">
        <v>0</v>
      </c>
      <c r="AD2450" s="226">
        <v>0</v>
      </c>
      <c r="AE2450" s="226">
        <v>0</v>
      </c>
      <c r="AF2450" s="226">
        <v>0</v>
      </c>
      <c r="AG2450" s="226">
        <v>0</v>
      </c>
      <c r="AH2450" s="226">
        <v>0</v>
      </c>
      <c r="AI2450" s="226">
        <v>0</v>
      </c>
      <c r="AJ2450" s="226">
        <v>0</v>
      </c>
    </row>
    <row r="2451" spans="1:36" x14ac:dyDescent="0.25">
      <c r="A2451" s="17"/>
      <c r="B2451" s="226" t="s">
        <v>2232</v>
      </c>
      <c r="D2451" s="226">
        <v>0</v>
      </c>
      <c r="E2451" s="226">
        <v>0</v>
      </c>
      <c r="F2451" s="226">
        <v>0</v>
      </c>
      <c r="G2451" s="226">
        <v>0</v>
      </c>
      <c r="H2451" s="226">
        <v>0</v>
      </c>
      <c r="I2451" s="226">
        <v>0</v>
      </c>
      <c r="J2451" s="226">
        <v>0</v>
      </c>
      <c r="K2451" s="226">
        <v>0</v>
      </c>
      <c r="L2451" s="226">
        <v>0</v>
      </c>
      <c r="M2451" s="226">
        <v>0</v>
      </c>
      <c r="N2451" s="226">
        <v>0</v>
      </c>
      <c r="O2451" s="226">
        <v>0</v>
      </c>
      <c r="P2451" s="226">
        <v>0</v>
      </c>
      <c r="Q2451" s="226">
        <v>0</v>
      </c>
      <c r="R2451" s="226">
        <v>0</v>
      </c>
      <c r="S2451" s="226">
        <v>0</v>
      </c>
      <c r="T2451" s="226">
        <v>0</v>
      </c>
      <c r="U2451" s="226">
        <v>0</v>
      </c>
      <c r="V2451" s="226">
        <v>0</v>
      </c>
      <c r="W2451" s="226">
        <v>0</v>
      </c>
      <c r="X2451" s="226">
        <v>0</v>
      </c>
      <c r="Y2451" s="226">
        <v>0</v>
      </c>
      <c r="Z2451" s="226">
        <v>0</v>
      </c>
      <c r="AA2451" s="226">
        <v>0</v>
      </c>
      <c r="AB2451" s="226">
        <v>0</v>
      </c>
      <c r="AC2451" s="226">
        <v>0</v>
      </c>
      <c r="AD2451" s="226">
        <v>0</v>
      </c>
      <c r="AE2451" s="226">
        <v>0</v>
      </c>
      <c r="AF2451" s="226">
        <v>0</v>
      </c>
      <c r="AG2451" s="226">
        <v>0</v>
      </c>
      <c r="AH2451" s="226">
        <v>0</v>
      </c>
      <c r="AI2451" s="226">
        <v>0</v>
      </c>
      <c r="AJ2451" s="226">
        <v>0</v>
      </c>
    </row>
    <row r="2452" spans="1:36" x14ac:dyDescent="0.25">
      <c r="A2452" s="17"/>
      <c r="B2452" s="226" t="s">
        <v>2233</v>
      </c>
      <c r="D2452" s="226">
        <v>0</v>
      </c>
      <c r="E2452" s="226">
        <v>0</v>
      </c>
      <c r="F2452" s="226">
        <v>0</v>
      </c>
      <c r="G2452" s="226">
        <v>0</v>
      </c>
      <c r="H2452" s="226">
        <v>0</v>
      </c>
      <c r="I2452" s="226">
        <v>0</v>
      </c>
      <c r="J2452" s="226">
        <v>0</v>
      </c>
      <c r="K2452" s="226">
        <v>0</v>
      </c>
      <c r="L2452" s="226">
        <v>0</v>
      </c>
      <c r="M2452" s="226">
        <v>0</v>
      </c>
      <c r="N2452" s="226">
        <v>0</v>
      </c>
      <c r="O2452" s="226">
        <v>0</v>
      </c>
      <c r="P2452" s="226">
        <v>0</v>
      </c>
      <c r="Q2452" s="226">
        <v>0</v>
      </c>
      <c r="R2452" s="226">
        <v>0</v>
      </c>
      <c r="S2452" s="226">
        <v>0</v>
      </c>
      <c r="T2452" s="226">
        <v>0</v>
      </c>
      <c r="U2452" s="226">
        <v>0</v>
      </c>
      <c r="V2452" s="226">
        <v>0</v>
      </c>
      <c r="W2452" s="226">
        <v>0</v>
      </c>
      <c r="X2452" s="226">
        <v>0</v>
      </c>
      <c r="Y2452" s="226">
        <v>0</v>
      </c>
      <c r="Z2452" s="226">
        <v>0</v>
      </c>
      <c r="AA2452" s="226">
        <v>0</v>
      </c>
      <c r="AB2452" s="226">
        <v>0</v>
      </c>
      <c r="AC2452" s="226">
        <v>0</v>
      </c>
      <c r="AD2452" s="226">
        <v>0</v>
      </c>
      <c r="AE2452" s="226">
        <v>0</v>
      </c>
      <c r="AF2452" s="226">
        <v>0</v>
      </c>
      <c r="AG2452" s="226">
        <v>0</v>
      </c>
      <c r="AH2452" s="226">
        <v>0</v>
      </c>
      <c r="AI2452" s="226">
        <v>0</v>
      </c>
      <c r="AJ2452" s="226">
        <v>0</v>
      </c>
    </row>
    <row r="2453" spans="1:36" x14ac:dyDescent="0.25">
      <c r="A2453" s="17"/>
      <c r="B2453" s="226" t="s">
        <v>2234</v>
      </c>
      <c r="D2453" s="226">
        <v>0</v>
      </c>
      <c r="E2453" s="226">
        <v>0</v>
      </c>
      <c r="F2453" s="226">
        <v>0</v>
      </c>
      <c r="G2453" s="226">
        <v>0</v>
      </c>
      <c r="H2453" s="226">
        <v>0</v>
      </c>
      <c r="I2453" s="226">
        <v>0</v>
      </c>
      <c r="J2453" s="226">
        <v>0</v>
      </c>
      <c r="K2453" s="226">
        <v>0</v>
      </c>
      <c r="L2453" s="226">
        <v>0</v>
      </c>
      <c r="M2453" s="226">
        <v>0</v>
      </c>
      <c r="N2453" s="226">
        <v>0</v>
      </c>
      <c r="O2453" s="226">
        <v>0</v>
      </c>
      <c r="P2453" s="226">
        <v>0</v>
      </c>
      <c r="Q2453" s="226">
        <v>0</v>
      </c>
      <c r="R2453" s="226">
        <v>0</v>
      </c>
      <c r="S2453" s="226">
        <v>0</v>
      </c>
      <c r="T2453" s="226">
        <v>0</v>
      </c>
      <c r="U2453" s="226">
        <v>0</v>
      </c>
      <c r="V2453" s="226">
        <v>0</v>
      </c>
      <c r="W2453" s="226">
        <v>0</v>
      </c>
      <c r="X2453" s="226">
        <v>0</v>
      </c>
      <c r="Y2453" s="226">
        <v>0</v>
      </c>
      <c r="Z2453" s="226">
        <v>0</v>
      </c>
      <c r="AA2453" s="226">
        <v>0</v>
      </c>
      <c r="AB2453" s="226">
        <v>0</v>
      </c>
      <c r="AC2453" s="226">
        <v>0</v>
      </c>
      <c r="AD2453" s="226">
        <v>0</v>
      </c>
      <c r="AE2453" s="226">
        <v>0</v>
      </c>
      <c r="AF2453" s="226">
        <v>0</v>
      </c>
      <c r="AG2453" s="226">
        <v>0</v>
      </c>
      <c r="AH2453" s="226">
        <v>0</v>
      </c>
      <c r="AI2453" s="226">
        <v>0</v>
      </c>
      <c r="AJ2453" s="226">
        <v>0</v>
      </c>
    </row>
    <row r="2454" spans="1:36" x14ac:dyDescent="0.25">
      <c r="A2454" s="17"/>
    </row>
    <row r="2455" spans="1:36" x14ac:dyDescent="0.25">
      <c r="A2455" s="17"/>
      <c r="B2455" s="226" t="s">
        <v>2236</v>
      </c>
      <c r="D2455" s="226">
        <v>12</v>
      </c>
      <c r="E2455" s="226">
        <v>11.8</v>
      </c>
      <c r="F2455" s="226">
        <v>11.1</v>
      </c>
      <c r="G2455" s="226">
        <v>11.5</v>
      </c>
      <c r="H2455" s="226">
        <v>11.4</v>
      </c>
      <c r="I2455" s="226">
        <v>11.3</v>
      </c>
      <c r="J2455" s="226">
        <v>11.1</v>
      </c>
      <c r="K2455" s="226">
        <v>11</v>
      </c>
      <c r="L2455" s="226">
        <v>10.9</v>
      </c>
      <c r="M2455" s="226">
        <v>10.7</v>
      </c>
      <c r="N2455" s="226">
        <v>10.6</v>
      </c>
      <c r="O2455" s="226">
        <v>10.5</v>
      </c>
      <c r="P2455" s="226">
        <v>10.4</v>
      </c>
      <c r="Q2455" s="226">
        <v>10.199999999999999</v>
      </c>
      <c r="R2455" s="226">
        <v>10.1</v>
      </c>
      <c r="S2455" s="226">
        <v>10</v>
      </c>
      <c r="T2455" s="226">
        <v>9.9</v>
      </c>
      <c r="U2455" s="226">
        <v>9.8000000000000007</v>
      </c>
      <c r="V2455" s="226">
        <v>9.6</v>
      </c>
      <c r="W2455" s="226">
        <v>9.5</v>
      </c>
      <c r="X2455" s="226">
        <v>9.4</v>
      </c>
      <c r="Y2455" s="226">
        <v>9.3000000000000007</v>
      </c>
      <c r="Z2455" s="226">
        <v>9.1999999999999993</v>
      </c>
      <c r="AA2455" s="226">
        <v>9.1</v>
      </c>
      <c r="AB2455" s="226">
        <v>9</v>
      </c>
      <c r="AC2455" s="226">
        <v>8.9</v>
      </c>
      <c r="AD2455" s="226">
        <v>8.8000000000000007</v>
      </c>
      <c r="AE2455" s="226">
        <v>8.6999999999999993</v>
      </c>
      <c r="AF2455" s="226">
        <v>8.6</v>
      </c>
      <c r="AG2455" s="226">
        <v>8.5</v>
      </c>
      <c r="AH2455" s="226">
        <v>8.4</v>
      </c>
      <c r="AI2455" s="226">
        <v>8.3000000000000007</v>
      </c>
      <c r="AJ2455" s="226">
        <v>8.1999999999999993</v>
      </c>
    </row>
    <row r="2456" spans="1:36" x14ac:dyDescent="0.25">
      <c r="A2456" s="17"/>
      <c r="B2456" s="226" t="s">
        <v>2237</v>
      </c>
      <c r="D2456" s="226">
        <v>0.6</v>
      </c>
      <c r="E2456" s="226">
        <v>0.5</v>
      </c>
      <c r="F2456" s="226">
        <v>0.5</v>
      </c>
      <c r="G2456" s="226">
        <v>0.5</v>
      </c>
      <c r="H2456" s="226">
        <v>0.5</v>
      </c>
      <c r="I2456" s="226">
        <v>0.5</v>
      </c>
      <c r="J2456" s="226">
        <v>0.5</v>
      </c>
      <c r="K2456" s="226">
        <v>0.5</v>
      </c>
      <c r="L2456" s="226">
        <v>0.5</v>
      </c>
      <c r="M2456" s="226">
        <v>0.5</v>
      </c>
      <c r="N2456" s="226">
        <v>0.5</v>
      </c>
      <c r="O2456" s="226">
        <v>0.5</v>
      </c>
      <c r="P2456" s="226">
        <v>0.5</v>
      </c>
      <c r="Q2456" s="226">
        <v>0.5</v>
      </c>
      <c r="R2456" s="226">
        <v>0.5</v>
      </c>
      <c r="S2456" s="226">
        <v>0.5</v>
      </c>
      <c r="T2456" s="226">
        <v>0.5</v>
      </c>
      <c r="U2456" s="226">
        <v>0.5</v>
      </c>
      <c r="V2456" s="226">
        <v>0.5</v>
      </c>
      <c r="W2456" s="226">
        <v>0.5</v>
      </c>
      <c r="X2456" s="226">
        <v>0.5</v>
      </c>
      <c r="Y2456" s="226">
        <v>0.5</v>
      </c>
      <c r="Z2456" s="226">
        <v>0.5</v>
      </c>
      <c r="AA2456" s="226">
        <v>0.5</v>
      </c>
      <c r="AB2456" s="226">
        <v>0.5</v>
      </c>
      <c r="AC2456" s="226">
        <v>0.5</v>
      </c>
      <c r="AD2456" s="226">
        <v>0.5</v>
      </c>
      <c r="AE2456" s="226">
        <v>0.5</v>
      </c>
      <c r="AF2456" s="226">
        <v>0.5</v>
      </c>
      <c r="AG2456" s="226">
        <v>0.5</v>
      </c>
      <c r="AH2456" s="226">
        <v>0.5</v>
      </c>
      <c r="AI2456" s="226">
        <v>0.5</v>
      </c>
      <c r="AJ2456" s="226">
        <v>0.5</v>
      </c>
    </row>
    <row r="2457" spans="1:36" x14ac:dyDescent="0.25">
      <c r="A2457" s="17"/>
      <c r="B2457" s="226" t="s">
        <v>2238</v>
      </c>
      <c r="D2457" s="226">
        <v>11.4</v>
      </c>
      <c r="E2457" s="226">
        <v>11.3</v>
      </c>
      <c r="F2457" s="226">
        <v>10.6</v>
      </c>
      <c r="G2457" s="226">
        <v>11</v>
      </c>
      <c r="H2457" s="226">
        <v>10.8</v>
      </c>
      <c r="I2457" s="226">
        <v>10.7</v>
      </c>
      <c r="J2457" s="226">
        <v>10.6</v>
      </c>
      <c r="K2457" s="226">
        <v>10.5</v>
      </c>
      <c r="L2457" s="226">
        <v>10.3</v>
      </c>
      <c r="M2457" s="226">
        <v>10.199999999999999</v>
      </c>
      <c r="N2457" s="226">
        <v>10.1</v>
      </c>
      <c r="O2457" s="226">
        <v>9.9</v>
      </c>
      <c r="P2457" s="226">
        <v>9.8000000000000007</v>
      </c>
      <c r="Q2457" s="226">
        <v>9.6999999999999993</v>
      </c>
      <c r="R2457" s="226">
        <v>9.6</v>
      </c>
      <c r="S2457" s="226">
        <v>9.5</v>
      </c>
      <c r="T2457" s="226">
        <v>9.3000000000000007</v>
      </c>
      <c r="U2457" s="226">
        <v>9.1999999999999993</v>
      </c>
      <c r="V2457" s="226">
        <v>9.1</v>
      </c>
      <c r="W2457" s="226">
        <v>9</v>
      </c>
      <c r="X2457" s="226">
        <v>8.9</v>
      </c>
      <c r="Y2457" s="226">
        <v>8.8000000000000007</v>
      </c>
      <c r="Z2457" s="226">
        <v>8.6</v>
      </c>
      <c r="AA2457" s="226">
        <v>8.5</v>
      </c>
      <c r="AB2457" s="226">
        <v>8.4</v>
      </c>
      <c r="AC2457" s="226">
        <v>8.3000000000000007</v>
      </c>
      <c r="AD2457" s="226">
        <v>8.1999999999999993</v>
      </c>
      <c r="AE2457" s="226">
        <v>8.1</v>
      </c>
      <c r="AF2457" s="226">
        <v>8.1</v>
      </c>
      <c r="AG2457" s="226">
        <v>8</v>
      </c>
      <c r="AH2457" s="226">
        <v>7.9</v>
      </c>
      <c r="AI2457" s="226">
        <v>7.8</v>
      </c>
      <c r="AJ2457" s="226">
        <v>7.7</v>
      </c>
    </row>
    <row r="2458" spans="1:36" x14ac:dyDescent="0.25">
      <c r="A2458" s="17"/>
      <c r="B2458" s="226" t="s">
        <v>2239</v>
      </c>
      <c r="D2458" s="226">
        <v>11.4</v>
      </c>
      <c r="E2458" s="226">
        <v>11.3</v>
      </c>
      <c r="F2458" s="226">
        <v>10.6</v>
      </c>
      <c r="G2458" s="226">
        <v>11</v>
      </c>
      <c r="H2458" s="226">
        <v>10.8</v>
      </c>
      <c r="I2458" s="226">
        <v>10.7</v>
      </c>
      <c r="J2458" s="226">
        <v>10.6</v>
      </c>
      <c r="K2458" s="226">
        <v>10.5</v>
      </c>
      <c r="L2458" s="226">
        <v>10.3</v>
      </c>
      <c r="M2458" s="226">
        <v>10.199999999999999</v>
      </c>
      <c r="N2458" s="226">
        <v>10.1</v>
      </c>
      <c r="O2458" s="226">
        <v>9.9</v>
      </c>
      <c r="P2458" s="226">
        <v>9.8000000000000007</v>
      </c>
      <c r="Q2458" s="226">
        <v>9.6999999999999993</v>
      </c>
      <c r="R2458" s="226">
        <v>9.6</v>
      </c>
      <c r="S2458" s="226">
        <v>9.5</v>
      </c>
      <c r="T2458" s="226">
        <v>9.3000000000000007</v>
      </c>
      <c r="U2458" s="226">
        <v>9.1999999999999993</v>
      </c>
      <c r="V2458" s="226">
        <v>9.1</v>
      </c>
      <c r="W2458" s="226">
        <v>9</v>
      </c>
      <c r="X2458" s="226">
        <v>8.9</v>
      </c>
      <c r="Y2458" s="226">
        <v>8.8000000000000007</v>
      </c>
      <c r="Z2458" s="226">
        <v>8.6</v>
      </c>
      <c r="AA2458" s="226">
        <v>8.5</v>
      </c>
      <c r="AB2458" s="226">
        <v>8.4</v>
      </c>
      <c r="AC2458" s="226">
        <v>8.3000000000000007</v>
      </c>
      <c r="AD2458" s="226">
        <v>8.1999999999999993</v>
      </c>
      <c r="AE2458" s="226">
        <v>8.1</v>
      </c>
      <c r="AF2458" s="226">
        <v>8.1</v>
      </c>
      <c r="AG2458" s="226">
        <v>8</v>
      </c>
      <c r="AH2458" s="226">
        <v>7.9</v>
      </c>
      <c r="AI2458" s="226">
        <v>7.8</v>
      </c>
      <c r="AJ2458" s="226">
        <v>7.7</v>
      </c>
    </row>
    <row r="2459" spans="1:36" x14ac:dyDescent="0.25">
      <c r="A2459" s="17"/>
      <c r="B2459" s="226" t="s">
        <v>2240</v>
      </c>
      <c r="D2459" s="226">
        <v>0</v>
      </c>
      <c r="E2459" s="226">
        <v>0</v>
      </c>
      <c r="F2459" s="226">
        <v>0</v>
      </c>
      <c r="G2459" s="226">
        <v>0</v>
      </c>
      <c r="H2459" s="226">
        <v>0</v>
      </c>
      <c r="I2459" s="226">
        <v>0</v>
      </c>
      <c r="J2459" s="226">
        <v>0</v>
      </c>
      <c r="K2459" s="226">
        <v>0</v>
      </c>
      <c r="L2459" s="226">
        <v>0</v>
      </c>
      <c r="M2459" s="226">
        <v>0</v>
      </c>
      <c r="N2459" s="226">
        <v>0</v>
      </c>
      <c r="O2459" s="226">
        <v>0</v>
      </c>
      <c r="P2459" s="226">
        <v>0</v>
      </c>
      <c r="Q2459" s="226">
        <v>0</v>
      </c>
      <c r="R2459" s="226">
        <v>0</v>
      </c>
      <c r="S2459" s="226">
        <v>0</v>
      </c>
      <c r="T2459" s="226">
        <v>0</v>
      </c>
      <c r="U2459" s="226">
        <v>0</v>
      </c>
      <c r="V2459" s="226">
        <v>0</v>
      </c>
      <c r="W2459" s="226">
        <v>0</v>
      </c>
      <c r="X2459" s="226">
        <v>0</v>
      </c>
      <c r="Y2459" s="226">
        <v>0</v>
      </c>
      <c r="Z2459" s="226">
        <v>0</v>
      </c>
      <c r="AA2459" s="226">
        <v>0</v>
      </c>
      <c r="AB2459" s="226">
        <v>0</v>
      </c>
      <c r="AC2459" s="226">
        <v>0</v>
      </c>
      <c r="AD2459" s="226">
        <v>0</v>
      </c>
      <c r="AE2459" s="226">
        <v>0</v>
      </c>
      <c r="AF2459" s="226">
        <v>0</v>
      </c>
      <c r="AG2459" s="226">
        <v>0</v>
      </c>
      <c r="AH2459" s="226">
        <v>0</v>
      </c>
      <c r="AI2459" s="226">
        <v>0</v>
      </c>
      <c r="AJ2459" s="226">
        <v>0</v>
      </c>
    </row>
    <row r="2460" spans="1:36" x14ac:dyDescent="0.25">
      <c r="A2460" s="17"/>
    </row>
    <row r="2461" spans="1:36" x14ac:dyDescent="0.25">
      <c r="A2461" s="17"/>
      <c r="B2461" s="226" t="s">
        <v>2241</v>
      </c>
    </row>
    <row r="2462" spans="1:36" x14ac:dyDescent="0.25">
      <c r="A2462" s="17"/>
      <c r="B2462" s="226" t="s">
        <v>2242</v>
      </c>
    </row>
    <row r="2463" spans="1:36" x14ac:dyDescent="0.25">
      <c r="A2463" s="17"/>
      <c r="B2463" s="226" t="s">
        <v>2243</v>
      </c>
      <c r="D2463" s="226">
        <v>20.100000000000001</v>
      </c>
      <c r="E2463" s="226">
        <v>20.100000000000001</v>
      </c>
      <c r="F2463" s="226">
        <v>20.100000000000001</v>
      </c>
      <c r="G2463" s="226">
        <v>20.2</v>
      </c>
      <c r="H2463" s="226">
        <v>20.2</v>
      </c>
      <c r="I2463" s="226">
        <v>20.3</v>
      </c>
      <c r="J2463" s="226">
        <v>20.3</v>
      </c>
      <c r="K2463" s="226">
        <v>20.3</v>
      </c>
      <c r="L2463" s="226">
        <v>20.399999999999999</v>
      </c>
      <c r="M2463" s="226">
        <v>20.399999999999999</v>
      </c>
      <c r="N2463" s="226">
        <v>20.399999999999999</v>
      </c>
      <c r="O2463" s="226">
        <v>20.5</v>
      </c>
      <c r="P2463" s="226">
        <v>20.5</v>
      </c>
      <c r="Q2463" s="226">
        <v>20.5</v>
      </c>
      <c r="R2463" s="226">
        <v>20.5</v>
      </c>
      <c r="S2463" s="226">
        <v>20.6</v>
      </c>
      <c r="T2463" s="226">
        <v>20.6</v>
      </c>
      <c r="U2463" s="226">
        <v>20.6</v>
      </c>
      <c r="V2463" s="226">
        <v>20.6</v>
      </c>
      <c r="W2463" s="226">
        <v>20.6</v>
      </c>
      <c r="X2463" s="226">
        <v>20.6</v>
      </c>
      <c r="Y2463" s="226">
        <v>20.6</v>
      </c>
      <c r="Z2463" s="226">
        <v>20.7</v>
      </c>
      <c r="AA2463" s="226">
        <v>20.7</v>
      </c>
      <c r="AB2463" s="226">
        <v>20.7</v>
      </c>
      <c r="AC2463" s="226">
        <v>20.7</v>
      </c>
      <c r="AD2463" s="226">
        <v>20.7</v>
      </c>
      <c r="AE2463" s="226">
        <v>20.7</v>
      </c>
      <c r="AF2463" s="226">
        <v>20.7</v>
      </c>
      <c r="AG2463" s="226">
        <v>20.7</v>
      </c>
      <c r="AH2463" s="226">
        <v>20.7</v>
      </c>
      <c r="AI2463" s="226">
        <v>20.7</v>
      </c>
      <c r="AJ2463" s="226">
        <v>20.7</v>
      </c>
    </row>
    <row r="2464" spans="1:36" x14ac:dyDescent="0.25">
      <c r="A2464" s="17"/>
      <c r="B2464" s="226" t="s">
        <v>2244</v>
      </c>
      <c r="D2464" s="226">
        <v>0</v>
      </c>
      <c r="E2464" s="226">
        <v>0</v>
      </c>
      <c r="F2464" s="226">
        <v>0</v>
      </c>
      <c r="G2464" s="226">
        <v>0</v>
      </c>
      <c r="H2464" s="226">
        <v>0</v>
      </c>
      <c r="I2464" s="226">
        <v>0</v>
      </c>
      <c r="J2464" s="226">
        <v>0</v>
      </c>
      <c r="K2464" s="226">
        <v>0</v>
      </c>
      <c r="L2464" s="226">
        <v>0</v>
      </c>
      <c r="M2464" s="226">
        <v>0</v>
      </c>
      <c r="N2464" s="226">
        <v>0</v>
      </c>
      <c r="O2464" s="226">
        <v>0</v>
      </c>
      <c r="P2464" s="226">
        <v>0</v>
      </c>
      <c r="Q2464" s="226">
        <v>0</v>
      </c>
      <c r="R2464" s="226">
        <v>0</v>
      </c>
      <c r="S2464" s="226">
        <v>0</v>
      </c>
      <c r="T2464" s="226">
        <v>0</v>
      </c>
      <c r="U2464" s="226">
        <v>0</v>
      </c>
      <c r="V2464" s="226">
        <v>0</v>
      </c>
      <c r="W2464" s="226">
        <v>0</v>
      </c>
      <c r="X2464" s="226">
        <v>0</v>
      </c>
      <c r="Y2464" s="226">
        <v>0</v>
      </c>
      <c r="Z2464" s="226">
        <v>0</v>
      </c>
      <c r="AA2464" s="226">
        <v>0</v>
      </c>
      <c r="AB2464" s="226">
        <v>0</v>
      </c>
      <c r="AC2464" s="226">
        <v>0</v>
      </c>
      <c r="AD2464" s="226">
        <v>0</v>
      </c>
      <c r="AE2464" s="226">
        <v>0</v>
      </c>
      <c r="AF2464" s="226">
        <v>0</v>
      </c>
      <c r="AG2464" s="226">
        <v>0</v>
      </c>
      <c r="AH2464" s="226">
        <v>0</v>
      </c>
      <c r="AI2464" s="226">
        <v>0</v>
      </c>
      <c r="AJ2464" s="226">
        <v>0</v>
      </c>
    </row>
    <row r="2465" spans="1:36" x14ac:dyDescent="0.25">
      <c r="A2465" s="17"/>
      <c r="B2465" s="226" t="s">
        <v>2245</v>
      </c>
      <c r="D2465" s="226">
        <v>2</v>
      </c>
      <c r="E2465" s="226">
        <v>2</v>
      </c>
      <c r="F2465" s="226">
        <v>2</v>
      </c>
      <c r="G2465" s="226">
        <v>2</v>
      </c>
      <c r="H2465" s="226">
        <v>2</v>
      </c>
      <c r="I2465" s="226">
        <v>2</v>
      </c>
      <c r="J2465" s="226">
        <v>2</v>
      </c>
      <c r="K2465" s="226">
        <v>2</v>
      </c>
      <c r="L2465" s="226">
        <v>2</v>
      </c>
      <c r="M2465" s="226">
        <v>2</v>
      </c>
      <c r="N2465" s="226">
        <v>2</v>
      </c>
      <c r="O2465" s="226">
        <v>2</v>
      </c>
      <c r="P2465" s="226">
        <v>2</v>
      </c>
      <c r="Q2465" s="226">
        <v>2</v>
      </c>
      <c r="R2465" s="226">
        <v>2</v>
      </c>
      <c r="S2465" s="226">
        <v>2</v>
      </c>
      <c r="T2465" s="226">
        <v>2</v>
      </c>
      <c r="U2465" s="226">
        <v>2</v>
      </c>
      <c r="V2465" s="226">
        <v>2</v>
      </c>
      <c r="W2465" s="226">
        <v>2</v>
      </c>
      <c r="X2465" s="226">
        <v>2</v>
      </c>
      <c r="Y2465" s="226">
        <v>2</v>
      </c>
      <c r="Z2465" s="226">
        <v>2</v>
      </c>
      <c r="AA2465" s="226">
        <v>2</v>
      </c>
      <c r="AB2465" s="226">
        <v>2</v>
      </c>
      <c r="AC2465" s="226">
        <v>2</v>
      </c>
      <c r="AD2465" s="226">
        <v>2</v>
      </c>
      <c r="AE2465" s="226">
        <v>2</v>
      </c>
      <c r="AF2465" s="226">
        <v>2</v>
      </c>
      <c r="AG2465" s="226">
        <v>2</v>
      </c>
      <c r="AH2465" s="226">
        <v>2</v>
      </c>
      <c r="AI2465" s="226">
        <v>2</v>
      </c>
      <c r="AJ2465" s="226">
        <v>2</v>
      </c>
    </row>
    <row r="2466" spans="1:36" x14ac:dyDescent="0.25">
      <c r="A2466" s="17"/>
      <c r="B2466" s="226" t="s">
        <v>2246</v>
      </c>
      <c r="D2466" s="226">
        <v>4.5</v>
      </c>
      <c r="E2466" s="226">
        <v>4.5</v>
      </c>
      <c r="F2466" s="226">
        <v>9</v>
      </c>
      <c r="G2466" s="226">
        <v>9</v>
      </c>
      <c r="H2466" s="226">
        <v>9</v>
      </c>
      <c r="I2466" s="226">
        <v>9</v>
      </c>
      <c r="J2466" s="226">
        <v>9</v>
      </c>
      <c r="K2466" s="226">
        <v>9</v>
      </c>
      <c r="L2466" s="226">
        <v>9</v>
      </c>
      <c r="M2466" s="226">
        <v>9</v>
      </c>
      <c r="N2466" s="226">
        <v>9</v>
      </c>
      <c r="O2466" s="226">
        <v>9</v>
      </c>
      <c r="P2466" s="226">
        <v>9</v>
      </c>
      <c r="Q2466" s="226">
        <v>9</v>
      </c>
      <c r="R2466" s="226">
        <v>9</v>
      </c>
      <c r="S2466" s="226">
        <v>9</v>
      </c>
      <c r="T2466" s="226">
        <v>9</v>
      </c>
      <c r="U2466" s="226">
        <v>9</v>
      </c>
      <c r="V2466" s="226">
        <v>9</v>
      </c>
      <c r="W2466" s="226">
        <v>9</v>
      </c>
      <c r="X2466" s="226">
        <v>9</v>
      </c>
      <c r="Y2466" s="226">
        <v>9</v>
      </c>
      <c r="Z2466" s="226">
        <v>9</v>
      </c>
      <c r="AA2466" s="226">
        <v>9</v>
      </c>
      <c r="AB2466" s="226">
        <v>9</v>
      </c>
      <c r="AC2466" s="226">
        <v>9</v>
      </c>
      <c r="AD2466" s="226">
        <v>9</v>
      </c>
      <c r="AE2466" s="226">
        <v>9</v>
      </c>
      <c r="AF2466" s="226">
        <v>9</v>
      </c>
      <c r="AG2466" s="226">
        <v>9</v>
      </c>
      <c r="AH2466" s="226">
        <v>9</v>
      </c>
      <c r="AI2466" s="226">
        <v>9</v>
      </c>
      <c r="AJ2466" s="226">
        <v>9</v>
      </c>
    </row>
    <row r="2467" spans="1:36" x14ac:dyDescent="0.25">
      <c r="A2467" s="17"/>
      <c r="B2467" s="226" t="s">
        <v>2212</v>
      </c>
      <c r="D2467" s="226">
        <v>26.6</v>
      </c>
      <c r="E2467" s="226">
        <v>26.6</v>
      </c>
      <c r="F2467" s="226">
        <v>31.1</v>
      </c>
      <c r="G2467" s="226">
        <v>31.2</v>
      </c>
      <c r="H2467" s="226">
        <v>31.2</v>
      </c>
      <c r="I2467" s="226">
        <v>31.3</v>
      </c>
      <c r="J2467" s="226">
        <v>31.3</v>
      </c>
      <c r="K2467" s="226">
        <v>31.3</v>
      </c>
      <c r="L2467" s="226">
        <v>31.4</v>
      </c>
      <c r="M2467" s="226">
        <v>31.4</v>
      </c>
      <c r="N2467" s="226">
        <v>31.4</v>
      </c>
      <c r="O2467" s="226">
        <v>31.5</v>
      </c>
      <c r="P2467" s="226">
        <v>31.5</v>
      </c>
      <c r="Q2467" s="226">
        <v>31.5</v>
      </c>
      <c r="R2467" s="226">
        <v>31.5</v>
      </c>
      <c r="S2467" s="226">
        <v>31.6</v>
      </c>
      <c r="T2467" s="226">
        <v>31.6</v>
      </c>
      <c r="U2467" s="226">
        <v>31.6</v>
      </c>
      <c r="V2467" s="226">
        <v>31.6</v>
      </c>
      <c r="W2467" s="226">
        <v>31.6</v>
      </c>
      <c r="X2467" s="226">
        <v>31.6</v>
      </c>
      <c r="Y2467" s="226">
        <v>31.6</v>
      </c>
      <c r="Z2467" s="226">
        <v>31.7</v>
      </c>
      <c r="AA2467" s="226">
        <v>31.7</v>
      </c>
      <c r="AB2467" s="226">
        <v>31.7</v>
      </c>
      <c r="AC2467" s="226">
        <v>31.7</v>
      </c>
      <c r="AD2467" s="226">
        <v>31.7</v>
      </c>
      <c r="AE2467" s="226">
        <v>31.7</v>
      </c>
      <c r="AF2467" s="226">
        <v>31.7</v>
      </c>
      <c r="AG2467" s="226">
        <v>31.7</v>
      </c>
      <c r="AH2467" s="226">
        <v>31.7</v>
      </c>
      <c r="AI2467" s="226">
        <v>31.7</v>
      </c>
      <c r="AJ2467" s="226">
        <v>31.7</v>
      </c>
    </row>
    <row r="2468" spans="1:36" x14ac:dyDescent="0.25">
      <c r="A2468" s="17"/>
      <c r="B2468" s="226" t="s">
        <v>2247</v>
      </c>
    </row>
    <row r="2469" spans="1:36" x14ac:dyDescent="0.25">
      <c r="A2469" s="17"/>
      <c r="B2469" s="226" t="s">
        <v>2248</v>
      </c>
      <c r="D2469" s="226">
        <v>84.9</v>
      </c>
      <c r="E2469" s="226">
        <v>77.900000000000006</v>
      </c>
      <c r="F2469" s="226">
        <v>78.599999999999994</v>
      </c>
      <c r="G2469" s="226">
        <v>78.900000000000006</v>
      </c>
      <c r="H2469" s="226">
        <v>79.2</v>
      </c>
      <c r="I2469" s="226">
        <v>79.5</v>
      </c>
      <c r="J2469" s="226">
        <v>79.7</v>
      </c>
      <c r="K2469" s="226">
        <v>79.900000000000006</v>
      </c>
      <c r="L2469" s="226">
        <v>80</v>
      </c>
      <c r="M2469" s="226">
        <v>80.2</v>
      </c>
      <c r="N2469" s="226">
        <v>80.3</v>
      </c>
      <c r="O2469" s="226">
        <v>80.5</v>
      </c>
      <c r="P2469" s="226">
        <v>80.599999999999994</v>
      </c>
      <c r="Q2469" s="226">
        <v>80.7</v>
      </c>
      <c r="R2469" s="226">
        <v>80.8</v>
      </c>
      <c r="S2469" s="226">
        <v>80.900000000000006</v>
      </c>
      <c r="T2469" s="226">
        <v>81</v>
      </c>
      <c r="U2469" s="226">
        <v>81.099999999999994</v>
      </c>
      <c r="V2469" s="226">
        <v>81.2</v>
      </c>
      <c r="W2469" s="226">
        <v>81.2</v>
      </c>
      <c r="X2469" s="226">
        <v>81.3</v>
      </c>
      <c r="Y2469" s="226">
        <v>81.3</v>
      </c>
      <c r="Z2469" s="226">
        <v>81.400000000000006</v>
      </c>
      <c r="AA2469" s="226">
        <v>81.400000000000006</v>
      </c>
      <c r="AB2469" s="226">
        <v>81.400000000000006</v>
      </c>
      <c r="AC2469" s="226">
        <v>81.400000000000006</v>
      </c>
      <c r="AD2469" s="226">
        <v>81.5</v>
      </c>
      <c r="AE2469" s="226">
        <v>81.5</v>
      </c>
      <c r="AF2469" s="226">
        <v>81.5</v>
      </c>
      <c r="AG2469" s="226">
        <v>81.5</v>
      </c>
      <c r="AH2469" s="226">
        <v>81.5</v>
      </c>
      <c r="AI2469" s="226">
        <v>81.5</v>
      </c>
      <c r="AJ2469" s="226">
        <v>81.5</v>
      </c>
    </row>
    <row r="2470" spans="1:36" x14ac:dyDescent="0.25">
      <c r="A2470" s="17"/>
      <c r="B2470" s="226" t="s">
        <v>2249</v>
      </c>
      <c r="D2470" s="226">
        <v>0</v>
      </c>
      <c r="E2470" s="226">
        <v>0</v>
      </c>
      <c r="F2470" s="226">
        <v>0</v>
      </c>
      <c r="G2470" s="226">
        <v>0</v>
      </c>
      <c r="H2470" s="226">
        <v>0</v>
      </c>
      <c r="I2470" s="226">
        <v>0</v>
      </c>
      <c r="J2470" s="226">
        <v>0</v>
      </c>
      <c r="K2470" s="226">
        <v>0</v>
      </c>
      <c r="L2470" s="226">
        <v>0</v>
      </c>
      <c r="M2470" s="226">
        <v>0</v>
      </c>
      <c r="N2470" s="226">
        <v>0</v>
      </c>
      <c r="O2470" s="226">
        <v>0</v>
      </c>
      <c r="P2470" s="226">
        <v>0</v>
      </c>
      <c r="Q2470" s="226">
        <v>0</v>
      </c>
      <c r="R2470" s="226">
        <v>0</v>
      </c>
      <c r="S2470" s="226">
        <v>0</v>
      </c>
      <c r="T2470" s="226">
        <v>0</v>
      </c>
      <c r="U2470" s="226">
        <v>0</v>
      </c>
      <c r="V2470" s="226">
        <v>0</v>
      </c>
      <c r="W2470" s="226">
        <v>0</v>
      </c>
      <c r="X2470" s="226">
        <v>0</v>
      </c>
      <c r="Y2470" s="226">
        <v>0</v>
      </c>
      <c r="Z2470" s="226">
        <v>0</v>
      </c>
      <c r="AA2470" s="226">
        <v>0</v>
      </c>
      <c r="AB2470" s="226">
        <v>0</v>
      </c>
      <c r="AC2470" s="226">
        <v>0</v>
      </c>
      <c r="AD2470" s="226">
        <v>0</v>
      </c>
      <c r="AE2470" s="226">
        <v>0</v>
      </c>
      <c r="AF2470" s="226">
        <v>0</v>
      </c>
      <c r="AG2470" s="226">
        <v>0</v>
      </c>
      <c r="AH2470" s="226">
        <v>0</v>
      </c>
      <c r="AI2470" s="226">
        <v>0</v>
      </c>
      <c r="AJ2470" s="226">
        <v>0</v>
      </c>
    </row>
    <row r="2471" spans="1:36" x14ac:dyDescent="0.25">
      <c r="A2471" s="17"/>
      <c r="B2471" s="226" t="s">
        <v>2250</v>
      </c>
      <c r="D2471" s="226">
        <v>0.1</v>
      </c>
      <c r="E2471" s="226">
        <v>0</v>
      </c>
      <c r="F2471" s="226">
        <v>0.4</v>
      </c>
      <c r="G2471" s="226">
        <v>0.4</v>
      </c>
      <c r="H2471" s="226">
        <v>0.4</v>
      </c>
      <c r="I2471" s="226">
        <v>0.4</v>
      </c>
      <c r="J2471" s="226">
        <v>0.4</v>
      </c>
      <c r="K2471" s="226">
        <v>0.4</v>
      </c>
      <c r="L2471" s="226">
        <v>0.4</v>
      </c>
      <c r="M2471" s="226">
        <v>0.4</v>
      </c>
      <c r="N2471" s="226">
        <v>0.4</v>
      </c>
      <c r="O2471" s="226">
        <v>0.4</v>
      </c>
      <c r="P2471" s="226">
        <v>0.4</v>
      </c>
      <c r="Q2471" s="226">
        <v>0.4</v>
      </c>
      <c r="R2471" s="226">
        <v>0.4</v>
      </c>
      <c r="S2471" s="226">
        <v>0.4</v>
      </c>
      <c r="T2471" s="226">
        <v>0.4</v>
      </c>
      <c r="U2471" s="226">
        <v>0.4</v>
      </c>
      <c r="V2471" s="226">
        <v>0.4</v>
      </c>
      <c r="W2471" s="226">
        <v>0.4</v>
      </c>
      <c r="X2471" s="226">
        <v>0.4</v>
      </c>
      <c r="Y2471" s="226">
        <v>0.4</v>
      </c>
      <c r="Z2471" s="226">
        <v>0.4</v>
      </c>
      <c r="AA2471" s="226">
        <v>0.4</v>
      </c>
      <c r="AB2471" s="226">
        <v>0.4</v>
      </c>
      <c r="AC2471" s="226">
        <v>0.4</v>
      </c>
      <c r="AD2471" s="226">
        <v>0.4</v>
      </c>
      <c r="AE2471" s="226">
        <v>0.4</v>
      </c>
      <c r="AF2471" s="226">
        <v>0.4</v>
      </c>
      <c r="AG2471" s="226">
        <v>0.4</v>
      </c>
      <c r="AH2471" s="226">
        <v>0.4</v>
      </c>
      <c r="AI2471" s="226">
        <v>0.4</v>
      </c>
      <c r="AJ2471" s="226">
        <v>0.4</v>
      </c>
    </row>
    <row r="2472" spans="1:36" x14ac:dyDescent="0.25">
      <c r="A2472" s="17"/>
      <c r="B2472" s="226" t="s">
        <v>2251</v>
      </c>
      <c r="D2472" s="226">
        <v>10.9</v>
      </c>
      <c r="E2472" s="226">
        <v>11.1</v>
      </c>
      <c r="F2472" s="226">
        <v>15.7</v>
      </c>
      <c r="G2472" s="226">
        <v>15.7</v>
      </c>
      <c r="H2472" s="226">
        <v>15.7</v>
      </c>
      <c r="I2472" s="226">
        <v>15.7</v>
      </c>
      <c r="J2472" s="226">
        <v>15.7</v>
      </c>
      <c r="K2472" s="226">
        <v>15.7</v>
      </c>
      <c r="L2472" s="226">
        <v>15.7</v>
      </c>
      <c r="M2472" s="226">
        <v>15.7</v>
      </c>
      <c r="N2472" s="226">
        <v>15.7</v>
      </c>
      <c r="O2472" s="226">
        <v>15.7</v>
      </c>
      <c r="P2472" s="226">
        <v>15.7</v>
      </c>
      <c r="Q2472" s="226">
        <v>15.7</v>
      </c>
      <c r="R2472" s="226">
        <v>15.7</v>
      </c>
      <c r="S2472" s="226">
        <v>15.7</v>
      </c>
      <c r="T2472" s="226">
        <v>15.7</v>
      </c>
      <c r="U2472" s="226">
        <v>15.7</v>
      </c>
      <c r="V2472" s="226">
        <v>15.7</v>
      </c>
      <c r="W2472" s="226">
        <v>15.7</v>
      </c>
      <c r="X2472" s="226">
        <v>15.7</v>
      </c>
      <c r="Y2472" s="226">
        <v>15.7</v>
      </c>
      <c r="Z2472" s="226">
        <v>15.7</v>
      </c>
      <c r="AA2472" s="226">
        <v>15.7</v>
      </c>
      <c r="AB2472" s="226">
        <v>15.7</v>
      </c>
      <c r="AC2472" s="226">
        <v>15.7</v>
      </c>
      <c r="AD2472" s="226">
        <v>15.7</v>
      </c>
      <c r="AE2472" s="226">
        <v>15.7</v>
      </c>
      <c r="AF2472" s="226">
        <v>15.7</v>
      </c>
      <c r="AG2472" s="226">
        <v>15.7</v>
      </c>
      <c r="AH2472" s="226">
        <v>15.7</v>
      </c>
      <c r="AI2472" s="226">
        <v>15.7</v>
      </c>
      <c r="AJ2472" s="226">
        <v>15.7</v>
      </c>
    </row>
    <row r="2473" spans="1:36" x14ac:dyDescent="0.25">
      <c r="A2473" s="17"/>
      <c r="B2473" s="226" t="s">
        <v>2212</v>
      </c>
      <c r="D2473" s="226">
        <v>95.9</v>
      </c>
      <c r="E2473" s="226">
        <v>89.1</v>
      </c>
      <c r="F2473" s="226">
        <v>94.8</v>
      </c>
      <c r="G2473" s="226">
        <v>95.1</v>
      </c>
      <c r="H2473" s="226">
        <v>95.3</v>
      </c>
      <c r="I2473" s="226">
        <v>95.6</v>
      </c>
      <c r="J2473" s="226">
        <v>95.8</v>
      </c>
      <c r="K2473" s="226">
        <v>96</v>
      </c>
      <c r="L2473" s="226">
        <v>96.1</v>
      </c>
      <c r="M2473" s="226">
        <v>96.3</v>
      </c>
      <c r="N2473" s="226">
        <v>96.4</v>
      </c>
      <c r="O2473" s="226">
        <v>96.6</v>
      </c>
      <c r="P2473" s="226">
        <v>96.7</v>
      </c>
      <c r="Q2473" s="226">
        <v>96.8</v>
      </c>
      <c r="R2473" s="226">
        <v>96.9</v>
      </c>
      <c r="S2473" s="226">
        <v>97</v>
      </c>
      <c r="T2473" s="226">
        <v>97.1</v>
      </c>
      <c r="U2473" s="226">
        <v>97.2</v>
      </c>
      <c r="V2473" s="226">
        <v>97.3</v>
      </c>
      <c r="W2473" s="226">
        <v>97.4</v>
      </c>
      <c r="X2473" s="226">
        <v>97.4</v>
      </c>
      <c r="Y2473" s="226">
        <v>97.5</v>
      </c>
      <c r="Z2473" s="226">
        <v>97.5</v>
      </c>
      <c r="AA2473" s="226">
        <v>97.5</v>
      </c>
      <c r="AB2473" s="226">
        <v>97.6</v>
      </c>
      <c r="AC2473" s="226">
        <v>97.6</v>
      </c>
      <c r="AD2473" s="226">
        <v>97.6</v>
      </c>
      <c r="AE2473" s="226">
        <v>97.6</v>
      </c>
      <c r="AF2473" s="226">
        <v>97.6</v>
      </c>
      <c r="AG2473" s="226">
        <v>97.6</v>
      </c>
      <c r="AH2473" s="226">
        <v>97.6</v>
      </c>
      <c r="AI2473" s="226">
        <v>97.6</v>
      </c>
      <c r="AJ2473" s="226">
        <v>97.6</v>
      </c>
    </row>
    <row r="2474" spans="1:36" x14ac:dyDescent="0.25">
      <c r="A2474" s="17"/>
    </row>
    <row r="2475" spans="1:36" x14ac:dyDescent="0.25">
      <c r="A2475" s="17"/>
      <c r="B2475" s="226" t="s">
        <v>2252</v>
      </c>
      <c r="D2475" s="226">
        <v>65.7</v>
      </c>
      <c r="E2475" s="226">
        <v>70.8</v>
      </c>
      <c r="F2475" s="226">
        <v>72.8</v>
      </c>
      <c r="G2475" s="226">
        <v>75.2</v>
      </c>
      <c r="H2475" s="226">
        <v>76.5</v>
      </c>
      <c r="I2475" s="226">
        <v>76.900000000000006</v>
      </c>
      <c r="J2475" s="226">
        <v>77.3</v>
      </c>
      <c r="K2475" s="226">
        <v>77.599999999999994</v>
      </c>
      <c r="L2475" s="226">
        <v>77.900000000000006</v>
      </c>
      <c r="M2475" s="226">
        <v>78.2</v>
      </c>
      <c r="N2475" s="226">
        <v>78.5</v>
      </c>
      <c r="O2475" s="226">
        <v>78.7</v>
      </c>
      <c r="P2475" s="226">
        <v>79</v>
      </c>
      <c r="Q2475" s="226">
        <v>79.2</v>
      </c>
      <c r="R2475" s="226">
        <v>79.3</v>
      </c>
      <c r="S2475" s="226">
        <v>79.5</v>
      </c>
      <c r="T2475" s="226">
        <v>79.599999999999994</v>
      </c>
      <c r="U2475" s="226">
        <v>79.7</v>
      </c>
      <c r="V2475" s="226">
        <v>79.7</v>
      </c>
      <c r="W2475" s="226">
        <v>79.8</v>
      </c>
      <c r="X2475" s="226">
        <v>79.900000000000006</v>
      </c>
      <c r="Y2475" s="226">
        <v>79.900000000000006</v>
      </c>
      <c r="Z2475" s="226">
        <v>80</v>
      </c>
      <c r="AA2475" s="226">
        <v>80</v>
      </c>
      <c r="AB2475" s="226">
        <v>80</v>
      </c>
      <c r="AC2475" s="226">
        <v>80</v>
      </c>
      <c r="AD2475" s="226">
        <v>80</v>
      </c>
      <c r="AE2475" s="226">
        <v>80</v>
      </c>
      <c r="AF2475" s="226">
        <v>80</v>
      </c>
      <c r="AG2475" s="226">
        <v>80</v>
      </c>
      <c r="AH2475" s="226">
        <v>80</v>
      </c>
      <c r="AI2475" s="226">
        <v>80</v>
      </c>
      <c r="AJ2475" s="226">
        <v>80</v>
      </c>
    </row>
    <row r="2476" spans="1:36" x14ac:dyDescent="0.25">
      <c r="A2476" s="17"/>
      <c r="B2476" s="226" t="s">
        <v>2253</v>
      </c>
      <c r="D2476" s="226">
        <v>23.8</v>
      </c>
      <c r="E2476" s="226">
        <v>22.9</v>
      </c>
      <c r="F2476" s="226">
        <v>22.7</v>
      </c>
      <c r="G2476" s="226">
        <v>22.7</v>
      </c>
      <c r="H2476" s="226">
        <v>22.7</v>
      </c>
      <c r="I2476" s="226">
        <v>22.7</v>
      </c>
      <c r="J2476" s="226">
        <v>22.7</v>
      </c>
      <c r="K2476" s="226">
        <v>22.7</v>
      </c>
      <c r="L2476" s="226">
        <v>22.7</v>
      </c>
      <c r="M2476" s="226">
        <v>22.7</v>
      </c>
      <c r="N2476" s="226">
        <v>22.7</v>
      </c>
      <c r="O2476" s="226">
        <v>22.7</v>
      </c>
      <c r="P2476" s="226">
        <v>22.7</v>
      </c>
      <c r="Q2476" s="226">
        <v>22.7</v>
      </c>
      <c r="R2476" s="226">
        <v>22.7</v>
      </c>
      <c r="S2476" s="226">
        <v>22.7</v>
      </c>
      <c r="T2476" s="226">
        <v>22.7</v>
      </c>
      <c r="U2476" s="226">
        <v>22.7</v>
      </c>
      <c r="V2476" s="226">
        <v>22.7</v>
      </c>
      <c r="W2476" s="226">
        <v>22.7</v>
      </c>
      <c r="X2476" s="226">
        <v>22.7</v>
      </c>
      <c r="Y2476" s="226">
        <v>22.7</v>
      </c>
      <c r="Z2476" s="226">
        <v>22.7</v>
      </c>
      <c r="AA2476" s="226">
        <v>22.7</v>
      </c>
      <c r="AB2476" s="226">
        <v>22.7</v>
      </c>
      <c r="AC2476" s="226">
        <v>22.7</v>
      </c>
      <c r="AD2476" s="226">
        <v>22.7</v>
      </c>
      <c r="AE2476" s="226">
        <v>22.7</v>
      </c>
      <c r="AF2476" s="226">
        <v>22.7</v>
      </c>
      <c r="AG2476" s="226">
        <v>22.7</v>
      </c>
      <c r="AH2476" s="226">
        <v>22.7</v>
      </c>
      <c r="AI2476" s="226">
        <v>22.7</v>
      </c>
      <c r="AJ2476" s="226">
        <v>22.7</v>
      </c>
    </row>
    <row r="2477" spans="1:36" x14ac:dyDescent="0.25">
      <c r="A2477" s="17"/>
    </row>
    <row r="2478" spans="1:36" x14ac:dyDescent="0.25">
      <c r="A2478" s="17"/>
      <c r="B2478" s="226" t="s">
        <v>2254</v>
      </c>
    </row>
    <row r="2479" spans="1:36" x14ac:dyDescent="0.25">
      <c r="A2479" s="17"/>
      <c r="B2479" s="226" t="s">
        <v>2255</v>
      </c>
      <c r="D2479" s="226">
        <v>1.1000000000000001</v>
      </c>
      <c r="E2479" s="226">
        <v>1</v>
      </c>
      <c r="F2479" s="226">
        <v>1</v>
      </c>
      <c r="G2479" s="226">
        <v>1</v>
      </c>
      <c r="H2479" s="226">
        <v>1</v>
      </c>
      <c r="I2479" s="226">
        <v>1</v>
      </c>
      <c r="J2479" s="226">
        <v>1</v>
      </c>
      <c r="K2479" s="226">
        <v>1</v>
      </c>
      <c r="L2479" s="226">
        <v>1</v>
      </c>
      <c r="M2479" s="226">
        <v>1</v>
      </c>
      <c r="N2479" s="226">
        <v>1</v>
      </c>
      <c r="O2479" s="226">
        <v>1</v>
      </c>
      <c r="P2479" s="226">
        <v>1</v>
      </c>
      <c r="Q2479" s="226">
        <v>1</v>
      </c>
      <c r="R2479" s="226">
        <v>1</v>
      </c>
      <c r="S2479" s="226">
        <v>1</v>
      </c>
      <c r="T2479" s="226">
        <v>1</v>
      </c>
      <c r="U2479" s="226">
        <v>1</v>
      </c>
      <c r="V2479" s="226">
        <v>1</v>
      </c>
      <c r="W2479" s="226">
        <v>1</v>
      </c>
      <c r="X2479" s="226">
        <v>1</v>
      </c>
      <c r="Y2479" s="226">
        <v>1</v>
      </c>
      <c r="Z2479" s="226">
        <v>1</v>
      </c>
      <c r="AA2479" s="226">
        <v>1</v>
      </c>
      <c r="AB2479" s="226">
        <v>1</v>
      </c>
      <c r="AC2479" s="226">
        <v>1</v>
      </c>
      <c r="AD2479" s="226">
        <v>1</v>
      </c>
      <c r="AE2479" s="226">
        <v>1</v>
      </c>
      <c r="AF2479" s="226">
        <v>1</v>
      </c>
      <c r="AG2479" s="226">
        <v>1</v>
      </c>
      <c r="AH2479" s="226">
        <v>1</v>
      </c>
      <c r="AI2479" s="226">
        <v>1</v>
      </c>
      <c r="AJ2479" s="226">
        <v>1</v>
      </c>
    </row>
    <row r="2480" spans="1:36" x14ac:dyDescent="0.25">
      <c r="A2480" s="17"/>
      <c r="B2480" s="226" t="s">
        <v>2256</v>
      </c>
      <c r="D2480" s="226">
        <v>0</v>
      </c>
      <c r="E2480" s="226">
        <v>0</v>
      </c>
      <c r="F2480" s="226">
        <v>0</v>
      </c>
      <c r="G2480" s="226">
        <v>0</v>
      </c>
      <c r="H2480" s="226">
        <v>0</v>
      </c>
      <c r="I2480" s="226">
        <v>0</v>
      </c>
      <c r="J2480" s="226">
        <v>0</v>
      </c>
      <c r="K2480" s="226">
        <v>0</v>
      </c>
      <c r="L2480" s="226">
        <v>0</v>
      </c>
      <c r="M2480" s="226">
        <v>0</v>
      </c>
      <c r="N2480" s="226">
        <v>0</v>
      </c>
      <c r="O2480" s="226">
        <v>0</v>
      </c>
      <c r="P2480" s="226">
        <v>0</v>
      </c>
      <c r="Q2480" s="226">
        <v>0</v>
      </c>
      <c r="R2480" s="226">
        <v>0</v>
      </c>
      <c r="S2480" s="226">
        <v>0</v>
      </c>
      <c r="T2480" s="226">
        <v>0</v>
      </c>
      <c r="U2480" s="226">
        <v>0</v>
      </c>
      <c r="V2480" s="226">
        <v>0</v>
      </c>
      <c r="W2480" s="226">
        <v>0</v>
      </c>
      <c r="X2480" s="226">
        <v>0</v>
      </c>
      <c r="Y2480" s="226">
        <v>0</v>
      </c>
      <c r="Z2480" s="226">
        <v>0</v>
      </c>
      <c r="AA2480" s="226">
        <v>0</v>
      </c>
      <c r="AB2480" s="226">
        <v>0</v>
      </c>
      <c r="AC2480" s="226">
        <v>0</v>
      </c>
      <c r="AD2480" s="226">
        <v>0</v>
      </c>
      <c r="AE2480" s="226">
        <v>0</v>
      </c>
      <c r="AF2480" s="226">
        <v>0</v>
      </c>
      <c r="AG2480" s="226">
        <v>0</v>
      </c>
      <c r="AH2480" s="226">
        <v>0</v>
      </c>
      <c r="AI2480" s="226">
        <v>0</v>
      </c>
      <c r="AJ2480" s="226">
        <v>0</v>
      </c>
    </row>
    <row r="2481" spans="1:36" x14ac:dyDescent="0.25">
      <c r="A2481" s="17"/>
      <c r="B2481" s="226" t="s">
        <v>2257</v>
      </c>
      <c r="D2481" s="226">
        <v>0</v>
      </c>
      <c r="E2481" s="226">
        <v>0</v>
      </c>
      <c r="F2481" s="226">
        <v>0</v>
      </c>
      <c r="G2481" s="226">
        <v>0</v>
      </c>
      <c r="H2481" s="226">
        <v>0</v>
      </c>
      <c r="I2481" s="226">
        <v>0</v>
      </c>
      <c r="J2481" s="226">
        <v>0</v>
      </c>
      <c r="K2481" s="226">
        <v>0</v>
      </c>
      <c r="L2481" s="226">
        <v>0</v>
      </c>
      <c r="M2481" s="226">
        <v>0</v>
      </c>
      <c r="N2481" s="226">
        <v>0</v>
      </c>
      <c r="O2481" s="226">
        <v>0</v>
      </c>
      <c r="P2481" s="226">
        <v>0</v>
      </c>
      <c r="Q2481" s="226">
        <v>0</v>
      </c>
      <c r="R2481" s="226">
        <v>0</v>
      </c>
      <c r="S2481" s="226">
        <v>0</v>
      </c>
      <c r="T2481" s="226">
        <v>0</v>
      </c>
      <c r="U2481" s="226">
        <v>0</v>
      </c>
      <c r="V2481" s="226">
        <v>0</v>
      </c>
      <c r="W2481" s="226">
        <v>0</v>
      </c>
      <c r="X2481" s="226">
        <v>0</v>
      </c>
      <c r="Y2481" s="226">
        <v>0</v>
      </c>
      <c r="Z2481" s="226">
        <v>0</v>
      </c>
      <c r="AA2481" s="226">
        <v>0</v>
      </c>
      <c r="AB2481" s="226">
        <v>0</v>
      </c>
      <c r="AC2481" s="226">
        <v>0</v>
      </c>
      <c r="AD2481" s="226">
        <v>0</v>
      </c>
      <c r="AE2481" s="226">
        <v>0</v>
      </c>
      <c r="AF2481" s="226">
        <v>0</v>
      </c>
      <c r="AG2481" s="226">
        <v>0</v>
      </c>
      <c r="AH2481" s="226">
        <v>0</v>
      </c>
      <c r="AI2481" s="226">
        <v>0</v>
      </c>
      <c r="AJ2481" s="226">
        <v>0</v>
      </c>
    </row>
    <row r="2482" spans="1:36" x14ac:dyDescent="0.25">
      <c r="A2482" s="17"/>
      <c r="B2482" s="226" t="s">
        <v>2258</v>
      </c>
      <c r="D2482" s="226">
        <v>0.1</v>
      </c>
      <c r="E2482" s="226">
        <v>0.1</v>
      </c>
      <c r="F2482" s="226">
        <v>0.1</v>
      </c>
      <c r="G2482" s="226">
        <v>0.1</v>
      </c>
      <c r="H2482" s="226">
        <v>0.1</v>
      </c>
      <c r="I2482" s="226">
        <v>0.1</v>
      </c>
      <c r="J2482" s="226">
        <v>0.1</v>
      </c>
      <c r="K2482" s="226">
        <v>0.1</v>
      </c>
      <c r="L2482" s="226">
        <v>0.1</v>
      </c>
      <c r="M2482" s="226">
        <v>0.1</v>
      </c>
      <c r="N2482" s="226">
        <v>0.1</v>
      </c>
      <c r="O2482" s="226">
        <v>0.1</v>
      </c>
      <c r="P2482" s="226">
        <v>0.1</v>
      </c>
      <c r="Q2482" s="226">
        <v>0.1</v>
      </c>
      <c r="R2482" s="226">
        <v>0.1</v>
      </c>
      <c r="S2482" s="226">
        <v>0.1</v>
      </c>
      <c r="T2482" s="226">
        <v>0.1</v>
      </c>
      <c r="U2482" s="226">
        <v>0.1</v>
      </c>
      <c r="V2482" s="226">
        <v>0.1</v>
      </c>
      <c r="W2482" s="226">
        <v>0.1</v>
      </c>
      <c r="X2482" s="226">
        <v>0.1</v>
      </c>
      <c r="Y2482" s="226">
        <v>0.1</v>
      </c>
      <c r="Z2482" s="226">
        <v>0.1</v>
      </c>
      <c r="AA2482" s="226">
        <v>0.1</v>
      </c>
      <c r="AB2482" s="226">
        <v>0.1</v>
      </c>
      <c r="AC2482" s="226">
        <v>0.1</v>
      </c>
      <c r="AD2482" s="226">
        <v>0.1</v>
      </c>
      <c r="AE2482" s="226">
        <v>0.1</v>
      </c>
      <c r="AF2482" s="226">
        <v>0.1</v>
      </c>
      <c r="AG2482" s="226">
        <v>0.1</v>
      </c>
      <c r="AH2482" s="226">
        <v>0.1</v>
      </c>
      <c r="AI2482" s="226">
        <v>0.1</v>
      </c>
      <c r="AJ2482" s="226">
        <v>0.1</v>
      </c>
    </row>
    <row r="2483" spans="1:36" x14ac:dyDescent="0.25">
      <c r="A2483" s="17"/>
      <c r="B2483" s="226" t="s">
        <v>2212</v>
      </c>
      <c r="D2483" s="226">
        <v>1.2</v>
      </c>
      <c r="E2483" s="226">
        <v>1.1000000000000001</v>
      </c>
      <c r="F2483" s="226">
        <v>1.1000000000000001</v>
      </c>
      <c r="G2483" s="226">
        <v>1.1000000000000001</v>
      </c>
      <c r="H2483" s="226">
        <v>1.1000000000000001</v>
      </c>
      <c r="I2483" s="226">
        <v>1.1000000000000001</v>
      </c>
      <c r="J2483" s="226">
        <v>1.1000000000000001</v>
      </c>
      <c r="K2483" s="226">
        <v>1.1000000000000001</v>
      </c>
      <c r="L2483" s="226">
        <v>1.1000000000000001</v>
      </c>
      <c r="M2483" s="226">
        <v>1.1000000000000001</v>
      </c>
      <c r="N2483" s="226">
        <v>1.1000000000000001</v>
      </c>
      <c r="O2483" s="226">
        <v>1.1000000000000001</v>
      </c>
      <c r="P2483" s="226">
        <v>1.1000000000000001</v>
      </c>
      <c r="Q2483" s="226">
        <v>1.1000000000000001</v>
      </c>
      <c r="R2483" s="226">
        <v>1.1000000000000001</v>
      </c>
      <c r="S2483" s="226">
        <v>1.1000000000000001</v>
      </c>
      <c r="T2483" s="226">
        <v>1.1000000000000001</v>
      </c>
      <c r="U2483" s="226">
        <v>1.1000000000000001</v>
      </c>
      <c r="V2483" s="226">
        <v>1.1000000000000001</v>
      </c>
      <c r="W2483" s="226">
        <v>1.1000000000000001</v>
      </c>
      <c r="X2483" s="226">
        <v>1.1000000000000001</v>
      </c>
      <c r="Y2483" s="226">
        <v>1.1000000000000001</v>
      </c>
      <c r="Z2483" s="226">
        <v>1.1000000000000001</v>
      </c>
      <c r="AA2483" s="226">
        <v>1.1000000000000001</v>
      </c>
      <c r="AB2483" s="226">
        <v>1.1000000000000001</v>
      </c>
      <c r="AC2483" s="226">
        <v>1.1000000000000001</v>
      </c>
      <c r="AD2483" s="226">
        <v>1.1000000000000001</v>
      </c>
      <c r="AE2483" s="226">
        <v>1.1000000000000001</v>
      </c>
      <c r="AF2483" s="226">
        <v>1.1000000000000001</v>
      </c>
      <c r="AG2483" s="226">
        <v>1.1000000000000001</v>
      </c>
      <c r="AH2483" s="226">
        <v>1.1000000000000001</v>
      </c>
      <c r="AI2483" s="226">
        <v>1.1000000000000001</v>
      </c>
      <c r="AJ2483" s="226">
        <v>1.1000000000000001</v>
      </c>
    </row>
    <row r="2484" spans="1:36" x14ac:dyDescent="0.25">
      <c r="A2484" s="17"/>
    </row>
    <row r="2485" spans="1:36" x14ac:dyDescent="0.25">
      <c r="A2485" s="17"/>
      <c r="B2485" s="226" t="s">
        <v>2425</v>
      </c>
    </row>
    <row r="2486" spans="1:36" x14ac:dyDescent="0.25">
      <c r="A2486" s="17"/>
      <c r="B2486" s="226" t="s">
        <v>2199</v>
      </c>
    </row>
    <row r="2487" spans="1:36" x14ac:dyDescent="0.25">
      <c r="A2487" s="17"/>
      <c r="D2487" s="226">
        <v>2018</v>
      </c>
      <c r="E2487" s="226">
        <v>2019</v>
      </c>
      <c r="F2487" s="226">
        <v>2020</v>
      </c>
      <c r="G2487" s="226">
        <v>2021</v>
      </c>
      <c r="H2487" s="226">
        <v>2022</v>
      </c>
      <c r="I2487" s="226">
        <v>2023</v>
      </c>
      <c r="J2487" s="226">
        <v>2024</v>
      </c>
      <c r="K2487" s="226">
        <v>2025</v>
      </c>
      <c r="L2487" s="226">
        <v>2026</v>
      </c>
      <c r="M2487" s="226">
        <v>2027</v>
      </c>
      <c r="N2487" s="226">
        <v>2028</v>
      </c>
      <c r="O2487" s="226">
        <v>2029</v>
      </c>
      <c r="P2487" s="226">
        <v>2030</v>
      </c>
      <c r="Q2487" s="226">
        <v>2031</v>
      </c>
      <c r="R2487" s="226">
        <v>2032</v>
      </c>
      <c r="S2487" s="226">
        <v>2033</v>
      </c>
      <c r="T2487" s="226">
        <v>2034</v>
      </c>
      <c r="U2487" s="226">
        <v>2035</v>
      </c>
      <c r="V2487" s="226">
        <v>2036</v>
      </c>
      <c r="W2487" s="226">
        <v>2037</v>
      </c>
      <c r="X2487" s="226">
        <v>2038</v>
      </c>
      <c r="Y2487" s="226">
        <v>2039</v>
      </c>
      <c r="Z2487" s="226">
        <v>2040</v>
      </c>
      <c r="AA2487" s="226">
        <v>2041</v>
      </c>
      <c r="AB2487" s="226">
        <v>2042</v>
      </c>
      <c r="AC2487" s="226">
        <v>2043</v>
      </c>
      <c r="AD2487" s="226">
        <v>2044</v>
      </c>
      <c r="AE2487" s="226">
        <v>2045</v>
      </c>
      <c r="AF2487" s="226">
        <v>2046</v>
      </c>
      <c r="AG2487" s="226">
        <v>2047</v>
      </c>
      <c r="AH2487" s="226">
        <v>2048</v>
      </c>
      <c r="AI2487" s="226">
        <v>2049</v>
      </c>
      <c r="AJ2487" s="226">
        <v>2050</v>
      </c>
    </row>
    <row r="2488" spans="1:36" x14ac:dyDescent="0.25">
      <c r="A2488" s="17"/>
    </row>
    <row r="2489" spans="1:36" x14ac:dyDescent="0.25">
      <c r="A2489" s="17"/>
      <c r="B2489" s="226" t="s">
        <v>2200</v>
      </c>
    </row>
    <row r="2490" spans="1:36" x14ac:dyDescent="0.25">
      <c r="A2490" s="17"/>
      <c r="B2490" s="226" t="s">
        <v>2201</v>
      </c>
      <c r="D2490" s="226">
        <v>369.83699999999999</v>
      </c>
      <c r="E2490" s="226">
        <v>368.666</v>
      </c>
      <c r="F2490" s="226">
        <v>348.00200000000001</v>
      </c>
      <c r="G2490" s="226">
        <v>381.02</v>
      </c>
      <c r="H2490" s="226">
        <v>395.88400000000001</v>
      </c>
      <c r="I2490" s="226">
        <v>399.05700000000002</v>
      </c>
      <c r="J2490" s="226">
        <v>407.82299999999998</v>
      </c>
      <c r="K2490" s="226">
        <v>415.67</v>
      </c>
      <c r="L2490" s="226">
        <v>422.90199999999999</v>
      </c>
      <c r="M2490" s="226">
        <v>430.51299999999998</v>
      </c>
      <c r="N2490" s="226">
        <v>436.46199999999999</v>
      </c>
      <c r="O2490" s="226">
        <v>446.32400000000001</v>
      </c>
      <c r="P2490" s="226">
        <v>454.97300000000001</v>
      </c>
      <c r="Q2490" s="226">
        <v>462.63</v>
      </c>
      <c r="R2490" s="226">
        <v>471.57600000000002</v>
      </c>
      <c r="S2490" s="226">
        <v>479.96100000000001</v>
      </c>
      <c r="T2490" s="226">
        <v>489.202</v>
      </c>
      <c r="U2490" s="226">
        <v>498.44799999999998</v>
      </c>
      <c r="V2490" s="226">
        <v>508.44</v>
      </c>
      <c r="W2490" s="226">
        <v>518.62</v>
      </c>
      <c r="X2490" s="226">
        <v>527.62</v>
      </c>
      <c r="Y2490" s="226">
        <v>536.15899999999999</v>
      </c>
      <c r="Z2490" s="226">
        <v>544.64499999999998</v>
      </c>
      <c r="AA2490" s="226">
        <v>553.83699999999999</v>
      </c>
      <c r="AB2490" s="226">
        <v>564.21600000000001</v>
      </c>
      <c r="AC2490" s="226">
        <v>574.58699999999999</v>
      </c>
      <c r="AD2490" s="226">
        <v>583.875</v>
      </c>
      <c r="AE2490" s="226">
        <v>592.21</v>
      </c>
      <c r="AF2490" s="226">
        <v>602.303</v>
      </c>
      <c r="AG2490" s="226">
        <v>611.23800000000006</v>
      </c>
      <c r="AH2490" s="226">
        <v>619.74800000000005</v>
      </c>
      <c r="AI2490" s="226">
        <v>629.19299999999998</v>
      </c>
      <c r="AJ2490" s="226">
        <v>641.86800000000005</v>
      </c>
    </row>
    <row r="2491" spans="1:36" x14ac:dyDescent="0.25">
      <c r="A2491" s="17"/>
      <c r="B2491" s="226" t="s">
        <v>2202</v>
      </c>
      <c r="D2491" s="226">
        <v>1116.9000000000001</v>
      </c>
      <c r="E2491" s="226">
        <v>1126.2170000000001</v>
      </c>
      <c r="F2491" s="226">
        <v>1047.98</v>
      </c>
      <c r="G2491" s="226">
        <v>1071.588</v>
      </c>
      <c r="H2491" s="226">
        <v>1099.9490000000001</v>
      </c>
      <c r="I2491" s="226">
        <v>1096.05</v>
      </c>
      <c r="J2491" s="226">
        <v>1071.8030000000001</v>
      </c>
      <c r="K2491" s="226">
        <v>1055.596</v>
      </c>
      <c r="L2491" s="226">
        <v>1051.8240000000001</v>
      </c>
      <c r="M2491" s="226">
        <v>1058.066</v>
      </c>
      <c r="N2491" s="226">
        <v>1059.454</v>
      </c>
      <c r="O2491" s="226">
        <v>1059.7529999999999</v>
      </c>
      <c r="P2491" s="226">
        <v>1059.4269999999999</v>
      </c>
      <c r="Q2491" s="226">
        <v>1063.8440000000001</v>
      </c>
      <c r="R2491" s="226">
        <v>1060.954</v>
      </c>
      <c r="S2491" s="226">
        <v>1059.135</v>
      </c>
      <c r="T2491" s="226">
        <v>1059.68</v>
      </c>
      <c r="U2491" s="226">
        <v>1059.2370000000001</v>
      </c>
      <c r="V2491" s="226">
        <v>1060.2360000000001</v>
      </c>
      <c r="W2491" s="226">
        <v>1063.048</v>
      </c>
      <c r="X2491" s="226">
        <v>1068.58</v>
      </c>
      <c r="Y2491" s="226">
        <v>1074.027</v>
      </c>
      <c r="Z2491" s="226">
        <v>1077.0920000000001</v>
      </c>
      <c r="AA2491" s="226">
        <v>1081.3530000000001</v>
      </c>
      <c r="AB2491" s="226">
        <v>1090.261</v>
      </c>
      <c r="AC2491" s="226">
        <v>1096.28</v>
      </c>
      <c r="AD2491" s="226">
        <v>1103.51</v>
      </c>
      <c r="AE2491" s="226">
        <v>1110.54</v>
      </c>
      <c r="AF2491" s="226">
        <v>1116.5129999999999</v>
      </c>
      <c r="AG2491" s="226">
        <v>1121.8630000000001</v>
      </c>
      <c r="AH2491" s="226">
        <v>1125.46</v>
      </c>
      <c r="AI2491" s="226">
        <v>1128.8</v>
      </c>
      <c r="AJ2491" s="226">
        <v>1130.443</v>
      </c>
    </row>
    <row r="2492" spans="1:36" x14ac:dyDescent="0.25">
      <c r="A2492" s="17"/>
    </row>
    <row r="2493" spans="1:36" s="21" customFormat="1" x14ac:dyDescent="0.25">
      <c r="B2493" s="21" t="s">
        <v>2203</v>
      </c>
    </row>
    <row r="2494" spans="1:36" s="21" customFormat="1" x14ac:dyDescent="0.25">
      <c r="A2494" s="21" t="s">
        <v>1984</v>
      </c>
      <c r="B2494" s="21" t="s">
        <v>240</v>
      </c>
      <c r="D2494" s="21">
        <v>68.617999999999995</v>
      </c>
      <c r="E2494" s="21">
        <v>75.245999999999995</v>
      </c>
      <c r="F2494" s="21">
        <v>69.272000000000006</v>
      </c>
      <c r="G2494" s="21">
        <v>75.125</v>
      </c>
      <c r="H2494" s="21">
        <v>78.805999999999997</v>
      </c>
      <c r="I2494" s="21">
        <v>79.983000000000004</v>
      </c>
      <c r="J2494" s="21">
        <v>81.421999999999997</v>
      </c>
      <c r="K2494" s="21">
        <v>82.570999999999998</v>
      </c>
      <c r="L2494" s="21">
        <v>83.853999999999999</v>
      </c>
      <c r="M2494" s="21">
        <v>85.183000000000007</v>
      </c>
      <c r="N2494" s="21">
        <v>86.078999999999994</v>
      </c>
      <c r="O2494" s="21">
        <v>87.534000000000006</v>
      </c>
      <c r="P2494" s="21">
        <v>88.793000000000006</v>
      </c>
      <c r="Q2494" s="21">
        <v>90.025000000000006</v>
      </c>
      <c r="R2494" s="21">
        <v>91.275999999999996</v>
      </c>
      <c r="S2494" s="21">
        <v>92.418999999999997</v>
      </c>
      <c r="T2494" s="21">
        <v>93.744</v>
      </c>
      <c r="U2494" s="21">
        <v>95.179000000000002</v>
      </c>
      <c r="V2494" s="21">
        <v>96.656000000000006</v>
      </c>
      <c r="W2494" s="21">
        <v>98.287999999999997</v>
      </c>
      <c r="X2494" s="21">
        <v>99.76</v>
      </c>
      <c r="Y2494" s="21">
        <v>101.123</v>
      </c>
      <c r="Z2494" s="21">
        <v>102.42100000000001</v>
      </c>
      <c r="AA2494" s="21">
        <v>103.86799999999999</v>
      </c>
      <c r="AB2494" s="21">
        <v>105.60299999999999</v>
      </c>
      <c r="AC2494" s="21">
        <v>107.29300000000001</v>
      </c>
      <c r="AD2494" s="21">
        <v>108.89700000000001</v>
      </c>
      <c r="AE2494" s="21">
        <v>110.3</v>
      </c>
      <c r="AF2494" s="21">
        <v>111.92</v>
      </c>
      <c r="AG2494" s="21">
        <v>113.324</v>
      </c>
      <c r="AH2494" s="21">
        <v>114.62</v>
      </c>
      <c r="AI2494" s="21">
        <v>116.093</v>
      </c>
      <c r="AJ2494" s="21">
        <v>118.017</v>
      </c>
    </row>
    <row r="2495" spans="1:36" s="21" customFormat="1" x14ac:dyDescent="0.25">
      <c r="B2495" s="21" t="s">
        <v>2204</v>
      </c>
      <c r="D2495" s="21">
        <v>50.268000000000001</v>
      </c>
      <c r="E2495" s="21">
        <v>52.533000000000001</v>
      </c>
      <c r="F2495" s="21">
        <v>50.392000000000003</v>
      </c>
      <c r="G2495" s="21">
        <v>47.220999999999997</v>
      </c>
      <c r="H2495" s="21">
        <v>49.764000000000003</v>
      </c>
      <c r="I2495" s="21">
        <v>50.905000000000001</v>
      </c>
      <c r="J2495" s="21">
        <v>52.283999999999999</v>
      </c>
      <c r="K2495" s="21">
        <v>53.302</v>
      </c>
      <c r="L2495" s="21">
        <v>53.991999999999997</v>
      </c>
      <c r="M2495" s="21">
        <v>54.51</v>
      </c>
      <c r="N2495" s="21">
        <v>54.603999999999999</v>
      </c>
      <c r="O2495" s="21">
        <v>55.142000000000003</v>
      </c>
      <c r="P2495" s="21">
        <v>55.674999999999997</v>
      </c>
      <c r="Q2495" s="21">
        <v>55.853999999999999</v>
      </c>
      <c r="R2495" s="21">
        <v>56.554000000000002</v>
      </c>
      <c r="S2495" s="21">
        <v>57.064</v>
      </c>
      <c r="T2495" s="21">
        <v>57.936999999999998</v>
      </c>
      <c r="U2495" s="21">
        <v>58.881</v>
      </c>
      <c r="V2495" s="21">
        <v>59.869</v>
      </c>
      <c r="W2495" s="21">
        <v>60.847999999999999</v>
      </c>
      <c r="X2495" s="21">
        <v>61.758000000000003</v>
      </c>
      <c r="Y2495" s="21">
        <v>62.674999999999997</v>
      </c>
      <c r="Z2495" s="21">
        <v>63.488</v>
      </c>
      <c r="AA2495" s="21">
        <v>64.456000000000003</v>
      </c>
      <c r="AB2495" s="21">
        <v>65.704999999999998</v>
      </c>
      <c r="AC2495" s="21">
        <v>66.825999999999993</v>
      </c>
      <c r="AD2495" s="21">
        <v>67.924000000000007</v>
      </c>
      <c r="AE2495" s="21">
        <v>68.974999999999994</v>
      </c>
      <c r="AF2495" s="21">
        <v>70.158000000000001</v>
      </c>
      <c r="AG2495" s="21">
        <v>71.123999999999995</v>
      </c>
      <c r="AH2495" s="21">
        <v>72.057000000000002</v>
      </c>
      <c r="AI2495" s="21">
        <v>73.119</v>
      </c>
      <c r="AJ2495" s="21">
        <v>74.364000000000004</v>
      </c>
    </row>
    <row r="2496" spans="1:36" s="21" customFormat="1" x14ac:dyDescent="0.25">
      <c r="B2496" s="21" t="s">
        <v>2205</v>
      </c>
      <c r="D2496" s="21">
        <v>7.5259999999999998</v>
      </c>
      <c r="E2496" s="21">
        <v>7.4889999999999999</v>
      </c>
      <c r="F2496" s="21">
        <v>7.0250000000000004</v>
      </c>
      <c r="G2496" s="21">
        <v>7.3010000000000002</v>
      </c>
      <c r="H2496" s="21">
        <v>7.593</v>
      </c>
      <c r="I2496" s="21">
        <v>7.5979999999999999</v>
      </c>
      <c r="J2496" s="21">
        <v>7.5439999999999996</v>
      </c>
      <c r="K2496" s="21">
        <v>7.5220000000000002</v>
      </c>
      <c r="L2496" s="21">
        <v>7.5529999999999999</v>
      </c>
      <c r="M2496" s="21">
        <v>7.6319999999999997</v>
      </c>
      <c r="N2496" s="21">
        <v>7.68</v>
      </c>
      <c r="O2496" s="21">
        <v>7.7480000000000002</v>
      </c>
      <c r="P2496" s="21">
        <v>7.8070000000000004</v>
      </c>
      <c r="Q2496" s="21">
        <v>7.883</v>
      </c>
      <c r="R2496" s="21">
        <v>7.9359999999999999</v>
      </c>
      <c r="S2496" s="21">
        <v>7.99</v>
      </c>
      <c r="T2496" s="21">
        <v>8.0619999999999994</v>
      </c>
      <c r="U2496" s="21">
        <v>8.1310000000000002</v>
      </c>
      <c r="V2496" s="21">
        <v>8.2100000000000009</v>
      </c>
      <c r="W2496" s="21">
        <v>8.2989999999999995</v>
      </c>
      <c r="X2496" s="21">
        <v>8.3930000000000007</v>
      </c>
      <c r="Y2496" s="21">
        <v>8.4849999999999994</v>
      </c>
      <c r="Z2496" s="21">
        <v>8.5679999999999996</v>
      </c>
      <c r="AA2496" s="21">
        <v>8.6609999999999996</v>
      </c>
      <c r="AB2496" s="21">
        <v>8.782</v>
      </c>
      <c r="AC2496" s="21">
        <v>8.89</v>
      </c>
      <c r="AD2496" s="21">
        <v>8.9969999999999999</v>
      </c>
      <c r="AE2496" s="21">
        <v>9.0980000000000008</v>
      </c>
      <c r="AF2496" s="21">
        <v>9.2059999999999995</v>
      </c>
      <c r="AG2496" s="21">
        <v>9.3030000000000008</v>
      </c>
      <c r="AH2496" s="21">
        <v>9.39</v>
      </c>
      <c r="AI2496" s="21">
        <v>9.4819999999999993</v>
      </c>
      <c r="AJ2496" s="21">
        <v>9.5879999999999992</v>
      </c>
    </row>
    <row r="2497" spans="1:36" s="21" customFormat="1" x14ac:dyDescent="0.25">
      <c r="A2497" s="21" t="s">
        <v>2437</v>
      </c>
      <c r="B2497" s="21" t="s">
        <v>2206</v>
      </c>
      <c r="D2497" s="21">
        <v>57.793999999999997</v>
      </c>
      <c r="E2497" s="21">
        <v>60.021999999999998</v>
      </c>
      <c r="F2497" s="21">
        <v>57.417000000000002</v>
      </c>
      <c r="G2497" s="21">
        <v>54.521999999999998</v>
      </c>
      <c r="H2497" s="21">
        <v>57.356999999999999</v>
      </c>
      <c r="I2497" s="21">
        <v>58.503</v>
      </c>
      <c r="J2497" s="21">
        <v>59.828000000000003</v>
      </c>
      <c r="K2497" s="21">
        <v>60.823999999999998</v>
      </c>
      <c r="L2497" s="21">
        <v>61.545000000000002</v>
      </c>
      <c r="M2497" s="21">
        <v>62.142000000000003</v>
      </c>
      <c r="N2497" s="21">
        <v>62.283999999999999</v>
      </c>
      <c r="O2497" s="21">
        <v>62.89</v>
      </c>
      <c r="P2497" s="21">
        <v>63.481999999999999</v>
      </c>
      <c r="Q2497" s="21">
        <v>63.738</v>
      </c>
      <c r="R2497" s="21">
        <v>64.489999999999995</v>
      </c>
      <c r="S2497" s="21">
        <v>65.054000000000002</v>
      </c>
      <c r="T2497" s="21">
        <v>65.998999999999995</v>
      </c>
      <c r="U2497" s="21">
        <v>67.010999999999996</v>
      </c>
      <c r="V2497" s="21">
        <v>68.078999999999994</v>
      </c>
      <c r="W2497" s="21">
        <v>69.147999999999996</v>
      </c>
      <c r="X2497" s="21">
        <v>70.150999999999996</v>
      </c>
      <c r="Y2497" s="21">
        <v>71.161000000000001</v>
      </c>
      <c r="Z2497" s="21">
        <v>72.055999999999997</v>
      </c>
      <c r="AA2497" s="21">
        <v>73.116</v>
      </c>
      <c r="AB2497" s="21">
        <v>74.486999999999995</v>
      </c>
      <c r="AC2497" s="21">
        <v>75.716999999999999</v>
      </c>
      <c r="AD2497" s="21">
        <v>76.921999999999997</v>
      </c>
      <c r="AE2497" s="21">
        <v>78.072999999999993</v>
      </c>
      <c r="AF2497" s="21">
        <v>79.363</v>
      </c>
      <c r="AG2497" s="21">
        <v>80.427000000000007</v>
      </c>
      <c r="AH2497" s="21">
        <v>81.447000000000003</v>
      </c>
      <c r="AI2497" s="21">
        <v>82.6</v>
      </c>
      <c r="AJ2497" s="21">
        <v>83.951999999999998</v>
      </c>
    </row>
    <row r="2498" spans="1:36" s="21" customFormat="1" x14ac:dyDescent="0.25">
      <c r="A2498" s="21" t="s">
        <v>2439</v>
      </c>
      <c r="B2498" s="21" t="s">
        <v>2228</v>
      </c>
      <c r="D2498" s="21">
        <v>0</v>
      </c>
      <c r="E2498" s="21">
        <v>0</v>
      </c>
      <c r="F2498" s="21">
        <v>0</v>
      </c>
      <c r="G2498" s="21">
        <v>0</v>
      </c>
      <c r="H2498" s="21">
        <v>0</v>
      </c>
      <c r="I2498" s="21">
        <v>0</v>
      </c>
      <c r="J2498" s="21">
        <v>0</v>
      </c>
      <c r="K2498" s="21">
        <v>0</v>
      </c>
      <c r="L2498" s="21">
        <v>0</v>
      </c>
      <c r="M2498" s="21">
        <v>0</v>
      </c>
      <c r="N2498" s="21">
        <v>0</v>
      </c>
      <c r="O2498" s="21">
        <v>0</v>
      </c>
      <c r="P2498" s="21">
        <v>0</v>
      </c>
      <c r="Q2498" s="21">
        <v>0</v>
      </c>
      <c r="R2498" s="21">
        <v>0</v>
      </c>
      <c r="S2498" s="21">
        <v>0</v>
      </c>
      <c r="T2498" s="21">
        <v>0</v>
      </c>
      <c r="U2498" s="21">
        <v>0</v>
      </c>
      <c r="V2498" s="21">
        <v>0</v>
      </c>
      <c r="W2498" s="21">
        <v>0</v>
      </c>
      <c r="X2498" s="21">
        <v>0</v>
      </c>
      <c r="Y2498" s="21">
        <v>0</v>
      </c>
      <c r="Z2498" s="21">
        <v>0</v>
      </c>
      <c r="AA2498" s="21">
        <v>0</v>
      </c>
      <c r="AB2498" s="21">
        <v>0</v>
      </c>
      <c r="AC2498" s="21">
        <v>0</v>
      </c>
      <c r="AD2498" s="21">
        <v>0</v>
      </c>
      <c r="AE2498" s="21">
        <v>0</v>
      </c>
      <c r="AF2498" s="21">
        <v>0</v>
      </c>
      <c r="AG2498" s="21">
        <v>0</v>
      </c>
      <c r="AH2498" s="21">
        <v>0</v>
      </c>
      <c r="AI2498" s="21">
        <v>0</v>
      </c>
      <c r="AJ2498" s="21">
        <v>0</v>
      </c>
    </row>
    <row r="2499" spans="1:36" s="21" customFormat="1" x14ac:dyDescent="0.25">
      <c r="A2499" s="21" t="s">
        <v>2020</v>
      </c>
      <c r="B2499" s="21" t="s">
        <v>307</v>
      </c>
      <c r="D2499" s="21">
        <v>0</v>
      </c>
      <c r="E2499" s="21">
        <v>0</v>
      </c>
      <c r="F2499" s="21">
        <v>0</v>
      </c>
      <c r="G2499" s="21">
        <v>0</v>
      </c>
      <c r="H2499" s="21">
        <v>0</v>
      </c>
      <c r="I2499" s="21">
        <v>0</v>
      </c>
      <c r="J2499" s="21">
        <v>0</v>
      </c>
      <c r="K2499" s="21">
        <v>0</v>
      </c>
      <c r="L2499" s="21">
        <v>0</v>
      </c>
      <c r="M2499" s="21">
        <v>0</v>
      </c>
      <c r="N2499" s="21">
        <v>0</v>
      </c>
      <c r="O2499" s="21">
        <v>0</v>
      </c>
      <c r="P2499" s="21">
        <v>0</v>
      </c>
      <c r="Q2499" s="21">
        <v>0</v>
      </c>
      <c r="R2499" s="21">
        <v>0</v>
      </c>
      <c r="S2499" s="21">
        <v>0</v>
      </c>
      <c r="T2499" s="21">
        <v>0</v>
      </c>
      <c r="U2499" s="21">
        <v>0</v>
      </c>
      <c r="V2499" s="21">
        <v>0</v>
      </c>
      <c r="W2499" s="21">
        <v>0</v>
      </c>
      <c r="X2499" s="21">
        <v>0</v>
      </c>
      <c r="Y2499" s="21">
        <v>0</v>
      </c>
      <c r="Z2499" s="21">
        <v>0</v>
      </c>
      <c r="AA2499" s="21">
        <v>0</v>
      </c>
      <c r="AB2499" s="21">
        <v>0</v>
      </c>
      <c r="AC2499" s="21">
        <v>0</v>
      </c>
      <c r="AD2499" s="21">
        <v>0</v>
      </c>
      <c r="AE2499" s="21">
        <v>0</v>
      </c>
      <c r="AF2499" s="21">
        <v>0</v>
      </c>
      <c r="AG2499" s="21">
        <v>0</v>
      </c>
      <c r="AH2499" s="21">
        <v>0</v>
      </c>
      <c r="AI2499" s="21">
        <v>0</v>
      </c>
      <c r="AJ2499" s="21">
        <v>0</v>
      </c>
    </row>
    <row r="2500" spans="1:36" s="21" customFormat="1" x14ac:dyDescent="0.25">
      <c r="A2500" s="21" t="s">
        <v>257</v>
      </c>
      <c r="B2500" s="21" t="s">
        <v>2207</v>
      </c>
      <c r="D2500" s="21">
        <v>1.0880000000000001</v>
      </c>
      <c r="E2500" s="21">
        <v>1.1499999999999999</v>
      </c>
      <c r="F2500" s="21">
        <v>1.0249999999999999</v>
      </c>
      <c r="G2500" s="21">
        <v>1.1459999999999999</v>
      </c>
      <c r="H2500" s="21">
        <v>1.2250000000000001</v>
      </c>
      <c r="I2500" s="21">
        <v>1.236</v>
      </c>
      <c r="J2500" s="21">
        <v>1.2629999999999999</v>
      </c>
      <c r="K2500" s="21">
        <v>1.2869999999999999</v>
      </c>
      <c r="L2500" s="21">
        <v>1.3089999999999999</v>
      </c>
      <c r="M2500" s="21">
        <v>1.331</v>
      </c>
      <c r="N2500" s="21">
        <v>1.349</v>
      </c>
      <c r="O2500" s="21">
        <v>1.379</v>
      </c>
      <c r="P2500" s="21">
        <v>1.4039999999999999</v>
      </c>
      <c r="Q2500" s="21">
        <v>1.4259999999999999</v>
      </c>
      <c r="R2500" s="21">
        <v>1.452</v>
      </c>
      <c r="S2500" s="21">
        <v>1.476</v>
      </c>
      <c r="T2500" s="21">
        <v>1.5009999999999999</v>
      </c>
      <c r="U2500" s="21">
        <v>1.526</v>
      </c>
      <c r="V2500" s="21">
        <v>1.554</v>
      </c>
      <c r="W2500" s="21">
        <v>1.5820000000000001</v>
      </c>
      <c r="X2500" s="21">
        <v>1.6060000000000001</v>
      </c>
      <c r="Y2500" s="21">
        <v>1.629</v>
      </c>
      <c r="Z2500" s="21">
        <v>1.65</v>
      </c>
      <c r="AA2500" s="21">
        <v>1.6739999999999999</v>
      </c>
      <c r="AB2500" s="21">
        <v>1.702</v>
      </c>
      <c r="AC2500" s="21">
        <v>1.73</v>
      </c>
      <c r="AD2500" s="21">
        <v>1.754</v>
      </c>
      <c r="AE2500" s="21">
        <v>1.7749999999999999</v>
      </c>
      <c r="AF2500" s="21">
        <v>1.802</v>
      </c>
      <c r="AG2500" s="21">
        <v>1.825</v>
      </c>
      <c r="AH2500" s="21">
        <v>1.847</v>
      </c>
      <c r="AI2500" s="21">
        <v>1.871</v>
      </c>
      <c r="AJ2500" s="21">
        <v>1.905</v>
      </c>
    </row>
    <row r="2501" spans="1:36" s="21" customFormat="1" x14ac:dyDescent="0.25">
      <c r="A2501" s="21" t="s">
        <v>2438</v>
      </c>
      <c r="B2501" s="21" t="s">
        <v>2208</v>
      </c>
      <c r="D2501" s="21">
        <v>0.41799999999999998</v>
      </c>
      <c r="E2501" s="21">
        <v>0.56699999999999995</v>
      </c>
      <c r="F2501" s="21">
        <v>0.52800000000000002</v>
      </c>
      <c r="G2501" s="21">
        <v>0.51400000000000001</v>
      </c>
      <c r="H2501" s="21">
        <v>0.29799999999999999</v>
      </c>
      <c r="I2501" s="21">
        <v>1.145</v>
      </c>
      <c r="J2501" s="21">
        <v>1.1399999999999999</v>
      </c>
      <c r="K2501" s="21">
        <v>1.1439999999999999</v>
      </c>
      <c r="L2501" s="21">
        <v>1.143</v>
      </c>
      <c r="M2501" s="21">
        <v>1.139</v>
      </c>
      <c r="N2501" s="21">
        <v>1.123</v>
      </c>
      <c r="O2501" s="21">
        <v>1.1200000000000001</v>
      </c>
      <c r="P2501" s="21">
        <v>1.1140000000000001</v>
      </c>
      <c r="Q2501" s="21">
        <v>1.113</v>
      </c>
      <c r="R2501" s="21">
        <v>1.1120000000000001</v>
      </c>
      <c r="S2501" s="21">
        <v>1.111</v>
      </c>
      <c r="T2501" s="21">
        <v>1.1160000000000001</v>
      </c>
      <c r="U2501" s="21">
        <v>1.123</v>
      </c>
      <c r="V2501" s="21">
        <v>1.1299999999999999</v>
      </c>
      <c r="W2501" s="21">
        <v>1.137</v>
      </c>
      <c r="X2501" s="21">
        <v>1.145</v>
      </c>
      <c r="Y2501" s="21">
        <v>1.1559999999999999</v>
      </c>
      <c r="Z2501" s="21">
        <v>1.1579999999999999</v>
      </c>
      <c r="AA2501" s="21">
        <v>1.1659999999999999</v>
      </c>
      <c r="AB2501" s="21">
        <v>1.1839999999999999</v>
      </c>
      <c r="AC2501" s="21">
        <v>1.194</v>
      </c>
      <c r="AD2501" s="21">
        <v>1.202</v>
      </c>
      <c r="AE2501" s="21">
        <v>1.216</v>
      </c>
      <c r="AF2501" s="21">
        <v>1.228</v>
      </c>
      <c r="AG2501" s="21">
        <v>1.2410000000000001</v>
      </c>
      <c r="AH2501" s="21">
        <v>1.2529999999999999</v>
      </c>
      <c r="AI2501" s="21">
        <v>1.268</v>
      </c>
      <c r="AJ2501" s="21">
        <v>1.286</v>
      </c>
    </row>
    <row r="2502" spans="1:36" s="21" customFormat="1" x14ac:dyDescent="0.25">
      <c r="A2502" s="21" t="s">
        <v>2209</v>
      </c>
      <c r="B2502" s="21" t="s">
        <v>2209</v>
      </c>
      <c r="D2502" s="21">
        <v>0</v>
      </c>
      <c r="E2502" s="21">
        <v>0</v>
      </c>
      <c r="F2502" s="21">
        <v>0</v>
      </c>
      <c r="G2502" s="21">
        <v>0</v>
      </c>
      <c r="H2502" s="21">
        <v>0</v>
      </c>
      <c r="I2502" s="21">
        <v>0</v>
      </c>
      <c r="J2502" s="21">
        <v>0</v>
      </c>
      <c r="K2502" s="21">
        <v>0</v>
      </c>
      <c r="L2502" s="21">
        <v>0</v>
      </c>
      <c r="M2502" s="21">
        <v>0</v>
      </c>
      <c r="N2502" s="21">
        <v>0</v>
      </c>
      <c r="O2502" s="21">
        <v>0</v>
      </c>
      <c r="P2502" s="21">
        <v>0</v>
      </c>
      <c r="Q2502" s="21">
        <v>0</v>
      </c>
      <c r="R2502" s="21">
        <v>0</v>
      </c>
      <c r="S2502" s="21">
        <v>0</v>
      </c>
      <c r="T2502" s="21">
        <v>0</v>
      </c>
      <c r="U2502" s="21">
        <v>0</v>
      </c>
      <c r="V2502" s="21">
        <v>0</v>
      </c>
      <c r="W2502" s="21">
        <v>0</v>
      </c>
      <c r="X2502" s="21">
        <v>0</v>
      </c>
      <c r="Y2502" s="21">
        <v>0</v>
      </c>
      <c r="Z2502" s="21">
        <v>0</v>
      </c>
      <c r="AA2502" s="21">
        <v>0</v>
      </c>
      <c r="AB2502" s="21">
        <v>0</v>
      </c>
      <c r="AC2502" s="21">
        <v>0</v>
      </c>
      <c r="AD2502" s="21">
        <v>0</v>
      </c>
      <c r="AE2502" s="21">
        <v>0</v>
      </c>
      <c r="AF2502" s="21">
        <v>0</v>
      </c>
      <c r="AG2502" s="21">
        <v>0</v>
      </c>
      <c r="AH2502" s="21">
        <v>0</v>
      </c>
      <c r="AI2502" s="21">
        <v>0</v>
      </c>
      <c r="AJ2502" s="21">
        <v>0</v>
      </c>
    </row>
    <row r="2503" spans="1:36" s="21" customFormat="1" x14ac:dyDescent="0.25">
      <c r="A2503" s="21" t="s">
        <v>2210</v>
      </c>
      <c r="B2503" s="21" t="s">
        <v>2210</v>
      </c>
      <c r="D2503" s="21">
        <v>0</v>
      </c>
      <c r="E2503" s="21">
        <v>0</v>
      </c>
      <c r="F2503" s="21">
        <v>0</v>
      </c>
      <c r="G2503" s="21">
        <v>0</v>
      </c>
      <c r="H2503" s="21">
        <v>0</v>
      </c>
      <c r="I2503" s="21">
        <v>0</v>
      </c>
      <c r="J2503" s="21">
        <v>0</v>
      </c>
      <c r="K2503" s="21">
        <v>0</v>
      </c>
      <c r="L2503" s="21">
        <v>0</v>
      </c>
      <c r="M2503" s="21">
        <v>0</v>
      </c>
      <c r="N2503" s="21">
        <v>0</v>
      </c>
      <c r="O2503" s="21">
        <v>0</v>
      </c>
      <c r="P2503" s="21">
        <v>0</v>
      </c>
      <c r="Q2503" s="21">
        <v>0</v>
      </c>
      <c r="R2503" s="21">
        <v>0</v>
      </c>
      <c r="S2503" s="21">
        <v>0</v>
      </c>
      <c r="T2503" s="21">
        <v>0</v>
      </c>
      <c r="U2503" s="21">
        <v>0</v>
      </c>
      <c r="V2503" s="21">
        <v>0</v>
      </c>
      <c r="W2503" s="21">
        <v>0</v>
      </c>
      <c r="X2503" s="21">
        <v>0</v>
      </c>
      <c r="Y2503" s="21">
        <v>0</v>
      </c>
      <c r="Z2503" s="21">
        <v>0</v>
      </c>
      <c r="AA2503" s="21">
        <v>0</v>
      </c>
      <c r="AB2503" s="21">
        <v>0</v>
      </c>
      <c r="AC2503" s="21">
        <v>0</v>
      </c>
      <c r="AD2503" s="21">
        <v>0</v>
      </c>
      <c r="AE2503" s="21">
        <v>0</v>
      </c>
      <c r="AF2503" s="21">
        <v>0</v>
      </c>
      <c r="AG2503" s="21">
        <v>0</v>
      </c>
      <c r="AH2503" s="21">
        <v>0</v>
      </c>
      <c r="AI2503" s="21">
        <v>0</v>
      </c>
      <c r="AJ2503" s="21">
        <v>0</v>
      </c>
    </row>
    <row r="2504" spans="1:36" s="21" customFormat="1" x14ac:dyDescent="0.25">
      <c r="A2504" s="21" t="s">
        <v>2212</v>
      </c>
      <c r="B2504" s="21" t="s">
        <v>2212</v>
      </c>
      <c r="D2504" s="21">
        <v>127.91800000000001</v>
      </c>
      <c r="E2504" s="21">
        <v>136.98400000000001</v>
      </c>
      <c r="F2504" s="21">
        <v>128.24299999999999</v>
      </c>
      <c r="G2504" s="21">
        <v>131.30799999999999</v>
      </c>
      <c r="H2504" s="21">
        <v>137.68700000000001</v>
      </c>
      <c r="I2504" s="21">
        <v>140.86699999999999</v>
      </c>
      <c r="J2504" s="21">
        <v>143.65199999999999</v>
      </c>
      <c r="K2504" s="21">
        <v>145.82599999999999</v>
      </c>
      <c r="L2504" s="21">
        <v>147.851</v>
      </c>
      <c r="M2504" s="21">
        <v>149.79499999999999</v>
      </c>
      <c r="N2504" s="21">
        <v>150.83600000000001</v>
      </c>
      <c r="O2504" s="21">
        <v>152.923</v>
      </c>
      <c r="P2504" s="21">
        <v>154.79400000000001</v>
      </c>
      <c r="Q2504" s="21">
        <v>156.30199999999999</v>
      </c>
      <c r="R2504" s="21">
        <v>158.33000000000001</v>
      </c>
      <c r="S2504" s="21">
        <v>160.06</v>
      </c>
      <c r="T2504" s="21">
        <v>162.36099999999999</v>
      </c>
      <c r="U2504" s="21">
        <v>164.84100000000001</v>
      </c>
      <c r="V2504" s="21">
        <v>167.42</v>
      </c>
      <c r="W2504" s="21">
        <v>170.15600000000001</v>
      </c>
      <c r="X2504" s="21">
        <v>172.66300000000001</v>
      </c>
      <c r="Y2504" s="21">
        <v>175.06899999999999</v>
      </c>
      <c r="Z2504" s="21">
        <v>177.286</v>
      </c>
      <c r="AA2504" s="21">
        <v>179.82499999999999</v>
      </c>
      <c r="AB2504" s="21">
        <v>182.976</v>
      </c>
      <c r="AC2504" s="21">
        <v>185.93299999999999</v>
      </c>
      <c r="AD2504" s="21">
        <v>188.77500000000001</v>
      </c>
      <c r="AE2504" s="21">
        <v>191.364</v>
      </c>
      <c r="AF2504" s="21">
        <v>194.31399999999999</v>
      </c>
      <c r="AG2504" s="21">
        <v>196.81700000000001</v>
      </c>
      <c r="AH2504" s="21">
        <v>199.167</v>
      </c>
      <c r="AI2504" s="21">
        <v>201.833</v>
      </c>
      <c r="AJ2504" s="21">
        <v>205.161</v>
      </c>
    </row>
    <row r="2505" spans="1:36" x14ac:dyDescent="0.25">
      <c r="A2505" s="17"/>
    </row>
    <row r="2506" spans="1:36" x14ac:dyDescent="0.25">
      <c r="A2506" s="17"/>
      <c r="B2506" s="226" t="s">
        <v>2213</v>
      </c>
    </row>
    <row r="2507" spans="1:36" x14ac:dyDescent="0.25">
      <c r="A2507" s="17"/>
      <c r="B2507" s="226" t="s">
        <v>240</v>
      </c>
      <c r="D2507" s="226">
        <v>0.186</v>
      </c>
      <c r="E2507" s="226">
        <v>0.20399999999999999</v>
      </c>
      <c r="F2507" s="226">
        <v>0.19900000000000001</v>
      </c>
      <c r="G2507" s="226">
        <v>0.19700000000000001</v>
      </c>
      <c r="H2507" s="226">
        <v>0.19900000000000001</v>
      </c>
      <c r="I2507" s="226">
        <v>0.2</v>
      </c>
      <c r="J2507" s="226">
        <v>0.2</v>
      </c>
      <c r="K2507" s="226">
        <v>0.19900000000000001</v>
      </c>
      <c r="L2507" s="226">
        <v>0.19800000000000001</v>
      </c>
      <c r="M2507" s="226">
        <v>0.19800000000000001</v>
      </c>
      <c r="N2507" s="226">
        <v>0.19700000000000001</v>
      </c>
      <c r="O2507" s="226">
        <v>0.19600000000000001</v>
      </c>
      <c r="P2507" s="226">
        <v>0.19500000000000001</v>
      </c>
      <c r="Q2507" s="226">
        <v>0.19500000000000001</v>
      </c>
      <c r="R2507" s="226">
        <v>0.19400000000000001</v>
      </c>
      <c r="S2507" s="226">
        <v>0.193</v>
      </c>
      <c r="T2507" s="226">
        <v>0.192</v>
      </c>
      <c r="U2507" s="226">
        <v>0.191</v>
      </c>
      <c r="V2507" s="226">
        <v>0.19</v>
      </c>
      <c r="W2507" s="226">
        <v>0.19</v>
      </c>
      <c r="X2507" s="226">
        <v>0.189</v>
      </c>
      <c r="Y2507" s="226">
        <v>0.189</v>
      </c>
      <c r="Z2507" s="226">
        <v>0.188</v>
      </c>
      <c r="AA2507" s="226">
        <v>0.188</v>
      </c>
      <c r="AB2507" s="226">
        <v>0.187</v>
      </c>
      <c r="AC2507" s="226">
        <v>0.187</v>
      </c>
      <c r="AD2507" s="226">
        <v>0.187</v>
      </c>
      <c r="AE2507" s="226">
        <v>0.186</v>
      </c>
      <c r="AF2507" s="226">
        <v>0.186</v>
      </c>
      <c r="AG2507" s="226">
        <v>0.185</v>
      </c>
      <c r="AH2507" s="226">
        <v>0.185</v>
      </c>
      <c r="AI2507" s="226">
        <v>0.185</v>
      </c>
      <c r="AJ2507" s="226">
        <v>0.184</v>
      </c>
    </row>
    <row r="2508" spans="1:36" x14ac:dyDescent="0.25">
      <c r="A2508" s="17"/>
      <c r="B2508" s="226" t="s">
        <v>2204</v>
      </c>
      <c r="D2508" s="226">
        <v>0.13600000000000001</v>
      </c>
      <c r="E2508" s="226">
        <v>0.14199999999999999</v>
      </c>
      <c r="F2508" s="226">
        <v>0.14499999999999999</v>
      </c>
      <c r="G2508" s="226">
        <v>0.124</v>
      </c>
      <c r="H2508" s="226">
        <v>0.126</v>
      </c>
      <c r="I2508" s="226">
        <v>0.128</v>
      </c>
      <c r="J2508" s="226">
        <v>0.128</v>
      </c>
      <c r="K2508" s="226">
        <v>0.128</v>
      </c>
      <c r="L2508" s="226">
        <v>0.128</v>
      </c>
      <c r="M2508" s="226">
        <v>0.127</v>
      </c>
      <c r="N2508" s="226">
        <v>0.125</v>
      </c>
      <c r="O2508" s="226">
        <v>0.124</v>
      </c>
      <c r="P2508" s="226">
        <v>0.122</v>
      </c>
      <c r="Q2508" s="226">
        <v>0.121</v>
      </c>
      <c r="R2508" s="226">
        <v>0.12</v>
      </c>
      <c r="S2508" s="226">
        <v>0.11899999999999999</v>
      </c>
      <c r="T2508" s="226">
        <v>0.11799999999999999</v>
      </c>
      <c r="U2508" s="226">
        <v>0.11799999999999999</v>
      </c>
      <c r="V2508" s="226">
        <v>0.11799999999999999</v>
      </c>
      <c r="W2508" s="226">
        <v>0.11700000000000001</v>
      </c>
      <c r="X2508" s="226">
        <v>0.11700000000000001</v>
      </c>
      <c r="Y2508" s="226">
        <v>0.11700000000000001</v>
      </c>
      <c r="Z2508" s="226">
        <v>0.11700000000000001</v>
      </c>
      <c r="AA2508" s="226">
        <v>0.11600000000000001</v>
      </c>
      <c r="AB2508" s="226">
        <v>0.11600000000000001</v>
      </c>
      <c r="AC2508" s="226">
        <v>0.11600000000000001</v>
      </c>
      <c r="AD2508" s="226">
        <v>0.11600000000000001</v>
      </c>
      <c r="AE2508" s="226">
        <v>0.11600000000000001</v>
      </c>
      <c r="AF2508" s="226">
        <v>0.11600000000000001</v>
      </c>
      <c r="AG2508" s="226">
        <v>0.11600000000000001</v>
      </c>
      <c r="AH2508" s="226">
        <v>0.11600000000000001</v>
      </c>
      <c r="AI2508" s="226">
        <v>0.11600000000000001</v>
      </c>
      <c r="AJ2508" s="226">
        <v>0.11600000000000001</v>
      </c>
    </row>
    <row r="2509" spans="1:36" x14ac:dyDescent="0.25">
      <c r="A2509" s="17"/>
      <c r="B2509" s="226" t="s">
        <v>2205</v>
      </c>
      <c r="D2509" s="226">
        <v>0.02</v>
      </c>
      <c r="E2509" s="226">
        <v>0.02</v>
      </c>
      <c r="F2509" s="226">
        <v>0.02</v>
      </c>
      <c r="G2509" s="226">
        <v>1.9E-2</v>
      </c>
      <c r="H2509" s="226">
        <v>1.9E-2</v>
      </c>
      <c r="I2509" s="226">
        <v>1.9E-2</v>
      </c>
      <c r="J2509" s="226">
        <v>1.7999999999999999E-2</v>
      </c>
      <c r="K2509" s="226">
        <v>1.7999999999999999E-2</v>
      </c>
      <c r="L2509" s="226">
        <v>1.7999999999999999E-2</v>
      </c>
      <c r="M2509" s="226">
        <v>1.7999999999999999E-2</v>
      </c>
      <c r="N2509" s="226">
        <v>1.7999999999999999E-2</v>
      </c>
      <c r="O2509" s="226">
        <v>1.7000000000000001E-2</v>
      </c>
      <c r="P2509" s="226">
        <v>1.7000000000000001E-2</v>
      </c>
      <c r="Q2509" s="226">
        <v>1.7000000000000001E-2</v>
      </c>
      <c r="R2509" s="226">
        <v>1.7000000000000001E-2</v>
      </c>
      <c r="S2509" s="226">
        <v>1.7000000000000001E-2</v>
      </c>
      <c r="T2509" s="226">
        <v>1.6E-2</v>
      </c>
      <c r="U2509" s="226">
        <v>1.6E-2</v>
      </c>
      <c r="V2509" s="226">
        <v>1.6E-2</v>
      </c>
      <c r="W2509" s="226">
        <v>1.6E-2</v>
      </c>
      <c r="X2509" s="226">
        <v>1.6E-2</v>
      </c>
      <c r="Y2509" s="226">
        <v>1.6E-2</v>
      </c>
      <c r="Z2509" s="226">
        <v>1.6E-2</v>
      </c>
      <c r="AA2509" s="226">
        <v>1.6E-2</v>
      </c>
      <c r="AB2509" s="226">
        <v>1.6E-2</v>
      </c>
      <c r="AC2509" s="226">
        <v>1.4999999999999999E-2</v>
      </c>
      <c r="AD2509" s="226">
        <v>1.4999999999999999E-2</v>
      </c>
      <c r="AE2509" s="226">
        <v>1.4999999999999999E-2</v>
      </c>
      <c r="AF2509" s="226">
        <v>1.4999999999999999E-2</v>
      </c>
      <c r="AG2509" s="226">
        <v>1.4999999999999999E-2</v>
      </c>
      <c r="AH2509" s="226">
        <v>1.4999999999999999E-2</v>
      </c>
      <c r="AI2509" s="226">
        <v>1.4999999999999999E-2</v>
      </c>
      <c r="AJ2509" s="226">
        <v>1.4999999999999999E-2</v>
      </c>
    </row>
    <row r="2510" spans="1:36" x14ac:dyDescent="0.25">
      <c r="A2510" s="17"/>
      <c r="B2510" s="226" t="s">
        <v>2228</v>
      </c>
      <c r="D2510" s="226">
        <v>0</v>
      </c>
      <c r="E2510" s="226">
        <v>0</v>
      </c>
      <c r="F2510" s="226">
        <v>0</v>
      </c>
      <c r="G2510" s="226">
        <v>0</v>
      </c>
      <c r="H2510" s="226">
        <v>0</v>
      </c>
      <c r="I2510" s="226">
        <v>0</v>
      </c>
      <c r="J2510" s="226">
        <v>0</v>
      </c>
      <c r="K2510" s="226">
        <v>0</v>
      </c>
      <c r="L2510" s="226">
        <v>0</v>
      </c>
      <c r="M2510" s="226">
        <v>0</v>
      </c>
      <c r="N2510" s="226">
        <v>0</v>
      </c>
      <c r="O2510" s="226">
        <v>0</v>
      </c>
      <c r="P2510" s="226">
        <v>0</v>
      </c>
      <c r="Q2510" s="226">
        <v>0</v>
      </c>
      <c r="R2510" s="226">
        <v>0</v>
      </c>
      <c r="S2510" s="226">
        <v>0</v>
      </c>
      <c r="T2510" s="226">
        <v>0</v>
      </c>
      <c r="U2510" s="226">
        <v>0</v>
      </c>
      <c r="V2510" s="226">
        <v>0</v>
      </c>
      <c r="W2510" s="226">
        <v>0</v>
      </c>
      <c r="X2510" s="226">
        <v>0</v>
      </c>
      <c r="Y2510" s="226">
        <v>0</v>
      </c>
      <c r="Z2510" s="226">
        <v>0</v>
      </c>
      <c r="AA2510" s="226">
        <v>0</v>
      </c>
      <c r="AB2510" s="226">
        <v>0</v>
      </c>
      <c r="AC2510" s="226">
        <v>0</v>
      </c>
      <c r="AD2510" s="226">
        <v>0</v>
      </c>
      <c r="AE2510" s="226">
        <v>0</v>
      </c>
      <c r="AF2510" s="226">
        <v>0</v>
      </c>
      <c r="AG2510" s="226">
        <v>0</v>
      </c>
      <c r="AH2510" s="226">
        <v>0</v>
      </c>
      <c r="AI2510" s="226">
        <v>0</v>
      </c>
      <c r="AJ2510" s="226">
        <v>0</v>
      </c>
    </row>
    <row r="2511" spans="1:36" x14ac:dyDescent="0.25">
      <c r="A2511" s="17"/>
      <c r="B2511" s="226" t="s">
        <v>307</v>
      </c>
      <c r="D2511" s="226">
        <v>0</v>
      </c>
      <c r="E2511" s="226">
        <v>0</v>
      </c>
      <c r="F2511" s="226">
        <v>0</v>
      </c>
      <c r="G2511" s="226">
        <v>0</v>
      </c>
      <c r="H2511" s="226">
        <v>0</v>
      </c>
      <c r="I2511" s="226">
        <v>0</v>
      </c>
      <c r="J2511" s="226">
        <v>0</v>
      </c>
      <c r="K2511" s="226">
        <v>0</v>
      </c>
      <c r="L2511" s="226">
        <v>0</v>
      </c>
      <c r="M2511" s="226">
        <v>0</v>
      </c>
      <c r="N2511" s="226">
        <v>0</v>
      </c>
      <c r="O2511" s="226">
        <v>0</v>
      </c>
      <c r="P2511" s="226">
        <v>0</v>
      </c>
      <c r="Q2511" s="226">
        <v>0</v>
      </c>
      <c r="R2511" s="226">
        <v>0</v>
      </c>
      <c r="S2511" s="226">
        <v>0</v>
      </c>
      <c r="T2511" s="226">
        <v>0</v>
      </c>
      <c r="U2511" s="226">
        <v>0</v>
      </c>
      <c r="V2511" s="226">
        <v>0</v>
      </c>
      <c r="W2511" s="226">
        <v>0</v>
      </c>
      <c r="X2511" s="226">
        <v>0</v>
      </c>
      <c r="Y2511" s="226">
        <v>0</v>
      </c>
      <c r="Z2511" s="226">
        <v>0</v>
      </c>
      <c r="AA2511" s="226">
        <v>0</v>
      </c>
      <c r="AB2511" s="226">
        <v>0</v>
      </c>
      <c r="AC2511" s="226">
        <v>0</v>
      </c>
      <c r="AD2511" s="226">
        <v>0</v>
      </c>
      <c r="AE2511" s="226">
        <v>0</v>
      </c>
      <c r="AF2511" s="226">
        <v>0</v>
      </c>
      <c r="AG2511" s="226">
        <v>0</v>
      </c>
      <c r="AH2511" s="226">
        <v>0</v>
      </c>
      <c r="AI2511" s="226">
        <v>0</v>
      </c>
      <c r="AJ2511" s="226">
        <v>0</v>
      </c>
    </row>
    <row r="2512" spans="1:36" x14ac:dyDescent="0.25">
      <c r="A2512" s="17"/>
      <c r="B2512" s="226" t="s">
        <v>2207</v>
      </c>
      <c r="D2512" s="226">
        <v>3.0000000000000001E-3</v>
      </c>
      <c r="E2512" s="226">
        <v>3.0000000000000001E-3</v>
      </c>
      <c r="F2512" s="226">
        <v>3.0000000000000001E-3</v>
      </c>
      <c r="G2512" s="226">
        <v>3.0000000000000001E-3</v>
      </c>
      <c r="H2512" s="226">
        <v>3.0000000000000001E-3</v>
      </c>
      <c r="I2512" s="226">
        <v>3.0000000000000001E-3</v>
      </c>
      <c r="J2512" s="226">
        <v>3.0000000000000001E-3</v>
      </c>
      <c r="K2512" s="226">
        <v>3.0000000000000001E-3</v>
      </c>
      <c r="L2512" s="226">
        <v>3.0000000000000001E-3</v>
      </c>
      <c r="M2512" s="226">
        <v>3.0000000000000001E-3</v>
      </c>
      <c r="N2512" s="226">
        <v>3.0000000000000001E-3</v>
      </c>
      <c r="O2512" s="226">
        <v>3.0000000000000001E-3</v>
      </c>
      <c r="P2512" s="226">
        <v>3.0000000000000001E-3</v>
      </c>
      <c r="Q2512" s="226">
        <v>3.0000000000000001E-3</v>
      </c>
      <c r="R2512" s="226">
        <v>3.0000000000000001E-3</v>
      </c>
      <c r="S2512" s="226">
        <v>3.0000000000000001E-3</v>
      </c>
      <c r="T2512" s="226">
        <v>3.0000000000000001E-3</v>
      </c>
      <c r="U2512" s="226">
        <v>3.0000000000000001E-3</v>
      </c>
      <c r="V2512" s="226">
        <v>3.0000000000000001E-3</v>
      </c>
      <c r="W2512" s="226">
        <v>3.0000000000000001E-3</v>
      </c>
      <c r="X2512" s="226">
        <v>3.0000000000000001E-3</v>
      </c>
      <c r="Y2512" s="226">
        <v>3.0000000000000001E-3</v>
      </c>
      <c r="Z2512" s="226">
        <v>3.0000000000000001E-3</v>
      </c>
      <c r="AA2512" s="226">
        <v>3.0000000000000001E-3</v>
      </c>
      <c r="AB2512" s="226">
        <v>3.0000000000000001E-3</v>
      </c>
      <c r="AC2512" s="226">
        <v>3.0000000000000001E-3</v>
      </c>
      <c r="AD2512" s="226">
        <v>3.0000000000000001E-3</v>
      </c>
      <c r="AE2512" s="226">
        <v>3.0000000000000001E-3</v>
      </c>
      <c r="AF2512" s="226">
        <v>3.0000000000000001E-3</v>
      </c>
      <c r="AG2512" s="226">
        <v>3.0000000000000001E-3</v>
      </c>
      <c r="AH2512" s="226">
        <v>3.0000000000000001E-3</v>
      </c>
      <c r="AI2512" s="226">
        <v>3.0000000000000001E-3</v>
      </c>
      <c r="AJ2512" s="226">
        <v>3.0000000000000001E-3</v>
      </c>
    </row>
    <row r="2513" spans="1:36" x14ac:dyDescent="0.25">
      <c r="A2513" s="17"/>
      <c r="B2513" s="226" t="s">
        <v>2208</v>
      </c>
      <c r="D2513" s="226">
        <v>1E-3</v>
      </c>
      <c r="E2513" s="226">
        <v>2E-3</v>
      </c>
      <c r="F2513" s="226">
        <v>2E-3</v>
      </c>
      <c r="G2513" s="226">
        <v>1E-3</v>
      </c>
      <c r="H2513" s="226">
        <v>1E-3</v>
      </c>
      <c r="I2513" s="226">
        <v>3.0000000000000001E-3</v>
      </c>
      <c r="J2513" s="226">
        <v>3.0000000000000001E-3</v>
      </c>
      <c r="K2513" s="226">
        <v>3.0000000000000001E-3</v>
      </c>
      <c r="L2513" s="226">
        <v>3.0000000000000001E-3</v>
      </c>
      <c r="M2513" s="226">
        <v>3.0000000000000001E-3</v>
      </c>
      <c r="N2513" s="226">
        <v>3.0000000000000001E-3</v>
      </c>
      <c r="O2513" s="226">
        <v>3.0000000000000001E-3</v>
      </c>
      <c r="P2513" s="226">
        <v>2E-3</v>
      </c>
      <c r="Q2513" s="226">
        <v>2E-3</v>
      </c>
      <c r="R2513" s="226">
        <v>2E-3</v>
      </c>
      <c r="S2513" s="226">
        <v>2E-3</v>
      </c>
      <c r="T2513" s="226">
        <v>2E-3</v>
      </c>
      <c r="U2513" s="226">
        <v>2E-3</v>
      </c>
      <c r="V2513" s="226">
        <v>2E-3</v>
      </c>
      <c r="W2513" s="226">
        <v>2E-3</v>
      </c>
      <c r="X2513" s="226">
        <v>2E-3</v>
      </c>
      <c r="Y2513" s="226">
        <v>2E-3</v>
      </c>
      <c r="Z2513" s="226">
        <v>2E-3</v>
      </c>
      <c r="AA2513" s="226">
        <v>2E-3</v>
      </c>
      <c r="AB2513" s="226">
        <v>2E-3</v>
      </c>
      <c r="AC2513" s="226">
        <v>2E-3</v>
      </c>
      <c r="AD2513" s="226">
        <v>2E-3</v>
      </c>
      <c r="AE2513" s="226">
        <v>2E-3</v>
      </c>
      <c r="AF2513" s="226">
        <v>2E-3</v>
      </c>
      <c r="AG2513" s="226">
        <v>2E-3</v>
      </c>
      <c r="AH2513" s="226">
        <v>2E-3</v>
      </c>
      <c r="AI2513" s="226">
        <v>2E-3</v>
      </c>
      <c r="AJ2513" s="226">
        <v>2E-3</v>
      </c>
    </row>
    <row r="2514" spans="1:36" x14ac:dyDescent="0.25">
      <c r="A2514" s="17"/>
      <c r="B2514" s="226" t="s">
        <v>2209</v>
      </c>
      <c r="D2514" s="226">
        <v>0</v>
      </c>
      <c r="E2514" s="226">
        <v>0</v>
      </c>
      <c r="F2514" s="226">
        <v>0</v>
      </c>
      <c r="G2514" s="226">
        <v>0</v>
      </c>
      <c r="H2514" s="226">
        <v>0</v>
      </c>
      <c r="I2514" s="226">
        <v>0</v>
      </c>
      <c r="J2514" s="226">
        <v>0</v>
      </c>
      <c r="K2514" s="226">
        <v>0</v>
      </c>
      <c r="L2514" s="226">
        <v>0</v>
      </c>
      <c r="M2514" s="226">
        <v>0</v>
      </c>
      <c r="N2514" s="226">
        <v>0</v>
      </c>
      <c r="O2514" s="226">
        <v>0</v>
      </c>
      <c r="P2514" s="226">
        <v>0</v>
      </c>
      <c r="Q2514" s="226">
        <v>0</v>
      </c>
      <c r="R2514" s="226">
        <v>0</v>
      </c>
      <c r="S2514" s="226">
        <v>0</v>
      </c>
      <c r="T2514" s="226">
        <v>0</v>
      </c>
      <c r="U2514" s="226">
        <v>0</v>
      </c>
      <c r="V2514" s="226">
        <v>0</v>
      </c>
      <c r="W2514" s="226">
        <v>0</v>
      </c>
      <c r="X2514" s="226">
        <v>0</v>
      </c>
      <c r="Y2514" s="226">
        <v>0</v>
      </c>
      <c r="Z2514" s="226">
        <v>0</v>
      </c>
      <c r="AA2514" s="226">
        <v>0</v>
      </c>
      <c r="AB2514" s="226">
        <v>0</v>
      </c>
      <c r="AC2514" s="226">
        <v>0</v>
      </c>
      <c r="AD2514" s="226">
        <v>0</v>
      </c>
      <c r="AE2514" s="226">
        <v>0</v>
      </c>
      <c r="AF2514" s="226">
        <v>0</v>
      </c>
      <c r="AG2514" s="226">
        <v>0</v>
      </c>
      <c r="AH2514" s="226">
        <v>0</v>
      </c>
      <c r="AI2514" s="226">
        <v>0</v>
      </c>
      <c r="AJ2514" s="226">
        <v>0</v>
      </c>
    </row>
    <row r="2515" spans="1:36" x14ac:dyDescent="0.25">
      <c r="A2515" s="17"/>
      <c r="B2515" s="226" t="s">
        <v>2210</v>
      </c>
      <c r="D2515" s="226">
        <v>0</v>
      </c>
      <c r="E2515" s="226">
        <v>0</v>
      </c>
      <c r="F2515" s="226">
        <v>0</v>
      </c>
      <c r="G2515" s="226">
        <v>0</v>
      </c>
      <c r="H2515" s="226">
        <v>0</v>
      </c>
      <c r="I2515" s="226">
        <v>0</v>
      </c>
      <c r="J2515" s="226">
        <v>0</v>
      </c>
      <c r="K2515" s="226">
        <v>0</v>
      </c>
      <c r="L2515" s="226">
        <v>0</v>
      </c>
      <c r="M2515" s="226">
        <v>0</v>
      </c>
      <c r="N2515" s="226">
        <v>0</v>
      </c>
      <c r="O2515" s="226">
        <v>0</v>
      </c>
      <c r="P2515" s="226">
        <v>0</v>
      </c>
      <c r="Q2515" s="226">
        <v>0</v>
      </c>
      <c r="R2515" s="226">
        <v>0</v>
      </c>
      <c r="S2515" s="226">
        <v>0</v>
      </c>
      <c r="T2515" s="226">
        <v>0</v>
      </c>
      <c r="U2515" s="226">
        <v>0</v>
      </c>
      <c r="V2515" s="226">
        <v>0</v>
      </c>
      <c r="W2515" s="226">
        <v>0</v>
      </c>
      <c r="X2515" s="226">
        <v>0</v>
      </c>
      <c r="Y2515" s="226">
        <v>0</v>
      </c>
      <c r="Z2515" s="226">
        <v>0</v>
      </c>
      <c r="AA2515" s="226">
        <v>0</v>
      </c>
      <c r="AB2515" s="226">
        <v>0</v>
      </c>
      <c r="AC2515" s="226">
        <v>0</v>
      </c>
      <c r="AD2515" s="226">
        <v>0</v>
      </c>
      <c r="AE2515" s="226">
        <v>0</v>
      </c>
      <c r="AF2515" s="226">
        <v>0</v>
      </c>
      <c r="AG2515" s="226">
        <v>0</v>
      </c>
      <c r="AH2515" s="226">
        <v>0</v>
      </c>
      <c r="AI2515" s="226">
        <v>0</v>
      </c>
      <c r="AJ2515" s="226">
        <v>0</v>
      </c>
    </row>
    <row r="2516" spans="1:36" x14ac:dyDescent="0.25">
      <c r="A2516" s="17"/>
    </row>
    <row r="2517" spans="1:36" x14ac:dyDescent="0.25">
      <c r="A2517" s="17"/>
      <c r="B2517" s="226" t="s">
        <v>2273</v>
      </c>
    </row>
    <row r="2518" spans="1:36" x14ac:dyDescent="0.25">
      <c r="A2518" s="17"/>
    </row>
    <row r="2519" spans="1:36" x14ac:dyDescent="0.25">
      <c r="A2519" s="17"/>
      <c r="B2519" s="226" t="s">
        <v>2274</v>
      </c>
    </row>
    <row r="2520" spans="1:36" x14ac:dyDescent="0.25">
      <c r="A2520" s="17"/>
      <c r="B2520" s="226" t="s">
        <v>2275</v>
      </c>
      <c r="D2520" s="226">
        <v>10.005000000000001</v>
      </c>
      <c r="E2520" s="226">
        <v>11.077999999999999</v>
      </c>
      <c r="F2520" s="226">
        <v>9.9920000000000009</v>
      </c>
      <c r="G2520" s="226">
        <v>10.323</v>
      </c>
      <c r="H2520" s="226">
        <v>10.808999999999999</v>
      </c>
      <c r="I2520" s="226">
        <v>11.066000000000001</v>
      </c>
      <c r="J2520" s="226">
        <v>11.196999999999999</v>
      </c>
      <c r="K2520" s="226">
        <v>11.263999999999999</v>
      </c>
      <c r="L2520" s="226">
        <v>11.401999999999999</v>
      </c>
      <c r="M2520" s="226">
        <v>11.544</v>
      </c>
      <c r="N2520" s="226">
        <v>11.603999999999999</v>
      </c>
      <c r="O2520" s="226">
        <v>11.708</v>
      </c>
      <c r="P2520" s="226">
        <v>11.795</v>
      </c>
      <c r="Q2520" s="226">
        <v>11.914999999999999</v>
      </c>
      <c r="R2520" s="226">
        <v>11.994999999999999</v>
      </c>
      <c r="S2520" s="226">
        <v>12.065</v>
      </c>
      <c r="T2520" s="226">
        <v>12.170999999999999</v>
      </c>
      <c r="U2520" s="226">
        <v>12.319000000000001</v>
      </c>
      <c r="V2520" s="226">
        <v>12.452999999999999</v>
      </c>
      <c r="W2520" s="226">
        <v>12.632999999999999</v>
      </c>
      <c r="X2520" s="226">
        <v>12.805999999999999</v>
      </c>
      <c r="Y2520" s="226">
        <v>12.959</v>
      </c>
      <c r="Z2520" s="226">
        <v>13.093</v>
      </c>
      <c r="AA2520" s="226">
        <v>13.253</v>
      </c>
      <c r="AB2520" s="226">
        <v>13.467000000000001</v>
      </c>
      <c r="AC2520" s="226">
        <v>13.666</v>
      </c>
      <c r="AD2520" s="226">
        <v>13.878</v>
      </c>
      <c r="AE2520" s="226">
        <v>14.055999999999999</v>
      </c>
      <c r="AF2520" s="226">
        <v>14.244</v>
      </c>
      <c r="AG2520" s="226">
        <v>14.401999999999999</v>
      </c>
      <c r="AH2520" s="226">
        <v>14.539</v>
      </c>
      <c r="AI2520" s="226">
        <v>14.702999999999999</v>
      </c>
      <c r="AJ2520" s="226">
        <v>14.903</v>
      </c>
    </row>
    <row r="2521" spans="1:36" x14ac:dyDescent="0.25">
      <c r="A2521" s="17"/>
      <c r="B2521" s="226" t="s">
        <v>2276</v>
      </c>
      <c r="D2521" s="226">
        <v>14.452</v>
      </c>
      <c r="E2521" s="226">
        <v>16.001000000000001</v>
      </c>
      <c r="F2521" s="226">
        <v>14.433</v>
      </c>
      <c r="G2521" s="226">
        <v>14.911</v>
      </c>
      <c r="H2521" s="226">
        <v>15.612</v>
      </c>
      <c r="I2521" s="226">
        <v>15.984</v>
      </c>
      <c r="J2521" s="226">
        <v>16.172999999999998</v>
      </c>
      <c r="K2521" s="226">
        <v>16.27</v>
      </c>
      <c r="L2521" s="226">
        <v>16.47</v>
      </c>
      <c r="M2521" s="226">
        <v>16.675000000000001</v>
      </c>
      <c r="N2521" s="226">
        <v>16.760999999999999</v>
      </c>
      <c r="O2521" s="226">
        <v>16.911000000000001</v>
      </c>
      <c r="P2521" s="226">
        <v>17.036999999999999</v>
      </c>
      <c r="Q2521" s="226">
        <v>17.21</v>
      </c>
      <c r="R2521" s="226">
        <v>17.326000000000001</v>
      </c>
      <c r="S2521" s="226">
        <v>17.427</v>
      </c>
      <c r="T2521" s="226">
        <v>17.579999999999998</v>
      </c>
      <c r="U2521" s="226">
        <v>17.794</v>
      </c>
      <c r="V2521" s="226">
        <v>17.988</v>
      </c>
      <c r="W2521" s="226">
        <v>18.248000000000001</v>
      </c>
      <c r="X2521" s="226">
        <v>18.497</v>
      </c>
      <c r="Y2521" s="226">
        <v>18.719000000000001</v>
      </c>
      <c r="Z2521" s="226">
        <v>18.911999999999999</v>
      </c>
      <c r="AA2521" s="226">
        <v>19.143000000000001</v>
      </c>
      <c r="AB2521" s="226">
        <v>19.452000000000002</v>
      </c>
      <c r="AC2521" s="226">
        <v>19.739999999999998</v>
      </c>
      <c r="AD2521" s="226">
        <v>20.045000000000002</v>
      </c>
      <c r="AE2521" s="226">
        <v>20.303000000000001</v>
      </c>
      <c r="AF2521" s="226">
        <v>20.574999999999999</v>
      </c>
      <c r="AG2521" s="226">
        <v>20.803000000000001</v>
      </c>
      <c r="AH2521" s="226">
        <v>21.001000000000001</v>
      </c>
      <c r="AI2521" s="226">
        <v>21.236999999999998</v>
      </c>
      <c r="AJ2521" s="226">
        <v>21.527000000000001</v>
      </c>
    </row>
    <row r="2522" spans="1:36" x14ac:dyDescent="0.25">
      <c r="A2522" s="17"/>
      <c r="B2522" s="226" t="s">
        <v>2277</v>
      </c>
      <c r="D2522" s="226">
        <v>25.946000000000002</v>
      </c>
      <c r="E2522" s="226">
        <v>28.396000000000001</v>
      </c>
      <c r="F2522" s="226">
        <v>27.475000000000001</v>
      </c>
      <c r="G2522" s="226">
        <v>22.54</v>
      </c>
      <c r="H2522" s="226">
        <v>23.878</v>
      </c>
      <c r="I2522" s="226">
        <v>24.757999999999999</v>
      </c>
      <c r="J2522" s="226">
        <v>25.532</v>
      </c>
      <c r="K2522" s="226">
        <v>26.012</v>
      </c>
      <c r="L2522" s="226">
        <v>26.210999999999999</v>
      </c>
      <c r="M2522" s="226">
        <v>26.222999999999999</v>
      </c>
      <c r="N2522" s="226">
        <v>25.920999999999999</v>
      </c>
      <c r="O2522" s="226">
        <v>25.812000000000001</v>
      </c>
      <c r="P2522" s="226">
        <v>25.763000000000002</v>
      </c>
      <c r="Q2522" s="226">
        <v>25.427</v>
      </c>
      <c r="R2522" s="226">
        <v>25.504000000000001</v>
      </c>
      <c r="S2522" s="226">
        <v>25.431999999999999</v>
      </c>
      <c r="T2522" s="226">
        <v>25.646999999999998</v>
      </c>
      <c r="U2522" s="226">
        <v>25.925999999999998</v>
      </c>
      <c r="V2522" s="226">
        <v>26.206</v>
      </c>
      <c r="W2522" s="226">
        <v>26.463000000000001</v>
      </c>
      <c r="X2522" s="226">
        <v>26.725000000000001</v>
      </c>
      <c r="Y2522" s="226">
        <v>27.013000000000002</v>
      </c>
      <c r="Z2522" s="226">
        <v>27.198</v>
      </c>
      <c r="AA2522" s="226">
        <v>27.484999999999999</v>
      </c>
      <c r="AB2522" s="226">
        <v>27.972000000000001</v>
      </c>
      <c r="AC2522" s="226">
        <v>28.332999999999998</v>
      </c>
      <c r="AD2522" s="226">
        <v>28.734999999999999</v>
      </c>
      <c r="AE2522" s="226">
        <v>29.148</v>
      </c>
      <c r="AF2522" s="226">
        <v>29.574999999999999</v>
      </c>
      <c r="AG2522" s="226">
        <v>29.861999999999998</v>
      </c>
      <c r="AH2522" s="226">
        <v>30.141999999999999</v>
      </c>
      <c r="AI2522" s="226">
        <v>30.484000000000002</v>
      </c>
      <c r="AJ2522" s="226">
        <v>30.795999999999999</v>
      </c>
    </row>
    <row r="2523" spans="1:36" x14ac:dyDescent="0.25">
      <c r="A2523" s="17"/>
      <c r="B2523" s="226" t="s">
        <v>2278</v>
      </c>
      <c r="D2523" s="226">
        <v>0.33800000000000002</v>
      </c>
      <c r="E2523" s="226">
        <v>0.34100000000000003</v>
      </c>
      <c r="F2523" s="226">
        <v>0.31900000000000001</v>
      </c>
      <c r="G2523" s="226">
        <v>0.33400000000000002</v>
      </c>
      <c r="H2523" s="226">
        <v>0.34399999999999997</v>
      </c>
      <c r="I2523" s="226">
        <v>0.34499999999999997</v>
      </c>
      <c r="J2523" s="226">
        <v>0.34200000000000003</v>
      </c>
      <c r="K2523" s="226">
        <v>0.34200000000000003</v>
      </c>
      <c r="L2523" s="226">
        <v>0.34300000000000003</v>
      </c>
      <c r="M2523" s="226">
        <v>0.34699999999999998</v>
      </c>
      <c r="N2523" s="226">
        <v>0.34899999999999998</v>
      </c>
      <c r="O2523" s="226">
        <v>0.35299999999999998</v>
      </c>
      <c r="P2523" s="226">
        <v>0.35499999999999998</v>
      </c>
      <c r="Q2523" s="226">
        <v>0.35899999999999999</v>
      </c>
      <c r="R2523" s="226">
        <v>0.36099999999999999</v>
      </c>
      <c r="S2523" s="226">
        <v>0.36399999999999999</v>
      </c>
      <c r="T2523" s="226">
        <v>0.36699999999999999</v>
      </c>
      <c r="U2523" s="226">
        <v>0.37</v>
      </c>
      <c r="V2523" s="226">
        <v>0.374</v>
      </c>
      <c r="W2523" s="226">
        <v>0.378</v>
      </c>
      <c r="X2523" s="226">
        <v>0.38200000000000001</v>
      </c>
      <c r="Y2523" s="226">
        <v>0.38700000000000001</v>
      </c>
      <c r="Z2523" s="226">
        <v>0.39</v>
      </c>
      <c r="AA2523" s="226">
        <v>0.39500000000000002</v>
      </c>
      <c r="AB2523" s="226">
        <v>0.4</v>
      </c>
      <c r="AC2523" s="226">
        <v>0.40500000000000003</v>
      </c>
      <c r="AD2523" s="226">
        <v>0.41</v>
      </c>
      <c r="AE2523" s="226">
        <v>0.41499999999999998</v>
      </c>
      <c r="AF2523" s="226">
        <v>0.42</v>
      </c>
      <c r="AG2523" s="226">
        <v>0.42399999999999999</v>
      </c>
      <c r="AH2523" s="226">
        <v>0.42799999999999999</v>
      </c>
      <c r="AI2523" s="226">
        <v>0.432</v>
      </c>
      <c r="AJ2523" s="226">
        <v>0.437</v>
      </c>
    </row>
    <row r="2524" spans="1:36" x14ac:dyDescent="0.25">
      <c r="A2524" s="17"/>
      <c r="B2524" s="226" t="s">
        <v>2279</v>
      </c>
      <c r="D2524" s="226">
        <v>3.335</v>
      </c>
      <c r="E2524" s="226">
        <v>3.6930000000000001</v>
      </c>
      <c r="F2524" s="226">
        <v>3.331</v>
      </c>
      <c r="G2524" s="226">
        <v>3.4409999999999998</v>
      </c>
      <c r="H2524" s="226">
        <v>3.6030000000000002</v>
      </c>
      <c r="I2524" s="226">
        <v>3.6880000000000002</v>
      </c>
      <c r="J2524" s="226">
        <v>3.7320000000000002</v>
      </c>
      <c r="K2524" s="226">
        <v>3.754</v>
      </c>
      <c r="L2524" s="226">
        <v>3.8010000000000002</v>
      </c>
      <c r="M2524" s="226">
        <v>3.8479999999999999</v>
      </c>
      <c r="N2524" s="226">
        <v>3.8679999999999999</v>
      </c>
      <c r="O2524" s="226">
        <v>3.9020000000000001</v>
      </c>
      <c r="P2524" s="226">
        <v>3.931</v>
      </c>
      <c r="Q2524" s="226">
        <v>3.9710000000000001</v>
      </c>
      <c r="R2524" s="226">
        <v>3.9980000000000002</v>
      </c>
      <c r="S2524" s="226">
        <v>4.0209999999999999</v>
      </c>
      <c r="T2524" s="226">
        <v>4.0570000000000004</v>
      </c>
      <c r="U2524" s="226">
        <v>4.1059999999999999</v>
      </c>
      <c r="V2524" s="226">
        <v>4.1509999999999998</v>
      </c>
      <c r="W2524" s="226">
        <v>4.2110000000000003</v>
      </c>
      <c r="X2524" s="226">
        <v>4.2679999999999998</v>
      </c>
      <c r="Y2524" s="226">
        <v>4.32</v>
      </c>
      <c r="Z2524" s="226">
        <v>4.3639999999999999</v>
      </c>
      <c r="AA2524" s="226">
        <v>4.4180000000000001</v>
      </c>
      <c r="AB2524" s="226">
        <v>4.4889999999999999</v>
      </c>
      <c r="AC2524" s="226">
        <v>4.5549999999999997</v>
      </c>
      <c r="AD2524" s="226">
        <v>4.6260000000000003</v>
      </c>
      <c r="AE2524" s="226">
        <v>4.6849999999999996</v>
      </c>
      <c r="AF2524" s="226">
        <v>4.7480000000000002</v>
      </c>
      <c r="AG2524" s="226">
        <v>4.8010000000000002</v>
      </c>
      <c r="AH2524" s="226">
        <v>4.8460000000000001</v>
      </c>
      <c r="AI2524" s="226">
        <v>4.9009999999999998</v>
      </c>
      <c r="AJ2524" s="226">
        <v>4.968</v>
      </c>
    </row>
    <row r="2525" spans="1:36" x14ac:dyDescent="0.25">
      <c r="A2525" s="17"/>
      <c r="B2525" s="226" t="s">
        <v>2280</v>
      </c>
      <c r="D2525" s="226">
        <v>1.038</v>
      </c>
      <c r="E2525" s="226">
        <v>1.1359999999999999</v>
      </c>
      <c r="F2525" s="226">
        <v>1.099</v>
      </c>
      <c r="G2525" s="226">
        <v>0.90200000000000002</v>
      </c>
      <c r="H2525" s="226">
        <v>0.95499999999999996</v>
      </c>
      <c r="I2525" s="226">
        <v>0.99</v>
      </c>
      <c r="J2525" s="226">
        <v>1.0209999999999999</v>
      </c>
      <c r="K2525" s="226">
        <v>1.04</v>
      </c>
      <c r="L2525" s="226">
        <v>1.048</v>
      </c>
      <c r="M2525" s="226">
        <v>1.0489999999999999</v>
      </c>
      <c r="N2525" s="226">
        <v>1.0369999999999999</v>
      </c>
      <c r="O2525" s="226">
        <v>1.032</v>
      </c>
      <c r="P2525" s="226">
        <v>1.03</v>
      </c>
      <c r="Q2525" s="226">
        <v>1.0169999999999999</v>
      </c>
      <c r="R2525" s="226">
        <v>1.02</v>
      </c>
      <c r="S2525" s="226">
        <v>1.0169999999999999</v>
      </c>
      <c r="T2525" s="226">
        <v>1.026</v>
      </c>
      <c r="U2525" s="226">
        <v>1.0369999999999999</v>
      </c>
      <c r="V2525" s="226">
        <v>1.048</v>
      </c>
      <c r="W2525" s="226">
        <v>1.0580000000000001</v>
      </c>
      <c r="X2525" s="226">
        <v>1.069</v>
      </c>
      <c r="Y2525" s="226">
        <v>1.08</v>
      </c>
      <c r="Z2525" s="226">
        <v>1.0880000000000001</v>
      </c>
      <c r="AA2525" s="226">
        <v>1.099</v>
      </c>
      <c r="AB2525" s="226">
        <v>1.119</v>
      </c>
      <c r="AC2525" s="226">
        <v>1.133</v>
      </c>
      <c r="AD2525" s="226">
        <v>1.149</v>
      </c>
      <c r="AE2525" s="226">
        <v>1.1659999999999999</v>
      </c>
      <c r="AF2525" s="226">
        <v>1.1830000000000001</v>
      </c>
      <c r="AG2525" s="226">
        <v>1.194</v>
      </c>
      <c r="AH2525" s="226">
        <v>1.206</v>
      </c>
      <c r="AI2525" s="226">
        <v>1.2190000000000001</v>
      </c>
      <c r="AJ2525" s="226">
        <v>1.232</v>
      </c>
    </row>
    <row r="2526" spans="1:36" x14ac:dyDescent="0.25">
      <c r="A2526" s="17"/>
      <c r="B2526" s="226" t="s">
        <v>2281</v>
      </c>
      <c r="D2526" s="226">
        <v>0</v>
      </c>
      <c r="E2526" s="226">
        <v>0</v>
      </c>
      <c r="F2526" s="226">
        <v>0</v>
      </c>
      <c r="G2526" s="226">
        <v>0</v>
      </c>
      <c r="H2526" s="226">
        <v>0</v>
      </c>
      <c r="I2526" s="226">
        <v>0</v>
      </c>
      <c r="J2526" s="226">
        <v>0</v>
      </c>
      <c r="K2526" s="226">
        <v>0</v>
      </c>
      <c r="L2526" s="226">
        <v>0</v>
      </c>
      <c r="M2526" s="226">
        <v>0</v>
      </c>
      <c r="N2526" s="226">
        <v>0</v>
      </c>
      <c r="O2526" s="226">
        <v>0</v>
      </c>
      <c r="P2526" s="226">
        <v>0</v>
      </c>
      <c r="Q2526" s="226">
        <v>0</v>
      </c>
      <c r="R2526" s="226">
        <v>0</v>
      </c>
      <c r="S2526" s="226">
        <v>0</v>
      </c>
      <c r="T2526" s="226">
        <v>0</v>
      </c>
      <c r="U2526" s="226">
        <v>0</v>
      </c>
      <c r="V2526" s="226">
        <v>0</v>
      </c>
      <c r="W2526" s="226">
        <v>0</v>
      </c>
      <c r="X2526" s="226">
        <v>0</v>
      </c>
      <c r="Y2526" s="226">
        <v>0</v>
      </c>
      <c r="Z2526" s="226">
        <v>0</v>
      </c>
      <c r="AA2526" s="226">
        <v>0</v>
      </c>
      <c r="AB2526" s="226">
        <v>0</v>
      </c>
      <c r="AC2526" s="226">
        <v>0</v>
      </c>
      <c r="AD2526" s="226">
        <v>0</v>
      </c>
      <c r="AE2526" s="226">
        <v>0</v>
      </c>
      <c r="AF2526" s="226">
        <v>0</v>
      </c>
      <c r="AG2526" s="226">
        <v>0</v>
      </c>
      <c r="AH2526" s="226">
        <v>0</v>
      </c>
      <c r="AI2526" s="226">
        <v>0</v>
      </c>
      <c r="AJ2526" s="226">
        <v>0</v>
      </c>
    </row>
    <row r="2527" spans="1:36" x14ac:dyDescent="0.25">
      <c r="A2527" s="17"/>
      <c r="B2527" s="226" t="s">
        <v>2282</v>
      </c>
      <c r="D2527" s="226">
        <v>0</v>
      </c>
      <c r="E2527" s="226">
        <v>0</v>
      </c>
      <c r="F2527" s="226">
        <v>0</v>
      </c>
      <c r="G2527" s="226">
        <v>0</v>
      </c>
      <c r="H2527" s="226">
        <v>0</v>
      </c>
      <c r="I2527" s="226">
        <v>0</v>
      </c>
      <c r="J2527" s="226">
        <v>0</v>
      </c>
      <c r="K2527" s="226">
        <v>0</v>
      </c>
      <c r="L2527" s="226">
        <v>0</v>
      </c>
      <c r="M2527" s="226">
        <v>0</v>
      </c>
      <c r="N2527" s="226">
        <v>0</v>
      </c>
      <c r="O2527" s="226">
        <v>0</v>
      </c>
      <c r="P2527" s="226">
        <v>0</v>
      </c>
      <c r="Q2527" s="226">
        <v>0</v>
      </c>
      <c r="R2527" s="226">
        <v>0</v>
      </c>
      <c r="S2527" s="226">
        <v>0</v>
      </c>
      <c r="T2527" s="226">
        <v>0</v>
      </c>
      <c r="U2527" s="226">
        <v>0</v>
      </c>
      <c r="V2527" s="226">
        <v>0</v>
      </c>
      <c r="W2527" s="226">
        <v>0</v>
      </c>
      <c r="X2527" s="226">
        <v>0</v>
      </c>
      <c r="Y2527" s="226">
        <v>0</v>
      </c>
      <c r="Z2527" s="226">
        <v>0</v>
      </c>
      <c r="AA2527" s="226">
        <v>0</v>
      </c>
      <c r="AB2527" s="226">
        <v>0</v>
      </c>
      <c r="AC2527" s="226">
        <v>0</v>
      </c>
      <c r="AD2527" s="226">
        <v>0</v>
      </c>
      <c r="AE2527" s="226">
        <v>0</v>
      </c>
      <c r="AF2527" s="226">
        <v>0</v>
      </c>
      <c r="AG2527" s="226">
        <v>0</v>
      </c>
      <c r="AH2527" s="226">
        <v>0</v>
      </c>
      <c r="AI2527" s="226">
        <v>0</v>
      </c>
      <c r="AJ2527" s="226">
        <v>0</v>
      </c>
    </row>
    <row r="2528" spans="1:36" x14ac:dyDescent="0.25">
      <c r="A2528" s="17"/>
      <c r="B2528" s="226" t="s">
        <v>2283</v>
      </c>
      <c r="D2528" s="226">
        <v>1.1120000000000001</v>
      </c>
      <c r="E2528" s="226">
        <v>1.2310000000000001</v>
      </c>
      <c r="F2528" s="226">
        <v>1.1100000000000001</v>
      </c>
      <c r="G2528" s="226">
        <v>1.147</v>
      </c>
      <c r="H2528" s="226">
        <v>1.2010000000000001</v>
      </c>
      <c r="I2528" s="226">
        <v>1.23</v>
      </c>
      <c r="J2528" s="226">
        <v>1.244</v>
      </c>
      <c r="K2528" s="226">
        <v>1.252</v>
      </c>
      <c r="L2528" s="226">
        <v>1.2669999999999999</v>
      </c>
      <c r="M2528" s="226">
        <v>1.2829999999999999</v>
      </c>
      <c r="N2528" s="226">
        <v>1.2889999999999999</v>
      </c>
      <c r="O2528" s="226">
        <v>1.3009999999999999</v>
      </c>
      <c r="P2528" s="226">
        <v>1.3109999999999999</v>
      </c>
      <c r="Q2528" s="226">
        <v>1.3240000000000001</v>
      </c>
      <c r="R2528" s="226">
        <v>1.333</v>
      </c>
      <c r="S2528" s="226">
        <v>1.341</v>
      </c>
      <c r="T2528" s="226">
        <v>1.3520000000000001</v>
      </c>
      <c r="U2528" s="226">
        <v>1.369</v>
      </c>
      <c r="V2528" s="226">
        <v>1.3839999999999999</v>
      </c>
      <c r="W2528" s="226">
        <v>1.4039999999999999</v>
      </c>
      <c r="X2528" s="226">
        <v>1.423</v>
      </c>
      <c r="Y2528" s="226">
        <v>1.44</v>
      </c>
      <c r="Z2528" s="226">
        <v>1.4550000000000001</v>
      </c>
      <c r="AA2528" s="226">
        <v>1.4730000000000001</v>
      </c>
      <c r="AB2528" s="226">
        <v>1.496</v>
      </c>
      <c r="AC2528" s="226">
        <v>1.518</v>
      </c>
      <c r="AD2528" s="226">
        <v>1.542</v>
      </c>
      <c r="AE2528" s="226">
        <v>1.5620000000000001</v>
      </c>
      <c r="AF2528" s="226">
        <v>1.583</v>
      </c>
      <c r="AG2528" s="226">
        <v>1.6</v>
      </c>
      <c r="AH2528" s="226">
        <v>1.615</v>
      </c>
      <c r="AI2528" s="226">
        <v>1.6339999999999999</v>
      </c>
      <c r="AJ2528" s="226">
        <v>1.6559999999999999</v>
      </c>
    </row>
    <row r="2529" spans="1:36" x14ac:dyDescent="0.25">
      <c r="A2529" s="17"/>
      <c r="B2529" s="226" t="s">
        <v>2284</v>
      </c>
      <c r="D2529" s="226">
        <v>0</v>
      </c>
      <c r="E2529" s="226">
        <v>0</v>
      </c>
      <c r="F2529" s="226">
        <v>0</v>
      </c>
      <c r="G2529" s="226">
        <v>0</v>
      </c>
      <c r="H2529" s="226">
        <v>0</v>
      </c>
      <c r="I2529" s="226">
        <v>0</v>
      </c>
      <c r="J2529" s="226">
        <v>0</v>
      </c>
      <c r="K2529" s="226">
        <v>0</v>
      </c>
      <c r="L2529" s="226">
        <v>0</v>
      </c>
      <c r="M2529" s="226">
        <v>0</v>
      </c>
      <c r="N2529" s="226">
        <v>0</v>
      </c>
      <c r="O2529" s="226">
        <v>0</v>
      </c>
      <c r="P2529" s="226">
        <v>0</v>
      </c>
      <c r="Q2529" s="226">
        <v>0</v>
      </c>
      <c r="R2529" s="226">
        <v>0</v>
      </c>
      <c r="S2529" s="226">
        <v>0</v>
      </c>
      <c r="T2529" s="226">
        <v>0</v>
      </c>
      <c r="U2529" s="226">
        <v>0</v>
      </c>
      <c r="V2529" s="226">
        <v>0</v>
      </c>
      <c r="W2529" s="226">
        <v>0</v>
      </c>
      <c r="X2529" s="226">
        <v>0</v>
      </c>
      <c r="Y2529" s="226">
        <v>0</v>
      </c>
      <c r="Z2529" s="226">
        <v>0</v>
      </c>
      <c r="AA2529" s="226">
        <v>0</v>
      </c>
      <c r="AB2529" s="226">
        <v>0</v>
      </c>
      <c r="AC2529" s="226">
        <v>0</v>
      </c>
      <c r="AD2529" s="226">
        <v>0</v>
      </c>
      <c r="AE2529" s="226">
        <v>0</v>
      </c>
      <c r="AF2529" s="226">
        <v>0</v>
      </c>
      <c r="AG2529" s="226">
        <v>0</v>
      </c>
      <c r="AH2529" s="226">
        <v>0</v>
      </c>
      <c r="AI2529" s="226">
        <v>0</v>
      </c>
      <c r="AJ2529" s="226">
        <v>0</v>
      </c>
    </row>
    <row r="2530" spans="1:36" x14ac:dyDescent="0.25">
      <c r="A2530" s="17"/>
      <c r="B2530" s="226" t="s">
        <v>2285</v>
      </c>
      <c r="D2530" s="226">
        <v>0</v>
      </c>
      <c r="E2530" s="226">
        <v>0</v>
      </c>
      <c r="F2530" s="226">
        <v>0</v>
      </c>
      <c r="G2530" s="226">
        <v>0</v>
      </c>
      <c r="H2530" s="226">
        <v>0</v>
      </c>
      <c r="I2530" s="226">
        <v>0</v>
      </c>
      <c r="J2530" s="226">
        <v>0</v>
      </c>
      <c r="K2530" s="226">
        <v>0</v>
      </c>
      <c r="L2530" s="226">
        <v>0</v>
      </c>
      <c r="M2530" s="226">
        <v>0</v>
      </c>
      <c r="N2530" s="226">
        <v>0</v>
      </c>
      <c r="O2530" s="226">
        <v>0</v>
      </c>
      <c r="P2530" s="226">
        <v>0</v>
      </c>
      <c r="Q2530" s="226">
        <v>0</v>
      </c>
      <c r="R2530" s="226">
        <v>0</v>
      </c>
      <c r="S2530" s="226">
        <v>0</v>
      </c>
      <c r="T2530" s="226">
        <v>0</v>
      </c>
      <c r="U2530" s="226">
        <v>0</v>
      </c>
      <c r="V2530" s="226">
        <v>0</v>
      </c>
      <c r="W2530" s="226">
        <v>0</v>
      </c>
      <c r="X2530" s="226">
        <v>0</v>
      </c>
      <c r="Y2530" s="226">
        <v>0</v>
      </c>
      <c r="Z2530" s="226">
        <v>0</v>
      </c>
      <c r="AA2530" s="226">
        <v>0</v>
      </c>
      <c r="AB2530" s="226">
        <v>0</v>
      </c>
      <c r="AC2530" s="226">
        <v>0</v>
      </c>
      <c r="AD2530" s="226">
        <v>0</v>
      </c>
      <c r="AE2530" s="226">
        <v>0</v>
      </c>
      <c r="AF2530" s="226">
        <v>0</v>
      </c>
      <c r="AG2530" s="226">
        <v>0</v>
      </c>
      <c r="AH2530" s="226">
        <v>0</v>
      </c>
      <c r="AI2530" s="226">
        <v>0</v>
      </c>
      <c r="AJ2530" s="226">
        <v>0</v>
      </c>
    </row>
    <row r="2531" spans="1:36" x14ac:dyDescent="0.25">
      <c r="A2531" s="17"/>
      <c r="B2531" s="226" t="s">
        <v>2286</v>
      </c>
      <c r="D2531" s="226">
        <v>0.41799999999999998</v>
      </c>
      <c r="E2531" s="226">
        <v>0.56699999999999995</v>
      </c>
      <c r="F2531" s="226">
        <v>0.52800000000000002</v>
      </c>
      <c r="G2531" s="226">
        <v>0.51400000000000001</v>
      </c>
      <c r="H2531" s="226">
        <v>0.29799999999999999</v>
      </c>
      <c r="I2531" s="226">
        <v>1.145</v>
      </c>
      <c r="J2531" s="226">
        <v>1.1399999999999999</v>
      </c>
      <c r="K2531" s="226">
        <v>1.1439999999999999</v>
      </c>
      <c r="L2531" s="226">
        <v>1.143</v>
      </c>
      <c r="M2531" s="226">
        <v>1.139</v>
      </c>
      <c r="N2531" s="226">
        <v>1.123</v>
      </c>
      <c r="O2531" s="226">
        <v>1.1200000000000001</v>
      </c>
      <c r="P2531" s="226">
        <v>1.1140000000000001</v>
      </c>
      <c r="Q2531" s="226">
        <v>1.113</v>
      </c>
      <c r="R2531" s="226">
        <v>1.1120000000000001</v>
      </c>
      <c r="S2531" s="226">
        <v>1.111</v>
      </c>
      <c r="T2531" s="226">
        <v>1.1160000000000001</v>
      </c>
      <c r="U2531" s="226">
        <v>1.123</v>
      </c>
      <c r="V2531" s="226">
        <v>1.1299999999999999</v>
      </c>
      <c r="W2531" s="226">
        <v>1.137</v>
      </c>
      <c r="X2531" s="226">
        <v>1.145</v>
      </c>
      <c r="Y2531" s="226">
        <v>1.1559999999999999</v>
      </c>
      <c r="Z2531" s="226">
        <v>1.1579999999999999</v>
      </c>
      <c r="AA2531" s="226">
        <v>1.1659999999999999</v>
      </c>
      <c r="AB2531" s="226">
        <v>1.1839999999999999</v>
      </c>
      <c r="AC2531" s="226">
        <v>1.194</v>
      </c>
      <c r="AD2531" s="226">
        <v>1.202</v>
      </c>
      <c r="AE2531" s="226">
        <v>1.216</v>
      </c>
      <c r="AF2531" s="226">
        <v>1.228</v>
      </c>
      <c r="AG2531" s="226">
        <v>1.2410000000000001</v>
      </c>
      <c r="AH2531" s="226">
        <v>1.2529999999999999</v>
      </c>
      <c r="AI2531" s="226">
        <v>1.268</v>
      </c>
      <c r="AJ2531" s="226">
        <v>1.286</v>
      </c>
    </row>
    <row r="2532" spans="1:36" x14ac:dyDescent="0.25">
      <c r="A2532" s="17"/>
      <c r="B2532" s="226" t="s">
        <v>2287</v>
      </c>
      <c r="D2532" s="226">
        <v>56.643999999999998</v>
      </c>
      <c r="E2532" s="226">
        <v>62.441000000000003</v>
      </c>
      <c r="F2532" s="226">
        <v>58.287999999999997</v>
      </c>
      <c r="G2532" s="226">
        <v>54.112000000000002</v>
      </c>
      <c r="H2532" s="226">
        <v>56.7</v>
      </c>
      <c r="I2532" s="226">
        <v>59.204999999999998</v>
      </c>
      <c r="J2532" s="226">
        <v>60.381</v>
      </c>
      <c r="K2532" s="226">
        <v>61.076999999999998</v>
      </c>
      <c r="L2532" s="226">
        <v>61.685000000000002</v>
      </c>
      <c r="M2532" s="226">
        <v>62.106999999999999</v>
      </c>
      <c r="N2532" s="226">
        <v>61.954000000000001</v>
      </c>
      <c r="O2532" s="226">
        <v>62.137999999999998</v>
      </c>
      <c r="P2532" s="226">
        <v>62.335999999999999</v>
      </c>
      <c r="Q2532" s="226">
        <v>62.335999999999999</v>
      </c>
      <c r="R2532" s="226">
        <v>62.649000000000001</v>
      </c>
      <c r="S2532" s="226">
        <v>62.777000000000001</v>
      </c>
      <c r="T2532" s="226">
        <v>63.316000000000003</v>
      </c>
      <c r="U2532" s="226">
        <v>64.043999999999997</v>
      </c>
      <c r="V2532" s="226">
        <v>64.733999999999995</v>
      </c>
      <c r="W2532" s="226">
        <v>65.533000000000001</v>
      </c>
      <c r="X2532" s="226">
        <v>66.314999999999998</v>
      </c>
      <c r="Y2532" s="226">
        <v>67.072999999999993</v>
      </c>
      <c r="Z2532" s="226">
        <v>67.659000000000006</v>
      </c>
      <c r="AA2532" s="226">
        <v>68.430999999999997</v>
      </c>
      <c r="AB2532" s="226">
        <v>69.578000000000003</v>
      </c>
      <c r="AC2532" s="226">
        <v>70.545000000000002</v>
      </c>
      <c r="AD2532" s="226">
        <v>71.587000000000003</v>
      </c>
      <c r="AE2532" s="226">
        <v>72.551000000000002</v>
      </c>
      <c r="AF2532" s="226">
        <v>73.555999999999997</v>
      </c>
      <c r="AG2532" s="226">
        <v>74.328000000000003</v>
      </c>
      <c r="AH2532" s="226">
        <v>75.03</v>
      </c>
      <c r="AI2532" s="226">
        <v>75.878</v>
      </c>
      <c r="AJ2532" s="226">
        <v>76.805000000000007</v>
      </c>
    </row>
    <row r="2533" spans="1:36" x14ac:dyDescent="0.25">
      <c r="A2533" s="17"/>
      <c r="B2533" s="226" t="s">
        <v>2288</v>
      </c>
      <c r="D2533" s="226">
        <v>56.305999999999997</v>
      </c>
      <c r="E2533" s="226">
        <v>62.1</v>
      </c>
      <c r="F2533" s="226">
        <v>57.969000000000001</v>
      </c>
      <c r="G2533" s="226">
        <v>53.777999999999999</v>
      </c>
      <c r="H2533" s="226">
        <v>56.356000000000002</v>
      </c>
      <c r="I2533" s="226">
        <v>58.860999999999997</v>
      </c>
      <c r="J2533" s="226">
        <v>60.039000000000001</v>
      </c>
      <c r="K2533" s="226">
        <v>60.734999999999999</v>
      </c>
      <c r="L2533" s="226">
        <v>61.341999999999999</v>
      </c>
      <c r="M2533" s="226">
        <v>61.76</v>
      </c>
      <c r="N2533" s="226">
        <v>61.603999999999999</v>
      </c>
      <c r="O2533" s="226">
        <v>61.786000000000001</v>
      </c>
      <c r="P2533" s="226">
        <v>61.981000000000002</v>
      </c>
      <c r="Q2533" s="226">
        <v>61.976999999999997</v>
      </c>
      <c r="R2533" s="226">
        <v>62.287999999999997</v>
      </c>
      <c r="S2533" s="226">
        <v>62.412999999999997</v>
      </c>
      <c r="T2533" s="226">
        <v>62.948999999999998</v>
      </c>
      <c r="U2533" s="226">
        <v>63.673000000000002</v>
      </c>
      <c r="V2533" s="226">
        <v>64.36</v>
      </c>
      <c r="W2533" s="226">
        <v>65.155000000000001</v>
      </c>
      <c r="X2533" s="226">
        <v>65.933000000000007</v>
      </c>
      <c r="Y2533" s="226">
        <v>66.686999999999998</v>
      </c>
      <c r="Z2533" s="226">
        <v>67.269000000000005</v>
      </c>
      <c r="AA2533" s="226">
        <v>68.036000000000001</v>
      </c>
      <c r="AB2533" s="226">
        <v>69.177999999999997</v>
      </c>
      <c r="AC2533" s="226">
        <v>70.14</v>
      </c>
      <c r="AD2533" s="226">
        <v>71.177000000000007</v>
      </c>
      <c r="AE2533" s="226">
        <v>72.135999999999996</v>
      </c>
      <c r="AF2533" s="226">
        <v>73.135999999999996</v>
      </c>
      <c r="AG2533" s="226">
        <v>73.903999999999996</v>
      </c>
      <c r="AH2533" s="226">
        <v>74.602000000000004</v>
      </c>
      <c r="AI2533" s="226">
        <v>75.445999999999998</v>
      </c>
      <c r="AJ2533" s="226">
        <v>76.367000000000004</v>
      </c>
    </row>
    <row r="2534" spans="1:36" x14ac:dyDescent="0.25">
      <c r="A2534" s="17"/>
    </row>
    <row r="2535" spans="1:36" x14ac:dyDescent="0.25">
      <c r="A2535" s="17"/>
      <c r="B2535" s="226" t="s">
        <v>2214</v>
      </c>
    </row>
    <row r="2536" spans="1:36" x14ac:dyDescent="0.25">
      <c r="A2536" s="17"/>
    </row>
    <row r="2537" spans="1:36" x14ac:dyDescent="0.25">
      <c r="A2537" s="17"/>
      <c r="B2537" s="226" t="s">
        <v>2289</v>
      </c>
    </row>
    <row r="2538" spans="1:36" x14ac:dyDescent="0.25">
      <c r="A2538" s="17"/>
      <c r="B2538" s="226" t="s">
        <v>2420</v>
      </c>
      <c r="D2538" s="226">
        <v>369.83699999999999</v>
      </c>
      <c r="E2538" s="226">
        <v>368.666</v>
      </c>
      <c r="F2538" s="226">
        <v>348.00200000000001</v>
      </c>
      <c r="G2538" s="226">
        <v>381.02</v>
      </c>
      <c r="H2538" s="226">
        <v>395.88400000000001</v>
      </c>
      <c r="I2538" s="226">
        <v>399.05700000000002</v>
      </c>
      <c r="J2538" s="226">
        <v>407.82299999999998</v>
      </c>
      <c r="K2538" s="226">
        <v>415.67</v>
      </c>
      <c r="L2538" s="226">
        <v>422.90199999999999</v>
      </c>
      <c r="M2538" s="226">
        <v>430.51299999999998</v>
      </c>
      <c r="N2538" s="226">
        <v>436.46199999999999</v>
      </c>
      <c r="O2538" s="226">
        <v>446.32400000000001</v>
      </c>
      <c r="P2538" s="226">
        <v>454.97300000000001</v>
      </c>
      <c r="Q2538" s="226">
        <v>462.63</v>
      </c>
      <c r="R2538" s="226">
        <v>471.57600000000002</v>
      </c>
      <c r="S2538" s="226">
        <v>479.96100000000001</v>
      </c>
      <c r="T2538" s="226">
        <v>489.202</v>
      </c>
      <c r="U2538" s="226">
        <v>498.44799999999998</v>
      </c>
      <c r="V2538" s="226">
        <v>508.44</v>
      </c>
      <c r="W2538" s="226">
        <v>518.62</v>
      </c>
      <c r="X2538" s="226">
        <v>527.62</v>
      </c>
      <c r="Y2538" s="226">
        <v>536.15899999999999</v>
      </c>
      <c r="Z2538" s="226">
        <v>544.64499999999998</v>
      </c>
      <c r="AA2538" s="226">
        <v>553.83699999999999</v>
      </c>
      <c r="AB2538" s="226">
        <v>564.21600000000001</v>
      </c>
      <c r="AC2538" s="226">
        <v>574.58699999999999</v>
      </c>
      <c r="AD2538" s="226">
        <v>583.875</v>
      </c>
      <c r="AE2538" s="226">
        <v>592.21</v>
      </c>
      <c r="AF2538" s="226">
        <v>602.303</v>
      </c>
      <c r="AG2538" s="226">
        <v>611.23800000000006</v>
      </c>
      <c r="AH2538" s="226">
        <v>619.74800000000005</v>
      </c>
      <c r="AI2538" s="226">
        <v>629.19299999999998</v>
      </c>
      <c r="AJ2538" s="226">
        <v>641.86800000000005</v>
      </c>
    </row>
    <row r="2539" spans="1:36" x14ac:dyDescent="0.25">
      <c r="A2539" s="17"/>
      <c r="B2539" s="226" t="s">
        <v>2421</v>
      </c>
      <c r="D2539" s="226">
        <v>369.83699999999999</v>
      </c>
      <c r="E2539" s="226">
        <v>368.666</v>
      </c>
      <c r="F2539" s="226">
        <v>348.00200000000001</v>
      </c>
      <c r="G2539" s="226">
        <v>381.02</v>
      </c>
      <c r="H2539" s="226">
        <v>395.88400000000001</v>
      </c>
      <c r="I2539" s="226">
        <v>399.05700000000002</v>
      </c>
      <c r="J2539" s="226">
        <v>407.82299999999998</v>
      </c>
      <c r="K2539" s="226">
        <v>415.67</v>
      </c>
      <c r="L2539" s="226">
        <v>422.90199999999999</v>
      </c>
      <c r="M2539" s="226">
        <v>430.51299999999998</v>
      </c>
      <c r="N2539" s="226">
        <v>436.46199999999999</v>
      </c>
      <c r="O2539" s="226">
        <v>446.32400000000001</v>
      </c>
      <c r="P2539" s="226">
        <v>454.97300000000001</v>
      </c>
      <c r="Q2539" s="226">
        <v>462.63</v>
      </c>
      <c r="R2539" s="226">
        <v>471.57600000000002</v>
      </c>
      <c r="S2539" s="226">
        <v>479.96100000000001</v>
      </c>
      <c r="T2539" s="226">
        <v>489.202</v>
      </c>
      <c r="U2539" s="226">
        <v>498.44799999999998</v>
      </c>
      <c r="V2539" s="226">
        <v>508.44</v>
      </c>
      <c r="W2539" s="226">
        <v>518.62</v>
      </c>
      <c r="X2539" s="226">
        <v>527.62</v>
      </c>
      <c r="Y2539" s="226">
        <v>536.15899999999999</v>
      </c>
      <c r="Z2539" s="226">
        <v>544.64499999999998</v>
      </c>
      <c r="AA2539" s="226">
        <v>553.83699999999999</v>
      </c>
      <c r="AB2539" s="226">
        <v>564.21600000000001</v>
      </c>
      <c r="AC2539" s="226">
        <v>574.58699999999999</v>
      </c>
      <c r="AD2539" s="226">
        <v>583.875</v>
      </c>
      <c r="AE2539" s="226">
        <v>592.21</v>
      </c>
      <c r="AF2539" s="226">
        <v>602.303</v>
      </c>
      <c r="AG2539" s="226">
        <v>611.23800000000006</v>
      </c>
      <c r="AH2539" s="226">
        <v>619.74800000000005</v>
      </c>
      <c r="AI2539" s="226">
        <v>629.19299999999998</v>
      </c>
      <c r="AJ2539" s="226">
        <v>641.86800000000005</v>
      </c>
    </row>
    <row r="2540" spans="1:36" x14ac:dyDescent="0.25">
      <c r="A2540" s="17"/>
      <c r="B2540" s="226" t="s">
        <v>2422</v>
      </c>
      <c r="D2540" s="226">
        <v>369.83699999999999</v>
      </c>
      <c r="E2540" s="226">
        <v>368.666</v>
      </c>
      <c r="F2540" s="226">
        <v>348.00200000000001</v>
      </c>
      <c r="G2540" s="226">
        <v>381.02</v>
      </c>
      <c r="H2540" s="226">
        <v>395.88400000000001</v>
      </c>
      <c r="I2540" s="226">
        <v>399.05700000000002</v>
      </c>
      <c r="J2540" s="226">
        <v>407.82299999999998</v>
      </c>
      <c r="K2540" s="226">
        <v>415.67</v>
      </c>
      <c r="L2540" s="226">
        <v>422.90199999999999</v>
      </c>
      <c r="M2540" s="226">
        <v>430.51299999999998</v>
      </c>
      <c r="N2540" s="226">
        <v>436.46199999999999</v>
      </c>
      <c r="O2540" s="226">
        <v>446.32400000000001</v>
      </c>
      <c r="P2540" s="226">
        <v>454.97300000000001</v>
      </c>
      <c r="Q2540" s="226">
        <v>462.63</v>
      </c>
      <c r="R2540" s="226">
        <v>471.57600000000002</v>
      </c>
      <c r="S2540" s="226">
        <v>479.96100000000001</v>
      </c>
      <c r="T2540" s="226">
        <v>489.202</v>
      </c>
      <c r="U2540" s="226">
        <v>498.44799999999998</v>
      </c>
      <c r="V2540" s="226">
        <v>508.44</v>
      </c>
      <c r="W2540" s="226">
        <v>518.62</v>
      </c>
      <c r="X2540" s="226">
        <v>527.62</v>
      </c>
      <c r="Y2540" s="226">
        <v>536.15899999999999</v>
      </c>
      <c r="Z2540" s="226">
        <v>544.64499999999998</v>
      </c>
      <c r="AA2540" s="226">
        <v>553.83699999999999</v>
      </c>
      <c r="AB2540" s="226">
        <v>564.21600000000001</v>
      </c>
      <c r="AC2540" s="226">
        <v>574.58699999999999</v>
      </c>
      <c r="AD2540" s="226">
        <v>583.875</v>
      </c>
      <c r="AE2540" s="226">
        <v>592.21</v>
      </c>
      <c r="AF2540" s="226">
        <v>602.303</v>
      </c>
      <c r="AG2540" s="226">
        <v>611.23800000000006</v>
      </c>
      <c r="AH2540" s="226">
        <v>619.74800000000005</v>
      </c>
      <c r="AI2540" s="226">
        <v>629.19299999999998</v>
      </c>
      <c r="AJ2540" s="226">
        <v>641.86800000000005</v>
      </c>
    </row>
    <row r="2541" spans="1:36" x14ac:dyDescent="0.25">
      <c r="A2541" s="17"/>
      <c r="B2541" s="226" t="s">
        <v>2423</v>
      </c>
      <c r="D2541" s="226">
        <v>369.83699999999999</v>
      </c>
      <c r="E2541" s="226">
        <v>368.666</v>
      </c>
      <c r="F2541" s="226">
        <v>348.00200000000001</v>
      </c>
      <c r="G2541" s="226">
        <v>381.02</v>
      </c>
      <c r="H2541" s="226">
        <v>395.88400000000001</v>
      </c>
      <c r="I2541" s="226">
        <v>399.05700000000002</v>
      </c>
      <c r="J2541" s="226">
        <v>407.82299999999998</v>
      </c>
      <c r="K2541" s="226">
        <v>415.67</v>
      </c>
      <c r="L2541" s="226">
        <v>422.90199999999999</v>
      </c>
      <c r="M2541" s="226">
        <v>430.51299999999998</v>
      </c>
      <c r="N2541" s="226">
        <v>436.46199999999999</v>
      </c>
      <c r="O2541" s="226">
        <v>446.32400000000001</v>
      </c>
      <c r="P2541" s="226">
        <v>454.97300000000001</v>
      </c>
      <c r="Q2541" s="226">
        <v>462.63</v>
      </c>
      <c r="R2541" s="226">
        <v>471.57600000000002</v>
      </c>
      <c r="S2541" s="226">
        <v>479.96100000000001</v>
      </c>
      <c r="T2541" s="226">
        <v>489.202</v>
      </c>
      <c r="U2541" s="226">
        <v>498.44799999999998</v>
      </c>
      <c r="V2541" s="226">
        <v>508.44</v>
      </c>
      <c r="W2541" s="226">
        <v>518.62</v>
      </c>
      <c r="X2541" s="226">
        <v>527.62</v>
      </c>
      <c r="Y2541" s="226">
        <v>536.15899999999999</v>
      </c>
      <c r="Z2541" s="226">
        <v>544.64499999999998</v>
      </c>
      <c r="AA2541" s="226">
        <v>553.83699999999999</v>
      </c>
      <c r="AB2541" s="226">
        <v>564.21600000000001</v>
      </c>
      <c r="AC2541" s="226">
        <v>574.58699999999999</v>
      </c>
      <c r="AD2541" s="226">
        <v>583.875</v>
      </c>
      <c r="AE2541" s="226">
        <v>592.21</v>
      </c>
      <c r="AF2541" s="226">
        <v>602.303</v>
      </c>
      <c r="AG2541" s="226">
        <v>611.23800000000006</v>
      </c>
      <c r="AH2541" s="226">
        <v>619.74800000000005</v>
      </c>
      <c r="AI2541" s="226">
        <v>629.19299999999998</v>
      </c>
      <c r="AJ2541" s="226">
        <v>641.86800000000005</v>
      </c>
    </row>
    <row r="2542" spans="1:36" x14ac:dyDescent="0.25">
      <c r="A2542" s="17"/>
      <c r="B2542" s="226" t="s">
        <v>2424</v>
      </c>
      <c r="D2542" s="226">
        <v>369.83699999999999</v>
      </c>
      <c r="E2542" s="226">
        <v>368.666</v>
      </c>
      <c r="F2542" s="226">
        <v>348.00200000000001</v>
      </c>
      <c r="G2542" s="226">
        <v>381.02</v>
      </c>
      <c r="H2542" s="226">
        <v>395.88400000000001</v>
      </c>
      <c r="I2542" s="226">
        <v>399.05700000000002</v>
      </c>
      <c r="J2542" s="226">
        <v>407.82299999999998</v>
      </c>
      <c r="K2542" s="226">
        <v>415.67</v>
      </c>
      <c r="L2542" s="226">
        <v>422.90199999999999</v>
      </c>
      <c r="M2542" s="226">
        <v>430.51299999999998</v>
      </c>
      <c r="N2542" s="226">
        <v>436.46199999999999</v>
      </c>
      <c r="O2542" s="226">
        <v>446.32400000000001</v>
      </c>
      <c r="P2542" s="226">
        <v>454.97300000000001</v>
      </c>
      <c r="Q2542" s="226">
        <v>462.63</v>
      </c>
      <c r="R2542" s="226">
        <v>471.57600000000002</v>
      </c>
      <c r="S2542" s="226">
        <v>479.96100000000001</v>
      </c>
      <c r="T2542" s="226">
        <v>489.202</v>
      </c>
      <c r="U2542" s="226">
        <v>498.44799999999998</v>
      </c>
      <c r="V2542" s="226">
        <v>508.44</v>
      </c>
      <c r="W2542" s="226">
        <v>518.62</v>
      </c>
      <c r="X2542" s="226">
        <v>527.62</v>
      </c>
      <c r="Y2542" s="226">
        <v>536.15899999999999</v>
      </c>
      <c r="Z2542" s="226">
        <v>544.64499999999998</v>
      </c>
      <c r="AA2542" s="226">
        <v>553.83699999999999</v>
      </c>
      <c r="AB2542" s="226">
        <v>564.21600000000001</v>
      </c>
      <c r="AC2542" s="226">
        <v>574.58699999999999</v>
      </c>
      <c r="AD2542" s="226">
        <v>583.875</v>
      </c>
      <c r="AE2542" s="226">
        <v>592.21</v>
      </c>
      <c r="AF2542" s="226">
        <v>602.303</v>
      </c>
      <c r="AG2542" s="226">
        <v>611.23800000000006</v>
      </c>
      <c r="AH2542" s="226">
        <v>619.74800000000005</v>
      </c>
      <c r="AI2542" s="226">
        <v>629.19299999999998</v>
      </c>
      <c r="AJ2542" s="226">
        <v>641.86800000000005</v>
      </c>
    </row>
    <row r="2543" spans="1:36" x14ac:dyDescent="0.25">
      <c r="A2543" s="17"/>
    </row>
    <row r="2544" spans="1:36" x14ac:dyDescent="0.25">
      <c r="A2544" s="17"/>
      <c r="B2544" s="226" t="s">
        <v>2215</v>
      </c>
    </row>
    <row r="2545" spans="1:36" x14ac:dyDescent="0.25">
      <c r="A2545" s="17"/>
      <c r="B2545" s="226" t="s">
        <v>2420</v>
      </c>
    </row>
    <row r="2546" spans="1:36" x14ac:dyDescent="0.25">
      <c r="A2546" s="17"/>
      <c r="B2546" s="226" t="s">
        <v>342</v>
      </c>
      <c r="D2546" s="226">
        <v>4.0780000000000003</v>
      </c>
      <c r="E2546" s="226">
        <v>4.41</v>
      </c>
      <c r="F2546" s="226">
        <v>3.9420000000000002</v>
      </c>
      <c r="G2546" s="226">
        <v>4.4470000000000001</v>
      </c>
      <c r="H2546" s="226">
        <v>4.6840000000000002</v>
      </c>
      <c r="I2546" s="226">
        <v>4.7359999999999998</v>
      </c>
      <c r="J2546" s="226">
        <v>4.8540000000000001</v>
      </c>
      <c r="K2546" s="226">
        <v>4.9619999999999997</v>
      </c>
      <c r="L2546" s="226">
        <v>5.0629999999999997</v>
      </c>
      <c r="M2546" s="226">
        <v>5.1680000000000001</v>
      </c>
      <c r="N2546" s="226">
        <v>5.2530000000000001</v>
      </c>
      <c r="O2546" s="226">
        <v>5.3840000000000003</v>
      </c>
      <c r="P2546" s="226">
        <v>5.5010000000000003</v>
      </c>
      <c r="Q2546" s="226">
        <v>5.6050000000000004</v>
      </c>
      <c r="R2546" s="226">
        <v>5.7249999999999996</v>
      </c>
      <c r="S2546" s="226">
        <v>5.8369999999999997</v>
      </c>
      <c r="T2546" s="226">
        <v>5.9580000000000002</v>
      </c>
      <c r="U2546" s="226">
        <v>6.08</v>
      </c>
      <c r="V2546" s="226">
        <v>6.21</v>
      </c>
      <c r="W2546" s="226">
        <v>6.343</v>
      </c>
      <c r="X2546" s="226">
        <v>6.4610000000000003</v>
      </c>
      <c r="Y2546" s="226">
        <v>6.5750000000000002</v>
      </c>
      <c r="Z2546" s="226">
        <v>6.69</v>
      </c>
      <c r="AA2546" s="226">
        <v>6.8129999999999997</v>
      </c>
      <c r="AB2546" s="226">
        <v>6.9509999999999996</v>
      </c>
      <c r="AC2546" s="226">
        <v>7.0890000000000004</v>
      </c>
      <c r="AD2546" s="226">
        <v>7.2140000000000004</v>
      </c>
      <c r="AE2546" s="226">
        <v>7.3280000000000003</v>
      </c>
      <c r="AF2546" s="226">
        <v>7.4640000000000004</v>
      </c>
      <c r="AG2546" s="226">
        <v>7.5860000000000003</v>
      </c>
      <c r="AH2546" s="226">
        <v>7.7030000000000003</v>
      </c>
      <c r="AI2546" s="226">
        <v>7.8319999999999999</v>
      </c>
      <c r="AJ2546" s="226">
        <v>8.0020000000000007</v>
      </c>
    </row>
    <row r="2547" spans="1:36" x14ac:dyDescent="0.25">
      <c r="A2547" s="17"/>
      <c r="B2547" s="226" t="s">
        <v>2217</v>
      </c>
      <c r="D2547" s="226">
        <v>18.433</v>
      </c>
      <c r="E2547" s="226">
        <v>18.209</v>
      </c>
      <c r="F2547" s="226">
        <v>17.273</v>
      </c>
      <c r="G2547" s="226">
        <v>18.824999999999999</v>
      </c>
      <c r="H2547" s="226">
        <v>19.736999999999998</v>
      </c>
      <c r="I2547" s="226">
        <v>19.916</v>
      </c>
      <c r="J2547" s="226">
        <v>20.369</v>
      </c>
      <c r="K2547" s="226">
        <v>20.78</v>
      </c>
      <c r="L2547" s="226">
        <v>21.163</v>
      </c>
      <c r="M2547" s="226">
        <v>21.562999999999999</v>
      </c>
      <c r="N2547" s="226">
        <v>21.885000000000002</v>
      </c>
      <c r="O2547" s="226">
        <v>22.401</v>
      </c>
      <c r="P2547" s="226">
        <v>22.863</v>
      </c>
      <c r="Q2547" s="226">
        <v>23.280999999999999</v>
      </c>
      <c r="R2547" s="226">
        <v>23.771999999999998</v>
      </c>
      <c r="S2547" s="226">
        <v>24.234999999999999</v>
      </c>
      <c r="T2547" s="226">
        <v>24.748000000000001</v>
      </c>
      <c r="U2547" s="226">
        <v>25.265999999999998</v>
      </c>
      <c r="V2547" s="226">
        <v>25.817</v>
      </c>
      <c r="W2547" s="226">
        <v>26.381</v>
      </c>
      <c r="X2547" s="226">
        <v>26.885999999999999</v>
      </c>
      <c r="Y2547" s="226">
        <v>27.373999999999999</v>
      </c>
      <c r="Z2547" s="226">
        <v>27.864999999999998</v>
      </c>
      <c r="AA2547" s="226">
        <v>28.395</v>
      </c>
      <c r="AB2547" s="226">
        <v>28.983000000000001</v>
      </c>
      <c r="AC2547" s="226">
        <v>29.573</v>
      </c>
      <c r="AD2547" s="226">
        <v>30.111000000000001</v>
      </c>
      <c r="AE2547" s="226">
        <v>30.602</v>
      </c>
      <c r="AF2547" s="226">
        <v>31.187000000000001</v>
      </c>
      <c r="AG2547" s="226">
        <v>31.715</v>
      </c>
      <c r="AH2547" s="226">
        <v>32.222999999999999</v>
      </c>
      <c r="AI2547" s="226">
        <v>32.781999999999996</v>
      </c>
      <c r="AJ2547" s="226">
        <v>33.511000000000003</v>
      </c>
    </row>
    <row r="2548" spans="1:36" x14ac:dyDescent="0.25">
      <c r="A2548" s="17"/>
      <c r="B2548" s="226" t="s">
        <v>2421</v>
      </c>
    </row>
    <row r="2549" spans="1:36" x14ac:dyDescent="0.25">
      <c r="A2549" s="17"/>
      <c r="B2549" s="226" t="s">
        <v>342</v>
      </c>
      <c r="D2549" s="226">
        <v>3.0579999999999998</v>
      </c>
      <c r="E2549" s="226">
        <v>3.3069999999999999</v>
      </c>
      <c r="F2549" s="226">
        <v>2.956</v>
      </c>
      <c r="G2549" s="226">
        <v>3.3340000000000001</v>
      </c>
      <c r="H2549" s="226">
        <v>3.512</v>
      </c>
      <c r="I2549" s="226">
        <v>3.552</v>
      </c>
      <c r="J2549" s="226">
        <v>3.64</v>
      </c>
      <c r="K2549" s="226">
        <v>3.7210000000000001</v>
      </c>
      <c r="L2549" s="226">
        <v>3.7970000000000002</v>
      </c>
      <c r="M2549" s="226">
        <v>3.8759999999999999</v>
      </c>
      <c r="N2549" s="226">
        <v>3.9390000000000001</v>
      </c>
      <c r="O2549" s="226">
        <v>4.0380000000000003</v>
      </c>
      <c r="P2549" s="226">
        <v>4.125</v>
      </c>
      <c r="Q2549" s="226">
        <v>4.2030000000000003</v>
      </c>
      <c r="R2549" s="226">
        <v>4.2930000000000001</v>
      </c>
      <c r="S2549" s="226">
        <v>4.3769999999999998</v>
      </c>
      <c r="T2549" s="226">
        <v>4.4690000000000003</v>
      </c>
      <c r="U2549" s="226">
        <v>4.5599999999999996</v>
      </c>
      <c r="V2549" s="226">
        <v>4.657</v>
      </c>
      <c r="W2549" s="226">
        <v>4.7569999999999997</v>
      </c>
      <c r="X2549" s="226">
        <v>4.8460000000000001</v>
      </c>
      <c r="Y2549" s="226">
        <v>4.9320000000000004</v>
      </c>
      <c r="Z2549" s="226">
        <v>5.0170000000000003</v>
      </c>
      <c r="AA2549" s="226">
        <v>5.1100000000000003</v>
      </c>
      <c r="AB2549" s="226">
        <v>5.2130000000000001</v>
      </c>
      <c r="AC2549" s="226">
        <v>5.3170000000000002</v>
      </c>
      <c r="AD2549" s="226">
        <v>5.4109999999999996</v>
      </c>
      <c r="AE2549" s="226">
        <v>5.4960000000000004</v>
      </c>
      <c r="AF2549" s="226">
        <v>5.5979999999999999</v>
      </c>
      <c r="AG2549" s="226">
        <v>5.69</v>
      </c>
      <c r="AH2549" s="226">
        <v>5.7779999999999996</v>
      </c>
      <c r="AI2549" s="226">
        <v>5.875</v>
      </c>
      <c r="AJ2549" s="226">
        <v>6.0019999999999998</v>
      </c>
    </row>
    <row r="2550" spans="1:36" x14ac:dyDescent="0.25">
      <c r="A2550" s="17"/>
      <c r="B2550" s="226" t="s">
        <v>2422</v>
      </c>
    </row>
    <row r="2551" spans="1:36" x14ac:dyDescent="0.25">
      <c r="A2551" s="17"/>
      <c r="B2551" s="226" t="s">
        <v>342</v>
      </c>
      <c r="D2551" s="226">
        <v>31.574000000000002</v>
      </c>
      <c r="E2551" s="226">
        <v>34.439</v>
      </c>
      <c r="F2551" s="226">
        <v>32.533000000000001</v>
      </c>
      <c r="G2551" s="226">
        <v>36.420999999999999</v>
      </c>
      <c r="H2551" s="226">
        <v>38.225999999999999</v>
      </c>
      <c r="I2551" s="226">
        <v>38.555999999999997</v>
      </c>
      <c r="J2551" s="226">
        <v>39.378999999999998</v>
      </c>
      <c r="K2551" s="226">
        <v>40.119</v>
      </c>
      <c r="L2551" s="226">
        <v>40.801000000000002</v>
      </c>
      <c r="M2551" s="226">
        <v>41.509</v>
      </c>
      <c r="N2551" s="226">
        <v>42.061999999999998</v>
      </c>
      <c r="O2551" s="226">
        <v>42.956000000000003</v>
      </c>
      <c r="P2551" s="226">
        <v>43.73</v>
      </c>
      <c r="Q2551" s="226">
        <v>44.405999999999999</v>
      </c>
      <c r="R2551" s="226">
        <v>45.186</v>
      </c>
      <c r="S2551" s="226">
        <v>45.902999999999999</v>
      </c>
      <c r="T2551" s="226">
        <v>46.679000000000002</v>
      </c>
      <c r="U2551" s="226">
        <v>47.442999999999998</v>
      </c>
      <c r="V2551" s="226">
        <v>48.271999999999998</v>
      </c>
      <c r="W2551" s="226">
        <v>49.118000000000002</v>
      </c>
      <c r="X2551" s="226">
        <v>49.853999999999999</v>
      </c>
      <c r="Y2551" s="226">
        <v>50.545999999999999</v>
      </c>
      <c r="Z2551" s="226">
        <v>51.226999999999997</v>
      </c>
      <c r="AA2551" s="226">
        <v>51.966000000000001</v>
      </c>
      <c r="AB2551" s="226">
        <v>52.807000000000002</v>
      </c>
      <c r="AC2551" s="226">
        <v>53.645000000000003</v>
      </c>
      <c r="AD2551" s="226">
        <v>54.389000000000003</v>
      </c>
      <c r="AE2551" s="226">
        <v>55.048000000000002</v>
      </c>
      <c r="AF2551" s="226">
        <v>55.851999999999997</v>
      </c>
      <c r="AG2551" s="226">
        <v>56.555999999999997</v>
      </c>
      <c r="AH2551" s="226">
        <v>57.222999999999999</v>
      </c>
      <c r="AI2551" s="226">
        <v>57.963999999999999</v>
      </c>
      <c r="AJ2551" s="226">
        <v>58.969000000000001</v>
      </c>
    </row>
    <row r="2552" spans="1:36" x14ac:dyDescent="0.25">
      <c r="A2552" s="17"/>
      <c r="B2552" s="226" t="s">
        <v>2217</v>
      </c>
      <c r="D2552" s="226">
        <v>2.91</v>
      </c>
      <c r="E2552" s="226">
        <v>2.875</v>
      </c>
      <c r="F2552" s="226">
        <v>2.7269999999999999</v>
      </c>
      <c r="G2552" s="226">
        <v>2.972</v>
      </c>
      <c r="H2552" s="226">
        <v>3.1160000000000001</v>
      </c>
      <c r="I2552" s="226">
        <v>3.145</v>
      </c>
      <c r="J2552" s="226">
        <v>3.2170000000000001</v>
      </c>
      <c r="K2552" s="226">
        <v>3.282</v>
      </c>
      <c r="L2552" s="226">
        <v>3.3420000000000001</v>
      </c>
      <c r="M2552" s="226">
        <v>3.4049999999999998</v>
      </c>
      <c r="N2552" s="226">
        <v>3.456</v>
      </c>
      <c r="O2552" s="226">
        <v>3.5379999999999998</v>
      </c>
      <c r="P2552" s="226">
        <v>3.6110000000000002</v>
      </c>
      <c r="Q2552" s="226">
        <v>3.677</v>
      </c>
      <c r="R2552" s="226">
        <v>3.7549999999999999</v>
      </c>
      <c r="S2552" s="226">
        <v>3.8279999999999998</v>
      </c>
      <c r="T2552" s="226">
        <v>3.9089999999999998</v>
      </c>
      <c r="U2552" s="226">
        <v>3.9910000000000001</v>
      </c>
      <c r="V2552" s="226">
        <v>4.0789999999999997</v>
      </c>
      <c r="W2552" s="226">
        <v>4.1680000000000001</v>
      </c>
      <c r="X2552" s="226">
        <v>4.2480000000000002</v>
      </c>
      <c r="Y2552" s="226">
        <v>4.3250000000000002</v>
      </c>
      <c r="Z2552" s="226">
        <v>4.4029999999999996</v>
      </c>
      <c r="AA2552" s="226">
        <v>4.4859999999999998</v>
      </c>
      <c r="AB2552" s="226">
        <v>4.5789999999999997</v>
      </c>
      <c r="AC2552" s="226">
        <v>4.673</v>
      </c>
      <c r="AD2552" s="226">
        <v>4.758</v>
      </c>
      <c r="AE2552" s="226">
        <v>4.8360000000000003</v>
      </c>
      <c r="AF2552" s="226">
        <v>4.9279999999999999</v>
      </c>
      <c r="AG2552" s="226">
        <v>5.0119999999999996</v>
      </c>
      <c r="AH2552" s="226">
        <v>5.0919999999999996</v>
      </c>
      <c r="AI2552" s="226">
        <v>5.18</v>
      </c>
      <c r="AJ2552" s="226">
        <v>5.2960000000000003</v>
      </c>
    </row>
    <row r="2553" spans="1:36" x14ac:dyDescent="0.25">
      <c r="A2553" s="17"/>
      <c r="B2553" s="226" t="s">
        <v>2423</v>
      </c>
    </row>
    <row r="2554" spans="1:36" x14ac:dyDescent="0.25">
      <c r="A2554" s="17"/>
      <c r="B2554" s="226" t="s">
        <v>2424</v>
      </c>
    </row>
    <row r="2555" spans="1:36" x14ac:dyDescent="0.25">
      <c r="A2555" s="17"/>
      <c r="B2555" s="226" t="s">
        <v>342</v>
      </c>
      <c r="D2555" s="226">
        <v>1.018</v>
      </c>
      <c r="E2555" s="226">
        <v>1.101</v>
      </c>
      <c r="F2555" s="226">
        <v>0.98499999999999999</v>
      </c>
      <c r="G2555" s="226">
        <v>1.111</v>
      </c>
      <c r="H2555" s="226">
        <v>1.17</v>
      </c>
      <c r="I2555" s="226">
        <v>1.1830000000000001</v>
      </c>
      <c r="J2555" s="226">
        <v>1.2130000000000001</v>
      </c>
      <c r="K2555" s="226">
        <v>1.24</v>
      </c>
      <c r="L2555" s="226">
        <v>1.2649999999999999</v>
      </c>
      <c r="M2555" s="226">
        <v>1.2909999999999999</v>
      </c>
      <c r="N2555" s="226">
        <v>1.3129999999999999</v>
      </c>
      <c r="O2555" s="226">
        <v>1.345</v>
      </c>
      <c r="P2555" s="226">
        <v>1.375</v>
      </c>
      <c r="Q2555" s="226">
        <v>1.401</v>
      </c>
      <c r="R2555" s="226">
        <v>1.431</v>
      </c>
      <c r="S2555" s="226">
        <v>1.4590000000000001</v>
      </c>
      <c r="T2555" s="226">
        <v>1.4890000000000001</v>
      </c>
      <c r="U2555" s="226">
        <v>1.52</v>
      </c>
      <c r="V2555" s="226">
        <v>1.552</v>
      </c>
      <c r="W2555" s="226">
        <v>1.5860000000000001</v>
      </c>
      <c r="X2555" s="226">
        <v>1.615</v>
      </c>
      <c r="Y2555" s="226">
        <v>1.6439999999999999</v>
      </c>
      <c r="Z2555" s="226">
        <v>1.6719999999999999</v>
      </c>
      <c r="AA2555" s="226">
        <v>1.7030000000000001</v>
      </c>
      <c r="AB2555" s="226">
        <v>1.738</v>
      </c>
      <c r="AC2555" s="226">
        <v>1.772</v>
      </c>
      <c r="AD2555" s="226">
        <v>1.804</v>
      </c>
      <c r="AE2555" s="226">
        <v>1.8320000000000001</v>
      </c>
      <c r="AF2555" s="226">
        <v>1.8660000000000001</v>
      </c>
      <c r="AG2555" s="226">
        <v>1.897</v>
      </c>
      <c r="AH2555" s="226">
        <v>1.9259999999999999</v>
      </c>
      <c r="AI2555" s="226">
        <v>1.9590000000000001</v>
      </c>
      <c r="AJ2555" s="226">
        <v>2.0009999999999999</v>
      </c>
    </row>
    <row r="2556" spans="1:36" x14ac:dyDescent="0.25">
      <c r="A2556" s="17"/>
      <c r="B2556" s="226" t="s">
        <v>2217</v>
      </c>
      <c r="D2556" s="226">
        <v>1.9410000000000001</v>
      </c>
      <c r="E2556" s="226">
        <v>1.917</v>
      </c>
      <c r="F2556" s="226">
        <v>1.8180000000000001</v>
      </c>
      <c r="G2556" s="226">
        <v>1.982</v>
      </c>
      <c r="H2556" s="226">
        <v>2.0779999999999998</v>
      </c>
      <c r="I2556" s="226">
        <v>2.097</v>
      </c>
      <c r="J2556" s="226">
        <v>2.145</v>
      </c>
      <c r="K2556" s="226">
        <v>2.1880000000000002</v>
      </c>
      <c r="L2556" s="226">
        <v>2.2280000000000002</v>
      </c>
      <c r="M2556" s="226">
        <v>2.27</v>
      </c>
      <c r="N2556" s="226">
        <v>2.3039999999999998</v>
      </c>
      <c r="O2556" s="226">
        <v>2.359</v>
      </c>
      <c r="P2556" s="226">
        <v>2.407</v>
      </c>
      <c r="Q2556" s="226">
        <v>2.4510000000000001</v>
      </c>
      <c r="R2556" s="226">
        <v>2.5030000000000001</v>
      </c>
      <c r="S2556" s="226">
        <v>2.552</v>
      </c>
      <c r="T2556" s="226">
        <v>2.6059999999999999</v>
      </c>
      <c r="U2556" s="226">
        <v>2.661</v>
      </c>
      <c r="V2556" s="226">
        <v>2.7189999999999999</v>
      </c>
      <c r="W2556" s="226">
        <v>2.778</v>
      </c>
      <c r="X2556" s="226">
        <v>2.831</v>
      </c>
      <c r="Y2556" s="226">
        <v>2.883</v>
      </c>
      <c r="Z2556" s="226">
        <v>2.9350000000000001</v>
      </c>
      <c r="AA2556" s="226">
        <v>2.99</v>
      </c>
      <c r="AB2556" s="226">
        <v>3.052</v>
      </c>
      <c r="AC2556" s="226">
        <v>3.1139999999999999</v>
      </c>
      <c r="AD2556" s="226">
        <v>3.1709999999999998</v>
      </c>
      <c r="AE2556" s="226">
        <v>3.2229999999999999</v>
      </c>
      <c r="AF2556" s="226">
        <v>3.2850000000000001</v>
      </c>
      <c r="AG2556" s="226">
        <v>3.34</v>
      </c>
      <c r="AH2556" s="226">
        <v>3.3940000000000001</v>
      </c>
      <c r="AI2556" s="226">
        <v>3.4529999999999998</v>
      </c>
      <c r="AJ2556" s="226">
        <v>3.5289999999999999</v>
      </c>
    </row>
    <row r="2557" spans="1:36" x14ac:dyDescent="0.25">
      <c r="A2557" s="17"/>
      <c r="B2557" s="226" t="s">
        <v>2218</v>
      </c>
      <c r="D2557" s="226">
        <v>1.0880000000000001</v>
      </c>
      <c r="E2557" s="226">
        <v>1.1499999999999999</v>
      </c>
      <c r="F2557" s="226">
        <v>1.0249999999999999</v>
      </c>
      <c r="G2557" s="226">
        <v>1.1459999999999999</v>
      </c>
      <c r="H2557" s="226">
        <v>1.2250000000000001</v>
      </c>
      <c r="I2557" s="226">
        <v>1.236</v>
      </c>
      <c r="J2557" s="226">
        <v>1.2629999999999999</v>
      </c>
      <c r="K2557" s="226">
        <v>1.2869999999999999</v>
      </c>
      <c r="L2557" s="226">
        <v>1.3089999999999999</v>
      </c>
      <c r="M2557" s="226">
        <v>1.331</v>
      </c>
      <c r="N2557" s="226">
        <v>1.349</v>
      </c>
      <c r="O2557" s="226">
        <v>1.379</v>
      </c>
      <c r="P2557" s="226">
        <v>1.4039999999999999</v>
      </c>
      <c r="Q2557" s="226">
        <v>1.4259999999999999</v>
      </c>
      <c r="R2557" s="226">
        <v>1.452</v>
      </c>
      <c r="S2557" s="226">
        <v>1.476</v>
      </c>
      <c r="T2557" s="226">
        <v>1.5009999999999999</v>
      </c>
      <c r="U2557" s="226">
        <v>1.526</v>
      </c>
      <c r="V2557" s="226">
        <v>1.554</v>
      </c>
      <c r="W2557" s="226">
        <v>1.5820000000000001</v>
      </c>
      <c r="X2557" s="226">
        <v>1.6060000000000001</v>
      </c>
      <c r="Y2557" s="226">
        <v>1.629</v>
      </c>
      <c r="Z2557" s="226">
        <v>1.65</v>
      </c>
      <c r="AA2557" s="226">
        <v>1.6739999999999999</v>
      </c>
      <c r="AB2557" s="226">
        <v>1.702</v>
      </c>
      <c r="AC2557" s="226">
        <v>1.73</v>
      </c>
      <c r="AD2557" s="226">
        <v>1.754</v>
      </c>
      <c r="AE2557" s="226">
        <v>1.7749999999999999</v>
      </c>
      <c r="AF2557" s="226">
        <v>1.802</v>
      </c>
      <c r="AG2557" s="226">
        <v>1.825</v>
      </c>
      <c r="AH2557" s="226">
        <v>1.847</v>
      </c>
      <c r="AI2557" s="226">
        <v>1.871</v>
      </c>
      <c r="AJ2557" s="226">
        <v>1.905</v>
      </c>
    </row>
    <row r="2558" spans="1:36" x14ac:dyDescent="0.25">
      <c r="A2558" s="17"/>
      <c r="B2558" s="226" t="s">
        <v>2225</v>
      </c>
    </row>
    <row r="2559" spans="1:36" x14ac:dyDescent="0.25">
      <c r="A2559" s="17"/>
      <c r="B2559" s="226" t="s">
        <v>342</v>
      </c>
      <c r="D2559" s="226">
        <v>39.726999999999997</v>
      </c>
      <c r="E2559" s="226">
        <v>43.258000000000003</v>
      </c>
      <c r="F2559" s="226">
        <v>40.417000000000002</v>
      </c>
      <c r="G2559" s="226">
        <v>45.313000000000002</v>
      </c>
      <c r="H2559" s="226">
        <v>47.591999999999999</v>
      </c>
      <c r="I2559" s="226">
        <v>48.026000000000003</v>
      </c>
      <c r="J2559" s="226">
        <v>49.087000000000003</v>
      </c>
      <c r="K2559" s="226">
        <v>50.042999999999999</v>
      </c>
      <c r="L2559" s="226">
        <v>50.926000000000002</v>
      </c>
      <c r="M2559" s="226">
        <v>51.844000000000001</v>
      </c>
      <c r="N2559" s="226">
        <v>52.567</v>
      </c>
      <c r="O2559" s="226">
        <v>53.722999999999999</v>
      </c>
      <c r="P2559" s="226">
        <v>54.73</v>
      </c>
      <c r="Q2559" s="226">
        <v>55.616</v>
      </c>
      <c r="R2559" s="226">
        <v>56.634999999999998</v>
      </c>
      <c r="S2559" s="226">
        <v>57.576000000000001</v>
      </c>
      <c r="T2559" s="226">
        <v>58.594999999999999</v>
      </c>
      <c r="U2559" s="226">
        <v>59.601999999999997</v>
      </c>
      <c r="V2559" s="226">
        <v>60.692</v>
      </c>
      <c r="W2559" s="226">
        <v>61.802999999999997</v>
      </c>
      <c r="X2559" s="226">
        <v>62.777000000000001</v>
      </c>
      <c r="Y2559" s="226">
        <v>63.697000000000003</v>
      </c>
      <c r="Z2559" s="226">
        <v>64.606999999999999</v>
      </c>
      <c r="AA2559" s="226">
        <v>65.593000000000004</v>
      </c>
      <c r="AB2559" s="226">
        <v>66.709999999999994</v>
      </c>
      <c r="AC2559" s="226">
        <v>67.823999999999998</v>
      </c>
      <c r="AD2559" s="226">
        <v>68.816999999999993</v>
      </c>
      <c r="AE2559" s="226">
        <v>69.704999999999998</v>
      </c>
      <c r="AF2559" s="226">
        <v>70.78</v>
      </c>
      <c r="AG2559" s="226">
        <v>71.728999999999999</v>
      </c>
      <c r="AH2559" s="226">
        <v>72.63</v>
      </c>
      <c r="AI2559" s="226">
        <v>73.63</v>
      </c>
      <c r="AJ2559" s="226">
        <v>74.974000000000004</v>
      </c>
    </row>
    <row r="2560" spans="1:36" x14ac:dyDescent="0.25">
      <c r="A2560" s="17"/>
      <c r="B2560" s="226" t="s">
        <v>2217</v>
      </c>
      <c r="D2560" s="226">
        <v>23.283000000000001</v>
      </c>
      <c r="E2560" s="226">
        <v>23.001000000000001</v>
      </c>
      <c r="F2560" s="226">
        <v>21.818000000000001</v>
      </c>
      <c r="G2560" s="226">
        <v>23.779</v>
      </c>
      <c r="H2560" s="226">
        <v>24.931000000000001</v>
      </c>
      <c r="I2560" s="226">
        <v>25.157</v>
      </c>
      <c r="J2560" s="226">
        <v>25.731000000000002</v>
      </c>
      <c r="K2560" s="226">
        <v>26.25</v>
      </c>
      <c r="L2560" s="226">
        <v>26.733000000000001</v>
      </c>
      <c r="M2560" s="226">
        <v>27.239000000000001</v>
      </c>
      <c r="N2560" s="226">
        <v>27.646000000000001</v>
      </c>
      <c r="O2560" s="226">
        <v>28.297999999999998</v>
      </c>
      <c r="P2560" s="226">
        <v>28.882000000000001</v>
      </c>
      <c r="Q2560" s="226">
        <v>29.41</v>
      </c>
      <c r="R2560" s="226">
        <v>30.03</v>
      </c>
      <c r="S2560" s="226">
        <v>30.614999999999998</v>
      </c>
      <c r="T2560" s="226">
        <v>31.263999999999999</v>
      </c>
      <c r="U2560" s="226">
        <v>31.917999999999999</v>
      </c>
      <c r="V2560" s="226">
        <v>32.615000000000002</v>
      </c>
      <c r="W2560" s="226">
        <v>33.326999999999998</v>
      </c>
      <c r="X2560" s="226">
        <v>33.963999999999999</v>
      </c>
      <c r="Y2560" s="226">
        <v>34.582000000000001</v>
      </c>
      <c r="Z2560" s="226">
        <v>35.201999999999998</v>
      </c>
      <c r="AA2560" s="226">
        <v>35.871000000000002</v>
      </c>
      <c r="AB2560" s="226">
        <v>36.615000000000002</v>
      </c>
      <c r="AC2560" s="226">
        <v>37.36</v>
      </c>
      <c r="AD2560" s="226">
        <v>38.04</v>
      </c>
      <c r="AE2560" s="226">
        <v>38.661000000000001</v>
      </c>
      <c r="AF2560" s="226">
        <v>39.4</v>
      </c>
      <c r="AG2560" s="226">
        <v>40.067</v>
      </c>
      <c r="AH2560" s="226">
        <v>40.709000000000003</v>
      </c>
      <c r="AI2560" s="226">
        <v>41.414999999999999</v>
      </c>
      <c r="AJ2560" s="226">
        <v>42.335999999999999</v>
      </c>
    </row>
    <row r="2561" spans="1:36" x14ac:dyDescent="0.25">
      <c r="A2561" s="17"/>
      <c r="B2561" s="226" t="s">
        <v>2218</v>
      </c>
      <c r="D2561" s="226">
        <v>1.0880000000000001</v>
      </c>
      <c r="E2561" s="226">
        <v>1.1499999999999999</v>
      </c>
      <c r="F2561" s="226">
        <v>1.0249999999999999</v>
      </c>
      <c r="G2561" s="226">
        <v>1.1459999999999999</v>
      </c>
      <c r="H2561" s="226">
        <v>1.2250000000000001</v>
      </c>
      <c r="I2561" s="226">
        <v>1.236</v>
      </c>
      <c r="J2561" s="226">
        <v>1.2629999999999999</v>
      </c>
      <c r="K2561" s="226">
        <v>1.2869999999999999</v>
      </c>
      <c r="L2561" s="226">
        <v>1.3089999999999999</v>
      </c>
      <c r="M2561" s="226">
        <v>1.331</v>
      </c>
      <c r="N2561" s="226">
        <v>1.349</v>
      </c>
      <c r="O2561" s="226">
        <v>1.379</v>
      </c>
      <c r="P2561" s="226">
        <v>1.4039999999999999</v>
      </c>
      <c r="Q2561" s="226">
        <v>1.4259999999999999</v>
      </c>
      <c r="R2561" s="226">
        <v>1.452</v>
      </c>
      <c r="S2561" s="226">
        <v>1.476</v>
      </c>
      <c r="T2561" s="226">
        <v>1.5009999999999999</v>
      </c>
      <c r="U2561" s="226">
        <v>1.526</v>
      </c>
      <c r="V2561" s="226">
        <v>1.554</v>
      </c>
      <c r="W2561" s="226">
        <v>1.5820000000000001</v>
      </c>
      <c r="X2561" s="226">
        <v>1.6060000000000001</v>
      </c>
      <c r="Y2561" s="226">
        <v>1.629</v>
      </c>
      <c r="Z2561" s="226">
        <v>1.65</v>
      </c>
      <c r="AA2561" s="226">
        <v>1.6739999999999999</v>
      </c>
      <c r="AB2561" s="226">
        <v>1.702</v>
      </c>
      <c r="AC2561" s="226">
        <v>1.73</v>
      </c>
      <c r="AD2561" s="226">
        <v>1.754</v>
      </c>
      <c r="AE2561" s="226">
        <v>1.7749999999999999</v>
      </c>
      <c r="AF2561" s="226">
        <v>1.802</v>
      </c>
      <c r="AG2561" s="226">
        <v>1.825</v>
      </c>
      <c r="AH2561" s="226">
        <v>1.847</v>
      </c>
      <c r="AI2561" s="226">
        <v>1.871</v>
      </c>
      <c r="AJ2561" s="226">
        <v>1.905</v>
      </c>
    </row>
    <row r="2562" spans="1:36" x14ac:dyDescent="0.25">
      <c r="A2562" s="17"/>
      <c r="B2562" s="226" t="s">
        <v>2212</v>
      </c>
      <c r="D2562" s="226">
        <v>64.099000000000004</v>
      </c>
      <c r="E2562" s="226">
        <v>67.409000000000006</v>
      </c>
      <c r="F2562" s="226">
        <v>63.26</v>
      </c>
      <c r="G2562" s="226">
        <v>70.239000000000004</v>
      </c>
      <c r="H2562" s="226">
        <v>73.748000000000005</v>
      </c>
      <c r="I2562" s="226">
        <v>74.418999999999997</v>
      </c>
      <c r="J2562" s="226">
        <v>76.08</v>
      </c>
      <c r="K2562" s="226">
        <v>77.578999999999994</v>
      </c>
      <c r="L2562" s="226">
        <v>78.966999999999999</v>
      </c>
      <c r="M2562" s="226">
        <v>80.414000000000001</v>
      </c>
      <c r="N2562" s="226">
        <v>81.561999999999998</v>
      </c>
      <c r="O2562" s="226">
        <v>83.399000000000001</v>
      </c>
      <c r="P2562" s="226">
        <v>85.016000000000005</v>
      </c>
      <c r="Q2562" s="226">
        <v>86.451999999999998</v>
      </c>
      <c r="R2562" s="226">
        <v>88.116</v>
      </c>
      <c r="S2562" s="226">
        <v>89.667000000000002</v>
      </c>
      <c r="T2562" s="226">
        <v>91.36</v>
      </c>
      <c r="U2562" s="226">
        <v>93.046999999999997</v>
      </c>
      <c r="V2562" s="226">
        <v>94.861000000000004</v>
      </c>
      <c r="W2562" s="226">
        <v>96.712000000000003</v>
      </c>
      <c r="X2562" s="226">
        <v>98.346999999999994</v>
      </c>
      <c r="Y2562" s="226">
        <v>99.906999999999996</v>
      </c>
      <c r="Z2562" s="226">
        <v>101.46</v>
      </c>
      <c r="AA2562" s="226">
        <v>103.13800000000001</v>
      </c>
      <c r="AB2562" s="226">
        <v>105.027</v>
      </c>
      <c r="AC2562" s="226">
        <v>106.914</v>
      </c>
      <c r="AD2562" s="226">
        <v>108.611</v>
      </c>
      <c r="AE2562" s="226">
        <v>110.14100000000001</v>
      </c>
      <c r="AF2562" s="226">
        <v>111.982</v>
      </c>
      <c r="AG2562" s="226">
        <v>113.621</v>
      </c>
      <c r="AH2562" s="226">
        <v>115.18600000000001</v>
      </c>
      <c r="AI2562" s="226">
        <v>116.916</v>
      </c>
      <c r="AJ2562" s="226">
        <v>119.21599999999999</v>
      </c>
    </row>
    <row r="2563" spans="1:36" x14ac:dyDescent="0.25">
      <c r="A2563" s="17"/>
    </row>
    <row r="2564" spans="1:36" x14ac:dyDescent="0.25">
      <c r="A2564" s="17"/>
      <c r="B2564" s="226" t="s">
        <v>2226</v>
      </c>
    </row>
    <row r="2565" spans="1:36" x14ac:dyDescent="0.25">
      <c r="A2565" s="17"/>
    </row>
    <row r="2566" spans="1:36" x14ac:dyDescent="0.25">
      <c r="A2566" s="17"/>
      <c r="B2566" s="226" t="s">
        <v>2227</v>
      </c>
    </row>
    <row r="2567" spans="1:36" x14ac:dyDescent="0.25">
      <c r="A2567" s="17"/>
      <c r="B2567" s="226" t="s">
        <v>2205</v>
      </c>
      <c r="D2567" s="226">
        <v>7.5</v>
      </c>
      <c r="E2567" s="226">
        <v>7.5</v>
      </c>
      <c r="F2567" s="226">
        <v>7</v>
      </c>
      <c r="G2567" s="226">
        <v>7.3</v>
      </c>
      <c r="H2567" s="226">
        <v>7.6</v>
      </c>
      <c r="I2567" s="226">
        <v>7.6</v>
      </c>
      <c r="J2567" s="226">
        <v>7.5</v>
      </c>
      <c r="K2567" s="226">
        <v>7.5</v>
      </c>
      <c r="L2567" s="226">
        <v>7.6</v>
      </c>
      <c r="M2567" s="226">
        <v>7.6</v>
      </c>
      <c r="N2567" s="226">
        <v>7.7</v>
      </c>
      <c r="O2567" s="226">
        <v>7.7</v>
      </c>
      <c r="P2567" s="226">
        <v>7.8</v>
      </c>
      <c r="Q2567" s="226">
        <v>7.9</v>
      </c>
      <c r="R2567" s="226">
        <v>7.9</v>
      </c>
      <c r="S2567" s="226">
        <v>8</v>
      </c>
      <c r="T2567" s="226">
        <v>8.1</v>
      </c>
      <c r="U2567" s="226">
        <v>8.1</v>
      </c>
      <c r="V2567" s="226">
        <v>8.1999999999999993</v>
      </c>
      <c r="W2567" s="226">
        <v>8.3000000000000007</v>
      </c>
      <c r="X2567" s="226">
        <v>8.4</v>
      </c>
      <c r="Y2567" s="226">
        <v>8.5</v>
      </c>
      <c r="Z2567" s="226">
        <v>8.6</v>
      </c>
      <c r="AA2567" s="226">
        <v>8.6999999999999993</v>
      </c>
      <c r="AB2567" s="226">
        <v>8.8000000000000007</v>
      </c>
      <c r="AC2567" s="226">
        <v>8.9</v>
      </c>
      <c r="AD2567" s="226">
        <v>9</v>
      </c>
      <c r="AE2567" s="226">
        <v>9.1</v>
      </c>
      <c r="AF2567" s="226">
        <v>9.1999999999999993</v>
      </c>
      <c r="AG2567" s="226">
        <v>9.3000000000000007</v>
      </c>
      <c r="AH2567" s="226">
        <v>9.4</v>
      </c>
      <c r="AI2567" s="226">
        <v>9.5</v>
      </c>
      <c r="AJ2567" s="226">
        <v>9.6</v>
      </c>
    </row>
    <row r="2568" spans="1:36" x14ac:dyDescent="0.25">
      <c r="A2568" s="17"/>
      <c r="B2568" s="226" t="s">
        <v>2228</v>
      </c>
      <c r="D2568" s="226">
        <v>0</v>
      </c>
      <c r="E2568" s="226">
        <v>0</v>
      </c>
      <c r="F2568" s="226">
        <v>0</v>
      </c>
      <c r="G2568" s="226">
        <v>0</v>
      </c>
      <c r="H2568" s="226">
        <v>0</v>
      </c>
      <c r="I2568" s="226">
        <v>0</v>
      </c>
      <c r="J2568" s="226">
        <v>0</v>
      </c>
      <c r="K2568" s="226">
        <v>0</v>
      </c>
      <c r="L2568" s="226">
        <v>0</v>
      </c>
      <c r="M2568" s="226">
        <v>0</v>
      </c>
      <c r="N2568" s="226">
        <v>0</v>
      </c>
      <c r="O2568" s="226">
        <v>0</v>
      </c>
      <c r="P2568" s="226">
        <v>0</v>
      </c>
      <c r="Q2568" s="226">
        <v>0</v>
      </c>
      <c r="R2568" s="226">
        <v>0</v>
      </c>
      <c r="S2568" s="226">
        <v>0</v>
      </c>
      <c r="T2568" s="226">
        <v>0</v>
      </c>
      <c r="U2568" s="226">
        <v>0</v>
      </c>
      <c r="V2568" s="226">
        <v>0</v>
      </c>
      <c r="W2568" s="226">
        <v>0</v>
      </c>
      <c r="X2568" s="226">
        <v>0</v>
      </c>
      <c r="Y2568" s="226">
        <v>0</v>
      </c>
      <c r="Z2568" s="226">
        <v>0</v>
      </c>
      <c r="AA2568" s="226">
        <v>0</v>
      </c>
      <c r="AB2568" s="226">
        <v>0</v>
      </c>
      <c r="AC2568" s="226">
        <v>0</v>
      </c>
      <c r="AD2568" s="226">
        <v>0</v>
      </c>
      <c r="AE2568" s="226">
        <v>0</v>
      </c>
      <c r="AF2568" s="226">
        <v>0</v>
      </c>
      <c r="AG2568" s="226">
        <v>0</v>
      </c>
      <c r="AH2568" s="226">
        <v>0</v>
      </c>
      <c r="AI2568" s="226">
        <v>0</v>
      </c>
      <c r="AJ2568" s="226">
        <v>0</v>
      </c>
    </row>
    <row r="2569" spans="1:36" x14ac:dyDescent="0.25">
      <c r="A2569" s="17"/>
      <c r="B2569" s="226" t="s">
        <v>307</v>
      </c>
      <c r="D2569" s="226">
        <v>0</v>
      </c>
      <c r="E2569" s="226">
        <v>0</v>
      </c>
      <c r="F2569" s="226">
        <v>0</v>
      </c>
      <c r="G2569" s="226">
        <v>0</v>
      </c>
      <c r="H2569" s="226">
        <v>0</v>
      </c>
      <c r="I2569" s="226">
        <v>0</v>
      </c>
      <c r="J2569" s="226">
        <v>0</v>
      </c>
      <c r="K2569" s="226">
        <v>0</v>
      </c>
      <c r="L2569" s="226">
        <v>0</v>
      </c>
      <c r="M2569" s="226">
        <v>0</v>
      </c>
      <c r="N2569" s="226">
        <v>0</v>
      </c>
      <c r="O2569" s="226">
        <v>0</v>
      </c>
      <c r="P2569" s="226">
        <v>0</v>
      </c>
      <c r="Q2569" s="226">
        <v>0</v>
      </c>
      <c r="R2569" s="226">
        <v>0</v>
      </c>
      <c r="S2569" s="226">
        <v>0</v>
      </c>
      <c r="T2569" s="226">
        <v>0</v>
      </c>
      <c r="U2569" s="226">
        <v>0</v>
      </c>
      <c r="V2569" s="226">
        <v>0</v>
      </c>
      <c r="W2569" s="226">
        <v>0</v>
      </c>
      <c r="X2569" s="226">
        <v>0</v>
      </c>
      <c r="Y2569" s="226">
        <v>0</v>
      </c>
      <c r="Z2569" s="226">
        <v>0</v>
      </c>
      <c r="AA2569" s="226">
        <v>0</v>
      </c>
      <c r="AB2569" s="226">
        <v>0</v>
      </c>
      <c r="AC2569" s="226">
        <v>0</v>
      </c>
      <c r="AD2569" s="226">
        <v>0</v>
      </c>
      <c r="AE2569" s="226">
        <v>0</v>
      </c>
      <c r="AF2569" s="226">
        <v>0</v>
      </c>
      <c r="AG2569" s="226">
        <v>0</v>
      </c>
      <c r="AH2569" s="226">
        <v>0</v>
      </c>
      <c r="AI2569" s="226">
        <v>0</v>
      </c>
      <c r="AJ2569" s="226">
        <v>0</v>
      </c>
    </row>
    <row r="2570" spans="1:36" x14ac:dyDescent="0.25">
      <c r="A2570" s="17"/>
      <c r="B2570" s="226" t="s">
        <v>2207</v>
      </c>
      <c r="D2570" s="226">
        <v>0</v>
      </c>
      <c r="E2570" s="226">
        <v>0</v>
      </c>
      <c r="F2570" s="226">
        <v>0</v>
      </c>
      <c r="G2570" s="226">
        <v>0</v>
      </c>
      <c r="H2570" s="226">
        <v>0</v>
      </c>
      <c r="I2570" s="226">
        <v>0</v>
      </c>
      <c r="J2570" s="226">
        <v>0</v>
      </c>
      <c r="K2570" s="226">
        <v>0</v>
      </c>
      <c r="L2570" s="226">
        <v>0</v>
      </c>
      <c r="M2570" s="226">
        <v>0</v>
      </c>
      <c r="N2570" s="226">
        <v>0</v>
      </c>
      <c r="O2570" s="226">
        <v>0</v>
      </c>
      <c r="P2570" s="226">
        <v>0</v>
      </c>
      <c r="Q2570" s="226">
        <v>0</v>
      </c>
      <c r="R2570" s="226">
        <v>0</v>
      </c>
      <c r="S2570" s="226">
        <v>0</v>
      </c>
      <c r="T2570" s="226">
        <v>0</v>
      </c>
      <c r="U2570" s="226">
        <v>0</v>
      </c>
      <c r="V2570" s="226">
        <v>0</v>
      </c>
      <c r="W2570" s="226">
        <v>0</v>
      </c>
      <c r="X2570" s="226">
        <v>0</v>
      </c>
      <c r="Y2570" s="226">
        <v>0</v>
      </c>
      <c r="Z2570" s="226">
        <v>0</v>
      </c>
      <c r="AA2570" s="226">
        <v>0</v>
      </c>
      <c r="AB2570" s="226">
        <v>0</v>
      </c>
      <c r="AC2570" s="226">
        <v>0</v>
      </c>
      <c r="AD2570" s="226">
        <v>0</v>
      </c>
      <c r="AE2570" s="226">
        <v>0</v>
      </c>
      <c r="AF2570" s="226">
        <v>0</v>
      </c>
      <c r="AG2570" s="226">
        <v>0</v>
      </c>
      <c r="AH2570" s="226">
        <v>0</v>
      </c>
      <c r="AI2570" s="226">
        <v>0</v>
      </c>
      <c r="AJ2570" s="226">
        <v>0</v>
      </c>
    </row>
    <row r="2571" spans="1:36" x14ac:dyDescent="0.25">
      <c r="A2571" s="17"/>
      <c r="B2571" s="226" t="s">
        <v>2208</v>
      </c>
      <c r="D2571" s="226">
        <v>0</v>
      </c>
      <c r="E2571" s="226">
        <v>0</v>
      </c>
      <c r="F2571" s="226">
        <v>0</v>
      </c>
      <c r="G2571" s="226">
        <v>0</v>
      </c>
      <c r="H2571" s="226">
        <v>0</v>
      </c>
      <c r="I2571" s="226">
        <v>0</v>
      </c>
      <c r="J2571" s="226">
        <v>0</v>
      </c>
      <c r="K2571" s="226">
        <v>0</v>
      </c>
      <c r="L2571" s="226">
        <v>0</v>
      </c>
      <c r="M2571" s="226">
        <v>0</v>
      </c>
      <c r="N2571" s="226">
        <v>0</v>
      </c>
      <c r="O2571" s="226">
        <v>0</v>
      </c>
      <c r="P2571" s="226">
        <v>0</v>
      </c>
      <c r="Q2571" s="226">
        <v>0</v>
      </c>
      <c r="R2571" s="226">
        <v>0</v>
      </c>
      <c r="S2571" s="226">
        <v>0</v>
      </c>
      <c r="T2571" s="226">
        <v>0</v>
      </c>
      <c r="U2571" s="226">
        <v>0</v>
      </c>
      <c r="V2571" s="226">
        <v>0</v>
      </c>
      <c r="W2571" s="226">
        <v>0</v>
      </c>
      <c r="X2571" s="226">
        <v>0</v>
      </c>
      <c r="Y2571" s="226">
        <v>0</v>
      </c>
      <c r="Z2571" s="226">
        <v>0</v>
      </c>
      <c r="AA2571" s="226">
        <v>0</v>
      </c>
      <c r="AB2571" s="226">
        <v>0</v>
      </c>
      <c r="AC2571" s="226">
        <v>0</v>
      </c>
      <c r="AD2571" s="226">
        <v>0</v>
      </c>
      <c r="AE2571" s="226">
        <v>0</v>
      </c>
      <c r="AF2571" s="226">
        <v>0</v>
      </c>
      <c r="AG2571" s="226">
        <v>0</v>
      </c>
      <c r="AH2571" s="226">
        <v>0</v>
      </c>
      <c r="AI2571" s="226">
        <v>0</v>
      </c>
      <c r="AJ2571" s="226">
        <v>0</v>
      </c>
    </row>
    <row r="2572" spans="1:36" x14ac:dyDescent="0.25">
      <c r="A2572" s="17"/>
      <c r="B2572" s="226" t="s">
        <v>156</v>
      </c>
      <c r="D2572" s="226">
        <v>0</v>
      </c>
      <c r="E2572" s="226">
        <v>0</v>
      </c>
      <c r="F2572" s="226">
        <v>0</v>
      </c>
      <c r="G2572" s="226">
        <v>0</v>
      </c>
      <c r="H2572" s="226">
        <v>0</v>
      </c>
      <c r="I2572" s="226">
        <v>0</v>
      </c>
      <c r="J2572" s="226">
        <v>0</v>
      </c>
      <c r="K2572" s="226">
        <v>0</v>
      </c>
      <c r="L2572" s="226">
        <v>0</v>
      </c>
      <c r="M2572" s="226">
        <v>0</v>
      </c>
      <c r="N2572" s="226">
        <v>0</v>
      </c>
      <c r="O2572" s="226">
        <v>0</v>
      </c>
      <c r="P2572" s="226">
        <v>0</v>
      </c>
      <c r="Q2572" s="226">
        <v>0</v>
      </c>
      <c r="R2572" s="226">
        <v>0</v>
      </c>
      <c r="S2572" s="226">
        <v>0</v>
      </c>
      <c r="T2572" s="226">
        <v>0</v>
      </c>
      <c r="U2572" s="226">
        <v>0</v>
      </c>
      <c r="V2572" s="226">
        <v>0</v>
      </c>
      <c r="W2572" s="226">
        <v>0</v>
      </c>
      <c r="X2572" s="226">
        <v>0</v>
      </c>
      <c r="Y2572" s="226">
        <v>0</v>
      </c>
      <c r="Z2572" s="226">
        <v>0</v>
      </c>
      <c r="AA2572" s="226">
        <v>0</v>
      </c>
      <c r="AB2572" s="226">
        <v>0</v>
      </c>
      <c r="AC2572" s="226">
        <v>0</v>
      </c>
      <c r="AD2572" s="226">
        <v>0</v>
      </c>
      <c r="AE2572" s="226">
        <v>0</v>
      </c>
      <c r="AF2572" s="226">
        <v>0</v>
      </c>
      <c r="AG2572" s="226">
        <v>0</v>
      </c>
      <c r="AH2572" s="226">
        <v>0</v>
      </c>
      <c r="AI2572" s="226">
        <v>0</v>
      </c>
      <c r="AJ2572" s="226">
        <v>0</v>
      </c>
    </row>
    <row r="2573" spans="1:36" x14ac:dyDescent="0.25">
      <c r="A2573" s="17"/>
      <c r="B2573" s="226" t="s">
        <v>152</v>
      </c>
      <c r="D2573" s="226">
        <v>0</v>
      </c>
      <c r="E2573" s="226">
        <v>0</v>
      </c>
      <c r="F2573" s="226">
        <v>0</v>
      </c>
      <c r="G2573" s="226">
        <v>0</v>
      </c>
      <c r="H2573" s="226">
        <v>0</v>
      </c>
      <c r="I2573" s="226">
        <v>0</v>
      </c>
      <c r="J2573" s="226">
        <v>0</v>
      </c>
      <c r="K2573" s="226">
        <v>0</v>
      </c>
      <c r="L2573" s="226">
        <v>0</v>
      </c>
      <c r="M2573" s="226">
        <v>0</v>
      </c>
      <c r="N2573" s="226">
        <v>0</v>
      </c>
      <c r="O2573" s="226">
        <v>0</v>
      </c>
      <c r="P2573" s="226">
        <v>0</v>
      </c>
      <c r="Q2573" s="226">
        <v>0</v>
      </c>
      <c r="R2573" s="226">
        <v>0</v>
      </c>
      <c r="S2573" s="226">
        <v>0</v>
      </c>
      <c r="T2573" s="226">
        <v>0</v>
      </c>
      <c r="U2573" s="226">
        <v>0</v>
      </c>
      <c r="V2573" s="226">
        <v>0</v>
      </c>
      <c r="W2573" s="226">
        <v>0</v>
      </c>
      <c r="X2573" s="226">
        <v>0</v>
      </c>
      <c r="Y2573" s="226">
        <v>0</v>
      </c>
      <c r="Z2573" s="226">
        <v>0</v>
      </c>
      <c r="AA2573" s="226">
        <v>0</v>
      </c>
      <c r="AB2573" s="226">
        <v>0</v>
      </c>
      <c r="AC2573" s="226">
        <v>0</v>
      </c>
      <c r="AD2573" s="226">
        <v>0</v>
      </c>
      <c r="AE2573" s="226">
        <v>0</v>
      </c>
      <c r="AF2573" s="226">
        <v>0</v>
      </c>
      <c r="AG2573" s="226">
        <v>0</v>
      </c>
      <c r="AH2573" s="226">
        <v>0</v>
      </c>
      <c r="AI2573" s="226">
        <v>0</v>
      </c>
      <c r="AJ2573" s="226">
        <v>0</v>
      </c>
    </row>
    <row r="2574" spans="1:36" x14ac:dyDescent="0.25">
      <c r="A2574" s="17"/>
      <c r="B2574" s="226" t="s">
        <v>2212</v>
      </c>
      <c r="D2574" s="226">
        <v>7.5</v>
      </c>
      <c r="E2574" s="226">
        <v>7.5</v>
      </c>
      <c r="F2574" s="226">
        <v>7</v>
      </c>
      <c r="G2574" s="226">
        <v>7.3</v>
      </c>
      <c r="H2574" s="226">
        <v>7.6</v>
      </c>
      <c r="I2574" s="226">
        <v>7.6</v>
      </c>
      <c r="J2574" s="226">
        <v>7.5</v>
      </c>
      <c r="K2574" s="226">
        <v>7.5</v>
      </c>
      <c r="L2574" s="226">
        <v>7.6</v>
      </c>
      <c r="M2574" s="226">
        <v>7.6</v>
      </c>
      <c r="N2574" s="226">
        <v>7.7</v>
      </c>
      <c r="O2574" s="226">
        <v>7.7</v>
      </c>
      <c r="P2574" s="226">
        <v>7.8</v>
      </c>
      <c r="Q2574" s="226">
        <v>7.9</v>
      </c>
      <c r="R2574" s="226">
        <v>7.9</v>
      </c>
      <c r="S2574" s="226">
        <v>8</v>
      </c>
      <c r="T2574" s="226">
        <v>8.1</v>
      </c>
      <c r="U2574" s="226">
        <v>8.1</v>
      </c>
      <c r="V2574" s="226">
        <v>8.1999999999999993</v>
      </c>
      <c r="W2574" s="226">
        <v>8.3000000000000007</v>
      </c>
      <c r="X2574" s="226">
        <v>8.4</v>
      </c>
      <c r="Y2574" s="226">
        <v>8.5</v>
      </c>
      <c r="Z2574" s="226">
        <v>8.6</v>
      </c>
      <c r="AA2574" s="226">
        <v>8.6999999999999993</v>
      </c>
      <c r="AB2574" s="226">
        <v>8.8000000000000007</v>
      </c>
      <c r="AC2574" s="226">
        <v>8.9</v>
      </c>
      <c r="AD2574" s="226">
        <v>9</v>
      </c>
      <c r="AE2574" s="226">
        <v>9.1</v>
      </c>
      <c r="AF2574" s="226">
        <v>9.1999999999999993</v>
      </c>
      <c r="AG2574" s="226">
        <v>9.3000000000000007</v>
      </c>
      <c r="AH2574" s="226">
        <v>9.4</v>
      </c>
      <c r="AI2574" s="226">
        <v>9.5</v>
      </c>
      <c r="AJ2574" s="226">
        <v>9.6</v>
      </c>
    </row>
    <row r="2575" spans="1:36" x14ac:dyDescent="0.25">
      <c r="A2575" s="17"/>
    </row>
    <row r="2576" spans="1:36" x14ac:dyDescent="0.25">
      <c r="A2576" s="17"/>
    </row>
    <row r="2577" spans="1:36" x14ac:dyDescent="0.25">
      <c r="A2577" s="17"/>
      <c r="B2577" s="226" t="s">
        <v>2229</v>
      </c>
    </row>
    <row r="2578" spans="1:36" x14ac:dyDescent="0.25">
      <c r="A2578" s="17"/>
      <c r="B2578" s="226" t="s">
        <v>238</v>
      </c>
      <c r="D2578" s="226">
        <v>1.9</v>
      </c>
      <c r="E2578" s="226">
        <v>1.9</v>
      </c>
      <c r="F2578" s="226">
        <v>1.8</v>
      </c>
      <c r="G2578" s="226">
        <v>1.9</v>
      </c>
      <c r="H2578" s="226">
        <v>1.9</v>
      </c>
      <c r="I2578" s="226">
        <v>1.9</v>
      </c>
      <c r="J2578" s="226">
        <v>1.9</v>
      </c>
      <c r="K2578" s="226">
        <v>1.9</v>
      </c>
      <c r="L2578" s="226">
        <v>1.9</v>
      </c>
      <c r="M2578" s="226">
        <v>1.9</v>
      </c>
      <c r="N2578" s="226">
        <v>2</v>
      </c>
      <c r="O2578" s="226">
        <v>2</v>
      </c>
      <c r="P2578" s="226">
        <v>2</v>
      </c>
      <c r="Q2578" s="226">
        <v>2</v>
      </c>
      <c r="R2578" s="226">
        <v>2</v>
      </c>
      <c r="S2578" s="226">
        <v>2</v>
      </c>
      <c r="T2578" s="226">
        <v>2.1</v>
      </c>
      <c r="U2578" s="226">
        <v>2.1</v>
      </c>
      <c r="V2578" s="226">
        <v>2.1</v>
      </c>
      <c r="W2578" s="226">
        <v>2.1</v>
      </c>
      <c r="X2578" s="226">
        <v>2.1</v>
      </c>
      <c r="Y2578" s="226">
        <v>2.2000000000000002</v>
      </c>
      <c r="Z2578" s="226">
        <v>2.2000000000000002</v>
      </c>
      <c r="AA2578" s="226">
        <v>2.2000000000000002</v>
      </c>
      <c r="AB2578" s="226">
        <v>2.2000000000000002</v>
      </c>
      <c r="AC2578" s="226">
        <v>2.2999999999999998</v>
      </c>
      <c r="AD2578" s="226">
        <v>2.2999999999999998</v>
      </c>
      <c r="AE2578" s="226">
        <v>2.2999999999999998</v>
      </c>
      <c r="AF2578" s="226">
        <v>2.4</v>
      </c>
      <c r="AG2578" s="226">
        <v>2.4</v>
      </c>
      <c r="AH2578" s="226">
        <v>2.4</v>
      </c>
      <c r="AI2578" s="226">
        <v>2.4</v>
      </c>
      <c r="AJ2578" s="226">
        <v>2.5</v>
      </c>
    </row>
    <row r="2579" spans="1:36" x14ac:dyDescent="0.25">
      <c r="A2579" s="17"/>
      <c r="B2579" s="226" t="s">
        <v>239</v>
      </c>
      <c r="D2579" s="226">
        <v>0</v>
      </c>
      <c r="E2579" s="226">
        <v>0</v>
      </c>
      <c r="F2579" s="226">
        <v>0</v>
      </c>
      <c r="G2579" s="226">
        <v>0</v>
      </c>
      <c r="H2579" s="226">
        <v>0</v>
      </c>
      <c r="I2579" s="226">
        <v>0</v>
      </c>
      <c r="J2579" s="226">
        <v>0</v>
      </c>
      <c r="K2579" s="226">
        <v>0</v>
      </c>
      <c r="L2579" s="226">
        <v>0</v>
      </c>
      <c r="M2579" s="226">
        <v>0</v>
      </c>
      <c r="N2579" s="226">
        <v>0</v>
      </c>
      <c r="O2579" s="226">
        <v>0</v>
      </c>
      <c r="P2579" s="226">
        <v>0</v>
      </c>
      <c r="Q2579" s="226">
        <v>0</v>
      </c>
      <c r="R2579" s="226">
        <v>0</v>
      </c>
      <c r="S2579" s="226">
        <v>0</v>
      </c>
      <c r="T2579" s="226">
        <v>0</v>
      </c>
      <c r="U2579" s="226">
        <v>0</v>
      </c>
      <c r="V2579" s="226">
        <v>0</v>
      </c>
      <c r="W2579" s="226">
        <v>0</v>
      </c>
      <c r="X2579" s="226">
        <v>0</v>
      </c>
      <c r="Y2579" s="226">
        <v>0</v>
      </c>
      <c r="Z2579" s="226">
        <v>0</v>
      </c>
      <c r="AA2579" s="226">
        <v>0</v>
      </c>
      <c r="AB2579" s="226">
        <v>0</v>
      </c>
      <c r="AC2579" s="226">
        <v>0</v>
      </c>
      <c r="AD2579" s="226">
        <v>0</v>
      </c>
      <c r="AE2579" s="226">
        <v>0</v>
      </c>
      <c r="AF2579" s="226">
        <v>0</v>
      </c>
      <c r="AG2579" s="226">
        <v>0</v>
      </c>
      <c r="AH2579" s="226">
        <v>0</v>
      </c>
      <c r="AI2579" s="226">
        <v>0</v>
      </c>
      <c r="AJ2579" s="226">
        <v>0</v>
      </c>
    </row>
    <row r="2580" spans="1:36" x14ac:dyDescent="0.25">
      <c r="A2580" s="17"/>
      <c r="B2580" s="226" t="s">
        <v>158</v>
      </c>
      <c r="D2580" s="226">
        <v>0</v>
      </c>
      <c r="E2580" s="226">
        <v>0</v>
      </c>
      <c r="F2580" s="226">
        <v>0</v>
      </c>
      <c r="G2580" s="226">
        <v>0</v>
      </c>
      <c r="H2580" s="226">
        <v>0</v>
      </c>
      <c r="I2580" s="226">
        <v>0</v>
      </c>
      <c r="J2580" s="226">
        <v>0</v>
      </c>
      <c r="K2580" s="226">
        <v>0</v>
      </c>
      <c r="L2580" s="226">
        <v>0</v>
      </c>
      <c r="M2580" s="226">
        <v>0</v>
      </c>
      <c r="N2580" s="226">
        <v>0</v>
      </c>
      <c r="O2580" s="226">
        <v>0</v>
      </c>
      <c r="P2580" s="226">
        <v>0</v>
      </c>
      <c r="Q2580" s="226">
        <v>0</v>
      </c>
      <c r="R2580" s="226">
        <v>0</v>
      </c>
      <c r="S2580" s="226">
        <v>0</v>
      </c>
      <c r="T2580" s="226">
        <v>0</v>
      </c>
      <c r="U2580" s="226">
        <v>0</v>
      </c>
      <c r="V2580" s="226">
        <v>0</v>
      </c>
      <c r="W2580" s="226">
        <v>0</v>
      </c>
      <c r="X2580" s="226">
        <v>0</v>
      </c>
      <c r="Y2580" s="226">
        <v>0</v>
      </c>
      <c r="Z2580" s="226">
        <v>0</v>
      </c>
      <c r="AA2580" s="226">
        <v>0</v>
      </c>
      <c r="AB2580" s="226">
        <v>0</v>
      </c>
      <c r="AC2580" s="226">
        <v>0</v>
      </c>
      <c r="AD2580" s="226">
        <v>0</v>
      </c>
      <c r="AE2580" s="226">
        <v>0</v>
      </c>
      <c r="AF2580" s="226">
        <v>0</v>
      </c>
      <c r="AG2580" s="226">
        <v>0</v>
      </c>
      <c r="AH2580" s="226">
        <v>0</v>
      </c>
      <c r="AI2580" s="226">
        <v>0</v>
      </c>
      <c r="AJ2580" s="226">
        <v>0</v>
      </c>
    </row>
    <row r="2581" spans="1:36" x14ac:dyDescent="0.25">
      <c r="A2581" s="17"/>
      <c r="B2581" s="226" t="s">
        <v>2230</v>
      </c>
      <c r="D2581" s="226">
        <v>0</v>
      </c>
      <c r="E2581" s="226">
        <v>0</v>
      </c>
      <c r="F2581" s="226">
        <v>0</v>
      </c>
      <c r="G2581" s="226">
        <v>0</v>
      </c>
      <c r="H2581" s="226">
        <v>0</v>
      </c>
      <c r="I2581" s="226">
        <v>0</v>
      </c>
      <c r="J2581" s="226">
        <v>0</v>
      </c>
      <c r="K2581" s="226">
        <v>0</v>
      </c>
      <c r="L2581" s="226">
        <v>0</v>
      </c>
      <c r="M2581" s="226">
        <v>0</v>
      </c>
      <c r="N2581" s="226">
        <v>0</v>
      </c>
      <c r="O2581" s="226">
        <v>0</v>
      </c>
      <c r="P2581" s="226">
        <v>0</v>
      </c>
      <c r="Q2581" s="226">
        <v>0</v>
      </c>
      <c r="R2581" s="226">
        <v>0</v>
      </c>
      <c r="S2581" s="226">
        <v>0</v>
      </c>
      <c r="T2581" s="226">
        <v>0</v>
      </c>
      <c r="U2581" s="226">
        <v>0</v>
      </c>
      <c r="V2581" s="226">
        <v>0</v>
      </c>
      <c r="W2581" s="226">
        <v>0</v>
      </c>
      <c r="X2581" s="226">
        <v>0</v>
      </c>
      <c r="Y2581" s="226">
        <v>0</v>
      </c>
      <c r="Z2581" s="226">
        <v>0</v>
      </c>
      <c r="AA2581" s="226">
        <v>0</v>
      </c>
      <c r="AB2581" s="226">
        <v>0</v>
      </c>
      <c r="AC2581" s="226">
        <v>0</v>
      </c>
      <c r="AD2581" s="226">
        <v>0</v>
      </c>
      <c r="AE2581" s="226">
        <v>0</v>
      </c>
      <c r="AF2581" s="226">
        <v>0</v>
      </c>
      <c r="AG2581" s="226">
        <v>0</v>
      </c>
      <c r="AH2581" s="226">
        <v>0</v>
      </c>
      <c r="AI2581" s="226">
        <v>0</v>
      </c>
      <c r="AJ2581" s="226">
        <v>0</v>
      </c>
    </row>
    <row r="2582" spans="1:36" x14ac:dyDescent="0.25">
      <c r="A2582" s="17"/>
      <c r="B2582" s="226" t="s">
        <v>2231</v>
      </c>
      <c r="D2582" s="226">
        <v>0</v>
      </c>
      <c r="E2582" s="226">
        <v>0</v>
      </c>
      <c r="F2582" s="226">
        <v>0</v>
      </c>
      <c r="G2582" s="226">
        <v>0</v>
      </c>
      <c r="H2582" s="226">
        <v>0</v>
      </c>
      <c r="I2582" s="226">
        <v>0</v>
      </c>
      <c r="J2582" s="226">
        <v>0</v>
      </c>
      <c r="K2582" s="226">
        <v>0</v>
      </c>
      <c r="L2582" s="226">
        <v>0</v>
      </c>
      <c r="M2582" s="226">
        <v>0</v>
      </c>
      <c r="N2582" s="226">
        <v>0</v>
      </c>
      <c r="O2582" s="226">
        <v>0</v>
      </c>
      <c r="P2582" s="226">
        <v>0</v>
      </c>
      <c r="Q2582" s="226">
        <v>0</v>
      </c>
      <c r="R2582" s="226">
        <v>0</v>
      </c>
      <c r="S2582" s="226">
        <v>0</v>
      </c>
      <c r="T2582" s="226">
        <v>0</v>
      </c>
      <c r="U2582" s="226">
        <v>0</v>
      </c>
      <c r="V2582" s="226">
        <v>0</v>
      </c>
      <c r="W2582" s="226">
        <v>0</v>
      </c>
      <c r="X2582" s="226">
        <v>0</v>
      </c>
      <c r="Y2582" s="226">
        <v>0</v>
      </c>
      <c r="Z2582" s="226">
        <v>0</v>
      </c>
      <c r="AA2582" s="226">
        <v>0</v>
      </c>
      <c r="AB2582" s="226">
        <v>0</v>
      </c>
      <c r="AC2582" s="226">
        <v>0</v>
      </c>
      <c r="AD2582" s="226">
        <v>0</v>
      </c>
      <c r="AE2582" s="226">
        <v>0</v>
      </c>
      <c r="AF2582" s="226">
        <v>0</v>
      </c>
      <c r="AG2582" s="226">
        <v>0</v>
      </c>
      <c r="AH2582" s="226">
        <v>0</v>
      </c>
      <c r="AI2582" s="226">
        <v>0</v>
      </c>
      <c r="AJ2582" s="226">
        <v>0</v>
      </c>
    </row>
    <row r="2583" spans="1:36" x14ac:dyDescent="0.25">
      <c r="A2583" s="17"/>
      <c r="B2583" s="226" t="s">
        <v>156</v>
      </c>
      <c r="D2583" s="226">
        <v>0</v>
      </c>
      <c r="E2583" s="226">
        <v>0</v>
      </c>
      <c r="F2583" s="226">
        <v>0</v>
      </c>
      <c r="G2583" s="226">
        <v>0</v>
      </c>
      <c r="H2583" s="226">
        <v>0</v>
      </c>
      <c r="I2583" s="226">
        <v>0</v>
      </c>
      <c r="J2583" s="226">
        <v>0</v>
      </c>
      <c r="K2583" s="226">
        <v>0</v>
      </c>
      <c r="L2583" s="226">
        <v>0</v>
      </c>
      <c r="M2583" s="226">
        <v>0</v>
      </c>
      <c r="N2583" s="226">
        <v>0</v>
      </c>
      <c r="O2583" s="226">
        <v>0</v>
      </c>
      <c r="P2583" s="226">
        <v>0</v>
      </c>
      <c r="Q2583" s="226">
        <v>0</v>
      </c>
      <c r="R2583" s="226">
        <v>0</v>
      </c>
      <c r="S2583" s="226">
        <v>0</v>
      </c>
      <c r="T2583" s="226">
        <v>0</v>
      </c>
      <c r="U2583" s="226">
        <v>0</v>
      </c>
      <c r="V2583" s="226">
        <v>0</v>
      </c>
      <c r="W2583" s="226">
        <v>0</v>
      </c>
      <c r="X2583" s="226">
        <v>0</v>
      </c>
      <c r="Y2583" s="226">
        <v>0</v>
      </c>
      <c r="Z2583" s="226">
        <v>0</v>
      </c>
      <c r="AA2583" s="226">
        <v>0</v>
      </c>
      <c r="AB2583" s="226">
        <v>0</v>
      </c>
      <c r="AC2583" s="226">
        <v>0</v>
      </c>
      <c r="AD2583" s="226">
        <v>0</v>
      </c>
      <c r="AE2583" s="226">
        <v>0</v>
      </c>
      <c r="AF2583" s="226">
        <v>0</v>
      </c>
      <c r="AG2583" s="226">
        <v>0</v>
      </c>
      <c r="AH2583" s="226">
        <v>0</v>
      </c>
      <c r="AI2583" s="226">
        <v>0</v>
      </c>
      <c r="AJ2583" s="226">
        <v>0</v>
      </c>
    </row>
    <row r="2584" spans="1:36" x14ac:dyDescent="0.25">
      <c r="A2584" s="17"/>
      <c r="B2584" s="226" t="s">
        <v>2232</v>
      </c>
      <c r="D2584" s="226">
        <v>0</v>
      </c>
      <c r="E2584" s="226">
        <v>0</v>
      </c>
      <c r="F2584" s="226">
        <v>0</v>
      </c>
      <c r="G2584" s="226">
        <v>0</v>
      </c>
      <c r="H2584" s="226">
        <v>0</v>
      </c>
      <c r="I2584" s="226">
        <v>0</v>
      </c>
      <c r="J2584" s="226">
        <v>0</v>
      </c>
      <c r="K2584" s="226">
        <v>0</v>
      </c>
      <c r="L2584" s="226">
        <v>0</v>
      </c>
      <c r="M2584" s="226">
        <v>0</v>
      </c>
      <c r="N2584" s="226">
        <v>0</v>
      </c>
      <c r="O2584" s="226">
        <v>0</v>
      </c>
      <c r="P2584" s="226">
        <v>0</v>
      </c>
      <c r="Q2584" s="226">
        <v>0</v>
      </c>
      <c r="R2584" s="226">
        <v>0</v>
      </c>
      <c r="S2584" s="226">
        <v>0</v>
      </c>
      <c r="T2584" s="226">
        <v>0</v>
      </c>
      <c r="U2584" s="226">
        <v>0</v>
      </c>
      <c r="V2584" s="226">
        <v>0</v>
      </c>
      <c r="W2584" s="226">
        <v>0</v>
      </c>
      <c r="X2584" s="226">
        <v>0</v>
      </c>
      <c r="Y2584" s="226">
        <v>0</v>
      </c>
      <c r="Z2584" s="226">
        <v>0</v>
      </c>
      <c r="AA2584" s="226">
        <v>0</v>
      </c>
      <c r="AB2584" s="226">
        <v>0</v>
      </c>
      <c r="AC2584" s="226">
        <v>0</v>
      </c>
      <c r="AD2584" s="226">
        <v>0</v>
      </c>
      <c r="AE2584" s="226">
        <v>0</v>
      </c>
      <c r="AF2584" s="226">
        <v>0</v>
      </c>
      <c r="AG2584" s="226">
        <v>0</v>
      </c>
      <c r="AH2584" s="226">
        <v>0</v>
      </c>
      <c r="AI2584" s="226">
        <v>0</v>
      </c>
      <c r="AJ2584" s="226">
        <v>0</v>
      </c>
    </row>
    <row r="2585" spans="1:36" x14ac:dyDescent="0.25">
      <c r="A2585" s="17"/>
      <c r="B2585" s="226" t="s">
        <v>2233</v>
      </c>
      <c r="D2585" s="226">
        <v>0</v>
      </c>
      <c r="E2585" s="226">
        <v>0</v>
      </c>
      <c r="F2585" s="226">
        <v>0</v>
      </c>
      <c r="G2585" s="226">
        <v>0</v>
      </c>
      <c r="H2585" s="226">
        <v>0</v>
      </c>
      <c r="I2585" s="226">
        <v>0</v>
      </c>
      <c r="J2585" s="226">
        <v>0</v>
      </c>
      <c r="K2585" s="226">
        <v>0</v>
      </c>
      <c r="L2585" s="226">
        <v>0</v>
      </c>
      <c r="M2585" s="226">
        <v>0</v>
      </c>
      <c r="N2585" s="226">
        <v>0</v>
      </c>
      <c r="O2585" s="226">
        <v>0</v>
      </c>
      <c r="P2585" s="226">
        <v>0</v>
      </c>
      <c r="Q2585" s="226">
        <v>0</v>
      </c>
      <c r="R2585" s="226">
        <v>0</v>
      </c>
      <c r="S2585" s="226">
        <v>0</v>
      </c>
      <c r="T2585" s="226">
        <v>0</v>
      </c>
      <c r="U2585" s="226">
        <v>0</v>
      </c>
      <c r="V2585" s="226">
        <v>0</v>
      </c>
      <c r="W2585" s="226">
        <v>0</v>
      </c>
      <c r="X2585" s="226">
        <v>0</v>
      </c>
      <c r="Y2585" s="226">
        <v>0</v>
      </c>
      <c r="Z2585" s="226">
        <v>0</v>
      </c>
      <c r="AA2585" s="226">
        <v>0</v>
      </c>
      <c r="AB2585" s="226">
        <v>0</v>
      </c>
      <c r="AC2585" s="226">
        <v>0</v>
      </c>
      <c r="AD2585" s="226">
        <v>0</v>
      </c>
      <c r="AE2585" s="226">
        <v>0</v>
      </c>
      <c r="AF2585" s="226">
        <v>0</v>
      </c>
      <c r="AG2585" s="226">
        <v>0</v>
      </c>
      <c r="AH2585" s="226">
        <v>0</v>
      </c>
      <c r="AI2585" s="226">
        <v>0</v>
      </c>
      <c r="AJ2585" s="226">
        <v>0</v>
      </c>
    </row>
    <row r="2586" spans="1:36" x14ac:dyDescent="0.25">
      <c r="A2586" s="17"/>
      <c r="B2586" s="226" t="s">
        <v>2234</v>
      </c>
      <c r="D2586" s="226">
        <v>0</v>
      </c>
      <c r="E2586" s="226">
        <v>0</v>
      </c>
      <c r="F2586" s="226">
        <v>0</v>
      </c>
      <c r="G2586" s="226">
        <v>0</v>
      </c>
      <c r="H2586" s="226">
        <v>0</v>
      </c>
      <c r="I2586" s="226">
        <v>0</v>
      </c>
      <c r="J2586" s="226">
        <v>0</v>
      </c>
      <c r="K2586" s="226">
        <v>0</v>
      </c>
      <c r="L2586" s="226">
        <v>0</v>
      </c>
      <c r="M2586" s="226">
        <v>0</v>
      </c>
      <c r="N2586" s="226">
        <v>0</v>
      </c>
      <c r="O2586" s="226">
        <v>0</v>
      </c>
      <c r="P2586" s="226">
        <v>0</v>
      </c>
      <c r="Q2586" s="226">
        <v>0</v>
      </c>
      <c r="R2586" s="226">
        <v>0</v>
      </c>
      <c r="S2586" s="226">
        <v>0</v>
      </c>
      <c r="T2586" s="226">
        <v>0</v>
      </c>
      <c r="U2586" s="226">
        <v>0</v>
      </c>
      <c r="V2586" s="226">
        <v>0</v>
      </c>
      <c r="W2586" s="226">
        <v>0</v>
      </c>
      <c r="X2586" s="226">
        <v>0</v>
      </c>
      <c r="Y2586" s="226">
        <v>0</v>
      </c>
      <c r="Z2586" s="226">
        <v>0</v>
      </c>
      <c r="AA2586" s="226">
        <v>0</v>
      </c>
      <c r="AB2586" s="226">
        <v>0</v>
      </c>
      <c r="AC2586" s="226">
        <v>0</v>
      </c>
      <c r="AD2586" s="226">
        <v>0</v>
      </c>
      <c r="AE2586" s="226">
        <v>0</v>
      </c>
      <c r="AF2586" s="226">
        <v>0</v>
      </c>
      <c r="AG2586" s="226">
        <v>0</v>
      </c>
      <c r="AH2586" s="226">
        <v>0</v>
      </c>
      <c r="AI2586" s="226">
        <v>0</v>
      </c>
      <c r="AJ2586" s="226">
        <v>0</v>
      </c>
    </row>
    <row r="2587" spans="1:36" x14ac:dyDescent="0.25">
      <c r="A2587" s="17"/>
      <c r="B2587" s="226" t="s">
        <v>2235</v>
      </c>
    </row>
    <row r="2588" spans="1:36" x14ac:dyDescent="0.25">
      <c r="A2588" s="17"/>
      <c r="B2588" s="226" t="s">
        <v>238</v>
      </c>
      <c r="D2588" s="226">
        <v>5.7</v>
      </c>
      <c r="E2588" s="226">
        <v>5.7</v>
      </c>
      <c r="F2588" s="226">
        <v>5.4</v>
      </c>
      <c r="G2588" s="226">
        <v>5.6</v>
      </c>
      <c r="H2588" s="226">
        <v>5.8</v>
      </c>
      <c r="I2588" s="226">
        <v>5.8</v>
      </c>
      <c r="J2588" s="226">
        <v>5.8</v>
      </c>
      <c r="K2588" s="226">
        <v>5.7</v>
      </c>
      <c r="L2588" s="226">
        <v>5.8</v>
      </c>
      <c r="M2588" s="226">
        <v>5.8</v>
      </c>
      <c r="N2588" s="226">
        <v>5.9</v>
      </c>
      <c r="O2588" s="226">
        <v>5.9</v>
      </c>
      <c r="P2588" s="226">
        <v>6</v>
      </c>
      <c r="Q2588" s="226">
        <v>6</v>
      </c>
      <c r="R2588" s="226">
        <v>6.1</v>
      </c>
      <c r="S2588" s="226">
        <v>6.1</v>
      </c>
      <c r="T2588" s="226">
        <v>6.2</v>
      </c>
      <c r="U2588" s="226">
        <v>6.2</v>
      </c>
      <c r="V2588" s="226">
        <v>6.3</v>
      </c>
      <c r="W2588" s="226">
        <v>6.4</v>
      </c>
      <c r="X2588" s="226">
        <v>6.4</v>
      </c>
      <c r="Y2588" s="226">
        <v>6.5</v>
      </c>
      <c r="Z2588" s="226">
        <v>6.6</v>
      </c>
      <c r="AA2588" s="226">
        <v>6.6</v>
      </c>
      <c r="AB2588" s="226">
        <v>6.7</v>
      </c>
      <c r="AC2588" s="226">
        <v>6.8</v>
      </c>
      <c r="AD2588" s="226">
        <v>6.9</v>
      </c>
      <c r="AE2588" s="226">
        <v>7</v>
      </c>
      <c r="AF2588" s="226">
        <v>7.1</v>
      </c>
      <c r="AG2588" s="226">
        <v>7.1</v>
      </c>
      <c r="AH2588" s="226">
        <v>7.2</v>
      </c>
      <c r="AI2588" s="226">
        <v>7.3</v>
      </c>
      <c r="AJ2588" s="226">
        <v>7.4</v>
      </c>
    </row>
    <row r="2589" spans="1:36" x14ac:dyDescent="0.25">
      <c r="A2589" s="17"/>
      <c r="B2589" s="226" t="s">
        <v>239</v>
      </c>
      <c r="D2589" s="226">
        <v>0</v>
      </c>
      <c r="E2589" s="226">
        <v>0</v>
      </c>
      <c r="F2589" s="226">
        <v>0</v>
      </c>
      <c r="G2589" s="226">
        <v>0</v>
      </c>
      <c r="H2589" s="226">
        <v>0</v>
      </c>
      <c r="I2589" s="226">
        <v>0</v>
      </c>
      <c r="J2589" s="226">
        <v>0</v>
      </c>
      <c r="K2589" s="226">
        <v>0</v>
      </c>
      <c r="L2589" s="226">
        <v>0</v>
      </c>
      <c r="M2589" s="226">
        <v>0</v>
      </c>
      <c r="N2589" s="226">
        <v>0</v>
      </c>
      <c r="O2589" s="226">
        <v>0</v>
      </c>
      <c r="P2589" s="226">
        <v>0</v>
      </c>
      <c r="Q2589" s="226">
        <v>0</v>
      </c>
      <c r="R2589" s="226">
        <v>0</v>
      </c>
      <c r="S2589" s="226">
        <v>0</v>
      </c>
      <c r="T2589" s="226">
        <v>0</v>
      </c>
      <c r="U2589" s="226">
        <v>0</v>
      </c>
      <c r="V2589" s="226">
        <v>0</v>
      </c>
      <c r="W2589" s="226">
        <v>0</v>
      </c>
      <c r="X2589" s="226">
        <v>0</v>
      </c>
      <c r="Y2589" s="226">
        <v>0</v>
      </c>
      <c r="Z2589" s="226">
        <v>0</v>
      </c>
      <c r="AA2589" s="226">
        <v>0</v>
      </c>
      <c r="AB2589" s="226">
        <v>0</v>
      </c>
      <c r="AC2589" s="226">
        <v>0</v>
      </c>
      <c r="AD2589" s="226">
        <v>0</v>
      </c>
      <c r="AE2589" s="226">
        <v>0</v>
      </c>
      <c r="AF2589" s="226">
        <v>0</v>
      </c>
      <c r="AG2589" s="226">
        <v>0</v>
      </c>
      <c r="AH2589" s="226">
        <v>0</v>
      </c>
      <c r="AI2589" s="226">
        <v>0</v>
      </c>
      <c r="AJ2589" s="226">
        <v>0</v>
      </c>
    </row>
    <row r="2590" spans="1:36" x14ac:dyDescent="0.25">
      <c r="A2590" s="17"/>
      <c r="B2590" s="226" t="s">
        <v>158</v>
      </c>
      <c r="D2590" s="226">
        <v>0</v>
      </c>
      <c r="E2590" s="226">
        <v>0</v>
      </c>
      <c r="F2590" s="226">
        <v>0</v>
      </c>
      <c r="G2590" s="226">
        <v>0</v>
      </c>
      <c r="H2590" s="226">
        <v>0</v>
      </c>
      <c r="I2590" s="226">
        <v>0</v>
      </c>
      <c r="J2590" s="226">
        <v>0</v>
      </c>
      <c r="K2590" s="226">
        <v>0</v>
      </c>
      <c r="L2590" s="226">
        <v>0</v>
      </c>
      <c r="M2590" s="226">
        <v>0</v>
      </c>
      <c r="N2590" s="226">
        <v>0</v>
      </c>
      <c r="O2590" s="226">
        <v>0</v>
      </c>
      <c r="P2590" s="226">
        <v>0</v>
      </c>
      <c r="Q2590" s="226">
        <v>0</v>
      </c>
      <c r="R2590" s="226">
        <v>0</v>
      </c>
      <c r="S2590" s="226">
        <v>0</v>
      </c>
      <c r="T2590" s="226">
        <v>0</v>
      </c>
      <c r="U2590" s="226">
        <v>0</v>
      </c>
      <c r="V2590" s="226">
        <v>0</v>
      </c>
      <c r="W2590" s="226">
        <v>0</v>
      </c>
      <c r="X2590" s="226">
        <v>0</v>
      </c>
      <c r="Y2590" s="226">
        <v>0</v>
      </c>
      <c r="Z2590" s="226">
        <v>0</v>
      </c>
      <c r="AA2590" s="226">
        <v>0</v>
      </c>
      <c r="AB2590" s="226">
        <v>0</v>
      </c>
      <c r="AC2590" s="226">
        <v>0</v>
      </c>
      <c r="AD2590" s="226">
        <v>0</v>
      </c>
      <c r="AE2590" s="226">
        <v>0</v>
      </c>
      <c r="AF2590" s="226">
        <v>0</v>
      </c>
      <c r="AG2590" s="226">
        <v>0</v>
      </c>
      <c r="AH2590" s="226">
        <v>0</v>
      </c>
      <c r="AI2590" s="226">
        <v>0</v>
      </c>
      <c r="AJ2590" s="226">
        <v>0</v>
      </c>
    </row>
    <row r="2591" spans="1:36" x14ac:dyDescent="0.25">
      <c r="A2591" s="17"/>
      <c r="B2591" s="226" t="s">
        <v>2230</v>
      </c>
      <c r="D2591" s="226">
        <v>0</v>
      </c>
      <c r="E2591" s="226">
        <v>0</v>
      </c>
      <c r="F2591" s="226">
        <v>0</v>
      </c>
      <c r="G2591" s="226">
        <v>0</v>
      </c>
      <c r="H2591" s="226">
        <v>0</v>
      </c>
      <c r="I2591" s="226">
        <v>0</v>
      </c>
      <c r="J2591" s="226">
        <v>0</v>
      </c>
      <c r="K2591" s="226">
        <v>0</v>
      </c>
      <c r="L2591" s="226">
        <v>0</v>
      </c>
      <c r="M2591" s="226">
        <v>0</v>
      </c>
      <c r="N2591" s="226">
        <v>0</v>
      </c>
      <c r="O2591" s="226">
        <v>0</v>
      </c>
      <c r="P2591" s="226">
        <v>0</v>
      </c>
      <c r="Q2591" s="226">
        <v>0</v>
      </c>
      <c r="R2591" s="226">
        <v>0</v>
      </c>
      <c r="S2591" s="226">
        <v>0</v>
      </c>
      <c r="T2591" s="226">
        <v>0</v>
      </c>
      <c r="U2591" s="226">
        <v>0</v>
      </c>
      <c r="V2591" s="226">
        <v>0</v>
      </c>
      <c r="W2591" s="226">
        <v>0</v>
      </c>
      <c r="X2591" s="226">
        <v>0</v>
      </c>
      <c r="Y2591" s="226">
        <v>0</v>
      </c>
      <c r="Z2591" s="226">
        <v>0</v>
      </c>
      <c r="AA2591" s="226">
        <v>0</v>
      </c>
      <c r="AB2591" s="226">
        <v>0</v>
      </c>
      <c r="AC2591" s="226">
        <v>0</v>
      </c>
      <c r="AD2591" s="226">
        <v>0</v>
      </c>
      <c r="AE2591" s="226">
        <v>0</v>
      </c>
      <c r="AF2591" s="226">
        <v>0</v>
      </c>
      <c r="AG2591" s="226">
        <v>0</v>
      </c>
      <c r="AH2591" s="226">
        <v>0</v>
      </c>
      <c r="AI2591" s="226">
        <v>0</v>
      </c>
      <c r="AJ2591" s="226">
        <v>0</v>
      </c>
    </row>
    <row r="2592" spans="1:36" x14ac:dyDescent="0.25">
      <c r="A2592" s="17"/>
      <c r="B2592" s="226" t="s">
        <v>2231</v>
      </c>
      <c r="D2592" s="226">
        <v>0</v>
      </c>
      <c r="E2592" s="226">
        <v>0</v>
      </c>
      <c r="F2592" s="226">
        <v>0</v>
      </c>
      <c r="G2592" s="226">
        <v>0</v>
      </c>
      <c r="H2592" s="226">
        <v>0</v>
      </c>
      <c r="I2592" s="226">
        <v>0</v>
      </c>
      <c r="J2592" s="226">
        <v>0</v>
      </c>
      <c r="K2592" s="226">
        <v>0</v>
      </c>
      <c r="L2592" s="226">
        <v>0</v>
      </c>
      <c r="M2592" s="226">
        <v>0</v>
      </c>
      <c r="N2592" s="226">
        <v>0</v>
      </c>
      <c r="O2592" s="226">
        <v>0</v>
      </c>
      <c r="P2592" s="226">
        <v>0</v>
      </c>
      <c r="Q2592" s="226">
        <v>0</v>
      </c>
      <c r="R2592" s="226">
        <v>0</v>
      </c>
      <c r="S2592" s="226">
        <v>0</v>
      </c>
      <c r="T2592" s="226">
        <v>0</v>
      </c>
      <c r="U2592" s="226">
        <v>0</v>
      </c>
      <c r="V2592" s="226">
        <v>0</v>
      </c>
      <c r="W2592" s="226">
        <v>0</v>
      </c>
      <c r="X2592" s="226">
        <v>0</v>
      </c>
      <c r="Y2592" s="226">
        <v>0</v>
      </c>
      <c r="Z2592" s="226">
        <v>0</v>
      </c>
      <c r="AA2592" s="226">
        <v>0</v>
      </c>
      <c r="AB2592" s="226">
        <v>0</v>
      </c>
      <c r="AC2592" s="226">
        <v>0</v>
      </c>
      <c r="AD2592" s="226">
        <v>0</v>
      </c>
      <c r="AE2592" s="226">
        <v>0</v>
      </c>
      <c r="AF2592" s="226">
        <v>0</v>
      </c>
      <c r="AG2592" s="226">
        <v>0</v>
      </c>
      <c r="AH2592" s="226">
        <v>0</v>
      </c>
      <c r="AI2592" s="226">
        <v>0</v>
      </c>
      <c r="AJ2592" s="226">
        <v>0</v>
      </c>
    </row>
    <row r="2593" spans="1:36" x14ac:dyDescent="0.25">
      <c r="A2593" s="17"/>
      <c r="B2593" s="226" t="s">
        <v>156</v>
      </c>
      <c r="D2593" s="226">
        <v>0</v>
      </c>
      <c r="E2593" s="226">
        <v>0</v>
      </c>
      <c r="F2593" s="226">
        <v>0</v>
      </c>
      <c r="G2593" s="226">
        <v>0</v>
      </c>
      <c r="H2593" s="226">
        <v>0</v>
      </c>
      <c r="I2593" s="226">
        <v>0</v>
      </c>
      <c r="J2593" s="226">
        <v>0</v>
      </c>
      <c r="K2593" s="226">
        <v>0</v>
      </c>
      <c r="L2593" s="226">
        <v>0</v>
      </c>
      <c r="M2593" s="226">
        <v>0</v>
      </c>
      <c r="N2593" s="226">
        <v>0</v>
      </c>
      <c r="O2593" s="226">
        <v>0</v>
      </c>
      <c r="P2593" s="226">
        <v>0</v>
      </c>
      <c r="Q2593" s="226">
        <v>0</v>
      </c>
      <c r="R2593" s="226">
        <v>0</v>
      </c>
      <c r="S2593" s="226">
        <v>0</v>
      </c>
      <c r="T2593" s="226">
        <v>0</v>
      </c>
      <c r="U2593" s="226">
        <v>0</v>
      </c>
      <c r="V2593" s="226">
        <v>0</v>
      </c>
      <c r="W2593" s="226">
        <v>0</v>
      </c>
      <c r="X2593" s="226">
        <v>0</v>
      </c>
      <c r="Y2593" s="226">
        <v>0</v>
      </c>
      <c r="Z2593" s="226">
        <v>0</v>
      </c>
      <c r="AA2593" s="226">
        <v>0</v>
      </c>
      <c r="AB2593" s="226">
        <v>0</v>
      </c>
      <c r="AC2593" s="226">
        <v>0</v>
      </c>
      <c r="AD2593" s="226">
        <v>0</v>
      </c>
      <c r="AE2593" s="226">
        <v>0</v>
      </c>
      <c r="AF2593" s="226">
        <v>0</v>
      </c>
      <c r="AG2593" s="226">
        <v>0</v>
      </c>
      <c r="AH2593" s="226">
        <v>0</v>
      </c>
      <c r="AI2593" s="226">
        <v>0</v>
      </c>
      <c r="AJ2593" s="226">
        <v>0</v>
      </c>
    </row>
    <row r="2594" spans="1:36" x14ac:dyDescent="0.25">
      <c r="A2594" s="17"/>
      <c r="B2594" s="226" t="s">
        <v>2232</v>
      </c>
      <c r="D2594" s="226">
        <v>0</v>
      </c>
      <c r="E2594" s="226">
        <v>0</v>
      </c>
      <c r="F2594" s="226">
        <v>0</v>
      </c>
      <c r="G2594" s="226">
        <v>0</v>
      </c>
      <c r="H2594" s="226">
        <v>0</v>
      </c>
      <c r="I2594" s="226">
        <v>0</v>
      </c>
      <c r="J2594" s="226">
        <v>0</v>
      </c>
      <c r="K2594" s="226">
        <v>0</v>
      </c>
      <c r="L2594" s="226">
        <v>0</v>
      </c>
      <c r="M2594" s="226">
        <v>0</v>
      </c>
      <c r="N2594" s="226">
        <v>0</v>
      </c>
      <c r="O2594" s="226">
        <v>0</v>
      </c>
      <c r="P2594" s="226">
        <v>0</v>
      </c>
      <c r="Q2594" s="226">
        <v>0</v>
      </c>
      <c r="R2594" s="226">
        <v>0</v>
      </c>
      <c r="S2594" s="226">
        <v>0</v>
      </c>
      <c r="T2594" s="226">
        <v>0</v>
      </c>
      <c r="U2594" s="226">
        <v>0</v>
      </c>
      <c r="V2594" s="226">
        <v>0</v>
      </c>
      <c r="W2594" s="226">
        <v>0</v>
      </c>
      <c r="X2594" s="226">
        <v>0</v>
      </c>
      <c r="Y2594" s="226">
        <v>0</v>
      </c>
      <c r="Z2594" s="226">
        <v>0</v>
      </c>
      <c r="AA2594" s="226">
        <v>0</v>
      </c>
      <c r="AB2594" s="226">
        <v>0</v>
      </c>
      <c r="AC2594" s="226">
        <v>0</v>
      </c>
      <c r="AD2594" s="226">
        <v>0</v>
      </c>
      <c r="AE2594" s="226">
        <v>0</v>
      </c>
      <c r="AF2594" s="226">
        <v>0</v>
      </c>
      <c r="AG2594" s="226">
        <v>0</v>
      </c>
      <c r="AH2594" s="226">
        <v>0</v>
      </c>
      <c r="AI2594" s="226">
        <v>0</v>
      </c>
      <c r="AJ2594" s="226">
        <v>0</v>
      </c>
    </row>
    <row r="2595" spans="1:36" x14ac:dyDescent="0.25">
      <c r="A2595" s="17"/>
      <c r="B2595" s="226" t="s">
        <v>2233</v>
      </c>
      <c r="D2595" s="226">
        <v>0</v>
      </c>
      <c r="E2595" s="226">
        <v>0</v>
      </c>
      <c r="F2595" s="226">
        <v>0</v>
      </c>
      <c r="G2595" s="226">
        <v>0</v>
      </c>
      <c r="H2595" s="226">
        <v>0</v>
      </c>
      <c r="I2595" s="226">
        <v>0</v>
      </c>
      <c r="J2595" s="226">
        <v>0</v>
      </c>
      <c r="K2595" s="226">
        <v>0</v>
      </c>
      <c r="L2595" s="226">
        <v>0</v>
      </c>
      <c r="M2595" s="226">
        <v>0</v>
      </c>
      <c r="N2595" s="226">
        <v>0</v>
      </c>
      <c r="O2595" s="226">
        <v>0</v>
      </c>
      <c r="P2595" s="226">
        <v>0</v>
      </c>
      <c r="Q2595" s="226">
        <v>0</v>
      </c>
      <c r="R2595" s="226">
        <v>0</v>
      </c>
      <c r="S2595" s="226">
        <v>0</v>
      </c>
      <c r="T2595" s="226">
        <v>0</v>
      </c>
      <c r="U2595" s="226">
        <v>0</v>
      </c>
      <c r="V2595" s="226">
        <v>0</v>
      </c>
      <c r="W2595" s="226">
        <v>0</v>
      </c>
      <c r="X2595" s="226">
        <v>0</v>
      </c>
      <c r="Y2595" s="226">
        <v>0</v>
      </c>
      <c r="Z2595" s="226">
        <v>0</v>
      </c>
      <c r="AA2595" s="226">
        <v>0</v>
      </c>
      <c r="AB2595" s="226">
        <v>0</v>
      </c>
      <c r="AC2595" s="226">
        <v>0</v>
      </c>
      <c r="AD2595" s="226">
        <v>0</v>
      </c>
      <c r="AE2595" s="226">
        <v>0</v>
      </c>
      <c r="AF2595" s="226">
        <v>0</v>
      </c>
      <c r="AG2595" s="226">
        <v>0</v>
      </c>
      <c r="AH2595" s="226">
        <v>0</v>
      </c>
      <c r="AI2595" s="226">
        <v>0</v>
      </c>
      <c r="AJ2595" s="226">
        <v>0</v>
      </c>
    </row>
    <row r="2596" spans="1:36" x14ac:dyDescent="0.25">
      <c r="A2596" s="17"/>
      <c r="B2596" s="226" t="s">
        <v>2234</v>
      </c>
      <c r="D2596" s="226">
        <v>0</v>
      </c>
      <c r="E2596" s="226">
        <v>0</v>
      </c>
      <c r="F2596" s="226">
        <v>0</v>
      </c>
      <c r="G2596" s="226">
        <v>0</v>
      </c>
      <c r="H2596" s="226">
        <v>0</v>
      </c>
      <c r="I2596" s="226">
        <v>0</v>
      </c>
      <c r="J2596" s="226">
        <v>0</v>
      </c>
      <c r="K2596" s="226">
        <v>0</v>
      </c>
      <c r="L2596" s="226">
        <v>0</v>
      </c>
      <c r="M2596" s="226">
        <v>0</v>
      </c>
      <c r="N2596" s="226">
        <v>0</v>
      </c>
      <c r="O2596" s="226">
        <v>0</v>
      </c>
      <c r="P2596" s="226">
        <v>0</v>
      </c>
      <c r="Q2596" s="226">
        <v>0</v>
      </c>
      <c r="R2596" s="226">
        <v>0</v>
      </c>
      <c r="S2596" s="226">
        <v>0</v>
      </c>
      <c r="T2596" s="226">
        <v>0</v>
      </c>
      <c r="U2596" s="226">
        <v>0</v>
      </c>
      <c r="V2596" s="226">
        <v>0</v>
      </c>
      <c r="W2596" s="226">
        <v>0</v>
      </c>
      <c r="X2596" s="226">
        <v>0</v>
      </c>
      <c r="Y2596" s="226">
        <v>0</v>
      </c>
      <c r="Z2596" s="226">
        <v>0</v>
      </c>
      <c r="AA2596" s="226">
        <v>0</v>
      </c>
      <c r="AB2596" s="226">
        <v>0</v>
      </c>
      <c r="AC2596" s="226">
        <v>0</v>
      </c>
      <c r="AD2596" s="226">
        <v>0</v>
      </c>
      <c r="AE2596" s="226">
        <v>0</v>
      </c>
      <c r="AF2596" s="226">
        <v>0</v>
      </c>
      <c r="AG2596" s="226">
        <v>0</v>
      </c>
      <c r="AH2596" s="226">
        <v>0</v>
      </c>
      <c r="AI2596" s="226">
        <v>0</v>
      </c>
      <c r="AJ2596" s="226">
        <v>0</v>
      </c>
    </row>
    <row r="2597" spans="1:36" x14ac:dyDescent="0.25">
      <c r="A2597" s="17"/>
    </row>
    <row r="2598" spans="1:36" x14ac:dyDescent="0.25">
      <c r="A2598" s="17"/>
      <c r="B2598" s="226" t="s">
        <v>2236</v>
      </c>
      <c r="D2598" s="226">
        <v>0.3</v>
      </c>
      <c r="E2598" s="226">
        <v>0.3</v>
      </c>
      <c r="F2598" s="226">
        <v>0.3</v>
      </c>
      <c r="G2598" s="226">
        <v>0.3</v>
      </c>
      <c r="H2598" s="226">
        <v>0.3</v>
      </c>
      <c r="I2598" s="226">
        <v>0.3</v>
      </c>
      <c r="J2598" s="226">
        <v>0.3</v>
      </c>
      <c r="K2598" s="226">
        <v>0.3</v>
      </c>
      <c r="L2598" s="226">
        <v>0.3</v>
      </c>
      <c r="M2598" s="226">
        <v>0.3</v>
      </c>
      <c r="N2598" s="226">
        <v>0.3</v>
      </c>
      <c r="O2598" s="226">
        <v>0.4</v>
      </c>
      <c r="P2598" s="226">
        <v>0.4</v>
      </c>
      <c r="Q2598" s="226">
        <v>0.4</v>
      </c>
      <c r="R2598" s="226">
        <v>0.4</v>
      </c>
      <c r="S2598" s="226">
        <v>0.4</v>
      </c>
      <c r="T2598" s="226">
        <v>0.4</v>
      </c>
      <c r="U2598" s="226">
        <v>0.4</v>
      </c>
      <c r="V2598" s="226">
        <v>0.4</v>
      </c>
      <c r="W2598" s="226">
        <v>0.4</v>
      </c>
      <c r="X2598" s="226">
        <v>0.4</v>
      </c>
      <c r="Y2598" s="226">
        <v>0.4</v>
      </c>
      <c r="Z2598" s="226">
        <v>0.4</v>
      </c>
      <c r="AA2598" s="226">
        <v>0.4</v>
      </c>
      <c r="AB2598" s="226">
        <v>0.4</v>
      </c>
      <c r="AC2598" s="226">
        <v>0.4</v>
      </c>
      <c r="AD2598" s="226">
        <v>0.4</v>
      </c>
      <c r="AE2598" s="226">
        <v>0.4</v>
      </c>
      <c r="AF2598" s="226">
        <v>0.4</v>
      </c>
      <c r="AG2598" s="226">
        <v>0.4</v>
      </c>
      <c r="AH2598" s="226">
        <v>0.4</v>
      </c>
      <c r="AI2598" s="226">
        <v>0.4</v>
      </c>
      <c r="AJ2598" s="226">
        <v>0.4</v>
      </c>
    </row>
    <row r="2599" spans="1:36" x14ac:dyDescent="0.25">
      <c r="A2599" s="17"/>
      <c r="B2599" s="226" t="s">
        <v>2237</v>
      </c>
      <c r="D2599" s="226">
        <v>0</v>
      </c>
      <c r="E2599" s="226">
        <v>0</v>
      </c>
      <c r="F2599" s="226">
        <v>0</v>
      </c>
      <c r="G2599" s="226">
        <v>0</v>
      </c>
      <c r="H2599" s="226">
        <v>0</v>
      </c>
      <c r="I2599" s="226">
        <v>0</v>
      </c>
      <c r="J2599" s="226">
        <v>0</v>
      </c>
      <c r="K2599" s="226">
        <v>0</v>
      </c>
      <c r="L2599" s="226">
        <v>0</v>
      </c>
      <c r="M2599" s="226">
        <v>0</v>
      </c>
      <c r="N2599" s="226">
        <v>0</v>
      </c>
      <c r="O2599" s="226">
        <v>0</v>
      </c>
      <c r="P2599" s="226">
        <v>0</v>
      </c>
      <c r="Q2599" s="226">
        <v>0</v>
      </c>
      <c r="R2599" s="226">
        <v>0</v>
      </c>
      <c r="S2599" s="226">
        <v>0</v>
      </c>
      <c r="T2599" s="226">
        <v>0</v>
      </c>
      <c r="U2599" s="226">
        <v>0</v>
      </c>
      <c r="V2599" s="226">
        <v>0</v>
      </c>
      <c r="W2599" s="226">
        <v>0</v>
      </c>
      <c r="X2599" s="226">
        <v>0</v>
      </c>
      <c r="Y2599" s="226">
        <v>0</v>
      </c>
      <c r="Z2599" s="226">
        <v>0</v>
      </c>
      <c r="AA2599" s="226">
        <v>0</v>
      </c>
      <c r="AB2599" s="226">
        <v>0</v>
      </c>
      <c r="AC2599" s="226">
        <v>0</v>
      </c>
      <c r="AD2599" s="226">
        <v>0</v>
      </c>
      <c r="AE2599" s="226">
        <v>0</v>
      </c>
      <c r="AF2599" s="226">
        <v>0</v>
      </c>
      <c r="AG2599" s="226">
        <v>0</v>
      </c>
      <c r="AH2599" s="226">
        <v>0</v>
      </c>
      <c r="AI2599" s="226">
        <v>0</v>
      </c>
      <c r="AJ2599" s="226">
        <v>0</v>
      </c>
    </row>
    <row r="2600" spans="1:36" x14ac:dyDescent="0.25">
      <c r="A2600" s="17"/>
      <c r="B2600" s="226" t="s">
        <v>2238</v>
      </c>
      <c r="D2600" s="226">
        <v>0.3</v>
      </c>
      <c r="E2600" s="226">
        <v>0.3</v>
      </c>
      <c r="F2600" s="226">
        <v>0.3</v>
      </c>
      <c r="G2600" s="226">
        <v>0.3</v>
      </c>
      <c r="H2600" s="226">
        <v>0.3</v>
      </c>
      <c r="I2600" s="226">
        <v>0.3</v>
      </c>
      <c r="J2600" s="226">
        <v>0.3</v>
      </c>
      <c r="K2600" s="226">
        <v>0.3</v>
      </c>
      <c r="L2600" s="226">
        <v>0.3</v>
      </c>
      <c r="M2600" s="226">
        <v>0.3</v>
      </c>
      <c r="N2600" s="226">
        <v>0.3</v>
      </c>
      <c r="O2600" s="226">
        <v>0.4</v>
      </c>
      <c r="P2600" s="226">
        <v>0.4</v>
      </c>
      <c r="Q2600" s="226">
        <v>0.4</v>
      </c>
      <c r="R2600" s="226">
        <v>0.4</v>
      </c>
      <c r="S2600" s="226">
        <v>0.4</v>
      </c>
      <c r="T2600" s="226">
        <v>0.4</v>
      </c>
      <c r="U2600" s="226">
        <v>0.4</v>
      </c>
      <c r="V2600" s="226">
        <v>0.4</v>
      </c>
      <c r="W2600" s="226">
        <v>0.4</v>
      </c>
      <c r="X2600" s="226">
        <v>0.4</v>
      </c>
      <c r="Y2600" s="226">
        <v>0.4</v>
      </c>
      <c r="Z2600" s="226">
        <v>0.4</v>
      </c>
      <c r="AA2600" s="226">
        <v>0.4</v>
      </c>
      <c r="AB2600" s="226">
        <v>0.4</v>
      </c>
      <c r="AC2600" s="226">
        <v>0.4</v>
      </c>
      <c r="AD2600" s="226">
        <v>0.4</v>
      </c>
      <c r="AE2600" s="226">
        <v>0.4</v>
      </c>
      <c r="AF2600" s="226">
        <v>0.4</v>
      </c>
      <c r="AG2600" s="226">
        <v>0.4</v>
      </c>
      <c r="AH2600" s="226">
        <v>0.4</v>
      </c>
      <c r="AI2600" s="226">
        <v>0.4</v>
      </c>
      <c r="AJ2600" s="226">
        <v>0.4</v>
      </c>
    </row>
    <row r="2601" spans="1:36" x14ac:dyDescent="0.25">
      <c r="A2601" s="17"/>
      <c r="B2601" s="226" t="s">
        <v>2239</v>
      </c>
      <c r="D2601" s="226">
        <v>0.3</v>
      </c>
      <c r="E2601" s="226">
        <v>0.3</v>
      </c>
      <c r="F2601" s="226">
        <v>0.3</v>
      </c>
      <c r="G2601" s="226">
        <v>0.3</v>
      </c>
      <c r="H2601" s="226">
        <v>0.3</v>
      </c>
      <c r="I2601" s="226">
        <v>0.3</v>
      </c>
      <c r="J2601" s="226">
        <v>0.3</v>
      </c>
      <c r="K2601" s="226">
        <v>0.3</v>
      </c>
      <c r="L2601" s="226">
        <v>0.3</v>
      </c>
      <c r="M2601" s="226">
        <v>0.3</v>
      </c>
      <c r="N2601" s="226">
        <v>0.3</v>
      </c>
      <c r="O2601" s="226">
        <v>0.4</v>
      </c>
      <c r="P2601" s="226">
        <v>0.4</v>
      </c>
      <c r="Q2601" s="226">
        <v>0.4</v>
      </c>
      <c r="R2601" s="226">
        <v>0.4</v>
      </c>
      <c r="S2601" s="226">
        <v>0.4</v>
      </c>
      <c r="T2601" s="226">
        <v>0.4</v>
      </c>
      <c r="U2601" s="226">
        <v>0.4</v>
      </c>
      <c r="V2601" s="226">
        <v>0.4</v>
      </c>
      <c r="W2601" s="226">
        <v>0.4</v>
      </c>
      <c r="X2601" s="226">
        <v>0.4</v>
      </c>
      <c r="Y2601" s="226">
        <v>0.4</v>
      </c>
      <c r="Z2601" s="226">
        <v>0.4</v>
      </c>
      <c r="AA2601" s="226">
        <v>0.4</v>
      </c>
      <c r="AB2601" s="226">
        <v>0.4</v>
      </c>
      <c r="AC2601" s="226">
        <v>0.4</v>
      </c>
      <c r="AD2601" s="226">
        <v>0.4</v>
      </c>
      <c r="AE2601" s="226">
        <v>0.4</v>
      </c>
      <c r="AF2601" s="226">
        <v>0.4</v>
      </c>
      <c r="AG2601" s="226">
        <v>0.4</v>
      </c>
      <c r="AH2601" s="226">
        <v>0.4</v>
      </c>
      <c r="AI2601" s="226">
        <v>0.4</v>
      </c>
      <c r="AJ2601" s="226">
        <v>0.4</v>
      </c>
    </row>
    <row r="2602" spans="1:36" x14ac:dyDescent="0.25">
      <c r="A2602" s="17"/>
      <c r="B2602" s="226" t="s">
        <v>2240</v>
      </c>
      <c r="D2602" s="226">
        <v>0</v>
      </c>
      <c r="E2602" s="226">
        <v>0</v>
      </c>
      <c r="F2602" s="226">
        <v>0</v>
      </c>
      <c r="G2602" s="226">
        <v>0</v>
      </c>
      <c r="H2602" s="226">
        <v>0</v>
      </c>
      <c r="I2602" s="226">
        <v>0</v>
      </c>
      <c r="J2602" s="226">
        <v>0</v>
      </c>
      <c r="K2602" s="226">
        <v>0</v>
      </c>
      <c r="L2602" s="226">
        <v>0</v>
      </c>
      <c r="M2602" s="226">
        <v>0</v>
      </c>
      <c r="N2602" s="226">
        <v>0</v>
      </c>
      <c r="O2602" s="226">
        <v>0</v>
      </c>
      <c r="P2602" s="226">
        <v>0</v>
      </c>
      <c r="Q2602" s="226">
        <v>0</v>
      </c>
      <c r="R2602" s="226">
        <v>0</v>
      </c>
      <c r="S2602" s="226">
        <v>0</v>
      </c>
      <c r="T2602" s="226">
        <v>0</v>
      </c>
      <c r="U2602" s="226">
        <v>0</v>
      </c>
      <c r="V2602" s="226">
        <v>0</v>
      </c>
      <c r="W2602" s="226">
        <v>0</v>
      </c>
      <c r="X2602" s="226">
        <v>0</v>
      </c>
      <c r="Y2602" s="226">
        <v>0</v>
      </c>
      <c r="Z2602" s="226">
        <v>0</v>
      </c>
      <c r="AA2602" s="226">
        <v>0</v>
      </c>
      <c r="AB2602" s="226">
        <v>0</v>
      </c>
      <c r="AC2602" s="226">
        <v>0</v>
      </c>
      <c r="AD2602" s="226">
        <v>0</v>
      </c>
      <c r="AE2602" s="226">
        <v>0</v>
      </c>
      <c r="AF2602" s="226">
        <v>0</v>
      </c>
      <c r="AG2602" s="226">
        <v>0</v>
      </c>
      <c r="AH2602" s="226">
        <v>0</v>
      </c>
      <c r="AI2602" s="226">
        <v>0</v>
      </c>
      <c r="AJ2602" s="226">
        <v>0</v>
      </c>
    </row>
    <row r="2603" spans="1:36" x14ac:dyDescent="0.25">
      <c r="A2603" s="17"/>
    </row>
    <row r="2604" spans="1:36" x14ac:dyDescent="0.25">
      <c r="A2604" s="17"/>
      <c r="B2604" s="226" t="s">
        <v>2241</v>
      </c>
    </row>
    <row r="2605" spans="1:36" x14ac:dyDescent="0.25">
      <c r="A2605" s="17"/>
      <c r="B2605" s="226" t="s">
        <v>2242</v>
      </c>
    </row>
    <row r="2606" spans="1:36" x14ac:dyDescent="0.25">
      <c r="A2606" s="17"/>
      <c r="B2606" s="226" t="s">
        <v>2243</v>
      </c>
      <c r="D2606" s="226">
        <v>0</v>
      </c>
      <c r="E2606" s="226">
        <v>0</v>
      </c>
      <c r="F2606" s="226">
        <v>0</v>
      </c>
      <c r="G2606" s="226">
        <v>0</v>
      </c>
      <c r="H2606" s="226">
        <v>0</v>
      </c>
      <c r="I2606" s="226">
        <v>0</v>
      </c>
      <c r="J2606" s="226">
        <v>0</v>
      </c>
      <c r="K2606" s="226">
        <v>0</v>
      </c>
      <c r="L2606" s="226">
        <v>0</v>
      </c>
      <c r="M2606" s="226">
        <v>0</v>
      </c>
      <c r="N2606" s="226">
        <v>0</v>
      </c>
      <c r="O2606" s="226">
        <v>0</v>
      </c>
      <c r="P2606" s="226">
        <v>0</v>
      </c>
      <c r="Q2606" s="226">
        <v>0</v>
      </c>
      <c r="R2606" s="226">
        <v>0</v>
      </c>
      <c r="S2606" s="226">
        <v>0</v>
      </c>
      <c r="T2606" s="226">
        <v>0</v>
      </c>
      <c r="U2606" s="226">
        <v>0</v>
      </c>
      <c r="V2606" s="226">
        <v>0</v>
      </c>
      <c r="W2606" s="226">
        <v>0</v>
      </c>
      <c r="X2606" s="226">
        <v>0</v>
      </c>
      <c r="Y2606" s="226">
        <v>0</v>
      </c>
      <c r="Z2606" s="226">
        <v>0</v>
      </c>
      <c r="AA2606" s="226">
        <v>0</v>
      </c>
      <c r="AB2606" s="226">
        <v>0</v>
      </c>
      <c r="AC2606" s="226">
        <v>0</v>
      </c>
      <c r="AD2606" s="226">
        <v>0</v>
      </c>
      <c r="AE2606" s="226">
        <v>0</v>
      </c>
      <c r="AF2606" s="226">
        <v>0</v>
      </c>
      <c r="AG2606" s="226">
        <v>0</v>
      </c>
      <c r="AH2606" s="226">
        <v>0</v>
      </c>
      <c r="AI2606" s="226">
        <v>0</v>
      </c>
      <c r="AJ2606" s="226">
        <v>0</v>
      </c>
    </row>
    <row r="2607" spans="1:36" x14ac:dyDescent="0.25">
      <c r="A2607" s="17"/>
      <c r="B2607" s="226" t="s">
        <v>2244</v>
      </c>
      <c r="D2607" s="226">
        <v>0</v>
      </c>
      <c r="E2607" s="226">
        <v>0</v>
      </c>
      <c r="F2607" s="226">
        <v>0</v>
      </c>
      <c r="G2607" s="226">
        <v>0</v>
      </c>
      <c r="H2607" s="226">
        <v>0</v>
      </c>
      <c r="I2607" s="226">
        <v>0</v>
      </c>
      <c r="J2607" s="226">
        <v>0</v>
      </c>
      <c r="K2607" s="226">
        <v>0</v>
      </c>
      <c r="L2607" s="226">
        <v>0</v>
      </c>
      <c r="M2607" s="226">
        <v>0</v>
      </c>
      <c r="N2607" s="226">
        <v>0</v>
      </c>
      <c r="O2607" s="226">
        <v>0</v>
      </c>
      <c r="P2607" s="226">
        <v>0</v>
      </c>
      <c r="Q2607" s="226">
        <v>0</v>
      </c>
      <c r="R2607" s="226">
        <v>0</v>
      </c>
      <c r="S2607" s="226">
        <v>0</v>
      </c>
      <c r="T2607" s="226">
        <v>0</v>
      </c>
      <c r="U2607" s="226">
        <v>0</v>
      </c>
      <c r="V2607" s="226">
        <v>0</v>
      </c>
      <c r="W2607" s="226">
        <v>0</v>
      </c>
      <c r="X2607" s="226">
        <v>0</v>
      </c>
      <c r="Y2607" s="226">
        <v>0</v>
      </c>
      <c r="Z2607" s="226">
        <v>0</v>
      </c>
      <c r="AA2607" s="226">
        <v>0</v>
      </c>
      <c r="AB2607" s="226">
        <v>0</v>
      </c>
      <c r="AC2607" s="226">
        <v>0</v>
      </c>
      <c r="AD2607" s="226">
        <v>0</v>
      </c>
      <c r="AE2607" s="226">
        <v>0</v>
      </c>
      <c r="AF2607" s="226">
        <v>0</v>
      </c>
      <c r="AG2607" s="226">
        <v>0</v>
      </c>
      <c r="AH2607" s="226">
        <v>0</v>
      </c>
      <c r="AI2607" s="226">
        <v>0</v>
      </c>
      <c r="AJ2607" s="226">
        <v>0</v>
      </c>
    </row>
    <row r="2608" spans="1:36" x14ac:dyDescent="0.25">
      <c r="A2608" s="17"/>
      <c r="B2608" s="226" t="s">
        <v>2245</v>
      </c>
      <c r="D2608" s="226">
        <v>8.4</v>
      </c>
      <c r="E2608" s="226">
        <v>8.4</v>
      </c>
      <c r="F2608" s="226">
        <v>8.4</v>
      </c>
      <c r="G2608" s="226">
        <v>8.4</v>
      </c>
      <c r="H2608" s="226">
        <v>8.4</v>
      </c>
      <c r="I2608" s="226">
        <v>8.4</v>
      </c>
      <c r="J2608" s="226">
        <v>8.4</v>
      </c>
      <c r="K2608" s="226">
        <v>8.4</v>
      </c>
      <c r="L2608" s="226">
        <v>8.4</v>
      </c>
      <c r="M2608" s="226">
        <v>8.4</v>
      </c>
      <c r="N2608" s="226">
        <v>8.4</v>
      </c>
      <c r="O2608" s="226">
        <v>8.4</v>
      </c>
      <c r="P2608" s="226">
        <v>8.4</v>
      </c>
      <c r="Q2608" s="226">
        <v>8.4</v>
      </c>
      <c r="R2608" s="226">
        <v>8.4</v>
      </c>
      <c r="S2608" s="226">
        <v>8.4</v>
      </c>
      <c r="T2608" s="226">
        <v>8.4</v>
      </c>
      <c r="U2608" s="226">
        <v>8.4</v>
      </c>
      <c r="V2608" s="226">
        <v>8.4</v>
      </c>
      <c r="W2608" s="226">
        <v>8.4</v>
      </c>
      <c r="X2608" s="226">
        <v>8.4</v>
      </c>
      <c r="Y2608" s="226">
        <v>8.4</v>
      </c>
      <c r="Z2608" s="226">
        <v>8.4</v>
      </c>
      <c r="AA2608" s="226">
        <v>8.4</v>
      </c>
      <c r="AB2608" s="226">
        <v>8.4</v>
      </c>
      <c r="AC2608" s="226">
        <v>8.4</v>
      </c>
      <c r="AD2608" s="226">
        <v>8.4</v>
      </c>
      <c r="AE2608" s="226">
        <v>8.4</v>
      </c>
      <c r="AF2608" s="226">
        <v>8.4</v>
      </c>
      <c r="AG2608" s="226">
        <v>8.4</v>
      </c>
      <c r="AH2608" s="226">
        <v>8.4</v>
      </c>
      <c r="AI2608" s="226">
        <v>8.4</v>
      </c>
      <c r="AJ2608" s="226">
        <v>8.4</v>
      </c>
    </row>
    <row r="2609" spans="1:36" x14ac:dyDescent="0.25">
      <c r="A2609" s="17"/>
      <c r="B2609" s="226" t="s">
        <v>2246</v>
      </c>
      <c r="D2609" s="226">
        <v>2.5</v>
      </c>
      <c r="E2609" s="226">
        <v>2.5</v>
      </c>
      <c r="F2609" s="226">
        <v>2.5</v>
      </c>
      <c r="G2609" s="226">
        <v>2.5</v>
      </c>
      <c r="H2609" s="226">
        <v>2.5</v>
      </c>
      <c r="I2609" s="226">
        <v>2.5</v>
      </c>
      <c r="J2609" s="226">
        <v>2.5</v>
      </c>
      <c r="K2609" s="226">
        <v>2.5</v>
      </c>
      <c r="L2609" s="226">
        <v>2.5</v>
      </c>
      <c r="M2609" s="226">
        <v>2.5</v>
      </c>
      <c r="N2609" s="226">
        <v>2.5</v>
      </c>
      <c r="O2609" s="226">
        <v>2.5</v>
      </c>
      <c r="P2609" s="226">
        <v>2.5</v>
      </c>
      <c r="Q2609" s="226">
        <v>2.5</v>
      </c>
      <c r="R2609" s="226">
        <v>2.5</v>
      </c>
      <c r="S2609" s="226">
        <v>2.5</v>
      </c>
      <c r="T2609" s="226">
        <v>2.5</v>
      </c>
      <c r="U2609" s="226">
        <v>2.5</v>
      </c>
      <c r="V2609" s="226">
        <v>2.5</v>
      </c>
      <c r="W2609" s="226">
        <v>2.5</v>
      </c>
      <c r="X2609" s="226">
        <v>2.5</v>
      </c>
      <c r="Y2609" s="226">
        <v>2.5</v>
      </c>
      <c r="Z2609" s="226">
        <v>2.5</v>
      </c>
      <c r="AA2609" s="226">
        <v>2.5</v>
      </c>
      <c r="AB2609" s="226">
        <v>2.5</v>
      </c>
      <c r="AC2609" s="226">
        <v>2.5</v>
      </c>
      <c r="AD2609" s="226">
        <v>2.5</v>
      </c>
      <c r="AE2609" s="226">
        <v>2.5</v>
      </c>
      <c r="AF2609" s="226">
        <v>2.5</v>
      </c>
      <c r="AG2609" s="226">
        <v>2.5</v>
      </c>
      <c r="AH2609" s="226">
        <v>2.5</v>
      </c>
      <c r="AI2609" s="226">
        <v>2.5</v>
      </c>
      <c r="AJ2609" s="226">
        <v>2.5</v>
      </c>
    </row>
    <row r="2610" spans="1:36" x14ac:dyDescent="0.25">
      <c r="A2610" s="17"/>
      <c r="B2610" s="226" t="s">
        <v>2212</v>
      </c>
      <c r="D2610" s="226">
        <v>10.9</v>
      </c>
      <c r="E2610" s="226">
        <v>10.9</v>
      </c>
      <c r="F2610" s="226">
        <v>10.9</v>
      </c>
      <c r="G2610" s="226">
        <v>10.9</v>
      </c>
      <c r="H2610" s="226">
        <v>10.9</v>
      </c>
      <c r="I2610" s="226">
        <v>10.9</v>
      </c>
      <c r="J2610" s="226">
        <v>10.9</v>
      </c>
      <c r="K2610" s="226">
        <v>10.9</v>
      </c>
      <c r="L2610" s="226">
        <v>10.9</v>
      </c>
      <c r="M2610" s="226">
        <v>10.9</v>
      </c>
      <c r="N2610" s="226">
        <v>10.9</v>
      </c>
      <c r="O2610" s="226">
        <v>10.9</v>
      </c>
      <c r="P2610" s="226">
        <v>10.9</v>
      </c>
      <c r="Q2610" s="226">
        <v>10.9</v>
      </c>
      <c r="R2610" s="226">
        <v>10.9</v>
      </c>
      <c r="S2610" s="226">
        <v>10.9</v>
      </c>
      <c r="T2610" s="226">
        <v>10.9</v>
      </c>
      <c r="U2610" s="226">
        <v>10.9</v>
      </c>
      <c r="V2610" s="226">
        <v>10.9</v>
      </c>
      <c r="W2610" s="226">
        <v>10.9</v>
      </c>
      <c r="X2610" s="226">
        <v>10.9</v>
      </c>
      <c r="Y2610" s="226">
        <v>10.9</v>
      </c>
      <c r="Z2610" s="226">
        <v>10.9</v>
      </c>
      <c r="AA2610" s="226">
        <v>10.9</v>
      </c>
      <c r="AB2610" s="226">
        <v>10.9</v>
      </c>
      <c r="AC2610" s="226">
        <v>10.9</v>
      </c>
      <c r="AD2610" s="226">
        <v>10.9</v>
      </c>
      <c r="AE2610" s="226">
        <v>10.9</v>
      </c>
      <c r="AF2610" s="226">
        <v>10.9</v>
      </c>
      <c r="AG2610" s="226">
        <v>10.9</v>
      </c>
      <c r="AH2610" s="226">
        <v>10.9</v>
      </c>
      <c r="AI2610" s="226">
        <v>10.9</v>
      </c>
      <c r="AJ2610" s="226">
        <v>10.9</v>
      </c>
    </row>
    <row r="2611" spans="1:36" x14ac:dyDescent="0.25">
      <c r="A2611" s="17"/>
      <c r="B2611" s="226" t="s">
        <v>2247</v>
      </c>
    </row>
    <row r="2612" spans="1:36" x14ac:dyDescent="0.25">
      <c r="A2612" s="17"/>
      <c r="B2612" s="226" t="s">
        <v>2248</v>
      </c>
      <c r="D2612" s="226">
        <v>0</v>
      </c>
      <c r="E2612" s="226">
        <v>0</v>
      </c>
      <c r="F2612" s="226">
        <v>0</v>
      </c>
      <c r="G2612" s="226">
        <v>0</v>
      </c>
      <c r="H2612" s="226">
        <v>0</v>
      </c>
      <c r="I2612" s="226">
        <v>0</v>
      </c>
      <c r="J2612" s="226">
        <v>0</v>
      </c>
      <c r="K2612" s="226">
        <v>0</v>
      </c>
      <c r="L2612" s="226">
        <v>0</v>
      </c>
      <c r="M2612" s="226">
        <v>0</v>
      </c>
      <c r="N2612" s="226">
        <v>0</v>
      </c>
      <c r="O2612" s="226">
        <v>0</v>
      </c>
      <c r="P2612" s="226">
        <v>0</v>
      </c>
      <c r="Q2612" s="226">
        <v>0</v>
      </c>
      <c r="R2612" s="226">
        <v>0</v>
      </c>
      <c r="S2612" s="226">
        <v>0</v>
      </c>
      <c r="T2612" s="226">
        <v>0</v>
      </c>
      <c r="U2612" s="226">
        <v>0</v>
      </c>
      <c r="V2612" s="226">
        <v>0</v>
      </c>
      <c r="W2612" s="226">
        <v>0</v>
      </c>
      <c r="X2612" s="226">
        <v>0</v>
      </c>
      <c r="Y2612" s="226">
        <v>0</v>
      </c>
      <c r="Z2612" s="226">
        <v>0</v>
      </c>
      <c r="AA2612" s="226">
        <v>0</v>
      </c>
      <c r="AB2612" s="226">
        <v>0</v>
      </c>
      <c r="AC2612" s="226">
        <v>0</v>
      </c>
      <c r="AD2612" s="226">
        <v>0</v>
      </c>
      <c r="AE2612" s="226">
        <v>0</v>
      </c>
      <c r="AF2612" s="226">
        <v>0</v>
      </c>
      <c r="AG2612" s="226">
        <v>0</v>
      </c>
      <c r="AH2612" s="226">
        <v>0</v>
      </c>
      <c r="AI2612" s="226">
        <v>0</v>
      </c>
      <c r="AJ2612" s="226">
        <v>0</v>
      </c>
    </row>
    <row r="2613" spans="1:36" x14ac:dyDescent="0.25">
      <c r="A2613" s="17"/>
      <c r="B2613" s="226" t="s">
        <v>2249</v>
      </c>
      <c r="D2613" s="226">
        <v>0</v>
      </c>
      <c r="E2613" s="226">
        <v>0</v>
      </c>
      <c r="F2613" s="226">
        <v>0</v>
      </c>
      <c r="G2613" s="226">
        <v>0</v>
      </c>
      <c r="H2613" s="226">
        <v>0</v>
      </c>
      <c r="I2613" s="226">
        <v>0</v>
      </c>
      <c r="J2613" s="226">
        <v>0</v>
      </c>
      <c r="K2613" s="226">
        <v>0</v>
      </c>
      <c r="L2613" s="226">
        <v>0</v>
      </c>
      <c r="M2613" s="226">
        <v>0</v>
      </c>
      <c r="N2613" s="226">
        <v>0</v>
      </c>
      <c r="O2613" s="226">
        <v>0</v>
      </c>
      <c r="P2613" s="226">
        <v>0</v>
      </c>
      <c r="Q2613" s="226">
        <v>0</v>
      </c>
      <c r="R2613" s="226">
        <v>0</v>
      </c>
      <c r="S2613" s="226">
        <v>0</v>
      </c>
      <c r="T2613" s="226">
        <v>0</v>
      </c>
      <c r="U2613" s="226">
        <v>0</v>
      </c>
      <c r="V2613" s="226">
        <v>0</v>
      </c>
      <c r="W2613" s="226">
        <v>0</v>
      </c>
      <c r="X2613" s="226">
        <v>0</v>
      </c>
      <c r="Y2613" s="226">
        <v>0</v>
      </c>
      <c r="Z2613" s="226">
        <v>0</v>
      </c>
      <c r="AA2613" s="226">
        <v>0</v>
      </c>
      <c r="AB2613" s="226">
        <v>0</v>
      </c>
      <c r="AC2613" s="226">
        <v>0</v>
      </c>
      <c r="AD2613" s="226">
        <v>0</v>
      </c>
      <c r="AE2613" s="226">
        <v>0</v>
      </c>
      <c r="AF2613" s="226">
        <v>0</v>
      </c>
      <c r="AG2613" s="226">
        <v>0</v>
      </c>
      <c r="AH2613" s="226">
        <v>0</v>
      </c>
      <c r="AI2613" s="226">
        <v>0</v>
      </c>
      <c r="AJ2613" s="226">
        <v>0</v>
      </c>
    </row>
    <row r="2614" spans="1:36" x14ac:dyDescent="0.25">
      <c r="A2614" s="17"/>
      <c r="B2614" s="226" t="s">
        <v>2250</v>
      </c>
      <c r="D2614" s="226">
        <v>0</v>
      </c>
      <c r="E2614" s="226">
        <v>0</v>
      </c>
      <c r="F2614" s="226">
        <v>0.1</v>
      </c>
      <c r="G2614" s="226">
        <v>0.1</v>
      </c>
      <c r="H2614" s="226">
        <v>0.1</v>
      </c>
      <c r="I2614" s="226">
        <v>0.1</v>
      </c>
      <c r="J2614" s="226">
        <v>0.1</v>
      </c>
      <c r="K2614" s="226">
        <v>0.1</v>
      </c>
      <c r="L2614" s="226">
        <v>0.1</v>
      </c>
      <c r="M2614" s="226">
        <v>0.1</v>
      </c>
      <c r="N2614" s="226">
        <v>0.1</v>
      </c>
      <c r="O2614" s="226">
        <v>0.1</v>
      </c>
      <c r="P2614" s="226">
        <v>0.1</v>
      </c>
      <c r="Q2614" s="226">
        <v>0.1</v>
      </c>
      <c r="R2614" s="226">
        <v>0.1</v>
      </c>
      <c r="S2614" s="226">
        <v>0.1</v>
      </c>
      <c r="T2614" s="226">
        <v>0.1</v>
      </c>
      <c r="U2614" s="226">
        <v>0.1</v>
      </c>
      <c r="V2614" s="226">
        <v>0.1</v>
      </c>
      <c r="W2614" s="226">
        <v>0.1</v>
      </c>
      <c r="X2614" s="226">
        <v>0.1</v>
      </c>
      <c r="Y2614" s="226">
        <v>0.1</v>
      </c>
      <c r="Z2614" s="226">
        <v>0.1</v>
      </c>
      <c r="AA2614" s="226">
        <v>0.1</v>
      </c>
      <c r="AB2614" s="226">
        <v>0.1</v>
      </c>
      <c r="AC2614" s="226">
        <v>0.1</v>
      </c>
      <c r="AD2614" s="226">
        <v>0.1</v>
      </c>
      <c r="AE2614" s="226">
        <v>0.1</v>
      </c>
      <c r="AF2614" s="226">
        <v>0.1</v>
      </c>
      <c r="AG2614" s="226">
        <v>0.1</v>
      </c>
      <c r="AH2614" s="226">
        <v>0.1</v>
      </c>
      <c r="AI2614" s="226">
        <v>0.1</v>
      </c>
      <c r="AJ2614" s="226">
        <v>0.1</v>
      </c>
    </row>
    <row r="2615" spans="1:36" x14ac:dyDescent="0.25">
      <c r="A2615" s="17"/>
      <c r="B2615" s="226" t="s">
        <v>2251</v>
      </c>
      <c r="D2615" s="226">
        <v>4.9000000000000004</v>
      </c>
      <c r="E2615" s="226">
        <v>5.3</v>
      </c>
      <c r="F2615" s="226">
        <v>3.9</v>
      </c>
      <c r="G2615" s="226">
        <v>3.9</v>
      </c>
      <c r="H2615" s="226">
        <v>3.9</v>
      </c>
      <c r="I2615" s="226">
        <v>3.9</v>
      </c>
      <c r="J2615" s="226">
        <v>3.9</v>
      </c>
      <c r="K2615" s="226">
        <v>3.9</v>
      </c>
      <c r="L2615" s="226">
        <v>3.9</v>
      </c>
      <c r="M2615" s="226">
        <v>3.9</v>
      </c>
      <c r="N2615" s="226">
        <v>3.9</v>
      </c>
      <c r="O2615" s="226">
        <v>3.9</v>
      </c>
      <c r="P2615" s="226">
        <v>3.9</v>
      </c>
      <c r="Q2615" s="226">
        <v>3.9</v>
      </c>
      <c r="R2615" s="226">
        <v>3.9</v>
      </c>
      <c r="S2615" s="226">
        <v>3.9</v>
      </c>
      <c r="T2615" s="226">
        <v>3.9</v>
      </c>
      <c r="U2615" s="226">
        <v>3.9</v>
      </c>
      <c r="V2615" s="226">
        <v>3.9</v>
      </c>
      <c r="W2615" s="226">
        <v>3.9</v>
      </c>
      <c r="X2615" s="226">
        <v>3.9</v>
      </c>
      <c r="Y2615" s="226">
        <v>3.9</v>
      </c>
      <c r="Z2615" s="226">
        <v>3.9</v>
      </c>
      <c r="AA2615" s="226">
        <v>3.9</v>
      </c>
      <c r="AB2615" s="226">
        <v>3.9</v>
      </c>
      <c r="AC2615" s="226">
        <v>3.9</v>
      </c>
      <c r="AD2615" s="226">
        <v>3.9</v>
      </c>
      <c r="AE2615" s="226">
        <v>3.9</v>
      </c>
      <c r="AF2615" s="226">
        <v>3.9</v>
      </c>
      <c r="AG2615" s="226">
        <v>3.9</v>
      </c>
      <c r="AH2615" s="226">
        <v>3.9</v>
      </c>
      <c r="AI2615" s="226">
        <v>3.9</v>
      </c>
      <c r="AJ2615" s="226">
        <v>3.9</v>
      </c>
    </row>
    <row r="2616" spans="1:36" x14ac:dyDescent="0.25">
      <c r="A2616" s="17"/>
      <c r="B2616" s="226" t="s">
        <v>2212</v>
      </c>
      <c r="D2616" s="226">
        <v>4.9000000000000004</v>
      </c>
      <c r="E2616" s="226">
        <v>5.4</v>
      </c>
      <c r="F2616" s="226">
        <v>3.9</v>
      </c>
      <c r="G2616" s="226">
        <v>3.9</v>
      </c>
      <c r="H2616" s="226">
        <v>3.9</v>
      </c>
      <c r="I2616" s="226">
        <v>3.9</v>
      </c>
      <c r="J2616" s="226">
        <v>3.9</v>
      </c>
      <c r="K2616" s="226">
        <v>3.9</v>
      </c>
      <c r="L2616" s="226">
        <v>3.9</v>
      </c>
      <c r="M2616" s="226">
        <v>3.9</v>
      </c>
      <c r="N2616" s="226">
        <v>3.9</v>
      </c>
      <c r="O2616" s="226">
        <v>3.9</v>
      </c>
      <c r="P2616" s="226">
        <v>3.9</v>
      </c>
      <c r="Q2616" s="226">
        <v>3.9</v>
      </c>
      <c r="R2616" s="226">
        <v>3.9</v>
      </c>
      <c r="S2616" s="226">
        <v>3.9</v>
      </c>
      <c r="T2616" s="226">
        <v>3.9</v>
      </c>
      <c r="U2616" s="226">
        <v>3.9</v>
      </c>
      <c r="V2616" s="226">
        <v>3.9</v>
      </c>
      <c r="W2616" s="226">
        <v>3.9</v>
      </c>
      <c r="X2616" s="226">
        <v>3.9</v>
      </c>
      <c r="Y2616" s="226">
        <v>3.9</v>
      </c>
      <c r="Z2616" s="226">
        <v>3.9</v>
      </c>
      <c r="AA2616" s="226">
        <v>3.9</v>
      </c>
      <c r="AB2616" s="226">
        <v>3.9</v>
      </c>
      <c r="AC2616" s="226">
        <v>3.9</v>
      </c>
      <c r="AD2616" s="226">
        <v>3.9</v>
      </c>
      <c r="AE2616" s="226">
        <v>3.9</v>
      </c>
      <c r="AF2616" s="226">
        <v>3.9</v>
      </c>
      <c r="AG2616" s="226">
        <v>3.9</v>
      </c>
      <c r="AH2616" s="226">
        <v>3.9</v>
      </c>
      <c r="AI2616" s="226">
        <v>3.9</v>
      </c>
      <c r="AJ2616" s="226">
        <v>3.9</v>
      </c>
    </row>
    <row r="2617" spans="1:36" x14ac:dyDescent="0.25">
      <c r="A2617" s="17"/>
    </row>
    <row r="2618" spans="1:36" x14ac:dyDescent="0.25">
      <c r="A2618" s="17"/>
      <c r="B2618" s="226" t="s">
        <v>2252</v>
      </c>
      <c r="D2618" s="226">
        <v>3.7</v>
      </c>
      <c r="E2618" s="226">
        <v>4.2</v>
      </c>
      <c r="F2618" s="226">
        <v>3</v>
      </c>
      <c r="G2618" s="226">
        <v>3.1</v>
      </c>
      <c r="H2618" s="226">
        <v>3.1</v>
      </c>
      <c r="I2618" s="226">
        <v>3.1</v>
      </c>
      <c r="J2618" s="226">
        <v>3.1</v>
      </c>
      <c r="K2618" s="226">
        <v>3.1</v>
      </c>
      <c r="L2618" s="226">
        <v>3.1</v>
      </c>
      <c r="M2618" s="226">
        <v>3.1</v>
      </c>
      <c r="N2618" s="226">
        <v>3.1</v>
      </c>
      <c r="O2618" s="226">
        <v>3.2</v>
      </c>
      <c r="P2618" s="226">
        <v>3.2</v>
      </c>
      <c r="Q2618" s="226">
        <v>3.2</v>
      </c>
      <c r="R2618" s="226">
        <v>3.2</v>
      </c>
      <c r="S2618" s="226">
        <v>3.2</v>
      </c>
      <c r="T2618" s="226">
        <v>3.2</v>
      </c>
      <c r="U2618" s="226">
        <v>3.2</v>
      </c>
      <c r="V2618" s="226">
        <v>3.2</v>
      </c>
      <c r="W2618" s="226">
        <v>3.2</v>
      </c>
      <c r="X2618" s="226">
        <v>3.2</v>
      </c>
      <c r="Y2618" s="226">
        <v>3.2</v>
      </c>
      <c r="Z2618" s="226">
        <v>3.2</v>
      </c>
      <c r="AA2618" s="226">
        <v>3.2</v>
      </c>
      <c r="AB2618" s="226">
        <v>3.2</v>
      </c>
      <c r="AC2618" s="226">
        <v>3.2</v>
      </c>
      <c r="AD2618" s="226">
        <v>3.2</v>
      </c>
      <c r="AE2618" s="226">
        <v>3.2</v>
      </c>
      <c r="AF2618" s="226">
        <v>3.2</v>
      </c>
      <c r="AG2618" s="226">
        <v>3.2</v>
      </c>
      <c r="AH2618" s="226">
        <v>3.2</v>
      </c>
      <c r="AI2618" s="226">
        <v>3.2</v>
      </c>
      <c r="AJ2618" s="226">
        <v>3.2</v>
      </c>
    </row>
    <row r="2619" spans="1:36" x14ac:dyDescent="0.25">
      <c r="A2619" s="17"/>
      <c r="B2619" s="226" t="s">
        <v>2253</v>
      </c>
      <c r="D2619" s="226">
        <v>1.2</v>
      </c>
      <c r="E2619" s="226">
        <v>1.4</v>
      </c>
      <c r="F2619" s="226">
        <v>0.9</v>
      </c>
      <c r="G2619" s="226">
        <v>0.9</v>
      </c>
      <c r="H2619" s="226">
        <v>0.9</v>
      </c>
      <c r="I2619" s="226">
        <v>0.9</v>
      </c>
      <c r="J2619" s="226">
        <v>0.9</v>
      </c>
      <c r="K2619" s="226">
        <v>0.9</v>
      </c>
      <c r="L2619" s="226">
        <v>0.9</v>
      </c>
      <c r="M2619" s="226">
        <v>0.9</v>
      </c>
      <c r="N2619" s="226">
        <v>0.9</v>
      </c>
      <c r="O2619" s="226">
        <v>0.9</v>
      </c>
      <c r="P2619" s="226">
        <v>0.9</v>
      </c>
      <c r="Q2619" s="226">
        <v>0.9</v>
      </c>
      <c r="R2619" s="226">
        <v>0.9</v>
      </c>
      <c r="S2619" s="226">
        <v>0.9</v>
      </c>
      <c r="T2619" s="226">
        <v>0.9</v>
      </c>
      <c r="U2619" s="226">
        <v>0.9</v>
      </c>
      <c r="V2619" s="226">
        <v>0.9</v>
      </c>
      <c r="W2619" s="226">
        <v>0.9</v>
      </c>
      <c r="X2619" s="226">
        <v>0.9</v>
      </c>
      <c r="Y2619" s="226">
        <v>0.9</v>
      </c>
      <c r="Z2619" s="226">
        <v>0.9</v>
      </c>
      <c r="AA2619" s="226">
        <v>0.9</v>
      </c>
      <c r="AB2619" s="226">
        <v>0.9</v>
      </c>
      <c r="AC2619" s="226">
        <v>0.9</v>
      </c>
      <c r="AD2619" s="226">
        <v>0.9</v>
      </c>
      <c r="AE2619" s="226">
        <v>0.9</v>
      </c>
      <c r="AF2619" s="226">
        <v>0.9</v>
      </c>
      <c r="AG2619" s="226">
        <v>0.9</v>
      </c>
      <c r="AH2619" s="226">
        <v>0.9</v>
      </c>
      <c r="AI2619" s="226">
        <v>0.9</v>
      </c>
      <c r="AJ2619" s="226">
        <v>0.9</v>
      </c>
    </row>
    <row r="2620" spans="1:36" x14ac:dyDescent="0.25">
      <c r="A2620" s="17"/>
    </row>
    <row r="2621" spans="1:36" x14ac:dyDescent="0.25">
      <c r="A2621" s="17"/>
      <c r="B2621" s="226" t="s">
        <v>2254</v>
      </c>
    </row>
    <row r="2622" spans="1:36" x14ac:dyDescent="0.25">
      <c r="A2622" s="17"/>
      <c r="B2622" s="226" t="s">
        <v>2255</v>
      </c>
      <c r="D2622" s="226">
        <v>0</v>
      </c>
      <c r="E2622" s="226">
        <v>0</v>
      </c>
      <c r="F2622" s="226">
        <v>0</v>
      </c>
      <c r="G2622" s="226">
        <v>0</v>
      </c>
      <c r="H2622" s="226">
        <v>0</v>
      </c>
      <c r="I2622" s="226">
        <v>0</v>
      </c>
      <c r="J2622" s="226">
        <v>0</v>
      </c>
      <c r="K2622" s="226">
        <v>0</v>
      </c>
      <c r="L2622" s="226">
        <v>0</v>
      </c>
      <c r="M2622" s="226">
        <v>0</v>
      </c>
      <c r="N2622" s="226">
        <v>0</v>
      </c>
      <c r="O2622" s="226">
        <v>0</v>
      </c>
      <c r="P2622" s="226">
        <v>0</v>
      </c>
      <c r="Q2622" s="226">
        <v>0</v>
      </c>
      <c r="R2622" s="226">
        <v>0</v>
      </c>
      <c r="S2622" s="226">
        <v>0</v>
      </c>
      <c r="T2622" s="226">
        <v>0</v>
      </c>
      <c r="U2622" s="226">
        <v>0</v>
      </c>
      <c r="V2622" s="226">
        <v>0</v>
      </c>
      <c r="W2622" s="226">
        <v>0</v>
      </c>
      <c r="X2622" s="226">
        <v>0</v>
      </c>
      <c r="Y2622" s="226">
        <v>0</v>
      </c>
      <c r="Z2622" s="226">
        <v>0</v>
      </c>
      <c r="AA2622" s="226">
        <v>0</v>
      </c>
      <c r="AB2622" s="226">
        <v>0</v>
      </c>
      <c r="AC2622" s="226">
        <v>0</v>
      </c>
      <c r="AD2622" s="226">
        <v>0</v>
      </c>
      <c r="AE2622" s="226">
        <v>0</v>
      </c>
      <c r="AF2622" s="226">
        <v>0</v>
      </c>
      <c r="AG2622" s="226">
        <v>0</v>
      </c>
      <c r="AH2622" s="226">
        <v>0</v>
      </c>
      <c r="AI2622" s="226">
        <v>0</v>
      </c>
      <c r="AJ2622" s="226">
        <v>0</v>
      </c>
    </row>
    <row r="2623" spans="1:36" x14ac:dyDescent="0.25">
      <c r="A2623" s="17"/>
      <c r="B2623" s="226" t="s">
        <v>2256</v>
      </c>
      <c r="D2623" s="226">
        <v>0</v>
      </c>
      <c r="E2623" s="226">
        <v>0</v>
      </c>
      <c r="F2623" s="226">
        <v>0</v>
      </c>
      <c r="G2623" s="226">
        <v>0</v>
      </c>
      <c r="H2623" s="226">
        <v>0</v>
      </c>
      <c r="I2623" s="226">
        <v>0</v>
      </c>
      <c r="J2623" s="226">
        <v>0</v>
      </c>
      <c r="K2623" s="226">
        <v>0</v>
      </c>
      <c r="L2623" s="226">
        <v>0</v>
      </c>
      <c r="M2623" s="226">
        <v>0</v>
      </c>
      <c r="N2623" s="226">
        <v>0</v>
      </c>
      <c r="O2623" s="226">
        <v>0</v>
      </c>
      <c r="P2623" s="226">
        <v>0</v>
      </c>
      <c r="Q2623" s="226">
        <v>0</v>
      </c>
      <c r="R2623" s="226">
        <v>0</v>
      </c>
      <c r="S2623" s="226">
        <v>0</v>
      </c>
      <c r="T2623" s="226">
        <v>0</v>
      </c>
      <c r="U2623" s="226">
        <v>0</v>
      </c>
      <c r="V2623" s="226">
        <v>0</v>
      </c>
      <c r="W2623" s="226">
        <v>0</v>
      </c>
      <c r="X2623" s="226">
        <v>0</v>
      </c>
      <c r="Y2623" s="226">
        <v>0</v>
      </c>
      <c r="Z2623" s="226">
        <v>0</v>
      </c>
      <c r="AA2623" s="226">
        <v>0</v>
      </c>
      <c r="AB2623" s="226">
        <v>0</v>
      </c>
      <c r="AC2623" s="226">
        <v>0</v>
      </c>
      <c r="AD2623" s="226">
        <v>0</v>
      </c>
      <c r="AE2623" s="226">
        <v>0</v>
      </c>
      <c r="AF2623" s="226">
        <v>0</v>
      </c>
      <c r="AG2623" s="226">
        <v>0</v>
      </c>
      <c r="AH2623" s="226">
        <v>0</v>
      </c>
      <c r="AI2623" s="226">
        <v>0</v>
      </c>
      <c r="AJ2623" s="226">
        <v>0</v>
      </c>
    </row>
    <row r="2624" spans="1:36" x14ac:dyDescent="0.25">
      <c r="A2624" s="17"/>
      <c r="B2624" s="226" t="s">
        <v>2257</v>
      </c>
      <c r="D2624" s="226">
        <v>0</v>
      </c>
      <c r="E2624" s="226">
        <v>0</v>
      </c>
      <c r="F2624" s="226">
        <v>0</v>
      </c>
      <c r="G2624" s="226">
        <v>0</v>
      </c>
      <c r="H2624" s="226">
        <v>0</v>
      </c>
      <c r="I2624" s="226">
        <v>0</v>
      </c>
      <c r="J2624" s="226">
        <v>0</v>
      </c>
      <c r="K2624" s="226">
        <v>0</v>
      </c>
      <c r="L2624" s="226">
        <v>0</v>
      </c>
      <c r="M2624" s="226">
        <v>0</v>
      </c>
      <c r="N2624" s="226">
        <v>0</v>
      </c>
      <c r="O2624" s="226">
        <v>0</v>
      </c>
      <c r="P2624" s="226">
        <v>0</v>
      </c>
      <c r="Q2624" s="226">
        <v>0</v>
      </c>
      <c r="R2624" s="226">
        <v>0</v>
      </c>
      <c r="S2624" s="226">
        <v>0</v>
      </c>
      <c r="T2624" s="226">
        <v>0</v>
      </c>
      <c r="U2624" s="226">
        <v>0</v>
      </c>
      <c r="V2624" s="226">
        <v>0</v>
      </c>
      <c r="W2624" s="226">
        <v>0</v>
      </c>
      <c r="X2624" s="226">
        <v>0</v>
      </c>
      <c r="Y2624" s="226">
        <v>0</v>
      </c>
      <c r="Z2624" s="226">
        <v>0</v>
      </c>
      <c r="AA2624" s="226">
        <v>0</v>
      </c>
      <c r="AB2624" s="226">
        <v>0</v>
      </c>
      <c r="AC2624" s="226">
        <v>0</v>
      </c>
      <c r="AD2624" s="226">
        <v>0</v>
      </c>
      <c r="AE2624" s="226">
        <v>0</v>
      </c>
      <c r="AF2624" s="226">
        <v>0</v>
      </c>
      <c r="AG2624" s="226">
        <v>0</v>
      </c>
      <c r="AH2624" s="226">
        <v>0</v>
      </c>
      <c r="AI2624" s="226">
        <v>0</v>
      </c>
      <c r="AJ2624" s="226">
        <v>0</v>
      </c>
    </row>
    <row r="2625" spans="1:36" x14ac:dyDescent="0.25">
      <c r="A2625" s="17"/>
      <c r="B2625" s="226" t="s">
        <v>2258</v>
      </c>
      <c r="D2625" s="226">
        <v>0</v>
      </c>
      <c r="E2625" s="226">
        <v>0</v>
      </c>
      <c r="F2625" s="226">
        <v>0</v>
      </c>
      <c r="G2625" s="226">
        <v>0</v>
      </c>
      <c r="H2625" s="226">
        <v>0</v>
      </c>
      <c r="I2625" s="226">
        <v>0</v>
      </c>
      <c r="J2625" s="226">
        <v>0</v>
      </c>
      <c r="K2625" s="226">
        <v>0</v>
      </c>
      <c r="L2625" s="226">
        <v>0</v>
      </c>
      <c r="M2625" s="226">
        <v>0</v>
      </c>
      <c r="N2625" s="226">
        <v>0</v>
      </c>
      <c r="O2625" s="226">
        <v>0</v>
      </c>
      <c r="P2625" s="226">
        <v>0</v>
      </c>
      <c r="Q2625" s="226">
        <v>0</v>
      </c>
      <c r="R2625" s="226">
        <v>0</v>
      </c>
      <c r="S2625" s="226">
        <v>0</v>
      </c>
      <c r="T2625" s="226">
        <v>0</v>
      </c>
      <c r="U2625" s="226">
        <v>0</v>
      </c>
      <c r="V2625" s="226">
        <v>0</v>
      </c>
      <c r="W2625" s="226">
        <v>0</v>
      </c>
      <c r="X2625" s="226">
        <v>0</v>
      </c>
      <c r="Y2625" s="226">
        <v>0</v>
      </c>
      <c r="Z2625" s="226">
        <v>0</v>
      </c>
      <c r="AA2625" s="226">
        <v>0</v>
      </c>
      <c r="AB2625" s="226">
        <v>0</v>
      </c>
      <c r="AC2625" s="226">
        <v>0</v>
      </c>
      <c r="AD2625" s="226">
        <v>0</v>
      </c>
      <c r="AE2625" s="226">
        <v>0</v>
      </c>
      <c r="AF2625" s="226">
        <v>0</v>
      </c>
      <c r="AG2625" s="226">
        <v>0</v>
      </c>
      <c r="AH2625" s="226">
        <v>0</v>
      </c>
      <c r="AI2625" s="226">
        <v>0</v>
      </c>
      <c r="AJ2625" s="226">
        <v>0</v>
      </c>
    </row>
    <row r="2626" spans="1:36" x14ac:dyDescent="0.25">
      <c r="A2626" s="17"/>
      <c r="B2626" s="226" t="s">
        <v>2212</v>
      </c>
      <c r="D2626" s="226">
        <v>0</v>
      </c>
      <c r="E2626" s="226">
        <v>0</v>
      </c>
      <c r="F2626" s="226">
        <v>0</v>
      </c>
      <c r="G2626" s="226">
        <v>0</v>
      </c>
      <c r="H2626" s="226">
        <v>0</v>
      </c>
      <c r="I2626" s="226">
        <v>0</v>
      </c>
      <c r="J2626" s="226">
        <v>0</v>
      </c>
      <c r="K2626" s="226">
        <v>0</v>
      </c>
      <c r="L2626" s="226">
        <v>0</v>
      </c>
      <c r="M2626" s="226">
        <v>0</v>
      </c>
      <c r="N2626" s="226">
        <v>0</v>
      </c>
      <c r="O2626" s="226">
        <v>0</v>
      </c>
      <c r="P2626" s="226">
        <v>0</v>
      </c>
      <c r="Q2626" s="226">
        <v>0</v>
      </c>
      <c r="R2626" s="226">
        <v>0</v>
      </c>
      <c r="S2626" s="226">
        <v>0</v>
      </c>
      <c r="T2626" s="226">
        <v>0</v>
      </c>
      <c r="U2626" s="226">
        <v>0</v>
      </c>
      <c r="V2626" s="226">
        <v>0</v>
      </c>
      <c r="W2626" s="226">
        <v>0</v>
      </c>
      <c r="X2626" s="226">
        <v>0</v>
      </c>
      <c r="Y2626" s="226">
        <v>0</v>
      </c>
      <c r="Z2626" s="226">
        <v>0</v>
      </c>
      <c r="AA2626" s="226">
        <v>0</v>
      </c>
      <c r="AB2626" s="226">
        <v>0</v>
      </c>
      <c r="AC2626" s="226">
        <v>0</v>
      </c>
      <c r="AD2626" s="226">
        <v>0</v>
      </c>
      <c r="AE2626" s="226">
        <v>0</v>
      </c>
      <c r="AF2626" s="226">
        <v>0</v>
      </c>
      <c r="AG2626" s="226">
        <v>0</v>
      </c>
      <c r="AH2626" s="226">
        <v>0</v>
      </c>
      <c r="AI2626" s="226">
        <v>0</v>
      </c>
      <c r="AJ2626" s="226">
        <v>0</v>
      </c>
    </row>
    <row r="2627" spans="1:36" x14ac:dyDescent="0.25">
      <c r="A2627" s="17"/>
    </row>
    <row r="2628" spans="1:36" x14ac:dyDescent="0.25">
      <c r="A2628" s="17"/>
      <c r="B2628" s="226" t="s">
        <v>2426</v>
      </c>
    </row>
    <row r="2629" spans="1:36" x14ac:dyDescent="0.25">
      <c r="A2629" s="17"/>
      <c r="B2629" s="226" t="s">
        <v>2199</v>
      </c>
    </row>
    <row r="2630" spans="1:36" x14ac:dyDescent="0.25">
      <c r="A2630" s="17"/>
      <c r="D2630" s="226">
        <v>2018</v>
      </c>
      <c r="E2630" s="226">
        <v>2019</v>
      </c>
      <c r="F2630" s="226">
        <v>2020</v>
      </c>
      <c r="G2630" s="226">
        <v>2021</v>
      </c>
      <c r="H2630" s="226">
        <v>2022</v>
      </c>
      <c r="I2630" s="226">
        <v>2023</v>
      </c>
      <c r="J2630" s="226">
        <v>2024</v>
      </c>
      <c r="K2630" s="226">
        <v>2025</v>
      </c>
      <c r="L2630" s="226">
        <v>2026</v>
      </c>
      <c r="M2630" s="226">
        <v>2027</v>
      </c>
      <c r="N2630" s="226">
        <v>2028</v>
      </c>
      <c r="O2630" s="226">
        <v>2029</v>
      </c>
      <c r="P2630" s="226">
        <v>2030</v>
      </c>
      <c r="Q2630" s="226">
        <v>2031</v>
      </c>
      <c r="R2630" s="226">
        <v>2032</v>
      </c>
      <c r="S2630" s="226">
        <v>2033</v>
      </c>
      <c r="T2630" s="226">
        <v>2034</v>
      </c>
      <c r="U2630" s="226">
        <v>2035</v>
      </c>
      <c r="V2630" s="226">
        <v>2036</v>
      </c>
      <c r="W2630" s="226">
        <v>2037</v>
      </c>
      <c r="X2630" s="226">
        <v>2038</v>
      </c>
      <c r="Y2630" s="226">
        <v>2039</v>
      </c>
      <c r="Z2630" s="226">
        <v>2040</v>
      </c>
      <c r="AA2630" s="226">
        <v>2041</v>
      </c>
      <c r="AB2630" s="226">
        <v>2042</v>
      </c>
      <c r="AC2630" s="226">
        <v>2043</v>
      </c>
      <c r="AD2630" s="226">
        <v>2044</v>
      </c>
      <c r="AE2630" s="226">
        <v>2045</v>
      </c>
      <c r="AF2630" s="226">
        <v>2046</v>
      </c>
      <c r="AG2630" s="226">
        <v>2047</v>
      </c>
      <c r="AH2630" s="226">
        <v>2048</v>
      </c>
      <c r="AI2630" s="226">
        <v>2049</v>
      </c>
      <c r="AJ2630" s="226">
        <v>2050</v>
      </c>
    </row>
    <row r="2631" spans="1:36" x14ac:dyDescent="0.25">
      <c r="A2631" s="17"/>
    </row>
    <row r="2632" spans="1:36" x14ac:dyDescent="0.25">
      <c r="A2632" s="17"/>
      <c r="B2632" s="226" t="s">
        <v>2200</v>
      </c>
    </row>
    <row r="2633" spans="1:36" x14ac:dyDescent="0.25">
      <c r="A2633" s="17"/>
      <c r="B2633" s="226" t="s">
        <v>2201</v>
      </c>
      <c r="D2633" s="226">
        <v>415.83199999999999</v>
      </c>
      <c r="E2633" s="226">
        <v>429.48399999999998</v>
      </c>
      <c r="F2633" s="226">
        <v>446.995</v>
      </c>
      <c r="G2633" s="226">
        <v>490.69200000000001</v>
      </c>
      <c r="H2633" s="226">
        <v>513.10599999999999</v>
      </c>
      <c r="I2633" s="226">
        <v>529.88599999999997</v>
      </c>
      <c r="J2633" s="226">
        <v>544.40300000000002</v>
      </c>
      <c r="K2633" s="226">
        <v>557.33399999999995</v>
      </c>
      <c r="L2633" s="226">
        <v>570.33199999999999</v>
      </c>
      <c r="M2633" s="226">
        <v>583.63199999999995</v>
      </c>
      <c r="N2633" s="226">
        <v>599.77099999999996</v>
      </c>
      <c r="O2633" s="226">
        <v>615.66300000000001</v>
      </c>
      <c r="P2633" s="226">
        <v>630.97</v>
      </c>
      <c r="Q2633" s="226">
        <v>647.24400000000003</v>
      </c>
      <c r="R2633" s="226">
        <v>662.09500000000003</v>
      </c>
      <c r="S2633" s="226">
        <v>676.32399999999996</v>
      </c>
      <c r="T2633" s="226">
        <v>691.70100000000002</v>
      </c>
      <c r="U2633" s="226">
        <v>707.57</v>
      </c>
      <c r="V2633" s="226">
        <v>724.11900000000003</v>
      </c>
      <c r="W2633" s="226">
        <v>741.89</v>
      </c>
      <c r="X2633" s="226">
        <v>760.68200000000002</v>
      </c>
      <c r="Y2633" s="226">
        <v>779.87800000000004</v>
      </c>
      <c r="Z2633" s="226">
        <v>799.69299999999998</v>
      </c>
      <c r="AA2633" s="226">
        <v>820.29200000000003</v>
      </c>
      <c r="AB2633" s="226">
        <v>840.99800000000005</v>
      </c>
      <c r="AC2633" s="226">
        <v>862.48400000000004</v>
      </c>
      <c r="AD2633" s="226">
        <v>884.54899999999998</v>
      </c>
      <c r="AE2633" s="226">
        <v>906.37599999999998</v>
      </c>
      <c r="AF2633" s="226">
        <v>927.89099999999996</v>
      </c>
      <c r="AG2633" s="226">
        <v>949.423</v>
      </c>
      <c r="AH2633" s="226">
        <v>971.17600000000004</v>
      </c>
      <c r="AI2633" s="226">
        <v>994.15499999999997</v>
      </c>
      <c r="AJ2633" s="226">
        <v>1017.325</v>
      </c>
    </row>
    <row r="2634" spans="1:36" x14ac:dyDescent="0.25">
      <c r="A2634" s="17"/>
      <c r="B2634" s="226" t="s">
        <v>2202</v>
      </c>
      <c r="D2634" s="226">
        <v>1054.175</v>
      </c>
      <c r="E2634" s="226">
        <v>1080.8499999999999</v>
      </c>
      <c r="F2634" s="226">
        <v>1088.8689999999999</v>
      </c>
      <c r="G2634" s="226">
        <v>1089.3820000000001</v>
      </c>
      <c r="H2634" s="226">
        <v>1070.654</v>
      </c>
      <c r="I2634" s="226">
        <v>1059.8989999999999</v>
      </c>
      <c r="J2634" s="226">
        <v>1062.4839999999999</v>
      </c>
      <c r="K2634" s="226">
        <v>1063.394</v>
      </c>
      <c r="L2634" s="226">
        <v>1059.0440000000001</v>
      </c>
      <c r="M2634" s="226">
        <v>1054.02</v>
      </c>
      <c r="N2634" s="226">
        <v>1043.1610000000001</v>
      </c>
      <c r="O2634" s="226">
        <v>1031.067</v>
      </c>
      <c r="P2634" s="226">
        <v>1020.654</v>
      </c>
      <c r="Q2634" s="226">
        <v>1016.84</v>
      </c>
      <c r="R2634" s="226">
        <v>1016.683</v>
      </c>
      <c r="S2634" s="226">
        <v>1016.16</v>
      </c>
      <c r="T2634" s="226">
        <v>1015.742</v>
      </c>
      <c r="U2634" s="226">
        <v>1016.33</v>
      </c>
      <c r="V2634" s="226">
        <v>1017.987</v>
      </c>
      <c r="W2634" s="226">
        <v>1020.424</v>
      </c>
      <c r="X2634" s="226">
        <v>1023.607</v>
      </c>
      <c r="Y2634" s="226">
        <v>1027.527</v>
      </c>
      <c r="Z2634" s="226">
        <v>1031.8710000000001</v>
      </c>
      <c r="AA2634" s="226">
        <v>1036.6300000000001</v>
      </c>
      <c r="AB2634" s="226">
        <v>1041.9059999999999</v>
      </c>
      <c r="AC2634" s="226">
        <v>1047.48</v>
      </c>
      <c r="AD2634" s="226">
        <v>1053.271</v>
      </c>
      <c r="AE2634" s="226">
        <v>1059.2629999999999</v>
      </c>
      <c r="AF2634" s="226">
        <v>1065.2570000000001</v>
      </c>
      <c r="AG2634" s="226">
        <v>1071.396</v>
      </c>
      <c r="AH2634" s="226">
        <v>1077.6849999999999</v>
      </c>
      <c r="AI2634" s="226">
        <v>1081.797</v>
      </c>
      <c r="AJ2634" s="226">
        <v>1084.4490000000001</v>
      </c>
    </row>
    <row r="2635" spans="1:36" x14ac:dyDescent="0.25">
      <c r="A2635" s="17"/>
    </row>
    <row r="2636" spans="1:36" s="21" customFormat="1" x14ac:dyDescent="0.25">
      <c r="A2636" s="17"/>
      <c r="B2636" s="21" t="s">
        <v>2203</v>
      </c>
    </row>
    <row r="2637" spans="1:36" s="21" customFormat="1" x14ac:dyDescent="0.25">
      <c r="A2637" s="21" t="s">
        <v>1984</v>
      </c>
      <c r="B2637" s="21" t="s">
        <v>240</v>
      </c>
      <c r="D2637" s="21">
        <v>87.066000000000003</v>
      </c>
      <c r="E2637" s="21">
        <v>97.293000000000006</v>
      </c>
      <c r="F2637" s="21">
        <v>95.024000000000001</v>
      </c>
      <c r="G2637" s="21">
        <v>102.72499999999999</v>
      </c>
      <c r="H2637" s="21">
        <v>106.669</v>
      </c>
      <c r="I2637" s="21">
        <v>109.425</v>
      </c>
      <c r="J2637" s="21">
        <v>112.024</v>
      </c>
      <c r="K2637" s="21">
        <v>113.94499999999999</v>
      </c>
      <c r="L2637" s="21">
        <v>115.761</v>
      </c>
      <c r="M2637" s="21">
        <v>117.363</v>
      </c>
      <c r="N2637" s="21">
        <v>119.10299999999999</v>
      </c>
      <c r="O2637" s="21">
        <v>120.78100000000001</v>
      </c>
      <c r="P2637" s="21">
        <v>122.34</v>
      </c>
      <c r="Q2637" s="21">
        <v>124.197</v>
      </c>
      <c r="R2637" s="21">
        <v>125.819</v>
      </c>
      <c r="S2637" s="21">
        <v>127.258</v>
      </c>
      <c r="T2637" s="21">
        <v>128.87200000000001</v>
      </c>
      <c r="U2637" s="21">
        <v>130.708</v>
      </c>
      <c r="V2637" s="21">
        <v>132.57</v>
      </c>
      <c r="W2637" s="21">
        <v>134.726</v>
      </c>
      <c r="X2637" s="21">
        <v>136.976</v>
      </c>
      <c r="Y2637" s="21">
        <v>139.18100000000001</v>
      </c>
      <c r="Z2637" s="21">
        <v>141.45699999999999</v>
      </c>
      <c r="AA2637" s="21">
        <v>143.85900000000001</v>
      </c>
      <c r="AB2637" s="21">
        <v>146.29300000000001</v>
      </c>
      <c r="AC2637" s="21">
        <v>148.84899999999999</v>
      </c>
      <c r="AD2637" s="21">
        <v>151.51</v>
      </c>
      <c r="AE2637" s="21">
        <v>154.024</v>
      </c>
      <c r="AF2637" s="21">
        <v>156.45599999999999</v>
      </c>
      <c r="AG2637" s="21">
        <v>158.83099999999999</v>
      </c>
      <c r="AH2637" s="21">
        <v>161.18600000000001</v>
      </c>
      <c r="AI2637" s="21">
        <v>163.691</v>
      </c>
      <c r="AJ2637" s="21">
        <v>166.22</v>
      </c>
    </row>
    <row r="2638" spans="1:36" s="21" customFormat="1" x14ac:dyDescent="0.25">
      <c r="B2638" s="21" t="s">
        <v>2204</v>
      </c>
      <c r="D2638" s="21">
        <v>19.177</v>
      </c>
      <c r="E2638" s="21">
        <v>21.184000000000001</v>
      </c>
      <c r="F2638" s="21">
        <v>22.254999999999999</v>
      </c>
      <c r="G2638" s="21">
        <v>18.59</v>
      </c>
      <c r="H2638" s="21">
        <v>19.189</v>
      </c>
      <c r="I2638" s="21">
        <v>19.914000000000001</v>
      </c>
      <c r="J2638" s="21">
        <v>20.832000000000001</v>
      </c>
      <c r="K2638" s="21">
        <v>21.440999999999999</v>
      </c>
      <c r="L2638" s="21">
        <v>21.672999999999998</v>
      </c>
      <c r="M2638" s="21">
        <v>21.65</v>
      </c>
      <c r="N2638" s="21">
        <v>21.46</v>
      </c>
      <c r="O2638" s="21">
        <v>21.338999999999999</v>
      </c>
      <c r="P2638" s="21">
        <v>21.291</v>
      </c>
      <c r="Q2638" s="21">
        <v>21.061</v>
      </c>
      <c r="R2638" s="21">
        <v>21.210999999999999</v>
      </c>
      <c r="S2638" s="21">
        <v>21.228999999999999</v>
      </c>
      <c r="T2638" s="21">
        <v>21.437999999999999</v>
      </c>
      <c r="U2638" s="21">
        <v>21.721</v>
      </c>
      <c r="V2638" s="21">
        <v>22.006</v>
      </c>
      <c r="W2638" s="21">
        <v>22.280999999999999</v>
      </c>
      <c r="X2638" s="21">
        <v>22.574999999999999</v>
      </c>
      <c r="Y2638" s="21">
        <v>22.898</v>
      </c>
      <c r="Z2638" s="21">
        <v>23.184999999999999</v>
      </c>
      <c r="AA2638" s="21">
        <v>23.533000000000001</v>
      </c>
      <c r="AB2638" s="21">
        <v>23.963999999999999</v>
      </c>
      <c r="AC2638" s="21">
        <v>24.350999999999999</v>
      </c>
      <c r="AD2638" s="21">
        <v>24.777999999999999</v>
      </c>
      <c r="AE2638" s="21">
        <v>25.22</v>
      </c>
      <c r="AF2638" s="21">
        <v>25.649000000000001</v>
      </c>
      <c r="AG2638" s="21">
        <v>26.003</v>
      </c>
      <c r="AH2638" s="21">
        <v>26.384</v>
      </c>
      <c r="AI2638" s="21">
        <v>26.785</v>
      </c>
      <c r="AJ2638" s="21">
        <v>27.119</v>
      </c>
    </row>
    <row r="2639" spans="1:36" s="21" customFormat="1" x14ac:dyDescent="0.25">
      <c r="B2639" s="21" t="s">
        <v>2205</v>
      </c>
      <c r="D2639" s="21">
        <v>11.634</v>
      </c>
      <c r="E2639" s="21">
        <v>11.814</v>
      </c>
      <c r="F2639" s="21">
        <v>12.002000000000001</v>
      </c>
      <c r="G2639" s="21">
        <v>12.285</v>
      </c>
      <c r="H2639" s="21">
        <v>12.423</v>
      </c>
      <c r="I2639" s="21">
        <v>12.462</v>
      </c>
      <c r="J2639" s="21">
        <v>12.59</v>
      </c>
      <c r="K2639" s="21">
        <v>12.699</v>
      </c>
      <c r="L2639" s="21">
        <v>12.773999999999999</v>
      </c>
      <c r="M2639" s="21">
        <v>12.847</v>
      </c>
      <c r="N2639" s="21">
        <v>12.898</v>
      </c>
      <c r="O2639" s="21">
        <v>12.936</v>
      </c>
      <c r="P2639" s="21">
        <v>12.98</v>
      </c>
      <c r="Q2639" s="21">
        <v>13.083</v>
      </c>
      <c r="R2639" s="21">
        <v>13.195</v>
      </c>
      <c r="S2639" s="21">
        <v>13.298999999999999</v>
      </c>
      <c r="T2639" s="21">
        <v>13.414999999999999</v>
      </c>
      <c r="U2639" s="21">
        <v>13.544</v>
      </c>
      <c r="V2639" s="21">
        <v>13.688000000000001</v>
      </c>
      <c r="W2639" s="21">
        <v>13.851000000000001</v>
      </c>
      <c r="X2639" s="21">
        <v>14.029</v>
      </c>
      <c r="Y2639" s="21">
        <v>14.214</v>
      </c>
      <c r="Z2639" s="21">
        <v>14.404999999999999</v>
      </c>
      <c r="AA2639" s="21">
        <v>14.603999999999999</v>
      </c>
      <c r="AB2639" s="21">
        <v>14.807</v>
      </c>
      <c r="AC2639" s="21">
        <v>15.019</v>
      </c>
      <c r="AD2639" s="21">
        <v>15.236000000000001</v>
      </c>
      <c r="AE2639" s="21">
        <v>15.451000000000001</v>
      </c>
      <c r="AF2639" s="21">
        <v>15.662000000000001</v>
      </c>
      <c r="AG2639" s="21">
        <v>15.872999999999999</v>
      </c>
      <c r="AH2639" s="21">
        <v>16.085999999999999</v>
      </c>
      <c r="AI2639" s="21">
        <v>16.292000000000002</v>
      </c>
      <c r="AJ2639" s="21">
        <v>16.486999999999998</v>
      </c>
    </row>
    <row r="2640" spans="1:36" s="21" customFormat="1" x14ac:dyDescent="0.25">
      <c r="A2640" s="21" t="s">
        <v>2437</v>
      </c>
      <c r="B2640" s="21" t="s">
        <v>2206</v>
      </c>
      <c r="D2640" s="21">
        <v>30.811</v>
      </c>
      <c r="E2640" s="21">
        <v>32.997999999999998</v>
      </c>
      <c r="F2640" s="21">
        <v>34.256999999999998</v>
      </c>
      <c r="G2640" s="21">
        <v>30.875</v>
      </c>
      <c r="H2640" s="21">
        <v>31.611999999999998</v>
      </c>
      <c r="I2640" s="21">
        <v>32.375999999999998</v>
      </c>
      <c r="J2640" s="21">
        <v>33.421999999999997</v>
      </c>
      <c r="K2640" s="21">
        <v>34.140999999999998</v>
      </c>
      <c r="L2640" s="21">
        <v>34.445999999999998</v>
      </c>
      <c r="M2640" s="21">
        <v>34.497</v>
      </c>
      <c r="N2640" s="21">
        <v>34.356999999999999</v>
      </c>
      <c r="O2640" s="21">
        <v>34.274999999999999</v>
      </c>
      <c r="P2640" s="21">
        <v>34.271000000000001</v>
      </c>
      <c r="Q2640" s="21">
        <v>34.143999999999998</v>
      </c>
      <c r="R2640" s="21">
        <v>34.405999999999999</v>
      </c>
      <c r="S2640" s="21">
        <v>34.527999999999999</v>
      </c>
      <c r="T2640" s="21">
        <v>34.853999999999999</v>
      </c>
      <c r="U2640" s="21">
        <v>35.265000000000001</v>
      </c>
      <c r="V2640" s="21">
        <v>35.694000000000003</v>
      </c>
      <c r="W2640" s="21">
        <v>36.131</v>
      </c>
      <c r="X2640" s="21">
        <v>36.603999999999999</v>
      </c>
      <c r="Y2640" s="21">
        <v>37.112000000000002</v>
      </c>
      <c r="Z2640" s="21">
        <v>37.590000000000003</v>
      </c>
      <c r="AA2640" s="21">
        <v>38.137</v>
      </c>
      <c r="AB2640" s="21">
        <v>38.771000000000001</v>
      </c>
      <c r="AC2640" s="21">
        <v>39.369999999999997</v>
      </c>
      <c r="AD2640" s="21">
        <v>40.014000000000003</v>
      </c>
      <c r="AE2640" s="21">
        <v>40.670999999999999</v>
      </c>
      <c r="AF2640" s="21">
        <v>41.311</v>
      </c>
      <c r="AG2640" s="21">
        <v>41.875999999999998</v>
      </c>
      <c r="AH2640" s="21">
        <v>42.47</v>
      </c>
      <c r="AI2640" s="21">
        <v>43.076999999999998</v>
      </c>
      <c r="AJ2640" s="21">
        <v>43.604999999999997</v>
      </c>
    </row>
    <row r="2641" spans="1:36" s="21" customFormat="1" x14ac:dyDescent="0.25">
      <c r="A2641" s="21" t="s">
        <v>2439</v>
      </c>
      <c r="B2641" s="21" t="s">
        <v>2228</v>
      </c>
      <c r="D2641" s="21">
        <v>0</v>
      </c>
      <c r="E2641" s="21">
        <v>0</v>
      </c>
      <c r="F2641" s="21">
        <v>0</v>
      </c>
      <c r="G2641" s="21">
        <v>0</v>
      </c>
      <c r="H2641" s="21">
        <v>0</v>
      </c>
      <c r="I2641" s="21">
        <v>0</v>
      </c>
      <c r="J2641" s="21">
        <v>0</v>
      </c>
      <c r="K2641" s="21">
        <v>0</v>
      </c>
      <c r="L2641" s="21">
        <v>0</v>
      </c>
      <c r="M2641" s="21">
        <v>0</v>
      </c>
      <c r="N2641" s="21">
        <v>0</v>
      </c>
      <c r="O2641" s="21">
        <v>0</v>
      </c>
      <c r="P2641" s="21">
        <v>0</v>
      </c>
      <c r="Q2641" s="21">
        <v>0</v>
      </c>
      <c r="R2641" s="21">
        <v>0</v>
      </c>
      <c r="S2641" s="21">
        <v>0</v>
      </c>
      <c r="T2641" s="21">
        <v>0</v>
      </c>
      <c r="U2641" s="21">
        <v>0</v>
      </c>
      <c r="V2641" s="21">
        <v>0</v>
      </c>
      <c r="W2641" s="21">
        <v>0</v>
      </c>
      <c r="X2641" s="21">
        <v>0</v>
      </c>
      <c r="Y2641" s="21">
        <v>0</v>
      </c>
      <c r="Z2641" s="21">
        <v>0</v>
      </c>
      <c r="AA2641" s="21">
        <v>0</v>
      </c>
      <c r="AB2641" s="21">
        <v>0</v>
      </c>
      <c r="AC2641" s="21">
        <v>0</v>
      </c>
      <c r="AD2641" s="21">
        <v>0</v>
      </c>
      <c r="AE2641" s="21">
        <v>0</v>
      </c>
      <c r="AF2641" s="21">
        <v>0</v>
      </c>
      <c r="AG2641" s="21">
        <v>0</v>
      </c>
      <c r="AH2641" s="21">
        <v>0</v>
      </c>
      <c r="AI2641" s="21">
        <v>0</v>
      </c>
      <c r="AJ2641" s="21">
        <v>0</v>
      </c>
    </row>
    <row r="2642" spans="1:36" s="21" customFormat="1" x14ac:dyDescent="0.25">
      <c r="A2642" s="21" t="s">
        <v>2020</v>
      </c>
      <c r="B2642" s="21" t="s">
        <v>307</v>
      </c>
      <c r="D2642" s="21">
        <v>0</v>
      </c>
      <c r="E2642" s="21">
        <v>0</v>
      </c>
      <c r="F2642" s="21">
        <v>0</v>
      </c>
      <c r="G2642" s="21">
        <v>0</v>
      </c>
      <c r="H2642" s="21">
        <v>0</v>
      </c>
      <c r="I2642" s="21">
        <v>0</v>
      </c>
      <c r="J2642" s="21">
        <v>0</v>
      </c>
      <c r="K2642" s="21">
        <v>0</v>
      </c>
      <c r="L2642" s="21">
        <v>0</v>
      </c>
      <c r="M2642" s="21">
        <v>0</v>
      </c>
      <c r="N2642" s="21">
        <v>0</v>
      </c>
      <c r="O2642" s="21">
        <v>0</v>
      </c>
      <c r="P2642" s="21">
        <v>0</v>
      </c>
      <c r="Q2642" s="21">
        <v>0</v>
      </c>
      <c r="R2642" s="21">
        <v>0</v>
      </c>
      <c r="S2642" s="21">
        <v>0</v>
      </c>
      <c r="T2642" s="21">
        <v>0</v>
      </c>
      <c r="U2642" s="21">
        <v>0</v>
      </c>
      <c r="V2642" s="21">
        <v>0</v>
      </c>
      <c r="W2642" s="21">
        <v>0</v>
      </c>
      <c r="X2642" s="21">
        <v>0</v>
      </c>
      <c r="Y2642" s="21">
        <v>0</v>
      </c>
      <c r="Z2642" s="21">
        <v>0</v>
      </c>
      <c r="AA2642" s="21">
        <v>0</v>
      </c>
      <c r="AB2642" s="21">
        <v>0</v>
      </c>
      <c r="AC2642" s="21">
        <v>0</v>
      </c>
      <c r="AD2642" s="21">
        <v>0</v>
      </c>
      <c r="AE2642" s="21">
        <v>0</v>
      </c>
      <c r="AF2642" s="21">
        <v>0</v>
      </c>
      <c r="AG2642" s="21">
        <v>0</v>
      </c>
      <c r="AH2642" s="21">
        <v>0</v>
      </c>
      <c r="AI2642" s="21">
        <v>0</v>
      </c>
      <c r="AJ2642" s="21">
        <v>0</v>
      </c>
    </row>
    <row r="2643" spans="1:36" s="21" customFormat="1" x14ac:dyDescent="0.25">
      <c r="A2643" s="21" t="s">
        <v>257</v>
      </c>
      <c r="B2643" s="21" t="s">
        <v>2207</v>
      </c>
      <c r="D2643" s="21">
        <v>0</v>
      </c>
      <c r="E2643" s="21">
        <v>0</v>
      </c>
      <c r="F2643" s="21">
        <v>0</v>
      </c>
      <c r="G2643" s="21">
        <v>0</v>
      </c>
      <c r="H2643" s="21">
        <v>0</v>
      </c>
      <c r="I2643" s="21">
        <v>0</v>
      </c>
      <c r="J2643" s="21">
        <v>0</v>
      </c>
      <c r="K2643" s="21">
        <v>0</v>
      </c>
      <c r="L2643" s="21">
        <v>0</v>
      </c>
      <c r="M2643" s="21">
        <v>0</v>
      </c>
      <c r="N2643" s="21">
        <v>0</v>
      </c>
      <c r="O2643" s="21">
        <v>0</v>
      </c>
      <c r="P2643" s="21">
        <v>0</v>
      </c>
      <c r="Q2643" s="21">
        <v>0</v>
      </c>
      <c r="R2643" s="21">
        <v>0</v>
      </c>
      <c r="S2643" s="21">
        <v>0</v>
      </c>
      <c r="T2643" s="21">
        <v>0</v>
      </c>
      <c r="U2643" s="21">
        <v>0</v>
      </c>
      <c r="V2643" s="21">
        <v>0</v>
      </c>
      <c r="W2643" s="21">
        <v>0</v>
      </c>
      <c r="X2643" s="21">
        <v>0</v>
      </c>
      <c r="Y2643" s="21">
        <v>0</v>
      </c>
      <c r="Z2643" s="21">
        <v>0</v>
      </c>
      <c r="AA2643" s="21">
        <v>0</v>
      </c>
      <c r="AB2643" s="21">
        <v>0</v>
      </c>
      <c r="AC2643" s="21">
        <v>0</v>
      </c>
      <c r="AD2643" s="21">
        <v>0</v>
      </c>
      <c r="AE2643" s="21">
        <v>0</v>
      </c>
      <c r="AF2643" s="21">
        <v>0</v>
      </c>
      <c r="AG2643" s="21">
        <v>0</v>
      </c>
      <c r="AH2643" s="21">
        <v>0</v>
      </c>
      <c r="AI2643" s="21">
        <v>0</v>
      </c>
      <c r="AJ2643" s="21">
        <v>0</v>
      </c>
    </row>
    <row r="2644" spans="1:36" s="21" customFormat="1" x14ac:dyDescent="0.25">
      <c r="A2644" s="21" t="s">
        <v>2438</v>
      </c>
      <c r="B2644" s="21" t="s">
        <v>2208</v>
      </c>
      <c r="D2644" s="21">
        <v>0</v>
      </c>
      <c r="E2644" s="21">
        <v>0</v>
      </c>
      <c r="F2644" s="21">
        <v>0</v>
      </c>
      <c r="G2644" s="21">
        <v>0</v>
      </c>
      <c r="H2644" s="21">
        <v>0</v>
      </c>
      <c r="I2644" s="21">
        <v>0</v>
      </c>
      <c r="J2644" s="21">
        <v>0</v>
      </c>
      <c r="K2644" s="21">
        <v>0</v>
      </c>
      <c r="L2644" s="21">
        <v>0</v>
      </c>
      <c r="M2644" s="21">
        <v>0</v>
      </c>
      <c r="N2644" s="21">
        <v>0</v>
      </c>
      <c r="O2644" s="21">
        <v>0</v>
      </c>
      <c r="P2644" s="21">
        <v>0</v>
      </c>
      <c r="Q2644" s="21">
        <v>0</v>
      </c>
      <c r="R2644" s="21">
        <v>0</v>
      </c>
      <c r="S2644" s="21">
        <v>0</v>
      </c>
      <c r="T2644" s="21">
        <v>0</v>
      </c>
      <c r="U2644" s="21">
        <v>0</v>
      </c>
      <c r="V2644" s="21">
        <v>0</v>
      </c>
      <c r="W2644" s="21">
        <v>0</v>
      </c>
      <c r="X2644" s="21">
        <v>0</v>
      </c>
      <c r="Y2644" s="21">
        <v>0</v>
      </c>
      <c r="Z2644" s="21">
        <v>0</v>
      </c>
      <c r="AA2644" s="21">
        <v>0</v>
      </c>
      <c r="AB2644" s="21">
        <v>0</v>
      </c>
      <c r="AC2644" s="21">
        <v>0</v>
      </c>
      <c r="AD2644" s="21">
        <v>0</v>
      </c>
      <c r="AE2644" s="21">
        <v>0</v>
      </c>
      <c r="AF2644" s="21">
        <v>0</v>
      </c>
      <c r="AG2644" s="21">
        <v>0</v>
      </c>
      <c r="AH2644" s="21">
        <v>0</v>
      </c>
      <c r="AI2644" s="21">
        <v>0</v>
      </c>
      <c r="AJ2644" s="21">
        <v>0</v>
      </c>
    </row>
    <row r="2645" spans="1:36" s="21" customFormat="1" x14ac:dyDescent="0.25">
      <c r="A2645" s="21" t="s">
        <v>2209</v>
      </c>
      <c r="B2645" s="21" t="s">
        <v>2209</v>
      </c>
      <c r="D2645" s="21">
        <v>0</v>
      </c>
      <c r="E2645" s="21">
        <v>0</v>
      </c>
      <c r="F2645" s="21">
        <v>0</v>
      </c>
      <c r="G2645" s="21">
        <v>0</v>
      </c>
      <c r="H2645" s="21">
        <v>0</v>
      </c>
      <c r="I2645" s="21">
        <v>0</v>
      </c>
      <c r="J2645" s="21">
        <v>0</v>
      </c>
      <c r="K2645" s="21">
        <v>0</v>
      </c>
      <c r="L2645" s="21">
        <v>0</v>
      </c>
      <c r="M2645" s="21">
        <v>0</v>
      </c>
      <c r="N2645" s="21">
        <v>0</v>
      </c>
      <c r="O2645" s="21">
        <v>0</v>
      </c>
      <c r="P2645" s="21">
        <v>0</v>
      </c>
      <c r="Q2645" s="21">
        <v>0</v>
      </c>
      <c r="R2645" s="21">
        <v>0</v>
      </c>
      <c r="S2645" s="21">
        <v>0</v>
      </c>
      <c r="T2645" s="21">
        <v>0</v>
      </c>
      <c r="U2645" s="21">
        <v>0</v>
      </c>
      <c r="V2645" s="21">
        <v>0</v>
      </c>
      <c r="W2645" s="21">
        <v>0</v>
      </c>
      <c r="X2645" s="21">
        <v>0</v>
      </c>
      <c r="Y2645" s="21">
        <v>0</v>
      </c>
      <c r="Z2645" s="21">
        <v>0</v>
      </c>
      <c r="AA2645" s="21">
        <v>0</v>
      </c>
      <c r="AB2645" s="21">
        <v>0</v>
      </c>
      <c r="AC2645" s="21">
        <v>0</v>
      </c>
      <c r="AD2645" s="21">
        <v>0</v>
      </c>
      <c r="AE2645" s="21">
        <v>0</v>
      </c>
      <c r="AF2645" s="21">
        <v>0</v>
      </c>
      <c r="AG2645" s="21">
        <v>0</v>
      </c>
      <c r="AH2645" s="21">
        <v>0</v>
      </c>
      <c r="AI2645" s="21">
        <v>0</v>
      </c>
      <c r="AJ2645" s="21">
        <v>0</v>
      </c>
    </row>
    <row r="2646" spans="1:36" s="21" customFormat="1" x14ac:dyDescent="0.25">
      <c r="A2646" s="21" t="s">
        <v>2210</v>
      </c>
      <c r="B2646" s="21" t="s">
        <v>2210</v>
      </c>
      <c r="D2646" s="21">
        <v>0</v>
      </c>
      <c r="E2646" s="21">
        <v>0</v>
      </c>
      <c r="F2646" s="21">
        <v>0</v>
      </c>
      <c r="G2646" s="21">
        <v>0</v>
      </c>
      <c r="H2646" s="21">
        <v>0</v>
      </c>
      <c r="I2646" s="21">
        <v>0</v>
      </c>
      <c r="J2646" s="21">
        <v>0</v>
      </c>
      <c r="K2646" s="21">
        <v>0</v>
      </c>
      <c r="L2646" s="21">
        <v>0</v>
      </c>
      <c r="M2646" s="21">
        <v>0</v>
      </c>
      <c r="N2646" s="21">
        <v>0</v>
      </c>
      <c r="O2646" s="21">
        <v>0</v>
      </c>
      <c r="P2646" s="21">
        <v>0</v>
      </c>
      <c r="Q2646" s="21">
        <v>0</v>
      </c>
      <c r="R2646" s="21">
        <v>0</v>
      </c>
      <c r="S2646" s="21">
        <v>0</v>
      </c>
      <c r="T2646" s="21">
        <v>0</v>
      </c>
      <c r="U2646" s="21">
        <v>0</v>
      </c>
      <c r="V2646" s="21">
        <v>0</v>
      </c>
      <c r="W2646" s="21">
        <v>0</v>
      </c>
      <c r="X2646" s="21">
        <v>0</v>
      </c>
      <c r="Y2646" s="21">
        <v>0</v>
      </c>
      <c r="Z2646" s="21">
        <v>0</v>
      </c>
      <c r="AA2646" s="21">
        <v>0</v>
      </c>
      <c r="AB2646" s="21">
        <v>0</v>
      </c>
      <c r="AC2646" s="21">
        <v>0</v>
      </c>
      <c r="AD2646" s="21">
        <v>0</v>
      </c>
      <c r="AE2646" s="21">
        <v>0</v>
      </c>
      <c r="AF2646" s="21">
        <v>0</v>
      </c>
      <c r="AG2646" s="21">
        <v>0</v>
      </c>
      <c r="AH2646" s="21">
        <v>0</v>
      </c>
      <c r="AI2646" s="21">
        <v>0</v>
      </c>
      <c r="AJ2646" s="21">
        <v>0</v>
      </c>
    </row>
    <row r="2647" spans="1:36" s="21" customFormat="1" x14ac:dyDescent="0.25">
      <c r="A2647" s="21" t="s">
        <v>2212</v>
      </c>
      <c r="B2647" s="21" t="s">
        <v>2212</v>
      </c>
      <c r="D2647" s="21">
        <v>117.877</v>
      </c>
      <c r="E2647" s="21">
        <v>130.291</v>
      </c>
      <c r="F2647" s="21">
        <v>129.28</v>
      </c>
      <c r="G2647" s="21">
        <v>133.6</v>
      </c>
      <c r="H2647" s="21">
        <v>138.28100000000001</v>
      </c>
      <c r="I2647" s="21">
        <v>141.80099999999999</v>
      </c>
      <c r="J2647" s="21">
        <v>145.446</v>
      </c>
      <c r="K2647" s="21">
        <v>148.08600000000001</v>
      </c>
      <c r="L2647" s="21">
        <v>150.20699999999999</v>
      </c>
      <c r="M2647" s="21">
        <v>151.86099999999999</v>
      </c>
      <c r="N2647" s="21">
        <v>153.46</v>
      </c>
      <c r="O2647" s="21">
        <v>155.05600000000001</v>
      </c>
      <c r="P2647" s="21">
        <v>156.61099999999999</v>
      </c>
      <c r="Q2647" s="21">
        <v>158.34</v>
      </c>
      <c r="R2647" s="21">
        <v>160.22499999999999</v>
      </c>
      <c r="S2647" s="21">
        <v>161.786</v>
      </c>
      <c r="T2647" s="21">
        <v>163.726</v>
      </c>
      <c r="U2647" s="21">
        <v>165.97300000000001</v>
      </c>
      <c r="V2647" s="21">
        <v>168.26499999999999</v>
      </c>
      <c r="W2647" s="21">
        <v>170.857</v>
      </c>
      <c r="X2647" s="21">
        <v>173.58</v>
      </c>
      <c r="Y2647" s="21">
        <v>176.292</v>
      </c>
      <c r="Z2647" s="21">
        <v>179.047</v>
      </c>
      <c r="AA2647" s="21">
        <v>181.99600000000001</v>
      </c>
      <c r="AB2647" s="21">
        <v>185.065</v>
      </c>
      <c r="AC2647" s="21">
        <v>188.21899999999999</v>
      </c>
      <c r="AD2647" s="21">
        <v>191.524</v>
      </c>
      <c r="AE2647" s="21">
        <v>194.69499999999999</v>
      </c>
      <c r="AF2647" s="21">
        <v>197.768</v>
      </c>
      <c r="AG2647" s="21">
        <v>200.70699999999999</v>
      </c>
      <c r="AH2647" s="21">
        <v>203.65600000000001</v>
      </c>
      <c r="AI2647" s="21">
        <v>206.768</v>
      </c>
      <c r="AJ2647" s="21">
        <v>209.82599999999999</v>
      </c>
    </row>
    <row r="2648" spans="1:36" x14ac:dyDescent="0.25">
      <c r="A2648" s="17"/>
    </row>
    <row r="2649" spans="1:36" x14ac:dyDescent="0.25">
      <c r="A2649" s="17"/>
      <c r="B2649" s="226" t="s">
        <v>2213</v>
      </c>
    </row>
    <row r="2650" spans="1:36" x14ac:dyDescent="0.25">
      <c r="A2650" s="17"/>
      <c r="B2650" s="226" t="s">
        <v>240</v>
      </c>
      <c r="D2650" s="226">
        <v>0.20899999999999999</v>
      </c>
      <c r="E2650" s="226">
        <v>0.22700000000000001</v>
      </c>
      <c r="F2650" s="226">
        <v>0.21299999999999999</v>
      </c>
      <c r="G2650" s="226">
        <v>0.20899999999999999</v>
      </c>
      <c r="H2650" s="226">
        <v>0.20799999999999999</v>
      </c>
      <c r="I2650" s="226">
        <v>0.20699999999999999</v>
      </c>
      <c r="J2650" s="226">
        <v>0.20599999999999999</v>
      </c>
      <c r="K2650" s="226">
        <v>0.20399999999999999</v>
      </c>
      <c r="L2650" s="226">
        <v>0.20300000000000001</v>
      </c>
      <c r="M2650" s="226">
        <v>0.20100000000000001</v>
      </c>
      <c r="N2650" s="226">
        <v>0.19900000000000001</v>
      </c>
      <c r="O2650" s="226">
        <v>0.19600000000000001</v>
      </c>
      <c r="P2650" s="226">
        <v>0.19400000000000001</v>
      </c>
      <c r="Q2650" s="226">
        <v>0.192</v>
      </c>
      <c r="R2650" s="226">
        <v>0.19</v>
      </c>
      <c r="S2650" s="226">
        <v>0.188</v>
      </c>
      <c r="T2650" s="226">
        <v>0.186</v>
      </c>
      <c r="U2650" s="226">
        <v>0.185</v>
      </c>
      <c r="V2650" s="226">
        <v>0.183</v>
      </c>
      <c r="W2650" s="226">
        <v>0.182</v>
      </c>
      <c r="X2650" s="226">
        <v>0.18</v>
      </c>
      <c r="Y2650" s="226">
        <v>0.17799999999999999</v>
      </c>
      <c r="Z2650" s="226">
        <v>0.17699999999999999</v>
      </c>
      <c r="AA2650" s="226">
        <v>0.17499999999999999</v>
      </c>
      <c r="AB2650" s="226">
        <v>0.17399999999999999</v>
      </c>
      <c r="AC2650" s="226">
        <v>0.17299999999999999</v>
      </c>
      <c r="AD2650" s="226">
        <v>0.17100000000000001</v>
      </c>
      <c r="AE2650" s="226">
        <v>0.17</v>
      </c>
      <c r="AF2650" s="226">
        <v>0.16900000000000001</v>
      </c>
      <c r="AG2650" s="226">
        <v>0.16700000000000001</v>
      </c>
      <c r="AH2650" s="226">
        <v>0.16600000000000001</v>
      </c>
      <c r="AI2650" s="226">
        <v>0.16500000000000001</v>
      </c>
      <c r="AJ2650" s="226">
        <v>0.16300000000000001</v>
      </c>
    </row>
    <row r="2651" spans="1:36" x14ac:dyDescent="0.25">
      <c r="A2651" s="17"/>
      <c r="B2651" s="226" t="s">
        <v>2204</v>
      </c>
      <c r="D2651" s="226">
        <v>4.5999999999999999E-2</v>
      </c>
      <c r="E2651" s="226">
        <v>4.9000000000000002E-2</v>
      </c>
      <c r="F2651" s="226">
        <v>0.05</v>
      </c>
      <c r="G2651" s="226">
        <v>3.7999999999999999E-2</v>
      </c>
      <c r="H2651" s="226">
        <v>3.6999999999999998E-2</v>
      </c>
      <c r="I2651" s="226">
        <v>3.7999999999999999E-2</v>
      </c>
      <c r="J2651" s="226">
        <v>3.7999999999999999E-2</v>
      </c>
      <c r="K2651" s="226">
        <v>3.7999999999999999E-2</v>
      </c>
      <c r="L2651" s="226">
        <v>3.7999999999999999E-2</v>
      </c>
      <c r="M2651" s="226">
        <v>3.6999999999999998E-2</v>
      </c>
      <c r="N2651" s="226">
        <v>3.5999999999999997E-2</v>
      </c>
      <c r="O2651" s="226">
        <v>3.5000000000000003E-2</v>
      </c>
      <c r="P2651" s="226">
        <v>3.4000000000000002E-2</v>
      </c>
      <c r="Q2651" s="226">
        <v>3.3000000000000002E-2</v>
      </c>
      <c r="R2651" s="226">
        <v>3.2000000000000001E-2</v>
      </c>
      <c r="S2651" s="226">
        <v>3.1E-2</v>
      </c>
      <c r="T2651" s="226">
        <v>3.1E-2</v>
      </c>
      <c r="U2651" s="226">
        <v>3.1E-2</v>
      </c>
      <c r="V2651" s="226">
        <v>0.03</v>
      </c>
      <c r="W2651" s="226">
        <v>0.03</v>
      </c>
      <c r="X2651" s="226">
        <v>0.03</v>
      </c>
      <c r="Y2651" s="226">
        <v>2.9000000000000001E-2</v>
      </c>
      <c r="Z2651" s="226">
        <v>2.9000000000000001E-2</v>
      </c>
      <c r="AA2651" s="226">
        <v>2.9000000000000001E-2</v>
      </c>
      <c r="AB2651" s="226">
        <v>2.8000000000000001E-2</v>
      </c>
      <c r="AC2651" s="226">
        <v>2.8000000000000001E-2</v>
      </c>
      <c r="AD2651" s="226">
        <v>2.8000000000000001E-2</v>
      </c>
      <c r="AE2651" s="226">
        <v>2.8000000000000001E-2</v>
      </c>
      <c r="AF2651" s="226">
        <v>2.8000000000000001E-2</v>
      </c>
      <c r="AG2651" s="226">
        <v>2.7E-2</v>
      </c>
      <c r="AH2651" s="226">
        <v>2.7E-2</v>
      </c>
      <c r="AI2651" s="226">
        <v>2.7E-2</v>
      </c>
      <c r="AJ2651" s="226">
        <v>2.7E-2</v>
      </c>
    </row>
    <row r="2652" spans="1:36" x14ac:dyDescent="0.25">
      <c r="A2652" s="17"/>
      <c r="B2652" s="226" t="s">
        <v>2205</v>
      </c>
      <c r="D2652" s="226">
        <v>2.8000000000000001E-2</v>
      </c>
      <c r="E2652" s="226">
        <v>2.8000000000000001E-2</v>
      </c>
      <c r="F2652" s="226">
        <v>2.7E-2</v>
      </c>
      <c r="G2652" s="226">
        <v>2.5000000000000001E-2</v>
      </c>
      <c r="H2652" s="226">
        <v>2.4E-2</v>
      </c>
      <c r="I2652" s="226">
        <v>2.4E-2</v>
      </c>
      <c r="J2652" s="226">
        <v>2.3E-2</v>
      </c>
      <c r="K2652" s="226">
        <v>2.3E-2</v>
      </c>
      <c r="L2652" s="226">
        <v>2.1999999999999999E-2</v>
      </c>
      <c r="M2652" s="226">
        <v>2.1999999999999999E-2</v>
      </c>
      <c r="N2652" s="226">
        <v>2.1999999999999999E-2</v>
      </c>
      <c r="O2652" s="226">
        <v>2.1000000000000001E-2</v>
      </c>
      <c r="P2652" s="226">
        <v>2.1000000000000001E-2</v>
      </c>
      <c r="Q2652" s="226">
        <v>0.02</v>
      </c>
      <c r="R2652" s="226">
        <v>0.02</v>
      </c>
      <c r="S2652" s="226">
        <v>0.02</v>
      </c>
      <c r="T2652" s="226">
        <v>1.9E-2</v>
      </c>
      <c r="U2652" s="226">
        <v>1.9E-2</v>
      </c>
      <c r="V2652" s="226">
        <v>1.9E-2</v>
      </c>
      <c r="W2652" s="226">
        <v>1.9E-2</v>
      </c>
      <c r="X2652" s="226">
        <v>1.7999999999999999E-2</v>
      </c>
      <c r="Y2652" s="226">
        <v>1.7999999999999999E-2</v>
      </c>
      <c r="Z2652" s="226">
        <v>1.7999999999999999E-2</v>
      </c>
      <c r="AA2652" s="226">
        <v>1.7999999999999999E-2</v>
      </c>
      <c r="AB2652" s="226">
        <v>1.7999999999999999E-2</v>
      </c>
      <c r="AC2652" s="226">
        <v>1.7000000000000001E-2</v>
      </c>
      <c r="AD2652" s="226">
        <v>1.7000000000000001E-2</v>
      </c>
      <c r="AE2652" s="226">
        <v>1.7000000000000001E-2</v>
      </c>
      <c r="AF2652" s="226">
        <v>1.7000000000000001E-2</v>
      </c>
      <c r="AG2652" s="226">
        <v>1.7000000000000001E-2</v>
      </c>
      <c r="AH2652" s="226">
        <v>1.7000000000000001E-2</v>
      </c>
      <c r="AI2652" s="226">
        <v>1.6E-2</v>
      </c>
      <c r="AJ2652" s="226">
        <v>1.6E-2</v>
      </c>
    </row>
    <row r="2653" spans="1:36" x14ac:dyDescent="0.25">
      <c r="A2653" s="17"/>
      <c r="B2653" s="226" t="s">
        <v>2228</v>
      </c>
      <c r="D2653" s="226">
        <v>0</v>
      </c>
      <c r="E2653" s="226">
        <v>0</v>
      </c>
      <c r="F2653" s="226">
        <v>0</v>
      </c>
      <c r="G2653" s="226">
        <v>0</v>
      </c>
      <c r="H2653" s="226">
        <v>0</v>
      </c>
      <c r="I2653" s="226">
        <v>0</v>
      </c>
      <c r="J2653" s="226">
        <v>0</v>
      </c>
      <c r="K2653" s="226">
        <v>0</v>
      </c>
      <c r="L2653" s="226">
        <v>0</v>
      </c>
      <c r="M2653" s="226">
        <v>0</v>
      </c>
      <c r="N2653" s="226">
        <v>0</v>
      </c>
      <c r="O2653" s="226">
        <v>0</v>
      </c>
      <c r="P2653" s="226">
        <v>0</v>
      </c>
      <c r="Q2653" s="226">
        <v>0</v>
      </c>
      <c r="R2653" s="226">
        <v>0</v>
      </c>
      <c r="S2653" s="226">
        <v>0</v>
      </c>
      <c r="T2653" s="226">
        <v>0</v>
      </c>
      <c r="U2653" s="226">
        <v>0</v>
      </c>
      <c r="V2653" s="226">
        <v>0</v>
      </c>
      <c r="W2653" s="226">
        <v>0</v>
      </c>
      <c r="X2653" s="226">
        <v>0</v>
      </c>
      <c r="Y2653" s="226">
        <v>0</v>
      </c>
      <c r="Z2653" s="226">
        <v>0</v>
      </c>
      <c r="AA2653" s="226">
        <v>0</v>
      </c>
      <c r="AB2653" s="226">
        <v>0</v>
      </c>
      <c r="AC2653" s="226">
        <v>0</v>
      </c>
      <c r="AD2653" s="226">
        <v>0</v>
      </c>
      <c r="AE2653" s="226">
        <v>0</v>
      </c>
      <c r="AF2653" s="226">
        <v>0</v>
      </c>
      <c r="AG2653" s="226">
        <v>0</v>
      </c>
      <c r="AH2653" s="226">
        <v>0</v>
      </c>
      <c r="AI2653" s="226">
        <v>0</v>
      </c>
      <c r="AJ2653" s="226">
        <v>0</v>
      </c>
    </row>
    <row r="2654" spans="1:36" x14ac:dyDescent="0.25">
      <c r="A2654" s="17"/>
      <c r="B2654" s="226" t="s">
        <v>307</v>
      </c>
      <c r="D2654" s="226">
        <v>0</v>
      </c>
      <c r="E2654" s="226">
        <v>0</v>
      </c>
      <c r="F2654" s="226">
        <v>0</v>
      </c>
      <c r="G2654" s="226">
        <v>0</v>
      </c>
      <c r="H2654" s="226">
        <v>0</v>
      </c>
      <c r="I2654" s="226">
        <v>0</v>
      </c>
      <c r="J2654" s="226">
        <v>0</v>
      </c>
      <c r="K2654" s="226">
        <v>0</v>
      </c>
      <c r="L2654" s="226">
        <v>0</v>
      </c>
      <c r="M2654" s="226">
        <v>0</v>
      </c>
      <c r="N2654" s="226">
        <v>0</v>
      </c>
      <c r="O2654" s="226">
        <v>0</v>
      </c>
      <c r="P2654" s="226">
        <v>0</v>
      </c>
      <c r="Q2654" s="226">
        <v>0</v>
      </c>
      <c r="R2654" s="226">
        <v>0</v>
      </c>
      <c r="S2654" s="226">
        <v>0</v>
      </c>
      <c r="T2654" s="226">
        <v>0</v>
      </c>
      <c r="U2654" s="226">
        <v>0</v>
      </c>
      <c r="V2654" s="226">
        <v>0</v>
      </c>
      <c r="W2654" s="226">
        <v>0</v>
      </c>
      <c r="X2654" s="226">
        <v>0</v>
      </c>
      <c r="Y2654" s="226">
        <v>0</v>
      </c>
      <c r="Z2654" s="226">
        <v>0</v>
      </c>
      <c r="AA2654" s="226">
        <v>0</v>
      </c>
      <c r="AB2654" s="226">
        <v>0</v>
      </c>
      <c r="AC2654" s="226">
        <v>0</v>
      </c>
      <c r="AD2654" s="226">
        <v>0</v>
      </c>
      <c r="AE2654" s="226">
        <v>0</v>
      </c>
      <c r="AF2654" s="226">
        <v>0</v>
      </c>
      <c r="AG2654" s="226">
        <v>0</v>
      </c>
      <c r="AH2654" s="226">
        <v>0</v>
      </c>
      <c r="AI2654" s="226">
        <v>0</v>
      </c>
      <c r="AJ2654" s="226">
        <v>0</v>
      </c>
    </row>
    <row r="2655" spans="1:36" x14ac:dyDescent="0.25">
      <c r="A2655" s="17"/>
      <c r="B2655" s="226" t="s">
        <v>2207</v>
      </c>
      <c r="D2655" s="226">
        <v>0</v>
      </c>
      <c r="E2655" s="226">
        <v>0</v>
      </c>
      <c r="F2655" s="226">
        <v>0</v>
      </c>
      <c r="G2655" s="226">
        <v>0</v>
      </c>
      <c r="H2655" s="226">
        <v>0</v>
      </c>
      <c r="I2655" s="226">
        <v>0</v>
      </c>
      <c r="J2655" s="226">
        <v>0</v>
      </c>
      <c r="K2655" s="226">
        <v>0</v>
      </c>
      <c r="L2655" s="226">
        <v>0</v>
      </c>
      <c r="M2655" s="226">
        <v>0</v>
      </c>
      <c r="N2655" s="226">
        <v>0</v>
      </c>
      <c r="O2655" s="226">
        <v>0</v>
      </c>
      <c r="P2655" s="226">
        <v>0</v>
      </c>
      <c r="Q2655" s="226">
        <v>0</v>
      </c>
      <c r="R2655" s="226">
        <v>0</v>
      </c>
      <c r="S2655" s="226">
        <v>0</v>
      </c>
      <c r="T2655" s="226">
        <v>0</v>
      </c>
      <c r="U2655" s="226">
        <v>0</v>
      </c>
      <c r="V2655" s="226">
        <v>0</v>
      </c>
      <c r="W2655" s="226">
        <v>0</v>
      </c>
      <c r="X2655" s="226">
        <v>0</v>
      </c>
      <c r="Y2655" s="226">
        <v>0</v>
      </c>
      <c r="Z2655" s="226">
        <v>0</v>
      </c>
      <c r="AA2655" s="226">
        <v>0</v>
      </c>
      <c r="AB2655" s="226">
        <v>0</v>
      </c>
      <c r="AC2655" s="226">
        <v>0</v>
      </c>
      <c r="AD2655" s="226">
        <v>0</v>
      </c>
      <c r="AE2655" s="226">
        <v>0</v>
      </c>
      <c r="AF2655" s="226">
        <v>0</v>
      </c>
      <c r="AG2655" s="226">
        <v>0</v>
      </c>
      <c r="AH2655" s="226">
        <v>0</v>
      </c>
      <c r="AI2655" s="226">
        <v>0</v>
      </c>
      <c r="AJ2655" s="226">
        <v>0</v>
      </c>
    </row>
    <row r="2656" spans="1:36" x14ac:dyDescent="0.25">
      <c r="A2656" s="17"/>
      <c r="B2656" s="226" t="s">
        <v>2208</v>
      </c>
      <c r="D2656" s="226">
        <v>0</v>
      </c>
      <c r="E2656" s="226">
        <v>0</v>
      </c>
      <c r="F2656" s="226">
        <v>0</v>
      </c>
      <c r="G2656" s="226">
        <v>0</v>
      </c>
      <c r="H2656" s="226">
        <v>0</v>
      </c>
      <c r="I2656" s="226">
        <v>0</v>
      </c>
      <c r="J2656" s="226">
        <v>0</v>
      </c>
      <c r="K2656" s="226">
        <v>0</v>
      </c>
      <c r="L2656" s="226">
        <v>0</v>
      </c>
      <c r="M2656" s="226">
        <v>0</v>
      </c>
      <c r="N2656" s="226">
        <v>0</v>
      </c>
      <c r="O2656" s="226">
        <v>0</v>
      </c>
      <c r="P2656" s="226">
        <v>0</v>
      </c>
      <c r="Q2656" s="226">
        <v>0</v>
      </c>
      <c r="R2656" s="226">
        <v>0</v>
      </c>
      <c r="S2656" s="226">
        <v>0</v>
      </c>
      <c r="T2656" s="226">
        <v>0</v>
      </c>
      <c r="U2656" s="226">
        <v>0</v>
      </c>
      <c r="V2656" s="226">
        <v>0</v>
      </c>
      <c r="W2656" s="226">
        <v>0</v>
      </c>
      <c r="X2656" s="226">
        <v>0</v>
      </c>
      <c r="Y2656" s="226">
        <v>0</v>
      </c>
      <c r="Z2656" s="226">
        <v>0</v>
      </c>
      <c r="AA2656" s="226">
        <v>0</v>
      </c>
      <c r="AB2656" s="226">
        <v>0</v>
      </c>
      <c r="AC2656" s="226">
        <v>0</v>
      </c>
      <c r="AD2656" s="226">
        <v>0</v>
      </c>
      <c r="AE2656" s="226">
        <v>0</v>
      </c>
      <c r="AF2656" s="226">
        <v>0</v>
      </c>
      <c r="AG2656" s="226">
        <v>0</v>
      </c>
      <c r="AH2656" s="226">
        <v>0</v>
      </c>
      <c r="AI2656" s="226">
        <v>0</v>
      </c>
      <c r="AJ2656" s="226">
        <v>0</v>
      </c>
    </row>
    <row r="2657" spans="1:36" x14ac:dyDescent="0.25">
      <c r="A2657" s="17"/>
      <c r="B2657" s="226" t="s">
        <v>2209</v>
      </c>
      <c r="D2657" s="226">
        <v>0</v>
      </c>
      <c r="E2657" s="226">
        <v>0</v>
      </c>
      <c r="F2657" s="226">
        <v>0</v>
      </c>
      <c r="G2657" s="226">
        <v>0</v>
      </c>
      <c r="H2657" s="226">
        <v>0</v>
      </c>
      <c r="I2657" s="226">
        <v>0</v>
      </c>
      <c r="J2657" s="226">
        <v>0</v>
      </c>
      <c r="K2657" s="226">
        <v>0</v>
      </c>
      <c r="L2657" s="226">
        <v>0</v>
      </c>
      <c r="M2657" s="226">
        <v>0</v>
      </c>
      <c r="N2657" s="226">
        <v>0</v>
      </c>
      <c r="O2657" s="226">
        <v>0</v>
      </c>
      <c r="P2657" s="226">
        <v>0</v>
      </c>
      <c r="Q2657" s="226">
        <v>0</v>
      </c>
      <c r="R2657" s="226">
        <v>0</v>
      </c>
      <c r="S2657" s="226">
        <v>0</v>
      </c>
      <c r="T2657" s="226">
        <v>0</v>
      </c>
      <c r="U2657" s="226">
        <v>0</v>
      </c>
      <c r="V2657" s="226">
        <v>0</v>
      </c>
      <c r="W2657" s="226">
        <v>0</v>
      </c>
      <c r="X2657" s="226">
        <v>0</v>
      </c>
      <c r="Y2657" s="226">
        <v>0</v>
      </c>
      <c r="Z2657" s="226">
        <v>0</v>
      </c>
      <c r="AA2657" s="226">
        <v>0</v>
      </c>
      <c r="AB2657" s="226">
        <v>0</v>
      </c>
      <c r="AC2657" s="226">
        <v>0</v>
      </c>
      <c r="AD2657" s="226">
        <v>0</v>
      </c>
      <c r="AE2657" s="226">
        <v>0</v>
      </c>
      <c r="AF2657" s="226">
        <v>0</v>
      </c>
      <c r="AG2657" s="226">
        <v>0</v>
      </c>
      <c r="AH2657" s="226">
        <v>0</v>
      </c>
      <c r="AI2657" s="226">
        <v>0</v>
      </c>
      <c r="AJ2657" s="226">
        <v>0</v>
      </c>
    </row>
    <row r="2658" spans="1:36" x14ac:dyDescent="0.25">
      <c r="A2658" s="17"/>
      <c r="B2658" s="226" t="s">
        <v>2210</v>
      </c>
      <c r="D2658" s="226">
        <v>0</v>
      </c>
      <c r="E2658" s="226">
        <v>0</v>
      </c>
      <c r="F2658" s="226">
        <v>0</v>
      </c>
      <c r="G2658" s="226">
        <v>0</v>
      </c>
      <c r="H2658" s="226">
        <v>0</v>
      </c>
      <c r="I2658" s="226">
        <v>0</v>
      </c>
      <c r="J2658" s="226">
        <v>0</v>
      </c>
      <c r="K2658" s="226">
        <v>0</v>
      </c>
      <c r="L2658" s="226">
        <v>0</v>
      </c>
      <c r="M2658" s="226">
        <v>0</v>
      </c>
      <c r="N2658" s="226">
        <v>0</v>
      </c>
      <c r="O2658" s="226">
        <v>0</v>
      </c>
      <c r="P2658" s="226">
        <v>0</v>
      </c>
      <c r="Q2658" s="226">
        <v>0</v>
      </c>
      <c r="R2658" s="226">
        <v>0</v>
      </c>
      <c r="S2658" s="226">
        <v>0</v>
      </c>
      <c r="T2658" s="226">
        <v>0</v>
      </c>
      <c r="U2658" s="226">
        <v>0</v>
      </c>
      <c r="V2658" s="226">
        <v>0</v>
      </c>
      <c r="W2658" s="226">
        <v>0</v>
      </c>
      <c r="X2658" s="226">
        <v>0</v>
      </c>
      <c r="Y2658" s="226">
        <v>0</v>
      </c>
      <c r="Z2658" s="226">
        <v>0</v>
      </c>
      <c r="AA2658" s="226">
        <v>0</v>
      </c>
      <c r="AB2658" s="226">
        <v>0</v>
      </c>
      <c r="AC2658" s="226">
        <v>0</v>
      </c>
      <c r="AD2658" s="226">
        <v>0</v>
      </c>
      <c r="AE2658" s="226">
        <v>0</v>
      </c>
      <c r="AF2658" s="226">
        <v>0</v>
      </c>
      <c r="AG2658" s="226">
        <v>0</v>
      </c>
      <c r="AH2658" s="226">
        <v>0</v>
      </c>
      <c r="AI2658" s="226">
        <v>0</v>
      </c>
      <c r="AJ2658" s="226">
        <v>0</v>
      </c>
    </row>
    <row r="2659" spans="1:36" x14ac:dyDescent="0.25">
      <c r="A2659" s="17"/>
    </row>
    <row r="2660" spans="1:36" x14ac:dyDescent="0.25">
      <c r="A2660" s="17"/>
      <c r="B2660" s="226" t="s">
        <v>2273</v>
      </c>
    </row>
    <row r="2661" spans="1:36" x14ac:dyDescent="0.25">
      <c r="A2661" s="17"/>
    </row>
    <row r="2662" spans="1:36" x14ac:dyDescent="0.25">
      <c r="A2662" s="17"/>
      <c r="B2662" s="226" t="s">
        <v>2274</v>
      </c>
    </row>
    <row r="2663" spans="1:36" x14ac:dyDescent="0.25">
      <c r="A2663" s="17"/>
      <c r="B2663" s="226" t="s">
        <v>2275</v>
      </c>
      <c r="D2663" s="226">
        <v>6.4850000000000003</v>
      </c>
      <c r="E2663" s="226">
        <v>7.3250000000000002</v>
      </c>
      <c r="F2663" s="226">
        <v>7.1840000000000002</v>
      </c>
      <c r="G2663" s="226">
        <v>7.32</v>
      </c>
      <c r="H2663" s="226">
        <v>7.4560000000000004</v>
      </c>
      <c r="I2663" s="226">
        <v>7.6589999999999998</v>
      </c>
      <c r="J2663" s="226">
        <v>7.89</v>
      </c>
      <c r="K2663" s="226">
        <v>8.0289999999999999</v>
      </c>
      <c r="L2663" s="226">
        <v>8.1430000000000007</v>
      </c>
      <c r="M2663" s="226">
        <v>8.2089999999999996</v>
      </c>
      <c r="N2663" s="226">
        <v>8.2349999999999994</v>
      </c>
      <c r="O2663" s="226">
        <v>8.2629999999999999</v>
      </c>
      <c r="P2663" s="226">
        <v>8.2919999999999998</v>
      </c>
      <c r="Q2663" s="226">
        <v>8.3629999999999995</v>
      </c>
      <c r="R2663" s="226">
        <v>8.4390000000000001</v>
      </c>
      <c r="S2663" s="226">
        <v>8.5030000000000001</v>
      </c>
      <c r="T2663" s="226">
        <v>8.5790000000000006</v>
      </c>
      <c r="U2663" s="226">
        <v>8.6980000000000004</v>
      </c>
      <c r="V2663" s="226">
        <v>8.8059999999999992</v>
      </c>
      <c r="W2663" s="226">
        <v>8.9459999999999997</v>
      </c>
      <c r="X2663" s="226">
        <v>9.0869999999999997</v>
      </c>
      <c r="Y2663" s="226">
        <v>9.218</v>
      </c>
      <c r="Z2663" s="226">
        <v>9.3529999999999998</v>
      </c>
      <c r="AA2663" s="226">
        <v>9.5</v>
      </c>
      <c r="AB2663" s="226">
        <v>9.6560000000000006</v>
      </c>
      <c r="AC2663" s="226">
        <v>9.8230000000000004</v>
      </c>
      <c r="AD2663" s="226">
        <v>10.004</v>
      </c>
      <c r="AE2663" s="226">
        <v>10.167</v>
      </c>
      <c r="AF2663" s="226">
        <v>10.326000000000001</v>
      </c>
      <c r="AG2663" s="226">
        <v>10.478</v>
      </c>
      <c r="AH2663" s="226">
        <v>10.627000000000001</v>
      </c>
      <c r="AI2663" s="226">
        <v>10.782999999999999</v>
      </c>
      <c r="AJ2663" s="226">
        <v>10.946</v>
      </c>
    </row>
    <row r="2664" spans="1:36" x14ac:dyDescent="0.25">
      <c r="A2664" s="17"/>
      <c r="B2664" s="226" t="s">
        <v>2276</v>
      </c>
      <c r="D2664" s="226">
        <v>20.536000000000001</v>
      </c>
      <c r="E2664" s="226">
        <v>23.196000000000002</v>
      </c>
      <c r="F2664" s="226">
        <v>22.75</v>
      </c>
      <c r="G2664" s="226">
        <v>23.181000000000001</v>
      </c>
      <c r="H2664" s="226">
        <v>23.613</v>
      </c>
      <c r="I2664" s="226">
        <v>24.256</v>
      </c>
      <c r="J2664" s="226">
        <v>24.986000000000001</v>
      </c>
      <c r="K2664" s="226">
        <v>25.427</v>
      </c>
      <c r="L2664" s="226">
        <v>25.789000000000001</v>
      </c>
      <c r="M2664" s="226">
        <v>25.997</v>
      </c>
      <c r="N2664" s="226">
        <v>26.079000000000001</v>
      </c>
      <c r="O2664" s="226">
        <v>26.167000000000002</v>
      </c>
      <c r="P2664" s="226">
        <v>26.257999999999999</v>
      </c>
      <c r="Q2664" s="226">
        <v>26.484000000000002</v>
      </c>
      <c r="R2664" s="226">
        <v>26.727</v>
      </c>
      <c r="S2664" s="226">
        <v>26.927</v>
      </c>
      <c r="T2664" s="226">
        <v>27.169</v>
      </c>
      <c r="U2664" s="226">
        <v>27.545999999999999</v>
      </c>
      <c r="V2664" s="226">
        <v>27.887</v>
      </c>
      <c r="W2664" s="226">
        <v>28.332000000000001</v>
      </c>
      <c r="X2664" s="226">
        <v>28.776</v>
      </c>
      <c r="Y2664" s="226">
        <v>29.193000000000001</v>
      </c>
      <c r="Z2664" s="226">
        <v>29.619</v>
      </c>
      <c r="AA2664" s="226">
        <v>30.085000000000001</v>
      </c>
      <c r="AB2664" s="226">
        <v>30.579000000000001</v>
      </c>
      <c r="AC2664" s="226">
        <v>31.108000000000001</v>
      </c>
      <c r="AD2664" s="226">
        <v>31.681000000000001</v>
      </c>
      <c r="AE2664" s="226">
        <v>32.195999999999998</v>
      </c>
      <c r="AF2664" s="226">
        <v>32.701000000000001</v>
      </c>
      <c r="AG2664" s="226">
        <v>33.183</v>
      </c>
      <c r="AH2664" s="226">
        <v>33.652999999999999</v>
      </c>
      <c r="AI2664" s="226">
        <v>34.149000000000001</v>
      </c>
      <c r="AJ2664" s="226">
        <v>34.662999999999997</v>
      </c>
    </row>
    <row r="2665" spans="1:36" x14ac:dyDescent="0.25">
      <c r="A2665" s="17"/>
      <c r="B2665" s="226" t="s">
        <v>2277</v>
      </c>
      <c r="D2665" s="226">
        <v>15.141</v>
      </c>
      <c r="E2665" s="226">
        <v>16.884</v>
      </c>
      <c r="F2665" s="226">
        <v>17.757999999999999</v>
      </c>
      <c r="G2665" s="226">
        <v>14.366</v>
      </c>
      <c r="H2665" s="226">
        <v>14.795999999999999</v>
      </c>
      <c r="I2665" s="226">
        <v>15.375999999999999</v>
      </c>
      <c r="J2665" s="226">
        <v>16.135000000000002</v>
      </c>
      <c r="K2665" s="226">
        <v>16.626999999999999</v>
      </c>
      <c r="L2665" s="226">
        <v>16.785</v>
      </c>
      <c r="M2665" s="226">
        <v>16.716999999999999</v>
      </c>
      <c r="N2665" s="226">
        <v>16.489999999999998</v>
      </c>
      <c r="O2665" s="226">
        <v>16.326000000000001</v>
      </c>
      <c r="P2665" s="226">
        <v>16.228999999999999</v>
      </c>
      <c r="Q2665" s="226">
        <v>15.968</v>
      </c>
      <c r="R2665" s="226">
        <v>16.048999999999999</v>
      </c>
      <c r="S2665" s="226">
        <v>16.016999999999999</v>
      </c>
      <c r="T2665" s="226">
        <v>16.149000000000001</v>
      </c>
      <c r="U2665" s="226">
        <v>16.344000000000001</v>
      </c>
      <c r="V2665" s="226">
        <v>16.538</v>
      </c>
      <c r="W2665" s="226">
        <v>16.718</v>
      </c>
      <c r="X2665" s="226">
        <v>16.911000000000001</v>
      </c>
      <c r="Y2665" s="226">
        <v>17.131</v>
      </c>
      <c r="Z2665" s="226">
        <v>17.315000000000001</v>
      </c>
      <c r="AA2665" s="226">
        <v>17.550999999999998</v>
      </c>
      <c r="AB2665" s="226">
        <v>17.86</v>
      </c>
      <c r="AC2665" s="226">
        <v>18.126999999999999</v>
      </c>
      <c r="AD2665" s="226">
        <v>18.428000000000001</v>
      </c>
      <c r="AE2665" s="226">
        <v>18.744</v>
      </c>
      <c r="AF2665" s="226">
        <v>19.05</v>
      </c>
      <c r="AG2665" s="226">
        <v>19.29</v>
      </c>
      <c r="AH2665" s="226">
        <v>19.553000000000001</v>
      </c>
      <c r="AI2665" s="226">
        <v>19.829999999999998</v>
      </c>
      <c r="AJ2665" s="226">
        <v>20.047000000000001</v>
      </c>
    </row>
    <row r="2666" spans="1:36" x14ac:dyDescent="0.25">
      <c r="A2666" s="17"/>
      <c r="B2666" s="226" t="s">
        <v>2278</v>
      </c>
      <c r="D2666" s="226">
        <v>0.45300000000000001</v>
      </c>
      <c r="E2666" s="226">
        <v>0.46500000000000002</v>
      </c>
      <c r="F2666" s="226">
        <v>0.47299999999999998</v>
      </c>
      <c r="G2666" s="226">
        <v>0.48699999999999999</v>
      </c>
      <c r="H2666" s="226">
        <v>0.48899999999999999</v>
      </c>
      <c r="I2666" s="226">
        <v>0.49</v>
      </c>
      <c r="J2666" s="226">
        <v>0.496</v>
      </c>
      <c r="K2666" s="226">
        <v>0.5</v>
      </c>
      <c r="L2666" s="226">
        <v>0.503</v>
      </c>
      <c r="M2666" s="226">
        <v>0.50700000000000001</v>
      </c>
      <c r="N2666" s="226">
        <v>0.50900000000000001</v>
      </c>
      <c r="O2666" s="226">
        <v>0.51100000000000001</v>
      </c>
      <c r="P2666" s="226">
        <v>0.51200000000000001</v>
      </c>
      <c r="Q2666" s="226">
        <v>0.51700000000000002</v>
      </c>
      <c r="R2666" s="226">
        <v>0.52100000000000002</v>
      </c>
      <c r="S2666" s="226">
        <v>0.52500000000000002</v>
      </c>
      <c r="T2666" s="226">
        <v>0.53</v>
      </c>
      <c r="U2666" s="226">
        <v>0.53500000000000003</v>
      </c>
      <c r="V2666" s="226">
        <v>0.54100000000000004</v>
      </c>
      <c r="W2666" s="226">
        <v>0.54700000000000004</v>
      </c>
      <c r="X2666" s="226">
        <v>0.55400000000000005</v>
      </c>
      <c r="Y2666" s="226">
        <v>0.56200000000000006</v>
      </c>
      <c r="Z2666" s="226">
        <v>0.56899999999999995</v>
      </c>
      <c r="AA2666" s="226">
        <v>0.57699999999999996</v>
      </c>
      <c r="AB2666" s="226">
        <v>0.58499999999999996</v>
      </c>
      <c r="AC2666" s="226">
        <v>0.59399999999999997</v>
      </c>
      <c r="AD2666" s="226">
        <v>0.60299999999999998</v>
      </c>
      <c r="AE2666" s="226">
        <v>0.61099999999999999</v>
      </c>
      <c r="AF2666" s="226">
        <v>0.62</v>
      </c>
      <c r="AG2666" s="226">
        <v>0.628</v>
      </c>
      <c r="AH2666" s="226">
        <v>0.63600000000000001</v>
      </c>
      <c r="AI2666" s="226">
        <v>0.64500000000000002</v>
      </c>
      <c r="AJ2666" s="226">
        <v>0.65200000000000002</v>
      </c>
    </row>
    <row r="2667" spans="1:36" x14ac:dyDescent="0.25">
      <c r="A2667" s="17"/>
      <c r="B2667" s="226" t="s">
        <v>2279</v>
      </c>
      <c r="D2667" s="226">
        <v>4.3230000000000004</v>
      </c>
      <c r="E2667" s="226">
        <v>4.883</v>
      </c>
      <c r="F2667" s="226">
        <v>4.7889999999999997</v>
      </c>
      <c r="G2667" s="226">
        <v>4.88</v>
      </c>
      <c r="H2667" s="226">
        <v>4.9710000000000001</v>
      </c>
      <c r="I2667" s="226">
        <v>5.1059999999999999</v>
      </c>
      <c r="J2667" s="226">
        <v>5.26</v>
      </c>
      <c r="K2667" s="226">
        <v>5.3529999999999998</v>
      </c>
      <c r="L2667" s="226">
        <v>5.4290000000000003</v>
      </c>
      <c r="M2667" s="226">
        <v>5.4729999999999999</v>
      </c>
      <c r="N2667" s="226">
        <v>5.49</v>
      </c>
      <c r="O2667" s="226">
        <v>5.508</v>
      </c>
      <c r="P2667" s="226">
        <v>5.5279999999999996</v>
      </c>
      <c r="Q2667" s="226">
        <v>5.5750000000000002</v>
      </c>
      <c r="R2667" s="226">
        <v>5.6260000000000003</v>
      </c>
      <c r="S2667" s="226">
        <v>5.6680000000000001</v>
      </c>
      <c r="T2667" s="226">
        <v>5.7190000000000003</v>
      </c>
      <c r="U2667" s="226">
        <v>5.7990000000000004</v>
      </c>
      <c r="V2667" s="226">
        <v>5.8710000000000004</v>
      </c>
      <c r="W2667" s="226">
        <v>5.9640000000000004</v>
      </c>
      <c r="X2667" s="226">
        <v>6.0579999999999998</v>
      </c>
      <c r="Y2667" s="226">
        <v>6.1459999999999999</v>
      </c>
      <c r="Z2667" s="226">
        <v>6.2350000000000003</v>
      </c>
      <c r="AA2667" s="226">
        <v>6.3330000000000002</v>
      </c>
      <c r="AB2667" s="226">
        <v>6.4370000000000003</v>
      </c>
      <c r="AC2667" s="226">
        <v>6.5490000000000004</v>
      </c>
      <c r="AD2667" s="226">
        <v>6.6689999999999996</v>
      </c>
      <c r="AE2667" s="226">
        <v>6.7779999999999996</v>
      </c>
      <c r="AF2667" s="226">
        <v>6.8840000000000003</v>
      </c>
      <c r="AG2667" s="226">
        <v>6.9850000000000003</v>
      </c>
      <c r="AH2667" s="226">
        <v>7.0839999999999996</v>
      </c>
      <c r="AI2667" s="226">
        <v>7.1890000000000001</v>
      </c>
      <c r="AJ2667" s="226">
        <v>7.2969999999999997</v>
      </c>
    </row>
    <row r="2668" spans="1:36" x14ac:dyDescent="0.25">
      <c r="A2668" s="17"/>
      <c r="B2668" s="226" t="s">
        <v>2280</v>
      </c>
      <c r="D2668" s="226">
        <v>2.0190000000000001</v>
      </c>
      <c r="E2668" s="226">
        <v>2.2509999999999999</v>
      </c>
      <c r="F2668" s="226">
        <v>2.3679999999999999</v>
      </c>
      <c r="G2668" s="226">
        <v>1.9159999999999999</v>
      </c>
      <c r="H2668" s="226">
        <v>1.9730000000000001</v>
      </c>
      <c r="I2668" s="226">
        <v>2.0499999999999998</v>
      </c>
      <c r="J2668" s="226">
        <v>2.1509999999999998</v>
      </c>
      <c r="K2668" s="226">
        <v>2.2170000000000001</v>
      </c>
      <c r="L2668" s="226">
        <v>2.238</v>
      </c>
      <c r="M2668" s="226">
        <v>2.2290000000000001</v>
      </c>
      <c r="N2668" s="226">
        <v>2.1989999999999998</v>
      </c>
      <c r="O2668" s="226">
        <v>2.177</v>
      </c>
      <c r="P2668" s="226">
        <v>2.1640000000000001</v>
      </c>
      <c r="Q2668" s="226">
        <v>2.129</v>
      </c>
      <c r="R2668" s="226">
        <v>2.14</v>
      </c>
      <c r="S2668" s="226">
        <v>2.1360000000000001</v>
      </c>
      <c r="T2668" s="226">
        <v>2.153</v>
      </c>
      <c r="U2668" s="226">
        <v>2.1789999999999998</v>
      </c>
      <c r="V2668" s="226">
        <v>2.2050000000000001</v>
      </c>
      <c r="W2668" s="226">
        <v>2.2290000000000001</v>
      </c>
      <c r="X2668" s="226">
        <v>2.2549999999999999</v>
      </c>
      <c r="Y2668" s="226">
        <v>2.2839999999999998</v>
      </c>
      <c r="Z2668" s="226">
        <v>2.3090000000000002</v>
      </c>
      <c r="AA2668" s="226">
        <v>2.34</v>
      </c>
      <c r="AB2668" s="226">
        <v>2.3820000000000001</v>
      </c>
      <c r="AC2668" s="226">
        <v>2.4169999999999998</v>
      </c>
      <c r="AD2668" s="226">
        <v>2.4569999999999999</v>
      </c>
      <c r="AE2668" s="226">
        <v>2.4990000000000001</v>
      </c>
      <c r="AF2668" s="226">
        <v>2.54</v>
      </c>
      <c r="AG2668" s="226">
        <v>2.5720000000000001</v>
      </c>
      <c r="AH2668" s="226">
        <v>2.6070000000000002</v>
      </c>
      <c r="AI2668" s="226">
        <v>2.6440000000000001</v>
      </c>
      <c r="AJ2668" s="226">
        <v>2.673</v>
      </c>
    </row>
    <row r="2669" spans="1:36" x14ac:dyDescent="0.25">
      <c r="A2669" s="17"/>
      <c r="B2669" s="226" t="s">
        <v>2281</v>
      </c>
      <c r="D2669" s="226">
        <v>0</v>
      </c>
      <c r="E2669" s="226">
        <v>0</v>
      </c>
      <c r="F2669" s="226">
        <v>0</v>
      </c>
      <c r="G2669" s="226">
        <v>0</v>
      </c>
      <c r="H2669" s="226">
        <v>0</v>
      </c>
      <c r="I2669" s="226">
        <v>0</v>
      </c>
      <c r="J2669" s="226">
        <v>0</v>
      </c>
      <c r="K2669" s="226">
        <v>0</v>
      </c>
      <c r="L2669" s="226">
        <v>0</v>
      </c>
      <c r="M2669" s="226">
        <v>0</v>
      </c>
      <c r="N2669" s="226">
        <v>0</v>
      </c>
      <c r="O2669" s="226">
        <v>0</v>
      </c>
      <c r="P2669" s="226">
        <v>0</v>
      </c>
      <c r="Q2669" s="226">
        <v>0</v>
      </c>
      <c r="R2669" s="226">
        <v>0</v>
      </c>
      <c r="S2669" s="226">
        <v>0</v>
      </c>
      <c r="T2669" s="226">
        <v>0</v>
      </c>
      <c r="U2669" s="226">
        <v>0</v>
      </c>
      <c r="V2669" s="226">
        <v>0</v>
      </c>
      <c r="W2669" s="226">
        <v>0</v>
      </c>
      <c r="X2669" s="226">
        <v>0</v>
      </c>
      <c r="Y2669" s="226">
        <v>0</v>
      </c>
      <c r="Z2669" s="226">
        <v>0</v>
      </c>
      <c r="AA2669" s="226">
        <v>0</v>
      </c>
      <c r="AB2669" s="226">
        <v>0</v>
      </c>
      <c r="AC2669" s="226">
        <v>0</v>
      </c>
      <c r="AD2669" s="226">
        <v>0</v>
      </c>
      <c r="AE2669" s="226">
        <v>0</v>
      </c>
      <c r="AF2669" s="226">
        <v>0</v>
      </c>
      <c r="AG2669" s="226">
        <v>0</v>
      </c>
      <c r="AH2669" s="226">
        <v>0</v>
      </c>
      <c r="AI2669" s="226">
        <v>0</v>
      </c>
      <c r="AJ2669" s="226">
        <v>0</v>
      </c>
    </row>
    <row r="2670" spans="1:36" x14ac:dyDescent="0.25">
      <c r="A2670" s="17"/>
      <c r="B2670" s="226" t="s">
        <v>2282</v>
      </c>
      <c r="D2670" s="226">
        <v>0</v>
      </c>
      <c r="E2670" s="226">
        <v>0</v>
      </c>
      <c r="F2670" s="226">
        <v>0</v>
      </c>
      <c r="G2670" s="226">
        <v>0</v>
      </c>
      <c r="H2670" s="226">
        <v>0</v>
      </c>
      <c r="I2670" s="226">
        <v>0</v>
      </c>
      <c r="J2670" s="226">
        <v>0</v>
      </c>
      <c r="K2670" s="226">
        <v>0</v>
      </c>
      <c r="L2670" s="226">
        <v>0</v>
      </c>
      <c r="M2670" s="226">
        <v>0</v>
      </c>
      <c r="N2670" s="226">
        <v>0</v>
      </c>
      <c r="O2670" s="226">
        <v>0</v>
      </c>
      <c r="P2670" s="226">
        <v>0</v>
      </c>
      <c r="Q2670" s="226">
        <v>0</v>
      </c>
      <c r="R2670" s="226">
        <v>0</v>
      </c>
      <c r="S2670" s="226">
        <v>0</v>
      </c>
      <c r="T2670" s="226">
        <v>0</v>
      </c>
      <c r="U2670" s="226">
        <v>0</v>
      </c>
      <c r="V2670" s="226">
        <v>0</v>
      </c>
      <c r="W2670" s="226">
        <v>0</v>
      </c>
      <c r="X2670" s="226">
        <v>0</v>
      </c>
      <c r="Y2670" s="226">
        <v>0</v>
      </c>
      <c r="Z2670" s="226">
        <v>0</v>
      </c>
      <c r="AA2670" s="226">
        <v>0</v>
      </c>
      <c r="AB2670" s="226">
        <v>0</v>
      </c>
      <c r="AC2670" s="226">
        <v>0</v>
      </c>
      <c r="AD2670" s="226">
        <v>0</v>
      </c>
      <c r="AE2670" s="226">
        <v>0</v>
      </c>
      <c r="AF2670" s="226">
        <v>0</v>
      </c>
      <c r="AG2670" s="226">
        <v>0</v>
      </c>
      <c r="AH2670" s="226">
        <v>0</v>
      </c>
      <c r="AI2670" s="226">
        <v>0</v>
      </c>
      <c r="AJ2670" s="226">
        <v>0</v>
      </c>
    </row>
    <row r="2671" spans="1:36" x14ac:dyDescent="0.25">
      <c r="A2671" s="17"/>
      <c r="B2671" s="226" t="s">
        <v>2283</v>
      </c>
      <c r="D2671" s="226">
        <v>0</v>
      </c>
      <c r="E2671" s="226">
        <v>0</v>
      </c>
      <c r="F2671" s="226">
        <v>0</v>
      </c>
      <c r="G2671" s="226">
        <v>0</v>
      </c>
      <c r="H2671" s="226">
        <v>0</v>
      </c>
      <c r="I2671" s="226">
        <v>0</v>
      </c>
      <c r="J2671" s="226">
        <v>0</v>
      </c>
      <c r="K2671" s="226">
        <v>0</v>
      </c>
      <c r="L2671" s="226">
        <v>0</v>
      </c>
      <c r="M2671" s="226">
        <v>0</v>
      </c>
      <c r="N2671" s="226">
        <v>0</v>
      </c>
      <c r="O2671" s="226">
        <v>0</v>
      </c>
      <c r="P2671" s="226">
        <v>0</v>
      </c>
      <c r="Q2671" s="226">
        <v>0</v>
      </c>
      <c r="R2671" s="226">
        <v>0</v>
      </c>
      <c r="S2671" s="226">
        <v>0</v>
      </c>
      <c r="T2671" s="226">
        <v>0</v>
      </c>
      <c r="U2671" s="226">
        <v>0</v>
      </c>
      <c r="V2671" s="226">
        <v>0</v>
      </c>
      <c r="W2671" s="226">
        <v>0</v>
      </c>
      <c r="X2671" s="226">
        <v>0</v>
      </c>
      <c r="Y2671" s="226">
        <v>0</v>
      </c>
      <c r="Z2671" s="226">
        <v>0</v>
      </c>
      <c r="AA2671" s="226">
        <v>0</v>
      </c>
      <c r="AB2671" s="226">
        <v>0</v>
      </c>
      <c r="AC2671" s="226">
        <v>0</v>
      </c>
      <c r="AD2671" s="226">
        <v>0</v>
      </c>
      <c r="AE2671" s="226">
        <v>0</v>
      </c>
      <c r="AF2671" s="226">
        <v>0</v>
      </c>
      <c r="AG2671" s="226">
        <v>0</v>
      </c>
      <c r="AH2671" s="226">
        <v>0</v>
      </c>
      <c r="AI2671" s="226">
        <v>0</v>
      </c>
      <c r="AJ2671" s="226">
        <v>0</v>
      </c>
    </row>
    <row r="2672" spans="1:36" x14ac:dyDescent="0.25">
      <c r="A2672" s="17"/>
      <c r="B2672" s="226" t="s">
        <v>2284</v>
      </c>
      <c r="D2672" s="226">
        <v>0</v>
      </c>
      <c r="E2672" s="226">
        <v>0</v>
      </c>
      <c r="F2672" s="226">
        <v>0</v>
      </c>
      <c r="G2672" s="226">
        <v>0</v>
      </c>
      <c r="H2672" s="226">
        <v>0</v>
      </c>
      <c r="I2672" s="226">
        <v>0</v>
      </c>
      <c r="J2672" s="226">
        <v>0</v>
      </c>
      <c r="K2672" s="226">
        <v>0</v>
      </c>
      <c r="L2672" s="226">
        <v>0</v>
      </c>
      <c r="M2672" s="226">
        <v>0</v>
      </c>
      <c r="N2672" s="226">
        <v>0</v>
      </c>
      <c r="O2672" s="226">
        <v>0</v>
      </c>
      <c r="P2672" s="226">
        <v>0</v>
      </c>
      <c r="Q2672" s="226">
        <v>0</v>
      </c>
      <c r="R2672" s="226">
        <v>0</v>
      </c>
      <c r="S2672" s="226">
        <v>0</v>
      </c>
      <c r="T2672" s="226">
        <v>0</v>
      </c>
      <c r="U2672" s="226">
        <v>0</v>
      </c>
      <c r="V2672" s="226">
        <v>0</v>
      </c>
      <c r="W2672" s="226">
        <v>0</v>
      </c>
      <c r="X2672" s="226">
        <v>0</v>
      </c>
      <c r="Y2672" s="226">
        <v>0</v>
      </c>
      <c r="Z2672" s="226">
        <v>0</v>
      </c>
      <c r="AA2672" s="226">
        <v>0</v>
      </c>
      <c r="AB2672" s="226">
        <v>0</v>
      </c>
      <c r="AC2672" s="226">
        <v>0</v>
      </c>
      <c r="AD2672" s="226">
        <v>0</v>
      </c>
      <c r="AE2672" s="226">
        <v>0</v>
      </c>
      <c r="AF2672" s="226">
        <v>0</v>
      </c>
      <c r="AG2672" s="226">
        <v>0</v>
      </c>
      <c r="AH2672" s="226">
        <v>0</v>
      </c>
      <c r="AI2672" s="226">
        <v>0</v>
      </c>
      <c r="AJ2672" s="226">
        <v>0</v>
      </c>
    </row>
    <row r="2673" spans="1:36" x14ac:dyDescent="0.25">
      <c r="A2673" s="17"/>
      <c r="B2673" s="226" t="s">
        <v>2285</v>
      </c>
      <c r="D2673" s="226">
        <v>0</v>
      </c>
      <c r="E2673" s="226">
        <v>0</v>
      </c>
      <c r="F2673" s="226">
        <v>0</v>
      </c>
      <c r="G2673" s="226">
        <v>0</v>
      </c>
      <c r="H2673" s="226">
        <v>0</v>
      </c>
      <c r="I2673" s="226">
        <v>0</v>
      </c>
      <c r="J2673" s="226">
        <v>0</v>
      </c>
      <c r="K2673" s="226">
        <v>0</v>
      </c>
      <c r="L2673" s="226">
        <v>0</v>
      </c>
      <c r="M2673" s="226">
        <v>0</v>
      </c>
      <c r="N2673" s="226">
        <v>0</v>
      </c>
      <c r="O2673" s="226">
        <v>0</v>
      </c>
      <c r="P2673" s="226">
        <v>0</v>
      </c>
      <c r="Q2673" s="226">
        <v>0</v>
      </c>
      <c r="R2673" s="226">
        <v>0</v>
      </c>
      <c r="S2673" s="226">
        <v>0</v>
      </c>
      <c r="T2673" s="226">
        <v>0</v>
      </c>
      <c r="U2673" s="226">
        <v>0</v>
      </c>
      <c r="V2673" s="226">
        <v>0</v>
      </c>
      <c r="W2673" s="226">
        <v>0</v>
      </c>
      <c r="X2673" s="226">
        <v>0</v>
      </c>
      <c r="Y2673" s="226">
        <v>0</v>
      </c>
      <c r="Z2673" s="226">
        <v>0</v>
      </c>
      <c r="AA2673" s="226">
        <v>0</v>
      </c>
      <c r="AB2673" s="226">
        <v>0</v>
      </c>
      <c r="AC2673" s="226">
        <v>0</v>
      </c>
      <c r="AD2673" s="226">
        <v>0</v>
      </c>
      <c r="AE2673" s="226">
        <v>0</v>
      </c>
      <c r="AF2673" s="226">
        <v>0</v>
      </c>
      <c r="AG2673" s="226">
        <v>0</v>
      </c>
      <c r="AH2673" s="226">
        <v>0</v>
      </c>
      <c r="AI2673" s="226">
        <v>0</v>
      </c>
      <c r="AJ2673" s="226">
        <v>0</v>
      </c>
    </row>
    <row r="2674" spans="1:36" x14ac:dyDescent="0.25">
      <c r="A2674" s="17"/>
      <c r="B2674" s="226" t="s">
        <v>2286</v>
      </c>
      <c r="D2674" s="226">
        <v>0</v>
      </c>
      <c r="E2674" s="226">
        <v>0</v>
      </c>
      <c r="F2674" s="226">
        <v>0</v>
      </c>
      <c r="G2674" s="226">
        <v>0</v>
      </c>
      <c r="H2674" s="226">
        <v>0</v>
      </c>
      <c r="I2674" s="226">
        <v>0</v>
      </c>
      <c r="J2674" s="226">
        <v>0</v>
      </c>
      <c r="K2674" s="226">
        <v>0</v>
      </c>
      <c r="L2674" s="226">
        <v>0</v>
      </c>
      <c r="M2674" s="226">
        <v>0</v>
      </c>
      <c r="N2674" s="226">
        <v>0</v>
      </c>
      <c r="O2674" s="226">
        <v>0</v>
      </c>
      <c r="P2674" s="226">
        <v>0</v>
      </c>
      <c r="Q2674" s="226">
        <v>0</v>
      </c>
      <c r="R2674" s="226">
        <v>0</v>
      </c>
      <c r="S2674" s="226">
        <v>0</v>
      </c>
      <c r="T2674" s="226">
        <v>0</v>
      </c>
      <c r="U2674" s="226">
        <v>0</v>
      </c>
      <c r="V2674" s="226">
        <v>0</v>
      </c>
      <c r="W2674" s="226">
        <v>0</v>
      </c>
      <c r="X2674" s="226">
        <v>0</v>
      </c>
      <c r="Y2674" s="226">
        <v>0</v>
      </c>
      <c r="Z2674" s="226">
        <v>0</v>
      </c>
      <c r="AA2674" s="226">
        <v>0</v>
      </c>
      <c r="AB2674" s="226">
        <v>0</v>
      </c>
      <c r="AC2674" s="226">
        <v>0</v>
      </c>
      <c r="AD2674" s="226">
        <v>0</v>
      </c>
      <c r="AE2674" s="226">
        <v>0</v>
      </c>
      <c r="AF2674" s="226">
        <v>0</v>
      </c>
      <c r="AG2674" s="226">
        <v>0</v>
      </c>
      <c r="AH2674" s="226">
        <v>0</v>
      </c>
      <c r="AI2674" s="226">
        <v>0</v>
      </c>
      <c r="AJ2674" s="226">
        <v>0</v>
      </c>
    </row>
    <row r="2675" spans="1:36" x14ac:dyDescent="0.25">
      <c r="A2675" s="17"/>
      <c r="B2675" s="226" t="s">
        <v>2287</v>
      </c>
      <c r="D2675" s="226">
        <v>48.957000000000001</v>
      </c>
      <c r="E2675" s="226">
        <v>55.005000000000003</v>
      </c>
      <c r="F2675" s="226">
        <v>55.322000000000003</v>
      </c>
      <c r="G2675" s="226">
        <v>52.149000000000001</v>
      </c>
      <c r="H2675" s="226">
        <v>53.295999999999999</v>
      </c>
      <c r="I2675" s="226">
        <v>54.938000000000002</v>
      </c>
      <c r="J2675" s="226">
        <v>56.917000000000002</v>
      </c>
      <c r="K2675" s="226">
        <v>58.154000000000003</v>
      </c>
      <c r="L2675" s="226">
        <v>58.887</v>
      </c>
      <c r="M2675" s="226">
        <v>59.131</v>
      </c>
      <c r="N2675" s="226">
        <v>59.002000000000002</v>
      </c>
      <c r="O2675" s="226">
        <v>58.951000000000001</v>
      </c>
      <c r="P2675" s="226">
        <v>58.982999999999997</v>
      </c>
      <c r="Q2675" s="226">
        <v>59.036000000000001</v>
      </c>
      <c r="R2675" s="226">
        <v>59.503</v>
      </c>
      <c r="S2675" s="226">
        <v>59.776000000000003</v>
      </c>
      <c r="T2675" s="226">
        <v>60.3</v>
      </c>
      <c r="U2675" s="226">
        <v>61.101999999999997</v>
      </c>
      <c r="V2675" s="226">
        <v>61.847000000000001</v>
      </c>
      <c r="W2675" s="226">
        <v>62.737000000000002</v>
      </c>
      <c r="X2675" s="226">
        <v>63.640999999999998</v>
      </c>
      <c r="Y2675" s="226">
        <v>64.533000000000001</v>
      </c>
      <c r="Z2675" s="226">
        <v>65.400999999999996</v>
      </c>
      <c r="AA2675" s="226">
        <v>66.387</v>
      </c>
      <c r="AB2675" s="226">
        <v>67.498999999999995</v>
      </c>
      <c r="AC2675" s="226">
        <v>68.617999999999995</v>
      </c>
      <c r="AD2675" s="226">
        <v>69.841999999999999</v>
      </c>
      <c r="AE2675" s="226">
        <v>70.995999999999995</v>
      </c>
      <c r="AF2675" s="226">
        <v>72.120999999999995</v>
      </c>
      <c r="AG2675" s="226">
        <v>73.137</v>
      </c>
      <c r="AH2675" s="226">
        <v>74.161000000000001</v>
      </c>
      <c r="AI2675" s="226">
        <v>75.239999999999995</v>
      </c>
      <c r="AJ2675" s="226">
        <v>76.278999999999996</v>
      </c>
    </row>
    <row r="2676" spans="1:36" x14ac:dyDescent="0.25">
      <c r="A2676" s="17"/>
      <c r="B2676" s="226" t="s">
        <v>2288</v>
      </c>
      <c r="D2676" s="226">
        <v>48.503999999999998</v>
      </c>
      <c r="E2676" s="226">
        <v>54.54</v>
      </c>
      <c r="F2676" s="226">
        <v>54.848999999999997</v>
      </c>
      <c r="G2676" s="226">
        <v>51.661999999999999</v>
      </c>
      <c r="H2676" s="226">
        <v>52.808</v>
      </c>
      <c r="I2676" s="226">
        <v>54.448</v>
      </c>
      <c r="J2676" s="226">
        <v>56.421999999999997</v>
      </c>
      <c r="K2676" s="226">
        <v>57.654000000000003</v>
      </c>
      <c r="L2676" s="226">
        <v>58.383000000000003</v>
      </c>
      <c r="M2676" s="226">
        <v>58.624000000000002</v>
      </c>
      <c r="N2676" s="226">
        <v>58.493000000000002</v>
      </c>
      <c r="O2676" s="226">
        <v>58.44</v>
      </c>
      <c r="P2676" s="226">
        <v>58.470999999999997</v>
      </c>
      <c r="Q2676" s="226">
        <v>58.52</v>
      </c>
      <c r="R2676" s="226">
        <v>58.981999999999999</v>
      </c>
      <c r="S2676" s="226">
        <v>59.250999999999998</v>
      </c>
      <c r="T2676" s="226">
        <v>59.77</v>
      </c>
      <c r="U2676" s="226">
        <v>60.566000000000003</v>
      </c>
      <c r="V2676" s="226">
        <v>61.305999999999997</v>
      </c>
      <c r="W2676" s="226">
        <v>62.189</v>
      </c>
      <c r="X2676" s="226">
        <v>63.087000000000003</v>
      </c>
      <c r="Y2676" s="226">
        <v>63.972000000000001</v>
      </c>
      <c r="Z2676" s="226">
        <v>64.831999999999994</v>
      </c>
      <c r="AA2676" s="226">
        <v>65.81</v>
      </c>
      <c r="AB2676" s="226">
        <v>66.914000000000001</v>
      </c>
      <c r="AC2676" s="226">
        <v>68.024000000000001</v>
      </c>
      <c r="AD2676" s="226">
        <v>69.239999999999995</v>
      </c>
      <c r="AE2676" s="226">
        <v>70.385000000000005</v>
      </c>
      <c r="AF2676" s="226">
        <v>71.501000000000005</v>
      </c>
      <c r="AG2676" s="226">
        <v>72.509</v>
      </c>
      <c r="AH2676" s="226">
        <v>73.524000000000001</v>
      </c>
      <c r="AI2676" s="226">
        <v>74.594999999999999</v>
      </c>
      <c r="AJ2676" s="226">
        <v>75.626000000000005</v>
      </c>
    </row>
    <row r="2677" spans="1:36" x14ac:dyDescent="0.25">
      <c r="A2677" s="17"/>
    </row>
    <row r="2678" spans="1:36" x14ac:dyDescent="0.25">
      <c r="A2678" s="17"/>
      <c r="B2678" s="226" t="s">
        <v>2214</v>
      </c>
    </row>
    <row r="2679" spans="1:36" x14ac:dyDescent="0.25">
      <c r="A2679" s="17"/>
    </row>
    <row r="2680" spans="1:36" x14ac:dyDescent="0.25">
      <c r="A2680" s="17"/>
      <c r="B2680" s="226" t="s">
        <v>2289</v>
      </c>
    </row>
    <row r="2681" spans="1:36" x14ac:dyDescent="0.25">
      <c r="A2681" s="17"/>
      <c r="B2681" s="226" t="s">
        <v>2420</v>
      </c>
      <c r="D2681" s="226">
        <v>415.83199999999999</v>
      </c>
      <c r="E2681" s="226">
        <v>429.48399999999998</v>
      </c>
      <c r="F2681" s="226">
        <v>446.995</v>
      </c>
      <c r="G2681" s="226">
        <v>490.69200000000001</v>
      </c>
      <c r="H2681" s="226">
        <v>513.10599999999999</v>
      </c>
      <c r="I2681" s="226">
        <v>529.88599999999997</v>
      </c>
      <c r="J2681" s="226">
        <v>544.40300000000002</v>
      </c>
      <c r="K2681" s="226">
        <v>557.33399999999995</v>
      </c>
      <c r="L2681" s="226">
        <v>570.33199999999999</v>
      </c>
      <c r="M2681" s="226">
        <v>583.63199999999995</v>
      </c>
      <c r="N2681" s="226">
        <v>599.77099999999996</v>
      </c>
      <c r="O2681" s="226">
        <v>615.66300000000001</v>
      </c>
      <c r="P2681" s="226">
        <v>630.97</v>
      </c>
      <c r="Q2681" s="226">
        <v>647.24400000000003</v>
      </c>
      <c r="R2681" s="226">
        <v>662.09500000000003</v>
      </c>
      <c r="S2681" s="226">
        <v>676.32399999999996</v>
      </c>
      <c r="T2681" s="226">
        <v>691.70100000000002</v>
      </c>
      <c r="U2681" s="226">
        <v>707.57</v>
      </c>
      <c r="V2681" s="226">
        <v>724.11900000000003</v>
      </c>
      <c r="W2681" s="226">
        <v>741.89</v>
      </c>
      <c r="X2681" s="226">
        <v>760.68200000000002</v>
      </c>
      <c r="Y2681" s="226">
        <v>779.87800000000004</v>
      </c>
      <c r="Z2681" s="226">
        <v>799.69299999999998</v>
      </c>
      <c r="AA2681" s="226">
        <v>820.29200000000003</v>
      </c>
      <c r="AB2681" s="226">
        <v>840.99800000000005</v>
      </c>
      <c r="AC2681" s="226">
        <v>862.48400000000004</v>
      </c>
      <c r="AD2681" s="226">
        <v>884.54899999999998</v>
      </c>
      <c r="AE2681" s="226">
        <v>906.37599999999998</v>
      </c>
      <c r="AF2681" s="226">
        <v>927.89099999999996</v>
      </c>
      <c r="AG2681" s="226">
        <v>949.423</v>
      </c>
      <c r="AH2681" s="226">
        <v>971.17600000000004</v>
      </c>
      <c r="AI2681" s="226">
        <v>994.15499999999997</v>
      </c>
      <c r="AJ2681" s="226">
        <v>1017.325</v>
      </c>
    </row>
    <row r="2682" spans="1:36" x14ac:dyDescent="0.25">
      <c r="A2682" s="17"/>
      <c r="B2682" s="226" t="s">
        <v>2421</v>
      </c>
      <c r="D2682" s="226">
        <v>415.83199999999999</v>
      </c>
      <c r="E2682" s="226">
        <v>429.48399999999998</v>
      </c>
      <c r="F2682" s="226">
        <v>446.995</v>
      </c>
      <c r="G2682" s="226">
        <v>490.69200000000001</v>
      </c>
      <c r="H2682" s="226">
        <v>513.10599999999999</v>
      </c>
      <c r="I2682" s="226">
        <v>529.88599999999997</v>
      </c>
      <c r="J2682" s="226">
        <v>544.40300000000002</v>
      </c>
      <c r="K2682" s="226">
        <v>557.33399999999995</v>
      </c>
      <c r="L2682" s="226">
        <v>570.33199999999999</v>
      </c>
      <c r="M2682" s="226">
        <v>583.63199999999995</v>
      </c>
      <c r="N2682" s="226">
        <v>599.77099999999996</v>
      </c>
      <c r="O2682" s="226">
        <v>615.66300000000001</v>
      </c>
      <c r="P2682" s="226">
        <v>630.97</v>
      </c>
      <c r="Q2682" s="226">
        <v>647.24400000000003</v>
      </c>
      <c r="R2682" s="226">
        <v>662.09500000000003</v>
      </c>
      <c r="S2682" s="226">
        <v>676.32399999999996</v>
      </c>
      <c r="T2682" s="226">
        <v>691.70100000000002</v>
      </c>
      <c r="U2682" s="226">
        <v>707.57</v>
      </c>
      <c r="V2682" s="226">
        <v>724.11900000000003</v>
      </c>
      <c r="W2682" s="226">
        <v>741.89</v>
      </c>
      <c r="X2682" s="226">
        <v>760.68200000000002</v>
      </c>
      <c r="Y2682" s="226">
        <v>779.87800000000004</v>
      </c>
      <c r="Z2682" s="226">
        <v>799.69299999999998</v>
      </c>
      <c r="AA2682" s="226">
        <v>820.29200000000003</v>
      </c>
      <c r="AB2682" s="226">
        <v>840.99800000000005</v>
      </c>
      <c r="AC2682" s="226">
        <v>862.48400000000004</v>
      </c>
      <c r="AD2682" s="226">
        <v>884.54899999999998</v>
      </c>
      <c r="AE2682" s="226">
        <v>906.37599999999998</v>
      </c>
      <c r="AF2682" s="226">
        <v>927.89099999999996</v>
      </c>
      <c r="AG2682" s="226">
        <v>949.423</v>
      </c>
      <c r="AH2682" s="226">
        <v>971.17600000000004</v>
      </c>
      <c r="AI2682" s="226">
        <v>994.15499999999997</v>
      </c>
      <c r="AJ2682" s="226">
        <v>1017.325</v>
      </c>
    </row>
    <row r="2683" spans="1:36" x14ac:dyDescent="0.25">
      <c r="A2683" s="17"/>
      <c r="B2683" s="226" t="s">
        <v>2422</v>
      </c>
      <c r="D2683" s="226">
        <v>415.83199999999999</v>
      </c>
      <c r="E2683" s="226">
        <v>429.48399999999998</v>
      </c>
      <c r="F2683" s="226">
        <v>446.995</v>
      </c>
      <c r="G2683" s="226">
        <v>490.69200000000001</v>
      </c>
      <c r="H2683" s="226">
        <v>513.10599999999999</v>
      </c>
      <c r="I2683" s="226">
        <v>529.88599999999997</v>
      </c>
      <c r="J2683" s="226">
        <v>544.40300000000002</v>
      </c>
      <c r="K2683" s="226">
        <v>557.33399999999995</v>
      </c>
      <c r="L2683" s="226">
        <v>570.33199999999999</v>
      </c>
      <c r="M2683" s="226">
        <v>583.63199999999995</v>
      </c>
      <c r="N2683" s="226">
        <v>599.77099999999996</v>
      </c>
      <c r="O2683" s="226">
        <v>615.66300000000001</v>
      </c>
      <c r="P2683" s="226">
        <v>630.97</v>
      </c>
      <c r="Q2683" s="226">
        <v>647.24400000000003</v>
      </c>
      <c r="R2683" s="226">
        <v>662.09500000000003</v>
      </c>
      <c r="S2683" s="226">
        <v>676.32399999999996</v>
      </c>
      <c r="T2683" s="226">
        <v>691.70100000000002</v>
      </c>
      <c r="U2683" s="226">
        <v>707.57</v>
      </c>
      <c r="V2683" s="226">
        <v>724.11900000000003</v>
      </c>
      <c r="W2683" s="226">
        <v>741.89</v>
      </c>
      <c r="X2683" s="226">
        <v>760.68200000000002</v>
      </c>
      <c r="Y2683" s="226">
        <v>779.87800000000004</v>
      </c>
      <c r="Z2683" s="226">
        <v>799.69299999999998</v>
      </c>
      <c r="AA2683" s="226">
        <v>820.29200000000003</v>
      </c>
      <c r="AB2683" s="226">
        <v>840.99800000000005</v>
      </c>
      <c r="AC2683" s="226">
        <v>862.48400000000004</v>
      </c>
      <c r="AD2683" s="226">
        <v>884.54899999999998</v>
      </c>
      <c r="AE2683" s="226">
        <v>906.37599999999998</v>
      </c>
      <c r="AF2683" s="226">
        <v>927.89099999999996</v>
      </c>
      <c r="AG2683" s="226">
        <v>949.423</v>
      </c>
      <c r="AH2683" s="226">
        <v>971.17600000000004</v>
      </c>
      <c r="AI2683" s="226">
        <v>994.15499999999997</v>
      </c>
      <c r="AJ2683" s="226">
        <v>1017.325</v>
      </c>
    </row>
    <row r="2684" spans="1:36" x14ac:dyDescent="0.25">
      <c r="A2684" s="17"/>
      <c r="B2684" s="226" t="s">
        <v>2423</v>
      </c>
      <c r="D2684" s="226">
        <v>415.83199999999999</v>
      </c>
      <c r="E2684" s="226">
        <v>429.48399999999998</v>
      </c>
      <c r="F2684" s="226">
        <v>446.995</v>
      </c>
      <c r="G2684" s="226">
        <v>490.69200000000001</v>
      </c>
      <c r="H2684" s="226">
        <v>513.10599999999999</v>
      </c>
      <c r="I2684" s="226">
        <v>529.88599999999997</v>
      </c>
      <c r="J2684" s="226">
        <v>544.40300000000002</v>
      </c>
      <c r="K2684" s="226">
        <v>557.33399999999995</v>
      </c>
      <c r="L2684" s="226">
        <v>570.33199999999999</v>
      </c>
      <c r="M2684" s="226">
        <v>583.63199999999995</v>
      </c>
      <c r="N2684" s="226">
        <v>599.77099999999996</v>
      </c>
      <c r="O2684" s="226">
        <v>615.66300000000001</v>
      </c>
      <c r="P2684" s="226">
        <v>630.97</v>
      </c>
      <c r="Q2684" s="226">
        <v>647.24400000000003</v>
      </c>
      <c r="R2684" s="226">
        <v>662.09500000000003</v>
      </c>
      <c r="S2684" s="226">
        <v>676.32399999999996</v>
      </c>
      <c r="T2684" s="226">
        <v>691.70100000000002</v>
      </c>
      <c r="U2684" s="226">
        <v>707.57</v>
      </c>
      <c r="V2684" s="226">
        <v>724.11900000000003</v>
      </c>
      <c r="W2684" s="226">
        <v>741.89</v>
      </c>
      <c r="X2684" s="226">
        <v>760.68200000000002</v>
      </c>
      <c r="Y2684" s="226">
        <v>779.87800000000004</v>
      </c>
      <c r="Z2684" s="226">
        <v>799.69299999999998</v>
      </c>
      <c r="AA2684" s="226">
        <v>820.29200000000003</v>
      </c>
      <c r="AB2684" s="226">
        <v>840.99800000000005</v>
      </c>
      <c r="AC2684" s="226">
        <v>862.48400000000004</v>
      </c>
      <c r="AD2684" s="226">
        <v>884.54899999999998</v>
      </c>
      <c r="AE2684" s="226">
        <v>906.37599999999998</v>
      </c>
      <c r="AF2684" s="226">
        <v>927.89099999999996</v>
      </c>
      <c r="AG2684" s="226">
        <v>949.423</v>
      </c>
      <c r="AH2684" s="226">
        <v>971.17600000000004</v>
      </c>
      <c r="AI2684" s="226">
        <v>994.15499999999997</v>
      </c>
      <c r="AJ2684" s="226">
        <v>1017.325</v>
      </c>
    </row>
    <row r="2685" spans="1:36" x14ac:dyDescent="0.25">
      <c r="A2685" s="17"/>
      <c r="B2685" s="226" t="s">
        <v>2424</v>
      </c>
      <c r="D2685" s="226">
        <v>415.83199999999999</v>
      </c>
      <c r="E2685" s="226">
        <v>429.48399999999998</v>
      </c>
      <c r="F2685" s="226">
        <v>446.995</v>
      </c>
      <c r="G2685" s="226">
        <v>490.69200000000001</v>
      </c>
      <c r="H2685" s="226">
        <v>513.10599999999999</v>
      </c>
      <c r="I2685" s="226">
        <v>529.88599999999997</v>
      </c>
      <c r="J2685" s="226">
        <v>544.40300000000002</v>
      </c>
      <c r="K2685" s="226">
        <v>557.33399999999995</v>
      </c>
      <c r="L2685" s="226">
        <v>570.33199999999999</v>
      </c>
      <c r="M2685" s="226">
        <v>583.63199999999995</v>
      </c>
      <c r="N2685" s="226">
        <v>599.77099999999996</v>
      </c>
      <c r="O2685" s="226">
        <v>615.66300000000001</v>
      </c>
      <c r="P2685" s="226">
        <v>630.97</v>
      </c>
      <c r="Q2685" s="226">
        <v>647.24400000000003</v>
      </c>
      <c r="R2685" s="226">
        <v>662.09500000000003</v>
      </c>
      <c r="S2685" s="226">
        <v>676.32399999999996</v>
      </c>
      <c r="T2685" s="226">
        <v>691.70100000000002</v>
      </c>
      <c r="U2685" s="226">
        <v>707.57</v>
      </c>
      <c r="V2685" s="226">
        <v>724.11900000000003</v>
      </c>
      <c r="W2685" s="226">
        <v>741.89</v>
      </c>
      <c r="X2685" s="226">
        <v>760.68200000000002</v>
      </c>
      <c r="Y2685" s="226">
        <v>779.87800000000004</v>
      </c>
      <c r="Z2685" s="226">
        <v>799.69299999999998</v>
      </c>
      <c r="AA2685" s="226">
        <v>820.29200000000003</v>
      </c>
      <c r="AB2685" s="226">
        <v>840.99800000000005</v>
      </c>
      <c r="AC2685" s="226">
        <v>862.48400000000004</v>
      </c>
      <c r="AD2685" s="226">
        <v>884.54899999999998</v>
      </c>
      <c r="AE2685" s="226">
        <v>906.37599999999998</v>
      </c>
      <c r="AF2685" s="226">
        <v>927.89099999999996</v>
      </c>
      <c r="AG2685" s="226">
        <v>949.423</v>
      </c>
      <c r="AH2685" s="226">
        <v>971.17600000000004</v>
      </c>
      <c r="AI2685" s="226">
        <v>994.15499999999997</v>
      </c>
      <c r="AJ2685" s="226">
        <v>1017.325</v>
      </c>
    </row>
    <row r="2686" spans="1:36" x14ac:dyDescent="0.25">
      <c r="A2686" s="17"/>
    </row>
    <row r="2687" spans="1:36" x14ac:dyDescent="0.25">
      <c r="A2687" s="17"/>
      <c r="B2687" s="226" t="s">
        <v>2215</v>
      </c>
    </row>
    <row r="2688" spans="1:36" x14ac:dyDescent="0.25">
      <c r="A2688" s="17"/>
      <c r="B2688" s="226" t="s">
        <v>2420</v>
      </c>
    </row>
    <row r="2689" spans="1:36" x14ac:dyDescent="0.25">
      <c r="A2689" s="17"/>
      <c r="B2689" s="226" t="s">
        <v>342</v>
      </c>
      <c r="D2689" s="226">
        <v>7.3959999999999999</v>
      </c>
      <c r="E2689" s="226">
        <v>8.2469999999999999</v>
      </c>
      <c r="F2689" s="226">
        <v>8.0939999999999994</v>
      </c>
      <c r="G2689" s="226">
        <v>9.1069999999999993</v>
      </c>
      <c r="H2689" s="226">
        <v>9.61</v>
      </c>
      <c r="I2689" s="226">
        <v>9.9090000000000007</v>
      </c>
      <c r="J2689" s="226">
        <v>10.173</v>
      </c>
      <c r="K2689" s="226">
        <v>10.404</v>
      </c>
      <c r="L2689" s="226">
        <v>10.641</v>
      </c>
      <c r="M2689" s="226">
        <v>10.885999999999999</v>
      </c>
      <c r="N2689" s="226">
        <v>11.179</v>
      </c>
      <c r="O2689" s="226">
        <v>11.464</v>
      </c>
      <c r="P2689" s="226">
        <v>11.733000000000001</v>
      </c>
      <c r="Q2689" s="226">
        <v>12.018000000000001</v>
      </c>
      <c r="R2689" s="226">
        <v>12.266</v>
      </c>
      <c r="S2689" s="226">
        <v>12.499000000000001</v>
      </c>
      <c r="T2689" s="226">
        <v>12.75</v>
      </c>
      <c r="U2689" s="226">
        <v>13.006</v>
      </c>
      <c r="V2689" s="226">
        <v>13.276999999999999</v>
      </c>
      <c r="W2689" s="226">
        <v>13.571</v>
      </c>
      <c r="X2689" s="226">
        <v>13.881</v>
      </c>
      <c r="Y2689" s="226">
        <v>14.19</v>
      </c>
      <c r="Z2689" s="226">
        <v>14.512</v>
      </c>
      <c r="AA2689" s="226">
        <v>14.845000000000001</v>
      </c>
      <c r="AB2689" s="226">
        <v>15.18</v>
      </c>
      <c r="AC2689" s="226">
        <v>15.528</v>
      </c>
      <c r="AD2689" s="226">
        <v>15.884</v>
      </c>
      <c r="AE2689" s="226">
        <v>16.233000000000001</v>
      </c>
      <c r="AF2689" s="226">
        <v>16.574999999999999</v>
      </c>
      <c r="AG2689" s="226">
        <v>16.914999999999999</v>
      </c>
      <c r="AH2689" s="226">
        <v>17.257000000000001</v>
      </c>
      <c r="AI2689" s="226">
        <v>17.619</v>
      </c>
      <c r="AJ2689" s="226">
        <v>17.983000000000001</v>
      </c>
    </row>
    <row r="2690" spans="1:36" x14ac:dyDescent="0.25">
      <c r="A2690" s="17"/>
      <c r="B2690" s="226" t="s">
        <v>2217</v>
      </c>
      <c r="D2690" s="226">
        <v>1.008</v>
      </c>
      <c r="E2690" s="226">
        <v>1.024</v>
      </c>
      <c r="F2690" s="226">
        <v>1.0640000000000001</v>
      </c>
      <c r="G2690" s="226">
        <v>1.1539999999999999</v>
      </c>
      <c r="H2690" s="226">
        <v>1.21</v>
      </c>
      <c r="I2690" s="226">
        <v>1.244</v>
      </c>
      <c r="J2690" s="226">
        <v>1.2729999999999999</v>
      </c>
      <c r="K2690" s="226">
        <v>1.2989999999999999</v>
      </c>
      <c r="L2690" s="226">
        <v>1.325</v>
      </c>
      <c r="M2690" s="226">
        <v>1.3520000000000001</v>
      </c>
      <c r="N2690" s="226">
        <v>1.385</v>
      </c>
      <c r="O2690" s="226">
        <v>1.4179999999999999</v>
      </c>
      <c r="P2690" s="226">
        <v>1.4490000000000001</v>
      </c>
      <c r="Q2690" s="226">
        <v>1.482</v>
      </c>
      <c r="R2690" s="226">
        <v>1.5109999999999999</v>
      </c>
      <c r="S2690" s="226">
        <v>1.538</v>
      </c>
      <c r="T2690" s="226">
        <v>1.5680000000000001</v>
      </c>
      <c r="U2690" s="226">
        <v>1.599</v>
      </c>
      <c r="V2690" s="226">
        <v>1.631</v>
      </c>
      <c r="W2690" s="226">
        <v>1.667</v>
      </c>
      <c r="X2690" s="226">
        <v>1.704</v>
      </c>
      <c r="Y2690" s="226">
        <v>1.742</v>
      </c>
      <c r="Z2690" s="226">
        <v>1.78</v>
      </c>
      <c r="AA2690" s="226">
        <v>1.821</v>
      </c>
      <c r="AB2690" s="226">
        <v>1.861</v>
      </c>
      <c r="AC2690" s="226">
        <v>1.903</v>
      </c>
      <c r="AD2690" s="226">
        <v>1.946</v>
      </c>
      <c r="AE2690" s="226">
        <v>1.988</v>
      </c>
      <c r="AF2690" s="226">
        <v>2.0289999999999999</v>
      </c>
      <c r="AG2690" s="226">
        <v>2.0699999999999998</v>
      </c>
      <c r="AH2690" s="226">
        <v>2.1120000000000001</v>
      </c>
      <c r="AI2690" s="226">
        <v>2.1549999999999998</v>
      </c>
      <c r="AJ2690" s="226">
        <v>2.1989999999999998</v>
      </c>
    </row>
    <row r="2691" spans="1:36" x14ac:dyDescent="0.25">
      <c r="A2691" s="17"/>
      <c r="B2691" s="226" t="s">
        <v>2421</v>
      </c>
    </row>
    <row r="2692" spans="1:36" x14ac:dyDescent="0.25">
      <c r="A2692" s="17"/>
      <c r="B2692" s="226" t="s">
        <v>342</v>
      </c>
      <c r="D2692" s="226">
        <v>12.68</v>
      </c>
      <c r="E2692" s="226">
        <v>14.137</v>
      </c>
      <c r="F2692" s="226">
        <v>13.875999999999999</v>
      </c>
      <c r="G2692" s="226">
        <v>15.613</v>
      </c>
      <c r="H2692" s="226">
        <v>16.474</v>
      </c>
      <c r="I2692" s="226">
        <v>16.988</v>
      </c>
      <c r="J2692" s="226">
        <v>17.440000000000001</v>
      </c>
      <c r="K2692" s="226">
        <v>17.835999999999999</v>
      </c>
      <c r="L2692" s="226">
        <v>18.242999999999999</v>
      </c>
      <c r="M2692" s="226">
        <v>18.661999999999999</v>
      </c>
      <c r="N2692" s="226">
        <v>19.164999999999999</v>
      </c>
      <c r="O2692" s="226">
        <v>19.654</v>
      </c>
      <c r="P2692" s="226">
        <v>20.114999999999998</v>
      </c>
      <c r="Q2692" s="226">
        <v>20.603999999999999</v>
      </c>
      <c r="R2692" s="226">
        <v>21.027999999999999</v>
      </c>
      <c r="S2692" s="226">
        <v>21.428000000000001</v>
      </c>
      <c r="T2692" s="226">
        <v>21.859000000000002</v>
      </c>
      <c r="U2692" s="226">
        <v>22.297000000000001</v>
      </c>
      <c r="V2692" s="226">
        <v>22.762</v>
      </c>
      <c r="W2692" s="226">
        <v>23.265999999999998</v>
      </c>
      <c r="X2692" s="226">
        <v>23.797000000000001</v>
      </c>
      <c r="Y2692" s="226">
        <v>24.327999999999999</v>
      </c>
      <c r="Z2692" s="226">
        <v>24.879000000000001</v>
      </c>
      <c r="AA2692" s="226">
        <v>25.451000000000001</v>
      </c>
      <c r="AB2692" s="226">
        <v>26.024999999999999</v>
      </c>
      <c r="AC2692" s="226">
        <v>26.622</v>
      </c>
      <c r="AD2692" s="226">
        <v>27.233000000000001</v>
      </c>
      <c r="AE2692" s="226">
        <v>27.831</v>
      </c>
      <c r="AF2692" s="226">
        <v>28.417000000000002</v>
      </c>
      <c r="AG2692" s="226">
        <v>29</v>
      </c>
      <c r="AH2692" s="226">
        <v>29.587</v>
      </c>
      <c r="AI2692" s="226">
        <v>30.207999999999998</v>
      </c>
      <c r="AJ2692" s="226">
        <v>30.832000000000001</v>
      </c>
    </row>
    <row r="2693" spans="1:36" x14ac:dyDescent="0.25">
      <c r="A2693" s="17"/>
      <c r="B2693" s="226" t="s">
        <v>2422</v>
      </c>
    </row>
    <row r="2694" spans="1:36" x14ac:dyDescent="0.25">
      <c r="A2694" s="17"/>
      <c r="B2694" s="226" t="s">
        <v>342</v>
      </c>
      <c r="D2694" s="226">
        <v>26.309000000000001</v>
      </c>
      <c r="E2694" s="226">
        <v>29.082000000000001</v>
      </c>
      <c r="F2694" s="226">
        <v>28.097999999999999</v>
      </c>
      <c r="G2694" s="226">
        <v>31.094999999999999</v>
      </c>
      <c r="H2694" s="226">
        <v>32.372</v>
      </c>
      <c r="I2694" s="226">
        <v>32.948999999999998</v>
      </c>
      <c r="J2694" s="226">
        <v>33.378999999999998</v>
      </c>
      <c r="K2694" s="226">
        <v>33.701999999999998</v>
      </c>
      <c r="L2694" s="226">
        <v>34.017000000000003</v>
      </c>
      <c r="M2694" s="226">
        <v>34.323999999999998</v>
      </c>
      <c r="N2694" s="226">
        <v>34.765000000000001</v>
      </c>
      <c r="O2694" s="226">
        <v>35.17</v>
      </c>
      <c r="P2694" s="226">
        <v>35.512999999999998</v>
      </c>
      <c r="Q2694" s="226">
        <v>35.884</v>
      </c>
      <c r="R2694" s="226">
        <v>36.146999999999998</v>
      </c>
      <c r="S2694" s="226">
        <v>36.347000000000001</v>
      </c>
      <c r="T2694" s="226">
        <v>36.587000000000003</v>
      </c>
      <c r="U2694" s="226">
        <v>36.826000000000001</v>
      </c>
      <c r="V2694" s="226">
        <v>37.084000000000003</v>
      </c>
      <c r="W2694" s="226">
        <v>37.383000000000003</v>
      </c>
      <c r="X2694" s="226">
        <v>37.716000000000001</v>
      </c>
      <c r="Y2694" s="226">
        <v>38.045000000000002</v>
      </c>
      <c r="Z2694" s="226">
        <v>38.386000000000003</v>
      </c>
      <c r="AA2694" s="226">
        <v>38.743000000000002</v>
      </c>
      <c r="AB2694" s="226">
        <v>39.084000000000003</v>
      </c>
      <c r="AC2694" s="226">
        <v>39.441000000000003</v>
      </c>
      <c r="AD2694" s="226">
        <v>39.802</v>
      </c>
      <c r="AE2694" s="226">
        <v>40.131999999999998</v>
      </c>
      <c r="AF2694" s="226">
        <v>40.429000000000002</v>
      </c>
      <c r="AG2694" s="226">
        <v>40.707999999999998</v>
      </c>
      <c r="AH2694" s="226">
        <v>40.975999999999999</v>
      </c>
      <c r="AI2694" s="226">
        <v>41.274999999999999</v>
      </c>
      <c r="AJ2694" s="226">
        <v>41.561999999999998</v>
      </c>
    </row>
    <row r="2695" spans="1:36" x14ac:dyDescent="0.25">
      <c r="A2695" s="17"/>
      <c r="B2695" s="226" t="s">
        <v>2423</v>
      </c>
    </row>
    <row r="2696" spans="1:36" x14ac:dyDescent="0.25">
      <c r="A2696" s="17"/>
      <c r="B2696" s="226" t="s">
        <v>342</v>
      </c>
      <c r="D2696" s="226">
        <v>2.1139999999999999</v>
      </c>
      <c r="E2696" s="226">
        <v>2.3570000000000002</v>
      </c>
      <c r="F2696" s="226">
        <v>2.3140000000000001</v>
      </c>
      <c r="G2696" s="226">
        <v>2.6030000000000002</v>
      </c>
      <c r="H2696" s="226">
        <v>2.7469999999999999</v>
      </c>
      <c r="I2696" s="226">
        <v>2.8330000000000002</v>
      </c>
      <c r="J2696" s="226">
        <v>2.9079999999999999</v>
      </c>
      <c r="K2696" s="226">
        <v>2.9740000000000002</v>
      </c>
      <c r="L2696" s="226">
        <v>3.0419999999999998</v>
      </c>
      <c r="M2696" s="226">
        <v>3.1120000000000001</v>
      </c>
      <c r="N2696" s="226">
        <v>3.1960000000000002</v>
      </c>
      <c r="O2696" s="226">
        <v>3.2770000000000001</v>
      </c>
      <c r="P2696" s="226">
        <v>3.3540000000000001</v>
      </c>
      <c r="Q2696" s="226">
        <v>3.4359999999999999</v>
      </c>
      <c r="R2696" s="226">
        <v>3.5059999999999998</v>
      </c>
      <c r="S2696" s="226">
        <v>3.573</v>
      </c>
      <c r="T2696" s="226">
        <v>3.645</v>
      </c>
      <c r="U2696" s="226">
        <v>3.718</v>
      </c>
      <c r="V2696" s="226">
        <v>3.7949999999999999</v>
      </c>
      <c r="W2696" s="226">
        <v>3.879</v>
      </c>
      <c r="X2696" s="226">
        <v>3.968</v>
      </c>
      <c r="Y2696" s="226">
        <v>4.0570000000000004</v>
      </c>
      <c r="Z2696" s="226">
        <v>4.1479999999999997</v>
      </c>
      <c r="AA2696" s="226">
        <v>4.2439999999999998</v>
      </c>
      <c r="AB2696" s="226">
        <v>4.3390000000000004</v>
      </c>
      <c r="AC2696" s="226">
        <v>4.4390000000000001</v>
      </c>
      <c r="AD2696" s="226">
        <v>4.5410000000000004</v>
      </c>
      <c r="AE2696" s="226">
        <v>4.641</v>
      </c>
      <c r="AF2696" s="226">
        <v>4.7380000000000004</v>
      </c>
      <c r="AG2696" s="226">
        <v>4.835</v>
      </c>
      <c r="AH2696" s="226">
        <v>4.9329999999999998</v>
      </c>
      <c r="AI2696" s="226">
        <v>5.0369999999999999</v>
      </c>
      <c r="AJ2696" s="226">
        <v>5.141</v>
      </c>
    </row>
    <row r="2697" spans="1:36" x14ac:dyDescent="0.25">
      <c r="A2697" s="17"/>
      <c r="B2697" s="226" t="s">
        <v>2424</v>
      </c>
    </row>
    <row r="2698" spans="1:36" x14ac:dyDescent="0.25">
      <c r="A2698" s="17"/>
      <c r="B2698" s="226" t="s">
        <v>342</v>
      </c>
      <c r="D2698" s="226">
        <v>7.3959999999999999</v>
      </c>
      <c r="E2698" s="226">
        <v>8.2469999999999999</v>
      </c>
      <c r="F2698" s="226">
        <v>8.0939999999999994</v>
      </c>
      <c r="G2698" s="226">
        <v>9.1069999999999993</v>
      </c>
      <c r="H2698" s="226">
        <v>9.609</v>
      </c>
      <c r="I2698" s="226">
        <v>9.9079999999999995</v>
      </c>
      <c r="J2698" s="226">
        <v>10.172000000000001</v>
      </c>
      <c r="K2698" s="226">
        <v>10.403</v>
      </c>
      <c r="L2698" s="226">
        <v>10.64</v>
      </c>
      <c r="M2698" s="226">
        <v>10.885</v>
      </c>
      <c r="N2698" s="226">
        <v>11.178000000000001</v>
      </c>
      <c r="O2698" s="226">
        <v>11.462999999999999</v>
      </c>
      <c r="P2698" s="226">
        <v>11.731999999999999</v>
      </c>
      <c r="Q2698" s="226">
        <v>12.016999999999999</v>
      </c>
      <c r="R2698" s="226">
        <v>12.263999999999999</v>
      </c>
      <c r="S2698" s="226">
        <v>12.497999999999999</v>
      </c>
      <c r="T2698" s="226">
        <v>12.749000000000001</v>
      </c>
      <c r="U2698" s="226">
        <v>13.004</v>
      </c>
      <c r="V2698" s="226">
        <v>13.275</v>
      </c>
      <c r="W2698" s="226">
        <v>13.569000000000001</v>
      </c>
      <c r="X2698" s="226">
        <v>13.879</v>
      </c>
      <c r="Y2698" s="226">
        <v>14.188000000000001</v>
      </c>
      <c r="Z2698" s="226">
        <v>14.51</v>
      </c>
      <c r="AA2698" s="226">
        <v>14.843</v>
      </c>
      <c r="AB2698" s="226">
        <v>15.178000000000001</v>
      </c>
      <c r="AC2698" s="226">
        <v>15.526</v>
      </c>
      <c r="AD2698" s="226">
        <v>15.882</v>
      </c>
      <c r="AE2698" s="226">
        <v>16.231000000000002</v>
      </c>
      <c r="AF2698" s="226">
        <v>16.571999999999999</v>
      </c>
      <c r="AG2698" s="226">
        <v>16.911999999999999</v>
      </c>
      <c r="AH2698" s="226">
        <v>17.254000000000001</v>
      </c>
      <c r="AI2698" s="226">
        <v>17.617000000000001</v>
      </c>
      <c r="AJ2698" s="226">
        <v>17.981000000000002</v>
      </c>
    </row>
    <row r="2699" spans="1:36" x14ac:dyDescent="0.25">
      <c r="A2699" s="17"/>
      <c r="B2699" s="226" t="s">
        <v>2217</v>
      </c>
      <c r="D2699" s="226">
        <v>1.008</v>
      </c>
      <c r="E2699" s="226">
        <v>1.024</v>
      </c>
      <c r="F2699" s="226">
        <v>1.0640000000000001</v>
      </c>
      <c r="G2699" s="226">
        <v>1.1539999999999999</v>
      </c>
      <c r="H2699" s="226">
        <v>1.21</v>
      </c>
      <c r="I2699" s="226">
        <v>1.244</v>
      </c>
      <c r="J2699" s="226">
        <v>1.2729999999999999</v>
      </c>
      <c r="K2699" s="226">
        <v>1.2989999999999999</v>
      </c>
      <c r="L2699" s="226">
        <v>1.325</v>
      </c>
      <c r="M2699" s="226">
        <v>1.3520000000000001</v>
      </c>
      <c r="N2699" s="226">
        <v>1.385</v>
      </c>
      <c r="O2699" s="226">
        <v>1.4179999999999999</v>
      </c>
      <c r="P2699" s="226">
        <v>1.4490000000000001</v>
      </c>
      <c r="Q2699" s="226">
        <v>1.482</v>
      </c>
      <c r="R2699" s="226">
        <v>1.5109999999999999</v>
      </c>
      <c r="S2699" s="226">
        <v>1.538</v>
      </c>
      <c r="T2699" s="226">
        <v>1.5680000000000001</v>
      </c>
      <c r="U2699" s="226">
        <v>1.599</v>
      </c>
      <c r="V2699" s="226">
        <v>1.631</v>
      </c>
      <c r="W2699" s="226">
        <v>1.667</v>
      </c>
      <c r="X2699" s="226">
        <v>1.704</v>
      </c>
      <c r="Y2699" s="226">
        <v>1.742</v>
      </c>
      <c r="Z2699" s="226">
        <v>1.78</v>
      </c>
      <c r="AA2699" s="226">
        <v>1.821</v>
      </c>
      <c r="AB2699" s="226">
        <v>1.861</v>
      </c>
      <c r="AC2699" s="226">
        <v>1.903</v>
      </c>
      <c r="AD2699" s="226">
        <v>1.946</v>
      </c>
      <c r="AE2699" s="226">
        <v>1.988</v>
      </c>
      <c r="AF2699" s="226">
        <v>2.0289999999999999</v>
      </c>
      <c r="AG2699" s="226">
        <v>2.0699999999999998</v>
      </c>
      <c r="AH2699" s="226">
        <v>2.1120000000000001</v>
      </c>
      <c r="AI2699" s="226">
        <v>2.1549999999999998</v>
      </c>
      <c r="AJ2699" s="226">
        <v>2.1989999999999998</v>
      </c>
    </row>
    <row r="2700" spans="1:36" x14ac:dyDescent="0.25">
      <c r="A2700" s="17"/>
      <c r="B2700" s="226" t="s">
        <v>2225</v>
      </c>
    </row>
    <row r="2701" spans="1:36" x14ac:dyDescent="0.25">
      <c r="A2701" s="17"/>
      <c r="B2701" s="226" t="s">
        <v>342</v>
      </c>
      <c r="D2701" s="226">
        <v>55.896000000000001</v>
      </c>
      <c r="E2701" s="226">
        <v>62.07</v>
      </c>
      <c r="F2701" s="226">
        <v>60.475999999999999</v>
      </c>
      <c r="G2701" s="226">
        <v>67.525000000000006</v>
      </c>
      <c r="H2701" s="226">
        <v>70.811999999999998</v>
      </c>
      <c r="I2701" s="226">
        <v>72.587000000000003</v>
      </c>
      <c r="J2701" s="226">
        <v>74.072000000000003</v>
      </c>
      <c r="K2701" s="226">
        <v>75.319000000000003</v>
      </c>
      <c r="L2701" s="226">
        <v>76.584000000000003</v>
      </c>
      <c r="M2701" s="226">
        <v>77.869</v>
      </c>
      <c r="N2701" s="226">
        <v>79.483000000000004</v>
      </c>
      <c r="O2701" s="226">
        <v>81.028000000000006</v>
      </c>
      <c r="P2701" s="226">
        <v>82.447000000000003</v>
      </c>
      <c r="Q2701" s="226">
        <v>83.959000000000003</v>
      </c>
      <c r="R2701" s="226">
        <v>85.212000000000003</v>
      </c>
      <c r="S2701" s="226">
        <v>86.344999999999999</v>
      </c>
      <c r="T2701" s="226">
        <v>87.59</v>
      </c>
      <c r="U2701" s="226">
        <v>88.85</v>
      </c>
      <c r="V2701" s="226">
        <v>90.192999999999998</v>
      </c>
      <c r="W2701" s="226">
        <v>91.668999999999997</v>
      </c>
      <c r="X2701" s="226">
        <v>93.241</v>
      </c>
      <c r="Y2701" s="226">
        <v>94.808999999999997</v>
      </c>
      <c r="Z2701" s="226">
        <v>96.435000000000002</v>
      </c>
      <c r="AA2701" s="226">
        <v>98.125</v>
      </c>
      <c r="AB2701" s="226">
        <v>99.805999999999997</v>
      </c>
      <c r="AC2701" s="226">
        <v>101.55500000000001</v>
      </c>
      <c r="AD2701" s="226">
        <v>103.34099999999999</v>
      </c>
      <c r="AE2701" s="226">
        <v>105.069</v>
      </c>
      <c r="AF2701" s="226">
        <v>106.73099999999999</v>
      </c>
      <c r="AG2701" s="226">
        <v>108.37</v>
      </c>
      <c r="AH2701" s="226">
        <v>110.008</v>
      </c>
      <c r="AI2701" s="226">
        <v>111.756</v>
      </c>
      <c r="AJ2701" s="226">
        <v>113.5</v>
      </c>
    </row>
    <row r="2702" spans="1:36" x14ac:dyDescent="0.25">
      <c r="A2702" s="17"/>
      <c r="B2702" s="226" t="s">
        <v>2217</v>
      </c>
      <c r="D2702" s="226">
        <v>2.016</v>
      </c>
      <c r="E2702" s="226">
        <v>2.0489999999999999</v>
      </c>
      <c r="F2702" s="226">
        <v>2.129</v>
      </c>
      <c r="G2702" s="226">
        <v>2.3079999999999998</v>
      </c>
      <c r="H2702" s="226">
        <v>2.42</v>
      </c>
      <c r="I2702" s="226">
        <v>2.488</v>
      </c>
      <c r="J2702" s="226">
        <v>2.5459999999999998</v>
      </c>
      <c r="K2702" s="226">
        <v>2.597</v>
      </c>
      <c r="L2702" s="226">
        <v>2.65</v>
      </c>
      <c r="M2702" s="226">
        <v>2.7040000000000002</v>
      </c>
      <c r="N2702" s="226">
        <v>2.7709999999999999</v>
      </c>
      <c r="O2702" s="226">
        <v>2.8359999999999999</v>
      </c>
      <c r="P2702" s="226">
        <v>2.8980000000000001</v>
      </c>
      <c r="Q2702" s="226">
        <v>2.964</v>
      </c>
      <c r="R2702" s="226">
        <v>3.0219999999999998</v>
      </c>
      <c r="S2702" s="226">
        <v>3.0760000000000001</v>
      </c>
      <c r="T2702" s="226">
        <v>3.1360000000000001</v>
      </c>
      <c r="U2702" s="226">
        <v>3.198</v>
      </c>
      <c r="V2702" s="226">
        <v>3.2629999999999999</v>
      </c>
      <c r="W2702" s="226">
        <v>3.3340000000000001</v>
      </c>
      <c r="X2702" s="226">
        <v>3.4089999999999998</v>
      </c>
      <c r="Y2702" s="226">
        <v>3.4830000000000001</v>
      </c>
      <c r="Z2702" s="226">
        <v>3.5609999999999999</v>
      </c>
      <c r="AA2702" s="226">
        <v>3.641</v>
      </c>
      <c r="AB2702" s="226">
        <v>3.722</v>
      </c>
      <c r="AC2702" s="226">
        <v>3.806</v>
      </c>
      <c r="AD2702" s="226">
        <v>3.8919999999999999</v>
      </c>
      <c r="AE2702" s="226">
        <v>3.9769999999999999</v>
      </c>
      <c r="AF2702" s="226">
        <v>4.0590000000000002</v>
      </c>
      <c r="AG2702" s="226">
        <v>4.141</v>
      </c>
      <c r="AH2702" s="226">
        <v>4.2229999999999999</v>
      </c>
      <c r="AI2702" s="226">
        <v>4.3099999999999996</v>
      </c>
      <c r="AJ2702" s="226">
        <v>4.3979999999999997</v>
      </c>
    </row>
    <row r="2703" spans="1:36" x14ac:dyDescent="0.25">
      <c r="A2703" s="17"/>
      <c r="B2703" s="226" t="s">
        <v>2212</v>
      </c>
      <c r="D2703" s="226">
        <v>57.911999999999999</v>
      </c>
      <c r="E2703" s="226">
        <v>64.119</v>
      </c>
      <c r="F2703" s="226">
        <v>62.603999999999999</v>
      </c>
      <c r="G2703" s="226">
        <v>69.832999999999998</v>
      </c>
      <c r="H2703" s="226">
        <v>73.233000000000004</v>
      </c>
      <c r="I2703" s="226">
        <v>75.073999999999998</v>
      </c>
      <c r="J2703" s="226">
        <v>76.617999999999995</v>
      </c>
      <c r="K2703" s="226">
        <v>77.915999999999997</v>
      </c>
      <c r="L2703" s="226">
        <v>79.233999999999995</v>
      </c>
      <c r="M2703" s="226">
        <v>80.572999999999993</v>
      </c>
      <c r="N2703" s="226">
        <v>82.254000000000005</v>
      </c>
      <c r="O2703" s="226">
        <v>83.864000000000004</v>
      </c>
      <c r="P2703" s="226">
        <v>85.344999999999999</v>
      </c>
      <c r="Q2703" s="226">
        <v>86.923000000000002</v>
      </c>
      <c r="R2703" s="226">
        <v>88.233000000000004</v>
      </c>
      <c r="S2703" s="226">
        <v>89.421000000000006</v>
      </c>
      <c r="T2703" s="226">
        <v>90.725999999999999</v>
      </c>
      <c r="U2703" s="226">
        <v>92.048000000000002</v>
      </c>
      <c r="V2703" s="226">
        <v>93.456000000000003</v>
      </c>
      <c r="W2703" s="226">
        <v>95.001999999999995</v>
      </c>
      <c r="X2703" s="226">
        <v>96.649000000000001</v>
      </c>
      <c r="Y2703" s="226">
        <v>98.292000000000002</v>
      </c>
      <c r="Z2703" s="226">
        <v>99.995999999999995</v>
      </c>
      <c r="AA2703" s="226">
        <v>101.767</v>
      </c>
      <c r="AB2703" s="226">
        <v>103.529</v>
      </c>
      <c r="AC2703" s="226">
        <v>105.361</v>
      </c>
      <c r="AD2703" s="226">
        <v>107.233</v>
      </c>
      <c r="AE2703" s="226">
        <v>109.045</v>
      </c>
      <c r="AF2703" s="226">
        <v>110.79</v>
      </c>
      <c r="AG2703" s="226">
        <v>112.51</v>
      </c>
      <c r="AH2703" s="226">
        <v>114.23099999999999</v>
      </c>
      <c r="AI2703" s="226">
        <v>116.066</v>
      </c>
      <c r="AJ2703" s="226">
        <v>117.898</v>
      </c>
    </row>
    <row r="2704" spans="1:36" x14ac:dyDescent="0.25">
      <c r="A2704" s="17"/>
    </row>
    <row r="2705" spans="1:36" x14ac:dyDescent="0.25">
      <c r="A2705" s="17"/>
      <c r="B2705" s="226" t="s">
        <v>2226</v>
      </c>
    </row>
    <row r="2706" spans="1:36" x14ac:dyDescent="0.25">
      <c r="A2706" s="17"/>
    </row>
    <row r="2707" spans="1:36" x14ac:dyDescent="0.25">
      <c r="A2707" s="17"/>
      <c r="B2707" s="226" t="s">
        <v>2227</v>
      </c>
    </row>
    <row r="2708" spans="1:36" x14ac:dyDescent="0.25">
      <c r="A2708" s="17"/>
      <c r="B2708" s="226" t="s">
        <v>2205</v>
      </c>
      <c r="D2708" s="226">
        <v>11.6</v>
      </c>
      <c r="E2708" s="226">
        <v>11.8</v>
      </c>
      <c r="F2708" s="226">
        <v>12</v>
      </c>
      <c r="G2708" s="226">
        <v>12.3</v>
      </c>
      <c r="H2708" s="226">
        <v>12.4</v>
      </c>
      <c r="I2708" s="226">
        <v>12.5</v>
      </c>
      <c r="J2708" s="226">
        <v>12.6</v>
      </c>
      <c r="K2708" s="226">
        <v>12.7</v>
      </c>
      <c r="L2708" s="226">
        <v>12.8</v>
      </c>
      <c r="M2708" s="226">
        <v>12.8</v>
      </c>
      <c r="N2708" s="226">
        <v>12.9</v>
      </c>
      <c r="O2708" s="226">
        <v>12.9</v>
      </c>
      <c r="P2708" s="226">
        <v>13</v>
      </c>
      <c r="Q2708" s="226">
        <v>13.1</v>
      </c>
      <c r="R2708" s="226">
        <v>13.2</v>
      </c>
      <c r="S2708" s="226">
        <v>13.3</v>
      </c>
      <c r="T2708" s="226">
        <v>13.4</v>
      </c>
      <c r="U2708" s="226">
        <v>13.5</v>
      </c>
      <c r="V2708" s="226">
        <v>13.7</v>
      </c>
      <c r="W2708" s="226">
        <v>13.9</v>
      </c>
      <c r="X2708" s="226">
        <v>14</v>
      </c>
      <c r="Y2708" s="226">
        <v>14.2</v>
      </c>
      <c r="Z2708" s="226">
        <v>14.4</v>
      </c>
      <c r="AA2708" s="226">
        <v>14.6</v>
      </c>
      <c r="AB2708" s="226">
        <v>14.8</v>
      </c>
      <c r="AC2708" s="226">
        <v>15</v>
      </c>
      <c r="AD2708" s="226">
        <v>15.2</v>
      </c>
      <c r="AE2708" s="226">
        <v>15.5</v>
      </c>
      <c r="AF2708" s="226">
        <v>15.7</v>
      </c>
      <c r="AG2708" s="226">
        <v>15.9</v>
      </c>
      <c r="AH2708" s="226">
        <v>16.100000000000001</v>
      </c>
      <c r="AI2708" s="226">
        <v>16.3</v>
      </c>
      <c r="AJ2708" s="226">
        <v>16.5</v>
      </c>
    </row>
    <row r="2709" spans="1:36" x14ac:dyDescent="0.25">
      <c r="A2709" s="17"/>
      <c r="B2709" s="226" t="s">
        <v>2228</v>
      </c>
      <c r="D2709" s="226">
        <v>0</v>
      </c>
      <c r="E2709" s="226">
        <v>0</v>
      </c>
      <c r="F2709" s="226">
        <v>0</v>
      </c>
      <c r="G2709" s="226">
        <v>0</v>
      </c>
      <c r="H2709" s="226">
        <v>0</v>
      </c>
      <c r="I2709" s="226">
        <v>0</v>
      </c>
      <c r="J2709" s="226">
        <v>0</v>
      </c>
      <c r="K2709" s="226">
        <v>0</v>
      </c>
      <c r="L2709" s="226">
        <v>0</v>
      </c>
      <c r="M2709" s="226">
        <v>0</v>
      </c>
      <c r="N2709" s="226">
        <v>0</v>
      </c>
      <c r="O2709" s="226">
        <v>0</v>
      </c>
      <c r="P2709" s="226">
        <v>0</v>
      </c>
      <c r="Q2709" s="226">
        <v>0</v>
      </c>
      <c r="R2709" s="226">
        <v>0</v>
      </c>
      <c r="S2709" s="226">
        <v>0</v>
      </c>
      <c r="T2709" s="226">
        <v>0</v>
      </c>
      <c r="U2709" s="226">
        <v>0</v>
      </c>
      <c r="V2709" s="226">
        <v>0</v>
      </c>
      <c r="W2709" s="226">
        <v>0</v>
      </c>
      <c r="X2709" s="226">
        <v>0</v>
      </c>
      <c r="Y2709" s="226">
        <v>0</v>
      </c>
      <c r="Z2709" s="226">
        <v>0</v>
      </c>
      <c r="AA2709" s="226">
        <v>0</v>
      </c>
      <c r="AB2709" s="226">
        <v>0</v>
      </c>
      <c r="AC2709" s="226">
        <v>0</v>
      </c>
      <c r="AD2709" s="226">
        <v>0</v>
      </c>
      <c r="AE2709" s="226">
        <v>0</v>
      </c>
      <c r="AF2709" s="226">
        <v>0</v>
      </c>
      <c r="AG2709" s="226">
        <v>0</v>
      </c>
      <c r="AH2709" s="226">
        <v>0</v>
      </c>
      <c r="AI2709" s="226">
        <v>0</v>
      </c>
      <c r="AJ2709" s="226">
        <v>0</v>
      </c>
    </row>
    <row r="2710" spans="1:36" x14ac:dyDescent="0.25">
      <c r="A2710" s="17"/>
      <c r="B2710" s="226" t="s">
        <v>307</v>
      </c>
      <c r="D2710" s="226">
        <v>0</v>
      </c>
      <c r="E2710" s="226">
        <v>0</v>
      </c>
      <c r="F2710" s="226">
        <v>0</v>
      </c>
      <c r="G2710" s="226">
        <v>0</v>
      </c>
      <c r="H2710" s="226">
        <v>0</v>
      </c>
      <c r="I2710" s="226">
        <v>0</v>
      </c>
      <c r="J2710" s="226">
        <v>0</v>
      </c>
      <c r="K2710" s="226">
        <v>0</v>
      </c>
      <c r="L2710" s="226">
        <v>0</v>
      </c>
      <c r="M2710" s="226">
        <v>0</v>
      </c>
      <c r="N2710" s="226">
        <v>0</v>
      </c>
      <c r="O2710" s="226">
        <v>0</v>
      </c>
      <c r="P2710" s="226">
        <v>0</v>
      </c>
      <c r="Q2710" s="226">
        <v>0</v>
      </c>
      <c r="R2710" s="226">
        <v>0</v>
      </c>
      <c r="S2710" s="226">
        <v>0</v>
      </c>
      <c r="T2710" s="226">
        <v>0</v>
      </c>
      <c r="U2710" s="226">
        <v>0</v>
      </c>
      <c r="V2710" s="226">
        <v>0</v>
      </c>
      <c r="W2710" s="226">
        <v>0</v>
      </c>
      <c r="X2710" s="226">
        <v>0</v>
      </c>
      <c r="Y2710" s="226">
        <v>0</v>
      </c>
      <c r="Z2710" s="226">
        <v>0</v>
      </c>
      <c r="AA2710" s="226">
        <v>0</v>
      </c>
      <c r="AB2710" s="226">
        <v>0</v>
      </c>
      <c r="AC2710" s="226">
        <v>0</v>
      </c>
      <c r="AD2710" s="226">
        <v>0</v>
      </c>
      <c r="AE2710" s="226">
        <v>0</v>
      </c>
      <c r="AF2710" s="226">
        <v>0</v>
      </c>
      <c r="AG2710" s="226">
        <v>0</v>
      </c>
      <c r="AH2710" s="226">
        <v>0</v>
      </c>
      <c r="AI2710" s="226">
        <v>0</v>
      </c>
      <c r="AJ2710" s="226">
        <v>0</v>
      </c>
    </row>
    <row r="2711" spans="1:36" x14ac:dyDescent="0.25">
      <c r="A2711" s="17"/>
      <c r="B2711" s="226" t="s">
        <v>2207</v>
      </c>
      <c r="D2711" s="226">
        <v>0</v>
      </c>
      <c r="E2711" s="226">
        <v>0</v>
      </c>
      <c r="F2711" s="226">
        <v>0</v>
      </c>
      <c r="G2711" s="226">
        <v>0</v>
      </c>
      <c r="H2711" s="226">
        <v>0</v>
      </c>
      <c r="I2711" s="226">
        <v>0</v>
      </c>
      <c r="J2711" s="226">
        <v>0</v>
      </c>
      <c r="K2711" s="226">
        <v>0</v>
      </c>
      <c r="L2711" s="226">
        <v>0</v>
      </c>
      <c r="M2711" s="226">
        <v>0</v>
      </c>
      <c r="N2711" s="226">
        <v>0</v>
      </c>
      <c r="O2711" s="226">
        <v>0</v>
      </c>
      <c r="P2711" s="226">
        <v>0</v>
      </c>
      <c r="Q2711" s="226">
        <v>0</v>
      </c>
      <c r="R2711" s="226">
        <v>0</v>
      </c>
      <c r="S2711" s="226">
        <v>0</v>
      </c>
      <c r="T2711" s="226">
        <v>0</v>
      </c>
      <c r="U2711" s="226">
        <v>0</v>
      </c>
      <c r="V2711" s="226">
        <v>0</v>
      </c>
      <c r="W2711" s="226">
        <v>0</v>
      </c>
      <c r="X2711" s="226">
        <v>0</v>
      </c>
      <c r="Y2711" s="226">
        <v>0</v>
      </c>
      <c r="Z2711" s="226">
        <v>0</v>
      </c>
      <c r="AA2711" s="226">
        <v>0</v>
      </c>
      <c r="AB2711" s="226">
        <v>0</v>
      </c>
      <c r="AC2711" s="226">
        <v>0</v>
      </c>
      <c r="AD2711" s="226">
        <v>0</v>
      </c>
      <c r="AE2711" s="226">
        <v>0</v>
      </c>
      <c r="AF2711" s="226">
        <v>0</v>
      </c>
      <c r="AG2711" s="226">
        <v>0</v>
      </c>
      <c r="AH2711" s="226">
        <v>0</v>
      </c>
      <c r="AI2711" s="226">
        <v>0</v>
      </c>
      <c r="AJ2711" s="226">
        <v>0</v>
      </c>
    </row>
    <row r="2712" spans="1:36" x14ac:dyDescent="0.25">
      <c r="A2712" s="17"/>
      <c r="B2712" s="226" t="s">
        <v>2208</v>
      </c>
      <c r="D2712" s="226">
        <v>0</v>
      </c>
      <c r="E2712" s="226">
        <v>0</v>
      </c>
      <c r="F2712" s="226">
        <v>0</v>
      </c>
      <c r="G2712" s="226">
        <v>0</v>
      </c>
      <c r="H2712" s="226">
        <v>0</v>
      </c>
      <c r="I2712" s="226">
        <v>0</v>
      </c>
      <c r="J2712" s="226">
        <v>0</v>
      </c>
      <c r="K2712" s="226">
        <v>0</v>
      </c>
      <c r="L2712" s="226">
        <v>0</v>
      </c>
      <c r="M2712" s="226">
        <v>0</v>
      </c>
      <c r="N2712" s="226">
        <v>0</v>
      </c>
      <c r="O2712" s="226">
        <v>0</v>
      </c>
      <c r="P2712" s="226">
        <v>0</v>
      </c>
      <c r="Q2712" s="226">
        <v>0</v>
      </c>
      <c r="R2712" s="226">
        <v>0</v>
      </c>
      <c r="S2712" s="226">
        <v>0</v>
      </c>
      <c r="T2712" s="226">
        <v>0</v>
      </c>
      <c r="U2712" s="226">
        <v>0</v>
      </c>
      <c r="V2712" s="226">
        <v>0</v>
      </c>
      <c r="W2712" s="226">
        <v>0</v>
      </c>
      <c r="X2712" s="226">
        <v>0</v>
      </c>
      <c r="Y2712" s="226">
        <v>0</v>
      </c>
      <c r="Z2712" s="226">
        <v>0</v>
      </c>
      <c r="AA2712" s="226">
        <v>0</v>
      </c>
      <c r="AB2712" s="226">
        <v>0</v>
      </c>
      <c r="AC2712" s="226">
        <v>0</v>
      </c>
      <c r="AD2712" s="226">
        <v>0</v>
      </c>
      <c r="AE2712" s="226">
        <v>0</v>
      </c>
      <c r="AF2712" s="226">
        <v>0</v>
      </c>
      <c r="AG2712" s="226">
        <v>0</v>
      </c>
      <c r="AH2712" s="226">
        <v>0</v>
      </c>
      <c r="AI2712" s="226">
        <v>0</v>
      </c>
      <c r="AJ2712" s="226">
        <v>0</v>
      </c>
    </row>
    <row r="2713" spans="1:36" x14ac:dyDescent="0.25">
      <c r="A2713" s="17"/>
      <c r="B2713" s="226" t="s">
        <v>156</v>
      </c>
      <c r="D2713" s="226">
        <v>0</v>
      </c>
      <c r="E2713" s="226">
        <v>0</v>
      </c>
      <c r="F2713" s="226">
        <v>0</v>
      </c>
      <c r="G2713" s="226">
        <v>0</v>
      </c>
      <c r="H2713" s="226">
        <v>0</v>
      </c>
      <c r="I2713" s="226">
        <v>0</v>
      </c>
      <c r="J2713" s="226">
        <v>0</v>
      </c>
      <c r="K2713" s="226">
        <v>0</v>
      </c>
      <c r="L2713" s="226">
        <v>0</v>
      </c>
      <c r="M2713" s="226">
        <v>0</v>
      </c>
      <c r="N2713" s="226">
        <v>0</v>
      </c>
      <c r="O2713" s="226">
        <v>0</v>
      </c>
      <c r="P2713" s="226">
        <v>0</v>
      </c>
      <c r="Q2713" s="226">
        <v>0</v>
      </c>
      <c r="R2713" s="226">
        <v>0</v>
      </c>
      <c r="S2713" s="226">
        <v>0</v>
      </c>
      <c r="T2713" s="226">
        <v>0</v>
      </c>
      <c r="U2713" s="226">
        <v>0</v>
      </c>
      <c r="V2713" s="226">
        <v>0</v>
      </c>
      <c r="W2713" s="226">
        <v>0</v>
      </c>
      <c r="X2713" s="226">
        <v>0</v>
      </c>
      <c r="Y2713" s="226">
        <v>0</v>
      </c>
      <c r="Z2713" s="226">
        <v>0</v>
      </c>
      <c r="AA2713" s="226">
        <v>0</v>
      </c>
      <c r="AB2713" s="226">
        <v>0</v>
      </c>
      <c r="AC2713" s="226">
        <v>0</v>
      </c>
      <c r="AD2713" s="226">
        <v>0</v>
      </c>
      <c r="AE2713" s="226">
        <v>0</v>
      </c>
      <c r="AF2713" s="226">
        <v>0</v>
      </c>
      <c r="AG2713" s="226">
        <v>0</v>
      </c>
      <c r="AH2713" s="226">
        <v>0</v>
      </c>
      <c r="AI2713" s="226">
        <v>0</v>
      </c>
      <c r="AJ2713" s="226">
        <v>0</v>
      </c>
    </row>
    <row r="2714" spans="1:36" x14ac:dyDescent="0.25">
      <c r="A2714" s="17"/>
      <c r="B2714" s="226" t="s">
        <v>152</v>
      </c>
      <c r="D2714" s="226">
        <v>0</v>
      </c>
      <c r="E2714" s="226">
        <v>0</v>
      </c>
      <c r="F2714" s="226">
        <v>0</v>
      </c>
      <c r="G2714" s="226">
        <v>0</v>
      </c>
      <c r="H2714" s="226">
        <v>0</v>
      </c>
      <c r="I2714" s="226">
        <v>0</v>
      </c>
      <c r="J2714" s="226">
        <v>0</v>
      </c>
      <c r="K2714" s="226">
        <v>0</v>
      </c>
      <c r="L2714" s="226">
        <v>0</v>
      </c>
      <c r="M2714" s="226">
        <v>0</v>
      </c>
      <c r="N2714" s="226">
        <v>0</v>
      </c>
      <c r="O2714" s="226">
        <v>0</v>
      </c>
      <c r="P2714" s="226">
        <v>0</v>
      </c>
      <c r="Q2714" s="226">
        <v>0</v>
      </c>
      <c r="R2714" s="226">
        <v>0</v>
      </c>
      <c r="S2714" s="226">
        <v>0</v>
      </c>
      <c r="T2714" s="226">
        <v>0</v>
      </c>
      <c r="U2714" s="226">
        <v>0</v>
      </c>
      <c r="V2714" s="226">
        <v>0</v>
      </c>
      <c r="W2714" s="226">
        <v>0</v>
      </c>
      <c r="X2714" s="226">
        <v>0</v>
      </c>
      <c r="Y2714" s="226">
        <v>0</v>
      </c>
      <c r="Z2714" s="226">
        <v>0</v>
      </c>
      <c r="AA2714" s="226">
        <v>0</v>
      </c>
      <c r="AB2714" s="226">
        <v>0</v>
      </c>
      <c r="AC2714" s="226">
        <v>0</v>
      </c>
      <c r="AD2714" s="226">
        <v>0</v>
      </c>
      <c r="AE2714" s="226">
        <v>0</v>
      </c>
      <c r="AF2714" s="226">
        <v>0</v>
      </c>
      <c r="AG2714" s="226">
        <v>0</v>
      </c>
      <c r="AH2714" s="226">
        <v>0</v>
      </c>
      <c r="AI2714" s="226">
        <v>0</v>
      </c>
      <c r="AJ2714" s="226">
        <v>0</v>
      </c>
    </row>
    <row r="2715" spans="1:36" x14ac:dyDescent="0.25">
      <c r="A2715" s="17"/>
      <c r="B2715" s="226" t="s">
        <v>2212</v>
      </c>
      <c r="D2715" s="226">
        <v>11.6</v>
      </c>
      <c r="E2715" s="226">
        <v>11.8</v>
      </c>
      <c r="F2715" s="226">
        <v>12</v>
      </c>
      <c r="G2715" s="226">
        <v>12.3</v>
      </c>
      <c r="H2715" s="226">
        <v>12.4</v>
      </c>
      <c r="I2715" s="226">
        <v>12.5</v>
      </c>
      <c r="J2715" s="226">
        <v>12.6</v>
      </c>
      <c r="K2715" s="226">
        <v>12.7</v>
      </c>
      <c r="L2715" s="226">
        <v>12.8</v>
      </c>
      <c r="M2715" s="226">
        <v>12.8</v>
      </c>
      <c r="N2715" s="226">
        <v>12.9</v>
      </c>
      <c r="O2715" s="226">
        <v>12.9</v>
      </c>
      <c r="P2715" s="226">
        <v>13</v>
      </c>
      <c r="Q2715" s="226">
        <v>13.1</v>
      </c>
      <c r="R2715" s="226">
        <v>13.2</v>
      </c>
      <c r="S2715" s="226">
        <v>13.3</v>
      </c>
      <c r="T2715" s="226">
        <v>13.4</v>
      </c>
      <c r="U2715" s="226">
        <v>13.5</v>
      </c>
      <c r="V2715" s="226">
        <v>13.7</v>
      </c>
      <c r="W2715" s="226">
        <v>13.9</v>
      </c>
      <c r="X2715" s="226">
        <v>14</v>
      </c>
      <c r="Y2715" s="226">
        <v>14.2</v>
      </c>
      <c r="Z2715" s="226">
        <v>14.4</v>
      </c>
      <c r="AA2715" s="226">
        <v>14.6</v>
      </c>
      <c r="AB2715" s="226">
        <v>14.8</v>
      </c>
      <c r="AC2715" s="226">
        <v>15</v>
      </c>
      <c r="AD2715" s="226">
        <v>15.2</v>
      </c>
      <c r="AE2715" s="226">
        <v>15.5</v>
      </c>
      <c r="AF2715" s="226">
        <v>15.7</v>
      </c>
      <c r="AG2715" s="226">
        <v>15.9</v>
      </c>
      <c r="AH2715" s="226">
        <v>16.100000000000001</v>
      </c>
      <c r="AI2715" s="226">
        <v>16.3</v>
      </c>
      <c r="AJ2715" s="226">
        <v>16.5</v>
      </c>
    </row>
    <row r="2716" spans="1:36" x14ac:dyDescent="0.25">
      <c r="A2716" s="17"/>
    </row>
    <row r="2717" spans="1:36" x14ac:dyDescent="0.25">
      <c r="A2717" s="17"/>
    </row>
    <row r="2718" spans="1:36" x14ac:dyDescent="0.25">
      <c r="A2718" s="17"/>
      <c r="B2718" s="226" t="s">
        <v>2229</v>
      </c>
    </row>
    <row r="2719" spans="1:36" x14ac:dyDescent="0.25">
      <c r="A2719" s="17"/>
      <c r="B2719" s="226" t="s">
        <v>238</v>
      </c>
      <c r="D2719" s="226">
        <v>2.9</v>
      </c>
      <c r="E2719" s="226">
        <v>3</v>
      </c>
      <c r="F2719" s="226">
        <v>3</v>
      </c>
      <c r="G2719" s="226">
        <v>3.1</v>
      </c>
      <c r="H2719" s="226">
        <v>3.1</v>
      </c>
      <c r="I2719" s="226">
        <v>3.1</v>
      </c>
      <c r="J2719" s="226">
        <v>3.2</v>
      </c>
      <c r="K2719" s="226">
        <v>3.2</v>
      </c>
      <c r="L2719" s="226">
        <v>3.2</v>
      </c>
      <c r="M2719" s="226">
        <v>3.2</v>
      </c>
      <c r="N2719" s="226">
        <v>3.2</v>
      </c>
      <c r="O2719" s="226">
        <v>3.3</v>
      </c>
      <c r="P2719" s="226">
        <v>3.3</v>
      </c>
      <c r="Q2719" s="226">
        <v>3.3</v>
      </c>
      <c r="R2719" s="226">
        <v>3.3</v>
      </c>
      <c r="S2719" s="226">
        <v>3.4</v>
      </c>
      <c r="T2719" s="226">
        <v>3.4</v>
      </c>
      <c r="U2719" s="226">
        <v>3.4</v>
      </c>
      <c r="V2719" s="226">
        <v>3.5</v>
      </c>
      <c r="W2719" s="226">
        <v>3.5</v>
      </c>
      <c r="X2719" s="226">
        <v>3.5</v>
      </c>
      <c r="Y2719" s="226">
        <v>3.6</v>
      </c>
      <c r="Z2719" s="226">
        <v>3.6</v>
      </c>
      <c r="AA2719" s="226">
        <v>3.7</v>
      </c>
      <c r="AB2719" s="226">
        <v>3.7</v>
      </c>
      <c r="AC2719" s="226">
        <v>3.8</v>
      </c>
      <c r="AD2719" s="226">
        <v>3.8</v>
      </c>
      <c r="AE2719" s="226">
        <v>3.9</v>
      </c>
      <c r="AF2719" s="226">
        <v>4</v>
      </c>
      <c r="AG2719" s="226">
        <v>4</v>
      </c>
      <c r="AH2719" s="226">
        <v>4.0999999999999996</v>
      </c>
      <c r="AI2719" s="226">
        <v>4.0999999999999996</v>
      </c>
      <c r="AJ2719" s="226">
        <v>4.2</v>
      </c>
    </row>
    <row r="2720" spans="1:36" x14ac:dyDescent="0.25">
      <c r="A2720" s="17"/>
      <c r="B2720" s="226" t="s">
        <v>239</v>
      </c>
      <c r="D2720" s="226">
        <v>0</v>
      </c>
      <c r="E2720" s="226">
        <v>0</v>
      </c>
      <c r="F2720" s="226">
        <v>0</v>
      </c>
      <c r="G2720" s="226">
        <v>0</v>
      </c>
      <c r="H2720" s="226">
        <v>0</v>
      </c>
      <c r="I2720" s="226">
        <v>0</v>
      </c>
      <c r="J2720" s="226">
        <v>0</v>
      </c>
      <c r="K2720" s="226">
        <v>0</v>
      </c>
      <c r="L2720" s="226">
        <v>0</v>
      </c>
      <c r="M2720" s="226">
        <v>0</v>
      </c>
      <c r="N2720" s="226">
        <v>0</v>
      </c>
      <c r="O2720" s="226">
        <v>0</v>
      </c>
      <c r="P2720" s="226">
        <v>0</v>
      </c>
      <c r="Q2720" s="226">
        <v>0</v>
      </c>
      <c r="R2720" s="226">
        <v>0</v>
      </c>
      <c r="S2720" s="226">
        <v>0</v>
      </c>
      <c r="T2720" s="226">
        <v>0</v>
      </c>
      <c r="U2720" s="226">
        <v>0</v>
      </c>
      <c r="V2720" s="226">
        <v>0</v>
      </c>
      <c r="W2720" s="226">
        <v>0</v>
      </c>
      <c r="X2720" s="226">
        <v>0</v>
      </c>
      <c r="Y2720" s="226">
        <v>0</v>
      </c>
      <c r="Z2720" s="226">
        <v>0</v>
      </c>
      <c r="AA2720" s="226">
        <v>0</v>
      </c>
      <c r="AB2720" s="226">
        <v>0</v>
      </c>
      <c r="AC2720" s="226">
        <v>0</v>
      </c>
      <c r="AD2720" s="226">
        <v>0</v>
      </c>
      <c r="AE2720" s="226">
        <v>0</v>
      </c>
      <c r="AF2720" s="226">
        <v>0</v>
      </c>
      <c r="AG2720" s="226">
        <v>0</v>
      </c>
      <c r="AH2720" s="226">
        <v>0</v>
      </c>
      <c r="AI2720" s="226">
        <v>0</v>
      </c>
      <c r="AJ2720" s="226">
        <v>0</v>
      </c>
    </row>
    <row r="2721" spans="1:36" x14ac:dyDescent="0.25">
      <c r="A2721" s="17"/>
      <c r="B2721" s="226" t="s">
        <v>158</v>
      </c>
      <c r="D2721" s="226">
        <v>0</v>
      </c>
      <c r="E2721" s="226">
        <v>0</v>
      </c>
      <c r="F2721" s="226">
        <v>0</v>
      </c>
      <c r="G2721" s="226">
        <v>0</v>
      </c>
      <c r="H2721" s="226">
        <v>0</v>
      </c>
      <c r="I2721" s="226">
        <v>0</v>
      </c>
      <c r="J2721" s="226">
        <v>0</v>
      </c>
      <c r="K2721" s="226">
        <v>0</v>
      </c>
      <c r="L2721" s="226">
        <v>0</v>
      </c>
      <c r="M2721" s="226">
        <v>0</v>
      </c>
      <c r="N2721" s="226">
        <v>0</v>
      </c>
      <c r="O2721" s="226">
        <v>0</v>
      </c>
      <c r="P2721" s="226">
        <v>0</v>
      </c>
      <c r="Q2721" s="226">
        <v>0</v>
      </c>
      <c r="R2721" s="226">
        <v>0</v>
      </c>
      <c r="S2721" s="226">
        <v>0</v>
      </c>
      <c r="T2721" s="226">
        <v>0</v>
      </c>
      <c r="U2721" s="226">
        <v>0</v>
      </c>
      <c r="V2721" s="226">
        <v>0</v>
      </c>
      <c r="W2721" s="226">
        <v>0</v>
      </c>
      <c r="X2721" s="226">
        <v>0</v>
      </c>
      <c r="Y2721" s="226">
        <v>0</v>
      </c>
      <c r="Z2721" s="226">
        <v>0</v>
      </c>
      <c r="AA2721" s="226">
        <v>0</v>
      </c>
      <c r="AB2721" s="226">
        <v>0</v>
      </c>
      <c r="AC2721" s="226">
        <v>0</v>
      </c>
      <c r="AD2721" s="226">
        <v>0</v>
      </c>
      <c r="AE2721" s="226">
        <v>0</v>
      </c>
      <c r="AF2721" s="226">
        <v>0</v>
      </c>
      <c r="AG2721" s="226">
        <v>0</v>
      </c>
      <c r="AH2721" s="226">
        <v>0</v>
      </c>
      <c r="AI2721" s="226">
        <v>0</v>
      </c>
      <c r="AJ2721" s="226">
        <v>0</v>
      </c>
    </row>
    <row r="2722" spans="1:36" x14ac:dyDescent="0.25">
      <c r="A2722" s="17"/>
      <c r="B2722" s="226" t="s">
        <v>2230</v>
      </c>
      <c r="D2722" s="226">
        <v>0</v>
      </c>
      <c r="E2722" s="226">
        <v>0</v>
      </c>
      <c r="F2722" s="226">
        <v>0</v>
      </c>
      <c r="G2722" s="226">
        <v>0</v>
      </c>
      <c r="H2722" s="226">
        <v>0</v>
      </c>
      <c r="I2722" s="226">
        <v>0</v>
      </c>
      <c r="J2722" s="226">
        <v>0</v>
      </c>
      <c r="K2722" s="226">
        <v>0</v>
      </c>
      <c r="L2722" s="226">
        <v>0</v>
      </c>
      <c r="M2722" s="226">
        <v>0</v>
      </c>
      <c r="N2722" s="226">
        <v>0</v>
      </c>
      <c r="O2722" s="226">
        <v>0</v>
      </c>
      <c r="P2722" s="226">
        <v>0</v>
      </c>
      <c r="Q2722" s="226">
        <v>0</v>
      </c>
      <c r="R2722" s="226">
        <v>0</v>
      </c>
      <c r="S2722" s="226">
        <v>0</v>
      </c>
      <c r="T2722" s="226">
        <v>0</v>
      </c>
      <c r="U2722" s="226">
        <v>0</v>
      </c>
      <c r="V2722" s="226">
        <v>0</v>
      </c>
      <c r="W2722" s="226">
        <v>0</v>
      </c>
      <c r="X2722" s="226">
        <v>0</v>
      </c>
      <c r="Y2722" s="226">
        <v>0</v>
      </c>
      <c r="Z2722" s="226">
        <v>0</v>
      </c>
      <c r="AA2722" s="226">
        <v>0</v>
      </c>
      <c r="AB2722" s="226">
        <v>0</v>
      </c>
      <c r="AC2722" s="226">
        <v>0</v>
      </c>
      <c r="AD2722" s="226">
        <v>0</v>
      </c>
      <c r="AE2722" s="226">
        <v>0</v>
      </c>
      <c r="AF2722" s="226">
        <v>0</v>
      </c>
      <c r="AG2722" s="226">
        <v>0</v>
      </c>
      <c r="AH2722" s="226">
        <v>0</v>
      </c>
      <c r="AI2722" s="226">
        <v>0</v>
      </c>
      <c r="AJ2722" s="226">
        <v>0</v>
      </c>
    </row>
    <row r="2723" spans="1:36" x14ac:dyDescent="0.25">
      <c r="A2723" s="17"/>
      <c r="B2723" s="226" t="s">
        <v>2231</v>
      </c>
      <c r="D2723" s="226">
        <v>0</v>
      </c>
      <c r="E2723" s="226">
        <v>0</v>
      </c>
      <c r="F2723" s="226">
        <v>0</v>
      </c>
      <c r="G2723" s="226">
        <v>0</v>
      </c>
      <c r="H2723" s="226">
        <v>0</v>
      </c>
      <c r="I2723" s="226">
        <v>0</v>
      </c>
      <c r="J2723" s="226">
        <v>0</v>
      </c>
      <c r="K2723" s="226">
        <v>0</v>
      </c>
      <c r="L2723" s="226">
        <v>0</v>
      </c>
      <c r="M2723" s="226">
        <v>0</v>
      </c>
      <c r="N2723" s="226">
        <v>0</v>
      </c>
      <c r="O2723" s="226">
        <v>0</v>
      </c>
      <c r="P2723" s="226">
        <v>0</v>
      </c>
      <c r="Q2723" s="226">
        <v>0</v>
      </c>
      <c r="R2723" s="226">
        <v>0</v>
      </c>
      <c r="S2723" s="226">
        <v>0</v>
      </c>
      <c r="T2723" s="226">
        <v>0</v>
      </c>
      <c r="U2723" s="226">
        <v>0</v>
      </c>
      <c r="V2723" s="226">
        <v>0</v>
      </c>
      <c r="W2723" s="226">
        <v>0</v>
      </c>
      <c r="X2723" s="226">
        <v>0</v>
      </c>
      <c r="Y2723" s="226">
        <v>0</v>
      </c>
      <c r="Z2723" s="226">
        <v>0</v>
      </c>
      <c r="AA2723" s="226">
        <v>0</v>
      </c>
      <c r="AB2723" s="226">
        <v>0</v>
      </c>
      <c r="AC2723" s="226">
        <v>0</v>
      </c>
      <c r="AD2723" s="226">
        <v>0</v>
      </c>
      <c r="AE2723" s="226">
        <v>0</v>
      </c>
      <c r="AF2723" s="226">
        <v>0</v>
      </c>
      <c r="AG2723" s="226">
        <v>0</v>
      </c>
      <c r="AH2723" s="226">
        <v>0</v>
      </c>
      <c r="AI2723" s="226">
        <v>0</v>
      </c>
      <c r="AJ2723" s="226">
        <v>0</v>
      </c>
    </row>
    <row r="2724" spans="1:36" x14ac:dyDescent="0.25">
      <c r="A2724" s="17"/>
      <c r="B2724" s="226" t="s">
        <v>156</v>
      </c>
      <c r="D2724" s="226">
        <v>0</v>
      </c>
      <c r="E2724" s="226">
        <v>0</v>
      </c>
      <c r="F2724" s="226">
        <v>0</v>
      </c>
      <c r="G2724" s="226">
        <v>0</v>
      </c>
      <c r="H2724" s="226">
        <v>0</v>
      </c>
      <c r="I2724" s="226">
        <v>0</v>
      </c>
      <c r="J2724" s="226">
        <v>0</v>
      </c>
      <c r="K2724" s="226">
        <v>0</v>
      </c>
      <c r="L2724" s="226">
        <v>0</v>
      </c>
      <c r="M2724" s="226">
        <v>0</v>
      </c>
      <c r="N2724" s="226">
        <v>0</v>
      </c>
      <c r="O2724" s="226">
        <v>0</v>
      </c>
      <c r="P2724" s="226">
        <v>0</v>
      </c>
      <c r="Q2724" s="226">
        <v>0</v>
      </c>
      <c r="R2724" s="226">
        <v>0</v>
      </c>
      <c r="S2724" s="226">
        <v>0</v>
      </c>
      <c r="T2724" s="226">
        <v>0</v>
      </c>
      <c r="U2724" s="226">
        <v>0</v>
      </c>
      <c r="V2724" s="226">
        <v>0</v>
      </c>
      <c r="W2724" s="226">
        <v>0</v>
      </c>
      <c r="X2724" s="226">
        <v>0</v>
      </c>
      <c r="Y2724" s="226">
        <v>0</v>
      </c>
      <c r="Z2724" s="226">
        <v>0</v>
      </c>
      <c r="AA2724" s="226">
        <v>0</v>
      </c>
      <c r="AB2724" s="226">
        <v>0</v>
      </c>
      <c r="AC2724" s="226">
        <v>0</v>
      </c>
      <c r="AD2724" s="226">
        <v>0</v>
      </c>
      <c r="AE2724" s="226">
        <v>0</v>
      </c>
      <c r="AF2724" s="226">
        <v>0</v>
      </c>
      <c r="AG2724" s="226">
        <v>0</v>
      </c>
      <c r="AH2724" s="226">
        <v>0</v>
      </c>
      <c r="AI2724" s="226">
        <v>0</v>
      </c>
      <c r="AJ2724" s="226">
        <v>0</v>
      </c>
    </row>
    <row r="2725" spans="1:36" x14ac:dyDescent="0.25">
      <c r="A2725" s="17"/>
      <c r="B2725" s="226" t="s">
        <v>2232</v>
      </c>
      <c r="D2725" s="226">
        <v>0</v>
      </c>
      <c r="E2725" s="226">
        <v>0</v>
      </c>
      <c r="F2725" s="226">
        <v>0</v>
      </c>
      <c r="G2725" s="226">
        <v>0</v>
      </c>
      <c r="H2725" s="226">
        <v>0</v>
      </c>
      <c r="I2725" s="226">
        <v>0</v>
      </c>
      <c r="J2725" s="226">
        <v>0</v>
      </c>
      <c r="K2725" s="226">
        <v>0</v>
      </c>
      <c r="L2725" s="226">
        <v>0</v>
      </c>
      <c r="M2725" s="226">
        <v>0</v>
      </c>
      <c r="N2725" s="226">
        <v>0</v>
      </c>
      <c r="O2725" s="226">
        <v>0</v>
      </c>
      <c r="P2725" s="226">
        <v>0</v>
      </c>
      <c r="Q2725" s="226">
        <v>0</v>
      </c>
      <c r="R2725" s="226">
        <v>0</v>
      </c>
      <c r="S2725" s="226">
        <v>0</v>
      </c>
      <c r="T2725" s="226">
        <v>0</v>
      </c>
      <c r="U2725" s="226">
        <v>0</v>
      </c>
      <c r="V2725" s="226">
        <v>0</v>
      </c>
      <c r="W2725" s="226">
        <v>0</v>
      </c>
      <c r="X2725" s="226">
        <v>0</v>
      </c>
      <c r="Y2725" s="226">
        <v>0</v>
      </c>
      <c r="Z2725" s="226">
        <v>0</v>
      </c>
      <c r="AA2725" s="226">
        <v>0</v>
      </c>
      <c r="AB2725" s="226">
        <v>0</v>
      </c>
      <c r="AC2725" s="226">
        <v>0</v>
      </c>
      <c r="AD2725" s="226">
        <v>0</v>
      </c>
      <c r="AE2725" s="226">
        <v>0</v>
      </c>
      <c r="AF2725" s="226">
        <v>0</v>
      </c>
      <c r="AG2725" s="226">
        <v>0</v>
      </c>
      <c r="AH2725" s="226">
        <v>0</v>
      </c>
      <c r="AI2725" s="226">
        <v>0</v>
      </c>
      <c r="AJ2725" s="226">
        <v>0</v>
      </c>
    </row>
    <row r="2726" spans="1:36" x14ac:dyDescent="0.25">
      <c r="A2726" s="17"/>
      <c r="B2726" s="226" t="s">
        <v>2233</v>
      </c>
      <c r="D2726" s="226">
        <v>0</v>
      </c>
      <c r="E2726" s="226">
        <v>0</v>
      </c>
      <c r="F2726" s="226">
        <v>0</v>
      </c>
      <c r="G2726" s="226">
        <v>0</v>
      </c>
      <c r="H2726" s="226">
        <v>0</v>
      </c>
      <c r="I2726" s="226">
        <v>0</v>
      </c>
      <c r="J2726" s="226">
        <v>0</v>
      </c>
      <c r="K2726" s="226">
        <v>0</v>
      </c>
      <c r="L2726" s="226">
        <v>0</v>
      </c>
      <c r="M2726" s="226">
        <v>0</v>
      </c>
      <c r="N2726" s="226">
        <v>0</v>
      </c>
      <c r="O2726" s="226">
        <v>0</v>
      </c>
      <c r="P2726" s="226">
        <v>0</v>
      </c>
      <c r="Q2726" s="226">
        <v>0</v>
      </c>
      <c r="R2726" s="226">
        <v>0</v>
      </c>
      <c r="S2726" s="226">
        <v>0</v>
      </c>
      <c r="T2726" s="226">
        <v>0</v>
      </c>
      <c r="U2726" s="226">
        <v>0</v>
      </c>
      <c r="V2726" s="226">
        <v>0</v>
      </c>
      <c r="W2726" s="226">
        <v>0</v>
      </c>
      <c r="X2726" s="226">
        <v>0</v>
      </c>
      <c r="Y2726" s="226">
        <v>0</v>
      </c>
      <c r="Z2726" s="226">
        <v>0</v>
      </c>
      <c r="AA2726" s="226">
        <v>0</v>
      </c>
      <c r="AB2726" s="226">
        <v>0</v>
      </c>
      <c r="AC2726" s="226">
        <v>0</v>
      </c>
      <c r="AD2726" s="226">
        <v>0</v>
      </c>
      <c r="AE2726" s="226">
        <v>0</v>
      </c>
      <c r="AF2726" s="226">
        <v>0</v>
      </c>
      <c r="AG2726" s="226">
        <v>0</v>
      </c>
      <c r="AH2726" s="226">
        <v>0</v>
      </c>
      <c r="AI2726" s="226">
        <v>0</v>
      </c>
      <c r="AJ2726" s="226">
        <v>0</v>
      </c>
    </row>
    <row r="2727" spans="1:36" x14ac:dyDescent="0.25">
      <c r="A2727" s="17"/>
      <c r="B2727" s="226" t="s">
        <v>2234</v>
      </c>
      <c r="D2727" s="226">
        <v>0</v>
      </c>
      <c r="E2727" s="226">
        <v>0</v>
      </c>
      <c r="F2727" s="226">
        <v>0</v>
      </c>
      <c r="G2727" s="226">
        <v>0</v>
      </c>
      <c r="H2727" s="226">
        <v>0</v>
      </c>
      <c r="I2727" s="226">
        <v>0</v>
      </c>
      <c r="J2727" s="226">
        <v>0</v>
      </c>
      <c r="K2727" s="226">
        <v>0</v>
      </c>
      <c r="L2727" s="226">
        <v>0</v>
      </c>
      <c r="M2727" s="226">
        <v>0</v>
      </c>
      <c r="N2727" s="226">
        <v>0</v>
      </c>
      <c r="O2727" s="226">
        <v>0</v>
      </c>
      <c r="P2727" s="226">
        <v>0</v>
      </c>
      <c r="Q2727" s="226">
        <v>0</v>
      </c>
      <c r="R2727" s="226">
        <v>0</v>
      </c>
      <c r="S2727" s="226">
        <v>0</v>
      </c>
      <c r="T2727" s="226">
        <v>0</v>
      </c>
      <c r="U2727" s="226">
        <v>0</v>
      </c>
      <c r="V2727" s="226">
        <v>0</v>
      </c>
      <c r="W2727" s="226">
        <v>0</v>
      </c>
      <c r="X2727" s="226">
        <v>0</v>
      </c>
      <c r="Y2727" s="226">
        <v>0</v>
      </c>
      <c r="Z2727" s="226">
        <v>0</v>
      </c>
      <c r="AA2727" s="226">
        <v>0</v>
      </c>
      <c r="AB2727" s="226">
        <v>0</v>
      </c>
      <c r="AC2727" s="226">
        <v>0</v>
      </c>
      <c r="AD2727" s="226">
        <v>0</v>
      </c>
      <c r="AE2727" s="226">
        <v>0</v>
      </c>
      <c r="AF2727" s="226">
        <v>0</v>
      </c>
      <c r="AG2727" s="226">
        <v>0</v>
      </c>
      <c r="AH2727" s="226">
        <v>0</v>
      </c>
      <c r="AI2727" s="226">
        <v>0</v>
      </c>
      <c r="AJ2727" s="226">
        <v>0</v>
      </c>
    </row>
    <row r="2728" spans="1:36" x14ac:dyDescent="0.25">
      <c r="A2728" s="17"/>
      <c r="B2728" s="226" t="s">
        <v>2235</v>
      </c>
    </row>
    <row r="2729" spans="1:36" x14ac:dyDescent="0.25">
      <c r="A2729" s="17"/>
      <c r="B2729" s="226" t="s">
        <v>238</v>
      </c>
      <c r="D2729" s="226">
        <v>8.6999999999999993</v>
      </c>
      <c r="E2729" s="226">
        <v>8.9</v>
      </c>
      <c r="F2729" s="226">
        <v>9</v>
      </c>
      <c r="G2729" s="226">
        <v>9.3000000000000007</v>
      </c>
      <c r="H2729" s="226">
        <v>9.4</v>
      </c>
      <c r="I2729" s="226">
        <v>9.4</v>
      </c>
      <c r="J2729" s="226">
        <v>9.5</v>
      </c>
      <c r="K2729" s="226">
        <v>9.6</v>
      </c>
      <c r="L2729" s="226">
        <v>9.6</v>
      </c>
      <c r="M2729" s="226">
        <v>9.6999999999999993</v>
      </c>
      <c r="N2729" s="226">
        <v>9.6999999999999993</v>
      </c>
      <c r="O2729" s="226">
        <v>9.8000000000000007</v>
      </c>
      <c r="P2729" s="226">
        <v>9.8000000000000007</v>
      </c>
      <c r="Q2729" s="226">
        <v>9.9</v>
      </c>
      <c r="R2729" s="226">
        <v>10</v>
      </c>
      <c r="S2729" s="226">
        <v>10.1</v>
      </c>
      <c r="T2729" s="226">
        <v>10.1</v>
      </c>
      <c r="U2729" s="226">
        <v>10.199999999999999</v>
      </c>
      <c r="V2729" s="226">
        <v>10.4</v>
      </c>
      <c r="W2729" s="226">
        <v>10.5</v>
      </c>
      <c r="X2729" s="226">
        <v>10.6</v>
      </c>
      <c r="Y2729" s="226">
        <v>10.8</v>
      </c>
      <c r="Z2729" s="226">
        <v>10.9</v>
      </c>
      <c r="AA2729" s="226">
        <v>11.1</v>
      </c>
      <c r="AB2729" s="226">
        <v>11.2</v>
      </c>
      <c r="AC2729" s="226">
        <v>11.4</v>
      </c>
      <c r="AD2729" s="226">
        <v>11.5</v>
      </c>
      <c r="AE2729" s="226">
        <v>11.7</v>
      </c>
      <c r="AF2729" s="226">
        <v>11.9</v>
      </c>
      <c r="AG2729" s="226">
        <v>12</v>
      </c>
      <c r="AH2729" s="226">
        <v>12.2</v>
      </c>
      <c r="AI2729" s="226">
        <v>12.3</v>
      </c>
      <c r="AJ2729" s="226">
        <v>12.5</v>
      </c>
    </row>
    <row r="2730" spans="1:36" x14ac:dyDescent="0.25">
      <c r="A2730" s="17"/>
      <c r="B2730" s="226" t="s">
        <v>239</v>
      </c>
      <c r="D2730" s="226">
        <v>0</v>
      </c>
      <c r="E2730" s="226">
        <v>0</v>
      </c>
      <c r="F2730" s="226">
        <v>0</v>
      </c>
      <c r="G2730" s="226">
        <v>0</v>
      </c>
      <c r="H2730" s="226">
        <v>0</v>
      </c>
      <c r="I2730" s="226">
        <v>0</v>
      </c>
      <c r="J2730" s="226">
        <v>0</v>
      </c>
      <c r="K2730" s="226">
        <v>0</v>
      </c>
      <c r="L2730" s="226">
        <v>0</v>
      </c>
      <c r="M2730" s="226">
        <v>0</v>
      </c>
      <c r="N2730" s="226">
        <v>0</v>
      </c>
      <c r="O2730" s="226">
        <v>0</v>
      </c>
      <c r="P2730" s="226">
        <v>0</v>
      </c>
      <c r="Q2730" s="226">
        <v>0</v>
      </c>
      <c r="R2730" s="226">
        <v>0</v>
      </c>
      <c r="S2730" s="226">
        <v>0</v>
      </c>
      <c r="T2730" s="226">
        <v>0</v>
      </c>
      <c r="U2730" s="226">
        <v>0</v>
      </c>
      <c r="V2730" s="226">
        <v>0</v>
      </c>
      <c r="W2730" s="226">
        <v>0</v>
      </c>
      <c r="X2730" s="226">
        <v>0</v>
      </c>
      <c r="Y2730" s="226">
        <v>0</v>
      </c>
      <c r="Z2730" s="226">
        <v>0</v>
      </c>
      <c r="AA2730" s="226">
        <v>0</v>
      </c>
      <c r="AB2730" s="226">
        <v>0</v>
      </c>
      <c r="AC2730" s="226">
        <v>0</v>
      </c>
      <c r="AD2730" s="226">
        <v>0</v>
      </c>
      <c r="AE2730" s="226">
        <v>0</v>
      </c>
      <c r="AF2730" s="226">
        <v>0</v>
      </c>
      <c r="AG2730" s="226">
        <v>0</v>
      </c>
      <c r="AH2730" s="226">
        <v>0</v>
      </c>
      <c r="AI2730" s="226">
        <v>0</v>
      </c>
      <c r="AJ2730" s="226">
        <v>0</v>
      </c>
    </row>
    <row r="2731" spans="1:36" x14ac:dyDescent="0.25">
      <c r="A2731" s="17"/>
      <c r="B2731" s="226" t="s">
        <v>158</v>
      </c>
      <c r="D2731" s="226">
        <v>0</v>
      </c>
      <c r="E2731" s="226">
        <v>0</v>
      </c>
      <c r="F2731" s="226">
        <v>0</v>
      </c>
      <c r="G2731" s="226">
        <v>0</v>
      </c>
      <c r="H2731" s="226">
        <v>0</v>
      </c>
      <c r="I2731" s="226">
        <v>0</v>
      </c>
      <c r="J2731" s="226">
        <v>0</v>
      </c>
      <c r="K2731" s="226">
        <v>0</v>
      </c>
      <c r="L2731" s="226">
        <v>0</v>
      </c>
      <c r="M2731" s="226">
        <v>0</v>
      </c>
      <c r="N2731" s="226">
        <v>0</v>
      </c>
      <c r="O2731" s="226">
        <v>0</v>
      </c>
      <c r="P2731" s="226">
        <v>0</v>
      </c>
      <c r="Q2731" s="226">
        <v>0</v>
      </c>
      <c r="R2731" s="226">
        <v>0</v>
      </c>
      <c r="S2731" s="226">
        <v>0</v>
      </c>
      <c r="T2731" s="226">
        <v>0</v>
      </c>
      <c r="U2731" s="226">
        <v>0</v>
      </c>
      <c r="V2731" s="226">
        <v>0</v>
      </c>
      <c r="W2731" s="226">
        <v>0</v>
      </c>
      <c r="X2731" s="226">
        <v>0</v>
      </c>
      <c r="Y2731" s="226">
        <v>0</v>
      </c>
      <c r="Z2731" s="226">
        <v>0</v>
      </c>
      <c r="AA2731" s="226">
        <v>0</v>
      </c>
      <c r="AB2731" s="226">
        <v>0</v>
      </c>
      <c r="AC2731" s="226">
        <v>0</v>
      </c>
      <c r="AD2731" s="226">
        <v>0</v>
      </c>
      <c r="AE2731" s="226">
        <v>0</v>
      </c>
      <c r="AF2731" s="226">
        <v>0</v>
      </c>
      <c r="AG2731" s="226">
        <v>0</v>
      </c>
      <c r="AH2731" s="226">
        <v>0</v>
      </c>
      <c r="AI2731" s="226">
        <v>0</v>
      </c>
      <c r="AJ2731" s="226">
        <v>0</v>
      </c>
    </row>
    <row r="2732" spans="1:36" x14ac:dyDescent="0.25">
      <c r="A2732" s="17"/>
      <c r="B2732" s="226" t="s">
        <v>2230</v>
      </c>
      <c r="D2732" s="226">
        <v>0</v>
      </c>
      <c r="E2732" s="226">
        <v>0</v>
      </c>
      <c r="F2732" s="226">
        <v>0</v>
      </c>
      <c r="G2732" s="226">
        <v>0</v>
      </c>
      <c r="H2732" s="226">
        <v>0</v>
      </c>
      <c r="I2732" s="226">
        <v>0</v>
      </c>
      <c r="J2732" s="226">
        <v>0</v>
      </c>
      <c r="K2732" s="226">
        <v>0</v>
      </c>
      <c r="L2732" s="226">
        <v>0</v>
      </c>
      <c r="M2732" s="226">
        <v>0</v>
      </c>
      <c r="N2732" s="226">
        <v>0</v>
      </c>
      <c r="O2732" s="226">
        <v>0</v>
      </c>
      <c r="P2732" s="226">
        <v>0</v>
      </c>
      <c r="Q2732" s="226">
        <v>0</v>
      </c>
      <c r="R2732" s="226">
        <v>0</v>
      </c>
      <c r="S2732" s="226">
        <v>0</v>
      </c>
      <c r="T2732" s="226">
        <v>0</v>
      </c>
      <c r="U2732" s="226">
        <v>0</v>
      </c>
      <c r="V2732" s="226">
        <v>0</v>
      </c>
      <c r="W2732" s="226">
        <v>0</v>
      </c>
      <c r="X2732" s="226">
        <v>0</v>
      </c>
      <c r="Y2732" s="226">
        <v>0</v>
      </c>
      <c r="Z2732" s="226">
        <v>0</v>
      </c>
      <c r="AA2732" s="226">
        <v>0</v>
      </c>
      <c r="AB2732" s="226">
        <v>0</v>
      </c>
      <c r="AC2732" s="226">
        <v>0</v>
      </c>
      <c r="AD2732" s="226">
        <v>0</v>
      </c>
      <c r="AE2732" s="226">
        <v>0</v>
      </c>
      <c r="AF2732" s="226">
        <v>0</v>
      </c>
      <c r="AG2732" s="226">
        <v>0</v>
      </c>
      <c r="AH2732" s="226">
        <v>0</v>
      </c>
      <c r="AI2732" s="226">
        <v>0</v>
      </c>
      <c r="AJ2732" s="226">
        <v>0</v>
      </c>
    </row>
    <row r="2733" spans="1:36" x14ac:dyDescent="0.25">
      <c r="A2733" s="17"/>
      <c r="B2733" s="226" t="s">
        <v>2231</v>
      </c>
      <c r="D2733" s="226">
        <v>0</v>
      </c>
      <c r="E2733" s="226">
        <v>0</v>
      </c>
      <c r="F2733" s="226">
        <v>0</v>
      </c>
      <c r="G2733" s="226">
        <v>0</v>
      </c>
      <c r="H2733" s="226">
        <v>0</v>
      </c>
      <c r="I2733" s="226">
        <v>0</v>
      </c>
      <c r="J2733" s="226">
        <v>0</v>
      </c>
      <c r="K2733" s="226">
        <v>0</v>
      </c>
      <c r="L2733" s="226">
        <v>0</v>
      </c>
      <c r="M2733" s="226">
        <v>0</v>
      </c>
      <c r="N2733" s="226">
        <v>0</v>
      </c>
      <c r="O2733" s="226">
        <v>0</v>
      </c>
      <c r="P2733" s="226">
        <v>0</v>
      </c>
      <c r="Q2733" s="226">
        <v>0</v>
      </c>
      <c r="R2733" s="226">
        <v>0</v>
      </c>
      <c r="S2733" s="226">
        <v>0</v>
      </c>
      <c r="T2733" s="226">
        <v>0</v>
      </c>
      <c r="U2733" s="226">
        <v>0</v>
      </c>
      <c r="V2733" s="226">
        <v>0</v>
      </c>
      <c r="W2733" s="226">
        <v>0</v>
      </c>
      <c r="X2733" s="226">
        <v>0</v>
      </c>
      <c r="Y2733" s="226">
        <v>0</v>
      </c>
      <c r="Z2733" s="226">
        <v>0</v>
      </c>
      <c r="AA2733" s="226">
        <v>0</v>
      </c>
      <c r="AB2733" s="226">
        <v>0</v>
      </c>
      <c r="AC2733" s="226">
        <v>0</v>
      </c>
      <c r="AD2733" s="226">
        <v>0</v>
      </c>
      <c r="AE2733" s="226">
        <v>0</v>
      </c>
      <c r="AF2733" s="226">
        <v>0</v>
      </c>
      <c r="AG2733" s="226">
        <v>0</v>
      </c>
      <c r="AH2733" s="226">
        <v>0</v>
      </c>
      <c r="AI2733" s="226">
        <v>0</v>
      </c>
      <c r="AJ2733" s="226">
        <v>0</v>
      </c>
    </row>
    <row r="2734" spans="1:36" x14ac:dyDescent="0.25">
      <c r="A2734" s="17"/>
      <c r="B2734" s="226" t="s">
        <v>156</v>
      </c>
      <c r="D2734" s="226">
        <v>0</v>
      </c>
      <c r="E2734" s="226">
        <v>0</v>
      </c>
      <c r="F2734" s="226">
        <v>0</v>
      </c>
      <c r="G2734" s="226">
        <v>0</v>
      </c>
      <c r="H2734" s="226">
        <v>0</v>
      </c>
      <c r="I2734" s="226">
        <v>0</v>
      </c>
      <c r="J2734" s="226">
        <v>0</v>
      </c>
      <c r="K2734" s="226">
        <v>0</v>
      </c>
      <c r="L2734" s="226">
        <v>0</v>
      </c>
      <c r="M2734" s="226">
        <v>0</v>
      </c>
      <c r="N2734" s="226">
        <v>0</v>
      </c>
      <c r="O2734" s="226">
        <v>0</v>
      </c>
      <c r="P2734" s="226">
        <v>0</v>
      </c>
      <c r="Q2734" s="226">
        <v>0</v>
      </c>
      <c r="R2734" s="226">
        <v>0</v>
      </c>
      <c r="S2734" s="226">
        <v>0</v>
      </c>
      <c r="T2734" s="226">
        <v>0</v>
      </c>
      <c r="U2734" s="226">
        <v>0</v>
      </c>
      <c r="V2734" s="226">
        <v>0</v>
      </c>
      <c r="W2734" s="226">
        <v>0</v>
      </c>
      <c r="X2734" s="226">
        <v>0</v>
      </c>
      <c r="Y2734" s="226">
        <v>0</v>
      </c>
      <c r="Z2734" s="226">
        <v>0</v>
      </c>
      <c r="AA2734" s="226">
        <v>0</v>
      </c>
      <c r="AB2734" s="226">
        <v>0</v>
      </c>
      <c r="AC2734" s="226">
        <v>0</v>
      </c>
      <c r="AD2734" s="226">
        <v>0</v>
      </c>
      <c r="AE2734" s="226">
        <v>0</v>
      </c>
      <c r="AF2734" s="226">
        <v>0</v>
      </c>
      <c r="AG2734" s="226">
        <v>0</v>
      </c>
      <c r="AH2734" s="226">
        <v>0</v>
      </c>
      <c r="AI2734" s="226">
        <v>0</v>
      </c>
      <c r="AJ2734" s="226">
        <v>0</v>
      </c>
    </row>
    <row r="2735" spans="1:36" x14ac:dyDescent="0.25">
      <c r="A2735" s="17"/>
      <c r="B2735" s="226" t="s">
        <v>2232</v>
      </c>
      <c r="D2735" s="226">
        <v>0</v>
      </c>
      <c r="E2735" s="226">
        <v>0</v>
      </c>
      <c r="F2735" s="226">
        <v>0</v>
      </c>
      <c r="G2735" s="226">
        <v>0</v>
      </c>
      <c r="H2735" s="226">
        <v>0</v>
      </c>
      <c r="I2735" s="226">
        <v>0</v>
      </c>
      <c r="J2735" s="226">
        <v>0</v>
      </c>
      <c r="K2735" s="226">
        <v>0</v>
      </c>
      <c r="L2735" s="226">
        <v>0</v>
      </c>
      <c r="M2735" s="226">
        <v>0</v>
      </c>
      <c r="N2735" s="226">
        <v>0</v>
      </c>
      <c r="O2735" s="226">
        <v>0</v>
      </c>
      <c r="P2735" s="226">
        <v>0</v>
      </c>
      <c r="Q2735" s="226">
        <v>0</v>
      </c>
      <c r="R2735" s="226">
        <v>0</v>
      </c>
      <c r="S2735" s="226">
        <v>0</v>
      </c>
      <c r="T2735" s="226">
        <v>0</v>
      </c>
      <c r="U2735" s="226">
        <v>0</v>
      </c>
      <c r="V2735" s="226">
        <v>0</v>
      </c>
      <c r="W2735" s="226">
        <v>0</v>
      </c>
      <c r="X2735" s="226">
        <v>0</v>
      </c>
      <c r="Y2735" s="226">
        <v>0</v>
      </c>
      <c r="Z2735" s="226">
        <v>0</v>
      </c>
      <c r="AA2735" s="226">
        <v>0</v>
      </c>
      <c r="AB2735" s="226">
        <v>0</v>
      </c>
      <c r="AC2735" s="226">
        <v>0</v>
      </c>
      <c r="AD2735" s="226">
        <v>0</v>
      </c>
      <c r="AE2735" s="226">
        <v>0</v>
      </c>
      <c r="AF2735" s="226">
        <v>0</v>
      </c>
      <c r="AG2735" s="226">
        <v>0</v>
      </c>
      <c r="AH2735" s="226">
        <v>0</v>
      </c>
      <c r="AI2735" s="226">
        <v>0</v>
      </c>
      <c r="AJ2735" s="226">
        <v>0</v>
      </c>
    </row>
    <row r="2736" spans="1:36" x14ac:dyDescent="0.25">
      <c r="A2736" s="17"/>
      <c r="B2736" s="226" t="s">
        <v>2233</v>
      </c>
      <c r="D2736" s="226">
        <v>0</v>
      </c>
      <c r="E2736" s="226">
        <v>0</v>
      </c>
      <c r="F2736" s="226">
        <v>0</v>
      </c>
      <c r="G2736" s="226">
        <v>0</v>
      </c>
      <c r="H2736" s="226">
        <v>0</v>
      </c>
      <c r="I2736" s="226">
        <v>0</v>
      </c>
      <c r="J2736" s="226">
        <v>0</v>
      </c>
      <c r="K2736" s="226">
        <v>0</v>
      </c>
      <c r="L2736" s="226">
        <v>0</v>
      </c>
      <c r="M2736" s="226">
        <v>0</v>
      </c>
      <c r="N2736" s="226">
        <v>0</v>
      </c>
      <c r="O2736" s="226">
        <v>0</v>
      </c>
      <c r="P2736" s="226">
        <v>0</v>
      </c>
      <c r="Q2736" s="226">
        <v>0</v>
      </c>
      <c r="R2736" s="226">
        <v>0</v>
      </c>
      <c r="S2736" s="226">
        <v>0</v>
      </c>
      <c r="T2736" s="226">
        <v>0</v>
      </c>
      <c r="U2736" s="226">
        <v>0</v>
      </c>
      <c r="V2736" s="226">
        <v>0</v>
      </c>
      <c r="W2736" s="226">
        <v>0</v>
      </c>
      <c r="X2736" s="226">
        <v>0</v>
      </c>
      <c r="Y2736" s="226">
        <v>0</v>
      </c>
      <c r="Z2736" s="226">
        <v>0</v>
      </c>
      <c r="AA2736" s="226">
        <v>0</v>
      </c>
      <c r="AB2736" s="226">
        <v>0</v>
      </c>
      <c r="AC2736" s="226">
        <v>0</v>
      </c>
      <c r="AD2736" s="226">
        <v>0</v>
      </c>
      <c r="AE2736" s="226">
        <v>0</v>
      </c>
      <c r="AF2736" s="226">
        <v>0</v>
      </c>
      <c r="AG2736" s="226">
        <v>0</v>
      </c>
      <c r="AH2736" s="226">
        <v>0</v>
      </c>
      <c r="AI2736" s="226">
        <v>0</v>
      </c>
      <c r="AJ2736" s="226">
        <v>0</v>
      </c>
    </row>
    <row r="2737" spans="1:36" x14ac:dyDescent="0.25">
      <c r="A2737" s="17"/>
      <c r="B2737" s="226" t="s">
        <v>2234</v>
      </c>
      <c r="D2737" s="226">
        <v>0</v>
      </c>
      <c r="E2737" s="226">
        <v>0</v>
      </c>
      <c r="F2737" s="226">
        <v>0</v>
      </c>
      <c r="G2737" s="226">
        <v>0</v>
      </c>
      <c r="H2737" s="226">
        <v>0</v>
      </c>
      <c r="I2737" s="226">
        <v>0</v>
      </c>
      <c r="J2737" s="226">
        <v>0</v>
      </c>
      <c r="K2737" s="226">
        <v>0</v>
      </c>
      <c r="L2737" s="226">
        <v>0</v>
      </c>
      <c r="M2737" s="226">
        <v>0</v>
      </c>
      <c r="N2737" s="226">
        <v>0</v>
      </c>
      <c r="O2737" s="226">
        <v>0</v>
      </c>
      <c r="P2737" s="226">
        <v>0</v>
      </c>
      <c r="Q2737" s="226">
        <v>0</v>
      </c>
      <c r="R2737" s="226">
        <v>0</v>
      </c>
      <c r="S2737" s="226">
        <v>0</v>
      </c>
      <c r="T2737" s="226">
        <v>0</v>
      </c>
      <c r="U2737" s="226">
        <v>0</v>
      </c>
      <c r="V2737" s="226">
        <v>0</v>
      </c>
      <c r="W2737" s="226">
        <v>0</v>
      </c>
      <c r="X2737" s="226">
        <v>0</v>
      </c>
      <c r="Y2737" s="226">
        <v>0</v>
      </c>
      <c r="Z2737" s="226">
        <v>0</v>
      </c>
      <c r="AA2737" s="226">
        <v>0</v>
      </c>
      <c r="AB2737" s="226">
        <v>0</v>
      </c>
      <c r="AC2737" s="226">
        <v>0</v>
      </c>
      <c r="AD2737" s="226">
        <v>0</v>
      </c>
      <c r="AE2737" s="226">
        <v>0</v>
      </c>
      <c r="AF2737" s="226">
        <v>0</v>
      </c>
      <c r="AG2737" s="226">
        <v>0</v>
      </c>
      <c r="AH2737" s="226">
        <v>0</v>
      </c>
      <c r="AI2737" s="226">
        <v>0</v>
      </c>
      <c r="AJ2737" s="226">
        <v>0</v>
      </c>
    </row>
    <row r="2738" spans="1:36" x14ac:dyDescent="0.25">
      <c r="A2738" s="17"/>
    </row>
    <row r="2739" spans="1:36" x14ac:dyDescent="0.25">
      <c r="A2739" s="17"/>
      <c r="B2739" s="226" t="s">
        <v>2236</v>
      </c>
      <c r="D2739" s="226">
        <v>0.5</v>
      </c>
      <c r="E2739" s="226">
        <v>0.5</v>
      </c>
      <c r="F2739" s="226">
        <v>0.5</v>
      </c>
      <c r="G2739" s="226">
        <v>0.5</v>
      </c>
      <c r="H2739" s="226">
        <v>0.5</v>
      </c>
      <c r="I2739" s="226">
        <v>0.5</v>
      </c>
      <c r="J2739" s="226">
        <v>0.5</v>
      </c>
      <c r="K2739" s="226">
        <v>0.5</v>
      </c>
      <c r="L2739" s="226">
        <v>0.5</v>
      </c>
      <c r="M2739" s="226">
        <v>0.5</v>
      </c>
      <c r="N2739" s="226">
        <v>0.5</v>
      </c>
      <c r="O2739" s="226">
        <v>0.5</v>
      </c>
      <c r="P2739" s="226">
        <v>0.5</v>
      </c>
      <c r="Q2739" s="226">
        <v>0.5</v>
      </c>
      <c r="R2739" s="226">
        <v>0.5</v>
      </c>
      <c r="S2739" s="226">
        <v>0.5</v>
      </c>
      <c r="T2739" s="226">
        <v>0.5</v>
      </c>
      <c r="U2739" s="226">
        <v>0.5</v>
      </c>
      <c r="V2739" s="226">
        <v>0.5</v>
      </c>
      <c r="W2739" s="226">
        <v>0.5</v>
      </c>
      <c r="X2739" s="226">
        <v>0.6</v>
      </c>
      <c r="Y2739" s="226">
        <v>0.6</v>
      </c>
      <c r="Z2739" s="226">
        <v>0.6</v>
      </c>
      <c r="AA2739" s="226">
        <v>0.6</v>
      </c>
      <c r="AB2739" s="226">
        <v>0.6</v>
      </c>
      <c r="AC2739" s="226">
        <v>0.6</v>
      </c>
      <c r="AD2739" s="226">
        <v>0.6</v>
      </c>
      <c r="AE2739" s="226">
        <v>0.6</v>
      </c>
      <c r="AF2739" s="226">
        <v>0.6</v>
      </c>
      <c r="AG2739" s="226">
        <v>0.6</v>
      </c>
      <c r="AH2739" s="226">
        <v>0.6</v>
      </c>
      <c r="AI2739" s="226">
        <v>0.6</v>
      </c>
      <c r="AJ2739" s="226">
        <v>0.7</v>
      </c>
    </row>
    <row r="2740" spans="1:36" x14ac:dyDescent="0.25">
      <c r="A2740" s="17"/>
      <c r="B2740" s="226" t="s">
        <v>2237</v>
      </c>
      <c r="D2740" s="226">
        <v>0</v>
      </c>
      <c r="E2740" s="226">
        <v>0</v>
      </c>
      <c r="F2740" s="226">
        <v>0</v>
      </c>
      <c r="G2740" s="226">
        <v>0</v>
      </c>
      <c r="H2740" s="226">
        <v>0</v>
      </c>
      <c r="I2740" s="226">
        <v>0</v>
      </c>
      <c r="J2740" s="226">
        <v>0</v>
      </c>
      <c r="K2740" s="226">
        <v>0</v>
      </c>
      <c r="L2740" s="226">
        <v>0</v>
      </c>
      <c r="M2740" s="226">
        <v>0</v>
      </c>
      <c r="N2740" s="226">
        <v>0</v>
      </c>
      <c r="O2740" s="226">
        <v>0</v>
      </c>
      <c r="P2740" s="226">
        <v>0</v>
      </c>
      <c r="Q2740" s="226">
        <v>0</v>
      </c>
      <c r="R2740" s="226">
        <v>0</v>
      </c>
      <c r="S2740" s="226">
        <v>0</v>
      </c>
      <c r="T2740" s="226">
        <v>0</v>
      </c>
      <c r="U2740" s="226">
        <v>0</v>
      </c>
      <c r="V2740" s="226">
        <v>0</v>
      </c>
      <c r="W2740" s="226">
        <v>0</v>
      </c>
      <c r="X2740" s="226">
        <v>0</v>
      </c>
      <c r="Y2740" s="226">
        <v>0</v>
      </c>
      <c r="Z2740" s="226">
        <v>0</v>
      </c>
      <c r="AA2740" s="226">
        <v>0</v>
      </c>
      <c r="AB2740" s="226">
        <v>0</v>
      </c>
      <c r="AC2740" s="226">
        <v>0</v>
      </c>
      <c r="AD2740" s="226">
        <v>0</v>
      </c>
      <c r="AE2740" s="226">
        <v>0</v>
      </c>
      <c r="AF2740" s="226">
        <v>0</v>
      </c>
      <c r="AG2740" s="226">
        <v>0</v>
      </c>
      <c r="AH2740" s="226">
        <v>0</v>
      </c>
      <c r="AI2740" s="226">
        <v>0</v>
      </c>
      <c r="AJ2740" s="226">
        <v>0</v>
      </c>
    </row>
    <row r="2741" spans="1:36" x14ac:dyDescent="0.25">
      <c r="A2741" s="17"/>
      <c r="B2741" s="226" t="s">
        <v>2238</v>
      </c>
      <c r="D2741" s="226">
        <v>0.5</v>
      </c>
      <c r="E2741" s="226">
        <v>0.5</v>
      </c>
      <c r="F2741" s="226">
        <v>0.5</v>
      </c>
      <c r="G2741" s="226">
        <v>0.5</v>
      </c>
      <c r="H2741" s="226">
        <v>0.5</v>
      </c>
      <c r="I2741" s="226">
        <v>0.5</v>
      </c>
      <c r="J2741" s="226">
        <v>0.5</v>
      </c>
      <c r="K2741" s="226">
        <v>0.5</v>
      </c>
      <c r="L2741" s="226">
        <v>0.5</v>
      </c>
      <c r="M2741" s="226">
        <v>0.5</v>
      </c>
      <c r="N2741" s="226">
        <v>0.5</v>
      </c>
      <c r="O2741" s="226">
        <v>0.5</v>
      </c>
      <c r="P2741" s="226">
        <v>0.5</v>
      </c>
      <c r="Q2741" s="226">
        <v>0.5</v>
      </c>
      <c r="R2741" s="226">
        <v>0.5</v>
      </c>
      <c r="S2741" s="226">
        <v>0.5</v>
      </c>
      <c r="T2741" s="226">
        <v>0.5</v>
      </c>
      <c r="U2741" s="226">
        <v>0.5</v>
      </c>
      <c r="V2741" s="226">
        <v>0.5</v>
      </c>
      <c r="W2741" s="226">
        <v>0.5</v>
      </c>
      <c r="X2741" s="226">
        <v>0.6</v>
      </c>
      <c r="Y2741" s="226">
        <v>0.6</v>
      </c>
      <c r="Z2741" s="226">
        <v>0.6</v>
      </c>
      <c r="AA2741" s="226">
        <v>0.6</v>
      </c>
      <c r="AB2741" s="226">
        <v>0.6</v>
      </c>
      <c r="AC2741" s="226">
        <v>0.6</v>
      </c>
      <c r="AD2741" s="226">
        <v>0.6</v>
      </c>
      <c r="AE2741" s="226">
        <v>0.6</v>
      </c>
      <c r="AF2741" s="226">
        <v>0.6</v>
      </c>
      <c r="AG2741" s="226">
        <v>0.6</v>
      </c>
      <c r="AH2741" s="226">
        <v>0.6</v>
      </c>
      <c r="AI2741" s="226">
        <v>0.6</v>
      </c>
      <c r="AJ2741" s="226">
        <v>0.7</v>
      </c>
    </row>
    <row r="2742" spans="1:36" x14ac:dyDescent="0.25">
      <c r="A2742" s="17"/>
      <c r="B2742" s="226" t="s">
        <v>2239</v>
      </c>
      <c r="D2742" s="226">
        <v>0.5</v>
      </c>
      <c r="E2742" s="226">
        <v>0.5</v>
      </c>
      <c r="F2742" s="226">
        <v>0.5</v>
      </c>
      <c r="G2742" s="226">
        <v>0.5</v>
      </c>
      <c r="H2742" s="226">
        <v>0.5</v>
      </c>
      <c r="I2742" s="226">
        <v>0.5</v>
      </c>
      <c r="J2742" s="226">
        <v>0.5</v>
      </c>
      <c r="K2742" s="226">
        <v>0.5</v>
      </c>
      <c r="L2742" s="226">
        <v>0.5</v>
      </c>
      <c r="M2742" s="226">
        <v>0.5</v>
      </c>
      <c r="N2742" s="226">
        <v>0.5</v>
      </c>
      <c r="O2742" s="226">
        <v>0.5</v>
      </c>
      <c r="P2742" s="226">
        <v>0.5</v>
      </c>
      <c r="Q2742" s="226">
        <v>0.5</v>
      </c>
      <c r="R2742" s="226">
        <v>0.5</v>
      </c>
      <c r="S2742" s="226">
        <v>0.5</v>
      </c>
      <c r="T2742" s="226">
        <v>0.5</v>
      </c>
      <c r="U2742" s="226">
        <v>0.5</v>
      </c>
      <c r="V2742" s="226">
        <v>0.5</v>
      </c>
      <c r="W2742" s="226">
        <v>0.5</v>
      </c>
      <c r="X2742" s="226">
        <v>0.6</v>
      </c>
      <c r="Y2742" s="226">
        <v>0.6</v>
      </c>
      <c r="Z2742" s="226">
        <v>0.6</v>
      </c>
      <c r="AA2742" s="226">
        <v>0.6</v>
      </c>
      <c r="AB2742" s="226">
        <v>0.6</v>
      </c>
      <c r="AC2742" s="226">
        <v>0.6</v>
      </c>
      <c r="AD2742" s="226">
        <v>0.6</v>
      </c>
      <c r="AE2742" s="226">
        <v>0.6</v>
      </c>
      <c r="AF2742" s="226">
        <v>0.6</v>
      </c>
      <c r="AG2742" s="226">
        <v>0.6</v>
      </c>
      <c r="AH2742" s="226">
        <v>0.6</v>
      </c>
      <c r="AI2742" s="226">
        <v>0.6</v>
      </c>
      <c r="AJ2742" s="226">
        <v>0.7</v>
      </c>
    </row>
    <row r="2743" spans="1:36" x14ac:dyDescent="0.25">
      <c r="A2743" s="17"/>
      <c r="B2743" s="226" t="s">
        <v>2240</v>
      </c>
      <c r="D2743" s="226">
        <v>0</v>
      </c>
      <c r="E2743" s="226">
        <v>0</v>
      </c>
      <c r="F2743" s="226">
        <v>0</v>
      </c>
      <c r="G2743" s="226">
        <v>0</v>
      </c>
      <c r="H2743" s="226">
        <v>0</v>
      </c>
      <c r="I2743" s="226">
        <v>0</v>
      </c>
      <c r="J2743" s="226">
        <v>0</v>
      </c>
      <c r="K2743" s="226">
        <v>0</v>
      </c>
      <c r="L2743" s="226">
        <v>0</v>
      </c>
      <c r="M2743" s="226">
        <v>0</v>
      </c>
      <c r="N2743" s="226">
        <v>0</v>
      </c>
      <c r="O2743" s="226">
        <v>0</v>
      </c>
      <c r="P2743" s="226">
        <v>0</v>
      </c>
      <c r="Q2743" s="226">
        <v>0</v>
      </c>
      <c r="R2743" s="226">
        <v>0</v>
      </c>
      <c r="S2743" s="226">
        <v>0</v>
      </c>
      <c r="T2743" s="226">
        <v>0</v>
      </c>
      <c r="U2743" s="226">
        <v>0</v>
      </c>
      <c r="V2743" s="226">
        <v>0</v>
      </c>
      <c r="W2743" s="226">
        <v>0</v>
      </c>
      <c r="X2743" s="226">
        <v>0</v>
      </c>
      <c r="Y2743" s="226">
        <v>0</v>
      </c>
      <c r="Z2743" s="226">
        <v>0</v>
      </c>
      <c r="AA2743" s="226">
        <v>0</v>
      </c>
      <c r="AB2743" s="226">
        <v>0</v>
      </c>
      <c r="AC2743" s="226">
        <v>0</v>
      </c>
      <c r="AD2743" s="226">
        <v>0</v>
      </c>
      <c r="AE2743" s="226">
        <v>0</v>
      </c>
      <c r="AF2743" s="226">
        <v>0</v>
      </c>
      <c r="AG2743" s="226">
        <v>0</v>
      </c>
      <c r="AH2743" s="226">
        <v>0</v>
      </c>
      <c r="AI2743" s="226">
        <v>0</v>
      </c>
      <c r="AJ2743" s="226">
        <v>0</v>
      </c>
    </row>
    <row r="2744" spans="1:36" x14ac:dyDescent="0.25">
      <c r="A2744" s="17"/>
    </row>
    <row r="2745" spans="1:36" x14ac:dyDescent="0.25">
      <c r="A2745" s="17"/>
      <c r="B2745" s="226" t="s">
        <v>2241</v>
      </c>
    </row>
    <row r="2746" spans="1:36" x14ac:dyDescent="0.25">
      <c r="A2746" s="17"/>
      <c r="B2746" s="226" t="s">
        <v>2242</v>
      </c>
    </row>
    <row r="2747" spans="1:36" x14ac:dyDescent="0.25">
      <c r="A2747" s="17"/>
      <c r="B2747" s="226" t="s">
        <v>2243</v>
      </c>
      <c r="D2747" s="226">
        <v>3.8</v>
      </c>
      <c r="E2747" s="226">
        <v>3.8</v>
      </c>
      <c r="F2747" s="226">
        <v>5.9</v>
      </c>
      <c r="G2747" s="226">
        <v>5.9</v>
      </c>
      <c r="H2747" s="226">
        <v>5.9</v>
      </c>
      <c r="I2747" s="226">
        <v>5.9</v>
      </c>
      <c r="J2747" s="226">
        <v>5.9</v>
      </c>
      <c r="K2747" s="226">
        <v>5.9</v>
      </c>
      <c r="L2747" s="226">
        <v>5.9</v>
      </c>
      <c r="M2747" s="226">
        <v>5.9</v>
      </c>
      <c r="N2747" s="226">
        <v>5.9</v>
      </c>
      <c r="O2747" s="226">
        <v>5.9</v>
      </c>
      <c r="P2747" s="226">
        <v>5.9</v>
      </c>
      <c r="Q2747" s="226">
        <v>5.9</v>
      </c>
      <c r="R2747" s="226">
        <v>5.9</v>
      </c>
      <c r="S2747" s="226">
        <v>5.9</v>
      </c>
      <c r="T2747" s="226">
        <v>5.9</v>
      </c>
      <c r="U2747" s="226">
        <v>5.9</v>
      </c>
      <c r="V2747" s="226">
        <v>5.9</v>
      </c>
      <c r="W2747" s="226">
        <v>5.9</v>
      </c>
      <c r="X2747" s="226">
        <v>5.9</v>
      </c>
      <c r="Y2747" s="226">
        <v>5.9</v>
      </c>
      <c r="Z2747" s="226">
        <v>5.9</v>
      </c>
      <c r="AA2747" s="226">
        <v>5.9</v>
      </c>
      <c r="AB2747" s="226">
        <v>5.9</v>
      </c>
      <c r="AC2747" s="226">
        <v>5.9</v>
      </c>
      <c r="AD2747" s="226">
        <v>5.9</v>
      </c>
      <c r="AE2747" s="226">
        <v>5.9</v>
      </c>
      <c r="AF2747" s="226">
        <v>5.9</v>
      </c>
      <c r="AG2747" s="226">
        <v>5.9</v>
      </c>
      <c r="AH2747" s="226">
        <v>5.9</v>
      </c>
      <c r="AI2747" s="226">
        <v>5.9</v>
      </c>
      <c r="AJ2747" s="226">
        <v>5.9</v>
      </c>
    </row>
    <row r="2748" spans="1:36" x14ac:dyDescent="0.25">
      <c r="A2748" s="17"/>
      <c r="B2748" s="226" t="s">
        <v>2244</v>
      </c>
      <c r="D2748" s="226">
        <v>0</v>
      </c>
      <c r="E2748" s="226">
        <v>0</v>
      </c>
      <c r="F2748" s="226">
        <v>0</v>
      </c>
      <c r="G2748" s="226">
        <v>0</v>
      </c>
      <c r="H2748" s="226">
        <v>0</v>
      </c>
      <c r="I2748" s="226">
        <v>0</v>
      </c>
      <c r="J2748" s="226">
        <v>0</v>
      </c>
      <c r="K2748" s="226">
        <v>0</v>
      </c>
      <c r="L2748" s="226">
        <v>0</v>
      </c>
      <c r="M2748" s="226">
        <v>0</v>
      </c>
      <c r="N2748" s="226">
        <v>0</v>
      </c>
      <c r="O2748" s="226">
        <v>0</v>
      </c>
      <c r="P2748" s="226">
        <v>0</v>
      </c>
      <c r="Q2748" s="226">
        <v>0</v>
      </c>
      <c r="R2748" s="226">
        <v>0</v>
      </c>
      <c r="S2748" s="226">
        <v>0</v>
      </c>
      <c r="T2748" s="226">
        <v>0</v>
      </c>
      <c r="U2748" s="226">
        <v>0</v>
      </c>
      <c r="V2748" s="226">
        <v>0</v>
      </c>
      <c r="W2748" s="226">
        <v>0</v>
      </c>
      <c r="X2748" s="226">
        <v>0</v>
      </c>
      <c r="Y2748" s="226">
        <v>0</v>
      </c>
      <c r="Z2748" s="226">
        <v>0</v>
      </c>
      <c r="AA2748" s="226">
        <v>0</v>
      </c>
      <c r="AB2748" s="226">
        <v>0</v>
      </c>
      <c r="AC2748" s="226">
        <v>0</v>
      </c>
      <c r="AD2748" s="226">
        <v>0</v>
      </c>
      <c r="AE2748" s="226">
        <v>0</v>
      </c>
      <c r="AF2748" s="226">
        <v>0</v>
      </c>
      <c r="AG2748" s="226">
        <v>0</v>
      </c>
      <c r="AH2748" s="226">
        <v>0</v>
      </c>
      <c r="AI2748" s="226">
        <v>0</v>
      </c>
      <c r="AJ2748" s="226">
        <v>0</v>
      </c>
    </row>
    <row r="2749" spans="1:36" x14ac:dyDescent="0.25">
      <c r="A2749" s="17"/>
      <c r="B2749" s="226" t="s">
        <v>2245</v>
      </c>
      <c r="D2749" s="226">
        <v>0</v>
      </c>
      <c r="E2749" s="226">
        <v>0</v>
      </c>
      <c r="F2749" s="226">
        <v>0.6</v>
      </c>
      <c r="G2749" s="226">
        <v>0.6</v>
      </c>
      <c r="H2749" s="226">
        <v>0.6</v>
      </c>
      <c r="I2749" s="226">
        <v>0.6</v>
      </c>
      <c r="J2749" s="226">
        <v>0.6</v>
      </c>
      <c r="K2749" s="226">
        <v>0.6</v>
      </c>
      <c r="L2749" s="226">
        <v>0.6</v>
      </c>
      <c r="M2749" s="226">
        <v>0.6</v>
      </c>
      <c r="N2749" s="226">
        <v>0.6</v>
      </c>
      <c r="O2749" s="226">
        <v>0.6</v>
      </c>
      <c r="P2749" s="226">
        <v>0.6</v>
      </c>
      <c r="Q2749" s="226">
        <v>0.6</v>
      </c>
      <c r="R2749" s="226">
        <v>0.6</v>
      </c>
      <c r="S2749" s="226">
        <v>0.6</v>
      </c>
      <c r="T2749" s="226">
        <v>0.6</v>
      </c>
      <c r="U2749" s="226">
        <v>0.6</v>
      </c>
      <c r="V2749" s="226">
        <v>0.6</v>
      </c>
      <c r="W2749" s="226">
        <v>0.6</v>
      </c>
      <c r="X2749" s="226">
        <v>0.6</v>
      </c>
      <c r="Y2749" s="226">
        <v>0.6</v>
      </c>
      <c r="Z2749" s="226">
        <v>0.6</v>
      </c>
      <c r="AA2749" s="226">
        <v>0.6</v>
      </c>
      <c r="AB2749" s="226">
        <v>0.6</v>
      </c>
      <c r="AC2749" s="226">
        <v>0.6</v>
      </c>
      <c r="AD2749" s="226">
        <v>0.6</v>
      </c>
      <c r="AE2749" s="226">
        <v>0.6</v>
      </c>
      <c r="AF2749" s="226">
        <v>0.6</v>
      </c>
      <c r="AG2749" s="226">
        <v>0.6</v>
      </c>
      <c r="AH2749" s="226">
        <v>0.6</v>
      </c>
      <c r="AI2749" s="226">
        <v>0.6</v>
      </c>
      <c r="AJ2749" s="226">
        <v>0.6</v>
      </c>
    </row>
    <row r="2750" spans="1:36" x14ac:dyDescent="0.25">
      <c r="A2750" s="17"/>
      <c r="B2750" s="226" t="s">
        <v>2246</v>
      </c>
      <c r="D2750" s="226">
        <v>18.399999999999999</v>
      </c>
      <c r="E2750" s="226">
        <v>18.399999999999999</v>
      </c>
      <c r="F2750" s="226">
        <v>18.399999999999999</v>
      </c>
      <c r="G2750" s="226">
        <v>18.399999999999999</v>
      </c>
      <c r="H2750" s="226">
        <v>18.399999999999999</v>
      </c>
      <c r="I2750" s="226">
        <v>18.399999999999999</v>
      </c>
      <c r="J2750" s="226">
        <v>18.399999999999999</v>
      </c>
      <c r="K2750" s="226">
        <v>18.399999999999999</v>
      </c>
      <c r="L2750" s="226">
        <v>18.399999999999999</v>
      </c>
      <c r="M2750" s="226">
        <v>18.399999999999999</v>
      </c>
      <c r="N2750" s="226">
        <v>18.399999999999999</v>
      </c>
      <c r="O2750" s="226">
        <v>18.399999999999999</v>
      </c>
      <c r="P2750" s="226">
        <v>18.399999999999999</v>
      </c>
      <c r="Q2750" s="226">
        <v>18.399999999999999</v>
      </c>
      <c r="R2750" s="226">
        <v>18.399999999999999</v>
      </c>
      <c r="S2750" s="226">
        <v>18.399999999999999</v>
      </c>
      <c r="T2750" s="226">
        <v>18.399999999999999</v>
      </c>
      <c r="U2750" s="226">
        <v>18.399999999999999</v>
      </c>
      <c r="V2750" s="226">
        <v>18.399999999999999</v>
      </c>
      <c r="W2750" s="226">
        <v>18.399999999999999</v>
      </c>
      <c r="X2750" s="226">
        <v>18.399999999999999</v>
      </c>
      <c r="Y2750" s="226">
        <v>18.399999999999999</v>
      </c>
      <c r="Z2750" s="226">
        <v>18.399999999999999</v>
      </c>
      <c r="AA2750" s="226">
        <v>18.399999999999999</v>
      </c>
      <c r="AB2750" s="226">
        <v>18.399999999999999</v>
      </c>
      <c r="AC2750" s="226">
        <v>18.399999999999999</v>
      </c>
      <c r="AD2750" s="226">
        <v>18.399999999999999</v>
      </c>
      <c r="AE2750" s="226">
        <v>18.399999999999999</v>
      </c>
      <c r="AF2750" s="226">
        <v>18.399999999999999</v>
      </c>
      <c r="AG2750" s="226">
        <v>18.399999999999999</v>
      </c>
      <c r="AH2750" s="226">
        <v>18.399999999999999</v>
      </c>
      <c r="AI2750" s="226">
        <v>18.399999999999999</v>
      </c>
      <c r="AJ2750" s="226">
        <v>18.399999999999999</v>
      </c>
    </row>
    <row r="2751" spans="1:36" x14ac:dyDescent="0.25">
      <c r="A2751" s="17"/>
      <c r="B2751" s="226" t="s">
        <v>2212</v>
      </c>
      <c r="D2751" s="226">
        <v>22.2</v>
      </c>
      <c r="E2751" s="226">
        <v>22.2</v>
      </c>
      <c r="F2751" s="226">
        <v>24.9</v>
      </c>
      <c r="G2751" s="226">
        <v>24.9</v>
      </c>
      <c r="H2751" s="226">
        <v>24.9</v>
      </c>
      <c r="I2751" s="226">
        <v>24.9</v>
      </c>
      <c r="J2751" s="226">
        <v>24.9</v>
      </c>
      <c r="K2751" s="226">
        <v>24.9</v>
      </c>
      <c r="L2751" s="226">
        <v>24.9</v>
      </c>
      <c r="M2751" s="226">
        <v>24.9</v>
      </c>
      <c r="N2751" s="226">
        <v>24.9</v>
      </c>
      <c r="O2751" s="226">
        <v>24.9</v>
      </c>
      <c r="P2751" s="226">
        <v>24.9</v>
      </c>
      <c r="Q2751" s="226">
        <v>24.9</v>
      </c>
      <c r="R2751" s="226">
        <v>24.9</v>
      </c>
      <c r="S2751" s="226">
        <v>24.9</v>
      </c>
      <c r="T2751" s="226">
        <v>24.9</v>
      </c>
      <c r="U2751" s="226">
        <v>24.9</v>
      </c>
      <c r="V2751" s="226">
        <v>24.9</v>
      </c>
      <c r="W2751" s="226">
        <v>24.9</v>
      </c>
      <c r="X2751" s="226">
        <v>24.9</v>
      </c>
      <c r="Y2751" s="226">
        <v>24.9</v>
      </c>
      <c r="Z2751" s="226">
        <v>24.9</v>
      </c>
      <c r="AA2751" s="226">
        <v>24.9</v>
      </c>
      <c r="AB2751" s="226">
        <v>24.9</v>
      </c>
      <c r="AC2751" s="226">
        <v>24.9</v>
      </c>
      <c r="AD2751" s="226">
        <v>24.9</v>
      </c>
      <c r="AE2751" s="226">
        <v>24.9</v>
      </c>
      <c r="AF2751" s="226">
        <v>24.9</v>
      </c>
      <c r="AG2751" s="226">
        <v>24.9</v>
      </c>
      <c r="AH2751" s="226">
        <v>24.9</v>
      </c>
      <c r="AI2751" s="226">
        <v>24.9</v>
      </c>
      <c r="AJ2751" s="226">
        <v>24.9</v>
      </c>
    </row>
    <row r="2752" spans="1:36" x14ac:dyDescent="0.25">
      <c r="A2752" s="17"/>
      <c r="B2752" s="226" t="s">
        <v>2247</v>
      </c>
    </row>
    <row r="2753" spans="1:36" x14ac:dyDescent="0.25">
      <c r="A2753" s="17"/>
      <c r="B2753" s="226" t="s">
        <v>2248</v>
      </c>
      <c r="D2753" s="226">
        <v>11.5</v>
      </c>
      <c r="E2753" s="226">
        <v>12.1</v>
      </c>
      <c r="F2753" s="226">
        <v>12</v>
      </c>
      <c r="G2753" s="226">
        <v>12</v>
      </c>
      <c r="H2753" s="226">
        <v>12</v>
      </c>
      <c r="I2753" s="226">
        <v>12</v>
      </c>
      <c r="J2753" s="226">
        <v>12</v>
      </c>
      <c r="K2753" s="226">
        <v>12</v>
      </c>
      <c r="L2753" s="226">
        <v>12</v>
      </c>
      <c r="M2753" s="226">
        <v>12</v>
      </c>
      <c r="N2753" s="226">
        <v>12</v>
      </c>
      <c r="O2753" s="226">
        <v>12</v>
      </c>
      <c r="P2753" s="226">
        <v>12</v>
      </c>
      <c r="Q2753" s="226">
        <v>12</v>
      </c>
      <c r="R2753" s="226">
        <v>12</v>
      </c>
      <c r="S2753" s="226">
        <v>12</v>
      </c>
      <c r="T2753" s="226">
        <v>12</v>
      </c>
      <c r="U2753" s="226">
        <v>12</v>
      </c>
      <c r="V2753" s="226">
        <v>12</v>
      </c>
      <c r="W2753" s="226">
        <v>12</v>
      </c>
      <c r="X2753" s="226">
        <v>12</v>
      </c>
      <c r="Y2753" s="226">
        <v>12</v>
      </c>
      <c r="Z2753" s="226">
        <v>12</v>
      </c>
      <c r="AA2753" s="226">
        <v>12</v>
      </c>
      <c r="AB2753" s="226">
        <v>12</v>
      </c>
      <c r="AC2753" s="226">
        <v>12</v>
      </c>
      <c r="AD2753" s="226">
        <v>12</v>
      </c>
      <c r="AE2753" s="226">
        <v>12</v>
      </c>
      <c r="AF2753" s="226">
        <v>12</v>
      </c>
      <c r="AG2753" s="226">
        <v>12</v>
      </c>
      <c r="AH2753" s="226">
        <v>12</v>
      </c>
      <c r="AI2753" s="226">
        <v>12</v>
      </c>
      <c r="AJ2753" s="226">
        <v>12</v>
      </c>
    </row>
    <row r="2754" spans="1:36" x14ac:dyDescent="0.25">
      <c r="A2754" s="17"/>
      <c r="B2754" s="226" t="s">
        <v>2249</v>
      </c>
      <c r="D2754" s="226">
        <v>0</v>
      </c>
      <c r="E2754" s="226">
        <v>0</v>
      </c>
      <c r="F2754" s="226">
        <v>0</v>
      </c>
      <c r="G2754" s="226">
        <v>0</v>
      </c>
      <c r="H2754" s="226">
        <v>0</v>
      </c>
      <c r="I2754" s="226">
        <v>0</v>
      </c>
      <c r="J2754" s="226">
        <v>0</v>
      </c>
      <c r="K2754" s="226">
        <v>0</v>
      </c>
      <c r="L2754" s="226">
        <v>0</v>
      </c>
      <c r="M2754" s="226">
        <v>0</v>
      </c>
      <c r="N2754" s="226">
        <v>0</v>
      </c>
      <c r="O2754" s="226">
        <v>0</v>
      </c>
      <c r="P2754" s="226">
        <v>0</v>
      </c>
      <c r="Q2754" s="226">
        <v>0</v>
      </c>
      <c r="R2754" s="226">
        <v>0</v>
      </c>
      <c r="S2754" s="226">
        <v>0</v>
      </c>
      <c r="T2754" s="226">
        <v>0</v>
      </c>
      <c r="U2754" s="226">
        <v>0</v>
      </c>
      <c r="V2754" s="226">
        <v>0</v>
      </c>
      <c r="W2754" s="226">
        <v>0</v>
      </c>
      <c r="X2754" s="226">
        <v>0</v>
      </c>
      <c r="Y2754" s="226">
        <v>0</v>
      </c>
      <c r="Z2754" s="226">
        <v>0</v>
      </c>
      <c r="AA2754" s="226">
        <v>0</v>
      </c>
      <c r="AB2754" s="226">
        <v>0</v>
      </c>
      <c r="AC2754" s="226">
        <v>0</v>
      </c>
      <c r="AD2754" s="226">
        <v>0</v>
      </c>
      <c r="AE2754" s="226">
        <v>0</v>
      </c>
      <c r="AF2754" s="226">
        <v>0</v>
      </c>
      <c r="AG2754" s="226">
        <v>0</v>
      </c>
      <c r="AH2754" s="226">
        <v>0</v>
      </c>
      <c r="AI2754" s="226">
        <v>0</v>
      </c>
      <c r="AJ2754" s="226">
        <v>0</v>
      </c>
    </row>
    <row r="2755" spans="1:36" x14ac:dyDescent="0.25">
      <c r="A2755" s="17"/>
      <c r="B2755" s="226" t="s">
        <v>2250</v>
      </c>
      <c r="D2755" s="226">
        <v>0</v>
      </c>
      <c r="E2755" s="226">
        <v>0</v>
      </c>
      <c r="F2755" s="226">
        <v>0</v>
      </c>
      <c r="G2755" s="226">
        <v>0</v>
      </c>
      <c r="H2755" s="226">
        <v>0</v>
      </c>
      <c r="I2755" s="226">
        <v>0</v>
      </c>
      <c r="J2755" s="226">
        <v>0</v>
      </c>
      <c r="K2755" s="226">
        <v>0</v>
      </c>
      <c r="L2755" s="226">
        <v>0</v>
      </c>
      <c r="M2755" s="226">
        <v>0</v>
      </c>
      <c r="N2755" s="226">
        <v>0</v>
      </c>
      <c r="O2755" s="226">
        <v>0</v>
      </c>
      <c r="P2755" s="226">
        <v>0</v>
      </c>
      <c r="Q2755" s="226">
        <v>0</v>
      </c>
      <c r="R2755" s="226">
        <v>0</v>
      </c>
      <c r="S2755" s="226">
        <v>0</v>
      </c>
      <c r="T2755" s="226">
        <v>0</v>
      </c>
      <c r="U2755" s="226">
        <v>0</v>
      </c>
      <c r="V2755" s="226">
        <v>0</v>
      </c>
      <c r="W2755" s="226">
        <v>0</v>
      </c>
      <c r="X2755" s="226">
        <v>0</v>
      </c>
      <c r="Y2755" s="226">
        <v>0</v>
      </c>
      <c r="Z2755" s="226">
        <v>0</v>
      </c>
      <c r="AA2755" s="226">
        <v>0</v>
      </c>
      <c r="AB2755" s="226">
        <v>0</v>
      </c>
      <c r="AC2755" s="226">
        <v>0</v>
      </c>
      <c r="AD2755" s="226">
        <v>0</v>
      </c>
      <c r="AE2755" s="226">
        <v>0</v>
      </c>
      <c r="AF2755" s="226">
        <v>0</v>
      </c>
      <c r="AG2755" s="226">
        <v>0</v>
      </c>
      <c r="AH2755" s="226">
        <v>0</v>
      </c>
      <c r="AI2755" s="226">
        <v>0</v>
      </c>
      <c r="AJ2755" s="226">
        <v>0</v>
      </c>
    </row>
    <row r="2756" spans="1:36" x14ac:dyDescent="0.25">
      <c r="A2756" s="17"/>
      <c r="B2756" s="226" t="s">
        <v>2251</v>
      </c>
      <c r="D2756" s="226">
        <v>33.9</v>
      </c>
      <c r="E2756" s="226">
        <v>34.9</v>
      </c>
      <c r="F2756" s="226">
        <v>36.799999999999997</v>
      </c>
      <c r="G2756" s="226">
        <v>36.799999999999997</v>
      </c>
      <c r="H2756" s="226">
        <v>36.799999999999997</v>
      </c>
      <c r="I2756" s="226">
        <v>36.799999999999997</v>
      </c>
      <c r="J2756" s="226">
        <v>36.799999999999997</v>
      </c>
      <c r="K2756" s="226">
        <v>36.799999999999997</v>
      </c>
      <c r="L2756" s="226">
        <v>36.799999999999997</v>
      </c>
      <c r="M2756" s="226">
        <v>36.799999999999997</v>
      </c>
      <c r="N2756" s="226">
        <v>36.799999999999997</v>
      </c>
      <c r="O2756" s="226">
        <v>36.799999999999997</v>
      </c>
      <c r="P2756" s="226">
        <v>36.799999999999997</v>
      </c>
      <c r="Q2756" s="226">
        <v>36.799999999999997</v>
      </c>
      <c r="R2756" s="226">
        <v>36.799999999999997</v>
      </c>
      <c r="S2756" s="226">
        <v>36.799999999999997</v>
      </c>
      <c r="T2756" s="226">
        <v>36.799999999999997</v>
      </c>
      <c r="U2756" s="226">
        <v>36.799999999999997</v>
      </c>
      <c r="V2756" s="226">
        <v>36.799999999999997</v>
      </c>
      <c r="W2756" s="226">
        <v>36.799999999999997</v>
      </c>
      <c r="X2756" s="226">
        <v>36.799999999999997</v>
      </c>
      <c r="Y2756" s="226">
        <v>36.799999999999997</v>
      </c>
      <c r="Z2756" s="226">
        <v>36.799999999999997</v>
      </c>
      <c r="AA2756" s="226">
        <v>36.799999999999997</v>
      </c>
      <c r="AB2756" s="226">
        <v>36.799999999999997</v>
      </c>
      <c r="AC2756" s="226">
        <v>36.799999999999997</v>
      </c>
      <c r="AD2756" s="226">
        <v>36.799999999999997</v>
      </c>
      <c r="AE2756" s="226">
        <v>36.799999999999997</v>
      </c>
      <c r="AF2756" s="226">
        <v>36.799999999999997</v>
      </c>
      <c r="AG2756" s="226">
        <v>36.799999999999997</v>
      </c>
      <c r="AH2756" s="226">
        <v>36.799999999999997</v>
      </c>
      <c r="AI2756" s="226">
        <v>36.799999999999997</v>
      </c>
      <c r="AJ2756" s="226">
        <v>36.799999999999997</v>
      </c>
    </row>
    <row r="2757" spans="1:36" x14ac:dyDescent="0.25">
      <c r="A2757" s="17"/>
      <c r="B2757" s="226" t="s">
        <v>2212</v>
      </c>
      <c r="D2757" s="226">
        <v>45.4</v>
      </c>
      <c r="E2757" s="226">
        <v>47</v>
      </c>
      <c r="F2757" s="226">
        <v>48.8</v>
      </c>
      <c r="G2757" s="226">
        <v>48.8</v>
      </c>
      <c r="H2757" s="226">
        <v>48.8</v>
      </c>
      <c r="I2757" s="226">
        <v>48.8</v>
      </c>
      <c r="J2757" s="226">
        <v>48.8</v>
      </c>
      <c r="K2757" s="226">
        <v>48.8</v>
      </c>
      <c r="L2757" s="226">
        <v>48.8</v>
      </c>
      <c r="M2757" s="226">
        <v>48.8</v>
      </c>
      <c r="N2757" s="226">
        <v>48.8</v>
      </c>
      <c r="O2757" s="226">
        <v>48.8</v>
      </c>
      <c r="P2757" s="226">
        <v>48.8</v>
      </c>
      <c r="Q2757" s="226">
        <v>48.8</v>
      </c>
      <c r="R2757" s="226">
        <v>48.8</v>
      </c>
      <c r="S2757" s="226">
        <v>48.8</v>
      </c>
      <c r="T2757" s="226">
        <v>48.8</v>
      </c>
      <c r="U2757" s="226">
        <v>48.8</v>
      </c>
      <c r="V2757" s="226">
        <v>48.8</v>
      </c>
      <c r="W2757" s="226">
        <v>48.8</v>
      </c>
      <c r="X2757" s="226">
        <v>48.8</v>
      </c>
      <c r="Y2757" s="226">
        <v>48.8</v>
      </c>
      <c r="Z2757" s="226">
        <v>48.8</v>
      </c>
      <c r="AA2757" s="226">
        <v>48.8</v>
      </c>
      <c r="AB2757" s="226">
        <v>48.8</v>
      </c>
      <c r="AC2757" s="226">
        <v>48.8</v>
      </c>
      <c r="AD2757" s="226">
        <v>48.8</v>
      </c>
      <c r="AE2757" s="226">
        <v>48.8</v>
      </c>
      <c r="AF2757" s="226">
        <v>48.8</v>
      </c>
      <c r="AG2757" s="226">
        <v>48.8</v>
      </c>
      <c r="AH2757" s="226">
        <v>48.8</v>
      </c>
      <c r="AI2757" s="226">
        <v>48.8</v>
      </c>
      <c r="AJ2757" s="226">
        <v>48.8</v>
      </c>
    </row>
    <row r="2758" spans="1:36" x14ac:dyDescent="0.25">
      <c r="A2758" s="17"/>
    </row>
    <row r="2759" spans="1:36" x14ac:dyDescent="0.25">
      <c r="A2759" s="17"/>
      <c r="B2759" s="226" t="s">
        <v>2252</v>
      </c>
      <c r="D2759" s="226">
        <v>50.7</v>
      </c>
      <c r="E2759" s="226">
        <v>53.4</v>
      </c>
      <c r="F2759" s="226">
        <v>51.3</v>
      </c>
      <c r="G2759" s="226">
        <v>52.8</v>
      </c>
      <c r="H2759" s="226">
        <v>53.5</v>
      </c>
      <c r="I2759" s="226">
        <v>53.6</v>
      </c>
      <c r="J2759" s="226">
        <v>53.7</v>
      </c>
      <c r="K2759" s="226">
        <v>53.8</v>
      </c>
      <c r="L2759" s="226">
        <v>53.9</v>
      </c>
      <c r="M2759" s="226">
        <v>54</v>
      </c>
      <c r="N2759" s="226">
        <v>54.1</v>
      </c>
      <c r="O2759" s="226">
        <v>54.1</v>
      </c>
      <c r="P2759" s="226">
        <v>54.2</v>
      </c>
      <c r="Q2759" s="226">
        <v>54.2</v>
      </c>
      <c r="R2759" s="226">
        <v>54.3</v>
      </c>
      <c r="S2759" s="226">
        <v>54.3</v>
      </c>
      <c r="T2759" s="226">
        <v>54.3</v>
      </c>
      <c r="U2759" s="226">
        <v>54.3</v>
      </c>
      <c r="V2759" s="226">
        <v>54.3</v>
      </c>
      <c r="W2759" s="226">
        <v>54.3</v>
      </c>
      <c r="X2759" s="226">
        <v>54.3</v>
      </c>
      <c r="Y2759" s="226">
        <v>54.3</v>
      </c>
      <c r="Z2759" s="226">
        <v>54.3</v>
      </c>
      <c r="AA2759" s="226">
        <v>54.3</v>
      </c>
      <c r="AB2759" s="226">
        <v>54.3</v>
      </c>
      <c r="AC2759" s="226">
        <v>54.3</v>
      </c>
      <c r="AD2759" s="226">
        <v>54.3</v>
      </c>
      <c r="AE2759" s="226">
        <v>54.3</v>
      </c>
      <c r="AF2759" s="226">
        <v>54.3</v>
      </c>
      <c r="AG2759" s="226">
        <v>54.3</v>
      </c>
      <c r="AH2759" s="226">
        <v>54.3</v>
      </c>
      <c r="AI2759" s="226">
        <v>54.3</v>
      </c>
      <c r="AJ2759" s="226">
        <v>54.3</v>
      </c>
    </row>
    <row r="2760" spans="1:36" x14ac:dyDescent="0.25">
      <c r="A2760" s="17"/>
      <c r="B2760" s="226" t="s">
        <v>2253</v>
      </c>
      <c r="D2760" s="226">
        <v>0.4</v>
      </c>
      <c r="E2760" s="226">
        <v>1.8</v>
      </c>
      <c r="F2760" s="226">
        <v>2.8</v>
      </c>
      <c r="G2760" s="226">
        <v>2.8</v>
      </c>
      <c r="H2760" s="226">
        <v>2.8</v>
      </c>
      <c r="I2760" s="226">
        <v>2.8</v>
      </c>
      <c r="J2760" s="226">
        <v>2.8</v>
      </c>
      <c r="K2760" s="226">
        <v>2.8</v>
      </c>
      <c r="L2760" s="226">
        <v>2.8</v>
      </c>
      <c r="M2760" s="226">
        <v>2.8</v>
      </c>
      <c r="N2760" s="226">
        <v>2.8</v>
      </c>
      <c r="O2760" s="226">
        <v>2.8</v>
      </c>
      <c r="P2760" s="226">
        <v>2.8</v>
      </c>
      <c r="Q2760" s="226">
        <v>2.8</v>
      </c>
      <c r="R2760" s="226">
        <v>2.8</v>
      </c>
      <c r="S2760" s="226">
        <v>2.8</v>
      </c>
      <c r="T2760" s="226">
        <v>2.8</v>
      </c>
      <c r="U2760" s="226">
        <v>2.8</v>
      </c>
      <c r="V2760" s="226">
        <v>2.8</v>
      </c>
      <c r="W2760" s="226">
        <v>2.8</v>
      </c>
      <c r="X2760" s="226">
        <v>2.8</v>
      </c>
      <c r="Y2760" s="226">
        <v>2.8</v>
      </c>
      <c r="Z2760" s="226">
        <v>2.8</v>
      </c>
      <c r="AA2760" s="226">
        <v>2.8</v>
      </c>
      <c r="AB2760" s="226">
        <v>2.8</v>
      </c>
      <c r="AC2760" s="226">
        <v>2.8</v>
      </c>
      <c r="AD2760" s="226">
        <v>2.8</v>
      </c>
      <c r="AE2760" s="226">
        <v>2.8</v>
      </c>
      <c r="AF2760" s="226">
        <v>2.8</v>
      </c>
      <c r="AG2760" s="226">
        <v>2.8</v>
      </c>
      <c r="AH2760" s="226">
        <v>2.8</v>
      </c>
      <c r="AI2760" s="226">
        <v>2.8</v>
      </c>
      <c r="AJ2760" s="226">
        <v>2.8</v>
      </c>
    </row>
    <row r="2761" spans="1:36" x14ac:dyDescent="0.25">
      <c r="A2761" s="17"/>
    </row>
    <row r="2762" spans="1:36" x14ac:dyDescent="0.25">
      <c r="A2762" s="17"/>
      <c r="B2762" s="226" t="s">
        <v>2254</v>
      </c>
    </row>
    <row r="2763" spans="1:36" x14ac:dyDescent="0.25">
      <c r="A2763" s="17"/>
      <c r="B2763" s="226" t="s">
        <v>2255</v>
      </c>
      <c r="D2763" s="226">
        <v>0.1</v>
      </c>
      <c r="E2763" s="226">
        <v>0.1</v>
      </c>
      <c r="F2763" s="226">
        <v>0.1</v>
      </c>
      <c r="G2763" s="226">
        <v>0.1</v>
      </c>
      <c r="H2763" s="226">
        <v>0.1</v>
      </c>
      <c r="I2763" s="226">
        <v>0.1</v>
      </c>
      <c r="J2763" s="226">
        <v>0.1</v>
      </c>
      <c r="K2763" s="226">
        <v>0.1</v>
      </c>
      <c r="L2763" s="226">
        <v>0.1</v>
      </c>
      <c r="M2763" s="226">
        <v>0.1</v>
      </c>
      <c r="N2763" s="226">
        <v>0.1</v>
      </c>
      <c r="O2763" s="226">
        <v>0.1</v>
      </c>
      <c r="P2763" s="226">
        <v>0.1</v>
      </c>
      <c r="Q2763" s="226">
        <v>0.1</v>
      </c>
      <c r="R2763" s="226">
        <v>0.1</v>
      </c>
      <c r="S2763" s="226">
        <v>0.1</v>
      </c>
      <c r="T2763" s="226">
        <v>0.1</v>
      </c>
      <c r="U2763" s="226">
        <v>0.1</v>
      </c>
      <c r="V2763" s="226">
        <v>0.1</v>
      </c>
      <c r="W2763" s="226">
        <v>0.1</v>
      </c>
      <c r="X2763" s="226">
        <v>0.1</v>
      </c>
      <c r="Y2763" s="226">
        <v>0.1</v>
      </c>
      <c r="Z2763" s="226">
        <v>0.1</v>
      </c>
      <c r="AA2763" s="226">
        <v>0.1</v>
      </c>
      <c r="AB2763" s="226">
        <v>0.1</v>
      </c>
      <c r="AC2763" s="226">
        <v>0.1</v>
      </c>
      <c r="AD2763" s="226">
        <v>0.1</v>
      </c>
      <c r="AE2763" s="226">
        <v>0.1</v>
      </c>
      <c r="AF2763" s="226">
        <v>0.1</v>
      </c>
      <c r="AG2763" s="226">
        <v>0.1</v>
      </c>
      <c r="AH2763" s="226">
        <v>0.1</v>
      </c>
      <c r="AI2763" s="226">
        <v>0.1</v>
      </c>
      <c r="AJ2763" s="226">
        <v>0.1</v>
      </c>
    </row>
    <row r="2764" spans="1:36" x14ac:dyDescent="0.25">
      <c r="A2764" s="17"/>
      <c r="B2764" s="226" t="s">
        <v>2256</v>
      </c>
      <c r="D2764" s="226">
        <v>0</v>
      </c>
      <c r="E2764" s="226">
        <v>0</v>
      </c>
      <c r="F2764" s="226">
        <v>0</v>
      </c>
      <c r="G2764" s="226">
        <v>0</v>
      </c>
      <c r="H2764" s="226">
        <v>0</v>
      </c>
      <c r="I2764" s="226">
        <v>0</v>
      </c>
      <c r="J2764" s="226">
        <v>0</v>
      </c>
      <c r="K2764" s="226">
        <v>0</v>
      </c>
      <c r="L2764" s="226">
        <v>0</v>
      </c>
      <c r="M2764" s="226">
        <v>0</v>
      </c>
      <c r="N2764" s="226">
        <v>0</v>
      </c>
      <c r="O2764" s="226">
        <v>0</v>
      </c>
      <c r="P2764" s="226">
        <v>0</v>
      </c>
      <c r="Q2764" s="226">
        <v>0</v>
      </c>
      <c r="R2764" s="226">
        <v>0</v>
      </c>
      <c r="S2764" s="226">
        <v>0</v>
      </c>
      <c r="T2764" s="226">
        <v>0</v>
      </c>
      <c r="U2764" s="226">
        <v>0</v>
      </c>
      <c r="V2764" s="226">
        <v>0</v>
      </c>
      <c r="W2764" s="226">
        <v>0</v>
      </c>
      <c r="X2764" s="226">
        <v>0</v>
      </c>
      <c r="Y2764" s="226">
        <v>0</v>
      </c>
      <c r="Z2764" s="226">
        <v>0</v>
      </c>
      <c r="AA2764" s="226">
        <v>0</v>
      </c>
      <c r="AB2764" s="226">
        <v>0</v>
      </c>
      <c r="AC2764" s="226">
        <v>0</v>
      </c>
      <c r="AD2764" s="226">
        <v>0</v>
      </c>
      <c r="AE2764" s="226">
        <v>0</v>
      </c>
      <c r="AF2764" s="226">
        <v>0</v>
      </c>
      <c r="AG2764" s="226">
        <v>0</v>
      </c>
      <c r="AH2764" s="226">
        <v>0</v>
      </c>
      <c r="AI2764" s="226">
        <v>0</v>
      </c>
      <c r="AJ2764" s="226">
        <v>0</v>
      </c>
    </row>
    <row r="2765" spans="1:36" x14ac:dyDescent="0.25">
      <c r="A2765" s="17"/>
      <c r="B2765" s="226" t="s">
        <v>2257</v>
      </c>
      <c r="D2765" s="226">
        <v>0</v>
      </c>
      <c r="E2765" s="226">
        <v>0</v>
      </c>
      <c r="F2765" s="226">
        <v>0</v>
      </c>
      <c r="G2765" s="226">
        <v>0</v>
      </c>
      <c r="H2765" s="226">
        <v>0</v>
      </c>
      <c r="I2765" s="226">
        <v>0</v>
      </c>
      <c r="J2765" s="226">
        <v>0</v>
      </c>
      <c r="K2765" s="226">
        <v>0</v>
      </c>
      <c r="L2765" s="226">
        <v>0</v>
      </c>
      <c r="M2765" s="226">
        <v>0</v>
      </c>
      <c r="N2765" s="226">
        <v>0</v>
      </c>
      <c r="O2765" s="226">
        <v>0</v>
      </c>
      <c r="P2765" s="226">
        <v>0</v>
      </c>
      <c r="Q2765" s="226">
        <v>0</v>
      </c>
      <c r="R2765" s="226">
        <v>0</v>
      </c>
      <c r="S2765" s="226">
        <v>0</v>
      </c>
      <c r="T2765" s="226">
        <v>0</v>
      </c>
      <c r="U2765" s="226">
        <v>0</v>
      </c>
      <c r="V2765" s="226">
        <v>0</v>
      </c>
      <c r="W2765" s="226">
        <v>0</v>
      </c>
      <c r="X2765" s="226">
        <v>0</v>
      </c>
      <c r="Y2765" s="226">
        <v>0</v>
      </c>
      <c r="Z2765" s="226">
        <v>0</v>
      </c>
      <c r="AA2765" s="226">
        <v>0</v>
      </c>
      <c r="AB2765" s="226">
        <v>0</v>
      </c>
      <c r="AC2765" s="226">
        <v>0</v>
      </c>
      <c r="AD2765" s="226">
        <v>0</v>
      </c>
      <c r="AE2765" s="226">
        <v>0</v>
      </c>
      <c r="AF2765" s="226">
        <v>0</v>
      </c>
      <c r="AG2765" s="226">
        <v>0</v>
      </c>
      <c r="AH2765" s="226">
        <v>0</v>
      </c>
      <c r="AI2765" s="226">
        <v>0</v>
      </c>
      <c r="AJ2765" s="226">
        <v>0</v>
      </c>
    </row>
    <row r="2766" spans="1:36" x14ac:dyDescent="0.25">
      <c r="A2766" s="17"/>
      <c r="B2766" s="226" t="s">
        <v>2258</v>
      </c>
      <c r="D2766" s="226">
        <v>0.2</v>
      </c>
      <c r="E2766" s="226">
        <v>0.4</v>
      </c>
      <c r="F2766" s="226">
        <v>0.3</v>
      </c>
      <c r="G2766" s="226">
        <v>0.3</v>
      </c>
      <c r="H2766" s="226">
        <v>0.3</v>
      </c>
      <c r="I2766" s="226">
        <v>0.3</v>
      </c>
      <c r="J2766" s="226">
        <v>0.3</v>
      </c>
      <c r="K2766" s="226">
        <v>0.3</v>
      </c>
      <c r="L2766" s="226">
        <v>0.3</v>
      </c>
      <c r="M2766" s="226">
        <v>0.3</v>
      </c>
      <c r="N2766" s="226">
        <v>0.3</v>
      </c>
      <c r="O2766" s="226">
        <v>0.3</v>
      </c>
      <c r="P2766" s="226">
        <v>0.3</v>
      </c>
      <c r="Q2766" s="226">
        <v>0.3</v>
      </c>
      <c r="R2766" s="226">
        <v>0.3</v>
      </c>
      <c r="S2766" s="226">
        <v>0.3</v>
      </c>
      <c r="T2766" s="226">
        <v>0.3</v>
      </c>
      <c r="U2766" s="226">
        <v>0.3</v>
      </c>
      <c r="V2766" s="226">
        <v>0.3</v>
      </c>
      <c r="W2766" s="226">
        <v>0.3</v>
      </c>
      <c r="X2766" s="226">
        <v>0.3</v>
      </c>
      <c r="Y2766" s="226">
        <v>0.3</v>
      </c>
      <c r="Z2766" s="226">
        <v>0.3</v>
      </c>
      <c r="AA2766" s="226">
        <v>0.3</v>
      </c>
      <c r="AB2766" s="226">
        <v>0.3</v>
      </c>
      <c r="AC2766" s="226">
        <v>0.3</v>
      </c>
      <c r="AD2766" s="226">
        <v>0.3</v>
      </c>
      <c r="AE2766" s="226">
        <v>0.3</v>
      </c>
      <c r="AF2766" s="226">
        <v>0.3</v>
      </c>
      <c r="AG2766" s="226">
        <v>0.3</v>
      </c>
      <c r="AH2766" s="226">
        <v>0.3</v>
      </c>
      <c r="AI2766" s="226">
        <v>0.3</v>
      </c>
      <c r="AJ2766" s="226">
        <v>0.3</v>
      </c>
    </row>
    <row r="2767" spans="1:36" x14ac:dyDescent="0.25">
      <c r="A2767" s="17"/>
      <c r="B2767" s="226" t="s">
        <v>2212</v>
      </c>
      <c r="D2767" s="226">
        <v>0.4</v>
      </c>
      <c r="E2767" s="226">
        <v>0.5</v>
      </c>
      <c r="F2767" s="226">
        <v>0.5</v>
      </c>
      <c r="G2767" s="226">
        <v>0.5</v>
      </c>
      <c r="H2767" s="226">
        <v>0.5</v>
      </c>
      <c r="I2767" s="226">
        <v>0.5</v>
      </c>
      <c r="J2767" s="226">
        <v>0.5</v>
      </c>
      <c r="K2767" s="226">
        <v>0.5</v>
      </c>
      <c r="L2767" s="226">
        <v>0.5</v>
      </c>
      <c r="M2767" s="226">
        <v>0.5</v>
      </c>
      <c r="N2767" s="226">
        <v>0.5</v>
      </c>
      <c r="O2767" s="226">
        <v>0.5</v>
      </c>
      <c r="P2767" s="226">
        <v>0.5</v>
      </c>
      <c r="Q2767" s="226">
        <v>0.5</v>
      </c>
      <c r="R2767" s="226">
        <v>0.5</v>
      </c>
      <c r="S2767" s="226">
        <v>0.5</v>
      </c>
      <c r="T2767" s="226">
        <v>0.5</v>
      </c>
      <c r="U2767" s="226">
        <v>0.5</v>
      </c>
      <c r="V2767" s="226">
        <v>0.5</v>
      </c>
      <c r="W2767" s="226">
        <v>0.5</v>
      </c>
      <c r="X2767" s="226">
        <v>0.5</v>
      </c>
      <c r="Y2767" s="226">
        <v>0.5</v>
      </c>
      <c r="Z2767" s="226">
        <v>0.5</v>
      </c>
      <c r="AA2767" s="226">
        <v>0.5</v>
      </c>
      <c r="AB2767" s="226">
        <v>0.5</v>
      </c>
      <c r="AC2767" s="226">
        <v>0.5</v>
      </c>
      <c r="AD2767" s="226">
        <v>0.5</v>
      </c>
      <c r="AE2767" s="226">
        <v>0.5</v>
      </c>
      <c r="AF2767" s="226">
        <v>0.5</v>
      </c>
      <c r="AG2767" s="226">
        <v>0.5</v>
      </c>
      <c r="AH2767" s="226">
        <v>0.5</v>
      </c>
      <c r="AI2767" s="226">
        <v>0.5</v>
      </c>
      <c r="AJ2767" s="226">
        <v>0.5</v>
      </c>
    </row>
    <row r="2768" spans="1:36" x14ac:dyDescent="0.25">
      <c r="A2768" s="17"/>
    </row>
    <row r="2769" spans="1:36" x14ac:dyDescent="0.25">
      <c r="A2769" s="17"/>
      <c r="B2769" s="226" t="s">
        <v>2427</v>
      </c>
    </row>
    <row r="2770" spans="1:36" x14ac:dyDescent="0.25">
      <c r="A2770" s="17"/>
      <c r="B2770" s="226" t="s">
        <v>2199</v>
      </c>
    </row>
    <row r="2771" spans="1:36" x14ac:dyDescent="0.25">
      <c r="A2771" s="17"/>
      <c r="D2771" s="226">
        <v>2018</v>
      </c>
      <c r="E2771" s="226">
        <v>2019</v>
      </c>
      <c r="F2771" s="226">
        <v>2020</v>
      </c>
      <c r="G2771" s="226">
        <v>2021</v>
      </c>
      <c r="H2771" s="226">
        <v>2022</v>
      </c>
      <c r="I2771" s="226">
        <v>2023</v>
      </c>
      <c r="J2771" s="226">
        <v>2024</v>
      </c>
      <c r="K2771" s="226">
        <v>2025</v>
      </c>
      <c r="L2771" s="226">
        <v>2026</v>
      </c>
      <c r="M2771" s="226">
        <v>2027</v>
      </c>
      <c r="N2771" s="226">
        <v>2028</v>
      </c>
      <c r="O2771" s="226">
        <v>2029</v>
      </c>
      <c r="P2771" s="226">
        <v>2030</v>
      </c>
      <c r="Q2771" s="226">
        <v>2031</v>
      </c>
      <c r="R2771" s="226">
        <v>2032</v>
      </c>
      <c r="S2771" s="226">
        <v>2033</v>
      </c>
      <c r="T2771" s="226">
        <v>2034</v>
      </c>
      <c r="U2771" s="226">
        <v>2035</v>
      </c>
      <c r="V2771" s="226">
        <v>2036</v>
      </c>
      <c r="W2771" s="226">
        <v>2037</v>
      </c>
      <c r="X2771" s="226">
        <v>2038</v>
      </c>
      <c r="Y2771" s="226">
        <v>2039</v>
      </c>
      <c r="Z2771" s="226">
        <v>2040</v>
      </c>
      <c r="AA2771" s="226">
        <v>2041</v>
      </c>
      <c r="AB2771" s="226">
        <v>2042</v>
      </c>
      <c r="AC2771" s="226">
        <v>2043</v>
      </c>
      <c r="AD2771" s="226">
        <v>2044</v>
      </c>
      <c r="AE2771" s="226">
        <v>2045</v>
      </c>
      <c r="AF2771" s="226">
        <v>2046</v>
      </c>
      <c r="AG2771" s="226">
        <v>2047</v>
      </c>
      <c r="AH2771" s="226">
        <v>2048</v>
      </c>
      <c r="AI2771" s="226">
        <v>2049</v>
      </c>
      <c r="AJ2771" s="226">
        <v>2050</v>
      </c>
    </row>
    <row r="2772" spans="1:36" x14ac:dyDescent="0.25">
      <c r="A2772" s="17"/>
    </row>
    <row r="2773" spans="1:36" x14ac:dyDescent="0.25">
      <c r="A2773" s="17"/>
      <c r="B2773" s="226" t="s">
        <v>2200</v>
      </c>
    </row>
    <row r="2774" spans="1:36" x14ac:dyDescent="0.25">
      <c r="A2774" s="17"/>
      <c r="B2774" s="226" t="s">
        <v>2201</v>
      </c>
      <c r="D2774" s="226">
        <v>995.73900000000003</v>
      </c>
      <c r="E2774" s="226">
        <v>1027.07</v>
      </c>
      <c r="F2774" s="226">
        <v>901.77099999999996</v>
      </c>
      <c r="G2774" s="226">
        <v>1053.2860000000001</v>
      </c>
      <c r="H2774" s="226">
        <v>1144.029</v>
      </c>
      <c r="I2774" s="226">
        <v>1217.182</v>
      </c>
      <c r="J2774" s="226">
        <v>1211.1500000000001</v>
      </c>
      <c r="K2774" s="226">
        <v>1212.7670000000001</v>
      </c>
      <c r="L2774" s="226">
        <v>1216.675</v>
      </c>
      <c r="M2774" s="226">
        <v>1218.3989999999999</v>
      </c>
      <c r="N2774" s="226">
        <v>1230.268</v>
      </c>
      <c r="O2774" s="226">
        <v>1237.567</v>
      </c>
      <c r="P2774" s="226">
        <v>1246.96</v>
      </c>
      <c r="Q2774" s="226">
        <v>1260.3050000000001</v>
      </c>
      <c r="R2774" s="226">
        <v>1277.32</v>
      </c>
      <c r="S2774" s="226">
        <v>1296.9010000000001</v>
      </c>
      <c r="T2774" s="226">
        <v>1315.721</v>
      </c>
      <c r="U2774" s="226">
        <v>1335.8409999999999</v>
      </c>
      <c r="V2774" s="226">
        <v>1356.8019999999999</v>
      </c>
      <c r="W2774" s="226">
        <v>1378.4190000000001</v>
      </c>
      <c r="X2774" s="226">
        <v>1399.5050000000001</v>
      </c>
      <c r="Y2774" s="226">
        <v>1420.44</v>
      </c>
      <c r="Z2774" s="226">
        <v>1440.7270000000001</v>
      </c>
      <c r="AA2774" s="226">
        <v>1463.4739999999999</v>
      </c>
      <c r="AB2774" s="226">
        <v>1488.903</v>
      </c>
      <c r="AC2774" s="226">
        <v>1514.54</v>
      </c>
      <c r="AD2774" s="226">
        <v>1538.662</v>
      </c>
      <c r="AE2774" s="226">
        <v>1562.1289999999999</v>
      </c>
      <c r="AF2774" s="226">
        <v>1588.117</v>
      </c>
      <c r="AG2774" s="226">
        <v>1614.577</v>
      </c>
      <c r="AH2774" s="226">
        <v>1639.288</v>
      </c>
      <c r="AI2774" s="226">
        <v>1665.876</v>
      </c>
      <c r="AJ2774" s="226">
        <v>1696.1869999999999</v>
      </c>
    </row>
    <row r="2775" spans="1:36" x14ac:dyDescent="0.25">
      <c r="A2775" s="17"/>
      <c r="B2775" s="226" t="s">
        <v>2202</v>
      </c>
      <c r="D2775" s="226">
        <v>1702.2919999999999</v>
      </c>
      <c r="E2775" s="226">
        <v>1733.9580000000001</v>
      </c>
      <c r="F2775" s="226">
        <v>1601.9770000000001</v>
      </c>
      <c r="G2775" s="226">
        <v>1580.1369999999999</v>
      </c>
      <c r="H2775" s="226">
        <v>1655.758</v>
      </c>
      <c r="I2775" s="226">
        <v>1772.704</v>
      </c>
      <c r="J2775" s="226">
        <v>1733.4169999999999</v>
      </c>
      <c r="K2775" s="226">
        <v>1688.2370000000001</v>
      </c>
      <c r="L2775" s="226">
        <v>1643.0319999999999</v>
      </c>
      <c r="M2775" s="226">
        <v>1619.0730000000001</v>
      </c>
      <c r="N2775" s="226">
        <v>1593.856</v>
      </c>
      <c r="O2775" s="226">
        <v>1564.85</v>
      </c>
      <c r="P2775" s="226">
        <v>1535.7090000000001</v>
      </c>
      <c r="Q2775" s="226">
        <v>1519.3720000000001</v>
      </c>
      <c r="R2775" s="226">
        <v>1490.575</v>
      </c>
      <c r="S2775" s="226">
        <v>1464.5</v>
      </c>
      <c r="T2775" s="226">
        <v>1448.491</v>
      </c>
      <c r="U2775" s="226">
        <v>1433.614</v>
      </c>
      <c r="V2775" s="226">
        <v>1421.7139999999999</v>
      </c>
      <c r="W2775" s="226">
        <v>1417.097</v>
      </c>
      <c r="X2775" s="226">
        <v>1418.5550000000001</v>
      </c>
      <c r="Y2775" s="226">
        <v>1421.365</v>
      </c>
      <c r="Z2775" s="226">
        <v>1414.348</v>
      </c>
      <c r="AA2775" s="226">
        <v>1395.454</v>
      </c>
      <c r="AB2775" s="226">
        <v>1374.934</v>
      </c>
      <c r="AC2775" s="226">
        <v>1349.4590000000001</v>
      </c>
      <c r="AD2775" s="226">
        <v>1326.5889999999999</v>
      </c>
      <c r="AE2775" s="226">
        <v>1307.693</v>
      </c>
      <c r="AF2775" s="226">
        <v>1285.846</v>
      </c>
      <c r="AG2775" s="226">
        <v>1263.3900000000001</v>
      </c>
      <c r="AH2775" s="226">
        <v>1237.81</v>
      </c>
      <c r="AI2775" s="226">
        <v>1212.26</v>
      </c>
      <c r="AJ2775" s="226">
        <v>1184.77</v>
      </c>
    </row>
    <row r="2776" spans="1:36" x14ac:dyDescent="0.25">
      <c r="A2776" s="17"/>
    </row>
    <row r="2777" spans="1:36" s="21" customFormat="1" x14ac:dyDescent="0.25">
      <c r="A2777" s="17"/>
      <c r="B2777" s="21" t="s">
        <v>2203</v>
      </c>
    </row>
    <row r="2778" spans="1:36" s="21" customFormat="1" x14ac:dyDescent="0.25">
      <c r="A2778" s="21" t="s">
        <v>1984</v>
      </c>
      <c r="B2778" s="21" t="s">
        <v>240</v>
      </c>
      <c r="D2778" s="21">
        <v>152.50800000000001</v>
      </c>
      <c r="E2778" s="21">
        <v>170.042</v>
      </c>
      <c r="F2778" s="21">
        <v>150.38200000000001</v>
      </c>
      <c r="G2778" s="21">
        <v>168.74</v>
      </c>
      <c r="H2778" s="21">
        <v>183.58600000000001</v>
      </c>
      <c r="I2778" s="21">
        <v>197.142</v>
      </c>
      <c r="J2778" s="21">
        <v>197.07499999999999</v>
      </c>
      <c r="K2778" s="21">
        <v>196.535</v>
      </c>
      <c r="L2778" s="21">
        <v>196.17400000000001</v>
      </c>
      <c r="M2778" s="21">
        <v>195.71899999999999</v>
      </c>
      <c r="N2778" s="21">
        <v>196.06100000000001</v>
      </c>
      <c r="O2778" s="21">
        <v>195.82499999999999</v>
      </c>
      <c r="P2778" s="21">
        <v>195.78</v>
      </c>
      <c r="Q2778" s="21">
        <v>196.595</v>
      </c>
      <c r="R2778" s="21">
        <v>197.38900000000001</v>
      </c>
      <c r="S2778" s="21">
        <v>198.43899999999999</v>
      </c>
      <c r="T2778" s="21">
        <v>199.71899999999999</v>
      </c>
      <c r="U2778" s="21">
        <v>201.44800000000001</v>
      </c>
      <c r="V2778" s="21">
        <v>203.161</v>
      </c>
      <c r="W2778" s="21">
        <v>205.33600000000001</v>
      </c>
      <c r="X2778" s="21">
        <v>207.50899999999999</v>
      </c>
      <c r="Y2778" s="21">
        <v>209.60900000000001</v>
      </c>
      <c r="Z2778" s="21">
        <v>211.321</v>
      </c>
      <c r="AA2778" s="21">
        <v>212.995</v>
      </c>
      <c r="AB2778" s="21">
        <v>214.95</v>
      </c>
      <c r="AC2778" s="21">
        <v>216.79599999999999</v>
      </c>
      <c r="AD2778" s="21">
        <v>218.60900000000001</v>
      </c>
      <c r="AE2778" s="21">
        <v>220.31800000000001</v>
      </c>
      <c r="AF2778" s="21">
        <v>222.19800000000001</v>
      </c>
      <c r="AG2778" s="21">
        <v>224.03399999999999</v>
      </c>
      <c r="AH2778" s="21">
        <v>225.524</v>
      </c>
      <c r="AI2778" s="21">
        <v>227.30099999999999</v>
      </c>
      <c r="AJ2778" s="21">
        <v>229.50200000000001</v>
      </c>
    </row>
    <row r="2779" spans="1:36" s="21" customFormat="1" x14ac:dyDescent="0.25">
      <c r="B2779" s="21" t="s">
        <v>2204</v>
      </c>
      <c r="D2779" s="21">
        <v>128.93700000000001</v>
      </c>
      <c r="E2779" s="21">
        <v>137.238</v>
      </c>
      <c r="F2779" s="21">
        <v>124.949</v>
      </c>
      <c r="G2779" s="21">
        <v>122.59399999999999</v>
      </c>
      <c r="H2779" s="21">
        <v>134.11000000000001</v>
      </c>
      <c r="I2779" s="21">
        <v>145.43299999999999</v>
      </c>
      <c r="J2779" s="21">
        <v>146.69800000000001</v>
      </c>
      <c r="K2779" s="21">
        <v>147.19999999999999</v>
      </c>
      <c r="L2779" s="21">
        <v>146.72900000000001</v>
      </c>
      <c r="M2779" s="21">
        <v>145.74600000000001</v>
      </c>
      <c r="N2779" s="21">
        <v>145.13499999999999</v>
      </c>
      <c r="O2779" s="21">
        <v>144.37799999999999</v>
      </c>
      <c r="P2779" s="21">
        <v>144.06800000000001</v>
      </c>
      <c r="Q2779" s="21">
        <v>143.58199999999999</v>
      </c>
      <c r="R2779" s="21">
        <v>144.22999999999999</v>
      </c>
      <c r="S2779" s="21">
        <v>144.78800000000001</v>
      </c>
      <c r="T2779" s="21">
        <v>146.078</v>
      </c>
      <c r="U2779" s="21">
        <v>147.67500000000001</v>
      </c>
      <c r="V2779" s="21">
        <v>149.334</v>
      </c>
      <c r="W2779" s="21">
        <v>151.09399999999999</v>
      </c>
      <c r="X2779" s="21">
        <v>152.88800000000001</v>
      </c>
      <c r="Y2779" s="21">
        <v>154.791</v>
      </c>
      <c r="Z2779" s="21">
        <v>156.322</v>
      </c>
      <c r="AA2779" s="21">
        <v>157.93600000000001</v>
      </c>
      <c r="AB2779" s="21">
        <v>159.93299999999999</v>
      </c>
      <c r="AC2779" s="21">
        <v>161.65799999999999</v>
      </c>
      <c r="AD2779" s="21">
        <v>163.40299999999999</v>
      </c>
      <c r="AE2779" s="21">
        <v>165.24100000000001</v>
      </c>
      <c r="AF2779" s="21">
        <v>167.21199999999999</v>
      </c>
      <c r="AG2779" s="21">
        <v>169.011</v>
      </c>
      <c r="AH2779" s="21">
        <v>170.649</v>
      </c>
      <c r="AI2779" s="21">
        <v>172.523</v>
      </c>
      <c r="AJ2779" s="21">
        <v>174.53800000000001</v>
      </c>
    </row>
    <row r="2780" spans="1:36" s="21" customFormat="1" x14ac:dyDescent="0.25">
      <c r="B2780" s="21" t="s">
        <v>2205</v>
      </c>
      <c r="D2780" s="21">
        <v>30.033000000000001</v>
      </c>
      <c r="E2780" s="21">
        <v>31.094999999999999</v>
      </c>
      <c r="F2780" s="21">
        <v>25.891999999999999</v>
      </c>
      <c r="G2780" s="21">
        <v>29.128</v>
      </c>
      <c r="H2780" s="21">
        <v>32.395000000000003</v>
      </c>
      <c r="I2780" s="21">
        <v>34.710999999999999</v>
      </c>
      <c r="J2780" s="21">
        <v>35.1</v>
      </c>
      <c r="K2780" s="21">
        <v>35.354999999999997</v>
      </c>
      <c r="L2780" s="21">
        <v>35.61</v>
      </c>
      <c r="M2780" s="21">
        <v>35.78</v>
      </c>
      <c r="N2780" s="21">
        <v>36.142000000000003</v>
      </c>
      <c r="O2780" s="21">
        <v>36.39</v>
      </c>
      <c r="P2780" s="21">
        <v>36.713999999999999</v>
      </c>
      <c r="Q2780" s="21">
        <v>37.158999999999999</v>
      </c>
      <c r="R2780" s="21">
        <v>37.67</v>
      </c>
      <c r="S2780" s="21">
        <v>38.238</v>
      </c>
      <c r="T2780" s="21">
        <v>38.808</v>
      </c>
      <c r="U2780" s="21">
        <v>39.423999999999999</v>
      </c>
      <c r="V2780" s="21">
        <v>40.061</v>
      </c>
      <c r="W2780" s="21">
        <v>40.713000000000001</v>
      </c>
      <c r="X2780" s="21">
        <v>41.366</v>
      </c>
      <c r="Y2780" s="21">
        <v>42.002000000000002</v>
      </c>
      <c r="Z2780" s="21">
        <v>42.688000000000002</v>
      </c>
      <c r="AA2780" s="21">
        <v>43.414999999999999</v>
      </c>
      <c r="AB2780" s="21">
        <v>44.206000000000003</v>
      </c>
      <c r="AC2780" s="21">
        <v>45.015999999999998</v>
      </c>
      <c r="AD2780" s="21">
        <v>45.786999999999999</v>
      </c>
      <c r="AE2780" s="21">
        <v>46.539000000000001</v>
      </c>
      <c r="AF2780" s="21">
        <v>47.369</v>
      </c>
      <c r="AG2780" s="21">
        <v>48.204000000000001</v>
      </c>
      <c r="AH2780" s="21">
        <v>48.988</v>
      </c>
      <c r="AI2780" s="21">
        <v>49.838000000000001</v>
      </c>
      <c r="AJ2780" s="21">
        <v>50.783000000000001</v>
      </c>
    </row>
    <row r="2781" spans="1:36" s="21" customFormat="1" x14ac:dyDescent="0.25">
      <c r="A2781" s="21" t="s">
        <v>2437</v>
      </c>
      <c r="B2781" s="21" t="s">
        <v>2206</v>
      </c>
      <c r="D2781" s="21">
        <v>158.971</v>
      </c>
      <c r="E2781" s="21">
        <v>168.333</v>
      </c>
      <c r="F2781" s="21">
        <v>150.84100000000001</v>
      </c>
      <c r="G2781" s="21">
        <v>151.72200000000001</v>
      </c>
      <c r="H2781" s="21">
        <v>166.505</v>
      </c>
      <c r="I2781" s="21">
        <v>180.14500000000001</v>
      </c>
      <c r="J2781" s="21">
        <v>181.798</v>
      </c>
      <c r="K2781" s="21">
        <v>182.55500000000001</v>
      </c>
      <c r="L2781" s="21">
        <v>182.339</v>
      </c>
      <c r="M2781" s="21">
        <v>181.52600000000001</v>
      </c>
      <c r="N2781" s="21">
        <v>181.27699999999999</v>
      </c>
      <c r="O2781" s="21">
        <v>180.768</v>
      </c>
      <c r="P2781" s="21">
        <v>180.78200000000001</v>
      </c>
      <c r="Q2781" s="21">
        <v>180.74199999999999</v>
      </c>
      <c r="R2781" s="21">
        <v>181.9</v>
      </c>
      <c r="S2781" s="21">
        <v>183.02600000000001</v>
      </c>
      <c r="T2781" s="21">
        <v>184.88499999999999</v>
      </c>
      <c r="U2781" s="21">
        <v>187.09800000000001</v>
      </c>
      <c r="V2781" s="21">
        <v>189.39500000000001</v>
      </c>
      <c r="W2781" s="21">
        <v>191.80699999999999</v>
      </c>
      <c r="X2781" s="21">
        <v>194.25399999999999</v>
      </c>
      <c r="Y2781" s="21">
        <v>196.792</v>
      </c>
      <c r="Z2781" s="21">
        <v>199.01</v>
      </c>
      <c r="AA2781" s="21">
        <v>201.35</v>
      </c>
      <c r="AB2781" s="21">
        <v>204.13900000000001</v>
      </c>
      <c r="AC2781" s="21">
        <v>206.67400000000001</v>
      </c>
      <c r="AD2781" s="21">
        <v>209.18899999999999</v>
      </c>
      <c r="AE2781" s="21">
        <v>211.78</v>
      </c>
      <c r="AF2781" s="21">
        <v>214.58199999999999</v>
      </c>
      <c r="AG2781" s="21">
        <v>217.215</v>
      </c>
      <c r="AH2781" s="21">
        <v>219.637</v>
      </c>
      <c r="AI2781" s="21">
        <v>222.36099999999999</v>
      </c>
      <c r="AJ2781" s="21">
        <v>225.321</v>
      </c>
    </row>
    <row r="2782" spans="1:36" s="21" customFormat="1" x14ac:dyDescent="0.25">
      <c r="A2782" s="21" t="s">
        <v>2439</v>
      </c>
      <c r="B2782" s="21" t="s">
        <v>2228</v>
      </c>
      <c r="D2782" s="21">
        <v>0</v>
      </c>
      <c r="E2782" s="21">
        <v>0</v>
      </c>
      <c r="F2782" s="21">
        <v>0</v>
      </c>
      <c r="G2782" s="21">
        <v>0</v>
      </c>
      <c r="H2782" s="21">
        <v>0</v>
      </c>
      <c r="I2782" s="21">
        <v>0</v>
      </c>
      <c r="J2782" s="21">
        <v>0</v>
      </c>
      <c r="K2782" s="21">
        <v>0</v>
      </c>
      <c r="L2782" s="21">
        <v>0</v>
      </c>
      <c r="M2782" s="21">
        <v>0</v>
      </c>
      <c r="N2782" s="21">
        <v>0</v>
      </c>
      <c r="O2782" s="21">
        <v>0</v>
      </c>
      <c r="P2782" s="21">
        <v>0</v>
      </c>
      <c r="Q2782" s="21">
        <v>0</v>
      </c>
      <c r="R2782" s="21">
        <v>0</v>
      </c>
      <c r="S2782" s="21">
        <v>0</v>
      </c>
      <c r="T2782" s="21">
        <v>0</v>
      </c>
      <c r="U2782" s="21">
        <v>0</v>
      </c>
      <c r="V2782" s="21">
        <v>0</v>
      </c>
      <c r="W2782" s="21">
        <v>0</v>
      </c>
      <c r="X2782" s="21">
        <v>0</v>
      </c>
      <c r="Y2782" s="21">
        <v>0</v>
      </c>
      <c r="Z2782" s="21">
        <v>0</v>
      </c>
      <c r="AA2782" s="21">
        <v>0</v>
      </c>
      <c r="AB2782" s="21">
        <v>0</v>
      </c>
      <c r="AC2782" s="21">
        <v>0</v>
      </c>
      <c r="AD2782" s="21">
        <v>0</v>
      </c>
      <c r="AE2782" s="21">
        <v>0</v>
      </c>
      <c r="AF2782" s="21">
        <v>0</v>
      </c>
      <c r="AG2782" s="21">
        <v>0</v>
      </c>
      <c r="AH2782" s="21">
        <v>0</v>
      </c>
      <c r="AI2782" s="21">
        <v>0</v>
      </c>
      <c r="AJ2782" s="21">
        <v>0</v>
      </c>
    </row>
    <row r="2783" spans="1:36" s="21" customFormat="1" x14ac:dyDescent="0.25">
      <c r="A2783" s="21" t="s">
        <v>2020</v>
      </c>
      <c r="B2783" s="21" t="s">
        <v>307</v>
      </c>
      <c r="D2783" s="21">
        <v>0.63500000000000001</v>
      </c>
      <c r="E2783" s="21">
        <v>1.82</v>
      </c>
      <c r="F2783" s="21">
        <v>2.1469999999999998</v>
      </c>
      <c r="G2783" s="21">
        <v>3.71</v>
      </c>
      <c r="H2783" s="21">
        <v>2.7509999999999999</v>
      </c>
      <c r="I2783" s="21">
        <v>2.5390000000000001</v>
      </c>
      <c r="J2783" s="21">
        <v>1.8779999999999999</v>
      </c>
      <c r="K2783" s="21">
        <v>1.68</v>
      </c>
      <c r="L2783" s="21">
        <v>1.5880000000000001</v>
      </c>
      <c r="M2783" s="21">
        <v>1.546</v>
      </c>
      <c r="N2783" s="21">
        <v>1.657</v>
      </c>
      <c r="O2783" s="21">
        <v>1.7509999999999999</v>
      </c>
      <c r="P2783" s="21">
        <v>1.8260000000000001</v>
      </c>
      <c r="Q2783" s="21">
        <v>1.877</v>
      </c>
      <c r="R2783" s="21">
        <v>1.9279999999999999</v>
      </c>
      <c r="S2783" s="21">
        <v>1.994</v>
      </c>
      <c r="T2783" s="21">
        <v>2.0419999999999998</v>
      </c>
      <c r="U2783" s="21">
        <v>2.0640000000000001</v>
      </c>
      <c r="V2783" s="21">
        <v>2.1040000000000001</v>
      </c>
      <c r="W2783" s="21">
        <v>2.1589999999999998</v>
      </c>
      <c r="X2783" s="21">
        <v>2.1779999999999999</v>
      </c>
      <c r="Y2783" s="21">
        <v>2.2370000000000001</v>
      </c>
      <c r="Z2783" s="21">
        <v>2.2069999999999999</v>
      </c>
      <c r="AA2783" s="21">
        <v>2.2229999999999999</v>
      </c>
      <c r="AB2783" s="21">
        <v>2.2269999999999999</v>
      </c>
      <c r="AC2783" s="21">
        <v>2.21</v>
      </c>
      <c r="AD2783" s="21">
        <v>2.2000000000000002</v>
      </c>
      <c r="AE2783" s="21">
        <v>2.206</v>
      </c>
      <c r="AF2783" s="21">
        <v>2.2069999999999999</v>
      </c>
      <c r="AG2783" s="21">
        <v>2.2440000000000002</v>
      </c>
      <c r="AH2783" s="21">
        <v>2.2909999999999999</v>
      </c>
      <c r="AI2783" s="21">
        <v>2.3199999999999998</v>
      </c>
      <c r="AJ2783" s="21">
        <v>2.379</v>
      </c>
    </row>
    <row r="2784" spans="1:36" s="21" customFormat="1" x14ac:dyDescent="0.25">
      <c r="A2784" s="21" t="s">
        <v>257</v>
      </c>
      <c r="B2784" s="21" t="s">
        <v>2207</v>
      </c>
      <c r="D2784" s="21">
        <v>3.1949999999999998</v>
      </c>
      <c r="E2784" s="21">
        <v>3.4940000000000002</v>
      </c>
      <c r="F2784" s="21">
        <v>3.0640000000000001</v>
      </c>
      <c r="G2784" s="21">
        <v>3.4159999999999999</v>
      </c>
      <c r="H2784" s="21">
        <v>3.7519999999999998</v>
      </c>
      <c r="I2784" s="21">
        <v>4.0140000000000002</v>
      </c>
      <c r="J2784" s="21">
        <v>3.9529999999999998</v>
      </c>
      <c r="K2784" s="21">
        <v>3.956</v>
      </c>
      <c r="L2784" s="21">
        <v>3.9649999999999999</v>
      </c>
      <c r="M2784" s="21">
        <v>3.976</v>
      </c>
      <c r="N2784" s="21">
        <v>3.9769999999999999</v>
      </c>
      <c r="O2784" s="21">
        <v>3.9670000000000001</v>
      </c>
      <c r="P2784" s="21">
        <v>3.964</v>
      </c>
      <c r="Q2784" s="21">
        <v>3.9670000000000001</v>
      </c>
      <c r="R2784" s="21">
        <v>3.9830000000000001</v>
      </c>
      <c r="S2784" s="21">
        <v>4.0069999999999997</v>
      </c>
      <c r="T2784" s="21">
        <v>4.0350000000000001</v>
      </c>
      <c r="U2784" s="21">
        <v>4.0640000000000001</v>
      </c>
      <c r="V2784" s="21">
        <v>4.0910000000000002</v>
      </c>
      <c r="W2784" s="21">
        <v>4.1230000000000002</v>
      </c>
      <c r="X2784" s="21">
        <v>4.1630000000000003</v>
      </c>
      <c r="Y2784" s="21">
        <v>4.202</v>
      </c>
      <c r="Z2784" s="21">
        <v>4.2249999999999996</v>
      </c>
      <c r="AA2784" s="21">
        <v>4.2510000000000003</v>
      </c>
      <c r="AB2784" s="21">
        <v>4.2889999999999997</v>
      </c>
      <c r="AC2784" s="21">
        <v>4.3170000000000002</v>
      </c>
      <c r="AD2784" s="21">
        <v>4.3419999999999996</v>
      </c>
      <c r="AE2784" s="21">
        <v>4.3719999999999999</v>
      </c>
      <c r="AF2784" s="21">
        <v>4.4039999999999999</v>
      </c>
      <c r="AG2784" s="21">
        <v>4.4400000000000004</v>
      </c>
      <c r="AH2784" s="21">
        <v>4.4729999999999999</v>
      </c>
      <c r="AI2784" s="21">
        <v>4.5090000000000003</v>
      </c>
      <c r="AJ2784" s="21">
        <v>4.5549999999999997</v>
      </c>
    </row>
    <row r="2785" spans="1:36" s="21" customFormat="1" x14ac:dyDescent="0.25">
      <c r="A2785" s="21" t="s">
        <v>2438</v>
      </c>
      <c r="B2785" s="21" t="s">
        <v>2208</v>
      </c>
      <c r="D2785" s="21">
        <v>0.82399999999999995</v>
      </c>
      <c r="E2785" s="21">
        <v>1.143</v>
      </c>
      <c r="F2785" s="21">
        <v>1.046</v>
      </c>
      <c r="G2785" s="21">
        <v>1.0129999999999999</v>
      </c>
      <c r="H2785" s="21">
        <v>0.6</v>
      </c>
      <c r="I2785" s="21">
        <v>2.419</v>
      </c>
      <c r="J2785" s="21">
        <v>2.3889999999999998</v>
      </c>
      <c r="K2785" s="21">
        <v>2.3639999999999999</v>
      </c>
      <c r="L2785" s="21">
        <v>2.3159999999999998</v>
      </c>
      <c r="M2785" s="21">
        <v>2.2639999999999998</v>
      </c>
      <c r="N2785" s="21">
        <v>2.2080000000000002</v>
      </c>
      <c r="O2785" s="21">
        <v>2.1629999999999998</v>
      </c>
      <c r="P2785" s="21">
        <v>2.1190000000000002</v>
      </c>
      <c r="Q2785" s="21">
        <v>2.093</v>
      </c>
      <c r="R2785" s="21">
        <v>2.0619999999999998</v>
      </c>
      <c r="S2785" s="21">
        <v>2.0350000000000001</v>
      </c>
      <c r="T2785" s="21">
        <v>2.024</v>
      </c>
      <c r="U2785" s="21">
        <v>2.0169999999999999</v>
      </c>
      <c r="V2785" s="21">
        <v>2.0099999999999998</v>
      </c>
      <c r="W2785" s="21">
        <v>2.0059999999999998</v>
      </c>
      <c r="X2785" s="21">
        <v>2.0049999999999999</v>
      </c>
      <c r="Y2785" s="21">
        <v>2.012</v>
      </c>
      <c r="Z2785" s="21">
        <v>1.9970000000000001</v>
      </c>
      <c r="AA2785" s="21">
        <v>1.982</v>
      </c>
      <c r="AB2785" s="21">
        <v>1.978</v>
      </c>
      <c r="AC2785" s="21">
        <v>1.9590000000000001</v>
      </c>
      <c r="AD2785" s="21">
        <v>1.94</v>
      </c>
      <c r="AE2785" s="21">
        <v>1.9339999999999999</v>
      </c>
      <c r="AF2785" s="21">
        <v>1.923</v>
      </c>
      <c r="AG2785" s="21">
        <v>1.9139999999999999</v>
      </c>
      <c r="AH2785" s="21">
        <v>1.9039999999999999</v>
      </c>
      <c r="AI2785" s="21">
        <v>1.899</v>
      </c>
      <c r="AJ2785" s="21">
        <v>1.8939999999999999</v>
      </c>
    </row>
    <row r="2786" spans="1:36" s="21" customFormat="1" x14ac:dyDescent="0.25">
      <c r="A2786" s="21" t="s">
        <v>2209</v>
      </c>
      <c r="B2786" s="21" t="s">
        <v>2209</v>
      </c>
      <c r="D2786" s="21">
        <v>0</v>
      </c>
      <c r="E2786" s="21">
        <v>0</v>
      </c>
      <c r="F2786" s="21">
        <v>0</v>
      </c>
      <c r="G2786" s="21">
        <v>0</v>
      </c>
      <c r="H2786" s="21">
        <v>0</v>
      </c>
      <c r="I2786" s="21">
        <v>0</v>
      </c>
      <c r="J2786" s="21">
        <v>0</v>
      </c>
      <c r="K2786" s="21">
        <v>0</v>
      </c>
      <c r="L2786" s="21">
        <v>0</v>
      </c>
      <c r="M2786" s="21">
        <v>0</v>
      </c>
      <c r="N2786" s="21">
        <v>0</v>
      </c>
      <c r="O2786" s="21">
        <v>0</v>
      </c>
      <c r="P2786" s="21">
        <v>0</v>
      </c>
      <c r="Q2786" s="21">
        <v>0</v>
      </c>
      <c r="R2786" s="21">
        <v>0</v>
      </c>
      <c r="S2786" s="21">
        <v>0</v>
      </c>
      <c r="T2786" s="21">
        <v>0</v>
      </c>
      <c r="U2786" s="21">
        <v>0</v>
      </c>
      <c r="V2786" s="21">
        <v>0</v>
      </c>
      <c r="W2786" s="21">
        <v>0</v>
      </c>
      <c r="X2786" s="21">
        <v>0</v>
      </c>
      <c r="Y2786" s="21">
        <v>0</v>
      </c>
      <c r="Z2786" s="21">
        <v>0</v>
      </c>
      <c r="AA2786" s="21">
        <v>0</v>
      </c>
      <c r="AB2786" s="21">
        <v>0</v>
      </c>
      <c r="AC2786" s="21">
        <v>0</v>
      </c>
      <c r="AD2786" s="21">
        <v>0</v>
      </c>
      <c r="AE2786" s="21">
        <v>0</v>
      </c>
      <c r="AF2786" s="21">
        <v>0</v>
      </c>
      <c r="AG2786" s="21">
        <v>0</v>
      </c>
      <c r="AH2786" s="21">
        <v>0</v>
      </c>
      <c r="AI2786" s="21">
        <v>0</v>
      </c>
      <c r="AJ2786" s="21">
        <v>0</v>
      </c>
    </row>
    <row r="2787" spans="1:36" s="21" customFormat="1" x14ac:dyDescent="0.25">
      <c r="A2787" s="21" t="s">
        <v>2210</v>
      </c>
      <c r="B2787" s="21" t="s">
        <v>2210</v>
      </c>
      <c r="D2787" s="21">
        <v>0</v>
      </c>
      <c r="E2787" s="21">
        <v>0</v>
      </c>
      <c r="F2787" s="21">
        <v>0</v>
      </c>
      <c r="G2787" s="21">
        <v>0</v>
      </c>
      <c r="H2787" s="21">
        <v>0</v>
      </c>
      <c r="I2787" s="21">
        <v>0</v>
      </c>
      <c r="J2787" s="21">
        <v>0</v>
      </c>
      <c r="K2787" s="21">
        <v>0</v>
      </c>
      <c r="L2787" s="21">
        <v>0</v>
      </c>
      <c r="M2787" s="21">
        <v>0</v>
      </c>
      <c r="N2787" s="21">
        <v>0</v>
      </c>
      <c r="O2787" s="21">
        <v>0</v>
      </c>
      <c r="P2787" s="21">
        <v>0</v>
      </c>
      <c r="Q2787" s="21">
        <v>0</v>
      </c>
      <c r="R2787" s="21">
        <v>0</v>
      </c>
      <c r="S2787" s="21">
        <v>0</v>
      </c>
      <c r="T2787" s="21">
        <v>0</v>
      </c>
      <c r="U2787" s="21">
        <v>0</v>
      </c>
      <c r="V2787" s="21">
        <v>0</v>
      </c>
      <c r="W2787" s="21">
        <v>0</v>
      </c>
      <c r="X2787" s="21">
        <v>0</v>
      </c>
      <c r="Y2787" s="21">
        <v>0</v>
      </c>
      <c r="Z2787" s="21">
        <v>0</v>
      </c>
      <c r="AA2787" s="21">
        <v>0</v>
      </c>
      <c r="AB2787" s="21">
        <v>0</v>
      </c>
      <c r="AC2787" s="21">
        <v>0</v>
      </c>
      <c r="AD2787" s="21">
        <v>0</v>
      </c>
      <c r="AE2787" s="21">
        <v>0</v>
      </c>
      <c r="AF2787" s="21">
        <v>0</v>
      </c>
      <c r="AG2787" s="21">
        <v>0</v>
      </c>
      <c r="AH2787" s="21">
        <v>0</v>
      </c>
      <c r="AI2787" s="21">
        <v>0</v>
      </c>
      <c r="AJ2787" s="21">
        <v>0</v>
      </c>
    </row>
    <row r="2788" spans="1:36" s="21" customFormat="1" x14ac:dyDescent="0.25">
      <c r="A2788" s="21" t="s">
        <v>2212</v>
      </c>
      <c r="B2788" s="21" t="s">
        <v>2212</v>
      </c>
      <c r="D2788" s="21">
        <v>316.13299999999998</v>
      </c>
      <c r="E2788" s="21">
        <v>344.83199999999999</v>
      </c>
      <c r="F2788" s="21">
        <v>307.47899999999998</v>
      </c>
      <c r="G2788" s="21">
        <v>328.60199999999998</v>
      </c>
      <c r="H2788" s="21">
        <v>357.19499999999999</v>
      </c>
      <c r="I2788" s="21">
        <v>386.25900000000001</v>
      </c>
      <c r="J2788" s="21">
        <v>387.09300000000002</v>
      </c>
      <c r="K2788" s="21">
        <v>387.09100000000001</v>
      </c>
      <c r="L2788" s="21">
        <v>386.38200000000001</v>
      </c>
      <c r="M2788" s="21">
        <v>385.03100000000001</v>
      </c>
      <c r="N2788" s="21">
        <v>385.18099999999998</v>
      </c>
      <c r="O2788" s="21">
        <v>384.47500000000002</v>
      </c>
      <c r="P2788" s="21">
        <v>384.471</v>
      </c>
      <c r="Q2788" s="21">
        <v>385.274</v>
      </c>
      <c r="R2788" s="21">
        <v>387.26100000000002</v>
      </c>
      <c r="S2788" s="21">
        <v>389.50099999999998</v>
      </c>
      <c r="T2788" s="21">
        <v>392.70499999999998</v>
      </c>
      <c r="U2788" s="21">
        <v>396.69200000000001</v>
      </c>
      <c r="V2788" s="21">
        <v>400.76100000000002</v>
      </c>
      <c r="W2788" s="21">
        <v>405.43099999999998</v>
      </c>
      <c r="X2788" s="21">
        <v>410.10899999999998</v>
      </c>
      <c r="Y2788" s="21">
        <v>414.85199999999998</v>
      </c>
      <c r="Z2788" s="21">
        <v>418.76</v>
      </c>
      <c r="AA2788" s="21">
        <v>422.80099999999999</v>
      </c>
      <c r="AB2788" s="21">
        <v>427.58199999999999</v>
      </c>
      <c r="AC2788" s="21">
        <v>431.95699999999999</v>
      </c>
      <c r="AD2788" s="21">
        <v>436.28100000000001</v>
      </c>
      <c r="AE2788" s="21">
        <v>440.61099999999999</v>
      </c>
      <c r="AF2788" s="21">
        <v>445.31299999999999</v>
      </c>
      <c r="AG2788" s="21">
        <v>449.84699999999998</v>
      </c>
      <c r="AH2788" s="21">
        <v>453.82900000000001</v>
      </c>
      <c r="AI2788" s="21">
        <v>458.39</v>
      </c>
      <c r="AJ2788" s="21">
        <v>463.65199999999999</v>
      </c>
    </row>
    <row r="2789" spans="1:36" x14ac:dyDescent="0.25">
      <c r="A2789" s="17"/>
    </row>
    <row r="2790" spans="1:36" x14ac:dyDescent="0.25">
      <c r="A2790" s="17"/>
      <c r="B2790" s="226" t="s">
        <v>2213</v>
      </c>
    </row>
    <row r="2791" spans="1:36" x14ac:dyDescent="0.25">
      <c r="A2791" s="17"/>
      <c r="B2791" s="226" t="s">
        <v>240</v>
      </c>
      <c r="D2791" s="226">
        <v>0.153</v>
      </c>
      <c r="E2791" s="226">
        <v>0.16600000000000001</v>
      </c>
      <c r="F2791" s="226">
        <v>0.16700000000000001</v>
      </c>
      <c r="G2791" s="226">
        <v>0.16</v>
      </c>
      <c r="H2791" s="226">
        <v>0.16</v>
      </c>
      <c r="I2791" s="226">
        <v>0.16200000000000001</v>
      </c>
      <c r="J2791" s="226">
        <v>0.16300000000000001</v>
      </c>
      <c r="K2791" s="226">
        <v>0.16200000000000001</v>
      </c>
      <c r="L2791" s="226">
        <v>0.161</v>
      </c>
      <c r="M2791" s="226">
        <v>0.161</v>
      </c>
      <c r="N2791" s="226">
        <v>0.159</v>
      </c>
      <c r="O2791" s="226">
        <v>0.158</v>
      </c>
      <c r="P2791" s="226">
        <v>0.157</v>
      </c>
      <c r="Q2791" s="226">
        <v>0.156</v>
      </c>
      <c r="R2791" s="226">
        <v>0.155</v>
      </c>
      <c r="S2791" s="226">
        <v>0.153</v>
      </c>
      <c r="T2791" s="226">
        <v>0.152</v>
      </c>
      <c r="U2791" s="226">
        <v>0.151</v>
      </c>
      <c r="V2791" s="226">
        <v>0.15</v>
      </c>
      <c r="W2791" s="226">
        <v>0.14899999999999999</v>
      </c>
      <c r="X2791" s="226">
        <v>0.14799999999999999</v>
      </c>
      <c r="Y2791" s="226">
        <v>0.14799999999999999</v>
      </c>
      <c r="Z2791" s="226">
        <v>0.14699999999999999</v>
      </c>
      <c r="AA2791" s="226">
        <v>0.14599999999999999</v>
      </c>
      <c r="AB2791" s="226">
        <v>0.14399999999999999</v>
      </c>
      <c r="AC2791" s="226">
        <v>0.14299999999999999</v>
      </c>
      <c r="AD2791" s="226">
        <v>0.14199999999999999</v>
      </c>
      <c r="AE2791" s="226">
        <v>0.14099999999999999</v>
      </c>
      <c r="AF2791" s="226">
        <v>0.14000000000000001</v>
      </c>
      <c r="AG2791" s="226">
        <v>0.13900000000000001</v>
      </c>
      <c r="AH2791" s="226">
        <v>0.13800000000000001</v>
      </c>
      <c r="AI2791" s="226">
        <v>0.13600000000000001</v>
      </c>
      <c r="AJ2791" s="226">
        <v>0.13500000000000001</v>
      </c>
    </row>
    <row r="2792" spans="1:36" x14ac:dyDescent="0.25">
      <c r="A2792" s="17"/>
      <c r="B2792" s="226" t="s">
        <v>2204</v>
      </c>
      <c r="D2792" s="226">
        <v>0.129</v>
      </c>
      <c r="E2792" s="226">
        <v>0.13400000000000001</v>
      </c>
      <c r="F2792" s="226">
        <v>0.13900000000000001</v>
      </c>
      <c r="G2792" s="226">
        <v>0.11600000000000001</v>
      </c>
      <c r="H2792" s="226">
        <v>0.11700000000000001</v>
      </c>
      <c r="I2792" s="226">
        <v>0.11899999999999999</v>
      </c>
      <c r="J2792" s="226">
        <v>0.121</v>
      </c>
      <c r="K2792" s="226">
        <v>0.121</v>
      </c>
      <c r="L2792" s="226">
        <v>0.121</v>
      </c>
      <c r="M2792" s="226">
        <v>0.12</v>
      </c>
      <c r="N2792" s="226">
        <v>0.11799999999999999</v>
      </c>
      <c r="O2792" s="226">
        <v>0.11700000000000001</v>
      </c>
      <c r="P2792" s="226">
        <v>0.11600000000000001</v>
      </c>
      <c r="Q2792" s="226">
        <v>0.114</v>
      </c>
      <c r="R2792" s="226">
        <v>0.113</v>
      </c>
      <c r="S2792" s="226">
        <v>0.112</v>
      </c>
      <c r="T2792" s="226">
        <v>0.111</v>
      </c>
      <c r="U2792" s="226">
        <v>0.111</v>
      </c>
      <c r="V2792" s="226">
        <v>0.11</v>
      </c>
      <c r="W2792" s="226">
        <v>0.11</v>
      </c>
      <c r="X2792" s="226">
        <v>0.109</v>
      </c>
      <c r="Y2792" s="226">
        <v>0.109</v>
      </c>
      <c r="Z2792" s="226">
        <v>0.109</v>
      </c>
      <c r="AA2792" s="226">
        <v>0.108</v>
      </c>
      <c r="AB2792" s="226">
        <v>0.107</v>
      </c>
      <c r="AC2792" s="226">
        <v>0.107</v>
      </c>
      <c r="AD2792" s="226">
        <v>0.106</v>
      </c>
      <c r="AE2792" s="226">
        <v>0.106</v>
      </c>
      <c r="AF2792" s="226">
        <v>0.105</v>
      </c>
      <c r="AG2792" s="226">
        <v>0.105</v>
      </c>
      <c r="AH2792" s="226">
        <v>0.104</v>
      </c>
      <c r="AI2792" s="226">
        <v>0.104</v>
      </c>
      <c r="AJ2792" s="226">
        <v>0.10299999999999999</v>
      </c>
    </row>
    <row r="2793" spans="1:36" x14ac:dyDescent="0.25">
      <c r="A2793" s="17"/>
      <c r="B2793" s="226" t="s">
        <v>2205</v>
      </c>
      <c r="D2793" s="226">
        <v>0.03</v>
      </c>
      <c r="E2793" s="226">
        <v>0.03</v>
      </c>
      <c r="F2793" s="226">
        <v>2.9000000000000001E-2</v>
      </c>
      <c r="G2793" s="226">
        <v>2.8000000000000001E-2</v>
      </c>
      <c r="H2793" s="226">
        <v>2.8000000000000001E-2</v>
      </c>
      <c r="I2793" s="226">
        <v>2.9000000000000001E-2</v>
      </c>
      <c r="J2793" s="226">
        <v>2.9000000000000001E-2</v>
      </c>
      <c r="K2793" s="226">
        <v>2.9000000000000001E-2</v>
      </c>
      <c r="L2793" s="226">
        <v>2.9000000000000001E-2</v>
      </c>
      <c r="M2793" s="226">
        <v>2.9000000000000001E-2</v>
      </c>
      <c r="N2793" s="226">
        <v>2.9000000000000001E-2</v>
      </c>
      <c r="O2793" s="226">
        <v>2.9000000000000001E-2</v>
      </c>
      <c r="P2793" s="226">
        <v>2.9000000000000001E-2</v>
      </c>
      <c r="Q2793" s="226">
        <v>2.9000000000000001E-2</v>
      </c>
      <c r="R2793" s="226">
        <v>2.9000000000000001E-2</v>
      </c>
      <c r="S2793" s="226">
        <v>2.9000000000000001E-2</v>
      </c>
      <c r="T2793" s="226">
        <v>2.9000000000000001E-2</v>
      </c>
      <c r="U2793" s="226">
        <v>0.03</v>
      </c>
      <c r="V2793" s="226">
        <v>0.03</v>
      </c>
      <c r="W2793" s="226">
        <v>0.03</v>
      </c>
      <c r="X2793" s="226">
        <v>0.03</v>
      </c>
      <c r="Y2793" s="226">
        <v>0.03</v>
      </c>
      <c r="Z2793" s="226">
        <v>0.03</v>
      </c>
      <c r="AA2793" s="226">
        <v>0.03</v>
      </c>
      <c r="AB2793" s="226">
        <v>0.03</v>
      </c>
      <c r="AC2793" s="226">
        <v>0.03</v>
      </c>
      <c r="AD2793" s="226">
        <v>0.03</v>
      </c>
      <c r="AE2793" s="226">
        <v>0.03</v>
      </c>
      <c r="AF2793" s="226">
        <v>0.03</v>
      </c>
      <c r="AG2793" s="226">
        <v>0.03</v>
      </c>
      <c r="AH2793" s="226">
        <v>0.03</v>
      </c>
      <c r="AI2793" s="226">
        <v>0.03</v>
      </c>
      <c r="AJ2793" s="226">
        <v>0.03</v>
      </c>
    </row>
    <row r="2794" spans="1:36" x14ac:dyDescent="0.25">
      <c r="A2794" s="17"/>
      <c r="B2794" s="226" t="s">
        <v>2228</v>
      </c>
      <c r="D2794" s="226">
        <v>0</v>
      </c>
      <c r="E2794" s="226">
        <v>0</v>
      </c>
      <c r="F2794" s="226">
        <v>0</v>
      </c>
      <c r="G2794" s="226">
        <v>0</v>
      </c>
      <c r="H2794" s="226">
        <v>0</v>
      </c>
      <c r="I2794" s="226">
        <v>0</v>
      </c>
      <c r="J2794" s="226">
        <v>0</v>
      </c>
      <c r="K2794" s="226">
        <v>0</v>
      </c>
      <c r="L2794" s="226">
        <v>0</v>
      </c>
      <c r="M2794" s="226">
        <v>0</v>
      </c>
      <c r="N2794" s="226">
        <v>0</v>
      </c>
      <c r="O2794" s="226">
        <v>0</v>
      </c>
      <c r="P2794" s="226">
        <v>0</v>
      </c>
      <c r="Q2794" s="226">
        <v>0</v>
      </c>
      <c r="R2794" s="226">
        <v>0</v>
      </c>
      <c r="S2794" s="226">
        <v>0</v>
      </c>
      <c r="T2794" s="226">
        <v>0</v>
      </c>
      <c r="U2794" s="226">
        <v>0</v>
      </c>
      <c r="V2794" s="226">
        <v>0</v>
      </c>
      <c r="W2794" s="226">
        <v>0</v>
      </c>
      <c r="X2794" s="226">
        <v>0</v>
      </c>
      <c r="Y2794" s="226">
        <v>0</v>
      </c>
      <c r="Z2794" s="226">
        <v>0</v>
      </c>
      <c r="AA2794" s="226">
        <v>0</v>
      </c>
      <c r="AB2794" s="226">
        <v>0</v>
      </c>
      <c r="AC2794" s="226">
        <v>0</v>
      </c>
      <c r="AD2794" s="226">
        <v>0</v>
      </c>
      <c r="AE2794" s="226">
        <v>0</v>
      </c>
      <c r="AF2794" s="226">
        <v>0</v>
      </c>
      <c r="AG2794" s="226">
        <v>0</v>
      </c>
      <c r="AH2794" s="226">
        <v>0</v>
      </c>
      <c r="AI2794" s="226">
        <v>0</v>
      </c>
      <c r="AJ2794" s="226">
        <v>0</v>
      </c>
    </row>
    <row r="2795" spans="1:36" x14ac:dyDescent="0.25">
      <c r="A2795" s="17"/>
      <c r="B2795" s="226" t="s">
        <v>307</v>
      </c>
      <c r="D2795" s="226">
        <v>1E-3</v>
      </c>
      <c r="E2795" s="226">
        <v>2E-3</v>
      </c>
      <c r="F2795" s="226">
        <v>2E-3</v>
      </c>
      <c r="G2795" s="226">
        <v>4.0000000000000001E-3</v>
      </c>
      <c r="H2795" s="226">
        <v>2E-3</v>
      </c>
      <c r="I2795" s="226">
        <v>2E-3</v>
      </c>
      <c r="J2795" s="226">
        <v>2E-3</v>
      </c>
      <c r="K2795" s="226">
        <v>1E-3</v>
      </c>
      <c r="L2795" s="226">
        <v>1E-3</v>
      </c>
      <c r="M2795" s="226">
        <v>1E-3</v>
      </c>
      <c r="N2795" s="226">
        <v>1E-3</v>
      </c>
      <c r="O2795" s="226">
        <v>1E-3</v>
      </c>
      <c r="P2795" s="226">
        <v>1E-3</v>
      </c>
      <c r="Q2795" s="226">
        <v>1E-3</v>
      </c>
      <c r="R2795" s="226">
        <v>2E-3</v>
      </c>
      <c r="S2795" s="226">
        <v>2E-3</v>
      </c>
      <c r="T2795" s="226">
        <v>2E-3</v>
      </c>
      <c r="U2795" s="226">
        <v>2E-3</v>
      </c>
      <c r="V2795" s="226">
        <v>2E-3</v>
      </c>
      <c r="W2795" s="226">
        <v>2E-3</v>
      </c>
      <c r="X2795" s="226">
        <v>2E-3</v>
      </c>
      <c r="Y2795" s="226">
        <v>2E-3</v>
      </c>
      <c r="Z2795" s="226">
        <v>2E-3</v>
      </c>
      <c r="AA2795" s="226">
        <v>2E-3</v>
      </c>
      <c r="AB2795" s="226">
        <v>1E-3</v>
      </c>
      <c r="AC2795" s="226">
        <v>1E-3</v>
      </c>
      <c r="AD2795" s="226">
        <v>1E-3</v>
      </c>
      <c r="AE2795" s="226">
        <v>1E-3</v>
      </c>
      <c r="AF2795" s="226">
        <v>1E-3</v>
      </c>
      <c r="AG2795" s="226">
        <v>1E-3</v>
      </c>
      <c r="AH2795" s="226">
        <v>1E-3</v>
      </c>
      <c r="AI2795" s="226">
        <v>1E-3</v>
      </c>
      <c r="AJ2795" s="226">
        <v>1E-3</v>
      </c>
    </row>
    <row r="2796" spans="1:36" x14ac:dyDescent="0.25">
      <c r="A2796" s="17"/>
      <c r="B2796" s="226" t="s">
        <v>2207</v>
      </c>
      <c r="D2796" s="226">
        <v>3.0000000000000001E-3</v>
      </c>
      <c r="E2796" s="226">
        <v>3.0000000000000001E-3</v>
      </c>
      <c r="F2796" s="226">
        <v>3.0000000000000001E-3</v>
      </c>
      <c r="G2796" s="226">
        <v>3.0000000000000001E-3</v>
      </c>
      <c r="H2796" s="226">
        <v>3.0000000000000001E-3</v>
      </c>
      <c r="I2796" s="226">
        <v>3.0000000000000001E-3</v>
      </c>
      <c r="J2796" s="226">
        <v>3.0000000000000001E-3</v>
      </c>
      <c r="K2796" s="226">
        <v>3.0000000000000001E-3</v>
      </c>
      <c r="L2796" s="226">
        <v>3.0000000000000001E-3</v>
      </c>
      <c r="M2796" s="226">
        <v>3.0000000000000001E-3</v>
      </c>
      <c r="N2796" s="226">
        <v>3.0000000000000001E-3</v>
      </c>
      <c r="O2796" s="226">
        <v>3.0000000000000001E-3</v>
      </c>
      <c r="P2796" s="226">
        <v>3.0000000000000001E-3</v>
      </c>
      <c r="Q2796" s="226">
        <v>3.0000000000000001E-3</v>
      </c>
      <c r="R2796" s="226">
        <v>3.0000000000000001E-3</v>
      </c>
      <c r="S2796" s="226">
        <v>3.0000000000000001E-3</v>
      </c>
      <c r="T2796" s="226">
        <v>3.0000000000000001E-3</v>
      </c>
      <c r="U2796" s="226">
        <v>3.0000000000000001E-3</v>
      </c>
      <c r="V2796" s="226">
        <v>3.0000000000000001E-3</v>
      </c>
      <c r="W2796" s="226">
        <v>3.0000000000000001E-3</v>
      </c>
      <c r="X2796" s="226">
        <v>3.0000000000000001E-3</v>
      </c>
      <c r="Y2796" s="226">
        <v>3.0000000000000001E-3</v>
      </c>
      <c r="Z2796" s="226">
        <v>3.0000000000000001E-3</v>
      </c>
      <c r="AA2796" s="226">
        <v>3.0000000000000001E-3</v>
      </c>
      <c r="AB2796" s="226">
        <v>3.0000000000000001E-3</v>
      </c>
      <c r="AC2796" s="226">
        <v>3.0000000000000001E-3</v>
      </c>
      <c r="AD2796" s="226">
        <v>3.0000000000000001E-3</v>
      </c>
      <c r="AE2796" s="226">
        <v>3.0000000000000001E-3</v>
      </c>
      <c r="AF2796" s="226">
        <v>3.0000000000000001E-3</v>
      </c>
      <c r="AG2796" s="226">
        <v>3.0000000000000001E-3</v>
      </c>
      <c r="AH2796" s="226">
        <v>3.0000000000000001E-3</v>
      </c>
      <c r="AI2796" s="226">
        <v>3.0000000000000001E-3</v>
      </c>
      <c r="AJ2796" s="226">
        <v>3.0000000000000001E-3</v>
      </c>
    </row>
    <row r="2797" spans="1:36" x14ac:dyDescent="0.25">
      <c r="A2797" s="17"/>
      <c r="B2797" s="226" t="s">
        <v>2208</v>
      </c>
      <c r="D2797" s="226">
        <v>1E-3</v>
      </c>
      <c r="E2797" s="226">
        <v>1E-3</v>
      </c>
      <c r="F2797" s="226">
        <v>1E-3</v>
      </c>
      <c r="G2797" s="226">
        <v>1E-3</v>
      </c>
      <c r="H2797" s="226">
        <v>1E-3</v>
      </c>
      <c r="I2797" s="226">
        <v>2E-3</v>
      </c>
      <c r="J2797" s="226">
        <v>2E-3</v>
      </c>
      <c r="K2797" s="226">
        <v>2E-3</v>
      </c>
      <c r="L2797" s="226">
        <v>2E-3</v>
      </c>
      <c r="M2797" s="226">
        <v>2E-3</v>
      </c>
      <c r="N2797" s="226">
        <v>2E-3</v>
      </c>
      <c r="O2797" s="226">
        <v>2E-3</v>
      </c>
      <c r="P2797" s="226">
        <v>2E-3</v>
      </c>
      <c r="Q2797" s="226">
        <v>2E-3</v>
      </c>
      <c r="R2797" s="226">
        <v>2E-3</v>
      </c>
      <c r="S2797" s="226">
        <v>2E-3</v>
      </c>
      <c r="T2797" s="226">
        <v>2E-3</v>
      </c>
      <c r="U2797" s="226">
        <v>2E-3</v>
      </c>
      <c r="V2797" s="226">
        <v>1E-3</v>
      </c>
      <c r="W2797" s="226">
        <v>1E-3</v>
      </c>
      <c r="X2797" s="226">
        <v>1E-3</v>
      </c>
      <c r="Y2797" s="226">
        <v>1E-3</v>
      </c>
      <c r="Z2797" s="226">
        <v>1E-3</v>
      </c>
      <c r="AA2797" s="226">
        <v>1E-3</v>
      </c>
      <c r="AB2797" s="226">
        <v>1E-3</v>
      </c>
      <c r="AC2797" s="226">
        <v>1E-3</v>
      </c>
      <c r="AD2797" s="226">
        <v>1E-3</v>
      </c>
      <c r="AE2797" s="226">
        <v>1E-3</v>
      </c>
      <c r="AF2797" s="226">
        <v>1E-3</v>
      </c>
      <c r="AG2797" s="226">
        <v>1E-3</v>
      </c>
      <c r="AH2797" s="226">
        <v>1E-3</v>
      </c>
      <c r="AI2797" s="226">
        <v>1E-3</v>
      </c>
      <c r="AJ2797" s="226">
        <v>1E-3</v>
      </c>
    </row>
    <row r="2798" spans="1:36" x14ac:dyDescent="0.25">
      <c r="A2798" s="17"/>
      <c r="B2798" s="226" t="s">
        <v>2209</v>
      </c>
      <c r="D2798" s="226">
        <v>0</v>
      </c>
      <c r="E2798" s="226">
        <v>0</v>
      </c>
      <c r="F2798" s="226">
        <v>0</v>
      </c>
      <c r="G2798" s="226">
        <v>0</v>
      </c>
      <c r="H2798" s="226">
        <v>0</v>
      </c>
      <c r="I2798" s="226">
        <v>0</v>
      </c>
      <c r="J2798" s="226">
        <v>0</v>
      </c>
      <c r="K2798" s="226">
        <v>0</v>
      </c>
      <c r="L2798" s="226">
        <v>0</v>
      </c>
      <c r="M2798" s="226">
        <v>0</v>
      </c>
      <c r="N2798" s="226">
        <v>0</v>
      </c>
      <c r="O2798" s="226">
        <v>0</v>
      </c>
      <c r="P2798" s="226">
        <v>0</v>
      </c>
      <c r="Q2798" s="226">
        <v>0</v>
      </c>
      <c r="R2798" s="226">
        <v>0</v>
      </c>
      <c r="S2798" s="226">
        <v>0</v>
      </c>
      <c r="T2798" s="226">
        <v>0</v>
      </c>
      <c r="U2798" s="226">
        <v>0</v>
      </c>
      <c r="V2798" s="226">
        <v>0</v>
      </c>
      <c r="W2798" s="226">
        <v>0</v>
      </c>
      <c r="X2798" s="226">
        <v>0</v>
      </c>
      <c r="Y2798" s="226">
        <v>0</v>
      </c>
      <c r="Z2798" s="226">
        <v>0</v>
      </c>
      <c r="AA2798" s="226">
        <v>0</v>
      </c>
      <c r="AB2798" s="226">
        <v>0</v>
      </c>
      <c r="AC2798" s="226">
        <v>0</v>
      </c>
      <c r="AD2798" s="226">
        <v>0</v>
      </c>
      <c r="AE2798" s="226">
        <v>0</v>
      </c>
      <c r="AF2798" s="226">
        <v>0</v>
      </c>
      <c r="AG2798" s="226">
        <v>0</v>
      </c>
      <c r="AH2798" s="226">
        <v>0</v>
      </c>
      <c r="AI2798" s="226">
        <v>0</v>
      </c>
      <c r="AJ2798" s="226">
        <v>0</v>
      </c>
    </row>
    <row r="2799" spans="1:36" x14ac:dyDescent="0.25">
      <c r="A2799" s="17"/>
      <c r="B2799" s="226" t="s">
        <v>2210</v>
      </c>
      <c r="D2799" s="226">
        <v>0</v>
      </c>
      <c r="E2799" s="226">
        <v>0</v>
      </c>
      <c r="F2799" s="226">
        <v>0</v>
      </c>
      <c r="G2799" s="226">
        <v>0</v>
      </c>
      <c r="H2799" s="226">
        <v>0</v>
      </c>
      <c r="I2799" s="226">
        <v>0</v>
      </c>
      <c r="J2799" s="226">
        <v>0</v>
      </c>
      <c r="K2799" s="226">
        <v>0</v>
      </c>
      <c r="L2799" s="226">
        <v>0</v>
      </c>
      <c r="M2799" s="226">
        <v>0</v>
      </c>
      <c r="N2799" s="226">
        <v>0</v>
      </c>
      <c r="O2799" s="226">
        <v>0</v>
      </c>
      <c r="P2799" s="226">
        <v>0</v>
      </c>
      <c r="Q2799" s="226">
        <v>0</v>
      </c>
      <c r="R2799" s="226">
        <v>0</v>
      </c>
      <c r="S2799" s="226">
        <v>0</v>
      </c>
      <c r="T2799" s="226">
        <v>0</v>
      </c>
      <c r="U2799" s="226">
        <v>0</v>
      </c>
      <c r="V2799" s="226">
        <v>0</v>
      </c>
      <c r="W2799" s="226">
        <v>0</v>
      </c>
      <c r="X2799" s="226">
        <v>0</v>
      </c>
      <c r="Y2799" s="226">
        <v>0</v>
      </c>
      <c r="Z2799" s="226">
        <v>0</v>
      </c>
      <c r="AA2799" s="226">
        <v>0</v>
      </c>
      <c r="AB2799" s="226">
        <v>0</v>
      </c>
      <c r="AC2799" s="226">
        <v>0</v>
      </c>
      <c r="AD2799" s="226">
        <v>0</v>
      </c>
      <c r="AE2799" s="226">
        <v>0</v>
      </c>
      <c r="AF2799" s="226">
        <v>0</v>
      </c>
      <c r="AG2799" s="226">
        <v>0</v>
      </c>
      <c r="AH2799" s="226">
        <v>0</v>
      </c>
      <c r="AI2799" s="226">
        <v>0</v>
      </c>
      <c r="AJ2799" s="226">
        <v>0</v>
      </c>
    </row>
    <row r="2800" spans="1:36" x14ac:dyDescent="0.25">
      <c r="A2800" s="17"/>
    </row>
    <row r="2801" spans="1:36" x14ac:dyDescent="0.25">
      <c r="A2801" s="17"/>
      <c r="B2801" s="226" t="s">
        <v>2273</v>
      </c>
    </row>
    <row r="2802" spans="1:36" x14ac:dyDescent="0.25">
      <c r="A2802" s="17"/>
    </row>
    <row r="2803" spans="1:36" x14ac:dyDescent="0.25">
      <c r="A2803" s="17"/>
      <c r="B2803" s="226" t="s">
        <v>2274</v>
      </c>
    </row>
    <row r="2804" spans="1:36" x14ac:dyDescent="0.25">
      <c r="A2804" s="17"/>
      <c r="B2804" s="226" t="s">
        <v>2275</v>
      </c>
      <c r="D2804" s="226">
        <v>21.913</v>
      </c>
      <c r="E2804" s="226">
        <v>24.652000000000001</v>
      </c>
      <c r="F2804" s="226">
        <v>21.611000000000001</v>
      </c>
      <c r="G2804" s="226">
        <v>22.216000000000001</v>
      </c>
      <c r="H2804" s="226">
        <v>23.959</v>
      </c>
      <c r="I2804" s="226">
        <v>26.228000000000002</v>
      </c>
      <c r="J2804" s="226">
        <v>26.315000000000001</v>
      </c>
      <c r="K2804" s="226">
        <v>26.106999999999999</v>
      </c>
      <c r="L2804" s="226">
        <v>25.893000000000001</v>
      </c>
      <c r="M2804" s="226">
        <v>25.72</v>
      </c>
      <c r="N2804" s="226">
        <v>25.538</v>
      </c>
      <c r="O2804" s="226">
        <v>25.314</v>
      </c>
      <c r="P2804" s="226">
        <v>25.102</v>
      </c>
      <c r="Q2804" s="226">
        <v>25.065999999999999</v>
      </c>
      <c r="R2804" s="226">
        <v>24.92</v>
      </c>
      <c r="S2804" s="226">
        <v>24.794</v>
      </c>
      <c r="T2804" s="226">
        <v>24.783000000000001</v>
      </c>
      <c r="U2804" s="226">
        <v>24.893000000000001</v>
      </c>
      <c r="V2804" s="226">
        <v>24.975000000000001</v>
      </c>
      <c r="W2804" s="226">
        <v>25.196000000000002</v>
      </c>
      <c r="X2804" s="226">
        <v>25.439</v>
      </c>
      <c r="Y2804" s="226">
        <v>25.664000000000001</v>
      </c>
      <c r="Z2804" s="226">
        <v>25.780999999999999</v>
      </c>
      <c r="AA2804" s="226">
        <v>25.812999999999999</v>
      </c>
      <c r="AB2804" s="226">
        <v>25.863</v>
      </c>
      <c r="AC2804" s="226">
        <v>25.873999999999999</v>
      </c>
      <c r="AD2804" s="226">
        <v>25.925000000000001</v>
      </c>
      <c r="AE2804" s="226">
        <v>25.963999999999999</v>
      </c>
      <c r="AF2804" s="226">
        <v>25.99</v>
      </c>
      <c r="AG2804" s="226">
        <v>25.992000000000001</v>
      </c>
      <c r="AH2804" s="226">
        <v>25.934999999999999</v>
      </c>
      <c r="AI2804" s="226">
        <v>25.923999999999999</v>
      </c>
      <c r="AJ2804" s="226">
        <v>25.952000000000002</v>
      </c>
    </row>
    <row r="2805" spans="1:36" x14ac:dyDescent="0.25">
      <c r="A2805" s="17"/>
      <c r="B2805" s="226" t="s">
        <v>2276</v>
      </c>
      <c r="D2805" s="226">
        <v>33.963000000000001</v>
      </c>
      <c r="E2805" s="226">
        <v>38.207000000000001</v>
      </c>
      <c r="F2805" s="226">
        <v>33.494</v>
      </c>
      <c r="G2805" s="226">
        <v>34.432000000000002</v>
      </c>
      <c r="H2805" s="226">
        <v>37.133000000000003</v>
      </c>
      <c r="I2805" s="226">
        <v>40.651000000000003</v>
      </c>
      <c r="J2805" s="226">
        <v>40.786000000000001</v>
      </c>
      <c r="K2805" s="226">
        <v>40.462000000000003</v>
      </c>
      <c r="L2805" s="226">
        <v>40.131</v>
      </c>
      <c r="M2805" s="226">
        <v>39.862000000000002</v>
      </c>
      <c r="N2805" s="226">
        <v>39.581000000000003</v>
      </c>
      <c r="O2805" s="226">
        <v>39.234000000000002</v>
      </c>
      <c r="P2805" s="226">
        <v>38.905000000000001</v>
      </c>
      <c r="Q2805" s="226">
        <v>38.848999999999997</v>
      </c>
      <c r="R2805" s="226">
        <v>38.624000000000002</v>
      </c>
      <c r="S2805" s="226">
        <v>38.427999999999997</v>
      </c>
      <c r="T2805" s="226">
        <v>38.411000000000001</v>
      </c>
      <c r="U2805" s="226">
        <v>38.581000000000003</v>
      </c>
      <c r="V2805" s="226">
        <v>38.707999999999998</v>
      </c>
      <c r="W2805" s="226">
        <v>39.051000000000002</v>
      </c>
      <c r="X2805" s="226">
        <v>39.427</v>
      </c>
      <c r="Y2805" s="226">
        <v>39.777000000000001</v>
      </c>
      <c r="Z2805" s="226">
        <v>39.957000000000001</v>
      </c>
      <c r="AA2805" s="226">
        <v>40.006999999999998</v>
      </c>
      <c r="AB2805" s="226">
        <v>40.084000000000003</v>
      </c>
      <c r="AC2805" s="226">
        <v>40.101999999999997</v>
      </c>
      <c r="AD2805" s="226">
        <v>40.18</v>
      </c>
      <c r="AE2805" s="226">
        <v>40.241999999999997</v>
      </c>
      <c r="AF2805" s="226">
        <v>40.281999999999996</v>
      </c>
      <c r="AG2805" s="226">
        <v>40.284999999999997</v>
      </c>
      <c r="AH2805" s="226">
        <v>40.195999999999998</v>
      </c>
      <c r="AI2805" s="226">
        <v>40.179000000000002</v>
      </c>
      <c r="AJ2805" s="226">
        <v>40.222999999999999</v>
      </c>
    </row>
    <row r="2806" spans="1:36" x14ac:dyDescent="0.25">
      <c r="A2806" s="17"/>
      <c r="B2806" s="226" t="s">
        <v>2277</v>
      </c>
      <c r="D2806" s="226">
        <v>59.366999999999997</v>
      </c>
      <c r="E2806" s="226">
        <v>65.942999999999998</v>
      </c>
      <c r="F2806" s="226">
        <v>62</v>
      </c>
      <c r="G2806" s="226">
        <v>50.604999999999997</v>
      </c>
      <c r="H2806" s="226">
        <v>55.234000000000002</v>
      </c>
      <c r="I2806" s="226">
        <v>61.258000000000003</v>
      </c>
      <c r="J2806" s="226">
        <v>62.658999999999999</v>
      </c>
      <c r="K2806" s="226">
        <v>62.951000000000001</v>
      </c>
      <c r="L2806" s="226">
        <v>62.143999999999998</v>
      </c>
      <c r="M2806" s="226">
        <v>61.003</v>
      </c>
      <c r="N2806" s="226">
        <v>59.576000000000001</v>
      </c>
      <c r="O2806" s="226">
        <v>58.290999999999997</v>
      </c>
      <c r="P2806" s="226">
        <v>57.274000000000001</v>
      </c>
      <c r="Q2806" s="226">
        <v>55.843000000000004</v>
      </c>
      <c r="R2806" s="226">
        <v>55.307000000000002</v>
      </c>
      <c r="S2806" s="226">
        <v>54.533000000000001</v>
      </c>
      <c r="T2806" s="226">
        <v>54.473999999999997</v>
      </c>
      <c r="U2806" s="226">
        <v>54.624000000000002</v>
      </c>
      <c r="V2806" s="226">
        <v>54.777000000000001</v>
      </c>
      <c r="W2806" s="226">
        <v>54.978999999999999</v>
      </c>
      <c r="X2806" s="226">
        <v>55.268999999999998</v>
      </c>
      <c r="Y2806" s="226">
        <v>55.658000000000001</v>
      </c>
      <c r="Z2806" s="226">
        <v>55.683</v>
      </c>
      <c r="AA2806" s="226">
        <v>55.622999999999998</v>
      </c>
      <c r="AB2806" s="226">
        <v>55.789000000000001</v>
      </c>
      <c r="AC2806" s="226">
        <v>55.677</v>
      </c>
      <c r="AD2806" s="226">
        <v>55.676000000000002</v>
      </c>
      <c r="AE2806" s="226">
        <v>55.801000000000002</v>
      </c>
      <c r="AF2806" s="226">
        <v>55.883000000000003</v>
      </c>
      <c r="AG2806" s="226">
        <v>55.762</v>
      </c>
      <c r="AH2806" s="226">
        <v>55.6</v>
      </c>
      <c r="AI2806" s="226">
        <v>55.536999999999999</v>
      </c>
      <c r="AJ2806" s="226">
        <v>55.363</v>
      </c>
    </row>
    <row r="2807" spans="1:36" x14ac:dyDescent="0.25">
      <c r="A2807" s="17"/>
      <c r="B2807" s="226" t="s">
        <v>2278</v>
      </c>
      <c r="D2807" s="226">
        <v>1.4179999999999999</v>
      </c>
      <c r="E2807" s="226">
        <v>1.4510000000000001</v>
      </c>
      <c r="F2807" s="226">
        <v>1.32</v>
      </c>
      <c r="G2807" s="226">
        <v>1.373</v>
      </c>
      <c r="H2807" s="226">
        <v>1.4590000000000001</v>
      </c>
      <c r="I2807" s="226">
        <v>1.5629999999999999</v>
      </c>
      <c r="J2807" s="226">
        <v>1.54</v>
      </c>
      <c r="K2807" s="226">
        <v>1.5149999999999999</v>
      </c>
      <c r="L2807" s="226">
        <v>1.4910000000000001</v>
      </c>
      <c r="M2807" s="226">
        <v>1.4790000000000001</v>
      </c>
      <c r="N2807" s="226">
        <v>1.4710000000000001</v>
      </c>
      <c r="O2807" s="226">
        <v>1.4590000000000001</v>
      </c>
      <c r="P2807" s="226">
        <v>1.448</v>
      </c>
      <c r="Q2807" s="226">
        <v>1.446</v>
      </c>
      <c r="R2807" s="226">
        <v>1.4370000000000001</v>
      </c>
      <c r="S2807" s="226">
        <v>1.431</v>
      </c>
      <c r="T2807" s="226">
        <v>1.431</v>
      </c>
      <c r="U2807" s="226">
        <v>1.431</v>
      </c>
      <c r="V2807" s="226">
        <v>1.4339999999999999</v>
      </c>
      <c r="W2807" s="226">
        <v>1.4410000000000001</v>
      </c>
      <c r="X2807" s="226">
        <v>1.4510000000000001</v>
      </c>
      <c r="Y2807" s="226">
        <v>1.4610000000000001</v>
      </c>
      <c r="Z2807" s="226">
        <v>1.466</v>
      </c>
      <c r="AA2807" s="226">
        <v>1.4650000000000001</v>
      </c>
      <c r="AB2807" s="226">
        <v>1.464</v>
      </c>
      <c r="AC2807" s="226">
        <v>1.46</v>
      </c>
      <c r="AD2807" s="226">
        <v>1.458</v>
      </c>
      <c r="AE2807" s="226">
        <v>1.4570000000000001</v>
      </c>
      <c r="AF2807" s="226">
        <v>1.4550000000000001</v>
      </c>
      <c r="AG2807" s="226">
        <v>1.454</v>
      </c>
      <c r="AH2807" s="226">
        <v>1.45</v>
      </c>
      <c r="AI2807" s="226">
        <v>1.4470000000000001</v>
      </c>
      <c r="AJ2807" s="226">
        <v>1.444</v>
      </c>
    </row>
    <row r="2808" spans="1:36" x14ac:dyDescent="0.25">
      <c r="A2808" s="17"/>
      <c r="B2808" s="226" t="s">
        <v>2279</v>
      </c>
      <c r="D2808" s="226">
        <v>6.5750000000000002</v>
      </c>
      <c r="E2808" s="226">
        <v>7.3959999999999999</v>
      </c>
      <c r="F2808" s="226">
        <v>6.484</v>
      </c>
      <c r="G2808" s="226">
        <v>6.665</v>
      </c>
      <c r="H2808" s="226">
        <v>7.1879999999999997</v>
      </c>
      <c r="I2808" s="226">
        <v>7.8689999999999998</v>
      </c>
      <c r="J2808" s="226">
        <v>7.8949999999999996</v>
      </c>
      <c r="K2808" s="226">
        <v>7.8330000000000002</v>
      </c>
      <c r="L2808" s="226">
        <v>7.7690000000000001</v>
      </c>
      <c r="M2808" s="226">
        <v>7.7169999999999996</v>
      </c>
      <c r="N2808" s="226">
        <v>7.6619999999999999</v>
      </c>
      <c r="O2808" s="226">
        <v>7.5949999999999998</v>
      </c>
      <c r="P2808" s="226">
        <v>7.5309999999999997</v>
      </c>
      <c r="Q2808" s="226">
        <v>7.52</v>
      </c>
      <c r="R2808" s="226">
        <v>7.4770000000000003</v>
      </c>
      <c r="S2808" s="226">
        <v>7.4390000000000001</v>
      </c>
      <c r="T2808" s="226">
        <v>7.4359999999999999</v>
      </c>
      <c r="U2808" s="226">
        <v>7.468</v>
      </c>
      <c r="V2808" s="226">
        <v>7.4930000000000003</v>
      </c>
      <c r="W2808" s="226">
        <v>7.5590000000000002</v>
      </c>
      <c r="X2808" s="226">
        <v>7.6319999999999997</v>
      </c>
      <c r="Y2808" s="226">
        <v>7.7</v>
      </c>
      <c r="Z2808" s="226">
        <v>7.7350000000000003</v>
      </c>
      <c r="AA2808" s="226">
        <v>7.7439999999999998</v>
      </c>
      <c r="AB2808" s="226">
        <v>7.7590000000000003</v>
      </c>
      <c r="AC2808" s="226">
        <v>7.7629999999999999</v>
      </c>
      <c r="AD2808" s="226">
        <v>7.7779999999999996</v>
      </c>
      <c r="AE2808" s="226">
        <v>7.79</v>
      </c>
      <c r="AF2808" s="226">
        <v>7.798</v>
      </c>
      <c r="AG2808" s="226">
        <v>7.798</v>
      </c>
      <c r="AH2808" s="226">
        <v>7.7809999999999997</v>
      </c>
      <c r="AI2808" s="226">
        <v>7.7779999999999996</v>
      </c>
      <c r="AJ2808" s="226">
        <v>7.7859999999999996</v>
      </c>
    </row>
    <row r="2809" spans="1:36" x14ac:dyDescent="0.25">
      <c r="A2809" s="17"/>
      <c r="B2809" s="226" t="s">
        <v>2280</v>
      </c>
      <c r="D2809" s="226">
        <v>3.0710000000000002</v>
      </c>
      <c r="E2809" s="226">
        <v>3.411</v>
      </c>
      <c r="F2809" s="226">
        <v>3.2069999999999999</v>
      </c>
      <c r="G2809" s="226">
        <v>2.6179999999999999</v>
      </c>
      <c r="H2809" s="226">
        <v>2.8570000000000002</v>
      </c>
      <c r="I2809" s="226">
        <v>3.169</v>
      </c>
      <c r="J2809" s="226">
        <v>3.2410000000000001</v>
      </c>
      <c r="K2809" s="226">
        <v>3.2559999999999998</v>
      </c>
      <c r="L2809" s="226">
        <v>3.214</v>
      </c>
      <c r="M2809" s="226">
        <v>3.1549999999999998</v>
      </c>
      <c r="N2809" s="226">
        <v>3.0819999999999999</v>
      </c>
      <c r="O2809" s="226">
        <v>3.0150000000000001</v>
      </c>
      <c r="P2809" s="226">
        <v>2.9620000000000002</v>
      </c>
      <c r="Q2809" s="226">
        <v>2.8879999999999999</v>
      </c>
      <c r="R2809" s="226">
        <v>2.8610000000000002</v>
      </c>
      <c r="S2809" s="226">
        <v>2.8210000000000002</v>
      </c>
      <c r="T2809" s="226">
        <v>2.8180000000000001</v>
      </c>
      <c r="U2809" s="226">
        <v>2.8250000000000002</v>
      </c>
      <c r="V2809" s="226">
        <v>2.8330000000000002</v>
      </c>
      <c r="W2809" s="226">
        <v>2.8439999999999999</v>
      </c>
      <c r="X2809" s="226">
        <v>2.859</v>
      </c>
      <c r="Y2809" s="226">
        <v>2.879</v>
      </c>
      <c r="Z2809" s="226">
        <v>2.88</v>
      </c>
      <c r="AA2809" s="226">
        <v>2.8769999999999998</v>
      </c>
      <c r="AB2809" s="226">
        <v>2.8860000000000001</v>
      </c>
      <c r="AC2809" s="226">
        <v>2.88</v>
      </c>
      <c r="AD2809" s="226">
        <v>2.88</v>
      </c>
      <c r="AE2809" s="226">
        <v>2.8860000000000001</v>
      </c>
      <c r="AF2809" s="226">
        <v>2.89</v>
      </c>
      <c r="AG2809" s="226">
        <v>2.8839999999999999</v>
      </c>
      <c r="AH2809" s="226">
        <v>2.8759999999999999</v>
      </c>
      <c r="AI2809" s="226">
        <v>2.8730000000000002</v>
      </c>
      <c r="AJ2809" s="226">
        <v>2.8639999999999999</v>
      </c>
    </row>
    <row r="2810" spans="1:36" x14ac:dyDescent="0.25">
      <c r="A2810" s="17"/>
      <c r="B2810" s="226" t="s">
        <v>2281</v>
      </c>
      <c r="D2810" s="226">
        <v>0</v>
      </c>
      <c r="E2810" s="226">
        <v>0</v>
      </c>
      <c r="F2810" s="226">
        <v>0</v>
      </c>
      <c r="G2810" s="226">
        <v>0</v>
      </c>
      <c r="H2810" s="226">
        <v>0</v>
      </c>
      <c r="I2810" s="226">
        <v>0</v>
      </c>
      <c r="J2810" s="226">
        <v>0</v>
      </c>
      <c r="K2810" s="226">
        <v>0</v>
      </c>
      <c r="L2810" s="226">
        <v>0</v>
      </c>
      <c r="M2810" s="226">
        <v>0</v>
      </c>
      <c r="N2810" s="226">
        <v>0</v>
      </c>
      <c r="O2810" s="226">
        <v>0</v>
      </c>
      <c r="P2810" s="226">
        <v>0</v>
      </c>
      <c r="Q2810" s="226">
        <v>0</v>
      </c>
      <c r="R2810" s="226">
        <v>0</v>
      </c>
      <c r="S2810" s="226">
        <v>0</v>
      </c>
      <c r="T2810" s="226">
        <v>0</v>
      </c>
      <c r="U2810" s="226">
        <v>0</v>
      </c>
      <c r="V2810" s="226">
        <v>0</v>
      </c>
      <c r="W2810" s="226">
        <v>0</v>
      </c>
      <c r="X2810" s="226">
        <v>0</v>
      </c>
      <c r="Y2810" s="226">
        <v>0</v>
      </c>
      <c r="Z2810" s="226">
        <v>0</v>
      </c>
      <c r="AA2810" s="226">
        <v>0</v>
      </c>
      <c r="AB2810" s="226">
        <v>0</v>
      </c>
      <c r="AC2810" s="226">
        <v>0</v>
      </c>
      <c r="AD2810" s="226">
        <v>0</v>
      </c>
      <c r="AE2810" s="226">
        <v>0</v>
      </c>
      <c r="AF2810" s="226">
        <v>0</v>
      </c>
      <c r="AG2810" s="226">
        <v>0</v>
      </c>
      <c r="AH2810" s="226">
        <v>0</v>
      </c>
      <c r="AI2810" s="226">
        <v>0</v>
      </c>
      <c r="AJ2810" s="226">
        <v>0</v>
      </c>
    </row>
    <row r="2811" spans="1:36" x14ac:dyDescent="0.25">
      <c r="A2811" s="17"/>
      <c r="B2811" s="226" t="s">
        <v>2282</v>
      </c>
      <c r="D2811" s="226">
        <v>0</v>
      </c>
      <c r="E2811" s="226">
        <v>0</v>
      </c>
      <c r="F2811" s="226">
        <v>0</v>
      </c>
      <c r="G2811" s="226">
        <v>0</v>
      </c>
      <c r="H2811" s="226">
        <v>0</v>
      </c>
      <c r="I2811" s="226">
        <v>0</v>
      </c>
      <c r="J2811" s="226">
        <v>0</v>
      </c>
      <c r="K2811" s="226">
        <v>0</v>
      </c>
      <c r="L2811" s="226">
        <v>0</v>
      </c>
      <c r="M2811" s="226">
        <v>0</v>
      </c>
      <c r="N2811" s="226">
        <v>0</v>
      </c>
      <c r="O2811" s="226">
        <v>0</v>
      </c>
      <c r="P2811" s="226">
        <v>0</v>
      </c>
      <c r="Q2811" s="226">
        <v>0</v>
      </c>
      <c r="R2811" s="226">
        <v>0</v>
      </c>
      <c r="S2811" s="226">
        <v>0</v>
      </c>
      <c r="T2811" s="226">
        <v>0</v>
      </c>
      <c r="U2811" s="226">
        <v>0</v>
      </c>
      <c r="V2811" s="226">
        <v>0</v>
      </c>
      <c r="W2811" s="226">
        <v>0</v>
      </c>
      <c r="X2811" s="226">
        <v>0</v>
      </c>
      <c r="Y2811" s="226">
        <v>0</v>
      </c>
      <c r="Z2811" s="226">
        <v>0</v>
      </c>
      <c r="AA2811" s="226">
        <v>0</v>
      </c>
      <c r="AB2811" s="226">
        <v>0</v>
      </c>
      <c r="AC2811" s="226">
        <v>0</v>
      </c>
      <c r="AD2811" s="226">
        <v>0</v>
      </c>
      <c r="AE2811" s="226">
        <v>0</v>
      </c>
      <c r="AF2811" s="226">
        <v>0</v>
      </c>
      <c r="AG2811" s="226">
        <v>0</v>
      </c>
      <c r="AH2811" s="226">
        <v>0</v>
      </c>
      <c r="AI2811" s="226">
        <v>0</v>
      </c>
      <c r="AJ2811" s="226">
        <v>0</v>
      </c>
    </row>
    <row r="2812" spans="1:36" x14ac:dyDescent="0.25">
      <c r="A2812" s="17"/>
      <c r="B2812" s="226" t="s">
        <v>2283</v>
      </c>
      <c r="D2812" s="226">
        <v>2.1930000000000001</v>
      </c>
      <c r="E2812" s="226">
        <v>2.4670000000000001</v>
      </c>
      <c r="F2812" s="226">
        <v>2.1619999999999999</v>
      </c>
      <c r="G2812" s="226">
        <v>2.2229999999999999</v>
      </c>
      <c r="H2812" s="226">
        <v>2.3969999999999998</v>
      </c>
      <c r="I2812" s="226">
        <v>2.6240000000000001</v>
      </c>
      <c r="J2812" s="226">
        <v>2.633</v>
      </c>
      <c r="K2812" s="226">
        <v>2.6120000000000001</v>
      </c>
      <c r="L2812" s="226">
        <v>2.5910000000000002</v>
      </c>
      <c r="M2812" s="226">
        <v>2.573</v>
      </c>
      <c r="N2812" s="226">
        <v>2.5550000000000002</v>
      </c>
      <c r="O2812" s="226">
        <v>2.5329999999999999</v>
      </c>
      <c r="P2812" s="226">
        <v>2.512</v>
      </c>
      <c r="Q2812" s="226">
        <v>2.508</v>
      </c>
      <c r="R2812" s="226">
        <v>2.4929999999999999</v>
      </c>
      <c r="S2812" s="226">
        <v>2.4809999999999999</v>
      </c>
      <c r="T2812" s="226">
        <v>2.48</v>
      </c>
      <c r="U2812" s="226">
        <v>2.4910000000000001</v>
      </c>
      <c r="V2812" s="226">
        <v>2.4990000000000001</v>
      </c>
      <c r="W2812" s="226">
        <v>2.5209999999999999</v>
      </c>
      <c r="X2812" s="226">
        <v>2.5449999999999999</v>
      </c>
      <c r="Y2812" s="226">
        <v>2.5680000000000001</v>
      </c>
      <c r="Z2812" s="226">
        <v>2.58</v>
      </c>
      <c r="AA2812" s="226">
        <v>2.5830000000000002</v>
      </c>
      <c r="AB2812" s="226">
        <v>2.5880000000000001</v>
      </c>
      <c r="AC2812" s="226">
        <v>2.589</v>
      </c>
      <c r="AD2812" s="226">
        <v>2.5939999999999999</v>
      </c>
      <c r="AE2812" s="226">
        <v>2.5979999999999999</v>
      </c>
      <c r="AF2812" s="226">
        <v>2.6</v>
      </c>
      <c r="AG2812" s="226">
        <v>2.601</v>
      </c>
      <c r="AH2812" s="226">
        <v>2.5950000000000002</v>
      </c>
      <c r="AI2812" s="226">
        <v>2.5939999999999999</v>
      </c>
      <c r="AJ2812" s="226">
        <v>2.597</v>
      </c>
    </row>
    <row r="2813" spans="1:36" x14ac:dyDescent="0.25">
      <c r="A2813" s="17"/>
      <c r="B2813" s="226" t="s">
        <v>2284</v>
      </c>
      <c r="D2813" s="226">
        <v>0</v>
      </c>
      <c r="E2813" s="226">
        <v>0</v>
      </c>
      <c r="F2813" s="226">
        <v>0</v>
      </c>
      <c r="G2813" s="226">
        <v>0</v>
      </c>
      <c r="H2813" s="226">
        <v>0</v>
      </c>
      <c r="I2813" s="226">
        <v>0</v>
      </c>
      <c r="J2813" s="226">
        <v>0</v>
      </c>
      <c r="K2813" s="226">
        <v>0</v>
      </c>
      <c r="L2813" s="226">
        <v>0</v>
      </c>
      <c r="M2813" s="226">
        <v>0</v>
      </c>
      <c r="N2813" s="226">
        <v>0</v>
      </c>
      <c r="O2813" s="226">
        <v>0</v>
      </c>
      <c r="P2813" s="226">
        <v>0</v>
      </c>
      <c r="Q2813" s="226">
        <v>0</v>
      </c>
      <c r="R2813" s="226">
        <v>0</v>
      </c>
      <c r="S2813" s="226">
        <v>0</v>
      </c>
      <c r="T2813" s="226">
        <v>0</v>
      </c>
      <c r="U2813" s="226">
        <v>0</v>
      </c>
      <c r="V2813" s="226">
        <v>0</v>
      </c>
      <c r="W2813" s="226">
        <v>0</v>
      </c>
      <c r="X2813" s="226">
        <v>0</v>
      </c>
      <c r="Y2813" s="226">
        <v>0</v>
      </c>
      <c r="Z2813" s="226">
        <v>0</v>
      </c>
      <c r="AA2813" s="226">
        <v>0</v>
      </c>
      <c r="AB2813" s="226">
        <v>0</v>
      </c>
      <c r="AC2813" s="226">
        <v>0</v>
      </c>
      <c r="AD2813" s="226">
        <v>0</v>
      </c>
      <c r="AE2813" s="226">
        <v>0</v>
      </c>
      <c r="AF2813" s="226">
        <v>0</v>
      </c>
      <c r="AG2813" s="226">
        <v>0</v>
      </c>
      <c r="AH2813" s="226">
        <v>0</v>
      </c>
      <c r="AI2813" s="226">
        <v>0</v>
      </c>
      <c r="AJ2813" s="226">
        <v>0</v>
      </c>
    </row>
    <row r="2814" spans="1:36" x14ac:dyDescent="0.25">
      <c r="A2814" s="17"/>
      <c r="B2814" s="226" t="s">
        <v>2285</v>
      </c>
      <c r="D2814" s="226">
        <v>1.0629999999999999</v>
      </c>
      <c r="E2814" s="226">
        <v>1.1839999999999999</v>
      </c>
      <c r="F2814" s="226">
        <v>1.1499999999999999</v>
      </c>
      <c r="G2814" s="226">
        <v>1.1359999999999999</v>
      </c>
      <c r="H2814" s="226">
        <v>1.2310000000000001</v>
      </c>
      <c r="I2814" s="226">
        <v>1.359</v>
      </c>
      <c r="J2814" s="226">
        <v>1.3260000000000001</v>
      </c>
      <c r="K2814" s="226">
        <v>1.333</v>
      </c>
      <c r="L2814" s="226">
        <v>1.3420000000000001</v>
      </c>
      <c r="M2814" s="226">
        <v>1.3560000000000001</v>
      </c>
      <c r="N2814" s="226">
        <v>1.34</v>
      </c>
      <c r="O2814" s="226">
        <v>1.323</v>
      </c>
      <c r="P2814" s="226">
        <v>1.31</v>
      </c>
      <c r="Q2814" s="226">
        <v>1.2949999999999999</v>
      </c>
      <c r="R2814" s="226">
        <v>1.2809999999999999</v>
      </c>
      <c r="S2814" s="226">
        <v>1.27</v>
      </c>
      <c r="T2814" s="226">
        <v>1.2669999999999999</v>
      </c>
      <c r="U2814" s="226">
        <v>1.262</v>
      </c>
      <c r="V2814" s="226">
        <v>1.254</v>
      </c>
      <c r="W2814" s="226">
        <v>1.2490000000000001</v>
      </c>
      <c r="X2814" s="226">
        <v>1.2509999999999999</v>
      </c>
      <c r="Y2814" s="226">
        <v>1.2529999999999999</v>
      </c>
      <c r="Z2814" s="226">
        <v>1.2450000000000001</v>
      </c>
      <c r="AA2814" s="226">
        <v>1.234</v>
      </c>
      <c r="AB2814" s="226">
        <v>1.228</v>
      </c>
      <c r="AC2814" s="226">
        <v>1.212</v>
      </c>
      <c r="AD2814" s="226">
        <v>1.196</v>
      </c>
      <c r="AE2814" s="226">
        <v>1.1859999999999999</v>
      </c>
      <c r="AF2814" s="226">
        <v>1.173</v>
      </c>
      <c r="AG2814" s="226">
        <v>1.165</v>
      </c>
      <c r="AH2814" s="226">
        <v>1.157</v>
      </c>
      <c r="AI2814" s="226">
        <v>1.1479999999999999</v>
      </c>
      <c r="AJ2814" s="226">
        <v>1.1419999999999999</v>
      </c>
    </row>
    <row r="2815" spans="1:36" x14ac:dyDescent="0.25">
      <c r="A2815" s="17"/>
      <c r="B2815" s="226" t="s">
        <v>2286</v>
      </c>
      <c r="D2815" s="226">
        <v>0.82399999999999995</v>
      </c>
      <c r="E2815" s="226">
        <v>1.143</v>
      </c>
      <c r="F2815" s="226">
        <v>1.046</v>
      </c>
      <c r="G2815" s="226">
        <v>1.0129999999999999</v>
      </c>
      <c r="H2815" s="226">
        <v>0.6</v>
      </c>
      <c r="I2815" s="226">
        <v>2.419</v>
      </c>
      <c r="J2815" s="226">
        <v>2.3889999999999998</v>
      </c>
      <c r="K2815" s="226">
        <v>2.3639999999999999</v>
      </c>
      <c r="L2815" s="226">
        <v>2.3159999999999998</v>
      </c>
      <c r="M2815" s="226">
        <v>2.2639999999999998</v>
      </c>
      <c r="N2815" s="226">
        <v>2.2080000000000002</v>
      </c>
      <c r="O2815" s="226">
        <v>2.1629999999999998</v>
      </c>
      <c r="P2815" s="226">
        <v>2.1190000000000002</v>
      </c>
      <c r="Q2815" s="226">
        <v>2.093</v>
      </c>
      <c r="R2815" s="226">
        <v>2.0619999999999998</v>
      </c>
      <c r="S2815" s="226">
        <v>2.0350000000000001</v>
      </c>
      <c r="T2815" s="226">
        <v>2.024</v>
      </c>
      <c r="U2815" s="226">
        <v>2.0169999999999999</v>
      </c>
      <c r="V2815" s="226">
        <v>2.0099999999999998</v>
      </c>
      <c r="W2815" s="226">
        <v>2.0059999999999998</v>
      </c>
      <c r="X2815" s="226">
        <v>2.0049999999999999</v>
      </c>
      <c r="Y2815" s="226">
        <v>2.012</v>
      </c>
      <c r="Z2815" s="226">
        <v>1.9970000000000001</v>
      </c>
      <c r="AA2815" s="226">
        <v>1.982</v>
      </c>
      <c r="AB2815" s="226">
        <v>1.978</v>
      </c>
      <c r="AC2815" s="226">
        <v>1.9590000000000001</v>
      </c>
      <c r="AD2815" s="226">
        <v>1.94</v>
      </c>
      <c r="AE2815" s="226">
        <v>1.9339999999999999</v>
      </c>
      <c r="AF2815" s="226">
        <v>1.923</v>
      </c>
      <c r="AG2815" s="226">
        <v>1.9139999999999999</v>
      </c>
      <c r="AH2815" s="226">
        <v>1.9039999999999999</v>
      </c>
      <c r="AI2815" s="226">
        <v>1.899</v>
      </c>
      <c r="AJ2815" s="226">
        <v>1.8939999999999999</v>
      </c>
    </row>
    <row r="2816" spans="1:36" x14ac:dyDescent="0.25">
      <c r="A2816" s="17"/>
      <c r="B2816" s="226" t="s">
        <v>2287</v>
      </c>
      <c r="D2816" s="226">
        <v>130.386</v>
      </c>
      <c r="E2816" s="226">
        <v>145.85300000000001</v>
      </c>
      <c r="F2816" s="226">
        <v>132.47300000000001</v>
      </c>
      <c r="G2816" s="226">
        <v>122.28</v>
      </c>
      <c r="H2816" s="226">
        <v>132.059</v>
      </c>
      <c r="I2816" s="226">
        <v>147.13999999999999</v>
      </c>
      <c r="J2816" s="226">
        <v>148.78399999999999</v>
      </c>
      <c r="K2816" s="226">
        <v>148.43199999999999</v>
      </c>
      <c r="L2816" s="226">
        <v>146.89099999999999</v>
      </c>
      <c r="M2816" s="226">
        <v>145.13</v>
      </c>
      <c r="N2816" s="226">
        <v>143.01400000000001</v>
      </c>
      <c r="O2816" s="226">
        <v>140.92599999999999</v>
      </c>
      <c r="P2816" s="226">
        <v>139.16399999999999</v>
      </c>
      <c r="Q2816" s="226">
        <v>137.50899999999999</v>
      </c>
      <c r="R2816" s="226">
        <v>136.46199999999999</v>
      </c>
      <c r="S2816" s="226">
        <v>135.233</v>
      </c>
      <c r="T2816" s="226">
        <v>135.12299999999999</v>
      </c>
      <c r="U2816" s="226">
        <v>135.59200000000001</v>
      </c>
      <c r="V2816" s="226">
        <v>135.983</v>
      </c>
      <c r="W2816" s="226">
        <v>136.845</v>
      </c>
      <c r="X2816" s="226">
        <v>137.87899999999999</v>
      </c>
      <c r="Y2816" s="226">
        <v>138.97200000000001</v>
      </c>
      <c r="Z2816" s="226">
        <v>139.32300000000001</v>
      </c>
      <c r="AA2816" s="226">
        <v>139.327</v>
      </c>
      <c r="AB2816" s="226">
        <v>139.637</v>
      </c>
      <c r="AC2816" s="226">
        <v>139.517</v>
      </c>
      <c r="AD2816" s="226">
        <v>139.626</v>
      </c>
      <c r="AE2816" s="226">
        <v>139.858</v>
      </c>
      <c r="AF2816" s="226">
        <v>139.99600000000001</v>
      </c>
      <c r="AG2816" s="226">
        <v>139.85599999999999</v>
      </c>
      <c r="AH2816" s="226">
        <v>139.494</v>
      </c>
      <c r="AI2816" s="226">
        <v>139.37799999999999</v>
      </c>
      <c r="AJ2816" s="226">
        <v>139.26499999999999</v>
      </c>
    </row>
    <row r="2817" spans="1:36" x14ac:dyDescent="0.25">
      <c r="A2817" s="17"/>
      <c r="B2817" s="226" t="s">
        <v>2288</v>
      </c>
      <c r="D2817" s="226">
        <v>128.96799999999999</v>
      </c>
      <c r="E2817" s="226">
        <v>144.40199999999999</v>
      </c>
      <c r="F2817" s="226">
        <v>131.15299999999999</v>
      </c>
      <c r="G2817" s="226">
        <v>120.907</v>
      </c>
      <c r="H2817" s="226">
        <v>130.6</v>
      </c>
      <c r="I2817" s="226">
        <v>145.577</v>
      </c>
      <c r="J2817" s="226">
        <v>147.244</v>
      </c>
      <c r="K2817" s="226">
        <v>146.917</v>
      </c>
      <c r="L2817" s="226">
        <v>145.399</v>
      </c>
      <c r="M2817" s="226">
        <v>143.65100000000001</v>
      </c>
      <c r="N2817" s="226">
        <v>141.542</v>
      </c>
      <c r="O2817" s="226">
        <v>139.46700000000001</v>
      </c>
      <c r="P2817" s="226">
        <v>137.71600000000001</v>
      </c>
      <c r="Q2817" s="226">
        <v>136.06399999999999</v>
      </c>
      <c r="R2817" s="226">
        <v>135.02500000000001</v>
      </c>
      <c r="S2817" s="226">
        <v>133.80099999999999</v>
      </c>
      <c r="T2817" s="226">
        <v>133.69200000000001</v>
      </c>
      <c r="U2817" s="226">
        <v>134.161</v>
      </c>
      <c r="V2817" s="226">
        <v>134.54900000000001</v>
      </c>
      <c r="W2817" s="226">
        <v>135.405</v>
      </c>
      <c r="X2817" s="226">
        <v>136.428</v>
      </c>
      <c r="Y2817" s="226">
        <v>137.511</v>
      </c>
      <c r="Z2817" s="226">
        <v>137.857</v>
      </c>
      <c r="AA2817" s="226">
        <v>137.86199999999999</v>
      </c>
      <c r="AB2817" s="226">
        <v>138.173</v>
      </c>
      <c r="AC2817" s="226">
        <v>138.05699999999999</v>
      </c>
      <c r="AD2817" s="226">
        <v>138.16800000000001</v>
      </c>
      <c r="AE2817" s="226">
        <v>138.40199999999999</v>
      </c>
      <c r="AF2817" s="226">
        <v>138.541</v>
      </c>
      <c r="AG2817" s="226">
        <v>138.40299999999999</v>
      </c>
      <c r="AH2817" s="226">
        <v>138.04400000000001</v>
      </c>
      <c r="AI2817" s="226">
        <v>137.93199999999999</v>
      </c>
      <c r="AJ2817" s="226">
        <v>137.821</v>
      </c>
    </row>
    <row r="2818" spans="1:36" x14ac:dyDescent="0.25">
      <c r="A2818" s="17"/>
    </row>
    <row r="2819" spans="1:36" x14ac:dyDescent="0.25">
      <c r="A2819" s="17"/>
      <c r="B2819" s="226" t="s">
        <v>2214</v>
      </c>
    </row>
    <row r="2820" spans="1:36" x14ac:dyDescent="0.25">
      <c r="A2820" s="17"/>
    </row>
    <row r="2821" spans="1:36" x14ac:dyDescent="0.25">
      <c r="A2821" s="17"/>
      <c r="B2821" s="226" t="s">
        <v>2289</v>
      </c>
    </row>
    <row r="2822" spans="1:36" x14ac:dyDescent="0.25">
      <c r="A2822" s="17"/>
      <c r="B2822" s="226" t="s">
        <v>2420</v>
      </c>
      <c r="D2822" s="226">
        <v>995.73900000000003</v>
      </c>
      <c r="E2822" s="226">
        <v>1027.07</v>
      </c>
      <c r="F2822" s="226">
        <v>901.77099999999996</v>
      </c>
      <c r="G2822" s="226">
        <v>1053.2860000000001</v>
      </c>
      <c r="H2822" s="226">
        <v>1144.029</v>
      </c>
      <c r="I2822" s="226">
        <v>1217.182</v>
      </c>
      <c r="J2822" s="226">
        <v>1211.1500000000001</v>
      </c>
      <c r="K2822" s="226">
        <v>1212.7670000000001</v>
      </c>
      <c r="L2822" s="226">
        <v>1216.675</v>
      </c>
      <c r="M2822" s="226">
        <v>1218.3989999999999</v>
      </c>
      <c r="N2822" s="226">
        <v>1230.268</v>
      </c>
      <c r="O2822" s="226">
        <v>1237.567</v>
      </c>
      <c r="P2822" s="226">
        <v>1246.96</v>
      </c>
      <c r="Q2822" s="226">
        <v>1260.3050000000001</v>
      </c>
      <c r="R2822" s="226">
        <v>1277.32</v>
      </c>
      <c r="S2822" s="226">
        <v>1296.9010000000001</v>
      </c>
      <c r="T2822" s="226">
        <v>1315.721</v>
      </c>
      <c r="U2822" s="226">
        <v>1335.8409999999999</v>
      </c>
      <c r="V2822" s="226">
        <v>1356.8019999999999</v>
      </c>
      <c r="W2822" s="226">
        <v>1378.4190000000001</v>
      </c>
      <c r="X2822" s="226">
        <v>1399.5050000000001</v>
      </c>
      <c r="Y2822" s="226">
        <v>1420.44</v>
      </c>
      <c r="Z2822" s="226">
        <v>1440.7270000000001</v>
      </c>
      <c r="AA2822" s="226">
        <v>1463.4739999999999</v>
      </c>
      <c r="AB2822" s="226">
        <v>1488.903</v>
      </c>
      <c r="AC2822" s="226">
        <v>1514.54</v>
      </c>
      <c r="AD2822" s="226">
        <v>1538.662</v>
      </c>
      <c r="AE2822" s="226">
        <v>1562.1289999999999</v>
      </c>
      <c r="AF2822" s="226">
        <v>1588.117</v>
      </c>
      <c r="AG2822" s="226">
        <v>1614.577</v>
      </c>
      <c r="AH2822" s="226">
        <v>1639.288</v>
      </c>
      <c r="AI2822" s="226">
        <v>1665.876</v>
      </c>
      <c r="AJ2822" s="226">
        <v>1696.1869999999999</v>
      </c>
    </row>
    <row r="2823" spans="1:36" x14ac:dyDescent="0.25">
      <c r="A2823" s="17"/>
      <c r="B2823" s="226" t="s">
        <v>2421</v>
      </c>
      <c r="D2823" s="226">
        <v>995.73900000000003</v>
      </c>
      <c r="E2823" s="226">
        <v>1027.07</v>
      </c>
      <c r="F2823" s="226">
        <v>901.77099999999996</v>
      </c>
      <c r="G2823" s="226">
        <v>1053.2860000000001</v>
      </c>
      <c r="H2823" s="226">
        <v>1144.029</v>
      </c>
      <c r="I2823" s="226">
        <v>1217.182</v>
      </c>
      <c r="J2823" s="226">
        <v>1211.1500000000001</v>
      </c>
      <c r="K2823" s="226">
        <v>1212.7670000000001</v>
      </c>
      <c r="L2823" s="226">
        <v>1216.675</v>
      </c>
      <c r="M2823" s="226">
        <v>1218.3989999999999</v>
      </c>
      <c r="N2823" s="226">
        <v>1230.268</v>
      </c>
      <c r="O2823" s="226">
        <v>1237.567</v>
      </c>
      <c r="P2823" s="226">
        <v>1246.96</v>
      </c>
      <c r="Q2823" s="226">
        <v>1260.3050000000001</v>
      </c>
      <c r="R2823" s="226">
        <v>1277.32</v>
      </c>
      <c r="S2823" s="226">
        <v>1296.9010000000001</v>
      </c>
      <c r="T2823" s="226">
        <v>1315.721</v>
      </c>
      <c r="U2823" s="226">
        <v>1335.8409999999999</v>
      </c>
      <c r="V2823" s="226">
        <v>1356.8019999999999</v>
      </c>
      <c r="W2823" s="226">
        <v>1378.4190000000001</v>
      </c>
      <c r="X2823" s="226">
        <v>1399.5050000000001</v>
      </c>
      <c r="Y2823" s="226">
        <v>1420.44</v>
      </c>
      <c r="Z2823" s="226">
        <v>1440.7270000000001</v>
      </c>
      <c r="AA2823" s="226">
        <v>1463.4739999999999</v>
      </c>
      <c r="AB2823" s="226">
        <v>1488.903</v>
      </c>
      <c r="AC2823" s="226">
        <v>1514.54</v>
      </c>
      <c r="AD2823" s="226">
        <v>1538.662</v>
      </c>
      <c r="AE2823" s="226">
        <v>1562.1289999999999</v>
      </c>
      <c r="AF2823" s="226">
        <v>1588.117</v>
      </c>
      <c r="AG2823" s="226">
        <v>1614.577</v>
      </c>
      <c r="AH2823" s="226">
        <v>1639.288</v>
      </c>
      <c r="AI2823" s="226">
        <v>1665.876</v>
      </c>
      <c r="AJ2823" s="226">
        <v>1696.1869999999999</v>
      </c>
    </row>
    <row r="2824" spans="1:36" x14ac:dyDescent="0.25">
      <c r="A2824" s="17"/>
      <c r="B2824" s="226" t="s">
        <v>2422</v>
      </c>
      <c r="D2824" s="226">
        <v>995.73900000000003</v>
      </c>
      <c r="E2824" s="226">
        <v>1027.07</v>
      </c>
      <c r="F2824" s="226">
        <v>901.77099999999996</v>
      </c>
      <c r="G2824" s="226">
        <v>1053.2860000000001</v>
      </c>
      <c r="H2824" s="226">
        <v>1144.029</v>
      </c>
      <c r="I2824" s="226">
        <v>1217.182</v>
      </c>
      <c r="J2824" s="226">
        <v>1211.1500000000001</v>
      </c>
      <c r="K2824" s="226">
        <v>1212.7670000000001</v>
      </c>
      <c r="L2824" s="226">
        <v>1216.675</v>
      </c>
      <c r="M2824" s="226">
        <v>1218.3989999999999</v>
      </c>
      <c r="N2824" s="226">
        <v>1230.268</v>
      </c>
      <c r="O2824" s="226">
        <v>1237.567</v>
      </c>
      <c r="P2824" s="226">
        <v>1246.96</v>
      </c>
      <c r="Q2824" s="226">
        <v>1260.3050000000001</v>
      </c>
      <c r="R2824" s="226">
        <v>1277.32</v>
      </c>
      <c r="S2824" s="226">
        <v>1296.9010000000001</v>
      </c>
      <c r="T2824" s="226">
        <v>1315.721</v>
      </c>
      <c r="U2824" s="226">
        <v>1335.8409999999999</v>
      </c>
      <c r="V2824" s="226">
        <v>1356.8019999999999</v>
      </c>
      <c r="W2824" s="226">
        <v>1378.4190000000001</v>
      </c>
      <c r="X2824" s="226">
        <v>1399.5050000000001</v>
      </c>
      <c r="Y2824" s="226">
        <v>1420.44</v>
      </c>
      <c r="Z2824" s="226">
        <v>1440.7270000000001</v>
      </c>
      <c r="AA2824" s="226">
        <v>1463.4739999999999</v>
      </c>
      <c r="AB2824" s="226">
        <v>1488.903</v>
      </c>
      <c r="AC2824" s="226">
        <v>1514.54</v>
      </c>
      <c r="AD2824" s="226">
        <v>1538.662</v>
      </c>
      <c r="AE2824" s="226">
        <v>1562.1289999999999</v>
      </c>
      <c r="AF2824" s="226">
        <v>1588.117</v>
      </c>
      <c r="AG2824" s="226">
        <v>1614.577</v>
      </c>
      <c r="AH2824" s="226">
        <v>1639.288</v>
      </c>
      <c r="AI2824" s="226">
        <v>1665.876</v>
      </c>
      <c r="AJ2824" s="226">
        <v>1696.1869999999999</v>
      </c>
    </row>
    <row r="2825" spans="1:36" x14ac:dyDescent="0.25">
      <c r="A2825" s="17"/>
      <c r="B2825" s="226" t="s">
        <v>2423</v>
      </c>
      <c r="D2825" s="226">
        <v>995.73900000000003</v>
      </c>
      <c r="E2825" s="226">
        <v>1027.07</v>
      </c>
      <c r="F2825" s="226">
        <v>901.77099999999996</v>
      </c>
      <c r="G2825" s="226">
        <v>1053.2860000000001</v>
      </c>
      <c r="H2825" s="226">
        <v>1144.029</v>
      </c>
      <c r="I2825" s="226">
        <v>1217.182</v>
      </c>
      <c r="J2825" s="226">
        <v>1211.1500000000001</v>
      </c>
      <c r="K2825" s="226">
        <v>1212.7670000000001</v>
      </c>
      <c r="L2825" s="226">
        <v>1216.675</v>
      </c>
      <c r="M2825" s="226">
        <v>1218.3989999999999</v>
      </c>
      <c r="N2825" s="226">
        <v>1230.268</v>
      </c>
      <c r="O2825" s="226">
        <v>1237.567</v>
      </c>
      <c r="P2825" s="226">
        <v>1246.96</v>
      </c>
      <c r="Q2825" s="226">
        <v>1260.3050000000001</v>
      </c>
      <c r="R2825" s="226">
        <v>1277.32</v>
      </c>
      <c r="S2825" s="226">
        <v>1296.9010000000001</v>
      </c>
      <c r="T2825" s="226">
        <v>1315.721</v>
      </c>
      <c r="U2825" s="226">
        <v>1335.8409999999999</v>
      </c>
      <c r="V2825" s="226">
        <v>1356.8019999999999</v>
      </c>
      <c r="W2825" s="226">
        <v>1378.4190000000001</v>
      </c>
      <c r="X2825" s="226">
        <v>1399.5050000000001</v>
      </c>
      <c r="Y2825" s="226">
        <v>1420.44</v>
      </c>
      <c r="Z2825" s="226">
        <v>1440.7270000000001</v>
      </c>
      <c r="AA2825" s="226">
        <v>1463.4739999999999</v>
      </c>
      <c r="AB2825" s="226">
        <v>1488.903</v>
      </c>
      <c r="AC2825" s="226">
        <v>1514.54</v>
      </c>
      <c r="AD2825" s="226">
        <v>1538.662</v>
      </c>
      <c r="AE2825" s="226">
        <v>1562.1289999999999</v>
      </c>
      <c r="AF2825" s="226">
        <v>1588.117</v>
      </c>
      <c r="AG2825" s="226">
        <v>1614.577</v>
      </c>
      <c r="AH2825" s="226">
        <v>1639.288</v>
      </c>
      <c r="AI2825" s="226">
        <v>1665.876</v>
      </c>
      <c r="AJ2825" s="226">
        <v>1696.1869999999999</v>
      </c>
    </row>
    <row r="2826" spans="1:36" x14ac:dyDescent="0.25">
      <c r="A2826" s="17"/>
      <c r="B2826" s="226" t="s">
        <v>2424</v>
      </c>
      <c r="D2826" s="226">
        <v>995.73900000000003</v>
      </c>
      <c r="E2826" s="226">
        <v>1027.07</v>
      </c>
      <c r="F2826" s="226">
        <v>901.77099999999996</v>
      </c>
      <c r="G2826" s="226">
        <v>1053.2860000000001</v>
      </c>
      <c r="H2826" s="226">
        <v>1144.029</v>
      </c>
      <c r="I2826" s="226">
        <v>1217.182</v>
      </c>
      <c r="J2826" s="226">
        <v>1211.1500000000001</v>
      </c>
      <c r="K2826" s="226">
        <v>1212.7670000000001</v>
      </c>
      <c r="L2826" s="226">
        <v>1216.675</v>
      </c>
      <c r="M2826" s="226">
        <v>1218.3989999999999</v>
      </c>
      <c r="N2826" s="226">
        <v>1230.268</v>
      </c>
      <c r="O2826" s="226">
        <v>1237.567</v>
      </c>
      <c r="P2826" s="226">
        <v>1246.96</v>
      </c>
      <c r="Q2826" s="226">
        <v>1260.3050000000001</v>
      </c>
      <c r="R2826" s="226">
        <v>1277.32</v>
      </c>
      <c r="S2826" s="226">
        <v>1296.9010000000001</v>
      </c>
      <c r="T2826" s="226">
        <v>1315.721</v>
      </c>
      <c r="U2826" s="226">
        <v>1335.8409999999999</v>
      </c>
      <c r="V2826" s="226">
        <v>1356.8019999999999</v>
      </c>
      <c r="W2826" s="226">
        <v>1378.4190000000001</v>
      </c>
      <c r="X2826" s="226">
        <v>1399.5050000000001</v>
      </c>
      <c r="Y2826" s="226">
        <v>1420.44</v>
      </c>
      <c r="Z2826" s="226">
        <v>1440.7270000000001</v>
      </c>
      <c r="AA2826" s="226">
        <v>1463.4739999999999</v>
      </c>
      <c r="AB2826" s="226">
        <v>1488.903</v>
      </c>
      <c r="AC2826" s="226">
        <v>1514.54</v>
      </c>
      <c r="AD2826" s="226">
        <v>1538.662</v>
      </c>
      <c r="AE2826" s="226">
        <v>1562.1289999999999</v>
      </c>
      <c r="AF2826" s="226">
        <v>1588.117</v>
      </c>
      <c r="AG2826" s="226">
        <v>1614.577</v>
      </c>
      <c r="AH2826" s="226">
        <v>1639.288</v>
      </c>
      <c r="AI2826" s="226">
        <v>1665.876</v>
      </c>
      <c r="AJ2826" s="226">
        <v>1696.1869999999999</v>
      </c>
    </row>
    <row r="2827" spans="1:36" x14ac:dyDescent="0.25">
      <c r="A2827" s="17"/>
    </row>
    <row r="2828" spans="1:36" x14ac:dyDescent="0.25">
      <c r="A2828" s="17"/>
      <c r="B2828" s="226" t="s">
        <v>2215</v>
      </c>
    </row>
    <row r="2829" spans="1:36" x14ac:dyDescent="0.25">
      <c r="A2829" s="17"/>
      <c r="B2829" s="226" t="s">
        <v>2420</v>
      </c>
    </row>
    <row r="2830" spans="1:36" x14ac:dyDescent="0.25">
      <c r="A2830" s="17"/>
      <c r="B2830" s="226" t="s">
        <v>342</v>
      </c>
      <c r="D2830" s="226">
        <v>15.949</v>
      </c>
      <c r="E2830" s="226">
        <v>17.843</v>
      </c>
      <c r="F2830" s="226">
        <v>14.811</v>
      </c>
      <c r="G2830" s="226">
        <v>17.803999999999998</v>
      </c>
      <c r="H2830" s="226">
        <v>19.616</v>
      </c>
      <c r="I2830" s="226">
        <v>20.954000000000001</v>
      </c>
      <c r="J2830" s="226">
        <v>20.933</v>
      </c>
      <c r="K2830" s="226">
        <v>21.021000000000001</v>
      </c>
      <c r="L2830" s="226">
        <v>21.154</v>
      </c>
      <c r="M2830" s="226">
        <v>21.242999999999999</v>
      </c>
      <c r="N2830" s="226">
        <v>21.504999999999999</v>
      </c>
      <c r="O2830" s="226">
        <v>21.684000000000001</v>
      </c>
      <c r="P2830" s="226">
        <v>21.901</v>
      </c>
      <c r="Q2830" s="226">
        <v>22.181000000000001</v>
      </c>
      <c r="R2830" s="226">
        <v>22.51</v>
      </c>
      <c r="S2830" s="226">
        <v>22.876999999999999</v>
      </c>
      <c r="T2830" s="226">
        <v>23.228999999999999</v>
      </c>
      <c r="U2830" s="226">
        <v>23.600999999999999</v>
      </c>
      <c r="V2830" s="226">
        <v>23.988</v>
      </c>
      <c r="W2830" s="226">
        <v>24.388000000000002</v>
      </c>
      <c r="X2830" s="226">
        <v>24.773</v>
      </c>
      <c r="Y2830" s="226">
        <v>25.158999999999999</v>
      </c>
      <c r="Z2830" s="226">
        <v>25.542999999999999</v>
      </c>
      <c r="AA2830" s="226">
        <v>25.971</v>
      </c>
      <c r="AB2830" s="226">
        <v>26.440999999999999</v>
      </c>
      <c r="AC2830" s="226">
        <v>26.914999999999999</v>
      </c>
      <c r="AD2830" s="226">
        <v>27.364000000000001</v>
      </c>
      <c r="AE2830" s="226">
        <v>27.800999999999998</v>
      </c>
      <c r="AF2830" s="226">
        <v>28.285</v>
      </c>
      <c r="AG2830" s="226">
        <v>28.779</v>
      </c>
      <c r="AH2830" s="226">
        <v>29.241</v>
      </c>
      <c r="AI2830" s="226">
        <v>29.738</v>
      </c>
      <c r="AJ2830" s="226">
        <v>30.302</v>
      </c>
    </row>
    <row r="2831" spans="1:36" x14ac:dyDescent="0.25">
      <c r="A2831" s="17"/>
      <c r="B2831" s="226" t="s">
        <v>2217</v>
      </c>
      <c r="D2831" s="226">
        <v>60.798000000000002</v>
      </c>
      <c r="E2831" s="226">
        <v>62.064</v>
      </c>
      <c r="F2831" s="226">
        <v>54.62</v>
      </c>
      <c r="G2831" s="226">
        <v>63.423999999999999</v>
      </c>
      <c r="H2831" s="226">
        <v>69.503</v>
      </c>
      <c r="I2831" s="226">
        <v>74.063000000000002</v>
      </c>
      <c r="J2831" s="226">
        <v>73.872</v>
      </c>
      <c r="K2831" s="226">
        <v>74.051000000000002</v>
      </c>
      <c r="L2831" s="226">
        <v>74.396000000000001</v>
      </c>
      <c r="M2831" s="226">
        <v>74.593999999999994</v>
      </c>
      <c r="N2831" s="226">
        <v>75.406999999999996</v>
      </c>
      <c r="O2831" s="226">
        <v>75.951999999999998</v>
      </c>
      <c r="P2831" s="226">
        <v>76.644999999999996</v>
      </c>
      <c r="Q2831" s="226">
        <v>77.576999999999998</v>
      </c>
      <c r="R2831" s="226">
        <v>78.683999999999997</v>
      </c>
      <c r="S2831" s="226">
        <v>79.94</v>
      </c>
      <c r="T2831" s="226">
        <v>81.174999999999997</v>
      </c>
      <c r="U2831" s="226">
        <v>82.49</v>
      </c>
      <c r="V2831" s="226">
        <v>83.861000000000004</v>
      </c>
      <c r="W2831" s="226">
        <v>85.275000000000006</v>
      </c>
      <c r="X2831" s="226">
        <v>86.637</v>
      </c>
      <c r="Y2831" s="226">
        <v>88.001999999999995</v>
      </c>
      <c r="Z2831" s="226">
        <v>89.379000000000005</v>
      </c>
      <c r="AA2831" s="226">
        <v>90.911000000000001</v>
      </c>
      <c r="AB2831" s="226">
        <v>92.578000000000003</v>
      </c>
      <c r="AC2831" s="226">
        <v>94.263000000000005</v>
      </c>
      <c r="AD2831" s="226">
        <v>95.858999999999995</v>
      </c>
      <c r="AE2831" s="226">
        <v>97.418999999999997</v>
      </c>
      <c r="AF2831" s="226">
        <v>99.141999999999996</v>
      </c>
      <c r="AG2831" s="226">
        <v>100.90300000000001</v>
      </c>
      <c r="AH2831" s="226">
        <v>102.557</v>
      </c>
      <c r="AI2831" s="226">
        <v>104.331</v>
      </c>
      <c r="AJ2831" s="226">
        <v>106.34099999999999</v>
      </c>
    </row>
    <row r="2832" spans="1:36" x14ac:dyDescent="0.25">
      <c r="A2832" s="17"/>
      <c r="B2832" s="226" t="s">
        <v>2219</v>
      </c>
      <c r="D2832" s="226">
        <v>22.568999999999999</v>
      </c>
      <c r="E2832" s="226">
        <v>23.26</v>
      </c>
      <c r="F2832" s="226">
        <v>20.446000000000002</v>
      </c>
      <c r="G2832" s="226">
        <v>23.904</v>
      </c>
      <c r="H2832" s="226">
        <v>25.933</v>
      </c>
      <c r="I2832" s="226">
        <v>27.582999999999998</v>
      </c>
      <c r="J2832" s="226">
        <v>27.495000000000001</v>
      </c>
      <c r="K2832" s="226">
        <v>27.568999999999999</v>
      </c>
      <c r="L2832" s="226">
        <v>27.707999999999998</v>
      </c>
      <c r="M2832" s="226">
        <v>27.8</v>
      </c>
      <c r="N2832" s="226">
        <v>28.123000000000001</v>
      </c>
      <c r="O2832" s="226">
        <v>28.344000000000001</v>
      </c>
      <c r="P2832" s="226">
        <v>28.61</v>
      </c>
      <c r="Q2832" s="226">
        <v>28.972999999999999</v>
      </c>
      <c r="R2832" s="226">
        <v>29.401</v>
      </c>
      <c r="S2832" s="226">
        <v>29.882000000000001</v>
      </c>
      <c r="T2832" s="226">
        <v>30.353000000000002</v>
      </c>
      <c r="U2832" s="226">
        <v>30.850999999999999</v>
      </c>
      <c r="V2832" s="226">
        <v>31.361999999999998</v>
      </c>
      <c r="W2832" s="226">
        <v>31.902000000000001</v>
      </c>
      <c r="X2832" s="226">
        <v>32.426000000000002</v>
      </c>
      <c r="Y2832" s="226">
        <v>32.951999999999998</v>
      </c>
      <c r="Z2832" s="226">
        <v>33.478000000000002</v>
      </c>
      <c r="AA2832" s="226">
        <v>34.063000000000002</v>
      </c>
      <c r="AB2832" s="226">
        <v>34.698</v>
      </c>
      <c r="AC2832" s="226">
        <v>35.341000000000001</v>
      </c>
      <c r="AD2832" s="226">
        <v>35.953000000000003</v>
      </c>
      <c r="AE2832" s="226">
        <v>36.552999999999997</v>
      </c>
      <c r="AF2832" s="226">
        <v>37.213999999999999</v>
      </c>
      <c r="AG2832" s="226">
        <v>37.889000000000003</v>
      </c>
      <c r="AH2832" s="226">
        <v>38.524000000000001</v>
      </c>
      <c r="AI2832" s="226">
        <v>39.206000000000003</v>
      </c>
      <c r="AJ2832" s="226">
        <v>39.976999999999997</v>
      </c>
    </row>
    <row r="2833" spans="1:36" x14ac:dyDescent="0.25">
      <c r="A2833" s="17"/>
      <c r="B2833" s="226" t="s">
        <v>2221</v>
      </c>
      <c r="D2833" s="226">
        <v>3.4820000000000002</v>
      </c>
      <c r="E2833" s="226">
        <v>3.6419999999999999</v>
      </c>
      <c r="F2833" s="226">
        <v>3.1850000000000001</v>
      </c>
      <c r="G2833" s="226">
        <v>3.702</v>
      </c>
      <c r="H2833" s="226">
        <v>4.0670000000000002</v>
      </c>
      <c r="I2833" s="226">
        <v>4.3959999999999999</v>
      </c>
      <c r="J2833" s="226">
        <v>4.4169999999999998</v>
      </c>
      <c r="K2833" s="226">
        <v>4.4379999999999997</v>
      </c>
      <c r="L2833" s="226">
        <v>4.4649999999999999</v>
      </c>
      <c r="M2833" s="226">
        <v>4.4740000000000002</v>
      </c>
      <c r="N2833" s="226">
        <v>4.5170000000000003</v>
      </c>
      <c r="O2833" s="226">
        <v>4.5439999999999996</v>
      </c>
      <c r="P2833" s="226">
        <v>4.5890000000000004</v>
      </c>
      <c r="Q2833" s="226">
        <v>4.6390000000000002</v>
      </c>
      <c r="R2833" s="226">
        <v>4.6970000000000001</v>
      </c>
      <c r="S2833" s="226">
        <v>4.7649999999999997</v>
      </c>
      <c r="T2833" s="226">
        <v>4.8310000000000004</v>
      </c>
      <c r="U2833" s="226">
        <v>4.9029999999999996</v>
      </c>
      <c r="V2833" s="226">
        <v>4.9859999999999998</v>
      </c>
      <c r="W2833" s="226">
        <v>5.0590000000000002</v>
      </c>
      <c r="X2833" s="226">
        <v>5.1260000000000003</v>
      </c>
      <c r="Y2833" s="226">
        <v>5.1929999999999996</v>
      </c>
      <c r="Z2833" s="226">
        <v>5.2640000000000002</v>
      </c>
      <c r="AA2833" s="226">
        <v>5.3440000000000003</v>
      </c>
      <c r="AB2833" s="226">
        <v>5.4320000000000004</v>
      </c>
      <c r="AC2833" s="226">
        <v>5.52</v>
      </c>
      <c r="AD2833" s="226">
        <v>5.6</v>
      </c>
      <c r="AE2833" s="226">
        <v>5.6779999999999999</v>
      </c>
      <c r="AF2833" s="226">
        <v>5.7649999999999997</v>
      </c>
      <c r="AG2833" s="226">
        <v>5.8540000000000001</v>
      </c>
      <c r="AH2833" s="226">
        <v>5.9370000000000003</v>
      </c>
      <c r="AI2833" s="226">
        <v>6.0250000000000004</v>
      </c>
      <c r="AJ2833" s="226">
        <v>6.1260000000000003</v>
      </c>
    </row>
    <row r="2834" spans="1:36" x14ac:dyDescent="0.25">
      <c r="A2834" s="17"/>
      <c r="B2834" s="226" t="s">
        <v>2421</v>
      </c>
    </row>
    <row r="2835" spans="1:36" x14ac:dyDescent="0.25">
      <c r="A2835" s="17"/>
      <c r="B2835" s="226" t="s">
        <v>342</v>
      </c>
      <c r="D2835" s="226">
        <v>10.964</v>
      </c>
      <c r="E2835" s="226">
        <v>12.266</v>
      </c>
      <c r="F2835" s="226">
        <v>10.182</v>
      </c>
      <c r="G2835" s="226">
        <v>12.24</v>
      </c>
      <c r="H2835" s="226">
        <v>13.486000000000001</v>
      </c>
      <c r="I2835" s="226">
        <v>14.407</v>
      </c>
      <c r="J2835" s="226">
        <v>14.391999999999999</v>
      </c>
      <c r="K2835" s="226">
        <v>14.452999999999999</v>
      </c>
      <c r="L2835" s="226">
        <v>14.545</v>
      </c>
      <c r="M2835" s="226">
        <v>14.606</v>
      </c>
      <c r="N2835" s="226">
        <v>14.787000000000001</v>
      </c>
      <c r="O2835" s="226">
        <v>14.911</v>
      </c>
      <c r="P2835" s="226">
        <v>15.06</v>
      </c>
      <c r="Q2835" s="226">
        <v>15.253</v>
      </c>
      <c r="R2835" s="226">
        <v>15.48</v>
      </c>
      <c r="S2835" s="226">
        <v>15.731999999999999</v>
      </c>
      <c r="T2835" s="226">
        <v>15.975</v>
      </c>
      <c r="U2835" s="226">
        <v>16.231000000000002</v>
      </c>
      <c r="V2835" s="226">
        <v>16.498000000000001</v>
      </c>
      <c r="W2835" s="226">
        <v>16.773</v>
      </c>
      <c r="X2835" s="226">
        <v>17.039000000000001</v>
      </c>
      <c r="Y2835" s="226">
        <v>17.303999999999998</v>
      </c>
      <c r="Z2835" s="226">
        <v>17.568999999999999</v>
      </c>
      <c r="AA2835" s="226">
        <v>17.864000000000001</v>
      </c>
      <c r="AB2835" s="226">
        <v>18.187000000000001</v>
      </c>
      <c r="AC2835" s="226">
        <v>18.513999999999999</v>
      </c>
      <c r="AD2835" s="226">
        <v>18.823</v>
      </c>
      <c r="AE2835" s="226">
        <v>19.123999999999999</v>
      </c>
      <c r="AF2835" s="226">
        <v>19.457000000000001</v>
      </c>
      <c r="AG2835" s="226">
        <v>19.797000000000001</v>
      </c>
      <c r="AH2835" s="226">
        <v>20.114999999999998</v>
      </c>
      <c r="AI2835" s="226">
        <v>20.457000000000001</v>
      </c>
      <c r="AJ2835" s="226">
        <v>20.844999999999999</v>
      </c>
    </row>
    <row r="2836" spans="1:36" x14ac:dyDescent="0.25">
      <c r="A2836" s="17"/>
      <c r="B2836" s="226" t="s">
        <v>2217</v>
      </c>
      <c r="D2836" s="226">
        <v>1.901</v>
      </c>
      <c r="E2836" s="226">
        <v>1.9410000000000001</v>
      </c>
      <c r="F2836" s="226">
        <v>1.708</v>
      </c>
      <c r="G2836" s="226">
        <v>1.9830000000000001</v>
      </c>
      <c r="H2836" s="226">
        <v>2.173</v>
      </c>
      <c r="I2836" s="226">
        <v>2.3149999999999999</v>
      </c>
      <c r="J2836" s="226">
        <v>2.3090000000000002</v>
      </c>
      <c r="K2836" s="226">
        <v>2.3149999999999999</v>
      </c>
      <c r="L2836" s="226">
        <v>2.3260000000000001</v>
      </c>
      <c r="M2836" s="226">
        <v>2.3319999999999999</v>
      </c>
      <c r="N2836" s="226">
        <v>2.3570000000000002</v>
      </c>
      <c r="O2836" s="226">
        <v>2.3740000000000001</v>
      </c>
      <c r="P2836" s="226">
        <v>2.3959999999999999</v>
      </c>
      <c r="Q2836" s="226">
        <v>2.4249999999999998</v>
      </c>
      <c r="R2836" s="226">
        <v>2.46</v>
      </c>
      <c r="S2836" s="226">
        <v>2.4990000000000001</v>
      </c>
      <c r="T2836" s="226">
        <v>2.5369999999999999</v>
      </c>
      <c r="U2836" s="226">
        <v>2.5790000000000002</v>
      </c>
      <c r="V2836" s="226">
        <v>2.621</v>
      </c>
      <c r="W2836" s="226">
        <v>2.6659999999999999</v>
      </c>
      <c r="X2836" s="226">
        <v>2.7080000000000002</v>
      </c>
      <c r="Y2836" s="226">
        <v>2.7509999999999999</v>
      </c>
      <c r="Z2836" s="226">
        <v>2.794</v>
      </c>
      <c r="AA2836" s="226">
        <v>2.8420000000000001</v>
      </c>
      <c r="AB2836" s="226">
        <v>2.8940000000000001</v>
      </c>
      <c r="AC2836" s="226">
        <v>2.9460000000000002</v>
      </c>
      <c r="AD2836" s="226">
        <v>2.996</v>
      </c>
      <c r="AE2836" s="226">
        <v>3.0449999999999999</v>
      </c>
      <c r="AF2836" s="226">
        <v>3.0990000000000002</v>
      </c>
      <c r="AG2836" s="226">
        <v>3.1539999999999999</v>
      </c>
      <c r="AH2836" s="226">
        <v>3.2050000000000001</v>
      </c>
      <c r="AI2836" s="226">
        <v>3.2610000000000001</v>
      </c>
      <c r="AJ2836" s="226">
        <v>3.3239999999999998</v>
      </c>
    </row>
    <row r="2837" spans="1:36" x14ac:dyDescent="0.25">
      <c r="A2837" s="17"/>
      <c r="B2837" s="226" t="s">
        <v>2422</v>
      </c>
    </row>
    <row r="2838" spans="1:36" x14ac:dyDescent="0.25">
      <c r="A2838" s="17"/>
      <c r="B2838" s="226" t="s">
        <v>342</v>
      </c>
      <c r="D2838" s="226">
        <v>53.637999999999998</v>
      </c>
      <c r="E2838" s="226">
        <v>59.000999999999998</v>
      </c>
      <c r="F2838" s="226">
        <v>54.774000000000001</v>
      </c>
      <c r="G2838" s="226">
        <v>64.894999999999996</v>
      </c>
      <c r="H2838" s="226">
        <v>70.674999999999997</v>
      </c>
      <c r="I2838" s="226">
        <v>74.641000000000005</v>
      </c>
      <c r="J2838" s="226">
        <v>74.391000000000005</v>
      </c>
      <c r="K2838" s="226">
        <v>74.301000000000002</v>
      </c>
      <c r="L2838" s="226">
        <v>74.307000000000002</v>
      </c>
      <c r="M2838" s="226">
        <v>74.194999999999993</v>
      </c>
      <c r="N2838" s="226">
        <v>74.528000000000006</v>
      </c>
      <c r="O2838" s="226">
        <v>74.587000000000003</v>
      </c>
      <c r="P2838" s="226">
        <v>74.724000000000004</v>
      </c>
      <c r="Q2838" s="226">
        <v>75.061999999999998</v>
      </c>
      <c r="R2838" s="226">
        <v>75.593999999999994</v>
      </c>
      <c r="S2838" s="226">
        <v>76.244</v>
      </c>
      <c r="T2838" s="226">
        <v>76.817999999999998</v>
      </c>
      <c r="U2838" s="226">
        <v>77.442999999999998</v>
      </c>
      <c r="V2838" s="226">
        <v>78.099999999999994</v>
      </c>
      <c r="W2838" s="226">
        <v>78.783000000000001</v>
      </c>
      <c r="X2838" s="226">
        <v>79.430999999999997</v>
      </c>
      <c r="Y2838" s="226">
        <v>80.058999999999997</v>
      </c>
      <c r="Z2838" s="226">
        <v>80.626000000000005</v>
      </c>
      <c r="AA2838" s="226">
        <v>81.311000000000007</v>
      </c>
      <c r="AB2838" s="226">
        <v>82.132000000000005</v>
      </c>
      <c r="AC2838" s="226">
        <v>82.950999999999993</v>
      </c>
      <c r="AD2838" s="226">
        <v>83.68</v>
      </c>
      <c r="AE2838" s="226">
        <v>84.364000000000004</v>
      </c>
      <c r="AF2838" s="226">
        <v>85.16</v>
      </c>
      <c r="AG2838" s="226">
        <v>85.963999999999999</v>
      </c>
      <c r="AH2838" s="226">
        <v>86.668000000000006</v>
      </c>
      <c r="AI2838" s="226">
        <v>87.45</v>
      </c>
      <c r="AJ2838" s="226">
        <v>88.397999999999996</v>
      </c>
    </row>
    <row r="2839" spans="1:36" x14ac:dyDescent="0.25">
      <c r="A2839" s="17"/>
      <c r="B2839" s="226" t="s">
        <v>2217</v>
      </c>
      <c r="D2839" s="226">
        <v>0.94899999999999995</v>
      </c>
      <c r="E2839" s="226">
        <v>0.96799999999999997</v>
      </c>
      <c r="F2839" s="226">
        <v>0.85199999999999998</v>
      </c>
      <c r="G2839" s="226">
        <v>0.99</v>
      </c>
      <c r="H2839" s="226">
        <v>1.085</v>
      </c>
      <c r="I2839" s="226">
        <v>1.1559999999999999</v>
      </c>
      <c r="J2839" s="226">
        <v>1.153</v>
      </c>
      <c r="K2839" s="226">
        <v>1.1559999999999999</v>
      </c>
      <c r="L2839" s="226">
        <v>1.161</v>
      </c>
      <c r="M2839" s="226">
        <v>1.1639999999999999</v>
      </c>
      <c r="N2839" s="226">
        <v>1.177</v>
      </c>
      <c r="O2839" s="226">
        <v>1.1850000000000001</v>
      </c>
      <c r="P2839" s="226">
        <v>1.196</v>
      </c>
      <c r="Q2839" s="226">
        <v>1.2110000000000001</v>
      </c>
      <c r="R2839" s="226">
        <v>1.228</v>
      </c>
      <c r="S2839" s="226">
        <v>1.248</v>
      </c>
      <c r="T2839" s="226">
        <v>1.2669999999999999</v>
      </c>
      <c r="U2839" s="226">
        <v>1.288</v>
      </c>
      <c r="V2839" s="226">
        <v>1.3089999999999999</v>
      </c>
      <c r="W2839" s="226">
        <v>1.331</v>
      </c>
      <c r="X2839" s="226">
        <v>1.353</v>
      </c>
      <c r="Y2839" s="226">
        <v>1.3740000000000001</v>
      </c>
      <c r="Z2839" s="226">
        <v>1.395</v>
      </c>
      <c r="AA2839" s="226">
        <v>1.419</v>
      </c>
      <c r="AB2839" s="226">
        <v>1.4450000000000001</v>
      </c>
      <c r="AC2839" s="226">
        <v>1.472</v>
      </c>
      <c r="AD2839" s="226">
        <v>1.4970000000000001</v>
      </c>
      <c r="AE2839" s="226">
        <v>1.5209999999999999</v>
      </c>
      <c r="AF2839" s="226">
        <v>1.548</v>
      </c>
      <c r="AG2839" s="226">
        <v>1.5760000000000001</v>
      </c>
      <c r="AH2839" s="226">
        <v>1.601</v>
      </c>
      <c r="AI2839" s="226">
        <v>1.629</v>
      </c>
      <c r="AJ2839" s="226">
        <v>1.66</v>
      </c>
    </row>
    <row r="2840" spans="1:36" x14ac:dyDescent="0.25">
      <c r="A2840" s="17"/>
      <c r="B2840" s="226" t="s">
        <v>2218</v>
      </c>
      <c r="D2840" s="226">
        <v>2.1320000000000001</v>
      </c>
      <c r="E2840" s="226">
        <v>2.3109999999999999</v>
      </c>
      <c r="F2840" s="226">
        <v>1.9139999999999999</v>
      </c>
      <c r="G2840" s="226">
        <v>2.2799999999999998</v>
      </c>
      <c r="H2840" s="226">
        <v>2.5219999999999998</v>
      </c>
      <c r="I2840" s="226">
        <v>2.6560000000000001</v>
      </c>
      <c r="J2840" s="226">
        <v>2.6269999999999998</v>
      </c>
      <c r="K2840" s="226">
        <v>2.6240000000000001</v>
      </c>
      <c r="L2840" s="226">
        <v>2.6230000000000002</v>
      </c>
      <c r="M2840" s="226">
        <v>2.6190000000000002</v>
      </c>
      <c r="N2840" s="226">
        <v>2.637</v>
      </c>
      <c r="O2840" s="226">
        <v>2.6440000000000001</v>
      </c>
      <c r="P2840" s="226">
        <v>2.6539999999999999</v>
      </c>
      <c r="Q2840" s="226">
        <v>2.6720000000000002</v>
      </c>
      <c r="R2840" s="226">
        <v>2.7010000000000001</v>
      </c>
      <c r="S2840" s="226">
        <v>2.7360000000000002</v>
      </c>
      <c r="T2840" s="226">
        <v>2.7679999999999998</v>
      </c>
      <c r="U2840" s="226">
        <v>2.802</v>
      </c>
      <c r="V2840" s="226">
        <v>2.8370000000000002</v>
      </c>
      <c r="W2840" s="226">
        <v>2.8740000000000001</v>
      </c>
      <c r="X2840" s="226">
        <v>2.9119999999999999</v>
      </c>
      <c r="Y2840" s="226">
        <v>2.9489999999999998</v>
      </c>
      <c r="Z2840" s="226">
        <v>2.98</v>
      </c>
      <c r="AA2840" s="226">
        <v>3.0169999999999999</v>
      </c>
      <c r="AB2840" s="226">
        <v>3.0609999999999999</v>
      </c>
      <c r="AC2840" s="226">
        <v>3.105</v>
      </c>
      <c r="AD2840" s="226">
        <v>3.1459999999999999</v>
      </c>
      <c r="AE2840" s="226">
        <v>3.1859999999999999</v>
      </c>
      <c r="AF2840" s="226">
        <v>3.23</v>
      </c>
      <c r="AG2840" s="226">
        <v>3.2749999999999999</v>
      </c>
      <c r="AH2840" s="226">
        <v>3.3159999999999998</v>
      </c>
      <c r="AI2840" s="226">
        <v>3.3610000000000002</v>
      </c>
      <c r="AJ2840" s="226">
        <v>3.4129999999999998</v>
      </c>
    </row>
    <row r="2841" spans="1:36" x14ac:dyDescent="0.25">
      <c r="A2841" s="17"/>
      <c r="B2841" s="226" t="s">
        <v>2423</v>
      </c>
    </row>
    <row r="2842" spans="1:36" x14ac:dyDescent="0.25">
      <c r="A2842" s="17"/>
      <c r="B2842" s="226" t="s">
        <v>342</v>
      </c>
      <c r="D2842" s="226">
        <v>0.997</v>
      </c>
      <c r="E2842" s="226">
        <v>1.115</v>
      </c>
      <c r="F2842" s="226">
        <v>0.92500000000000004</v>
      </c>
      <c r="G2842" s="226">
        <v>1.1120000000000001</v>
      </c>
      <c r="H2842" s="226">
        <v>1.2250000000000001</v>
      </c>
      <c r="I2842" s="226">
        <v>1.3089999999999999</v>
      </c>
      <c r="J2842" s="226">
        <v>1.3080000000000001</v>
      </c>
      <c r="K2842" s="226">
        <v>1.3129999999999999</v>
      </c>
      <c r="L2842" s="226">
        <v>1.321</v>
      </c>
      <c r="M2842" s="226">
        <v>1.327</v>
      </c>
      <c r="N2842" s="226">
        <v>1.343</v>
      </c>
      <c r="O2842" s="226">
        <v>1.3540000000000001</v>
      </c>
      <c r="P2842" s="226">
        <v>1.3680000000000001</v>
      </c>
      <c r="Q2842" s="226">
        <v>1.385</v>
      </c>
      <c r="R2842" s="226">
        <v>1.4059999999999999</v>
      </c>
      <c r="S2842" s="226">
        <v>1.429</v>
      </c>
      <c r="T2842" s="226">
        <v>1.4510000000000001</v>
      </c>
      <c r="U2842" s="226">
        <v>1.474</v>
      </c>
      <c r="V2842" s="226">
        <v>1.498</v>
      </c>
      <c r="W2842" s="226">
        <v>1.5229999999999999</v>
      </c>
      <c r="X2842" s="226">
        <v>1.5469999999999999</v>
      </c>
      <c r="Y2842" s="226">
        <v>1.571</v>
      </c>
      <c r="Z2842" s="226">
        <v>1.595</v>
      </c>
      <c r="AA2842" s="226">
        <v>1.6220000000000001</v>
      </c>
      <c r="AB2842" s="226">
        <v>1.651</v>
      </c>
      <c r="AC2842" s="226">
        <v>1.681</v>
      </c>
      <c r="AD2842" s="226">
        <v>1.7090000000000001</v>
      </c>
      <c r="AE2842" s="226">
        <v>1.736</v>
      </c>
      <c r="AF2842" s="226">
        <v>1.7669999999999999</v>
      </c>
      <c r="AG2842" s="226">
        <v>1.7969999999999999</v>
      </c>
      <c r="AH2842" s="226">
        <v>1.8260000000000001</v>
      </c>
      <c r="AI2842" s="226">
        <v>1.857</v>
      </c>
      <c r="AJ2842" s="226">
        <v>1.8919999999999999</v>
      </c>
    </row>
    <row r="2843" spans="1:36" x14ac:dyDescent="0.25">
      <c r="A2843" s="17"/>
      <c r="B2843" s="226" t="s">
        <v>2424</v>
      </c>
    </row>
    <row r="2844" spans="1:36" x14ac:dyDescent="0.25">
      <c r="A2844" s="17"/>
      <c r="B2844" s="226" t="s">
        <v>342</v>
      </c>
      <c r="D2844" s="226">
        <v>6.98</v>
      </c>
      <c r="E2844" s="226">
        <v>7.8079999999999998</v>
      </c>
      <c r="F2844" s="226">
        <v>6.4809999999999999</v>
      </c>
      <c r="G2844" s="226">
        <v>7.7910000000000004</v>
      </c>
      <c r="H2844" s="226">
        <v>8.5839999999999996</v>
      </c>
      <c r="I2844" s="226">
        <v>9.17</v>
      </c>
      <c r="J2844" s="226">
        <v>9.1609999999999996</v>
      </c>
      <c r="K2844" s="226">
        <v>9.1999999999999993</v>
      </c>
      <c r="L2844" s="226">
        <v>9.2579999999999991</v>
      </c>
      <c r="M2844" s="226">
        <v>9.2970000000000006</v>
      </c>
      <c r="N2844" s="226">
        <v>9.4120000000000008</v>
      </c>
      <c r="O2844" s="226">
        <v>9.4909999999999997</v>
      </c>
      <c r="P2844" s="226">
        <v>9.5850000000000009</v>
      </c>
      <c r="Q2844" s="226">
        <v>9.7080000000000002</v>
      </c>
      <c r="R2844" s="226">
        <v>9.8529999999999998</v>
      </c>
      <c r="S2844" s="226">
        <v>10.013</v>
      </c>
      <c r="T2844" s="226">
        <v>10.167999999999999</v>
      </c>
      <c r="U2844" s="226">
        <v>10.33</v>
      </c>
      <c r="V2844" s="226">
        <v>10.5</v>
      </c>
      <c r="W2844" s="226">
        <v>10.675000000000001</v>
      </c>
      <c r="X2844" s="226">
        <v>10.843999999999999</v>
      </c>
      <c r="Y2844" s="226">
        <v>11.013</v>
      </c>
      <c r="Z2844" s="226">
        <v>11.182</v>
      </c>
      <c r="AA2844" s="226">
        <v>11.369</v>
      </c>
      <c r="AB2844" s="226">
        <v>11.574999999999999</v>
      </c>
      <c r="AC2844" s="226">
        <v>11.782999999999999</v>
      </c>
      <c r="AD2844" s="226">
        <v>11.978999999999999</v>
      </c>
      <c r="AE2844" s="226">
        <v>12.170999999999999</v>
      </c>
      <c r="AF2844" s="226">
        <v>12.382999999999999</v>
      </c>
      <c r="AG2844" s="226">
        <v>12.599</v>
      </c>
      <c r="AH2844" s="226">
        <v>12.802</v>
      </c>
      <c r="AI2844" s="226">
        <v>13.019</v>
      </c>
      <c r="AJ2844" s="226">
        <v>13.266</v>
      </c>
    </row>
    <row r="2845" spans="1:36" x14ac:dyDescent="0.25">
      <c r="A2845" s="17"/>
      <c r="B2845" s="226" t="s">
        <v>2217</v>
      </c>
      <c r="D2845" s="226">
        <v>2.8519999999999999</v>
      </c>
      <c r="E2845" s="226">
        <v>2.911</v>
      </c>
      <c r="F2845" s="226">
        <v>2.5619999999999998</v>
      </c>
      <c r="G2845" s="226">
        <v>2.9740000000000002</v>
      </c>
      <c r="H2845" s="226">
        <v>3.2589999999999999</v>
      </c>
      <c r="I2845" s="226">
        <v>3.472</v>
      </c>
      <c r="J2845" s="226">
        <v>3.464</v>
      </c>
      <c r="K2845" s="226">
        <v>3.472</v>
      </c>
      <c r="L2845" s="226">
        <v>3.488</v>
      </c>
      <c r="M2845" s="226">
        <v>3.4980000000000002</v>
      </c>
      <c r="N2845" s="226">
        <v>3.536</v>
      </c>
      <c r="O2845" s="226">
        <v>3.5609999999999999</v>
      </c>
      <c r="P2845" s="226">
        <v>3.5939999999999999</v>
      </c>
      <c r="Q2845" s="226">
        <v>3.6379999999999999</v>
      </c>
      <c r="R2845" s="226">
        <v>3.69</v>
      </c>
      <c r="S2845" s="226">
        <v>3.7490000000000001</v>
      </c>
      <c r="T2845" s="226">
        <v>3.8069999999999999</v>
      </c>
      <c r="U2845" s="226">
        <v>3.8679999999999999</v>
      </c>
      <c r="V2845" s="226">
        <v>3.9329999999999998</v>
      </c>
      <c r="W2845" s="226">
        <v>3.9990000000000001</v>
      </c>
      <c r="X2845" s="226">
        <v>4.0629999999999997</v>
      </c>
      <c r="Y2845" s="226">
        <v>4.1269999999999998</v>
      </c>
      <c r="Z2845" s="226">
        <v>4.1909999999999998</v>
      </c>
      <c r="AA2845" s="226">
        <v>4.2629999999999999</v>
      </c>
      <c r="AB2845" s="226">
        <v>4.3410000000000002</v>
      </c>
      <c r="AC2845" s="226">
        <v>4.42</v>
      </c>
      <c r="AD2845" s="226">
        <v>4.4950000000000001</v>
      </c>
      <c r="AE2845" s="226">
        <v>4.5679999999999996</v>
      </c>
      <c r="AF2845" s="226">
        <v>4.649</v>
      </c>
      <c r="AG2845" s="226">
        <v>4.7320000000000002</v>
      </c>
      <c r="AH2845" s="226">
        <v>4.8090000000000002</v>
      </c>
      <c r="AI2845" s="226">
        <v>4.8929999999999998</v>
      </c>
      <c r="AJ2845" s="226">
        <v>4.9870000000000001</v>
      </c>
    </row>
    <row r="2846" spans="1:36" x14ac:dyDescent="0.25">
      <c r="A2846" s="17"/>
      <c r="B2846" s="226" t="s">
        <v>2225</v>
      </c>
    </row>
    <row r="2847" spans="1:36" x14ac:dyDescent="0.25">
      <c r="A2847" s="17"/>
      <c r="B2847" s="226" t="s">
        <v>342</v>
      </c>
      <c r="D2847" s="226">
        <v>88.527000000000001</v>
      </c>
      <c r="E2847" s="226">
        <v>98.033000000000001</v>
      </c>
      <c r="F2847" s="226">
        <v>87.173000000000002</v>
      </c>
      <c r="G2847" s="226">
        <v>103.842</v>
      </c>
      <c r="H2847" s="226">
        <v>113.586</v>
      </c>
      <c r="I2847" s="226">
        <v>120.48099999999999</v>
      </c>
      <c r="J2847" s="226">
        <v>120.185</v>
      </c>
      <c r="K2847" s="226">
        <v>120.288</v>
      </c>
      <c r="L2847" s="226">
        <v>120.58499999999999</v>
      </c>
      <c r="M2847" s="226">
        <v>120.66800000000001</v>
      </c>
      <c r="N2847" s="226">
        <v>121.574</v>
      </c>
      <c r="O2847" s="226">
        <v>122.027</v>
      </c>
      <c r="P2847" s="226">
        <v>122.63800000000001</v>
      </c>
      <c r="Q2847" s="226">
        <v>123.589</v>
      </c>
      <c r="R2847" s="226">
        <v>124.842</v>
      </c>
      <c r="S2847" s="226">
        <v>126.29600000000001</v>
      </c>
      <c r="T2847" s="226">
        <v>127.64100000000001</v>
      </c>
      <c r="U2847" s="226">
        <v>129.07900000000001</v>
      </c>
      <c r="V2847" s="226">
        <v>130.584</v>
      </c>
      <c r="W2847" s="226">
        <v>132.142</v>
      </c>
      <c r="X2847" s="226">
        <v>133.63399999999999</v>
      </c>
      <c r="Y2847" s="226">
        <v>135.107</v>
      </c>
      <c r="Z2847" s="226">
        <v>136.51499999999999</v>
      </c>
      <c r="AA2847" s="226">
        <v>138.136</v>
      </c>
      <c r="AB2847" s="226">
        <v>139.98599999999999</v>
      </c>
      <c r="AC2847" s="226">
        <v>141.84399999999999</v>
      </c>
      <c r="AD2847" s="226">
        <v>143.55500000000001</v>
      </c>
      <c r="AE2847" s="226">
        <v>145.196</v>
      </c>
      <c r="AF2847" s="226">
        <v>147.05099999999999</v>
      </c>
      <c r="AG2847" s="226">
        <v>148.93600000000001</v>
      </c>
      <c r="AH2847" s="226">
        <v>150.65199999999999</v>
      </c>
      <c r="AI2847" s="226">
        <v>152.52099999999999</v>
      </c>
      <c r="AJ2847" s="226">
        <v>154.703</v>
      </c>
    </row>
    <row r="2848" spans="1:36" x14ac:dyDescent="0.25">
      <c r="A2848" s="17"/>
      <c r="B2848" s="226" t="s">
        <v>2217</v>
      </c>
      <c r="D2848" s="226">
        <v>66.5</v>
      </c>
      <c r="E2848" s="226">
        <v>67.882999999999996</v>
      </c>
      <c r="F2848" s="226">
        <v>59.741999999999997</v>
      </c>
      <c r="G2848" s="226">
        <v>69.370999999999995</v>
      </c>
      <c r="H2848" s="226">
        <v>76.019000000000005</v>
      </c>
      <c r="I2848" s="226">
        <v>81.007000000000005</v>
      </c>
      <c r="J2848" s="226">
        <v>80.796999999999997</v>
      </c>
      <c r="K2848" s="226">
        <v>80.992999999999995</v>
      </c>
      <c r="L2848" s="226">
        <v>81.37</v>
      </c>
      <c r="M2848" s="226">
        <v>81.587000000000003</v>
      </c>
      <c r="N2848" s="226">
        <v>82.477000000000004</v>
      </c>
      <c r="O2848" s="226">
        <v>83.072000000000003</v>
      </c>
      <c r="P2848" s="226">
        <v>83.831000000000003</v>
      </c>
      <c r="Q2848" s="226">
        <v>84.85</v>
      </c>
      <c r="R2848" s="226">
        <v>86.061999999999998</v>
      </c>
      <c r="S2848" s="226">
        <v>87.435000000000002</v>
      </c>
      <c r="T2848" s="226">
        <v>88.786000000000001</v>
      </c>
      <c r="U2848" s="226">
        <v>90.224999999999994</v>
      </c>
      <c r="V2848" s="226">
        <v>91.724000000000004</v>
      </c>
      <c r="W2848" s="226">
        <v>93.271000000000001</v>
      </c>
      <c r="X2848" s="226">
        <v>94.76</v>
      </c>
      <c r="Y2848" s="226">
        <v>96.253</v>
      </c>
      <c r="Z2848" s="226">
        <v>97.76</v>
      </c>
      <c r="AA2848" s="226">
        <v>99.435000000000002</v>
      </c>
      <c r="AB2848" s="226">
        <v>101.259</v>
      </c>
      <c r="AC2848" s="226">
        <v>103.101</v>
      </c>
      <c r="AD2848" s="226">
        <v>104.84699999999999</v>
      </c>
      <c r="AE2848" s="226">
        <v>106.553</v>
      </c>
      <c r="AF2848" s="226">
        <v>108.438</v>
      </c>
      <c r="AG2848" s="226">
        <v>110.36499999999999</v>
      </c>
      <c r="AH2848" s="226">
        <v>112.173</v>
      </c>
      <c r="AI2848" s="226">
        <v>114.113</v>
      </c>
      <c r="AJ2848" s="226">
        <v>116.31100000000001</v>
      </c>
    </row>
    <row r="2849" spans="1:36" x14ac:dyDescent="0.25">
      <c r="A2849" s="17"/>
      <c r="B2849" s="226" t="s">
        <v>2218</v>
      </c>
      <c r="D2849" s="226">
        <v>2.1320000000000001</v>
      </c>
      <c r="E2849" s="226">
        <v>2.3109999999999999</v>
      </c>
      <c r="F2849" s="226">
        <v>1.9139999999999999</v>
      </c>
      <c r="G2849" s="226">
        <v>2.2799999999999998</v>
      </c>
      <c r="H2849" s="226">
        <v>2.5219999999999998</v>
      </c>
      <c r="I2849" s="226">
        <v>2.6560000000000001</v>
      </c>
      <c r="J2849" s="226">
        <v>2.6269999999999998</v>
      </c>
      <c r="K2849" s="226">
        <v>2.6240000000000001</v>
      </c>
      <c r="L2849" s="226">
        <v>2.6230000000000002</v>
      </c>
      <c r="M2849" s="226">
        <v>2.6190000000000002</v>
      </c>
      <c r="N2849" s="226">
        <v>2.637</v>
      </c>
      <c r="O2849" s="226">
        <v>2.6440000000000001</v>
      </c>
      <c r="P2849" s="226">
        <v>2.6539999999999999</v>
      </c>
      <c r="Q2849" s="226">
        <v>2.6720000000000002</v>
      </c>
      <c r="R2849" s="226">
        <v>2.7010000000000001</v>
      </c>
      <c r="S2849" s="226">
        <v>2.7360000000000002</v>
      </c>
      <c r="T2849" s="226">
        <v>2.7679999999999998</v>
      </c>
      <c r="U2849" s="226">
        <v>2.802</v>
      </c>
      <c r="V2849" s="226">
        <v>2.8370000000000002</v>
      </c>
      <c r="W2849" s="226">
        <v>2.8740000000000001</v>
      </c>
      <c r="X2849" s="226">
        <v>2.9119999999999999</v>
      </c>
      <c r="Y2849" s="226">
        <v>2.9489999999999998</v>
      </c>
      <c r="Z2849" s="226">
        <v>2.98</v>
      </c>
      <c r="AA2849" s="226">
        <v>3.0169999999999999</v>
      </c>
      <c r="AB2849" s="226">
        <v>3.0609999999999999</v>
      </c>
      <c r="AC2849" s="226">
        <v>3.105</v>
      </c>
      <c r="AD2849" s="226">
        <v>3.1459999999999999</v>
      </c>
      <c r="AE2849" s="226">
        <v>3.1859999999999999</v>
      </c>
      <c r="AF2849" s="226">
        <v>3.23</v>
      </c>
      <c r="AG2849" s="226">
        <v>3.2749999999999999</v>
      </c>
      <c r="AH2849" s="226">
        <v>3.3159999999999998</v>
      </c>
      <c r="AI2849" s="226">
        <v>3.3610000000000002</v>
      </c>
      <c r="AJ2849" s="226">
        <v>3.4129999999999998</v>
      </c>
    </row>
    <row r="2850" spans="1:36" x14ac:dyDescent="0.25">
      <c r="A2850" s="17"/>
      <c r="B2850" s="226" t="s">
        <v>2219</v>
      </c>
      <c r="D2850" s="226">
        <v>22.568999999999999</v>
      </c>
      <c r="E2850" s="226">
        <v>23.26</v>
      </c>
      <c r="F2850" s="226">
        <v>20.446000000000002</v>
      </c>
      <c r="G2850" s="226">
        <v>23.904</v>
      </c>
      <c r="H2850" s="226">
        <v>25.933</v>
      </c>
      <c r="I2850" s="226">
        <v>27.582999999999998</v>
      </c>
      <c r="J2850" s="226">
        <v>27.495000000000001</v>
      </c>
      <c r="K2850" s="226">
        <v>27.568999999999999</v>
      </c>
      <c r="L2850" s="226">
        <v>27.707999999999998</v>
      </c>
      <c r="M2850" s="226">
        <v>27.8</v>
      </c>
      <c r="N2850" s="226">
        <v>28.123000000000001</v>
      </c>
      <c r="O2850" s="226">
        <v>28.344000000000001</v>
      </c>
      <c r="P2850" s="226">
        <v>28.61</v>
      </c>
      <c r="Q2850" s="226">
        <v>28.972999999999999</v>
      </c>
      <c r="R2850" s="226">
        <v>29.401</v>
      </c>
      <c r="S2850" s="226">
        <v>29.882000000000001</v>
      </c>
      <c r="T2850" s="226">
        <v>30.353000000000002</v>
      </c>
      <c r="U2850" s="226">
        <v>30.850999999999999</v>
      </c>
      <c r="V2850" s="226">
        <v>31.361999999999998</v>
      </c>
      <c r="W2850" s="226">
        <v>31.902000000000001</v>
      </c>
      <c r="X2850" s="226">
        <v>32.426000000000002</v>
      </c>
      <c r="Y2850" s="226">
        <v>32.951999999999998</v>
      </c>
      <c r="Z2850" s="226">
        <v>33.478000000000002</v>
      </c>
      <c r="AA2850" s="226">
        <v>34.063000000000002</v>
      </c>
      <c r="AB2850" s="226">
        <v>34.698</v>
      </c>
      <c r="AC2850" s="226">
        <v>35.341000000000001</v>
      </c>
      <c r="AD2850" s="226">
        <v>35.953000000000003</v>
      </c>
      <c r="AE2850" s="226">
        <v>36.552999999999997</v>
      </c>
      <c r="AF2850" s="226">
        <v>37.213999999999999</v>
      </c>
      <c r="AG2850" s="226">
        <v>37.889000000000003</v>
      </c>
      <c r="AH2850" s="226">
        <v>38.524000000000001</v>
      </c>
      <c r="AI2850" s="226">
        <v>39.206000000000003</v>
      </c>
      <c r="AJ2850" s="226">
        <v>39.976999999999997</v>
      </c>
    </row>
    <row r="2851" spans="1:36" x14ac:dyDescent="0.25">
      <c r="A2851" s="17"/>
      <c r="B2851" s="226" t="s">
        <v>2221</v>
      </c>
      <c r="D2851" s="226">
        <v>3.4820000000000002</v>
      </c>
      <c r="E2851" s="226">
        <v>3.6419999999999999</v>
      </c>
      <c r="F2851" s="226">
        <v>3.1850000000000001</v>
      </c>
      <c r="G2851" s="226">
        <v>3.702</v>
      </c>
      <c r="H2851" s="226">
        <v>4.0670000000000002</v>
      </c>
      <c r="I2851" s="226">
        <v>4.3959999999999999</v>
      </c>
      <c r="J2851" s="226">
        <v>4.4169999999999998</v>
      </c>
      <c r="K2851" s="226">
        <v>4.4379999999999997</v>
      </c>
      <c r="L2851" s="226">
        <v>4.4649999999999999</v>
      </c>
      <c r="M2851" s="226">
        <v>4.4740000000000002</v>
      </c>
      <c r="N2851" s="226">
        <v>4.5170000000000003</v>
      </c>
      <c r="O2851" s="226">
        <v>4.5439999999999996</v>
      </c>
      <c r="P2851" s="226">
        <v>4.5890000000000004</v>
      </c>
      <c r="Q2851" s="226">
        <v>4.6390000000000002</v>
      </c>
      <c r="R2851" s="226">
        <v>4.6970000000000001</v>
      </c>
      <c r="S2851" s="226">
        <v>4.7649999999999997</v>
      </c>
      <c r="T2851" s="226">
        <v>4.8310000000000004</v>
      </c>
      <c r="U2851" s="226">
        <v>4.9029999999999996</v>
      </c>
      <c r="V2851" s="226">
        <v>4.9859999999999998</v>
      </c>
      <c r="W2851" s="226">
        <v>5.0590000000000002</v>
      </c>
      <c r="X2851" s="226">
        <v>5.1260000000000003</v>
      </c>
      <c r="Y2851" s="226">
        <v>5.1929999999999996</v>
      </c>
      <c r="Z2851" s="226">
        <v>5.2640000000000002</v>
      </c>
      <c r="AA2851" s="226">
        <v>5.3440000000000003</v>
      </c>
      <c r="AB2851" s="226">
        <v>5.4320000000000004</v>
      </c>
      <c r="AC2851" s="226">
        <v>5.52</v>
      </c>
      <c r="AD2851" s="226">
        <v>5.6</v>
      </c>
      <c r="AE2851" s="226">
        <v>5.6779999999999999</v>
      </c>
      <c r="AF2851" s="226">
        <v>5.7649999999999997</v>
      </c>
      <c r="AG2851" s="226">
        <v>5.8540000000000001</v>
      </c>
      <c r="AH2851" s="226">
        <v>5.9370000000000003</v>
      </c>
      <c r="AI2851" s="226">
        <v>6.0250000000000004</v>
      </c>
      <c r="AJ2851" s="226">
        <v>6.1260000000000003</v>
      </c>
    </row>
    <row r="2852" spans="1:36" x14ac:dyDescent="0.25">
      <c r="A2852" s="17"/>
      <c r="B2852" s="226" t="s">
        <v>2212</v>
      </c>
      <c r="D2852" s="226">
        <v>183.21100000000001</v>
      </c>
      <c r="E2852" s="226">
        <v>195.12899999999999</v>
      </c>
      <c r="F2852" s="226">
        <v>172.46</v>
      </c>
      <c r="G2852" s="226">
        <v>203.1</v>
      </c>
      <c r="H2852" s="226">
        <v>222.12700000000001</v>
      </c>
      <c r="I2852" s="226">
        <v>236.12200000000001</v>
      </c>
      <c r="J2852" s="226">
        <v>235.52099999999999</v>
      </c>
      <c r="K2852" s="226">
        <v>235.91300000000001</v>
      </c>
      <c r="L2852" s="226">
        <v>236.751</v>
      </c>
      <c r="M2852" s="226">
        <v>237.148</v>
      </c>
      <c r="N2852" s="226">
        <v>239.328</v>
      </c>
      <c r="O2852" s="226">
        <v>240.63200000000001</v>
      </c>
      <c r="P2852" s="226">
        <v>242.321</v>
      </c>
      <c r="Q2852" s="226">
        <v>244.72300000000001</v>
      </c>
      <c r="R2852" s="226">
        <v>247.70400000000001</v>
      </c>
      <c r="S2852" s="226">
        <v>251.113</v>
      </c>
      <c r="T2852" s="226">
        <v>254.37799999999999</v>
      </c>
      <c r="U2852" s="226">
        <v>257.86</v>
      </c>
      <c r="V2852" s="226">
        <v>261.49299999999999</v>
      </c>
      <c r="W2852" s="226">
        <v>265.24799999999999</v>
      </c>
      <c r="X2852" s="226">
        <v>268.858</v>
      </c>
      <c r="Y2852" s="226">
        <v>272.45299999999997</v>
      </c>
      <c r="Z2852" s="226">
        <v>275.99700000000001</v>
      </c>
      <c r="AA2852" s="226">
        <v>279.99599999999998</v>
      </c>
      <c r="AB2852" s="226">
        <v>284.43599999999998</v>
      </c>
      <c r="AC2852" s="226">
        <v>288.911</v>
      </c>
      <c r="AD2852" s="226">
        <v>293.10199999999998</v>
      </c>
      <c r="AE2852" s="226">
        <v>297.166</v>
      </c>
      <c r="AF2852" s="226">
        <v>301.69799999999998</v>
      </c>
      <c r="AG2852" s="226">
        <v>306.31799999999998</v>
      </c>
      <c r="AH2852" s="226">
        <v>310.60199999999998</v>
      </c>
      <c r="AI2852" s="226">
        <v>315.226</v>
      </c>
      <c r="AJ2852" s="226">
        <v>320.53100000000001</v>
      </c>
    </row>
    <row r="2853" spans="1:36" x14ac:dyDescent="0.25">
      <c r="A2853" s="17"/>
    </row>
    <row r="2854" spans="1:36" x14ac:dyDescent="0.25">
      <c r="A2854" s="17"/>
      <c r="B2854" s="226" t="s">
        <v>2226</v>
      </c>
    </row>
    <row r="2855" spans="1:36" x14ac:dyDescent="0.25">
      <c r="A2855" s="17"/>
    </row>
    <row r="2856" spans="1:36" x14ac:dyDescent="0.25">
      <c r="A2856" s="17"/>
      <c r="B2856" s="226" t="s">
        <v>2227</v>
      </c>
    </row>
    <row r="2857" spans="1:36" x14ac:dyDescent="0.25">
      <c r="A2857" s="17"/>
      <c r="B2857" s="226" t="s">
        <v>2205</v>
      </c>
      <c r="D2857" s="226">
        <v>30</v>
      </c>
      <c r="E2857" s="226">
        <v>31.1</v>
      </c>
      <c r="F2857" s="226">
        <v>25.9</v>
      </c>
      <c r="G2857" s="226">
        <v>29.1</v>
      </c>
      <c r="H2857" s="226">
        <v>32.4</v>
      </c>
      <c r="I2857" s="226">
        <v>34.700000000000003</v>
      </c>
      <c r="J2857" s="226">
        <v>35.1</v>
      </c>
      <c r="K2857" s="226">
        <v>35.4</v>
      </c>
      <c r="L2857" s="226">
        <v>35.6</v>
      </c>
      <c r="M2857" s="226">
        <v>35.799999999999997</v>
      </c>
      <c r="N2857" s="226">
        <v>36.1</v>
      </c>
      <c r="O2857" s="226">
        <v>36.4</v>
      </c>
      <c r="P2857" s="226">
        <v>36.700000000000003</v>
      </c>
      <c r="Q2857" s="226">
        <v>37.200000000000003</v>
      </c>
      <c r="R2857" s="226">
        <v>37.700000000000003</v>
      </c>
      <c r="S2857" s="226">
        <v>38.200000000000003</v>
      </c>
      <c r="T2857" s="226">
        <v>38.799999999999997</v>
      </c>
      <c r="U2857" s="226">
        <v>39.4</v>
      </c>
      <c r="V2857" s="226">
        <v>40.1</v>
      </c>
      <c r="W2857" s="226">
        <v>40.700000000000003</v>
      </c>
      <c r="X2857" s="226">
        <v>41.4</v>
      </c>
      <c r="Y2857" s="226">
        <v>42</v>
      </c>
      <c r="Z2857" s="226">
        <v>42.7</v>
      </c>
      <c r="AA2857" s="226">
        <v>43.4</v>
      </c>
      <c r="AB2857" s="226">
        <v>44.2</v>
      </c>
      <c r="AC2857" s="226">
        <v>45</v>
      </c>
      <c r="AD2857" s="226">
        <v>45.8</v>
      </c>
      <c r="AE2857" s="226">
        <v>46.5</v>
      </c>
      <c r="AF2857" s="226">
        <v>47.4</v>
      </c>
      <c r="AG2857" s="226">
        <v>48.2</v>
      </c>
      <c r="AH2857" s="226">
        <v>49</v>
      </c>
      <c r="AI2857" s="226">
        <v>49.8</v>
      </c>
      <c r="AJ2857" s="226">
        <v>50.8</v>
      </c>
    </row>
    <row r="2858" spans="1:36" x14ac:dyDescent="0.25">
      <c r="A2858" s="17"/>
      <c r="B2858" s="226" t="s">
        <v>2228</v>
      </c>
      <c r="D2858" s="226">
        <v>0</v>
      </c>
      <c r="E2858" s="226">
        <v>0</v>
      </c>
      <c r="F2858" s="226">
        <v>0</v>
      </c>
      <c r="G2858" s="226">
        <v>0</v>
      </c>
      <c r="H2858" s="226">
        <v>0</v>
      </c>
      <c r="I2858" s="226">
        <v>0</v>
      </c>
      <c r="J2858" s="226">
        <v>0</v>
      </c>
      <c r="K2858" s="226">
        <v>0</v>
      </c>
      <c r="L2858" s="226">
        <v>0</v>
      </c>
      <c r="M2858" s="226">
        <v>0</v>
      </c>
      <c r="N2858" s="226">
        <v>0</v>
      </c>
      <c r="O2858" s="226">
        <v>0</v>
      </c>
      <c r="P2858" s="226">
        <v>0</v>
      </c>
      <c r="Q2858" s="226">
        <v>0</v>
      </c>
      <c r="R2858" s="226">
        <v>0</v>
      </c>
      <c r="S2858" s="226">
        <v>0</v>
      </c>
      <c r="T2858" s="226">
        <v>0</v>
      </c>
      <c r="U2858" s="226">
        <v>0</v>
      </c>
      <c r="V2858" s="226">
        <v>0</v>
      </c>
      <c r="W2858" s="226">
        <v>0</v>
      </c>
      <c r="X2858" s="226">
        <v>0</v>
      </c>
      <c r="Y2858" s="226">
        <v>0</v>
      </c>
      <c r="Z2858" s="226">
        <v>0</v>
      </c>
      <c r="AA2858" s="226">
        <v>0</v>
      </c>
      <c r="AB2858" s="226">
        <v>0</v>
      </c>
      <c r="AC2858" s="226">
        <v>0</v>
      </c>
      <c r="AD2858" s="226">
        <v>0</v>
      </c>
      <c r="AE2858" s="226">
        <v>0</v>
      </c>
      <c r="AF2858" s="226">
        <v>0</v>
      </c>
      <c r="AG2858" s="226">
        <v>0</v>
      </c>
      <c r="AH2858" s="226">
        <v>0</v>
      </c>
      <c r="AI2858" s="226">
        <v>0</v>
      </c>
      <c r="AJ2858" s="226">
        <v>0</v>
      </c>
    </row>
    <row r="2859" spans="1:36" x14ac:dyDescent="0.25">
      <c r="A2859" s="17"/>
      <c r="B2859" s="226" t="s">
        <v>307</v>
      </c>
      <c r="D2859" s="226">
        <v>0.6</v>
      </c>
      <c r="E2859" s="226">
        <v>1.8</v>
      </c>
      <c r="F2859" s="226">
        <v>2.1</v>
      </c>
      <c r="G2859" s="226">
        <v>3.7</v>
      </c>
      <c r="H2859" s="226">
        <v>2.8</v>
      </c>
      <c r="I2859" s="226">
        <v>2.5</v>
      </c>
      <c r="J2859" s="226">
        <v>1.9</v>
      </c>
      <c r="K2859" s="226">
        <v>1.7</v>
      </c>
      <c r="L2859" s="226">
        <v>1.6</v>
      </c>
      <c r="M2859" s="226">
        <v>1.5</v>
      </c>
      <c r="N2859" s="226">
        <v>1.7</v>
      </c>
      <c r="O2859" s="226">
        <v>1.8</v>
      </c>
      <c r="P2859" s="226">
        <v>1.8</v>
      </c>
      <c r="Q2859" s="226">
        <v>1.9</v>
      </c>
      <c r="R2859" s="226">
        <v>1.9</v>
      </c>
      <c r="S2859" s="226">
        <v>2</v>
      </c>
      <c r="T2859" s="226">
        <v>2</v>
      </c>
      <c r="U2859" s="226">
        <v>2.1</v>
      </c>
      <c r="V2859" s="226">
        <v>2.1</v>
      </c>
      <c r="W2859" s="226">
        <v>2.2000000000000002</v>
      </c>
      <c r="X2859" s="226">
        <v>2.2000000000000002</v>
      </c>
      <c r="Y2859" s="226">
        <v>2.2000000000000002</v>
      </c>
      <c r="Z2859" s="226">
        <v>2.2000000000000002</v>
      </c>
      <c r="AA2859" s="226">
        <v>2.2000000000000002</v>
      </c>
      <c r="AB2859" s="226">
        <v>2.2000000000000002</v>
      </c>
      <c r="AC2859" s="226">
        <v>2.2000000000000002</v>
      </c>
      <c r="AD2859" s="226">
        <v>2.2000000000000002</v>
      </c>
      <c r="AE2859" s="226">
        <v>2.2000000000000002</v>
      </c>
      <c r="AF2859" s="226">
        <v>2.2000000000000002</v>
      </c>
      <c r="AG2859" s="226">
        <v>2.2000000000000002</v>
      </c>
      <c r="AH2859" s="226">
        <v>2.2999999999999998</v>
      </c>
      <c r="AI2859" s="226">
        <v>2.2999999999999998</v>
      </c>
      <c r="AJ2859" s="226">
        <v>2.4</v>
      </c>
    </row>
    <row r="2860" spans="1:36" x14ac:dyDescent="0.25">
      <c r="A2860" s="17"/>
      <c r="B2860" s="226" t="s">
        <v>2207</v>
      </c>
      <c r="D2860" s="226">
        <v>0</v>
      </c>
      <c r="E2860" s="226">
        <v>0</v>
      </c>
      <c r="F2860" s="226">
        <v>0</v>
      </c>
      <c r="G2860" s="226">
        <v>0</v>
      </c>
      <c r="H2860" s="226">
        <v>0</v>
      </c>
      <c r="I2860" s="226">
        <v>0</v>
      </c>
      <c r="J2860" s="226">
        <v>0</v>
      </c>
      <c r="K2860" s="226">
        <v>0</v>
      </c>
      <c r="L2860" s="226">
        <v>0</v>
      </c>
      <c r="M2860" s="226">
        <v>0</v>
      </c>
      <c r="N2860" s="226">
        <v>0</v>
      </c>
      <c r="O2860" s="226">
        <v>0</v>
      </c>
      <c r="P2860" s="226">
        <v>0</v>
      </c>
      <c r="Q2860" s="226">
        <v>0</v>
      </c>
      <c r="R2860" s="226">
        <v>0</v>
      </c>
      <c r="S2860" s="226">
        <v>0</v>
      </c>
      <c r="T2860" s="226">
        <v>0</v>
      </c>
      <c r="U2860" s="226">
        <v>0</v>
      </c>
      <c r="V2860" s="226">
        <v>0</v>
      </c>
      <c r="W2860" s="226">
        <v>0</v>
      </c>
      <c r="X2860" s="226">
        <v>0</v>
      </c>
      <c r="Y2860" s="226">
        <v>0</v>
      </c>
      <c r="Z2860" s="226">
        <v>0</v>
      </c>
      <c r="AA2860" s="226">
        <v>0</v>
      </c>
      <c r="AB2860" s="226">
        <v>0</v>
      </c>
      <c r="AC2860" s="226">
        <v>0</v>
      </c>
      <c r="AD2860" s="226">
        <v>0</v>
      </c>
      <c r="AE2860" s="226">
        <v>0</v>
      </c>
      <c r="AF2860" s="226">
        <v>0</v>
      </c>
      <c r="AG2860" s="226">
        <v>0</v>
      </c>
      <c r="AH2860" s="226">
        <v>0</v>
      </c>
      <c r="AI2860" s="226">
        <v>0</v>
      </c>
      <c r="AJ2860" s="226">
        <v>0</v>
      </c>
    </row>
    <row r="2861" spans="1:36" x14ac:dyDescent="0.25">
      <c r="A2861" s="17"/>
      <c r="B2861" s="226" t="s">
        <v>2208</v>
      </c>
      <c r="D2861" s="226">
        <v>0</v>
      </c>
      <c r="E2861" s="226">
        <v>0</v>
      </c>
      <c r="F2861" s="226">
        <v>0</v>
      </c>
      <c r="G2861" s="226">
        <v>0</v>
      </c>
      <c r="H2861" s="226">
        <v>0</v>
      </c>
      <c r="I2861" s="226">
        <v>0</v>
      </c>
      <c r="J2861" s="226">
        <v>0</v>
      </c>
      <c r="K2861" s="226">
        <v>0</v>
      </c>
      <c r="L2861" s="226">
        <v>0</v>
      </c>
      <c r="M2861" s="226">
        <v>0</v>
      </c>
      <c r="N2861" s="226">
        <v>0</v>
      </c>
      <c r="O2861" s="226">
        <v>0</v>
      </c>
      <c r="P2861" s="226">
        <v>0</v>
      </c>
      <c r="Q2861" s="226">
        <v>0</v>
      </c>
      <c r="R2861" s="226">
        <v>0</v>
      </c>
      <c r="S2861" s="226">
        <v>0</v>
      </c>
      <c r="T2861" s="226">
        <v>0</v>
      </c>
      <c r="U2861" s="226">
        <v>0</v>
      </c>
      <c r="V2861" s="226">
        <v>0</v>
      </c>
      <c r="W2861" s="226">
        <v>0</v>
      </c>
      <c r="X2861" s="226">
        <v>0</v>
      </c>
      <c r="Y2861" s="226">
        <v>0</v>
      </c>
      <c r="Z2861" s="226">
        <v>0</v>
      </c>
      <c r="AA2861" s="226">
        <v>0</v>
      </c>
      <c r="AB2861" s="226">
        <v>0</v>
      </c>
      <c r="AC2861" s="226">
        <v>0</v>
      </c>
      <c r="AD2861" s="226">
        <v>0</v>
      </c>
      <c r="AE2861" s="226">
        <v>0</v>
      </c>
      <c r="AF2861" s="226">
        <v>0</v>
      </c>
      <c r="AG2861" s="226">
        <v>0</v>
      </c>
      <c r="AH2861" s="226">
        <v>0</v>
      </c>
      <c r="AI2861" s="226">
        <v>0</v>
      </c>
      <c r="AJ2861" s="226">
        <v>0</v>
      </c>
    </row>
    <row r="2862" spans="1:36" x14ac:dyDescent="0.25">
      <c r="A2862" s="17"/>
      <c r="B2862" s="226" t="s">
        <v>156</v>
      </c>
      <c r="D2862" s="226">
        <v>0</v>
      </c>
      <c r="E2862" s="226">
        <v>0</v>
      </c>
      <c r="F2862" s="226">
        <v>0</v>
      </c>
      <c r="G2862" s="226">
        <v>0</v>
      </c>
      <c r="H2862" s="226">
        <v>0</v>
      </c>
      <c r="I2862" s="226">
        <v>0</v>
      </c>
      <c r="J2862" s="226">
        <v>0</v>
      </c>
      <c r="K2862" s="226">
        <v>0</v>
      </c>
      <c r="L2862" s="226">
        <v>0</v>
      </c>
      <c r="M2862" s="226">
        <v>0</v>
      </c>
      <c r="N2862" s="226">
        <v>0</v>
      </c>
      <c r="O2862" s="226">
        <v>0</v>
      </c>
      <c r="P2862" s="226">
        <v>0</v>
      </c>
      <c r="Q2862" s="226">
        <v>0</v>
      </c>
      <c r="R2862" s="226">
        <v>0</v>
      </c>
      <c r="S2862" s="226">
        <v>0</v>
      </c>
      <c r="T2862" s="226">
        <v>0</v>
      </c>
      <c r="U2862" s="226">
        <v>0</v>
      </c>
      <c r="V2862" s="226">
        <v>0</v>
      </c>
      <c r="W2862" s="226">
        <v>0</v>
      </c>
      <c r="X2862" s="226">
        <v>0</v>
      </c>
      <c r="Y2862" s="226">
        <v>0</v>
      </c>
      <c r="Z2862" s="226">
        <v>0</v>
      </c>
      <c r="AA2862" s="226">
        <v>0</v>
      </c>
      <c r="AB2862" s="226">
        <v>0</v>
      </c>
      <c r="AC2862" s="226">
        <v>0</v>
      </c>
      <c r="AD2862" s="226">
        <v>0</v>
      </c>
      <c r="AE2862" s="226">
        <v>0</v>
      </c>
      <c r="AF2862" s="226">
        <v>0</v>
      </c>
      <c r="AG2862" s="226">
        <v>0</v>
      </c>
      <c r="AH2862" s="226">
        <v>0</v>
      </c>
      <c r="AI2862" s="226">
        <v>0</v>
      </c>
      <c r="AJ2862" s="226">
        <v>0</v>
      </c>
    </row>
    <row r="2863" spans="1:36" x14ac:dyDescent="0.25">
      <c r="A2863" s="17"/>
      <c r="B2863" s="226" t="s">
        <v>152</v>
      </c>
      <c r="D2863" s="226">
        <v>0</v>
      </c>
      <c r="E2863" s="226">
        <v>0</v>
      </c>
      <c r="F2863" s="226">
        <v>0</v>
      </c>
      <c r="G2863" s="226">
        <v>0</v>
      </c>
      <c r="H2863" s="226">
        <v>0</v>
      </c>
      <c r="I2863" s="226">
        <v>0</v>
      </c>
      <c r="J2863" s="226">
        <v>0</v>
      </c>
      <c r="K2863" s="226">
        <v>0</v>
      </c>
      <c r="L2863" s="226">
        <v>0</v>
      </c>
      <c r="M2863" s="226">
        <v>0</v>
      </c>
      <c r="N2863" s="226">
        <v>0</v>
      </c>
      <c r="O2863" s="226">
        <v>0</v>
      </c>
      <c r="P2863" s="226">
        <v>0</v>
      </c>
      <c r="Q2863" s="226">
        <v>0</v>
      </c>
      <c r="R2863" s="226">
        <v>0</v>
      </c>
      <c r="S2863" s="226">
        <v>0</v>
      </c>
      <c r="T2863" s="226">
        <v>0</v>
      </c>
      <c r="U2863" s="226">
        <v>0</v>
      </c>
      <c r="V2863" s="226">
        <v>0</v>
      </c>
      <c r="W2863" s="226">
        <v>0</v>
      </c>
      <c r="X2863" s="226">
        <v>0</v>
      </c>
      <c r="Y2863" s="226">
        <v>0</v>
      </c>
      <c r="Z2863" s="226">
        <v>0</v>
      </c>
      <c r="AA2863" s="226">
        <v>0</v>
      </c>
      <c r="AB2863" s="226">
        <v>0</v>
      </c>
      <c r="AC2863" s="226">
        <v>0</v>
      </c>
      <c r="AD2863" s="226">
        <v>0</v>
      </c>
      <c r="AE2863" s="226">
        <v>0</v>
      </c>
      <c r="AF2863" s="226">
        <v>0</v>
      </c>
      <c r="AG2863" s="226">
        <v>0</v>
      </c>
      <c r="AH2863" s="226">
        <v>0</v>
      </c>
      <c r="AI2863" s="226">
        <v>0</v>
      </c>
      <c r="AJ2863" s="226">
        <v>0</v>
      </c>
    </row>
    <row r="2864" spans="1:36" x14ac:dyDescent="0.25">
      <c r="A2864" s="17"/>
      <c r="B2864" s="226" t="s">
        <v>2212</v>
      </c>
      <c r="D2864" s="226">
        <v>30.7</v>
      </c>
      <c r="E2864" s="226">
        <v>32.9</v>
      </c>
      <c r="F2864" s="226">
        <v>28</v>
      </c>
      <c r="G2864" s="226">
        <v>32.799999999999997</v>
      </c>
      <c r="H2864" s="226">
        <v>35.1</v>
      </c>
      <c r="I2864" s="226">
        <v>37.299999999999997</v>
      </c>
      <c r="J2864" s="226">
        <v>37</v>
      </c>
      <c r="K2864" s="226">
        <v>37</v>
      </c>
      <c r="L2864" s="226">
        <v>37.200000000000003</v>
      </c>
      <c r="M2864" s="226">
        <v>37.299999999999997</v>
      </c>
      <c r="N2864" s="226">
        <v>37.799999999999997</v>
      </c>
      <c r="O2864" s="226">
        <v>38.1</v>
      </c>
      <c r="P2864" s="226">
        <v>38.5</v>
      </c>
      <c r="Q2864" s="226">
        <v>39</v>
      </c>
      <c r="R2864" s="226">
        <v>39.6</v>
      </c>
      <c r="S2864" s="226">
        <v>40.200000000000003</v>
      </c>
      <c r="T2864" s="226">
        <v>40.799999999999997</v>
      </c>
      <c r="U2864" s="226">
        <v>41.5</v>
      </c>
      <c r="V2864" s="226">
        <v>42.2</v>
      </c>
      <c r="W2864" s="226">
        <v>42.9</v>
      </c>
      <c r="X2864" s="226">
        <v>43.5</v>
      </c>
      <c r="Y2864" s="226">
        <v>44.2</v>
      </c>
      <c r="Z2864" s="226">
        <v>44.9</v>
      </c>
      <c r="AA2864" s="226">
        <v>45.6</v>
      </c>
      <c r="AB2864" s="226">
        <v>46.4</v>
      </c>
      <c r="AC2864" s="226">
        <v>47.2</v>
      </c>
      <c r="AD2864" s="226">
        <v>48</v>
      </c>
      <c r="AE2864" s="226">
        <v>48.7</v>
      </c>
      <c r="AF2864" s="226">
        <v>49.6</v>
      </c>
      <c r="AG2864" s="226">
        <v>50.4</v>
      </c>
      <c r="AH2864" s="226">
        <v>51.3</v>
      </c>
      <c r="AI2864" s="226">
        <v>52.2</v>
      </c>
      <c r="AJ2864" s="226">
        <v>53.2</v>
      </c>
    </row>
    <row r="2865" spans="1:36" x14ac:dyDescent="0.25">
      <c r="A2865" s="17"/>
    </row>
    <row r="2866" spans="1:36" x14ac:dyDescent="0.25">
      <c r="A2866" s="17"/>
    </row>
    <row r="2867" spans="1:36" x14ac:dyDescent="0.25">
      <c r="A2867" s="17"/>
      <c r="B2867" s="226" t="s">
        <v>2229</v>
      </c>
    </row>
    <row r="2868" spans="1:36" x14ac:dyDescent="0.25">
      <c r="A2868" s="17"/>
      <c r="B2868" s="226" t="s">
        <v>238</v>
      </c>
      <c r="D2868" s="226">
        <v>6.8</v>
      </c>
      <c r="E2868" s="226">
        <v>7</v>
      </c>
      <c r="F2868" s="226">
        <v>6</v>
      </c>
      <c r="G2868" s="226">
        <v>6.9</v>
      </c>
      <c r="H2868" s="226">
        <v>7.6</v>
      </c>
      <c r="I2868" s="226">
        <v>8.1999999999999993</v>
      </c>
      <c r="J2868" s="226">
        <v>8.3000000000000007</v>
      </c>
      <c r="K2868" s="226">
        <v>8.4</v>
      </c>
      <c r="L2868" s="226">
        <v>8.4</v>
      </c>
      <c r="M2868" s="226">
        <v>8.4</v>
      </c>
      <c r="N2868" s="226">
        <v>8.5</v>
      </c>
      <c r="O2868" s="226">
        <v>8.6</v>
      </c>
      <c r="P2868" s="226">
        <v>8.6999999999999993</v>
      </c>
      <c r="Q2868" s="226">
        <v>8.8000000000000007</v>
      </c>
      <c r="R2868" s="226">
        <v>8.9</v>
      </c>
      <c r="S2868" s="226">
        <v>9</v>
      </c>
      <c r="T2868" s="226">
        <v>9.1</v>
      </c>
      <c r="U2868" s="226">
        <v>9.3000000000000007</v>
      </c>
      <c r="V2868" s="226">
        <v>9.4</v>
      </c>
      <c r="W2868" s="226">
        <v>9.6</v>
      </c>
      <c r="X2868" s="226">
        <v>9.6999999999999993</v>
      </c>
      <c r="Y2868" s="226">
        <v>9.9</v>
      </c>
      <c r="Z2868" s="226">
        <v>10</v>
      </c>
      <c r="AA2868" s="226">
        <v>10.199999999999999</v>
      </c>
      <c r="AB2868" s="226">
        <v>10.4</v>
      </c>
      <c r="AC2868" s="226">
        <v>10.6</v>
      </c>
      <c r="AD2868" s="226">
        <v>10.7</v>
      </c>
      <c r="AE2868" s="226">
        <v>10.9</v>
      </c>
      <c r="AF2868" s="226">
        <v>11.1</v>
      </c>
      <c r="AG2868" s="226">
        <v>11.3</v>
      </c>
      <c r="AH2868" s="226">
        <v>11.4</v>
      </c>
      <c r="AI2868" s="226">
        <v>11.6</v>
      </c>
      <c r="AJ2868" s="226">
        <v>11.8</v>
      </c>
    </row>
    <row r="2869" spans="1:36" x14ac:dyDescent="0.25">
      <c r="A2869" s="17"/>
      <c r="B2869" s="226" t="s">
        <v>239</v>
      </c>
      <c r="D2869" s="226">
        <v>0</v>
      </c>
      <c r="E2869" s="226">
        <v>0</v>
      </c>
      <c r="F2869" s="226">
        <v>0</v>
      </c>
      <c r="G2869" s="226">
        <v>0</v>
      </c>
      <c r="H2869" s="226">
        <v>0</v>
      </c>
      <c r="I2869" s="226">
        <v>0</v>
      </c>
      <c r="J2869" s="226">
        <v>0</v>
      </c>
      <c r="K2869" s="226">
        <v>0</v>
      </c>
      <c r="L2869" s="226">
        <v>0</v>
      </c>
      <c r="M2869" s="226">
        <v>0</v>
      </c>
      <c r="N2869" s="226">
        <v>0</v>
      </c>
      <c r="O2869" s="226">
        <v>0</v>
      </c>
      <c r="P2869" s="226">
        <v>0</v>
      </c>
      <c r="Q2869" s="226">
        <v>0</v>
      </c>
      <c r="R2869" s="226">
        <v>0</v>
      </c>
      <c r="S2869" s="226">
        <v>0</v>
      </c>
      <c r="T2869" s="226">
        <v>0</v>
      </c>
      <c r="U2869" s="226">
        <v>0</v>
      </c>
      <c r="V2869" s="226">
        <v>0</v>
      </c>
      <c r="W2869" s="226">
        <v>0</v>
      </c>
      <c r="X2869" s="226">
        <v>0</v>
      </c>
      <c r="Y2869" s="226">
        <v>0</v>
      </c>
      <c r="Z2869" s="226">
        <v>0</v>
      </c>
      <c r="AA2869" s="226">
        <v>0</v>
      </c>
      <c r="AB2869" s="226">
        <v>0</v>
      </c>
      <c r="AC2869" s="226">
        <v>0</v>
      </c>
      <c r="AD2869" s="226">
        <v>0</v>
      </c>
      <c r="AE2869" s="226">
        <v>0</v>
      </c>
      <c r="AF2869" s="226">
        <v>0</v>
      </c>
      <c r="AG2869" s="226">
        <v>0</v>
      </c>
      <c r="AH2869" s="226">
        <v>0</v>
      </c>
      <c r="AI2869" s="226">
        <v>0</v>
      </c>
      <c r="AJ2869" s="226">
        <v>0</v>
      </c>
    </row>
    <row r="2870" spans="1:36" x14ac:dyDescent="0.25">
      <c r="A2870" s="17"/>
      <c r="B2870" s="226" t="s">
        <v>158</v>
      </c>
      <c r="D2870" s="226">
        <v>0</v>
      </c>
      <c r="E2870" s="226">
        <v>0</v>
      </c>
      <c r="F2870" s="226">
        <v>0</v>
      </c>
      <c r="G2870" s="226">
        <v>0</v>
      </c>
      <c r="H2870" s="226">
        <v>0</v>
      </c>
      <c r="I2870" s="226">
        <v>0</v>
      </c>
      <c r="J2870" s="226">
        <v>0</v>
      </c>
      <c r="K2870" s="226">
        <v>0</v>
      </c>
      <c r="L2870" s="226">
        <v>0</v>
      </c>
      <c r="M2870" s="226">
        <v>0</v>
      </c>
      <c r="N2870" s="226">
        <v>0</v>
      </c>
      <c r="O2870" s="226">
        <v>0</v>
      </c>
      <c r="P2870" s="226">
        <v>0</v>
      </c>
      <c r="Q2870" s="226">
        <v>0</v>
      </c>
      <c r="R2870" s="226">
        <v>0</v>
      </c>
      <c r="S2870" s="226">
        <v>0</v>
      </c>
      <c r="T2870" s="226">
        <v>0</v>
      </c>
      <c r="U2870" s="226">
        <v>0</v>
      </c>
      <c r="V2870" s="226">
        <v>0</v>
      </c>
      <c r="W2870" s="226">
        <v>0</v>
      </c>
      <c r="X2870" s="226">
        <v>0</v>
      </c>
      <c r="Y2870" s="226">
        <v>0</v>
      </c>
      <c r="Z2870" s="226">
        <v>0</v>
      </c>
      <c r="AA2870" s="226">
        <v>0</v>
      </c>
      <c r="AB2870" s="226">
        <v>0</v>
      </c>
      <c r="AC2870" s="226">
        <v>0</v>
      </c>
      <c r="AD2870" s="226">
        <v>0</v>
      </c>
      <c r="AE2870" s="226">
        <v>0</v>
      </c>
      <c r="AF2870" s="226">
        <v>0</v>
      </c>
      <c r="AG2870" s="226">
        <v>0</v>
      </c>
      <c r="AH2870" s="226">
        <v>0</v>
      </c>
      <c r="AI2870" s="226">
        <v>0</v>
      </c>
      <c r="AJ2870" s="226">
        <v>0</v>
      </c>
    </row>
    <row r="2871" spans="1:36" x14ac:dyDescent="0.25">
      <c r="A2871" s="17"/>
      <c r="B2871" s="226" t="s">
        <v>2230</v>
      </c>
      <c r="D2871" s="226">
        <v>0</v>
      </c>
      <c r="E2871" s="226">
        <v>0</v>
      </c>
      <c r="F2871" s="226">
        <v>0</v>
      </c>
      <c r="G2871" s="226">
        <v>0</v>
      </c>
      <c r="H2871" s="226">
        <v>0</v>
      </c>
      <c r="I2871" s="226">
        <v>0</v>
      </c>
      <c r="J2871" s="226">
        <v>0</v>
      </c>
      <c r="K2871" s="226">
        <v>0</v>
      </c>
      <c r="L2871" s="226">
        <v>0</v>
      </c>
      <c r="M2871" s="226">
        <v>0</v>
      </c>
      <c r="N2871" s="226">
        <v>0</v>
      </c>
      <c r="O2871" s="226">
        <v>0</v>
      </c>
      <c r="P2871" s="226">
        <v>0</v>
      </c>
      <c r="Q2871" s="226">
        <v>0</v>
      </c>
      <c r="R2871" s="226">
        <v>0</v>
      </c>
      <c r="S2871" s="226">
        <v>0</v>
      </c>
      <c r="T2871" s="226">
        <v>0</v>
      </c>
      <c r="U2871" s="226">
        <v>0</v>
      </c>
      <c r="V2871" s="226">
        <v>0</v>
      </c>
      <c r="W2871" s="226">
        <v>0</v>
      </c>
      <c r="X2871" s="226">
        <v>0</v>
      </c>
      <c r="Y2871" s="226">
        <v>0</v>
      </c>
      <c r="Z2871" s="226">
        <v>0</v>
      </c>
      <c r="AA2871" s="226">
        <v>0</v>
      </c>
      <c r="AB2871" s="226">
        <v>0</v>
      </c>
      <c r="AC2871" s="226">
        <v>0</v>
      </c>
      <c r="AD2871" s="226">
        <v>0</v>
      </c>
      <c r="AE2871" s="226">
        <v>0</v>
      </c>
      <c r="AF2871" s="226">
        <v>0</v>
      </c>
      <c r="AG2871" s="226">
        <v>0</v>
      </c>
      <c r="AH2871" s="226">
        <v>0</v>
      </c>
      <c r="AI2871" s="226">
        <v>0</v>
      </c>
      <c r="AJ2871" s="226">
        <v>0</v>
      </c>
    </row>
    <row r="2872" spans="1:36" x14ac:dyDescent="0.25">
      <c r="A2872" s="17"/>
      <c r="B2872" s="226" t="s">
        <v>2231</v>
      </c>
      <c r="D2872" s="226">
        <v>0</v>
      </c>
      <c r="E2872" s="226">
        <v>0</v>
      </c>
      <c r="F2872" s="226">
        <v>0</v>
      </c>
      <c r="G2872" s="226">
        <v>0</v>
      </c>
      <c r="H2872" s="226">
        <v>0</v>
      </c>
      <c r="I2872" s="226">
        <v>0</v>
      </c>
      <c r="J2872" s="226">
        <v>0</v>
      </c>
      <c r="K2872" s="226">
        <v>0</v>
      </c>
      <c r="L2872" s="226">
        <v>0</v>
      </c>
      <c r="M2872" s="226">
        <v>0</v>
      </c>
      <c r="N2872" s="226">
        <v>0</v>
      </c>
      <c r="O2872" s="226">
        <v>0</v>
      </c>
      <c r="P2872" s="226">
        <v>0</v>
      </c>
      <c r="Q2872" s="226">
        <v>0</v>
      </c>
      <c r="R2872" s="226">
        <v>0</v>
      </c>
      <c r="S2872" s="226">
        <v>0</v>
      </c>
      <c r="T2872" s="226">
        <v>0</v>
      </c>
      <c r="U2872" s="226">
        <v>0</v>
      </c>
      <c r="V2872" s="226">
        <v>0</v>
      </c>
      <c r="W2872" s="226">
        <v>0</v>
      </c>
      <c r="X2872" s="226">
        <v>0</v>
      </c>
      <c r="Y2872" s="226">
        <v>0</v>
      </c>
      <c r="Z2872" s="226">
        <v>0</v>
      </c>
      <c r="AA2872" s="226">
        <v>0</v>
      </c>
      <c r="AB2872" s="226">
        <v>0</v>
      </c>
      <c r="AC2872" s="226">
        <v>0</v>
      </c>
      <c r="AD2872" s="226">
        <v>0</v>
      </c>
      <c r="AE2872" s="226">
        <v>0</v>
      </c>
      <c r="AF2872" s="226">
        <v>0</v>
      </c>
      <c r="AG2872" s="226">
        <v>0</v>
      </c>
      <c r="AH2872" s="226">
        <v>0</v>
      </c>
      <c r="AI2872" s="226">
        <v>0</v>
      </c>
      <c r="AJ2872" s="226">
        <v>0</v>
      </c>
    </row>
    <row r="2873" spans="1:36" x14ac:dyDescent="0.25">
      <c r="A2873" s="17"/>
      <c r="B2873" s="226" t="s">
        <v>156</v>
      </c>
      <c r="D2873" s="226">
        <v>0</v>
      </c>
      <c r="E2873" s="226">
        <v>0</v>
      </c>
      <c r="F2873" s="226">
        <v>0</v>
      </c>
      <c r="G2873" s="226">
        <v>0</v>
      </c>
      <c r="H2873" s="226">
        <v>0</v>
      </c>
      <c r="I2873" s="226">
        <v>0</v>
      </c>
      <c r="J2873" s="226">
        <v>0</v>
      </c>
      <c r="K2873" s="226">
        <v>0</v>
      </c>
      <c r="L2873" s="226">
        <v>0</v>
      </c>
      <c r="M2873" s="226">
        <v>0</v>
      </c>
      <c r="N2873" s="226">
        <v>0</v>
      </c>
      <c r="O2873" s="226">
        <v>0</v>
      </c>
      <c r="P2873" s="226">
        <v>0</v>
      </c>
      <c r="Q2873" s="226">
        <v>0</v>
      </c>
      <c r="R2873" s="226">
        <v>0</v>
      </c>
      <c r="S2873" s="226">
        <v>0</v>
      </c>
      <c r="T2873" s="226">
        <v>0</v>
      </c>
      <c r="U2873" s="226">
        <v>0</v>
      </c>
      <c r="V2873" s="226">
        <v>0</v>
      </c>
      <c r="W2873" s="226">
        <v>0</v>
      </c>
      <c r="X2873" s="226">
        <v>0</v>
      </c>
      <c r="Y2873" s="226">
        <v>0</v>
      </c>
      <c r="Z2873" s="226">
        <v>0</v>
      </c>
      <c r="AA2873" s="226">
        <v>0</v>
      </c>
      <c r="AB2873" s="226">
        <v>0</v>
      </c>
      <c r="AC2873" s="226">
        <v>0</v>
      </c>
      <c r="AD2873" s="226">
        <v>0</v>
      </c>
      <c r="AE2873" s="226">
        <v>0</v>
      </c>
      <c r="AF2873" s="226">
        <v>0</v>
      </c>
      <c r="AG2873" s="226">
        <v>0</v>
      </c>
      <c r="AH2873" s="226">
        <v>0</v>
      </c>
      <c r="AI2873" s="226">
        <v>0</v>
      </c>
      <c r="AJ2873" s="226">
        <v>0</v>
      </c>
    </row>
    <row r="2874" spans="1:36" x14ac:dyDescent="0.25">
      <c r="A2874" s="17"/>
      <c r="B2874" s="226" t="s">
        <v>2232</v>
      </c>
      <c r="D2874" s="226">
        <v>0</v>
      </c>
      <c r="E2874" s="226">
        <v>0</v>
      </c>
      <c r="F2874" s="226">
        <v>0</v>
      </c>
      <c r="G2874" s="226">
        <v>0</v>
      </c>
      <c r="H2874" s="226">
        <v>0</v>
      </c>
      <c r="I2874" s="226">
        <v>0</v>
      </c>
      <c r="J2874" s="226">
        <v>0</v>
      </c>
      <c r="K2874" s="226">
        <v>0</v>
      </c>
      <c r="L2874" s="226">
        <v>0</v>
      </c>
      <c r="M2874" s="226">
        <v>0</v>
      </c>
      <c r="N2874" s="226">
        <v>0</v>
      </c>
      <c r="O2874" s="226">
        <v>0</v>
      </c>
      <c r="P2874" s="226">
        <v>0</v>
      </c>
      <c r="Q2874" s="226">
        <v>0</v>
      </c>
      <c r="R2874" s="226">
        <v>0</v>
      </c>
      <c r="S2874" s="226">
        <v>0</v>
      </c>
      <c r="T2874" s="226">
        <v>0</v>
      </c>
      <c r="U2874" s="226">
        <v>0</v>
      </c>
      <c r="V2874" s="226">
        <v>0</v>
      </c>
      <c r="W2874" s="226">
        <v>0</v>
      </c>
      <c r="X2874" s="226">
        <v>0</v>
      </c>
      <c r="Y2874" s="226">
        <v>0</v>
      </c>
      <c r="Z2874" s="226">
        <v>0</v>
      </c>
      <c r="AA2874" s="226">
        <v>0</v>
      </c>
      <c r="AB2874" s="226">
        <v>0</v>
      </c>
      <c r="AC2874" s="226">
        <v>0</v>
      </c>
      <c r="AD2874" s="226">
        <v>0</v>
      </c>
      <c r="AE2874" s="226">
        <v>0</v>
      </c>
      <c r="AF2874" s="226">
        <v>0</v>
      </c>
      <c r="AG2874" s="226">
        <v>0</v>
      </c>
      <c r="AH2874" s="226">
        <v>0</v>
      </c>
      <c r="AI2874" s="226">
        <v>0</v>
      </c>
      <c r="AJ2874" s="226">
        <v>0</v>
      </c>
    </row>
    <row r="2875" spans="1:36" x14ac:dyDescent="0.25">
      <c r="A2875" s="17"/>
      <c r="B2875" s="226" t="s">
        <v>2233</v>
      </c>
      <c r="D2875" s="226">
        <v>0</v>
      </c>
      <c r="E2875" s="226">
        <v>0</v>
      </c>
      <c r="F2875" s="226">
        <v>0</v>
      </c>
      <c r="G2875" s="226">
        <v>0</v>
      </c>
      <c r="H2875" s="226">
        <v>0</v>
      </c>
      <c r="I2875" s="226">
        <v>0</v>
      </c>
      <c r="J2875" s="226">
        <v>0</v>
      </c>
      <c r="K2875" s="226">
        <v>0</v>
      </c>
      <c r="L2875" s="226">
        <v>0</v>
      </c>
      <c r="M2875" s="226">
        <v>0</v>
      </c>
      <c r="N2875" s="226">
        <v>0</v>
      </c>
      <c r="O2875" s="226">
        <v>0</v>
      </c>
      <c r="P2875" s="226">
        <v>0</v>
      </c>
      <c r="Q2875" s="226">
        <v>0</v>
      </c>
      <c r="R2875" s="226">
        <v>0</v>
      </c>
      <c r="S2875" s="226">
        <v>0</v>
      </c>
      <c r="T2875" s="226">
        <v>0</v>
      </c>
      <c r="U2875" s="226">
        <v>0</v>
      </c>
      <c r="V2875" s="226">
        <v>0</v>
      </c>
      <c r="W2875" s="226">
        <v>0</v>
      </c>
      <c r="X2875" s="226">
        <v>0</v>
      </c>
      <c r="Y2875" s="226">
        <v>0</v>
      </c>
      <c r="Z2875" s="226">
        <v>0</v>
      </c>
      <c r="AA2875" s="226">
        <v>0</v>
      </c>
      <c r="AB2875" s="226">
        <v>0</v>
      </c>
      <c r="AC2875" s="226">
        <v>0</v>
      </c>
      <c r="AD2875" s="226">
        <v>0</v>
      </c>
      <c r="AE2875" s="226">
        <v>0</v>
      </c>
      <c r="AF2875" s="226">
        <v>0</v>
      </c>
      <c r="AG2875" s="226">
        <v>0</v>
      </c>
      <c r="AH2875" s="226">
        <v>0</v>
      </c>
      <c r="AI2875" s="226">
        <v>0</v>
      </c>
      <c r="AJ2875" s="226">
        <v>0</v>
      </c>
    </row>
    <row r="2876" spans="1:36" x14ac:dyDescent="0.25">
      <c r="A2876" s="17"/>
      <c r="B2876" s="226" t="s">
        <v>2234</v>
      </c>
      <c r="D2876" s="226">
        <v>0</v>
      </c>
      <c r="E2876" s="226">
        <v>0</v>
      </c>
      <c r="F2876" s="226">
        <v>0</v>
      </c>
      <c r="G2876" s="226">
        <v>0</v>
      </c>
      <c r="H2876" s="226">
        <v>0</v>
      </c>
      <c r="I2876" s="226">
        <v>0</v>
      </c>
      <c r="J2876" s="226">
        <v>0</v>
      </c>
      <c r="K2876" s="226">
        <v>0</v>
      </c>
      <c r="L2876" s="226">
        <v>0</v>
      </c>
      <c r="M2876" s="226">
        <v>0</v>
      </c>
      <c r="N2876" s="226">
        <v>0</v>
      </c>
      <c r="O2876" s="226">
        <v>0</v>
      </c>
      <c r="P2876" s="226">
        <v>0</v>
      </c>
      <c r="Q2876" s="226">
        <v>0</v>
      </c>
      <c r="R2876" s="226">
        <v>0</v>
      </c>
      <c r="S2876" s="226">
        <v>0</v>
      </c>
      <c r="T2876" s="226">
        <v>0</v>
      </c>
      <c r="U2876" s="226">
        <v>0</v>
      </c>
      <c r="V2876" s="226">
        <v>0</v>
      </c>
      <c r="W2876" s="226">
        <v>0</v>
      </c>
      <c r="X2876" s="226">
        <v>0</v>
      </c>
      <c r="Y2876" s="226">
        <v>0</v>
      </c>
      <c r="Z2876" s="226">
        <v>0</v>
      </c>
      <c r="AA2876" s="226">
        <v>0</v>
      </c>
      <c r="AB2876" s="226">
        <v>0</v>
      </c>
      <c r="AC2876" s="226">
        <v>0</v>
      </c>
      <c r="AD2876" s="226">
        <v>0</v>
      </c>
      <c r="AE2876" s="226">
        <v>0</v>
      </c>
      <c r="AF2876" s="226">
        <v>0</v>
      </c>
      <c r="AG2876" s="226">
        <v>0</v>
      </c>
      <c r="AH2876" s="226">
        <v>0</v>
      </c>
      <c r="AI2876" s="226">
        <v>0</v>
      </c>
      <c r="AJ2876" s="226">
        <v>0</v>
      </c>
    </row>
    <row r="2877" spans="1:36" x14ac:dyDescent="0.25">
      <c r="A2877" s="17"/>
      <c r="B2877" s="226" t="s">
        <v>2235</v>
      </c>
    </row>
    <row r="2878" spans="1:36" x14ac:dyDescent="0.25">
      <c r="A2878" s="17"/>
      <c r="B2878" s="226" t="s">
        <v>238</v>
      </c>
      <c r="D2878" s="226">
        <v>20.399999999999999</v>
      </c>
      <c r="E2878" s="226">
        <v>21.1</v>
      </c>
      <c r="F2878" s="226">
        <v>18</v>
      </c>
      <c r="G2878" s="226">
        <v>20.6</v>
      </c>
      <c r="H2878" s="226">
        <v>22.9</v>
      </c>
      <c r="I2878" s="226">
        <v>24.6</v>
      </c>
      <c r="J2878" s="226">
        <v>24.9</v>
      </c>
      <c r="K2878" s="226">
        <v>25.1</v>
      </c>
      <c r="L2878" s="226">
        <v>25.2</v>
      </c>
      <c r="M2878" s="226">
        <v>25.3</v>
      </c>
      <c r="N2878" s="226">
        <v>25.6</v>
      </c>
      <c r="O2878" s="226">
        <v>25.7</v>
      </c>
      <c r="P2878" s="226">
        <v>26</v>
      </c>
      <c r="Q2878" s="226">
        <v>26.3</v>
      </c>
      <c r="R2878" s="226">
        <v>26.6</v>
      </c>
      <c r="S2878" s="226">
        <v>27</v>
      </c>
      <c r="T2878" s="226">
        <v>27.4</v>
      </c>
      <c r="U2878" s="226">
        <v>27.8</v>
      </c>
      <c r="V2878" s="226">
        <v>28.3</v>
      </c>
      <c r="W2878" s="226">
        <v>28.7</v>
      </c>
      <c r="X2878" s="226">
        <v>29.2</v>
      </c>
      <c r="Y2878" s="226">
        <v>29.6</v>
      </c>
      <c r="Z2878" s="226">
        <v>30.1</v>
      </c>
      <c r="AA2878" s="226">
        <v>30.6</v>
      </c>
      <c r="AB2878" s="226">
        <v>31.1</v>
      </c>
      <c r="AC2878" s="226">
        <v>31.7</v>
      </c>
      <c r="AD2878" s="226">
        <v>32.200000000000003</v>
      </c>
      <c r="AE2878" s="226">
        <v>32.700000000000003</v>
      </c>
      <c r="AF2878" s="226">
        <v>33.200000000000003</v>
      </c>
      <c r="AG2878" s="226">
        <v>33.799999999999997</v>
      </c>
      <c r="AH2878" s="226">
        <v>34.299999999999997</v>
      </c>
      <c r="AI2878" s="226">
        <v>34.9</v>
      </c>
      <c r="AJ2878" s="226">
        <v>35.5</v>
      </c>
    </row>
    <row r="2879" spans="1:36" x14ac:dyDescent="0.25">
      <c r="A2879" s="17"/>
      <c r="B2879" s="226" t="s">
        <v>239</v>
      </c>
      <c r="D2879" s="226">
        <v>0</v>
      </c>
      <c r="E2879" s="226">
        <v>0</v>
      </c>
      <c r="F2879" s="226">
        <v>0</v>
      </c>
      <c r="G2879" s="226">
        <v>0</v>
      </c>
      <c r="H2879" s="226">
        <v>0</v>
      </c>
      <c r="I2879" s="226">
        <v>0</v>
      </c>
      <c r="J2879" s="226">
        <v>0</v>
      </c>
      <c r="K2879" s="226">
        <v>0</v>
      </c>
      <c r="L2879" s="226">
        <v>0</v>
      </c>
      <c r="M2879" s="226">
        <v>0</v>
      </c>
      <c r="N2879" s="226">
        <v>0</v>
      </c>
      <c r="O2879" s="226">
        <v>0</v>
      </c>
      <c r="P2879" s="226">
        <v>0</v>
      </c>
      <c r="Q2879" s="226">
        <v>0</v>
      </c>
      <c r="R2879" s="226">
        <v>0</v>
      </c>
      <c r="S2879" s="226">
        <v>0</v>
      </c>
      <c r="T2879" s="226">
        <v>0</v>
      </c>
      <c r="U2879" s="226">
        <v>0</v>
      </c>
      <c r="V2879" s="226">
        <v>0</v>
      </c>
      <c r="W2879" s="226">
        <v>0</v>
      </c>
      <c r="X2879" s="226">
        <v>0</v>
      </c>
      <c r="Y2879" s="226">
        <v>0</v>
      </c>
      <c r="Z2879" s="226">
        <v>0</v>
      </c>
      <c r="AA2879" s="226">
        <v>0</v>
      </c>
      <c r="AB2879" s="226">
        <v>0</v>
      </c>
      <c r="AC2879" s="226">
        <v>0</v>
      </c>
      <c r="AD2879" s="226">
        <v>0</v>
      </c>
      <c r="AE2879" s="226">
        <v>0</v>
      </c>
      <c r="AF2879" s="226">
        <v>0</v>
      </c>
      <c r="AG2879" s="226">
        <v>0</v>
      </c>
      <c r="AH2879" s="226">
        <v>0</v>
      </c>
      <c r="AI2879" s="226">
        <v>0</v>
      </c>
      <c r="AJ2879" s="226">
        <v>0</v>
      </c>
    </row>
    <row r="2880" spans="1:36" x14ac:dyDescent="0.25">
      <c r="A2880" s="17"/>
      <c r="B2880" s="226" t="s">
        <v>158</v>
      </c>
      <c r="D2880" s="226">
        <v>0.9</v>
      </c>
      <c r="E2880" s="226">
        <v>0.9</v>
      </c>
      <c r="F2880" s="226">
        <v>1.7</v>
      </c>
      <c r="G2880" s="226">
        <v>2.4</v>
      </c>
      <c r="H2880" s="226">
        <v>2</v>
      </c>
      <c r="I2880" s="226">
        <v>1.9</v>
      </c>
      <c r="J2880" s="226">
        <v>1.4</v>
      </c>
      <c r="K2880" s="226">
        <v>1.3</v>
      </c>
      <c r="L2880" s="226">
        <v>1.2</v>
      </c>
      <c r="M2880" s="226">
        <v>1.2</v>
      </c>
      <c r="N2880" s="226">
        <v>1.2</v>
      </c>
      <c r="O2880" s="226">
        <v>1.2</v>
      </c>
      <c r="P2880" s="226">
        <v>1.2</v>
      </c>
      <c r="Q2880" s="226">
        <v>1.3</v>
      </c>
      <c r="R2880" s="226">
        <v>1.3</v>
      </c>
      <c r="S2880" s="226">
        <v>1.3</v>
      </c>
      <c r="T2880" s="226">
        <v>1.3</v>
      </c>
      <c r="U2880" s="226">
        <v>1.3</v>
      </c>
      <c r="V2880" s="226">
        <v>1.4</v>
      </c>
      <c r="W2880" s="226">
        <v>1.4</v>
      </c>
      <c r="X2880" s="226">
        <v>1.4</v>
      </c>
      <c r="Y2880" s="226">
        <v>1.5</v>
      </c>
      <c r="Z2880" s="226">
        <v>1.5</v>
      </c>
      <c r="AA2880" s="226">
        <v>1.5</v>
      </c>
      <c r="AB2880" s="226">
        <v>1.5</v>
      </c>
      <c r="AC2880" s="226">
        <v>1.5</v>
      </c>
      <c r="AD2880" s="226">
        <v>1.5</v>
      </c>
      <c r="AE2880" s="226">
        <v>1.5</v>
      </c>
      <c r="AF2880" s="226">
        <v>1.5</v>
      </c>
      <c r="AG2880" s="226">
        <v>1.6</v>
      </c>
      <c r="AH2880" s="226">
        <v>1.6</v>
      </c>
      <c r="AI2880" s="226">
        <v>1.6</v>
      </c>
      <c r="AJ2880" s="226">
        <v>1.6</v>
      </c>
    </row>
    <row r="2881" spans="1:36" x14ac:dyDescent="0.25">
      <c r="A2881" s="17"/>
      <c r="B2881" s="226" t="s">
        <v>2230</v>
      </c>
      <c r="D2881" s="226">
        <v>0</v>
      </c>
      <c r="E2881" s="226">
        <v>0</v>
      </c>
      <c r="F2881" s="226">
        <v>0</v>
      </c>
      <c r="G2881" s="226">
        <v>0</v>
      </c>
      <c r="H2881" s="226">
        <v>0</v>
      </c>
      <c r="I2881" s="226">
        <v>0</v>
      </c>
      <c r="J2881" s="226">
        <v>0</v>
      </c>
      <c r="K2881" s="226">
        <v>0</v>
      </c>
      <c r="L2881" s="226">
        <v>0</v>
      </c>
      <c r="M2881" s="226">
        <v>0</v>
      </c>
      <c r="N2881" s="226">
        <v>0</v>
      </c>
      <c r="O2881" s="226">
        <v>0</v>
      </c>
      <c r="P2881" s="226">
        <v>0</v>
      </c>
      <c r="Q2881" s="226">
        <v>0</v>
      </c>
      <c r="R2881" s="226">
        <v>0</v>
      </c>
      <c r="S2881" s="226">
        <v>0</v>
      </c>
      <c r="T2881" s="226">
        <v>0</v>
      </c>
      <c r="U2881" s="226">
        <v>0</v>
      </c>
      <c r="V2881" s="226">
        <v>0</v>
      </c>
      <c r="W2881" s="226">
        <v>0</v>
      </c>
      <c r="X2881" s="226">
        <v>0</v>
      </c>
      <c r="Y2881" s="226">
        <v>0</v>
      </c>
      <c r="Z2881" s="226">
        <v>0</v>
      </c>
      <c r="AA2881" s="226">
        <v>0</v>
      </c>
      <c r="AB2881" s="226">
        <v>0</v>
      </c>
      <c r="AC2881" s="226">
        <v>0</v>
      </c>
      <c r="AD2881" s="226">
        <v>0</v>
      </c>
      <c r="AE2881" s="226">
        <v>0</v>
      </c>
      <c r="AF2881" s="226">
        <v>0</v>
      </c>
      <c r="AG2881" s="226">
        <v>0</v>
      </c>
      <c r="AH2881" s="226">
        <v>0</v>
      </c>
      <c r="AI2881" s="226">
        <v>0</v>
      </c>
      <c r="AJ2881" s="226">
        <v>0</v>
      </c>
    </row>
    <row r="2882" spans="1:36" x14ac:dyDescent="0.25">
      <c r="A2882" s="17"/>
      <c r="B2882" s="226" t="s">
        <v>2231</v>
      </c>
      <c r="D2882" s="226">
        <v>0</v>
      </c>
      <c r="E2882" s="226">
        <v>0</v>
      </c>
      <c r="F2882" s="226">
        <v>0</v>
      </c>
      <c r="G2882" s="226">
        <v>0</v>
      </c>
      <c r="H2882" s="226">
        <v>0</v>
      </c>
      <c r="I2882" s="226">
        <v>0</v>
      </c>
      <c r="J2882" s="226">
        <v>0</v>
      </c>
      <c r="K2882" s="226">
        <v>0</v>
      </c>
      <c r="L2882" s="226">
        <v>0</v>
      </c>
      <c r="M2882" s="226">
        <v>0</v>
      </c>
      <c r="N2882" s="226">
        <v>0</v>
      </c>
      <c r="O2882" s="226">
        <v>0</v>
      </c>
      <c r="P2882" s="226">
        <v>0</v>
      </c>
      <c r="Q2882" s="226">
        <v>0</v>
      </c>
      <c r="R2882" s="226">
        <v>0</v>
      </c>
      <c r="S2882" s="226">
        <v>0</v>
      </c>
      <c r="T2882" s="226">
        <v>0</v>
      </c>
      <c r="U2882" s="226">
        <v>0</v>
      </c>
      <c r="V2882" s="226">
        <v>0</v>
      </c>
      <c r="W2882" s="226">
        <v>0</v>
      </c>
      <c r="X2882" s="226">
        <v>0</v>
      </c>
      <c r="Y2882" s="226">
        <v>0</v>
      </c>
      <c r="Z2882" s="226">
        <v>0</v>
      </c>
      <c r="AA2882" s="226">
        <v>0</v>
      </c>
      <c r="AB2882" s="226">
        <v>0</v>
      </c>
      <c r="AC2882" s="226">
        <v>0</v>
      </c>
      <c r="AD2882" s="226">
        <v>0</v>
      </c>
      <c r="AE2882" s="226">
        <v>0</v>
      </c>
      <c r="AF2882" s="226">
        <v>0</v>
      </c>
      <c r="AG2882" s="226">
        <v>0</v>
      </c>
      <c r="AH2882" s="226">
        <v>0</v>
      </c>
      <c r="AI2882" s="226">
        <v>0</v>
      </c>
      <c r="AJ2882" s="226">
        <v>0</v>
      </c>
    </row>
    <row r="2883" spans="1:36" x14ac:dyDescent="0.25">
      <c r="A2883" s="17"/>
      <c r="B2883" s="226" t="s">
        <v>156</v>
      </c>
      <c r="D2883" s="226">
        <v>0</v>
      </c>
      <c r="E2883" s="226">
        <v>0</v>
      </c>
      <c r="F2883" s="226">
        <v>0</v>
      </c>
      <c r="G2883" s="226">
        <v>0</v>
      </c>
      <c r="H2883" s="226">
        <v>0</v>
      </c>
      <c r="I2883" s="226">
        <v>0</v>
      </c>
      <c r="J2883" s="226">
        <v>0</v>
      </c>
      <c r="K2883" s="226">
        <v>0</v>
      </c>
      <c r="L2883" s="226">
        <v>0</v>
      </c>
      <c r="M2883" s="226">
        <v>0</v>
      </c>
      <c r="N2883" s="226">
        <v>0</v>
      </c>
      <c r="O2883" s="226">
        <v>0</v>
      </c>
      <c r="P2883" s="226">
        <v>0</v>
      </c>
      <c r="Q2883" s="226">
        <v>0</v>
      </c>
      <c r="R2883" s="226">
        <v>0</v>
      </c>
      <c r="S2883" s="226">
        <v>0</v>
      </c>
      <c r="T2883" s="226">
        <v>0</v>
      </c>
      <c r="U2883" s="226">
        <v>0</v>
      </c>
      <c r="V2883" s="226">
        <v>0</v>
      </c>
      <c r="W2883" s="226">
        <v>0</v>
      </c>
      <c r="X2883" s="226">
        <v>0</v>
      </c>
      <c r="Y2883" s="226">
        <v>0</v>
      </c>
      <c r="Z2883" s="226">
        <v>0</v>
      </c>
      <c r="AA2883" s="226">
        <v>0</v>
      </c>
      <c r="AB2883" s="226">
        <v>0</v>
      </c>
      <c r="AC2883" s="226">
        <v>0</v>
      </c>
      <c r="AD2883" s="226">
        <v>0</v>
      </c>
      <c r="AE2883" s="226">
        <v>0</v>
      </c>
      <c r="AF2883" s="226">
        <v>0</v>
      </c>
      <c r="AG2883" s="226">
        <v>0</v>
      </c>
      <c r="AH2883" s="226">
        <v>0</v>
      </c>
      <c r="AI2883" s="226">
        <v>0</v>
      </c>
      <c r="AJ2883" s="226">
        <v>0</v>
      </c>
    </row>
    <row r="2884" spans="1:36" x14ac:dyDescent="0.25">
      <c r="A2884" s="17"/>
      <c r="B2884" s="226" t="s">
        <v>2232</v>
      </c>
      <c r="D2884" s="226">
        <v>0</v>
      </c>
      <c r="E2884" s="226">
        <v>0</v>
      </c>
      <c r="F2884" s="226">
        <v>0</v>
      </c>
      <c r="G2884" s="226">
        <v>0</v>
      </c>
      <c r="H2884" s="226">
        <v>0</v>
      </c>
      <c r="I2884" s="226">
        <v>0</v>
      </c>
      <c r="J2884" s="226">
        <v>0</v>
      </c>
      <c r="K2884" s="226">
        <v>0</v>
      </c>
      <c r="L2884" s="226">
        <v>0</v>
      </c>
      <c r="M2884" s="226">
        <v>0</v>
      </c>
      <c r="N2884" s="226">
        <v>0</v>
      </c>
      <c r="O2884" s="226">
        <v>0</v>
      </c>
      <c r="P2884" s="226">
        <v>0</v>
      </c>
      <c r="Q2884" s="226">
        <v>0</v>
      </c>
      <c r="R2884" s="226">
        <v>0</v>
      </c>
      <c r="S2884" s="226">
        <v>0</v>
      </c>
      <c r="T2884" s="226">
        <v>0</v>
      </c>
      <c r="U2884" s="226">
        <v>0</v>
      </c>
      <c r="V2884" s="226">
        <v>0</v>
      </c>
      <c r="W2884" s="226">
        <v>0</v>
      </c>
      <c r="X2884" s="226">
        <v>0</v>
      </c>
      <c r="Y2884" s="226">
        <v>0</v>
      </c>
      <c r="Z2884" s="226">
        <v>0</v>
      </c>
      <c r="AA2884" s="226">
        <v>0</v>
      </c>
      <c r="AB2884" s="226">
        <v>0</v>
      </c>
      <c r="AC2884" s="226">
        <v>0</v>
      </c>
      <c r="AD2884" s="226">
        <v>0</v>
      </c>
      <c r="AE2884" s="226">
        <v>0</v>
      </c>
      <c r="AF2884" s="226">
        <v>0</v>
      </c>
      <c r="AG2884" s="226">
        <v>0</v>
      </c>
      <c r="AH2884" s="226">
        <v>0</v>
      </c>
      <c r="AI2884" s="226">
        <v>0</v>
      </c>
      <c r="AJ2884" s="226">
        <v>0</v>
      </c>
    </row>
    <row r="2885" spans="1:36" x14ac:dyDescent="0.25">
      <c r="A2885" s="17"/>
      <c r="B2885" s="226" t="s">
        <v>2233</v>
      </c>
      <c r="D2885" s="226">
        <v>0</v>
      </c>
      <c r="E2885" s="226">
        <v>0</v>
      </c>
      <c r="F2885" s="226">
        <v>0</v>
      </c>
      <c r="G2885" s="226">
        <v>0</v>
      </c>
      <c r="H2885" s="226">
        <v>0</v>
      </c>
      <c r="I2885" s="226">
        <v>0</v>
      </c>
      <c r="J2885" s="226">
        <v>0</v>
      </c>
      <c r="K2885" s="226">
        <v>0</v>
      </c>
      <c r="L2885" s="226">
        <v>0</v>
      </c>
      <c r="M2885" s="226">
        <v>0</v>
      </c>
      <c r="N2885" s="226">
        <v>0</v>
      </c>
      <c r="O2885" s="226">
        <v>0</v>
      </c>
      <c r="P2885" s="226">
        <v>0</v>
      </c>
      <c r="Q2885" s="226">
        <v>0</v>
      </c>
      <c r="R2885" s="226">
        <v>0</v>
      </c>
      <c r="S2885" s="226">
        <v>0</v>
      </c>
      <c r="T2885" s="226">
        <v>0</v>
      </c>
      <c r="U2885" s="226">
        <v>0</v>
      </c>
      <c r="V2885" s="226">
        <v>0</v>
      </c>
      <c r="W2885" s="226">
        <v>0</v>
      </c>
      <c r="X2885" s="226">
        <v>0</v>
      </c>
      <c r="Y2885" s="226">
        <v>0</v>
      </c>
      <c r="Z2885" s="226">
        <v>0</v>
      </c>
      <c r="AA2885" s="226">
        <v>0</v>
      </c>
      <c r="AB2885" s="226">
        <v>0</v>
      </c>
      <c r="AC2885" s="226">
        <v>0</v>
      </c>
      <c r="AD2885" s="226">
        <v>0</v>
      </c>
      <c r="AE2885" s="226">
        <v>0</v>
      </c>
      <c r="AF2885" s="226">
        <v>0</v>
      </c>
      <c r="AG2885" s="226">
        <v>0</v>
      </c>
      <c r="AH2885" s="226">
        <v>0</v>
      </c>
      <c r="AI2885" s="226">
        <v>0</v>
      </c>
      <c r="AJ2885" s="226">
        <v>0</v>
      </c>
    </row>
    <row r="2886" spans="1:36" x14ac:dyDescent="0.25">
      <c r="A2886" s="17"/>
      <c r="B2886" s="226" t="s">
        <v>2234</v>
      </c>
      <c r="D2886" s="226">
        <v>0</v>
      </c>
      <c r="E2886" s="226">
        <v>0</v>
      </c>
      <c r="F2886" s="226">
        <v>0</v>
      </c>
      <c r="G2886" s="226">
        <v>0</v>
      </c>
      <c r="H2886" s="226">
        <v>0</v>
      </c>
      <c r="I2886" s="226">
        <v>0</v>
      </c>
      <c r="J2886" s="226">
        <v>0</v>
      </c>
      <c r="K2886" s="226">
        <v>0</v>
      </c>
      <c r="L2886" s="226">
        <v>0</v>
      </c>
      <c r="M2886" s="226">
        <v>0</v>
      </c>
      <c r="N2886" s="226">
        <v>0</v>
      </c>
      <c r="O2886" s="226">
        <v>0</v>
      </c>
      <c r="P2886" s="226">
        <v>0</v>
      </c>
      <c r="Q2886" s="226">
        <v>0</v>
      </c>
      <c r="R2886" s="226">
        <v>0</v>
      </c>
      <c r="S2886" s="226">
        <v>0</v>
      </c>
      <c r="T2886" s="226">
        <v>0</v>
      </c>
      <c r="U2886" s="226">
        <v>0</v>
      </c>
      <c r="V2886" s="226">
        <v>0</v>
      </c>
      <c r="W2886" s="226">
        <v>0</v>
      </c>
      <c r="X2886" s="226">
        <v>0</v>
      </c>
      <c r="Y2886" s="226">
        <v>0</v>
      </c>
      <c r="Z2886" s="226">
        <v>0</v>
      </c>
      <c r="AA2886" s="226">
        <v>0</v>
      </c>
      <c r="AB2886" s="226">
        <v>0</v>
      </c>
      <c r="AC2886" s="226">
        <v>0</v>
      </c>
      <c r="AD2886" s="226">
        <v>0</v>
      </c>
      <c r="AE2886" s="226">
        <v>0</v>
      </c>
      <c r="AF2886" s="226">
        <v>0</v>
      </c>
      <c r="AG2886" s="226">
        <v>0</v>
      </c>
      <c r="AH2886" s="226">
        <v>0</v>
      </c>
      <c r="AI2886" s="226">
        <v>0</v>
      </c>
      <c r="AJ2886" s="226">
        <v>0</v>
      </c>
    </row>
    <row r="2887" spans="1:36" x14ac:dyDescent="0.25">
      <c r="A2887" s="17"/>
    </row>
    <row r="2888" spans="1:36" x14ac:dyDescent="0.25">
      <c r="A2888" s="17"/>
      <c r="B2888" s="226" t="s">
        <v>2236</v>
      </c>
      <c r="D2888" s="226">
        <v>27.5</v>
      </c>
      <c r="E2888" s="226">
        <v>28.4</v>
      </c>
      <c r="F2888" s="226">
        <v>25</v>
      </c>
      <c r="G2888" s="226">
        <v>29</v>
      </c>
      <c r="H2888" s="226">
        <v>31.5</v>
      </c>
      <c r="I2888" s="226">
        <v>33.5</v>
      </c>
      <c r="J2888" s="226">
        <v>33.5</v>
      </c>
      <c r="K2888" s="226">
        <v>33.5</v>
      </c>
      <c r="L2888" s="226">
        <v>33.700000000000003</v>
      </c>
      <c r="M2888" s="226">
        <v>33.799999999999997</v>
      </c>
      <c r="N2888" s="226">
        <v>34.1</v>
      </c>
      <c r="O2888" s="226">
        <v>34.299999999999997</v>
      </c>
      <c r="P2888" s="226">
        <v>34.6</v>
      </c>
      <c r="Q2888" s="226">
        <v>35.1</v>
      </c>
      <c r="R2888" s="226">
        <v>35.5</v>
      </c>
      <c r="S2888" s="226">
        <v>36.1</v>
      </c>
      <c r="T2888" s="226">
        <v>36.6</v>
      </c>
      <c r="U2888" s="226">
        <v>37.200000000000003</v>
      </c>
      <c r="V2888" s="226">
        <v>37.799999999999997</v>
      </c>
      <c r="W2888" s="226">
        <v>38.4</v>
      </c>
      <c r="X2888" s="226">
        <v>39</v>
      </c>
      <c r="Y2888" s="226">
        <v>39.6</v>
      </c>
      <c r="Z2888" s="226">
        <v>40.200000000000003</v>
      </c>
      <c r="AA2888" s="226">
        <v>40.9</v>
      </c>
      <c r="AB2888" s="226">
        <v>41.6</v>
      </c>
      <c r="AC2888" s="226">
        <v>42.3</v>
      </c>
      <c r="AD2888" s="226">
        <v>43</v>
      </c>
      <c r="AE2888" s="226">
        <v>43.7</v>
      </c>
      <c r="AF2888" s="226">
        <v>44.4</v>
      </c>
      <c r="AG2888" s="226">
        <v>45.2</v>
      </c>
      <c r="AH2888" s="226">
        <v>45.9</v>
      </c>
      <c r="AI2888" s="226">
        <v>46.7</v>
      </c>
      <c r="AJ2888" s="226">
        <v>47.5</v>
      </c>
    </row>
    <row r="2889" spans="1:36" x14ac:dyDescent="0.25">
      <c r="A2889" s="17"/>
      <c r="B2889" s="226" t="s">
        <v>2237</v>
      </c>
      <c r="D2889" s="226">
        <v>1.3</v>
      </c>
      <c r="E2889" s="226">
        <v>1.4</v>
      </c>
      <c r="F2889" s="226">
        <v>0.7</v>
      </c>
      <c r="G2889" s="226">
        <v>0.8</v>
      </c>
      <c r="H2889" s="226">
        <v>0.8</v>
      </c>
      <c r="I2889" s="226">
        <v>0.8</v>
      </c>
      <c r="J2889" s="226">
        <v>0.8</v>
      </c>
      <c r="K2889" s="226">
        <v>0.9</v>
      </c>
      <c r="L2889" s="226">
        <v>0.9</v>
      </c>
      <c r="M2889" s="226">
        <v>0.9</v>
      </c>
      <c r="N2889" s="226">
        <v>0.9</v>
      </c>
      <c r="O2889" s="226">
        <v>0.9</v>
      </c>
      <c r="P2889" s="226">
        <v>1</v>
      </c>
      <c r="Q2889" s="226">
        <v>1</v>
      </c>
      <c r="R2889" s="226">
        <v>1</v>
      </c>
      <c r="S2889" s="226">
        <v>1</v>
      </c>
      <c r="T2889" s="226">
        <v>1</v>
      </c>
      <c r="U2889" s="226">
        <v>1.1000000000000001</v>
      </c>
      <c r="V2889" s="226">
        <v>1.1000000000000001</v>
      </c>
      <c r="W2889" s="226">
        <v>1.1000000000000001</v>
      </c>
      <c r="X2889" s="226">
        <v>1.1000000000000001</v>
      </c>
      <c r="Y2889" s="226">
        <v>1.2</v>
      </c>
      <c r="Z2889" s="226">
        <v>1.2</v>
      </c>
      <c r="AA2889" s="226">
        <v>1.2</v>
      </c>
      <c r="AB2889" s="226">
        <v>1.3</v>
      </c>
      <c r="AC2889" s="226">
        <v>1.3</v>
      </c>
      <c r="AD2889" s="226">
        <v>1.3</v>
      </c>
      <c r="AE2889" s="226">
        <v>1.4</v>
      </c>
      <c r="AF2889" s="226">
        <v>1.4</v>
      </c>
      <c r="AG2889" s="226">
        <v>1.4</v>
      </c>
      <c r="AH2889" s="226">
        <v>1.5</v>
      </c>
      <c r="AI2889" s="226">
        <v>1.5</v>
      </c>
      <c r="AJ2889" s="226">
        <v>1.6</v>
      </c>
    </row>
    <row r="2890" spans="1:36" x14ac:dyDescent="0.25">
      <c r="A2890" s="17"/>
      <c r="B2890" s="226" t="s">
        <v>2238</v>
      </c>
      <c r="D2890" s="226">
        <v>26.2</v>
      </c>
      <c r="E2890" s="226">
        <v>26.9</v>
      </c>
      <c r="F2890" s="226">
        <v>24.2</v>
      </c>
      <c r="G2890" s="226">
        <v>28.2</v>
      </c>
      <c r="H2890" s="226">
        <v>30.7</v>
      </c>
      <c r="I2890" s="226">
        <v>32.700000000000003</v>
      </c>
      <c r="J2890" s="226">
        <v>32.6</v>
      </c>
      <c r="K2890" s="226">
        <v>32.700000000000003</v>
      </c>
      <c r="L2890" s="226">
        <v>32.799999999999997</v>
      </c>
      <c r="M2890" s="226">
        <v>32.9</v>
      </c>
      <c r="N2890" s="226">
        <v>33.200000000000003</v>
      </c>
      <c r="O2890" s="226">
        <v>33.4</v>
      </c>
      <c r="P2890" s="226">
        <v>33.700000000000003</v>
      </c>
      <c r="Q2890" s="226">
        <v>34.1</v>
      </c>
      <c r="R2890" s="226">
        <v>34.5</v>
      </c>
      <c r="S2890" s="226">
        <v>35.1</v>
      </c>
      <c r="T2890" s="226">
        <v>35.6</v>
      </c>
      <c r="U2890" s="226">
        <v>36.1</v>
      </c>
      <c r="V2890" s="226">
        <v>36.700000000000003</v>
      </c>
      <c r="W2890" s="226">
        <v>37.299999999999997</v>
      </c>
      <c r="X2890" s="226">
        <v>37.9</v>
      </c>
      <c r="Y2890" s="226">
        <v>38.4</v>
      </c>
      <c r="Z2890" s="226">
        <v>39</v>
      </c>
      <c r="AA2890" s="226">
        <v>39.6</v>
      </c>
      <c r="AB2890" s="226">
        <v>40.299999999999997</v>
      </c>
      <c r="AC2890" s="226">
        <v>41</v>
      </c>
      <c r="AD2890" s="226">
        <v>41.7</v>
      </c>
      <c r="AE2890" s="226">
        <v>42.3</v>
      </c>
      <c r="AF2890" s="226">
        <v>43</v>
      </c>
      <c r="AG2890" s="226">
        <v>43.8</v>
      </c>
      <c r="AH2890" s="226">
        <v>44.4</v>
      </c>
      <c r="AI2890" s="226">
        <v>45.2</v>
      </c>
      <c r="AJ2890" s="226">
        <v>46</v>
      </c>
    </row>
    <row r="2891" spans="1:36" x14ac:dyDescent="0.25">
      <c r="A2891" s="17"/>
      <c r="B2891" s="226" t="s">
        <v>2239</v>
      </c>
      <c r="D2891" s="226">
        <v>26.2</v>
      </c>
      <c r="E2891" s="226">
        <v>26.9</v>
      </c>
      <c r="F2891" s="226">
        <v>24.2</v>
      </c>
      <c r="G2891" s="226">
        <v>28.2</v>
      </c>
      <c r="H2891" s="226">
        <v>30.7</v>
      </c>
      <c r="I2891" s="226">
        <v>32.700000000000003</v>
      </c>
      <c r="J2891" s="226">
        <v>32.6</v>
      </c>
      <c r="K2891" s="226">
        <v>32.700000000000003</v>
      </c>
      <c r="L2891" s="226">
        <v>32.799999999999997</v>
      </c>
      <c r="M2891" s="226">
        <v>32.9</v>
      </c>
      <c r="N2891" s="226">
        <v>33.200000000000003</v>
      </c>
      <c r="O2891" s="226">
        <v>33.4</v>
      </c>
      <c r="P2891" s="226">
        <v>33.700000000000003</v>
      </c>
      <c r="Q2891" s="226">
        <v>34.1</v>
      </c>
      <c r="R2891" s="226">
        <v>34.5</v>
      </c>
      <c r="S2891" s="226">
        <v>35.1</v>
      </c>
      <c r="T2891" s="226">
        <v>35.6</v>
      </c>
      <c r="U2891" s="226">
        <v>36.1</v>
      </c>
      <c r="V2891" s="226">
        <v>36.700000000000003</v>
      </c>
      <c r="W2891" s="226">
        <v>37.299999999999997</v>
      </c>
      <c r="X2891" s="226">
        <v>37.9</v>
      </c>
      <c r="Y2891" s="226">
        <v>38.4</v>
      </c>
      <c r="Z2891" s="226">
        <v>39</v>
      </c>
      <c r="AA2891" s="226">
        <v>39.6</v>
      </c>
      <c r="AB2891" s="226">
        <v>40.299999999999997</v>
      </c>
      <c r="AC2891" s="226">
        <v>41</v>
      </c>
      <c r="AD2891" s="226">
        <v>41.7</v>
      </c>
      <c r="AE2891" s="226">
        <v>42.3</v>
      </c>
      <c r="AF2891" s="226">
        <v>43</v>
      </c>
      <c r="AG2891" s="226">
        <v>43.8</v>
      </c>
      <c r="AH2891" s="226">
        <v>44.4</v>
      </c>
      <c r="AI2891" s="226">
        <v>45.2</v>
      </c>
      <c r="AJ2891" s="226">
        <v>46</v>
      </c>
    </row>
    <row r="2892" spans="1:36" x14ac:dyDescent="0.25">
      <c r="A2892" s="17"/>
      <c r="B2892" s="226" t="s">
        <v>2240</v>
      </c>
      <c r="D2892" s="226">
        <v>0</v>
      </c>
      <c r="E2892" s="226">
        <v>0</v>
      </c>
      <c r="F2892" s="226">
        <v>0</v>
      </c>
      <c r="G2892" s="226">
        <v>0</v>
      </c>
      <c r="H2892" s="226">
        <v>0</v>
      </c>
      <c r="I2892" s="226">
        <v>0</v>
      </c>
      <c r="J2892" s="226">
        <v>0</v>
      </c>
      <c r="K2892" s="226">
        <v>0</v>
      </c>
      <c r="L2892" s="226">
        <v>0</v>
      </c>
      <c r="M2892" s="226">
        <v>0</v>
      </c>
      <c r="N2892" s="226">
        <v>0</v>
      </c>
      <c r="O2892" s="226">
        <v>0</v>
      </c>
      <c r="P2892" s="226">
        <v>0</v>
      </c>
      <c r="Q2892" s="226">
        <v>0</v>
      </c>
      <c r="R2892" s="226">
        <v>0</v>
      </c>
      <c r="S2892" s="226">
        <v>0</v>
      </c>
      <c r="T2892" s="226">
        <v>0</v>
      </c>
      <c r="U2892" s="226">
        <v>0</v>
      </c>
      <c r="V2892" s="226">
        <v>0</v>
      </c>
      <c r="W2892" s="226">
        <v>0</v>
      </c>
      <c r="X2892" s="226">
        <v>0</v>
      </c>
      <c r="Y2892" s="226">
        <v>0</v>
      </c>
      <c r="Z2892" s="226">
        <v>0</v>
      </c>
      <c r="AA2892" s="226">
        <v>0</v>
      </c>
      <c r="AB2892" s="226">
        <v>0</v>
      </c>
      <c r="AC2892" s="226">
        <v>0</v>
      </c>
      <c r="AD2892" s="226">
        <v>0</v>
      </c>
      <c r="AE2892" s="226">
        <v>0</v>
      </c>
      <c r="AF2892" s="226">
        <v>0</v>
      </c>
      <c r="AG2892" s="226">
        <v>0</v>
      </c>
      <c r="AH2892" s="226">
        <v>0</v>
      </c>
      <c r="AI2892" s="226">
        <v>0</v>
      </c>
      <c r="AJ2892" s="226">
        <v>0</v>
      </c>
    </row>
    <row r="2893" spans="1:36" x14ac:dyDescent="0.25">
      <c r="A2893" s="17"/>
    </row>
    <row r="2894" spans="1:36" x14ac:dyDescent="0.25">
      <c r="A2894" s="17"/>
      <c r="B2894" s="226" t="s">
        <v>2241</v>
      </c>
    </row>
    <row r="2895" spans="1:36" x14ac:dyDescent="0.25">
      <c r="A2895" s="17"/>
      <c r="B2895" s="226" t="s">
        <v>2242</v>
      </c>
    </row>
    <row r="2896" spans="1:36" x14ac:dyDescent="0.25">
      <c r="A2896" s="17"/>
      <c r="B2896" s="226" t="s">
        <v>2243</v>
      </c>
      <c r="D2896" s="226">
        <v>81.3</v>
      </c>
      <c r="E2896" s="226">
        <v>62.1</v>
      </c>
      <c r="F2896" s="226">
        <v>77.400000000000006</v>
      </c>
      <c r="G2896" s="226">
        <v>79.8</v>
      </c>
      <c r="H2896" s="226">
        <v>81.8</v>
      </c>
      <c r="I2896" s="226">
        <v>83.9</v>
      </c>
      <c r="J2896" s="226">
        <v>85.5</v>
      </c>
      <c r="K2896" s="226">
        <v>87.1</v>
      </c>
      <c r="L2896" s="226">
        <v>88.7</v>
      </c>
      <c r="M2896" s="226">
        <v>90.3</v>
      </c>
      <c r="N2896" s="226">
        <v>91.9</v>
      </c>
      <c r="O2896" s="226">
        <v>93.5</v>
      </c>
      <c r="P2896" s="226">
        <v>95.2</v>
      </c>
      <c r="Q2896" s="226">
        <v>96.9</v>
      </c>
      <c r="R2896" s="226">
        <v>98.6</v>
      </c>
      <c r="S2896" s="226">
        <v>100.3</v>
      </c>
      <c r="T2896" s="226">
        <v>102.1</v>
      </c>
      <c r="U2896" s="226">
        <v>104</v>
      </c>
      <c r="V2896" s="226">
        <v>105.9</v>
      </c>
      <c r="W2896" s="226">
        <v>107.8</v>
      </c>
      <c r="X2896" s="226">
        <v>109.8</v>
      </c>
      <c r="Y2896" s="226">
        <v>111.8</v>
      </c>
      <c r="Z2896" s="226">
        <v>114</v>
      </c>
      <c r="AA2896" s="226">
        <v>116.2</v>
      </c>
      <c r="AB2896" s="226">
        <v>118.5</v>
      </c>
      <c r="AC2896" s="226">
        <v>120.9</v>
      </c>
      <c r="AD2896" s="226">
        <v>123.4</v>
      </c>
      <c r="AE2896" s="226">
        <v>125.9</v>
      </c>
      <c r="AF2896" s="226">
        <v>128.6</v>
      </c>
      <c r="AG2896" s="226">
        <v>131.4</v>
      </c>
      <c r="AH2896" s="226">
        <v>134.30000000000001</v>
      </c>
      <c r="AI2896" s="226">
        <v>137.30000000000001</v>
      </c>
      <c r="AJ2896" s="226">
        <v>140.5</v>
      </c>
    </row>
    <row r="2897" spans="1:36" x14ac:dyDescent="0.25">
      <c r="A2897" s="17"/>
      <c r="B2897" s="226" t="s">
        <v>2244</v>
      </c>
      <c r="D2897" s="226">
        <v>0</v>
      </c>
      <c r="E2897" s="226">
        <v>0</v>
      </c>
      <c r="F2897" s="226">
        <v>0</v>
      </c>
      <c r="G2897" s="226">
        <v>0</v>
      </c>
      <c r="H2897" s="226">
        <v>0</v>
      </c>
      <c r="I2897" s="226">
        <v>0</v>
      </c>
      <c r="J2897" s="226">
        <v>0</v>
      </c>
      <c r="K2897" s="226">
        <v>0</v>
      </c>
      <c r="L2897" s="226">
        <v>0</v>
      </c>
      <c r="M2897" s="226">
        <v>0</v>
      </c>
      <c r="N2897" s="226">
        <v>0</v>
      </c>
      <c r="O2897" s="226">
        <v>0</v>
      </c>
      <c r="P2897" s="226">
        <v>0</v>
      </c>
      <c r="Q2897" s="226">
        <v>0</v>
      </c>
      <c r="R2897" s="226">
        <v>0</v>
      </c>
      <c r="S2897" s="226">
        <v>0</v>
      </c>
      <c r="T2897" s="226">
        <v>0</v>
      </c>
      <c r="U2897" s="226">
        <v>0</v>
      </c>
      <c r="V2897" s="226">
        <v>0</v>
      </c>
      <c r="W2897" s="226">
        <v>0</v>
      </c>
      <c r="X2897" s="226">
        <v>0</v>
      </c>
      <c r="Y2897" s="226">
        <v>0</v>
      </c>
      <c r="Z2897" s="226">
        <v>0</v>
      </c>
      <c r="AA2897" s="226">
        <v>0</v>
      </c>
      <c r="AB2897" s="226">
        <v>0</v>
      </c>
      <c r="AC2897" s="226">
        <v>0</v>
      </c>
      <c r="AD2897" s="226">
        <v>0</v>
      </c>
      <c r="AE2897" s="226">
        <v>0</v>
      </c>
      <c r="AF2897" s="226">
        <v>0</v>
      </c>
      <c r="AG2897" s="226">
        <v>0</v>
      </c>
      <c r="AH2897" s="226">
        <v>0</v>
      </c>
      <c r="AI2897" s="226">
        <v>0</v>
      </c>
      <c r="AJ2897" s="226">
        <v>0</v>
      </c>
    </row>
    <row r="2898" spans="1:36" x14ac:dyDescent="0.25">
      <c r="A2898" s="17"/>
      <c r="B2898" s="226" t="s">
        <v>2245</v>
      </c>
      <c r="D2898" s="226">
        <v>4.3</v>
      </c>
      <c r="E2898" s="226">
        <v>4.3</v>
      </c>
      <c r="F2898" s="226">
        <v>4.3</v>
      </c>
      <c r="G2898" s="226">
        <v>4.3</v>
      </c>
      <c r="H2898" s="226">
        <v>4.3</v>
      </c>
      <c r="I2898" s="226">
        <v>4.3</v>
      </c>
      <c r="J2898" s="226">
        <v>4.3</v>
      </c>
      <c r="K2898" s="226">
        <v>4.3</v>
      </c>
      <c r="L2898" s="226">
        <v>4.3</v>
      </c>
      <c r="M2898" s="226">
        <v>4.3</v>
      </c>
      <c r="N2898" s="226">
        <v>4.3</v>
      </c>
      <c r="O2898" s="226">
        <v>4.3</v>
      </c>
      <c r="P2898" s="226">
        <v>4.3</v>
      </c>
      <c r="Q2898" s="226">
        <v>4.3</v>
      </c>
      <c r="R2898" s="226">
        <v>4.3</v>
      </c>
      <c r="S2898" s="226">
        <v>4.3</v>
      </c>
      <c r="T2898" s="226">
        <v>4.3</v>
      </c>
      <c r="U2898" s="226">
        <v>4.3</v>
      </c>
      <c r="V2898" s="226">
        <v>4.3</v>
      </c>
      <c r="W2898" s="226">
        <v>4.3</v>
      </c>
      <c r="X2898" s="226">
        <v>4.3</v>
      </c>
      <c r="Y2898" s="226">
        <v>4.3</v>
      </c>
      <c r="Z2898" s="226">
        <v>4.3</v>
      </c>
      <c r="AA2898" s="226">
        <v>4.3</v>
      </c>
      <c r="AB2898" s="226">
        <v>4.3</v>
      </c>
      <c r="AC2898" s="226">
        <v>4.3</v>
      </c>
      <c r="AD2898" s="226">
        <v>4.3</v>
      </c>
      <c r="AE2898" s="226">
        <v>4.3</v>
      </c>
      <c r="AF2898" s="226">
        <v>4.3</v>
      </c>
      <c r="AG2898" s="226">
        <v>4.3</v>
      </c>
      <c r="AH2898" s="226">
        <v>4.3</v>
      </c>
      <c r="AI2898" s="226">
        <v>4.3</v>
      </c>
      <c r="AJ2898" s="226">
        <v>4.3</v>
      </c>
    </row>
    <row r="2899" spans="1:36" x14ac:dyDescent="0.25">
      <c r="A2899" s="17"/>
      <c r="B2899" s="226" t="s">
        <v>2246</v>
      </c>
      <c r="D2899" s="226">
        <v>13.9</v>
      </c>
      <c r="E2899" s="226">
        <v>13.9</v>
      </c>
      <c r="F2899" s="226">
        <v>16.899999999999999</v>
      </c>
      <c r="G2899" s="226">
        <v>32</v>
      </c>
      <c r="H2899" s="226">
        <v>32</v>
      </c>
      <c r="I2899" s="226">
        <v>32</v>
      </c>
      <c r="J2899" s="226">
        <v>32</v>
      </c>
      <c r="K2899" s="226">
        <v>32</v>
      </c>
      <c r="L2899" s="226">
        <v>32</v>
      </c>
      <c r="M2899" s="226">
        <v>32</v>
      </c>
      <c r="N2899" s="226">
        <v>32</v>
      </c>
      <c r="O2899" s="226">
        <v>32</v>
      </c>
      <c r="P2899" s="226">
        <v>32</v>
      </c>
      <c r="Q2899" s="226">
        <v>32</v>
      </c>
      <c r="R2899" s="226">
        <v>32</v>
      </c>
      <c r="S2899" s="226">
        <v>32</v>
      </c>
      <c r="T2899" s="226">
        <v>32</v>
      </c>
      <c r="U2899" s="226">
        <v>32</v>
      </c>
      <c r="V2899" s="226">
        <v>32</v>
      </c>
      <c r="W2899" s="226">
        <v>32</v>
      </c>
      <c r="X2899" s="226">
        <v>32</v>
      </c>
      <c r="Y2899" s="226">
        <v>32</v>
      </c>
      <c r="Z2899" s="226">
        <v>32</v>
      </c>
      <c r="AA2899" s="226">
        <v>32</v>
      </c>
      <c r="AB2899" s="226">
        <v>32</v>
      </c>
      <c r="AC2899" s="226">
        <v>32</v>
      </c>
      <c r="AD2899" s="226">
        <v>32</v>
      </c>
      <c r="AE2899" s="226">
        <v>32</v>
      </c>
      <c r="AF2899" s="226">
        <v>32</v>
      </c>
      <c r="AG2899" s="226">
        <v>32</v>
      </c>
      <c r="AH2899" s="226">
        <v>32</v>
      </c>
      <c r="AI2899" s="226">
        <v>32</v>
      </c>
      <c r="AJ2899" s="226">
        <v>32</v>
      </c>
    </row>
    <row r="2900" spans="1:36" x14ac:dyDescent="0.25">
      <c r="A2900" s="17"/>
      <c r="B2900" s="226" t="s">
        <v>2212</v>
      </c>
      <c r="D2900" s="226">
        <v>99.5</v>
      </c>
      <c r="E2900" s="226">
        <v>80.3</v>
      </c>
      <c r="F2900" s="226">
        <v>98.6</v>
      </c>
      <c r="G2900" s="226">
        <v>116.1</v>
      </c>
      <c r="H2900" s="226">
        <v>118.1</v>
      </c>
      <c r="I2900" s="226">
        <v>120.2</v>
      </c>
      <c r="J2900" s="226">
        <v>121.8</v>
      </c>
      <c r="K2900" s="226">
        <v>123.4</v>
      </c>
      <c r="L2900" s="226">
        <v>125</v>
      </c>
      <c r="M2900" s="226">
        <v>126.6</v>
      </c>
      <c r="N2900" s="226">
        <v>128.19999999999999</v>
      </c>
      <c r="O2900" s="226">
        <v>129.80000000000001</v>
      </c>
      <c r="P2900" s="226">
        <v>131.5</v>
      </c>
      <c r="Q2900" s="226">
        <v>133.19999999999999</v>
      </c>
      <c r="R2900" s="226">
        <v>134.9</v>
      </c>
      <c r="S2900" s="226">
        <v>136.6</v>
      </c>
      <c r="T2900" s="226">
        <v>138.4</v>
      </c>
      <c r="U2900" s="226">
        <v>140.30000000000001</v>
      </c>
      <c r="V2900" s="226">
        <v>142.19999999999999</v>
      </c>
      <c r="W2900" s="226">
        <v>144.1</v>
      </c>
      <c r="X2900" s="226">
        <v>146.1</v>
      </c>
      <c r="Y2900" s="226">
        <v>148.1</v>
      </c>
      <c r="Z2900" s="226">
        <v>150.30000000000001</v>
      </c>
      <c r="AA2900" s="226">
        <v>152.5</v>
      </c>
      <c r="AB2900" s="226">
        <v>154.80000000000001</v>
      </c>
      <c r="AC2900" s="226">
        <v>157.19999999999999</v>
      </c>
      <c r="AD2900" s="226">
        <v>159.69999999999999</v>
      </c>
      <c r="AE2900" s="226">
        <v>162.19999999999999</v>
      </c>
      <c r="AF2900" s="226">
        <v>164.9</v>
      </c>
      <c r="AG2900" s="226">
        <v>167.7</v>
      </c>
      <c r="AH2900" s="226">
        <v>170.6</v>
      </c>
      <c r="AI2900" s="226">
        <v>173.6</v>
      </c>
      <c r="AJ2900" s="226">
        <v>176.8</v>
      </c>
    </row>
    <row r="2901" spans="1:36" x14ac:dyDescent="0.25">
      <c r="A2901" s="17"/>
      <c r="B2901" s="226" t="s">
        <v>2247</v>
      </c>
    </row>
    <row r="2902" spans="1:36" x14ac:dyDescent="0.25">
      <c r="A2902" s="17"/>
      <c r="B2902" s="226" t="s">
        <v>2248</v>
      </c>
      <c r="D2902" s="226">
        <v>220.4</v>
      </c>
      <c r="E2902" s="226">
        <v>213.3</v>
      </c>
      <c r="F2902" s="226">
        <v>158.30000000000001</v>
      </c>
      <c r="G2902" s="226">
        <v>168.4</v>
      </c>
      <c r="H2902" s="226">
        <v>177.4</v>
      </c>
      <c r="I2902" s="226">
        <v>186.4</v>
      </c>
      <c r="J2902" s="226">
        <v>193.6</v>
      </c>
      <c r="K2902" s="226">
        <v>200.7</v>
      </c>
      <c r="L2902" s="226">
        <v>207.8</v>
      </c>
      <c r="M2902" s="226">
        <v>215.1</v>
      </c>
      <c r="N2902" s="226">
        <v>222.5</v>
      </c>
      <c r="O2902" s="226">
        <v>230.2</v>
      </c>
      <c r="P2902" s="226">
        <v>237.9</v>
      </c>
      <c r="Q2902" s="226">
        <v>245.9</v>
      </c>
      <c r="R2902" s="226">
        <v>254.1</v>
      </c>
      <c r="S2902" s="226">
        <v>262.60000000000002</v>
      </c>
      <c r="T2902" s="226">
        <v>271.3</v>
      </c>
      <c r="U2902" s="226">
        <v>280.2</v>
      </c>
      <c r="V2902" s="226">
        <v>289.5</v>
      </c>
      <c r="W2902" s="226">
        <v>299</v>
      </c>
      <c r="X2902" s="226">
        <v>309</v>
      </c>
      <c r="Y2902" s="226">
        <v>319.3</v>
      </c>
      <c r="Z2902" s="226">
        <v>330.2</v>
      </c>
      <c r="AA2902" s="226">
        <v>341.4</v>
      </c>
      <c r="AB2902" s="226">
        <v>353.2</v>
      </c>
      <c r="AC2902" s="226">
        <v>365.5</v>
      </c>
      <c r="AD2902" s="226">
        <v>378.5</v>
      </c>
      <c r="AE2902" s="226">
        <v>392</v>
      </c>
      <c r="AF2902" s="226">
        <v>406.2</v>
      </c>
      <c r="AG2902" s="226">
        <v>421.1</v>
      </c>
      <c r="AH2902" s="226">
        <v>436.7</v>
      </c>
      <c r="AI2902" s="226">
        <v>453.1</v>
      </c>
      <c r="AJ2902" s="226">
        <v>470.5</v>
      </c>
    </row>
    <row r="2903" spans="1:36" x14ac:dyDescent="0.25">
      <c r="A2903" s="17"/>
      <c r="B2903" s="226" t="s">
        <v>2249</v>
      </c>
      <c r="D2903" s="226">
        <v>0</v>
      </c>
      <c r="E2903" s="226">
        <v>0</v>
      </c>
      <c r="F2903" s="226">
        <v>0</v>
      </c>
      <c r="G2903" s="226">
        <v>0</v>
      </c>
      <c r="H2903" s="226">
        <v>0</v>
      </c>
      <c r="I2903" s="226">
        <v>0</v>
      </c>
      <c r="J2903" s="226">
        <v>0</v>
      </c>
      <c r="K2903" s="226">
        <v>0</v>
      </c>
      <c r="L2903" s="226">
        <v>0</v>
      </c>
      <c r="M2903" s="226">
        <v>0</v>
      </c>
      <c r="N2903" s="226">
        <v>0</v>
      </c>
      <c r="O2903" s="226">
        <v>0</v>
      </c>
      <c r="P2903" s="226">
        <v>0</v>
      </c>
      <c r="Q2903" s="226">
        <v>0</v>
      </c>
      <c r="R2903" s="226">
        <v>0</v>
      </c>
      <c r="S2903" s="226">
        <v>0</v>
      </c>
      <c r="T2903" s="226">
        <v>0</v>
      </c>
      <c r="U2903" s="226">
        <v>0</v>
      </c>
      <c r="V2903" s="226">
        <v>0</v>
      </c>
      <c r="W2903" s="226">
        <v>0</v>
      </c>
      <c r="X2903" s="226">
        <v>0</v>
      </c>
      <c r="Y2903" s="226">
        <v>0</v>
      </c>
      <c r="Z2903" s="226">
        <v>0</v>
      </c>
      <c r="AA2903" s="226">
        <v>0</v>
      </c>
      <c r="AB2903" s="226">
        <v>0</v>
      </c>
      <c r="AC2903" s="226">
        <v>0</v>
      </c>
      <c r="AD2903" s="226">
        <v>0</v>
      </c>
      <c r="AE2903" s="226">
        <v>0</v>
      </c>
      <c r="AF2903" s="226">
        <v>0</v>
      </c>
      <c r="AG2903" s="226">
        <v>0</v>
      </c>
      <c r="AH2903" s="226">
        <v>0</v>
      </c>
      <c r="AI2903" s="226">
        <v>0</v>
      </c>
      <c r="AJ2903" s="226">
        <v>0</v>
      </c>
    </row>
    <row r="2904" spans="1:36" x14ac:dyDescent="0.25">
      <c r="A2904" s="17"/>
      <c r="B2904" s="226" t="s">
        <v>2250</v>
      </c>
      <c r="D2904" s="226">
        <v>4.3</v>
      </c>
      <c r="E2904" s="226">
        <v>6.7</v>
      </c>
      <c r="F2904" s="226">
        <v>3.3</v>
      </c>
      <c r="G2904" s="226">
        <v>3.3</v>
      </c>
      <c r="H2904" s="226">
        <v>3.3</v>
      </c>
      <c r="I2904" s="226">
        <v>3.3</v>
      </c>
      <c r="J2904" s="226">
        <v>3.3</v>
      </c>
      <c r="K2904" s="226">
        <v>3.3</v>
      </c>
      <c r="L2904" s="226">
        <v>3.3</v>
      </c>
      <c r="M2904" s="226">
        <v>3.3</v>
      </c>
      <c r="N2904" s="226">
        <v>3.3</v>
      </c>
      <c r="O2904" s="226">
        <v>3.3</v>
      </c>
      <c r="P2904" s="226">
        <v>3.3</v>
      </c>
      <c r="Q2904" s="226">
        <v>3.3</v>
      </c>
      <c r="R2904" s="226">
        <v>3.3</v>
      </c>
      <c r="S2904" s="226">
        <v>3.3</v>
      </c>
      <c r="T2904" s="226">
        <v>3.3</v>
      </c>
      <c r="U2904" s="226">
        <v>3.3</v>
      </c>
      <c r="V2904" s="226">
        <v>3.3</v>
      </c>
      <c r="W2904" s="226">
        <v>3.3</v>
      </c>
      <c r="X2904" s="226">
        <v>3.3</v>
      </c>
      <c r="Y2904" s="226">
        <v>3.3</v>
      </c>
      <c r="Z2904" s="226">
        <v>3.3</v>
      </c>
      <c r="AA2904" s="226">
        <v>3.3</v>
      </c>
      <c r="AB2904" s="226">
        <v>3.3</v>
      </c>
      <c r="AC2904" s="226">
        <v>3.3</v>
      </c>
      <c r="AD2904" s="226">
        <v>3.3</v>
      </c>
      <c r="AE2904" s="226">
        <v>3.3</v>
      </c>
      <c r="AF2904" s="226">
        <v>3.3</v>
      </c>
      <c r="AG2904" s="226">
        <v>3.3</v>
      </c>
      <c r="AH2904" s="226">
        <v>3.3</v>
      </c>
      <c r="AI2904" s="226">
        <v>3.3</v>
      </c>
      <c r="AJ2904" s="226">
        <v>3.3</v>
      </c>
    </row>
    <row r="2905" spans="1:36" x14ac:dyDescent="0.25">
      <c r="A2905" s="17"/>
      <c r="B2905" s="226" t="s">
        <v>2251</v>
      </c>
      <c r="D2905" s="226">
        <v>54.7</v>
      </c>
      <c r="E2905" s="226">
        <v>38.4</v>
      </c>
      <c r="F2905" s="226">
        <v>40.4</v>
      </c>
      <c r="G2905" s="226">
        <v>55.1</v>
      </c>
      <c r="H2905" s="226">
        <v>55.1</v>
      </c>
      <c r="I2905" s="226">
        <v>55.1</v>
      </c>
      <c r="J2905" s="226">
        <v>55.1</v>
      </c>
      <c r="K2905" s="226">
        <v>55.1</v>
      </c>
      <c r="L2905" s="226">
        <v>55.1</v>
      </c>
      <c r="M2905" s="226">
        <v>55.1</v>
      </c>
      <c r="N2905" s="226">
        <v>55.1</v>
      </c>
      <c r="O2905" s="226">
        <v>55.1</v>
      </c>
      <c r="P2905" s="226">
        <v>55.1</v>
      </c>
      <c r="Q2905" s="226">
        <v>55.1</v>
      </c>
      <c r="R2905" s="226">
        <v>55.1</v>
      </c>
      <c r="S2905" s="226">
        <v>55.1</v>
      </c>
      <c r="T2905" s="226">
        <v>55.1</v>
      </c>
      <c r="U2905" s="226">
        <v>55.1</v>
      </c>
      <c r="V2905" s="226">
        <v>55.1</v>
      </c>
      <c r="W2905" s="226">
        <v>55.1</v>
      </c>
      <c r="X2905" s="226">
        <v>55.1</v>
      </c>
      <c r="Y2905" s="226">
        <v>55.1</v>
      </c>
      <c r="Z2905" s="226">
        <v>55.1</v>
      </c>
      <c r="AA2905" s="226">
        <v>55.1</v>
      </c>
      <c r="AB2905" s="226">
        <v>55.1</v>
      </c>
      <c r="AC2905" s="226">
        <v>55.1</v>
      </c>
      <c r="AD2905" s="226">
        <v>55.1</v>
      </c>
      <c r="AE2905" s="226">
        <v>55.1</v>
      </c>
      <c r="AF2905" s="226">
        <v>55.1</v>
      </c>
      <c r="AG2905" s="226">
        <v>55.1</v>
      </c>
      <c r="AH2905" s="226">
        <v>55.1</v>
      </c>
      <c r="AI2905" s="226">
        <v>55.1</v>
      </c>
      <c r="AJ2905" s="226">
        <v>55.1</v>
      </c>
    </row>
    <row r="2906" spans="1:36" x14ac:dyDescent="0.25">
      <c r="A2906" s="17"/>
      <c r="B2906" s="226" t="s">
        <v>2212</v>
      </c>
      <c r="D2906" s="226">
        <v>279.39999999999998</v>
      </c>
      <c r="E2906" s="226">
        <v>258.5</v>
      </c>
      <c r="F2906" s="226">
        <v>202</v>
      </c>
      <c r="G2906" s="226">
        <v>226.8</v>
      </c>
      <c r="H2906" s="226">
        <v>235.8</v>
      </c>
      <c r="I2906" s="226">
        <v>244.8</v>
      </c>
      <c r="J2906" s="226">
        <v>252</v>
      </c>
      <c r="K2906" s="226">
        <v>259.10000000000002</v>
      </c>
      <c r="L2906" s="226">
        <v>266.2</v>
      </c>
      <c r="M2906" s="226">
        <v>273.5</v>
      </c>
      <c r="N2906" s="226">
        <v>280.89999999999998</v>
      </c>
      <c r="O2906" s="226">
        <v>288.60000000000002</v>
      </c>
      <c r="P2906" s="226">
        <v>296.3</v>
      </c>
      <c r="Q2906" s="226">
        <v>304.3</v>
      </c>
      <c r="R2906" s="226">
        <v>312.5</v>
      </c>
      <c r="S2906" s="226">
        <v>321</v>
      </c>
      <c r="T2906" s="226">
        <v>329.7</v>
      </c>
      <c r="U2906" s="226">
        <v>338.6</v>
      </c>
      <c r="V2906" s="226">
        <v>347.8</v>
      </c>
      <c r="W2906" s="226">
        <v>357.4</v>
      </c>
      <c r="X2906" s="226">
        <v>367.4</v>
      </c>
      <c r="Y2906" s="226">
        <v>377.7</v>
      </c>
      <c r="Z2906" s="226">
        <v>388.5</v>
      </c>
      <c r="AA2906" s="226">
        <v>399.8</v>
      </c>
      <c r="AB2906" s="226">
        <v>411.6</v>
      </c>
      <c r="AC2906" s="226">
        <v>423.9</v>
      </c>
      <c r="AD2906" s="226">
        <v>436.8</v>
      </c>
      <c r="AE2906" s="226">
        <v>450.4</v>
      </c>
      <c r="AF2906" s="226">
        <v>464.5</v>
      </c>
      <c r="AG2906" s="226">
        <v>479.5</v>
      </c>
      <c r="AH2906" s="226">
        <v>495.1</v>
      </c>
      <c r="AI2906" s="226">
        <v>511.5</v>
      </c>
      <c r="AJ2906" s="226">
        <v>528.9</v>
      </c>
    </row>
    <row r="2907" spans="1:36" x14ac:dyDescent="0.25">
      <c r="A2907" s="17"/>
    </row>
    <row r="2908" spans="1:36" x14ac:dyDescent="0.25">
      <c r="A2908" s="17"/>
      <c r="B2908" s="226" t="s">
        <v>2252</v>
      </c>
      <c r="D2908" s="226">
        <v>194.3</v>
      </c>
      <c r="E2908" s="226">
        <v>209</v>
      </c>
      <c r="F2908" s="226">
        <v>158.80000000000001</v>
      </c>
      <c r="G2908" s="226">
        <v>186.7</v>
      </c>
      <c r="H2908" s="226">
        <v>198.6</v>
      </c>
      <c r="I2908" s="226">
        <v>208.6</v>
      </c>
      <c r="J2908" s="226">
        <v>216.6</v>
      </c>
      <c r="K2908" s="226">
        <v>224.5</v>
      </c>
      <c r="L2908" s="226">
        <v>232.5</v>
      </c>
      <c r="M2908" s="226">
        <v>240.6</v>
      </c>
      <c r="N2908" s="226">
        <v>248.9</v>
      </c>
      <c r="O2908" s="226">
        <v>257.3</v>
      </c>
      <c r="P2908" s="226">
        <v>265.89999999999998</v>
      </c>
      <c r="Q2908" s="226">
        <v>274.7</v>
      </c>
      <c r="R2908" s="226">
        <v>283.60000000000002</v>
      </c>
      <c r="S2908" s="226">
        <v>292.8</v>
      </c>
      <c r="T2908" s="226">
        <v>302.2</v>
      </c>
      <c r="U2908" s="226">
        <v>311.7</v>
      </c>
      <c r="V2908" s="226">
        <v>321.60000000000002</v>
      </c>
      <c r="W2908" s="226">
        <v>331.9</v>
      </c>
      <c r="X2908" s="226">
        <v>342.6</v>
      </c>
      <c r="Y2908" s="226">
        <v>353.6</v>
      </c>
      <c r="Z2908" s="226">
        <v>365.2</v>
      </c>
      <c r="AA2908" s="226">
        <v>377.3</v>
      </c>
      <c r="AB2908" s="226">
        <v>389.9</v>
      </c>
      <c r="AC2908" s="226">
        <v>403.1</v>
      </c>
      <c r="AD2908" s="226">
        <v>416.9</v>
      </c>
      <c r="AE2908" s="226">
        <v>431.4</v>
      </c>
      <c r="AF2908" s="226">
        <v>446.6</v>
      </c>
      <c r="AG2908" s="226">
        <v>462.6</v>
      </c>
      <c r="AH2908" s="226">
        <v>479.3</v>
      </c>
      <c r="AI2908" s="226">
        <v>496.9</v>
      </c>
      <c r="AJ2908" s="226">
        <v>515.5</v>
      </c>
    </row>
    <row r="2909" spans="1:36" x14ac:dyDescent="0.25">
      <c r="A2909" s="17"/>
      <c r="B2909" s="226" t="s">
        <v>2253</v>
      </c>
      <c r="D2909" s="226">
        <v>69.5</v>
      </c>
      <c r="E2909" s="226">
        <v>66.5</v>
      </c>
      <c r="F2909" s="226">
        <v>48.5</v>
      </c>
      <c r="G2909" s="226">
        <v>52.8</v>
      </c>
      <c r="H2909" s="226">
        <v>53.5</v>
      </c>
      <c r="I2909" s="226">
        <v>54.3</v>
      </c>
      <c r="J2909" s="226">
        <v>54.8</v>
      </c>
      <c r="K2909" s="226">
        <v>55.4</v>
      </c>
      <c r="L2909" s="226">
        <v>56</v>
      </c>
      <c r="M2909" s="226">
        <v>56.6</v>
      </c>
      <c r="N2909" s="226">
        <v>57.2</v>
      </c>
      <c r="O2909" s="226">
        <v>57.8</v>
      </c>
      <c r="P2909" s="226">
        <v>58.4</v>
      </c>
      <c r="Q2909" s="226">
        <v>59.1</v>
      </c>
      <c r="R2909" s="226">
        <v>59.7</v>
      </c>
      <c r="S2909" s="226">
        <v>60.4</v>
      </c>
      <c r="T2909" s="226">
        <v>61.1</v>
      </c>
      <c r="U2909" s="226">
        <v>61.8</v>
      </c>
      <c r="V2909" s="226">
        <v>62.6</v>
      </c>
      <c r="W2909" s="226">
        <v>63.4</v>
      </c>
      <c r="X2909" s="226">
        <v>64.2</v>
      </c>
      <c r="Y2909" s="226">
        <v>65</v>
      </c>
      <c r="Z2909" s="226">
        <v>65.900000000000006</v>
      </c>
      <c r="AA2909" s="226">
        <v>66.8</v>
      </c>
      <c r="AB2909" s="226">
        <v>67.8</v>
      </c>
      <c r="AC2909" s="226">
        <v>68.7</v>
      </c>
      <c r="AD2909" s="226">
        <v>69.8</v>
      </c>
      <c r="AE2909" s="226">
        <v>70.900000000000006</v>
      </c>
      <c r="AF2909" s="226">
        <v>72</v>
      </c>
      <c r="AG2909" s="226">
        <v>73.2</v>
      </c>
      <c r="AH2909" s="226">
        <v>74.5</v>
      </c>
      <c r="AI2909" s="226">
        <v>75.8</v>
      </c>
      <c r="AJ2909" s="226">
        <v>77.2</v>
      </c>
    </row>
    <row r="2910" spans="1:36" x14ac:dyDescent="0.25">
      <c r="A2910" s="17"/>
    </row>
    <row r="2911" spans="1:36" x14ac:dyDescent="0.25">
      <c r="A2911" s="17"/>
      <c r="B2911" s="226" t="s">
        <v>2254</v>
      </c>
    </row>
    <row r="2912" spans="1:36" x14ac:dyDescent="0.25">
      <c r="A2912" s="17"/>
      <c r="B2912" s="226" t="s">
        <v>2255</v>
      </c>
      <c r="D2912" s="226">
        <v>3.2</v>
      </c>
      <c r="E2912" s="226">
        <v>3.3</v>
      </c>
      <c r="F2912" s="226">
        <v>2.2000000000000002</v>
      </c>
      <c r="G2912" s="226">
        <v>2.2999999999999998</v>
      </c>
      <c r="H2912" s="226">
        <v>2.4</v>
      </c>
      <c r="I2912" s="226">
        <v>2.4</v>
      </c>
      <c r="J2912" s="226">
        <v>2.5</v>
      </c>
      <c r="K2912" s="226">
        <v>2.6</v>
      </c>
      <c r="L2912" s="226">
        <v>2.6</v>
      </c>
      <c r="M2912" s="226">
        <v>2.7</v>
      </c>
      <c r="N2912" s="226">
        <v>2.7</v>
      </c>
      <c r="O2912" s="226">
        <v>2.8</v>
      </c>
      <c r="P2912" s="226">
        <v>2.9</v>
      </c>
      <c r="Q2912" s="226">
        <v>2.9</v>
      </c>
      <c r="R2912" s="226">
        <v>3</v>
      </c>
      <c r="S2912" s="226">
        <v>3.1</v>
      </c>
      <c r="T2912" s="226">
        <v>3.1</v>
      </c>
      <c r="U2912" s="226">
        <v>3.2</v>
      </c>
      <c r="V2912" s="226">
        <v>3.3</v>
      </c>
      <c r="W2912" s="226">
        <v>3.3</v>
      </c>
      <c r="X2912" s="226">
        <v>3.4</v>
      </c>
      <c r="Y2912" s="226">
        <v>3.5</v>
      </c>
      <c r="Z2912" s="226">
        <v>3.6</v>
      </c>
      <c r="AA2912" s="226">
        <v>3.7</v>
      </c>
      <c r="AB2912" s="226">
        <v>3.8</v>
      </c>
      <c r="AC2912" s="226">
        <v>3.9</v>
      </c>
      <c r="AD2912" s="226">
        <v>4</v>
      </c>
      <c r="AE2912" s="226">
        <v>4.0999999999999996</v>
      </c>
      <c r="AF2912" s="226">
        <v>4.2</v>
      </c>
      <c r="AG2912" s="226">
        <v>4.3</v>
      </c>
      <c r="AH2912" s="226">
        <v>4.4000000000000004</v>
      </c>
      <c r="AI2912" s="226">
        <v>4.5999999999999996</v>
      </c>
      <c r="AJ2912" s="226">
        <v>4.7</v>
      </c>
    </row>
    <row r="2913" spans="1:36" x14ac:dyDescent="0.25">
      <c r="A2913" s="17"/>
      <c r="B2913" s="226" t="s">
        <v>2256</v>
      </c>
      <c r="D2913" s="226">
        <v>0</v>
      </c>
      <c r="E2913" s="226">
        <v>0</v>
      </c>
      <c r="F2913" s="226">
        <v>0</v>
      </c>
      <c r="G2913" s="226">
        <v>0</v>
      </c>
      <c r="H2913" s="226">
        <v>0</v>
      </c>
      <c r="I2913" s="226">
        <v>0</v>
      </c>
      <c r="J2913" s="226">
        <v>0</v>
      </c>
      <c r="K2913" s="226">
        <v>0</v>
      </c>
      <c r="L2913" s="226">
        <v>0</v>
      </c>
      <c r="M2913" s="226">
        <v>0</v>
      </c>
      <c r="N2913" s="226">
        <v>0</v>
      </c>
      <c r="O2913" s="226">
        <v>0</v>
      </c>
      <c r="P2913" s="226">
        <v>0</v>
      </c>
      <c r="Q2913" s="226">
        <v>0</v>
      </c>
      <c r="R2913" s="226">
        <v>0</v>
      </c>
      <c r="S2913" s="226">
        <v>0</v>
      </c>
      <c r="T2913" s="226">
        <v>0</v>
      </c>
      <c r="U2913" s="226">
        <v>0</v>
      </c>
      <c r="V2913" s="226">
        <v>0</v>
      </c>
      <c r="W2913" s="226">
        <v>0</v>
      </c>
      <c r="X2913" s="226">
        <v>0</v>
      </c>
      <c r="Y2913" s="226">
        <v>0</v>
      </c>
      <c r="Z2913" s="226">
        <v>0</v>
      </c>
      <c r="AA2913" s="226">
        <v>0</v>
      </c>
      <c r="AB2913" s="226">
        <v>0</v>
      </c>
      <c r="AC2913" s="226">
        <v>0</v>
      </c>
      <c r="AD2913" s="226">
        <v>0</v>
      </c>
      <c r="AE2913" s="226">
        <v>0</v>
      </c>
      <c r="AF2913" s="226">
        <v>0</v>
      </c>
      <c r="AG2913" s="226">
        <v>0</v>
      </c>
      <c r="AH2913" s="226">
        <v>0</v>
      </c>
      <c r="AI2913" s="226">
        <v>0</v>
      </c>
      <c r="AJ2913" s="226">
        <v>0</v>
      </c>
    </row>
    <row r="2914" spans="1:36" x14ac:dyDescent="0.25">
      <c r="A2914" s="17"/>
      <c r="B2914" s="226" t="s">
        <v>2257</v>
      </c>
      <c r="D2914" s="226">
        <v>0.1</v>
      </c>
      <c r="E2914" s="226">
        <v>0.1</v>
      </c>
      <c r="F2914" s="226">
        <v>0.1</v>
      </c>
      <c r="G2914" s="226">
        <v>0.1</v>
      </c>
      <c r="H2914" s="226">
        <v>0.1</v>
      </c>
      <c r="I2914" s="226">
        <v>0.1</v>
      </c>
      <c r="J2914" s="226">
        <v>0.1</v>
      </c>
      <c r="K2914" s="226">
        <v>0.1</v>
      </c>
      <c r="L2914" s="226">
        <v>0.1</v>
      </c>
      <c r="M2914" s="226">
        <v>0.1</v>
      </c>
      <c r="N2914" s="226">
        <v>0.1</v>
      </c>
      <c r="O2914" s="226">
        <v>0.1</v>
      </c>
      <c r="P2914" s="226">
        <v>0.1</v>
      </c>
      <c r="Q2914" s="226">
        <v>0.1</v>
      </c>
      <c r="R2914" s="226">
        <v>0.1</v>
      </c>
      <c r="S2914" s="226">
        <v>0.1</v>
      </c>
      <c r="T2914" s="226">
        <v>0.1</v>
      </c>
      <c r="U2914" s="226">
        <v>0.1</v>
      </c>
      <c r="V2914" s="226">
        <v>0.1</v>
      </c>
      <c r="W2914" s="226">
        <v>0.1</v>
      </c>
      <c r="X2914" s="226">
        <v>0.1</v>
      </c>
      <c r="Y2914" s="226">
        <v>0.1</v>
      </c>
      <c r="Z2914" s="226">
        <v>0.1</v>
      </c>
      <c r="AA2914" s="226">
        <v>0.1</v>
      </c>
      <c r="AB2914" s="226">
        <v>0.1</v>
      </c>
      <c r="AC2914" s="226">
        <v>0.1</v>
      </c>
      <c r="AD2914" s="226">
        <v>0.1</v>
      </c>
      <c r="AE2914" s="226">
        <v>0.1</v>
      </c>
      <c r="AF2914" s="226">
        <v>0.1</v>
      </c>
      <c r="AG2914" s="226">
        <v>0.1</v>
      </c>
      <c r="AH2914" s="226">
        <v>0.1</v>
      </c>
      <c r="AI2914" s="226">
        <v>0.1</v>
      </c>
      <c r="AJ2914" s="226">
        <v>0.1</v>
      </c>
    </row>
    <row r="2915" spans="1:36" x14ac:dyDescent="0.25">
      <c r="A2915" s="17"/>
      <c r="B2915" s="226" t="s">
        <v>2258</v>
      </c>
      <c r="D2915" s="226">
        <v>0.7</v>
      </c>
      <c r="E2915" s="226">
        <v>0.6</v>
      </c>
      <c r="F2915" s="226">
        <v>0.5</v>
      </c>
      <c r="G2915" s="226">
        <v>0.7</v>
      </c>
      <c r="H2915" s="226">
        <v>0.7</v>
      </c>
      <c r="I2915" s="226">
        <v>0.7</v>
      </c>
      <c r="J2915" s="226">
        <v>0.7</v>
      </c>
      <c r="K2915" s="226">
        <v>0.7</v>
      </c>
      <c r="L2915" s="226">
        <v>0.7</v>
      </c>
      <c r="M2915" s="226">
        <v>0.7</v>
      </c>
      <c r="N2915" s="226">
        <v>0.7</v>
      </c>
      <c r="O2915" s="226">
        <v>0.7</v>
      </c>
      <c r="P2915" s="226">
        <v>0.7</v>
      </c>
      <c r="Q2915" s="226">
        <v>0.7</v>
      </c>
      <c r="R2915" s="226">
        <v>0.7</v>
      </c>
      <c r="S2915" s="226">
        <v>0.7</v>
      </c>
      <c r="T2915" s="226">
        <v>0.7</v>
      </c>
      <c r="U2915" s="226">
        <v>0.7</v>
      </c>
      <c r="V2915" s="226">
        <v>0.7</v>
      </c>
      <c r="W2915" s="226">
        <v>0.7</v>
      </c>
      <c r="X2915" s="226">
        <v>0.7</v>
      </c>
      <c r="Y2915" s="226">
        <v>0.7</v>
      </c>
      <c r="Z2915" s="226">
        <v>0.7</v>
      </c>
      <c r="AA2915" s="226">
        <v>0.7</v>
      </c>
      <c r="AB2915" s="226">
        <v>0.7</v>
      </c>
      <c r="AC2915" s="226">
        <v>0.7</v>
      </c>
      <c r="AD2915" s="226">
        <v>0.7</v>
      </c>
      <c r="AE2915" s="226">
        <v>0.7</v>
      </c>
      <c r="AF2915" s="226">
        <v>0.7</v>
      </c>
      <c r="AG2915" s="226">
        <v>0.7</v>
      </c>
      <c r="AH2915" s="226">
        <v>0.7</v>
      </c>
      <c r="AI2915" s="226">
        <v>0.7</v>
      </c>
      <c r="AJ2915" s="226">
        <v>0.7</v>
      </c>
    </row>
    <row r="2916" spans="1:36" x14ac:dyDescent="0.25">
      <c r="A2916" s="17"/>
      <c r="B2916" s="226" t="s">
        <v>2212</v>
      </c>
      <c r="D2916" s="226">
        <v>4.0999999999999996</v>
      </c>
      <c r="E2916" s="226">
        <v>4.0999999999999996</v>
      </c>
      <c r="F2916" s="226">
        <v>2.8</v>
      </c>
      <c r="G2916" s="226">
        <v>3.1</v>
      </c>
      <c r="H2916" s="226">
        <v>3.1</v>
      </c>
      <c r="I2916" s="226">
        <v>3.2</v>
      </c>
      <c r="J2916" s="226">
        <v>3.3</v>
      </c>
      <c r="K2916" s="226">
        <v>3.3</v>
      </c>
      <c r="L2916" s="226">
        <v>3.4</v>
      </c>
      <c r="M2916" s="226">
        <v>3.4</v>
      </c>
      <c r="N2916" s="226">
        <v>3.5</v>
      </c>
      <c r="O2916" s="226">
        <v>3.6</v>
      </c>
      <c r="P2916" s="226">
        <v>3.6</v>
      </c>
      <c r="Q2916" s="226">
        <v>3.7</v>
      </c>
      <c r="R2916" s="226">
        <v>3.8</v>
      </c>
      <c r="S2916" s="226">
        <v>3.8</v>
      </c>
      <c r="T2916" s="226">
        <v>3.9</v>
      </c>
      <c r="U2916" s="226">
        <v>4</v>
      </c>
      <c r="V2916" s="226">
        <v>4</v>
      </c>
      <c r="W2916" s="226">
        <v>4.0999999999999996</v>
      </c>
      <c r="X2916" s="226">
        <v>4.2</v>
      </c>
      <c r="Y2916" s="226">
        <v>4.3</v>
      </c>
      <c r="Z2916" s="226">
        <v>4.4000000000000004</v>
      </c>
      <c r="AA2916" s="226">
        <v>4.4000000000000004</v>
      </c>
      <c r="AB2916" s="226">
        <v>4.5</v>
      </c>
      <c r="AC2916" s="226">
        <v>4.5999999999999996</v>
      </c>
      <c r="AD2916" s="226">
        <v>4.7</v>
      </c>
      <c r="AE2916" s="226">
        <v>4.8</v>
      </c>
      <c r="AF2916" s="226">
        <v>5</v>
      </c>
      <c r="AG2916" s="226">
        <v>5.0999999999999996</v>
      </c>
      <c r="AH2916" s="226">
        <v>5.2</v>
      </c>
      <c r="AI2916" s="226">
        <v>5.3</v>
      </c>
      <c r="AJ2916" s="226">
        <v>5.5</v>
      </c>
    </row>
    <row r="2917" spans="1:36" x14ac:dyDescent="0.25">
      <c r="A2917" s="17"/>
    </row>
    <row r="2918" spans="1:36" x14ac:dyDescent="0.25">
      <c r="A2918" s="17"/>
      <c r="B2918" s="226" t="s">
        <v>2428</v>
      </c>
    </row>
    <row r="2919" spans="1:36" x14ac:dyDescent="0.25">
      <c r="A2919" s="17"/>
      <c r="B2919" s="226" t="s">
        <v>2199</v>
      </c>
    </row>
    <row r="2920" spans="1:36" x14ac:dyDescent="0.25">
      <c r="A2920" s="17"/>
      <c r="D2920" s="226">
        <v>2018</v>
      </c>
      <c r="E2920" s="226">
        <v>2019</v>
      </c>
      <c r="F2920" s="226">
        <v>2020</v>
      </c>
      <c r="G2920" s="226">
        <v>2021</v>
      </c>
      <c r="H2920" s="226">
        <v>2022</v>
      </c>
      <c r="I2920" s="226">
        <v>2023</v>
      </c>
      <c r="J2920" s="226">
        <v>2024</v>
      </c>
      <c r="K2920" s="226">
        <v>2025</v>
      </c>
      <c r="L2920" s="226">
        <v>2026</v>
      </c>
      <c r="M2920" s="226">
        <v>2027</v>
      </c>
      <c r="N2920" s="226">
        <v>2028</v>
      </c>
      <c r="O2920" s="226">
        <v>2029</v>
      </c>
      <c r="P2920" s="226">
        <v>2030</v>
      </c>
      <c r="Q2920" s="226">
        <v>2031</v>
      </c>
      <c r="R2920" s="226">
        <v>2032</v>
      </c>
      <c r="S2920" s="226">
        <v>2033</v>
      </c>
      <c r="T2920" s="226">
        <v>2034</v>
      </c>
      <c r="U2920" s="226">
        <v>2035</v>
      </c>
      <c r="V2920" s="226">
        <v>2036</v>
      </c>
      <c r="W2920" s="226">
        <v>2037</v>
      </c>
      <c r="X2920" s="226">
        <v>2038</v>
      </c>
      <c r="Y2920" s="226">
        <v>2039</v>
      </c>
      <c r="Z2920" s="226">
        <v>2040</v>
      </c>
      <c r="AA2920" s="226">
        <v>2041</v>
      </c>
      <c r="AB2920" s="226">
        <v>2042</v>
      </c>
      <c r="AC2920" s="226">
        <v>2043</v>
      </c>
      <c r="AD2920" s="226">
        <v>2044</v>
      </c>
      <c r="AE2920" s="226">
        <v>2045</v>
      </c>
      <c r="AF2920" s="226">
        <v>2046</v>
      </c>
      <c r="AG2920" s="226">
        <v>2047</v>
      </c>
      <c r="AH2920" s="226">
        <v>2048</v>
      </c>
      <c r="AI2920" s="226">
        <v>2049</v>
      </c>
      <c r="AJ2920" s="226">
        <v>2050</v>
      </c>
    </row>
    <row r="2921" spans="1:36" x14ac:dyDescent="0.25">
      <c r="A2921" s="17"/>
    </row>
    <row r="2922" spans="1:36" x14ac:dyDescent="0.25">
      <c r="A2922" s="17"/>
      <c r="B2922" s="226" t="s">
        <v>2200</v>
      </c>
    </row>
    <row r="2923" spans="1:36" x14ac:dyDescent="0.25">
      <c r="A2923" s="17"/>
      <c r="B2923" s="226" t="s">
        <v>2201</v>
      </c>
      <c r="D2923" s="226">
        <v>115.699</v>
      </c>
      <c r="E2923" s="226">
        <v>116.831</v>
      </c>
      <c r="F2923" s="226">
        <v>112.508</v>
      </c>
      <c r="G2923" s="226">
        <v>121.03700000000001</v>
      </c>
      <c r="H2923" s="226">
        <v>126.34399999999999</v>
      </c>
      <c r="I2923" s="226">
        <v>130.85400000000001</v>
      </c>
      <c r="J2923" s="226">
        <v>134.63200000000001</v>
      </c>
      <c r="K2923" s="226">
        <v>137.309</v>
      </c>
      <c r="L2923" s="226">
        <v>140.005</v>
      </c>
      <c r="M2923" s="226">
        <v>142.518</v>
      </c>
      <c r="N2923" s="226">
        <v>145.19300000000001</v>
      </c>
      <c r="O2923" s="226">
        <v>148.21199999999999</v>
      </c>
      <c r="P2923" s="226">
        <v>151.315</v>
      </c>
      <c r="Q2923" s="226">
        <v>153.25700000000001</v>
      </c>
      <c r="R2923" s="226">
        <v>156.297</v>
      </c>
      <c r="S2923" s="226">
        <v>160.238</v>
      </c>
      <c r="T2923" s="226">
        <v>164.387</v>
      </c>
      <c r="U2923" s="226">
        <v>168.58500000000001</v>
      </c>
      <c r="V2923" s="226">
        <v>172.881</v>
      </c>
      <c r="W2923" s="226">
        <v>177.31700000000001</v>
      </c>
      <c r="X2923" s="226">
        <v>181.958</v>
      </c>
      <c r="Y2923" s="226">
        <v>186.66300000000001</v>
      </c>
      <c r="Z2923" s="226">
        <v>191.36500000000001</v>
      </c>
      <c r="AA2923" s="226">
        <v>196.233</v>
      </c>
      <c r="AB2923" s="226">
        <v>201.34800000000001</v>
      </c>
      <c r="AC2923" s="226">
        <v>206.613</v>
      </c>
      <c r="AD2923" s="226">
        <v>212.035</v>
      </c>
      <c r="AE2923" s="226">
        <v>217.77600000000001</v>
      </c>
      <c r="AF2923" s="226">
        <v>223.58099999999999</v>
      </c>
      <c r="AG2923" s="226">
        <v>229.47900000000001</v>
      </c>
      <c r="AH2923" s="226">
        <v>235.56</v>
      </c>
      <c r="AI2923" s="226">
        <v>241.54</v>
      </c>
      <c r="AJ2923" s="226">
        <v>247.833</v>
      </c>
    </row>
    <row r="2924" spans="1:36" x14ac:dyDescent="0.25">
      <c r="A2924" s="17"/>
      <c r="B2924" s="226" t="s">
        <v>2202</v>
      </c>
      <c r="D2924" s="226">
        <v>399.40800000000002</v>
      </c>
      <c r="E2924" s="226">
        <v>405.125</v>
      </c>
      <c r="F2924" s="226">
        <v>382.85700000000003</v>
      </c>
      <c r="G2924" s="226">
        <v>373.988</v>
      </c>
      <c r="H2924" s="226">
        <v>385.64299999999997</v>
      </c>
      <c r="I2924" s="226">
        <v>386.77100000000002</v>
      </c>
      <c r="J2924" s="226">
        <v>384.06700000000001</v>
      </c>
      <c r="K2924" s="226">
        <v>377.38400000000001</v>
      </c>
      <c r="L2924" s="226">
        <v>369.79399999999998</v>
      </c>
      <c r="M2924" s="226">
        <v>365.68599999999998</v>
      </c>
      <c r="N2924" s="226">
        <v>361.911</v>
      </c>
      <c r="O2924" s="226">
        <v>358.00900000000001</v>
      </c>
      <c r="P2924" s="226">
        <v>354.65699999999998</v>
      </c>
      <c r="Q2924" s="226">
        <v>352.41800000000001</v>
      </c>
      <c r="R2924" s="226">
        <v>348.79300000000001</v>
      </c>
      <c r="S2924" s="226">
        <v>345.17099999999999</v>
      </c>
      <c r="T2924" s="226">
        <v>341.92099999999999</v>
      </c>
      <c r="U2924" s="226">
        <v>338.57299999999998</v>
      </c>
      <c r="V2924" s="226">
        <v>335.37400000000002</v>
      </c>
      <c r="W2924" s="226">
        <v>333.47699999999998</v>
      </c>
      <c r="X2924" s="226">
        <v>332.31599999999997</v>
      </c>
      <c r="Y2924" s="226">
        <v>331.28199999999998</v>
      </c>
      <c r="Z2924" s="226">
        <v>329.88799999999998</v>
      </c>
      <c r="AA2924" s="226">
        <v>328.51400000000001</v>
      </c>
      <c r="AB2924" s="226">
        <v>327.863</v>
      </c>
      <c r="AC2924" s="226">
        <v>326.709</v>
      </c>
      <c r="AD2924" s="226">
        <v>325.71800000000002</v>
      </c>
      <c r="AE2924" s="226">
        <v>325.09699999999998</v>
      </c>
      <c r="AF2924" s="226">
        <v>324.43</v>
      </c>
      <c r="AG2924" s="226">
        <v>323.67599999999999</v>
      </c>
      <c r="AH2924" s="226">
        <v>322.66899999999998</v>
      </c>
      <c r="AI2924" s="226">
        <v>321.48099999999999</v>
      </c>
      <c r="AJ2924" s="226">
        <v>320.04199999999997</v>
      </c>
    </row>
    <row r="2925" spans="1:36" x14ac:dyDescent="0.25">
      <c r="A2925" s="17"/>
    </row>
    <row r="2926" spans="1:36" s="21" customFormat="1" x14ac:dyDescent="0.25">
      <c r="A2926" s="17"/>
      <c r="B2926" s="21" t="s">
        <v>2203</v>
      </c>
    </row>
    <row r="2927" spans="1:36" s="21" customFormat="1" x14ac:dyDescent="0.25">
      <c r="A2927" s="21" t="s">
        <v>1984</v>
      </c>
      <c r="B2927" s="21" t="s">
        <v>240</v>
      </c>
      <c r="D2927" s="21">
        <v>38.295000000000002</v>
      </c>
      <c r="E2927" s="21">
        <v>42.316000000000003</v>
      </c>
      <c r="F2927" s="21">
        <v>39.045000000000002</v>
      </c>
      <c r="G2927" s="21">
        <v>41.759</v>
      </c>
      <c r="H2927" s="21">
        <v>44.026000000000003</v>
      </c>
      <c r="I2927" s="21">
        <v>45.634</v>
      </c>
      <c r="J2927" s="21">
        <v>46.908999999999999</v>
      </c>
      <c r="K2927" s="21">
        <v>47.661000000000001</v>
      </c>
      <c r="L2927" s="21">
        <v>48.386000000000003</v>
      </c>
      <c r="M2927" s="21">
        <v>49.052</v>
      </c>
      <c r="N2927" s="21">
        <v>49.725999999999999</v>
      </c>
      <c r="O2927" s="21">
        <v>50.500999999999998</v>
      </c>
      <c r="P2927" s="21">
        <v>51.3</v>
      </c>
      <c r="Q2927" s="21">
        <v>51.814</v>
      </c>
      <c r="R2927" s="21">
        <v>52.58</v>
      </c>
      <c r="S2927" s="21">
        <v>53.561999999999998</v>
      </c>
      <c r="T2927" s="21">
        <v>54.612000000000002</v>
      </c>
      <c r="U2927" s="21">
        <v>55.719000000000001</v>
      </c>
      <c r="V2927" s="21">
        <v>56.817999999999998</v>
      </c>
      <c r="W2927" s="21">
        <v>58.018999999999998</v>
      </c>
      <c r="X2927" s="21">
        <v>59.277000000000001</v>
      </c>
      <c r="Y2927" s="21">
        <v>60.542999999999999</v>
      </c>
      <c r="Z2927" s="21">
        <v>61.802999999999997</v>
      </c>
      <c r="AA2927" s="21">
        <v>63.119</v>
      </c>
      <c r="AB2927" s="21">
        <v>64.516000000000005</v>
      </c>
      <c r="AC2927" s="21">
        <v>65.948999999999998</v>
      </c>
      <c r="AD2927" s="21">
        <v>67.442999999999998</v>
      </c>
      <c r="AE2927" s="21">
        <v>69.007000000000005</v>
      </c>
      <c r="AF2927" s="21">
        <v>70.584999999999994</v>
      </c>
      <c r="AG2927" s="21">
        <v>72.17</v>
      </c>
      <c r="AH2927" s="21">
        <v>73.787999999999997</v>
      </c>
      <c r="AI2927" s="21">
        <v>75.394000000000005</v>
      </c>
      <c r="AJ2927" s="21">
        <v>77.094999999999999</v>
      </c>
    </row>
    <row r="2928" spans="1:36" s="21" customFormat="1" x14ac:dyDescent="0.25">
      <c r="B2928" s="21" t="s">
        <v>2204</v>
      </c>
      <c r="D2928" s="21">
        <v>26.378</v>
      </c>
      <c r="E2928" s="21">
        <v>27.372</v>
      </c>
      <c r="F2928" s="21">
        <v>26.631</v>
      </c>
      <c r="G2928" s="21">
        <v>25.391999999999999</v>
      </c>
      <c r="H2928" s="21">
        <v>26.798999999999999</v>
      </c>
      <c r="I2928" s="21">
        <v>27.867000000000001</v>
      </c>
      <c r="J2928" s="21">
        <v>28.795000000000002</v>
      </c>
      <c r="K2928" s="21">
        <v>29.327000000000002</v>
      </c>
      <c r="L2928" s="21">
        <v>29.666</v>
      </c>
      <c r="M2928" s="21">
        <v>29.898</v>
      </c>
      <c r="N2928" s="21">
        <v>30.087</v>
      </c>
      <c r="O2928" s="21">
        <v>30.38</v>
      </c>
      <c r="P2928" s="21">
        <v>30.734000000000002</v>
      </c>
      <c r="Q2928" s="21">
        <v>30.788</v>
      </c>
      <c r="R2928" s="21">
        <v>31.192</v>
      </c>
      <c r="S2928" s="21">
        <v>31.678000000000001</v>
      </c>
      <c r="T2928" s="21">
        <v>32.295999999999999</v>
      </c>
      <c r="U2928" s="21">
        <v>32.947000000000003</v>
      </c>
      <c r="V2928" s="21">
        <v>33.603999999999999</v>
      </c>
      <c r="W2928" s="21">
        <v>34.283999999999999</v>
      </c>
      <c r="X2928" s="21">
        <v>35.006</v>
      </c>
      <c r="Y2928" s="21">
        <v>35.759</v>
      </c>
      <c r="Z2928" s="21">
        <v>36.488999999999997</v>
      </c>
      <c r="AA2928" s="21">
        <v>37.273000000000003</v>
      </c>
      <c r="AB2928" s="21">
        <v>38.139000000000003</v>
      </c>
      <c r="AC2928" s="21">
        <v>38.991999999999997</v>
      </c>
      <c r="AD2928" s="21">
        <v>39.890999999999998</v>
      </c>
      <c r="AE2928" s="21">
        <v>40.860999999999997</v>
      </c>
      <c r="AF2928" s="21">
        <v>41.84</v>
      </c>
      <c r="AG2928" s="21">
        <v>42.795000000000002</v>
      </c>
      <c r="AH2928" s="21">
        <v>43.786999999999999</v>
      </c>
      <c r="AI2928" s="21">
        <v>44.777000000000001</v>
      </c>
      <c r="AJ2928" s="21">
        <v>45.786999999999999</v>
      </c>
    </row>
    <row r="2929" spans="1:36" s="21" customFormat="1" x14ac:dyDescent="0.25">
      <c r="B2929" s="21" t="s">
        <v>2205</v>
      </c>
      <c r="D2929" s="21">
        <v>6.04</v>
      </c>
      <c r="E2929" s="21">
        <v>5.907</v>
      </c>
      <c r="F2929" s="21">
        <v>5.6870000000000003</v>
      </c>
      <c r="G2929" s="21">
        <v>5.7279999999999998</v>
      </c>
      <c r="H2929" s="21">
        <v>5.7130000000000001</v>
      </c>
      <c r="I2929" s="21">
        <v>5.6440000000000001</v>
      </c>
      <c r="J2929" s="21">
        <v>5.5759999999999996</v>
      </c>
      <c r="K2929" s="21">
        <v>5.5069999999999997</v>
      </c>
      <c r="L2929" s="21">
        <v>5.4390000000000001</v>
      </c>
      <c r="M2929" s="21">
        <v>5.3730000000000002</v>
      </c>
      <c r="N2929" s="21">
        <v>5.3070000000000004</v>
      </c>
      <c r="O2929" s="21">
        <v>5.2430000000000003</v>
      </c>
      <c r="P2929" s="21">
        <v>5.1790000000000003</v>
      </c>
      <c r="Q2929" s="21">
        <v>5.1150000000000002</v>
      </c>
      <c r="R2929" s="21">
        <v>5.0510000000000002</v>
      </c>
      <c r="S2929" s="21">
        <v>4.99</v>
      </c>
      <c r="T2929" s="21">
        <v>4.93</v>
      </c>
      <c r="U2929" s="21">
        <v>4.8710000000000004</v>
      </c>
      <c r="V2929" s="21">
        <v>4.8140000000000001</v>
      </c>
      <c r="W2929" s="21">
        <v>4.758</v>
      </c>
      <c r="X2929" s="21">
        <v>4.7039999999999997</v>
      </c>
      <c r="Y2929" s="21">
        <v>4.6509999999999998</v>
      </c>
      <c r="Z2929" s="21">
        <v>4.5990000000000002</v>
      </c>
      <c r="AA2929" s="21">
        <v>4.5469999999999997</v>
      </c>
      <c r="AB2929" s="21">
        <v>4.4980000000000002</v>
      </c>
      <c r="AC2929" s="21">
        <v>4.4489999999999998</v>
      </c>
      <c r="AD2929" s="21">
        <v>4.4009999999999998</v>
      </c>
      <c r="AE2929" s="21">
        <v>4.3550000000000004</v>
      </c>
      <c r="AF2929" s="21">
        <v>4.3099999999999996</v>
      </c>
      <c r="AG2929" s="21">
        <v>4.2649999999999997</v>
      </c>
      <c r="AH2929" s="21">
        <v>4.2210000000000001</v>
      </c>
      <c r="AI2929" s="21">
        <v>4.1779999999999999</v>
      </c>
      <c r="AJ2929" s="21">
        <v>4.1360000000000001</v>
      </c>
    </row>
    <row r="2930" spans="1:36" s="21" customFormat="1" x14ac:dyDescent="0.25">
      <c r="A2930" s="21" t="s">
        <v>2437</v>
      </c>
      <c r="B2930" s="21" t="s">
        <v>2206</v>
      </c>
      <c r="D2930" s="21">
        <v>32.417999999999999</v>
      </c>
      <c r="E2930" s="21">
        <v>33.279000000000003</v>
      </c>
      <c r="F2930" s="21">
        <v>32.317999999999998</v>
      </c>
      <c r="G2930" s="21">
        <v>31.12</v>
      </c>
      <c r="H2930" s="21">
        <v>32.512</v>
      </c>
      <c r="I2930" s="21">
        <v>33.51</v>
      </c>
      <c r="J2930" s="21">
        <v>34.371000000000002</v>
      </c>
      <c r="K2930" s="21">
        <v>34.834000000000003</v>
      </c>
      <c r="L2930" s="21">
        <v>35.103999999999999</v>
      </c>
      <c r="M2930" s="21">
        <v>35.270000000000003</v>
      </c>
      <c r="N2930" s="21">
        <v>35.393999999999998</v>
      </c>
      <c r="O2930" s="21">
        <v>35.622999999999998</v>
      </c>
      <c r="P2930" s="21">
        <v>35.912999999999997</v>
      </c>
      <c r="Q2930" s="21">
        <v>35.902000000000001</v>
      </c>
      <c r="R2930" s="21">
        <v>36.244</v>
      </c>
      <c r="S2930" s="21">
        <v>36.667999999999999</v>
      </c>
      <c r="T2930" s="21">
        <v>37.225999999999999</v>
      </c>
      <c r="U2930" s="21">
        <v>37.817999999999998</v>
      </c>
      <c r="V2930" s="21">
        <v>38.417999999999999</v>
      </c>
      <c r="W2930" s="21">
        <v>39.042000000000002</v>
      </c>
      <c r="X2930" s="21">
        <v>39.71</v>
      </c>
      <c r="Y2930" s="21">
        <v>40.409999999999997</v>
      </c>
      <c r="Z2930" s="21">
        <v>41.088000000000001</v>
      </c>
      <c r="AA2930" s="21">
        <v>41.82</v>
      </c>
      <c r="AB2930" s="21">
        <v>42.637</v>
      </c>
      <c r="AC2930" s="21">
        <v>43.441000000000003</v>
      </c>
      <c r="AD2930" s="21">
        <v>44.292999999999999</v>
      </c>
      <c r="AE2930" s="21">
        <v>45.216000000000001</v>
      </c>
      <c r="AF2930" s="21">
        <v>46.149000000000001</v>
      </c>
      <c r="AG2930" s="21">
        <v>47.06</v>
      </c>
      <c r="AH2930" s="21">
        <v>48.009</v>
      </c>
      <c r="AI2930" s="21">
        <v>48.954999999999998</v>
      </c>
      <c r="AJ2930" s="21">
        <v>49.923000000000002</v>
      </c>
    </row>
    <row r="2931" spans="1:36" s="21" customFormat="1" x14ac:dyDescent="0.25">
      <c r="A2931" s="21" t="s">
        <v>2439</v>
      </c>
      <c r="B2931" s="21" t="s">
        <v>2228</v>
      </c>
      <c r="D2931" s="21">
        <v>0</v>
      </c>
      <c r="E2931" s="21">
        <v>0</v>
      </c>
      <c r="F2931" s="21">
        <v>0</v>
      </c>
      <c r="G2931" s="21">
        <v>0</v>
      </c>
      <c r="H2931" s="21">
        <v>0</v>
      </c>
      <c r="I2931" s="21">
        <v>0</v>
      </c>
      <c r="J2931" s="21">
        <v>0</v>
      </c>
      <c r="K2931" s="21">
        <v>0</v>
      </c>
      <c r="L2931" s="21">
        <v>0</v>
      </c>
      <c r="M2931" s="21">
        <v>0</v>
      </c>
      <c r="N2931" s="21">
        <v>0</v>
      </c>
      <c r="O2931" s="21">
        <v>0</v>
      </c>
      <c r="P2931" s="21">
        <v>0</v>
      </c>
      <c r="Q2931" s="21">
        <v>0</v>
      </c>
      <c r="R2931" s="21">
        <v>0</v>
      </c>
      <c r="S2931" s="21">
        <v>0</v>
      </c>
      <c r="T2931" s="21">
        <v>0</v>
      </c>
      <c r="U2931" s="21">
        <v>0</v>
      </c>
      <c r="V2931" s="21">
        <v>0</v>
      </c>
      <c r="W2931" s="21">
        <v>0</v>
      </c>
      <c r="X2931" s="21">
        <v>0</v>
      </c>
      <c r="Y2931" s="21">
        <v>0</v>
      </c>
      <c r="Z2931" s="21">
        <v>0</v>
      </c>
      <c r="AA2931" s="21">
        <v>0</v>
      </c>
      <c r="AB2931" s="21">
        <v>0</v>
      </c>
      <c r="AC2931" s="21">
        <v>0</v>
      </c>
      <c r="AD2931" s="21">
        <v>0</v>
      </c>
      <c r="AE2931" s="21">
        <v>0</v>
      </c>
      <c r="AF2931" s="21">
        <v>0</v>
      </c>
      <c r="AG2931" s="21">
        <v>0</v>
      </c>
      <c r="AH2931" s="21">
        <v>0</v>
      </c>
      <c r="AI2931" s="21">
        <v>0</v>
      </c>
      <c r="AJ2931" s="21">
        <v>0</v>
      </c>
    </row>
    <row r="2932" spans="1:36" s="21" customFormat="1" x14ac:dyDescent="0.25">
      <c r="A2932" s="21" t="s">
        <v>2020</v>
      </c>
      <c r="B2932" s="21" t="s">
        <v>307</v>
      </c>
      <c r="D2932" s="21">
        <v>0</v>
      </c>
      <c r="E2932" s="21">
        <v>0</v>
      </c>
      <c r="F2932" s="21">
        <v>0</v>
      </c>
      <c r="G2932" s="21">
        <v>0</v>
      </c>
      <c r="H2932" s="21">
        <v>0</v>
      </c>
      <c r="I2932" s="21">
        <v>0</v>
      </c>
      <c r="J2932" s="21">
        <v>0</v>
      </c>
      <c r="K2932" s="21">
        <v>0</v>
      </c>
      <c r="L2932" s="21">
        <v>0</v>
      </c>
      <c r="M2932" s="21">
        <v>0</v>
      </c>
      <c r="N2932" s="21">
        <v>0</v>
      </c>
      <c r="O2932" s="21">
        <v>0</v>
      </c>
      <c r="P2932" s="21">
        <v>0</v>
      </c>
      <c r="Q2932" s="21">
        <v>0</v>
      </c>
      <c r="R2932" s="21">
        <v>0</v>
      </c>
      <c r="S2932" s="21">
        <v>0</v>
      </c>
      <c r="T2932" s="21">
        <v>0</v>
      </c>
      <c r="U2932" s="21">
        <v>0</v>
      </c>
      <c r="V2932" s="21">
        <v>0</v>
      </c>
      <c r="W2932" s="21">
        <v>0</v>
      </c>
      <c r="X2932" s="21">
        <v>0</v>
      </c>
      <c r="Y2932" s="21">
        <v>0</v>
      </c>
      <c r="Z2932" s="21">
        <v>0</v>
      </c>
      <c r="AA2932" s="21">
        <v>0</v>
      </c>
      <c r="AB2932" s="21">
        <v>0</v>
      </c>
      <c r="AC2932" s="21">
        <v>0</v>
      </c>
      <c r="AD2932" s="21">
        <v>0</v>
      </c>
      <c r="AE2932" s="21">
        <v>0</v>
      </c>
      <c r="AF2932" s="21">
        <v>0</v>
      </c>
      <c r="AG2932" s="21">
        <v>0</v>
      </c>
      <c r="AH2932" s="21">
        <v>0</v>
      </c>
      <c r="AI2932" s="21">
        <v>0</v>
      </c>
      <c r="AJ2932" s="21">
        <v>0</v>
      </c>
    </row>
    <row r="2933" spans="1:36" s="21" customFormat="1" x14ac:dyDescent="0.25">
      <c r="A2933" s="21" t="s">
        <v>257</v>
      </c>
      <c r="B2933" s="21" t="s">
        <v>2207</v>
      </c>
      <c r="D2933" s="21">
        <v>0</v>
      </c>
      <c r="E2933" s="21">
        <v>0</v>
      </c>
      <c r="F2933" s="21">
        <v>0</v>
      </c>
      <c r="G2933" s="21">
        <v>0</v>
      </c>
      <c r="H2933" s="21">
        <v>0</v>
      </c>
      <c r="I2933" s="21">
        <v>0</v>
      </c>
      <c r="J2933" s="21">
        <v>0</v>
      </c>
      <c r="K2933" s="21">
        <v>0</v>
      </c>
      <c r="L2933" s="21">
        <v>0</v>
      </c>
      <c r="M2933" s="21">
        <v>0</v>
      </c>
      <c r="N2933" s="21">
        <v>0</v>
      </c>
      <c r="O2933" s="21">
        <v>0</v>
      </c>
      <c r="P2933" s="21">
        <v>0</v>
      </c>
      <c r="Q2933" s="21">
        <v>0</v>
      </c>
      <c r="R2933" s="21">
        <v>0</v>
      </c>
      <c r="S2933" s="21">
        <v>0</v>
      </c>
      <c r="T2933" s="21">
        <v>0</v>
      </c>
      <c r="U2933" s="21">
        <v>0</v>
      </c>
      <c r="V2933" s="21">
        <v>0</v>
      </c>
      <c r="W2933" s="21">
        <v>0</v>
      </c>
      <c r="X2933" s="21">
        <v>0</v>
      </c>
      <c r="Y2933" s="21">
        <v>0</v>
      </c>
      <c r="Z2933" s="21">
        <v>0</v>
      </c>
      <c r="AA2933" s="21">
        <v>0</v>
      </c>
      <c r="AB2933" s="21">
        <v>0</v>
      </c>
      <c r="AC2933" s="21">
        <v>0</v>
      </c>
      <c r="AD2933" s="21">
        <v>0</v>
      </c>
      <c r="AE2933" s="21">
        <v>0</v>
      </c>
      <c r="AF2933" s="21">
        <v>0</v>
      </c>
      <c r="AG2933" s="21">
        <v>0</v>
      </c>
      <c r="AH2933" s="21">
        <v>0</v>
      </c>
      <c r="AI2933" s="21">
        <v>0</v>
      </c>
      <c r="AJ2933" s="21">
        <v>0</v>
      </c>
    </row>
    <row r="2934" spans="1:36" s="21" customFormat="1" x14ac:dyDescent="0.25">
      <c r="A2934" s="21" t="s">
        <v>2438</v>
      </c>
      <c r="B2934" s="21" t="s">
        <v>2208</v>
      </c>
      <c r="D2934" s="21">
        <v>0.41299999999999998</v>
      </c>
      <c r="E2934" s="21">
        <v>0.56499999999999995</v>
      </c>
      <c r="F2934" s="21">
        <v>0.53600000000000003</v>
      </c>
      <c r="G2934" s="21">
        <v>0.503</v>
      </c>
      <c r="H2934" s="21">
        <v>0.29299999999999998</v>
      </c>
      <c r="I2934" s="21">
        <v>1.103</v>
      </c>
      <c r="J2934" s="21">
        <v>1.1100000000000001</v>
      </c>
      <c r="K2934" s="21">
        <v>1.1100000000000001</v>
      </c>
      <c r="L2934" s="21">
        <v>1.097</v>
      </c>
      <c r="M2934" s="21">
        <v>1.08</v>
      </c>
      <c r="N2934" s="21">
        <v>1.0580000000000001</v>
      </c>
      <c r="O2934" s="21">
        <v>1.046</v>
      </c>
      <c r="P2934" s="21">
        <v>1.034</v>
      </c>
      <c r="Q2934" s="21">
        <v>1.024</v>
      </c>
      <c r="R2934" s="21">
        <v>1.016</v>
      </c>
      <c r="S2934" s="21">
        <v>1.0109999999999999</v>
      </c>
      <c r="T2934" s="21">
        <v>1.0109999999999999</v>
      </c>
      <c r="U2934" s="21">
        <v>1.0129999999999999</v>
      </c>
      <c r="V2934" s="21">
        <v>1.0129999999999999</v>
      </c>
      <c r="W2934" s="21">
        <v>1.0149999999999999</v>
      </c>
      <c r="X2934" s="21">
        <v>1.02</v>
      </c>
      <c r="Y2934" s="21">
        <v>1.028</v>
      </c>
      <c r="Z2934" s="21">
        <v>1.0289999999999999</v>
      </c>
      <c r="AA2934" s="21">
        <v>1.0349999999999999</v>
      </c>
      <c r="AB2934" s="21">
        <v>1.048</v>
      </c>
      <c r="AC2934" s="21">
        <v>1.054</v>
      </c>
      <c r="AD2934" s="21">
        <v>1.0589999999999999</v>
      </c>
      <c r="AE2934" s="21">
        <v>1.073</v>
      </c>
      <c r="AF2934" s="21">
        <v>1.0840000000000001</v>
      </c>
      <c r="AG2934" s="21">
        <v>1.0960000000000001</v>
      </c>
      <c r="AH2934" s="21">
        <v>1.109</v>
      </c>
      <c r="AI2934" s="21">
        <v>1.1240000000000001</v>
      </c>
      <c r="AJ2934" s="21">
        <v>1.139</v>
      </c>
    </row>
    <row r="2935" spans="1:36" s="21" customFormat="1" x14ac:dyDescent="0.25">
      <c r="A2935" s="21" t="s">
        <v>156</v>
      </c>
      <c r="B2935" s="21" t="s">
        <v>156</v>
      </c>
      <c r="D2935" s="21">
        <v>0</v>
      </c>
      <c r="E2935" s="21">
        <v>0</v>
      </c>
      <c r="F2935" s="21">
        <v>0</v>
      </c>
      <c r="G2935" s="21">
        <v>0</v>
      </c>
      <c r="H2935" s="21">
        <v>0</v>
      </c>
      <c r="I2935" s="21">
        <v>0</v>
      </c>
      <c r="J2935" s="21">
        <v>0</v>
      </c>
      <c r="K2935" s="21">
        <v>0</v>
      </c>
      <c r="L2935" s="21">
        <v>0</v>
      </c>
      <c r="M2935" s="21">
        <v>0</v>
      </c>
      <c r="N2935" s="21">
        <v>0</v>
      </c>
      <c r="O2935" s="21">
        <v>0</v>
      </c>
      <c r="P2935" s="21">
        <v>0</v>
      </c>
      <c r="Q2935" s="21">
        <v>0</v>
      </c>
      <c r="R2935" s="21">
        <v>0</v>
      </c>
      <c r="S2935" s="21">
        <v>0</v>
      </c>
      <c r="T2935" s="21">
        <v>0</v>
      </c>
      <c r="U2935" s="21">
        <v>0</v>
      </c>
      <c r="V2935" s="21">
        <v>0</v>
      </c>
      <c r="W2935" s="21">
        <v>0</v>
      </c>
      <c r="X2935" s="21">
        <v>0</v>
      </c>
      <c r="Y2935" s="21">
        <v>0</v>
      </c>
      <c r="Z2935" s="21">
        <v>0</v>
      </c>
      <c r="AA2935" s="21">
        <v>0</v>
      </c>
      <c r="AB2935" s="21">
        <v>0</v>
      </c>
      <c r="AC2935" s="21">
        <v>0</v>
      </c>
      <c r="AD2935" s="21">
        <v>0</v>
      </c>
      <c r="AE2935" s="21">
        <v>0</v>
      </c>
      <c r="AF2935" s="21">
        <v>0</v>
      </c>
      <c r="AG2935" s="21">
        <v>0</v>
      </c>
      <c r="AH2935" s="21">
        <v>0</v>
      </c>
      <c r="AI2935" s="21">
        <v>0</v>
      </c>
      <c r="AJ2935" s="21">
        <v>0</v>
      </c>
    </row>
    <row r="2936" spans="1:36" s="21" customFormat="1" x14ac:dyDescent="0.25">
      <c r="A2936" s="21" t="s">
        <v>2209</v>
      </c>
      <c r="B2936" s="21" t="s">
        <v>2209</v>
      </c>
      <c r="D2936" s="21">
        <v>0</v>
      </c>
      <c r="E2936" s="21">
        <v>0</v>
      </c>
      <c r="F2936" s="21">
        <v>0</v>
      </c>
      <c r="G2936" s="21">
        <v>0</v>
      </c>
      <c r="H2936" s="21">
        <v>0</v>
      </c>
      <c r="I2936" s="21">
        <v>0</v>
      </c>
      <c r="J2936" s="21">
        <v>0</v>
      </c>
      <c r="K2936" s="21">
        <v>0</v>
      </c>
      <c r="L2936" s="21">
        <v>0</v>
      </c>
      <c r="M2936" s="21">
        <v>0</v>
      </c>
      <c r="N2936" s="21">
        <v>0</v>
      </c>
      <c r="O2936" s="21">
        <v>0</v>
      </c>
      <c r="P2936" s="21">
        <v>0</v>
      </c>
      <c r="Q2936" s="21">
        <v>0</v>
      </c>
      <c r="R2936" s="21">
        <v>0</v>
      </c>
      <c r="S2936" s="21">
        <v>0</v>
      </c>
      <c r="T2936" s="21">
        <v>0</v>
      </c>
      <c r="U2936" s="21">
        <v>0</v>
      </c>
      <c r="V2936" s="21">
        <v>0</v>
      </c>
      <c r="W2936" s="21">
        <v>0</v>
      </c>
      <c r="X2936" s="21">
        <v>0</v>
      </c>
      <c r="Y2936" s="21">
        <v>0</v>
      </c>
      <c r="Z2936" s="21">
        <v>0</v>
      </c>
      <c r="AA2936" s="21">
        <v>0</v>
      </c>
      <c r="AB2936" s="21">
        <v>0</v>
      </c>
      <c r="AC2936" s="21">
        <v>0</v>
      </c>
      <c r="AD2936" s="21">
        <v>0</v>
      </c>
      <c r="AE2936" s="21">
        <v>0</v>
      </c>
      <c r="AF2936" s="21">
        <v>0</v>
      </c>
      <c r="AG2936" s="21">
        <v>0</v>
      </c>
      <c r="AH2936" s="21">
        <v>0</v>
      </c>
      <c r="AI2936" s="21">
        <v>0</v>
      </c>
      <c r="AJ2936" s="21">
        <v>0</v>
      </c>
    </row>
    <row r="2937" spans="1:36" s="21" customFormat="1" x14ac:dyDescent="0.25">
      <c r="A2937" s="21" t="s">
        <v>2210</v>
      </c>
      <c r="B2937" s="21" t="s">
        <v>2210</v>
      </c>
      <c r="D2937" s="21">
        <v>0</v>
      </c>
      <c r="E2937" s="21">
        <v>0</v>
      </c>
      <c r="F2937" s="21">
        <v>0</v>
      </c>
      <c r="G2937" s="21">
        <v>0</v>
      </c>
      <c r="H2937" s="21">
        <v>0</v>
      </c>
      <c r="I2937" s="21">
        <v>0</v>
      </c>
      <c r="J2937" s="21">
        <v>0</v>
      </c>
      <c r="K2937" s="21">
        <v>0</v>
      </c>
      <c r="L2937" s="21">
        <v>0</v>
      </c>
      <c r="M2937" s="21">
        <v>0</v>
      </c>
      <c r="N2937" s="21">
        <v>0</v>
      </c>
      <c r="O2937" s="21">
        <v>0</v>
      </c>
      <c r="P2937" s="21">
        <v>0</v>
      </c>
      <c r="Q2937" s="21">
        <v>0</v>
      </c>
      <c r="R2937" s="21">
        <v>0</v>
      </c>
      <c r="S2937" s="21">
        <v>0</v>
      </c>
      <c r="T2937" s="21">
        <v>0</v>
      </c>
      <c r="U2937" s="21">
        <v>0</v>
      </c>
      <c r="V2937" s="21">
        <v>0</v>
      </c>
      <c r="W2937" s="21">
        <v>0</v>
      </c>
      <c r="X2937" s="21">
        <v>0</v>
      </c>
      <c r="Y2937" s="21">
        <v>0</v>
      </c>
      <c r="Z2937" s="21">
        <v>0</v>
      </c>
      <c r="AA2937" s="21">
        <v>0</v>
      </c>
      <c r="AB2937" s="21">
        <v>0</v>
      </c>
      <c r="AC2937" s="21">
        <v>0</v>
      </c>
      <c r="AD2937" s="21">
        <v>0</v>
      </c>
      <c r="AE2937" s="21">
        <v>0</v>
      </c>
      <c r="AF2937" s="21">
        <v>0</v>
      </c>
      <c r="AG2937" s="21">
        <v>0</v>
      </c>
      <c r="AH2937" s="21">
        <v>0</v>
      </c>
      <c r="AI2937" s="21">
        <v>0</v>
      </c>
      <c r="AJ2937" s="21">
        <v>0</v>
      </c>
    </row>
    <row r="2938" spans="1:36" s="21" customFormat="1" x14ac:dyDescent="0.25">
      <c r="A2938" s="21" t="s">
        <v>2212</v>
      </c>
      <c r="B2938" s="21" t="s">
        <v>2212</v>
      </c>
      <c r="D2938" s="21">
        <v>71.126999999999995</v>
      </c>
      <c r="E2938" s="21">
        <v>76.16</v>
      </c>
      <c r="F2938" s="21">
        <v>71.900000000000006</v>
      </c>
      <c r="G2938" s="21">
        <v>73.381</v>
      </c>
      <c r="H2938" s="21">
        <v>76.83</v>
      </c>
      <c r="I2938" s="21">
        <v>80.248000000000005</v>
      </c>
      <c r="J2938" s="21">
        <v>82.39</v>
      </c>
      <c r="K2938" s="21">
        <v>83.605000000000004</v>
      </c>
      <c r="L2938" s="21">
        <v>84.587999999999994</v>
      </c>
      <c r="M2938" s="21">
        <v>85.402000000000001</v>
      </c>
      <c r="N2938" s="21">
        <v>86.177999999999997</v>
      </c>
      <c r="O2938" s="21">
        <v>87.168999999999997</v>
      </c>
      <c r="P2938" s="21">
        <v>88.247</v>
      </c>
      <c r="Q2938" s="21">
        <v>88.74</v>
      </c>
      <c r="R2938" s="21">
        <v>89.838999999999999</v>
      </c>
      <c r="S2938" s="21">
        <v>91.241</v>
      </c>
      <c r="T2938" s="21">
        <v>92.849000000000004</v>
      </c>
      <c r="U2938" s="21">
        <v>94.55</v>
      </c>
      <c r="V2938" s="21">
        <v>96.25</v>
      </c>
      <c r="W2938" s="21">
        <v>98.075999999999993</v>
      </c>
      <c r="X2938" s="21">
        <v>100.00700000000001</v>
      </c>
      <c r="Y2938" s="21">
        <v>101.98099999999999</v>
      </c>
      <c r="Z2938" s="21">
        <v>103.92</v>
      </c>
      <c r="AA2938" s="21">
        <v>105.97499999999999</v>
      </c>
      <c r="AB2938" s="21">
        <v>108.2</v>
      </c>
      <c r="AC2938" s="21">
        <v>110.443</v>
      </c>
      <c r="AD2938" s="21">
        <v>112.795</v>
      </c>
      <c r="AE2938" s="21">
        <v>115.29600000000001</v>
      </c>
      <c r="AF2938" s="21">
        <v>117.818</v>
      </c>
      <c r="AG2938" s="21">
        <v>120.32599999999999</v>
      </c>
      <c r="AH2938" s="21">
        <v>122.90600000000001</v>
      </c>
      <c r="AI2938" s="21">
        <v>125.473</v>
      </c>
      <c r="AJ2938" s="21">
        <v>128.15700000000001</v>
      </c>
    </row>
    <row r="2939" spans="1:36" x14ac:dyDescent="0.25">
      <c r="A2939" s="17"/>
    </row>
    <row r="2940" spans="1:36" x14ac:dyDescent="0.25">
      <c r="A2940" s="17"/>
      <c r="B2940" s="226" t="s">
        <v>2213</v>
      </c>
    </row>
    <row r="2941" spans="1:36" x14ac:dyDescent="0.25">
      <c r="A2941" s="17"/>
      <c r="B2941" s="226" t="s">
        <v>240</v>
      </c>
      <c r="D2941" s="226">
        <v>0.33100000000000002</v>
      </c>
      <c r="E2941" s="226">
        <v>0.36199999999999999</v>
      </c>
      <c r="F2941" s="226">
        <v>0.34699999999999998</v>
      </c>
      <c r="G2941" s="226">
        <v>0.34499999999999997</v>
      </c>
      <c r="H2941" s="226">
        <v>0.34799999999999998</v>
      </c>
      <c r="I2941" s="226">
        <v>0.34899999999999998</v>
      </c>
      <c r="J2941" s="226">
        <v>0.34799999999999998</v>
      </c>
      <c r="K2941" s="226">
        <v>0.34699999999999998</v>
      </c>
      <c r="L2941" s="226">
        <v>0.34599999999999997</v>
      </c>
      <c r="M2941" s="226">
        <v>0.34399999999999997</v>
      </c>
      <c r="N2941" s="226">
        <v>0.34200000000000003</v>
      </c>
      <c r="O2941" s="226">
        <v>0.34100000000000003</v>
      </c>
      <c r="P2941" s="226">
        <v>0.33900000000000002</v>
      </c>
      <c r="Q2941" s="226">
        <v>0.33800000000000002</v>
      </c>
      <c r="R2941" s="226">
        <v>0.33600000000000002</v>
      </c>
      <c r="S2941" s="226">
        <v>0.33400000000000002</v>
      </c>
      <c r="T2941" s="226">
        <v>0.33200000000000002</v>
      </c>
      <c r="U2941" s="226">
        <v>0.33100000000000002</v>
      </c>
      <c r="V2941" s="226">
        <v>0.32900000000000001</v>
      </c>
      <c r="W2941" s="226">
        <v>0.32700000000000001</v>
      </c>
      <c r="X2941" s="226">
        <v>0.32600000000000001</v>
      </c>
      <c r="Y2941" s="226">
        <v>0.32400000000000001</v>
      </c>
      <c r="Z2941" s="226">
        <v>0.32300000000000001</v>
      </c>
      <c r="AA2941" s="226">
        <v>0.32200000000000001</v>
      </c>
      <c r="AB2941" s="226">
        <v>0.32</v>
      </c>
      <c r="AC2941" s="226">
        <v>0.31900000000000001</v>
      </c>
      <c r="AD2941" s="226">
        <v>0.318</v>
      </c>
      <c r="AE2941" s="226">
        <v>0.317</v>
      </c>
      <c r="AF2941" s="226">
        <v>0.316</v>
      </c>
      <c r="AG2941" s="226">
        <v>0.314</v>
      </c>
      <c r="AH2941" s="226">
        <v>0.313</v>
      </c>
      <c r="AI2941" s="226">
        <v>0.312</v>
      </c>
      <c r="AJ2941" s="226">
        <v>0.311</v>
      </c>
    </row>
    <row r="2942" spans="1:36" x14ac:dyDescent="0.25">
      <c r="A2942" s="17"/>
      <c r="B2942" s="226" t="s">
        <v>2204</v>
      </c>
      <c r="D2942" s="226">
        <v>0.22800000000000001</v>
      </c>
      <c r="E2942" s="226">
        <v>0.23400000000000001</v>
      </c>
      <c r="F2942" s="226">
        <v>0.23699999999999999</v>
      </c>
      <c r="G2942" s="226">
        <v>0.21</v>
      </c>
      <c r="H2942" s="226">
        <v>0.21199999999999999</v>
      </c>
      <c r="I2942" s="226">
        <v>0.21299999999999999</v>
      </c>
      <c r="J2942" s="226">
        <v>0.214</v>
      </c>
      <c r="K2942" s="226">
        <v>0.214</v>
      </c>
      <c r="L2942" s="226">
        <v>0.21199999999999999</v>
      </c>
      <c r="M2942" s="226">
        <v>0.21</v>
      </c>
      <c r="N2942" s="226">
        <v>0.20699999999999999</v>
      </c>
      <c r="O2942" s="226">
        <v>0.20499999999999999</v>
      </c>
      <c r="P2942" s="226">
        <v>0.20300000000000001</v>
      </c>
      <c r="Q2942" s="226">
        <v>0.20100000000000001</v>
      </c>
      <c r="R2942" s="226">
        <v>0.2</v>
      </c>
      <c r="S2942" s="226">
        <v>0.19800000000000001</v>
      </c>
      <c r="T2942" s="226">
        <v>0.19600000000000001</v>
      </c>
      <c r="U2942" s="226">
        <v>0.19500000000000001</v>
      </c>
      <c r="V2942" s="226">
        <v>0.19400000000000001</v>
      </c>
      <c r="W2942" s="226">
        <v>0.193</v>
      </c>
      <c r="X2942" s="226">
        <v>0.192</v>
      </c>
      <c r="Y2942" s="226">
        <v>0.192</v>
      </c>
      <c r="Z2942" s="226">
        <v>0.191</v>
      </c>
      <c r="AA2942" s="226">
        <v>0.19</v>
      </c>
      <c r="AB2942" s="226">
        <v>0.189</v>
      </c>
      <c r="AC2942" s="226">
        <v>0.189</v>
      </c>
      <c r="AD2942" s="226">
        <v>0.188</v>
      </c>
      <c r="AE2942" s="226">
        <v>0.188</v>
      </c>
      <c r="AF2942" s="226">
        <v>0.187</v>
      </c>
      <c r="AG2942" s="226">
        <v>0.186</v>
      </c>
      <c r="AH2942" s="226">
        <v>0.186</v>
      </c>
      <c r="AI2942" s="226">
        <v>0.185</v>
      </c>
      <c r="AJ2942" s="226">
        <v>0.185</v>
      </c>
    </row>
    <row r="2943" spans="1:36" x14ac:dyDescent="0.25">
      <c r="A2943" s="17"/>
      <c r="B2943" s="226" t="s">
        <v>2205</v>
      </c>
      <c r="D2943" s="226">
        <v>5.1999999999999998E-2</v>
      </c>
      <c r="E2943" s="226">
        <v>5.0999999999999997E-2</v>
      </c>
      <c r="F2943" s="226">
        <v>5.0999999999999997E-2</v>
      </c>
      <c r="G2943" s="226">
        <v>4.7E-2</v>
      </c>
      <c r="H2943" s="226">
        <v>4.4999999999999998E-2</v>
      </c>
      <c r="I2943" s="226">
        <v>4.2999999999999997E-2</v>
      </c>
      <c r="J2943" s="226">
        <v>4.1000000000000002E-2</v>
      </c>
      <c r="K2943" s="226">
        <v>0.04</v>
      </c>
      <c r="L2943" s="226">
        <v>3.9E-2</v>
      </c>
      <c r="M2943" s="226">
        <v>3.7999999999999999E-2</v>
      </c>
      <c r="N2943" s="226">
        <v>3.6999999999999998E-2</v>
      </c>
      <c r="O2943" s="226">
        <v>3.5000000000000003E-2</v>
      </c>
      <c r="P2943" s="226">
        <v>3.4000000000000002E-2</v>
      </c>
      <c r="Q2943" s="226">
        <v>3.3000000000000002E-2</v>
      </c>
      <c r="R2943" s="226">
        <v>3.2000000000000001E-2</v>
      </c>
      <c r="S2943" s="226">
        <v>3.1E-2</v>
      </c>
      <c r="T2943" s="226">
        <v>0.03</v>
      </c>
      <c r="U2943" s="226">
        <v>2.9000000000000001E-2</v>
      </c>
      <c r="V2943" s="226">
        <v>2.8000000000000001E-2</v>
      </c>
      <c r="W2943" s="226">
        <v>2.7E-2</v>
      </c>
      <c r="X2943" s="226">
        <v>2.5999999999999999E-2</v>
      </c>
      <c r="Y2943" s="226">
        <v>2.5000000000000001E-2</v>
      </c>
      <c r="Z2943" s="226">
        <v>2.4E-2</v>
      </c>
      <c r="AA2943" s="226">
        <v>2.3E-2</v>
      </c>
      <c r="AB2943" s="226">
        <v>2.1999999999999999E-2</v>
      </c>
      <c r="AC2943" s="226">
        <v>2.1999999999999999E-2</v>
      </c>
      <c r="AD2943" s="226">
        <v>2.1000000000000001E-2</v>
      </c>
      <c r="AE2943" s="226">
        <v>0.02</v>
      </c>
      <c r="AF2943" s="226">
        <v>1.9E-2</v>
      </c>
      <c r="AG2943" s="226">
        <v>1.9E-2</v>
      </c>
      <c r="AH2943" s="226">
        <v>1.7999999999999999E-2</v>
      </c>
      <c r="AI2943" s="226">
        <v>1.7000000000000001E-2</v>
      </c>
      <c r="AJ2943" s="226">
        <v>1.7000000000000001E-2</v>
      </c>
    </row>
    <row r="2944" spans="1:36" x14ac:dyDescent="0.25">
      <c r="A2944" s="17"/>
      <c r="B2944" s="226" t="s">
        <v>2228</v>
      </c>
      <c r="D2944" s="226">
        <v>0</v>
      </c>
      <c r="E2944" s="226">
        <v>0</v>
      </c>
      <c r="F2944" s="226">
        <v>0</v>
      </c>
      <c r="G2944" s="226">
        <v>0</v>
      </c>
      <c r="H2944" s="226">
        <v>0</v>
      </c>
      <c r="I2944" s="226">
        <v>0</v>
      </c>
      <c r="J2944" s="226">
        <v>0</v>
      </c>
      <c r="K2944" s="226">
        <v>0</v>
      </c>
      <c r="L2944" s="226">
        <v>0</v>
      </c>
      <c r="M2944" s="226">
        <v>0</v>
      </c>
      <c r="N2944" s="226">
        <v>0</v>
      </c>
      <c r="O2944" s="226">
        <v>0</v>
      </c>
      <c r="P2944" s="226">
        <v>0</v>
      </c>
      <c r="Q2944" s="226">
        <v>0</v>
      </c>
      <c r="R2944" s="226">
        <v>0</v>
      </c>
      <c r="S2944" s="226">
        <v>0</v>
      </c>
      <c r="T2944" s="226">
        <v>0</v>
      </c>
      <c r="U2944" s="226">
        <v>0</v>
      </c>
      <c r="V2944" s="226">
        <v>0</v>
      </c>
      <c r="W2944" s="226">
        <v>0</v>
      </c>
      <c r="X2944" s="226">
        <v>0</v>
      </c>
      <c r="Y2944" s="226">
        <v>0</v>
      </c>
      <c r="Z2944" s="226">
        <v>0</v>
      </c>
      <c r="AA2944" s="226">
        <v>0</v>
      </c>
      <c r="AB2944" s="226">
        <v>0</v>
      </c>
      <c r="AC2944" s="226">
        <v>0</v>
      </c>
      <c r="AD2944" s="226">
        <v>0</v>
      </c>
      <c r="AE2944" s="226">
        <v>0</v>
      </c>
      <c r="AF2944" s="226">
        <v>0</v>
      </c>
      <c r="AG2944" s="226">
        <v>0</v>
      </c>
      <c r="AH2944" s="226">
        <v>0</v>
      </c>
      <c r="AI2944" s="226">
        <v>0</v>
      </c>
      <c r="AJ2944" s="226">
        <v>0</v>
      </c>
    </row>
    <row r="2945" spans="1:36" x14ac:dyDescent="0.25">
      <c r="A2945" s="17"/>
      <c r="B2945" s="226" t="s">
        <v>307</v>
      </c>
      <c r="D2945" s="226">
        <v>0</v>
      </c>
      <c r="E2945" s="226">
        <v>0</v>
      </c>
      <c r="F2945" s="226">
        <v>0</v>
      </c>
      <c r="G2945" s="226">
        <v>0</v>
      </c>
      <c r="H2945" s="226">
        <v>0</v>
      </c>
      <c r="I2945" s="226">
        <v>0</v>
      </c>
      <c r="J2945" s="226">
        <v>0</v>
      </c>
      <c r="K2945" s="226">
        <v>0</v>
      </c>
      <c r="L2945" s="226">
        <v>0</v>
      </c>
      <c r="M2945" s="226">
        <v>0</v>
      </c>
      <c r="N2945" s="226">
        <v>0</v>
      </c>
      <c r="O2945" s="226">
        <v>0</v>
      </c>
      <c r="P2945" s="226">
        <v>0</v>
      </c>
      <c r="Q2945" s="226">
        <v>0</v>
      </c>
      <c r="R2945" s="226">
        <v>0</v>
      </c>
      <c r="S2945" s="226">
        <v>0</v>
      </c>
      <c r="T2945" s="226">
        <v>0</v>
      </c>
      <c r="U2945" s="226">
        <v>0</v>
      </c>
      <c r="V2945" s="226">
        <v>0</v>
      </c>
      <c r="W2945" s="226">
        <v>0</v>
      </c>
      <c r="X2945" s="226">
        <v>0</v>
      </c>
      <c r="Y2945" s="226">
        <v>0</v>
      </c>
      <c r="Z2945" s="226">
        <v>0</v>
      </c>
      <c r="AA2945" s="226">
        <v>0</v>
      </c>
      <c r="AB2945" s="226">
        <v>0</v>
      </c>
      <c r="AC2945" s="226">
        <v>0</v>
      </c>
      <c r="AD2945" s="226">
        <v>0</v>
      </c>
      <c r="AE2945" s="226">
        <v>0</v>
      </c>
      <c r="AF2945" s="226">
        <v>0</v>
      </c>
      <c r="AG2945" s="226">
        <v>0</v>
      </c>
      <c r="AH2945" s="226">
        <v>0</v>
      </c>
      <c r="AI2945" s="226">
        <v>0</v>
      </c>
      <c r="AJ2945" s="226">
        <v>0</v>
      </c>
    </row>
    <row r="2946" spans="1:36" x14ac:dyDescent="0.25">
      <c r="A2946" s="17"/>
      <c r="B2946" s="226" t="s">
        <v>2207</v>
      </c>
      <c r="D2946" s="226">
        <v>0</v>
      </c>
      <c r="E2946" s="226">
        <v>0</v>
      </c>
      <c r="F2946" s="226">
        <v>0</v>
      </c>
      <c r="G2946" s="226">
        <v>0</v>
      </c>
      <c r="H2946" s="226">
        <v>0</v>
      </c>
      <c r="I2946" s="226">
        <v>0</v>
      </c>
      <c r="J2946" s="226">
        <v>0</v>
      </c>
      <c r="K2946" s="226">
        <v>0</v>
      </c>
      <c r="L2946" s="226">
        <v>0</v>
      </c>
      <c r="M2946" s="226">
        <v>0</v>
      </c>
      <c r="N2946" s="226">
        <v>0</v>
      </c>
      <c r="O2946" s="226">
        <v>0</v>
      </c>
      <c r="P2946" s="226">
        <v>0</v>
      </c>
      <c r="Q2946" s="226">
        <v>0</v>
      </c>
      <c r="R2946" s="226">
        <v>0</v>
      </c>
      <c r="S2946" s="226">
        <v>0</v>
      </c>
      <c r="T2946" s="226">
        <v>0</v>
      </c>
      <c r="U2946" s="226">
        <v>0</v>
      </c>
      <c r="V2946" s="226">
        <v>0</v>
      </c>
      <c r="W2946" s="226">
        <v>0</v>
      </c>
      <c r="X2946" s="226">
        <v>0</v>
      </c>
      <c r="Y2946" s="226">
        <v>0</v>
      </c>
      <c r="Z2946" s="226">
        <v>0</v>
      </c>
      <c r="AA2946" s="226">
        <v>0</v>
      </c>
      <c r="AB2946" s="226">
        <v>0</v>
      </c>
      <c r="AC2946" s="226">
        <v>0</v>
      </c>
      <c r="AD2946" s="226">
        <v>0</v>
      </c>
      <c r="AE2946" s="226">
        <v>0</v>
      </c>
      <c r="AF2946" s="226">
        <v>0</v>
      </c>
      <c r="AG2946" s="226">
        <v>0</v>
      </c>
      <c r="AH2946" s="226">
        <v>0</v>
      </c>
      <c r="AI2946" s="226">
        <v>0</v>
      </c>
      <c r="AJ2946" s="226">
        <v>0</v>
      </c>
    </row>
    <row r="2947" spans="1:36" x14ac:dyDescent="0.25">
      <c r="A2947" s="17"/>
      <c r="B2947" s="226" t="s">
        <v>2208</v>
      </c>
      <c r="D2947" s="226">
        <v>4.0000000000000001E-3</v>
      </c>
      <c r="E2947" s="226">
        <v>5.0000000000000001E-3</v>
      </c>
      <c r="F2947" s="226">
        <v>5.0000000000000001E-3</v>
      </c>
      <c r="G2947" s="226">
        <v>4.0000000000000001E-3</v>
      </c>
      <c r="H2947" s="226">
        <v>2E-3</v>
      </c>
      <c r="I2947" s="226">
        <v>8.0000000000000002E-3</v>
      </c>
      <c r="J2947" s="226">
        <v>8.0000000000000002E-3</v>
      </c>
      <c r="K2947" s="226">
        <v>8.0000000000000002E-3</v>
      </c>
      <c r="L2947" s="226">
        <v>8.0000000000000002E-3</v>
      </c>
      <c r="M2947" s="226">
        <v>8.0000000000000002E-3</v>
      </c>
      <c r="N2947" s="226">
        <v>7.0000000000000001E-3</v>
      </c>
      <c r="O2947" s="226">
        <v>7.0000000000000001E-3</v>
      </c>
      <c r="P2947" s="226">
        <v>7.0000000000000001E-3</v>
      </c>
      <c r="Q2947" s="226">
        <v>7.0000000000000001E-3</v>
      </c>
      <c r="R2947" s="226">
        <v>6.0000000000000001E-3</v>
      </c>
      <c r="S2947" s="226">
        <v>6.0000000000000001E-3</v>
      </c>
      <c r="T2947" s="226">
        <v>6.0000000000000001E-3</v>
      </c>
      <c r="U2947" s="226">
        <v>6.0000000000000001E-3</v>
      </c>
      <c r="V2947" s="226">
        <v>6.0000000000000001E-3</v>
      </c>
      <c r="W2947" s="226">
        <v>6.0000000000000001E-3</v>
      </c>
      <c r="X2947" s="226">
        <v>6.0000000000000001E-3</v>
      </c>
      <c r="Y2947" s="226">
        <v>6.0000000000000001E-3</v>
      </c>
      <c r="Z2947" s="226">
        <v>5.0000000000000001E-3</v>
      </c>
      <c r="AA2947" s="226">
        <v>5.0000000000000001E-3</v>
      </c>
      <c r="AB2947" s="226">
        <v>5.0000000000000001E-3</v>
      </c>
      <c r="AC2947" s="226">
        <v>5.0000000000000001E-3</v>
      </c>
      <c r="AD2947" s="226">
        <v>5.0000000000000001E-3</v>
      </c>
      <c r="AE2947" s="226">
        <v>5.0000000000000001E-3</v>
      </c>
      <c r="AF2947" s="226">
        <v>5.0000000000000001E-3</v>
      </c>
      <c r="AG2947" s="226">
        <v>5.0000000000000001E-3</v>
      </c>
      <c r="AH2947" s="226">
        <v>5.0000000000000001E-3</v>
      </c>
      <c r="AI2947" s="226">
        <v>5.0000000000000001E-3</v>
      </c>
      <c r="AJ2947" s="226">
        <v>5.0000000000000001E-3</v>
      </c>
    </row>
    <row r="2948" spans="1:36" x14ac:dyDescent="0.25">
      <c r="A2948" s="17"/>
      <c r="B2948" s="226" t="s">
        <v>156</v>
      </c>
      <c r="D2948" s="226">
        <v>0</v>
      </c>
      <c r="E2948" s="226">
        <v>0</v>
      </c>
      <c r="F2948" s="226">
        <v>0</v>
      </c>
      <c r="G2948" s="226">
        <v>0</v>
      </c>
      <c r="H2948" s="226">
        <v>0</v>
      </c>
      <c r="I2948" s="226">
        <v>0</v>
      </c>
      <c r="J2948" s="226">
        <v>0</v>
      </c>
      <c r="K2948" s="226">
        <v>0</v>
      </c>
      <c r="L2948" s="226">
        <v>0</v>
      </c>
      <c r="M2948" s="226">
        <v>0</v>
      </c>
      <c r="N2948" s="226">
        <v>0</v>
      </c>
      <c r="O2948" s="226">
        <v>0</v>
      </c>
      <c r="P2948" s="226">
        <v>0</v>
      </c>
      <c r="Q2948" s="226">
        <v>0</v>
      </c>
      <c r="R2948" s="226">
        <v>0</v>
      </c>
      <c r="S2948" s="226">
        <v>0</v>
      </c>
      <c r="T2948" s="226">
        <v>0</v>
      </c>
      <c r="U2948" s="226">
        <v>0</v>
      </c>
      <c r="V2948" s="226">
        <v>0</v>
      </c>
      <c r="W2948" s="226">
        <v>0</v>
      </c>
      <c r="X2948" s="226">
        <v>0</v>
      </c>
      <c r="Y2948" s="226">
        <v>0</v>
      </c>
      <c r="Z2948" s="226">
        <v>0</v>
      </c>
      <c r="AA2948" s="226">
        <v>0</v>
      </c>
      <c r="AB2948" s="226">
        <v>0</v>
      </c>
      <c r="AC2948" s="226">
        <v>0</v>
      </c>
      <c r="AD2948" s="226">
        <v>0</v>
      </c>
      <c r="AE2948" s="226">
        <v>0</v>
      </c>
      <c r="AF2948" s="226">
        <v>0</v>
      </c>
      <c r="AG2948" s="226">
        <v>0</v>
      </c>
      <c r="AH2948" s="226">
        <v>0</v>
      </c>
      <c r="AI2948" s="226">
        <v>0</v>
      </c>
      <c r="AJ2948" s="226">
        <v>0</v>
      </c>
    </row>
    <row r="2949" spans="1:36" x14ac:dyDescent="0.25">
      <c r="A2949" s="17"/>
      <c r="B2949" s="226" t="s">
        <v>2209</v>
      </c>
      <c r="D2949" s="226">
        <v>0</v>
      </c>
      <c r="E2949" s="226">
        <v>0</v>
      </c>
      <c r="F2949" s="226">
        <v>0</v>
      </c>
      <c r="G2949" s="226">
        <v>0</v>
      </c>
      <c r="H2949" s="226">
        <v>0</v>
      </c>
      <c r="I2949" s="226">
        <v>0</v>
      </c>
      <c r="J2949" s="226">
        <v>0</v>
      </c>
      <c r="K2949" s="226">
        <v>0</v>
      </c>
      <c r="L2949" s="226">
        <v>0</v>
      </c>
      <c r="M2949" s="226">
        <v>0</v>
      </c>
      <c r="N2949" s="226">
        <v>0</v>
      </c>
      <c r="O2949" s="226">
        <v>0</v>
      </c>
      <c r="P2949" s="226">
        <v>0</v>
      </c>
      <c r="Q2949" s="226">
        <v>0</v>
      </c>
      <c r="R2949" s="226">
        <v>0</v>
      </c>
      <c r="S2949" s="226">
        <v>0</v>
      </c>
      <c r="T2949" s="226">
        <v>0</v>
      </c>
      <c r="U2949" s="226">
        <v>0</v>
      </c>
      <c r="V2949" s="226">
        <v>0</v>
      </c>
      <c r="W2949" s="226">
        <v>0</v>
      </c>
      <c r="X2949" s="226">
        <v>0</v>
      </c>
      <c r="Y2949" s="226">
        <v>0</v>
      </c>
      <c r="Z2949" s="226">
        <v>0</v>
      </c>
      <c r="AA2949" s="226">
        <v>0</v>
      </c>
      <c r="AB2949" s="226">
        <v>0</v>
      </c>
      <c r="AC2949" s="226">
        <v>0</v>
      </c>
      <c r="AD2949" s="226">
        <v>0</v>
      </c>
      <c r="AE2949" s="226">
        <v>0</v>
      </c>
      <c r="AF2949" s="226">
        <v>0</v>
      </c>
      <c r="AG2949" s="226">
        <v>0</v>
      </c>
      <c r="AH2949" s="226">
        <v>0</v>
      </c>
      <c r="AI2949" s="226">
        <v>0</v>
      </c>
      <c r="AJ2949" s="226">
        <v>0</v>
      </c>
    </row>
    <row r="2950" spans="1:36" x14ac:dyDescent="0.25">
      <c r="A2950" s="17"/>
      <c r="B2950" s="226" t="s">
        <v>2210</v>
      </c>
      <c r="D2950" s="226">
        <v>0</v>
      </c>
      <c r="E2950" s="226">
        <v>0</v>
      </c>
      <c r="F2950" s="226">
        <v>0</v>
      </c>
      <c r="G2950" s="226">
        <v>0</v>
      </c>
      <c r="H2950" s="226">
        <v>0</v>
      </c>
      <c r="I2950" s="226">
        <v>0</v>
      </c>
      <c r="J2950" s="226">
        <v>0</v>
      </c>
      <c r="K2950" s="226">
        <v>0</v>
      </c>
      <c r="L2950" s="226">
        <v>0</v>
      </c>
      <c r="M2950" s="226">
        <v>0</v>
      </c>
      <c r="N2950" s="226">
        <v>0</v>
      </c>
      <c r="O2950" s="226">
        <v>0</v>
      </c>
      <c r="P2950" s="226">
        <v>0</v>
      </c>
      <c r="Q2950" s="226">
        <v>0</v>
      </c>
      <c r="R2950" s="226">
        <v>0</v>
      </c>
      <c r="S2950" s="226">
        <v>0</v>
      </c>
      <c r="T2950" s="226">
        <v>0</v>
      </c>
      <c r="U2950" s="226">
        <v>0</v>
      </c>
      <c r="V2950" s="226">
        <v>0</v>
      </c>
      <c r="W2950" s="226">
        <v>0</v>
      </c>
      <c r="X2950" s="226">
        <v>0</v>
      </c>
      <c r="Y2950" s="226">
        <v>0</v>
      </c>
      <c r="Z2950" s="226">
        <v>0</v>
      </c>
      <c r="AA2950" s="226">
        <v>0</v>
      </c>
      <c r="AB2950" s="226">
        <v>0</v>
      </c>
      <c r="AC2950" s="226">
        <v>0</v>
      </c>
      <c r="AD2950" s="226">
        <v>0</v>
      </c>
      <c r="AE2950" s="226">
        <v>0</v>
      </c>
      <c r="AF2950" s="226">
        <v>0</v>
      </c>
      <c r="AG2950" s="226">
        <v>0</v>
      </c>
      <c r="AH2950" s="226">
        <v>0</v>
      </c>
      <c r="AI2950" s="226">
        <v>0</v>
      </c>
      <c r="AJ2950" s="226">
        <v>0</v>
      </c>
    </row>
    <row r="2951" spans="1:36" x14ac:dyDescent="0.25">
      <c r="A2951" s="17"/>
    </row>
    <row r="2952" spans="1:36" x14ac:dyDescent="0.25">
      <c r="A2952" s="17"/>
      <c r="B2952" s="226" t="s">
        <v>2273</v>
      </c>
    </row>
    <row r="2953" spans="1:36" x14ac:dyDescent="0.25">
      <c r="A2953" s="17"/>
    </row>
    <row r="2954" spans="1:36" x14ac:dyDescent="0.25">
      <c r="A2954" s="17"/>
      <c r="B2954" s="226" t="s">
        <v>2274</v>
      </c>
    </row>
    <row r="2955" spans="1:36" x14ac:dyDescent="0.25">
      <c r="A2955" s="17"/>
      <c r="B2955" s="226" t="s">
        <v>2275</v>
      </c>
      <c r="D2955" s="226">
        <v>3.266</v>
      </c>
      <c r="E2955" s="226">
        <v>3.64</v>
      </c>
      <c r="F2955" s="226">
        <v>3.335</v>
      </c>
      <c r="G2955" s="226">
        <v>3.32</v>
      </c>
      <c r="H2955" s="226">
        <v>3.4910000000000001</v>
      </c>
      <c r="I2955" s="226">
        <v>3.6219999999999999</v>
      </c>
      <c r="J2955" s="226">
        <v>3.71</v>
      </c>
      <c r="K2955" s="226">
        <v>3.726</v>
      </c>
      <c r="L2955" s="226">
        <v>3.734</v>
      </c>
      <c r="M2955" s="226">
        <v>3.7389999999999999</v>
      </c>
      <c r="N2955" s="226">
        <v>3.738</v>
      </c>
      <c r="O2955" s="226">
        <v>3.7440000000000002</v>
      </c>
      <c r="P2955" s="226">
        <v>3.7530000000000001</v>
      </c>
      <c r="Q2955" s="226">
        <v>3.76</v>
      </c>
      <c r="R2955" s="226">
        <v>3.7690000000000001</v>
      </c>
      <c r="S2955" s="226">
        <v>3.782</v>
      </c>
      <c r="T2955" s="226">
        <v>3.8029999999999999</v>
      </c>
      <c r="U2955" s="226">
        <v>3.839</v>
      </c>
      <c r="V2955" s="226">
        <v>3.867</v>
      </c>
      <c r="W2955" s="226">
        <v>3.9140000000000001</v>
      </c>
      <c r="X2955" s="226">
        <v>3.9630000000000001</v>
      </c>
      <c r="Y2955" s="226">
        <v>4.0090000000000003</v>
      </c>
      <c r="Z2955" s="226">
        <v>4.0519999999999996</v>
      </c>
      <c r="AA2955" s="226">
        <v>4.101</v>
      </c>
      <c r="AB2955" s="226">
        <v>4.1589999999999998</v>
      </c>
      <c r="AC2955" s="226">
        <v>4.2169999999999996</v>
      </c>
      <c r="AD2955" s="226">
        <v>4.282</v>
      </c>
      <c r="AE2955" s="226">
        <v>4.3460000000000001</v>
      </c>
      <c r="AF2955" s="226">
        <v>4.41</v>
      </c>
      <c r="AG2955" s="226">
        <v>4.4710000000000001</v>
      </c>
      <c r="AH2955" s="226">
        <v>4.53</v>
      </c>
      <c r="AI2955" s="226">
        <v>4.593</v>
      </c>
      <c r="AJ2955" s="226">
        <v>4.6619999999999999</v>
      </c>
    </row>
    <row r="2956" spans="1:36" x14ac:dyDescent="0.25">
      <c r="A2956" s="17"/>
      <c r="B2956" s="226" t="s">
        <v>2276</v>
      </c>
      <c r="D2956" s="226">
        <v>7.6210000000000004</v>
      </c>
      <c r="E2956" s="226">
        <v>8.4939999999999998</v>
      </c>
      <c r="F2956" s="226">
        <v>7.7830000000000004</v>
      </c>
      <c r="G2956" s="226">
        <v>7.7469999999999999</v>
      </c>
      <c r="H2956" s="226">
        <v>8.1470000000000002</v>
      </c>
      <c r="I2956" s="226">
        <v>8.4529999999999994</v>
      </c>
      <c r="J2956" s="226">
        <v>8.6579999999999995</v>
      </c>
      <c r="K2956" s="226">
        <v>8.6940000000000008</v>
      </c>
      <c r="L2956" s="226">
        <v>8.7129999999999992</v>
      </c>
      <c r="M2956" s="226">
        <v>8.7270000000000003</v>
      </c>
      <c r="N2956" s="226">
        <v>8.7230000000000008</v>
      </c>
      <c r="O2956" s="226">
        <v>8.7360000000000007</v>
      </c>
      <c r="P2956" s="226">
        <v>8.7569999999999997</v>
      </c>
      <c r="Q2956" s="226">
        <v>8.7750000000000004</v>
      </c>
      <c r="R2956" s="226">
        <v>8.7949999999999999</v>
      </c>
      <c r="S2956" s="226">
        <v>8.8260000000000005</v>
      </c>
      <c r="T2956" s="226">
        <v>8.875</v>
      </c>
      <c r="U2956" s="226">
        <v>8.9580000000000002</v>
      </c>
      <c r="V2956" s="226">
        <v>9.0239999999999991</v>
      </c>
      <c r="W2956" s="226">
        <v>9.1329999999999991</v>
      </c>
      <c r="X2956" s="226">
        <v>9.2479999999999993</v>
      </c>
      <c r="Y2956" s="226">
        <v>9.3550000000000004</v>
      </c>
      <c r="Z2956" s="226">
        <v>9.4570000000000007</v>
      </c>
      <c r="AA2956" s="226">
        <v>9.57</v>
      </c>
      <c r="AB2956" s="226">
        <v>9.7050000000000001</v>
      </c>
      <c r="AC2956" s="226">
        <v>9.8409999999999993</v>
      </c>
      <c r="AD2956" s="226">
        <v>9.9930000000000003</v>
      </c>
      <c r="AE2956" s="226">
        <v>10.141999999999999</v>
      </c>
      <c r="AF2956" s="226">
        <v>10.291</v>
      </c>
      <c r="AG2956" s="226">
        <v>10.433</v>
      </c>
      <c r="AH2956" s="226">
        <v>10.571</v>
      </c>
      <c r="AI2956" s="226">
        <v>10.717000000000001</v>
      </c>
      <c r="AJ2956" s="226">
        <v>10.88</v>
      </c>
    </row>
    <row r="2957" spans="1:36" x14ac:dyDescent="0.25">
      <c r="A2957" s="17"/>
      <c r="B2957" s="226" t="s">
        <v>2277</v>
      </c>
      <c r="D2957" s="226">
        <v>9.1509999999999998</v>
      </c>
      <c r="E2957" s="226">
        <v>10.073</v>
      </c>
      <c r="F2957" s="226">
        <v>9.9</v>
      </c>
      <c r="G2957" s="226">
        <v>7.8259999999999996</v>
      </c>
      <c r="H2957" s="226">
        <v>8.3230000000000004</v>
      </c>
      <c r="I2957" s="226">
        <v>8.74</v>
      </c>
      <c r="J2957" s="226">
        <v>9.1199999999999992</v>
      </c>
      <c r="K2957" s="226">
        <v>9.2729999999999997</v>
      </c>
      <c r="L2957" s="226">
        <v>9.2490000000000006</v>
      </c>
      <c r="M2957" s="226">
        <v>9.1530000000000005</v>
      </c>
      <c r="N2957" s="226">
        <v>8.9960000000000004</v>
      </c>
      <c r="O2957" s="226">
        <v>8.89</v>
      </c>
      <c r="P2957" s="226">
        <v>8.827</v>
      </c>
      <c r="Q2957" s="226">
        <v>8.6300000000000008</v>
      </c>
      <c r="R2957" s="226">
        <v>8.6150000000000002</v>
      </c>
      <c r="S2957" s="226">
        <v>8.5660000000000007</v>
      </c>
      <c r="T2957" s="226">
        <v>8.6069999999999993</v>
      </c>
      <c r="U2957" s="226">
        <v>8.673</v>
      </c>
      <c r="V2957" s="226">
        <v>8.7330000000000005</v>
      </c>
      <c r="W2957" s="226">
        <v>8.7959999999999994</v>
      </c>
      <c r="X2957" s="226">
        <v>8.8710000000000004</v>
      </c>
      <c r="Y2957" s="226">
        <v>8.9610000000000003</v>
      </c>
      <c r="Z2957" s="226">
        <v>9.0259999999999998</v>
      </c>
      <c r="AA2957" s="226">
        <v>9.1170000000000009</v>
      </c>
      <c r="AB2957" s="226">
        <v>9.2569999999999997</v>
      </c>
      <c r="AC2957" s="226">
        <v>9.3659999999999997</v>
      </c>
      <c r="AD2957" s="226">
        <v>9.4949999999999992</v>
      </c>
      <c r="AE2957" s="226">
        <v>9.6479999999999997</v>
      </c>
      <c r="AF2957" s="226">
        <v>9.798</v>
      </c>
      <c r="AG2957" s="226">
        <v>9.9149999999999991</v>
      </c>
      <c r="AH2957" s="226">
        <v>10.042</v>
      </c>
      <c r="AI2957" s="226">
        <v>10.178000000000001</v>
      </c>
      <c r="AJ2957" s="226">
        <v>10.292</v>
      </c>
    </row>
    <row r="2958" spans="1:36" x14ac:dyDescent="0.25">
      <c r="A2958" s="17"/>
      <c r="B2958" s="226" t="s">
        <v>2278</v>
      </c>
      <c r="D2958" s="226">
        <v>0.249</v>
      </c>
      <c r="E2958" s="226">
        <v>0.252</v>
      </c>
      <c r="F2958" s="226">
        <v>0.24</v>
      </c>
      <c r="G2958" s="226">
        <v>0.24099999999999999</v>
      </c>
      <c r="H2958" s="226">
        <v>0.25</v>
      </c>
      <c r="I2958" s="226">
        <v>0.253</v>
      </c>
      <c r="J2958" s="226">
        <v>0.255</v>
      </c>
      <c r="K2958" s="226">
        <v>0.254</v>
      </c>
      <c r="L2958" s="226">
        <v>0.252</v>
      </c>
      <c r="M2958" s="226">
        <v>0.252</v>
      </c>
      <c r="N2958" s="226">
        <v>0.252</v>
      </c>
      <c r="O2958" s="226">
        <v>0.253</v>
      </c>
      <c r="P2958" s="226">
        <v>0.254</v>
      </c>
      <c r="Q2958" s="226">
        <v>0.254</v>
      </c>
      <c r="R2958" s="226">
        <v>0.254</v>
      </c>
      <c r="S2958" s="226">
        <v>0.25600000000000001</v>
      </c>
      <c r="T2958" s="226">
        <v>0.25700000000000001</v>
      </c>
      <c r="U2958" s="226">
        <v>0.25800000000000001</v>
      </c>
      <c r="V2958" s="226">
        <v>0.26</v>
      </c>
      <c r="W2958" s="226">
        <v>0.26200000000000001</v>
      </c>
      <c r="X2958" s="226">
        <v>0.26500000000000001</v>
      </c>
      <c r="Y2958" s="226">
        <v>0.26700000000000002</v>
      </c>
      <c r="Z2958" s="226">
        <v>0.27</v>
      </c>
      <c r="AA2958" s="226">
        <v>0.27300000000000002</v>
      </c>
      <c r="AB2958" s="226">
        <v>0.27600000000000002</v>
      </c>
      <c r="AC2958" s="226">
        <v>0.27900000000000003</v>
      </c>
      <c r="AD2958" s="226">
        <v>0.28199999999999997</v>
      </c>
      <c r="AE2958" s="226">
        <v>0.28599999999999998</v>
      </c>
      <c r="AF2958" s="226">
        <v>0.28999999999999998</v>
      </c>
      <c r="AG2958" s="226">
        <v>0.29399999999999998</v>
      </c>
      <c r="AH2958" s="226">
        <v>0.29699999999999999</v>
      </c>
      <c r="AI2958" s="226">
        <v>0.30099999999999999</v>
      </c>
      <c r="AJ2958" s="226">
        <v>0.30499999999999999</v>
      </c>
    </row>
    <row r="2959" spans="1:36" x14ac:dyDescent="0.25">
      <c r="A2959" s="17"/>
      <c r="B2959" s="226" t="s">
        <v>2279</v>
      </c>
      <c r="D2959" s="226">
        <v>1.0880000000000001</v>
      </c>
      <c r="E2959" s="226">
        <v>1.2130000000000001</v>
      </c>
      <c r="F2959" s="226">
        <v>1.1120000000000001</v>
      </c>
      <c r="G2959" s="226">
        <v>1.107</v>
      </c>
      <c r="H2959" s="226">
        <v>1.1639999999999999</v>
      </c>
      <c r="I2959" s="226">
        <v>1.2070000000000001</v>
      </c>
      <c r="J2959" s="226">
        <v>1.2370000000000001</v>
      </c>
      <c r="K2959" s="226">
        <v>1.242</v>
      </c>
      <c r="L2959" s="226">
        <v>1.2450000000000001</v>
      </c>
      <c r="M2959" s="226">
        <v>1.246</v>
      </c>
      <c r="N2959" s="226">
        <v>1.246</v>
      </c>
      <c r="O2959" s="226">
        <v>1.248</v>
      </c>
      <c r="P2959" s="226">
        <v>1.2509999999999999</v>
      </c>
      <c r="Q2959" s="226">
        <v>1.2529999999999999</v>
      </c>
      <c r="R2959" s="226">
        <v>1.256</v>
      </c>
      <c r="S2959" s="226">
        <v>1.2609999999999999</v>
      </c>
      <c r="T2959" s="226">
        <v>1.268</v>
      </c>
      <c r="U2959" s="226">
        <v>1.2789999999999999</v>
      </c>
      <c r="V2959" s="226">
        <v>1.2889999999999999</v>
      </c>
      <c r="W2959" s="226">
        <v>1.304</v>
      </c>
      <c r="X2959" s="226">
        <v>1.321</v>
      </c>
      <c r="Y2959" s="226">
        <v>1.3360000000000001</v>
      </c>
      <c r="Z2959" s="226">
        <v>1.351</v>
      </c>
      <c r="AA2959" s="226">
        <v>1.367</v>
      </c>
      <c r="AB2959" s="226">
        <v>1.3859999999999999</v>
      </c>
      <c r="AC2959" s="226">
        <v>1.4059999999999999</v>
      </c>
      <c r="AD2959" s="226">
        <v>1.427</v>
      </c>
      <c r="AE2959" s="226">
        <v>1.4490000000000001</v>
      </c>
      <c r="AF2959" s="226">
        <v>1.47</v>
      </c>
      <c r="AG2959" s="226">
        <v>1.49</v>
      </c>
      <c r="AH2959" s="226">
        <v>1.51</v>
      </c>
      <c r="AI2959" s="226">
        <v>1.5309999999999999</v>
      </c>
      <c r="AJ2959" s="226">
        <v>1.554</v>
      </c>
    </row>
    <row r="2960" spans="1:36" x14ac:dyDescent="0.25">
      <c r="A2960" s="17"/>
      <c r="B2960" s="226" t="s">
        <v>2280</v>
      </c>
      <c r="D2960" s="226">
        <v>1.0169999999999999</v>
      </c>
      <c r="E2960" s="226">
        <v>1.119</v>
      </c>
      <c r="F2960" s="226">
        <v>1.1000000000000001</v>
      </c>
      <c r="G2960" s="226">
        <v>0.86899999999999999</v>
      </c>
      <c r="H2960" s="226">
        <v>0.92500000000000004</v>
      </c>
      <c r="I2960" s="226">
        <v>0.97099999999999997</v>
      </c>
      <c r="J2960" s="226">
        <v>1.0129999999999999</v>
      </c>
      <c r="K2960" s="226">
        <v>1.03</v>
      </c>
      <c r="L2960" s="226">
        <v>1.028</v>
      </c>
      <c r="M2960" s="226">
        <v>1.0169999999999999</v>
      </c>
      <c r="N2960" s="226">
        <v>0.999</v>
      </c>
      <c r="O2960" s="226">
        <v>0.98799999999999999</v>
      </c>
      <c r="P2960" s="226">
        <v>0.98099999999999998</v>
      </c>
      <c r="Q2960" s="226">
        <v>0.95899999999999996</v>
      </c>
      <c r="R2960" s="226">
        <v>0.95699999999999996</v>
      </c>
      <c r="S2960" s="226">
        <v>0.95199999999999996</v>
      </c>
      <c r="T2960" s="226">
        <v>0.95599999999999996</v>
      </c>
      <c r="U2960" s="226">
        <v>0.96399999999999997</v>
      </c>
      <c r="V2960" s="226">
        <v>0.97</v>
      </c>
      <c r="W2960" s="226">
        <v>0.97699999999999998</v>
      </c>
      <c r="X2960" s="226">
        <v>0.98499999999999999</v>
      </c>
      <c r="Y2960" s="226">
        <v>0.996</v>
      </c>
      <c r="Z2960" s="226">
        <v>1.0029999999999999</v>
      </c>
      <c r="AA2960" s="226">
        <v>1.0129999999999999</v>
      </c>
      <c r="AB2960" s="226">
        <v>1.028</v>
      </c>
      <c r="AC2960" s="226">
        <v>1.0409999999999999</v>
      </c>
      <c r="AD2960" s="226">
        <v>1.0549999999999999</v>
      </c>
      <c r="AE2960" s="226">
        <v>1.0720000000000001</v>
      </c>
      <c r="AF2960" s="226">
        <v>1.089</v>
      </c>
      <c r="AG2960" s="226">
        <v>1.1020000000000001</v>
      </c>
      <c r="AH2960" s="226">
        <v>1.1160000000000001</v>
      </c>
      <c r="AI2960" s="226">
        <v>1.131</v>
      </c>
      <c r="AJ2960" s="226">
        <v>1.143</v>
      </c>
    </row>
    <row r="2961" spans="1:36" x14ac:dyDescent="0.25">
      <c r="A2961" s="17"/>
      <c r="B2961" s="226" t="s">
        <v>2281</v>
      </c>
      <c r="D2961" s="226">
        <v>0</v>
      </c>
      <c r="E2961" s="226">
        <v>0</v>
      </c>
      <c r="F2961" s="226">
        <v>0</v>
      </c>
      <c r="G2961" s="226">
        <v>0</v>
      </c>
      <c r="H2961" s="226">
        <v>0</v>
      </c>
      <c r="I2961" s="226">
        <v>0</v>
      </c>
      <c r="J2961" s="226">
        <v>0</v>
      </c>
      <c r="K2961" s="226">
        <v>0</v>
      </c>
      <c r="L2961" s="226">
        <v>0</v>
      </c>
      <c r="M2961" s="226">
        <v>0</v>
      </c>
      <c r="N2961" s="226">
        <v>0</v>
      </c>
      <c r="O2961" s="226">
        <v>0</v>
      </c>
      <c r="P2961" s="226">
        <v>0</v>
      </c>
      <c r="Q2961" s="226">
        <v>0</v>
      </c>
      <c r="R2961" s="226">
        <v>0</v>
      </c>
      <c r="S2961" s="226">
        <v>0</v>
      </c>
      <c r="T2961" s="226">
        <v>0</v>
      </c>
      <c r="U2961" s="226">
        <v>0</v>
      </c>
      <c r="V2961" s="226">
        <v>0</v>
      </c>
      <c r="W2961" s="226">
        <v>0</v>
      </c>
      <c r="X2961" s="226">
        <v>0</v>
      </c>
      <c r="Y2961" s="226">
        <v>0</v>
      </c>
      <c r="Z2961" s="226">
        <v>0</v>
      </c>
      <c r="AA2961" s="226">
        <v>0</v>
      </c>
      <c r="AB2961" s="226">
        <v>0</v>
      </c>
      <c r="AC2961" s="226">
        <v>0</v>
      </c>
      <c r="AD2961" s="226">
        <v>0</v>
      </c>
      <c r="AE2961" s="226">
        <v>0</v>
      </c>
      <c r="AF2961" s="226">
        <v>0</v>
      </c>
      <c r="AG2961" s="226">
        <v>0</v>
      </c>
      <c r="AH2961" s="226">
        <v>0</v>
      </c>
      <c r="AI2961" s="226">
        <v>0</v>
      </c>
      <c r="AJ2961" s="226">
        <v>0</v>
      </c>
    </row>
    <row r="2962" spans="1:36" x14ac:dyDescent="0.25">
      <c r="A2962" s="17"/>
      <c r="B2962" s="226" t="s">
        <v>2282</v>
      </c>
      <c r="D2962" s="226">
        <v>0</v>
      </c>
      <c r="E2962" s="226">
        <v>0</v>
      </c>
      <c r="F2962" s="226">
        <v>0</v>
      </c>
      <c r="G2962" s="226">
        <v>0</v>
      </c>
      <c r="H2962" s="226">
        <v>0</v>
      </c>
      <c r="I2962" s="226">
        <v>0</v>
      </c>
      <c r="J2962" s="226">
        <v>0</v>
      </c>
      <c r="K2962" s="226">
        <v>0</v>
      </c>
      <c r="L2962" s="226">
        <v>0</v>
      </c>
      <c r="M2962" s="226">
        <v>0</v>
      </c>
      <c r="N2962" s="226">
        <v>0</v>
      </c>
      <c r="O2962" s="226">
        <v>0</v>
      </c>
      <c r="P2962" s="226">
        <v>0</v>
      </c>
      <c r="Q2962" s="226">
        <v>0</v>
      </c>
      <c r="R2962" s="226">
        <v>0</v>
      </c>
      <c r="S2962" s="226">
        <v>0</v>
      </c>
      <c r="T2962" s="226">
        <v>0</v>
      </c>
      <c r="U2962" s="226">
        <v>0</v>
      </c>
      <c r="V2962" s="226">
        <v>0</v>
      </c>
      <c r="W2962" s="226">
        <v>0</v>
      </c>
      <c r="X2962" s="226">
        <v>0</v>
      </c>
      <c r="Y2962" s="226">
        <v>0</v>
      </c>
      <c r="Z2962" s="226">
        <v>0</v>
      </c>
      <c r="AA2962" s="226">
        <v>0</v>
      </c>
      <c r="AB2962" s="226">
        <v>0</v>
      </c>
      <c r="AC2962" s="226">
        <v>0</v>
      </c>
      <c r="AD2962" s="226">
        <v>0</v>
      </c>
      <c r="AE2962" s="226">
        <v>0</v>
      </c>
      <c r="AF2962" s="226">
        <v>0</v>
      </c>
      <c r="AG2962" s="226">
        <v>0</v>
      </c>
      <c r="AH2962" s="226">
        <v>0</v>
      </c>
      <c r="AI2962" s="226">
        <v>0</v>
      </c>
      <c r="AJ2962" s="226">
        <v>0</v>
      </c>
    </row>
    <row r="2963" spans="1:36" x14ac:dyDescent="0.25">
      <c r="A2963" s="17"/>
      <c r="B2963" s="226" t="s">
        <v>2283</v>
      </c>
      <c r="D2963" s="226">
        <v>0</v>
      </c>
      <c r="E2963" s="226">
        <v>0</v>
      </c>
      <c r="F2963" s="226">
        <v>0</v>
      </c>
      <c r="G2963" s="226">
        <v>0</v>
      </c>
      <c r="H2963" s="226">
        <v>0</v>
      </c>
      <c r="I2963" s="226">
        <v>0</v>
      </c>
      <c r="J2963" s="226">
        <v>0</v>
      </c>
      <c r="K2963" s="226">
        <v>0</v>
      </c>
      <c r="L2963" s="226">
        <v>0</v>
      </c>
      <c r="M2963" s="226">
        <v>0</v>
      </c>
      <c r="N2963" s="226">
        <v>0</v>
      </c>
      <c r="O2963" s="226">
        <v>0</v>
      </c>
      <c r="P2963" s="226">
        <v>0</v>
      </c>
      <c r="Q2963" s="226">
        <v>0</v>
      </c>
      <c r="R2963" s="226">
        <v>0</v>
      </c>
      <c r="S2963" s="226">
        <v>0</v>
      </c>
      <c r="T2963" s="226">
        <v>0</v>
      </c>
      <c r="U2963" s="226">
        <v>0</v>
      </c>
      <c r="V2963" s="226">
        <v>0</v>
      </c>
      <c r="W2963" s="226">
        <v>0</v>
      </c>
      <c r="X2963" s="226">
        <v>0</v>
      </c>
      <c r="Y2963" s="226">
        <v>0</v>
      </c>
      <c r="Z2963" s="226">
        <v>0</v>
      </c>
      <c r="AA2963" s="226">
        <v>0</v>
      </c>
      <c r="AB2963" s="226">
        <v>0</v>
      </c>
      <c r="AC2963" s="226">
        <v>0</v>
      </c>
      <c r="AD2963" s="226">
        <v>0</v>
      </c>
      <c r="AE2963" s="226">
        <v>0</v>
      </c>
      <c r="AF2963" s="226">
        <v>0</v>
      </c>
      <c r="AG2963" s="226">
        <v>0</v>
      </c>
      <c r="AH2963" s="226">
        <v>0</v>
      </c>
      <c r="AI2963" s="226">
        <v>0</v>
      </c>
      <c r="AJ2963" s="226">
        <v>0</v>
      </c>
    </row>
    <row r="2964" spans="1:36" x14ac:dyDescent="0.25">
      <c r="A2964" s="17"/>
      <c r="B2964" s="226" t="s">
        <v>2284</v>
      </c>
      <c r="D2964" s="226">
        <v>0</v>
      </c>
      <c r="E2964" s="226">
        <v>0</v>
      </c>
      <c r="F2964" s="226">
        <v>0</v>
      </c>
      <c r="G2964" s="226">
        <v>0</v>
      </c>
      <c r="H2964" s="226">
        <v>0</v>
      </c>
      <c r="I2964" s="226">
        <v>0</v>
      </c>
      <c r="J2964" s="226">
        <v>0</v>
      </c>
      <c r="K2964" s="226">
        <v>0</v>
      </c>
      <c r="L2964" s="226">
        <v>0</v>
      </c>
      <c r="M2964" s="226">
        <v>0</v>
      </c>
      <c r="N2964" s="226">
        <v>0</v>
      </c>
      <c r="O2964" s="226">
        <v>0</v>
      </c>
      <c r="P2964" s="226">
        <v>0</v>
      </c>
      <c r="Q2964" s="226">
        <v>0</v>
      </c>
      <c r="R2964" s="226">
        <v>0</v>
      </c>
      <c r="S2964" s="226">
        <v>0</v>
      </c>
      <c r="T2964" s="226">
        <v>0</v>
      </c>
      <c r="U2964" s="226">
        <v>0</v>
      </c>
      <c r="V2964" s="226">
        <v>0</v>
      </c>
      <c r="W2964" s="226">
        <v>0</v>
      </c>
      <c r="X2964" s="226">
        <v>0</v>
      </c>
      <c r="Y2964" s="226">
        <v>0</v>
      </c>
      <c r="Z2964" s="226">
        <v>0</v>
      </c>
      <c r="AA2964" s="226">
        <v>0</v>
      </c>
      <c r="AB2964" s="226">
        <v>0</v>
      </c>
      <c r="AC2964" s="226">
        <v>0</v>
      </c>
      <c r="AD2964" s="226">
        <v>0</v>
      </c>
      <c r="AE2964" s="226">
        <v>0</v>
      </c>
      <c r="AF2964" s="226">
        <v>0</v>
      </c>
      <c r="AG2964" s="226">
        <v>0</v>
      </c>
      <c r="AH2964" s="226">
        <v>0</v>
      </c>
      <c r="AI2964" s="226">
        <v>0</v>
      </c>
      <c r="AJ2964" s="226">
        <v>0</v>
      </c>
    </row>
    <row r="2965" spans="1:36" x14ac:dyDescent="0.25">
      <c r="A2965" s="17"/>
      <c r="B2965" s="226" t="s">
        <v>2285</v>
      </c>
      <c r="D2965" s="226">
        <v>0</v>
      </c>
      <c r="E2965" s="226">
        <v>0</v>
      </c>
      <c r="F2965" s="226">
        <v>0</v>
      </c>
      <c r="G2965" s="226">
        <v>0</v>
      </c>
      <c r="H2965" s="226">
        <v>0</v>
      </c>
      <c r="I2965" s="226">
        <v>0</v>
      </c>
      <c r="J2965" s="226">
        <v>0</v>
      </c>
      <c r="K2965" s="226">
        <v>0</v>
      </c>
      <c r="L2965" s="226">
        <v>0</v>
      </c>
      <c r="M2965" s="226">
        <v>0</v>
      </c>
      <c r="N2965" s="226">
        <v>0</v>
      </c>
      <c r="O2965" s="226">
        <v>0</v>
      </c>
      <c r="P2965" s="226">
        <v>0</v>
      </c>
      <c r="Q2965" s="226">
        <v>0</v>
      </c>
      <c r="R2965" s="226">
        <v>0</v>
      </c>
      <c r="S2965" s="226">
        <v>0</v>
      </c>
      <c r="T2965" s="226">
        <v>0</v>
      </c>
      <c r="U2965" s="226">
        <v>0</v>
      </c>
      <c r="V2965" s="226">
        <v>0</v>
      </c>
      <c r="W2965" s="226">
        <v>0</v>
      </c>
      <c r="X2965" s="226">
        <v>0</v>
      </c>
      <c r="Y2965" s="226">
        <v>0</v>
      </c>
      <c r="Z2965" s="226">
        <v>0</v>
      </c>
      <c r="AA2965" s="226">
        <v>0</v>
      </c>
      <c r="AB2965" s="226">
        <v>0</v>
      </c>
      <c r="AC2965" s="226">
        <v>0</v>
      </c>
      <c r="AD2965" s="226">
        <v>0</v>
      </c>
      <c r="AE2965" s="226">
        <v>0</v>
      </c>
      <c r="AF2965" s="226">
        <v>0</v>
      </c>
      <c r="AG2965" s="226">
        <v>0</v>
      </c>
      <c r="AH2965" s="226">
        <v>0</v>
      </c>
      <c r="AI2965" s="226">
        <v>0</v>
      </c>
      <c r="AJ2965" s="226">
        <v>0</v>
      </c>
    </row>
    <row r="2966" spans="1:36" x14ac:dyDescent="0.25">
      <c r="A2966" s="17"/>
      <c r="B2966" s="226" t="s">
        <v>2286</v>
      </c>
      <c r="D2966" s="226">
        <v>0.41299999999999998</v>
      </c>
      <c r="E2966" s="226">
        <v>0.56499999999999995</v>
      </c>
      <c r="F2966" s="226">
        <v>0.53600000000000003</v>
      </c>
      <c r="G2966" s="226">
        <v>0.503</v>
      </c>
      <c r="H2966" s="226">
        <v>0.29299999999999998</v>
      </c>
      <c r="I2966" s="226">
        <v>1.103</v>
      </c>
      <c r="J2966" s="226">
        <v>1.1100000000000001</v>
      </c>
      <c r="K2966" s="226">
        <v>1.1100000000000001</v>
      </c>
      <c r="L2966" s="226">
        <v>1.097</v>
      </c>
      <c r="M2966" s="226">
        <v>1.08</v>
      </c>
      <c r="N2966" s="226">
        <v>1.0580000000000001</v>
      </c>
      <c r="O2966" s="226">
        <v>1.046</v>
      </c>
      <c r="P2966" s="226">
        <v>1.034</v>
      </c>
      <c r="Q2966" s="226">
        <v>1.024</v>
      </c>
      <c r="R2966" s="226">
        <v>1.016</v>
      </c>
      <c r="S2966" s="226">
        <v>1.0109999999999999</v>
      </c>
      <c r="T2966" s="226">
        <v>1.0109999999999999</v>
      </c>
      <c r="U2966" s="226">
        <v>1.0129999999999999</v>
      </c>
      <c r="V2966" s="226">
        <v>1.0129999999999999</v>
      </c>
      <c r="W2966" s="226">
        <v>1.0149999999999999</v>
      </c>
      <c r="X2966" s="226">
        <v>1.02</v>
      </c>
      <c r="Y2966" s="226">
        <v>1.028</v>
      </c>
      <c r="Z2966" s="226">
        <v>1.0289999999999999</v>
      </c>
      <c r="AA2966" s="226">
        <v>1.0349999999999999</v>
      </c>
      <c r="AB2966" s="226">
        <v>1.048</v>
      </c>
      <c r="AC2966" s="226">
        <v>1.054</v>
      </c>
      <c r="AD2966" s="226">
        <v>1.0589999999999999</v>
      </c>
      <c r="AE2966" s="226">
        <v>1.073</v>
      </c>
      <c r="AF2966" s="226">
        <v>1.0840000000000001</v>
      </c>
      <c r="AG2966" s="226">
        <v>1.0960000000000001</v>
      </c>
      <c r="AH2966" s="226">
        <v>1.109</v>
      </c>
      <c r="AI2966" s="226">
        <v>1.1240000000000001</v>
      </c>
      <c r="AJ2966" s="226">
        <v>1.139</v>
      </c>
    </row>
    <row r="2967" spans="1:36" x14ac:dyDescent="0.25">
      <c r="A2967" s="17"/>
      <c r="B2967" s="226" t="s">
        <v>2287</v>
      </c>
      <c r="D2967" s="226">
        <v>22.803999999999998</v>
      </c>
      <c r="E2967" s="226">
        <v>25.356000000000002</v>
      </c>
      <c r="F2967" s="226">
        <v>24.006</v>
      </c>
      <c r="G2967" s="226">
        <v>21.611999999999998</v>
      </c>
      <c r="H2967" s="226">
        <v>22.593</v>
      </c>
      <c r="I2967" s="226">
        <v>24.35</v>
      </c>
      <c r="J2967" s="226">
        <v>25.103000000000002</v>
      </c>
      <c r="K2967" s="226">
        <v>25.329000000000001</v>
      </c>
      <c r="L2967" s="226">
        <v>25.318000000000001</v>
      </c>
      <c r="M2967" s="226">
        <v>25.213999999999999</v>
      </c>
      <c r="N2967" s="226">
        <v>25.013999999999999</v>
      </c>
      <c r="O2967" s="226">
        <v>24.904</v>
      </c>
      <c r="P2967" s="226">
        <v>24.856000000000002</v>
      </c>
      <c r="Q2967" s="226">
        <v>24.655000000000001</v>
      </c>
      <c r="R2967" s="226">
        <v>24.661999999999999</v>
      </c>
      <c r="S2967" s="226">
        <v>24.652000000000001</v>
      </c>
      <c r="T2967" s="226">
        <v>24.777000000000001</v>
      </c>
      <c r="U2967" s="226">
        <v>24.984000000000002</v>
      </c>
      <c r="V2967" s="226">
        <v>25.155999999999999</v>
      </c>
      <c r="W2967" s="226">
        <v>25.401</v>
      </c>
      <c r="X2967" s="226">
        <v>25.672000000000001</v>
      </c>
      <c r="Y2967" s="226">
        <v>25.952000000000002</v>
      </c>
      <c r="Z2967" s="226">
        <v>26.187999999999999</v>
      </c>
      <c r="AA2967" s="226">
        <v>26.475999999999999</v>
      </c>
      <c r="AB2967" s="226">
        <v>26.859000000000002</v>
      </c>
      <c r="AC2967" s="226">
        <v>27.202000000000002</v>
      </c>
      <c r="AD2967" s="226">
        <v>27.594999999999999</v>
      </c>
      <c r="AE2967" s="226">
        <v>28.015000000000001</v>
      </c>
      <c r="AF2967" s="226">
        <v>28.431000000000001</v>
      </c>
      <c r="AG2967" s="226">
        <v>28.8</v>
      </c>
      <c r="AH2967" s="226">
        <v>29.175000000000001</v>
      </c>
      <c r="AI2967" s="226">
        <v>29.574000000000002</v>
      </c>
      <c r="AJ2967" s="226">
        <v>29.975000000000001</v>
      </c>
    </row>
    <row r="2968" spans="1:36" x14ac:dyDescent="0.25">
      <c r="A2968" s="17"/>
      <c r="B2968" s="226" t="s">
        <v>2288</v>
      </c>
      <c r="D2968" s="226">
        <v>22.556000000000001</v>
      </c>
      <c r="E2968" s="226">
        <v>25.103999999999999</v>
      </c>
      <c r="F2968" s="226">
        <v>23.766999999999999</v>
      </c>
      <c r="G2968" s="226">
        <v>21.370999999999999</v>
      </c>
      <c r="H2968" s="226">
        <v>22.343</v>
      </c>
      <c r="I2968" s="226">
        <v>24.096</v>
      </c>
      <c r="J2968" s="226">
        <v>24.847999999999999</v>
      </c>
      <c r="K2968" s="226">
        <v>25.074999999999999</v>
      </c>
      <c r="L2968" s="226">
        <v>25.065999999999999</v>
      </c>
      <c r="M2968" s="226">
        <v>24.962</v>
      </c>
      <c r="N2968" s="226">
        <v>24.760999999999999</v>
      </c>
      <c r="O2968" s="226">
        <v>24.651</v>
      </c>
      <c r="P2968" s="226">
        <v>24.603000000000002</v>
      </c>
      <c r="Q2968" s="226">
        <v>24.401</v>
      </c>
      <c r="R2968" s="226">
        <v>24.407</v>
      </c>
      <c r="S2968" s="226">
        <v>24.396999999999998</v>
      </c>
      <c r="T2968" s="226">
        <v>24.52</v>
      </c>
      <c r="U2968" s="226">
        <v>24.725000000000001</v>
      </c>
      <c r="V2968" s="226">
        <v>24.896000000000001</v>
      </c>
      <c r="W2968" s="226">
        <v>25.138999999999999</v>
      </c>
      <c r="X2968" s="226">
        <v>25.407</v>
      </c>
      <c r="Y2968" s="226">
        <v>25.684999999999999</v>
      </c>
      <c r="Z2968" s="226">
        <v>25.917999999999999</v>
      </c>
      <c r="AA2968" s="226">
        <v>26.202999999999999</v>
      </c>
      <c r="AB2968" s="226">
        <v>26.582999999999998</v>
      </c>
      <c r="AC2968" s="226">
        <v>26.922999999999998</v>
      </c>
      <c r="AD2968" s="226">
        <v>27.312000000000001</v>
      </c>
      <c r="AE2968" s="226">
        <v>27.728999999999999</v>
      </c>
      <c r="AF2968" s="226">
        <v>28.140999999999998</v>
      </c>
      <c r="AG2968" s="226">
        <v>28.507000000000001</v>
      </c>
      <c r="AH2968" s="226">
        <v>28.878</v>
      </c>
      <c r="AI2968" s="226">
        <v>29.273</v>
      </c>
      <c r="AJ2968" s="226">
        <v>29.670999999999999</v>
      </c>
    </row>
    <row r="2969" spans="1:36" x14ac:dyDescent="0.25">
      <c r="A2969" s="17"/>
    </row>
    <row r="2970" spans="1:36" x14ac:dyDescent="0.25">
      <c r="A2970" s="17"/>
      <c r="B2970" s="226" t="s">
        <v>2214</v>
      </c>
    </row>
    <row r="2971" spans="1:36" x14ac:dyDescent="0.25">
      <c r="A2971" s="17"/>
    </row>
    <row r="2972" spans="1:36" x14ac:dyDescent="0.25">
      <c r="A2972" s="17"/>
      <c r="B2972" s="226" t="s">
        <v>2289</v>
      </c>
    </row>
    <row r="2973" spans="1:36" x14ac:dyDescent="0.25">
      <c r="A2973" s="17"/>
      <c r="B2973" s="226" t="s">
        <v>2420</v>
      </c>
      <c r="D2973" s="226">
        <v>115.699</v>
      </c>
      <c r="E2973" s="226">
        <v>116.831</v>
      </c>
      <c r="F2973" s="226">
        <v>112.508</v>
      </c>
      <c r="G2973" s="226">
        <v>121.03700000000001</v>
      </c>
      <c r="H2973" s="226">
        <v>126.34399999999999</v>
      </c>
      <c r="I2973" s="226">
        <v>130.85400000000001</v>
      </c>
      <c r="J2973" s="226">
        <v>134.63200000000001</v>
      </c>
      <c r="K2973" s="226">
        <v>137.309</v>
      </c>
      <c r="L2973" s="226">
        <v>140.005</v>
      </c>
      <c r="M2973" s="226">
        <v>142.518</v>
      </c>
      <c r="N2973" s="226">
        <v>145.19300000000001</v>
      </c>
      <c r="O2973" s="226">
        <v>148.21199999999999</v>
      </c>
      <c r="P2973" s="226">
        <v>151.315</v>
      </c>
      <c r="Q2973" s="226">
        <v>153.25700000000001</v>
      </c>
      <c r="R2973" s="226">
        <v>156.297</v>
      </c>
      <c r="S2973" s="226">
        <v>160.238</v>
      </c>
      <c r="T2973" s="226">
        <v>164.387</v>
      </c>
      <c r="U2973" s="226">
        <v>168.58500000000001</v>
      </c>
      <c r="V2973" s="226">
        <v>172.881</v>
      </c>
      <c r="W2973" s="226">
        <v>177.31700000000001</v>
      </c>
      <c r="X2973" s="226">
        <v>181.958</v>
      </c>
      <c r="Y2973" s="226">
        <v>186.66300000000001</v>
      </c>
      <c r="Z2973" s="226">
        <v>191.36500000000001</v>
      </c>
      <c r="AA2973" s="226">
        <v>196.233</v>
      </c>
      <c r="AB2973" s="226">
        <v>201.34800000000001</v>
      </c>
      <c r="AC2973" s="226">
        <v>206.613</v>
      </c>
      <c r="AD2973" s="226">
        <v>212.035</v>
      </c>
      <c r="AE2973" s="226">
        <v>217.77600000000001</v>
      </c>
      <c r="AF2973" s="226">
        <v>223.58099999999999</v>
      </c>
      <c r="AG2973" s="226">
        <v>229.47900000000001</v>
      </c>
      <c r="AH2973" s="226">
        <v>235.56</v>
      </c>
      <c r="AI2973" s="226">
        <v>241.54</v>
      </c>
      <c r="AJ2973" s="226">
        <v>247.833</v>
      </c>
    </row>
    <row r="2974" spans="1:36" x14ac:dyDescent="0.25">
      <c r="A2974" s="17"/>
      <c r="B2974" s="226" t="s">
        <v>2421</v>
      </c>
      <c r="D2974" s="226">
        <v>115.699</v>
      </c>
      <c r="E2974" s="226">
        <v>116.831</v>
      </c>
      <c r="F2974" s="226">
        <v>112.508</v>
      </c>
      <c r="G2974" s="226">
        <v>121.03700000000001</v>
      </c>
      <c r="H2974" s="226">
        <v>126.34399999999999</v>
      </c>
      <c r="I2974" s="226">
        <v>130.85400000000001</v>
      </c>
      <c r="J2974" s="226">
        <v>134.63200000000001</v>
      </c>
      <c r="K2974" s="226">
        <v>137.309</v>
      </c>
      <c r="L2974" s="226">
        <v>140.005</v>
      </c>
      <c r="M2974" s="226">
        <v>142.518</v>
      </c>
      <c r="N2974" s="226">
        <v>145.19300000000001</v>
      </c>
      <c r="O2974" s="226">
        <v>148.21199999999999</v>
      </c>
      <c r="P2974" s="226">
        <v>151.315</v>
      </c>
      <c r="Q2974" s="226">
        <v>153.25700000000001</v>
      </c>
      <c r="R2974" s="226">
        <v>156.297</v>
      </c>
      <c r="S2974" s="226">
        <v>160.238</v>
      </c>
      <c r="T2974" s="226">
        <v>164.387</v>
      </c>
      <c r="U2974" s="226">
        <v>168.58500000000001</v>
      </c>
      <c r="V2974" s="226">
        <v>172.881</v>
      </c>
      <c r="W2974" s="226">
        <v>177.31700000000001</v>
      </c>
      <c r="X2974" s="226">
        <v>181.958</v>
      </c>
      <c r="Y2974" s="226">
        <v>186.66300000000001</v>
      </c>
      <c r="Z2974" s="226">
        <v>191.36500000000001</v>
      </c>
      <c r="AA2974" s="226">
        <v>196.233</v>
      </c>
      <c r="AB2974" s="226">
        <v>201.34800000000001</v>
      </c>
      <c r="AC2974" s="226">
        <v>206.613</v>
      </c>
      <c r="AD2974" s="226">
        <v>212.035</v>
      </c>
      <c r="AE2974" s="226">
        <v>217.77600000000001</v>
      </c>
      <c r="AF2974" s="226">
        <v>223.58099999999999</v>
      </c>
      <c r="AG2974" s="226">
        <v>229.47900000000001</v>
      </c>
      <c r="AH2974" s="226">
        <v>235.56</v>
      </c>
      <c r="AI2974" s="226">
        <v>241.54</v>
      </c>
      <c r="AJ2974" s="226">
        <v>247.833</v>
      </c>
    </row>
    <row r="2975" spans="1:36" x14ac:dyDescent="0.25">
      <c r="A2975" s="17"/>
      <c r="B2975" s="226" t="s">
        <v>2422</v>
      </c>
      <c r="D2975" s="226">
        <v>115.699</v>
      </c>
      <c r="E2975" s="226">
        <v>116.831</v>
      </c>
      <c r="F2975" s="226">
        <v>112.508</v>
      </c>
      <c r="G2975" s="226">
        <v>121.03700000000001</v>
      </c>
      <c r="H2975" s="226">
        <v>126.34399999999999</v>
      </c>
      <c r="I2975" s="226">
        <v>130.85400000000001</v>
      </c>
      <c r="J2975" s="226">
        <v>134.63200000000001</v>
      </c>
      <c r="K2975" s="226">
        <v>137.309</v>
      </c>
      <c r="L2975" s="226">
        <v>140.005</v>
      </c>
      <c r="M2975" s="226">
        <v>142.518</v>
      </c>
      <c r="N2975" s="226">
        <v>145.19300000000001</v>
      </c>
      <c r="O2975" s="226">
        <v>148.21199999999999</v>
      </c>
      <c r="P2975" s="226">
        <v>151.315</v>
      </c>
      <c r="Q2975" s="226">
        <v>153.25700000000001</v>
      </c>
      <c r="R2975" s="226">
        <v>156.297</v>
      </c>
      <c r="S2975" s="226">
        <v>160.238</v>
      </c>
      <c r="T2975" s="226">
        <v>164.387</v>
      </c>
      <c r="U2975" s="226">
        <v>168.58500000000001</v>
      </c>
      <c r="V2975" s="226">
        <v>172.881</v>
      </c>
      <c r="W2975" s="226">
        <v>177.31700000000001</v>
      </c>
      <c r="X2975" s="226">
        <v>181.958</v>
      </c>
      <c r="Y2975" s="226">
        <v>186.66300000000001</v>
      </c>
      <c r="Z2975" s="226">
        <v>191.36500000000001</v>
      </c>
      <c r="AA2975" s="226">
        <v>196.233</v>
      </c>
      <c r="AB2975" s="226">
        <v>201.34800000000001</v>
      </c>
      <c r="AC2975" s="226">
        <v>206.613</v>
      </c>
      <c r="AD2975" s="226">
        <v>212.035</v>
      </c>
      <c r="AE2975" s="226">
        <v>217.77600000000001</v>
      </c>
      <c r="AF2975" s="226">
        <v>223.58099999999999</v>
      </c>
      <c r="AG2975" s="226">
        <v>229.47900000000001</v>
      </c>
      <c r="AH2975" s="226">
        <v>235.56</v>
      </c>
      <c r="AI2975" s="226">
        <v>241.54</v>
      </c>
      <c r="AJ2975" s="226">
        <v>247.833</v>
      </c>
    </row>
    <row r="2976" spans="1:36" x14ac:dyDescent="0.25">
      <c r="A2976" s="17"/>
      <c r="B2976" s="226" t="s">
        <v>2423</v>
      </c>
      <c r="D2976" s="226">
        <v>115.699</v>
      </c>
      <c r="E2976" s="226">
        <v>116.831</v>
      </c>
      <c r="F2976" s="226">
        <v>112.508</v>
      </c>
      <c r="G2976" s="226">
        <v>121.03700000000001</v>
      </c>
      <c r="H2976" s="226">
        <v>126.34399999999999</v>
      </c>
      <c r="I2976" s="226">
        <v>130.85400000000001</v>
      </c>
      <c r="J2976" s="226">
        <v>134.63200000000001</v>
      </c>
      <c r="K2976" s="226">
        <v>137.309</v>
      </c>
      <c r="L2976" s="226">
        <v>140.005</v>
      </c>
      <c r="M2976" s="226">
        <v>142.518</v>
      </c>
      <c r="N2976" s="226">
        <v>145.19300000000001</v>
      </c>
      <c r="O2976" s="226">
        <v>148.21199999999999</v>
      </c>
      <c r="P2976" s="226">
        <v>151.315</v>
      </c>
      <c r="Q2976" s="226">
        <v>153.25700000000001</v>
      </c>
      <c r="R2976" s="226">
        <v>156.297</v>
      </c>
      <c r="S2976" s="226">
        <v>160.238</v>
      </c>
      <c r="T2976" s="226">
        <v>164.387</v>
      </c>
      <c r="U2976" s="226">
        <v>168.58500000000001</v>
      </c>
      <c r="V2976" s="226">
        <v>172.881</v>
      </c>
      <c r="W2976" s="226">
        <v>177.31700000000001</v>
      </c>
      <c r="X2976" s="226">
        <v>181.958</v>
      </c>
      <c r="Y2976" s="226">
        <v>186.66300000000001</v>
      </c>
      <c r="Z2976" s="226">
        <v>191.36500000000001</v>
      </c>
      <c r="AA2976" s="226">
        <v>196.233</v>
      </c>
      <c r="AB2976" s="226">
        <v>201.34800000000001</v>
      </c>
      <c r="AC2976" s="226">
        <v>206.613</v>
      </c>
      <c r="AD2976" s="226">
        <v>212.035</v>
      </c>
      <c r="AE2976" s="226">
        <v>217.77600000000001</v>
      </c>
      <c r="AF2976" s="226">
        <v>223.58099999999999</v>
      </c>
      <c r="AG2976" s="226">
        <v>229.47900000000001</v>
      </c>
      <c r="AH2976" s="226">
        <v>235.56</v>
      </c>
      <c r="AI2976" s="226">
        <v>241.54</v>
      </c>
      <c r="AJ2976" s="226">
        <v>247.833</v>
      </c>
    </row>
    <row r="2977" spans="1:36" x14ac:dyDescent="0.25">
      <c r="A2977" s="17"/>
      <c r="B2977" s="226" t="s">
        <v>2424</v>
      </c>
      <c r="D2977" s="226">
        <v>115.699</v>
      </c>
      <c r="E2977" s="226">
        <v>116.831</v>
      </c>
      <c r="F2977" s="226">
        <v>112.508</v>
      </c>
      <c r="G2977" s="226">
        <v>121.03700000000001</v>
      </c>
      <c r="H2977" s="226">
        <v>126.34399999999999</v>
      </c>
      <c r="I2977" s="226">
        <v>130.85400000000001</v>
      </c>
      <c r="J2977" s="226">
        <v>134.63200000000001</v>
      </c>
      <c r="K2977" s="226">
        <v>137.309</v>
      </c>
      <c r="L2977" s="226">
        <v>140.005</v>
      </c>
      <c r="M2977" s="226">
        <v>142.518</v>
      </c>
      <c r="N2977" s="226">
        <v>145.19300000000001</v>
      </c>
      <c r="O2977" s="226">
        <v>148.21199999999999</v>
      </c>
      <c r="P2977" s="226">
        <v>151.315</v>
      </c>
      <c r="Q2977" s="226">
        <v>153.25700000000001</v>
      </c>
      <c r="R2977" s="226">
        <v>156.297</v>
      </c>
      <c r="S2977" s="226">
        <v>160.238</v>
      </c>
      <c r="T2977" s="226">
        <v>164.387</v>
      </c>
      <c r="U2977" s="226">
        <v>168.58500000000001</v>
      </c>
      <c r="V2977" s="226">
        <v>172.881</v>
      </c>
      <c r="W2977" s="226">
        <v>177.31700000000001</v>
      </c>
      <c r="X2977" s="226">
        <v>181.958</v>
      </c>
      <c r="Y2977" s="226">
        <v>186.66300000000001</v>
      </c>
      <c r="Z2977" s="226">
        <v>191.36500000000001</v>
      </c>
      <c r="AA2977" s="226">
        <v>196.233</v>
      </c>
      <c r="AB2977" s="226">
        <v>201.34800000000001</v>
      </c>
      <c r="AC2977" s="226">
        <v>206.613</v>
      </c>
      <c r="AD2977" s="226">
        <v>212.035</v>
      </c>
      <c r="AE2977" s="226">
        <v>217.77600000000001</v>
      </c>
      <c r="AF2977" s="226">
        <v>223.58099999999999</v>
      </c>
      <c r="AG2977" s="226">
        <v>229.47900000000001</v>
      </c>
      <c r="AH2977" s="226">
        <v>235.56</v>
      </c>
      <c r="AI2977" s="226">
        <v>241.54</v>
      </c>
      <c r="AJ2977" s="226">
        <v>247.833</v>
      </c>
    </row>
    <row r="2978" spans="1:36" x14ac:dyDescent="0.25">
      <c r="A2978" s="17"/>
    </row>
    <row r="2979" spans="1:36" x14ac:dyDescent="0.25">
      <c r="A2979" s="17"/>
      <c r="B2979" s="226" t="s">
        <v>2215</v>
      </c>
    </row>
    <row r="2980" spans="1:36" x14ac:dyDescent="0.25">
      <c r="A2980" s="17"/>
      <c r="B2980" s="226" t="s">
        <v>2420</v>
      </c>
    </row>
    <row r="2981" spans="1:36" x14ac:dyDescent="0.25">
      <c r="A2981" s="17"/>
      <c r="B2981" s="226" t="s">
        <v>342</v>
      </c>
      <c r="D2981" s="226">
        <v>7.55</v>
      </c>
      <c r="E2981" s="226">
        <v>8.26</v>
      </c>
      <c r="F2981" s="226">
        <v>7.5259999999999998</v>
      </c>
      <c r="G2981" s="226">
        <v>8.3320000000000007</v>
      </c>
      <c r="H2981" s="226">
        <v>8.8109999999999999</v>
      </c>
      <c r="I2981" s="226">
        <v>9.1440000000000001</v>
      </c>
      <c r="J2981" s="226">
        <v>9.4280000000000008</v>
      </c>
      <c r="K2981" s="226">
        <v>9.6370000000000005</v>
      </c>
      <c r="L2981" s="226">
        <v>9.8480000000000008</v>
      </c>
      <c r="M2981" s="226">
        <v>10.044</v>
      </c>
      <c r="N2981" s="226">
        <v>10.252000000000001</v>
      </c>
      <c r="O2981" s="226">
        <v>10.481999999999999</v>
      </c>
      <c r="P2981" s="226">
        <v>10.715999999999999</v>
      </c>
      <c r="Q2981" s="226">
        <v>10.869</v>
      </c>
      <c r="R2981" s="226">
        <v>11.096</v>
      </c>
      <c r="S2981" s="226">
        <v>11.382999999999999</v>
      </c>
      <c r="T2981" s="226">
        <v>11.683</v>
      </c>
      <c r="U2981" s="226">
        <v>11.984</v>
      </c>
      <c r="V2981" s="226">
        <v>12.292</v>
      </c>
      <c r="W2981" s="226">
        <v>12.609</v>
      </c>
      <c r="X2981" s="226">
        <v>12.942</v>
      </c>
      <c r="Y2981" s="226">
        <v>13.28</v>
      </c>
      <c r="Z2981" s="226">
        <v>13.62</v>
      </c>
      <c r="AA2981" s="226">
        <v>13.972</v>
      </c>
      <c r="AB2981" s="226">
        <v>14.340999999999999</v>
      </c>
      <c r="AC2981" s="226">
        <v>14.72</v>
      </c>
      <c r="AD2981" s="226">
        <v>15.111000000000001</v>
      </c>
      <c r="AE2981" s="226">
        <v>15.525</v>
      </c>
      <c r="AF2981" s="226">
        <v>15.944000000000001</v>
      </c>
      <c r="AG2981" s="226">
        <v>16.370999999999999</v>
      </c>
      <c r="AH2981" s="226">
        <v>16.811</v>
      </c>
      <c r="AI2981" s="226">
        <v>17.244</v>
      </c>
      <c r="AJ2981" s="226">
        <v>17.699000000000002</v>
      </c>
    </row>
    <row r="2982" spans="1:36" x14ac:dyDescent="0.25">
      <c r="A2982" s="17"/>
      <c r="B2982" s="226" t="s">
        <v>2217</v>
      </c>
      <c r="D2982" s="226">
        <v>16.210999999999999</v>
      </c>
      <c r="E2982" s="226">
        <v>16.18</v>
      </c>
      <c r="F2982" s="226">
        <v>15.631</v>
      </c>
      <c r="G2982" s="226">
        <v>16.696999999999999</v>
      </c>
      <c r="H2982" s="226">
        <v>17.550999999999998</v>
      </c>
      <c r="I2982" s="226">
        <v>18.155999999999999</v>
      </c>
      <c r="J2982" s="226">
        <v>18.661000000000001</v>
      </c>
      <c r="K2982" s="226">
        <v>19.023</v>
      </c>
      <c r="L2982" s="226">
        <v>19.388999999999999</v>
      </c>
      <c r="M2982" s="226">
        <v>19.728000000000002</v>
      </c>
      <c r="N2982" s="226">
        <v>20.091999999999999</v>
      </c>
      <c r="O2982" s="226">
        <v>20.503</v>
      </c>
      <c r="P2982" s="226">
        <v>20.925999999999998</v>
      </c>
      <c r="Q2982" s="226">
        <v>21.199000000000002</v>
      </c>
      <c r="R2982" s="226">
        <v>21.620999999999999</v>
      </c>
      <c r="S2982" s="226">
        <v>22.161000000000001</v>
      </c>
      <c r="T2982" s="226">
        <v>22.733000000000001</v>
      </c>
      <c r="U2982" s="226">
        <v>23.31</v>
      </c>
      <c r="V2982" s="226">
        <v>23.901</v>
      </c>
      <c r="W2982" s="226">
        <v>24.510999999999999</v>
      </c>
      <c r="X2982" s="226">
        <v>25.15</v>
      </c>
      <c r="Y2982" s="226">
        <v>25.802</v>
      </c>
      <c r="Z2982" s="226">
        <v>26.460999999999999</v>
      </c>
      <c r="AA2982" s="226">
        <v>27.143000000000001</v>
      </c>
      <c r="AB2982" s="226">
        <v>27.853999999999999</v>
      </c>
      <c r="AC2982" s="226">
        <v>28.585999999999999</v>
      </c>
      <c r="AD2982" s="226">
        <v>29.341000000000001</v>
      </c>
      <c r="AE2982" s="226">
        <v>30.141999999999999</v>
      </c>
      <c r="AF2982" s="226">
        <v>30.952999999999999</v>
      </c>
      <c r="AG2982" s="226">
        <v>31.777999999999999</v>
      </c>
      <c r="AH2982" s="226">
        <v>32.628999999999998</v>
      </c>
      <c r="AI2982" s="226">
        <v>33.468000000000004</v>
      </c>
      <c r="AJ2982" s="226">
        <v>34.350999999999999</v>
      </c>
    </row>
    <row r="2983" spans="1:36" x14ac:dyDescent="0.25">
      <c r="A2983" s="17"/>
      <c r="B2983" s="226" t="s">
        <v>22</v>
      </c>
      <c r="D2983" s="226">
        <v>0</v>
      </c>
      <c r="E2983" s="226">
        <v>0</v>
      </c>
      <c r="F2983" s="226">
        <v>0</v>
      </c>
      <c r="G2983" s="226">
        <v>0</v>
      </c>
      <c r="H2983" s="226">
        <v>0</v>
      </c>
      <c r="I2983" s="226">
        <v>0</v>
      </c>
      <c r="J2983" s="226">
        <v>0</v>
      </c>
      <c r="K2983" s="226">
        <v>0</v>
      </c>
      <c r="L2983" s="226">
        <v>0</v>
      </c>
      <c r="M2983" s="226">
        <v>0</v>
      </c>
      <c r="N2983" s="226">
        <v>0</v>
      </c>
      <c r="O2983" s="226">
        <v>0</v>
      </c>
      <c r="P2983" s="226">
        <v>0</v>
      </c>
      <c r="Q2983" s="226">
        <v>0</v>
      </c>
      <c r="R2983" s="226">
        <v>0</v>
      </c>
      <c r="S2983" s="226">
        <v>0</v>
      </c>
      <c r="T2983" s="226">
        <v>0</v>
      </c>
      <c r="U2983" s="226">
        <v>0</v>
      </c>
      <c r="V2983" s="226">
        <v>0</v>
      </c>
      <c r="W2983" s="226">
        <v>0</v>
      </c>
      <c r="X2983" s="226">
        <v>0</v>
      </c>
      <c r="Y2983" s="226">
        <v>0</v>
      </c>
      <c r="Z2983" s="226">
        <v>0</v>
      </c>
      <c r="AA2983" s="226">
        <v>0</v>
      </c>
      <c r="AB2983" s="226">
        <v>0</v>
      </c>
      <c r="AC2983" s="226">
        <v>0</v>
      </c>
      <c r="AD2983" s="226">
        <v>0</v>
      </c>
      <c r="AE2983" s="226">
        <v>0</v>
      </c>
      <c r="AF2983" s="226">
        <v>0</v>
      </c>
      <c r="AG2983" s="226">
        <v>0</v>
      </c>
      <c r="AH2983" s="226">
        <v>0</v>
      </c>
      <c r="AI2983" s="226">
        <v>0</v>
      </c>
      <c r="AJ2983" s="226">
        <v>0</v>
      </c>
    </row>
    <row r="2984" spans="1:36" x14ac:dyDescent="0.25">
      <c r="A2984" s="17"/>
      <c r="B2984" s="226" t="s">
        <v>2265</v>
      </c>
      <c r="D2984" s="226">
        <v>0</v>
      </c>
      <c r="E2984" s="226">
        <v>0</v>
      </c>
      <c r="F2984" s="226">
        <v>0</v>
      </c>
      <c r="G2984" s="226">
        <v>0</v>
      </c>
      <c r="H2984" s="226">
        <v>0</v>
      </c>
      <c r="I2984" s="226">
        <v>0</v>
      </c>
      <c r="J2984" s="226">
        <v>0</v>
      </c>
      <c r="K2984" s="226">
        <v>0</v>
      </c>
      <c r="L2984" s="226">
        <v>0</v>
      </c>
      <c r="M2984" s="226">
        <v>0</v>
      </c>
      <c r="N2984" s="226">
        <v>0</v>
      </c>
      <c r="O2984" s="226">
        <v>0</v>
      </c>
      <c r="P2984" s="226">
        <v>0</v>
      </c>
      <c r="Q2984" s="226">
        <v>0</v>
      </c>
      <c r="R2984" s="226">
        <v>0</v>
      </c>
      <c r="S2984" s="226">
        <v>0</v>
      </c>
      <c r="T2984" s="226">
        <v>0</v>
      </c>
      <c r="U2984" s="226">
        <v>0</v>
      </c>
      <c r="V2984" s="226">
        <v>0</v>
      </c>
      <c r="W2984" s="226">
        <v>0</v>
      </c>
      <c r="X2984" s="226">
        <v>0</v>
      </c>
      <c r="Y2984" s="226">
        <v>0</v>
      </c>
      <c r="Z2984" s="226">
        <v>0</v>
      </c>
      <c r="AA2984" s="226">
        <v>0</v>
      </c>
      <c r="AB2984" s="226">
        <v>0</v>
      </c>
      <c r="AC2984" s="226">
        <v>0</v>
      </c>
      <c r="AD2984" s="226">
        <v>0</v>
      </c>
      <c r="AE2984" s="226">
        <v>0</v>
      </c>
      <c r="AF2984" s="226">
        <v>0</v>
      </c>
      <c r="AG2984" s="226">
        <v>0</v>
      </c>
      <c r="AH2984" s="226">
        <v>0</v>
      </c>
      <c r="AI2984" s="226">
        <v>0</v>
      </c>
      <c r="AJ2984" s="226">
        <v>0</v>
      </c>
    </row>
    <row r="2985" spans="1:36" x14ac:dyDescent="0.25">
      <c r="A2985" s="17"/>
      <c r="B2985" s="226" t="s">
        <v>2218</v>
      </c>
      <c r="D2985" s="226">
        <v>0</v>
      </c>
      <c r="E2985" s="226">
        <v>0</v>
      </c>
      <c r="F2985" s="226">
        <v>0</v>
      </c>
      <c r="G2985" s="226">
        <v>0</v>
      </c>
      <c r="H2985" s="226">
        <v>0</v>
      </c>
      <c r="I2985" s="226">
        <v>0</v>
      </c>
      <c r="J2985" s="226">
        <v>0</v>
      </c>
      <c r="K2985" s="226">
        <v>0</v>
      </c>
      <c r="L2985" s="226">
        <v>0</v>
      </c>
      <c r="M2985" s="226">
        <v>0</v>
      </c>
      <c r="N2985" s="226">
        <v>0</v>
      </c>
      <c r="O2985" s="226">
        <v>0</v>
      </c>
      <c r="P2985" s="226">
        <v>0</v>
      </c>
      <c r="Q2985" s="226">
        <v>0</v>
      </c>
      <c r="R2985" s="226">
        <v>0</v>
      </c>
      <c r="S2985" s="226">
        <v>0</v>
      </c>
      <c r="T2985" s="226">
        <v>0</v>
      </c>
      <c r="U2985" s="226">
        <v>0</v>
      </c>
      <c r="V2985" s="226">
        <v>0</v>
      </c>
      <c r="W2985" s="226">
        <v>0</v>
      </c>
      <c r="X2985" s="226">
        <v>0</v>
      </c>
      <c r="Y2985" s="226">
        <v>0</v>
      </c>
      <c r="Z2985" s="226">
        <v>0</v>
      </c>
      <c r="AA2985" s="226">
        <v>0</v>
      </c>
      <c r="AB2985" s="226">
        <v>0</v>
      </c>
      <c r="AC2985" s="226">
        <v>0</v>
      </c>
      <c r="AD2985" s="226">
        <v>0</v>
      </c>
      <c r="AE2985" s="226">
        <v>0</v>
      </c>
      <c r="AF2985" s="226">
        <v>0</v>
      </c>
      <c r="AG2985" s="226">
        <v>0</v>
      </c>
      <c r="AH2985" s="226">
        <v>0</v>
      </c>
      <c r="AI2985" s="226">
        <v>0</v>
      </c>
      <c r="AJ2985" s="226">
        <v>0</v>
      </c>
    </row>
    <row r="2986" spans="1:36" x14ac:dyDescent="0.25">
      <c r="A2986" s="17"/>
      <c r="B2986" s="226" t="s">
        <v>2219</v>
      </c>
      <c r="D2986" s="226">
        <v>3.5960000000000001</v>
      </c>
      <c r="E2986" s="226">
        <v>3.5539999999999998</v>
      </c>
      <c r="F2986" s="226">
        <v>3.415</v>
      </c>
      <c r="G2986" s="226">
        <v>3.4660000000000002</v>
      </c>
      <c r="H2986" s="226">
        <v>3.419</v>
      </c>
      <c r="I2986" s="226">
        <v>3.3730000000000002</v>
      </c>
      <c r="J2986" s="226">
        <v>3.331</v>
      </c>
      <c r="K2986" s="226">
        <v>3.2890000000000001</v>
      </c>
      <c r="L2986" s="226">
        <v>3.2490000000000001</v>
      </c>
      <c r="M2986" s="226">
        <v>3.2080000000000002</v>
      </c>
      <c r="N2986" s="226">
        <v>3.1669999999999998</v>
      </c>
      <c r="O2986" s="226">
        <v>3.1269999999999998</v>
      </c>
      <c r="P2986" s="226">
        <v>3.0859999999999999</v>
      </c>
      <c r="Q2986" s="226">
        <v>3.0459999999999998</v>
      </c>
      <c r="R2986" s="226">
        <v>3.0070000000000001</v>
      </c>
      <c r="S2986" s="226">
        <v>2.968</v>
      </c>
      <c r="T2986" s="226">
        <v>2.9289999999999998</v>
      </c>
      <c r="U2986" s="226">
        <v>2.891</v>
      </c>
      <c r="V2986" s="226">
        <v>2.8540000000000001</v>
      </c>
      <c r="W2986" s="226">
        <v>2.8170000000000002</v>
      </c>
      <c r="X2986" s="226">
        <v>2.7810000000000001</v>
      </c>
      <c r="Y2986" s="226">
        <v>2.746</v>
      </c>
      <c r="Z2986" s="226">
        <v>2.7109999999999999</v>
      </c>
      <c r="AA2986" s="226">
        <v>2.6760000000000002</v>
      </c>
      <c r="AB2986" s="226">
        <v>2.6419999999999999</v>
      </c>
      <c r="AC2986" s="226">
        <v>2.609</v>
      </c>
      <c r="AD2986" s="226">
        <v>2.5760000000000001</v>
      </c>
      <c r="AE2986" s="226">
        <v>2.544</v>
      </c>
      <c r="AF2986" s="226">
        <v>2.5129999999999999</v>
      </c>
      <c r="AG2986" s="226">
        <v>2.4820000000000002</v>
      </c>
      <c r="AH2986" s="226">
        <v>2.4510000000000001</v>
      </c>
      <c r="AI2986" s="226">
        <v>2.4209999999999998</v>
      </c>
      <c r="AJ2986" s="226">
        <v>2.3919999999999999</v>
      </c>
    </row>
    <row r="2987" spans="1:36" x14ac:dyDescent="0.25">
      <c r="A2987" s="17"/>
      <c r="B2987" s="226" t="s">
        <v>2221</v>
      </c>
      <c r="D2987" s="226">
        <v>0.55200000000000005</v>
      </c>
      <c r="E2987" s="226">
        <v>0.54500000000000004</v>
      </c>
      <c r="F2987" s="226">
        <v>0.52600000000000002</v>
      </c>
      <c r="G2987" s="226">
        <v>0.53100000000000003</v>
      </c>
      <c r="H2987" s="226">
        <v>0.52300000000000002</v>
      </c>
      <c r="I2987" s="226">
        <v>0.51700000000000002</v>
      </c>
      <c r="J2987" s="226">
        <v>0.51</v>
      </c>
      <c r="K2987" s="226">
        <v>0.504</v>
      </c>
      <c r="L2987" s="226">
        <v>0.498</v>
      </c>
      <c r="M2987" s="226">
        <v>0.49199999999999999</v>
      </c>
      <c r="N2987" s="226">
        <v>0.48499999999999999</v>
      </c>
      <c r="O2987" s="226">
        <v>0.47899999999999998</v>
      </c>
      <c r="P2987" s="226">
        <v>0.47299999999999998</v>
      </c>
      <c r="Q2987" s="226">
        <v>0.46600000000000003</v>
      </c>
      <c r="R2987" s="226">
        <v>0.46</v>
      </c>
      <c r="S2987" s="226">
        <v>0.45300000000000001</v>
      </c>
      <c r="T2987" s="226">
        <v>0.44600000000000001</v>
      </c>
      <c r="U2987" s="226">
        <v>0.439</v>
      </c>
      <c r="V2987" s="226">
        <v>0.433</v>
      </c>
      <c r="W2987" s="226">
        <v>0.42699999999999999</v>
      </c>
      <c r="X2987" s="226">
        <v>0.42</v>
      </c>
      <c r="Y2987" s="226">
        <v>0.41399999999999998</v>
      </c>
      <c r="Z2987" s="226">
        <v>0.40799999999999997</v>
      </c>
      <c r="AA2987" s="226">
        <v>0.40200000000000002</v>
      </c>
      <c r="AB2987" s="226">
        <v>0.39600000000000002</v>
      </c>
      <c r="AC2987" s="226">
        <v>0.39</v>
      </c>
      <c r="AD2987" s="226">
        <v>0.38400000000000001</v>
      </c>
      <c r="AE2987" s="226">
        <v>0.379</v>
      </c>
      <c r="AF2987" s="226">
        <v>0.373</v>
      </c>
      <c r="AG2987" s="226">
        <v>0.36799999999999999</v>
      </c>
      <c r="AH2987" s="226">
        <v>0.36199999999999999</v>
      </c>
      <c r="AI2987" s="226">
        <v>0.35699999999999998</v>
      </c>
      <c r="AJ2987" s="226">
        <v>0.35199999999999998</v>
      </c>
    </row>
    <row r="2988" spans="1:36" x14ac:dyDescent="0.25">
      <c r="A2988" s="17"/>
      <c r="B2988" s="226" t="s">
        <v>2421</v>
      </c>
    </row>
    <row r="2989" spans="1:36" x14ac:dyDescent="0.25">
      <c r="A2989" s="17"/>
      <c r="B2989" s="226" t="s">
        <v>342</v>
      </c>
      <c r="D2989" s="226">
        <v>1.8879999999999999</v>
      </c>
      <c r="E2989" s="226">
        <v>2.0649999999999999</v>
      </c>
      <c r="F2989" s="226">
        <v>1.8819999999999999</v>
      </c>
      <c r="G2989" s="226">
        <v>2.0830000000000002</v>
      </c>
      <c r="H2989" s="226">
        <v>2.2029999999999998</v>
      </c>
      <c r="I2989" s="226">
        <v>2.286</v>
      </c>
      <c r="J2989" s="226">
        <v>2.3570000000000002</v>
      </c>
      <c r="K2989" s="226">
        <v>2.41</v>
      </c>
      <c r="L2989" s="226">
        <v>2.4620000000000002</v>
      </c>
      <c r="M2989" s="226">
        <v>2.512</v>
      </c>
      <c r="N2989" s="226">
        <v>2.5630000000000002</v>
      </c>
      <c r="O2989" s="226">
        <v>2.621</v>
      </c>
      <c r="P2989" s="226">
        <v>2.68</v>
      </c>
      <c r="Q2989" s="226">
        <v>2.718</v>
      </c>
      <c r="R2989" s="226">
        <v>2.7749999999999999</v>
      </c>
      <c r="S2989" s="226">
        <v>2.847</v>
      </c>
      <c r="T2989" s="226">
        <v>2.9209999999999998</v>
      </c>
      <c r="U2989" s="226">
        <v>2.9969999999999999</v>
      </c>
      <c r="V2989" s="226">
        <v>3.0739999999999998</v>
      </c>
      <c r="W2989" s="226">
        <v>3.153</v>
      </c>
      <c r="X2989" s="226">
        <v>3.2360000000000002</v>
      </c>
      <c r="Y2989" s="226">
        <v>3.3210000000000002</v>
      </c>
      <c r="Z2989" s="226">
        <v>3.4060000000000001</v>
      </c>
      <c r="AA2989" s="226">
        <v>3.4940000000000002</v>
      </c>
      <c r="AB2989" s="226">
        <v>3.5859999999999999</v>
      </c>
      <c r="AC2989" s="226">
        <v>3.681</v>
      </c>
      <c r="AD2989" s="226">
        <v>3.7789999999999999</v>
      </c>
      <c r="AE2989" s="226">
        <v>3.8820000000000001</v>
      </c>
      <c r="AF2989" s="226">
        <v>3.9870000000000001</v>
      </c>
      <c r="AG2989" s="226">
        <v>4.0940000000000003</v>
      </c>
      <c r="AH2989" s="226">
        <v>4.2039999999999997</v>
      </c>
      <c r="AI2989" s="226">
        <v>4.3120000000000003</v>
      </c>
      <c r="AJ2989" s="226">
        <v>4.4260000000000002</v>
      </c>
    </row>
    <row r="2990" spans="1:36" x14ac:dyDescent="0.25">
      <c r="A2990" s="17"/>
      <c r="B2990" s="226" t="s">
        <v>2422</v>
      </c>
    </row>
    <row r="2991" spans="1:36" x14ac:dyDescent="0.25">
      <c r="A2991" s="17"/>
      <c r="B2991" s="226" t="s">
        <v>342</v>
      </c>
      <c r="D2991" s="226">
        <v>15.03</v>
      </c>
      <c r="E2991" s="226">
        <v>16.631</v>
      </c>
      <c r="F2991" s="226">
        <v>15.576000000000001</v>
      </c>
      <c r="G2991" s="226">
        <v>17.138999999999999</v>
      </c>
      <c r="H2991" s="226">
        <v>18.059999999999999</v>
      </c>
      <c r="I2991" s="226">
        <v>18.687999999999999</v>
      </c>
      <c r="J2991" s="226">
        <v>19.215</v>
      </c>
      <c r="K2991" s="226">
        <v>19.596</v>
      </c>
      <c r="L2991" s="226">
        <v>19.975999999999999</v>
      </c>
      <c r="M2991" s="226">
        <v>20.324999999999999</v>
      </c>
      <c r="N2991" s="226">
        <v>20.693000000000001</v>
      </c>
      <c r="O2991" s="226">
        <v>21.103000000000002</v>
      </c>
      <c r="P2991" s="226">
        <v>21.516999999999999</v>
      </c>
      <c r="Q2991" s="226">
        <v>21.774000000000001</v>
      </c>
      <c r="R2991" s="226">
        <v>22.167999999999999</v>
      </c>
      <c r="S2991" s="226">
        <v>22.670999999999999</v>
      </c>
      <c r="T2991" s="226">
        <v>23.195</v>
      </c>
      <c r="U2991" s="226">
        <v>23.72</v>
      </c>
      <c r="V2991" s="226">
        <v>24.254000000000001</v>
      </c>
      <c r="W2991" s="226">
        <v>24.806000000000001</v>
      </c>
      <c r="X2991" s="226">
        <v>25.385000000000002</v>
      </c>
      <c r="Y2991" s="226">
        <v>25.975000000000001</v>
      </c>
      <c r="Z2991" s="226">
        <v>26.565000000000001</v>
      </c>
      <c r="AA2991" s="226">
        <v>27.173999999999999</v>
      </c>
      <c r="AB2991" s="226">
        <v>27.806999999999999</v>
      </c>
      <c r="AC2991" s="226">
        <v>28.457000000000001</v>
      </c>
      <c r="AD2991" s="226">
        <v>29.126000000000001</v>
      </c>
      <c r="AE2991" s="226">
        <v>29.834</v>
      </c>
      <c r="AF2991" s="226">
        <v>30.547999999999998</v>
      </c>
      <c r="AG2991" s="226">
        <v>31.271000000000001</v>
      </c>
      <c r="AH2991" s="226">
        <v>32.012999999999998</v>
      </c>
      <c r="AI2991" s="226">
        <v>32.738999999999997</v>
      </c>
      <c r="AJ2991" s="226">
        <v>33.500999999999998</v>
      </c>
    </row>
    <row r="2992" spans="1:36" x14ac:dyDescent="0.25">
      <c r="A2992" s="17"/>
      <c r="B2992" s="226" t="s">
        <v>2218</v>
      </c>
      <c r="D2992" s="226">
        <v>0</v>
      </c>
      <c r="E2992" s="226">
        <v>0</v>
      </c>
      <c r="F2992" s="226">
        <v>0</v>
      </c>
      <c r="G2992" s="226">
        <v>0</v>
      </c>
      <c r="H2992" s="226">
        <v>0</v>
      </c>
      <c r="I2992" s="226">
        <v>0</v>
      </c>
      <c r="J2992" s="226">
        <v>0</v>
      </c>
      <c r="K2992" s="226">
        <v>0</v>
      </c>
      <c r="L2992" s="226">
        <v>0</v>
      </c>
      <c r="M2992" s="226">
        <v>0</v>
      </c>
      <c r="N2992" s="226">
        <v>0</v>
      </c>
      <c r="O2992" s="226">
        <v>0</v>
      </c>
      <c r="P2992" s="226">
        <v>0</v>
      </c>
      <c r="Q2992" s="226">
        <v>0</v>
      </c>
      <c r="R2992" s="226">
        <v>0</v>
      </c>
      <c r="S2992" s="226">
        <v>0</v>
      </c>
      <c r="T2992" s="226">
        <v>0</v>
      </c>
      <c r="U2992" s="226">
        <v>0</v>
      </c>
      <c r="V2992" s="226">
        <v>0</v>
      </c>
      <c r="W2992" s="226">
        <v>0</v>
      </c>
      <c r="X2992" s="226">
        <v>0</v>
      </c>
      <c r="Y2992" s="226">
        <v>0</v>
      </c>
      <c r="Z2992" s="226">
        <v>0</v>
      </c>
      <c r="AA2992" s="226">
        <v>0</v>
      </c>
      <c r="AB2992" s="226">
        <v>0</v>
      </c>
      <c r="AC2992" s="226">
        <v>0</v>
      </c>
      <c r="AD2992" s="226">
        <v>0</v>
      </c>
      <c r="AE2992" s="226">
        <v>0</v>
      </c>
      <c r="AF2992" s="226">
        <v>0</v>
      </c>
      <c r="AG2992" s="226">
        <v>0</v>
      </c>
      <c r="AH2992" s="226">
        <v>0</v>
      </c>
      <c r="AI2992" s="226">
        <v>0</v>
      </c>
      <c r="AJ2992" s="226">
        <v>0</v>
      </c>
    </row>
    <row r="2993" spans="1:36" x14ac:dyDescent="0.25">
      <c r="A2993" s="17"/>
      <c r="B2993" s="226" t="s">
        <v>2219</v>
      </c>
      <c r="D2993" s="226">
        <v>0</v>
      </c>
      <c r="E2993" s="226">
        <v>0</v>
      </c>
      <c r="F2993" s="226">
        <v>0</v>
      </c>
      <c r="G2993" s="226">
        <v>0</v>
      </c>
      <c r="H2993" s="226">
        <v>0</v>
      </c>
      <c r="I2993" s="226">
        <v>0</v>
      </c>
      <c r="J2993" s="226">
        <v>0</v>
      </c>
      <c r="K2993" s="226">
        <v>0</v>
      </c>
      <c r="L2993" s="226">
        <v>0</v>
      </c>
      <c r="M2993" s="226">
        <v>0</v>
      </c>
      <c r="N2993" s="226">
        <v>0</v>
      </c>
      <c r="O2993" s="226">
        <v>0</v>
      </c>
      <c r="P2993" s="226">
        <v>0</v>
      </c>
      <c r="Q2993" s="226">
        <v>0</v>
      </c>
      <c r="R2993" s="226">
        <v>0</v>
      </c>
      <c r="S2993" s="226">
        <v>0</v>
      </c>
      <c r="T2993" s="226">
        <v>0</v>
      </c>
      <c r="U2993" s="226">
        <v>0</v>
      </c>
      <c r="V2993" s="226">
        <v>0</v>
      </c>
      <c r="W2993" s="226">
        <v>0</v>
      </c>
      <c r="X2993" s="226">
        <v>0</v>
      </c>
      <c r="Y2993" s="226">
        <v>0</v>
      </c>
      <c r="Z2993" s="226">
        <v>0</v>
      </c>
      <c r="AA2993" s="226">
        <v>0</v>
      </c>
      <c r="AB2993" s="226">
        <v>0</v>
      </c>
      <c r="AC2993" s="226">
        <v>0</v>
      </c>
      <c r="AD2993" s="226">
        <v>0</v>
      </c>
      <c r="AE2993" s="226">
        <v>0</v>
      </c>
      <c r="AF2993" s="226">
        <v>0</v>
      </c>
      <c r="AG2993" s="226">
        <v>0</v>
      </c>
      <c r="AH2993" s="226">
        <v>0</v>
      </c>
      <c r="AI2993" s="226">
        <v>0</v>
      </c>
      <c r="AJ2993" s="226">
        <v>0</v>
      </c>
    </row>
    <row r="2994" spans="1:36" x14ac:dyDescent="0.25">
      <c r="A2994" s="17"/>
      <c r="B2994" s="226" t="s">
        <v>2423</v>
      </c>
    </row>
    <row r="2995" spans="1:36" x14ac:dyDescent="0.25">
      <c r="A2995" s="17"/>
      <c r="B2995" s="226" t="s">
        <v>342</v>
      </c>
      <c r="D2995" s="226">
        <v>0</v>
      </c>
      <c r="E2995" s="226">
        <v>0</v>
      </c>
      <c r="F2995" s="226">
        <v>0</v>
      </c>
      <c r="G2995" s="226">
        <v>0</v>
      </c>
      <c r="H2995" s="226">
        <v>0</v>
      </c>
      <c r="I2995" s="226">
        <v>0</v>
      </c>
      <c r="J2995" s="226">
        <v>0</v>
      </c>
      <c r="K2995" s="226">
        <v>0</v>
      </c>
      <c r="L2995" s="226">
        <v>0</v>
      </c>
      <c r="M2995" s="226">
        <v>0</v>
      </c>
      <c r="N2995" s="226">
        <v>0</v>
      </c>
      <c r="O2995" s="226">
        <v>0</v>
      </c>
      <c r="P2995" s="226">
        <v>0</v>
      </c>
      <c r="Q2995" s="226">
        <v>0</v>
      </c>
      <c r="R2995" s="226">
        <v>0</v>
      </c>
      <c r="S2995" s="226">
        <v>0</v>
      </c>
      <c r="T2995" s="226">
        <v>0</v>
      </c>
      <c r="U2995" s="226">
        <v>0</v>
      </c>
      <c r="V2995" s="226">
        <v>0</v>
      </c>
      <c r="W2995" s="226">
        <v>0</v>
      </c>
      <c r="X2995" s="226">
        <v>0</v>
      </c>
      <c r="Y2995" s="226">
        <v>0</v>
      </c>
      <c r="Z2995" s="226">
        <v>0</v>
      </c>
      <c r="AA2995" s="226">
        <v>0</v>
      </c>
      <c r="AB2995" s="226">
        <v>0</v>
      </c>
      <c r="AC2995" s="226">
        <v>0</v>
      </c>
      <c r="AD2995" s="226">
        <v>0</v>
      </c>
      <c r="AE2995" s="226">
        <v>0</v>
      </c>
      <c r="AF2995" s="226">
        <v>0</v>
      </c>
      <c r="AG2995" s="226">
        <v>0</v>
      </c>
      <c r="AH2995" s="226">
        <v>0</v>
      </c>
      <c r="AI2995" s="226">
        <v>0</v>
      </c>
      <c r="AJ2995" s="226">
        <v>0</v>
      </c>
    </row>
    <row r="2996" spans="1:36" x14ac:dyDescent="0.25">
      <c r="A2996" s="17"/>
      <c r="B2996" s="226" t="s">
        <v>2424</v>
      </c>
    </row>
    <row r="2997" spans="1:36" x14ac:dyDescent="0.25">
      <c r="A2997" s="17"/>
      <c r="B2997" s="226" t="s">
        <v>342</v>
      </c>
      <c r="D2997" s="226">
        <v>1.8879999999999999</v>
      </c>
      <c r="E2997" s="226">
        <v>2.0649999999999999</v>
      </c>
      <c r="F2997" s="226">
        <v>1.8819999999999999</v>
      </c>
      <c r="G2997" s="226">
        <v>2.0830000000000002</v>
      </c>
      <c r="H2997" s="226">
        <v>2.2029999999999998</v>
      </c>
      <c r="I2997" s="226">
        <v>2.286</v>
      </c>
      <c r="J2997" s="226">
        <v>2.3570000000000002</v>
      </c>
      <c r="K2997" s="226">
        <v>2.41</v>
      </c>
      <c r="L2997" s="226">
        <v>2.4620000000000002</v>
      </c>
      <c r="M2997" s="226">
        <v>2.512</v>
      </c>
      <c r="N2997" s="226">
        <v>2.5630000000000002</v>
      </c>
      <c r="O2997" s="226">
        <v>2.621</v>
      </c>
      <c r="P2997" s="226">
        <v>2.68</v>
      </c>
      <c r="Q2997" s="226">
        <v>2.718</v>
      </c>
      <c r="R2997" s="226">
        <v>2.7749999999999999</v>
      </c>
      <c r="S2997" s="226">
        <v>2.847</v>
      </c>
      <c r="T2997" s="226">
        <v>2.9209999999999998</v>
      </c>
      <c r="U2997" s="226">
        <v>2.9969999999999999</v>
      </c>
      <c r="V2997" s="226">
        <v>3.0739999999999998</v>
      </c>
      <c r="W2997" s="226">
        <v>3.153</v>
      </c>
      <c r="X2997" s="226">
        <v>3.2360000000000002</v>
      </c>
      <c r="Y2997" s="226">
        <v>3.3210000000000002</v>
      </c>
      <c r="Z2997" s="226">
        <v>3.4060000000000001</v>
      </c>
      <c r="AA2997" s="226">
        <v>3.4940000000000002</v>
      </c>
      <c r="AB2997" s="226">
        <v>3.5859999999999999</v>
      </c>
      <c r="AC2997" s="226">
        <v>3.681</v>
      </c>
      <c r="AD2997" s="226">
        <v>3.7789999999999999</v>
      </c>
      <c r="AE2997" s="226">
        <v>3.8820000000000001</v>
      </c>
      <c r="AF2997" s="226">
        <v>3.9870000000000001</v>
      </c>
      <c r="AG2997" s="226">
        <v>4.0940000000000003</v>
      </c>
      <c r="AH2997" s="226">
        <v>4.2039999999999997</v>
      </c>
      <c r="AI2997" s="226">
        <v>4.3120000000000003</v>
      </c>
      <c r="AJ2997" s="226">
        <v>4.4260000000000002</v>
      </c>
    </row>
    <row r="2998" spans="1:36" x14ac:dyDescent="0.25">
      <c r="A2998" s="17"/>
      <c r="B2998" s="226" t="s">
        <v>2218</v>
      </c>
      <c r="D2998" s="226">
        <v>0</v>
      </c>
      <c r="E2998" s="226">
        <v>0</v>
      </c>
      <c r="F2998" s="226">
        <v>0</v>
      </c>
      <c r="G2998" s="226">
        <v>0</v>
      </c>
      <c r="H2998" s="226">
        <v>0</v>
      </c>
      <c r="I2998" s="226">
        <v>0</v>
      </c>
      <c r="J2998" s="226">
        <v>0</v>
      </c>
      <c r="K2998" s="226">
        <v>0</v>
      </c>
      <c r="L2998" s="226">
        <v>0</v>
      </c>
      <c r="M2998" s="226">
        <v>0</v>
      </c>
      <c r="N2998" s="226">
        <v>0</v>
      </c>
      <c r="O2998" s="226">
        <v>0</v>
      </c>
      <c r="P2998" s="226">
        <v>0</v>
      </c>
      <c r="Q2998" s="226">
        <v>0</v>
      </c>
      <c r="R2998" s="226">
        <v>0</v>
      </c>
      <c r="S2998" s="226">
        <v>0</v>
      </c>
      <c r="T2998" s="226">
        <v>0</v>
      </c>
      <c r="U2998" s="226">
        <v>0</v>
      </c>
      <c r="V2998" s="226">
        <v>0</v>
      </c>
      <c r="W2998" s="226">
        <v>0</v>
      </c>
      <c r="X2998" s="226">
        <v>0</v>
      </c>
      <c r="Y2998" s="226">
        <v>0</v>
      </c>
      <c r="Z2998" s="226">
        <v>0</v>
      </c>
      <c r="AA2998" s="226">
        <v>0</v>
      </c>
      <c r="AB2998" s="226">
        <v>0</v>
      </c>
      <c r="AC2998" s="226">
        <v>0</v>
      </c>
      <c r="AD2998" s="226">
        <v>0</v>
      </c>
      <c r="AE2998" s="226">
        <v>0</v>
      </c>
      <c r="AF2998" s="226">
        <v>0</v>
      </c>
      <c r="AG2998" s="226">
        <v>0</v>
      </c>
      <c r="AH2998" s="226">
        <v>0</v>
      </c>
      <c r="AI2998" s="226">
        <v>0</v>
      </c>
      <c r="AJ2998" s="226">
        <v>0</v>
      </c>
    </row>
    <row r="2999" spans="1:36" x14ac:dyDescent="0.25">
      <c r="A2999" s="17"/>
      <c r="B2999" s="226" t="s">
        <v>2225</v>
      </c>
    </row>
    <row r="3000" spans="1:36" x14ac:dyDescent="0.25">
      <c r="A3000" s="17"/>
      <c r="B3000" s="226" t="s">
        <v>342</v>
      </c>
      <c r="D3000" s="226">
        <v>26.355</v>
      </c>
      <c r="E3000" s="226">
        <v>29.021999999999998</v>
      </c>
      <c r="F3000" s="226">
        <v>26.866</v>
      </c>
      <c r="G3000" s="226">
        <v>29.638000000000002</v>
      </c>
      <c r="H3000" s="226">
        <v>31.276</v>
      </c>
      <c r="I3000" s="226">
        <v>32.405000000000001</v>
      </c>
      <c r="J3000" s="226">
        <v>33.357999999999997</v>
      </c>
      <c r="K3000" s="226">
        <v>34.052999999999997</v>
      </c>
      <c r="L3000" s="226">
        <v>34.747999999999998</v>
      </c>
      <c r="M3000" s="226">
        <v>35.393000000000001</v>
      </c>
      <c r="N3000" s="226">
        <v>36.072000000000003</v>
      </c>
      <c r="O3000" s="226">
        <v>36.826999999999998</v>
      </c>
      <c r="P3000" s="226">
        <v>37.593000000000004</v>
      </c>
      <c r="Q3000" s="226">
        <v>38.079000000000001</v>
      </c>
      <c r="R3000" s="226">
        <v>38.814</v>
      </c>
      <c r="S3000" s="226">
        <v>39.747</v>
      </c>
      <c r="T3000" s="226">
        <v>40.720999999999997</v>
      </c>
      <c r="U3000" s="226">
        <v>41.697000000000003</v>
      </c>
      <c r="V3000" s="226">
        <v>42.692999999999998</v>
      </c>
      <c r="W3000" s="226">
        <v>43.722000000000001</v>
      </c>
      <c r="X3000" s="226">
        <v>44.798999999999999</v>
      </c>
      <c r="Y3000" s="226">
        <v>45.896999999999998</v>
      </c>
      <c r="Z3000" s="226">
        <v>46.997</v>
      </c>
      <c r="AA3000" s="226">
        <v>48.134999999999998</v>
      </c>
      <c r="AB3000" s="226">
        <v>49.32</v>
      </c>
      <c r="AC3000" s="226">
        <v>50.539000000000001</v>
      </c>
      <c r="AD3000" s="226">
        <v>51.795000000000002</v>
      </c>
      <c r="AE3000" s="226">
        <v>53.124000000000002</v>
      </c>
      <c r="AF3000" s="226">
        <v>54.466999999999999</v>
      </c>
      <c r="AG3000" s="226">
        <v>55.83</v>
      </c>
      <c r="AH3000" s="226">
        <v>57.231000000000002</v>
      </c>
      <c r="AI3000" s="226">
        <v>58.606999999999999</v>
      </c>
      <c r="AJ3000" s="226">
        <v>60.052999999999997</v>
      </c>
    </row>
    <row r="3001" spans="1:36" x14ac:dyDescent="0.25">
      <c r="A3001" s="17"/>
      <c r="B3001" s="226" t="s">
        <v>2217</v>
      </c>
      <c r="D3001" s="226">
        <v>16.210999999999999</v>
      </c>
      <c r="E3001" s="226">
        <v>16.18</v>
      </c>
      <c r="F3001" s="226">
        <v>15.631</v>
      </c>
      <c r="G3001" s="226">
        <v>16.696999999999999</v>
      </c>
      <c r="H3001" s="226">
        <v>17.550999999999998</v>
      </c>
      <c r="I3001" s="226">
        <v>18.155999999999999</v>
      </c>
      <c r="J3001" s="226">
        <v>18.661000000000001</v>
      </c>
      <c r="K3001" s="226">
        <v>19.023</v>
      </c>
      <c r="L3001" s="226">
        <v>19.388999999999999</v>
      </c>
      <c r="M3001" s="226">
        <v>19.728000000000002</v>
      </c>
      <c r="N3001" s="226">
        <v>20.091999999999999</v>
      </c>
      <c r="O3001" s="226">
        <v>20.503</v>
      </c>
      <c r="P3001" s="226">
        <v>20.925999999999998</v>
      </c>
      <c r="Q3001" s="226">
        <v>21.199000000000002</v>
      </c>
      <c r="R3001" s="226">
        <v>21.620999999999999</v>
      </c>
      <c r="S3001" s="226">
        <v>22.161000000000001</v>
      </c>
      <c r="T3001" s="226">
        <v>22.733000000000001</v>
      </c>
      <c r="U3001" s="226">
        <v>23.31</v>
      </c>
      <c r="V3001" s="226">
        <v>23.901</v>
      </c>
      <c r="W3001" s="226">
        <v>24.510999999999999</v>
      </c>
      <c r="X3001" s="226">
        <v>25.15</v>
      </c>
      <c r="Y3001" s="226">
        <v>25.802</v>
      </c>
      <c r="Z3001" s="226">
        <v>26.460999999999999</v>
      </c>
      <c r="AA3001" s="226">
        <v>27.143000000000001</v>
      </c>
      <c r="AB3001" s="226">
        <v>27.853999999999999</v>
      </c>
      <c r="AC3001" s="226">
        <v>28.585999999999999</v>
      </c>
      <c r="AD3001" s="226">
        <v>29.341000000000001</v>
      </c>
      <c r="AE3001" s="226">
        <v>30.141999999999999</v>
      </c>
      <c r="AF3001" s="226">
        <v>30.952999999999999</v>
      </c>
      <c r="AG3001" s="226">
        <v>31.777999999999999</v>
      </c>
      <c r="AH3001" s="226">
        <v>32.628999999999998</v>
      </c>
      <c r="AI3001" s="226">
        <v>33.468000000000004</v>
      </c>
      <c r="AJ3001" s="226">
        <v>34.350999999999999</v>
      </c>
    </row>
    <row r="3002" spans="1:36" x14ac:dyDescent="0.25">
      <c r="A3002" s="17"/>
      <c r="B3002" s="226" t="s">
        <v>22</v>
      </c>
      <c r="D3002" s="226">
        <v>0</v>
      </c>
      <c r="E3002" s="226">
        <v>0</v>
      </c>
      <c r="F3002" s="226">
        <v>0</v>
      </c>
      <c r="G3002" s="226">
        <v>0</v>
      </c>
      <c r="H3002" s="226">
        <v>0</v>
      </c>
      <c r="I3002" s="226">
        <v>0</v>
      </c>
      <c r="J3002" s="226">
        <v>0</v>
      </c>
      <c r="K3002" s="226">
        <v>0</v>
      </c>
      <c r="L3002" s="226">
        <v>0</v>
      </c>
      <c r="M3002" s="226">
        <v>0</v>
      </c>
      <c r="N3002" s="226">
        <v>0</v>
      </c>
      <c r="O3002" s="226">
        <v>0</v>
      </c>
      <c r="P3002" s="226">
        <v>0</v>
      </c>
      <c r="Q3002" s="226">
        <v>0</v>
      </c>
      <c r="R3002" s="226">
        <v>0</v>
      </c>
      <c r="S3002" s="226">
        <v>0</v>
      </c>
      <c r="T3002" s="226">
        <v>0</v>
      </c>
      <c r="U3002" s="226">
        <v>0</v>
      </c>
      <c r="V3002" s="226">
        <v>0</v>
      </c>
      <c r="W3002" s="226">
        <v>0</v>
      </c>
      <c r="X3002" s="226">
        <v>0</v>
      </c>
      <c r="Y3002" s="226">
        <v>0</v>
      </c>
      <c r="Z3002" s="226">
        <v>0</v>
      </c>
      <c r="AA3002" s="226">
        <v>0</v>
      </c>
      <c r="AB3002" s="226">
        <v>0</v>
      </c>
      <c r="AC3002" s="226">
        <v>0</v>
      </c>
      <c r="AD3002" s="226">
        <v>0</v>
      </c>
      <c r="AE3002" s="226">
        <v>0</v>
      </c>
      <c r="AF3002" s="226">
        <v>0</v>
      </c>
      <c r="AG3002" s="226">
        <v>0</v>
      </c>
      <c r="AH3002" s="226">
        <v>0</v>
      </c>
      <c r="AI3002" s="226">
        <v>0</v>
      </c>
      <c r="AJ3002" s="226">
        <v>0</v>
      </c>
    </row>
    <row r="3003" spans="1:36" x14ac:dyDescent="0.25">
      <c r="A3003" s="17"/>
      <c r="B3003" s="226" t="s">
        <v>2265</v>
      </c>
      <c r="D3003" s="226">
        <v>0</v>
      </c>
      <c r="E3003" s="226">
        <v>0</v>
      </c>
      <c r="F3003" s="226">
        <v>0</v>
      </c>
      <c r="G3003" s="226">
        <v>0</v>
      </c>
      <c r="H3003" s="226">
        <v>0</v>
      </c>
      <c r="I3003" s="226">
        <v>0</v>
      </c>
      <c r="J3003" s="226">
        <v>0</v>
      </c>
      <c r="K3003" s="226">
        <v>0</v>
      </c>
      <c r="L3003" s="226">
        <v>0</v>
      </c>
      <c r="M3003" s="226">
        <v>0</v>
      </c>
      <c r="N3003" s="226">
        <v>0</v>
      </c>
      <c r="O3003" s="226">
        <v>0</v>
      </c>
      <c r="P3003" s="226">
        <v>0</v>
      </c>
      <c r="Q3003" s="226">
        <v>0</v>
      </c>
      <c r="R3003" s="226">
        <v>0</v>
      </c>
      <c r="S3003" s="226">
        <v>0</v>
      </c>
      <c r="T3003" s="226">
        <v>0</v>
      </c>
      <c r="U3003" s="226">
        <v>0</v>
      </c>
      <c r="V3003" s="226">
        <v>0</v>
      </c>
      <c r="W3003" s="226">
        <v>0</v>
      </c>
      <c r="X3003" s="226">
        <v>0</v>
      </c>
      <c r="Y3003" s="226">
        <v>0</v>
      </c>
      <c r="Z3003" s="226">
        <v>0</v>
      </c>
      <c r="AA3003" s="226">
        <v>0</v>
      </c>
      <c r="AB3003" s="226">
        <v>0</v>
      </c>
      <c r="AC3003" s="226">
        <v>0</v>
      </c>
      <c r="AD3003" s="226">
        <v>0</v>
      </c>
      <c r="AE3003" s="226">
        <v>0</v>
      </c>
      <c r="AF3003" s="226">
        <v>0</v>
      </c>
      <c r="AG3003" s="226">
        <v>0</v>
      </c>
      <c r="AH3003" s="226">
        <v>0</v>
      </c>
      <c r="AI3003" s="226">
        <v>0</v>
      </c>
      <c r="AJ3003" s="226">
        <v>0</v>
      </c>
    </row>
    <row r="3004" spans="1:36" x14ac:dyDescent="0.25">
      <c r="A3004" s="17"/>
      <c r="B3004" s="226" t="s">
        <v>2218</v>
      </c>
      <c r="D3004" s="226">
        <v>0</v>
      </c>
      <c r="E3004" s="226">
        <v>0</v>
      </c>
      <c r="F3004" s="226">
        <v>0</v>
      </c>
      <c r="G3004" s="226">
        <v>0</v>
      </c>
      <c r="H3004" s="226">
        <v>0</v>
      </c>
      <c r="I3004" s="226">
        <v>0</v>
      </c>
      <c r="J3004" s="226">
        <v>0</v>
      </c>
      <c r="K3004" s="226">
        <v>0</v>
      </c>
      <c r="L3004" s="226">
        <v>0</v>
      </c>
      <c r="M3004" s="226">
        <v>0</v>
      </c>
      <c r="N3004" s="226">
        <v>0</v>
      </c>
      <c r="O3004" s="226">
        <v>0</v>
      </c>
      <c r="P3004" s="226">
        <v>0</v>
      </c>
      <c r="Q3004" s="226">
        <v>0</v>
      </c>
      <c r="R3004" s="226">
        <v>0</v>
      </c>
      <c r="S3004" s="226">
        <v>0</v>
      </c>
      <c r="T3004" s="226">
        <v>0</v>
      </c>
      <c r="U3004" s="226">
        <v>0</v>
      </c>
      <c r="V3004" s="226">
        <v>0</v>
      </c>
      <c r="W3004" s="226">
        <v>0</v>
      </c>
      <c r="X3004" s="226">
        <v>0</v>
      </c>
      <c r="Y3004" s="226">
        <v>0</v>
      </c>
      <c r="Z3004" s="226">
        <v>0</v>
      </c>
      <c r="AA3004" s="226">
        <v>0</v>
      </c>
      <c r="AB3004" s="226">
        <v>0</v>
      </c>
      <c r="AC3004" s="226">
        <v>0</v>
      </c>
      <c r="AD3004" s="226">
        <v>0</v>
      </c>
      <c r="AE3004" s="226">
        <v>0</v>
      </c>
      <c r="AF3004" s="226">
        <v>0</v>
      </c>
      <c r="AG3004" s="226">
        <v>0</v>
      </c>
      <c r="AH3004" s="226">
        <v>0</v>
      </c>
      <c r="AI3004" s="226">
        <v>0</v>
      </c>
      <c r="AJ3004" s="226">
        <v>0</v>
      </c>
    </row>
    <row r="3005" spans="1:36" x14ac:dyDescent="0.25">
      <c r="A3005" s="17"/>
      <c r="B3005" s="226" t="s">
        <v>2219</v>
      </c>
      <c r="D3005" s="226">
        <v>3.5960000000000001</v>
      </c>
      <c r="E3005" s="226">
        <v>3.5539999999999998</v>
      </c>
      <c r="F3005" s="226">
        <v>3.415</v>
      </c>
      <c r="G3005" s="226">
        <v>3.4660000000000002</v>
      </c>
      <c r="H3005" s="226">
        <v>3.419</v>
      </c>
      <c r="I3005" s="226">
        <v>3.3730000000000002</v>
      </c>
      <c r="J3005" s="226">
        <v>3.331</v>
      </c>
      <c r="K3005" s="226">
        <v>3.2890000000000001</v>
      </c>
      <c r="L3005" s="226">
        <v>3.2490000000000001</v>
      </c>
      <c r="M3005" s="226">
        <v>3.2080000000000002</v>
      </c>
      <c r="N3005" s="226">
        <v>3.1669999999999998</v>
      </c>
      <c r="O3005" s="226">
        <v>3.1269999999999998</v>
      </c>
      <c r="P3005" s="226">
        <v>3.0859999999999999</v>
      </c>
      <c r="Q3005" s="226">
        <v>3.0459999999999998</v>
      </c>
      <c r="R3005" s="226">
        <v>3.0070000000000001</v>
      </c>
      <c r="S3005" s="226">
        <v>2.968</v>
      </c>
      <c r="T3005" s="226">
        <v>2.9289999999999998</v>
      </c>
      <c r="U3005" s="226">
        <v>2.891</v>
      </c>
      <c r="V3005" s="226">
        <v>2.8540000000000001</v>
      </c>
      <c r="W3005" s="226">
        <v>2.8170000000000002</v>
      </c>
      <c r="X3005" s="226">
        <v>2.7810000000000001</v>
      </c>
      <c r="Y3005" s="226">
        <v>2.746</v>
      </c>
      <c r="Z3005" s="226">
        <v>2.7109999999999999</v>
      </c>
      <c r="AA3005" s="226">
        <v>2.6760000000000002</v>
      </c>
      <c r="AB3005" s="226">
        <v>2.6419999999999999</v>
      </c>
      <c r="AC3005" s="226">
        <v>2.609</v>
      </c>
      <c r="AD3005" s="226">
        <v>2.5760000000000001</v>
      </c>
      <c r="AE3005" s="226">
        <v>2.544</v>
      </c>
      <c r="AF3005" s="226">
        <v>2.5129999999999999</v>
      </c>
      <c r="AG3005" s="226">
        <v>2.4820000000000002</v>
      </c>
      <c r="AH3005" s="226">
        <v>2.4510000000000001</v>
      </c>
      <c r="AI3005" s="226">
        <v>2.4209999999999998</v>
      </c>
      <c r="AJ3005" s="226">
        <v>2.3919999999999999</v>
      </c>
    </row>
    <row r="3006" spans="1:36" x14ac:dyDescent="0.25">
      <c r="A3006" s="17"/>
      <c r="B3006" s="226" t="s">
        <v>2221</v>
      </c>
      <c r="D3006" s="226">
        <v>0.55200000000000005</v>
      </c>
      <c r="E3006" s="226">
        <v>0.54500000000000004</v>
      </c>
      <c r="F3006" s="226">
        <v>0.52600000000000002</v>
      </c>
      <c r="G3006" s="226">
        <v>0.53100000000000003</v>
      </c>
      <c r="H3006" s="226">
        <v>0.52300000000000002</v>
      </c>
      <c r="I3006" s="226">
        <v>0.51700000000000002</v>
      </c>
      <c r="J3006" s="226">
        <v>0.51</v>
      </c>
      <c r="K3006" s="226">
        <v>0.504</v>
      </c>
      <c r="L3006" s="226">
        <v>0.498</v>
      </c>
      <c r="M3006" s="226">
        <v>0.49199999999999999</v>
      </c>
      <c r="N3006" s="226">
        <v>0.48499999999999999</v>
      </c>
      <c r="O3006" s="226">
        <v>0.47899999999999998</v>
      </c>
      <c r="P3006" s="226">
        <v>0.47299999999999998</v>
      </c>
      <c r="Q3006" s="226">
        <v>0.46600000000000003</v>
      </c>
      <c r="R3006" s="226">
        <v>0.46</v>
      </c>
      <c r="S3006" s="226">
        <v>0.45300000000000001</v>
      </c>
      <c r="T3006" s="226">
        <v>0.44600000000000001</v>
      </c>
      <c r="U3006" s="226">
        <v>0.439</v>
      </c>
      <c r="V3006" s="226">
        <v>0.433</v>
      </c>
      <c r="W3006" s="226">
        <v>0.42699999999999999</v>
      </c>
      <c r="X3006" s="226">
        <v>0.42</v>
      </c>
      <c r="Y3006" s="226">
        <v>0.41399999999999998</v>
      </c>
      <c r="Z3006" s="226">
        <v>0.40799999999999997</v>
      </c>
      <c r="AA3006" s="226">
        <v>0.40200000000000002</v>
      </c>
      <c r="AB3006" s="226">
        <v>0.39600000000000002</v>
      </c>
      <c r="AC3006" s="226">
        <v>0.39</v>
      </c>
      <c r="AD3006" s="226">
        <v>0.38400000000000001</v>
      </c>
      <c r="AE3006" s="226">
        <v>0.379</v>
      </c>
      <c r="AF3006" s="226">
        <v>0.373</v>
      </c>
      <c r="AG3006" s="226">
        <v>0.36799999999999999</v>
      </c>
      <c r="AH3006" s="226">
        <v>0.36199999999999999</v>
      </c>
      <c r="AI3006" s="226">
        <v>0.35699999999999998</v>
      </c>
      <c r="AJ3006" s="226">
        <v>0.35199999999999998</v>
      </c>
    </row>
    <row r="3007" spans="1:36" x14ac:dyDescent="0.25">
      <c r="A3007" s="17"/>
      <c r="B3007" s="226" t="s">
        <v>2212</v>
      </c>
      <c r="D3007" s="226">
        <v>46.713999999999999</v>
      </c>
      <c r="E3007" s="226">
        <v>49.3</v>
      </c>
      <c r="F3007" s="226">
        <v>46.438000000000002</v>
      </c>
      <c r="G3007" s="226">
        <v>50.332000000000001</v>
      </c>
      <c r="H3007" s="226">
        <v>52.768999999999998</v>
      </c>
      <c r="I3007" s="226">
        <v>54.451000000000001</v>
      </c>
      <c r="J3007" s="226">
        <v>55.86</v>
      </c>
      <c r="K3007" s="226">
        <v>56.869</v>
      </c>
      <c r="L3007" s="226">
        <v>57.883000000000003</v>
      </c>
      <c r="M3007" s="226">
        <v>58.82</v>
      </c>
      <c r="N3007" s="226">
        <v>59.816000000000003</v>
      </c>
      <c r="O3007" s="226">
        <v>60.936</v>
      </c>
      <c r="P3007" s="226">
        <v>62.079000000000001</v>
      </c>
      <c r="Q3007" s="226">
        <v>62.790999999999997</v>
      </c>
      <c r="R3007" s="226">
        <v>63.901000000000003</v>
      </c>
      <c r="S3007" s="226">
        <v>65.328999999999994</v>
      </c>
      <c r="T3007" s="226">
        <v>66.828999999999994</v>
      </c>
      <c r="U3007" s="226">
        <v>68.337999999999994</v>
      </c>
      <c r="V3007" s="226">
        <v>69.88</v>
      </c>
      <c r="W3007" s="226">
        <v>71.475999999999999</v>
      </c>
      <c r="X3007" s="226">
        <v>73.150000000000006</v>
      </c>
      <c r="Y3007" s="226">
        <v>74.858999999999995</v>
      </c>
      <c r="Z3007" s="226">
        <v>76.575999999999993</v>
      </c>
      <c r="AA3007" s="226">
        <v>78.355999999999995</v>
      </c>
      <c r="AB3007" s="226">
        <v>80.212000000000003</v>
      </c>
      <c r="AC3007" s="226">
        <v>82.123999999999995</v>
      </c>
      <c r="AD3007" s="226">
        <v>84.096999999999994</v>
      </c>
      <c r="AE3007" s="226">
        <v>86.188999999999993</v>
      </c>
      <c r="AF3007" s="226">
        <v>88.307000000000002</v>
      </c>
      <c r="AG3007" s="226">
        <v>90.457999999999998</v>
      </c>
      <c r="AH3007" s="226">
        <v>92.674000000000007</v>
      </c>
      <c r="AI3007" s="226">
        <v>94.853999999999999</v>
      </c>
      <c r="AJ3007" s="226">
        <v>97.147999999999996</v>
      </c>
    </row>
    <row r="3008" spans="1:36" x14ac:dyDescent="0.25">
      <c r="A3008" s="17"/>
    </row>
    <row r="3009" spans="1:36" x14ac:dyDescent="0.25">
      <c r="A3009" s="17"/>
      <c r="B3009" s="226" t="s">
        <v>2226</v>
      </c>
    </row>
    <row r="3010" spans="1:36" x14ac:dyDescent="0.25">
      <c r="A3010" s="17"/>
    </row>
    <row r="3011" spans="1:36" x14ac:dyDescent="0.25">
      <c r="A3011" s="17"/>
      <c r="B3011" s="226" t="s">
        <v>2227</v>
      </c>
    </row>
    <row r="3012" spans="1:36" x14ac:dyDescent="0.25">
      <c r="A3012" s="17"/>
      <c r="B3012" s="226" t="s">
        <v>2205</v>
      </c>
      <c r="D3012" s="226">
        <v>6</v>
      </c>
      <c r="E3012" s="226">
        <v>5.9</v>
      </c>
      <c r="F3012" s="226">
        <v>5.7</v>
      </c>
      <c r="G3012" s="226">
        <v>5.7</v>
      </c>
      <c r="H3012" s="226">
        <v>5.7</v>
      </c>
      <c r="I3012" s="226">
        <v>5.6</v>
      </c>
      <c r="J3012" s="226">
        <v>5.6</v>
      </c>
      <c r="K3012" s="226">
        <v>5.5</v>
      </c>
      <c r="L3012" s="226">
        <v>5.4</v>
      </c>
      <c r="M3012" s="226">
        <v>5.4</v>
      </c>
      <c r="N3012" s="226">
        <v>5.3</v>
      </c>
      <c r="O3012" s="226">
        <v>5.2</v>
      </c>
      <c r="P3012" s="226">
        <v>5.2</v>
      </c>
      <c r="Q3012" s="226">
        <v>5.0999999999999996</v>
      </c>
      <c r="R3012" s="226">
        <v>5.0999999999999996</v>
      </c>
      <c r="S3012" s="226">
        <v>5</v>
      </c>
      <c r="T3012" s="226">
        <v>4.9000000000000004</v>
      </c>
      <c r="U3012" s="226">
        <v>4.9000000000000004</v>
      </c>
      <c r="V3012" s="226">
        <v>4.8</v>
      </c>
      <c r="W3012" s="226">
        <v>4.8</v>
      </c>
      <c r="X3012" s="226">
        <v>4.7</v>
      </c>
      <c r="Y3012" s="226">
        <v>4.7</v>
      </c>
      <c r="Z3012" s="226">
        <v>4.5999999999999996</v>
      </c>
      <c r="AA3012" s="226">
        <v>4.5</v>
      </c>
      <c r="AB3012" s="226">
        <v>4.5</v>
      </c>
      <c r="AC3012" s="226">
        <v>4.4000000000000004</v>
      </c>
      <c r="AD3012" s="226">
        <v>4.4000000000000004</v>
      </c>
      <c r="AE3012" s="226">
        <v>4.4000000000000004</v>
      </c>
      <c r="AF3012" s="226">
        <v>4.3</v>
      </c>
      <c r="AG3012" s="226">
        <v>4.3</v>
      </c>
      <c r="AH3012" s="226">
        <v>4.2</v>
      </c>
      <c r="AI3012" s="226">
        <v>4.2</v>
      </c>
      <c r="AJ3012" s="226">
        <v>4.0999999999999996</v>
      </c>
    </row>
    <row r="3013" spans="1:36" x14ac:dyDescent="0.25">
      <c r="A3013" s="17"/>
      <c r="B3013" s="226" t="s">
        <v>2228</v>
      </c>
      <c r="D3013" s="226">
        <v>0</v>
      </c>
      <c r="E3013" s="226">
        <v>0</v>
      </c>
      <c r="F3013" s="226">
        <v>0</v>
      </c>
      <c r="G3013" s="226">
        <v>0</v>
      </c>
      <c r="H3013" s="226">
        <v>0</v>
      </c>
      <c r="I3013" s="226">
        <v>0</v>
      </c>
      <c r="J3013" s="226">
        <v>0</v>
      </c>
      <c r="K3013" s="226">
        <v>0</v>
      </c>
      <c r="L3013" s="226">
        <v>0</v>
      </c>
      <c r="M3013" s="226">
        <v>0</v>
      </c>
      <c r="N3013" s="226">
        <v>0</v>
      </c>
      <c r="O3013" s="226">
        <v>0</v>
      </c>
      <c r="P3013" s="226">
        <v>0</v>
      </c>
      <c r="Q3013" s="226">
        <v>0</v>
      </c>
      <c r="R3013" s="226">
        <v>0</v>
      </c>
      <c r="S3013" s="226">
        <v>0</v>
      </c>
      <c r="T3013" s="226">
        <v>0</v>
      </c>
      <c r="U3013" s="226">
        <v>0</v>
      </c>
      <c r="V3013" s="226">
        <v>0</v>
      </c>
      <c r="W3013" s="226">
        <v>0</v>
      </c>
      <c r="X3013" s="226">
        <v>0</v>
      </c>
      <c r="Y3013" s="226">
        <v>0</v>
      </c>
      <c r="Z3013" s="226">
        <v>0</v>
      </c>
      <c r="AA3013" s="226">
        <v>0</v>
      </c>
      <c r="AB3013" s="226">
        <v>0</v>
      </c>
      <c r="AC3013" s="226">
        <v>0</v>
      </c>
      <c r="AD3013" s="226">
        <v>0</v>
      </c>
      <c r="AE3013" s="226">
        <v>0</v>
      </c>
      <c r="AF3013" s="226">
        <v>0</v>
      </c>
      <c r="AG3013" s="226">
        <v>0</v>
      </c>
      <c r="AH3013" s="226">
        <v>0</v>
      </c>
      <c r="AI3013" s="226">
        <v>0</v>
      </c>
      <c r="AJ3013" s="226">
        <v>0</v>
      </c>
    </row>
    <row r="3014" spans="1:36" x14ac:dyDescent="0.25">
      <c r="A3014" s="17"/>
      <c r="B3014" s="226" t="s">
        <v>307</v>
      </c>
      <c r="D3014" s="226">
        <v>0</v>
      </c>
      <c r="E3014" s="226">
        <v>0</v>
      </c>
      <c r="F3014" s="226">
        <v>0</v>
      </c>
      <c r="G3014" s="226">
        <v>0</v>
      </c>
      <c r="H3014" s="226">
        <v>0</v>
      </c>
      <c r="I3014" s="226">
        <v>0</v>
      </c>
      <c r="J3014" s="226">
        <v>0</v>
      </c>
      <c r="K3014" s="226">
        <v>0</v>
      </c>
      <c r="L3014" s="226">
        <v>0</v>
      </c>
      <c r="M3014" s="226">
        <v>0</v>
      </c>
      <c r="N3014" s="226">
        <v>0</v>
      </c>
      <c r="O3014" s="226">
        <v>0</v>
      </c>
      <c r="P3014" s="226">
        <v>0</v>
      </c>
      <c r="Q3014" s="226">
        <v>0</v>
      </c>
      <c r="R3014" s="226">
        <v>0</v>
      </c>
      <c r="S3014" s="226">
        <v>0</v>
      </c>
      <c r="T3014" s="226">
        <v>0</v>
      </c>
      <c r="U3014" s="226">
        <v>0</v>
      </c>
      <c r="V3014" s="226">
        <v>0</v>
      </c>
      <c r="W3014" s="226">
        <v>0</v>
      </c>
      <c r="X3014" s="226">
        <v>0</v>
      </c>
      <c r="Y3014" s="226">
        <v>0</v>
      </c>
      <c r="Z3014" s="226">
        <v>0</v>
      </c>
      <c r="AA3014" s="226">
        <v>0</v>
      </c>
      <c r="AB3014" s="226">
        <v>0</v>
      </c>
      <c r="AC3014" s="226">
        <v>0</v>
      </c>
      <c r="AD3014" s="226">
        <v>0</v>
      </c>
      <c r="AE3014" s="226">
        <v>0</v>
      </c>
      <c r="AF3014" s="226">
        <v>0</v>
      </c>
      <c r="AG3014" s="226">
        <v>0</v>
      </c>
      <c r="AH3014" s="226">
        <v>0</v>
      </c>
      <c r="AI3014" s="226">
        <v>0</v>
      </c>
      <c r="AJ3014" s="226">
        <v>0</v>
      </c>
    </row>
    <row r="3015" spans="1:36" x14ac:dyDescent="0.25">
      <c r="A3015" s="17"/>
      <c r="B3015" s="226" t="s">
        <v>2207</v>
      </c>
      <c r="D3015" s="226">
        <v>0</v>
      </c>
      <c r="E3015" s="226">
        <v>0</v>
      </c>
      <c r="F3015" s="226">
        <v>0</v>
      </c>
      <c r="G3015" s="226">
        <v>0</v>
      </c>
      <c r="H3015" s="226">
        <v>0</v>
      </c>
      <c r="I3015" s="226">
        <v>0</v>
      </c>
      <c r="J3015" s="226">
        <v>0</v>
      </c>
      <c r="K3015" s="226">
        <v>0</v>
      </c>
      <c r="L3015" s="226">
        <v>0</v>
      </c>
      <c r="M3015" s="226">
        <v>0</v>
      </c>
      <c r="N3015" s="226">
        <v>0</v>
      </c>
      <c r="O3015" s="226">
        <v>0</v>
      </c>
      <c r="P3015" s="226">
        <v>0</v>
      </c>
      <c r="Q3015" s="226">
        <v>0</v>
      </c>
      <c r="R3015" s="226">
        <v>0</v>
      </c>
      <c r="S3015" s="226">
        <v>0</v>
      </c>
      <c r="T3015" s="226">
        <v>0</v>
      </c>
      <c r="U3015" s="226">
        <v>0</v>
      </c>
      <c r="V3015" s="226">
        <v>0</v>
      </c>
      <c r="W3015" s="226">
        <v>0</v>
      </c>
      <c r="X3015" s="226">
        <v>0</v>
      </c>
      <c r="Y3015" s="226">
        <v>0</v>
      </c>
      <c r="Z3015" s="226">
        <v>0</v>
      </c>
      <c r="AA3015" s="226">
        <v>0</v>
      </c>
      <c r="AB3015" s="226">
        <v>0</v>
      </c>
      <c r="AC3015" s="226">
        <v>0</v>
      </c>
      <c r="AD3015" s="226">
        <v>0</v>
      </c>
      <c r="AE3015" s="226">
        <v>0</v>
      </c>
      <c r="AF3015" s="226">
        <v>0</v>
      </c>
      <c r="AG3015" s="226">
        <v>0</v>
      </c>
      <c r="AH3015" s="226">
        <v>0</v>
      </c>
      <c r="AI3015" s="226">
        <v>0</v>
      </c>
      <c r="AJ3015" s="226">
        <v>0</v>
      </c>
    </row>
    <row r="3016" spans="1:36" x14ac:dyDescent="0.25">
      <c r="A3016" s="17"/>
      <c r="B3016" s="226" t="s">
        <v>2208</v>
      </c>
      <c r="D3016" s="226">
        <v>0</v>
      </c>
      <c r="E3016" s="226">
        <v>0</v>
      </c>
      <c r="F3016" s="226">
        <v>0</v>
      </c>
      <c r="G3016" s="226">
        <v>0</v>
      </c>
      <c r="H3016" s="226">
        <v>0</v>
      </c>
      <c r="I3016" s="226">
        <v>0</v>
      </c>
      <c r="J3016" s="226">
        <v>0</v>
      </c>
      <c r="K3016" s="226">
        <v>0</v>
      </c>
      <c r="L3016" s="226">
        <v>0</v>
      </c>
      <c r="M3016" s="226">
        <v>0</v>
      </c>
      <c r="N3016" s="226">
        <v>0</v>
      </c>
      <c r="O3016" s="226">
        <v>0</v>
      </c>
      <c r="P3016" s="226">
        <v>0</v>
      </c>
      <c r="Q3016" s="226">
        <v>0</v>
      </c>
      <c r="R3016" s="226">
        <v>0</v>
      </c>
      <c r="S3016" s="226">
        <v>0</v>
      </c>
      <c r="T3016" s="226">
        <v>0</v>
      </c>
      <c r="U3016" s="226">
        <v>0</v>
      </c>
      <c r="V3016" s="226">
        <v>0</v>
      </c>
      <c r="W3016" s="226">
        <v>0</v>
      </c>
      <c r="X3016" s="226">
        <v>0</v>
      </c>
      <c r="Y3016" s="226">
        <v>0</v>
      </c>
      <c r="Z3016" s="226">
        <v>0</v>
      </c>
      <c r="AA3016" s="226">
        <v>0</v>
      </c>
      <c r="AB3016" s="226">
        <v>0</v>
      </c>
      <c r="AC3016" s="226">
        <v>0</v>
      </c>
      <c r="AD3016" s="226">
        <v>0</v>
      </c>
      <c r="AE3016" s="226">
        <v>0</v>
      </c>
      <c r="AF3016" s="226">
        <v>0</v>
      </c>
      <c r="AG3016" s="226">
        <v>0</v>
      </c>
      <c r="AH3016" s="226">
        <v>0</v>
      </c>
      <c r="AI3016" s="226">
        <v>0</v>
      </c>
      <c r="AJ3016" s="226">
        <v>0</v>
      </c>
    </row>
    <row r="3017" spans="1:36" x14ac:dyDescent="0.25">
      <c r="A3017" s="17"/>
      <c r="B3017" s="226" t="s">
        <v>156</v>
      </c>
      <c r="D3017" s="226">
        <v>0</v>
      </c>
      <c r="E3017" s="226">
        <v>0</v>
      </c>
      <c r="F3017" s="226">
        <v>0</v>
      </c>
      <c r="G3017" s="226">
        <v>0</v>
      </c>
      <c r="H3017" s="226">
        <v>0</v>
      </c>
      <c r="I3017" s="226">
        <v>0</v>
      </c>
      <c r="J3017" s="226">
        <v>0</v>
      </c>
      <c r="K3017" s="226">
        <v>0</v>
      </c>
      <c r="L3017" s="226">
        <v>0</v>
      </c>
      <c r="M3017" s="226">
        <v>0</v>
      </c>
      <c r="N3017" s="226">
        <v>0</v>
      </c>
      <c r="O3017" s="226">
        <v>0</v>
      </c>
      <c r="P3017" s="226">
        <v>0</v>
      </c>
      <c r="Q3017" s="226">
        <v>0</v>
      </c>
      <c r="R3017" s="226">
        <v>0</v>
      </c>
      <c r="S3017" s="226">
        <v>0</v>
      </c>
      <c r="T3017" s="226">
        <v>0</v>
      </c>
      <c r="U3017" s="226">
        <v>0</v>
      </c>
      <c r="V3017" s="226">
        <v>0</v>
      </c>
      <c r="W3017" s="226">
        <v>0</v>
      </c>
      <c r="X3017" s="226">
        <v>0</v>
      </c>
      <c r="Y3017" s="226">
        <v>0</v>
      </c>
      <c r="Z3017" s="226">
        <v>0</v>
      </c>
      <c r="AA3017" s="226">
        <v>0</v>
      </c>
      <c r="AB3017" s="226">
        <v>0</v>
      </c>
      <c r="AC3017" s="226">
        <v>0</v>
      </c>
      <c r="AD3017" s="226">
        <v>0</v>
      </c>
      <c r="AE3017" s="226">
        <v>0</v>
      </c>
      <c r="AF3017" s="226">
        <v>0</v>
      </c>
      <c r="AG3017" s="226">
        <v>0</v>
      </c>
      <c r="AH3017" s="226">
        <v>0</v>
      </c>
      <c r="AI3017" s="226">
        <v>0</v>
      </c>
      <c r="AJ3017" s="226">
        <v>0</v>
      </c>
    </row>
    <row r="3018" spans="1:36" x14ac:dyDescent="0.25">
      <c r="A3018" s="17"/>
      <c r="B3018" s="226" t="s">
        <v>152</v>
      </c>
      <c r="D3018" s="226">
        <v>0</v>
      </c>
      <c r="E3018" s="226">
        <v>0</v>
      </c>
      <c r="F3018" s="226">
        <v>0</v>
      </c>
      <c r="G3018" s="226">
        <v>0</v>
      </c>
      <c r="H3018" s="226">
        <v>0</v>
      </c>
      <c r="I3018" s="226">
        <v>0</v>
      </c>
      <c r="J3018" s="226">
        <v>0</v>
      </c>
      <c r="K3018" s="226">
        <v>0</v>
      </c>
      <c r="L3018" s="226">
        <v>0</v>
      </c>
      <c r="M3018" s="226">
        <v>0</v>
      </c>
      <c r="N3018" s="226">
        <v>0</v>
      </c>
      <c r="O3018" s="226">
        <v>0</v>
      </c>
      <c r="P3018" s="226">
        <v>0</v>
      </c>
      <c r="Q3018" s="226">
        <v>0</v>
      </c>
      <c r="R3018" s="226">
        <v>0</v>
      </c>
      <c r="S3018" s="226">
        <v>0</v>
      </c>
      <c r="T3018" s="226">
        <v>0</v>
      </c>
      <c r="U3018" s="226">
        <v>0</v>
      </c>
      <c r="V3018" s="226">
        <v>0</v>
      </c>
      <c r="W3018" s="226">
        <v>0</v>
      </c>
      <c r="X3018" s="226">
        <v>0</v>
      </c>
      <c r="Y3018" s="226">
        <v>0</v>
      </c>
      <c r="Z3018" s="226">
        <v>0</v>
      </c>
      <c r="AA3018" s="226">
        <v>0</v>
      </c>
      <c r="AB3018" s="226">
        <v>0</v>
      </c>
      <c r="AC3018" s="226">
        <v>0</v>
      </c>
      <c r="AD3018" s="226">
        <v>0</v>
      </c>
      <c r="AE3018" s="226">
        <v>0</v>
      </c>
      <c r="AF3018" s="226">
        <v>0</v>
      </c>
      <c r="AG3018" s="226">
        <v>0</v>
      </c>
      <c r="AH3018" s="226">
        <v>0</v>
      </c>
      <c r="AI3018" s="226">
        <v>0</v>
      </c>
      <c r="AJ3018" s="226">
        <v>0</v>
      </c>
    </row>
    <row r="3019" spans="1:36" x14ac:dyDescent="0.25">
      <c r="A3019" s="17"/>
      <c r="B3019" s="226" t="s">
        <v>2212</v>
      </c>
      <c r="D3019" s="226">
        <v>6</v>
      </c>
      <c r="E3019" s="226">
        <v>5.9</v>
      </c>
      <c r="F3019" s="226">
        <v>5.7</v>
      </c>
      <c r="G3019" s="226">
        <v>5.7</v>
      </c>
      <c r="H3019" s="226">
        <v>5.7</v>
      </c>
      <c r="I3019" s="226">
        <v>5.6</v>
      </c>
      <c r="J3019" s="226">
        <v>5.6</v>
      </c>
      <c r="K3019" s="226">
        <v>5.5</v>
      </c>
      <c r="L3019" s="226">
        <v>5.4</v>
      </c>
      <c r="M3019" s="226">
        <v>5.4</v>
      </c>
      <c r="N3019" s="226">
        <v>5.3</v>
      </c>
      <c r="O3019" s="226">
        <v>5.2</v>
      </c>
      <c r="P3019" s="226">
        <v>5.2</v>
      </c>
      <c r="Q3019" s="226">
        <v>5.0999999999999996</v>
      </c>
      <c r="R3019" s="226">
        <v>5.0999999999999996</v>
      </c>
      <c r="S3019" s="226">
        <v>5</v>
      </c>
      <c r="T3019" s="226">
        <v>4.9000000000000004</v>
      </c>
      <c r="U3019" s="226">
        <v>4.9000000000000004</v>
      </c>
      <c r="V3019" s="226">
        <v>4.8</v>
      </c>
      <c r="W3019" s="226">
        <v>4.8</v>
      </c>
      <c r="X3019" s="226">
        <v>4.7</v>
      </c>
      <c r="Y3019" s="226">
        <v>4.7</v>
      </c>
      <c r="Z3019" s="226">
        <v>4.5999999999999996</v>
      </c>
      <c r="AA3019" s="226">
        <v>4.5</v>
      </c>
      <c r="AB3019" s="226">
        <v>4.5</v>
      </c>
      <c r="AC3019" s="226">
        <v>4.4000000000000004</v>
      </c>
      <c r="AD3019" s="226">
        <v>4.4000000000000004</v>
      </c>
      <c r="AE3019" s="226">
        <v>4.4000000000000004</v>
      </c>
      <c r="AF3019" s="226">
        <v>4.3</v>
      </c>
      <c r="AG3019" s="226">
        <v>4.3</v>
      </c>
      <c r="AH3019" s="226">
        <v>4.2</v>
      </c>
      <c r="AI3019" s="226">
        <v>4.2</v>
      </c>
      <c r="AJ3019" s="226">
        <v>4.0999999999999996</v>
      </c>
    </row>
    <row r="3020" spans="1:36" x14ac:dyDescent="0.25">
      <c r="A3020" s="17"/>
    </row>
    <row r="3021" spans="1:36" x14ac:dyDescent="0.25">
      <c r="A3021" s="17"/>
    </row>
    <row r="3022" spans="1:36" x14ac:dyDescent="0.25">
      <c r="A3022" s="17"/>
      <c r="B3022" s="226" t="s">
        <v>2229</v>
      </c>
    </row>
    <row r="3023" spans="1:36" x14ac:dyDescent="0.25">
      <c r="A3023" s="17"/>
      <c r="B3023" s="226" t="s">
        <v>238</v>
      </c>
      <c r="D3023" s="226">
        <v>1.5</v>
      </c>
      <c r="E3023" s="226">
        <v>1.5</v>
      </c>
      <c r="F3023" s="226">
        <v>1.4</v>
      </c>
      <c r="G3023" s="226">
        <v>1.5</v>
      </c>
      <c r="H3023" s="226">
        <v>1.5</v>
      </c>
      <c r="I3023" s="226">
        <v>1.4</v>
      </c>
      <c r="J3023" s="226">
        <v>1.4</v>
      </c>
      <c r="K3023" s="226">
        <v>1.4</v>
      </c>
      <c r="L3023" s="226">
        <v>1.4</v>
      </c>
      <c r="M3023" s="226">
        <v>1.4</v>
      </c>
      <c r="N3023" s="226">
        <v>1.4</v>
      </c>
      <c r="O3023" s="226">
        <v>1.3</v>
      </c>
      <c r="P3023" s="226">
        <v>1.3</v>
      </c>
      <c r="Q3023" s="226">
        <v>1.3</v>
      </c>
      <c r="R3023" s="226">
        <v>1.3</v>
      </c>
      <c r="S3023" s="226">
        <v>1.3</v>
      </c>
      <c r="T3023" s="226">
        <v>1.3</v>
      </c>
      <c r="U3023" s="226">
        <v>1.2</v>
      </c>
      <c r="V3023" s="226">
        <v>1.2</v>
      </c>
      <c r="W3023" s="226">
        <v>1.2</v>
      </c>
      <c r="X3023" s="226">
        <v>1.2</v>
      </c>
      <c r="Y3023" s="226">
        <v>1.2</v>
      </c>
      <c r="Z3023" s="226">
        <v>1.2</v>
      </c>
      <c r="AA3023" s="226">
        <v>1.2</v>
      </c>
      <c r="AB3023" s="226">
        <v>1.1000000000000001</v>
      </c>
      <c r="AC3023" s="226">
        <v>1.1000000000000001</v>
      </c>
      <c r="AD3023" s="226">
        <v>1.1000000000000001</v>
      </c>
      <c r="AE3023" s="226">
        <v>1.1000000000000001</v>
      </c>
      <c r="AF3023" s="226">
        <v>1.1000000000000001</v>
      </c>
      <c r="AG3023" s="226">
        <v>1.1000000000000001</v>
      </c>
      <c r="AH3023" s="226">
        <v>1.1000000000000001</v>
      </c>
      <c r="AI3023" s="226">
        <v>1.1000000000000001</v>
      </c>
      <c r="AJ3023" s="226">
        <v>1.1000000000000001</v>
      </c>
    </row>
    <row r="3024" spans="1:36" x14ac:dyDescent="0.25">
      <c r="A3024" s="17"/>
      <c r="B3024" s="226" t="s">
        <v>239</v>
      </c>
      <c r="D3024" s="226">
        <v>0</v>
      </c>
      <c r="E3024" s="226">
        <v>0</v>
      </c>
      <c r="F3024" s="226">
        <v>0</v>
      </c>
      <c r="G3024" s="226">
        <v>0</v>
      </c>
      <c r="H3024" s="226">
        <v>0</v>
      </c>
      <c r="I3024" s="226">
        <v>0</v>
      </c>
      <c r="J3024" s="226">
        <v>0</v>
      </c>
      <c r="K3024" s="226">
        <v>0</v>
      </c>
      <c r="L3024" s="226">
        <v>0</v>
      </c>
      <c r="M3024" s="226">
        <v>0</v>
      </c>
      <c r="N3024" s="226">
        <v>0</v>
      </c>
      <c r="O3024" s="226">
        <v>0</v>
      </c>
      <c r="P3024" s="226">
        <v>0</v>
      </c>
      <c r="Q3024" s="226">
        <v>0</v>
      </c>
      <c r="R3024" s="226">
        <v>0</v>
      </c>
      <c r="S3024" s="226">
        <v>0</v>
      </c>
      <c r="T3024" s="226">
        <v>0</v>
      </c>
      <c r="U3024" s="226">
        <v>0</v>
      </c>
      <c r="V3024" s="226">
        <v>0</v>
      </c>
      <c r="W3024" s="226">
        <v>0</v>
      </c>
      <c r="X3024" s="226">
        <v>0</v>
      </c>
      <c r="Y3024" s="226">
        <v>0</v>
      </c>
      <c r="Z3024" s="226">
        <v>0</v>
      </c>
      <c r="AA3024" s="226">
        <v>0</v>
      </c>
      <c r="AB3024" s="226">
        <v>0</v>
      </c>
      <c r="AC3024" s="226">
        <v>0</v>
      </c>
      <c r="AD3024" s="226">
        <v>0</v>
      </c>
      <c r="AE3024" s="226">
        <v>0</v>
      </c>
      <c r="AF3024" s="226">
        <v>0</v>
      </c>
      <c r="AG3024" s="226">
        <v>0</v>
      </c>
      <c r="AH3024" s="226">
        <v>0</v>
      </c>
      <c r="AI3024" s="226">
        <v>0</v>
      </c>
      <c r="AJ3024" s="226">
        <v>0</v>
      </c>
    </row>
    <row r="3025" spans="1:36" x14ac:dyDescent="0.25">
      <c r="A3025" s="17"/>
      <c r="B3025" s="226" t="s">
        <v>158</v>
      </c>
      <c r="D3025" s="226">
        <v>0</v>
      </c>
      <c r="E3025" s="226">
        <v>0</v>
      </c>
      <c r="F3025" s="226">
        <v>0</v>
      </c>
      <c r="G3025" s="226">
        <v>0</v>
      </c>
      <c r="H3025" s="226">
        <v>0</v>
      </c>
      <c r="I3025" s="226">
        <v>0</v>
      </c>
      <c r="J3025" s="226">
        <v>0</v>
      </c>
      <c r="K3025" s="226">
        <v>0</v>
      </c>
      <c r="L3025" s="226">
        <v>0</v>
      </c>
      <c r="M3025" s="226">
        <v>0</v>
      </c>
      <c r="N3025" s="226">
        <v>0</v>
      </c>
      <c r="O3025" s="226">
        <v>0</v>
      </c>
      <c r="P3025" s="226">
        <v>0</v>
      </c>
      <c r="Q3025" s="226">
        <v>0</v>
      </c>
      <c r="R3025" s="226">
        <v>0</v>
      </c>
      <c r="S3025" s="226">
        <v>0</v>
      </c>
      <c r="T3025" s="226">
        <v>0</v>
      </c>
      <c r="U3025" s="226">
        <v>0</v>
      </c>
      <c r="V3025" s="226">
        <v>0</v>
      </c>
      <c r="W3025" s="226">
        <v>0</v>
      </c>
      <c r="X3025" s="226">
        <v>0</v>
      </c>
      <c r="Y3025" s="226">
        <v>0</v>
      </c>
      <c r="Z3025" s="226">
        <v>0</v>
      </c>
      <c r="AA3025" s="226">
        <v>0</v>
      </c>
      <c r="AB3025" s="226">
        <v>0</v>
      </c>
      <c r="AC3025" s="226">
        <v>0</v>
      </c>
      <c r="AD3025" s="226">
        <v>0</v>
      </c>
      <c r="AE3025" s="226">
        <v>0</v>
      </c>
      <c r="AF3025" s="226">
        <v>0</v>
      </c>
      <c r="AG3025" s="226">
        <v>0</v>
      </c>
      <c r="AH3025" s="226">
        <v>0</v>
      </c>
      <c r="AI3025" s="226">
        <v>0</v>
      </c>
      <c r="AJ3025" s="226">
        <v>0</v>
      </c>
    </row>
    <row r="3026" spans="1:36" x14ac:dyDescent="0.25">
      <c r="A3026" s="17"/>
      <c r="B3026" s="226" t="s">
        <v>2230</v>
      </c>
      <c r="D3026" s="226">
        <v>0</v>
      </c>
      <c r="E3026" s="226">
        <v>0</v>
      </c>
      <c r="F3026" s="226">
        <v>0</v>
      </c>
      <c r="G3026" s="226">
        <v>0</v>
      </c>
      <c r="H3026" s="226">
        <v>0</v>
      </c>
      <c r="I3026" s="226">
        <v>0</v>
      </c>
      <c r="J3026" s="226">
        <v>0</v>
      </c>
      <c r="K3026" s="226">
        <v>0</v>
      </c>
      <c r="L3026" s="226">
        <v>0</v>
      </c>
      <c r="M3026" s="226">
        <v>0</v>
      </c>
      <c r="N3026" s="226">
        <v>0</v>
      </c>
      <c r="O3026" s="226">
        <v>0</v>
      </c>
      <c r="P3026" s="226">
        <v>0</v>
      </c>
      <c r="Q3026" s="226">
        <v>0</v>
      </c>
      <c r="R3026" s="226">
        <v>0</v>
      </c>
      <c r="S3026" s="226">
        <v>0</v>
      </c>
      <c r="T3026" s="226">
        <v>0</v>
      </c>
      <c r="U3026" s="226">
        <v>0</v>
      </c>
      <c r="V3026" s="226">
        <v>0</v>
      </c>
      <c r="W3026" s="226">
        <v>0</v>
      </c>
      <c r="X3026" s="226">
        <v>0</v>
      </c>
      <c r="Y3026" s="226">
        <v>0</v>
      </c>
      <c r="Z3026" s="226">
        <v>0</v>
      </c>
      <c r="AA3026" s="226">
        <v>0</v>
      </c>
      <c r="AB3026" s="226">
        <v>0</v>
      </c>
      <c r="AC3026" s="226">
        <v>0</v>
      </c>
      <c r="AD3026" s="226">
        <v>0</v>
      </c>
      <c r="AE3026" s="226">
        <v>0</v>
      </c>
      <c r="AF3026" s="226">
        <v>0</v>
      </c>
      <c r="AG3026" s="226">
        <v>0</v>
      </c>
      <c r="AH3026" s="226">
        <v>0</v>
      </c>
      <c r="AI3026" s="226">
        <v>0</v>
      </c>
      <c r="AJ3026" s="226">
        <v>0</v>
      </c>
    </row>
    <row r="3027" spans="1:36" x14ac:dyDescent="0.25">
      <c r="A3027" s="17"/>
      <c r="B3027" s="226" t="s">
        <v>2231</v>
      </c>
      <c r="D3027" s="226">
        <v>0</v>
      </c>
      <c r="E3027" s="226">
        <v>0</v>
      </c>
      <c r="F3027" s="226">
        <v>0</v>
      </c>
      <c r="G3027" s="226">
        <v>0</v>
      </c>
      <c r="H3027" s="226">
        <v>0</v>
      </c>
      <c r="I3027" s="226">
        <v>0</v>
      </c>
      <c r="J3027" s="226">
        <v>0</v>
      </c>
      <c r="K3027" s="226">
        <v>0</v>
      </c>
      <c r="L3027" s="226">
        <v>0</v>
      </c>
      <c r="M3027" s="226">
        <v>0</v>
      </c>
      <c r="N3027" s="226">
        <v>0</v>
      </c>
      <c r="O3027" s="226">
        <v>0</v>
      </c>
      <c r="P3027" s="226">
        <v>0</v>
      </c>
      <c r="Q3027" s="226">
        <v>0</v>
      </c>
      <c r="R3027" s="226">
        <v>0</v>
      </c>
      <c r="S3027" s="226">
        <v>0</v>
      </c>
      <c r="T3027" s="226">
        <v>0</v>
      </c>
      <c r="U3027" s="226">
        <v>0</v>
      </c>
      <c r="V3027" s="226">
        <v>0</v>
      </c>
      <c r="W3027" s="226">
        <v>0</v>
      </c>
      <c r="X3027" s="226">
        <v>0</v>
      </c>
      <c r="Y3027" s="226">
        <v>0</v>
      </c>
      <c r="Z3027" s="226">
        <v>0</v>
      </c>
      <c r="AA3027" s="226">
        <v>0</v>
      </c>
      <c r="AB3027" s="226">
        <v>0</v>
      </c>
      <c r="AC3027" s="226">
        <v>0</v>
      </c>
      <c r="AD3027" s="226">
        <v>0</v>
      </c>
      <c r="AE3027" s="226">
        <v>0</v>
      </c>
      <c r="AF3027" s="226">
        <v>0</v>
      </c>
      <c r="AG3027" s="226">
        <v>0</v>
      </c>
      <c r="AH3027" s="226">
        <v>0</v>
      </c>
      <c r="AI3027" s="226">
        <v>0</v>
      </c>
      <c r="AJ3027" s="226">
        <v>0</v>
      </c>
    </row>
    <row r="3028" spans="1:36" x14ac:dyDescent="0.25">
      <c r="A3028" s="17"/>
      <c r="B3028" s="226" t="s">
        <v>156</v>
      </c>
      <c r="D3028" s="226">
        <v>0</v>
      </c>
      <c r="E3028" s="226">
        <v>0</v>
      </c>
      <c r="F3028" s="226">
        <v>0</v>
      </c>
      <c r="G3028" s="226">
        <v>0</v>
      </c>
      <c r="H3028" s="226">
        <v>0</v>
      </c>
      <c r="I3028" s="226">
        <v>0</v>
      </c>
      <c r="J3028" s="226">
        <v>0</v>
      </c>
      <c r="K3028" s="226">
        <v>0</v>
      </c>
      <c r="L3028" s="226">
        <v>0</v>
      </c>
      <c r="M3028" s="226">
        <v>0</v>
      </c>
      <c r="N3028" s="226">
        <v>0</v>
      </c>
      <c r="O3028" s="226">
        <v>0</v>
      </c>
      <c r="P3028" s="226">
        <v>0</v>
      </c>
      <c r="Q3028" s="226">
        <v>0</v>
      </c>
      <c r="R3028" s="226">
        <v>0</v>
      </c>
      <c r="S3028" s="226">
        <v>0</v>
      </c>
      <c r="T3028" s="226">
        <v>0</v>
      </c>
      <c r="U3028" s="226">
        <v>0</v>
      </c>
      <c r="V3028" s="226">
        <v>0</v>
      </c>
      <c r="W3028" s="226">
        <v>0</v>
      </c>
      <c r="X3028" s="226">
        <v>0</v>
      </c>
      <c r="Y3028" s="226">
        <v>0</v>
      </c>
      <c r="Z3028" s="226">
        <v>0</v>
      </c>
      <c r="AA3028" s="226">
        <v>0</v>
      </c>
      <c r="AB3028" s="226">
        <v>0</v>
      </c>
      <c r="AC3028" s="226">
        <v>0</v>
      </c>
      <c r="AD3028" s="226">
        <v>0</v>
      </c>
      <c r="AE3028" s="226">
        <v>0</v>
      </c>
      <c r="AF3028" s="226">
        <v>0</v>
      </c>
      <c r="AG3028" s="226">
        <v>0</v>
      </c>
      <c r="AH3028" s="226">
        <v>0</v>
      </c>
      <c r="AI3028" s="226">
        <v>0</v>
      </c>
      <c r="AJ3028" s="226">
        <v>0</v>
      </c>
    </row>
    <row r="3029" spans="1:36" x14ac:dyDescent="0.25">
      <c r="A3029" s="17"/>
      <c r="B3029" s="226" t="s">
        <v>2232</v>
      </c>
      <c r="D3029" s="226">
        <v>0</v>
      </c>
      <c r="E3029" s="226">
        <v>0</v>
      </c>
      <c r="F3029" s="226">
        <v>0</v>
      </c>
      <c r="G3029" s="226">
        <v>0</v>
      </c>
      <c r="H3029" s="226">
        <v>0</v>
      </c>
      <c r="I3029" s="226">
        <v>0</v>
      </c>
      <c r="J3029" s="226">
        <v>0</v>
      </c>
      <c r="K3029" s="226">
        <v>0</v>
      </c>
      <c r="L3029" s="226">
        <v>0</v>
      </c>
      <c r="M3029" s="226">
        <v>0</v>
      </c>
      <c r="N3029" s="226">
        <v>0</v>
      </c>
      <c r="O3029" s="226">
        <v>0</v>
      </c>
      <c r="P3029" s="226">
        <v>0</v>
      </c>
      <c r="Q3029" s="226">
        <v>0</v>
      </c>
      <c r="R3029" s="226">
        <v>0</v>
      </c>
      <c r="S3029" s="226">
        <v>0</v>
      </c>
      <c r="T3029" s="226">
        <v>0</v>
      </c>
      <c r="U3029" s="226">
        <v>0</v>
      </c>
      <c r="V3029" s="226">
        <v>0</v>
      </c>
      <c r="W3029" s="226">
        <v>0</v>
      </c>
      <c r="X3029" s="226">
        <v>0</v>
      </c>
      <c r="Y3029" s="226">
        <v>0</v>
      </c>
      <c r="Z3029" s="226">
        <v>0</v>
      </c>
      <c r="AA3029" s="226">
        <v>0</v>
      </c>
      <c r="AB3029" s="226">
        <v>0</v>
      </c>
      <c r="AC3029" s="226">
        <v>0</v>
      </c>
      <c r="AD3029" s="226">
        <v>0</v>
      </c>
      <c r="AE3029" s="226">
        <v>0</v>
      </c>
      <c r="AF3029" s="226">
        <v>0</v>
      </c>
      <c r="AG3029" s="226">
        <v>0</v>
      </c>
      <c r="AH3029" s="226">
        <v>0</v>
      </c>
      <c r="AI3029" s="226">
        <v>0</v>
      </c>
      <c r="AJ3029" s="226">
        <v>0</v>
      </c>
    </row>
    <row r="3030" spans="1:36" x14ac:dyDescent="0.25">
      <c r="A3030" s="17"/>
      <c r="B3030" s="226" t="s">
        <v>2233</v>
      </c>
      <c r="D3030" s="226">
        <v>0</v>
      </c>
      <c r="E3030" s="226">
        <v>0</v>
      </c>
      <c r="F3030" s="226">
        <v>0</v>
      </c>
      <c r="G3030" s="226">
        <v>0</v>
      </c>
      <c r="H3030" s="226">
        <v>0</v>
      </c>
      <c r="I3030" s="226">
        <v>0</v>
      </c>
      <c r="J3030" s="226">
        <v>0</v>
      </c>
      <c r="K3030" s="226">
        <v>0</v>
      </c>
      <c r="L3030" s="226">
        <v>0</v>
      </c>
      <c r="M3030" s="226">
        <v>0</v>
      </c>
      <c r="N3030" s="226">
        <v>0</v>
      </c>
      <c r="O3030" s="226">
        <v>0</v>
      </c>
      <c r="P3030" s="226">
        <v>0</v>
      </c>
      <c r="Q3030" s="226">
        <v>0</v>
      </c>
      <c r="R3030" s="226">
        <v>0</v>
      </c>
      <c r="S3030" s="226">
        <v>0</v>
      </c>
      <c r="T3030" s="226">
        <v>0</v>
      </c>
      <c r="U3030" s="226">
        <v>0</v>
      </c>
      <c r="V3030" s="226">
        <v>0</v>
      </c>
      <c r="W3030" s="226">
        <v>0</v>
      </c>
      <c r="X3030" s="226">
        <v>0</v>
      </c>
      <c r="Y3030" s="226">
        <v>0</v>
      </c>
      <c r="Z3030" s="226">
        <v>0</v>
      </c>
      <c r="AA3030" s="226">
        <v>0</v>
      </c>
      <c r="AB3030" s="226">
        <v>0</v>
      </c>
      <c r="AC3030" s="226">
        <v>0</v>
      </c>
      <c r="AD3030" s="226">
        <v>0</v>
      </c>
      <c r="AE3030" s="226">
        <v>0</v>
      </c>
      <c r="AF3030" s="226">
        <v>0</v>
      </c>
      <c r="AG3030" s="226">
        <v>0</v>
      </c>
      <c r="AH3030" s="226">
        <v>0</v>
      </c>
      <c r="AI3030" s="226">
        <v>0</v>
      </c>
      <c r="AJ3030" s="226">
        <v>0</v>
      </c>
    </row>
    <row r="3031" spans="1:36" x14ac:dyDescent="0.25">
      <c r="A3031" s="17"/>
      <c r="B3031" s="226" t="s">
        <v>2234</v>
      </c>
      <c r="D3031" s="226">
        <v>0</v>
      </c>
      <c r="E3031" s="226">
        <v>0</v>
      </c>
      <c r="F3031" s="226">
        <v>0</v>
      </c>
      <c r="G3031" s="226">
        <v>0</v>
      </c>
      <c r="H3031" s="226">
        <v>0</v>
      </c>
      <c r="I3031" s="226">
        <v>0</v>
      </c>
      <c r="J3031" s="226">
        <v>0</v>
      </c>
      <c r="K3031" s="226">
        <v>0</v>
      </c>
      <c r="L3031" s="226">
        <v>0</v>
      </c>
      <c r="M3031" s="226">
        <v>0</v>
      </c>
      <c r="N3031" s="226">
        <v>0</v>
      </c>
      <c r="O3031" s="226">
        <v>0</v>
      </c>
      <c r="P3031" s="226">
        <v>0</v>
      </c>
      <c r="Q3031" s="226">
        <v>0</v>
      </c>
      <c r="R3031" s="226">
        <v>0</v>
      </c>
      <c r="S3031" s="226">
        <v>0</v>
      </c>
      <c r="T3031" s="226">
        <v>0</v>
      </c>
      <c r="U3031" s="226">
        <v>0</v>
      </c>
      <c r="V3031" s="226">
        <v>0</v>
      </c>
      <c r="W3031" s="226">
        <v>0</v>
      </c>
      <c r="X3031" s="226">
        <v>0</v>
      </c>
      <c r="Y3031" s="226">
        <v>0</v>
      </c>
      <c r="Z3031" s="226">
        <v>0</v>
      </c>
      <c r="AA3031" s="226">
        <v>0</v>
      </c>
      <c r="AB3031" s="226">
        <v>0</v>
      </c>
      <c r="AC3031" s="226">
        <v>0</v>
      </c>
      <c r="AD3031" s="226">
        <v>0</v>
      </c>
      <c r="AE3031" s="226">
        <v>0</v>
      </c>
      <c r="AF3031" s="226">
        <v>0</v>
      </c>
      <c r="AG3031" s="226">
        <v>0</v>
      </c>
      <c r="AH3031" s="226">
        <v>0</v>
      </c>
      <c r="AI3031" s="226">
        <v>0</v>
      </c>
      <c r="AJ3031" s="226">
        <v>0</v>
      </c>
    </row>
    <row r="3032" spans="1:36" x14ac:dyDescent="0.25">
      <c r="A3032" s="17"/>
      <c r="B3032" s="226" t="s">
        <v>2235</v>
      </c>
    </row>
    <row r="3033" spans="1:36" x14ac:dyDescent="0.25">
      <c r="A3033" s="17"/>
      <c r="B3033" s="226" t="s">
        <v>238</v>
      </c>
      <c r="D3033" s="226">
        <v>4.5999999999999996</v>
      </c>
      <c r="E3033" s="226">
        <v>4.5</v>
      </c>
      <c r="F3033" s="226">
        <v>4.3</v>
      </c>
      <c r="G3033" s="226">
        <v>4.4000000000000004</v>
      </c>
      <c r="H3033" s="226">
        <v>4.4000000000000004</v>
      </c>
      <c r="I3033" s="226">
        <v>4.3</v>
      </c>
      <c r="J3033" s="226">
        <v>4.3</v>
      </c>
      <c r="K3033" s="226">
        <v>4.2</v>
      </c>
      <c r="L3033" s="226">
        <v>4.2</v>
      </c>
      <c r="M3033" s="226">
        <v>4.0999999999999996</v>
      </c>
      <c r="N3033" s="226">
        <v>4.0999999999999996</v>
      </c>
      <c r="O3033" s="226">
        <v>4</v>
      </c>
      <c r="P3033" s="226">
        <v>4</v>
      </c>
      <c r="Q3033" s="226">
        <v>3.9</v>
      </c>
      <c r="R3033" s="226">
        <v>3.9</v>
      </c>
      <c r="S3033" s="226">
        <v>3.8</v>
      </c>
      <c r="T3033" s="226">
        <v>3.8</v>
      </c>
      <c r="U3033" s="226">
        <v>3.7</v>
      </c>
      <c r="V3033" s="226">
        <v>3.7</v>
      </c>
      <c r="W3033" s="226">
        <v>3.6</v>
      </c>
      <c r="X3033" s="226">
        <v>3.6</v>
      </c>
      <c r="Y3033" s="226">
        <v>3.6</v>
      </c>
      <c r="Z3033" s="226">
        <v>3.5</v>
      </c>
      <c r="AA3033" s="226">
        <v>3.5</v>
      </c>
      <c r="AB3033" s="226">
        <v>3.4</v>
      </c>
      <c r="AC3033" s="226">
        <v>3.4</v>
      </c>
      <c r="AD3033" s="226">
        <v>3.4</v>
      </c>
      <c r="AE3033" s="226">
        <v>3.3</v>
      </c>
      <c r="AF3033" s="226">
        <v>3.3</v>
      </c>
      <c r="AG3033" s="226">
        <v>3.3</v>
      </c>
      <c r="AH3033" s="226">
        <v>3.2</v>
      </c>
      <c r="AI3033" s="226">
        <v>3.2</v>
      </c>
      <c r="AJ3033" s="226">
        <v>3.2</v>
      </c>
    </row>
    <row r="3034" spans="1:36" x14ac:dyDescent="0.25">
      <c r="A3034" s="17"/>
      <c r="B3034" s="226" t="s">
        <v>239</v>
      </c>
      <c r="D3034" s="226">
        <v>0</v>
      </c>
      <c r="E3034" s="226">
        <v>0</v>
      </c>
      <c r="F3034" s="226">
        <v>0</v>
      </c>
      <c r="G3034" s="226">
        <v>0</v>
      </c>
      <c r="H3034" s="226">
        <v>0</v>
      </c>
      <c r="I3034" s="226">
        <v>0</v>
      </c>
      <c r="J3034" s="226">
        <v>0</v>
      </c>
      <c r="K3034" s="226">
        <v>0</v>
      </c>
      <c r="L3034" s="226">
        <v>0</v>
      </c>
      <c r="M3034" s="226">
        <v>0</v>
      </c>
      <c r="N3034" s="226">
        <v>0</v>
      </c>
      <c r="O3034" s="226">
        <v>0</v>
      </c>
      <c r="P3034" s="226">
        <v>0</v>
      </c>
      <c r="Q3034" s="226">
        <v>0</v>
      </c>
      <c r="R3034" s="226">
        <v>0</v>
      </c>
      <c r="S3034" s="226">
        <v>0</v>
      </c>
      <c r="T3034" s="226">
        <v>0</v>
      </c>
      <c r="U3034" s="226">
        <v>0</v>
      </c>
      <c r="V3034" s="226">
        <v>0</v>
      </c>
      <c r="W3034" s="226">
        <v>0</v>
      </c>
      <c r="X3034" s="226">
        <v>0</v>
      </c>
      <c r="Y3034" s="226">
        <v>0</v>
      </c>
      <c r="Z3034" s="226">
        <v>0</v>
      </c>
      <c r="AA3034" s="226">
        <v>0</v>
      </c>
      <c r="AB3034" s="226">
        <v>0</v>
      </c>
      <c r="AC3034" s="226">
        <v>0</v>
      </c>
      <c r="AD3034" s="226">
        <v>0</v>
      </c>
      <c r="AE3034" s="226">
        <v>0</v>
      </c>
      <c r="AF3034" s="226">
        <v>0</v>
      </c>
      <c r="AG3034" s="226">
        <v>0</v>
      </c>
      <c r="AH3034" s="226">
        <v>0</v>
      </c>
      <c r="AI3034" s="226">
        <v>0</v>
      </c>
      <c r="AJ3034" s="226">
        <v>0</v>
      </c>
    </row>
    <row r="3035" spans="1:36" x14ac:dyDescent="0.25">
      <c r="A3035" s="17"/>
      <c r="B3035" s="226" t="s">
        <v>158</v>
      </c>
      <c r="D3035" s="226">
        <v>0</v>
      </c>
      <c r="E3035" s="226">
        <v>0</v>
      </c>
      <c r="F3035" s="226">
        <v>0</v>
      </c>
      <c r="G3035" s="226">
        <v>0</v>
      </c>
      <c r="H3035" s="226">
        <v>0</v>
      </c>
      <c r="I3035" s="226">
        <v>0</v>
      </c>
      <c r="J3035" s="226">
        <v>0</v>
      </c>
      <c r="K3035" s="226">
        <v>0</v>
      </c>
      <c r="L3035" s="226">
        <v>0</v>
      </c>
      <c r="M3035" s="226">
        <v>0</v>
      </c>
      <c r="N3035" s="226">
        <v>0</v>
      </c>
      <c r="O3035" s="226">
        <v>0</v>
      </c>
      <c r="P3035" s="226">
        <v>0</v>
      </c>
      <c r="Q3035" s="226">
        <v>0</v>
      </c>
      <c r="R3035" s="226">
        <v>0</v>
      </c>
      <c r="S3035" s="226">
        <v>0</v>
      </c>
      <c r="T3035" s="226">
        <v>0</v>
      </c>
      <c r="U3035" s="226">
        <v>0</v>
      </c>
      <c r="V3035" s="226">
        <v>0</v>
      </c>
      <c r="W3035" s="226">
        <v>0</v>
      </c>
      <c r="X3035" s="226">
        <v>0</v>
      </c>
      <c r="Y3035" s="226">
        <v>0</v>
      </c>
      <c r="Z3035" s="226">
        <v>0</v>
      </c>
      <c r="AA3035" s="226">
        <v>0</v>
      </c>
      <c r="AB3035" s="226">
        <v>0</v>
      </c>
      <c r="AC3035" s="226">
        <v>0</v>
      </c>
      <c r="AD3035" s="226">
        <v>0</v>
      </c>
      <c r="AE3035" s="226">
        <v>0</v>
      </c>
      <c r="AF3035" s="226">
        <v>0</v>
      </c>
      <c r="AG3035" s="226">
        <v>0</v>
      </c>
      <c r="AH3035" s="226">
        <v>0</v>
      </c>
      <c r="AI3035" s="226">
        <v>0</v>
      </c>
      <c r="AJ3035" s="226">
        <v>0</v>
      </c>
    </row>
    <row r="3036" spans="1:36" x14ac:dyDescent="0.25">
      <c r="A3036" s="17"/>
      <c r="B3036" s="226" t="s">
        <v>2230</v>
      </c>
      <c r="D3036" s="226">
        <v>0</v>
      </c>
      <c r="E3036" s="226">
        <v>0</v>
      </c>
      <c r="F3036" s="226">
        <v>0</v>
      </c>
      <c r="G3036" s="226">
        <v>0</v>
      </c>
      <c r="H3036" s="226">
        <v>0</v>
      </c>
      <c r="I3036" s="226">
        <v>0</v>
      </c>
      <c r="J3036" s="226">
        <v>0</v>
      </c>
      <c r="K3036" s="226">
        <v>0</v>
      </c>
      <c r="L3036" s="226">
        <v>0</v>
      </c>
      <c r="M3036" s="226">
        <v>0</v>
      </c>
      <c r="N3036" s="226">
        <v>0</v>
      </c>
      <c r="O3036" s="226">
        <v>0</v>
      </c>
      <c r="P3036" s="226">
        <v>0</v>
      </c>
      <c r="Q3036" s="226">
        <v>0</v>
      </c>
      <c r="R3036" s="226">
        <v>0</v>
      </c>
      <c r="S3036" s="226">
        <v>0</v>
      </c>
      <c r="T3036" s="226">
        <v>0</v>
      </c>
      <c r="U3036" s="226">
        <v>0</v>
      </c>
      <c r="V3036" s="226">
        <v>0</v>
      </c>
      <c r="W3036" s="226">
        <v>0</v>
      </c>
      <c r="X3036" s="226">
        <v>0</v>
      </c>
      <c r="Y3036" s="226">
        <v>0</v>
      </c>
      <c r="Z3036" s="226">
        <v>0</v>
      </c>
      <c r="AA3036" s="226">
        <v>0</v>
      </c>
      <c r="AB3036" s="226">
        <v>0</v>
      </c>
      <c r="AC3036" s="226">
        <v>0</v>
      </c>
      <c r="AD3036" s="226">
        <v>0</v>
      </c>
      <c r="AE3036" s="226">
        <v>0</v>
      </c>
      <c r="AF3036" s="226">
        <v>0</v>
      </c>
      <c r="AG3036" s="226">
        <v>0</v>
      </c>
      <c r="AH3036" s="226">
        <v>0</v>
      </c>
      <c r="AI3036" s="226">
        <v>0</v>
      </c>
      <c r="AJ3036" s="226">
        <v>0</v>
      </c>
    </row>
    <row r="3037" spans="1:36" x14ac:dyDescent="0.25">
      <c r="A3037" s="17"/>
      <c r="B3037" s="226" t="s">
        <v>2231</v>
      </c>
      <c r="D3037" s="226">
        <v>0</v>
      </c>
      <c r="E3037" s="226">
        <v>0</v>
      </c>
      <c r="F3037" s="226">
        <v>0</v>
      </c>
      <c r="G3037" s="226">
        <v>0</v>
      </c>
      <c r="H3037" s="226">
        <v>0</v>
      </c>
      <c r="I3037" s="226">
        <v>0</v>
      </c>
      <c r="J3037" s="226">
        <v>0</v>
      </c>
      <c r="K3037" s="226">
        <v>0</v>
      </c>
      <c r="L3037" s="226">
        <v>0</v>
      </c>
      <c r="M3037" s="226">
        <v>0</v>
      </c>
      <c r="N3037" s="226">
        <v>0</v>
      </c>
      <c r="O3037" s="226">
        <v>0</v>
      </c>
      <c r="P3037" s="226">
        <v>0</v>
      </c>
      <c r="Q3037" s="226">
        <v>0</v>
      </c>
      <c r="R3037" s="226">
        <v>0</v>
      </c>
      <c r="S3037" s="226">
        <v>0</v>
      </c>
      <c r="T3037" s="226">
        <v>0</v>
      </c>
      <c r="U3037" s="226">
        <v>0</v>
      </c>
      <c r="V3037" s="226">
        <v>0</v>
      </c>
      <c r="W3037" s="226">
        <v>0</v>
      </c>
      <c r="X3037" s="226">
        <v>0</v>
      </c>
      <c r="Y3037" s="226">
        <v>0</v>
      </c>
      <c r="Z3037" s="226">
        <v>0</v>
      </c>
      <c r="AA3037" s="226">
        <v>0</v>
      </c>
      <c r="AB3037" s="226">
        <v>0</v>
      </c>
      <c r="AC3037" s="226">
        <v>0</v>
      </c>
      <c r="AD3037" s="226">
        <v>0</v>
      </c>
      <c r="AE3037" s="226">
        <v>0</v>
      </c>
      <c r="AF3037" s="226">
        <v>0</v>
      </c>
      <c r="AG3037" s="226">
        <v>0</v>
      </c>
      <c r="AH3037" s="226">
        <v>0</v>
      </c>
      <c r="AI3037" s="226">
        <v>0</v>
      </c>
      <c r="AJ3037" s="226">
        <v>0</v>
      </c>
    </row>
    <row r="3038" spans="1:36" x14ac:dyDescent="0.25">
      <c r="A3038" s="17"/>
      <c r="B3038" s="226" t="s">
        <v>156</v>
      </c>
      <c r="D3038" s="226">
        <v>0</v>
      </c>
      <c r="E3038" s="226">
        <v>0</v>
      </c>
      <c r="F3038" s="226">
        <v>0</v>
      </c>
      <c r="G3038" s="226">
        <v>0</v>
      </c>
      <c r="H3038" s="226">
        <v>0</v>
      </c>
      <c r="I3038" s="226">
        <v>0</v>
      </c>
      <c r="J3038" s="226">
        <v>0</v>
      </c>
      <c r="K3038" s="226">
        <v>0</v>
      </c>
      <c r="L3038" s="226">
        <v>0</v>
      </c>
      <c r="M3038" s="226">
        <v>0</v>
      </c>
      <c r="N3038" s="226">
        <v>0</v>
      </c>
      <c r="O3038" s="226">
        <v>0</v>
      </c>
      <c r="P3038" s="226">
        <v>0</v>
      </c>
      <c r="Q3038" s="226">
        <v>0</v>
      </c>
      <c r="R3038" s="226">
        <v>0</v>
      </c>
      <c r="S3038" s="226">
        <v>0</v>
      </c>
      <c r="T3038" s="226">
        <v>0</v>
      </c>
      <c r="U3038" s="226">
        <v>0</v>
      </c>
      <c r="V3038" s="226">
        <v>0</v>
      </c>
      <c r="W3038" s="226">
        <v>0</v>
      </c>
      <c r="X3038" s="226">
        <v>0</v>
      </c>
      <c r="Y3038" s="226">
        <v>0</v>
      </c>
      <c r="Z3038" s="226">
        <v>0</v>
      </c>
      <c r="AA3038" s="226">
        <v>0</v>
      </c>
      <c r="AB3038" s="226">
        <v>0</v>
      </c>
      <c r="AC3038" s="226">
        <v>0</v>
      </c>
      <c r="AD3038" s="226">
        <v>0</v>
      </c>
      <c r="AE3038" s="226">
        <v>0</v>
      </c>
      <c r="AF3038" s="226">
        <v>0</v>
      </c>
      <c r="AG3038" s="226">
        <v>0</v>
      </c>
      <c r="AH3038" s="226">
        <v>0</v>
      </c>
      <c r="AI3038" s="226">
        <v>0</v>
      </c>
      <c r="AJ3038" s="226">
        <v>0</v>
      </c>
    </row>
    <row r="3039" spans="1:36" x14ac:dyDescent="0.25">
      <c r="A3039" s="17"/>
      <c r="B3039" s="226" t="s">
        <v>2232</v>
      </c>
      <c r="D3039" s="226">
        <v>0</v>
      </c>
      <c r="E3039" s="226">
        <v>0</v>
      </c>
      <c r="F3039" s="226">
        <v>0</v>
      </c>
      <c r="G3039" s="226">
        <v>0</v>
      </c>
      <c r="H3039" s="226">
        <v>0</v>
      </c>
      <c r="I3039" s="226">
        <v>0</v>
      </c>
      <c r="J3039" s="226">
        <v>0</v>
      </c>
      <c r="K3039" s="226">
        <v>0</v>
      </c>
      <c r="L3039" s="226">
        <v>0</v>
      </c>
      <c r="M3039" s="226">
        <v>0</v>
      </c>
      <c r="N3039" s="226">
        <v>0</v>
      </c>
      <c r="O3039" s="226">
        <v>0</v>
      </c>
      <c r="P3039" s="226">
        <v>0</v>
      </c>
      <c r="Q3039" s="226">
        <v>0</v>
      </c>
      <c r="R3039" s="226">
        <v>0</v>
      </c>
      <c r="S3039" s="226">
        <v>0</v>
      </c>
      <c r="T3039" s="226">
        <v>0</v>
      </c>
      <c r="U3039" s="226">
        <v>0</v>
      </c>
      <c r="V3039" s="226">
        <v>0</v>
      </c>
      <c r="W3039" s="226">
        <v>0</v>
      </c>
      <c r="X3039" s="226">
        <v>0</v>
      </c>
      <c r="Y3039" s="226">
        <v>0</v>
      </c>
      <c r="Z3039" s="226">
        <v>0</v>
      </c>
      <c r="AA3039" s="226">
        <v>0</v>
      </c>
      <c r="AB3039" s="226">
        <v>0</v>
      </c>
      <c r="AC3039" s="226">
        <v>0</v>
      </c>
      <c r="AD3039" s="226">
        <v>0</v>
      </c>
      <c r="AE3039" s="226">
        <v>0</v>
      </c>
      <c r="AF3039" s="226">
        <v>0</v>
      </c>
      <c r="AG3039" s="226">
        <v>0</v>
      </c>
      <c r="AH3039" s="226">
        <v>0</v>
      </c>
      <c r="AI3039" s="226">
        <v>0</v>
      </c>
      <c r="AJ3039" s="226">
        <v>0</v>
      </c>
    </row>
    <row r="3040" spans="1:36" x14ac:dyDescent="0.25">
      <c r="A3040" s="17"/>
      <c r="B3040" s="226" t="s">
        <v>2233</v>
      </c>
      <c r="D3040" s="226">
        <v>0</v>
      </c>
      <c r="E3040" s="226">
        <v>0</v>
      </c>
      <c r="F3040" s="226">
        <v>0</v>
      </c>
      <c r="G3040" s="226">
        <v>0</v>
      </c>
      <c r="H3040" s="226">
        <v>0</v>
      </c>
      <c r="I3040" s="226">
        <v>0</v>
      </c>
      <c r="J3040" s="226">
        <v>0</v>
      </c>
      <c r="K3040" s="226">
        <v>0</v>
      </c>
      <c r="L3040" s="226">
        <v>0</v>
      </c>
      <c r="M3040" s="226">
        <v>0</v>
      </c>
      <c r="N3040" s="226">
        <v>0</v>
      </c>
      <c r="O3040" s="226">
        <v>0</v>
      </c>
      <c r="P3040" s="226">
        <v>0</v>
      </c>
      <c r="Q3040" s="226">
        <v>0</v>
      </c>
      <c r="R3040" s="226">
        <v>0</v>
      </c>
      <c r="S3040" s="226">
        <v>0</v>
      </c>
      <c r="T3040" s="226">
        <v>0</v>
      </c>
      <c r="U3040" s="226">
        <v>0</v>
      </c>
      <c r="V3040" s="226">
        <v>0</v>
      </c>
      <c r="W3040" s="226">
        <v>0</v>
      </c>
      <c r="X3040" s="226">
        <v>0</v>
      </c>
      <c r="Y3040" s="226">
        <v>0</v>
      </c>
      <c r="Z3040" s="226">
        <v>0</v>
      </c>
      <c r="AA3040" s="226">
        <v>0</v>
      </c>
      <c r="AB3040" s="226">
        <v>0</v>
      </c>
      <c r="AC3040" s="226">
        <v>0</v>
      </c>
      <c r="AD3040" s="226">
        <v>0</v>
      </c>
      <c r="AE3040" s="226">
        <v>0</v>
      </c>
      <c r="AF3040" s="226">
        <v>0</v>
      </c>
      <c r="AG3040" s="226">
        <v>0</v>
      </c>
      <c r="AH3040" s="226">
        <v>0</v>
      </c>
      <c r="AI3040" s="226">
        <v>0</v>
      </c>
      <c r="AJ3040" s="226">
        <v>0</v>
      </c>
    </row>
    <row r="3041" spans="1:36" x14ac:dyDescent="0.25">
      <c r="A3041" s="17"/>
      <c r="B3041" s="226" t="s">
        <v>2234</v>
      </c>
      <c r="D3041" s="226">
        <v>0</v>
      </c>
      <c r="E3041" s="226">
        <v>0</v>
      </c>
      <c r="F3041" s="226">
        <v>0</v>
      </c>
      <c r="G3041" s="226">
        <v>0</v>
      </c>
      <c r="H3041" s="226">
        <v>0</v>
      </c>
      <c r="I3041" s="226">
        <v>0</v>
      </c>
      <c r="J3041" s="226">
        <v>0</v>
      </c>
      <c r="K3041" s="226">
        <v>0</v>
      </c>
      <c r="L3041" s="226">
        <v>0</v>
      </c>
      <c r="M3041" s="226">
        <v>0</v>
      </c>
      <c r="N3041" s="226">
        <v>0</v>
      </c>
      <c r="O3041" s="226">
        <v>0</v>
      </c>
      <c r="P3041" s="226">
        <v>0</v>
      </c>
      <c r="Q3041" s="226">
        <v>0</v>
      </c>
      <c r="R3041" s="226">
        <v>0</v>
      </c>
      <c r="S3041" s="226">
        <v>0</v>
      </c>
      <c r="T3041" s="226">
        <v>0</v>
      </c>
      <c r="U3041" s="226">
        <v>0</v>
      </c>
      <c r="V3041" s="226">
        <v>0</v>
      </c>
      <c r="W3041" s="226">
        <v>0</v>
      </c>
      <c r="X3041" s="226">
        <v>0</v>
      </c>
      <c r="Y3041" s="226">
        <v>0</v>
      </c>
      <c r="Z3041" s="226">
        <v>0</v>
      </c>
      <c r="AA3041" s="226">
        <v>0</v>
      </c>
      <c r="AB3041" s="226">
        <v>0</v>
      </c>
      <c r="AC3041" s="226">
        <v>0</v>
      </c>
      <c r="AD3041" s="226">
        <v>0</v>
      </c>
      <c r="AE3041" s="226">
        <v>0</v>
      </c>
      <c r="AF3041" s="226">
        <v>0</v>
      </c>
      <c r="AG3041" s="226">
        <v>0</v>
      </c>
      <c r="AH3041" s="226">
        <v>0</v>
      </c>
      <c r="AI3041" s="226">
        <v>0</v>
      </c>
      <c r="AJ3041" s="226">
        <v>0</v>
      </c>
    </row>
    <row r="3042" spans="1:36" x14ac:dyDescent="0.25">
      <c r="A3042" s="17"/>
    </row>
    <row r="3043" spans="1:36" x14ac:dyDescent="0.25">
      <c r="A3043" s="17"/>
      <c r="B3043" s="226" t="s">
        <v>2236</v>
      </c>
      <c r="D3043" s="226">
        <v>4.4000000000000004</v>
      </c>
      <c r="E3043" s="226">
        <v>4.4000000000000004</v>
      </c>
      <c r="F3043" s="226">
        <v>4.2</v>
      </c>
      <c r="G3043" s="226">
        <v>4.2</v>
      </c>
      <c r="H3043" s="226">
        <v>4.2</v>
      </c>
      <c r="I3043" s="226">
        <v>4.0999999999999996</v>
      </c>
      <c r="J3043" s="226">
        <v>4.0999999999999996</v>
      </c>
      <c r="K3043" s="226">
        <v>4</v>
      </c>
      <c r="L3043" s="226">
        <v>4</v>
      </c>
      <c r="M3043" s="226">
        <v>4</v>
      </c>
      <c r="N3043" s="226">
        <v>3.9</v>
      </c>
      <c r="O3043" s="226">
        <v>3.9</v>
      </c>
      <c r="P3043" s="226">
        <v>3.8</v>
      </c>
      <c r="Q3043" s="226">
        <v>3.8</v>
      </c>
      <c r="R3043" s="226">
        <v>3.7</v>
      </c>
      <c r="S3043" s="226">
        <v>3.7</v>
      </c>
      <c r="T3043" s="226">
        <v>3.6</v>
      </c>
      <c r="U3043" s="226">
        <v>3.6</v>
      </c>
      <c r="V3043" s="226">
        <v>3.5</v>
      </c>
      <c r="W3043" s="226">
        <v>3.5</v>
      </c>
      <c r="X3043" s="226">
        <v>3.5</v>
      </c>
      <c r="Y3043" s="226">
        <v>3.4</v>
      </c>
      <c r="Z3043" s="226">
        <v>3.4</v>
      </c>
      <c r="AA3043" s="226">
        <v>3.4</v>
      </c>
      <c r="AB3043" s="226">
        <v>3.3</v>
      </c>
      <c r="AC3043" s="226">
        <v>3.3</v>
      </c>
      <c r="AD3043" s="226">
        <v>3.2</v>
      </c>
      <c r="AE3043" s="226">
        <v>3.2</v>
      </c>
      <c r="AF3043" s="226">
        <v>3.2</v>
      </c>
      <c r="AG3043" s="226">
        <v>3.1</v>
      </c>
      <c r="AH3043" s="226">
        <v>3.1</v>
      </c>
      <c r="AI3043" s="226">
        <v>3.1</v>
      </c>
      <c r="AJ3043" s="226">
        <v>3</v>
      </c>
    </row>
    <row r="3044" spans="1:36" x14ac:dyDescent="0.25">
      <c r="A3044" s="17"/>
      <c r="B3044" s="226" t="s">
        <v>2237</v>
      </c>
      <c r="D3044" s="226">
        <v>0</v>
      </c>
      <c r="E3044" s="226">
        <v>0</v>
      </c>
      <c r="F3044" s="226">
        <v>0</v>
      </c>
      <c r="G3044" s="226">
        <v>0</v>
      </c>
      <c r="H3044" s="226">
        <v>0</v>
      </c>
      <c r="I3044" s="226">
        <v>0</v>
      </c>
      <c r="J3044" s="226">
        <v>0</v>
      </c>
      <c r="K3044" s="226">
        <v>0</v>
      </c>
      <c r="L3044" s="226">
        <v>0</v>
      </c>
      <c r="M3044" s="226">
        <v>0</v>
      </c>
      <c r="N3044" s="226">
        <v>0</v>
      </c>
      <c r="O3044" s="226">
        <v>0</v>
      </c>
      <c r="P3044" s="226">
        <v>0</v>
      </c>
      <c r="Q3044" s="226">
        <v>0</v>
      </c>
      <c r="R3044" s="226">
        <v>0</v>
      </c>
      <c r="S3044" s="226">
        <v>0</v>
      </c>
      <c r="T3044" s="226">
        <v>0</v>
      </c>
      <c r="U3044" s="226">
        <v>0</v>
      </c>
      <c r="V3044" s="226">
        <v>0</v>
      </c>
      <c r="W3044" s="226">
        <v>0</v>
      </c>
      <c r="X3044" s="226">
        <v>0</v>
      </c>
      <c r="Y3044" s="226">
        <v>0</v>
      </c>
      <c r="Z3044" s="226">
        <v>0</v>
      </c>
      <c r="AA3044" s="226">
        <v>0</v>
      </c>
      <c r="AB3044" s="226">
        <v>0</v>
      </c>
      <c r="AC3044" s="226">
        <v>0</v>
      </c>
      <c r="AD3044" s="226">
        <v>0</v>
      </c>
      <c r="AE3044" s="226">
        <v>0</v>
      </c>
      <c r="AF3044" s="226">
        <v>0</v>
      </c>
      <c r="AG3044" s="226">
        <v>0</v>
      </c>
      <c r="AH3044" s="226">
        <v>0</v>
      </c>
      <c r="AI3044" s="226">
        <v>0</v>
      </c>
      <c r="AJ3044" s="226">
        <v>0</v>
      </c>
    </row>
    <row r="3045" spans="1:36" x14ac:dyDescent="0.25">
      <c r="A3045" s="17"/>
      <c r="B3045" s="226" t="s">
        <v>2238</v>
      </c>
      <c r="D3045" s="226">
        <v>4.4000000000000004</v>
      </c>
      <c r="E3045" s="226">
        <v>4.4000000000000004</v>
      </c>
      <c r="F3045" s="226">
        <v>4.2</v>
      </c>
      <c r="G3045" s="226">
        <v>4.2</v>
      </c>
      <c r="H3045" s="226">
        <v>4.2</v>
      </c>
      <c r="I3045" s="226">
        <v>4.0999999999999996</v>
      </c>
      <c r="J3045" s="226">
        <v>4.0999999999999996</v>
      </c>
      <c r="K3045" s="226">
        <v>4</v>
      </c>
      <c r="L3045" s="226">
        <v>4</v>
      </c>
      <c r="M3045" s="226">
        <v>4</v>
      </c>
      <c r="N3045" s="226">
        <v>3.9</v>
      </c>
      <c r="O3045" s="226">
        <v>3.9</v>
      </c>
      <c r="P3045" s="226">
        <v>3.8</v>
      </c>
      <c r="Q3045" s="226">
        <v>3.8</v>
      </c>
      <c r="R3045" s="226">
        <v>3.7</v>
      </c>
      <c r="S3045" s="226">
        <v>3.7</v>
      </c>
      <c r="T3045" s="226">
        <v>3.6</v>
      </c>
      <c r="U3045" s="226">
        <v>3.6</v>
      </c>
      <c r="V3045" s="226">
        <v>3.5</v>
      </c>
      <c r="W3045" s="226">
        <v>3.5</v>
      </c>
      <c r="X3045" s="226">
        <v>3.5</v>
      </c>
      <c r="Y3045" s="226">
        <v>3.4</v>
      </c>
      <c r="Z3045" s="226">
        <v>3.4</v>
      </c>
      <c r="AA3045" s="226">
        <v>3.4</v>
      </c>
      <c r="AB3045" s="226">
        <v>3.3</v>
      </c>
      <c r="AC3045" s="226">
        <v>3.3</v>
      </c>
      <c r="AD3045" s="226">
        <v>3.2</v>
      </c>
      <c r="AE3045" s="226">
        <v>3.2</v>
      </c>
      <c r="AF3045" s="226">
        <v>3.2</v>
      </c>
      <c r="AG3045" s="226">
        <v>3.1</v>
      </c>
      <c r="AH3045" s="226">
        <v>3.1</v>
      </c>
      <c r="AI3045" s="226">
        <v>3.1</v>
      </c>
      <c r="AJ3045" s="226">
        <v>3</v>
      </c>
    </row>
    <row r="3046" spans="1:36" x14ac:dyDescent="0.25">
      <c r="A3046" s="17"/>
      <c r="B3046" s="226" t="s">
        <v>2239</v>
      </c>
      <c r="D3046" s="226">
        <v>4.4000000000000004</v>
      </c>
      <c r="E3046" s="226">
        <v>4.4000000000000004</v>
      </c>
      <c r="F3046" s="226">
        <v>4.2</v>
      </c>
      <c r="G3046" s="226">
        <v>4.2</v>
      </c>
      <c r="H3046" s="226">
        <v>4.2</v>
      </c>
      <c r="I3046" s="226">
        <v>4.0999999999999996</v>
      </c>
      <c r="J3046" s="226">
        <v>4.0999999999999996</v>
      </c>
      <c r="K3046" s="226">
        <v>4</v>
      </c>
      <c r="L3046" s="226">
        <v>4</v>
      </c>
      <c r="M3046" s="226">
        <v>4</v>
      </c>
      <c r="N3046" s="226">
        <v>3.9</v>
      </c>
      <c r="O3046" s="226">
        <v>3.9</v>
      </c>
      <c r="P3046" s="226">
        <v>3.8</v>
      </c>
      <c r="Q3046" s="226">
        <v>3.8</v>
      </c>
      <c r="R3046" s="226">
        <v>3.7</v>
      </c>
      <c r="S3046" s="226">
        <v>3.7</v>
      </c>
      <c r="T3046" s="226">
        <v>3.6</v>
      </c>
      <c r="U3046" s="226">
        <v>3.6</v>
      </c>
      <c r="V3046" s="226">
        <v>3.5</v>
      </c>
      <c r="W3046" s="226">
        <v>3.5</v>
      </c>
      <c r="X3046" s="226">
        <v>3.5</v>
      </c>
      <c r="Y3046" s="226">
        <v>3.4</v>
      </c>
      <c r="Z3046" s="226">
        <v>3.4</v>
      </c>
      <c r="AA3046" s="226">
        <v>3.4</v>
      </c>
      <c r="AB3046" s="226">
        <v>3.3</v>
      </c>
      <c r="AC3046" s="226">
        <v>3.3</v>
      </c>
      <c r="AD3046" s="226">
        <v>3.2</v>
      </c>
      <c r="AE3046" s="226">
        <v>3.2</v>
      </c>
      <c r="AF3046" s="226">
        <v>3.2</v>
      </c>
      <c r="AG3046" s="226">
        <v>3.1</v>
      </c>
      <c r="AH3046" s="226">
        <v>3.1</v>
      </c>
      <c r="AI3046" s="226">
        <v>3.1</v>
      </c>
      <c r="AJ3046" s="226">
        <v>3</v>
      </c>
    </row>
    <row r="3047" spans="1:36" x14ac:dyDescent="0.25">
      <c r="A3047" s="17"/>
      <c r="B3047" s="226" t="s">
        <v>2240</v>
      </c>
      <c r="D3047" s="226">
        <v>0</v>
      </c>
      <c r="E3047" s="226">
        <v>0</v>
      </c>
      <c r="F3047" s="226">
        <v>0</v>
      </c>
      <c r="G3047" s="226">
        <v>0</v>
      </c>
      <c r="H3047" s="226">
        <v>0</v>
      </c>
      <c r="I3047" s="226">
        <v>0</v>
      </c>
      <c r="J3047" s="226">
        <v>0</v>
      </c>
      <c r="K3047" s="226">
        <v>0</v>
      </c>
      <c r="L3047" s="226">
        <v>0</v>
      </c>
      <c r="M3047" s="226">
        <v>0</v>
      </c>
      <c r="N3047" s="226">
        <v>0</v>
      </c>
      <c r="O3047" s="226">
        <v>0</v>
      </c>
      <c r="P3047" s="226">
        <v>0</v>
      </c>
      <c r="Q3047" s="226">
        <v>0</v>
      </c>
      <c r="R3047" s="226">
        <v>0</v>
      </c>
      <c r="S3047" s="226">
        <v>0</v>
      </c>
      <c r="T3047" s="226">
        <v>0</v>
      </c>
      <c r="U3047" s="226">
        <v>0</v>
      </c>
      <c r="V3047" s="226">
        <v>0</v>
      </c>
      <c r="W3047" s="226">
        <v>0</v>
      </c>
      <c r="X3047" s="226">
        <v>0</v>
      </c>
      <c r="Y3047" s="226">
        <v>0</v>
      </c>
      <c r="Z3047" s="226">
        <v>0</v>
      </c>
      <c r="AA3047" s="226">
        <v>0</v>
      </c>
      <c r="AB3047" s="226">
        <v>0</v>
      </c>
      <c r="AC3047" s="226">
        <v>0</v>
      </c>
      <c r="AD3047" s="226">
        <v>0</v>
      </c>
      <c r="AE3047" s="226">
        <v>0</v>
      </c>
      <c r="AF3047" s="226">
        <v>0</v>
      </c>
      <c r="AG3047" s="226">
        <v>0</v>
      </c>
      <c r="AH3047" s="226">
        <v>0</v>
      </c>
      <c r="AI3047" s="226">
        <v>0</v>
      </c>
      <c r="AJ3047" s="226">
        <v>0</v>
      </c>
    </row>
    <row r="3048" spans="1:36" x14ac:dyDescent="0.25">
      <c r="A3048" s="17"/>
    </row>
    <row r="3049" spans="1:36" x14ac:dyDescent="0.25">
      <c r="A3049" s="17"/>
      <c r="B3049" s="226" t="s">
        <v>2241</v>
      </c>
    </row>
    <row r="3050" spans="1:36" x14ac:dyDescent="0.25">
      <c r="A3050" s="17"/>
      <c r="B3050" s="226" t="s">
        <v>2242</v>
      </c>
    </row>
    <row r="3051" spans="1:36" x14ac:dyDescent="0.25">
      <c r="A3051" s="17"/>
      <c r="B3051" s="226" t="s">
        <v>2243</v>
      </c>
      <c r="D3051" s="226">
        <v>2.8</v>
      </c>
      <c r="E3051" s="226">
        <v>0</v>
      </c>
      <c r="F3051" s="226">
        <v>0</v>
      </c>
      <c r="G3051" s="226">
        <v>0</v>
      </c>
      <c r="H3051" s="226">
        <v>0</v>
      </c>
      <c r="I3051" s="226">
        <v>0</v>
      </c>
      <c r="J3051" s="226">
        <v>0</v>
      </c>
      <c r="K3051" s="226">
        <v>0</v>
      </c>
      <c r="L3051" s="226">
        <v>0</v>
      </c>
      <c r="M3051" s="226">
        <v>0</v>
      </c>
      <c r="N3051" s="226">
        <v>0</v>
      </c>
      <c r="O3051" s="226">
        <v>0</v>
      </c>
      <c r="P3051" s="226">
        <v>0</v>
      </c>
      <c r="Q3051" s="226">
        <v>0</v>
      </c>
      <c r="R3051" s="226">
        <v>0</v>
      </c>
      <c r="S3051" s="226">
        <v>0</v>
      </c>
      <c r="T3051" s="226">
        <v>0</v>
      </c>
      <c r="U3051" s="226">
        <v>0</v>
      </c>
      <c r="V3051" s="226">
        <v>0</v>
      </c>
      <c r="W3051" s="226">
        <v>0</v>
      </c>
      <c r="X3051" s="226">
        <v>0</v>
      </c>
      <c r="Y3051" s="226">
        <v>0</v>
      </c>
      <c r="Z3051" s="226">
        <v>0</v>
      </c>
      <c r="AA3051" s="226">
        <v>0</v>
      </c>
      <c r="AB3051" s="226">
        <v>0</v>
      </c>
      <c r="AC3051" s="226">
        <v>0</v>
      </c>
      <c r="AD3051" s="226">
        <v>0</v>
      </c>
      <c r="AE3051" s="226">
        <v>0</v>
      </c>
      <c r="AF3051" s="226">
        <v>0</v>
      </c>
      <c r="AG3051" s="226">
        <v>0</v>
      </c>
      <c r="AH3051" s="226">
        <v>0</v>
      </c>
      <c r="AI3051" s="226">
        <v>0</v>
      </c>
      <c r="AJ3051" s="226">
        <v>0</v>
      </c>
    </row>
    <row r="3052" spans="1:36" x14ac:dyDescent="0.25">
      <c r="A3052" s="17"/>
      <c r="B3052" s="226" t="s">
        <v>2244</v>
      </c>
      <c r="D3052" s="226">
        <v>0</v>
      </c>
      <c r="E3052" s="226">
        <v>0</v>
      </c>
      <c r="F3052" s="226">
        <v>0</v>
      </c>
      <c r="G3052" s="226">
        <v>0</v>
      </c>
      <c r="H3052" s="226">
        <v>0</v>
      </c>
      <c r="I3052" s="226">
        <v>0</v>
      </c>
      <c r="J3052" s="226">
        <v>0</v>
      </c>
      <c r="K3052" s="226">
        <v>0</v>
      </c>
      <c r="L3052" s="226">
        <v>0</v>
      </c>
      <c r="M3052" s="226">
        <v>0</v>
      </c>
      <c r="N3052" s="226">
        <v>0</v>
      </c>
      <c r="O3052" s="226">
        <v>0</v>
      </c>
      <c r="P3052" s="226">
        <v>0</v>
      </c>
      <c r="Q3052" s="226">
        <v>0</v>
      </c>
      <c r="R3052" s="226">
        <v>0</v>
      </c>
      <c r="S3052" s="226">
        <v>0</v>
      </c>
      <c r="T3052" s="226">
        <v>0</v>
      </c>
      <c r="U3052" s="226">
        <v>0</v>
      </c>
      <c r="V3052" s="226">
        <v>0</v>
      </c>
      <c r="W3052" s="226">
        <v>0</v>
      </c>
      <c r="X3052" s="226">
        <v>0</v>
      </c>
      <c r="Y3052" s="226">
        <v>0</v>
      </c>
      <c r="Z3052" s="226">
        <v>0</v>
      </c>
      <c r="AA3052" s="226">
        <v>0</v>
      </c>
      <c r="AB3052" s="226">
        <v>0</v>
      </c>
      <c r="AC3052" s="226">
        <v>0</v>
      </c>
      <c r="AD3052" s="226">
        <v>0</v>
      </c>
      <c r="AE3052" s="226">
        <v>0</v>
      </c>
      <c r="AF3052" s="226">
        <v>0</v>
      </c>
      <c r="AG3052" s="226">
        <v>0</v>
      </c>
      <c r="AH3052" s="226">
        <v>0</v>
      </c>
      <c r="AI3052" s="226">
        <v>0</v>
      </c>
      <c r="AJ3052" s="226">
        <v>0</v>
      </c>
    </row>
    <row r="3053" spans="1:36" x14ac:dyDescent="0.25">
      <c r="A3053" s="17"/>
      <c r="B3053" s="226" t="s">
        <v>2245</v>
      </c>
      <c r="D3053" s="226">
        <v>3.4</v>
      </c>
      <c r="E3053" s="226">
        <v>1.8</v>
      </c>
      <c r="F3053" s="226">
        <v>1.8</v>
      </c>
      <c r="G3053" s="226">
        <v>1.8</v>
      </c>
      <c r="H3053" s="226">
        <v>1.8</v>
      </c>
      <c r="I3053" s="226">
        <v>1.8</v>
      </c>
      <c r="J3053" s="226">
        <v>1.8</v>
      </c>
      <c r="K3053" s="226">
        <v>1.8</v>
      </c>
      <c r="L3053" s="226">
        <v>1.8</v>
      </c>
      <c r="M3053" s="226">
        <v>1.8</v>
      </c>
      <c r="N3053" s="226">
        <v>1.8</v>
      </c>
      <c r="O3053" s="226">
        <v>1.8</v>
      </c>
      <c r="P3053" s="226">
        <v>1.8</v>
      </c>
      <c r="Q3053" s="226">
        <v>1.8</v>
      </c>
      <c r="R3053" s="226">
        <v>1.8</v>
      </c>
      <c r="S3053" s="226">
        <v>1.8</v>
      </c>
      <c r="T3053" s="226">
        <v>1.8</v>
      </c>
      <c r="U3053" s="226">
        <v>1.8</v>
      </c>
      <c r="V3053" s="226">
        <v>1.8</v>
      </c>
      <c r="W3053" s="226">
        <v>1.8</v>
      </c>
      <c r="X3053" s="226">
        <v>1.8</v>
      </c>
      <c r="Y3053" s="226">
        <v>1.8</v>
      </c>
      <c r="Z3053" s="226">
        <v>1.8</v>
      </c>
      <c r="AA3053" s="226">
        <v>1.8</v>
      </c>
      <c r="AB3053" s="226">
        <v>1.8</v>
      </c>
      <c r="AC3053" s="226">
        <v>1.8</v>
      </c>
      <c r="AD3053" s="226">
        <v>1.8</v>
      </c>
      <c r="AE3053" s="226">
        <v>1.8</v>
      </c>
      <c r="AF3053" s="226">
        <v>1.8</v>
      </c>
      <c r="AG3053" s="226">
        <v>1.8</v>
      </c>
      <c r="AH3053" s="226">
        <v>1.8</v>
      </c>
      <c r="AI3053" s="226">
        <v>1.8</v>
      </c>
      <c r="AJ3053" s="226">
        <v>1.8</v>
      </c>
    </row>
    <row r="3054" spans="1:36" x14ac:dyDescent="0.25">
      <c r="A3054" s="17"/>
      <c r="B3054" s="226" t="s">
        <v>2246</v>
      </c>
      <c r="D3054" s="226">
        <v>8</v>
      </c>
      <c r="E3054" s="226">
        <v>9.4</v>
      </c>
      <c r="F3054" s="226">
        <v>9.4</v>
      </c>
      <c r="G3054" s="226">
        <v>9.4</v>
      </c>
      <c r="H3054" s="226">
        <v>9.4</v>
      </c>
      <c r="I3054" s="226">
        <v>9.4</v>
      </c>
      <c r="J3054" s="226">
        <v>9.4</v>
      </c>
      <c r="K3054" s="226">
        <v>9.4</v>
      </c>
      <c r="L3054" s="226">
        <v>9.4</v>
      </c>
      <c r="M3054" s="226">
        <v>9.4</v>
      </c>
      <c r="N3054" s="226">
        <v>9.4</v>
      </c>
      <c r="O3054" s="226">
        <v>9.4</v>
      </c>
      <c r="P3054" s="226">
        <v>9.4</v>
      </c>
      <c r="Q3054" s="226">
        <v>9.4</v>
      </c>
      <c r="R3054" s="226">
        <v>9.4</v>
      </c>
      <c r="S3054" s="226">
        <v>9.4</v>
      </c>
      <c r="T3054" s="226">
        <v>9.4</v>
      </c>
      <c r="U3054" s="226">
        <v>9.4</v>
      </c>
      <c r="V3054" s="226">
        <v>9.4</v>
      </c>
      <c r="W3054" s="226">
        <v>9.4</v>
      </c>
      <c r="X3054" s="226">
        <v>9.4</v>
      </c>
      <c r="Y3054" s="226">
        <v>9.4</v>
      </c>
      <c r="Z3054" s="226">
        <v>9.4</v>
      </c>
      <c r="AA3054" s="226">
        <v>9.4</v>
      </c>
      <c r="AB3054" s="226">
        <v>9.4</v>
      </c>
      <c r="AC3054" s="226">
        <v>9.4</v>
      </c>
      <c r="AD3054" s="226">
        <v>9.4</v>
      </c>
      <c r="AE3054" s="226">
        <v>9.4</v>
      </c>
      <c r="AF3054" s="226">
        <v>9.4</v>
      </c>
      <c r="AG3054" s="226">
        <v>9.4</v>
      </c>
      <c r="AH3054" s="226">
        <v>9.4</v>
      </c>
      <c r="AI3054" s="226">
        <v>9.4</v>
      </c>
      <c r="AJ3054" s="226">
        <v>9.4</v>
      </c>
    </row>
    <row r="3055" spans="1:36" x14ac:dyDescent="0.25">
      <c r="A3055" s="17"/>
      <c r="B3055" s="226" t="s">
        <v>2212</v>
      </c>
      <c r="D3055" s="226">
        <v>14.2</v>
      </c>
      <c r="E3055" s="226">
        <v>11.2</v>
      </c>
      <c r="F3055" s="226">
        <v>11.2</v>
      </c>
      <c r="G3055" s="226">
        <v>11.2</v>
      </c>
      <c r="H3055" s="226">
        <v>11.2</v>
      </c>
      <c r="I3055" s="226">
        <v>11.2</v>
      </c>
      <c r="J3055" s="226">
        <v>11.2</v>
      </c>
      <c r="K3055" s="226">
        <v>11.2</v>
      </c>
      <c r="L3055" s="226">
        <v>11.2</v>
      </c>
      <c r="M3055" s="226">
        <v>11.2</v>
      </c>
      <c r="N3055" s="226">
        <v>11.2</v>
      </c>
      <c r="O3055" s="226">
        <v>11.2</v>
      </c>
      <c r="P3055" s="226">
        <v>11.2</v>
      </c>
      <c r="Q3055" s="226">
        <v>11.2</v>
      </c>
      <c r="R3055" s="226">
        <v>11.2</v>
      </c>
      <c r="S3055" s="226">
        <v>11.2</v>
      </c>
      <c r="T3055" s="226">
        <v>11.2</v>
      </c>
      <c r="U3055" s="226">
        <v>11.2</v>
      </c>
      <c r="V3055" s="226">
        <v>11.2</v>
      </c>
      <c r="W3055" s="226">
        <v>11.2</v>
      </c>
      <c r="X3055" s="226">
        <v>11.2</v>
      </c>
      <c r="Y3055" s="226">
        <v>11.2</v>
      </c>
      <c r="Z3055" s="226">
        <v>11.2</v>
      </c>
      <c r="AA3055" s="226">
        <v>11.2</v>
      </c>
      <c r="AB3055" s="226">
        <v>11.2</v>
      </c>
      <c r="AC3055" s="226">
        <v>11.2</v>
      </c>
      <c r="AD3055" s="226">
        <v>11.2</v>
      </c>
      <c r="AE3055" s="226">
        <v>11.2</v>
      </c>
      <c r="AF3055" s="226">
        <v>11.2</v>
      </c>
      <c r="AG3055" s="226">
        <v>11.2</v>
      </c>
      <c r="AH3055" s="226">
        <v>11.2</v>
      </c>
      <c r="AI3055" s="226">
        <v>11.2</v>
      </c>
      <c r="AJ3055" s="226">
        <v>11.2</v>
      </c>
    </row>
    <row r="3056" spans="1:36" x14ac:dyDescent="0.25">
      <c r="A3056" s="17"/>
      <c r="B3056" s="226" t="s">
        <v>2247</v>
      </c>
    </row>
    <row r="3057" spans="1:36" x14ac:dyDescent="0.25">
      <c r="A3057" s="17"/>
      <c r="B3057" s="226" t="s">
        <v>2248</v>
      </c>
      <c r="D3057" s="226">
        <v>0</v>
      </c>
      <c r="E3057" s="226">
        <v>0</v>
      </c>
      <c r="F3057" s="226">
        <v>0</v>
      </c>
      <c r="G3057" s="226">
        <v>0</v>
      </c>
      <c r="H3057" s="226">
        <v>0</v>
      </c>
      <c r="I3057" s="226">
        <v>0</v>
      </c>
      <c r="J3057" s="226">
        <v>0</v>
      </c>
      <c r="K3057" s="226">
        <v>0</v>
      </c>
      <c r="L3057" s="226">
        <v>0</v>
      </c>
      <c r="M3057" s="226">
        <v>0</v>
      </c>
      <c r="N3057" s="226">
        <v>0</v>
      </c>
      <c r="O3057" s="226">
        <v>0</v>
      </c>
      <c r="P3057" s="226">
        <v>0</v>
      </c>
      <c r="Q3057" s="226">
        <v>0</v>
      </c>
      <c r="R3057" s="226">
        <v>0</v>
      </c>
      <c r="S3057" s="226">
        <v>0</v>
      </c>
      <c r="T3057" s="226">
        <v>0</v>
      </c>
      <c r="U3057" s="226">
        <v>0</v>
      </c>
      <c r="V3057" s="226">
        <v>0</v>
      </c>
      <c r="W3057" s="226">
        <v>0</v>
      </c>
      <c r="X3057" s="226">
        <v>0</v>
      </c>
      <c r="Y3057" s="226">
        <v>0</v>
      </c>
      <c r="Z3057" s="226">
        <v>0</v>
      </c>
      <c r="AA3057" s="226">
        <v>0</v>
      </c>
      <c r="AB3057" s="226">
        <v>0</v>
      </c>
      <c r="AC3057" s="226">
        <v>0</v>
      </c>
      <c r="AD3057" s="226">
        <v>0</v>
      </c>
      <c r="AE3057" s="226">
        <v>0</v>
      </c>
      <c r="AF3057" s="226">
        <v>0</v>
      </c>
      <c r="AG3057" s="226">
        <v>0</v>
      </c>
      <c r="AH3057" s="226">
        <v>0</v>
      </c>
      <c r="AI3057" s="226">
        <v>0</v>
      </c>
      <c r="AJ3057" s="226">
        <v>0</v>
      </c>
    </row>
    <row r="3058" spans="1:36" x14ac:dyDescent="0.25">
      <c r="A3058" s="17"/>
      <c r="B3058" s="226" t="s">
        <v>2249</v>
      </c>
      <c r="D3058" s="226">
        <v>0</v>
      </c>
      <c r="E3058" s="226">
        <v>0</v>
      </c>
      <c r="F3058" s="226">
        <v>0</v>
      </c>
      <c r="G3058" s="226">
        <v>0</v>
      </c>
      <c r="H3058" s="226">
        <v>0</v>
      </c>
      <c r="I3058" s="226">
        <v>0</v>
      </c>
      <c r="J3058" s="226">
        <v>0</v>
      </c>
      <c r="K3058" s="226">
        <v>0</v>
      </c>
      <c r="L3058" s="226">
        <v>0</v>
      </c>
      <c r="M3058" s="226">
        <v>0</v>
      </c>
      <c r="N3058" s="226">
        <v>0</v>
      </c>
      <c r="O3058" s="226">
        <v>0</v>
      </c>
      <c r="P3058" s="226">
        <v>0</v>
      </c>
      <c r="Q3058" s="226">
        <v>0</v>
      </c>
      <c r="R3058" s="226">
        <v>0</v>
      </c>
      <c r="S3058" s="226">
        <v>0</v>
      </c>
      <c r="T3058" s="226">
        <v>0</v>
      </c>
      <c r="U3058" s="226">
        <v>0</v>
      </c>
      <c r="V3058" s="226">
        <v>0</v>
      </c>
      <c r="W3058" s="226">
        <v>0</v>
      </c>
      <c r="X3058" s="226">
        <v>0</v>
      </c>
      <c r="Y3058" s="226">
        <v>0</v>
      </c>
      <c r="Z3058" s="226">
        <v>0</v>
      </c>
      <c r="AA3058" s="226">
        <v>0</v>
      </c>
      <c r="AB3058" s="226">
        <v>0</v>
      </c>
      <c r="AC3058" s="226">
        <v>0</v>
      </c>
      <c r="AD3058" s="226">
        <v>0</v>
      </c>
      <c r="AE3058" s="226">
        <v>0</v>
      </c>
      <c r="AF3058" s="226">
        <v>0</v>
      </c>
      <c r="AG3058" s="226">
        <v>0</v>
      </c>
      <c r="AH3058" s="226">
        <v>0</v>
      </c>
      <c r="AI3058" s="226">
        <v>0</v>
      </c>
      <c r="AJ3058" s="226">
        <v>0</v>
      </c>
    </row>
    <row r="3059" spans="1:36" x14ac:dyDescent="0.25">
      <c r="A3059" s="17"/>
      <c r="B3059" s="226" t="s">
        <v>2250</v>
      </c>
      <c r="D3059" s="226">
        <v>0</v>
      </c>
      <c r="E3059" s="226">
        <v>0</v>
      </c>
      <c r="F3059" s="226">
        <v>0</v>
      </c>
      <c r="G3059" s="226">
        <v>0</v>
      </c>
      <c r="H3059" s="226">
        <v>0</v>
      </c>
      <c r="I3059" s="226">
        <v>0</v>
      </c>
      <c r="J3059" s="226">
        <v>0</v>
      </c>
      <c r="K3059" s="226">
        <v>0</v>
      </c>
      <c r="L3059" s="226">
        <v>0</v>
      </c>
      <c r="M3059" s="226">
        <v>0</v>
      </c>
      <c r="N3059" s="226">
        <v>0</v>
      </c>
      <c r="O3059" s="226">
        <v>0</v>
      </c>
      <c r="P3059" s="226">
        <v>0</v>
      </c>
      <c r="Q3059" s="226">
        <v>0</v>
      </c>
      <c r="R3059" s="226">
        <v>0</v>
      </c>
      <c r="S3059" s="226">
        <v>0</v>
      </c>
      <c r="T3059" s="226">
        <v>0</v>
      </c>
      <c r="U3059" s="226">
        <v>0</v>
      </c>
      <c r="V3059" s="226">
        <v>0</v>
      </c>
      <c r="W3059" s="226">
        <v>0</v>
      </c>
      <c r="X3059" s="226">
        <v>0</v>
      </c>
      <c r="Y3059" s="226">
        <v>0</v>
      </c>
      <c r="Z3059" s="226">
        <v>0</v>
      </c>
      <c r="AA3059" s="226">
        <v>0</v>
      </c>
      <c r="AB3059" s="226">
        <v>0</v>
      </c>
      <c r="AC3059" s="226">
        <v>0</v>
      </c>
      <c r="AD3059" s="226">
        <v>0</v>
      </c>
      <c r="AE3059" s="226">
        <v>0</v>
      </c>
      <c r="AF3059" s="226">
        <v>0</v>
      </c>
      <c r="AG3059" s="226">
        <v>0</v>
      </c>
      <c r="AH3059" s="226">
        <v>0</v>
      </c>
      <c r="AI3059" s="226">
        <v>0</v>
      </c>
      <c r="AJ3059" s="226">
        <v>0</v>
      </c>
    </row>
    <row r="3060" spans="1:36" x14ac:dyDescent="0.25">
      <c r="A3060" s="17"/>
      <c r="B3060" s="226" t="s">
        <v>2251</v>
      </c>
      <c r="D3060" s="226">
        <v>15.5</v>
      </c>
      <c r="E3060" s="226">
        <v>18.100000000000001</v>
      </c>
      <c r="F3060" s="226">
        <v>19.600000000000001</v>
      </c>
      <c r="G3060" s="226">
        <v>19.600000000000001</v>
      </c>
      <c r="H3060" s="226">
        <v>19.600000000000001</v>
      </c>
      <c r="I3060" s="226">
        <v>19.600000000000001</v>
      </c>
      <c r="J3060" s="226">
        <v>19.600000000000001</v>
      </c>
      <c r="K3060" s="226">
        <v>19.600000000000001</v>
      </c>
      <c r="L3060" s="226">
        <v>19.600000000000001</v>
      </c>
      <c r="M3060" s="226">
        <v>19.600000000000001</v>
      </c>
      <c r="N3060" s="226">
        <v>19.600000000000001</v>
      </c>
      <c r="O3060" s="226">
        <v>19.600000000000001</v>
      </c>
      <c r="P3060" s="226">
        <v>19.600000000000001</v>
      </c>
      <c r="Q3060" s="226">
        <v>19.600000000000001</v>
      </c>
      <c r="R3060" s="226">
        <v>19.600000000000001</v>
      </c>
      <c r="S3060" s="226">
        <v>19.600000000000001</v>
      </c>
      <c r="T3060" s="226">
        <v>19.600000000000001</v>
      </c>
      <c r="U3060" s="226">
        <v>19.600000000000001</v>
      </c>
      <c r="V3060" s="226">
        <v>19.600000000000001</v>
      </c>
      <c r="W3060" s="226">
        <v>19.600000000000001</v>
      </c>
      <c r="X3060" s="226">
        <v>19.600000000000001</v>
      </c>
      <c r="Y3060" s="226">
        <v>19.600000000000001</v>
      </c>
      <c r="Z3060" s="226">
        <v>19.600000000000001</v>
      </c>
      <c r="AA3060" s="226">
        <v>19.600000000000001</v>
      </c>
      <c r="AB3060" s="226">
        <v>19.600000000000001</v>
      </c>
      <c r="AC3060" s="226">
        <v>19.600000000000001</v>
      </c>
      <c r="AD3060" s="226">
        <v>19.600000000000001</v>
      </c>
      <c r="AE3060" s="226">
        <v>19.600000000000001</v>
      </c>
      <c r="AF3060" s="226">
        <v>19.600000000000001</v>
      </c>
      <c r="AG3060" s="226">
        <v>19.600000000000001</v>
      </c>
      <c r="AH3060" s="226">
        <v>19.600000000000001</v>
      </c>
      <c r="AI3060" s="226">
        <v>19.600000000000001</v>
      </c>
      <c r="AJ3060" s="226">
        <v>19.600000000000001</v>
      </c>
    </row>
    <row r="3061" spans="1:36" x14ac:dyDescent="0.25">
      <c r="A3061" s="17"/>
      <c r="B3061" s="226" t="s">
        <v>2212</v>
      </c>
      <c r="D3061" s="226">
        <v>15.5</v>
      </c>
      <c r="E3061" s="226">
        <v>18.100000000000001</v>
      </c>
      <c r="F3061" s="226">
        <v>19.600000000000001</v>
      </c>
      <c r="G3061" s="226">
        <v>19.600000000000001</v>
      </c>
      <c r="H3061" s="226">
        <v>19.600000000000001</v>
      </c>
      <c r="I3061" s="226">
        <v>19.600000000000001</v>
      </c>
      <c r="J3061" s="226">
        <v>19.600000000000001</v>
      </c>
      <c r="K3061" s="226">
        <v>19.600000000000001</v>
      </c>
      <c r="L3061" s="226">
        <v>19.600000000000001</v>
      </c>
      <c r="M3061" s="226">
        <v>19.600000000000001</v>
      </c>
      <c r="N3061" s="226">
        <v>19.600000000000001</v>
      </c>
      <c r="O3061" s="226">
        <v>19.600000000000001</v>
      </c>
      <c r="P3061" s="226">
        <v>19.600000000000001</v>
      </c>
      <c r="Q3061" s="226">
        <v>19.600000000000001</v>
      </c>
      <c r="R3061" s="226">
        <v>19.600000000000001</v>
      </c>
      <c r="S3061" s="226">
        <v>19.600000000000001</v>
      </c>
      <c r="T3061" s="226">
        <v>19.600000000000001</v>
      </c>
      <c r="U3061" s="226">
        <v>19.600000000000001</v>
      </c>
      <c r="V3061" s="226">
        <v>19.600000000000001</v>
      </c>
      <c r="W3061" s="226">
        <v>19.600000000000001</v>
      </c>
      <c r="X3061" s="226">
        <v>19.600000000000001</v>
      </c>
      <c r="Y3061" s="226">
        <v>19.600000000000001</v>
      </c>
      <c r="Z3061" s="226">
        <v>19.600000000000001</v>
      </c>
      <c r="AA3061" s="226">
        <v>19.600000000000001</v>
      </c>
      <c r="AB3061" s="226">
        <v>19.600000000000001</v>
      </c>
      <c r="AC3061" s="226">
        <v>19.600000000000001</v>
      </c>
      <c r="AD3061" s="226">
        <v>19.600000000000001</v>
      </c>
      <c r="AE3061" s="226">
        <v>19.600000000000001</v>
      </c>
      <c r="AF3061" s="226">
        <v>19.600000000000001</v>
      </c>
      <c r="AG3061" s="226">
        <v>19.600000000000001</v>
      </c>
      <c r="AH3061" s="226">
        <v>19.600000000000001</v>
      </c>
      <c r="AI3061" s="226">
        <v>19.600000000000001</v>
      </c>
      <c r="AJ3061" s="226">
        <v>19.600000000000001</v>
      </c>
    </row>
    <row r="3062" spans="1:36" x14ac:dyDescent="0.25">
      <c r="A3062" s="17"/>
    </row>
    <row r="3063" spans="1:36" x14ac:dyDescent="0.25">
      <c r="A3063" s="17"/>
      <c r="B3063" s="226" t="s">
        <v>2252</v>
      </c>
      <c r="D3063" s="226">
        <v>10.3</v>
      </c>
      <c r="E3063" s="226">
        <v>15.6</v>
      </c>
      <c r="F3063" s="226">
        <v>15</v>
      </c>
      <c r="G3063" s="226">
        <v>15.4</v>
      </c>
      <c r="H3063" s="226">
        <v>15.6</v>
      </c>
      <c r="I3063" s="226">
        <v>15.6</v>
      </c>
      <c r="J3063" s="226">
        <v>15.6</v>
      </c>
      <c r="K3063" s="226">
        <v>15.7</v>
      </c>
      <c r="L3063" s="226">
        <v>15.7</v>
      </c>
      <c r="M3063" s="226">
        <v>15.7</v>
      </c>
      <c r="N3063" s="226">
        <v>15.7</v>
      </c>
      <c r="O3063" s="226">
        <v>15.8</v>
      </c>
      <c r="P3063" s="226">
        <v>15.8</v>
      </c>
      <c r="Q3063" s="226">
        <v>15.8</v>
      </c>
      <c r="R3063" s="226">
        <v>15.8</v>
      </c>
      <c r="S3063" s="226">
        <v>15.8</v>
      </c>
      <c r="T3063" s="226">
        <v>15.8</v>
      </c>
      <c r="U3063" s="226">
        <v>15.8</v>
      </c>
      <c r="V3063" s="226">
        <v>15.8</v>
      </c>
      <c r="W3063" s="226">
        <v>15.8</v>
      </c>
      <c r="X3063" s="226">
        <v>15.8</v>
      </c>
      <c r="Y3063" s="226">
        <v>15.8</v>
      </c>
      <c r="Z3063" s="226">
        <v>15.8</v>
      </c>
      <c r="AA3063" s="226">
        <v>15.8</v>
      </c>
      <c r="AB3063" s="226">
        <v>15.8</v>
      </c>
      <c r="AC3063" s="226">
        <v>15.8</v>
      </c>
      <c r="AD3063" s="226">
        <v>15.8</v>
      </c>
      <c r="AE3063" s="226">
        <v>15.8</v>
      </c>
      <c r="AF3063" s="226">
        <v>15.8</v>
      </c>
      <c r="AG3063" s="226">
        <v>15.8</v>
      </c>
      <c r="AH3063" s="226">
        <v>15.8</v>
      </c>
      <c r="AI3063" s="226">
        <v>15.8</v>
      </c>
      <c r="AJ3063" s="226">
        <v>15.8</v>
      </c>
    </row>
    <row r="3064" spans="1:36" x14ac:dyDescent="0.25">
      <c r="A3064" s="17"/>
      <c r="B3064" s="226" t="s">
        <v>2253</v>
      </c>
      <c r="D3064" s="226">
        <v>5.3</v>
      </c>
      <c r="E3064" s="226">
        <v>3.4</v>
      </c>
      <c r="F3064" s="226">
        <v>4.7</v>
      </c>
      <c r="G3064" s="226">
        <v>4.7</v>
      </c>
      <c r="H3064" s="226">
        <v>4.7</v>
      </c>
      <c r="I3064" s="226">
        <v>4.7</v>
      </c>
      <c r="J3064" s="226">
        <v>4.7</v>
      </c>
      <c r="K3064" s="226">
        <v>4.7</v>
      </c>
      <c r="L3064" s="226">
        <v>4.7</v>
      </c>
      <c r="M3064" s="226">
        <v>4.7</v>
      </c>
      <c r="N3064" s="226">
        <v>4.7</v>
      </c>
      <c r="O3064" s="226">
        <v>4.7</v>
      </c>
      <c r="P3064" s="226">
        <v>4.7</v>
      </c>
      <c r="Q3064" s="226">
        <v>4.7</v>
      </c>
      <c r="R3064" s="226">
        <v>4.7</v>
      </c>
      <c r="S3064" s="226">
        <v>4.7</v>
      </c>
      <c r="T3064" s="226">
        <v>4.7</v>
      </c>
      <c r="U3064" s="226">
        <v>4.7</v>
      </c>
      <c r="V3064" s="226">
        <v>4.7</v>
      </c>
      <c r="W3064" s="226">
        <v>4.7</v>
      </c>
      <c r="X3064" s="226">
        <v>4.7</v>
      </c>
      <c r="Y3064" s="226">
        <v>4.7</v>
      </c>
      <c r="Z3064" s="226">
        <v>4.7</v>
      </c>
      <c r="AA3064" s="226">
        <v>4.7</v>
      </c>
      <c r="AB3064" s="226">
        <v>4.7</v>
      </c>
      <c r="AC3064" s="226">
        <v>4.7</v>
      </c>
      <c r="AD3064" s="226">
        <v>4.7</v>
      </c>
      <c r="AE3064" s="226">
        <v>4.7</v>
      </c>
      <c r="AF3064" s="226">
        <v>4.7</v>
      </c>
      <c r="AG3064" s="226">
        <v>4.7</v>
      </c>
      <c r="AH3064" s="226">
        <v>4.7</v>
      </c>
      <c r="AI3064" s="226">
        <v>4.7</v>
      </c>
      <c r="AJ3064" s="226">
        <v>4.7</v>
      </c>
    </row>
    <row r="3065" spans="1:36" x14ac:dyDescent="0.25">
      <c r="A3065" s="17"/>
    </row>
    <row r="3066" spans="1:36" x14ac:dyDescent="0.25">
      <c r="A3066" s="17"/>
      <c r="B3066" s="226" t="s">
        <v>2254</v>
      </c>
    </row>
    <row r="3067" spans="1:36" x14ac:dyDescent="0.25">
      <c r="A3067" s="17"/>
      <c r="B3067" s="226" t="s">
        <v>2255</v>
      </c>
      <c r="D3067" s="226">
        <v>0</v>
      </c>
      <c r="E3067" s="226">
        <v>0</v>
      </c>
      <c r="F3067" s="226">
        <v>0</v>
      </c>
      <c r="G3067" s="226">
        <v>0</v>
      </c>
      <c r="H3067" s="226">
        <v>0</v>
      </c>
      <c r="I3067" s="226">
        <v>0</v>
      </c>
      <c r="J3067" s="226">
        <v>0</v>
      </c>
      <c r="K3067" s="226">
        <v>0</v>
      </c>
      <c r="L3067" s="226">
        <v>0</v>
      </c>
      <c r="M3067" s="226">
        <v>0</v>
      </c>
      <c r="N3067" s="226">
        <v>0</v>
      </c>
      <c r="O3067" s="226">
        <v>0</v>
      </c>
      <c r="P3067" s="226">
        <v>0</v>
      </c>
      <c r="Q3067" s="226">
        <v>0</v>
      </c>
      <c r="R3067" s="226">
        <v>0</v>
      </c>
      <c r="S3067" s="226">
        <v>0</v>
      </c>
      <c r="T3067" s="226">
        <v>0</v>
      </c>
      <c r="U3067" s="226">
        <v>0</v>
      </c>
      <c r="V3067" s="226">
        <v>0</v>
      </c>
      <c r="W3067" s="226">
        <v>0</v>
      </c>
      <c r="X3067" s="226">
        <v>0</v>
      </c>
      <c r="Y3067" s="226">
        <v>0</v>
      </c>
      <c r="Z3067" s="226">
        <v>0</v>
      </c>
      <c r="AA3067" s="226">
        <v>0</v>
      </c>
      <c r="AB3067" s="226">
        <v>0</v>
      </c>
      <c r="AC3067" s="226">
        <v>0</v>
      </c>
      <c r="AD3067" s="226">
        <v>0</v>
      </c>
      <c r="AE3067" s="226">
        <v>0</v>
      </c>
      <c r="AF3067" s="226">
        <v>0</v>
      </c>
      <c r="AG3067" s="226">
        <v>0</v>
      </c>
      <c r="AH3067" s="226">
        <v>0</v>
      </c>
      <c r="AI3067" s="226">
        <v>0</v>
      </c>
      <c r="AJ3067" s="226">
        <v>0</v>
      </c>
    </row>
    <row r="3068" spans="1:36" x14ac:dyDescent="0.25">
      <c r="A3068" s="17"/>
      <c r="B3068" s="226" t="s">
        <v>2256</v>
      </c>
      <c r="D3068" s="226">
        <v>0</v>
      </c>
      <c r="E3068" s="226">
        <v>0</v>
      </c>
      <c r="F3068" s="226">
        <v>0</v>
      </c>
      <c r="G3068" s="226">
        <v>0</v>
      </c>
      <c r="H3068" s="226">
        <v>0</v>
      </c>
      <c r="I3068" s="226">
        <v>0</v>
      </c>
      <c r="J3068" s="226">
        <v>0</v>
      </c>
      <c r="K3068" s="226">
        <v>0</v>
      </c>
      <c r="L3068" s="226">
        <v>0</v>
      </c>
      <c r="M3068" s="226">
        <v>0</v>
      </c>
      <c r="N3068" s="226">
        <v>0</v>
      </c>
      <c r="O3068" s="226">
        <v>0</v>
      </c>
      <c r="P3068" s="226">
        <v>0</v>
      </c>
      <c r="Q3068" s="226">
        <v>0</v>
      </c>
      <c r="R3068" s="226">
        <v>0</v>
      </c>
      <c r="S3068" s="226">
        <v>0</v>
      </c>
      <c r="T3068" s="226">
        <v>0</v>
      </c>
      <c r="U3068" s="226">
        <v>0</v>
      </c>
      <c r="V3068" s="226">
        <v>0</v>
      </c>
      <c r="W3068" s="226">
        <v>0</v>
      </c>
      <c r="X3068" s="226">
        <v>0</v>
      </c>
      <c r="Y3068" s="226">
        <v>0</v>
      </c>
      <c r="Z3068" s="226">
        <v>0</v>
      </c>
      <c r="AA3068" s="226">
        <v>0</v>
      </c>
      <c r="AB3068" s="226">
        <v>0</v>
      </c>
      <c r="AC3068" s="226">
        <v>0</v>
      </c>
      <c r="AD3068" s="226">
        <v>0</v>
      </c>
      <c r="AE3068" s="226">
        <v>0</v>
      </c>
      <c r="AF3068" s="226">
        <v>0</v>
      </c>
      <c r="AG3068" s="226">
        <v>0</v>
      </c>
      <c r="AH3068" s="226">
        <v>0</v>
      </c>
      <c r="AI3068" s="226">
        <v>0</v>
      </c>
      <c r="AJ3068" s="226">
        <v>0</v>
      </c>
    </row>
    <row r="3069" spans="1:36" x14ac:dyDescent="0.25">
      <c r="A3069" s="17"/>
      <c r="B3069" s="226" t="s">
        <v>2257</v>
      </c>
      <c r="D3069" s="226">
        <v>0</v>
      </c>
      <c r="E3069" s="226">
        <v>0</v>
      </c>
      <c r="F3069" s="226">
        <v>0</v>
      </c>
      <c r="G3069" s="226">
        <v>0</v>
      </c>
      <c r="H3069" s="226">
        <v>0</v>
      </c>
      <c r="I3069" s="226">
        <v>0</v>
      </c>
      <c r="J3069" s="226">
        <v>0</v>
      </c>
      <c r="K3069" s="226">
        <v>0</v>
      </c>
      <c r="L3069" s="226">
        <v>0</v>
      </c>
      <c r="M3069" s="226">
        <v>0</v>
      </c>
      <c r="N3069" s="226">
        <v>0</v>
      </c>
      <c r="O3069" s="226">
        <v>0</v>
      </c>
      <c r="P3069" s="226">
        <v>0</v>
      </c>
      <c r="Q3069" s="226">
        <v>0</v>
      </c>
      <c r="R3069" s="226">
        <v>0</v>
      </c>
      <c r="S3069" s="226">
        <v>0</v>
      </c>
      <c r="T3069" s="226">
        <v>0</v>
      </c>
      <c r="U3069" s="226">
        <v>0</v>
      </c>
      <c r="V3069" s="226">
        <v>0</v>
      </c>
      <c r="W3069" s="226">
        <v>0</v>
      </c>
      <c r="X3069" s="226">
        <v>0</v>
      </c>
      <c r="Y3069" s="226">
        <v>0</v>
      </c>
      <c r="Z3069" s="226">
        <v>0</v>
      </c>
      <c r="AA3069" s="226">
        <v>0</v>
      </c>
      <c r="AB3069" s="226">
        <v>0</v>
      </c>
      <c r="AC3069" s="226">
        <v>0</v>
      </c>
      <c r="AD3069" s="226">
        <v>0</v>
      </c>
      <c r="AE3069" s="226">
        <v>0</v>
      </c>
      <c r="AF3069" s="226">
        <v>0</v>
      </c>
      <c r="AG3069" s="226">
        <v>0</v>
      </c>
      <c r="AH3069" s="226">
        <v>0</v>
      </c>
      <c r="AI3069" s="226">
        <v>0</v>
      </c>
      <c r="AJ3069" s="226">
        <v>0</v>
      </c>
    </row>
    <row r="3070" spans="1:36" x14ac:dyDescent="0.25">
      <c r="A3070" s="17"/>
      <c r="B3070" s="226" t="s">
        <v>2258</v>
      </c>
      <c r="D3070" s="226">
        <v>0.1</v>
      </c>
      <c r="E3070" s="226">
        <v>0.2</v>
      </c>
      <c r="F3070" s="226">
        <v>0.2</v>
      </c>
      <c r="G3070" s="226">
        <v>0.2</v>
      </c>
      <c r="H3070" s="226">
        <v>0.2</v>
      </c>
      <c r="I3070" s="226">
        <v>0.2</v>
      </c>
      <c r="J3070" s="226">
        <v>0.2</v>
      </c>
      <c r="K3070" s="226">
        <v>0.2</v>
      </c>
      <c r="L3070" s="226">
        <v>0.2</v>
      </c>
      <c r="M3070" s="226">
        <v>0.2</v>
      </c>
      <c r="N3070" s="226">
        <v>0.2</v>
      </c>
      <c r="O3070" s="226">
        <v>0.2</v>
      </c>
      <c r="P3070" s="226">
        <v>0.2</v>
      </c>
      <c r="Q3070" s="226">
        <v>0.2</v>
      </c>
      <c r="R3070" s="226">
        <v>0.2</v>
      </c>
      <c r="S3070" s="226">
        <v>0.2</v>
      </c>
      <c r="T3070" s="226">
        <v>0.2</v>
      </c>
      <c r="U3070" s="226">
        <v>0.2</v>
      </c>
      <c r="V3070" s="226">
        <v>0.2</v>
      </c>
      <c r="W3070" s="226">
        <v>0.2</v>
      </c>
      <c r="X3070" s="226">
        <v>0.2</v>
      </c>
      <c r="Y3070" s="226">
        <v>0.2</v>
      </c>
      <c r="Z3070" s="226">
        <v>0.2</v>
      </c>
      <c r="AA3070" s="226">
        <v>0.2</v>
      </c>
      <c r="AB3070" s="226">
        <v>0.2</v>
      </c>
      <c r="AC3070" s="226">
        <v>0.2</v>
      </c>
      <c r="AD3070" s="226">
        <v>0.2</v>
      </c>
      <c r="AE3070" s="226">
        <v>0.2</v>
      </c>
      <c r="AF3070" s="226">
        <v>0.2</v>
      </c>
      <c r="AG3070" s="226">
        <v>0.2</v>
      </c>
      <c r="AH3070" s="226">
        <v>0.2</v>
      </c>
      <c r="AI3070" s="226">
        <v>0.2</v>
      </c>
      <c r="AJ3070" s="226">
        <v>0.2</v>
      </c>
    </row>
    <row r="3071" spans="1:36" x14ac:dyDescent="0.25">
      <c r="A3071" s="17"/>
      <c r="B3071" s="226" t="s">
        <v>2212</v>
      </c>
      <c r="D3071" s="226">
        <v>0.1</v>
      </c>
      <c r="E3071" s="226">
        <v>0.2</v>
      </c>
      <c r="F3071" s="226">
        <v>0.2</v>
      </c>
      <c r="G3071" s="226">
        <v>0.2</v>
      </c>
      <c r="H3071" s="226">
        <v>0.2</v>
      </c>
      <c r="I3071" s="226">
        <v>0.2</v>
      </c>
      <c r="J3071" s="226">
        <v>0.2</v>
      </c>
      <c r="K3071" s="226">
        <v>0.2</v>
      </c>
      <c r="L3071" s="226">
        <v>0.2</v>
      </c>
      <c r="M3071" s="226">
        <v>0.2</v>
      </c>
      <c r="N3071" s="226">
        <v>0.2</v>
      </c>
      <c r="O3071" s="226">
        <v>0.2</v>
      </c>
      <c r="P3071" s="226">
        <v>0.2</v>
      </c>
      <c r="Q3071" s="226">
        <v>0.2</v>
      </c>
      <c r="R3071" s="226">
        <v>0.2</v>
      </c>
      <c r="S3071" s="226">
        <v>0.2</v>
      </c>
      <c r="T3071" s="226">
        <v>0.2</v>
      </c>
      <c r="U3071" s="226">
        <v>0.2</v>
      </c>
      <c r="V3071" s="226">
        <v>0.2</v>
      </c>
      <c r="W3071" s="226">
        <v>0.2</v>
      </c>
      <c r="X3071" s="226">
        <v>0.2</v>
      </c>
      <c r="Y3071" s="226">
        <v>0.2</v>
      </c>
      <c r="Z3071" s="226">
        <v>0.2</v>
      </c>
      <c r="AA3071" s="226">
        <v>0.2</v>
      </c>
      <c r="AB3071" s="226">
        <v>0.2</v>
      </c>
      <c r="AC3071" s="226">
        <v>0.2</v>
      </c>
      <c r="AD3071" s="226">
        <v>0.2</v>
      </c>
      <c r="AE3071" s="226">
        <v>0.2</v>
      </c>
      <c r="AF3071" s="226">
        <v>0.2</v>
      </c>
      <c r="AG3071" s="226">
        <v>0.2</v>
      </c>
      <c r="AH3071" s="226">
        <v>0.2</v>
      </c>
      <c r="AI3071" s="226">
        <v>0.2</v>
      </c>
      <c r="AJ3071" s="226">
        <v>0.2</v>
      </c>
    </row>
    <row r="3072" spans="1:36" x14ac:dyDescent="0.25">
      <c r="A3072" s="17"/>
    </row>
    <row r="3073" spans="1:36" x14ac:dyDescent="0.25">
      <c r="A3073" s="17"/>
      <c r="B3073" s="226" t="s">
        <v>2429</v>
      </c>
    </row>
    <row r="3074" spans="1:36" x14ac:dyDescent="0.25">
      <c r="A3074" s="17"/>
      <c r="B3074" s="226" t="s">
        <v>2199</v>
      </c>
    </row>
    <row r="3075" spans="1:36" x14ac:dyDescent="0.25">
      <c r="A3075" s="17"/>
      <c r="D3075" s="226">
        <v>2018</v>
      </c>
      <c r="E3075" s="226">
        <v>2019</v>
      </c>
      <c r="F3075" s="226">
        <v>2020</v>
      </c>
      <c r="G3075" s="226">
        <v>2021</v>
      </c>
      <c r="H3075" s="226">
        <v>2022</v>
      </c>
      <c r="I3075" s="226">
        <v>2023</v>
      </c>
      <c r="J3075" s="226">
        <v>2024</v>
      </c>
      <c r="K3075" s="226">
        <v>2025</v>
      </c>
      <c r="L3075" s="226">
        <v>2026</v>
      </c>
      <c r="M3075" s="226">
        <v>2027</v>
      </c>
      <c r="N3075" s="226">
        <v>2028</v>
      </c>
      <c r="O3075" s="226">
        <v>2029</v>
      </c>
      <c r="P3075" s="226">
        <v>2030</v>
      </c>
      <c r="Q3075" s="226">
        <v>2031</v>
      </c>
      <c r="R3075" s="226">
        <v>2032</v>
      </c>
      <c r="S3075" s="226">
        <v>2033</v>
      </c>
      <c r="T3075" s="226">
        <v>2034</v>
      </c>
      <c r="U3075" s="226">
        <v>2035</v>
      </c>
      <c r="V3075" s="226">
        <v>2036</v>
      </c>
      <c r="W3075" s="226">
        <v>2037</v>
      </c>
      <c r="X3075" s="226">
        <v>2038</v>
      </c>
      <c r="Y3075" s="226">
        <v>2039</v>
      </c>
      <c r="Z3075" s="226">
        <v>2040</v>
      </c>
      <c r="AA3075" s="226">
        <v>2041</v>
      </c>
      <c r="AB3075" s="226">
        <v>2042</v>
      </c>
      <c r="AC3075" s="226">
        <v>2043</v>
      </c>
      <c r="AD3075" s="226">
        <v>2044</v>
      </c>
      <c r="AE3075" s="226">
        <v>2045</v>
      </c>
      <c r="AF3075" s="226">
        <v>2046</v>
      </c>
      <c r="AG3075" s="226">
        <v>2047</v>
      </c>
      <c r="AH3075" s="226">
        <v>2048</v>
      </c>
      <c r="AI3075" s="226">
        <v>2049</v>
      </c>
      <c r="AJ3075" s="226">
        <v>2050</v>
      </c>
    </row>
    <row r="3076" spans="1:36" x14ac:dyDescent="0.25">
      <c r="A3076" s="17"/>
    </row>
    <row r="3077" spans="1:36" x14ac:dyDescent="0.25">
      <c r="A3077" s="17"/>
      <c r="B3077" s="226" t="s">
        <v>2200</v>
      </c>
    </row>
    <row r="3078" spans="1:36" x14ac:dyDescent="0.25">
      <c r="A3078" s="17"/>
      <c r="B3078" s="226" t="s">
        <v>2201</v>
      </c>
      <c r="D3078" s="226">
        <v>91.584999999999994</v>
      </c>
      <c r="E3078" s="226">
        <v>92.94</v>
      </c>
      <c r="F3078" s="226">
        <v>93.903999999999996</v>
      </c>
      <c r="G3078" s="226">
        <v>102.175</v>
      </c>
      <c r="H3078" s="226">
        <v>98.582999999999998</v>
      </c>
      <c r="I3078" s="226">
        <v>92.756</v>
      </c>
      <c r="J3078" s="226">
        <v>93.757999999999996</v>
      </c>
      <c r="K3078" s="226">
        <v>95.831999999999994</v>
      </c>
      <c r="L3078" s="226">
        <v>94.597999999999999</v>
      </c>
      <c r="M3078" s="226">
        <v>92.739000000000004</v>
      </c>
      <c r="N3078" s="226">
        <v>91.617999999999995</v>
      </c>
      <c r="O3078" s="226">
        <v>92.352000000000004</v>
      </c>
      <c r="P3078" s="226">
        <v>93.302999999999997</v>
      </c>
      <c r="Q3078" s="226">
        <v>93.277000000000001</v>
      </c>
      <c r="R3078" s="226">
        <v>93.308999999999997</v>
      </c>
      <c r="S3078" s="226">
        <v>93.38</v>
      </c>
      <c r="T3078" s="226">
        <v>93.647000000000006</v>
      </c>
      <c r="U3078" s="226">
        <v>94.070999999999998</v>
      </c>
      <c r="V3078" s="226">
        <v>94.543999999999997</v>
      </c>
      <c r="W3078" s="226">
        <v>95.009</v>
      </c>
      <c r="X3078" s="226">
        <v>95.545000000000002</v>
      </c>
      <c r="Y3078" s="226">
        <v>95.957999999999998</v>
      </c>
      <c r="Z3078" s="226">
        <v>96.37</v>
      </c>
      <c r="AA3078" s="226">
        <v>97.081999999999994</v>
      </c>
      <c r="AB3078" s="226">
        <v>97.95</v>
      </c>
      <c r="AC3078" s="226">
        <v>98.846999999999994</v>
      </c>
      <c r="AD3078" s="226">
        <v>99.695999999999998</v>
      </c>
      <c r="AE3078" s="226">
        <v>100.096</v>
      </c>
      <c r="AF3078" s="226">
        <v>100.69499999999999</v>
      </c>
      <c r="AG3078" s="226">
        <v>101.14700000000001</v>
      </c>
      <c r="AH3078" s="226">
        <v>101.22199999999999</v>
      </c>
      <c r="AI3078" s="226">
        <v>101.786</v>
      </c>
      <c r="AJ3078" s="226">
        <v>103.172</v>
      </c>
    </row>
    <row r="3079" spans="1:36" x14ac:dyDescent="0.25">
      <c r="A3079" s="17"/>
      <c r="B3079" s="226" t="s">
        <v>2202</v>
      </c>
      <c r="D3079" s="226">
        <v>406.17500000000001</v>
      </c>
      <c r="E3079" s="226">
        <v>409.00799999999998</v>
      </c>
      <c r="F3079" s="226">
        <v>382.81900000000002</v>
      </c>
      <c r="G3079" s="226">
        <v>405.99900000000002</v>
      </c>
      <c r="H3079" s="226">
        <v>397.13499999999999</v>
      </c>
      <c r="I3079" s="226">
        <v>372.62200000000001</v>
      </c>
      <c r="J3079" s="226">
        <v>376.06299999999999</v>
      </c>
      <c r="K3079" s="226">
        <v>384.68900000000002</v>
      </c>
      <c r="L3079" s="226">
        <v>387.24700000000001</v>
      </c>
      <c r="M3079" s="226">
        <v>386.791</v>
      </c>
      <c r="N3079" s="226">
        <v>383.69099999999997</v>
      </c>
      <c r="O3079" s="226">
        <v>384.72899999999998</v>
      </c>
      <c r="P3079" s="226">
        <v>386.66</v>
      </c>
      <c r="Q3079" s="226">
        <v>395.64299999999997</v>
      </c>
      <c r="R3079" s="226">
        <v>399.04300000000001</v>
      </c>
      <c r="S3079" s="226">
        <v>394.34699999999998</v>
      </c>
      <c r="T3079" s="226">
        <v>385.048</v>
      </c>
      <c r="U3079" s="226">
        <v>376.98899999999998</v>
      </c>
      <c r="V3079" s="226">
        <v>374.88200000000001</v>
      </c>
      <c r="W3079" s="226">
        <v>382.91</v>
      </c>
      <c r="X3079" s="226">
        <v>395.91</v>
      </c>
      <c r="Y3079" s="226">
        <v>404.31400000000002</v>
      </c>
      <c r="Z3079" s="226">
        <v>407.92899999999997</v>
      </c>
      <c r="AA3079" s="226">
        <v>415.84800000000001</v>
      </c>
      <c r="AB3079" s="226">
        <v>420.86500000000001</v>
      </c>
      <c r="AC3079" s="226">
        <v>413.67</v>
      </c>
      <c r="AD3079" s="226">
        <v>416.16300000000001</v>
      </c>
      <c r="AE3079" s="226">
        <v>424.36099999999999</v>
      </c>
      <c r="AF3079" s="226">
        <v>435.85199999999998</v>
      </c>
      <c r="AG3079" s="226">
        <v>445.35199999999998</v>
      </c>
      <c r="AH3079" s="226">
        <v>452.43099999999998</v>
      </c>
      <c r="AI3079" s="226">
        <v>457.14100000000002</v>
      </c>
      <c r="AJ3079" s="226">
        <v>462.07299999999998</v>
      </c>
    </row>
    <row r="3080" spans="1:36" x14ac:dyDescent="0.25">
      <c r="A3080" s="17"/>
    </row>
    <row r="3081" spans="1:36" s="21" customFormat="1" x14ac:dyDescent="0.25">
      <c r="A3081" s="17"/>
      <c r="B3081" s="21" t="s">
        <v>2203</v>
      </c>
    </row>
    <row r="3082" spans="1:36" s="21" customFormat="1" x14ac:dyDescent="0.25">
      <c r="A3082" s="21" t="s">
        <v>1984</v>
      </c>
      <c r="B3082" s="21" t="s">
        <v>240</v>
      </c>
      <c r="D3082" s="21">
        <v>59.991</v>
      </c>
      <c r="E3082" s="21">
        <v>66.05</v>
      </c>
      <c r="F3082" s="21">
        <v>61.921999999999997</v>
      </c>
      <c r="G3082" s="21">
        <v>68.614000000000004</v>
      </c>
      <c r="H3082" s="21">
        <v>68.972999999999999</v>
      </c>
      <c r="I3082" s="21">
        <v>68.028000000000006</v>
      </c>
      <c r="J3082" s="21">
        <v>69.096000000000004</v>
      </c>
      <c r="K3082" s="21">
        <v>70.861000000000004</v>
      </c>
      <c r="L3082" s="21">
        <v>70.971999999999994</v>
      </c>
      <c r="M3082" s="21">
        <v>70.864999999999995</v>
      </c>
      <c r="N3082" s="21">
        <v>70.716999999999999</v>
      </c>
      <c r="O3082" s="21">
        <v>71.284999999999997</v>
      </c>
      <c r="P3082" s="21">
        <v>71.983000000000004</v>
      </c>
      <c r="Q3082" s="21">
        <v>72.263000000000005</v>
      </c>
      <c r="R3082" s="21">
        <v>72.450999999999993</v>
      </c>
      <c r="S3082" s="21">
        <v>72.430999999999997</v>
      </c>
      <c r="T3082" s="21">
        <v>72.38</v>
      </c>
      <c r="U3082" s="21">
        <v>72.501999999999995</v>
      </c>
      <c r="V3082" s="21">
        <v>72.757999999999996</v>
      </c>
      <c r="W3082" s="21">
        <v>73.287999999999997</v>
      </c>
      <c r="X3082" s="21">
        <v>73.974000000000004</v>
      </c>
      <c r="Y3082" s="21">
        <v>74.448999999999998</v>
      </c>
      <c r="Z3082" s="21">
        <v>74.804000000000002</v>
      </c>
      <c r="AA3082" s="21">
        <v>75.471999999999994</v>
      </c>
      <c r="AB3082" s="21">
        <v>76.176000000000002</v>
      </c>
      <c r="AC3082" s="21">
        <v>76.602000000000004</v>
      </c>
      <c r="AD3082" s="21">
        <v>77.25</v>
      </c>
      <c r="AE3082" s="21">
        <v>77.718999999999994</v>
      </c>
      <c r="AF3082" s="21">
        <v>78.394999999999996</v>
      </c>
      <c r="AG3082" s="21">
        <v>78.91</v>
      </c>
      <c r="AH3082" s="21">
        <v>79.135000000000005</v>
      </c>
      <c r="AI3082" s="21">
        <v>79.611999999999995</v>
      </c>
      <c r="AJ3082" s="21">
        <v>80.649000000000001</v>
      </c>
    </row>
    <row r="3083" spans="1:36" s="21" customFormat="1" x14ac:dyDescent="0.25">
      <c r="B3083" s="21" t="s">
        <v>2204</v>
      </c>
      <c r="D3083" s="21">
        <v>43.856000000000002</v>
      </c>
      <c r="E3083" s="21">
        <v>44.588000000000001</v>
      </c>
      <c r="F3083" s="21">
        <v>44.938000000000002</v>
      </c>
      <c r="G3083" s="21">
        <v>46.604999999999997</v>
      </c>
      <c r="H3083" s="21">
        <v>45.493000000000002</v>
      </c>
      <c r="I3083" s="21">
        <v>42.957000000000001</v>
      </c>
      <c r="J3083" s="21">
        <v>43.606999999999999</v>
      </c>
      <c r="K3083" s="21">
        <v>44.68</v>
      </c>
      <c r="L3083" s="21">
        <v>44.168999999999997</v>
      </c>
      <c r="M3083" s="21">
        <v>43.277999999999999</v>
      </c>
      <c r="N3083" s="21">
        <v>42.624000000000002</v>
      </c>
      <c r="O3083" s="21">
        <v>42.817999999999998</v>
      </c>
      <c r="P3083" s="21">
        <v>43.11</v>
      </c>
      <c r="Q3083" s="21">
        <v>42.991</v>
      </c>
      <c r="R3083" s="21">
        <v>42.984000000000002</v>
      </c>
      <c r="S3083" s="21">
        <v>42.863999999999997</v>
      </c>
      <c r="T3083" s="21">
        <v>42.817</v>
      </c>
      <c r="U3083" s="21">
        <v>42.868000000000002</v>
      </c>
      <c r="V3083" s="21">
        <v>43</v>
      </c>
      <c r="W3083" s="21">
        <v>43.234999999999999</v>
      </c>
      <c r="X3083" s="21">
        <v>43.542999999999999</v>
      </c>
      <c r="Y3083" s="21">
        <v>43.762</v>
      </c>
      <c r="Z3083" s="21">
        <v>43.915999999999997</v>
      </c>
      <c r="AA3083" s="21">
        <v>44.253</v>
      </c>
      <c r="AB3083" s="21">
        <v>44.64</v>
      </c>
      <c r="AC3083" s="21">
        <v>44.884</v>
      </c>
      <c r="AD3083" s="21">
        <v>45.225999999999999</v>
      </c>
      <c r="AE3083" s="21">
        <v>45.46</v>
      </c>
      <c r="AF3083" s="21">
        <v>45.808999999999997</v>
      </c>
      <c r="AG3083" s="21">
        <v>46.052999999999997</v>
      </c>
      <c r="AH3083" s="21">
        <v>46.127000000000002</v>
      </c>
      <c r="AI3083" s="21">
        <v>46.378</v>
      </c>
      <c r="AJ3083" s="21">
        <v>46.938000000000002</v>
      </c>
    </row>
    <row r="3084" spans="1:36" s="21" customFormat="1" x14ac:dyDescent="0.25">
      <c r="B3084" s="21" t="s">
        <v>2205</v>
      </c>
      <c r="D3084" s="21">
        <v>9.61</v>
      </c>
      <c r="E3084" s="21">
        <v>11.351000000000001</v>
      </c>
      <c r="F3084" s="21">
        <v>11.31</v>
      </c>
      <c r="G3084" s="21">
        <v>11.776999999999999</v>
      </c>
      <c r="H3084" s="21">
        <v>11.723000000000001</v>
      </c>
      <c r="I3084" s="21">
        <v>11.385999999999999</v>
      </c>
      <c r="J3084" s="21">
        <v>11.425000000000001</v>
      </c>
      <c r="K3084" s="21">
        <v>11.541</v>
      </c>
      <c r="L3084" s="21">
        <v>11.481999999999999</v>
      </c>
      <c r="M3084" s="21">
        <v>11.395</v>
      </c>
      <c r="N3084" s="21">
        <v>11.337999999999999</v>
      </c>
      <c r="O3084" s="21">
        <v>11.363</v>
      </c>
      <c r="P3084" s="21">
        <v>11.401</v>
      </c>
      <c r="Q3084" s="21">
        <v>11.385999999999999</v>
      </c>
      <c r="R3084" s="21">
        <v>11.36</v>
      </c>
      <c r="S3084" s="21">
        <v>11.317</v>
      </c>
      <c r="T3084" s="21">
        <v>11.271000000000001</v>
      </c>
      <c r="U3084" s="21">
        <v>11.234999999999999</v>
      </c>
      <c r="V3084" s="21">
        <v>11.218</v>
      </c>
      <c r="W3084" s="21">
        <v>11.23</v>
      </c>
      <c r="X3084" s="21">
        <v>11.25</v>
      </c>
      <c r="Y3084" s="21">
        <v>11.260999999999999</v>
      </c>
      <c r="Z3084" s="21">
        <v>11.265000000000001</v>
      </c>
      <c r="AA3084" s="21">
        <v>11.29</v>
      </c>
      <c r="AB3084" s="21">
        <v>11.316000000000001</v>
      </c>
      <c r="AC3084" s="21">
        <v>11.32</v>
      </c>
      <c r="AD3084" s="21">
        <v>11.348000000000001</v>
      </c>
      <c r="AE3084" s="21">
        <v>11.379</v>
      </c>
      <c r="AF3084" s="21">
        <v>11.426</v>
      </c>
      <c r="AG3084" s="21">
        <v>11.468</v>
      </c>
      <c r="AH3084" s="21">
        <v>11.497999999999999</v>
      </c>
      <c r="AI3084" s="21">
        <v>11.536</v>
      </c>
      <c r="AJ3084" s="21">
        <v>11.597</v>
      </c>
    </row>
    <row r="3085" spans="1:36" s="21" customFormat="1" x14ac:dyDescent="0.25">
      <c r="A3085" s="21" t="s">
        <v>2437</v>
      </c>
      <c r="B3085" s="21" t="s">
        <v>2206</v>
      </c>
      <c r="D3085" s="21">
        <v>53.466000000000001</v>
      </c>
      <c r="E3085" s="21">
        <v>55.939</v>
      </c>
      <c r="F3085" s="21">
        <v>56.247999999999998</v>
      </c>
      <c r="G3085" s="21">
        <v>58.381</v>
      </c>
      <c r="H3085" s="21">
        <v>57.215000000000003</v>
      </c>
      <c r="I3085" s="21">
        <v>54.341999999999999</v>
      </c>
      <c r="J3085" s="21">
        <v>55.030999999999999</v>
      </c>
      <c r="K3085" s="21">
        <v>56.220999999999997</v>
      </c>
      <c r="L3085" s="21">
        <v>55.65</v>
      </c>
      <c r="M3085" s="21">
        <v>54.673000000000002</v>
      </c>
      <c r="N3085" s="21">
        <v>53.963000000000001</v>
      </c>
      <c r="O3085" s="21">
        <v>54.180999999999997</v>
      </c>
      <c r="P3085" s="21">
        <v>54.511000000000003</v>
      </c>
      <c r="Q3085" s="21">
        <v>54.377000000000002</v>
      </c>
      <c r="R3085" s="21">
        <v>54.343000000000004</v>
      </c>
      <c r="S3085" s="21">
        <v>54.180999999999997</v>
      </c>
      <c r="T3085" s="21">
        <v>54.088000000000001</v>
      </c>
      <c r="U3085" s="21">
        <v>54.103000000000002</v>
      </c>
      <c r="V3085" s="21">
        <v>54.218000000000004</v>
      </c>
      <c r="W3085" s="21">
        <v>54.465000000000003</v>
      </c>
      <c r="X3085" s="21">
        <v>54.792999999999999</v>
      </c>
      <c r="Y3085" s="21">
        <v>55.023000000000003</v>
      </c>
      <c r="Z3085" s="21">
        <v>55.182000000000002</v>
      </c>
      <c r="AA3085" s="21">
        <v>55.542999999999999</v>
      </c>
      <c r="AB3085" s="21">
        <v>55.956000000000003</v>
      </c>
      <c r="AC3085" s="21">
        <v>56.204000000000001</v>
      </c>
      <c r="AD3085" s="21">
        <v>56.573999999999998</v>
      </c>
      <c r="AE3085" s="21">
        <v>56.84</v>
      </c>
      <c r="AF3085" s="21">
        <v>57.234999999999999</v>
      </c>
      <c r="AG3085" s="21">
        <v>57.521000000000001</v>
      </c>
      <c r="AH3085" s="21">
        <v>57.625</v>
      </c>
      <c r="AI3085" s="21">
        <v>57.914000000000001</v>
      </c>
      <c r="AJ3085" s="21">
        <v>58.534999999999997</v>
      </c>
    </row>
    <row r="3086" spans="1:36" s="21" customFormat="1" x14ac:dyDescent="0.25">
      <c r="A3086" s="21" t="s">
        <v>2439</v>
      </c>
      <c r="B3086" s="21" t="s">
        <v>2228</v>
      </c>
      <c r="D3086" s="21">
        <v>0</v>
      </c>
      <c r="E3086" s="21">
        <v>0</v>
      </c>
      <c r="F3086" s="21">
        <v>0</v>
      </c>
      <c r="G3086" s="21">
        <v>0</v>
      </c>
      <c r="H3086" s="21">
        <v>0</v>
      </c>
      <c r="I3086" s="21">
        <v>0</v>
      </c>
      <c r="J3086" s="21">
        <v>0</v>
      </c>
      <c r="K3086" s="21">
        <v>0</v>
      </c>
      <c r="L3086" s="21">
        <v>0</v>
      </c>
      <c r="M3086" s="21">
        <v>0</v>
      </c>
      <c r="N3086" s="21">
        <v>0</v>
      </c>
      <c r="O3086" s="21">
        <v>0</v>
      </c>
      <c r="P3086" s="21">
        <v>0</v>
      </c>
      <c r="Q3086" s="21">
        <v>0</v>
      </c>
      <c r="R3086" s="21">
        <v>0</v>
      </c>
      <c r="S3086" s="21">
        <v>0</v>
      </c>
      <c r="T3086" s="21">
        <v>0</v>
      </c>
      <c r="U3086" s="21">
        <v>0</v>
      </c>
      <c r="V3086" s="21">
        <v>0</v>
      </c>
      <c r="W3086" s="21">
        <v>0</v>
      </c>
      <c r="X3086" s="21">
        <v>0</v>
      </c>
      <c r="Y3086" s="21">
        <v>0</v>
      </c>
      <c r="Z3086" s="21">
        <v>0</v>
      </c>
      <c r="AA3086" s="21">
        <v>0</v>
      </c>
      <c r="AB3086" s="21">
        <v>0</v>
      </c>
      <c r="AC3086" s="21">
        <v>0</v>
      </c>
      <c r="AD3086" s="21">
        <v>0</v>
      </c>
      <c r="AE3086" s="21">
        <v>0</v>
      </c>
      <c r="AF3086" s="21">
        <v>0</v>
      </c>
      <c r="AG3086" s="21">
        <v>0</v>
      </c>
      <c r="AH3086" s="21">
        <v>0</v>
      </c>
      <c r="AI3086" s="21">
        <v>0</v>
      </c>
      <c r="AJ3086" s="21">
        <v>0</v>
      </c>
    </row>
    <row r="3087" spans="1:36" s="21" customFormat="1" x14ac:dyDescent="0.25">
      <c r="A3087" s="21" t="s">
        <v>2020</v>
      </c>
      <c r="B3087" s="21" t="s">
        <v>307</v>
      </c>
      <c r="D3087" s="21">
        <v>0</v>
      </c>
      <c r="E3087" s="21">
        <v>0</v>
      </c>
      <c r="F3087" s="21">
        <v>0</v>
      </c>
      <c r="G3087" s="21">
        <v>0</v>
      </c>
      <c r="H3087" s="21">
        <v>0</v>
      </c>
      <c r="I3087" s="21">
        <v>0</v>
      </c>
      <c r="J3087" s="21">
        <v>0</v>
      </c>
      <c r="K3087" s="21">
        <v>0</v>
      </c>
      <c r="L3087" s="21">
        <v>0</v>
      </c>
      <c r="M3087" s="21">
        <v>0</v>
      </c>
      <c r="N3087" s="21">
        <v>0</v>
      </c>
      <c r="O3087" s="21">
        <v>0</v>
      </c>
      <c r="P3087" s="21">
        <v>0</v>
      </c>
      <c r="Q3087" s="21">
        <v>0</v>
      </c>
      <c r="R3087" s="21">
        <v>0</v>
      </c>
      <c r="S3087" s="21">
        <v>0</v>
      </c>
      <c r="T3087" s="21">
        <v>0</v>
      </c>
      <c r="U3087" s="21">
        <v>0</v>
      </c>
      <c r="V3087" s="21">
        <v>0</v>
      </c>
      <c r="W3087" s="21">
        <v>0</v>
      </c>
      <c r="X3087" s="21">
        <v>0</v>
      </c>
      <c r="Y3087" s="21">
        <v>0</v>
      </c>
      <c r="Z3087" s="21">
        <v>0</v>
      </c>
      <c r="AA3087" s="21">
        <v>0</v>
      </c>
      <c r="AB3087" s="21">
        <v>0</v>
      </c>
      <c r="AC3087" s="21">
        <v>0</v>
      </c>
      <c r="AD3087" s="21">
        <v>0</v>
      </c>
      <c r="AE3087" s="21">
        <v>0</v>
      </c>
      <c r="AF3087" s="21">
        <v>0</v>
      </c>
      <c r="AG3087" s="21">
        <v>0</v>
      </c>
      <c r="AH3087" s="21">
        <v>0</v>
      </c>
      <c r="AI3087" s="21">
        <v>0</v>
      </c>
      <c r="AJ3087" s="21">
        <v>0</v>
      </c>
    </row>
    <row r="3088" spans="1:36" s="21" customFormat="1" x14ac:dyDescent="0.25">
      <c r="A3088" s="21" t="s">
        <v>257</v>
      </c>
      <c r="B3088" s="21" t="s">
        <v>2207</v>
      </c>
      <c r="D3088" s="21">
        <v>7.28</v>
      </c>
      <c r="E3088" s="21">
        <v>7.923</v>
      </c>
      <c r="F3088" s="21">
        <v>7.9660000000000002</v>
      </c>
      <c r="G3088" s="21">
        <v>8.1690000000000005</v>
      </c>
      <c r="H3088" s="21">
        <v>8.157</v>
      </c>
      <c r="I3088" s="21">
        <v>7.9260000000000002</v>
      </c>
      <c r="J3088" s="21">
        <v>7.9669999999999996</v>
      </c>
      <c r="K3088" s="21">
        <v>8.2919999999999998</v>
      </c>
      <c r="L3088" s="21">
        <v>8.423</v>
      </c>
      <c r="M3088" s="21">
        <v>8.4870000000000001</v>
      </c>
      <c r="N3088" s="21">
        <v>8.3740000000000006</v>
      </c>
      <c r="O3088" s="21">
        <v>8.3889999999999993</v>
      </c>
      <c r="P3088" s="21">
        <v>8.4480000000000004</v>
      </c>
      <c r="Q3088" s="21">
        <v>8.4969999999999999</v>
      </c>
      <c r="R3088" s="21">
        <v>8.5090000000000003</v>
      </c>
      <c r="S3088" s="21">
        <v>8.4260000000000002</v>
      </c>
      <c r="T3088" s="21">
        <v>8.2899999999999991</v>
      </c>
      <c r="U3088" s="21">
        <v>8.1709999999999994</v>
      </c>
      <c r="V3088" s="21">
        <v>8.1159999999999997</v>
      </c>
      <c r="W3088" s="21">
        <v>8.1910000000000007</v>
      </c>
      <c r="X3088" s="21">
        <v>8.3469999999999995</v>
      </c>
      <c r="Y3088" s="21">
        <v>8.4480000000000004</v>
      </c>
      <c r="Z3088" s="21">
        <v>8.4629999999999992</v>
      </c>
      <c r="AA3088" s="21">
        <v>8.5549999999999997</v>
      </c>
      <c r="AB3088" s="21">
        <v>8.6370000000000005</v>
      </c>
      <c r="AC3088" s="21">
        <v>8.5239999999999991</v>
      </c>
      <c r="AD3088" s="21">
        <v>8.5220000000000002</v>
      </c>
      <c r="AE3088" s="21">
        <v>8.609</v>
      </c>
      <c r="AF3088" s="21">
        <v>8.73</v>
      </c>
      <c r="AG3088" s="21">
        <v>8.8480000000000008</v>
      </c>
      <c r="AH3088" s="21">
        <v>8.9380000000000006</v>
      </c>
      <c r="AI3088" s="21">
        <v>9.01</v>
      </c>
      <c r="AJ3088" s="21">
        <v>9.1240000000000006</v>
      </c>
    </row>
    <row r="3089" spans="1:36" s="21" customFormat="1" x14ac:dyDescent="0.25">
      <c r="A3089" s="21" t="s">
        <v>2438</v>
      </c>
      <c r="B3089" s="21" t="s">
        <v>2208</v>
      </c>
      <c r="D3089" s="21">
        <v>1.214</v>
      </c>
      <c r="E3089" s="21">
        <v>1.65</v>
      </c>
      <c r="F3089" s="21">
        <v>1.5780000000000001</v>
      </c>
      <c r="G3089" s="21">
        <v>1.569</v>
      </c>
      <c r="H3089" s="21">
        <v>0.85899999999999999</v>
      </c>
      <c r="I3089" s="21">
        <v>3.0219999999999998</v>
      </c>
      <c r="J3089" s="21">
        <v>3.0529999999999999</v>
      </c>
      <c r="K3089" s="21">
        <v>3.1379999999999999</v>
      </c>
      <c r="L3089" s="21">
        <v>3.12</v>
      </c>
      <c r="M3089" s="21">
        <v>3.0489999999999999</v>
      </c>
      <c r="N3089" s="21">
        <v>2.9569999999999999</v>
      </c>
      <c r="O3089" s="21">
        <v>2.9289999999999998</v>
      </c>
      <c r="P3089" s="21">
        <v>2.9049999999999998</v>
      </c>
      <c r="Q3089" s="21">
        <v>2.9140000000000001</v>
      </c>
      <c r="R3089" s="21">
        <v>2.907</v>
      </c>
      <c r="S3089" s="21">
        <v>2.8610000000000002</v>
      </c>
      <c r="T3089" s="21">
        <v>2.8</v>
      </c>
      <c r="U3089" s="21">
        <v>2.7549999999999999</v>
      </c>
      <c r="V3089" s="21">
        <v>2.7360000000000002</v>
      </c>
      <c r="W3089" s="21">
        <v>2.7650000000000001</v>
      </c>
      <c r="X3089" s="21">
        <v>2.8210000000000002</v>
      </c>
      <c r="Y3089" s="21">
        <v>2.8610000000000002</v>
      </c>
      <c r="Z3089" s="21">
        <v>2.86</v>
      </c>
      <c r="AA3089" s="21">
        <v>2.8929999999999998</v>
      </c>
      <c r="AB3089" s="21">
        <v>2.9260000000000002</v>
      </c>
      <c r="AC3089" s="21">
        <v>2.8849999999999998</v>
      </c>
      <c r="AD3089" s="21">
        <v>2.8879999999999999</v>
      </c>
      <c r="AE3089" s="21">
        <v>2.931</v>
      </c>
      <c r="AF3089" s="21">
        <v>2.984</v>
      </c>
      <c r="AG3089" s="21">
        <v>3.03</v>
      </c>
      <c r="AH3089" s="21">
        <v>3.0640000000000001</v>
      </c>
      <c r="AI3089" s="21">
        <v>3.0960000000000001</v>
      </c>
      <c r="AJ3089" s="21">
        <v>3.1360000000000001</v>
      </c>
    </row>
    <row r="3090" spans="1:36" s="21" customFormat="1" x14ac:dyDescent="0.25">
      <c r="A3090" s="21" t="s">
        <v>2209</v>
      </c>
      <c r="B3090" s="21" t="s">
        <v>2209</v>
      </c>
      <c r="D3090" s="21">
        <v>0</v>
      </c>
      <c r="E3090" s="21">
        <v>0</v>
      </c>
      <c r="F3090" s="21">
        <v>0</v>
      </c>
      <c r="G3090" s="21">
        <v>0</v>
      </c>
      <c r="H3090" s="21">
        <v>0</v>
      </c>
      <c r="I3090" s="21">
        <v>0</v>
      </c>
      <c r="J3090" s="21">
        <v>0</v>
      </c>
      <c r="K3090" s="21">
        <v>0</v>
      </c>
      <c r="L3090" s="21">
        <v>0</v>
      </c>
      <c r="M3090" s="21">
        <v>0</v>
      </c>
      <c r="N3090" s="21">
        <v>0</v>
      </c>
      <c r="O3090" s="21">
        <v>0</v>
      </c>
      <c r="P3090" s="21">
        <v>0</v>
      </c>
      <c r="Q3090" s="21">
        <v>0</v>
      </c>
      <c r="R3090" s="21">
        <v>0</v>
      </c>
      <c r="S3090" s="21">
        <v>0</v>
      </c>
      <c r="T3090" s="21">
        <v>0</v>
      </c>
      <c r="U3090" s="21">
        <v>0</v>
      </c>
      <c r="V3090" s="21">
        <v>0</v>
      </c>
      <c r="W3090" s="21">
        <v>0</v>
      </c>
      <c r="X3090" s="21">
        <v>0</v>
      </c>
      <c r="Y3090" s="21">
        <v>0</v>
      </c>
      <c r="Z3090" s="21">
        <v>0</v>
      </c>
      <c r="AA3090" s="21">
        <v>0</v>
      </c>
      <c r="AB3090" s="21">
        <v>0</v>
      </c>
      <c r="AC3090" s="21">
        <v>0</v>
      </c>
      <c r="AD3090" s="21">
        <v>0</v>
      </c>
      <c r="AE3090" s="21">
        <v>0</v>
      </c>
      <c r="AF3090" s="21">
        <v>0</v>
      </c>
      <c r="AG3090" s="21">
        <v>0</v>
      </c>
      <c r="AH3090" s="21">
        <v>0</v>
      </c>
      <c r="AI3090" s="21">
        <v>0</v>
      </c>
      <c r="AJ3090" s="21">
        <v>0</v>
      </c>
    </row>
    <row r="3091" spans="1:36" s="21" customFormat="1" x14ac:dyDescent="0.25">
      <c r="A3091" s="21" t="s">
        <v>2210</v>
      </c>
      <c r="B3091" s="21" t="s">
        <v>2210</v>
      </c>
      <c r="D3091" s="21">
        <v>252.452</v>
      </c>
      <c r="E3091" s="21">
        <v>299.32900000000001</v>
      </c>
      <c r="F3091" s="21">
        <v>296.637</v>
      </c>
      <c r="G3091" s="21">
        <v>312.17200000000003</v>
      </c>
      <c r="H3091" s="21">
        <v>303.64800000000002</v>
      </c>
      <c r="I3091" s="21">
        <v>289.09199999999998</v>
      </c>
      <c r="J3091" s="21">
        <v>295.83</v>
      </c>
      <c r="K3091" s="21">
        <v>305.85199999999998</v>
      </c>
      <c r="L3091" s="21">
        <v>305.26499999999999</v>
      </c>
      <c r="M3091" s="21">
        <v>302.262</v>
      </c>
      <c r="N3091" s="21">
        <v>301.36700000000002</v>
      </c>
      <c r="O3091" s="21">
        <v>306.43900000000002</v>
      </c>
      <c r="P3091" s="21">
        <v>311.99</v>
      </c>
      <c r="Q3091" s="21">
        <v>314.18700000000001</v>
      </c>
      <c r="R3091" s="21">
        <v>316.471</v>
      </c>
      <c r="S3091" s="21">
        <v>318.56599999999997</v>
      </c>
      <c r="T3091" s="21">
        <v>320.96199999999999</v>
      </c>
      <c r="U3091" s="21">
        <v>323.75599999999997</v>
      </c>
      <c r="V3091" s="21">
        <v>326.66500000000002</v>
      </c>
      <c r="W3091" s="21">
        <v>329.45</v>
      </c>
      <c r="X3091" s="21">
        <v>332.67399999999998</v>
      </c>
      <c r="Y3091" s="21">
        <v>335.45800000000003</v>
      </c>
      <c r="Z3091" s="21">
        <v>338.20299999999997</v>
      </c>
      <c r="AA3091" s="21">
        <v>342.017</v>
      </c>
      <c r="AB3091" s="21">
        <v>346.43400000000003</v>
      </c>
      <c r="AC3091" s="21">
        <v>350.97399999999999</v>
      </c>
      <c r="AD3091" s="21">
        <v>355.36900000000003</v>
      </c>
      <c r="AE3091" s="21">
        <v>358.209</v>
      </c>
      <c r="AF3091" s="21">
        <v>361.767</v>
      </c>
      <c r="AG3091" s="21">
        <v>364.81200000000001</v>
      </c>
      <c r="AH3091" s="21">
        <v>366.51499999999999</v>
      </c>
      <c r="AI3091" s="21">
        <v>370</v>
      </c>
      <c r="AJ3091" s="21">
        <v>376.50599999999997</v>
      </c>
    </row>
    <row r="3092" spans="1:36" s="21" customFormat="1" x14ac:dyDescent="0.25">
      <c r="A3092" s="21" t="s">
        <v>2212</v>
      </c>
      <c r="B3092" s="21" t="s">
        <v>2212</v>
      </c>
      <c r="D3092" s="21">
        <v>374.40199999999999</v>
      </c>
      <c r="E3092" s="21">
        <v>430.89100000000002</v>
      </c>
      <c r="F3092" s="21">
        <v>424.351</v>
      </c>
      <c r="G3092" s="21">
        <v>448.90499999999997</v>
      </c>
      <c r="H3092" s="21">
        <v>438.85199999999998</v>
      </c>
      <c r="I3092" s="21">
        <v>422.41</v>
      </c>
      <c r="J3092" s="21">
        <v>430.97699999999998</v>
      </c>
      <c r="K3092" s="21">
        <v>444.36399999999998</v>
      </c>
      <c r="L3092" s="21">
        <v>443.43</v>
      </c>
      <c r="M3092" s="21">
        <v>439.33600000000001</v>
      </c>
      <c r="N3092" s="21">
        <v>437.37799999999999</v>
      </c>
      <c r="O3092" s="21">
        <v>443.22399999999999</v>
      </c>
      <c r="P3092" s="21">
        <v>449.83600000000001</v>
      </c>
      <c r="Q3092" s="21">
        <v>452.238</v>
      </c>
      <c r="R3092" s="21">
        <v>454.68099999999998</v>
      </c>
      <c r="S3092" s="21">
        <v>456.464</v>
      </c>
      <c r="T3092" s="21">
        <v>458.52</v>
      </c>
      <c r="U3092" s="21">
        <v>461.286</v>
      </c>
      <c r="V3092" s="21">
        <v>464.49299999999999</v>
      </c>
      <c r="W3092" s="21">
        <v>468.16</v>
      </c>
      <c r="X3092" s="21">
        <v>472.608</v>
      </c>
      <c r="Y3092" s="21">
        <v>476.23899999999998</v>
      </c>
      <c r="Z3092" s="21">
        <v>479.51100000000002</v>
      </c>
      <c r="AA3092" s="21">
        <v>484.48</v>
      </c>
      <c r="AB3092" s="21">
        <v>490.12900000000002</v>
      </c>
      <c r="AC3092" s="21">
        <v>495.18900000000002</v>
      </c>
      <c r="AD3092" s="21">
        <v>500.60300000000001</v>
      </c>
      <c r="AE3092" s="21">
        <v>504.30700000000002</v>
      </c>
      <c r="AF3092" s="21">
        <v>509.11</v>
      </c>
      <c r="AG3092" s="21">
        <v>513.12099999999998</v>
      </c>
      <c r="AH3092" s="21">
        <v>515.27700000000004</v>
      </c>
      <c r="AI3092" s="21">
        <v>519.63199999999995</v>
      </c>
      <c r="AJ3092" s="21">
        <v>527.95100000000002</v>
      </c>
    </row>
    <row r="3093" spans="1:36" x14ac:dyDescent="0.25">
      <c r="A3093" s="17"/>
    </row>
    <row r="3094" spans="1:36" x14ac:dyDescent="0.25">
      <c r="A3094" s="17"/>
      <c r="B3094" s="226" t="s">
        <v>2213</v>
      </c>
    </row>
    <row r="3095" spans="1:36" x14ac:dyDescent="0.25">
      <c r="A3095" s="17"/>
      <c r="B3095" s="226" t="s">
        <v>240</v>
      </c>
      <c r="D3095" s="226">
        <v>0.65500000000000003</v>
      </c>
      <c r="E3095" s="226">
        <v>0.71099999999999997</v>
      </c>
      <c r="F3095" s="226">
        <v>0.65900000000000003</v>
      </c>
      <c r="G3095" s="226">
        <v>0.67200000000000004</v>
      </c>
      <c r="H3095" s="226">
        <v>0.7</v>
      </c>
      <c r="I3095" s="226">
        <v>0.73299999999999998</v>
      </c>
      <c r="J3095" s="226">
        <v>0.73699999999999999</v>
      </c>
      <c r="K3095" s="226">
        <v>0.73899999999999999</v>
      </c>
      <c r="L3095" s="226">
        <v>0.75</v>
      </c>
      <c r="M3095" s="226">
        <v>0.76400000000000001</v>
      </c>
      <c r="N3095" s="226">
        <v>0.77200000000000002</v>
      </c>
      <c r="O3095" s="226">
        <v>0.77200000000000002</v>
      </c>
      <c r="P3095" s="226">
        <v>0.77100000000000002</v>
      </c>
      <c r="Q3095" s="226">
        <v>0.77500000000000002</v>
      </c>
      <c r="R3095" s="226">
        <v>0.77600000000000002</v>
      </c>
      <c r="S3095" s="226">
        <v>0.77600000000000002</v>
      </c>
      <c r="T3095" s="226">
        <v>0.77300000000000002</v>
      </c>
      <c r="U3095" s="226">
        <v>0.77100000000000002</v>
      </c>
      <c r="V3095" s="226">
        <v>0.77</v>
      </c>
      <c r="W3095" s="226">
        <v>0.77100000000000002</v>
      </c>
      <c r="X3095" s="226">
        <v>0.77400000000000002</v>
      </c>
      <c r="Y3095" s="226">
        <v>0.77600000000000002</v>
      </c>
      <c r="Z3095" s="226">
        <v>0.77600000000000002</v>
      </c>
      <c r="AA3095" s="226">
        <v>0.77700000000000002</v>
      </c>
      <c r="AB3095" s="226">
        <v>0.77800000000000002</v>
      </c>
      <c r="AC3095" s="226">
        <v>0.77500000000000002</v>
      </c>
      <c r="AD3095" s="226">
        <v>0.77500000000000002</v>
      </c>
      <c r="AE3095" s="226">
        <v>0.77600000000000002</v>
      </c>
      <c r="AF3095" s="226">
        <v>0.77900000000000003</v>
      </c>
      <c r="AG3095" s="226">
        <v>0.78</v>
      </c>
      <c r="AH3095" s="226">
        <v>0.78200000000000003</v>
      </c>
      <c r="AI3095" s="226">
        <v>0.78200000000000003</v>
      </c>
      <c r="AJ3095" s="226">
        <v>0.78200000000000003</v>
      </c>
    </row>
    <row r="3096" spans="1:36" x14ac:dyDescent="0.25">
      <c r="A3096" s="17"/>
      <c r="B3096" s="226" t="s">
        <v>2204</v>
      </c>
      <c r="D3096" s="226">
        <v>0.47899999999999998</v>
      </c>
      <c r="E3096" s="226">
        <v>0.48</v>
      </c>
      <c r="F3096" s="226">
        <v>0.47899999999999998</v>
      </c>
      <c r="G3096" s="226">
        <v>0.45600000000000002</v>
      </c>
      <c r="H3096" s="226">
        <v>0.46100000000000002</v>
      </c>
      <c r="I3096" s="226">
        <v>0.46300000000000002</v>
      </c>
      <c r="J3096" s="226">
        <v>0.46500000000000002</v>
      </c>
      <c r="K3096" s="226">
        <v>0.46600000000000003</v>
      </c>
      <c r="L3096" s="226">
        <v>0.46700000000000003</v>
      </c>
      <c r="M3096" s="226">
        <v>0.46700000000000003</v>
      </c>
      <c r="N3096" s="226">
        <v>0.46500000000000002</v>
      </c>
      <c r="O3096" s="226">
        <v>0.46400000000000002</v>
      </c>
      <c r="P3096" s="226">
        <v>0.46200000000000002</v>
      </c>
      <c r="Q3096" s="226">
        <v>0.46100000000000002</v>
      </c>
      <c r="R3096" s="226">
        <v>0.46100000000000002</v>
      </c>
      <c r="S3096" s="226">
        <v>0.45900000000000002</v>
      </c>
      <c r="T3096" s="226">
        <v>0.45700000000000002</v>
      </c>
      <c r="U3096" s="226">
        <v>0.45600000000000002</v>
      </c>
      <c r="V3096" s="226">
        <v>0.45500000000000002</v>
      </c>
      <c r="W3096" s="226">
        <v>0.45500000000000002</v>
      </c>
      <c r="X3096" s="226">
        <v>0.45600000000000002</v>
      </c>
      <c r="Y3096" s="226">
        <v>0.45600000000000002</v>
      </c>
      <c r="Z3096" s="226">
        <v>0.45600000000000002</v>
      </c>
      <c r="AA3096" s="226">
        <v>0.45600000000000002</v>
      </c>
      <c r="AB3096" s="226">
        <v>0.45600000000000002</v>
      </c>
      <c r="AC3096" s="226">
        <v>0.45400000000000001</v>
      </c>
      <c r="AD3096" s="226">
        <v>0.45400000000000001</v>
      </c>
      <c r="AE3096" s="226">
        <v>0.45400000000000001</v>
      </c>
      <c r="AF3096" s="226">
        <v>0.45500000000000002</v>
      </c>
      <c r="AG3096" s="226">
        <v>0.45500000000000002</v>
      </c>
      <c r="AH3096" s="226">
        <v>0.45600000000000002</v>
      </c>
      <c r="AI3096" s="226">
        <v>0.45600000000000002</v>
      </c>
      <c r="AJ3096" s="226">
        <v>0.45500000000000002</v>
      </c>
    </row>
    <row r="3097" spans="1:36" x14ac:dyDescent="0.25">
      <c r="A3097" s="17"/>
      <c r="B3097" s="226" t="s">
        <v>2205</v>
      </c>
      <c r="D3097" s="226">
        <v>0.105</v>
      </c>
      <c r="E3097" s="226">
        <v>0.122</v>
      </c>
      <c r="F3097" s="226">
        <v>0.12</v>
      </c>
      <c r="G3097" s="226">
        <v>0.115</v>
      </c>
      <c r="H3097" s="226">
        <v>0.11899999999999999</v>
      </c>
      <c r="I3097" s="226">
        <v>0.123</v>
      </c>
      <c r="J3097" s="226">
        <v>0.122</v>
      </c>
      <c r="K3097" s="226">
        <v>0.12</v>
      </c>
      <c r="L3097" s="226">
        <v>0.121</v>
      </c>
      <c r="M3097" s="226">
        <v>0.123</v>
      </c>
      <c r="N3097" s="226">
        <v>0.124</v>
      </c>
      <c r="O3097" s="226">
        <v>0.123</v>
      </c>
      <c r="P3097" s="226">
        <v>0.122</v>
      </c>
      <c r="Q3097" s="226">
        <v>0.122</v>
      </c>
      <c r="R3097" s="226">
        <v>0.122</v>
      </c>
      <c r="S3097" s="226">
        <v>0.121</v>
      </c>
      <c r="T3097" s="226">
        <v>0.12</v>
      </c>
      <c r="U3097" s="226">
        <v>0.11899999999999999</v>
      </c>
      <c r="V3097" s="226">
        <v>0.11899999999999999</v>
      </c>
      <c r="W3097" s="226">
        <v>0.11799999999999999</v>
      </c>
      <c r="X3097" s="226">
        <v>0.11799999999999999</v>
      </c>
      <c r="Y3097" s="226">
        <v>0.11700000000000001</v>
      </c>
      <c r="Z3097" s="226">
        <v>0.11700000000000001</v>
      </c>
      <c r="AA3097" s="226">
        <v>0.11600000000000001</v>
      </c>
      <c r="AB3097" s="226">
        <v>0.11600000000000001</v>
      </c>
      <c r="AC3097" s="226">
        <v>0.115</v>
      </c>
      <c r="AD3097" s="226">
        <v>0.114</v>
      </c>
      <c r="AE3097" s="226">
        <v>0.114</v>
      </c>
      <c r="AF3097" s="226">
        <v>0.113</v>
      </c>
      <c r="AG3097" s="226">
        <v>0.113</v>
      </c>
      <c r="AH3097" s="226">
        <v>0.114</v>
      </c>
      <c r="AI3097" s="226">
        <v>0.113</v>
      </c>
      <c r="AJ3097" s="226">
        <v>0.112</v>
      </c>
    </row>
    <row r="3098" spans="1:36" x14ac:dyDescent="0.25">
      <c r="A3098" s="17"/>
      <c r="B3098" s="226" t="s">
        <v>2228</v>
      </c>
      <c r="D3098" s="226">
        <v>0</v>
      </c>
      <c r="E3098" s="226">
        <v>0</v>
      </c>
      <c r="F3098" s="226">
        <v>0</v>
      </c>
      <c r="G3098" s="226">
        <v>0</v>
      </c>
      <c r="H3098" s="226">
        <v>0</v>
      </c>
      <c r="I3098" s="226">
        <v>0</v>
      </c>
      <c r="J3098" s="226">
        <v>0</v>
      </c>
      <c r="K3098" s="226">
        <v>0</v>
      </c>
      <c r="L3098" s="226">
        <v>0</v>
      </c>
      <c r="M3098" s="226">
        <v>0</v>
      </c>
      <c r="N3098" s="226">
        <v>0</v>
      </c>
      <c r="O3098" s="226">
        <v>0</v>
      </c>
      <c r="P3098" s="226">
        <v>0</v>
      </c>
      <c r="Q3098" s="226">
        <v>0</v>
      </c>
      <c r="R3098" s="226">
        <v>0</v>
      </c>
      <c r="S3098" s="226">
        <v>0</v>
      </c>
      <c r="T3098" s="226">
        <v>0</v>
      </c>
      <c r="U3098" s="226">
        <v>0</v>
      </c>
      <c r="V3098" s="226">
        <v>0</v>
      </c>
      <c r="W3098" s="226">
        <v>0</v>
      </c>
      <c r="X3098" s="226">
        <v>0</v>
      </c>
      <c r="Y3098" s="226">
        <v>0</v>
      </c>
      <c r="Z3098" s="226">
        <v>0</v>
      </c>
      <c r="AA3098" s="226">
        <v>0</v>
      </c>
      <c r="AB3098" s="226">
        <v>0</v>
      </c>
      <c r="AC3098" s="226">
        <v>0</v>
      </c>
      <c r="AD3098" s="226">
        <v>0</v>
      </c>
      <c r="AE3098" s="226">
        <v>0</v>
      </c>
      <c r="AF3098" s="226">
        <v>0</v>
      </c>
      <c r="AG3098" s="226">
        <v>0</v>
      </c>
      <c r="AH3098" s="226">
        <v>0</v>
      </c>
      <c r="AI3098" s="226">
        <v>0</v>
      </c>
      <c r="AJ3098" s="226">
        <v>0</v>
      </c>
    </row>
    <row r="3099" spans="1:36" x14ac:dyDescent="0.25">
      <c r="A3099" s="17"/>
      <c r="B3099" s="226" t="s">
        <v>307</v>
      </c>
      <c r="D3099" s="226">
        <v>0</v>
      </c>
      <c r="E3099" s="226">
        <v>0</v>
      </c>
      <c r="F3099" s="226">
        <v>0</v>
      </c>
      <c r="G3099" s="226">
        <v>0</v>
      </c>
      <c r="H3099" s="226">
        <v>0</v>
      </c>
      <c r="I3099" s="226">
        <v>0</v>
      </c>
      <c r="J3099" s="226">
        <v>0</v>
      </c>
      <c r="K3099" s="226">
        <v>0</v>
      </c>
      <c r="L3099" s="226">
        <v>0</v>
      </c>
      <c r="M3099" s="226">
        <v>0</v>
      </c>
      <c r="N3099" s="226">
        <v>0</v>
      </c>
      <c r="O3099" s="226">
        <v>0</v>
      </c>
      <c r="P3099" s="226">
        <v>0</v>
      </c>
      <c r="Q3099" s="226">
        <v>0</v>
      </c>
      <c r="R3099" s="226">
        <v>0</v>
      </c>
      <c r="S3099" s="226">
        <v>0</v>
      </c>
      <c r="T3099" s="226">
        <v>0</v>
      </c>
      <c r="U3099" s="226">
        <v>0</v>
      </c>
      <c r="V3099" s="226">
        <v>0</v>
      </c>
      <c r="W3099" s="226">
        <v>0</v>
      </c>
      <c r="X3099" s="226">
        <v>0</v>
      </c>
      <c r="Y3099" s="226">
        <v>0</v>
      </c>
      <c r="Z3099" s="226">
        <v>0</v>
      </c>
      <c r="AA3099" s="226">
        <v>0</v>
      </c>
      <c r="AB3099" s="226">
        <v>0</v>
      </c>
      <c r="AC3099" s="226">
        <v>0</v>
      </c>
      <c r="AD3099" s="226">
        <v>0</v>
      </c>
      <c r="AE3099" s="226">
        <v>0</v>
      </c>
      <c r="AF3099" s="226">
        <v>0</v>
      </c>
      <c r="AG3099" s="226">
        <v>0</v>
      </c>
      <c r="AH3099" s="226">
        <v>0</v>
      </c>
      <c r="AI3099" s="226">
        <v>0</v>
      </c>
      <c r="AJ3099" s="226">
        <v>0</v>
      </c>
    </row>
    <row r="3100" spans="1:36" x14ac:dyDescent="0.25">
      <c r="A3100" s="17"/>
      <c r="B3100" s="226" t="s">
        <v>2207</v>
      </c>
      <c r="D3100" s="226">
        <v>7.9000000000000001E-2</v>
      </c>
      <c r="E3100" s="226">
        <v>8.5000000000000006E-2</v>
      </c>
      <c r="F3100" s="226">
        <v>8.5000000000000006E-2</v>
      </c>
      <c r="G3100" s="226">
        <v>0.08</v>
      </c>
      <c r="H3100" s="226">
        <v>8.3000000000000004E-2</v>
      </c>
      <c r="I3100" s="226">
        <v>8.5000000000000006E-2</v>
      </c>
      <c r="J3100" s="226">
        <v>8.5000000000000006E-2</v>
      </c>
      <c r="K3100" s="226">
        <v>8.6999999999999994E-2</v>
      </c>
      <c r="L3100" s="226">
        <v>8.8999999999999996E-2</v>
      </c>
      <c r="M3100" s="226">
        <v>9.1999999999999998E-2</v>
      </c>
      <c r="N3100" s="226">
        <v>9.0999999999999998E-2</v>
      </c>
      <c r="O3100" s="226">
        <v>9.0999999999999998E-2</v>
      </c>
      <c r="P3100" s="226">
        <v>9.0999999999999998E-2</v>
      </c>
      <c r="Q3100" s="226">
        <v>9.0999999999999998E-2</v>
      </c>
      <c r="R3100" s="226">
        <v>9.0999999999999998E-2</v>
      </c>
      <c r="S3100" s="226">
        <v>0.09</v>
      </c>
      <c r="T3100" s="226">
        <v>8.8999999999999996E-2</v>
      </c>
      <c r="U3100" s="226">
        <v>8.6999999999999994E-2</v>
      </c>
      <c r="V3100" s="226">
        <v>8.5999999999999993E-2</v>
      </c>
      <c r="W3100" s="226">
        <v>8.5999999999999993E-2</v>
      </c>
      <c r="X3100" s="226">
        <v>8.6999999999999994E-2</v>
      </c>
      <c r="Y3100" s="226">
        <v>8.7999999999999995E-2</v>
      </c>
      <c r="Z3100" s="226">
        <v>8.7999999999999995E-2</v>
      </c>
      <c r="AA3100" s="226">
        <v>8.7999999999999995E-2</v>
      </c>
      <c r="AB3100" s="226">
        <v>8.7999999999999995E-2</v>
      </c>
      <c r="AC3100" s="226">
        <v>8.5999999999999993E-2</v>
      </c>
      <c r="AD3100" s="226">
        <v>8.5000000000000006E-2</v>
      </c>
      <c r="AE3100" s="226">
        <v>8.5999999999999993E-2</v>
      </c>
      <c r="AF3100" s="226">
        <v>8.6999999999999994E-2</v>
      </c>
      <c r="AG3100" s="226">
        <v>8.6999999999999994E-2</v>
      </c>
      <c r="AH3100" s="226">
        <v>8.7999999999999995E-2</v>
      </c>
      <c r="AI3100" s="226">
        <v>8.8999999999999996E-2</v>
      </c>
      <c r="AJ3100" s="226">
        <v>8.7999999999999995E-2</v>
      </c>
    </row>
    <row r="3101" spans="1:36" x14ac:dyDescent="0.25">
      <c r="A3101" s="17"/>
      <c r="B3101" s="226" t="s">
        <v>2208</v>
      </c>
      <c r="D3101" s="226">
        <v>1.2999999999999999E-2</v>
      </c>
      <c r="E3101" s="226">
        <v>1.7999999999999999E-2</v>
      </c>
      <c r="F3101" s="226">
        <v>1.7000000000000001E-2</v>
      </c>
      <c r="G3101" s="226">
        <v>1.4999999999999999E-2</v>
      </c>
      <c r="H3101" s="226">
        <v>8.9999999999999993E-3</v>
      </c>
      <c r="I3101" s="226">
        <v>3.3000000000000002E-2</v>
      </c>
      <c r="J3101" s="226">
        <v>3.3000000000000002E-2</v>
      </c>
      <c r="K3101" s="226">
        <v>3.3000000000000002E-2</v>
      </c>
      <c r="L3101" s="226">
        <v>3.3000000000000002E-2</v>
      </c>
      <c r="M3101" s="226">
        <v>3.3000000000000002E-2</v>
      </c>
      <c r="N3101" s="226">
        <v>3.2000000000000001E-2</v>
      </c>
      <c r="O3101" s="226">
        <v>3.2000000000000001E-2</v>
      </c>
      <c r="P3101" s="226">
        <v>3.1E-2</v>
      </c>
      <c r="Q3101" s="226">
        <v>3.1E-2</v>
      </c>
      <c r="R3101" s="226">
        <v>3.1E-2</v>
      </c>
      <c r="S3101" s="226">
        <v>3.1E-2</v>
      </c>
      <c r="T3101" s="226">
        <v>0.03</v>
      </c>
      <c r="U3101" s="226">
        <v>2.9000000000000001E-2</v>
      </c>
      <c r="V3101" s="226">
        <v>2.9000000000000001E-2</v>
      </c>
      <c r="W3101" s="226">
        <v>2.9000000000000001E-2</v>
      </c>
      <c r="X3101" s="226">
        <v>0.03</v>
      </c>
      <c r="Y3101" s="226">
        <v>0.03</v>
      </c>
      <c r="Z3101" s="226">
        <v>0.03</v>
      </c>
      <c r="AA3101" s="226">
        <v>0.03</v>
      </c>
      <c r="AB3101" s="226">
        <v>0.03</v>
      </c>
      <c r="AC3101" s="226">
        <v>2.9000000000000001E-2</v>
      </c>
      <c r="AD3101" s="226">
        <v>2.9000000000000001E-2</v>
      </c>
      <c r="AE3101" s="226">
        <v>2.9000000000000001E-2</v>
      </c>
      <c r="AF3101" s="226">
        <v>0.03</v>
      </c>
      <c r="AG3101" s="226">
        <v>0.03</v>
      </c>
      <c r="AH3101" s="226">
        <v>0.03</v>
      </c>
      <c r="AI3101" s="226">
        <v>0.03</v>
      </c>
      <c r="AJ3101" s="226">
        <v>0.03</v>
      </c>
    </row>
    <row r="3102" spans="1:36" x14ac:dyDescent="0.25">
      <c r="A3102" s="17"/>
      <c r="B3102" s="226" t="s">
        <v>2209</v>
      </c>
      <c r="D3102" s="226">
        <v>0</v>
      </c>
      <c r="E3102" s="226">
        <v>0</v>
      </c>
      <c r="F3102" s="226">
        <v>0</v>
      </c>
      <c r="G3102" s="226">
        <v>0</v>
      </c>
      <c r="H3102" s="226">
        <v>0</v>
      </c>
      <c r="I3102" s="226">
        <v>0</v>
      </c>
      <c r="J3102" s="226">
        <v>0</v>
      </c>
      <c r="K3102" s="226">
        <v>0</v>
      </c>
      <c r="L3102" s="226">
        <v>0</v>
      </c>
      <c r="M3102" s="226">
        <v>0</v>
      </c>
      <c r="N3102" s="226">
        <v>0</v>
      </c>
      <c r="O3102" s="226">
        <v>0</v>
      </c>
      <c r="P3102" s="226">
        <v>0</v>
      </c>
      <c r="Q3102" s="226">
        <v>0</v>
      </c>
      <c r="R3102" s="226">
        <v>0</v>
      </c>
      <c r="S3102" s="226">
        <v>0</v>
      </c>
      <c r="T3102" s="226">
        <v>0</v>
      </c>
      <c r="U3102" s="226">
        <v>0</v>
      </c>
      <c r="V3102" s="226">
        <v>0</v>
      </c>
      <c r="W3102" s="226">
        <v>0</v>
      </c>
      <c r="X3102" s="226">
        <v>0</v>
      </c>
      <c r="Y3102" s="226">
        <v>0</v>
      </c>
      <c r="Z3102" s="226">
        <v>0</v>
      </c>
      <c r="AA3102" s="226">
        <v>0</v>
      </c>
      <c r="AB3102" s="226">
        <v>0</v>
      </c>
      <c r="AC3102" s="226">
        <v>0</v>
      </c>
      <c r="AD3102" s="226">
        <v>0</v>
      </c>
      <c r="AE3102" s="226">
        <v>0</v>
      </c>
      <c r="AF3102" s="226">
        <v>0</v>
      </c>
      <c r="AG3102" s="226">
        <v>0</v>
      </c>
      <c r="AH3102" s="226">
        <v>0</v>
      </c>
      <c r="AI3102" s="226">
        <v>0</v>
      </c>
      <c r="AJ3102" s="226">
        <v>0</v>
      </c>
    </row>
    <row r="3103" spans="1:36" x14ac:dyDescent="0.25">
      <c r="A3103" s="17"/>
      <c r="B3103" s="226" t="s">
        <v>2210</v>
      </c>
      <c r="D3103" s="226">
        <v>2.7559999999999998</v>
      </c>
      <c r="E3103" s="226">
        <v>3.2210000000000001</v>
      </c>
      <c r="F3103" s="226">
        <v>3.1589999999999998</v>
      </c>
      <c r="G3103" s="226">
        <v>3.0550000000000002</v>
      </c>
      <c r="H3103" s="226">
        <v>3.08</v>
      </c>
      <c r="I3103" s="226">
        <v>3.117</v>
      </c>
      <c r="J3103" s="226">
        <v>3.1549999999999998</v>
      </c>
      <c r="K3103" s="226">
        <v>3.1920000000000002</v>
      </c>
      <c r="L3103" s="226">
        <v>3.2269999999999999</v>
      </c>
      <c r="M3103" s="226">
        <v>3.2589999999999999</v>
      </c>
      <c r="N3103" s="226">
        <v>3.2890000000000001</v>
      </c>
      <c r="O3103" s="226">
        <v>3.3180000000000001</v>
      </c>
      <c r="P3103" s="226">
        <v>3.3439999999999999</v>
      </c>
      <c r="Q3103" s="226">
        <v>3.3679999999999999</v>
      </c>
      <c r="R3103" s="226">
        <v>3.3919999999999999</v>
      </c>
      <c r="S3103" s="226">
        <v>3.4119999999999999</v>
      </c>
      <c r="T3103" s="226">
        <v>3.427</v>
      </c>
      <c r="U3103" s="226">
        <v>3.4420000000000002</v>
      </c>
      <c r="V3103" s="226">
        <v>3.4550000000000001</v>
      </c>
      <c r="W3103" s="226">
        <v>3.468</v>
      </c>
      <c r="X3103" s="226">
        <v>3.4820000000000002</v>
      </c>
      <c r="Y3103" s="226">
        <v>3.496</v>
      </c>
      <c r="Z3103" s="226">
        <v>3.5089999999999999</v>
      </c>
      <c r="AA3103" s="226">
        <v>3.5230000000000001</v>
      </c>
      <c r="AB3103" s="226">
        <v>3.5369999999999999</v>
      </c>
      <c r="AC3103" s="226">
        <v>3.5510000000000002</v>
      </c>
      <c r="AD3103" s="226">
        <v>3.5649999999999999</v>
      </c>
      <c r="AE3103" s="226">
        <v>3.5790000000000002</v>
      </c>
      <c r="AF3103" s="226">
        <v>3.593</v>
      </c>
      <c r="AG3103" s="226">
        <v>3.6070000000000002</v>
      </c>
      <c r="AH3103" s="226">
        <v>3.621</v>
      </c>
      <c r="AI3103" s="226">
        <v>3.6349999999999998</v>
      </c>
      <c r="AJ3103" s="226">
        <v>3.649</v>
      </c>
    </row>
    <row r="3104" spans="1:36" x14ac:dyDescent="0.25">
      <c r="A3104" s="17"/>
    </row>
    <row r="3105" spans="1:36" x14ac:dyDescent="0.25">
      <c r="A3105" s="17"/>
      <c r="B3105" s="226" t="s">
        <v>2273</v>
      </c>
    </row>
    <row r="3106" spans="1:36" x14ac:dyDescent="0.25">
      <c r="A3106" s="17"/>
    </row>
    <row r="3107" spans="1:36" x14ac:dyDescent="0.25">
      <c r="A3107" s="17"/>
      <c r="B3107" s="226" t="s">
        <v>2274</v>
      </c>
    </row>
    <row r="3108" spans="1:36" x14ac:dyDescent="0.25">
      <c r="A3108" s="17"/>
      <c r="B3108" s="226" t="s">
        <v>2275</v>
      </c>
      <c r="D3108" s="226">
        <v>5.6260000000000003</v>
      </c>
      <c r="E3108" s="226">
        <v>6.2450000000000001</v>
      </c>
      <c r="F3108" s="226">
        <v>5.766</v>
      </c>
      <c r="G3108" s="226">
        <v>6.0919999999999996</v>
      </c>
      <c r="H3108" s="226">
        <v>6.0250000000000004</v>
      </c>
      <c r="I3108" s="226">
        <v>5.7880000000000003</v>
      </c>
      <c r="J3108" s="226">
        <v>5.952</v>
      </c>
      <c r="K3108" s="226">
        <v>6.1390000000000002</v>
      </c>
      <c r="L3108" s="226">
        <v>6.1890000000000001</v>
      </c>
      <c r="M3108" s="226">
        <v>6.157</v>
      </c>
      <c r="N3108" s="226">
        <v>6.093</v>
      </c>
      <c r="O3108" s="226">
        <v>6.12</v>
      </c>
      <c r="P3108" s="226">
        <v>6.1580000000000004</v>
      </c>
      <c r="Q3108" s="226">
        <v>6.2569999999999997</v>
      </c>
      <c r="R3108" s="226">
        <v>6.2969999999999997</v>
      </c>
      <c r="S3108" s="226">
        <v>6.2430000000000003</v>
      </c>
      <c r="T3108" s="226">
        <v>6.1449999999999996</v>
      </c>
      <c r="U3108" s="226">
        <v>6.0890000000000004</v>
      </c>
      <c r="V3108" s="226">
        <v>6.085</v>
      </c>
      <c r="W3108" s="226">
        <v>6.2089999999999996</v>
      </c>
      <c r="X3108" s="226">
        <v>6.3810000000000002</v>
      </c>
      <c r="Y3108" s="226">
        <v>6.4930000000000003</v>
      </c>
      <c r="Z3108" s="226">
        <v>6.5510000000000002</v>
      </c>
      <c r="AA3108" s="226">
        <v>6.6669999999999998</v>
      </c>
      <c r="AB3108" s="226">
        <v>6.7569999999999997</v>
      </c>
      <c r="AC3108" s="226">
        <v>6.7140000000000004</v>
      </c>
      <c r="AD3108" s="226">
        <v>6.7869999999999999</v>
      </c>
      <c r="AE3108" s="226">
        <v>6.9020000000000001</v>
      </c>
      <c r="AF3108" s="226">
        <v>7.0590000000000002</v>
      </c>
      <c r="AG3108" s="226">
        <v>7.1849999999999996</v>
      </c>
      <c r="AH3108" s="226">
        <v>7.2720000000000002</v>
      </c>
      <c r="AI3108" s="226">
        <v>7.351</v>
      </c>
      <c r="AJ3108" s="226">
        <v>7.4589999999999996</v>
      </c>
    </row>
    <row r="3109" spans="1:36" x14ac:dyDescent="0.25">
      <c r="A3109" s="17"/>
      <c r="B3109" s="226" t="s">
        <v>2276</v>
      </c>
      <c r="D3109" s="226">
        <v>5.6260000000000003</v>
      </c>
      <c r="E3109" s="226">
        <v>6.2450000000000001</v>
      </c>
      <c r="F3109" s="226">
        <v>5.766</v>
      </c>
      <c r="G3109" s="226">
        <v>6.0919999999999996</v>
      </c>
      <c r="H3109" s="226">
        <v>6.0250000000000004</v>
      </c>
      <c r="I3109" s="226">
        <v>5.7880000000000003</v>
      </c>
      <c r="J3109" s="226">
        <v>5.952</v>
      </c>
      <c r="K3109" s="226">
        <v>6.1390000000000002</v>
      </c>
      <c r="L3109" s="226">
        <v>6.1890000000000001</v>
      </c>
      <c r="M3109" s="226">
        <v>6.157</v>
      </c>
      <c r="N3109" s="226">
        <v>6.093</v>
      </c>
      <c r="O3109" s="226">
        <v>6.12</v>
      </c>
      <c r="P3109" s="226">
        <v>6.1580000000000004</v>
      </c>
      <c r="Q3109" s="226">
        <v>6.2569999999999997</v>
      </c>
      <c r="R3109" s="226">
        <v>6.2969999999999997</v>
      </c>
      <c r="S3109" s="226">
        <v>6.2430000000000003</v>
      </c>
      <c r="T3109" s="226">
        <v>6.1449999999999996</v>
      </c>
      <c r="U3109" s="226">
        <v>6.0890000000000004</v>
      </c>
      <c r="V3109" s="226">
        <v>6.085</v>
      </c>
      <c r="W3109" s="226">
        <v>6.2089999999999996</v>
      </c>
      <c r="X3109" s="226">
        <v>6.3810000000000002</v>
      </c>
      <c r="Y3109" s="226">
        <v>6.4930000000000003</v>
      </c>
      <c r="Z3109" s="226">
        <v>6.5510000000000002</v>
      </c>
      <c r="AA3109" s="226">
        <v>6.6669999999999998</v>
      </c>
      <c r="AB3109" s="226">
        <v>6.7569999999999997</v>
      </c>
      <c r="AC3109" s="226">
        <v>6.7140000000000004</v>
      </c>
      <c r="AD3109" s="226">
        <v>6.7869999999999999</v>
      </c>
      <c r="AE3109" s="226">
        <v>6.9020000000000001</v>
      </c>
      <c r="AF3109" s="226">
        <v>7.0590000000000002</v>
      </c>
      <c r="AG3109" s="226">
        <v>7.1849999999999996</v>
      </c>
      <c r="AH3109" s="226">
        <v>7.2720000000000002</v>
      </c>
      <c r="AI3109" s="226">
        <v>7.351</v>
      </c>
      <c r="AJ3109" s="226">
        <v>7.4589999999999996</v>
      </c>
    </row>
    <row r="3110" spans="1:36" x14ac:dyDescent="0.25">
      <c r="A3110" s="17"/>
      <c r="B3110" s="226" t="s">
        <v>2277</v>
      </c>
      <c r="D3110" s="226">
        <v>5.9950000000000001</v>
      </c>
      <c r="E3110" s="226">
        <v>6.5720000000000001</v>
      </c>
      <c r="F3110" s="226">
        <v>6.5090000000000003</v>
      </c>
      <c r="G3110" s="226">
        <v>5.4619999999999997</v>
      </c>
      <c r="H3110" s="226">
        <v>5.4630000000000001</v>
      </c>
      <c r="I3110" s="226">
        <v>5.3129999999999997</v>
      </c>
      <c r="J3110" s="226">
        <v>5.5679999999999996</v>
      </c>
      <c r="K3110" s="226">
        <v>5.8150000000000004</v>
      </c>
      <c r="L3110" s="226">
        <v>5.8339999999999996</v>
      </c>
      <c r="M3110" s="226">
        <v>5.734</v>
      </c>
      <c r="N3110" s="226">
        <v>5.5789999999999997</v>
      </c>
      <c r="O3110" s="226">
        <v>5.5289999999999999</v>
      </c>
      <c r="P3110" s="226">
        <v>5.5090000000000003</v>
      </c>
      <c r="Q3110" s="226">
        <v>5.4619999999999997</v>
      </c>
      <c r="R3110" s="226">
        <v>5.476</v>
      </c>
      <c r="S3110" s="226">
        <v>5.38</v>
      </c>
      <c r="T3110" s="226">
        <v>5.2930000000000001</v>
      </c>
      <c r="U3110" s="226">
        <v>5.2370000000000001</v>
      </c>
      <c r="V3110" s="226">
        <v>5.2320000000000002</v>
      </c>
      <c r="W3110" s="226">
        <v>5.3120000000000003</v>
      </c>
      <c r="X3110" s="226">
        <v>5.4390000000000001</v>
      </c>
      <c r="Y3110" s="226">
        <v>5.5279999999999996</v>
      </c>
      <c r="Z3110" s="226">
        <v>5.5570000000000004</v>
      </c>
      <c r="AA3110" s="226">
        <v>5.6449999999999996</v>
      </c>
      <c r="AB3110" s="226">
        <v>5.73</v>
      </c>
      <c r="AC3110" s="226">
        <v>5.6829999999999998</v>
      </c>
      <c r="AD3110" s="226">
        <v>5.7350000000000003</v>
      </c>
      <c r="AE3110" s="226">
        <v>5.8390000000000004</v>
      </c>
      <c r="AF3110" s="226">
        <v>5.9779999999999998</v>
      </c>
      <c r="AG3110" s="226">
        <v>6.0730000000000004</v>
      </c>
      <c r="AH3110" s="226">
        <v>6.1449999999999996</v>
      </c>
      <c r="AI3110" s="226">
        <v>6.2110000000000003</v>
      </c>
      <c r="AJ3110" s="226">
        <v>6.2779999999999996</v>
      </c>
    </row>
    <row r="3111" spans="1:36" x14ac:dyDescent="0.25">
      <c r="A3111" s="17"/>
      <c r="B3111" s="226" t="s">
        <v>2278</v>
      </c>
      <c r="D3111" s="226">
        <v>10.260999999999999</v>
      </c>
      <c r="E3111" s="226">
        <v>10.356</v>
      </c>
      <c r="F3111" s="226">
        <v>9.9220000000000006</v>
      </c>
      <c r="G3111" s="226">
        <v>10.609</v>
      </c>
      <c r="H3111" s="226">
        <v>10.333</v>
      </c>
      <c r="I3111" s="226">
        <v>9.7040000000000006</v>
      </c>
      <c r="J3111" s="226">
        <v>9.7970000000000006</v>
      </c>
      <c r="K3111" s="226">
        <v>10.02</v>
      </c>
      <c r="L3111" s="226">
        <v>10.023</v>
      </c>
      <c r="M3111" s="226">
        <v>9.9529999999999994</v>
      </c>
      <c r="N3111" s="226">
        <v>9.8610000000000007</v>
      </c>
      <c r="O3111" s="226">
        <v>9.9019999999999992</v>
      </c>
      <c r="P3111" s="226">
        <v>9.9629999999999992</v>
      </c>
      <c r="Q3111" s="226">
        <v>10.119</v>
      </c>
      <c r="R3111" s="226">
        <v>10.183</v>
      </c>
      <c r="S3111" s="226">
        <v>10.105</v>
      </c>
      <c r="T3111" s="226">
        <v>9.9459999999999997</v>
      </c>
      <c r="U3111" s="226">
        <v>9.8170000000000002</v>
      </c>
      <c r="V3111" s="226">
        <v>9.7949999999999999</v>
      </c>
      <c r="W3111" s="226">
        <v>9.9570000000000007</v>
      </c>
      <c r="X3111" s="226">
        <v>10.207000000000001</v>
      </c>
      <c r="Y3111" s="226">
        <v>10.374000000000001</v>
      </c>
      <c r="Z3111" s="226">
        <v>10.456</v>
      </c>
      <c r="AA3111" s="226">
        <v>10.622999999999999</v>
      </c>
      <c r="AB3111" s="226">
        <v>10.743</v>
      </c>
      <c r="AC3111" s="226">
        <v>10.646000000000001</v>
      </c>
      <c r="AD3111" s="226">
        <v>10.72</v>
      </c>
      <c r="AE3111" s="226">
        <v>10.882</v>
      </c>
      <c r="AF3111" s="226">
        <v>11.109</v>
      </c>
      <c r="AG3111" s="226">
        <v>11.295</v>
      </c>
      <c r="AH3111" s="226">
        <v>11.426</v>
      </c>
      <c r="AI3111" s="226">
        <v>11.53</v>
      </c>
      <c r="AJ3111" s="226">
        <v>11.664999999999999</v>
      </c>
    </row>
    <row r="3112" spans="1:36" x14ac:dyDescent="0.25">
      <c r="A3112" s="17"/>
      <c r="B3112" s="226" t="s">
        <v>2279</v>
      </c>
      <c r="D3112" s="226">
        <v>1.125</v>
      </c>
      <c r="E3112" s="226">
        <v>1.2490000000000001</v>
      </c>
      <c r="F3112" s="226">
        <v>1.153</v>
      </c>
      <c r="G3112" s="226">
        <v>1.218</v>
      </c>
      <c r="H3112" s="226">
        <v>1.2050000000000001</v>
      </c>
      <c r="I3112" s="226">
        <v>1.1579999999999999</v>
      </c>
      <c r="J3112" s="226">
        <v>1.19</v>
      </c>
      <c r="K3112" s="226">
        <v>1.228</v>
      </c>
      <c r="L3112" s="226">
        <v>1.238</v>
      </c>
      <c r="M3112" s="226">
        <v>1.2310000000000001</v>
      </c>
      <c r="N3112" s="226">
        <v>1.2190000000000001</v>
      </c>
      <c r="O3112" s="226">
        <v>1.224</v>
      </c>
      <c r="P3112" s="226">
        <v>1.232</v>
      </c>
      <c r="Q3112" s="226">
        <v>1.2509999999999999</v>
      </c>
      <c r="R3112" s="226">
        <v>1.2589999999999999</v>
      </c>
      <c r="S3112" s="226">
        <v>1.2490000000000001</v>
      </c>
      <c r="T3112" s="226">
        <v>1.2290000000000001</v>
      </c>
      <c r="U3112" s="226">
        <v>1.218</v>
      </c>
      <c r="V3112" s="226">
        <v>1.2170000000000001</v>
      </c>
      <c r="W3112" s="226">
        <v>1.242</v>
      </c>
      <c r="X3112" s="226">
        <v>1.276</v>
      </c>
      <c r="Y3112" s="226">
        <v>1.2989999999999999</v>
      </c>
      <c r="Z3112" s="226">
        <v>1.31</v>
      </c>
      <c r="AA3112" s="226">
        <v>1.333</v>
      </c>
      <c r="AB3112" s="226">
        <v>1.351</v>
      </c>
      <c r="AC3112" s="226">
        <v>1.343</v>
      </c>
      <c r="AD3112" s="226">
        <v>1.357</v>
      </c>
      <c r="AE3112" s="226">
        <v>1.38</v>
      </c>
      <c r="AF3112" s="226">
        <v>1.4119999999999999</v>
      </c>
      <c r="AG3112" s="226">
        <v>1.4370000000000001</v>
      </c>
      <c r="AH3112" s="226">
        <v>1.454</v>
      </c>
      <c r="AI3112" s="226">
        <v>1.47</v>
      </c>
      <c r="AJ3112" s="226">
        <v>1.492</v>
      </c>
    </row>
    <row r="3113" spans="1:36" x14ac:dyDescent="0.25">
      <c r="A3113" s="17"/>
      <c r="B3113" s="226" t="s">
        <v>2280</v>
      </c>
      <c r="D3113" s="226">
        <v>0.999</v>
      </c>
      <c r="E3113" s="226">
        <v>1.095</v>
      </c>
      <c r="F3113" s="226">
        <v>1.085</v>
      </c>
      <c r="G3113" s="226">
        <v>0.91</v>
      </c>
      <c r="H3113" s="226">
        <v>0.91</v>
      </c>
      <c r="I3113" s="226">
        <v>0.88500000000000001</v>
      </c>
      <c r="J3113" s="226">
        <v>0.92800000000000005</v>
      </c>
      <c r="K3113" s="226">
        <v>0.96899999999999997</v>
      </c>
      <c r="L3113" s="226">
        <v>0.97199999999999998</v>
      </c>
      <c r="M3113" s="226">
        <v>0.95599999999999996</v>
      </c>
      <c r="N3113" s="226">
        <v>0.93</v>
      </c>
      <c r="O3113" s="226">
        <v>0.92100000000000004</v>
      </c>
      <c r="P3113" s="226">
        <v>0.91800000000000004</v>
      </c>
      <c r="Q3113" s="226">
        <v>0.91</v>
      </c>
      <c r="R3113" s="226">
        <v>0.91300000000000003</v>
      </c>
      <c r="S3113" s="226">
        <v>0.89700000000000002</v>
      </c>
      <c r="T3113" s="226">
        <v>0.88200000000000001</v>
      </c>
      <c r="U3113" s="226">
        <v>0.873</v>
      </c>
      <c r="V3113" s="226">
        <v>0.872</v>
      </c>
      <c r="W3113" s="226">
        <v>0.88500000000000001</v>
      </c>
      <c r="X3113" s="226">
        <v>0.90600000000000003</v>
      </c>
      <c r="Y3113" s="226">
        <v>0.92100000000000004</v>
      </c>
      <c r="Z3113" s="226">
        <v>0.92600000000000005</v>
      </c>
      <c r="AA3113" s="226">
        <v>0.94099999999999995</v>
      </c>
      <c r="AB3113" s="226">
        <v>0.95499999999999996</v>
      </c>
      <c r="AC3113" s="226">
        <v>0.94699999999999995</v>
      </c>
      <c r="AD3113" s="226">
        <v>0.95599999999999996</v>
      </c>
      <c r="AE3113" s="226">
        <v>0.97299999999999998</v>
      </c>
      <c r="AF3113" s="226">
        <v>0.996</v>
      </c>
      <c r="AG3113" s="226">
        <v>1.012</v>
      </c>
      <c r="AH3113" s="226">
        <v>1.024</v>
      </c>
      <c r="AI3113" s="226">
        <v>1.0349999999999999</v>
      </c>
      <c r="AJ3113" s="226">
        <v>1.046</v>
      </c>
    </row>
    <row r="3114" spans="1:36" x14ac:dyDescent="0.25">
      <c r="A3114" s="17"/>
      <c r="B3114" s="226" t="s">
        <v>2281</v>
      </c>
      <c r="D3114" s="226">
        <v>0</v>
      </c>
      <c r="E3114" s="226">
        <v>0</v>
      </c>
      <c r="F3114" s="226">
        <v>0</v>
      </c>
      <c r="G3114" s="226">
        <v>0</v>
      </c>
      <c r="H3114" s="226">
        <v>0</v>
      </c>
      <c r="I3114" s="226">
        <v>0</v>
      </c>
      <c r="J3114" s="226">
        <v>0</v>
      </c>
      <c r="K3114" s="226">
        <v>0</v>
      </c>
      <c r="L3114" s="226">
        <v>0</v>
      </c>
      <c r="M3114" s="226">
        <v>0</v>
      </c>
      <c r="N3114" s="226">
        <v>0</v>
      </c>
      <c r="O3114" s="226">
        <v>0</v>
      </c>
      <c r="P3114" s="226">
        <v>0</v>
      </c>
      <c r="Q3114" s="226">
        <v>0</v>
      </c>
      <c r="R3114" s="226">
        <v>0</v>
      </c>
      <c r="S3114" s="226">
        <v>0</v>
      </c>
      <c r="T3114" s="226">
        <v>0</v>
      </c>
      <c r="U3114" s="226">
        <v>0</v>
      </c>
      <c r="V3114" s="226">
        <v>0</v>
      </c>
      <c r="W3114" s="226">
        <v>0</v>
      </c>
      <c r="X3114" s="226">
        <v>0</v>
      </c>
      <c r="Y3114" s="226">
        <v>0</v>
      </c>
      <c r="Z3114" s="226">
        <v>0</v>
      </c>
      <c r="AA3114" s="226">
        <v>0</v>
      </c>
      <c r="AB3114" s="226">
        <v>0</v>
      </c>
      <c r="AC3114" s="226">
        <v>0</v>
      </c>
      <c r="AD3114" s="226">
        <v>0</v>
      </c>
      <c r="AE3114" s="226">
        <v>0</v>
      </c>
      <c r="AF3114" s="226">
        <v>0</v>
      </c>
      <c r="AG3114" s="226">
        <v>0</v>
      </c>
      <c r="AH3114" s="226">
        <v>0</v>
      </c>
      <c r="AI3114" s="226">
        <v>0</v>
      </c>
      <c r="AJ3114" s="226">
        <v>0</v>
      </c>
    </row>
    <row r="3115" spans="1:36" x14ac:dyDescent="0.25">
      <c r="A3115" s="17"/>
      <c r="B3115" s="226" t="s">
        <v>2282</v>
      </c>
      <c r="D3115" s="226">
        <v>0</v>
      </c>
      <c r="E3115" s="226">
        <v>0</v>
      </c>
      <c r="F3115" s="226">
        <v>0</v>
      </c>
      <c r="G3115" s="226">
        <v>0</v>
      </c>
      <c r="H3115" s="226">
        <v>0</v>
      </c>
      <c r="I3115" s="226">
        <v>0</v>
      </c>
      <c r="J3115" s="226">
        <v>0</v>
      </c>
      <c r="K3115" s="226">
        <v>0</v>
      </c>
      <c r="L3115" s="226">
        <v>0</v>
      </c>
      <c r="M3115" s="226">
        <v>0</v>
      </c>
      <c r="N3115" s="226">
        <v>0</v>
      </c>
      <c r="O3115" s="226">
        <v>0</v>
      </c>
      <c r="P3115" s="226">
        <v>0</v>
      </c>
      <c r="Q3115" s="226">
        <v>0</v>
      </c>
      <c r="R3115" s="226">
        <v>0</v>
      </c>
      <c r="S3115" s="226">
        <v>0</v>
      </c>
      <c r="T3115" s="226">
        <v>0</v>
      </c>
      <c r="U3115" s="226">
        <v>0</v>
      </c>
      <c r="V3115" s="226">
        <v>0</v>
      </c>
      <c r="W3115" s="226">
        <v>0</v>
      </c>
      <c r="X3115" s="226">
        <v>0</v>
      </c>
      <c r="Y3115" s="226">
        <v>0</v>
      </c>
      <c r="Z3115" s="226">
        <v>0</v>
      </c>
      <c r="AA3115" s="226">
        <v>0</v>
      </c>
      <c r="AB3115" s="226">
        <v>0</v>
      </c>
      <c r="AC3115" s="226">
        <v>0</v>
      </c>
      <c r="AD3115" s="226">
        <v>0</v>
      </c>
      <c r="AE3115" s="226">
        <v>0</v>
      </c>
      <c r="AF3115" s="226">
        <v>0</v>
      </c>
      <c r="AG3115" s="226">
        <v>0</v>
      </c>
      <c r="AH3115" s="226">
        <v>0</v>
      </c>
      <c r="AI3115" s="226">
        <v>0</v>
      </c>
      <c r="AJ3115" s="226">
        <v>0</v>
      </c>
    </row>
    <row r="3116" spans="1:36" x14ac:dyDescent="0.25">
      <c r="A3116" s="17"/>
      <c r="B3116" s="226" t="s">
        <v>2283</v>
      </c>
      <c r="D3116" s="226">
        <v>0</v>
      </c>
      <c r="E3116" s="226">
        <v>0</v>
      </c>
      <c r="F3116" s="226">
        <v>0</v>
      </c>
      <c r="G3116" s="226">
        <v>0</v>
      </c>
      <c r="H3116" s="226">
        <v>0</v>
      </c>
      <c r="I3116" s="226">
        <v>0</v>
      </c>
      <c r="J3116" s="226">
        <v>0</v>
      </c>
      <c r="K3116" s="226">
        <v>0</v>
      </c>
      <c r="L3116" s="226">
        <v>0</v>
      </c>
      <c r="M3116" s="226">
        <v>0</v>
      </c>
      <c r="N3116" s="226">
        <v>0</v>
      </c>
      <c r="O3116" s="226">
        <v>0</v>
      </c>
      <c r="P3116" s="226">
        <v>0</v>
      </c>
      <c r="Q3116" s="226">
        <v>0</v>
      </c>
      <c r="R3116" s="226">
        <v>0</v>
      </c>
      <c r="S3116" s="226">
        <v>0</v>
      </c>
      <c r="T3116" s="226">
        <v>0</v>
      </c>
      <c r="U3116" s="226">
        <v>0</v>
      </c>
      <c r="V3116" s="226">
        <v>0</v>
      </c>
      <c r="W3116" s="226">
        <v>0</v>
      </c>
      <c r="X3116" s="226">
        <v>0</v>
      </c>
      <c r="Y3116" s="226">
        <v>0</v>
      </c>
      <c r="Z3116" s="226">
        <v>0</v>
      </c>
      <c r="AA3116" s="226">
        <v>0</v>
      </c>
      <c r="AB3116" s="226">
        <v>0</v>
      </c>
      <c r="AC3116" s="226">
        <v>0</v>
      </c>
      <c r="AD3116" s="226">
        <v>0</v>
      </c>
      <c r="AE3116" s="226">
        <v>0</v>
      </c>
      <c r="AF3116" s="226">
        <v>0</v>
      </c>
      <c r="AG3116" s="226">
        <v>0</v>
      </c>
      <c r="AH3116" s="226">
        <v>0</v>
      </c>
      <c r="AI3116" s="226">
        <v>0</v>
      </c>
      <c r="AJ3116" s="226">
        <v>0</v>
      </c>
    </row>
    <row r="3117" spans="1:36" x14ac:dyDescent="0.25">
      <c r="A3117" s="17"/>
      <c r="B3117" s="226" t="s">
        <v>2284</v>
      </c>
      <c r="D3117" s="226">
        <v>0</v>
      </c>
      <c r="E3117" s="226">
        <v>0</v>
      </c>
      <c r="F3117" s="226">
        <v>0</v>
      </c>
      <c r="G3117" s="226">
        <v>0</v>
      </c>
      <c r="H3117" s="226">
        <v>0</v>
      </c>
      <c r="I3117" s="226">
        <v>0</v>
      </c>
      <c r="J3117" s="226">
        <v>0</v>
      </c>
      <c r="K3117" s="226">
        <v>0</v>
      </c>
      <c r="L3117" s="226">
        <v>0</v>
      </c>
      <c r="M3117" s="226">
        <v>0</v>
      </c>
      <c r="N3117" s="226">
        <v>0</v>
      </c>
      <c r="O3117" s="226">
        <v>0</v>
      </c>
      <c r="P3117" s="226">
        <v>0</v>
      </c>
      <c r="Q3117" s="226">
        <v>0</v>
      </c>
      <c r="R3117" s="226">
        <v>0</v>
      </c>
      <c r="S3117" s="226">
        <v>0</v>
      </c>
      <c r="T3117" s="226">
        <v>0</v>
      </c>
      <c r="U3117" s="226">
        <v>0</v>
      </c>
      <c r="V3117" s="226">
        <v>0</v>
      </c>
      <c r="W3117" s="226">
        <v>0</v>
      </c>
      <c r="X3117" s="226">
        <v>0</v>
      </c>
      <c r="Y3117" s="226">
        <v>0</v>
      </c>
      <c r="Z3117" s="226">
        <v>0</v>
      </c>
      <c r="AA3117" s="226">
        <v>0</v>
      </c>
      <c r="AB3117" s="226">
        <v>0</v>
      </c>
      <c r="AC3117" s="226">
        <v>0</v>
      </c>
      <c r="AD3117" s="226">
        <v>0</v>
      </c>
      <c r="AE3117" s="226">
        <v>0</v>
      </c>
      <c r="AF3117" s="226">
        <v>0</v>
      </c>
      <c r="AG3117" s="226">
        <v>0</v>
      </c>
      <c r="AH3117" s="226">
        <v>0</v>
      </c>
      <c r="AI3117" s="226">
        <v>0</v>
      </c>
      <c r="AJ3117" s="226">
        <v>0</v>
      </c>
    </row>
    <row r="3118" spans="1:36" x14ac:dyDescent="0.25">
      <c r="A3118" s="17"/>
      <c r="B3118" s="226" t="s">
        <v>2285</v>
      </c>
      <c r="D3118" s="226">
        <v>6.2460000000000004</v>
      </c>
      <c r="E3118" s="226">
        <v>6.82</v>
      </c>
      <c r="F3118" s="226">
        <v>6.9189999999999996</v>
      </c>
      <c r="G3118" s="226">
        <v>7.0110000000000001</v>
      </c>
      <c r="H3118" s="226">
        <v>7.0110000000000001</v>
      </c>
      <c r="I3118" s="226">
        <v>6.85</v>
      </c>
      <c r="J3118" s="226">
        <v>6.883</v>
      </c>
      <c r="K3118" s="226">
        <v>7.1859999999999999</v>
      </c>
      <c r="L3118" s="226">
        <v>7.3339999999999996</v>
      </c>
      <c r="M3118" s="226">
        <v>7.4210000000000003</v>
      </c>
      <c r="N3118" s="226">
        <v>7.3220000000000001</v>
      </c>
      <c r="O3118" s="226">
        <v>7.33</v>
      </c>
      <c r="P3118" s="226">
        <v>7.38</v>
      </c>
      <c r="Q3118" s="226">
        <v>7.4329999999999998</v>
      </c>
      <c r="R3118" s="226">
        <v>7.4489999999999998</v>
      </c>
      <c r="S3118" s="226">
        <v>7.3680000000000003</v>
      </c>
      <c r="T3118" s="226">
        <v>7.234</v>
      </c>
      <c r="U3118" s="226">
        <v>7.1150000000000002</v>
      </c>
      <c r="V3118" s="226">
        <v>7.0579999999999998</v>
      </c>
      <c r="W3118" s="226">
        <v>7.1310000000000002</v>
      </c>
      <c r="X3118" s="226">
        <v>7.2850000000000001</v>
      </c>
      <c r="Y3118" s="226">
        <v>7.3860000000000001</v>
      </c>
      <c r="Z3118" s="226">
        <v>7.4</v>
      </c>
      <c r="AA3118" s="226">
        <v>7.4889999999999999</v>
      </c>
      <c r="AB3118" s="226">
        <v>7.5650000000000004</v>
      </c>
      <c r="AC3118" s="226">
        <v>7.4459999999999997</v>
      </c>
      <c r="AD3118" s="226">
        <v>7.4390000000000001</v>
      </c>
      <c r="AE3118" s="226">
        <v>7.5259999999999998</v>
      </c>
      <c r="AF3118" s="226">
        <v>7.6440000000000001</v>
      </c>
      <c r="AG3118" s="226">
        <v>7.7619999999999996</v>
      </c>
      <c r="AH3118" s="226">
        <v>7.8550000000000004</v>
      </c>
      <c r="AI3118" s="226">
        <v>7.9249999999999998</v>
      </c>
      <c r="AJ3118" s="226">
        <v>8.0289999999999999</v>
      </c>
    </row>
    <row r="3119" spans="1:36" x14ac:dyDescent="0.25">
      <c r="A3119" s="17"/>
      <c r="B3119" s="226" t="s">
        <v>2286</v>
      </c>
      <c r="D3119" s="226">
        <v>1.214</v>
      </c>
      <c r="E3119" s="226">
        <v>1.65</v>
      </c>
      <c r="F3119" s="226">
        <v>1.5780000000000001</v>
      </c>
      <c r="G3119" s="226">
        <v>1.569</v>
      </c>
      <c r="H3119" s="226">
        <v>0.85899999999999999</v>
      </c>
      <c r="I3119" s="226">
        <v>3.0219999999999998</v>
      </c>
      <c r="J3119" s="226">
        <v>3.0529999999999999</v>
      </c>
      <c r="K3119" s="226">
        <v>3.1379999999999999</v>
      </c>
      <c r="L3119" s="226">
        <v>3.12</v>
      </c>
      <c r="M3119" s="226">
        <v>3.0489999999999999</v>
      </c>
      <c r="N3119" s="226">
        <v>2.9569999999999999</v>
      </c>
      <c r="O3119" s="226">
        <v>2.9289999999999998</v>
      </c>
      <c r="P3119" s="226">
        <v>2.9049999999999998</v>
      </c>
      <c r="Q3119" s="226">
        <v>2.9140000000000001</v>
      </c>
      <c r="R3119" s="226">
        <v>2.907</v>
      </c>
      <c r="S3119" s="226">
        <v>2.8610000000000002</v>
      </c>
      <c r="T3119" s="226">
        <v>2.8</v>
      </c>
      <c r="U3119" s="226">
        <v>2.7549999999999999</v>
      </c>
      <c r="V3119" s="226">
        <v>2.7360000000000002</v>
      </c>
      <c r="W3119" s="226">
        <v>2.7650000000000001</v>
      </c>
      <c r="X3119" s="226">
        <v>2.8210000000000002</v>
      </c>
      <c r="Y3119" s="226">
        <v>2.8610000000000002</v>
      </c>
      <c r="Z3119" s="226">
        <v>2.86</v>
      </c>
      <c r="AA3119" s="226">
        <v>2.8929999999999998</v>
      </c>
      <c r="AB3119" s="226">
        <v>2.9260000000000002</v>
      </c>
      <c r="AC3119" s="226">
        <v>2.8849999999999998</v>
      </c>
      <c r="AD3119" s="226">
        <v>2.8879999999999999</v>
      </c>
      <c r="AE3119" s="226">
        <v>2.931</v>
      </c>
      <c r="AF3119" s="226">
        <v>2.984</v>
      </c>
      <c r="AG3119" s="226">
        <v>3.03</v>
      </c>
      <c r="AH3119" s="226">
        <v>3.0640000000000001</v>
      </c>
      <c r="AI3119" s="226">
        <v>3.0960000000000001</v>
      </c>
      <c r="AJ3119" s="226">
        <v>3.1360000000000001</v>
      </c>
    </row>
    <row r="3120" spans="1:36" x14ac:dyDescent="0.25">
      <c r="A3120" s="17"/>
      <c r="B3120" s="226" t="s">
        <v>2287</v>
      </c>
      <c r="D3120" s="226">
        <v>37.091000000000001</v>
      </c>
      <c r="E3120" s="226">
        <v>40.232999999999997</v>
      </c>
      <c r="F3120" s="226">
        <v>38.700000000000003</v>
      </c>
      <c r="G3120" s="226">
        <v>38.962000000000003</v>
      </c>
      <c r="H3120" s="226">
        <v>37.831000000000003</v>
      </c>
      <c r="I3120" s="226">
        <v>38.508000000000003</v>
      </c>
      <c r="J3120" s="226">
        <v>39.325000000000003</v>
      </c>
      <c r="K3120" s="226">
        <v>40.633000000000003</v>
      </c>
      <c r="L3120" s="226">
        <v>40.901000000000003</v>
      </c>
      <c r="M3120" s="226">
        <v>40.658000000000001</v>
      </c>
      <c r="N3120" s="226">
        <v>40.054000000000002</v>
      </c>
      <c r="O3120" s="226">
        <v>40.075000000000003</v>
      </c>
      <c r="P3120" s="226">
        <v>40.222999999999999</v>
      </c>
      <c r="Q3120" s="226">
        <v>40.603000000000002</v>
      </c>
      <c r="R3120" s="226">
        <v>40.780999999999999</v>
      </c>
      <c r="S3120" s="226">
        <v>40.344999999999999</v>
      </c>
      <c r="T3120" s="226">
        <v>39.673999999999999</v>
      </c>
      <c r="U3120" s="226">
        <v>39.192</v>
      </c>
      <c r="V3120" s="226">
        <v>39.08</v>
      </c>
      <c r="W3120" s="226">
        <v>39.709000000000003</v>
      </c>
      <c r="X3120" s="226">
        <v>40.698999999999998</v>
      </c>
      <c r="Y3120" s="226">
        <v>41.354999999999997</v>
      </c>
      <c r="Z3120" s="226">
        <v>41.61</v>
      </c>
      <c r="AA3120" s="226">
        <v>42.256999999999998</v>
      </c>
      <c r="AB3120" s="226">
        <v>42.784999999999997</v>
      </c>
      <c r="AC3120" s="226">
        <v>42.378</v>
      </c>
      <c r="AD3120" s="226">
        <v>42.668999999999997</v>
      </c>
      <c r="AE3120" s="226">
        <v>43.335999999999999</v>
      </c>
      <c r="AF3120" s="226">
        <v>44.241</v>
      </c>
      <c r="AG3120" s="226">
        <v>44.98</v>
      </c>
      <c r="AH3120" s="226">
        <v>45.512</v>
      </c>
      <c r="AI3120" s="226">
        <v>45.969000000000001</v>
      </c>
      <c r="AJ3120" s="226">
        <v>46.564</v>
      </c>
    </row>
    <row r="3121" spans="1:36" x14ac:dyDescent="0.25">
      <c r="A3121" s="17"/>
      <c r="B3121" s="226" t="s">
        <v>2288</v>
      </c>
      <c r="D3121" s="226">
        <v>26.83</v>
      </c>
      <c r="E3121" s="226">
        <v>29.876000000000001</v>
      </c>
      <c r="F3121" s="226">
        <v>28.777000000000001</v>
      </c>
      <c r="G3121" s="226">
        <v>28.353000000000002</v>
      </c>
      <c r="H3121" s="226">
        <v>27.498999999999999</v>
      </c>
      <c r="I3121" s="226">
        <v>28.803999999999998</v>
      </c>
      <c r="J3121" s="226">
        <v>29.527999999999999</v>
      </c>
      <c r="K3121" s="226">
        <v>30.613</v>
      </c>
      <c r="L3121" s="226">
        <v>30.878</v>
      </c>
      <c r="M3121" s="226">
        <v>30.704999999999998</v>
      </c>
      <c r="N3121" s="226">
        <v>30.193000000000001</v>
      </c>
      <c r="O3121" s="226">
        <v>30.172999999999998</v>
      </c>
      <c r="P3121" s="226">
        <v>30.259</v>
      </c>
      <c r="Q3121" s="226">
        <v>30.484000000000002</v>
      </c>
      <c r="R3121" s="226">
        <v>30.597000000000001</v>
      </c>
      <c r="S3121" s="226">
        <v>30.24</v>
      </c>
      <c r="T3121" s="226">
        <v>29.728000000000002</v>
      </c>
      <c r="U3121" s="226">
        <v>29.375</v>
      </c>
      <c r="V3121" s="226">
        <v>29.283999999999999</v>
      </c>
      <c r="W3121" s="226">
        <v>29.753</v>
      </c>
      <c r="X3121" s="226">
        <v>30.491</v>
      </c>
      <c r="Y3121" s="226">
        <v>30.981000000000002</v>
      </c>
      <c r="Z3121" s="226">
        <v>31.154</v>
      </c>
      <c r="AA3121" s="226">
        <v>31.634</v>
      </c>
      <c r="AB3121" s="226">
        <v>32.042000000000002</v>
      </c>
      <c r="AC3121" s="226">
        <v>31.733000000000001</v>
      </c>
      <c r="AD3121" s="226">
        <v>31.948</v>
      </c>
      <c r="AE3121" s="226">
        <v>32.454000000000001</v>
      </c>
      <c r="AF3121" s="226">
        <v>33.133000000000003</v>
      </c>
      <c r="AG3121" s="226">
        <v>33.685000000000002</v>
      </c>
      <c r="AH3121" s="226">
        <v>34.085999999999999</v>
      </c>
      <c r="AI3121" s="226">
        <v>34.439</v>
      </c>
      <c r="AJ3121" s="226">
        <v>34.899000000000001</v>
      </c>
    </row>
    <row r="3122" spans="1:36" x14ac:dyDescent="0.25">
      <c r="A3122" s="17"/>
    </row>
    <row r="3123" spans="1:36" x14ac:dyDescent="0.25">
      <c r="A3123" s="17"/>
      <c r="B3123" s="226" t="s">
        <v>2214</v>
      </c>
    </row>
    <row r="3124" spans="1:36" x14ac:dyDescent="0.25">
      <c r="A3124" s="17"/>
    </row>
    <row r="3125" spans="1:36" x14ac:dyDescent="0.25">
      <c r="A3125" s="17"/>
      <c r="B3125" s="226" t="s">
        <v>2289</v>
      </c>
    </row>
    <row r="3126" spans="1:36" x14ac:dyDescent="0.25">
      <c r="A3126" s="17"/>
      <c r="B3126" s="226" t="s">
        <v>2420</v>
      </c>
      <c r="D3126" s="226">
        <v>91.584999999999994</v>
      </c>
      <c r="E3126" s="226">
        <v>92.94</v>
      </c>
      <c r="F3126" s="226">
        <v>93.903999999999996</v>
      </c>
      <c r="G3126" s="226">
        <v>102.175</v>
      </c>
      <c r="H3126" s="226">
        <v>98.582999999999998</v>
      </c>
      <c r="I3126" s="226">
        <v>92.756</v>
      </c>
      <c r="J3126" s="226">
        <v>93.757999999999996</v>
      </c>
      <c r="K3126" s="226">
        <v>95.831999999999994</v>
      </c>
      <c r="L3126" s="226">
        <v>94.597999999999999</v>
      </c>
      <c r="M3126" s="226">
        <v>92.739000000000004</v>
      </c>
      <c r="N3126" s="226">
        <v>91.617999999999995</v>
      </c>
      <c r="O3126" s="226">
        <v>92.352000000000004</v>
      </c>
      <c r="P3126" s="226">
        <v>93.302999999999997</v>
      </c>
      <c r="Q3126" s="226">
        <v>93.277000000000001</v>
      </c>
      <c r="R3126" s="226">
        <v>93.308999999999997</v>
      </c>
      <c r="S3126" s="226">
        <v>93.38</v>
      </c>
      <c r="T3126" s="226">
        <v>93.647000000000006</v>
      </c>
      <c r="U3126" s="226">
        <v>94.070999999999998</v>
      </c>
      <c r="V3126" s="226">
        <v>94.543999999999997</v>
      </c>
      <c r="W3126" s="226">
        <v>95.009</v>
      </c>
      <c r="X3126" s="226">
        <v>95.545000000000002</v>
      </c>
      <c r="Y3126" s="226">
        <v>95.957999999999998</v>
      </c>
      <c r="Z3126" s="226">
        <v>96.37</v>
      </c>
      <c r="AA3126" s="226">
        <v>97.081999999999994</v>
      </c>
      <c r="AB3126" s="226">
        <v>97.95</v>
      </c>
      <c r="AC3126" s="226">
        <v>98.846999999999994</v>
      </c>
      <c r="AD3126" s="226">
        <v>99.695999999999998</v>
      </c>
      <c r="AE3126" s="226">
        <v>100.096</v>
      </c>
      <c r="AF3126" s="226">
        <v>100.69499999999999</v>
      </c>
      <c r="AG3126" s="226">
        <v>101.14700000000001</v>
      </c>
      <c r="AH3126" s="226">
        <v>101.22199999999999</v>
      </c>
      <c r="AI3126" s="226">
        <v>101.786</v>
      </c>
      <c r="AJ3126" s="226">
        <v>103.172</v>
      </c>
    </row>
    <row r="3127" spans="1:36" x14ac:dyDescent="0.25">
      <c r="A3127" s="17"/>
      <c r="B3127" s="226" t="s">
        <v>2421</v>
      </c>
      <c r="D3127" s="226">
        <v>91.584999999999994</v>
      </c>
      <c r="E3127" s="226">
        <v>92.94</v>
      </c>
      <c r="F3127" s="226">
        <v>93.903999999999996</v>
      </c>
      <c r="G3127" s="226">
        <v>102.175</v>
      </c>
      <c r="H3127" s="226">
        <v>98.582999999999998</v>
      </c>
      <c r="I3127" s="226">
        <v>92.756</v>
      </c>
      <c r="J3127" s="226">
        <v>93.757999999999996</v>
      </c>
      <c r="K3127" s="226">
        <v>95.831999999999994</v>
      </c>
      <c r="L3127" s="226">
        <v>94.597999999999999</v>
      </c>
      <c r="M3127" s="226">
        <v>92.739000000000004</v>
      </c>
      <c r="N3127" s="226">
        <v>91.617999999999995</v>
      </c>
      <c r="O3127" s="226">
        <v>92.352000000000004</v>
      </c>
      <c r="P3127" s="226">
        <v>93.302999999999997</v>
      </c>
      <c r="Q3127" s="226">
        <v>93.277000000000001</v>
      </c>
      <c r="R3127" s="226">
        <v>93.308999999999997</v>
      </c>
      <c r="S3127" s="226">
        <v>93.38</v>
      </c>
      <c r="T3127" s="226">
        <v>93.647000000000006</v>
      </c>
      <c r="U3127" s="226">
        <v>94.070999999999998</v>
      </c>
      <c r="V3127" s="226">
        <v>94.543999999999997</v>
      </c>
      <c r="W3127" s="226">
        <v>95.009</v>
      </c>
      <c r="X3127" s="226">
        <v>95.545000000000002</v>
      </c>
      <c r="Y3127" s="226">
        <v>95.957999999999998</v>
      </c>
      <c r="Z3127" s="226">
        <v>96.37</v>
      </c>
      <c r="AA3127" s="226">
        <v>97.081999999999994</v>
      </c>
      <c r="AB3127" s="226">
        <v>97.95</v>
      </c>
      <c r="AC3127" s="226">
        <v>98.846999999999994</v>
      </c>
      <c r="AD3127" s="226">
        <v>99.695999999999998</v>
      </c>
      <c r="AE3127" s="226">
        <v>100.096</v>
      </c>
      <c r="AF3127" s="226">
        <v>100.69499999999999</v>
      </c>
      <c r="AG3127" s="226">
        <v>101.14700000000001</v>
      </c>
      <c r="AH3127" s="226">
        <v>101.22199999999999</v>
      </c>
      <c r="AI3127" s="226">
        <v>101.786</v>
      </c>
      <c r="AJ3127" s="226">
        <v>103.172</v>
      </c>
    </row>
    <row r="3128" spans="1:36" x14ac:dyDescent="0.25">
      <c r="A3128" s="17"/>
      <c r="B3128" s="226" t="s">
        <v>2422</v>
      </c>
      <c r="D3128" s="226">
        <v>91.584999999999994</v>
      </c>
      <c r="E3128" s="226">
        <v>92.94</v>
      </c>
      <c r="F3128" s="226">
        <v>93.903999999999996</v>
      </c>
      <c r="G3128" s="226">
        <v>102.175</v>
      </c>
      <c r="H3128" s="226">
        <v>98.582999999999998</v>
      </c>
      <c r="I3128" s="226">
        <v>92.756</v>
      </c>
      <c r="J3128" s="226">
        <v>93.757999999999996</v>
      </c>
      <c r="K3128" s="226">
        <v>95.831999999999994</v>
      </c>
      <c r="L3128" s="226">
        <v>94.597999999999999</v>
      </c>
      <c r="M3128" s="226">
        <v>92.739000000000004</v>
      </c>
      <c r="N3128" s="226">
        <v>91.617999999999995</v>
      </c>
      <c r="O3128" s="226">
        <v>92.352000000000004</v>
      </c>
      <c r="P3128" s="226">
        <v>93.302999999999997</v>
      </c>
      <c r="Q3128" s="226">
        <v>93.277000000000001</v>
      </c>
      <c r="R3128" s="226">
        <v>93.308999999999997</v>
      </c>
      <c r="S3128" s="226">
        <v>93.38</v>
      </c>
      <c r="T3128" s="226">
        <v>93.647000000000006</v>
      </c>
      <c r="U3128" s="226">
        <v>94.070999999999998</v>
      </c>
      <c r="V3128" s="226">
        <v>94.543999999999997</v>
      </c>
      <c r="W3128" s="226">
        <v>95.009</v>
      </c>
      <c r="X3128" s="226">
        <v>95.545000000000002</v>
      </c>
      <c r="Y3128" s="226">
        <v>95.957999999999998</v>
      </c>
      <c r="Z3128" s="226">
        <v>96.37</v>
      </c>
      <c r="AA3128" s="226">
        <v>97.081999999999994</v>
      </c>
      <c r="AB3128" s="226">
        <v>97.95</v>
      </c>
      <c r="AC3128" s="226">
        <v>98.846999999999994</v>
      </c>
      <c r="AD3128" s="226">
        <v>99.695999999999998</v>
      </c>
      <c r="AE3128" s="226">
        <v>100.096</v>
      </c>
      <c r="AF3128" s="226">
        <v>100.69499999999999</v>
      </c>
      <c r="AG3128" s="226">
        <v>101.14700000000001</v>
      </c>
      <c r="AH3128" s="226">
        <v>101.22199999999999</v>
      </c>
      <c r="AI3128" s="226">
        <v>101.786</v>
      </c>
      <c r="AJ3128" s="226">
        <v>103.172</v>
      </c>
    </row>
    <row r="3129" spans="1:36" x14ac:dyDescent="0.25">
      <c r="A3129" s="17"/>
      <c r="B3129" s="226" t="s">
        <v>2423</v>
      </c>
      <c r="D3129" s="226">
        <v>91.584999999999994</v>
      </c>
      <c r="E3129" s="226">
        <v>92.94</v>
      </c>
      <c r="F3129" s="226">
        <v>93.903999999999996</v>
      </c>
      <c r="G3129" s="226">
        <v>102.175</v>
      </c>
      <c r="H3129" s="226">
        <v>98.582999999999998</v>
      </c>
      <c r="I3129" s="226">
        <v>92.756</v>
      </c>
      <c r="J3129" s="226">
        <v>93.757999999999996</v>
      </c>
      <c r="K3129" s="226">
        <v>95.831999999999994</v>
      </c>
      <c r="L3129" s="226">
        <v>94.597999999999999</v>
      </c>
      <c r="M3129" s="226">
        <v>92.739000000000004</v>
      </c>
      <c r="N3129" s="226">
        <v>91.617999999999995</v>
      </c>
      <c r="O3129" s="226">
        <v>92.352000000000004</v>
      </c>
      <c r="P3129" s="226">
        <v>93.302999999999997</v>
      </c>
      <c r="Q3129" s="226">
        <v>93.277000000000001</v>
      </c>
      <c r="R3129" s="226">
        <v>93.308999999999997</v>
      </c>
      <c r="S3129" s="226">
        <v>93.38</v>
      </c>
      <c r="T3129" s="226">
        <v>93.647000000000006</v>
      </c>
      <c r="U3129" s="226">
        <v>94.070999999999998</v>
      </c>
      <c r="V3129" s="226">
        <v>94.543999999999997</v>
      </c>
      <c r="W3129" s="226">
        <v>95.009</v>
      </c>
      <c r="X3129" s="226">
        <v>95.545000000000002</v>
      </c>
      <c r="Y3129" s="226">
        <v>95.957999999999998</v>
      </c>
      <c r="Z3129" s="226">
        <v>96.37</v>
      </c>
      <c r="AA3129" s="226">
        <v>97.081999999999994</v>
      </c>
      <c r="AB3129" s="226">
        <v>97.95</v>
      </c>
      <c r="AC3129" s="226">
        <v>98.846999999999994</v>
      </c>
      <c r="AD3129" s="226">
        <v>99.695999999999998</v>
      </c>
      <c r="AE3129" s="226">
        <v>100.096</v>
      </c>
      <c r="AF3129" s="226">
        <v>100.69499999999999</v>
      </c>
      <c r="AG3129" s="226">
        <v>101.14700000000001</v>
      </c>
      <c r="AH3129" s="226">
        <v>101.22199999999999</v>
      </c>
      <c r="AI3129" s="226">
        <v>101.786</v>
      </c>
      <c r="AJ3129" s="226">
        <v>103.172</v>
      </c>
    </row>
    <row r="3130" spans="1:36" x14ac:dyDescent="0.25">
      <c r="A3130" s="17"/>
      <c r="B3130" s="226" t="s">
        <v>2424</v>
      </c>
      <c r="D3130" s="226">
        <v>91.584999999999994</v>
      </c>
      <c r="E3130" s="226">
        <v>92.94</v>
      </c>
      <c r="F3130" s="226">
        <v>93.903999999999996</v>
      </c>
      <c r="G3130" s="226">
        <v>102.175</v>
      </c>
      <c r="H3130" s="226">
        <v>98.582999999999998</v>
      </c>
      <c r="I3130" s="226">
        <v>92.756</v>
      </c>
      <c r="J3130" s="226">
        <v>93.757999999999996</v>
      </c>
      <c r="K3130" s="226">
        <v>95.831999999999994</v>
      </c>
      <c r="L3130" s="226">
        <v>94.597999999999999</v>
      </c>
      <c r="M3130" s="226">
        <v>92.739000000000004</v>
      </c>
      <c r="N3130" s="226">
        <v>91.617999999999995</v>
      </c>
      <c r="O3130" s="226">
        <v>92.352000000000004</v>
      </c>
      <c r="P3130" s="226">
        <v>93.302999999999997</v>
      </c>
      <c r="Q3130" s="226">
        <v>93.277000000000001</v>
      </c>
      <c r="R3130" s="226">
        <v>93.308999999999997</v>
      </c>
      <c r="S3130" s="226">
        <v>93.38</v>
      </c>
      <c r="T3130" s="226">
        <v>93.647000000000006</v>
      </c>
      <c r="U3130" s="226">
        <v>94.070999999999998</v>
      </c>
      <c r="V3130" s="226">
        <v>94.543999999999997</v>
      </c>
      <c r="W3130" s="226">
        <v>95.009</v>
      </c>
      <c r="X3130" s="226">
        <v>95.545000000000002</v>
      </c>
      <c r="Y3130" s="226">
        <v>95.957999999999998</v>
      </c>
      <c r="Z3130" s="226">
        <v>96.37</v>
      </c>
      <c r="AA3130" s="226">
        <v>97.081999999999994</v>
      </c>
      <c r="AB3130" s="226">
        <v>97.95</v>
      </c>
      <c r="AC3130" s="226">
        <v>98.846999999999994</v>
      </c>
      <c r="AD3130" s="226">
        <v>99.695999999999998</v>
      </c>
      <c r="AE3130" s="226">
        <v>100.096</v>
      </c>
      <c r="AF3130" s="226">
        <v>100.69499999999999</v>
      </c>
      <c r="AG3130" s="226">
        <v>101.14700000000001</v>
      </c>
      <c r="AH3130" s="226">
        <v>101.22199999999999</v>
      </c>
      <c r="AI3130" s="226">
        <v>101.786</v>
      </c>
      <c r="AJ3130" s="226">
        <v>103.172</v>
      </c>
    </row>
    <row r="3131" spans="1:36" x14ac:dyDescent="0.25">
      <c r="A3131" s="17"/>
    </row>
    <row r="3132" spans="1:36" x14ac:dyDescent="0.25">
      <c r="A3132" s="17"/>
      <c r="B3132" s="226" t="s">
        <v>2215</v>
      </c>
    </row>
    <row r="3133" spans="1:36" x14ac:dyDescent="0.25">
      <c r="A3133" s="17"/>
      <c r="B3133" s="226" t="s">
        <v>2420</v>
      </c>
    </row>
    <row r="3134" spans="1:36" x14ac:dyDescent="0.25">
      <c r="A3134" s="17"/>
      <c r="B3134" s="226" t="s">
        <v>342</v>
      </c>
      <c r="D3134" s="226">
        <v>3.0449999999999999</v>
      </c>
      <c r="E3134" s="226">
        <v>3.343</v>
      </c>
      <c r="F3134" s="226">
        <v>3.19</v>
      </c>
      <c r="G3134" s="226">
        <v>3.5649999999999999</v>
      </c>
      <c r="H3134" s="226">
        <v>3.4830000000000001</v>
      </c>
      <c r="I3134" s="226">
        <v>3.2810000000000001</v>
      </c>
      <c r="J3134" s="226">
        <v>3.319</v>
      </c>
      <c r="K3134" s="226">
        <v>3.3959999999999999</v>
      </c>
      <c r="L3134" s="226">
        <v>3.355</v>
      </c>
      <c r="M3134" s="226">
        <v>3.2930000000000001</v>
      </c>
      <c r="N3134" s="226">
        <v>3.2559999999999998</v>
      </c>
      <c r="O3134" s="226">
        <v>3.2839999999999998</v>
      </c>
      <c r="P3134" s="226">
        <v>3.3180000000000001</v>
      </c>
      <c r="Q3134" s="226">
        <v>3.3159999999999998</v>
      </c>
      <c r="R3134" s="226">
        <v>3.3170000000000002</v>
      </c>
      <c r="S3134" s="226">
        <v>3.3170000000000002</v>
      </c>
      <c r="T3134" s="226">
        <v>3.3239999999999998</v>
      </c>
      <c r="U3134" s="226">
        <v>3.335</v>
      </c>
      <c r="V3134" s="226">
        <v>3.3479999999999999</v>
      </c>
      <c r="W3134" s="226">
        <v>3.3620000000000001</v>
      </c>
      <c r="X3134" s="226">
        <v>3.3769999999999998</v>
      </c>
      <c r="Y3134" s="226">
        <v>3.3889999999999998</v>
      </c>
      <c r="Z3134" s="226">
        <v>3.4</v>
      </c>
      <c r="AA3134" s="226">
        <v>3.4220000000000002</v>
      </c>
      <c r="AB3134" s="226">
        <v>3.4489999999999998</v>
      </c>
      <c r="AC3134" s="226">
        <v>3.4769999999999999</v>
      </c>
      <c r="AD3134" s="226">
        <v>3.504</v>
      </c>
      <c r="AE3134" s="226">
        <v>3.5150000000000001</v>
      </c>
      <c r="AF3134" s="226">
        <v>3.532</v>
      </c>
      <c r="AG3134" s="226">
        <v>3.5449999999999999</v>
      </c>
      <c r="AH3134" s="226">
        <v>3.544</v>
      </c>
      <c r="AI3134" s="226">
        <v>3.5609999999999999</v>
      </c>
      <c r="AJ3134" s="226">
        <v>3.6059999999999999</v>
      </c>
    </row>
    <row r="3135" spans="1:36" x14ac:dyDescent="0.25">
      <c r="A3135" s="17"/>
      <c r="B3135" s="226" t="s">
        <v>2217</v>
      </c>
      <c r="D3135" s="226">
        <v>31.337</v>
      </c>
      <c r="E3135" s="226">
        <v>31.391999999999999</v>
      </c>
      <c r="F3135" s="226">
        <v>31.757000000000001</v>
      </c>
      <c r="G3135" s="226">
        <v>34.234999999999999</v>
      </c>
      <c r="H3135" s="226">
        <v>33.287999999999997</v>
      </c>
      <c r="I3135" s="226">
        <v>31.282</v>
      </c>
      <c r="J3135" s="226">
        <v>31.581</v>
      </c>
      <c r="K3135" s="226">
        <v>32.249000000000002</v>
      </c>
      <c r="L3135" s="226">
        <v>31.795000000000002</v>
      </c>
      <c r="M3135" s="226">
        <v>31.138000000000002</v>
      </c>
      <c r="N3135" s="226">
        <v>30.736000000000001</v>
      </c>
      <c r="O3135" s="226">
        <v>30.95</v>
      </c>
      <c r="P3135" s="226">
        <v>31.219000000000001</v>
      </c>
      <c r="Q3135" s="226">
        <v>31.166</v>
      </c>
      <c r="R3135" s="226">
        <v>31.148</v>
      </c>
      <c r="S3135" s="226">
        <v>31.143000000000001</v>
      </c>
      <c r="T3135" s="226">
        <v>31.192</v>
      </c>
      <c r="U3135" s="226">
        <v>31.295000000000002</v>
      </c>
      <c r="V3135" s="226">
        <v>31.414999999999999</v>
      </c>
      <c r="W3135" s="226">
        <v>31.538</v>
      </c>
      <c r="X3135" s="226">
        <v>31.675999999999998</v>
      </c>
      <c r="Y3135" s="226">
        <v>31.777999999999999</v>
      </c>
      <c r="Z3135" s="226">
        <v>31.882999999999999</v>
      </c>
      <c r="AA3135" s="226">
        <v>32.085000000000001</v>
      </c>
      <c r="AB3135" s="226">
        <v>32.334000000000003</v>
      </c>
      <c r="AC3135" s="226">
        <v>32.591999999999999</v>
      </c>
      <c r="AD3135" s="226">
        <v>32.835000000000001</v>
      </c>
      <c r="AE3135" s="226">
        <v>32.933</v>
      </c>
      <c r="AF3135" s="226">
        <v>33.094999999999999</v>
      </c>
      <c r="AG3135" s="226">
        <v>33.210999999999999</v>
      </c>
      <c r="AH3135" s="226">
        <v>33.204000000000001</v>
      </c>
      <c r="AI3135" s="226">
        <v>33.354999999999997</v>
      </c>
      <c r="AJ3135" s="226">
        <v>33.770000000000003</v>
      </c>
    </row>
    <row r="3136" spans="1:36" x14ac:dyDescent="0.25">
      <c r="A3136" s="17"/>
      <c r="B3136" s="226" t="s">
        <v>2265</v>
      </c>
      <c r="D3136" s="226">
        <v>151.191</v>
      </c>
      <c r="E3136" s="226">
        <v>153.16200000000001</v>
      </c>
      <c r="F3136" s="226">
        <v>154.577</v>
      </c>
      <c r="G3136" s="226">
        <v>167.578</v>
      </c>
      <c r="H3136" s="226">
        <v>161.56200000000001</v>
      </c>
      <c r="I3136" s="226">
        <v>151.84100000000001</v>
      </c>
      <c r="J3136" s="226">
        <v>153.22999999999999</v>
      </c>
      <c r="K3136" s="226">
        <v>156.43799999999999</v>
      </c>
      <c r="L3136" s="226">
        <v>154.179</v>
      </c>
      <c r="M3136" s="226">
        <v>150.96600000000001</v>
      </c>
      <c r="N3136" s="226">
        <v>149.006</v>
      </c>
      <c r="O3136" s="226">
        <v>150.01300000000001</v>
      </c>
      <c r="P3136" s="226">
        <v>151.17400000000001</v>
      </c>
      <c r="Q3136" s="226">
        <v>150.803</v>
      </c>
      <c r="R3136" s="226">
        <v>150.691</v>
      </c>
      <c r="S3136" s="226">
        <v>150.62700000000001</v>
      </c>
      <c r="T3136" s="226">
        <v>150.71</v>
      </c>
      <c r="U3136" s="226">
        <v>151.05000000000001</v>
      </c>
      <c r="V3136" s="226">
        <v>151.488</v>
      </c>
      <c r="W3136" s="226">
        <v>151.976</v>
      </c>
      <c r="X3136" s="226">
        <v>152.489</v>
      </c>
      <c r="Y3136" s="226">
        <v>152.84</v>
      </c>
      <c r="Z3136" s="226">
        <v>153.233</v>
      </c>
      <c r="AA3136" s="226">
        <v>154.089</v>
      </c>
      <c r="AB3136" s="226">
        <v>155.143</v>
      </c>
      <c r="AC3136" s="226">
        <v>156.24600000000001</v>
      </c>
      <c r="AD3136" s="226">
        <v>157.274</v>
      </c>
      <c r="AE3136" s="226">
        <v>157.602</v>
      </c>
      <c r="AF3136" s="226">
        <v>158.24</v>
      </c>
      <c r="AG3136" s="226">
        <v>158.65299999999999</v>
      </c>
      <c r="AH3136" s="226">
        <v>158.482</v>
      </c>
      <c r="AI3136" s="226">
        <v>159.06200000000001</v>
      </c>
      <c r="AJ3136" s="226">
        <v>160.89699999999999</v>
      </c>
    </row>
    <row r="3137" spans="1:36" x14ac:dyDescent="0.25">
      <c r="A3137" s="17"/>
      <c r="B3137" s="226" t="s">
        <v>2218</v>
      </c>
      <c r="D3137" s="226">
        <v>11.116</v>
      </c>
      <c r="E3137" s="226">
        <v>11.286</v>
      </c>
      <c r="F3137" s="226">
        <v>11.4</v>
      </c>
      <c r="G3137" s="226">
        <v>12.324999999999999</v>
      </c>
      <c r="H3137" s="226">
        <v>11.871</v>
      </c>
      <c r="I3137" s="226">
        <v>11.145</v>
      </c>
      <c r="J3137" s="226">
        <v>11.215999999999999</v>
      </c>
      <c r="K3137" s="226">
        <v>11.416</v>
      </c>
      <c r="L3137" s="226">
        <v>11.234999999999999</v>
      </c>
      <c r="M3137" s="226">
        <v>10.984</v>
      </c>
      <c r="N3137" s="226">
        <v>10.83</v>
      </c>
      <c r="O3137" s="226">
        <v>10.91</v>
      </c>
      <c r="P3137" s="226">
        <v>11.041</v>
      </c>
      <c r="Q3137" s="226">
        <v>11.031000000000001</v>
      </c>
      <c r="R3137" s="226">
        <v>10.996</v>
      </c>
      <c r="S3137" s="226">
        <v>10.977</v>
      </c>
      <c r="T3137" s="226">
        <v>11.007</v>
      </c>
      <c r="U3137" s="226">
        <v>11.055</v>
      </c>
      <c r="V3137" s="226">
        <v>11.106999999999999</v>
      </c>
      <c r="W3137" s="226">
        <v>11.170999999999999</v>
      </c>
      <c r="X3137" s="226">
        <v>11.23</v>
      </c>
      <c r="Y3137" s="226">
        <v>11.273</v>
      </c>
      <c r="Z3137" s="226">
        <v>11.33</v>
      </c>
      <c r="AA3137" s="226">
        <v>11.422000000000001</v>
      </c>
      <c r="AB3137" s="226">
        <v>11.523</v>
      </c>
      <c r="AC3137" s="226">
        <v>11.628</v>
      </c>
      <c r="AD3137" s="226">
        <v>11.728</v>
      </c>
      <c r="AE3137" s="226">
        <v>11.775</v>
      </c>
      <c r="AF3137" s="226">
        <v>11.845000000000001</v>
      </c>
      <c r="AG3137" s="226">
        <v>11.9</v>
      </c>
      <c r="AH3137" s="226">
        <v>11.91</v>
      </c>
      <c r="AI3137" s="226">
        <v>11.977</v>
      </c>
      <c r="AJ3137" s="226">
        <v>12.138</v>
      </c>
    </row>
    <row r="3138" spans="1:36" x14ac:dyDescent="0.25">
      <c r="A3138" s="17"/>
      <c r="B3138" s="226" t="s">
        <v>2221</v>
      </c>
      <c r="D3138" s="226">
        <v>25.033000000000001</v>
      </c>
      <c r="E3138" s="226">
        <v>25.411999999999999</v>
      </c>
      <c r="F3138" s="226">
        <v>25.681000000000001</v>
      </c>
      <c r="G3138" s="226">
        <v>27.942</v>
      </c>
      <c r="H3138" s="226">
        <v>27.013000000000002</v>
      </c>
      <c r="I3138" s="226">
        <v>25.478999999999999</v>
      </c>
      <c r="J3138" s="226">
        <v>25.925000000000001</v>
      </c>
      <c r="K3138" s="226">
        <v>26.643999999999998</v>
      </c>
      <c r="L3138" s="226">
        <v>26.437999999999999</v>
      </c>
      <c r="M3138" s="226">
        <v>26.021000000000001</v>
      </c>
      <c r="N3138" s="226">
        <v>25.782</v>
      </c>
      <c r="O3138" s="226">
        <v>26.053999999999998</v>
      </c>
      <c r="P3138" s="226">
        <v>26.423999999999999</v>
      </c>
      <c r="Q3138" s="226">
        <v>26.523</v>
      </c>
      <c r="R3138" s="226">
        <v>26.588999999999999</v>
      </c>
      <c r="S3138" s="226">
        <v>26.663</v>
      </c>
      <c r="T3138" s="226">
        <v>26.838999999999999</v>
      </c>
      <c r="U3138" s="226">
        <v>27.056000000000001</v>
      </c>
      <c r="V3138" s="226">
        <v>27.279</v>
      </c>
      <c r="W3138" s="226">
        <v>27.457999999999998</v>
      </c>
      <c r="X3138" s="226">
        <v>27.710999999999999</v>
      </c>
      <c r="Y3138" s="226">
        <v>27.917999999999999</v>
      </c>
      <c r="Z3138" s="226">
        <v>28.091000000000001</v>
      </c>
      <c r="AA3138" s="226">
        <v>28.350999999999999</v>
      </c>
      <c r="AB3138" s="226">
        <v>28.684999999999999</v>
      </c>
      <c r="AC3138" s="226">
        <v>29.026</v>
      </c>
      <c r="AD3138" s="226">
        <v>29.352</v>
      </c>
      <c r="AE3138" s="226">
        <v>29.555</v>
      </c>
      <c r="AF3138" s="226">
        <v>29.814</v>
      </c>
      <c r="AG3138" s="226">
        <v>30.027999999999999</v>
      </c>
      <c r="AH3138" s="226">
        <v>30.138000000000002</v>
      </c>
      <c r="AI3138" s="226">
        <v>30.390999999999998</v>
      </c>
      <c r="AJ3138" s="226">
        <v>30.887</v>
      </c>
    </row>
    <row r="3139" spans="1:36" x14ac:dyDescent="0.25">
      <c r="A3139" s="17"/>
      <c r="B3139" s="226" t="s">
        <v>2421</v>
      </c>
    </row>
    <row r="3140" spans="1:36" x14ac:dyDescent="0.25">
      <c r="A3140" s="17"/>
      <c r="B3140" s="226" t="s">
        <v>342</v>
      </c>
      <c r="D3140" s="226">
        <v>1.0129999999999999</v>
      </c>
      <c r="E3140" s="226">
        <v>1.1100000000000001</v>
      </c>
      <c r="F3140" s="226">
        <v>1.0569999999999999</v>
      </c>
      <c r="G3140" s="226">
        <v>1.1719999999999999</v>
      </c>
      <c r="H3140" s="226">
        <v>1.1439999999999999</v>
      </c>
      <c r="I3140" s="226">
        <v>1.077</v>
      </c>
      <c r="J3140" s="226">
        <v>1.089</v>
      </c>
      <c r="K3140" s="226">
        <v>1.115</v>
      </c>
      <c r="L3140" s="226">
        <v>1.101</v>
      </c>
      <c r="M3140" s="226">
        <v>1.081</v>
      </c>
      <c r="N3140" s="226">
        <v>1.0680000000000001</v>
      </c>
      <c r="O3140" s="226">
        <v>1.0780000000000001</v>
      </c>
      <c r="P3140" s="226">
        <v>1.089</v>
      </c>
      <c r="Q3140" s="226">
        <v>1.0880000000000001</v>
      </c>
      <c r="R3140" s="226">
        <v>1.087</v>
      </c>
      <c r="S3140" s="226">
        <v>1.0860000000000001</v>
      </c>
      <c r="T3140" s="226">
        <v>1.0880000000000001</v>
      </c>
      <c r="U3140" s="226">
        <v>1.0900000000000001</v>
      </c>
      <c r="V3140" s="226">
        <v>1.0940000000000001</v>
      </c>
      <c r="W3140" s="226">
        <v>1.097</v>
      </c>
      <c r="X3140" s="226">
        <v>1.101</v>
      </c>
      <c r="Y3140" s="226">
        <v>1.103</v>
      </c>
      <c r="Z3140" s="226">
        <v>1.1060000000000001</v>
      </c>
      <c r="AA3140" s="226">
        <v>1.1120000000000001</v>
      </c>
      <c r="AB3140" s="226">
        <v>1.119</v>
      </c>
      <c r="AC3140" s="226">
        <v>1.127</v>
      </c>
      <c r="AD3140" s="226">
        <v>1.1339999999999999</v>
      </c>
      <c r="AE3140" s="226">
        <v>1.137</v>
      </c>
      <c r="AF3140" s="226">
        <v>1.141</v>
      </c>
      <c r="AG3140" s="226">
        <v>1.1439999999999999</v>
      </c>
      <c r="AH3140" s="226">
        <v>1.1439999999999999</v>
      </c>
      <c r="AI3140" s="226">
        <v>1.1479999999999999</v>
      </c>
      <c r="AJ3140" s="226">
        <v>1.161</v>
      </c>
    </row>
    <row r="3141" spans="1:36" x14ac:dyDescent="0.25">
      <c r="A3141" s="17"/>
      <c r="B3141" s="226" t="s">
        <v>2422</v>
      </c>
    </row>
    <row r="3142" spans="1:36" x14ac:dyDescent="0.25">
      <c r="A3142" s="17"/>
      <c r="B3142" s="226" t="s">
        <v>342</v>
      </c>
      <c r="D3142" s="226">
        <v>45.45</v>
      </c>
      <c r="E3142" s="226">
        <v>49.988</v>
      </c>
      <c r="F3142" s="226">
        <v>47.746000000000002</v>
      </c>
      <c r="G3142" s="226">
        <v>53.390999999999998</v>
      </c>
      <c r="H3142" s="226">
        <v>54.072000000000003</v>
      </c>
      <c r="I3142" s="226">
        <v>54.155000000000001</v>
      </c>
      <c r="J3142" s="226">
        <v>54.832000000000001</v>
      </c>
      <c r="K3142" s="226">
        <v>56.107999999999997</v>
      </c>
      <c r="L3142" s="226">
        <v>56.185000000000002</v>
      </c>
      <c r="M3142" s="226">
        <v>56.253999999999998</v>
      </c>
      <c r="N3142" s="226">
        <v>56.316000000000003</v>
      </c>
      <c r="O3142" s="226">
        <v>56.811</v>
      </c>
      <c r="P3142" s="226">
        <v>57.402000000000001</v>
      </c>
      <c r="Q3142" s="226">
        <v>57.482999999999997</v>
      </c>
      <c r="R3142" s="226">
        <v>57.6</v>
      </c>
      <c r="S3142" s="226">
        <v>57.713000000000001</v>
      </c>
      <c r="T3142" s="226">
        <v>57.884999999999998</v>
      </c>
      <c r="U3142" s="226">
        <v>58.128999999999998</v>
      </c>
      <c r="V3142" s="226">
        <v>58.393000000000001</v>
      </c>
      <c r="W3142" s="226">
        <v>58.65</v>
      </c>
      <c r="X3142" s="226">
        <v>58.953000000000003</v>
      </c>
      <c r="Y3142" s="226">
        <v>59.186999999999998</v>
      </c>
      <c r="Z3142" s="226">
        <v>59.42</v>
      </c>
      <c r="AA3142" s="226">
        <v>59.823999999999998</v>
      </c>
      <c r="AB3142" s="226">
        <v>60.314999999999998</v>
      </c>
      <c r="AC3142" s="226">
        <v>60.822000000000003</v>
      </c>
      <c r="AD3142" s="226">
        <v>61.3</v>
      </c>
      <c r="AE3142" s="226">
        <v>61.524999999999999</v>
      </c>
      <c r="AF3142" s="226">
        <v>61.859000000000002</v>
      </c>
      <c r="AG3142" s="226">
        <v>62.107999999999997</v>
      </c>
      <c r="AH3142" s="226">
        <v>62.17</v>
      </c>
      <c r="AI3142" s="226">
        <v>62.478999999999999</v>
      </c>
      <c r="AJ3142" s="226">
        <v>63.250999999999998</v>
      </c>
    </row>
    <row r="3143" spans="1:36" x14ac:dyDescent="0.25">
      <c r="A3143" s="17"/>
      <c r="B3143" s="226" t="s">
        <v>2217</v>
      </c>
      <c r="D3143" s="226">
        <v>1.843</v>
      </c>
      <c r="E3143" s="226">
        <v>1.847</v>
      </c>
      <c r="F3143" s="226">
        <v>1.8680000000000001</v>
      </c>
      <c r="G3143" s="226">
        <v>2.0139999999999998</v>
      </c>
      <c r="H3143" s="226">
        <v>1.958</v>
      </c>
      <c r="I3143" s="226">
        <v>1.84</v>
      </c>
      <c r="J3143" s="226">
        <v>1.8580000000000001</v>
      </c>
      <c r="K3143" s="226">
        <v>1.897</v>
      </c>
      <c r="L3143" s="226">
        <v>1.87</v>
      </c>
      <c r="M3143" s="226">
        <v>1.8320000000000001</v>
      </c>
      <c r="N3143" s="226">
        <v>1.8080000000000001</v>
      </c>
      <c r="O3143" s="226">
        <v>1.821</v>
      </c>
      <c r="P3143" s="226">
        <v>1.8380000000000001</v>
      </c>
      <c r="Q3143" s="226">
        <v>1.835</v>
      </c>
      <c r="R3143" s="226">
        <v>1.8340000000000001</v>
      </c>
      <c r="S3143" s="226">
        <v>1.8340000000000001</v>
      </c>
      <c r="T3143" s="226">
        <v>1.837</v>
      </c>
      <c r="U3143" s="226">
        <v>1.8440000000000001</v>
      </c>
      <c r="V3143" s="226">
        <v>1.851</v>
      </c>
      <c r="W3143" s="226">
        <v>1.859</v>
      </c>
      <c r="X3143" s="226">
        <v>1.867</v>
      </c>
      <c r="Y3143" s="226">
        <v>1.873</v>
      </c>
      <c r="Z3143" s="226">
        <v>1.88</v>
      </c>
      <c r="AA3143" s="226">
        <v>1.8919999999999999</v>
      </c>
      <c r="AB3143" s="226">
        <v>1.907</v>
      </c>
      <c r="AC3143" s="226">
        <v>1.9219999999999999</v>
      </c>
      <c r="AD3143" s="226">
        <v>1.9370000000000001</v>
      </c>
      <c r="AE3143" s="226">
        <v>1.9430000000000001</v>
      </c>
      <c r="AF3143" s="226">
        <v>1.9530000000000001</v>
      </c>
      <c r="AG3143" s="226">
        <v>1.96</v>
      </c>
      <c r="AH3143" s="226">
        <v>1.9590000000000001</v>
      </c>
      <c r="AI3143" s="226">
        <v>1.968</v>
      </c>
      <c r="AJ3143" s="226">
        <v>1.9930000000000001</v>
      </c>
    </row>
    <row r="3144" spans="1:36" x14ac:dyDescent="0.25">
      <c r="A3144" s="17"/>
      <c r="B3144" s="226" t="s">
        <v>2265</v>
      </c>
      <c r="D3144" s="226">
        <v>1.034</v>
      </c>
      <c r="E3144" s="226">
        <v>1.103</v>
      </c>
      <c r="F3144" s="226">
        <v>1.0469999999999999</v>
      </c>
      <c r="G3144" s="226">
        <v>1.1579999999999999</v>
      </c>
      <c r="H3144" s="226">
        <v>1.1459999999999999</v>
      </c>
      <c r="I3144" s="226">
        <v>1.0760000000000001</v>
      </c>
      <c r="J3144" s="226">
        <v>1.0840000000000001</v>
      </c>
      <c r="K3144" s="226">
        <v>1.1060000000000001</v>
      </c>
      <c r="L3144" s="226">
        <v>1.089</v>
      </c>
      <c r="M3144" s="226">
        <v>1.0660000000000001</v>
      </c>
      <c r="N3144" s="226">
        <v>1.052</v>
      </c>
      <c r="O3144" s="226">
        <v>1.0589999999999999</v>
      </c>
      <c r="P3144" s="226">
        <v>1.0669999999999999</v>
      </c>
      <c r="Q3144" s="226">
        <v>1.0640000000000001</v>
      </c>
      <c r="R3144" s="226">
        <v>1.06</v>
      </c>
      <c r="S3144" s="226">
        <v>1.0569999999999999</v>
      </c>
      <c r="T3144" s="226">
        <v>1.056</v>
      </c>
      <c r="U3144" s="226">
        <v>1.056</v>
      </c>
      <c r="V3144" s="226">
        <v>1.0580000000000001</v>
      </c>
      <c r="W3144" s="226">
        <v>1.06</v>
      </c>
      <c r="X3144" s="226">
        <v>1.0620000000000001</v>
      </c>
      <c r="Y3144" s="226">
        <v>1.0620000000000001</v>
      </c>
      <c r="Z3144" s="226">
        <v>1.0629999999999999</v>
      </c>
      <c r="AA3144" s="226">
        <v>1.0669999999999999</v>
      </c>
      <c r="AB3144" s="226">
        <v>1.0720000000000001</v>
      </c>
      <c r="AC3144" s="226">
        <v>1.0780000000000001</v>
      </c>
      <c r="AD3144" s="226">
        <v>1.083</v>
      </c>
      <c r="AE3144" s="226">
        <v>1.083</v>
      </c>
      <c r="AF3144" s="226">
        <v>1.085</v>
      </c>
      <c r="AG3144" s="226">
        <v>1.0860000000000001</v>
      </c>
      <c r="AH3144" s="226">
        <v>1.083</v>
      </c>
      <c r="AI3144" s="226">
        <v>1.085</v>
      </c>
      <c r="AJ3144" s="226">
        <v>1.095</v>
      </c>
    </row>
    <row r="3145" spans="1:36" x14ac:dyDescent="0.25">
      <c r="A3145" s="17"/>
      <c r="B3145" s="226" t="s">
        <v>2423</v>
      </c>
    </row>
    <row r="3146" spans="1:36" x14ac:dyDescent="0.25">
      <c r="A3146" s="17"/>
      <c r="B3146" s="226" t="s">
        <v>2424</v>
      </c>
    </row>
    <row r="3147" spans="1:36" x14ac:dyDescent="0.25">
      <c r="A3147" s="17"/>
      <c r="B3147" s="226" t="s">
        <v>2217</v>
      </c>
      <c r="D3147" s="226">
        <v>3.6819999999999999</v>
      </c>
      <c r="E3147" s="226">
        <v>3.6819999999999999</v>
      </c>
      <c r="F3147" s="226">
        <v>3.72</v>
      </c>
      <c r="G3147" s="226">
        <v>3.984</v>
      </c>
      <c r="H3147" s="226">
        <v>3.8719999999999999</v>
      </c>
      <c r="I3147" s="226">
        <v>3.6360000000000001</v>
      </c>
      <c r="J3147" s="226">
        <v>3.6720000000000002</v>
      </c>
      <c r="K3147" s="226">
        <v>3.75</v>
      </c>
      <c r="L3147" s="226">
        <v>3.6960000000000002</v>
      </c>
      <c r="M3147" s="226">
        <v>3.6190000000000002</v>
      </c>
      <c r="N3147" s="226">
        <v>3.5720000000000001</v>
      </c>
      <c r="O3147" s="226">
        <v>3.597</v>
      </c>
      <c r="P3147" s="226">
        <v>3.6259999999999999</v>
      </c>
      <c r="Q3147" s="226">
        <v>3.6179999999999999</v>
      </c>
      <c r="R3147" s="226">
        <v>3.613</v>
      </c>
      <c r="S3147" s="226">
        <v>3.61</v>
      </c>
      <c r="T3147" s="226">
        <v>3.6120000000000001</v>
      </c>
      <c r="U3147" s="226">
        <v>3.621</v>
      </c>
      <c r="V3147" s="226">
        <v>3.6309999999999998</v>
      </c>
      <c r="W3147" s="226">
        <v>3.641</v>
      </c>
      <c r="X3147" s="226">
        <v>3.6539999999999999</v>
      </c>
      <c r="Y3147" s="226">
        <v>3.6619999999999999</v>
      </c>
      <c r="Z3147" s="226">
        <v>3.6709999999999998</v>
      </c>
      <c r="AA3147" s="226">
        <v>3.69</v>
      </c>
      <c r="AB3147" s="226">
        <v>3.714</v>
      </c>
      <c r="AC3147" s="226">
        <v>3.74</v>
      </c>
      <c r="AD3147" s="226">
        <v>3.7639999999999998</v>
      </c>
      <c r="AE3147" s="226">
        <v>3.7719999999999998</v>
      </c>
      <c r="AF3147" s="226">
        <v>3.7869999999999999</v>
      </c>
      <c r="AG3147" s="226">
        <v>3.7970000000000002</v>
      </c>
      <c r="AH3147" s="226">
        <v>3.794</v>
      </c>
      <c r="AI3147" s="226">
        <v>3.8090000000000002</v>
      </c>
      <c r="AJ3147" s="226">
        <v>3.8519999999999999</v>
      </c>
    </row>
    <row r="3148" spans="1:36" x14ac:dyDescent="0.25">
      <c r="A3148" s="17"/>
      <c r="B3148" s="226" t="s">
        <v>2225</v>
      </c>
    </row>
    <row r="3149" spans="1:36" x14ac:dyDescent="0.25">
      <c r="A3149" s="17"/>
      <c r="B3149" s="226" t="s">
        <v>342</v>
      </c>
      <c r="D3149" s="226">
        <v>49.508000000000003</v>
      </c>
      <c r="E3149" s="226">
        <v>54.44</v>
      </c>
      <c r="F3149" s="226">
        <v>51.993000000000002</v>
      </c>
      <c r="G3149" s="226">
        <v>58.128</v>
      </c>
      <c r="H3149" s="226">
        <v>58.698999999999998</v>
      </c>
      <c r="I3149" s="226">
        <v>58.512</v>
      </c>
      <c r="J3149" s="226">
        <v>59.241</v>
      </c>
      <c r="K3149" s="226">
        <v>60.62</v>
      </c>
      <c r="L3149" s="226">
        <v>60.640999999999998</v>
      </c>
      <c r="M3149" s="226">
        <v>60.628</v>
      </c>
      <c r="N3149" s="226">
        <v>60.640999999999998</v>
      </c>
      <c r="O3149" s="226">
        <v>61.171999999999997</v>
      </c>
      <c r="P3149" s="226">
        <v>61.808999999999997</v>
      </c>
      <c r="Q3149" s="226">
        <v>61.887</v>
      </c>
      <c r="R3149" s="226">
        <v>62.003</v>
      </c>
      <c r="S3149" s="226">
        <v>62.116</v>
      </c>
      <c r="T3149" s="226">
        <v>62.295999999999999</v>
      </c>
      <c r="U3149" s="226">
        <v>62.554000000000002</v>
      </c>
      <c r="V3149" s="226">
        <v>62.835000000000001</v>
      </c>
      <c r="W3149" s="226">
        <v>63.109000000000002</v>
      </c>
      <c r="X3149" s="226">
        <v>63.430999999999997</v>
      </c>
      <c r="Y3149" s="226">
        <v>63.679000000000002</v>
      </c>
      <c r="Z3149" s="226">
        <v>63.926000000000002</v>
      </c>
      <c r="AA3149" s="226">
        <v>64.358000000000004</v>
      </c>
      <c r="AB3149" s="226">
        <v>64.884</v>
      </c>
      <c r="AC3149" s="226">
        <v>65.426000000000002</v>
      </c>
      <c r="AD3149" s="226">
        <v>65.938000000000002</v>
      </c>
      <c r="AE3149" s="226">
        <v>66.177000000000007</v>
      </c>
      <c r="AF3149" s="226">
        <v>66.533000000000001</v>
      </c>
      <c r="AG3149" s="226">
        <v>66.796999999999997</v>
      </c>
      <c r="AH3149" s="226">
        <v>66.858000000000004</v>
      </c>
      <c r="AI3149" s="226">
        <v>67.188000000000002</v>
      </c>
      <c r="AJ3149" s="226">
        <v>68.016999999999996</v>
      </c>
    </row>
    <row r="3150" spans="1:36" x14ac:dyDescent="0.25">
      <c r="A3150" s="17"/>
      <c r="B3150" s="226" t="s">
        <v>2217</v>
      </c>
      <c r="D3150" s="226">
        <v>36.862000000000002</v>
      </c>
      <c r="E3150" s="226">
        <v>36.920999999999999</v>
      </c>
      <c r="F3150" s="226">
        <v>37.344000000000001</v>
      </c>
      <c r="G3150" s="226">
        <v>40.232999999999997</v>
      </c>
      <c r="H3150" s="226">
        <v>39.119</v>
      </c>
      <c r="I3150" s="226">
        <v>36.758000000000003</v>
      </c>
      <c r="J3150" s="226">
        <v>37.110999999999997</v>
      </c>
      <c r="K3150" s="226">
        <v>37.896000000000001</v>
      </c>
      <c r="L3150" s="226">
        <v>37.362000000000002</v>
      </c>
      <c r="M3150" s="226">
        <v>36.588999999999999</v>
      </c>
      <c r="N3150" s="226">
        <v>36.115000000000002</v>
      </c>
      <c r="O3150" s="226">
        <v>36.368000000000002</v>
      </c>
      <c r="P3150" s="226">
        <v>36.682000000000002</v>
      </c>
      <c r="Q3150" s="226">
        <v>36.619</v>
      </c>
      <c r="R3150" s="226">
        <v>36.594999999999999</v>
      </c>
      <c r="S3150" s="226">
        <v>36.587000000000003</v>
      </c>
      <c r="T3150" s="226">
        <v>36.642000000000003</v>
      </c>
      <c r="U3150" s="226">
        <v>36.759</v>
      </c>
      <c r="V3150" s="226">
        <v>36.896999999999998</v>
      </c>
      <c r="W3150" s="226">
        <v>37.037999999999997</v>
      </c>
      <c r="X3150" s="226">
        <v>37.197000000000003</v>
      </c>
      <c r="Y3150" s="226">
        <v>37.313000000000002</v>
      </c>
      <c r="Z3150" s="226">
        <v>37.433</v>
      </c>
      <c r="AA3150" s="226">
        <v>37.667000000000002</v>
      </c>
      <c r="AB3150" s="226">
        <v>37.954999999999998</v>
      </c>
      <c r="AC3150" s="226">
        <v>38.253999999999998</v>
      </c>
      <c r="AD3150" s="226">
        <v>38.536000000000001</v>
      </c>
      <c r="AE3150" s="226">
        <v>38.648000000000003</v>
      </c>
      <c r="AF3150" s="226">
        <v>38.835000000000001</v>
      </c>
      <c r="AG3150" s="226">
        <v>38.968000000000004</v>
      </c>
      <c r="AH3150" s="226">
        <v>38.957999999999998</v>
      </c>
      <c r="AI3150" s="226">
        <v>39.131999999999998</v>
      </c>
      <c r="AJ3150" s="226">
        <v>39.615000000000002</v>
      </c>
    </row>
    <row r="3151" spans="1:36" x14ac:dyDescent="0.25">
      <c r="A3151" s="17"/>
      <c r="B3151" s="226" t="s">
        <v>2265</v>
      </c>
      <c r="D3151" s="226">
        <v>151.191</v>
      </c>
      <c r="E3151" s="226">
        <v>153.16200000000001</v>
      </c>
      <c r="F3151" s="226">
        <v>154.577</v>
      </c>
      <c r="G3151" s="226">
        <v>167.578</v>
      </c>
      <c r="H3151" s="226">
        <v>161.56200000000001</v>
      </c>
      <c r="I3151" s="226">
        <v>151.84100000000001</v>
      </c>
      <c r="J3151" s="226">
        <v>153.22999999999999</v>
      </c>
      <c r="K3151" s="226">
        <v>156.43799999999999</v>
      </c>
      <c r="L3151" s="226">
        <v>154.179</v>
      </c>
      <c r="M3151" s="226">
        <v>150.96600000000001</v>
      </c>
      <c r="N3151" s="226">
        <v>149.006</v>
      </c>
      <c r="O3151" s="226">
        <v>150.01300000000001</v>
      </c>
      <c r="P3151" s="226">
        <v>151.17400000000001</v>
      </c>
      <c r="Q3151" s="226">
        <v>150.803</v>
      </c>
      <c r="R3151" s="226">
        <v>150.691</v>
      </c>
      <c r="S3151" s="226">
        <v>150.62700000000001</v>
      </c>
      <c r="T3151" s="226">
        <v>150.71</v>
      </c>
      <c r="U3151" s="226">
        <v>151.05000000000001</v>
      </c>
      <c r="V3151" s="226">
        <v>151.488</v>
      </c>
      <c r="W3151" s="226">
        <v>151.976</v>
      </c>
      <c r="X3151" s="226">
        <v>152.489</v>
      </c>
      <c r="Y3151" s="226">
        <v>152.84</v>
      </c>
      <c r="Z3151" s="226">
        <v>153.233</v>
      </c>
      <c r="AA3151" s="226">
        <v>154.089</v>
      </c>
      <c r="AB3151" s="226">
        <v>155.143</v>
      </c>
      <c r="AC3151" s="226">
        <v>156.24600000000001</v>
      </c>
      <c r="AD3151" s="226">
        <v>157.274</v>
      </c>
      <c r="AE3151" s="226">
        <v>157.602</v>
      </c>
      <c r="AF3151" s="226">
        <v>158.24</v>
      </c>
      <c r="AG3151" s="226">
        <v>158.65299999999999</v>
      </c>
      <c r="AH3151" s="226">
        <v>158.482</v>
      </c>
      <c r="AI3151" s="226">
        <v>159.06200000000001</v>
      </c>
      <c r="AJ3151" s="226">
        <v>160.89699999999999</v>
      </c>
    </row>
    <row r="3152" spans="1:36" x14ac:dyDescent="0.25">
      <c r="A3152" s="17"/>
      <c r="B3152" s="226" t="s">
        <v>2218</v>
      </c>
      <c r="D3152" s="226">
        <v>12.15</v>
      </c>
      <c r="E3152" s="226">
        <v>12.388999999999999</v>
      </c>
      <c r="F3152" s="226">
        <v>12.448</v>
      </c>
      <c r="G3152" s="226">
        <v>13.483000000000001</v>
      </c>
      <c r="H3152" s="226">
        <v>13.016999999999999</v>
      </c>
      <c r="I3152" s="226">
        <v>12.22</v>
      </c>
      <c r="J3152" s="226">
        <v>12.3</v>
      </c>
      <c r="K3152" s="226">
        <v>12.522</v>
      </c>
      <c r="L3152" s="226">
        <v>12.323</v>
      </c>
      <c r="M3152" s="226">
        <v>12.05</v>
      </c>
      <c r="N3152" s="226">
        <v>11.882999999999999</v>
      </c>
      <c r="O3152" s="226">
        <v>11.968999999999999</v>
      </c>
      <c r="P3152" s="226">
        <v>12.108000000000001</v>
      </c>
      <c r="Q3152" s="226">
        <v>12.093999999999999</v>
      </c>
      <c r="R3152" s="226">
        <v>12.057</v>
      </c>
      <c r="S3152" s="226">
        <v>12.034000000000001</v>
      </c>
      <c r="T3152" s="226">
        <v>12.063000000000001</v>
      </c>
      <c r="U3152" s="226">
        <v>12.112</v>
      </c>
      <c r="V3152" s="226">
        <v>12.164999999999999</v>
      </c>
      <c r="W3152" s="226">
        <v>12.231</v>
      </c>
      <c r="X3152" s="226">
        <v>12.292</v>
      </c>
      <c r="Y3152" s="226">
        <v>12.335000000000001</v>
      </c>
      <c r="Z3152" s="226">
        <v>12.393000000000001</v>
      </c>
      <c r="AA3152" s="226">
        <v>12.489000000000001</v>
      </c>
      <c r="AB3152" s="226">
        <v>12.595000000000001</v>
      </c>
      <c r="AC3152" s="226">
        <v>12.706</v>
      </c>
      <c r="AD3152" s="226">
        <v>12.811</v>
      </c>
      <c r="AE3152" s="226">
        <v>12.858000000000001</v>
      </c>
      <c r="AF3152" s="226">
        <v>12.930999999999999</v>
      </c>
      <c r="AG3152" s="226">
        <v>12.986000000000001</v>
      </c>
      <c r="AH3152" s="226">
        <v>12.993</v>
      </c>
      <c r="AI3152" s="226">
        <v>13.061999999999999</v>
      </c>
      <c r="AJ3152" s="226">
        <v>13.233000000000001</v>
      </c>
    </row>
    <row r="3153" spans="1:36" x14ac:dyDescent="0.25">
      <c r="A3153" s="17"/>
      <c r="B3153" s="226" t="s">
        <v>2221</v>
      </c>
      <c r="D3153" s="226">
        <v>25.033000000000001</v>
      </c>
      <c r="E3153" s="226">
        <v>25.411999999999999</v>
      </c>
      <c r="F3153" s="226">
        <v>25.681000000000001</v>
      </c>
      <c r="G3153" s="226">
        <v>27.942</v>
      </c>
      <c r="H3153" s="226">
        <v>27.013000000000002</v>
      </c>
      <c r="I3153" s="226">
        <v>25.478999999999999</v>
      </c>
      <c r="J3153" s="226">
        <v>25.925000000000001</v>
      </c>
      <c r="K3153" s="226">
        <v>26.643999999999998</v>
      </c>
      <c r="L3153" s="226">
        <v>26.437999999999999</v>
      </c>
      <c r="M3153" s="226">
        <v>26.021000000000001</v>
      </c>
      <c r="N3153" s="226">
        <v>25.782</v>
      </c>
      <c r="O3153" s="226">
        <v>26.053999999999998</v>
      </c>
      <c r="P3153" s="226">
        <v>26.423999999999999</v>
      </c>
      <c r="Q3153" s="226">
        <v>26.523</v>
      </c>
      <c r="R3153" s="226">
        <v>26.588999999999999</v>
      </c>
      <c r="S3153" s="226">
        <v>26.663</v>
      </c>
      <c r="T3153" s="226">
        <v>26.838999999999999</v>
      </c>
      <c r="U3153" s="226">
        <v>27.056000000000001</v>
      </c>
      <c r="V3153" s="226">
        <v>27.279</v>
      </c>
      <c r="W3153" s="226">
        <v>27.457999999999998</v>
      </c>
      <c r="X3153" s="226">
        <v>27.710999999999999</v>
      </c>
      <c r="Y3153" s="226">
        <v>27.917999999999999</v>
      </c>
      <c r="Z3153" s="226">
        <v>28.091000000000001</v>
      </c>
      <c r="AA3153" s="226">
        <v>28.350999999999999</v>
      </c>
      <c r="AB3153" s="226">
        <v>28.684999999999999</v>
      </c>
      <c r="AC3153" s="226">
        <v>29.026</v>
      </c>
      <c r="AD3153" s="226">
        <v>29.352</v>
      </c>
      <c r="AE3153" s="226">
        <v>29.555</v>
      </c>
      <c r="AF3153" s="226">
        <v>29.814</v>
      </c>
      <c r="AG3153" s="226">
        <v>30.027999999999999</v>
      </c>
      <c r="AH3153" s="226">
        <v>30.138000000000002</v>
      </c>
      <c r="AI3153" s="226">
        <v>30.390999999999998</v>
      </c>
      <c r="AJ3153" s="226">
        <v>30.887</v>
      </c>
    </row>
    <row r="3154" spans="1:36" x14ac:dyDescent="0.25">
      <c r="A3154" s="17"/>
      <c r="B3154" s="226" t="s">
        <v>2212</v>
      </c>
      <c r="D3154" s="226">
        <v>274.74400000000003</v>
      </c>
      <c r="E3154" s="226">
        <v>282.32400000000001</v>
      </c>
      <c r="F3154" s="226">
        <v>282.04300000000001</v>
      </c>
      <c r="G3154" s="226">
        <v>307.36399999999998</v>
      </c>
      <c r="H3154" s="226">
        <v>299.41000000000003</v>
      </c>
      <c r="I3154" s="226">
        <v>284.81099999999998</v>
      </c>
      <c r="J3154" s="226">
        <v>287.80700000000002</v>
      </c>
      <c r="K3154" s="226">
        <v>294.11900000000003</v>
      </c>
      <c r="L3154" s="226">
        <v>290.94400000000002</v>
      </c>
      <c r="M3154" s="226">
        <v>286.25299999999999</v>
      </c>
      <c r="N3154" s="226">
        <v>283.42599999999999</v>
      </c>
      <c r="O3154" s="226">
        <v>285.577</v>
      </c>
      <c r="P3154" s="226">
        <v>288.197</v>
      </c>
      <c r="Q3154" s="226">
        <v>287.92599999999999</v>
      </c>
      <c r="R3154" s="226">
        <v>287.935</v>
      </c>
      <c r="S3154" s="226">
        <v>288.029</v>
      </c>
      <c r="T3154" s="226">
        <v>288.55</v>
      </c>
      <c r="U3154" s="226">
        <v>289.53100000000001</v>
      </c>
      <c r="V3154" s="226">
        <v>290.66300000000001</v>
      </c>
      <c r="W3154" s="226">
        <v>291.81200000000001</v>
      </c>
      <c r="X3154" s="226">
        <v>293.12</v>
      </c>
      <c r="Y3154" s="226">
        <v>294.08600000000001</v>
      </c>
      <c r="Z3154" s="226">
        <v>295.07600000000002</v>
      </c>
      <c r="AA3154" s="226">
        <v>296.95299999999997</v>
      </c>
      <c r="AB3154" s="226">
        <v>299.26100000000002</v>
      </c>
      <c r="AC3154" s="226">
        <v>301.65699999999998</v>
      </c>
      <c r="AD3154" s="226">
        <v>303.911</v>
      </c>
      <c r="AE3154" s="226">
        <v>304.83999999999997</v>
      </c>
      <c r="AF3154" s="226">
        <v>306.35199999999998</v>
      </c>
      <c r="AG3154" s="226">
        <v>307.43299999999999</v>
      </c>
      <c r="AH3154" s="226">
        <v>307.42899999999997</v>
      </c>
      <c r="AI3154" s="226">
        <v>308.83499999999998</v>
      </c>
      <c r="AJ3154" s="226">
        <v>312.649</v>
      </c>
    </row>
    <row r="3155" spans="1:36" x14ac:dyDescent="0.25">
      <c r="A3155" s="17"/>
    </row>
    <row r="3156" spans="1:36" x14ac:dyDescent="0.25">
      <c r="A3156" s="17"/>
      <c r="B3156" s="226" t="s">
        <v>2226</v>
      </c>
    </row>
    <row r="3157" spans="1:36" x14ac:dyDescent="0.25">
      <c r="A3157" s="17"/>
    </row>
    <row r="3158" spans="1:36" x14ac:dyDescent="0.25">
      <c r="A3158" s="17"/>
      <c r="B3158" s="226" t="s">
        <v>2227</v>
      </c>
    </row>
    <row r="3159" spans="1:36" x14ac:dyDescent="0.25">
      <c r="A3159" s="17"/>
      <c r="B3159" s="226" t="s">
        <v>2205</v>
      </c>
      <c r="D3159" s="226">
        <v>9.6</v>
      </c>
      <c r="E3159" s="226">
        <v>11.4</v>
      </c>
      <c r="F3159" s="226">
        <v>11.3</v>
      </c>
      <c r="G3159" s="226">
        <v>11.8</v>
      </c>
      <c r="H3159" s="226">
        <v>11.7</v>
      </c>
      <c r="I3159" s="226">
        <v>11.4</v>
      </c>
      <c r="J3159" s="226">
        <v>11.4</v>
      </c>
      <c r="K3159" s="226">
        <v>11.5</v>
      </c>
      <c r="L3159" s="226">
        <v>11.5</v>
      </c>
      <c r="M3159" s="226">
        <v>11.4</v>
      </c>
      <c r="N3159" s="226">
        <v>11.3</v>
      </c>
      <c r="O3159" s="226">
        <v>11.4</v>
      </c>
      <c r="P3159" s="226">
        <v>11.4</v>
      </c>
      <c r="Q3159" s="226">
        <v>11.4</v>
      </c>
      <c r="R3159" s="226">
        <v>11.4</v>
      </c>
      <c r="S3159" s="226">
        <v>11.3</v>
      </c>
      <c r="T3159" s="226">
        <v>11.3</v>
      </c>
      <c r="U3159" s="226">
        <v>11.2</v>
      </c>
      <c r="V3159" s="226">
        <v>11.2</v>
      </c>
      <c r="W3159" s="226">
        <v>11.2</v>
      </c>
      <c r="X3159" s="226">
        <v>11.3</v>
      </c>
      <c r="Y3159" s="226">
        <v>11.3</v>
      </c>
      <c r="Z3159" s="226">
        <v>11.3</v>
      </c>
      <c r="AA3159" s="226">
        <v>11.3</v>
      </c>
      <c r="AB3159" s="226">
        <v>11.3</v>
      </c>
      <c r="AC3159" s="226">
        <v>11.3</v>
      </c>
      <c r="AD3159" s="226">
        <v>11.3</v>
      </c>
      <c r="AE3159" s="226">
        <v>11.4</v>
      </c>
      <c r="AF3159" s="226">
        <v>11.4</v>
      </c>
      <c r="AG3159" s="226">
        <v>11.5</v>
      </c>
      <c r="AH3159" s="226">
        <v>11.5</v>
      </c>
      <c r="AI3159" s="226">
        <v>11.5</v>
      </c>
      <c r="AJ3159" s="226">
        <v>11.6</v>
      </c>
    </row>
    <row r="3160" spans="1:36" x14ac:dyDescent="0.25">
      <c r="A3160" s="17"/>
      <c r="B3160" s="226" t="s">
        <v>2228</v>
      </c>
      <c r="D3160" s="226">
        <v>0</v>
      </c>
      <c r="E3160" s="226">
        <v>0</v>
      </c>
      <c r="F3160" s="226">
        <v>0</v>
      </c>
      <c r="G3160" s="226">
        <v>0</v>
      </c>
      <c r="H3160" s="226">
        <v>0</v>
      </c>
      <c r="I3160" s="226">
        <v>0</v>
      </c>
      <c r="J3160" s="226">
        <v>0</v>
      </c>
      <c r="K3160" s="226">
        <v>0</v>
      </c>
      <c r="L3160" s="226">
        <v>0</v>
      </c>
      <c r="M3160" s="226">
        <v>0</v>
      </c>
      <c r="N3160" s="226">
        <v>0</v>
      </c>
      <c r="O3160" s="226">
        <v>0</v>
      </c>
      <c r="P3160" s="226">
        <v>0</v>
      </c>
      <c r="Q3160" s="226">
        <v>0</v>
      </c>
      <c r="R3160" s="226">
        <v>0</v>
      </c>
      <c r="S3160" s="226">
        <v>0</v>
      </c>
      <c r="T3160" s="226">
        <v>0</v>
      </c>
      <c r="U3160" s="226">
        <v>0</v>
      </c>
      <c r="V3160" s="226">
        <v>0</v>
      </c>
      <c r="W3160" s="226">
        <v>0</v>
      </c>
      <c r="X3160" s="226">
        <v>0</v>
      </c>
      <c r="Y3160" s="226">
        <v>0</v>
      </c>
      <c r="Z3160" s="226">
        <v>0</v>
      </c>
      <c r="AA3160" s="226">
        <v>0</v>
      </c>
      <c r="AB3160" s="226">
        <v>0</v>
      </c>
      <c r="AC3160" s="226">
        <v>0</v>
      </c>
      <c r="AD3160" s="226">
        <v>0</v>
      </c>
      <c r="AE3160" s="226">
        <v>0</v>
      </c>
      <c r="AF3160" s="226">
        <v>0</v>
      </c>
      <c r="AG3160" s="226">
        <v>0</v>
      </c>
      <c r="AH3160" s="226">
        <v>0</v>
      </c>
      <c r="AI3160" s="226">
        <v>0</v>
      </c>
      <c r="AJ3160" s="226">
        <v>0</v>
      </c>
    </row>
    <row r="3161" spans="1:36" x14ac:dyDescent="0.25">
      <c r="A3161" s="17"/>
      <c r="B3161" s="226" t="s">
        <v>307</v>
      </c>
      <c r="D3161" s="226">
        <v>0</v>
      </c>
      <c r="E3161" s="226">
        <v>0</v>
      </c>
      <c r="F3161" s="226">
        <v>0</v>
      </c>
      <c r="G3161" s="226">
        <v>0</v>
      </c>
      <c r="H3161" s="226">
        <v>0</v>
      </c>
      <c r="I3161" s="226">
        <v>0</v>
      </c>
      <c r="J3161" s="226">
        <v>0</v>
      </c>
      <c r="K3161" s="226">
        <v>0</v>
      </c>
      <c r="L3161" s="226">
        <v>0</v>
      </c>
      <c r="M3161" s="226">
        <v>0</v>
      </c>
      <c r="N3161" s="226">
        <v>0</v>
      </c>
      <c r="O3161" s="226">
        <v>0</v>
      </c>
      <c r="P3161" s="226">
        <v>0</v>
      </c>
      <c r="Q3161" s="226">
        <v>0</v>
      </c>
      <c r="R3161" s="226">
        <v>0</v>
      </c>
      <c r="S3161" s="226">
        <v>0</v>
      </c>
      <c r="T3161" s="226">
        <v>0</v>
      </c>
      <c r="U3161" s="226">
        <v>0</v>
      </c>
      <c r="V3161" s="226">
        <v>0</v>
      </c>
      <c r="W3161" s="226">
        <v>0</v>
      </c>
      <c r="X3161" s="226">
        <v>0</v>
      </c>
      <c r="Y3161" s="226">
        <v>0</v>
      </c>
      <c r="Z3161" s="226">
        <v>0</v>
      </c>
      <c r="AA3161" s="226">
        <v>0</v>
      </c>
      <c r="AB3161" s="226">
        <v>0</v>
      </c>
      <c r="AC3161" s="226">
        <v>0</v>
      </c>
      <c r="AD3161" s="226">
        <v>0</v>
      </c>
      <c r="AE3161" s="226">
        <v>0</v>
      </c>
      <c r="AF3161" s="226">
        <v>0</v>
      </c>
      <c r="AG3161" s="226">
        <v>0</v>
      </c>
      <c r="AH3161" s="226">
        <v>0</v>
      </c>
      <c r="AI3161" s="226">
        <v>0</v>
      </c>
      <c r="AJ3161" s="226">
        <v>0</v>
      </c>
    </row>
    <row r="3162" spans="1:36" x14ac:dyDescent="0.25">
      <c r="A3162" s="17"/>
      <c r="B3162" s="226" t="s">
        <v>2207</v>
      </c>
      <c r="D3162" s="226">
        <v>0</v>
      </c>
      <c r="E3162" s="226">
        <v>0</v>
      </c>
      <c r="F3162" s="226">
        <v>0</v>
      </c>
      <c r="G3162" s="226">
        <v>0</v>
      </c>
      <c r="H3162" s="226">
        <v>0</v>
      </c>
      <c r="I3162" s="226">
        <v>0</v>
      </c>
      <c r="J3162" s="226">
        <v>0</v>
      </c>
      <c r="K3162" s="226">
        <v>0</v>
      </c>
      <c r="L3162" s="226">
        <v>0</v>
      </c>
      <c r="M3162" s="226">
        <v>0</v>
      </c>
      <c r="N3162" s="226">
        <v>0</v>
      </c>
      <c r="O3162" s="226">
        <v>0</v>
      </c>
      <c r="P3162" s="226">
        <v>0</v>
      </c>
      <c r="Q3162" s="226">
        <v>0</v>
      </c>
      <c r="R3162" s="226">
        <v>0</v>
      </c>
      <c r="S3162" s="226">
        <v>0</v>
      </c>
      <c r="T3162" s="226">
        <v>0</v>
      </c>
      <c r="U3162" s="226">
        <v>0</v>
      </c>
      <c r="V3162" s="226">
        <v>0</v>
      </c>
      <c r="W3162" s="226">
        <v>0</v>
      </c>
      <c r="X3162" s="226">
        <v>0</v>
      </c>
      <c r="Y3162" s="226">
        <v>0</v>
      </c>
      <c r="Z3162" s="226">
        <v>0</v>
      </c>
      <c r="AA3162" s="226">
        <v>0</v>
      </c>
      <c r="AB3162" s="226">
        <v>0</v>
      </c>
      <c r="AC3162" s="226">
        <v>0</v>
      </c>
      <c r="AD3162" s="226">
        <v>0</v>
      </c>
      <c r="AE3162" s="226">
        <v>0</v>
      </c>
      <c r="AF3162" s="226">
        <v>0</v>
      </c>
      <c r="AG3162" s="226">
        <v>0</v>
      </c>
      <c r="AH3162" s="226">
        <v>0</v>
      </c>
      <c r="AI3162" s="226">
        <v>0</v>
      </c>
      <c r="AJ3162" s="226">
        <v>0</v>
      </c>
    </row>
    <row r="3163" spans="1:36" x14ac:dyDescent="0.25">
      <c r="A3163" s="17"/>
      <c r="B3163" s="226" t="s">
        <v>2208</v>
      </c>
      <c r="D3163" s="226">
        <v>0</v>
      </c>
      <c r="E3163" s="226">
        <v>0</v>
      </c>
      <c r="F3163" s="226">
        <v>0</v>
      </c>
      <c r="G3163" s="226">
        <v>0</v>
      </c>
      <c r="H3163" s="226">
        <v>0</v>
      </c>
      <c r="I3163" s="226">
        <v>0</v>
      </c>
      <c r="J3163" s="226">
        <v>0</v>
      </c>
      <c r="K3163" s="226">
        <v>0</v>
      </c>
      <c r="L3163" s="226">
        <v>0</v>
      </c>
      <c r="M3163" s="226">
        <v>0</v>
      </c>
      <c r="N3163" s="226">
        <v>0</v>
      </c>
      <c r="O3163" s="226">
        <v>0</v>
      </c>
      <c r="P3163" s="226">
        <v>0</v>
      </c>
      <c r="Q3163" s="226">
        <v>0</v>
      </c>
      <c r="R3163" s="226">
        <v>0</v>
      </c>
      <c r="S3163" s="226">
        <v>0</v>
      </c>
      <c r="T3163" s="226">
        <v>0</v>
      </c>
      <c r="U3163" s="226">
        <v>0</v>
      </c>
      <c r="V3163" s="226">
        <v>0</v>
      </c>
      <c r="W3163" s="226">
        <v>0</v>
      </c>
      <c r="X3163" s="226">
        <v>0</v>
      </c>
      <c r="Y3163" s="226">
        <v>0</v>
      </c>
      <c r="Z3163" s="226">
        <v>0</v>
      </c>
      <c r="AA3163" s="226">
        <v>0</v>
      </c>
      <c r="AB3163" s="226">
        <v>0</v>
      </c>
      <c r="AC3163" s="226">
        <v>0</v>
      </c>
      <c r="AD3163" s="226">
        <v>0</v>
      </c>
      <c r="AE3163" s="226">
        <v>0</v>
      </c>
      <c r="AF3163" s="226">
        <v>0</v>
      </c>
      <c r="AG3163" s="226">
        <v>0</v>
      </c>
      <c r="AH3163" s="226">
        <v>0</v>
      </c>
      <c r="AI3163" s="226">
        <v>0</v>
      </c>
      <c r="AJ3163" s="226">
        <v>0</v>
      </c>
    </row>
    <row r="3164" spans="1:36" x14ac:dyDescent="0.25">
      <c r="A3164" s="17"/>
      <c r="B3164" s="226" t="s">
        <v>156</v>
      </c>
      <c r="D3164" s="226">
        <v>0</v>
      </c>
      <c r="E3164" s="226">
        <v>0</v>
      </c>
      <c r="F3164" s="226">
        <v>0</v>
      </c>
      <c r="G3164" s="226">
        <v>0</v>
      </c>
      <c r="H3164" s="226">
        <v>0</v>
      </c>
      <c r="I3164" s="226">
        <v>0</v>
      </c>
      <c r="J3164" s="226">
        <v>0</v>
      </c>
      <c r="K3164" s="226">
        <v>0</v>
      </c>
      <c r="L3164" s="226">
        <v>0</v>
      </c>
      <c r="M3164" s="226">
        <v>0</v>
      </c>
      <c r="N3164" s="226">
        <v>0</v>
      </c>
      <c r="O3164" s="226">
        <v>0</v>
      </c>
      <c r="P3164" s="226">
        <v>0</v>
      </c>
      <c r="Q3164" s="226">
        <v>0</v>
      </c>
      <c r="R3164" s="226">
        <v>0</v>
      </c>
      <c r="S3164" s="226">
        <v>0</v>
      </c>
      <c r="T3164" s="226">
        <v>0</v>
      </c>
      <c r="U3164" s="226">
        <v>0</v>
      </c>
      <c r="V3164" s="226">
        <v>0</v>
      </c>
      <c r="W3164" s="226">
        <v>0</v>
      </c>
      <c r="X3164" s="226">
        <v>0</v>
      </c>
      <c r="Y3164" s="226">
        <v>0</v>
      </c>
      <c r="Z3164" s="226">
        <v>0</v>
      </c>
      <c r="AA3164" s="226">
        <v>0</v>
      </c>
      <c r="AB3164" s="226">
        <v>0</v>
      </c>
      <c r="AC3164" s="226">
        <v>0</v>
      </c>
      <c r="AD3164" s="226">
        <v>0</v>
      </c>
      <c r="AE3164" s="226">
        <v>0</v>
      </c>
      <c r="AF3164" s="226">
        <v>0</v>
      </c>
      <c r="AG3164" s="226">
        <v>0</v>
      </c>
      <c r="AH3164" s="226">
        <v>0</v>
      </c>
      <c r="AI3164" s="226">
        <v>0</v>
      </c>
      <c r="AJ3164" s="226">
        <v>0</v>
      </c>
    </row>
    <row r="3165" spans="1:36" x14ac:dyDescent="0.25">
      <c r="A3165" s="17"/>
      <c r="B3165" s="226" t="s">
        <v>152</v>
      </c>
      <c r="D3165" s="226">
        <v>0</v>
      </c>
      <c r="E3165" s="226">
        <v>0</v>
      </c>
      <c r="F3165" s="226">
        <v>0</v>
      </c>
      <c r="G3165" s="226">
        <v>0</v>
      </c>
      <c r="H3165" s="226">
        <v>0</v>
      </c>
      <c r="I3165" s="226">
        <v>0</v>
      </c>
      <c r="J3165" s="226">
        <v>0</v>
      </c>
      <c r="K3165" s="226">
        <v>0</v>
      </c>
      <c r="L3165" s="226">
        <v>0</v>
      </c>
      <c r="M3165" s="226">
        <v>0</v>
      </c>
      <c r="N3165" s="226">
        <v>0</v>
      </c>
      <c r="O3165" s="226">
        <v>0</v>
      </c>
      <c r="P3165" s="226">
        <v>0</v>
      </c>
      <c r="Q3165" s="226">
        <v>0</v>
      </c>
      <c r="R3165" s="226">
        <v>0</v>
      </c>
      <c r="S3165" s="226">
        <v>0</v>
      </c>
      <c r="T3165" s="226">
        <v>0</v>
      </c>
      <c r="U3165" s="226">
        <v>0</v>
      </c>
      <c r="V3165" s="226">
        <v>0</v>
      </c>
      <c r="W3165" s="226">
        <v>0</v>
      </c>
      <c r="X3165" s="226">
        <v>0</v>
      </c>
      <c r="Y3165" s="226">
        <v>0</v>
      </c>
      <c r="Z3165" s="226">
        <v>0</v>
      </c>
      <c r="AA3165" s="226">
        <v>0</v>
      </c>
      <c r="AB3165" s="226">
        <v>0</v>
      </c>
      <c r="AC3165" s="226">
        <v>0</v>
      </c>
      <c r="AD3165" s="226">
        <v>0</v>
      </c>
      <c r="AE3165" s="226">
        <v>0</v>
      </c>
      <c r="AF3165" s="226">
        <v>0</v>
      </c>
      <c r="AG3165" s="226">
        <v>0</v>
      </c>
      <c r="AH3165" s="226">
        <v>0</v>
      </c>
      <c r="AI3165" s="226">
        <v>0</v>
      </c>
      <c r="AJ3165" s="226">
        <v>0</v>
      </c>
    </row>
    <row r="3166" spans="1:36" x14ac:dyDescent="0.25">
      <c r="A3166" s="17"/>
      <c r="B3166" s="226" t="s">
        <v>2210</v>
      </c>
      <c r="D3166" s="226">
        <v>429.2</v>
      </c>
      <c r="E3166" s="226">
        <v>437.6</v>
      </c>
      <c r="F3166" s="226">
        <v>443.8</v>
      </c>
      <c r="G3166" s="226">
        <v>484.4</v>
      </c>
      <c r="H3166" s="226">
        <v>468.9</v>
      </c>
      <c r="I3166" s="226">
        <v>442.6</v>
      </c>
      <c r="J3166" s="226">
        <v>448.6</v>
      </c>
      <c r="K3166" s="226">
        <v>459.7</v>
      </c>
      <c r="L3166" s="226">
        <v>455</v>
      </c>
      <c r="M3166" s="226">
        <v>447.2</v>
      </c>
      <c r="N3166" s="226">
        <v>443</v>
      </c>
      <c r="O3166" s="226">
        <v>447.8</v>
      </c>
      <c r="P3166" s="226">
        <v>453.4</v>
      </c>
      <c r="Q3166" s="226">
        <v>454.4</v>
      </c>
      <c r="R3166" s="226">
        <v>456.2</v>
      </c>
      <c r="S3166" s="226">
        <v>458.2</v>
      </c>
      <c r="T3166" s="226">
        <v>460.7</v>
      </c>
      <c r="U3166" s="226">
        <v>464.1</v>
      </c>
      <c r="V3166" s="226">
        <v>467.7</v>
      </c>
      <c r="W3166" s="226">
        <v>471.3</v>
      </c>
      <c r="X3166" s="226">
        <v>475.3</v>
      </c>
      <c r="Y3166" s="226">
        <v>478.6</v>
      </c>
      <c r="Z3166" s="226">
        <v>482.2</v>
      </c>
      <c r="AA3166" s="226">
        <v>487.2</v>
      </c>
      <c r="AB3166" s="226">
        <v>492.9</v>
      </c>
      <c r="AC3166" s="226">
        <v>498.8</v>
      </c>
      <c r="AD3166" s="226">
        <v>504.5</v>
      </c>
      <c r="AE3166" s="226">
        <v>508</v>
      </c>
      <c r="AF3166" s="226">
        <v>512.4</v>
      </c>
      <c r="AG3166" s="226">
        <v>516.20000000000005</v>
      </c>
      <c r="AH3166" s="226">
        <v>518</v>
      </c>
      <c r="AI3166" s="226">
        <v>522.4</v>
      </c>
      <c r="AJ3166" s="226">
        <v>531</v>
      </c>
    </row>
    <row r="3167" spans="1:36" x14ac:dyDescent="0.25">
      <c r="A3167" s="17"/>
      <c r="B3167" s="226" t="s">
        <v>2212</v>
      </c>
      <c r="D3167" s="226">
        <v>438.8</v>
      </c>
      <c r="E3167" s="226">
        <v>448.9</v>
      </c>
      <c r="F3167" s="226">
        <v>455.1</v>
      </c>
      <c r="G3167" s="226">
        <v>496.2</v>
      </c>
      <c r="H3167" s="226">
        <v>480.6</v>
      </c>
      <c r="I3167" s="226">
        <v>454</v>
      </c>
      <c r="J3167" s="226">
        <v>460</v>
      </c>
      <c r="K3167" s="226">
        <v>471.3</v>
      </c>
      <c r="L3167" s="226">
        <v>466.5</v>
      </c>
      <c r="M3167" s="226">
        <v>458.6</v>
      </c>
      <c r="N3167" s="226">
        <v>454.3</v>
      </c>
      <c r="O3167" s="226">
        <v>459.1</v>
      </c>
      <c r="P3167" s="226">
        <v>464.8</v>
      </c>
      <c r="Q3167" s="226">
        <v>465.8</v>
      </c>
      <c r="R3167" s="226">
        <v>467.6</v>
      </c>
      <c r="S3167" s="226">
        <v>469.5</v>
      </c>
      <c r="T3167" s="226">
        <v>472</v>
      </c>
      <c r="U3167" s="226">
        <v>475.3</v>
      </c>
      <c r="V3167" s="226">
        <v>478.9</v>
      </c>
      <c r="W3167" s="226">
        <v>482.5</v>
      </c>
      <c r="X3167" s="226">
        <v>486.5</v>
      </c>
      <c r="Y3167" s="226">
        <v>489.9</v>
      </c>
      <c r="Z3167" s="226">
        <v>493.4</v>
      </c>
      <c r="AA3167" s="226">
        <v>498.5</v>
      </c>
      <c r="AB3167" s="226">
        <v>504.2</v>
      </c>
      <c r="AC3167" s="226">
        <v>510.1</v>
      </c>
      <c r="AD3167" s="226">
        <v>515.9</v>
      </c>
      <c r="AE3167" s="226">
        <v>519.29999999999995</v>
      </c>
      <c r="AF3167" s="226">
        <v>523.9</v>
      </c>
      <c r="AG3167" s="226">
        <v>527.70000000000005</v>
      </c>
      <c r="AH3167" s="226">
        <v>529.5</v>
      </c>
      <c r="AI3167" s="226">
        <v>533.9</v>
      </c>
      <c r="AJ3167" s="226">
        <v>542.6</v>
      </c>
    </row>
    <row r="3168" spans="1:36" x14ac:dyDescent="0.25">
      <c r="A3168" s="17"/>
    </row>
    <row r="3169" spans="1:36" x14ac:dyDescent="0.25">
      <c r="A3169" s="17"/>
    </row>
    <row r="3170" spans="1:36" x14ac:dyDescent="0.25">
      <c r="A3170" s="17"/>
      <c r="B3170" s="226" t="s">
        <v>2229</v>
      </c>
    </row>
    <row r="3171" spans="1:36" x14ac:dyDescent="0.25">
      <c r="A3171" s="17"/>
      <c r="B3171" s="226" t="s">
        <v>238</v>
      </c>
      <c r="D3171" s="226">
        <v>2.2999999999999998</v>
      </c>
      <c r="E3171" s="226">
        <v>2.2000000000000002</v>
      </c>
      <c r="F3171" s="226">
        <v>2.2000000000000002</v>
      </c>
      <c r="G3171" s="226">
        <v>2.2999999999999998</v>
      </c>
      <c r="H3171" s="226">
        <v>2.2999999999999998</v>
      </c>
      <c r="I3171" s="226">
        <v>2.1</v>
      </c>
      <c r="J3171" s="226">
        <v>2.1</v>
      </c>
      <c r="K3171" s="226">
        <v>2.1</v>
      </c>
      <c r="L3171" s="226">
        <v>2.1</v>
      </c>
      <c r="M3171" s="226">
        <v>2.1</v>
      </c>
      <c r="N3171" s="226">
        <v>2</v>
      </c>
      <c r="O3171" s="226">
        <v>2</v>
      </c>
      <c r="P3171" s="226">
        <v>2</v>
      </c>
      <c r="Q3171" s="226">
        <v>2</v>
      </c>
      <c r="R3171" s="226">
        <v>2</v>
      </c>
      <c r="S3171" s="226">
        <v>1.9</v>
      </c>
      <c r="T3171" s="226">
        <v>1.9</v>
      </c>
      <c r="U3171" s="226">
        <v>1.9</v>
      </c>
      <c r="V3171" s="226">
        <v>1.9</v>
      </c>
      <c r="W3171" s="226">
        <v>1.8</v>
      </c>
      <c r="X3171" s="226">
        <v>1.8</v>
      </c>
      <c r="Y3171" s="226">
        <v>1.8</v>
      </c>
      <c r="Z3171" s="226">
        <v>1.8</v>
      </c>
      <c r="AA3171" s="226">
        <v>1.8</v>
      </c>
      <c r="AB3171" s="226">
        <v>1.8</v>
      </c>
      <c r="AC3171" s="226">
        <v>1.7</v>
      </c>
      <c r="AD3171" s="226">
        <v>1.7</v>
      </c>
      <c r="AE3171" s="226">
        <v>1.7</v>
      </c>
      <c r="AF3171" s="226">
        <v>1.7</v>
      </c>
      <c r="AG3171" s="226">
        <v>1.7</v>
      </c>
      <c r="AH3171" s="226">
        <v>1.6</v>
      </c>
      <c r="AI3171" s="226">
        <v>1.6</v>
      </c>
      <c r="AJ3171" s="226">
        <v>1.6</v>
      </c>
    </row>
    <row r="3172" spans="1:36" x14ac:dyDescent="0.25">
      <c r="A3172" s="17"/>
      <c r="B3172" s="226" t="s">
        <v>239</v>
      </c>
      <c r="D3172" s="226">
        <v>0</v>
      </c>
      <c r="E3172" s="226">
        <v>0</v>
      </c>
      <c r="F3172" s="226">
        <v>0</v>
      </c>
      <c r="G3172" s="226">
        <v>0</v>
      </c>
      <c r="H3172" s="226">
        <v>0</v>
      </c>
      <c r="I3172" s="226">
        <v>0</v>
      </c>
      <c r="J3172" s="226">
        <v>0</v>
      </c>
      <c r="K3172" s="226">
        <v>0</v>
      </c>
      <c r="L3172" s="226">
        <v>0</v>
      </c>
      <c r="M3172" s="226">
        <v>0</v>
      </c>
      <c r="N3172" s="226">
        <v>0</v>
      </c>
      <c r="O3172" s="226">
        <v>0</v>
      </c>
      <c r="P3172" s="226">
        <v>0</v>
      </c>
      <c r="Q3172" s="226">
        <v>0</v>
      </c>
      <c r="R3172" s="226">
        <v>0</v>
      </c>
      <c r="S3172" s="226">
        <v>0</v>
      </c>
      <c r="T3172" s="226">
        <v>0</v>
      </c>
      <c r="U3172" s="226">
        <v>0</v>
      </c>
      <c r="V3172" s="226">
        <v>0</v>
      </c>
      <c r="W3172" s="226">
        <v>0</v>
      </c>
      <c r="X3172" s="226">
        <v>0</v>
      </c>
      <c r="Y3172" s="226">
        <v>0</v>
      </c>
      <c r="Z3172" s="226">
        <v>0</v>
      </c>
      <c r="AA3172" s="226">
        <v>0</v>
      </c>
      <c r="AB3172" s="226">
        <v>0</v>
      </c>
      <c r="AC3172" s="226">
        <v>0</v>
      </c>
      <c r="AD3172" s="226">
        <v>0</v>
      </c>
      <c r="AE3172" s="226">
        <v>0</v>
      </c>
      <c r="AF3172" s="226">
        <v>0</v>
      </c>
      <c r="AG3172" s="226">
        <v>0</v>
      </c>
      <c r="AH3172" s="226">
        <v>0</v>
      </c>
      <c r="AI3172" s="226">
        <v>0</v>
      </c>
      <c r="AJ3172" s="226">
        <v>0</v>
      </c>
    </row>
    <row r="3173" spans="1:36" x14ac:dyDescent="0.25">
      <c r="A3173" s="17"/>
      <c r="B3173" s="226" t="s">
        <v>158</v>
      </c>
      <c r="D3173" s="226">
        <v>0</v>
      </c>
      <c r="E3173" s="226">
        <v>0</v>
      </c>
      <c r="F3173" s="226">
        <v>0</v>
      </c>
      <c r="G3173" s="226">
        <v>0</v>
      </c>
      <c r="H3173" s="226">
        <v>0</v>
      </c>
      <c r="I3173" s="226">
        <v>0</v>
      </c>
      <c r="J3173" s="226">
        <v>0</v>
      </c>
      <c r="K3173" s="226">
        <v>0</v>
      </c>
      <c r="L3173" s="226">
        <v>0</v>
      </c>
      <c r="M3173" s="226">
        <v>0</v>
      </c>
      <c r="N3173" s="226">
        <v>0</v>
      </c>
      <c r="O3173" s="226">
        <v>0</v>
      </c>
      <c r="P3173" s="226">
        <v>0</v>
      </c>
      <c r="Q3173" s="226">
        <v>0</v>
      </c>
      <c r="R3173" s="226">
        <v>0</v>
      </c>
      <c r="S3173" s="226">
        <v>0</v>
      </c>
      <c r="T3173" s="226">
        <v>0</v>
      </c>
      <c r="U3173" s="226">
        <v>0</v>
      </c>
      <c r="V3173" s="226">
        <v>0</v>
      </c>
      <c r="W3173" s="226">
        <v>0</v>
      </c>
      <c r="X3173" s="226">
        <v>0</v>
      </c>
      <c r="Y3173" s="226">
        <v>0</v>
      </c>
      <c r="Z3173" s="226">
        <v>0</v>
      </c>
      <c r="AA3173" s="226">
        <v>0</v>
      </c>
      <c r="AB3173" s="226">
        <v>0</v>
      </c>
      <c r="AC3173" s="226">
        <v>0</v>
      </c>
      <c r="AD3173" s="226">
        <v>0</v>
      </c>
      <c r="AE3173" s="226">
        <v>0</v>
      </c>
      <c r="AF3173" s="226">
        <v>0</v>
      </c>
      <c r="AG3173" s="226">
        <v>0</v>
      </c>
      <c r="AH3173" s="226">
        <v>0</v>
      </c>
      <c r="AI3173" s="226">
        <v>0</v>
      </c>
      <c r="AJ3173" s="226">
        <v>0</v>
      </c>
    </row>
    <row r="3174" spans="1:36" x14ac:dyDescent="0.25">
      <c r="A3174" s="17"/>
      <c r="B3174" s="226" t="s">
        <v>2230</v>
      </c>
      <c r="D3174" s="226">
        <v>0</v>
      </c>
      <c r="E3174" s="226">
        <v>0</v>
      </c>
      <c r="F3174" s="226">
        <v>0</v>
      </c>
      <c r="G3174" s="226">
        <v>0</v>
      </c>
      <c r="H3174" s="226">
        <v>0</v>
      </c>
      <c r="I3174" s="226">
        <v>0</v>
      </c>
      <c r="J3174" s="226">
        <v>0</v>
      </c>
      <c r="K3174" s="226">
        <v>0</v>
      </c>
      <c r="L3174" s="226">
        <v>0</v>
      </c>
      <c r="M3174" s="226">
        <v>0</v>
      </c>
      <c r="N3174" s="226">
        <v>0</v>
      </c>
      <c r="O3174" s="226">
        <v>0</v>
      </c>
      <c r="P3174" s="226">
        <v>0</v>
      </c>
      <c r="Q3174" s="226">
        <v>0</v>
      </c>
      <c r="R3174" s="226">
        <v>0</v>
      </c>
      <c r="S3174" s="226">
        <v>0</v>
      </c>
      <c r="T3174" s="226">
        <v>0</v>
      </c>
      <c r="U3174" s="226">
        <v>0</v>
      </c>
      <c r="V3174" s="226">
        <v>0</v>
      </c>
      <c r="W3174" s="226">
        <v>0</v>
      </c>
      <c r="X3174" s="226">
        <v>0</v>
      </c>
      <c r="Y3174" s="226">
        <v>0</v>
      </c>
      <c r="Z3174" s="226">
        <v>0</v>
      </c>
      <c r="AA3174" s="226">
        <v>0</v>
      </c>
      <c r="AB3174" s="226">
        <v>0</v>
      </c>
      <c r="AC3174" s="226">
        <v>0</v>
      </c>
      <c r="AD3174" s="226">
        <v>0</v>
      </c>
      <c r="AE3174" s="226">
        <v>0</v>
      </c>
      <c r="AF3174" s="226">
        <v>0</v>
      </c>
      <c r="AG3174" s="226">
        <v>0</v>
      </c>
      <c r="AH3174" s="226">
        <v>0</v>
      </c>
      <c r="AI3174" s="226">
        <v>0</v>
      </c>
      <c r="AJ3174" s="226">
        <v>0</v>
      </c>
    </row>
    <row r="3175" spans="1:36" x14ac:dyDescent="0.25">
      <c r="A3175" s="17"/>
      <c r="B3175" s="226" t="s">
        <v>2231</v>
      </c>
      <c r="D3175" s="226">
        <v>0</v>
      </c>
      <c r="E3175" s="226">
        <v>0</v>
      </c>
      <c r="F3175" s="226">
        <v>0</v>
      </c>
      <c r="G3175" s="226">
        <v>0</v>
      </c>
      <c r="H3175" s="226">
        <v>0</v>
      </c>
      <c r="I3175" s="226">
        <v>0</v>
      </c>
      <c r="J3175" s="226">
        <v>0</v>
      </c>
      <c r="K3175" s="226">
        <v>0</v>
      </c>
      <c r="L3175" s="226">
        <v>0</v>
      </c>
      <c r="M3175" s="226">
        <v>0</v>
      </c>
      <c r="N3175" s="226">
        <v>0</v>
      </c>
      <c r="O3175" s="226">
        <v>0</v>
      </c>
      <c r="P3175" s="226">
        <v>0</v>
      </c>
      <c r="Q3175" s="226">
        <v>0</v>
      </c>
      <c r="R3175" s="226">
        <v>0</v>
      </c>
      <c r="S3175" s="226">
        <v>0</v>
      </c>
      <c r="T3175" s="226">
        <v>0</v>
      </c>
      <c r="U3175" s="226">
        <v>0</v>
      </c>
      <c r="V3175" s="226">
        <v>0</v>
      </c>
      <c r="W3175" s="226">
        <v>0</v>
      </c>
      <c r="X3175" s="226">
        <v>0</v>
      </c>
      <c r="Y3175" s="226">
        <v>0</v>
      </c>
      <c r="Z3175" s="226">
        <v>0</v>
      </c>
      <c r="AA3175" s="226">
        <v>0</v>
      </c>
      <c r="AB3175" s="226">
        <v>0</v>
      </c>
      <c r="AC3175" s="226">
        <v>0</v>
      </c>
      <c r="AD3175" s="226">
        <v>0</v>
      </c>
      <c r="AE3175" s="226">
        <v>0</v>
      </c>
      <c r="AF3175" s="226">
        <v>0</v>
      </c>
      <c r="AG3175" s="226">
        <v>0</v>
      </c>
      <c r="AH3175" s="226">
        <v>0</v>
      </c>
      <c r="AI3175" s="226">
        <v>0</v>
      </c>
      <c r="AJ3175" s="226">
        <v>0</v>
      </c>
    </row>
    <row r="3176" spans="1:36" x14ac:dyDescent="0.25">
      <c r="A3176" s="17"/>
      <c r="B3176" s="226" t="s">
        <v>156</v>
      </c>
      <c r="D3176" s="226">
        <v>0</v>
      </c>
      <c r="E3176" s="226">
        <v>0</v>
      </c>
      <c r="F3176" s="226">
        <v>0</v>
      </c>
      <c r="G3176" s="226">
        <v>0</v>
      </c>
      <c r="H3176" s="226">
        <v>0</v>
      </c>
      <c r="I3176" s="226">
        <v>0</v>
      </c>
      <c r="J3176" s="226">
        <v>0</v>
      </c>
      <c r="K3176" s="226">
        <v>0</v>
      </c>
      <c r="L3176" s="226">
        <v>0</v>
      </c>
      <c r="M3176" s="226">
        <v>0</v>
      </c>
      <c r="N3176" s="226">
        <v>0</v>
      </c>
      <c r="O3176" s="226">
        <v>0</v>
      </c>
      <c r="P3176" s="226">
        <v>0</v>
      </c>
      <c r="Q3176" s="226">
        <v>0</v>
      </c>
      <c r="R3176" s="226">
        <v>0</v>
      </c>
      <c r="S3176" s="226">
        <v>0</v>
      </c>
      <c r="T3176" s="226">
        <v>0</v>
      </c>
      <c r="U3176" s="226">
        <v>0</v>
      </c>
      <c r="V3176" s="226">
        <v>0</v>
      </c>
      <c r="W3176" s="226">
        <v>0</v>
      </c>
      <c r="X3176" s="226">
        <v>0</v>
      </c>
      <c r="Y3176" s="226">
        <v>0</v>
      </c>
      <c r="Z3176" s="226">
        <v>0</v>
      </c>
      <c r="AA3176" s="226">
        <v>0</v>
      </c>
      <c r="AB3176" s="226">
        <v>0</v>
      </c>
      <c r="AC3176" s="226">
        <v>0</v>
      </c>
      <c r="AD3176" s="226">
        <v>0</v>
      </c>
      <c r="AE3176" s="226">
        <v>0</v>
      </c>
      <c r="AF3176" s="226">
        <v>0</v>
      </c>
      <c r="AG3176" s="226">
        <v>0</v>
      </c>
      <c r="AH3176" s="226">
        <v>0</v>
      </c>
      <c r="AI3176" s="226">
        <v>0</v>
      </c>
      <c r="AJ3176" s="226">
        <v>0</v>
      </c>
    </row>
    <row r="3177" spans="1:36" x14ac:dyDescent="0.25">
      <c r="A3177" s="17"/>
      <c r="B3177" s="226" t="s">
        <v>2232</v>
      </c>
      <c r="D3177" s="226">
        <v>0</v>
      </c>
      <c r="E3177" s="226">
        <v>0</v>
      </c>
      <c r="F3177" s="226">
        <v>0</v>
      </c>
      <c r="G3177" s="226">
        <v>0</v>
      </c>
      <c r="H3177" s="226">
        <v>0</v>
      </c>
      <c r="I3177" s="226">
        <v>0</v>
      </c>
      <c r="J3177" s="226">
        <v>0</v>
      </c>
      <c r="K3177" s="226">
        <v>0</v>
      </c>
      <c r="L3177" s="226">
        <v>0</v>
      </c>
      <c r="M3177" s="226">
        <v>0</v>
      </c>
      <c r="N3177" s="226">
        <v>0</v>
      </c>
      <c r="O3177" s="226">
        <v>0</v>
      </c>
      <c r="P3177" s="226">
        <v>0</v>
      </c>
      <c r="Q3177" s="226">
        <v>0</v>
      </c>
      <c r="R3177" s="226">
        <v>0</v>
      </c>
      <c r="S3177" s="226">
        <v>0</v>
      </c>
      <c r="T3177" s="226">
        <v>0</v>
      </c>
      <c r="U3177" s="226">
        <v>0</v>
      </c>
      <c r="V3177" s="226">
        <v>0</v>
      </c>
      <c r="W3177" s="226">
        <v>0</v>
      </c>
      <c r="X3177" s="226">
        <v>0</v>
      </c>
      <c r="Y3177" s="226">
        <v>0</v>
      </c>
      <c r="Z3177" s="226">
        <v>0</v>
      </c>
      <c r="AA3177" s="226">
        <v>0</v>
      </c>
      <c r="AB3177" s="226">
        <v>0</v>
      </c>
      <c r="AC3177" s="226">
        <v>0</v>
      </c>
      <c r="AD3177" s="226">
        <v>0</v>
      </c>
      <c r="AE3177" s="226">
        <v>0</v>
      </c>
      <c r="AF3177" s="226">
        <v>0</v>
      </c>
      <c r="AG3177" s="226">
        <v>0</v>
      </c>
      <c r="AH3177" s="226">
        <v>0</v>
      </c>
      <c r="AI3177" s="226">
        <v>0</v>
      </c>
      <c r="AJ3177" s="226">
        <v>0</v>
      </c>
    </row>
    <row r="3178" spans="1:36" x14ac:dyDescent="0.25">
      <c r="A3178" s="17"/>
      <c r="B3178" s="226" t="s">
        <v>2233</v>
      </c>
      <c r="D3178" s="226">
        <v>0</v>
      </c>
      <c r="E3178" s="226">
        <v>0</v>
      </c>
      <c r="F3178" s="226">
        <v>0</v>
      </c>
      <c r="G3178" s="226">
        <v>0</v>
      </c>
      <c r="H3178" s="226">
        <v>0</v>
      </c>
      <c r="I3178" s="226">
        <v>0</v>
      </c>
      <c r="J3178" s="226">
        <v>0</v>
      </c>
      <c r="K3178" s="226">
        <v>0</v>
      </c>
      <c r="L3178" s="226">
        <v>0</v>
      </c>
      <c r="M3178" s="226">
        <v>0</v>
      </c>
      <c r="N3178" s="226">
        <v>0</v>
      </c>
      <c r="O3178" s="226">
        <v>0</v>
      </c>
      <c r="P3178" s="226">
        <v>0</v>
      </c>
      <c r="Q3178" s="226">
        <v>0</v>
      </c>
      <c r="R3178" s="226">
        <v>0</v>
      </c>
      <c r="S3178" s="226">
        <v>0</v>
      </c>
      <c r="T3178" s="226">
        <v>0</v>
      </c>
      <c r="U3178" s="226">
        <v>0</v>
      </c>
      <c r="V3178" s="226">
        <v>0</v>
      </c>
      <c r="W3178" s="226">
        <v>0</v>
      </c>
      <c r="X3178" s="226">
        <v>0</v>
      </c>
      <c r="Y3178" s="226">
        <v>0</v>
      </c>
      <c r="Z3178" s="226">
        <v>0</v>
      </c>
      <c r="AA3178" s="226">
        <v>0</v>
      </c>
      <c r="AB3178" s="226">
        <v>0</v>
      </c>
      <c r="AC3178" s="226">
        <v>0</v>
      </c>
      <c r="AD3178" s="226">
        <v>0</v>
      </c>
      <c r="AE3178" s="226">
        <v>0</v>
      </c>
      <c r="AF3178" s="226">
        <v>0</v>
      </c>
      <c r="AG3178" s="226">
        <v>0</v>
      </c>
      <c r="AH3178" s="226">
        <v>0</v>
      </c>
      <c r="AI3178" s="226">
        <v>0</v>
      </c>
      <c r="AJ3178" s="226">
        <v>0</v>
      </c>
    </row>
    <row r="3179" spans="1:36" x14ac:dyDescent="0.25">
      <c r="A3179" s="17"/>
      <c r="B3179" s="226" t="s">
        <v>2234</v>
      </c>
      <c r="D3179" s="226">
        <v>0</v>
      </c>
      <c r="E3179" s="226">
        <v>0</v>
      </c>
      <c r="F3179" s="226">
        <v>0</v>
      </c>
      <c r="G3179" s="226">
        <v>0</v>
      </c>
      <c r="H3179" s="226">
        <v>0</v>
      </c>
      <c r="I3179" s="226">
        <v>0</v>
      </c>
      <c r="J3179" s="226">
        <v>0</v>
      </c>
      <c r="K3179" s="226">
        <v>0</v>
      </c>
      <c r="L3179" s="226">
        <v>0</v>
      </c>
      <c r="M3179" s="226">
        <v>0</v>
      </c>
      <c r="N3179" s="226">
        <v>0</v>
      </c>
      <c r="O3179" s="226">
        <v>0</v>
      </c>
      <c r="P3179" s="226">
        <v>0</v>
      </c>
      <c r="Q3179" s="226">
        <v>0</v>
      </c>
      <c r="R3179" s="226">
        <v>0</v>
      </c>
      <c r="S3179" s="226">
        <v>0</v>
      </c>
      <c r="T3179" s="226">
        <v>0</v>
      </c>
      <c r="U3179" s="226">
        <v>0</v>
      </c>
      <c r="V3179" s="226">
        <v>0</v>
      </c>
      <c r="W3179" s="226">
        <v>0</v>
      </c>
      <c r="X3179" s="226">
        <v>0</v>
      </c>
      <c r="Y3179" s="226">
        <v>0</v>
      </c>
      <c r="Z3179" s="226">
        <v>0</v>
      </c>
      <c r="AA3179" s="226">
        <v>0</v>
      </c>
      <c r="AB3179" s="226">
        <v>0</v>
      </c>
      <c r="AC3179" s="226">
        <v>0</v>
      </c>
      <c r="AD3179" s="226">
        <v>0</v>
      </c>
      <c r="AE3179" s="226">
        <v>0</v>
      </c>
      <c r="AF3179" s="226">
        <v>0</v>
      </c>
      <c r="AG3179" s="226">
        <v>0</v>
      </c>
      <c r="AH3179" s="226">
        <v>0</v>
      </c>
      <c r="AI3179" s="226">
        <v>0</v>
      </c>
      <c r="AJ3179" s="226">
        <v>0</v>
      </c>
    </row>
    <row r="3180" spans="1:36" x14ac:dyDescent="0.25">
      <c r="A3180" s="17"/>
      <c r="B3180" s="226" t="s">
        <v>2235</v>
      </c>
    </row>
    <row r="3181" spans="1:36" x14ac:dyDescent="0.25">
      <c r="A3181" s="17"/>
      <c r="B3181" s="226" t="s">
        <v>238</v>
      </c>
      <c r="D3181" s="226">
        <v>6.8</v>
      </c>
      <c r="E3181" s="226">
        <v>6.7</v>
      </c>
      <c r="F3181" s="226">
        <v>6.7</v>
      </c>
      <c r="G3181" s="226">
        <v>7</v>
      </c>
      <c r="H3181" s="226">
        <v>6.8</v>
      </c>
      <c r="I3181" s="226">
        <v>6.4</v>
      </c>
      <c r="J3181" s="226">
        <v>6.4</v>
      </c>
      <c r="K3181" s="226">
        <v>6.4</v>
      </c>
      <c r="L3181" s="226">
        <v>6.3</v>
      </c>
      <c r="M3181" s="226">
        <v>6.2</v>
      </c>
      <c r="N3181" s="226">
        <v>6.1</v>
      </c>
      <c r="O3181" s="226">
        <v>6.1</v>
      </c>
      <c r="P3181" s="226">
        <v>6</v>
      </c>
      <c r="Q3181" s="226">
        <v>6</v>
      </c>
      <c r="R3181" s="226">
        <v>5.9</v>
      </c>
      <c r="S3181" s="226">
        <v>5.8</v>
      </c>
      <c r="T3181" s="226">
        <v>5.7</v>
      </c>
      <c r="U3181" s="226">
        <v>5.7</v>
      </c>
      <c r="V3181" s="226">
        <v>5.6</v>
      </c>
      <c r="W3181" s="226">
        <v>5.5</v>
      </c>
      <c r="X3181" s="226">
        <v>5.5</v>
      </c>
      <c r="Y3181" s="226">
        <v>5.4</v>
      </c>
      <c r="Z3181" s="226">
        <v>5.4</v>
      </c>
      <c r="AA3181" s="226">
        <v>5.3</v>
      </c>
      <c r="AB3181" s="226">
        <v>5.3</v>
      </c>
      <c r="AC3181" s="226">
        <v>5.2</v>
      </c>
      <c r="AD3181" s="226">
        <v>5.0999999999999996</v>
      </c>
      <c r="AE3181" s="226">
        <v>5.0999999999999996</v>
      </c>
      <c r="AF3181" s="226">
        <v>5</v>
      </c>
      <c r="AG3181" s="226">
        <v>5</v>
      </c>
      <c r="AH3181" s="226">
        <v>4.9000000000000004</v>
      </c>
      <c r="AI3181" s="226">
        <v>4.8</v>
      </c>
      <c r="AJ3181" s="226">
        <v>4.8</v>
      </c>
    </row>
    <row r="3182" spans="1:36" x14ac:dyDescent="0.25">
      <c r="A3182" s="17"/>
      <c r="B3182" s="226" t="s">
        <v>239</v>
      </c>
      <c r="D3182" s="226">
        <v>0</v>
      </c>
      <c r="E3182" s="226">
        <v>0</v>
      </c>
      <c r="F3182" s="226">
        <v>0</v>
      </c>
      <c r="G3182" s="226">
        <v>0</v>
      </c>
      <c r="H3182" s="226">
        <v>0</v>
      </c>
      <c r="I3182" s="226">
        <v>0</v>
      </c>
      <c r="J3182" s="226">
        <v>0</v>
      </c>
      <c r="K3182" s="226">
        <v>0</v>
      </c>
      <c r="L3182" s="226">
        <v>0</v>
      </c>
      <c r="M3182" s="226">
        <v>0</v>
      </c>
      <c r="N3182" s="226">
        <v>0</v>
      </c>
      <c r="O3182" s="226">
        <v>0</v>
      </c>
      <c r="P3182" s="226">
        <v>0</v>
      </c>
      <c r="Q3182" s="226">
        <v>0</v>
      </c>
      <c r="R3182" s="226">
        <v>0</v>
      </c>
      <c r="S3182" s="226">
        <v>0</v>
      </c>
      <c r="T3182" s="226">
        <v>0</v>
      </c>
      <c r="U3182" s="226">
        <v>0</v>
      </c>
      <c r="V3182" s="226">
        <v>0</v>
      </c>
      <c r="W3182" s="226">
        <v>0</v>
      </c>
      <c r="X3182" s="226">
        <v>0</v>
      </c>
      <c r="Y3182" s="226">
        <v>0</v>
      </c>
      <c r="Z3182" s="226">
        <v>0</v>
      </c>
      <c r="AA3182" s="226">
        <v>0</v>
      </c>
      <c r="AB3182" s="226">
        <v>0</v>
      </c>
      <c r="AC3182" s="226">
        <v>0</v>
      </c>
      <c r="AD3182" s="226">
        <v>0</v>
      </c>
      <c r="AE3182" s="226">
        <v>0</v>
      </c>
      <c r="AF3182" s="226">
        <v>0</v>
      </c>
      <c r="AG3182" s="226">
        <v>0</v>
      </c>
      <c r="AH3182" s="226">
        <v>0</v>
      </c>
      <c r="AI3182" s="226">
        <v>0</v>
      </c>
      <c r="AJ3182" s="226">
        <v>0</v>
      </c>
    </row>
    <row r="3183" spans="1:36" x14ac:dyDescent="0.25">
      <c r="A3183" s="17"/>
      <c r="B3183" s="226" t="s">
        <v>158</v>
      </c>
      <c r="D3183" s="226">
        <v>0</v>
      </c>
      <c r="E3183" s="226">
        <v>0</v>
      </c>
      <c r="F3183" s="226">
        <v>0</v>
      </c>
      <c r="G3183" s="226">
        <v>0</v>
      </c>
      <c r="H3183" s="226">
        <v>0</v>
      </c>
      <c r="I3183" s="226">
        <v>0</v>
      </c>
      <c r="J3183" s="226">
        <v>0</v>
      </c>
      <c r="K3183" s="226">
        <v>0</v>
      </c>
      <c r="L3183" s="226">
        <v>0</v>
      </c>
      <c r="M3183" s="226">
        <v>0</v>
      </c>
      <c r="N3183" s="226">
        <v>0</v>
      </c>
      <c r="O3183" s="226">
        <v>0</v>
      </c>
      <c r="P3183" s="226">
        <v>0</v>
      </c>
      <c r="Q3183" s="226">
        <v>0</v>
      </c>
      <c r="R3183" s="226">
        <v>0</v>
      </c>
      <c r="S3183" s="226">
        <v>0</v>
      </c>
      <c r="T3183" s="226">
        <v>0</v>
      </c>
      <c r="U3183" s="226">
        <v>0</v>
      </c>
      <c r="V3183" s="226">
        <v>0</v>
      </c>
      <c r="W3183" s="226">
        <v>0</v>
      </c>
      <c r="X3183" s="226">
        <v>0</v>
      </c>
      <c r="Y3183" s="226">
        <v>0</v>
      </c>
      <c r="Z3183" s="226">
        <v>0</v>
      </c>
      <c r="AA3183" s="226">
        <v>0</v>
      </c>
      <c r="AB3183" s="226">
        <v>0</v>
      </c>
      <c r="AC3183" s="226">
        <v>0</v>
      </c>
      <c r="AD3183" s="226">
        <v>0</v>
      </c>
      <c r="AE3183" s="226">
        <v>0</v>
      </c>
      <c r="AF3183" s="226">
        <v>0</v>
      </c>
      <c r="AG3183" s="226">
        <v>0</v>
      </c>
      <c r="AH3183" s="226">
        <v>0</v>
      </c>
      <c r="AI3183" s="226">
        <v>0</v>
      </c>
      <c r="AJ3183" s="226">
        <v>0</v>
      </c>
    </row>
    <row r="3184" spans="1:36" x14ac:dyDescent="0.25">
      <c r="A3184" s="17"/>
      <c r="B3184" s="226" t="s">
        <v>2230</v>
      </c>
      <c r="D3184" s="226">
        <v>0</v>
      </c>
      <c r="E3184" s="226">
        <v>0</v>
      </c>
      <c r="F3184" s="226">
        <v>0</v>
      </c>
      <c r="G3184" s="226">
        <v>0</v>
      </c>
      <c r="H3184" s="226">
        <v>0</v>
      </c>
      <c r="I3184" s="226">
        <v>0</v>
      </c>
      <c r="J3184" s="226">
        <v>0</v>
      </c>
      <c r="K3184" s="226">
        <v>0</v>
      </c>
      <c r="L3184" s="226">
        <v>0</v>
      </c>
      <c r="M3184" s="226">
        <v>0</v>
      </c>
      <c r="N3184" s="226">
        <v>0</v>
      </c>
      <c r="O3184" s="226">
        <v>0</v>
      </c>
      <c r="P3184" s="226">
        <v>0</v>
      </c>
      <c r="Q3184" s="226">
        <v>0</v>
      </c>
      <c r="R3184" s="226">
        <v>0</v>
      </c>
      <c r="S3184" s="226">
        <v>0</v>
      </c>
      <c r="T3184" s="226">
        <v>0</v>
      </c>
      <c r="U3184" s="226">
        <v>0</v>
      </c>
      <c r="V3184" s="226">
        <v>0</v>
      </c>
      <c r="W3184" s="226">
        <v>0</v>
      </c>
      <c r="X3184" s="226">
        <v>0</v>
      </c>
      <c r="Y3184" s="226">
        <v>0</v>
      </c>
      <c r="Z3184" s="226">
        <v>0</v>
      </c>
      <c r="AA3184" s="226">
        <v>0</v>
      </c>
      <c r="AB3184" s="226">
        <v>0</v>
      </c>
      <c r="AC3184" s="226">
        <v>0</v>
      </c>
      <c r="AD3184" s="226">
        <v>0</v>
      </c>
      <c r="AE3184" s="226">
        <v>0</v>
      </c>
      <c r="AF3184" s="226">
        <v>0</v>
      </c>
      <c r="AG3184" s="226">
        <v>0</v>
      </c>
      <c r="AH3184" s="226">
        <v>0</v>
      </c>
      <c r="AI3184" s="226">
        <v>0</v>
      </c>
      <c r="AJ3184" s="226">
        <v>0</v>
      </c>
    </row>
    <row r="3185" spans="1:36" x14ac:dyDescent="0.25">
      <c r="A3185" s="17"/>
      <c r="B3185" s="226" t="s">
        <v>2231</v>
      </c>
      <c r="D3185" s="226">
        <v>0</v>
      </c>
      <c r="E3185" s="226">
        <v>0</v>
      </c>
      <c r="F3185" s="226">
        <v>0</v>
      </c>
      <c r="G3185" s="226">
        <v>0</v>
      </c>
      <c r="H3185" s="226">
        <v>0</v>
      </c>
      <c r="I3185" s="226">
        <v>0</v>
      </c>
      <c r="J3185" s="226">
        <v>0</v>
      </c>
      <c r="K3185" s="226">
        <v>0</v>
      </c>
      <c r="L3185" s="226">
        <v>0</v>
      </c>
      <c r="M3185" s="226">
        <v>0</v>
      </c>
      <c r="N3185" s="226">
        <v>0</v>
      </c>
      <c r="O3185" s="226">
        <v>0</v>
      </c>
      <c r="P3185" s="226">
        <v>0</v>
      </c>
      <c r="Q3185" s="226">
        <v>0</v>
      </c>
      <c r="R3185" s="226">
        <v>0</v>
      </c>
      <c r="S3185" s="226">
        <v>0</v>
      </c>
      <c r="T3185" s="226">
        <v>0</v>
      </c>
      <c r="U3185" s="226">
        <v>0</v>
      </c>
      <c r="V3185" s="226">
        <v>0</v>
      </c>
      <c r="W3185" s="226">
        <v>0</v>
      </c>
      <c r="X3185" s="226">
        <v>0</v>
      </c>
      <c r="Y3185" s="226">
        <v>0</v>
      </c>
      <c r="Z3185" s="226">
        <v>0</v>
      </c>
      <c r="AA3185" s="226">
        <v>0</v>
      </c>
      <c r="AB3185" s="226">
        <v>0</v>
      </c>
      <c r="AC3185" s="226">
        <v>0</v>
      </c>
      <c r="AD3185" s="226">
        <v>0</v>
      </c>
      <c r="AE3185" s="226">
        <v>0</v>
      </c>
      <c r="AF3185" s="226">
        <v>0</v>
      </c>
      <c r="AG3185" s="226">
        <v>0</v>
      </c>
      <c r="AH3185" s="226">
        <v>0</v>
      </c>
      <c r="AI3185" s="226">
        <v>0</v>
      </c>
      <c r="AJ3185" s="226">
        <v>0</v>
      </c>
    </row>
    <row r="3186" spans="1:36" x14ac:dyDescent="0.25">
      <c r="A3186" s="17"/>
      <c r="B3186" s="226" t="s">
        <v>156</v>
      </c>
      <c r="D3186" s="226">
        <v>0</v>
      </c>
      <c r="E3186" s="226">
        <v>0</v>
      </c>
      <c r="F3186" s="226">
        <v>0</v>
      </c>
      <c r="G3186" s="226">
        <v>0</v>
      </c>
      <c r="H3186" s="226">
        <v>0</v>
      </c>
      <c r="I3186" s="226">
        <v>0</v>
      </c>
      <c r="J3186" s="226">
        <v>0</v>
      </c>
      <c r="K3186" s="226">
        <v>0</v>
      </c>
      <c r="L3186" s="226">
        <v>0</v>
      </c>
      <c r="M3186" s="226">
        <v>0</v>
      </c>
      <c r="N3186" s="226">
        <v>0</v>
      </c>
      <c r="O3186" s="226">
        <v>0</v>
      </c>
      <c r="P3186" s="226">
        <v>0</v>
      </c>
      <c r="Q3186" s="226">
        <v>0</v>
      </c>
      <c r="R3186" s="226">
        <v>0</v>
      </c>
      <c r="S3186" s="226">
        <v>0</v>
      </c>
      <c r="T3186" s="226">
        <v>0</v>
      </c>
      <c r="U3186" s="226">
        <v>0</v>
      </c>
      <c r="V3186" s="226">
        <v>0</v>
      </c>
      <c r="W3186" s="226">
        <v>0</v>
      </c>
      <c r="X3186" s="226">
        <v>0</v>
      </c>
      <c r="Y3186" s="226">
        <v>0</v>
      </c>
      <c r="Z3186" s="226">
        <v>0</v>
      </c>
      <c r="AA3186" s="226">
        <v>0</v>
      </c>
      <c r="AB3186" s="226">
        <v>0</v>
      </c>
      <c r="AC3186" s="226">
        <v>0</v>
      </c>
      <c r="AD3186" s="226">
        <v>0</v>
      </c>
      <c r="AE3186" s="226">
        <v>0</v>
      </c>
      <c r="AF3186" s="226">
        <v>0</v>
      </c>
      <c r="AG3186" s="226">
        <v>0</v>
      </c>
      <c r="AH3186" s="226">
        <v>0</v>
      </c>
      <c r="AI3186" s="226">
        <v>0</v>
      </c>
      <c r="AJ3186" s="226">
        <v>0</v>
      </c>
    </row>
    <row r="3187" spans="1:36" x14ac:dyDescent="0.25">
      <c r="A3187" s="17"/>
      <c r="B3187" s="226" t="s">
        <v>2232</v>
      </c>
      <c r="D3187" s="226">
        <v>0</v>
      </c>
      <c r="E3187" s="226">
        <v>0</v>
      </c>
      <c r="F3187" s="226">
        <v>0</v>
      </c>
      <c r="G3187" s="226">
        <v>0</v>
      </c>
      <c r="H3187" s="226">
        <v>0</v>
      </c>
      <c r="I3187" s="226">
        <v>0</v>
      </c>
      <c r="J3187" s="226">
        <v>0</v>
      </c>
      <c r="K3187" s="226">
        <v>0</v>
      </c>
      <c r="L3187" s="226">
        <v>0</v>
      </c>
      <c r="M3187" s="226">
        <v>0</v>
      </c>
      <c r="N3187" s="226">
        <v>0</v>
      </c>
      <c r="O3187" s="226">
        <v>0</v>
      </c>
      <c r="P3187" s="226">
        <v>0</v>
      </c>
      <c r="Q3187" s="226">
        <v>0</v>
      </c>
      <c r="R3187" s="226">
        <v>0</v>
      </c>
      <c r="S3187" s="226">
        <v>0</v>
      </c>
      <c r="T3187" s="226">
        <v>0</v>
      </c>
      <c r="U3187" s="226">
        <v>0</v>
      </c>
      <c r="V3187" s="226">
        <v>0</v>
      </c>
      <c r="W3187" s="226">
        <v>0</v>
      </c>
      <c r="X3187" s="226">
        <v>0</v>
      </c>
      <c r="Y3187" s="226">
        <v>0</v>
      </c>
      <c r="Z3187" s="226">
        <v>0</v>
      </c>
      <c r="AA3187" s="226">
        <v>0</v>
      </c>
      <c r="AB3187" s="226">
        <v>0</v>
      </c>
      <c r="AC3187" s="226">
        <v>0</v>
      </c>
      <c r="AD3187" s="226">
        <v>0</v>
      </c>
      <c r="AE3187" s="226">
        <v>0</v>
      </c>
      <c r="AF3187" s="226">
        <v>0</v>
      </c>
      <c r="AG3187" s="226">
        <v>0</v>
      </c>
      <c r="AH3187" s="226">
        <v>0</v>
      </c>
      <c r="AI3187" s="226">
        <v>0</v>
      </c>
      <c r="AJ3187" s="226">
        <v>0</v>
      </c>
    </row>
    <row r="3188" spans="1:36" x14ac:dyDescent="0.25">
      <c r="A3188" s="17"/>
      <c r="B3188" s="226" t="s">
        <v>2233</v>
      </c>
      <c r="D3188" s="226">
        <v>0</v>
      </c>
      <c r="E3188" s="226">
        <v>0</v>
      </c>
      <c r="F3188" s="226">
        <v>0</v>
      </c>
      <c r="G3188" s="226">
        <v>0</v>
      </c>
      <c r="H3188" s="226">
        <v>0</v>
      </c>
      <c r="I3188" s="226">
        <v>0</v>
      </c>
      <c r="J3188" s="226">
        <v>0</v>
      </c>
      <c r="K3188" s="226">
        <v>0</v>
      </c>
      <c r="L3188" s="226">
        <v>0</v>
      </c>
      <c r="M3188" s="226">
        <v>0</v>
      </c>
      <c r="N3188" s="226">
        <v>0</v>
      </c>
      <c r="O3188" s="226">
        <v>0</v>
      </c>
      <c r="P3188" s="226">
        <v>0</v>
      </c>
      <c r="Q3188" s="226">
        <v>0</v>
      </c>
      <c r="R3188" s="226">
        <v>0</v>
      </c>
      <c r="S3188" s="226">
        <v>0</v>
      </c>
      <c r="T3188" s="226">
        <v>0</v>
      </c>
      <c r="U3188" s="226">
        <v>0</v>
      </c>
      <c r="V3188" s="226">
        <v>0</v>
      </c>
      <c r="W3188" s="226">
        <v>0</v>
      </c>
      <c r="X3188" s="226">
        <v>0</v>
      </c>
      <c r="Y3188" s="226">
        <v>0</v>
      </c>
      <c r="Z3188" s="226">
        <v>0</v>
      </c>
      <c r="AA3188" s="226">
        <v>0</v>
      </c>
      <c r="AB3188" s="226">
        <v>0</v>
      </c>
      <c r="AC3188" s="226">
        <v>0</v>
      </c>
      <c r="AD3188" s="226">
        <v>0</v>
      </c>
      <c r="AE3188" s="226">
        <v>0</v>
      </c>
      <c r="AF3188" s="226">
        <v>0</v>
      </c>
      <c r="AG3188" s="226">
        <v>0</v>
      </c>
      <c r="AH3188" s="226">
        <v>0</v>
      </c>
      <c r="AI3188" s="226">
        <v>0</v>
      </c>
      <c r="AJ3188" s="226">
        <v>0</v>
      </c>
    </row>
    <row r="3189" spans="1:36" x14ac:dyDescent="0.25">
      <c r="A3189" s="17"/>
      <c r="B3189" s="226" t="s">
        <v>2234</v>
      </c>
      <c r="D3189" s="226">
        <v>0</v>
      </c>
      <c r="E3189" s="226">
        <v>0</v>
      </c>
      <c r="F3189" s="226">
        <v>0</v>
      </c>
      <c r="G3189" s="226">
        <v>0</v>
      </c>
      <c r="H3189" s="226">
        <v>0</v>
      </c>
      <c r="I3189" s="226">
        <v>0</v>
      </c>
      <c r="J3189" s="226">
        <v>0</v>
      </c>
      <c r="K3189" s="226">
        <v>0</v>
      </c>
      <c r="L3189" s="226">
        <v>0</v>
      </c>
      <c r="M3189" s="226">
        <v>0</v>
      </c>
      <c r="N3189" s="226">
        <v>0</v>
      </c>
      <c r="O3189" s="226">
        <v>0</v>
      </c>
      <c r="P3189" s="226">
        <v>0</v>
      </c>
      <c r="Q3189" s="226">
        <v>0</v>
      </c>
      <c r="R3189" s="226">
        <v>0</v>
      </c>
      <c r="S3189" s="226">
        <v>0</v>
      </c>
      <c r="T3189" s="226">
        <v>0</v>
      </c>
      <c r="U3189" s="226">
        <v>0</v>
      </c>
      <c r="V3189" s="226">
        <v>0</v>
      </c>
      <c r="W3189" s="226">
        <v>0</v>
      </c>
      <c r="X3189" s="226">
        <v>0</v>
      </c>
      <c r="Y3189" s="226">
        <v>0</v>
      </c>
      <c r="Z3189" s="226">
        <v>0</v>
      </c>
      <c r="AA3189" s="226">
        <v>0</v>
      </c>
      <c r="AB3189" s="226">
        <v>0</v>
      </c>
      <c r="AC3189" s="226">
        <v>0</v>
      </c>
      <c r="AD3189" s="226">
        <v>0</v>
      </c>
      <c r="AE3189" s="226">
        <v>0</v>
      </c>
      <c r="AF3189" s="226">
        <v>0</v>
      </c>
      <c r="AG3189" s="226">
        <v>0</v>
      </c>
      <c r="AH3189" s="226">
        <v>0</v>
      </c>
      <c r="AI3189" s="226">
        <v>0</v>
      </c>
      <c r="AJ3189" s="226">
        <v>0</v>
      </c>
    </row>
    <row r="3190" spans="1:36" x14ac:dyDescent="0.25">
      <c r="A3190" s="17"/>
    </row>
    <row r="3191" spans="1:36" x14ac:dyDescent="0.25">
      <c r="A3191" s="17"/>
      <c r="B3191" s="226" t="s">
        <v>2236</v>
      </c>
      <c r="D3191" s="226">
        <v>197.6</v>
      </c>
      <c r="E3191" s="226">
        <v>200.2</v>
      </c>
      <c r="F3191" s="226">
        <v>201.6</v>
      </c>
      <c r="G3191" s="226">
        <v>218.5</v>
      </c>
      <c r="H3191" s="226">
        <v>210.8</v>
      </c>
      <c r="I3191" s="226">
        <v>198.2</v>
      </c>
      <c r="J3191" s="226">
        <v>200.2</v>
      </c>
      <c r="K3191" s="226">
        <v>204.5</v>
      </c>
      <c r="L3191" s="226">
        <v>201.9</v>
      </c>
      <c r="M3191" s="226">
        <v>197.9</v>
      </c>
      <c r="N3191" s="226">
        <v>195.5</v>
      </c>
      <c r="O3191" s="226">
        <v>196.9</v>
      </c>
      <c r="P3191" s="226">
        <v>198.6</v>
      </c>
      <c r="Q3191" s="226">
        <v>198.5</v>
      </c>
      <c r="R3191" s="226">
        <v>198.5</v>
      </c>
      <c r="S3191" s="226">
        <v>198.4</v>
      </c>
      <c r="T3191" s="226">
        <v>198.5</v>
      </c>
      <c r="U3191" s="226">
        <v>199</v>
      </c>
      <c r="V3191" s="226">
        <v>199.7</v>
      </c>
      <c r="W3191" s="226">
        <v>200.6</v>
      </c>
      <c r="X3191" s="226">
        <v>201.6</v>
      </c>
      <c r="Y3191" s="226">
        <v>202.4</v>
      </c>
      <c r="Z3191" s="226">
        <v>203.1</v>
      </c>
      <c r="AA3191" s="226">
        <v>204.5</v>
      </c>
      <c r="AB3191" s="226">
        <v>206.1</v>
      </c>
      <c r="AC3191" s="226">
        <v>207.5</v>
      </c>
      <c r="AD3191" s="226">
        <v>209.1</v>
      </c>
      <c r="AE3191" s="226">
        <v>209.8</v>
      </c>
      <c r="AF3191" s="226">
        <v>211</v>
      </c>
      <c r="AG3191" s="226">
        <v>211.9</v>
      </c>
      <c r="AH3191" s="226">
        <v>212</v>
      </c>
      <c r="AI3191" s="226">
        <v>213</v>
      </c>
      <c r="AJ3191" s="226">
        <v>215.6</v>
      </c>
    </row>
    <row r="3192" spans="1:36" x14ac:dyDescent="0.25">
      <c r="A3192" s="17"/>
      <c r="B3192" s="226" t="s">
        <v>2237</v>
      </c>
      <c r="D3192" s="226">
        <v>14.4</v>
      </c>
      <c r="E3192" s="226">
        <v>15.3</v>
      </c>
      <c r="F3192" s="226">
        <v>18.5</v>
      </c>
      <c r="G3192" s="226">
        <v>18.899999999999999</v>
      </c>
      <c r="H3192" s="226">
        <v>18.899999999999999</v>
      </c>
      <c r="I3192" s="226">
        <v>19.600000000000001</v>
      </c>
      <c r="J3192" s="226">
        <v>19.7</v>
      </c>
      <c r="K3192" s="226">
        <v>19.7</v>
      </c>
      <c r="L3192" s="226">
        <v>19.7</v>
      </c>
      <c r="M3192" s="226">
        <v>19.7</v>
      </c>
      <c r="N3192" s="226">
        <v>19.8</v>
      </c>
      <c r="O3192" s="226">
        <v>19.8</v>
      </c>
      <c r="P3192" s="226">
        <v>19.8</v>
      </c>
      <c r="Q3192" s="226">
        <v>19.8</v>
      </c>
      <c r="R3192" s="226">
        <v>19.899999999999999</v>
      </c>
      <c r="S3192" s="226">
        <v>19.899999999999999</v>
      </c>
      <c r="T3192" s="226">
        <v>19.899999999999999</v>
      </c>
      <c r="U3192" s="226">
        <v>19.899999999999999</v>
      </c>
      <c r="V3192" s="226">
        <v>20</v>
      </c>
      <c r="W3192" s="226">
        <v>20</v>
      </c>
      <c r="X3192" s="226">
        <v>20</v>
      </c>
      <c r="Y3192" s="226">
        <v>20</v>
      </c>
      <c r="Z3192" s="226">
        <v>20.100000000000001</v>
      </c>
      <c r="AA3192" s="226">
        <v>20.100000000000001</v>
      </c>
      <c r="AB3192" s="226">
        <v>20.100000000000001</v>
      </c>
      <c r="AC3192" s="226">
        <v>20.2</v>
      </c>
      <c r="AD3192" s="226">
        <v>20.2</v>
      </c>
      <c r="AE3192" s="226">
        <v>20.2</v>
      </c>
      <c r="AF3192" s="226">
        <v>20.3</v>
      </c>
      <c r="AG3192" s="226">
        <v>20.3</v>
      </c>
      <c r="AH3192" s="226">
        <v>20.399999999999999</v>
      </c>
      <c r="AI3192" s="226">
        <v>20.399999999999999</v>
      </c>
      <c r="AJ3192" s="226">
        <v>20.5</v>
      </c>
    </row>
    <row r="3193" spans="1:36" x14ac:dyDescent="0.25">
      <c r="A3193" s="17"/>
      <c r="B3193" s="226" t="s">
        <v>2238</v>
      </c>
      <c r="D3193" s="226">
        <v>183.2</v>
      </c>
      <c r="E3193" s="226">
        <v>184.9</v>
      </c>
      <c r="F3193" s="226">
        <v>183.1</v>
      </c>
      <c r="G3193" s="226">
        <v>199.6</v>
      </c>
      <c r="H3193" s="226">
        <v>191.9</v>
      </c>
      <c r="I3193" s="226">
        <v>178.5</v>
      </c>
      <c r="J3193" s="226">
        <v>180.5</v>
      </c>
      <c r="K3193" s="226">
        <v>184.8</v>
      </c>
      <c r="L3193" s="226">
        <v>182.2</v>
      </c>
      <c r="M3193" s="226">
        <v>178.2</v>
      </c>
      <c r="N3193" s="226">
        <v>175.7</v>
      </c>
      <c r="O3193" s="226">
        <v>177.1</v>
      </c>
      <c r="P3193" s="226">
        <v>178.8</v>
      </c>
      <c r="Q3193" s="226">
        <v>178.6</v>
      </c>
      <c r="R3193" s="226">
        <v>178.6</v>
      </c>
      <c r="S3193" s="226">
        <v>178.5</v>
      </c>
      <c r="T3193" s="226">
        <v>178.6</v>
      </c>
      <c r="U3193" s="226">
        <v>179</v>
      </c>
      <c r="V3193" s="226">
        <v>179.7</v>
      </c>
      <c r="W3193" s="226">
        <v>180.6</v>
      </c>
      <c r="X3193" s="226">
        <v>181.6</v>
      </c>
      <c r="Y3193" s="226">
        <v>182.4</v>
      </c>
      <c r="Z3193" s="226">
        <v>183</v>
      </c>
      <c r="AA3193" s="226">
        <v>184.4</v>
      </c>
      <c r="AB3193" s="226">
        <v>186</v>
      </c>
      <c r="AC3193" s="226">
        <v>187.4</v>
      </c>
      <c r="AD3193" s="226">
        <v>188.9</v>
      </c>
      <c r="AE3193" s="226">
        <v>189.6</v>
      </c>
      <c r="AF3193" s="226">
        <v>190.7</v>
      </c>
      <c r="AG3193" s="226">
        <v>191.6</v>
      </c>
      <c r="AH3193" s="226">
        <v>191.6</v>
      </c>
      <c r="AI3193" s="226">
        <v>192.5</v>
      </c>
      <c r="AJ3193" s="226">
        <v>195.1</v>
      </c>
    </row>
    <row r="3194" spans="1:36" x14ac:dyDescent="0.25">
      <c r="A3194" s="17"/>
      <c r="B3194" s="226" t="s">
        <v>2239</v>
      </c>
      <c r="D3194" s="226">
        <v>29.1</v>
      </c>
      <c r="E3194" s="226">
        <v>28.3</v>
      </c>
      <c r="F3194" s="226">
        <v>28.3</v>
      </c>
      <c r="G3194" s="226">
        <v>29.7</v>
      </c>
      <c r="H3194" s="226">
        <v>28.6</v>
      </c>
      <c r="I3194" s="226">
        <v>27</v>
      </c>
      <c r="J3194" s="226">
        <v>27</v>
      </c>
      <c r="K3194" s="226">
        <v>27.1</v>
      </c>
      <c r="L3194" s="226">
        <v>26.6</v>
      </c>
      <c r="M3194" s="226">
        <v>26.1</v>
      </c>
      <c r="N3194" s="226">
        <v>25.6</v>
      </c>
      <c r="O3194" s="226">
        <v>25.4</v>
      </c>
      <c r="P3194" s="226">
        <v>25.3</v>
      </c>
      <c r="Q3194" s="226">
        <v>25.1</v>
      </c>
      <c r="R3194" s="226">
        <v>24.8</v>
      </c>
      <c r="S3194" s="226">
        <v>24.4</v>
      </c>
      <c r="T3194" s="226">
        <v>24.1</v>
      </c>
      <c r="U3194" s="226">
        <v>23.8</v>
      </c>
      <c r="V3194" s="226">
        <v>23.5</v>
      </c>
      <c r="W3194" s="226">
        <v>23.3</v>
      </c>
      <c r="X3194" s="226">
        <v>23.2</v>
      </c>
      <c r="Y3194" s="226">
        <v>22.9</v>
      </c>
      <c r="Z3194" s="226">
        <v>22.7</v>
      </c>
      <c r="AA3194" s="226">
        <v>22.5</v>
      </c>
      <c r="AB3194" s="226">
        <v>22.3</v>
      </c>
      <c r="AC3194" s="226">
        <v>22</v>
      </c>
      <c r="AD3194" s="226">
        <v>21.8</v>
      </c>
      <c r="AE3194" s="226">
        <v>21.6</v>
      </c>
      <c r="AF3194" s="226">
        <v>21.4</v>
      </c>
      <c r="AG3194" s="226">
        <v>21.1</v>
      </c>
      <c r="AH3194" s="226">
        <v>20.8</v>
      </c>
      <c r="AI3194" s="226">
        <v>20.6</v>
      </c>
      <c r="AJ3194" s="226">
        <v>20.399999999999999</v>
      </c>
    </row>
    <row r="3195" spans="1:36" x14ac:dyDescent="0.25">
      <c r="A3195" s="17"/>
      <c r="B3195" s="226" t="s">
        <v>2240</v>
      </c>
      <c r="D3195" s="226">
        <v>274.2</v>
      </c>
      <c r="E3195" s="226">
        <v>279.89999999999998</v>
      </c>
      <c r="F3195" s="226">
        <v>280.60000000000002</v>
      </c>
      <c r="G3195" s="226">
        <v>308.2</v>
      </c>
      <c r="H3195" s="226">
        <v>297.5</v>
      </c>
      <c r="I3195" s="226">
        <v>278.3</v>
      </c>
      <c r="J3195" s="226">
        <v>282.5</v>
      </c>
      <c r="K3195" s="226">
        <v>290.2</v>
      </c>
      <c r="L3195" s="226">
        <v>286.89999999999998</v>
      </c>
      <c r="M3195" s="226">
        <v>281.5</v>
      </c>
      <c r="N3195" s="226">
        <v>278.60000000000002</v>
      </c>
      <c r="O3195" s="226">
        <v>281.89999999999998</v>
      </c>
      <c r="P3195" s="226">
        <v>285.8</v>
      </c>
      <c r="Q3195" s="226">
        <v>286.5</v>
      </c>
      <c r="R3195" s="226">
        <v>287.7</v>
      </c>
      <c r="S3195" s="226">
        <v>289.10000000000002</v>
      </c>
      <c r="T3195" s="226">
        <v>290.8</v>
      </c>
      <c r="U3195" s="226">
        <v>293.2</v>
      </c>
      <c r="V3195" s="226">
        <v>295.60000000000002</v>
      </c>
      <c r="W3195" s="226">
        <v>298.10000000000002</v>
      </c>
      <c r="X3195" s="226">
        <v>300.89999999999998</v>
      </c>
      <c r="Y3195" s="226">
        <v>303.2</v>
      </c>
      <c r="Z3195" s="226">
        <v>305.60000000000002</v>
      </c>
      <c r="AA3195" s="226">
        <v>309.10000000000002</v>
      </c>
      <c r="AB3195" s="226">
        <v>313.10000000000002</v>
      </c>
      <c r="AC3195" s="226">
        <v>317.10000000000002</v>
      </c>
      <c r="AD3195" s="226">
        <v>321.10000000000002</v>
      </c>
      <c r="AE3195" s="226">
        <v>323.39999999999998</v>
      </c>
      <c r="AF3195" s="226">
        <v>326.5</v>
      </c>
      <c r="AG3195" s="226">
        <v>329.1</v>
      </c>
      <c r="AH3195" s="226">
        <v>330.4</v>
      </c>
      <c r="AI3195" s="226">
        <v>333.4</v>
      </c>
      <c r="AJ3195" s="226">
        <v>339.3</v>
      </c>
    </row>
    <row r="3196" spans="1:36" x14ac:dyDescent="0.25">
      <c r="A3196" s="17"/>
    </row>
    <row r="3197" spans="1:36" x14ac:dyDescent="0.25">
      <c r="A3197" s="17"/>
      <c r="B3197" s="226" t="s">
        <v>2241</v>
      </c>
    </row>
    <row r="3198" spans="1:36" x14ac:dyDescent="0.25">
      <c r="A3198" s="17"/>
      <c r="B3198" s="226" t="s">
        <v>2242</v>
      </c>
    </row>
    <row r="3199" spans="1:36" x14ac:dyDescent="0.25">
      <c r="A3199" s="17"/>
      <c r="B3199" s="226" t="s">
        <v>2243</v>
      </c>
      <c r="D3199" s="226">
        <v>13.2</v>
      </c>
      <c r="E3199" s="226">
        <v>13.2</v>
      </c>
      <c r="F3199" s="226">
        <v>13.2</v>
      </c>
      <c r="G3199" s="226">
        <v>20</v>
      </c>
      <c r="H3199" s="226">
        <v>25</v>
      </c>
      <c r="I3199" s="226">
        <v>28.5</v>
      </c>
      <c r="J3199" s="226">
        <v>31.4</v>
      </c>
      <c r="K3199" s="226">
        <v>34.6</v>
      </c>
      <c r="L3199" s="226">
        <v>37.5</v>
      </c>
      <c r="M3199" s="226">
        <v>40.200000000000003</v>
      </c>
      <c r="N3199" s="226">
        <v>42.8</v>
      </c>
      <c r="O3199" s="226">
        <v>45.4</v>
      </c>
      <c r="P3199" s="226">
        <v>48.2</v>
      </c>
      <c r="Q3199" s="226">
        <v>50.3</v>
      </c>
      <c r="R3199" s="226">
        <v>52.4</v>
      </c>
      <c r="S3199" s="226">
        <v>54.3</v>
      </c>
      <c r="T3199" s="226">
        <v>56.3</v>
      </c>
      <c r="U3199" s="226">
        <v>58.3</v>
      </c>
      <c r="V3199" s="226">
        <v>60.4</v>
      </c>
      <c r="W3199" s="226">
        <v>62.5</v>
      </c>
      <c r="X3199" s="226">
        <v>64.599999999999994</v>
      </c>
      <c r="Y3199" s="226">
        <v>66.8</v>
      </c>
      <c r="Z3199" s="226">
        <v>69.099999999999994</v>
      </c>
      <c r="AA3199" s="226">
        <v>71.400000000000006</v>
      </c>
      <c r="AB3199" s="226">
        <v>73.900000000000006</v>
      </c>
      <c r="AC3199" s="226">
        <v>76.400000000000006</v>
      </c>
      <c r="AD3199" s="226">
        <v>79</v>
      </c>
      <c r="AE3199" s="226">
        <v>81.7</v>
      </c>
      <c r="AF3199" s="226">
        <v>84.5</v>
      </c>
      <c r="AG3199" s="226">
        <v>87.3</v>
      </c>
      <c r="AH3199" s="226">
        <v>90.1</v>
      </c>
      <c r="AI3199" s="226">
        <v>93</v>
      </c>
      <c r="AJ3199" s="226">
        <v>96.1</v>
      </c>
    </row>
    <row r="3200" spans="1:36" x14ac:dyDescent="0.25">
      <c r="A3200" s="17"/>
      <c r="B3200" s="226" t="s">
        <v>2244</v>
      </c>
      <c r="D3200" s="226">
        <v>0</v>
      </c>
      <c r="E3200" s="226">
        <v>0</v>
      </c>
      <c r="F3200" s="226">
        <v>0</v>
      </c>
      <c r="G3200" s="226">
        <v>0</v>
      </c>
      <c r="H3200" s="226">
        <v>0</v>
      </c>
      <c r="I3200" s="226">
        <v>0</v>
      </c>
      <c r="J3200" s="226">
        <v>0</v>
      </c>
      <c r="K3200" s="226">
        <v>0</v>
      </c>
      <c r="L3200" s="226">
        <v>0</v>
      </c>
      <c r="M3200" s="226">
        <v>0</v>
      </c>
      <c r="N3200" s="226">
        <v>0</v>
      </c>
      <c r="O3200" s="226">
        <v>0</v>
      </c>
      <c r="P3200" s="226">
        <v>0</v>
      </c>
      <c r="Q3200" s="226">
        <v>0</v>
      </c>
      <c r="R3200" s="226">
        <v>0</v>
      </c>
      <c r="S3200" s="226">
        <v>0</v>
      </c>
      <c r="T3200" s="226">
        <v>0</v>
      </c>
      <c r="U3200" s="226">
        <v>0</v>
      </c>
      <c r="V3200" s="226">
        <v>0</v>
      </c>
      <c r="W3200" s="226">
        <v>0</v>
      </c>
      <c r="X3200" s="226">
        <v>0</v>
      </c>
      <c r="Y3200" s="226">
        <v>0</v>
      </c>
      <c r="Z3200" s="226">
        <v>0</v>
      </c>
      <c r="AA3200" s="226">
        <v>0</v>
      </c>
      <c r="AB3200" s="226">
        <v>0</v>
      </c>
      <c r="AC3200" s="226">
        <v>0</v>
      </c>
      <c r="AD3200" s="226">
        <v>0</v>
      </c>
      <c r="AE3200" s="226">
        <v>0</v>
      </c>
      <c r="AF3200" s="226">
        <v>0</v>
      </c>
      <c r="AG3200" s="226">
        <v>0</v>
      </c>
      <c r="AH3200" s="226">
        <v>0</v>
      </c>
      <c r="AI3200" s="226">
        <v>0</v>
      </c>
      <c r="AJ3200" s="226">
        <v>0</v>
      </c>
    </row>
    <row r="3201" spans="1:36" x14ac:dyDescent="0.25">
      <c r="A3201" s="17"/>
      <c r="B3201" s="226" t="s">
        <v>2245</v>
      </c>
      <c r="D3201" s="226">
        <v>1.8</v>
      </c>
      <c r="E3201" s="226">
        <v>1.8</v>
      </c>
      <c r="F3201" s="226">
        <v>1.8</v>
      </c>
      <c r="G3201" s="226">
        <v>1.8</v>
      </c>
      <c r="H3201" s="226">
        <v>1.8</v>
      </c>
      <c r="I3201" s="226">
        <v>1.8</v>
      </c>
      <c r="J3201" s="226">
        <v>1.8</v>
      </c>
      <c r="K3201" s="226">
        <v>1.8</v>
      </c>
      <c r="L3201" s="226">
        <v>1.8</v>
      </c>
      <c r="M3201" s="226">
        <v>1.8</v>
      </c>
      <c r="N3201" s="226">
        <v>1.8</v>
      </c>
      <c r="O3201" s="226">
        <v>1.8</v>
      </c>
      <c r="P3201" s="226">
        <v>1.8</v>
      </c>
      <c r="Q3201" s="226">
        <v>1.8</v>
      </c>
      <c r="R3201" s="226">
        <v>1.8</v>
      </c>
      <c r="S3201" s="226">
        <v>1.8</v>
      </c>
      <c r="T3201" s="226">
        <v>1.8</v>
      </c>
      <c r="U3201" s="226">
        <v>1.8</v>
      </c>
      <c r="V3201" s="226">
        <v>1.8</v>
      </c>
      <c r="W3201" s="226">
        <v>1.8</v>
      </c>
      <c r="X3201" s="226">
        <v>1.8</v>
      </c>
      <c r="Y3201" s="226">
        <v>1.8</v>
      </c>
      <c r="Z3201" s="226">
        <v>1.8</v>
      </c>
      <c r="AA3201" s="226">
        <v>1.8</v>
      </c>
      <c r="AB3201" s="226">
        <v>1.8</v>
      </c>
      <c r="AC3201" s="226">
        <v>1.8</v>
      </c>
      <c r="AD3201" s="226">
        <v>1.8</v>
      </c>
      <c r="AE3201" s="226">
        <v>1.8</v>
      </c>
      <c r="AF3201" s="226">
        <v>1.8</v>
      </c>
      <c r="AG3201" s="226">
        <v>1.8</v>
      </c>
      <c r="AH3201" s="226">
        <v>1.8</v>
      </c>
      <c r="AI3201" s="226">
        <v>1.8</v>
      </c>
      <c r="AJ3201" s="226">
        <v>1.8</v>
      </c>
    </row>
    <row r="3202" spans="1:36" x14ac:dyDescent="0.25">
      <c r="A3202" s="17"/>
      <c r="B3202" s="226" t="s">
        <v>2246</v>
      </c>
      <c r="D3202" s="226">
        <v>400.3</v>
      </c>
      <c r="E3202" s="226">
        <v>302.8</v>
      </c>
      <c r="F3202" s="226">
        <v>320.3</v>
      </c>
      <c r="G3202" s="226">
        <v>325.3</v>
      </c>
      <c r="H3202" s="226">
        <v>325.3</v>
      </c>
      <c r="I3202" s="226">
        <v>337.3</v>
      </c>
      <c r="J3202" s="226">
        <v>337.3</v>
      </c>
      <c r="K3202" s="226">
        <v>337.3</v>
      </c>
      <c r="L3202" s="226">
        <v>337.3</v>
      </c>
      <c r="M3202" s="226">
        <v>337.3</v>
      </c>
      <c r="N3202" s="226">
        <v>337.3</v>
      </c>
      <c r="O3202" s="226">
        <v>337.3</v>
      </c>
      <c r="P3202" s="226">
        <v>337.3</v>
      </c>
      <c r="Q3202" s="226">
        <v>337.3</v>
      </c>
      <c r="R3202" s="226">
        <v>337.3</v>
      </c>
      <c r="S3202" s="226">
        <v>337.3</v>
      </c>
      <c r="T3202" s="226">
        <v>337.3</v>
      </c>
      <c r="U3202" s="226">
        <v>337.3</v>
      </c>
      <c r="V3202" s="226">
        <v>337.3</v>
      </c>
      <c r="W3202" s="226">
        <v>337.3</v>
      </c>
      <c r="X3202" s="226">
        <v>337.3</v>
      </c>
      <c r="Y3202" s="226">
        <v>337.3</v>
      </c>
      <c r="Z3202" s="226">
        <v>337.3</v>
      </c>
      <c r="AA3202" s="226">
        <v>337.3</v>
      </c>
      <c r="AB3202" s="226">
        <v>337.3</v>
      </c>
      <c r="AC3202" s="226">
        <v>337.3</v>
      </c>
      <c r="AD3202" s="226">
        <v>337.3</v>
      </c>
      <c r="AE3202" s="226">
        <v>337.3</v>
      </c>
      <c r="AF3202" s="226">
        <v>337.3</v>
      </c>
      <c r="AG3202" s="226">
        <v>337.3</v>
      </c>
      <c r="AH3202" s="226">
        <v>337.3</v>
      </c>
      <c r="AI3202" s="226">
        <v>337.3</v>
      </c>
      <c r="AJ3202" s="226">
        <v>337.3</v>
      </c>
    </row>
    <row r="3203" spans="1:36" x14ac:dyDescent="0.25">
      <c r="A3203" s="17"/>
      <c r="B3203" s="226" t="s">
        <v>2212</v>
      </c>
      <c r="D3203" s="226">
        <v>415.3</v>
      </c>
      <c r="E3203" s="226">
        <v>317.8</v>
      </c>
      <c r="F3203" s="226">
        <v>335.3</v>
      </c>
      <c r="G3203" s="226">
        <v>347.1</v>
      </c>
      <c r="H3203" s="226">
        <v>352.1</v>
      </c>
      <c r="I3203" s="226">
        <v>367.6</v>
      </c>
      <c r="J3203" s="226">
        <v>370.5</v>
      </c>
      <c r="K3203" s="226">
        <v>373.7</v>
      </c>
      <c r="L3203" s="226">
        <v>376.6</v>
      </c>
      <c r="M3203" s="226">
        <v>379.3</v>
      </c>
      <c r="N3203" s="226">
        <v>381.9</v>
      </c>
      <c r="O3203" s="226">
        <v>384.5</v>
      </c>
      <c r="P3203" s="226">
        <v>387.3</v>
      </c>
      <c r="Q3203" s="226">
        <v>389.4</v>
      </c>
      <c r="R3203" s="226">
        <v>391.5</v>
      </c>
      <c r="S3203" s="226">
        <v>393.4</v>
      </c>
      <c r="T3203" s="226">
        <v>395.4</v>
      </c>
      <c r="U3203" s="226">
        <v>397.4</v>
      </c>
      <c r="V3203" s="226">
        <v>399.5</v>
      </c>
      <c r="W3203" s="226">
        <v>401.6</v>
      </c>
      <c r="X3203" s="226">
        <v>403.7</v>
      </c>
      <c r="Y3203" s="226">
        <v>405.9</v>
      </c>
      <c r="Z3203" s="226">
        <v>408.2</v>
      </c>
      <c r="AA3203" s="226">
        <v>410.5</v>
      </c>
      <c r="AB3203" s="226">
        <v>413</v>
      </c>
      <c r="AC3203" s="226">
        <v>415.5</v>
      </c>
      <c r="AD3203" s="226">
        <v>418.1</v>
      </c>
      <c r="AE3203" s="226">
        <v>420.8</v>
      </c>
      <c r="AF3203" s="226">
        <v>423.6</v>
      </c>
      <c r="AG3203" s="226">
        <v>426.4</v>
      </c>
      <c r="AH3203" s="226">
        <v>429.2</v>
      </c>
      <c r="AI3203" s="226">
        <v>432.1</v>
      </c>
      <c r="AJ3203" s="226">
        <v>435.2</v>
      </c>
    </row>
    <row r="3204" spans="1:36" x14ac:dyDescent="0.25">
      <c r="A3204" s="17"/>
      <c r="B3204" s="226" t="s">
        <v>2247</v>
      </c>
    </row>
    <row r="3205" spans="1:36" x14ac:dyDescent="0.25">
      <c r="A3205" s="17"/>
      <c r="B3205" s="226" t="s">
        <v>2248</v>
      </c>
      <c r="D3205" s="226">
        <v>70.599999999999994</v>
      </c>
      <c r="E3205" s="226">
        <v>97.7</v>
      </c>
      <c r="F3205" s="226">
        <v>69.599999999999994</v>
      </c>
      <c r="G3205" s="226">
        <v>91.9</v>
      </c>
      <c r="H3205" s="226">
        <v>108.3</v>
      </c>
      <c r="I3205" s="226">
        <v>120.1</v>
      </c>
      <c r="J3205" s="226">
        <v>130</v>
      </c>
      <c r="K3205" s="226">
        <v>141</v>
      </c>
      <c r="L3205" s="226">
        <v>151.6</v>
      </c>
      <c r="M3205" s="226">
        <v>161.80000000000001</v>
      </c>
      <c r="N3205" s="226">
        <v>171.8</v>
      </c>
      <c r="O3205" s="226">
        <v>182.4</v>
      </c>
      <c r="P3205" s="226">
        <v>193.6</v>
      </c>
      <c r="Q3205" s="226">
        <v>202.1</v>
      </c>
      <c r="R3205" s="226">
        <v>210.8</v>
      </c>
      <c r="S3205" s="226">
        <v>219.3</v>
      </c>
      <c r="T3205" s="226">
        <v>228.2</v>
      </c>
      <c r="U3205" s="226">
        <v>237.3</v>
      </c>
      <c r="V3205" s="226">
        <v>246.8</v>
      </c>
      <c r="W3205" s="226">
        <v>256.8</v>
      </c>
      <c r="X3205" s="226">
        <v>267.39999999999998</v>
      </c>
      <c r="Y3205" s="226">
        <v>278.39999999999998</v>
      </c>
      <c r="Z3205" s="226">
        <v>290.10000000000002</v>
      </c>
      <c r="AA3205" s="226">
        <v>302.3</v>
      </c>
      <c r="AB3205" s="226">
        <v>315.3</v>
      </c>
      <c r="AC3205" s="226">
        <v>329.1</v>
      </c>
      <c r="AD3205" s="226">
        <v>343.6</v>
      </c>
      <c r="AE3205" s="226">
        <v>358.6</v>
      </c>
      <c r="AF3205" s="226">
        <v>374.3</v>
      </c>
      <c r="AG3205" s="226">
        <v>390.4</v>
      </c>
      <c r="AH3205" s="226">
        <v>406.8</v>
      </c>
      <c r="AI3205" s="226">
        <v>423.9</v>
      </c>
      <c r="AJ3205" s="226">
        <v>442.3</v>
      </c>
    </row>
    <row r="3206" spans="1:36" x14ac:dyDescent="0.25">
      <c r="A3206" s="17"/>
      <c r="B3206" s="226" t="s">
        <v>2249</v>
      </c>
      <c r="D3206" s="226">
        <v>0</v>
      </c>
      <c r="E3206" s="226">
        <v>0</v>
      </c>
      <c r="F3206" s="226">
        <v>0</v>
      </c>
      <c r="G3206" s="226">
        <v>0</v>
      </c>
      <c r="H3206" s="226">
        <v>0</v>
      </c>
      <c r="I3206" s="226">
        <v>0</v>
      </c>
      <c r="J3206" s="226">
        <v>0</v>
      </c>
      <c r="K3206" s="226">
        <v>0</v>
      </c>
      <c r="L3206" s="226">
        <v>0</v>
      </c>
      <c r="M3206" s="226">
        <v>0</v>
      </c>
      <c r="N3206" s="226">
        <v>0</v>
      </c>
      <c r="O3206" s="226">
        <v>0</v>
      </c>
      <c r="P3206" s="226">
        <v>0</v>
      </c>
      <c r="Q3206" s="226">
        <v>0</v>
      </c>
      <c r="R3206" s="226">
        <v>0</v>
      </c>
      <c r="S3206" s="226">
        <v>0</v>
      </c>
      <c r="T3206" s="226">
        <v>0</v>
      </c>
      <c r="U3206" s="226">
        <v>0</v>
      </c>
      <c r="V3206" s="226">
        <v>0</v>
      </c>
      <c r="W3206" s="226">
        <v>0</v>
      </c>
      <c r="X3206" s="226">
        <v>0</v>
      </c>
      <c r="Y3206" s="226">
        <v>0</v>
      </c>
      <c r="Z3206" s="226">
        <v>0</v>
      </c>
      <c r="AA3206" s="226">
        <v>0</v>
      </c>
      <c r="AB3206" s="226">
        <v>0</v>
      </c>
      <c r="AC3206" s="226">
        <v>0</v>
      </c>
      <c r="AD3206" s="226">
        <v>0</v>
      </c>
      <c r="AE3206" s="226">
        <v>0</v>
      </c>
      <c r="AF3206" s="226">
        <v>0</v>
      </c>
      <c r="AG3206" s="226">
        <v>0</v>
      </c>
      <c r="AH3206" s="226">
        <v>0</v>
      </c>
      <c r="AI3206" s="226">
        <v>0</v>
      </c>
      <c r="AJ3206" s="226">
        <v>0</v>
      </c>
    </row>
    <row r="3207" spans="1:36" x14ac:dyDescent="0.25">
      <c r="A3207" s="17"/>
      <c r="B3207" s="226" t="s">
        <v>2250</v>
      </c>
      <c r="D3207" s="226">
        <v>0.4</v>
      </c>
      <c r="E3207" s="226">
        <v>0.4</v>
      </c>
      <c r="F3207" s="226">
        <v>0.3</v>
      </c>
      <c r="G3207" s="226">
        <v>0.3</v>
      </c>
      <c r="H3207" s="226">
        <v>0.3</v>
      </c>
      <c r="I3207" s="226">
        <v>0.3</v>
      </c>
      <c r="J3207" s="226">
        <v>0.3</v>
      </c>
      <c r="K3207" s="226">
        <v>0.3</v>
      </c>
      <c r="L3207" s="226">
        <v>0.3</v>
      </c>
      <c r="M3207" s="226">
        <v>0.3</v>
      </c>
      <c r="N3207" s="226">
        <v>0.3</v>
      </c>
      <c r="O3207" s="226">
        <v>0.3</v>
      </c>
      <c r="P3207" s="226">
        <v>0.3</v>
      </c>
      <c r="Q3207" s="226">
        <v>0.3</v>
      </c>
      <c r="R3207" s="226">
        <v>0.3</v>
      </c>
      <c r="S3207" s="226">
        <v>0.3</v>
      </c>
      <c r="T3207" s="226">
        <v>0.3</v>
      </c>
      <c r="U3207" s="226">
        <v>0.3</v>
      </c>
      <c r="V3207" s="226">
        <v>0.3</v>
      </c>
      <c r="W3207" s="226">
        <v>0.3</v>
      </c>
      <c r="X3207" s="226">
        <v>0.3</v>
      </c>
      <c r="Y3207" s="226">
        <v>0.3</v>
      </c>
      <c r="Z3207" s="226">
        <v>0.3</v>
      </c>
      <c r="AA3207" s="226">
        <v>0.3</v>
      </c>
      <c r="AB3207" s="226">
        <v>0.3</v>
      </c>
      <c r="AC3207" s="226">
        <v>0.3</v>
      </c>
      <c r="AD3207" s="226">
        <v>0.3</v>
      </c>
      <c r="AE3207" s="226">
        <v>0.3</v>
      </c>
      <c r="AF3207" s="226">
        <v>0.3</v>
      </c>
      <c r="AG3207" s="226">
        <v>0.3</v>
      </c>
      <c r="AH3207" s="226">
        <v>0.3</v>
      </c>
      <c r="AI3207" s="226">
        <v>0.3</v>
      </c>
      <c r="AJ3207" s="226">
        <v>0.3</v>
      </c>
    </row>
    <row r="3208" spans="1:36" x14ac:dyDescent="0.25">
      <c r="A3208" s="17"/>
      <c r="B3208" s="226" t="s">
        <v>2251</v>
      </c>
      <c r="D3208" s="226">
        <v>1344</v>
      </c>
      <c r="E3208" s="226">
        <v>1376.7</v>
      </c>
      <c r="F3208" s="226">
        <v>1367</v>
      </c>
      <c r="G3208" s="226">
        <v>1389.5</v>
      </c>
      <c r="H3208" s="226">
        <v>1389.5</v>
      </c>
      <c r="I3208" s="226">
        <v>1443.5</v>
      </c>
      <c r="J3208" s="226">
        <v>1443.5</v>
      </c>
      <c r="K3208" s="226">
        <v>1443.5</v>
      </c>
      <c r="L3208" s="226">
        <v>1443.5</v>
      </c>
      <c r="M3208" s="226">
        <v>1443.5</v>
      </c>
      <c r="N3208" s="226">
        <v>1443.5</v>
      </c>
      <c r="O3208" s="226">
        <v>1443.5</v>
      </c>
      <c r="P3208" s="226">
        <v>1443.5</v>
      </c>
      <c r="Q3208" s="226">
        <v>1443.5</v>
      </c>
      <c r="R3208" s="226">
        <v>1443.5</v>
      </c>
      <c r="S3208" s="226">
        <v>1443.5</v>
      </c>
      <c r="T3208" s="226">
        <v>1443.5</v>
      </c>
      <c r="U3208" s="226">
        <v>1443.5</v>
      </c>
      <c r="V3208" s="226">
        <v>1443.5</v>
      </c>
      <c r="W3208" s="226">
        <v>1443.5</v>
      </c>
      <c r="X3208" s="226">
        <v>1443.5</v>
      </c>
      <c r="Y3208" s="226">
        <v>1443.5</v>
      </c>
      <c r="Z3208" s="226">
        <v>1443.5</v>
      </c>
      <c r="AA3208" s="226">
        <v>1443.5</v>
      </c>
      <c r="AB3208" s="226">
        <v>1443.5</v>
      </c>
      <c r="AC3208" s="226">
        <v>1443.5</v>
      </c>
      <c r="AD3208" s="226">
        <v>1443.5</v>
      </c>
      <c r="AE3208" s="226">
        <v>1443.5</v>
      </c>
      <c r="AF3208" s="226">
        <v>1443.5</v>
      </c>
      <c r="AG3208" s="226">
        <v>1443.5</v>
      </c>
      <c r="AH3208" s="226">
        <v>1443.5</v>
      </c>
      <c r="AI3208" s="226">
        <v>1443.5</v>
      </c>
      <c r="AJ3208" s="226">
        <v>1443.5</v>
      </c>
    </row>
    <row r="3209" spans="1:36" x14ac:dyDescent="0.25">
      <c r="A3209" s="17"/>
      <c r="B3209" s="226" t="s">
        <v>2212</v>
      </c>
      <c r="D3209" s="226">
        <v>1414.9</v>
      </c>
      <c r="E3209" s="226">
        <v>1474.8</v>
      </c>
      <c r="F3209" s="226">
        <v>1436.8</v>
      </c>
      <c r="G3209" s="226">
        <v>1481.7</v>
      </c>
      <c r="H3209" s="226">
        <v>1498.1</v>
      </c>
      <c r="I3209" s="226">
        <v>1563.9</v>
      </c>
      <c r="J3209" s="226">
        <v>1573.8</v>
      </c>
      <c r="K3209" s="226">
        <v>1584.8</v>
      </c>
      <c r="L3209" s="226">
        <v>1595.4</v>
      </c>
      <c r="M3209" s="226">
        <v>1605.5</v>
      </c>
      <c r="N3209" s="226">
        <v>1615.6</v>
      </c>
      <c r="O3209" s="226">
        <v>1626.2</v>
      </c>
      <c r="P3209" s="226">
        <v>1637.4</v>
      </c>
      <c r="Q3209" s="226">
        <v>1645.9</v>
      </c>
      <c r="R3209" s="226">
        <v>1654.5</v>
      </c>
      <c r="S3209" s="226">
        <v>1663.1</v>
      </c>
      <c r="T3209" s="226">
        <v>1671.9</v>
      </c>
      <c r="U3209" s="226">
        <v>1681.1</v>
      </c>
      <c r="V3209" s="226">
        <v>1690.6</v>
      </c>
      <c r="W3209" s="226">
        <v>1700.6</v>
      </c>
      <c r="X3209" s="226">
        <v>1711.2</v>
      </c>
      <c r="Y3209" s="226">
        <v>1722.2</v>
      </c>
      <c r="Z3209" s="226">
        <v>1733.8</v>
      </c>
      <c r="AA3209" s="226">
        <v>1746.1</v>
      </c>
      <c r="AB3209" s="226">
        <v>1759.1</v>
      </c>
      <c r="AC3209" s="226">
        <v>1772.9</v>
      </c>
      <c r="AD3209" s="226">
        <v>1787.4</v>
      </c>
      <c r="AE3209" s="226">
        <v>1802.4</v>
      </c>
      <c r="AF3209" s="226">
        <v>1818.1</v>
      </c>
      <c r="AG3209" s="226">
        <v>1834.2</v>
      </c>
      <c r="AH3209" s="226">
        <v>1850.6</v>
      </c>
      <c r="AI3209" s="226">
        <v>1867.7</v>
      </c>
      <c r="AJ3209" s="226">
        <v>1886</v>
      </c>
    </row>
    <row r="3210" spans="1:36" x14ac:dyDescent="0.25">
      <c r="A3210" s="17"/>
    </row>
    <row r="3211" spans="1:36" x14ac:dyDescent="0.25">
      <c r="A3211" s="17"/>
      <c r="B3211" s="226" t="s">
        <v>2252</v>
      </c>
      <c r="D3211" s="226">
        <v>555.1</v>
      </c>
      <c r="E3211" s="226">
        <v>624.1</v>
      </c>
      <c r="F3211" s="226">
        <v>808.3</v>
      </c>
      <c r="G3211" s="226">
        <v>854.4</v>
      </c>
      <c r="H3211" s="226">
        <v>873.5</v>
      </c>
      <c r="I3211" s="226">
        <v>943.1</v>
      </c>
      <c r="J3211" s="226">
        <v>949.6</v>
      </c>
      <c r="K3211" s="226">
        <v>956.5</v>
      </c>
      <c r="L3211" s="226">
        <v>963.2</v>
      </c>
      <c r="M3211" s="226">
        <v>969.6</v>
      </c>
      <c r="N3211" s="226">
        <v>975.8</v>
      </c>
      <c r="O3211" s="226">
        <v>982</v>
      </c>
      <c r="P3211" s="226">
        <v>988.4</v>
      </c>
      <c r="Q3211" s="226">
        <v>993.2</v>
      </c>
      <c r="R3211" s="226">
        <v>997.9</v>
      </c>
      <c r="S3211" s="226">
        <v>1002.3</v>
      </c>
      <c r="T3211" s="226">
        <v>1006.5</v>
      </c>
      <c r="U3211" s="226">
        <v>1010.8</v>
      </c>
      <c r="V3211" s="226">
        <v>1015.2</v>
      </c>
      <c r="W3211" s="226">
        <v>1019.9</v>
      </c>
      <c r="X3211" s="226">
        <v>1024.9000000000001</v>
      </c>
      <c r="Y3211" s="226">
        <v>1030</v>
      </c>
      <c r="Z3211" s="226">
        <v>1035.5</v>
      </c>
      <c r="AA3211" s="226">
        <v>1041.3</v>
      </c>
      <c r="AB3211" s="226">
        <v>1047.4000000000001</v>
      </c>
      <c r="AC3211" s="226">
        <v>1053.8</v>
      </c>
      <c r="AD3211" s="226">
        <v>1060.7</v>
      </c>
      <c r="AE3211" s="226">
        <v>1067.7</v>
      </c>
      <c r="AF3211" s="226">
        <v>1075.0999999999999</v>
      </c>
      <c r="AG3211" s="226">
        <v>1082.7</v>
      </c>
      <c r="AH3211" s="226">
        <v>1090.5</v>
      </c>
      <c r="AI3211" s="226">
        <v>1098.5</v>
      </c>
      <c r="AJ3211" s="226">
        <v>1107.2</v>
      </c>
    </row>
    <row r="3212" spans="1:36" x14ac:dyDescent="0.25">
      <c r="A3212" s="17"/>
      <c r="B3212" s="226" t="s">
        <v>2253</v>
      </c>
      <c r="D3212" s="226">
        <v>915.7</v>
      </c>
      <c r="E3212" s="226">
        <v>943.3</v>
      </c>
      <c r="F3212" s="226">
        <v>711.3</v>
      </c>
      <c r="G3212" s="226">
        <v>735.9</v>
      </c>
      <c r="H3212" s="226">
        <v>745.2</v>
      </c>
      <c r="I3212" s="226">
        <v>751.8</v>
      </c>
      <c r="J3212" s="226">
        <v>757.5</v>
      </c>
      <c r="K3212" s="226">
        <v>763.7</v>
      </c>
      <c r="L3212" s="226">
        <v>769.7</v>
      </c>
      <c r="M3212" s="226">
        <v>775.4</v>
      </c>
      <c r="N3212" s="226">
        <v>781.1</v>
      </c>
      <c r="O3212" s="226">
        <v>787.1</v>
      </c>
      <c r="P3212" s="226">
        <v>793.4</v>
      </c>
      <c r="Q3212" s="226">
        <v>798.2</v>
      </c>
      <c r="R3212" s="226">
        <v>803.1</v>
      </c>
      <c r="S3212" s="226">
        <v>808</v>
      </c>
      <c r="T3212" s="226">
        <v>812.9</v>
      </c>
      <c r="U3212" s="226">
        <v>818.1</v>
      </c>
      <c r="V3212" s="226">
        <v>823.5</v>
      </c>
      <c r="W3212" s="226">
        <v>829.1</v>
      </c>
      <c r="X3212" s="226">
        <v>835.1</v>
      </c>
      <c r="Y3212" s="226">
        <v>841.4</v>
      </c>
      <c r="Z3212" s="226">
        <v>847.9</v>
      </c>
      <c r="AA3212" s="226">
        <v>854.9</v>
      </c>
      <c r="AB3212" s="226">
        <v>862.2</v>
      </c>
      <c r="AC3212" s="226">
        <v>870</v>
      </c>
      <c r="AD3212" s="226">
        <v>878.2</v>
      </c>
      <c r="AE3212" s="226">
        <v>886.7</v>
      </c>
      <c r="AF3212" s="226">
        <v>895.6</v>
      </c>
      <c r="AG3212" s="226">
        <v>904.7</v>
      </c>
      <c r="AH3212" s="226">
        <v>913.9</v>
      </c>
      <c r="AI3212" s="226">
        <v>923.6</v>
      </c>
      <c r="AJ3212" s="226">
        <v>934</v>
      </c>
    </row>
    <row r="3213" spans="1:36" x14ac:dyDescent="0.25">
      <c r="A3213" s="17"/>
    </row>
    <row r="3214" spans="1:36" x14ac:dyDescent="0.25">
      <c r="A3214" s="17"/>
      <c r="B3214" s="226" t="s">
        <v>2254</v>
      </c>
    </row>
    <row r="3215" spans="1:36" x14ac:dyDescent="0.25">
      <c r="A3215" s="17"/>
      <c r="B3215" s="226" t="s">
        <v>2255</v>
      </c>
      <c r="D3215" s="226">
        <v>0.9</v>
      </c>
      <c r="E3215" s="226">
        <v>2.7</v>
      </c>
      <c r="F3215" s="226">
        <v>2.6</v>
      </c>
      <c r="G3215" s="226">
        <v>2.8</v>
      </c>
      <c r="H3215" s="226">
        <v>2.9</v>
      </c>
      <c r="I3215" s="226">
        <v>3</v>
      </c>
      <c r="J3215" s="226">
        <v>3.1</v>
      </c>
      <c r="K3215" s="226">
        <v>3.2</v>
      </c>
      <c r="L3215" s="226">
        <v>3.3</v>
      </c>
      <c r="M3215" s="226">
        <v>3.3</v>
      </c>
      <c r="N3215" s="226">
        <v>3.4</v>
      </c>
      <c r="O3215" s="226">
        <v>3.5</v>
      </c>
      <c r="P3215" s="226">
        <v>3.6</v>
      </c>
      <c r="Q3215" s="226">
        <v>3.7</v>
      </c>
      <c r="R3215" s="226">
        <v>3.7</v>
      </c>
      <c r="S3215" s="226">
        <v>3.8</v>
      </c>
      <c r="T3215" s="226">
        <v>3.9</v>
      </c>
      <c r="U3215" s="226">
        <v>3.9</v>
      </c>
      <c r="V3215" s="226">
        <v>4</v>
      </c>
      <c r="W3215" s="226">
        <v>4.0999999999999996</v>
      </c>
      <c r="X3215" s="226">
        <v>4.2</v>
      </c>
      <c r="Y3215" s="226">
        <v>4.3</v>
      </c>
      <c r="Z3215" s="226">
        <v>4.4000000000000004</v>
      </c>
      <c r="AA3215" s="226">
        <v>4.5</v>
      </c>
      <c r="AB3215" s="226">
        <v>4.5999999999999996</v>
      </c>
      <c r="AC3215" s="226">
        <v>4.7</v>
      </c>
      <c r="AD3215" s="226">
        <v>4.8</v>
      </c>
      <c r="AE3215" s="226">
        <v>4.9000000000000004</v>
      </c>
      <c r="AF3215" s="226">
        <v>5</v>
      </c>
      <c r="AG3215" s="226">
        <v>5.0999999999999996</v>
      </c>
      <c r="AH3215" s="226">
        <v>5.3</v>
      </c>
      <c r="AI3215" s="226">
        <v>5.4</v>
      </c>
      <c r="AJ3215" s="226">
        <v>5.6</v>
      </c>
    </row>
    <row r="3216" spans="1:36" x14ac:dyDescent="0.25">
      <c r="A3216" s="17"/>
      <c r="B3216" s="226" t="s">
        <v>2256</v>
      </c>
      <c r="D3216" s="226">
        <v>0</v>
      </c>
      <c r="E3216" s="226">
        <v>0</v>
      </c>
      <c r="F3216" s="226">
        <v>0</v>
      </c>
      <c r="G3216" s="226">
        <v>0</v>
      </c>
      <c r="H3216" s="226">
        <v>0</v>
      </c>
      <c r="I3216" s="226">
        <v>0</v>
      </c>
      <c r="J3216" s="226">
        <v>0</v>
      </c>
      <c r="K3216" s="226">
        <v>0</v>
      </c>
      <c r="L3216" s="226">
        <v>0</v>
      </c>
      <c r="M3216" s="226">
        <v>0</v>
      </c>
      <c r="N3216" s="226">
        <v>0</v>
      </c>
      <c r="O3216" s="226">
        <v>0</v>
      </c>
      <c r="P3216" s="226">
        <v>0</v>
      </c>
      <c r="Q3216" s="226">
        <v>0</v>
      </c>
      <c r="R3216" s="226">
        <v>0</v>
      </c>
      <c r="S3216" s="226">
        <v>0</v>
      </c>
      <c r="T3216" s="226">
        <v>0</v>
      </c>
      <c r="U3216" s="226">
        <v>0</v>
      </c>
      <c r="V3216" s="226">
        <v>0</v>
      </c>
      <c r="W3216" s="226">
        <v>0</v>
      </c>
      <c r="X3216" s="226">
        <v>0</v>
      </c>
      <c r="Y3216" s="226">
        <v>0</v>
      </c>
      <c r="Z3216" s="226">
        <v>0</v>
      </c>
      <c r="AA3216" s="226">
        <v>0</v>
      </c>
      <c r="AB3216" s="226">
        <v>0</v>
      </c>
      <c r="AC3216" s="226">
        <v>0</v>
      </c>
      <c r="AD3216" s="226">
        <v>0</v>
      </c>
      <c r="AE3216" s="226">
        <v>0</v>
      </c>
      <c r="AF3216" s="226">
        <v>0</v>
      </c>
      <c r="AG3216" s="226">
        <v>0</v>
      </c>
      <c r="AH3216" s="226">
        <v>0</v>
      </c>
      <c r="AI3216" s="226">
        <v>0</v>
      </c>
      <c r="AJ3216" s="226">
        <v>0</v>
      </c>
    </row>
    <row r="3217" spans="1:36" x14ac:dyDescent="0.25">
      <c r="A3217" s="17"/>
      <c r="B3217" s="226" t="s">
        <v>2257</v>
      </c>
      <c r="D3217" s="226">
        <v>0</v>
      </c>
      <c r="E3217" s="226">
        <v>0</v>
      </c>
      <c r="F3217" s="226">
        <v>0</v>
      </c>
      <c r="G3217" s="226">
        <v>0</v>
      </c>
      <c r="H3217" s="226">
        <v>0</v>
      </c>
      <c r="I3217" s="226">
        <v>0</v>
      </c>
      <c r="J3217" s="226">
        <v>0</v>
      </c>
      <c r="K3217" s="226">
        <v>0</v>
      </c>
      <c r="L3217" s="226">
        <v>0</v>
      </c>
      <c r="M3217" s="226">
        <v>0</v>
      </c>
      <c r="N3217" s="226">
        <v>0</v>
      </c>
      <c r="O3217" s="226">
        <v>0</v>
      </c>
      <c r="P3217" s="226">
        <v>0</v>
      </c>
      <c r="Q3217" s="226">
        <v>0</v>
      </c>
      <c r="R3217" s="226">
        <v>0</v>
      </c>
      <c r="S3217" s="226">
        <v>0</v>
      </c>
      <c r="T3217" s="226">
        <v>0</v>
      </c>
      <c r="U3217" s="226">
        <v>0</v>
      </c>
      <c r="V3217" s="226">
        <v>0</v>
      </c>
      <c r="W3217" s="226">
        <v>0</v>
      </c>
      <c r="X3217" s="226">
        <v>0</v>
      </c>
      <c r="Y3217" s="226">
        <v>0</v>
      </c>
      <c r="Z3217" s="226">
        <v>0</v>
      </c>
      <c r="AA3217" s="226">
        <v>0</v>
      </c>
      <c r="AB3217" s="226">
        <v>0</v>
      </c>
      <c r="AC3217" s="226">
        <v>0</v>
      </c>
      <c r="AD3217" s="226">
        <v>0</v>
      </c>
      <c r="AE3217" s="226">
        <v>0</v>
      </c>
      <c r="AF3217" s="226">
        <v>0</v>
      </c>
      <c r="AG3217" s="226">
        <v>0</v>
      </c>
      <c r="AH3217" s="226">
        <v>0</v>
      </c>
      <c r="AI3217" s="226">
        <v>0</v>
      </c>
      <c r="AJ3217" s="226">
        <v>0</v>
      </c>
    </row>
    <row r="3218" spans="1:36" x14ac:dyDescent="0.25">
      <c r="A3218" s="17"/>
      <c r="B3218" s="226" t="s">
        <v>2258</v>
      </c>
      <c r="D3218" s="226">
        <v>31.9</v>
      </c>
      <c r="E3218" s="226">
        <v>31.9</v>
      </c>
      <c r="F3218" s="226">
        <v>37.200000000000003</v>
      </c>
      <c r="G3218" s="226">
        <v>37.799999999999997</v>
      </c>
      <c r="H3218" s="226">
        <v>37.799999999999997</v>
      </c>
      <c r="I3218" s="226">
        <v>39.299999999999997</v>
      </c>
      <c r="J3218" s="226">
        <v>39.299999999999997</v>
      </c>
      <c r="K3218" s="226">
        <v>39.299999999999997</v>
      </c>
      <c r="L3218" s="226">
        <v>39.299999999999997</v>
      </c>
      <c r="M3218" s="226">
        <v>39.299999999999997</v>
      </c>
      <c r="N3218" s="226">
        <v>39.299999999999997</v>
      </c>
      <c r="O3218" s="226">
        <v>39.299999999999997</v>
      </c>
      <c r="P3218" s="226">
        <v>39.299999999999997</v>
      </c>
      <c r="Q3218" s="226">
        <v>39.299999999999997</v>
      </c>
      <c r="R3218" s="226">
        <v>39.299999999999997</v>
      </c>
      <c r="S3218" s="226">
        <v>39.299999999999997</v>
      </c>
      <c r="T3218" s="226">
        <v>39.299999999999997</v>
      </c>
      <c r="U3218" s="226">
        <v>39.299999999999997</v>
      </c>
      <c r="V3218" s="226">
        <v>39.299999999999997</v>
      </c>
      <c r="W3218" s="226">
        <v>39.299999999999997</v>
      </c>
      <c r="X3218" s="226">
        <v>39.299999999999997</v>
      </c>
      <c r="Y3218" s="226">
        <v>39.299999999999997</v>
      </c>
      <c r="Z3218" s="226">
        <v>39.299999999999997</v>
      </c>
      <c r="AA3218" s="226">
        <v>39.299999999999997</v>
      </c>
      <c r="AB3218" s="226">
        <v>39.299999999999997</v>
      </c>
      <c r="AC3218" s="226">
        <v>39.299999999999997</v>
      </c>
      <c r="AD3218" s="226">
        <v>39.299999999999997</v>
      </c>
      <c r="AE3218" s="226">
        <v>39.299999999999997</v>
      </c>
      <c r="AF3218" s="226">
        <v>39.299999999999997</v>
      </c>
      <c r="AG3218" s="226">
        <v>39.299999999999997</v>
      </c>
      <c r="AH3218" s="226">
        <v>39.299999999999997</v>
      </c>
      <c r="AI3218" s="226">
        <v>39.299999999999997</v>
      </c>
      <c r="AJ3218" s="226">
        <v>39.299999999999997</v>
      </c>
    </row>
    <row r="3219" spans="1:36" x14ac:dyDescent="0.25">
      <c r="A3219" s="17"/>
      <c r="B3219" s="226" t="s">
        <v>2212</v>
      </c>
      <c r="D3219" s="226">
        <v>32.799999999999997</v>
      </c>
      <c r="E3219" s="226">
        <v>34.6</v>
      </c>
      <c r="F3219" s="226">
        <v>39.799999999999997</v>
      </c>
      <c r="G3219" s="226">
        <v>40.6</v>
      </c>
      <c r="H3219" s="226">
        <v>40.700000000000003</v>
      </c>
      <c r="I3219" s="226">
        <v>42.3</v>
      </c>
      <c r="J3219" s="226">
        <v>42.4</v>
      </c>
      <c r="K3219" s="226">
        <v>42.5</v>
      </c>
      <c r="L3219" s="226">
        <v>42.6</v>
      </c>
      <c r="M3219" s="226">
        <v>42.7</v>
      </c>
      <c r="N3219" s="226">
        <v>42.8</v>
      </c>
      <c r="O3219" s="226">
        <v>42.8</v>
      </c>
      <c r="P3219" s="226">
        <v>42.9</v>
      </c>
      <c r="Q3219" s="226">
        <v>43</v>
      </c>
      <c r="R3219" s="226">
        <v>43.1</v>
      </c>
      <c r="S3219" s="226">
        <v>43.1</v>
      </c>
      <c r="T3219" s="226">
        <v>43.2</v>
      </c>
      <c r="U3219" s="226">
        <v>43.3</v>
      </c>
      <c r="V3219" s="226">
        <v>43.4</v>
      </c>
      <c r="W3219" s="226">
        <v>43.4</v>
      </c>
      <c r="X3219" s="226">
        <v>43.5</v>
      </c>
      <c r="Y3219" s="226">
        <v>43.6</v>
      </c>
      <c r="Z3219" s="226">
        <v>43.7</v>
      </c>
      <c r="AA3219" s="226">
        <v>43.8</v>
      </c>
      <c r="AB3219" s="226">
        <v>43.9</v>
      </c>
      <c r="AC3219" s="226">
        <v>44</v>
      </c>
      <c r="AD3219" s="226">
        <v>44.1</v>
      </c>
      <c r="AE3219" s="226">
        <v>44.2</v>
      </c>
      <c r="AF3219" s="226">
        <v>44.4</v>
      </c>
      <c r="AG3219" s="226">
        <v>44.5</v>
      </c>
      <c r="AH3219" s="226">
        <v>44.6</v>
      </c>
      <c r="AI3219" s="226">
        <v>44.7</v>
      </c>
      <c r="AJ3219" s="226">
        <v>44.9</v>
      </c>
    </row>
    <row r="3220" spans="1:36" x14ac:dyDescent="0.25">
      <c r="A3220" s="17"/>
    </row>
    <row r="3221" spans="1:36" x14ac:dyDescent="0.25">
      <c r="A3221" s="17"/>
      <c r="B3221" s="226" t="s">
        <v>2430</v>
      </c>
    </row>
    <row r="3222" spans="1:36" x14ac:dyDescent="0.25">
      <c r="A3222" s="17"/>
      <c r="B3222" s="226" t="s">
        <v>2199</v>
      </c>
    </row>
    <row r="3223" spans="1:36" x14ac:dyDescent="0.25">
      <c r="A3223" s="17"/>
      <c r="D3223" s="226">
        <v>2018</v>
      </c>
      <c r="E3223" s="226">
        <v>2019</v>
      </c>
      <c r="F3223" s="226">
        <v>2020</v>
      </c>
      <c r="G3223" s="226">
        <v>2021</v>
      </c>
      <c r="H3223" s="226">
        <v>2022</v>
      </c>
      <c r="I3223" s="226">
        <v>2023</v>
      </c>
      <c r="J3223" s="226">
        <v>2024</v>
      </c>
      <c r="K3223" s="226">
        <v>2025</v>
      </c>
      <c r="L3223" s="226">
        <v>2026</v>
      </c>
      <c r="M3223" s="226">
        <v>2027</v>
      </c>
      <c r="N3223" s="226">
        <v>2028</v>
      </c>
      <c r="O3223" s="226">
        <v>2029</v>
      </c>
      <c r="P3223" s="226">
        <v>2030</v>
      </c>
      <c r="Q3223" s="226">
        <v>2031</v>
      </c>
      <c r="R3223" s="226">
        <v>2032</v>
      </c>
      <c r="S3223" s="226">
        <v>2033</v>
      </c>
      <c r="T3223" s="226">
        <v>2034</v>
      </c>
      <c r="U3223" s="226">
        <v>2035</v>
      </c>
      <c r="V3223" s="226">
        <v>2036</v>
      </c>
      <c r="W3223" s="226">
        <v>2037</v>
      </c>
      <c r="X3223" s="226">
        <v>2038</v>
      </c>
      <c r="Y3223" s="226">
        <v>2039</v>
      </c>
      <c r="Z3223" s="226">
        <v>2040</v>
      </c>
      <c r="AA3223" s="226">
        <v>2041</v>
      </c>
      <c r="AB3223" s="226">
        <v>2042</v>
      </c>
      <c r="AC3223" s="226">
        <v>2043</v>
      </c>
      <c r="AD3223" s="226">
        <v>2044</v>
      </c>
      <c r="AE3223" s="226">
        <v>2045</v>
      </c>
      <c r="AF3223" s="226">
        <v>2046</v>
      </c>
      <c r="AG3223" s="226">
        <v>2047</v>
      </c>
      <c r="AH3223" s="226">
        <v>2048</v>
      </c>
      <c r="AI3223" s="226">
        <v>2049</v>
      </c>
      <c r="AJ3223" s="226">
        <v>2050</v>
      </c>
    </row>
    <row r="3224" spans="1:36" x14ac:dyDescent="0.25">
      <c r="A3224" s="17"/>
    </row>
    <row r="3225" spans="1:36" x14ac:dyDescent="0.25">
      <c r="A3225" s="17"/>
      <c r="B3225" s="226" t="s">
        <v>2200</v>
      </c>
    </row>
    <row r="3226" spans="1:36" x14ac:dyDescent="0.25">
      <c r="A3226" s="17"/>
      <c r="B3226" s="226" t="s">
        <v>2201</v>
      </c>
      <c r="D3226" s="226">
        <v>218.946</v>
      </c>
      <c r="E3226" s="226">
        <v>219.541</v>
      </c>
      <c r="F3226" s="226">
        <v>211.24</v>
      </c>
      <c r="G3226" s="226">
        <v>230.72800000000001</v>
      </c>
      <c r="H3226" s="226">
        <v>235.36699999999999</v>
      </c>
      <c r="I3226" s="226">
        <v>238.583</v>
      </c>
      <c r="J3226" s="226">
        <v>243.143</v>
      </c>
      <c r="K3226" s="226">
        <v>247.06</v>
      </c>
      <c r="L3226" s="226">
        <v>251.24100000000001</v>
      </c>
      <c r="M3226" s="226">
        <v>255.226</v>
      </c>
      <c r="N3226" s="226">
        <v>259.12799999999999</v>
      </c>
      <c r="O3226" s="226">
        <v>263.91399999999999</v>
      </c>
      <c r="P3226" s="226">
        <v>268.56299999999999</v>
      </c>
      <c r="Q3226" s="226">
        <v>273.04399999999998</v>
      </c>
      <c r="R3226" s="226">
        <v>277.59100000000001</v>
      </c>
      <c r="S3226" s="226">
        <v>281.56700000000001</v>
      </c>
      <c r="T3226" s="226">
        <v>285.58300000000003</v>
      </c>
      <c r="U3226" s="226">
        <v>290.20600000000002</v>
      </c>
      <c r="V3226" s="226">
        <v>295.15699999999998</v>
      </c>
      <c r="W3226" s="226">
        <v>300.50099999999998</v>
      </c>
      <c r="X3226" s="226">
        <v>305.61200000000002</v>
      </c>
      <c r="Y3226" s="226">
        <v>310.66199999999998</v>
      </c>
      <c r="Z3226" s="226">
        <v>315.84899999999999</v>
      </c>
      <c r="AA3226" s="226">
        <v>321.59100000000001</v>
      </c>
      <c r="AB3226" s="226">
        <v>327.86200000000002</v>
      </c>
      <c r="AC3226" s="226">
        <v>334.90499999999997</v>
      </c>
      <c r="AD3226" s="226">
        <v>341.43200000000002</v>
      </c>
      <c r="AE3226" s="226">
        <v>347.59300000000002</v>
      </c>
      <c r="AF3226" s="226">
        <v>354.13200000000001</v>
      </c>
      <c r="AG3226" s="226">
        <v>360.38</v>
      </c>
      <c r="AH3226" s="226">
        <v>366.12700000000001</v>
      </c>
      <c r="AI3226" s="226">
        <v>372.73399999999998</v>
      </c>
      <c r="AJ3226" s="226">
        <v>381.16</v>
      </c>
    </row>
    <row r="3227" spans="1:36" x14ac:dyDescent="0.25">
      <c r="A3227" s="17"/>
      <c r="B3227" s="226" t="s">
        <v>2202</v>
      </c>
      <c r="D3227" s="226">
        <v>730.53300000000002</v>
      </c>
      <c r="E3227" s="226">
        <v>737.04200000000003</v>
      </c>
      <c r="F3227" s="226">
        <v>718.61699999999996</v>
      </c>
      <c r="G3227" s="226">
        <v>734.54600000000005</v>
      </c>
      <c r="H3227" s="226">
        <v>741.91700000000003</v>
      </c>
      <c r="I3227" s="226">
        <v>742.60599999999999</v>
      </c>
      <c r="J3227" s="226">
        <v>740.20699999999999</v>
      </c>
      <c r="K3227" s="226">
        <v>731.95299999999997</v>
      </c>
      <c r="L3227" s="226">
        <v>722.81600000000003</v>
      </c>
      <c r="M3227" s="226">
        <v>713.99599999999998</v>
      </c>
      <c r="N3227" s="226">
        <v>702.40099999999995</v>
      </c>
      <c r="O3227" s="226">
        <v>690.84699999999998</v>
      </c>
      <c r="P3227" s="226">
        <v>679.83100000000002</v>
      </c>
      <c r="Q3227" s="226">
        <v>671.92499999999995</v>
      </c>
      <c r="R3227" s="226">
        <v>664.39200000000005</v>
      </c>
      <c r="S3227" s="226">
        <v>656.25699999999995</v>
      </c>
      <c r="T3227" s="226">
        <v>646.37900000000002</v>
      </c>
      <c r="U3227" s="226">
        <v>635.64200000000005</v>
      </c>
      <c r="V3227" s="226">
        <v>620.96400000000006</v>
      </c>
      <c r="W3227" s="226">
        <v>604.95100000000002</v>
      </c>
      <c r="X3227" s="226">
        <v>589.67700000000002</v>
      </c>
      <c r="Y3227" s="226">
        <v>573.84100000000001</v>
      </c>
      <c r="Z3227" s="226">
        <v>559.77099999999996</v>
      </c>
      <c r="AA3227" s="226">
        <v>545.83199999999999</v>
      </c>
      <c r="AB3227" s="226">
        <v>532.33900000000006</v>
      </c>
      <c r="AC3227" s="226">
        <v>518.60199999999998</v>
      </c>
      <c r="AD3227" s="226">
        <v>504.47300000000001</v>
      </c>
      <c r="AE3227" s="226">
        <v>490.04399999999998</v>
      </c>
      <c r="AF3227" s="226">
        <v>475.39800000000002</v>
      </c>
      <c r="AG3227" s="226">
        <v>460.30200000000002</v>
      </c>
      <c r="AH3227" s="226">
        <v>444.49700000000001</v>
      </c>
      <c r="AI3227" s="226">
        <v>429.267</v>
      </c>
      <c r="AJ3227" s="226">
        <v>413.34399999999999</v>
      </c>
    </row>
    <row r="3228" spans="1:36" x14ac:dyDescent="0.25">
      <c r="A3228" s="17"/>
    </row>
    <row r="3229" spans="1:36" s="21" customFormat="1" x14ac:dyDescent="0.25">
      <c r="B3229" s="21" t="s">
        <v>2203</v>
      </c>
    </row>
    <row r="3230" spans="1:36" s="21" customFormat="1" x14ac:dyDescent="0.25">
      <c r="A3230" s="21" t="s">
        <v>1984</v>
      </c>
      <c r="B3230" s="21" t="s">
        <v>240</v>
      </c>
      <c r="D3230" s="21">
        <v>150.12100000000001</v>
      </c>
      <c r="E3230" s="21">
        <v>162.94</v>
      </c>
      <c r="F3230" s="21">
        <v>151.083</v>
      </c>
      <c r="G3230" s="21">
        <v>165.023</v>
      </c>
      <c r="H3230" s="21">
        <v>169.785</v>
      </c>
      <c r="I3230" s="21">
        <v>172.477</v>
      </c>
      <c r="J3230" s="21">
        <v>175.642</v>
      </c>
      <c r="K3230" s="21">
        <v>177.726</v>
      </c>
      <c r="L3230" s="21">
        <v>179.86500000000001</v>
      </c>
      <c r="M3230" s="21">
        <v>181.57</v>
      </c>
      <c r="N3230" s="21">
        <v>182.93700000000001</v>
      </c>
      <c r="O3230" s="21">
        <v>184.833</v>
      </c>
      <c r="P3230" s="21">
        <v>186.625</v>
      </c>
      <c r="Q3230" s="21">
        <v>188.46</v>
      </c>
      <c r="R3230" s="21">
        <v>190.28800000000001</v>
      </c>
      <c r="S3230" s="21">
        <v>191.673</v>
      </c>
      <c r="T3230" s="21">
        <v>193.011</v>
      </c>
      <c r="U3230" s="21">
        <v>194.797</v>
      </c>
      <c r="V3230" s="21">
        <v>196.45699999999999</v>
      </c>
      <c r="W3230" s="21">
        <v>198.36199999999999</v>
      </c>
      <c r="X3230" s="21">
        <v>200.12299999999999</v>
      </c>
      <c r="Y3230" s="21">
        <v>201.762</v>
      </c>
      <c r="Z3230" s="21">
        <v>203.52099999999999</v>
      </c>
      <c r="AA3230" s="21">
        <v>205.60400000000001</v>
      </c>
      <c r="AB3230" s="21">
        <v>207.99199999999999</v>
      </c>
      <c r="AC3230" s="21">
        <v>210.78899999999999</v>
      </c>
      <c r="AD3230" s="21">
        <v>213.321</v>
      </c>
      <c r="AE3230" s="21">
        <v>215.55099999999999</v>
      </c>
      <c r="AF3230" s="21">
        <v>217.95</v>
      </c>
      <c r="AG3230" s="21">
        <v>220.119</v>
      </c>
      <c r="AH3230" s="21">
        <v>221.94900000000001</v>
      </c>
      <c r="AI3230" s="21">
        <v>224.29300000000001</v>
      </c>
      <c r="AJ3230" s="21">
        <v>227.595</v>
      </c>
    </row>
    <row r="3231" spans="1:36" s="21" customFormat="1" x14ac:dyDescent="0.25">
      <c r="B3231" s="21" t="s">
        <v>2204</v>
      </c>
      <c r="D3231" s="21">
        <v>49.034999999999997</v>
      </c>
      <c r="E3231" s="21">
        <v>50.904000000000003</v>
      </c>
      <c r="F3231" s="21">
        <v>50.082000000000001</v>
      </c>
      <c r="G3231" s="21">
        <v>47.863999999999997</v>
      </c>
      <c r="H3231" s="21">
        <v>49.48</v>
      </c>
      <c r="I3231" s="21">
        <v>50.72</v>
      </c>
      <c r="J3231" s="21">
        <v>52.185000000000002</v>
      </c>
      <c r="K3231" s="21">
        <v>53.091000000000001</v>
      </c>
      <c r="L3231" s="21">
        <v>53.612000000000002</v>
      </c>
      <c r="M3231" s="21">
        <v>53.8</v>
      </c>
      <c r="N3231" s="21">
        <v>53.75</v>
      </c>
      <c r="O3231" s="21">
        <v>53.951000000000001</v>
      </c>
      <c r="P3231" s="21">
        <v>54.23</v>
      </c>
      <c r="Q3231" s="21">
        <v>54.253</v>
      </c>
      <c r="R3231" s="21">
        <v>54.73</v>
      </c>
      <c r="S3231" s="21">
        <v>54.981000000000002</v>
      </c>
      <c r="T3231" s="21">
        <v>55.406999999999996</v>
      </c>
      <c r="U3231" s="21">
        <v>55.966999999999999</v>
      </c>
      <c r="V3231" s="21">
        <v>56.472999999999999</v>
      </c>
      <c r="W3231" s="21">
        <v>56.966000000000001</v>
      </c>
      <c r="X3231" s="21">
        <v>57.442999999999998</v>
      </c>
      <c r="Y3231" s="21">
        <v>57.929000000000002</v>
      </c>
      <c r="Z3231" s="21">
        <v>58.415999999999997</v>
      </c>
      <c r="AA3231" s="21">
        <v>59.039000000000001</v>
      </c>
      <c r="AB3231" s="21">
        <v>59.825000000000003</v>
      </c>
      <c r="AC3231" s="21">
        <v>60.664000000000001</v>
      </c>
      <c r="AD3231" s="21">
        <v>61.45</v>
      </c>
      <c r="AE3231" s="21">
        <v>62.197000000000003</v>
      </c>
      <c r="AF3231" s="21">
        <v>62.99</v>
      </c>
      <c r="AG3231" s="21">
        <v>63.662999999999997</v>
      </c>
      <c r="AH3231" s="21">
        <v>64.268000000000001</v>
      </c>
      <c r="AI3231" s="21">
        <v>65.040000000000006</v>
      </c>
      <c r="AJ3231" s="21">
        <v>66.028000000000006</v>
      </c>
    </row>
    <row r="3232" spans="1:36" s="21" customFormat="1" x14ac:dyDescent="0.25">
      <c r="B3232" s="21" t="s">
        <v>2205</v>
      </c>
      <c r="D3232" s="21">
        <v>32.212000000000003</v>
      </c>
      <c r="E3232" s="21">
        <v>31.954000000000001</v>
      </c>
      <c r="F3232" s="21">
        <v>30.867000000000001</v>
      </c>
      <c r="G3232" s="21">
        <v>33.261000000000003</v>
      </c>
      <c r="H3232" s="21">
        <v>34.212000000000003</v>
      </c>
      <c r="I3232" s="21">
        <v>34.677</v>
      </c>
      <c r="J3232" s="21">
        <v>35.305999999999997</v>
      </c>
      <c r="K3232" s="21">
        <v>35.845999999999997</v>
      </c>
      <c r="L3232" s="21">
        <v>36.418999999999997</v>
      </c>
      <c r="M3232" s="21">
        <v>36.962000000000003</v>
      </c>
      <c r="N3232" s="21">
        <v>37.491</v>
      </c>
      <c r="O3232" s="21">
        <v>38.137999999999998</v>
      </c>
      <c r="P3232" s="21">
        <v>38.773000000000003</v>
      </c>
      <c r="Q3232" s="21">
        <v>39.398000000000003</v>
      </c>
      <c r="R3232" s="21">
        <v>40.033999999999999</v>
      </c>
      <c r="S3232" s="21">
        <v>40.597000000000001</v>
      </c>
      <c r="T3232" s="21">
        <v>41.170999999999999</v>
      </c>
      <c r="U3232" s="21">
        <v>41.825000000000003</v>
      </c>
      <c r="V3232" s="21">
        <v>42.515000000000001</v>
      </c>
      <c r="W3232" s="21">
        <v>43.255000000000003</v>
      </c>
      <c r="X3232" s="21">
        <v>43.978000000000002</v>
      </c>
      <c r="Y3232" s="21">
        <v>44.698999999999998</v>
      </c>
      <c r="Z3232" s="21">
        <v>45.441000000000003</v>
      </c>
      <c r="AA3232" s="21">
        <v>46.259</v>
      </c>
      <c r="AB3232" s="21">
        <v>47.146000000000001</v>
      </c>
      <c r="AC3232" s="21">
        <v>48.137999999999998</v>
      </c>
      <c r="AD3232" s="21">
        <v>49.064999999999998</v>
      </c>
      <c r="AE3232" s="21">
        <v>49.948999999999998</v>
      </c>
      <c r="AF3232" s="21">
        <v>50.884</v>
      </c>
      <c r="AG3232" s="21">
        <v>51.783999999999999</v>
      </c>
      <c r="AH3232" s="21">
        <v>52.618000000000002</v>
      </c>
      <c r="AI3232" s="21">
        <v>53.57</v>
      </c>
      <c r="AJ3232" s="21">
        <v>54.765000000000001</v>
      </c>
    </row>
    <row r="3233" spans="1:36" s="21" customFormat="1" x14ac:dyDescent="0.25">
      <c r="A3233" s="21" t="s">
        <v>2437</v>
      </c>
      <c r="B3233" s="21" t="s">
        <v>2206</v>
      </c>
      <c r="D3233" s="21">
        <v>81.247</v>
      </c>
      <c r="E3233" s="21">
        <v>82.856999999999999</v>
      </c>
      <c r="F3233" s="21">
        <v>80.95</v>
      </c>
      <c r="G3233" s="21">
        <v>81.125</v>
      </c>
      <c r="H3233" s="21">
        <v>83.691999999999993</v>
      </c>
      <c r="I3233" s="21">
        <v>85.397000000000006</v>
      </c>
      <c r="J3233" s="21">
        <v>87.491</v>
      </c>
      <c r="K3233" s="21">
        <v>88.938000000000002</v>
      </c>
      <c r="L3233" s="21">
        <v>90.031000000000006</v>
      </c>
      <c r="M3233" s="21">
        <v>90.762</v>
      </c>
      <c r="N3233" s="21">
        <v>91.241</v>
      </c>
      <c r="O3233" s="21">
        <v>92.09</v>
      </c>
      <c r="P3233" s="21">
        <v>93.003</v>
      </c>
      <c r="Q3233" s="21">
        <v>93.650999999999996</v>
      </c>
      <c r="R3233" s="21">
        <v>94.763999999999996</v>
      </c>
      <c r="S3233" s="21">
        <v>95.578000000000003</v>
      </c>
      <c r="T3233" s="21">
        <v>96.578000000000003</v>
      </c>
      <c r="U3233" s="21">
        <v>97.792000000000002</v>
      </c>
      <c r="V3233" s="21">
        <v>98.989000000000004</v>
      </c>
      <c r="W3233" s="21">
        <v>100.221</v>
      </c>
      <c r="X3233" s="21">
        <v>101.42100000000001</v>
      </c>
      <c r="Y3233" s="21">
        <v>102.627</v>
      </c>
      <c r="Z3233" s="21">
        <v>103.857</v>
      </c>
      <c r="AA3233" s="21">
        <v>105.298</v>
      </c>
      <c r="AB3233" s="21">
        <v>106.971</v>
      </c>
      <c r="AC3233" s="21">
        <v>108.80200000000001</v>
      </c>
      <c r="AD3233" s="21">
        <v>110.515</v>
      </c>
      <c r="AE3233" s="21">
        <v>112.145</v>
      </c>
      <c r="AF3233" s="21">
        <v>113.874</v>
      </c>
      <c r="AG3233" s="21">
        <v>115.446</v>
      </c>
      <c r="AH3233" s="21">
        <v>116.886</v>
      </c>
      <c r="AI3233" s="21">
        <v>118.61</v>
      </c>
      <c r="AJ3233" s="21">
        <v>120.79300000000001</v>
      </c>
    </row>
    <row r="3234" spans="1:36" s="21" customFormat="1" x14ac:dyDescent="0.25">
      <c r="A3234" s="21" t="s">
        <v>2439</v>
      </c>
      <c r="B3234" s="21" t="s">
        <v>2228</v>
      </c>
      <c r="D3234" s="21">
        <v>0</v>
      </c>
      <c r="E3234" s="21">
        <v>0</v>
      </c>
      <c r="F3234" s="21">
        <v>0</v>
      </c>
      <c r="G3234" s="21">
        <v>0</v>
      </c>
      <c r="H3234" s="21">
        <v>0</v>
      </c>
      <c r="I3234" s="21">
        <v>0</v>
      </c>
      <c r="J3234" s="21">
        <v>0</v>
      </c>
      <c r="K3234" s="21">
        <v>0</v>
      </c>
      <c r="L3234" s="21">
        <v>0</v>
      </c>
      <c r="M3234" s="21">
        <v>0</v>
      </c>
      <c r="N3234" s="21">
        <v>0</v>
      </c>
      <c r="O3234" s="21">
        <v>0</v>
      </c>
      <c r="P3234" s="21">
        <v>0</v>
      </c>
      <c r="Q3234" s="21">
        <v>0</v>
      </c>
      <c r="R3234" s="21">
        <v>0</v>
      </c>
      <c r="S3234" s="21">
        <v>0</v>
      </c>
      <c r="T3234" s="21">
        <v>0</v>
      </c>
      <c r="U3234" s="21">
        <v>0</v>
      </c>
      <c r="V3234" s="21">
        <v>0</v>
      </c>
      <c r="W3234" s="21">
        <v>0</v>
      </c>
      <c r="X3234" s="21">
        <v>0</v>
      </c>
      <c r="Y3234" s="21">
        <v>0</v>
      </c>
      <c r="Z3234" s="21">
        <v>0</v>
      </c>
      <c r="AA3234" s="21">
        <v>0</v>
      </c>
      <c r="AB3234" s="21">
        <v>0</v>
      </c>
      <c r="AC3234" s="21">
        <v>0</v>
      </c>
      <c r="AD3234" s="21">
        <v>0</v>
      </c>
      <c r="AE3234" s="21">
        <v>0</v>
      </c>
      <c r="AF3234" s="21">
        <v>0</v>
      </c>
      <c r="AG3234" s="21">
        <v>0</v>
      </c>
      <c r="AH3234" s="21">
        <v>0</v>
      </c>
      <c r="AI3234" s="21">
        <v>0</v>
      </c>
      <c r="AJ3234" s="21">
        <v>0</v>
      </c>
    </row>
    <row r="3235" spans="1:36" s="21" customFormat="1" x14ac:dyDescent="0.25">
      <c r="A3235" s="21" t="s">
        <v>2020</v>
      </c>
      <c r="B3235" s="21" t="s">
        <v>307</v>
      </c>
      <c r="D3235" s="21">
        <v>0</v>
      </c>
      <c r="E3235" s="21">
        <v>3.0000000000000001E-3</v>
      </c>
      <c r="F3235" s="21">
        <v>0</v>
      </c>
      <c r="G3235" s="21">
        <v>0</v>
      </c>
      <c r="H3235" s="21">
        <v>0</v>
      </c>
      <c r="I3235" s="21">
        <v>0</v>
      </c>
      <c r="J3235" s="21">
        <v>0</v>
      </c>
      <c r="K3235" s="21">
        <v>0</v>
      </c>
      <c r="L3235" s="21">
        <v>0</v>
      </c>
      <c r="M3235" s="21">
        <v>0</v>
      </c>
      <c r="N3235" s="21">
        <v>0</v>
      </c>
      <c r="O3235" s="21">
        <v>0</v>
      </c>
      <c r="P3235" s="21">
        <v>0</v>
      </c>
      <c r="Q3235" s="21">
        <v>0</v>
      </c>
      <c r="R3235" s="21">
        <v>0</v>
      </c>
      <c r="S3235" s="21">
        <v>0</v>
      </c>
      <c r="T3235" s="21">
        <v>0</v>
      </c>
      <c r="U3235" s="21">
        <v>0</v>
      </c>
      <c r="V3235" s="21">
        <v>0</v>
      </c>
      <c r="W3235" s="21">
        <v>0</v>
      </c>
      <c r="X3235" s="21">
        <v>0</v>
      </c>
      <c r="Y3235" s="21">
        <v>0</v>
      </c>
      <c r="Z3235" s="21">
        <v>0</v>
      </c>
      <c r="AA3235" s="21">
        <v>0</v>
      </c>
      <c r="AB3235" s="21">
        <v>0</v>
      </c>
      <c r="AC3235" s="21">
        <v>0</v>
      </c>
      <c r="AD3235" s="21">
        <v>0</v>
      </c>
      <c r="AE3235" s="21">
        <v>0</v>
      </c>
      <c r="AF3235" s="21">
        <v>0</v>
      </c>
      <c r="AG3235" s="21">
        <v>0</v>
      </c>
      <c r="AH3235" s="21">
        <v>0</v>
      </c>
      <c r="AI3235" s="21">
        <v>0</v>
      </c>
      <c r="AJ3235" s="21">
        <v>0</v>
      </c>
    </row>
    <row r="3236" spans="1:36" s="21" customFormat="1" x14ac:dyDescent="0.25">
      <c r="A3236" s="21" t="s">
        <v>257</v>
      </c>
      <c r="B3236" s="21" t="s">
        <v>2207</v>
      </c>
      <c r="D3236" s="21">
        <v>0</v>
      </c>
      <c r="E3236" s="21">
        <v>0</v>
      </c>
      <c r="F3236" s="21">
        <v>0</v>
      </c>
      <c r="G3236" s="21">
        <v>0</v>
      </c>
      <c r="H3236" s="21">
        <v>0</v>
      </c>
      <c r="I3236" s="21">
        <v>0</v>
      </c>
      <c r="J3236" s="21">
        <v>0</v>
      </c>
      <c r="K3236" s="21">
        <v>0</v>
      </c>
      <c r="L3236" s="21">
        <v>0</v>
      </c>
      <c r="M3236" s="21">
        <v>0</v>
      </c>
      <c r="N3236" s="21">
        <v>0</v>
      </c>
      <c r="O3236" s="21">
        <v>0</v>
      </c>
      <c r="P3236" s="21">
        <v>0</v>
      </c>
      <c r="Q3236" s="21">
        <v>0</v>
      </c>
      <c r="R3236" s="21">
        <v>0</v>
      </c>
      <c r="S3236" s="21">
        <v>0</v>
      </c>
      <c r="T3236" s="21">
        <v>0</v>
      </c>
      <c r="U3236" s="21">
        <v>0</v>
      </c>
      <c r="V3236" s="21">
        <v>0</v>
      </c>
      <c r="W3236" s="21">
        <v>0</v>
      </c>
      <c r="X3236" s="21">
        <v>0</v>
      </c>
      <c r="Y3236" s="21">
        <v>0</v>
      </c>
      <c r="Z3236" s="21">
        <v>0</v>
      </c>
      <c r="AA3236" s="21">
        <v>0</v>
      </c>
      <c r="AB3236" s="21">
        <v>0</v>
      </c>
      <c r="AC3236" s="21">
        <v>0</v>
      </c>
      <c r="AD3236" s="21">
        <v>0</v>
      </c>
      <c r="AE3236" s="21">
        <v>0</v>
      </c>
      <c r="AF3236" s="21">
        <v>0</v>
      </c>
      <c r="AG3236" s="21">
        <v>0</v>
      </c>
      <c r="AH3236" s="21">
        <v>0</v>
      </c>
      <c r="AI3236" s="21">
        <v>0</v>
      </c>
      <c r="AJ3236" s="21">
        <v>0</v>
      </c>
    </row>
    <row r="3237" spans="1:36" s="21" customFormat="1" x14ac:dyDescent="0.25">
      <c r="A3237" s="21" t="s">
        <v>2438</v>
      </c>
      <c r="B3237" s="21" t="s">
        <v>2208</v>
      </c>
      <c r="D3237" s="21">
        <v>0.81200000000000006</v>
      </c>
      <c r="E3237" s="21">
        <v>1.1040000000000001</v>
      </c>
      <c r="F3237" s="21">
        <v>1.07</v>
      </c>
      <c r="G3237" s="21">
        <v>1.038</v>
      </c>
      <c r="H3237" s="21">
        <v>0.59099999999999997</v>
      </c>
      <c r="I3237" s="21">
        <v>2.234</v>
      </c>
      <c r="J3237" s="21">
        <v>2.2469999999999999</v>
      </c>
      <c r="K3237" s="21">
        <v>2.254</v>
      </c>
      <c r="L3237" s="21">
        <v>2.2360000000000002</v>
      </c>
      <c r="M3237" s="21">
        <v>2.1960000000000002</v>
      </c>
      <c r="N3237" s="21">
        <v>2.14</v>
      </c>
      <c r="O3237" s="21">
        <v>2.1040000000000001</v>
      </c>
      <c r="P3237" s="21">
        <v>2.0680000000000001</v>
      </c>
      <c r="Q3237" s="21">
        <v>2.0430000000000001</v>
      </c>
      <c r="R3237" s="21">
        <v>2.0230000000000001</v>
      </c>
      <c r="S3237" s="21">
        <v>2.0019999999999998</v>
      </c>
      <c r="T3237" s="21">
        <v>1.9850000000000001</v>
      </c>
      <c r="U3237" s="21">
        <v>1.972</v>
      </c>
      <c r="V3237" s="21">
        <v>1.95</v>
      </c>
      <c r="W3237" s="21">
        <v>1.9239999999999999</v>
      </c>
      <c r="X3237" s="21">
        <v>1.9</v>
      </c>
      <c r="Y3237" s="21">
        <v>1.881</v>
      </c>
      <c r="Z3237" s="21">
        <v>1.853</v>
      </c>
      <c r="AA3237" s="21">
        <v>1.835</v>
      </c>
      <c r="AB3237" s="21">
        <v>1.8280000000000001</v>
      </c>
      <c r="AC3237" s="21">
        <v>1.8129999999999999</v>
      </c>
      <c r="AD3237" s="21">
        <v>1.794</v>
      </c>
      <c r="AE3237" s="21">
        <v>1.7849999999999999</v>
      </c>
      <c r="AF3237" s="21">
        <v>1.7709999999999999</v>
      </c>
      <c r="AG3237" s="21">
        <v>1.7589999999999999</v>
      </c>
      <c r="AH3237" s="21">
        <v>1.7450000000000001</v>
      </c>
      <c r="AI3237" s="21">
        <v>1.7390000000000001</v>
      </c>
      <c r="AJ3237" s="21">
        <v>1.736</v>
      </c>
    </row>
    <row r="3238" spans="1:36" s="21" customFormat="1" x14ac:dyDescent="0.25">
      <c r="A3238" s="21" t="s">
        <v>2209</v>
      </c>
      <c r="B3238" s="21" t="s">
        <v>2209</v>
      </c>
      <c r="D3238" s="21">
        <v>0</v>
      </c>
      <c r="E3238" s="21">
        <v>0</v>
      </c>
      <c r="F3238" s="21">
        <v>0</v>
      </c>
      <c r="G3238" s="21">
        <v>0</v>
      </c>
      <c r="H3238" s="21">
        <v>0</v>
      </c>
      <c r="I3238" s="21">
        <v>0</v>
      </c>
      <c r="J3238" s="21">
        <v>0</v>
      </c>
      <c r="K3238" s="21">
        <v>0</v>
      </c>
      <c r="L3238" s="21">
        <v>0</v>
      </c>
      <c r="M3238" s="21">
        <v>0</v>
      </c>
      <c r="N3238" s="21">
        <v>0</v>
      </c>
      <c r="O3238" s="21">
        <v>0</v>
      </c>
      <c r="P3238" s="21">
        <v>0</v>
      </c>
      <c r="Q3238" s="21">
        <v>0</v>
      </c>
      <c r="R3238" s="21">
        <v>0</v>
      </c>
      <c r="S3238" s="21">
        <v>0</v>
      </c>
      <c r="T3238" s="21">
        <v>0</v>
      </c>
      <c r="U3238" s="21">
        <v>0</v>
      </c>
      <c r="V3238" s="21">
        <v>0</v>
      </c>
      <c r="W3238" s="21">
        <v>0</v>
      </c>
      <c r="X3238" s="21">
        <v>0</v>
      </c>
      <c r="Y3238" s="21">
        <v>0</v>
      </c>
      <c r="Z3238" s="21">
        <v>0</v>
      </c>
      <c r="AA3238" s="21">
        <v>0</v>
      </c>
      <c r="AB3238" s="21">
        <v>0</v>
      </c>
      <c r="AC3238" s="21">
        <v>0</v>
      </c>
      <c r="AD3238" s="21">
        <v>0</v>
      </c>
      <c r="AE3238" s="21">
        <v>0</v>
      </c>
      <c r="AF3238" s="21">
        <v>0</v>
      </c>
      <c r="AG3238" s="21">
        <v>0</v>
      </c>
      <c r="AH3238" s="21">
        <v>0</v>
      </c>
      <c r="AI3238" s="21">
        <v>0</v>
      </c>
      <c r="AJ3238" s="21">
        <v>0</v>
      </c>
    </row>
    <row r="3239" spans="1:36" s="21" customFormat="1" x14ac:dyDescent="0.25">
      <c r="A3239" s="21" t="s">
        <v>2210</v>
      </c>
      <c r="B3239" s="21" t="s">
        <v>2210</v>
      </c>
      <c r="D3239" s="21">
        <v>0</v>
      </c>
      <c r="E3239" s="21">
        <v>0</v>
      </c>
      <c r="F3239" s="21">
        <v>0</v>
      </c>
      <c r="G3239" s="21">
        <v>0</v>
      </c>
      <c r="H3239" s="21">
        <v>0</v>
      </c>
      <c r="I3239" s="21">
        <v>0</v>
      </c>
      <c r="J3239" s="21">
        <v>0</v>
      </c>
      <c r="K3239" s="21">
        <v>0</v>
      </c>
      <c r="L3239" s="21">
        <v>0</v>
      </c>
      <c r="M3239" s="21">
        <v>0</v>
      </c>
      <c r="N3239" s="21">
        <v>0</v>
      </c>
      <c r="O3239" s="21">
        <v>0</v>
      </c>
      <c r="P3239" s="21">
        <v>0</v>
      </c>
      <c r="Q3239" s="21">
        <v>0</v>
      </c>
      <c r="R3239" s="21">
        <v>0</v>
      </c>
      <c r="S3239" s="21">
        <v>0</v>
      </c>
      <c r="T3239" s="21">
        <v>0</v>
      </c>
      <c r="U3239" s="21">
        <v>0</v>
      </c>
      <c r="V3239" s="21">
        <v>0</v>
      </c>
      <c r="W3239" s="21">
        <v>0</v>
      </c>
      <c r="X3239" s="21">
        <v>0</v>
      </c>
      <c r="Y3239" s="21">
        <v>0</v>
      </c>
      <c r="Z3239" s="21">
        <v>0</v>
      </c>
      <c r="AA3239" s="21">
        <v>0</v>
      </c>
      <c r="AB3239" s="21">
        <v>0</v>
      </c>
      <c r="AC3239" s="21">
        <v>0</v>
      </c>
      <c r="AD3239" s="21">
        <v>0</v>
      </c>
      <c r="AE3239" s="21">
        <v>0</v>
      </c>
      <c r="AF3239" s="21">
        <v>0</v>
      </c>
      <c r="AG3239" s="21">
        <v>0</v>
      </c>
      <c r="AH3239" s="21">
        <v>0</v>
      </c>
      <c r="AI3239" s="21">
        <v>0</v>
      </c>
      <c r="AJ3239" s="21">
        <v>0</v>
      </c>
    </row>
    <row r="3240" spans="1:36" s="21" customFormat="1" x14ac:dyDescent="0.25">
      <c r="A3240" s="21" t="s">
        <v>2212</v>
      </c>
      <c r="B3240" s="21" t="s">
        <v>2212</v>
      </c>
      <c r="D3240" s="21">
        <v>232.18</v>
      </c>
      <c r="E3240" s="21">
        <v>246.905</v>
      </c>
      <c r="F3240" s="21">
        <v>233.10300000000001</v>
      </c>
      <c r="G3240" s="21">
        <v>247.18600000000001</v>
      </c>
      <c r="H3240" s="21">
        <v>254.06899999999999</v>
      </c>
      <c r="I3240" s="21">
        <v>260.108</v>
      </c>
      <c r="J3240" s="21">
        <v>265.37900000000002</v>
      </c>
      <c r="K3240" s="21">
        <v>268.91699999999997</v>
      </c>
      <c r="L3240" s="21">
        <v>272.13099999999997</v>
      </c>
      <c r="M3240" s="21">
        <v>274.52800000000002</v>
      </c>
      <c r="N3240" s="21">
        <v>276.31799999999998</v>
      </c>
      <c r="O3240" s="21">
        <v>279.02600000000001</v>
      </c>
      <c r="P3240" s="21">
        <v>281.697</v>
      </c>
      <c r="Q3240" s="21">
        <v>284.154</v>
      </c>
      <c r="R3240" s="21">
        <v>287.07499999999999</v>
      </c>
      <c r="S3240" s="21">
        <v>289.25299999999999</v>
      </c>
      <c r="T3240" s="21">
        <v>291.57400000000001</v>
      </c>
      <c r="U3240" s="21">
        <v>294.56099999999998</v>
      </c>
      <c r="V3240" s="21">
        <v>297.39600000000002</v>
      </c>
      <c r="W3240" s="21">
        <v>300.50700000000001</v>
      </c>
      <c r="X3240" s="21">
        <v>303.44400000000002</v>
      </c>
      <c r="Y3240" s="21">
        <v>306.27100000000002</v>
      </c>
      <c r="Z3240" s="21">
        <v>309.23099999999999</v>
      </c>
      <c r="AA3240" s="21">
        <v>312.73700000000002</v>
      </c>
      <c r="AB3240" s="21">
        <v>316.791</v>
      </c>
      <c r="AC3240" s="21">
        <v>321.404</v>
      </c>
      <c r="AD3240" s="21">
        <v>325.63</v>
      </c>
      <c r="AE3240" s="21">
        <v>329.48099999999999</v>
      </c>
      <c r="AF3240" s="21">
        <v>333.596</v>
      </c>
      <c r="AG3240" s="21">
        <v>337.32400000000001</v>
      </c>
      <c r="AH3240" s="21">
        <v>340.58</v>
      </c>
      <c r="AI3240" s="21">
        <v>344.64100000000002</v>
      </c>
      <c r="AJ3240" s="21">
        <v>350.125</v>
      </c>
    </row>
    <row r="3241" spans="1:36" x14ac:dyDescent="0.25">
      <c r="A3241" s="17"/>
    </row>
    <row r="3242" spans="1:36" x14ac:dyDescent="0.25">
      <c r="A3242" s="17"/>
      <c r="B3242" s="226" t="s">
        <v>2213</v>
      </c>
    </row>
    <row r="3243" spans="1:36" x14ac:dyDescent="0.25">
      <c r="A3243" s="17"/>
      <c r="B3243" s="226" t="s">
        <v>240</v>
      </c>
      <c r="D3243" s="226">
        <v>0.68600000000000005</v>
      </c>
      <c r="E3243" s="226">
        <v>0.74199999999999999</v>
      </c>
      <c r="F3243" s="226">
        <v>0.71499999999999997</v>
      </c>
      <c r="G3243" s="226">
        <v>0.71499999999999997</v>
      </c>
      <c r="H3243" s="226">
        <v>0.72099999999999997</v>
      </c>
      <c r="I3243" s="226">
        <v>0.72299999999999998</v>
      </c>
      <c r="J3243" s="226">
        <v>0.72199999999999998</v>
      </c>
      <c r="K3243" s="226">
        <v>0.71899999999999997</v>
      </c>
      <c r="L3243" s="226">
        <v>0.71599999999999997</v>
      </c>
      <c r="M3243" s="226">
        <v>0.71099999999999997</v>
      </c>
      <c r="N3243" s="226">
        <v>0.70599999999999996</v>
      </c>
      <c r="O3243" s="226">
        <v>0.7</v>
      </c>
      <c r="P3243" s="226">
        <v>0.69499999999999995</v>
      </c>
      <c r="Q3243" s="226">
        <v>0.69</v>
      </c>
      <c r="R3243" s="226">
        <v>0.68500000000000005</v>
      </c>
      <c r="S3243" s="226">
        <v>0.68100000000000005</v>
      </c>
      <c r="T3243" s="226">
        <v>0.67600000000000005</v>
      </c>
      <c r="U3243" s="226">
        <v>0.67100000000000004</v>
      </c>
      <c r="V3243" s="226">
        <v>0.66600000000000004</v>
      </c>
      <c r="W3243" s="226">
        <v>0.66</v>
      </c>
      <c r="X3243" s="226">
        <v>0.65500000000000003</v>
      </c>
      <c r="Y3243" s="226">
        <v>0.64900000000000002</v>
      </c>
      <c r="Z3243" s="226">
        <v>0.64400000000000002</v>
      </c>
      <c r="AA3243" s="226">
        <v>0.63900000000000001</v>
      </c>
      <c r="AB3243" s="226">
        <v>0.63400000000000001</v>
      </c>
      <c r="AC3243" s="226">
        <v>0.629</v>
      </c>
      <c r="AD3243" s="226">
        <v>0.625</v>
      </c>
      <c r="AE3243" s="226">
        <v>0.62</v>
      </c>
      <c r="AF3243" s="226">
        <v>0.61499999999999999</v>
      </c>
      <c r="AG3243" s="226">
        <v>0.61099999999999999</v>
      </c>
      <c r="AH3243" s="226">
        <v>0.60599999999999998</v>
      </c>
      <c r="AI3243" s="226">
        <v>0.60199999999999998</v>
      </c>
      <c r="AJ3243" s="226">
        <v>0.59699999999999998</v>
      </c>
    </row>
    <row r="3244" spans="1:36" x14ac:dyDescent="0.25">
      <c r="A3244" s="17"/>
      <c r="B3244" s="226" t="s">
        <v>2204</v>
      </c>
      <c r="D3244" s="226">
        <v>0.224</v>
      </c>
      <c r="E3244" s="226">
        <v>0.23200000000000001</v>
      </c>
      <c r="F3244" s="226">
        <v>0.23699999999999999</v>
      </c>
      <c r="G3244" s="226">
        <v>0.20699999999999999</v>
      </c>
      <c r="H3244" s="226">
        <v>0.21</v>
      </c>
      <c r="I3244" s="226">
        <v>0.21299999999999999</v>
      </c>
      <c r="J3244" s="226">
        <v>0.215</v>
      </c>
      <c r="K3244" s="226">
        <v>0.215</v>
      </c>
      <c r="L3244" s="226">
        <v>0.21299999999999999</v>
      </c>
      <c r="M3244" s="226">
        <v>0.21099999999999999</v>
      </c>
      <c r="N3244" s="226">
        <v>0.20699999999999999</v>
      </c>
      <c r="O3244" s="226">
        <v>0.20399999999999999</v>
      </c>
      <c r="P3244" s="226">
        <v>0.20200000000000001</v>
      </c>
      <c r="Q3244" s="226">
        <v>0.19900000000000001</v>
      </c>
      <c r="R3244" s="226">
        <v>0.19700000000000001</v>
      </c>
      <c r="S3244" s="226">
        <v>0.19500000000000001</v>
      </c>
      <c r="T3244" s="226">
        <v>0.19400000000000001</v>
      </c>
      <c r="U3244" s="226">
        <v>0.193</v>
      </c>
      <c r="V3244" s="226">
        <v>0.191</v>
      </c>
      <c r="W3244" s="226">
        <v>0.19</v>
      </c>
      <c r="X3244" s="226">
        <v>0.188</v>
      </c>
      <c r="Y3244" s="226">
        <v>0.186</v>
      </c>
      <c r="Z3244" s="226">
        <v>0.185</v>
      </c>
      <c r="AA3244" s="226">
        <v>0.184</v>
      </c>
      <c r="AB3244" s="226">
        <v>0.182</v>
      </c>
      <c r="AC3244" s="226">
        <v>0.18099999999999999</v>
      </c>
      <c r="AD3244" s="226">
        <v>0.18</v>
      </c>
      <c r="AE3244" s="226">
        <v>0.17899999999999999</v>
      </c>
      <c r="AF3244" s="226">
        <v>0.17799999999999999</v>
      </c>
      <c r="AG3244" s="226">
        <v>0.17699999999999999</v>
      </c>
      <c r="AH3244" s="226">
        <v>0.17599999999999999</v>
      </c>
      <c r="AI3244" s="226">
        <v>0.17399999999999999</v>
      </c>
      <c r="AJ3244" s="226">
        <v>0.17299999999999999</v>
      </c>
    </row>
    <row r="3245" spans="1:36" x14ac:dyDescent="0.25">
      <c r="A3245" s="17"/>
      <c r="B3245" s="226" t="s">
        <v>2205</v>
      </c>
      <c r="D3245" s="226">
        <v>0.14699999999999999</v>
      </c>
      <c r="E3245" s="226">
        <v>0.14599999999999999</v>
      </c>
      <c r="F3245" s="226">
        <v>0.14599999999999999</v>
      </c>
      <c r="G3245" s="226">
        <v>0.14399999999999999</v>
      </c>
      <c r="H3245" s="226">
        <v>0.14499999999999999</v>
      </c>
      <c r="I3245" s="226">
        <v>0.14499999999999999</v>
      </c>
      <c r="J3245" s="226">
        <v>0.14499999999999999</v>
      </c>
      <c r="K3245" s="226">
        <v>0.14499999999999999</v>
      </c>
      <c r="L3245" s="226">
        <v>0.14499999999999999</v>
      </c>
      <c r="M3245" s="226">
        <v>0.14499999999999999</v>
      </c>
      <c r="N3245" s="226">
        <v>0.14499999999999999</v>
      </c>
      <c r="O3245" s="226">
        <v>0.14499999999999999</v>
      </c>
      <c r="P3245" s="226">
        <v>0.14399999999999999</v>
      </c>
      <c r="Q3245" s="226">
        <v>0.14399999999999999</v>
      </c>
      <c r="R3245" s="226">
        <v>0.14399999999999999</v>
      </c>
      <c r="S3245" s="226">
        <v>0.14399999999999999</v>
      </c>
      <c r="T3245" s="226">
        <v>0.14399999999999999</v>
      </c>
      <c r="U3245" s="226">
        <v>0.14399999999999999</v>
      </c>
      <c r="V3245" s="226">
        <v>0.14399999999999999</v>
      </c>
      <c r="W3245" s="226">
        <v>0.14399999999999999</v>
      </c>
      <c r="X3245" s="226">
        <v>0.14399999999999999</v>
      </c>
      <c r="Y3245" s="226">
        <v>0.14399999999999999</v>
      </c>
      <c r="Z3245" s="226">
        <v>0.14399999999999999</v>
      </c>
      <c r="AA3245" s="226">
        <v>0.14399999999999999</v>
      </c>
      <c r="AB3245" s="226">
        <v>0.14399999999999999</v>
      </c>
      <c r="AC3245" s="226">
        <v>0.14399999999999999</v>
      </c>
      <c r="AD3245" s="226">
        <v>0.14399999999999999</v>
      </c>
      <c r="AE3245" s="226">
        <v>0.14399999999999999</v>
      </c>
      <c r="AF3245" s="226">
        <v>0.14399999999999999</v>
      </c>
      <c r="AG3245" s="226">
        <v>0.14399999999999999</v>
      </c>
      <c r="AH3245" s="226">
        <v>0.14399999999999999</v>
      </c>
      <c r="AI3245" s="226">
        <v>0.14399999999999999</v>
      </c>
      <c r="AJ3245" s="226">
        <v>0.14399999999999999</v>
      </c>
    </row>
    <row r="3246" spans="1:36" x14ac:dyDescent="0.25">
      <c r="A3246" s="17"/>
      <c r="B3246" s="226" t="s">
        <v>2228</v>
      </c>
      <c r="D3246" s="226">
        <v>0</v>
      </c>
      <c r="E3246" s="226">
        <v>0</v>
      </c>
      <c r="F3246" s="226">
        <v>0</v>
      </c>
      <c r="G3246" s="226">
        <v>0</v>
      </c>
      <c r="H3246" s="226">
        <v>0</v>
      </c>
      <c r="I3246" s="226">
        <v>0</v>
      </c>
      <c r="J3246" s="226">
        <v>0</v>
      </c>
      <c r="K3246" s="226">
        <v>0</v>
      </c>
      <c r="L3246" s="226">
        <v>0</v>
      </c>
      <c r="M3246" s="226">
        <v>0</v>
      </c>
      <c r="N3246" s="226">
        <v>0</v>
      </c>
      <c r="O3246" s="226">
        <v>0</v>
      </c>
      <c r="P3246" s="226">
        <v>0</v>
      </c>
      <c r="Q3246" s="226">
        <v>0</v>
      </c>
      <c r="R3246" s="226">
        <v>0</v>
      </c>
      <c r="S3246" s="226">
        <v>0</v>
      </c>
      <c r="T3246" s="226">
        <v>0</v>
      </c>
      <c r="U3246" s="226">
        <v>0</v>
      </c>
      <c r="V3246" s="226">
        <v>0</v>
      </c>
      <c r="W3246" s="226">
        <v>0</v>
      </c>
      <c r="X3246" s="226">
        <v>0</v>
      </c>
      <c r="Y3246" s="226">
        <v>0</v>
      </c>
      <c r="Z3246" s="226">
        <v>0</v>
      </c>
      <c r="AA3246" s="226">
        <v>0</v>
      </c>
      <c r="AB3246" s="226">
        <v>0</v>
      </c>
      <c r="AC3246" s="226">
        <v>0</v>
      </c>
      <c r="AD3246" s="226">
        <v>0</v>
      </c>
      <c r="AE3246" s="226">
        <v>0</v>
      </c>
      <c r="AF3246" s="226">
        <v>0</v>
      </c>
      <c r="AG3246" s="226">
        <v>0</v>
      </c>
      <c r="AH3246" s="226">
        <v>0</v>
      </c>
      <c r="AI3246" s="226">
        <v>0</v>
      </c>
      <c r="AJ3246" s="226">
        <v>0</v>
      </c>
    </row>
    <row r="3247" spans="1:36" x14ac:dyDescent="0.25">
      <c r="A3247" s="17"/>
      <c r="B3247" s="226" t="s">
        <v>307</v>
      </c>
      <c r="D3247" s="226">
        <v>0</v>
      </c>
      <c r="E3247" s="226">
        <v>0</v>
      </c>
      <c r="F3247" s="226">
        <v>0</v>
      </c>
      <c r="G3247" s="226">
        <v>0</v>
      </c>
      <c r="H3247" s="226">
        <v>0</v>
      </c>
      <c r="I3247" s="226">
        <v>0</v>
      </c>
      <c r="J3247" s="226">
        <v>0</v>
      </c>
      <c r="K3247" s="226">
        <v>0</v>
      </c>
      <c r="L3247" s="226">
        <v>0</v>
      </c>
      <c r="M3247" s="226">
        <v>0</v>
      </c>
      <c r="N3247" s="226">
        <v>0</v>
      </c>
      <c r="O3247" s="226">
        <v>0</v>
      </c>
      <c r="P3247" s="226">
        <v>0</v>
      </c>
      <c r="Q3247" s="226">
        <v>0</v>
      </c>
      <c r="R3247" s="226">
        <v>0</v>
      </c>
      <c r="S3247" s="226">
        <v>0</v>
      </c>
      <c r="T3247" s="226">
        <v>0</v>
      </c>
      <c r="U3247" s="226">
        <v>0</v>
      </c>
      <c r="V3247" s="226">
        <v>0</v>
      </c>
      <c r="W3247" s="226">
        <v>0</v>
      </c>
      <c r="X3247" s="226">
        <v>0</v>
      </c>
      <c r="Y3247" s="226">
        <v>0</v>
      </c>
      <c r="Z3247" s="226">
        <v>0</v>
      </c>
      <c r="AA3247" s="226">
        <v>0</v>
      </c>
      <c r="AB3247" s="226">
        <v>0</v>
      </c>
      <c r="AC3247" s="226">
        <v>0</v>
      </c>
      <c r="AD3247" s="226">
        <v>0</v>
      </c>
      <c r="AE3247" s="226">
        <v>0</v>
      </c>
      <c r="AF3247" s="226">
        <v>0</v>
      </c>
      <c r="AG3247" s="226">
        <v>0</v>
      </c>
      <c r="AH3247" s="226">
        <v>0</v>
      </c>
      <c r="AI3247" s="226">
        <v>0</v>
      </c>
      <c r="AJ3247" s="226">
        <v>0</v>
      </c>
    </row>
    <row r="3248" spans="1:36" x14ac:dyDescent="0.25">
      <c r="A3248" s="17"/>
      <c r="B3248" s="226" t="s">
        <v>2207</v>
      </c>
      <c r="D3248" s="226">
        <v>0</v>
      </c>
      <c r="E3248" s="226">
        <v>0</v>
      </c>
      <c r="F3248" s="226">
        <v>0</v>
      </c>
      <c r="G3248" s="226">
        <v>0</v>
      </c>
      <c r="H3248" s="226">
        <v>0</v>
      </c>
      <c r="I3248" s="226">
        <v>0</v>
      </c>
      <c r="J3248" s="226">
        <v>0</v>
      </c>
      <c r="K3248" s="226">
        <v>0</v>
      </c>
      <c r="L3248" s="226">
        <v>0</v>
      </c>
      <c r="M3248" s="226">
        <v>0</v>
      </c>
      <c r="N3248" s="226">
        <v>0</v>
      </c>
      <c r="O3248" s="226">
        <v>0</v>
      </c>
      <c r="P3248" s="226">
        <v>0</v>
      </c>
      <c r="Q3248" s="226">
        <v>0</v>
      </c>
      <c r="R3248" s="226">
        <v>0</v>
      </c>
      <c r="S3248" s="226">
        <v>0</v>
      </c>
      <c r="T3248" s="226">
        <v>0</v>
      </c>
      <c r="U3248" s="226">
        <v>0</v>
      </c>
      <c r="V3248" s="226">
        <v>0</v>
      </c>
      <c r="W3248" s="226">
        <v>0</v>
      </c>
      <c r="X3248" s="226">
        <v>0</v>
      </c>
      <c r="Y3248" s="226">
        <v>0</v>
      </c>
      <c r="Z3248" s="226">
        <v>0</v>
      </c>
      <c r="AA3248" s="226">
        <v>0</v>
      </c>
      <c r="AB3248" s="226">
        <v>0</v>
      </c>
      <c r="AC3248" s="226">
        <v>0</v>
      </c>
      <c r="AD3248" s="226">
        <v>0</v>
      </c>
      <c r="AE3248" s="226">
        <v>0</v>
      </c>
      <c r="AF3248" s="226">
        <v>0</v>
      </c>
      <c r="AG3248" s="226">
        <v>0</v>
      </c>
      <c r="AH3248" s="226">
        <v>0</v>
      </c>
      <c r="AI3248" s="226">
        <v>0</v>
      </c>
      <c r="AJ3248" s="226">
        <v>0</v>
      </c>
    </row>
    <row r="3249" spans="1:36" x14ac:dyDescent="0.25">
      <c r="A3249" s="17"/>
      <c r="B3249" s="226" t="s">
        <v>2208</v>
      </c>
      <c r="D3249" s="226">
        <v>4.0000000000000001E-3</v>
      </c>
      <c r="E3249" s="226">
        <v>5.0000000000000001E-3</v>
      </c>
      <c r="F3249" s="226">
        <v>5.0000000000000001E-3</v>
      </c>
      <c r="G3249" s="226">
        <v>4.0000000000000001E-3</v>
      </c>
      <c r="H3249" s="226">
        <v>3.0000000000000001E-3</v>
      </c>
      <c r="I3249" s="226">
        <v>8.9999999999999993E-3</v>
      </c>
      <c r="J3249" s="226">
        <v>8.9999999999999993E-3</v>
      </c>
      <c r="K3249" s="226">
        <v>8.9999999999999993E-3</v>
      </c>
      <c r="L3249" s="226">
        <v>8.9999999999999993E-3</v>
      </c>
      <c r="M3249" s="226">
        <v>8.9999999999999993E-3</v>
      </c>
      <c r="N3249" s="226">
        <v>8.0000000000000002E-3</v>
      </c>
      <c r="O3249" s="226">
        <v>8.0000000000000002E-3</v>
      </c>
      <c r="P3249" s="226">
        <v>8.0000000000000002E-3</v>
      </c>
      <c r="Q3249" s="226">
        <v>7.0000000000000001E-3</v>
      </c>
      <c r="R3249" s="226">
        <v>7.0000000000000001E-3</v>
      </c>
      <c r="S3249" s="226">
        <v>7.0000000000000001E-3</v>
      </c>
      <c r="T3249" s="226">
        <v>7.0000000000000001E-3</v>
      </c>
      <c r="U3249" s="226">
        <v>7.0000000000000001E-3</v>
      </c>
      <c r="V3249" s="226">
        <v>7.0000000000000001E-3</v>
      </c>
      <c r="W3249" s="226">
        <v>6.0000000000000001E-3</v>
      </c>
      <c r="X3249" s="226">
        <v>6.0000000000000001E-3</v>
      </c>
      <c r="Y3249" s="226">
        <v>6.0000000000000001E-3</v>
      </c>
      <c r="Z3249" s="226">
        <v>6.0000000000000001E-3</v>
      </c>
      <c r="AA3249" s="226">
        <v>6.0000000000000001E-3</v>
      </c>
      <c r="AB3249" s="226">
        <v>6.0000000000000001E-3</v>
      </c>
      <c r="AC3249" s="226">
        <v>5.0000000000000001E-3</v>
      </c>
      <c r="AD3249" s="226">
        <v>5.0000000000000001E-3</v>
      </c>
      <c r="AE3249" s="226">
        <v>5.0000000000000001E-3</v>
      </c>
      <c r="AF3249" s="226">
        <v>5.0000000000000001E-3</v>
      </c>
      <c r="AG3249" s="226">
        <v>5.0000000000000001E-3</v>
      </c>
      <c r="AH3249" s="226">
        <v>5.0000000000000001E-3</v>
      </c>
      <c r="AI3249" s="226">
        <v>5.0000000000000001E-3</v>
      </c>
      <c r="AJ3249" s="226">
        <v>5.0000000000000001E-3</v>
      </c>
    </row>
    <row r="3250" spans="1:36" x14ac:dyDescent="0.25">
      <c r="A3250" s="17"/>
      <c r="B3250" s="226" t="s">
        <v>2209</v>
      </c>
      <c r="D3250" s="226">
        <v>0</v>
      </c>
      <c r="E3250" s="226">
        <v>0</v>
      </c>
      <c r="F3250" s="226">
        <v>0</v>
      </c>
      <c r="G3250" s="226">
        <v>0</v>
      </c>
      <c r="H3250" s="226">
        <v>0</v>
      </c>
      <c r="I3250" s="226">
        <v>0</v>
      </c>
      <c r="J3250" s="226">
        <v>0</v>
      </c>
      <c r="K3250" s="226">
        <v>0</v>
      </c>
      <c r="L3250" s="226">
        <v>0</v>
      </c>
      <c r="M3250" s="226">
        <v>0</v>
      </c>
      <c r="N3250" s="226">
        <v>0</v>
      </c>
      <c r="O3250" s="226">
        <v>0</v>
      </c>
      <c r="P3250" s="226">
        <v>0</v>
      </c>
      <c r="Q3250" s="226">
        <v>0</v>
      </c>
      <c r="R3250" s="226">
        <v>0</v>
      </c>
      <c r="S3250" s="226">
        <v>0</v>
      </c>
      <c r="T3250" s="226">
        <v>0</v>
      </c>
      <c r="U3250" s="226">
        <v>0</v>
      </c>
      <c r="V3250" s="226">
        <v>0</v>
      </c>
      <c r="W3250" s="226">
        <v>0</v>
      </c>
      <c r="X3250" s="226">
        <v>0</v>
      </c>
      <c r="Y3250" s="226">
        <v>0</v>
      </c>
      <c r="Z3250" s="226">
        <v>0</v>
      </c>
      <c r="AA3250" s="226">
        <v>0</v>
      </c>
      <c r="AB3250" s="226">
        <v>0</v>
      </c>
      <c r="AC3250" s="226">
        <v>0</v>
      </c>
      <c r="AD3250" s="226">
        <v>0</v>
      </c>
      <c r="AE3250" s="226">
        <v>0</v>
      </c>
      <c r="AF3250" s="226">
        <v>0</v>
      </c>
      <c r="AG3250" s="226">
        <v>0</v>
      </c>
      <c r="AH3250" s="226">
        <v>0</v>
      </c>
      <c r="AI3250" s="226">
        <v>0</v>
      </c>
      <c r="AJ3250" s="226">
        <v>0</v>
      </c>
    </row>
    <row r="3251" spans="1:36" x14ac:dyDescent="0.25">
      <c r="A3251" s="17"/>
      <c r="B3251" s="226" t="s">
        <v>2210</v>
      </c>
      <c r="D3251" s="226">
        <v>0</v>
      </c>
      <c r="E3251" s="226">
        <v>0</v>
      </c>
      <c r="F3251" s="226">
        <v>0</v>
      </c>
      <c r="G3251" s="226">
        <v>0</v>
      </c>
      <c r="H3251" s="226">
        <v>0</v>
      </c>
      <c r="I3251" s="226">
        <v>0</v>
      </c>
      <c r="J3251" s="226">
        <v>0</v>
      </c>
      <c r="K3251" s="226">
        <v>0</v>
      </c>
      <c r="L3251" s="226">
        <v>0</v>
      </c>
      <c r="M3251" s="226">
        <v>0</v>
      </c>
      <c r="N3251" s="226">
        <v>0</v>
      </c>
      <c r="O3251" s="226">
        <v>0</v>
      </c>
      <c r="P3251" s="226">
        <v>0</v>
      </c>
      <c r="Q3251" s="226">
        <v>0</v>
      </c>
      <c r="R3251" s="226">
        <v>0</v>
      </c>
      <c r="S3251" s="226">
        <v>0</v>
      </c>
      <c r="T3251" s="226">
        <v>0</v>
      </c>
      <c r="U3251" s="226">
        <v>0</v>
      </c>
      <c r="V3251" s="226">
        <v>0</v>
      </c>
      <c r="W3251" s="226">
        <v>0</v>
      </c>
      <c r="X3251" s="226">
        <v>0</v>
      </c>
      <c r="Y3251" s="226">
        <v>0</v>
      </c>
      <c r="Z3251" s="226">
        <v>0</v>
      </c>
      <c r="AA3251" s="226">
        <v>0</v>
      </c>
      <c r="AB3251" s="226">
        <v>0</v>
      </c>
      <c r="AC3251" s="226">
        <v>0</v>
      </c>
      <c r="AD3251" s="226">
        <v>0</v>
      </c>
      <c r="AE3251" s="226">
        <v>0</v>
      </c>
      <c r="AF3251" s="226">
        <v>0</v>
      </c>
      <c r="AG3251" s="226">
        <v>0</v>
      </c>
      <c r="AH3251" s="226">
        <v>0</v>
      </c>
      <c r="AI3251" s="226">
        <v>0</v>
      </c>
      <c r="AJ3251" s="226">
        <v>0</v>
      </c>
    </row>
    <row r="3252" spans="1:36" x14ac:dyDescent="0.25">
      <c r="A3252" s="17"/>
    </row>
    <row r="3253" spans="1:36" x14ac:dyDescent="0.25">
      <c r="A3253" s="17"/>
      <c r="B3253" s="226" t="s">
        <v>2273</v>
      </c>
    </row>
    <row r="3254" spans="1:36" x14ac:dyDescent="0.25">
      <c r="A3254" s="17"/>
    </row>
    <row r="3255" spans="1:36" x14ac:dyDescent="0.25">
      <c r="A3255" s="17"/>
      <c r="B3255" s="226" t="s">
        <v>2274</v>
      </c>
    </row>
    <row r="3256" spans="1:36" x14ac:dyDescent="0.25">
      <c r="A3256" s="17"/>
      <c r="B3256" s="226" t="s">
        <v>2275</v>
      </c>
      <c r="D3256" s="226">
        <v>13.935</v>
      </c>
      <c r="E3256" s="226">
        <v>15.446</v>
      </c>
      <c r="F3256" s="226">
        <v>14.465999999999999</v>
      </c>
      <c r="G3256" s="226">
        <v>14.916</v>
      </c>
      <c r="H3256" s="226">
        <v>15.355</v>
      </c>
      <c r="I3256" s="226">
        <v>15.795</v>
      </c>
      <c r="J3256" s="226">
        <v>16.161999999999999</v>
      </c>
      <c r="K3256" s="226">
        <v>16.268000000000001</v>
      </c>
      <c r="L3256" s="226">
        <v>16.356999999999999</v>
      </c>
      <c r="M3256" s="226">
        <v>16.344999999999999</v>
      </c>
      <c r="N3256" s="226">
        <v>16.242999999999999</v>
      </c>
      <c r="O3256" s="226">
        <v>16.18</v>
      </c>
      <c r="P3256" s="226">
        <v>16.117999999999999</v>
      </c>
      <c r="Q3256" s="226">
        <v>16.111999999999998</v>
      </c>
      <c r="R3256" s="226">
        <v>16.11</v>
      </c>
      <c r="S3256" s="226">
        <v>16.068999999999999</v>
      </c>
      <c r="T3256" s="226">
        <v>16.015999999999998</v>
      </c>
      <c r="U3256" s="226">
        <v>16.026</v>
      </c>
      <c r="V3256" s="226">
        <v>15.944000000000001</v>
      </c>
      <c r="W3256" s="226">
        <v>15.885999999999999</v>
      </c>
      <c r="X3256" s="226">
        <v>15.816000000000001</v>
      </c>
      <c r="Y3256" s="226">
        <v>15.714</v>
      </c>
      <c r="Z3256" s="226">
        <v>15.638999999999999</v>
      </c>
      <c r="AA3256" s="226">
        <v>15.587999999999999</v>
      </c>
      <c r="AB3256" s="226">
        <v>15.565</v>
      </c>
      <c r="AC3256" s="226">
        <v>15.561999999999999</v>
      </c>
      <c r="AD3256" s="226">
        <v>15.557</v>
      </c>
      <c r="AE3256" s="226">
        <v>15.510999999999999</v>
      </c>
      <c r="AF3256" s="226">
        <v>15.467000000000001</v>
      </c>
      <c r="AG3256" s="226">
        <v>15.398</v>
      </c>
      <c r="AH3256" s="226">
        <v>15.298</v>
      </c>
      <c r="AI3256" s="226">
        <v>15.244999999999999</v>
      </c>
      <c r="AJ3256" s="226">
        <v>15.24</v>
      </c>
    </row>
    <row r="3257" spans="1:36" x14ac:dyDescent="0.25">
      <c r="A3257" s="17"/>
      <c r="B3257" s="226" t="s">
        <v>2276</v>
      </c>
      <c r="D3257" s="226">
        <v>18.221</v>
      </c>
      <c r="E3257" s="226">
        <v>20.196999999999999</v>
      </c>
      <c r="F3257" s="226">
        <v>18.916</v>
      </c>
      <c r="G3257" s="226">
        <v>19.504999999999999</v>
      </c>
      <c r="H3257" s="226">
        <v>20.077999999999999</v>
      </c>
      <c r="I3257" s="226">
        <v>20.652999999999999</v>
      </c>
      <c r="J3257" s="226">
        <v>21.132999999999999</v>
      </c>
      <c r="K3257" s="226">
        <v>21.271999999999998</v>
      </c>
      <c r="L3257" s="226">
        <v>21.388000000000002</v>
      </c>
      <c r="M3257" s="226">
        <v>21.373000000000001</v>
      </c>
      <c r="N3257" s="226">
        <v>21.239000000000001</v>
      </c>
      <c r="O3257" s="226">
        <v>21.155999999999999</v>
      </c>
      <c r="P3257" s="226">
        <v>21.076000000000001</v>
      </c>
      <c r="Q3257" s="226">
        <v>21.068999999999999</v>
      </c>
      <c r="R3257" s="226">
        <v>21.065000000000001</v>
      </c>
      <c r="S3257" s="226">
        <v>21.012</v>
      </c>
      <c r="T3257" s="226">
        <v>20.942</v>
      </c>
      <c r="U3257" s="226">
        <v>20.956</v>
      </c>
      <c r="V3257" s="226">
        <v>20.847999999999999</v>
      </c>
      <c r="W3257" s="226">
        <v>20.773</v>
      </c>
      <c r="X3257" s="226">
        <v>20.681000000000001</v>
      </c>
      <c r="Y3257" s="226">
        <v>20.547999999999998</v>
      </c>
      <c r="Z3257" s="226">
        <v>20.449000000000002</v>
      </c>
      <c r="AA3257" s="226">
        <v>20.382999999999999</v>
      </c>
      <c r="AB3257" s="226">
        <v>20.352</v>
      </c>
      <c r="AC3257" s="226">
        <v>20.349</v>
      </c>
      <c r="AD3257" s="226">
        <v>20.341999999999999</v>
      </c>
      <c r="AE3257" s="226">
        <v>20.282</v>
      </c>
      <c r="AF3257" s="226">
        <v>20.225000000000001</v>
      </c>
      <c r="AG3257" s="226">
        <v>20.134</v>
      </c>
      <c r="AH3257" s="226">
        <v>20.003</v>
      </c>
      <c r="AI3257" s="226">
        <v>19.934000000000001</v>
      </c>
      <c r="AJ3257" s="226">
        <v>19.927</v>
      </c>
    </row>
    <row r="3258" spans="1:36" x14ac:dyDescent="0.25">
      <c r="A3258" s="17"/>
      <c r="B3258" s="226" t="s">
        <v>2277</v>
      </c>
      <c r="D3258" s="226">
        <v>21.03</v>
      </c>
      <c r="E3258" s="226">
        <v>23.029</v>
      </c>
      <c r="F3258" s="226">
        <v>23.140999999999998</v>
      </c>
      <c r="G3258" s="226">
        <v>18.949000000000002</v>
      </c>
      <c r="H3258" s="226">
        <v>19.731999999999999</v>
      </c>
      <c r="I3258" s="226">
        <v>20.547000000000001</v>
      </c>
      <c r="J3258" s="226">
        <v>21.425000000000001</v>
      </c>
      <c r="K3258" s="226">
        <v>21.838999999999999</v>
      </c>
      <c r="L3258" s="226">
        <v>21.855</v>
      </c>
      <c r="M3258" s="226">
        <v>21.58</v>
      </c>
      <c r="N3258" s="226">
        <v>21.087</v>
      </c>
      <c r="O3258" s="226">
        <v>20.728999999999999</v>
      </c>
      <c r="P3258" s="226">
        <v>20.459</v>
      </c>
      <c r="Q3258" s="226">
        <v>19.956</v>
      </c>
      <c r="R3258" s="226">
        <v>19.876000000000001</v>
      </c>
      <c r="S3258" s="226">
        <v>19.646000000000001</v>
      </c>
      <c r="T3258" s="226">
        <v>19.57</v>
      </c>
      <c r="U3258" s="226">
        <v>19.553000000000001</v>
      </c>
      <c r="V3258" s="226">
        <v>19.446999999999999</v>
      </c>
      <c r="W3258" s="226">
        <v>19.283000000000001</v>
      </c>
      <c r="X3258" s="226">
        <v>19.122</v>
      </c>
      <c r="Y3258" s="226">
        <v>18.972999999999999</v>
      </c>
      <c r="Z3258" s="226">
        <v>18.811</v>
      </c>
      <c r="AA3258" s="226">
        <v>18.713000000000001</v>
      </c>
      <c r="AB3258" s="226">
        <v>18.710999999999999</v>
      </c>
      <c r="AC3258" s="226">
        <v>18.667999999999999</v>
      </c>
      <c r="AD3258" s="226">
        <v>18.632000000000001</v>
      </c>
      <c r="AE3258" s="226">
        <v>18.597000000000001</v>
      </c>
      <c r="AF3258" s="226">
        <v>18.562000000000001</v>
      </c>
      <c r="AG3258" s="226">
        <v>18.445</v>
      </c>
      <c r="AH3258" s="226">
        <v>18.32</v>
      </c>
      <c r="AI3258" s="226">
        <v>18.251999999999999</v>
      </c>
      <c r="AJ3258" s="226">
        <v>18.177</v>
      </c>
    </row>
    <row r="3259" spans="1:36" x14ac:dyDescent="0.25">
      <c r="A3259" s="17"/>
      <c r="B3259" s="226" t="s">
        <v>2278</v>
      </c>
      <c r="D3259" s="226">
        <v>1.2649999999999999</v>
      </c>
      <c r="E3259" s="226">
        <v>1.276</v>
      </c>
      <c r="F3259" s="226">
        <v>1.24</v>
      </c>
      <c r="G3259" s="226">
        <v>1.294</v>
      </c>
      <c r="H3259" s="226">
        <v>1.3120000000000001</v>
      </c>
      <c r="I3259" s="226">
        <v>1.32</v>
      </c>
      <c r="J3259" s="226">
        <v>1.3260000000000001</v>
      </c>
      <c r="K3259" s="226">
        <v>1.323</v>
      </c>
      <c r="L3259" s="226">
        <v>1.32</v>
      </c>
      <c r="M3259" s="226">
        <v>1.3169999999999999</v>
      </c>
      <c r="N3259" s="226">
        <v>1.3109999999999999</v>
      </c>
      <c r="O3259" s="226">
        <v>1.306</v>
      </c>
      <c r="P3259" s="226">
        <v>1.3009999999999999</v>
      </c>
      <c r="Q3259" s="226">
        <v>1.3</v>
      </c>
      <c r="R3259" s="226">
        <v>1.3</v>
      </c>
      <c r="S3259" s="226">
        <v>1.298</v>
      </c>
      <c r="T3259" s="226">
        <v>1.294</v>
      </c>
      <c r="U3259" s="226">
        <v>1.29</v>
      </c>
      <c r="V3259" s="226">
        <v>1.2809999999999999</v>
      </c>
      <c r="W3259" s="226">
        <v>1.272</v>
      </c>
      <c r="X3259" s="226">
        <v>1.2629999999999999</v>
      </c>
      <c r="Y3259" s="226">
        <v>1.254</v>
      </c>
      <c r="Z3259" s="226">
        <v>1.2470000000000001</v>
      </c>
      <c r="AA3259" s="226">
        <v>1.2410000000000001</v>
      </c>
      <c r="AB3259" s="226">
        <v>1.236</v>
      </c>
      <c r="AC3259" s="226">
        <v>1.2330000000000001</v>
      </c>
      <c r="AD3259" s="226">
        <v>1.228</v>
      </c>
      <c r="AE3259" s="226">
        <v>1.222</v>
      </c>
      <c r="AF3259" s="226">
        <v>1.2170000000000001</v>
      </c>
      <c r="AG3259" s="226">
        <v>1.21</v>
      </c>
      <c r="AH3259" s="226">
        <v>1.202</v>
      </c>
      <c r="AI3259" s="226">
        <v>1.196</v>
      </c>
      <c r="AJ3259" s="226">
        <v>1.1930000000000001</v>
      </c>
    </row>
    <row r="3260" spans="1:36" x14ac:dyDescent="0.25">
      <c r="A3260" s="17"/>
      <c r="B3260" s="226" t="s">
        <v>2279</v>
      </c>
      <c r="D3260" s="226">
        <v>5.359</v>
      </c>
      <c r="E3260" s="226">
        <v>5.94</v>
      </c>
      <c r="F3260" s="226">
        <v>5.5629999999999997</v>
      </c>
      <c r="G3260" s="226">
        <v>5.7359999999999998</v>
      </c>
      <c r="H3260" s="226">
        <v>5.9050000000000002</v>
      </c>
      <c r="I3260" s="226">
        <v>6.0739999999999998</v>
      </c>
      <c r="J3260" s="226">
        <v>6.2149999999999999</v>
      </c>
      <c r="K3260" s="226">
        <v>6.2560000000000002</v>
      </c>
      <c r="L3260" s="226">
        <v>6.29</v>
      </c>
      <c r="M3260" s="226">
        <v>6.2859999999999996</v>
      </c>
      <c r="N3260" s="226">
        <v>6.2460000000000004</v>
      </c>
      <c r="O3260" s="226">
        <v>6.2220000000000004</v>
      </c>
      <c r="P3260" s="226">
        <v>6.1980000000000004</v>
      </c>
      <c r="Q3260" s="226">
        <v>6.1959999999999997</v>
      </c>
      <c r="R3260" s="226">
        <v>6.1950000000000003</v>
      </c>
      <c r="S3260" s="226">
        <v>6.1790000000000003</v>
      </c>
      <c r="T3260" s="226">
        <v>6.1589999999999998</v>
      </c>
      <c r="U3260" s="226">
        <v>6.1630000000000003</v>
      </c>
      <c r="V3260" s="226">
        <v>6.1310000000000002</v>
      </c>
      <c r="W3260" s="226">
        <v>6.109</v>
      </c>
      <c r="X3260" s="226">
        <v>6.0819999999999999</v>
      </c>
      <c r="Y3260" s="226">
        <v>6.0430000000000001</v>
      </c>
      <c r="Z3260" s="226">
        <v>6.0140000000000002</v>
      </c>
      <c r="AA3260" s="226">
        <v>5.9939999999999998</v>
      </c>
      <c r="AB3260" s="226">
        <v>5.9850000000000003</v>
      </c>
      <c r="AC3260" s="226">
        <v>5.984</v>
      </c>
      <c r="AD3260" s="226">
        <v>5.9820000000000002</v>
      </c>
      <c r="AE3260" s="226">
        <v>5.9649999999999999</v>
      </c>
      <c r="AF3260" s="226">
        <v>5.9480000000000004</v>
      </c>
      <c r="AG3260" s="226">
        <v>5.9210000000000003</v>
      </c>
      <c r="AH3260" s="226">
        <v>5.883</v>
      </c>
      <c r="AI3260" s="226">
        <v>5.8620000000000001</v>
      </c>
      <c r="AJ3260" s="226">
        <v>5.86</v>
      </c>
    </row>
    <row r="3261" spans="1:36" x14ac:dyDescent="0.25">
      <c r="A3261" s="17"/>
      <c r="B3261" s="226" t="s">
        <v>2280</v>
      </c>
      <c r="D3261" s="226">
        <v>1.0009999999999999</v>
      </c>
      <c r="E3261" s="226">
        <v>1.097</v>
      </c>
      <c r="F3261" s="226">
        <v>1.1020000000000001</v>
      </c>
      <c r="G3261" s="226">
        <v>0.90200000000000002</v>
      </c>
      <c r="H3261" s="226">
        <v>0.94</v>
      </c>
      <c r="I3261" s="226">
        <v>0.97799999999999998</v>
      </c>
      <c r="J3261" s="226">
        <v>1.02</v>
      </c>
      <c r="K3261" s="226">
        <v>1.04</v>
      </c>
      <c r="L3261" s="226">
        <v>1.0409999999999999</v>
      </c>
      <c r="M3261" s="226">
        <v>1.028</v>
      </c>
      <c r="N3261" s="226">
        <v>1.004</v>
      </c>
      <c r="O3261" s="226">
        <v>0.98699999999999999</v>
      </c>
      <c r="P3261" s="226">
        <v>0.97399999999999998</v>
      </c>
      <c r="Q3261" s="226">
        <v>0.95</v>
      </c>
      <c r="R3261" s="226">
        <v>0.94599999999999995</v>
      </c>
      <c r="S3261" s="226">
        <v>0.93500000000000005</v>
      </c>
      <c r="T3261" s="226">
        <v>0.93200000000000005</v>
      </c>
      <c r="U3261" s="226">
        <v>0.93100000000000005</v>
      </c>
      <c r="V3261" s="226">
        <v>0.92600000000000005</v>
      </c>
      <c r="W3261" s="226">
        <v>0.91800000000000004</v>
      </c>
      <c r="X3261" s="226">
        <v>0.91100000000000003</v>
      </c>
      <c r="Y3261" s="226">
        <v>0.90300000000000002</v>
      </c>
      <c r="Z3261" s="226">
        <v>0.89600000000000002</v>
      </c>
      <c r="AA3261" s="226">
        <v>0.89100000000000001</v>
      </c>
      <c r="AB3261" s="226">
        <v>0.89100000000000001</v>
      </c>
      <c r="AC3261" s="226">
        <v>0.88900000000000001</v>
      </c>
      <c r="AD3261" s="226">
        <v>0.88700000000000001</v>
      </c>
      <c r="AE3261" s="226">
        <v>0.88600000000000001</v>
      </c>
      <c r="AF3261" s="226">
        <v>0.88400000000000001</v>
      </c>
      <c r="AG3261" s="226">
        <v>0.878</v>
      </c>
      <c r="AH3261" s="226">
        <v>0.872</v>
      </c>
      <c r="AI3261" s="226">
        <v>0.86899999999999999</v>
      </c>
      <c r="AJ3261" s="226">
        <v>0.86499999999999999</v>
      </c>
    </row>
    <row r="3262" spans="1:36" x14ac:dyDescent="0.25">
      <c r="A3262" s="17"/>
      <c r="B3262" s="226" t="s">
        <v>2281</v>
      </c>
      <c r="D3262" s="226">
        <v>0</v>
      </c>
      <c r="E3262" s="226">
        <v>0</v>
      </c>
      <c r="F3262" s="226">
        <v>0</v>
      </c>
      <c r="G3262" s="226">
        <v>0</v>
      </c>
      <c r="H3262" s="226">
        <v>0</v>
      </c>
      <c r="I3262" s="226">
        <v>0</v>
      </c>
      <c r="J3262" s="226">
        <v>0</v>
      </c>
      <c r="K3262" s="226">
        <v>0</v>
      </c>
      <c r="L3262" s="226">
        <v>0</v>
      </c>
      <c r="M3262" s="226">
        <v>0</v>
      </c>
      <c r="N3262" s="226">
        <v>0</v>
      </c>
      <c r="O3262" s="226">
        <v>0</v>
      </c>
      <c r="P3262" s="226">
        <v>0</v>
      </c>
      <c r="Q3262" s="226">
        <v>0</v>
      </c>
      <c r="R3262" s="226">
        <v>0</v>
      </c>
      <c r="S3262" s="226">
        <v>0</v>
      </c>
      <c r="T3262" s="226">
        <v>0</v>
      </c>
      <c r="U3262" s="226">
        <v>0</v>
      </c>
      <c r="V3262" s="226">
        <v>0</v>
      </c>
      <c r="W3262" s="226">
        <v>0</v>
      </c>
      <c r="X3262" s="226">
        <v>0</v>
      </c>
      <c r="Y3262" s="226">
        <v>0</v>
      </c>
      <c r="Z3262" s="226">
        <v>0</v>
      </c>
      <c r="AA3262" s="226">
        <v>0</v>
      </c>
      <c r="AB3262" s="226">
        <v>0</v>
      </c>
      <c r="AC3262" s="226">
        <v>0</v>
      </c>
      <c r="AD3262" s="226">
        <v>0</v>
      </c>
      <c r="AE3262" s="226">
        <v>0</v>
      </c>
      <c r="AF3262" s="226">
        <v>0</v>
      </c>
      <c r="AG3262" s="226">
        <v>0</v>
      </c>
      <c r="AH3262" s="226">
        <v>0</v>
      </c>
      <c r="AI3262" s="226">
        <v>0</v>
      </c>
      <c r="AJ3262" s="226">
        <v>0</v>
      </c>
    </row>
    <row r="3263" spans="1:36" x14ac:dyDescent="0.25">
      <c r="A3263" s="17"/>
      <c r="B3263" s="226" t="s">
        <v>2282</v>
      </c>
      <c r="D3263" s="226">
        <v>0</v>
      </c>
      <c r="E3263" s="226">
        <v>0</v>
      </c>
      <c r="F3263" s="226">
        <v>0</v>
      </c>
      <c r="G3263" s="226">
        <v>0</v>
      </c>
      <c r="H3263" s="226">
        <v>0</v>
      </c>
      <c r="I3263" s="226">
        <v>0</v>
      </c>
      <c r="J3263" s="226">
        <v>0</v>
      </c>
      <c r="K3263" s="226">
        <v>0</v>
      </c>
      <c r="L3263" s="226">
        <v>0</v>
      </c>
      <c r="M3263" s="226">
        <v>0</v>
      </c>
      <c r="N3263" s="226">
        <v>0</v>
      </c>
      <c r="O3263" s="226">
        <v>0</v>
      </c>
      <c r="P3263" s="226">
        <v>0</v>
      </c>
      <c r="Q3263" s="226">
        <v>0</v>
      </c>
      <c r="R3263" s="226">
        <v>0</v>
      </c>
      <c r="S3263" s="226">
        <v>0</v>
      </c>
      <c r="T3263" s="226">
        <v>0</v>
      </c>
      <c r="U3263" s="226">
        <v>0</v>
      </c>
      <c r="V3263" s="226">
        <v>0</v>
      </c>
      <c r="W3263" s="226">
        <v>0</v>
      </c>
      <c r="X3263" s="226">
        <v>0</v>
      </c>
      <c r="Y3263" s="226">
        <v>0</v>
      </c>
      <c r="Z3263" s="226">
        <v>0</v>
      </c>
      <c r="AA3263" s="226">
        <v>0</v>
      </c>
      <c r="AB3263" s="226">
        <v>0</v>
      </c>
      <c r="AC3263" s="226">
        <v>0</v>
      </c>
      <c r="AD3263" s="226">
        <v>0</v>
      </c>
      <c r="AE3263" s="226">
        <v>0</v>
      </c>
      <c r="AF3263" s="226">
        <v>0</v>
      </c>
      <c r="AG3263" s="226">
        <v>0</v>
      </c>
      <c r="AH3263" s="226">
        <v>0</v>
      </c>
      <c r="AI3263" s="226">
        <v>0</v>
      </c>
      <c r="AJ3263" s="226">
        <v>0</v>
      </c>
    </row>
    <row r="3264" spans="1:36" x14ac:dyDescent="0.25">
      <c r="A3264" s="17"/>
      <c r="B3264" s="226" t="s">
        <v>2283</v>
      </c>
      <c r="D3264" s="226">
        <v>2.1419999999999999</v>
      </c>
      <c r="E3264" s="226">
        <v>2.3740000000000001</v>
      </c>
      <c r="F3264" s="226">
        <v>2.2240000000000002</v>
      </c>
      <c r="G3264" s="226">
        <v>2.2930000000000001</v>
      </c>
      <c r="H3264" s="226">
        <v>2.3610000000000002</v>
      </c>
      <c r="I3264" s="226">
        <v>2.4279999999999999</v>
      </c>
      <c r="J3264" s="226">
        <v>2.4849999999999999</v>
      </c>
      <c r="K3264" s="226">
        <v>2.5009999999999999</v>
      </c>
      <c r="L3264" s="226">
        <v>2.5150000000000001</v>
      </c>
      <c r="M3264" s="226">
        <v>2.5129999999999999</v>
      </c>
      <c r="N3264" s="226">
        <v>2.4969999999999999</v>
      </c>
      <c r="O3264" s="226">
        <v>2.4870000000000001</v>
      </c>
      <c r="P3264" s="226">
        <v>2.4780000000000002</v>
      </c>
      <c r="Q3264" s="226">
        <v>2.4769999999999999</v>
      </c>
      <c r="R3264" s="226">
        <v>2.4769999999999999</v>
      </c>
      <c r="S3264" s="226">
        <v>2.4700000000000002</v>
      </c>
      <c r="T3264" s="226">
        <v>2.4620000000000002</v>
      </c>
      <c r="U3264" s="226">
        <v>2.464</v>
      </c>
      <c r="V3264" s="226">
        <v>2.4510000000000001</v>
      </c>
      <c r="W3264" s="226">
        <v>2.4420000000000002</v>
      </c>
      <c r="X3264" s="226">
        <v>2.431</v>
      </c>
      <c r="Y3264" s="226">
        <v>2.4159999999999999</v>
      </c>
      <c r="Z3264" s="226">
        <v>2.4039999999999999</v>
      </c>
      <c r="AA3264" s="226">
        <v>2.3959999999999999</v>
      </c>
      <c r="AB3264" s="226">
        <v>2.3929999999999998</v>
      </c>
      <c r="AC3264" s="226">
        <v>2.3919999999999999</v>
      </c>
      <c r="AD3264" s="226">
        <v>2.3919999999999999</v>
      </c>
      <c r="AE3264" s="226">
        <v>2.3839999999999999</v>
      </c>
      <c r="AF3264" s="226">
        <v>2.3780000000000001</v>
      </c>
      <c r="AG3264" s="226">
        <v>2.367</v>
      </c>
      <c r="AH3264" s="226">
        <v>2.3519999999999999</v>
      </c>
      <c r="AI3264" s="226">
        <v>2.3439999999999999</v>
      </c>
      <c r="AJ3264" s="226">
        <v>2.343</v>
      </c>
    </row>
    <row r="3265" spans="1:36" x14ac:dyDescent="0.25">
      <c r="A3265" s="17"/>
      <c r="B3265" s="226" t="s">
        <v>2284</v>
      </c>
      <c r="D3265" s="226">
        <v>0</v>
      </c>
      <c r="E3265" s="226">
        <v>0</v>
      </c>
      <c r="F3265" s="226">
        <v>0</v>
      </c>
      <c r="G3265" s="226">
        <v>0</v>
      </c>
      <c r="H3265" s="226">
        <v>0</v>
      </c>
      <c r="I3265" s="226">
        <v>0</v>
      </c>
      <c r="J3265" s="226">
        <v>0</v>
      </c>
      <c r="K3265" s="226">
        <v>0</v>
      </c>
      <c r="L3265" s="226">
        <v>0</v>
      </c>
      <c r="M3265" s="226">
        <v>0</v>
      </c>
      <c r="N3265" s="226">
        <v>0</v>
      </c>
      <c r="O3265" s="226">
        <v>0</v>
      </c>
      <c r="P3265" s="226">
        <v>0</v>
      </c>
      <c r="Q3265" s="226">
        <v>0</v>
      </c>
      <c r="R3265" s="226">
        <v>0</v>
      </c>
      <c r="S3265" s="226">
        <v>0</v>
      </c>
      <c r="T3265" s="226">
        <v>0</v>
      </c>
      <c r="U3265" s="226">
        <v>0</v>
      </c>
      <c r="V3265" s="226">
        <v>0</v>
      </c>
      <c r="W3265" s="226">
        <v>0</v>
      </c>
      <c r="X3265" s="226">
        <v>0</v>
      </c>
      <c r="Y3265" s="226">
        <v>0</v>
      </c>
      <c r="Z3265" s="226">
        <v>0</v>
      </c>
      <c r="AA3265" s="226">
        <v>0</v>
      </c>
      <c r="AB3265" s="226">
        <v>0</v>
      </c>
      <c r="AC3265" s="226">
        <v>0</v>
      </c>
      <c r="AD3265" s="226">
        <v>0</v>
      </c>
      <c r="AE3265" s="226">
        <v>0</v>
      </c>
      <c r="AF3265" s="226">
        <v>0</v>
      </c>
      <c r="AG3265" s="226">
        <v>0</v>
      </c>
      <c r="AH3265" s="226">
        <v>0</v>
      </c>
      <c r="AI3265" s="226">
        <v>0</v>
      </c>
      <c r="AJ3265" s="226">
        <v>0</v>
      </c>
    </row>
    <row r="3266" spans="1:36" x14ac:dyDescent="0.25">
      <c r="A3266" s="17"/>
      <c r="B3266" s="226" t="s">
        <v>2285</v>
      </c>
      <c r="D3266" s="226">
        <v>0</v>
      </c>
      <c r="E3266" s="226">
        <v>0</v>
      </c>
      <c r="F3266" s="226">
        <v>0</v>
      </c>
      <c r="G3266" s="226">
        <v>0</v>
      </c>
      <c r="H3266" s="226">
        <v>0</v>
      </c>
      <c r="I3266" s="226">
        <v>0</v>
      </c>
      <c r="J3266" s="226">
        <v>0</v>
      </c>
      <c r="K3266" s="226">
        <v>0</v>
      </c>
      <c r="L3266" s="226">
        <v>0</v>
      </c>
      <c r="M3266" s="226">
        <v>0</v>
      </c>
      <c r="N3266" s="226">
        <v>0</v>
      </c>
      <c r="O3266" s="226">
        <v>0</v>
      </c>
      <c r="P3266" s="226">
        <v>0</v>
      </c>
      <c r="Q3266" s="226">
        <v>0</v>
      </c>
      <c r="R3266" s="226">
        <v>0</v>
      </c>
      <c r="S3266" s="226">
        <v>0</v>
      </c>
      <c r="T3266" s="226">
        <v>0</v>
      </c>
      <c r="U3266" s="226">
        <v>0</v>
      </c>
      <c r="V3266" s="226">
        <v>0</v>
      </c>
      <c r="W3266" s="226">
        <v>0</v>
      </c>
      <c r="X3266" s="226">
        <v>0</v>
      </c>
      <c r="Y3266" s="226">
        <v>0</v>
      </c>
      <c r="Z3266" s="226">
        <v>0</v>
      </c>
      <c r="AA3266" s="226">
        <v>0</v>
      </c>
      <c r="AB3266" s="226">
        <v>0</v>
      </c>
      <c r="AC3266" s="226">
        <v>0</v>
      </c>
      <c r="AD3266" s="226">
        <v>0</v>
      </c>
      <c r="AE3266" s="226">
        <v>0</v>
      </c>
      <c r="AF3266" s="226">
        <v>0</v>
      </c>
      <c r="AG3266" s="226">
        <v>0</v>
      </c>
      <c r="AH3266" s="226">
        <v>0</v>
      </c>
      <c r="AI3266" s="226">
        <v>0</v>
      </c>
      <c r="AJ3266" s="226">
        <v>0</v>
      </c>
    </row>
    <row r="3267" spans="1:36" x14ac:dyDescent="0.25">
      <c r="A3267" s="17"/>
      <c r="B3267" s="226" t="s">
        <v>2286</v>
      </c>
      <c r="D3267" s="226">
        <v>0.81200000000000006</v>
      </c>
      <c r="E3267" s="226">
        <v>1.1040000000000001</v>
      </c>
      <c r="F3267" s="226">
        <v>1.07</v>
      </c>
      <c r="G3267" s="226">
        <v>1.038</v>
      </c>
      <c r="H3267" s="226">
        <v>0.59099999999999997</v>
      </c>
      <c r="I3267" s="226">
        <v>2.234</v>
      </c>
      <c r="J3267" s="226">
        <v>2.2469999999999999</v>
      </c>
      <c r="K3267" s="226">
        <v>2.254</v>
      </c>
      <c r="L3267" s="226">
        <v>2.2360000000000002</v>
      </c>
      <c r="M3267" s="226">
        <v>2.1960000000000002</v>
      </c>
      <c r="N3267" s="226">
        <v>2.14</v>
      </c>
      <c r="O3267" s="226">
        <v>2.1040000000000001</v>
      </c>
      <c r="P3267" s="226">
        <v>2.0680000000000001</v>
      </c>
      <c r="Q3267" s="226">
        <v>2.0430000000000001</v>
      </c>
      <c r="R3267" s="226">
        <v>2.0230000000000001</v>
      </c>
      <c r="S3267" s="226">
        <v>2.0019999999999998</v>
      </c>
      <c r="T3267" s="226">
        <v>1.9850000000000001</v>
      </c>
      <c r="U3267" s="226">
        <v>1.972</v>
      </c>
      <c r="V3267" s="226">
        <v>1.95</v>
      </c>
      <c r="W3267" s="226">
        <v>1.9239999999999999</v>
      </c>
      <c r="X3267" s="226">
        <v>1.9</v>
      </c>
      <c r="Y3267" s="226">
        <v>1.881</v>
      </c>
      <c r="Z3267" s="226">
        <v>1.853</v>
      </c>
      <c r="AA3267" s="226">
        <v>1.835</v>
      </c>
      <c r="AB3267" s="226">
        <v>1.8280000000000001</v>
      </c>
      <c r="AC3267" s="226">
        <v>1.8129999999999999</v>
      </c>
      <c r="AD3267" s="226">
        <v>1.794</v>
      </c>
      <c r="AE3267" s="226">
        <v>1.7849999999999999</v>
      </c>
      <c r="AF3267" s="226">
        <v>1.7709999999999999</v>
      </c>
      <c r="AG3267" s="226">
        <v>1.7589999999999999</v>
      </c>
      <c r="AH3267" s="226">
        <v>1.7450000000000001</v>
      </c>
      <c r="AI3267" s="226">
        <v>1.7390000000000001</v>
      </c>
      <c r="AJ3267" s="226">
        <v>1.736</v>
      </c>
    </row>
    <row r="3268" spans="1:36" x14ac:dyDescent="0.25">
      <c r="A3268" s="17"/>
      <c r="B3268" s="226" t="s">
        <v>2287</v>
      </c>
      <c r="D3268" s="226">
        <v>63.765000000000001</v>
      </c>
      <c r="E3268" s="226">
        <v>70.462000000000003</v>
      </c>
      <c r="F3268" s="226">
        <v>67.722999999999999</v>
      </c>
      <c r="G3268" s="226">
        <v>64.634</v>
      </c>
      <c r="H3268" s="226">
        <v>66.274000000000001</v>
      </c>
      <c r="I3268" s="226">
        <v>70.028999999999996</v>
      </c>
      <c r="J3268" s="226">
        <v>72.013000000000005</v>
      </c>
      <c r="K3268" s="226">
        <v>72.754000000000005</v>
      </c>
      <c r="L3268" s="226">
        <v>73.001999999999995</v>
      </c>
      <c r="M3268" s="226">
        <v>72.637</v>
      </c>
      <c r="N3268" s="226">
        <v>71.766000000000005</v>
      </c>
      <c r="O3268" s="226">
        <v>71.171000000000006</v>
      </c>
      <c r="P3268" s="226">
        <v>70.674000000000007</v>
      </c>
      <c r="Q3268" s="226">
        <v>70.102999999999994</v>
      </c>
      <c r="R3268" s="226">
        <v>69.992000000000004</v>
      </c>
      <c r="S3268" s="226">
        <v>69.611999999999995</v>
      </c>
      <c r="T3268" s="226">
        <v>69.36</v>
      </c>
      <c r="U3268" s="226">
        <v>69.355000000000004</v>
      </c>
      <c r="V3268" s="226">
        <v>68.977999999999994</v>
      </c>
      <c r="W3268" s="226">
        <v>68.606999999999999</v>
      </c>
      <c r="X3268" s="226">
        <v>68.206000000000003</v>
      </c>
      <c r="Y3268" s="226">
        <v>67.733000000000004</v>
      </c>
      <c r="Z3268" s="226">
        <v>67.311999999999998</v>
      </c>
      <c r="AA3268" s="226">
        <v>67.040999999999997</v>
      </c>
      <c r="AB3268" s="226">
        <v>66.960999999999999</v>
      </c>
      <c r="AC3268" s="226">
        <v>66.89</v>
      </c>
      <c r="AD3268" s="226">
        <v>66.813000000000002</v>
      </c>
      <c r="AE3268" s="226">
        <v>66.631</v>
      </c>
      <c r="AF3268" s="226">
        <v>66.451999999999998</v>
      </c>
      <c r="AG3268" s="226">
        <v>66.111000000000004</v>
      </c>
      <c r="AH3268" s="226">
        <v>65.674000000000007</v>
      </c>
      <c r="AI3268" s="226">
        <v>65.441000000000003</v>
      </c>
      <c r="AJ3268" s="226">
        <v>65.340999999999994</v>
      </c>
    </row>
    <row r="3269" spans="1:36" x14ac:dyDescent="0.25">
      <c r="A3269" s="17"/>
      <c r="B3269" s="226" t="s">
        <v>2288</v>
      </c>
      <c r="D3269" s="226">
        <v>62.5</v>
      </c>
      <c r="E3269" s="226">
        <v>69.186999999999998</v>
      </c>
      <c r="F3269" s="226">
        <v>66.483000000000004</v>
      </c>
      <c r="G3269" s="226">
        <v>63.34</v>
      </c>
      <c r="H3269" s="226">
        <v>64.962000000000003</v>
      </c>
      <c r="I3269" s="226">
        <v>68.709999999999994</v>
      </c>
      <c r="J3269" s="226">
        <v>70.686999999999998</v>
      </c>
      <c r="K3269" s="226">
        <v>71.430000000000007</v>
      </c>
      <c r="L3269" s="226">
        <v>71.682000000000002</v>
      </c>
      <c r="M3269" s="226">
        <v>71.319999999999993</v>
      </c>
      <c r="N3269" s="226">
        <v>70.454999999999998</v>
      </c>
      <c r="O3269" s="226">
        <v>69.864999999999995</v>
      </c>
      <c r="P3269" s="226">
        <v>69.372</v>
      </c>
      <c r="Q3269" s="226">
        <v>68.802999999999997</v>
      </c>
      <c r="R3269" s="226">
        <v>68.691999999999993</v>
      </c>
      <c r="S3269" s="226">
        <v>68.313999999999993</v>
      </c>
      <c r="T3269" s="226">
        <v>68.066999999999993</v>
      </c>
      <c r="U3269" s="226">
        <v>68.064999999999998</v>
      </c>
      <c r="V3269" s="226">
        <v>67.697000000000003</v>
      </c>
      <c r="W3269" s="226">
        <v>67.334999999999994</v>
      </c>
      <c r="X3269" s="226">
        <v>66.942999999999998</v>
      </c>
      <c r="Y3269" s="226">
        <v>66.478999999999999</v>
      </c>
      <c r="Z3269" s="226">
        <v>66.064999999999998</v>
      </c>
      <c r="AA3269" s="226">
        <v>65.8</v>
      </c>
      <c r="AB3269" s="226">
        <v>65.724999999999994</v>
      </c>
      <c r="AC3269" s="226">
        <v>65.658000000000001</v>
      </c>
      <c r="AD3269" s="226">
        <v>65.584999999999994</v>
      </c>
      <c r="AE3269" s="226">
        <v>65.409000000000006</v>
      </c>
      <c r="AF3269" s="226">
        <v>65.236000000000004</v>
      </c>
      <c r="AG3269" s="226">
        <v>64.900999999999996</v>
      </c>
      <c r="AH3269" s="226">
        <v>64.471999999999994</v>
      </c>
      <c r="AI3269" s="226">
        <v>64.245000000000005</v>
      </c>
      <c r="AJ3269" s="226">
        <v>64.149000000000001</v>
      </c>
    </row>
    <row r="3270" spans="1:36" x14ac:dyDescent="0.25">
      <c r="A3270" s="17"/>
    </row>
    <row r="3271" spans="1:36" x14ac:dyDescent="0.25">
      <c r="A3271" s="17"/>
      <c r="B3271" s="226" t="s">
        <v>2214</v>
      </c>
    </row>
    <row r="3272" spans="1:36" x14ac:dyDescent="0.25">
      <c r="A3272" s="17"/>
    </row>
    <row r="3273" spans="1:36" x14ac:dyDescent="0.25">
      <c r="A3273" s="17"/>
      <c r="B3273" s="226" t="s">
        <v>2289</v>
      </c>
    </row>
    <row r="3274" spans="1:36" x14ac:dyDescent="0.25">
      <c r="A3274" s="17"/>
      <c r="B3274" s="226" t="s">
        <v>2420</v>
      </c>
      <c r="D3274" s="226">
        <v>218.946</v>
      </c>
      <c r="E3274" s="226">
        <v>219.541</v>
      </c>
      <c r="F3274" s="226">
        <v>211.24</v>
      </c>
      <c r="G3274" s="226">
        <v>230.72800000000001</v>
      </c>
      <c r="H3274" s="226">
        <v>235.36699999999999</v>
      </c>
      <c r="I3274" s="226">
        <v>238.583</v>
      </c>
      <c r="J3274" s="226">
        <v>243.143</v>
      </c>
      <c r="K3274" s="226">
        <v>247.06</v>
      </c>
      <c r="L3274" s="226">
        <v>251.24100000000001</v>
      </c>
      <c r="M3274" s="226">
        <v>255.226</v>
      </c>
      <c r="N3274" s="226">
        <v>259.12799999999999</v>
      </c>
      <c r="O3274" s="226">
        <v>263.91399999999999</v>
      </c>
      <c r="P3274" s="226">
        <v>268.56299999999999</v>
      </c>
      <c r="Q3274" s="226">
        <v>273.04399999999998</v>
      </c>
      <c r="R3274" s="226">
        <v>277.59100000000001</v>
      </c>
      <c r="S3274" s="226">
        <v>281.56700000000001</v>
      </c>
      <c r="T3274" s="226">
        <v>285.58300000000003</v>
      </c>
      <c r="U3274" s="226">
        <v>290.20600000000002</v>
      </c>
      <c r="V3274" s="226">
        <v>295.15699999999998</v>
      </c>
      <c r="W3274" s="226">
        <v>300.50099999999998</v>
      </c>
      <c r="X3274" s="226">
        <v>305.61200000000002</v>
      </c>
      <c r="Y3274" s="226">
        <v>310.66199999999998</v>
      </c>
      <c r="Z3274" s="226">
        <v>315.84899999999999</v>
      </c>
      <c r="AA3274" s="226">
        <v>321.59100000000001</v>
      </c>
      <c r="AB3274" s="226">
        <v>327.86200000000002</v>
      </c>
      <c r="AC3274" s="226">
        <v>334.90499999999997</v>
      </c>
      <c r="AD3274" s="226">
        <v>341.43200000000002</v>
      </c>
      <c r="AE3274" s="226">
        <v>347.59300000000002</v>
      </c>
      <c r="AF3274" s="226">
        <v>354.13200000000001</v>
      </c>
      <c r="AG3274" s="226">
        <v>360.38</v>
      </c>
      <c r="AH3274" s="226">
        <v>366.12700000000001</v>
      </c>
      <c r="AI3274" s="226">
        <v>372.73399999999998</v>
      </c>
      <c r="AJ3274" s="226">
        <v>381.16</v>
      </c>
    </row>
    <row r="3275" spans="1:36" x14ac:dyDescent="0.25">
      <c r="A3275" s="17"/>
      <c r="B3275" s="226" t="s">
        <v>2421</v>
      </c>
      <c r="D3275" s="226">
        <v>218.946</v>
      </c>
      <c r="E3275" s="226">
        <v>219.541</v>
      </c>
      <c r="F3275" s="226">
        <v>211.24</v>
      </c>
      <c r="G3275" s="226">
        <v>230.72800000000001</v>
      </c>
      <c r="H3275" s="226">
        <v>235.36699999999999</v>
      </c>
      <c r="I3275" s="226">
        <v>238.583</v>
      </c>
      <c r="J3275" s="226">
        <v>243.143</v>
      </c>
      <c r="K3275" s="226">
        <v>247.06</v>
      </c>
      <c r="L3275" s="226">
        <v>251.24100000000001</v>
      </c>
      <c r="M3275" s="226">
        <v>255.226</v>
      </c>
      <c r="N3275" s="226">
        <v>259.12799999999999</v>
      </c>
      <c r="O3275" s="226">
        <v>263.91399999999999</v>
      </c>
      <c r="P3275" s="226">
        <v>268.56299999999999</v>
      </c>
      <c r="Q3275" s="226">
        <v>273.04399999999998</v>
      </c>
      <c r="R3275" s="226">
        <v>277.59100000000001</v>
      </c>
      <c r="S3275" s="226">
        <v>281.56700000000001</v>
      </c>
      <c r="T3275" s="226">
        <v>285.58300000000003</v>
      </c>
      <c r="U3275" s="226">
        <v>290.20600000000002</v>
      </c>
      <c r="V3275" s="226">
        <v>295.15699999999998</v>
      </c>
      <c r="W3275" s="226">
        <v>300.50099999999998</v>
      </c>
      <c r="X3275" s="226">
        <v>305.61200000000002</v>
      </c>
      <c r="Y3275" s="226">
        <v>310.66199999999998</v>
      </c>
      <c r="Z3275" s="226">
        <v>315.84899999999999</v>
      </c>
      <c r="AA3275" s="226">
        <v>321.59100000000001</v>
      </c>
      <c r="AB3275" s="226">
        <v>327.86200000000002</v>
      </c>
      <c r="AC3275" s="226">
        <v>334.90499999999997</v>
      </c>
      <c r="AD3275" s="226">
        <v>341.43200000000002</v>
      </c>
      <c r="AE3275" s="226">
        <v>347.59300000000002</v>
      </c>
      <c r="AF3275" s="226">
        <v>354.13200000000001</v>
      </c>
      <c r="AG3275" s="226">
        <v>360.38</v>
      </c>
      <c r="AH3275" s="226">
        <v>366.12700000000001</v>
      </c>
      <c r="AI3275" s="226">
        <v>372.73399999999998</v>
      </c>
      <c r="AJ3275" s="226">
        <v>381.16</v>
      </c>
    </row>
    <row r="3276" spans="1:36" x14ac:dyDescent="0.25">
      <c r="A3276" s="17"/>
      <c r="B3276" s="226" t="s">
        <v>2422</v>
      </c>
      <c r="D3276" s="226">
        <v>218.946</v>
      </c>
      <c r="E3276" s="226">
        <v>219.541</v>
      </c>
      <c r="F3276" s="226">
        <v>211.24</v>
      </c>
      <c r="G3276" s="226">
        <v>230.72800000000001</v>
      </c>
      <c r="H3276" s="226">
        <v>235.36699999999999</v>
      </c>
      <c r="I3276" s="226">
        <v>238.583</v>
      </c>
      <c r="J3276" s="226">
        <v>243.143</v>
      </c>
      <c r="K3276" s="226">
        <v>247.06</v>
      </c>
      <c r="L3276" s="226">
        <v>251.24100000000001</v>
      </c>
      <c r="M3276" s="226">
        <v>255.226</v>
      </c>
      <c r="N3276" s="226">
        <v>259.12799999999999</v>
      </c>
      <c r="O3276" s="226">
        <v>263.91399999999999</v>
      </c>
      <c r="P3276" s="226">
        <v>268.56299999999999</v>
      </c>
      <c r="Q3276" s="226">
        <v>273.04399999999998</v>
      </c>
      <c r="R3276" s="226">
        <v>277.59100000000001</v>
      </c>
      <c r="S3276" s="226">
        <v>281.56700000000001</v>
      </c>
      <c r="T3276" s="226">
        <v>285.58300000000003</v>
      </c>
      <c r="U3276" s="226">
        <v>290.20600000000002</v>
      </c>
      <c r="V3276" s="226">
        <v>295.15699999999998</v>
      </c>
      <c r="W3276" s="226">
        <v>300.50099999999998</v>
      </c>
      <c r="X3276" s="226">
        <v>305.61200000000002</v>
      </c>
      <c r="Y3276" s="226">
        <v>310.66199999999998</v>
      </c>
      <c r="Z3276" s="226">
        <v>315.84899999999999</v>
      </c>
      <c r="AA3276" s="226">
        <v>321.59100000000001</v>
      </c>
      <c r="AB3276" s="226">
        <v>327.86200000000002</v>
      </c>
      <c r="AC3276" s="226">
        <v>334.90499999999997</v>
      </c>
      <c r="AD3276" s="226">
        <v>341.43200000000002</v>
      </c>
      <c r="AE3276" s="226">
        <v>347.59300000000002</v>
      </c>
      <c r="AF3276" s="226">
        <v>354.13200000000001</v>
      </c>
      <c r="AG3276" s="226">
        <v>360.38</v>
      </c>
      <c r="AH3276" s="226">
        <v>366.12700000000001</v>
      </c>
      <c r="AI3276" s="226">
        <v>372.73399999999998</v>
      </c>
      <c r="AJ3276" s="226">
        <v>381.16</v>
      </c>
    </row>
    <row r="3277" spans="1:36" x14ac:dyDescent="0.25">
      <c r="A3277" s="17"/>
      <c r="B3277" s="226" t="s">
        <v>2423</v>
      </c>
      <c r="D3277" s="226">
        <v>218.946</v>
      </c>
      <c r="E3277" s="226">
        <v>219.541</v>
      </c>
      <c r="F3277" s="226">
        <v>211.24</v>
      </c>
      <c r="G3277" s="226">
        <v>230.72800000000001</v>
      </c>
      <c r="H3277" s="226">
        <v>235.36699999999999</v>
      </c>
      <c r="I3277" s="226">
        <v>238.583</v>
      </c>
      <c r="J3277" s="226">
        <v>243.143</v>
      </c>
      <c r="K3277" s="226">
        <v>247.06</v>
      </c>
      <c r="L3277" s="226">
        <v>251.24100000000001</v>
      </c>
      <c r="M3277" s="226">
        <v>255.226</v>
      </c>
      <c r="N3277" s="226">
        <v>259.12799999999999</v>
      </c>
      <c r="O3277" s="226">
        <v>263.91399999999999</v>
      </c>
      <c r="P3277" s="226">
        <v>268.56299999999999</v>
      </c>
      <c r="Q3277" s="226">
        <v>273.04399999999998</v>
      </c>
      <c r="R3277" s="226">
        <v>277.59100000000001</v>
      </c>
      <c r="S3277" s="226">
        <v>281.56700000000001</v>
      </c>
      <c r="T3277" s="226">
        <v>285.58300000000003</v>
      </c>
      <c r="U3277" s="226">
        <v>290.20600000000002</v>
      </c>
      <c r="V3277" s="226">
        <v>295.15699999999998</v>
      </c>
      <c r="W3277" s="226">
        <v>300.50099999999998</v>
      </c>
      <c r="X3277" s="226">
        <v>305.61200000000002</v>
      </c>
      <c r="Y3277" s="226">
        <v>310.66199999999998</v>
      </c>
      <c r="Z3277" s="226">
        <v>315.84899999999999</v>
      </c>
      <c r="AA3277" s="226">
        <v>321.59100000000001</v>
      </c>
      <c r="AB3277" s="226">
        <v>327.86200000000002</v>
      </c>
      <c r="AC3277" s="226">
        <v>334.90499999999997</v>
      </c>
      <c r="AD3277" s="226">
        <v>341.43200000000002</v>
      </c>
      <c r="AE3277" s="226">
        <v>347.59300000000002</v>
      </c>
      <c r="AF3277" s="226">
        <v>354.13200000000001</v>
      </c>
      <c r="AG3277" s="226">
        <v>360.38</v>
      </c>
      <c r="AH3277" s="226">
        <v>366.12700000000001</v>
      </c>
      <c r="AI3277" s="226">
        <v>372.73399999999998</v>
      </c>
      <c r="AJ3277" s="226">
        <v>381.16</v>
      </c>
    </row>
    <row r="3278" spans="1:36" x14ac:dyDescent="0.25">
      <c r="A3278" s="17"/>
      <c r="B3278" s="226" t="s">
        <v>2424</v>
      </c>
      <c r="D3278" s="226">
        <v>218.946</v>
      </c>
      <c r="E3278" s="226">
        <v>219.541</v>
      </c>
      <c r="F3278" s="226">
        <v>211.24</v>
      </c>
      <c r="G3278" s="226">
        <v>230.72800000000001</v>
      </c>
      <c r="H3278" s="226">
        <v>235.36699999999999</v>
      </c>
      <c r="I3278" s="226">
        <v>238.583</v>
      </c>
      <c r="J3278" s="226">
        <v>243.143</v>
      </c>
      <c r="K3278" s="226">
        <v>247.06</v>
      </c>
      <c r="L3278" s="226">
        <v>251.24100000000001</v>
      </c>
      <c r="M3278" s="226">
        <v>255.226</v>
      </c>
      <c r="N3278" s="226">
        <v>259.12799999999999</v>
      </c>
      <c r="O3278" s="226">
        <v>263.91399999999999</v>
      </c>
      <c r="P3278" s="226">
        <v>268.56299999999999</v>
      </c>
      <c r="Q3278" s="226">
        <v>273.04399999999998</v>
      </c>
      <c r="R3278" s="226">
        <v>277.59100000000001</v>
      </c>
      <c r="S3278" s="226">
        <v>281.56700000000001</v>
      </c>
      <c r="T3278" s="226">
        <v>285.58300000000003</v>
      </c>
      <c r="U3278" s="226">
        <v>290.20600000000002</v>
      </c>
      <c r="V3278" s="226">
        <v>295.15699999999998</v>
      </c>
      <c r="W3278" s="226">
        <v>300.50099999999998</v>
      </c>
      <c r="X3278" s="226">
        <v>305.61200000000002</v>
      </c>
      <c r="Y3278" s="226">
        <v>310.66199999999998</v>
      </c>
      <c r="Z3278" s="226">
        <v>315.84899999999999</v>
      </c>
      <c r="AA3278" s="226">
        <v>321.59100000000001</v>
      </c>
      <c r="AB3278" s="226">
        <v>327.86200000000002</v>
      </c>
      <c r="AC3278" s="226">
        <v>334.90499999999997</v>
      </c>
      <c r="AD3278" s="226">
        <v>341.43200000000002</v>
      </c>
      <c r="AE3278" s="226">
        <v>347.59300000000002</v>
      </c>
      <c r="AF3278" s="226">
        <v>354.13200000000001</v>
      </c>
      <c r="AG3278" s="226">
        <v>360.38</v>
      </c>
      <c r="AH3278" s="226">
        <v>366.12700000000001</v>
      </c>
      <c r="AI3278" s="226">
        <v>372.73399999999998</v>
      </c>
      <c r="AJ3278" s="226">
        <v>381.16</v>
      </c>
    </row>
    <row r="3279" spans="1:36" x14ac:dyDescent="0.25">
      <c r="A3279" s="17"/>
    </row>
    <row r="3280" spans="1:36" x14ac:dyDescent="0.25">
      <c r="A3280" s="17"/>
      <c r="B3280" s="226" t="s">
        <v>2215</v>
      </c>
    </row>
    <row r="3281" spans="1:36" x14ac:dyDescent="0.25">
      <c r="A3281" s="17"/>
      <c r="B3281" s="226" t="s">
        <v>2420</v>
      </c>
    </row>
    <row r="3282" spans="1:36" x14ac:dyDescent="0.25">
      <c r="A3282" s="17"/>
      <c r="B3282" s="226" t="s">
        <v>342</v>
      </c>
      <c r="D3282" s="226">
        <v>18.521000000000001</v>
      </c>
      <c r="E3282" s="226">
        <v>20.126999999999999</v>
      </c>
      <c r="F3282" s="226">
        <v>18.317</v>
      </c>
      <c r="G3282" s="226">
        <v>20.577000000000002</v>
      </c>
      <c r="H3282" s="226">
        <v>21.268999999999998</v>
      </c>
      <c r="I3282" s="226">
        <v>21.609000000000002</v>
      </c>
      <c r="J3282" s="226">
        <v>22.07</v>
      </c>
      <c r="K3282" s="226">
        <v>22.475999999999999</v>
      </c>
      <c r="L3282" s="226">
        <v>22.902999999999999</v>
      </c>
      <c r="M3282" s="226">
        <v>23.309000000000001</v>
      </c>
      <c r="N3282" s="226">
        <v>23.704000000000001</v>
      </c>
      <c r="O3282" s="226">
        <v>24.178000000000001</v>
      </c>
      <c r="P3282" s="226">
        <v>24.635999999999999</v>
      </c>
      <c r="Q3282" s="226">
        <v>25.077000000000002</v>
      </c>
      <c r="R3282" s="226">
        <v>25.518000000000001</v>
      </c>
      <c r="S3282" s="226">
        <v>25.902000000000001</v>
      </c>
      <c r="T3282" s="226">
        <v>26.285</v>
      </c>
      <c r="U3282" s="226">
        <v>26.721</v>
      </c>
      <c r="V3282" s="226">
        <v>27.186</v>
      </c>
      <c r="W3282" s="226">
        <v>27.687000000000001</v>
      </c>
      <c r="X3282" s="226">
        <v>28.170999999999999</v>
      </c>
      <c r="Y3282" s="226">
        <v>28.651</v>
      </c>
      <c r="Z3282" s="226">
        <v>29.143999999999998</v>
      </c>
      <c r="AA3282" s="226">
        <v>29.689</v>
      </c>
      <c r="AB3282" s="226">
        <v>30.280999999999999</v>
      </c>
      <c r="AC3282" s="226">
        <v>30.945</v>
      </c>
      <c r="AD3282" s="226">
        <v>31.562999999999999</v>
      </c>
      <c r="AE3282" s="226">
        <v>32.149000000000001</v>
      </c>
      <c r="AF3282" s="226">
        <v>32.770000000000003</v>
      </c>
      <c r="AG3282" s="226">
        <v>33.365000000000002</v>
      </c>
      <c r="AH3282" s="226">
        <v>33.914999999999999</v>
      </c>
      <c r="AI3282" s="226">
        <v>34.545000000000002</v>
      </c>
      <c r="AJ3282" s="226">
        <v>35.344000000000001</v>
      </c>
    </row>
    <row r="3283" spans="1:36" x14ac:dyDescent="0.25">
      <c r="A3283" s="17"/>
      <c r="B3283" s="226" t="s">
        <v>2217</v>
      </c>
      <c r="D3283" s="226">
        <v>27.004000000000001</v>
      </c>
      <c r="E3283" s="226">
        <v>26.777999999999999</v>
      </c>
      <c r="F3283" s="226">
        <v>25.838999999999999</v>
      </c>
      <c r="G3283" s="226">
        <v>28.012</v>
      </c>
      <c r="H3283" s="226">
        <v>28.809000000000001</v>
      </c>
      <c r="I3283" s="226">
        <v>29.193999999999999</v>
      </c>
      <c r="J3283" s="226">
        <v>29.739000000000001</v>
      </c>
      <c r="K3283" s="226">
        <v>30.212</v>
      </c>
      <c r="L3283" s="226">
        <v>30.716000000000001</v>
      </c>
      <c r="M3283" s="226">
        <v>31.192</v>
      </c>
      <c r="N3283" s="226">
        <v>31.658999999999999</v>
      </c>
      <c r="O3283" s="226">
        <v>32.234999999999999</v>
      </c>
      <c r="P3283" s="226">
        <v>32.798000000000002</v>
      </c>
      <c r="Q3283" s="226">
        <v>33.347000000000001</v>
      </c>
      <c r="R3283" s="226">
        <v>33.906999999999996</v>
      </c>
      <c r="S3283" s="226">
        <v>34.4</v>
      </c>
      <c r="T3283" s="226">
        <v>34.904000000000003</v>
      </c>
      <c r="U3283" s="226">
        <v>35.482999999999997</v>
      </c>
      <c r="V3283" s="226">
        <v>36.100999999999999</v>
      </c>
      <c r="W3283" s="226">
        <v>36.765000000000001</v>
      </c>
      <c r="X3283" s="226">
        <v>37.409999999999997</v>
      </c>
      <c r="Y3283" s="226">
        <v>38.052</v>
      </c>
      <c r="Z3283" s="226">
        <v>38.709000000000003</v>
      </c>
      <c r="AA3283" s="226">
        <v>39.435000000000002</v>
      </c>
      <c r="AB3283" s="226">
        <v>40.222999999999999</v>
      </c>
      <c r="AC3283" s="226">
        <v>41.106999999999999</v>
      </c>
      <c r="AD3283" s="226">
        <v>41.930999999999997</v>
      </c>
      <c r="AE3283" s="226">
        <v>42.713999999999999</v>
      </c>
      <c r="AF3283" s="226">
        <v>43.543999999999997</v>
      </c>
      <c r="AG3283" s="226">
        <v>44.34</v>
      </c>
      <c r="AH3283" s="226">
        <v>45.076000000000001</v>
      </c>
      <c r="AI3283" s="226">
        <v>45.918999999999997</v>
      </c>
      <c r="AJ3283" s="226">
        <v>46.984999999999999</v>
      </c>
    </row>
    <row r="3284" spans="1:36" x14ac:dyDescent="0.25">
      <c r="A3284" s="17"/>
      <c r="B3284" s="226" t="s">
        <v>2218</v>
      </c>
      <c r="D3284" s="226">
        <v>18.789000000000001</v>
      </c>
      <c r="E3284" s="226">
        <v>18.866</v>
      </c>
      <c r="F3284" s="226">
        <v>18.175999999999998</v>
      </c>
      <c r="G3284" s="226">
        <v>19.826000000000001</v>
      </c>
      <c r="H3284" s="226">
        <v>20.222000000000001</v>
      </c>
      <c r="I3284" s="226">
        <v>20.495999999999999</v>
      </c>
      <c r="J3284" s="226">
        <v>20.879000000000001</v>
      </c>
      <c r="K3284" s="226">
        <v>21.21</v>
      </c>
      <c r="L3284" s="226">
        <v>21.562999999999999</v>
      </c>
      <c r="M3284" s="226">
        <v>21.901</v>
      </c>
      <c r="N3284" s="226">
        <v>22.23</v>
      </c>
      <c r="O3284" s="226">
        <v>22.634</v>
      </c>
      <c r="P3284" s="226">
        <v>23.026</v>
      </c>
      <c r="Q3284" s="226">
        <v>23.405000000000001</v>
      </c>
      <c r="R3284" s="226">
        <v>23.788</v>
      </c>
      <c r="S3284" s="226">
        <v>24.123000000000001</v>
      </c>
      <c r="T3284" s="226">
        <v>24.459</v>
      </c>
      <c r="U3284" s="226">
        <v>24.843</v>
      </c>
      <c r="V3284" s="226">
        <v>25.254999999999999</v>
      </c>
      <c r="W3284" s="226">
        <v>25.696000000000002</v>
      </c>
      <c r="X3284" s="226">
        <v>26.123999999999999</v>
      </c>
      <c r="Y3284" s="226">
        <v>26.547999999999998</v>
      </c>
      <c r="Z3284" s="226">
        <v>26.983000000000001</v>
      </c>
      <c r="AA3284" s="226">
        <v>27.465</v>
      </c>
      <c r="AB3284" s="226">
        <v>27.989000000000001</v>
      </c>
      <c r="AC3284" s="226">
        <v>28.579000000000001</v>
      </c>
      <c r="AD3284" s="226">
        <v>29.126000000000001</v>
      </c>
      <c r="AE3284" s="226">
        <v>29.643000000000001</v>
      </c>
      <c r="AF3284" s="226">
        <v>30.192</v>
      </c>
      <c r="AG3284" s="226">
        <v>30.716999999999999</v>
      </c>
      <c r="AH3284" s="226">
        <v>31.2</v>
      </c>
      <c r="AI3284" s="226">
        <v>31.754999999999999</v>
      </c>
      <c r="AJ3284" s="226">
        <v>32.463999999999999</v>
      </c>
    </row>
    <row r="3285" spans="1:36" x14ac:dyDescent="0.25">
      <c r="A3285" s="17"/>
      <c r="B3285" s="226" t="s">
        <v>2219</v>
      </c>
      <c r="D3285" s="226">
        <v>1.3819999999999999</v>
      </c>
      <c r="E3285" s="226">
        <v>1.3759999999999999</v>
      </c>
      <c r="F3285" s="226">
        <v>1.319</v>
      </c>
      <c r="G3285" s="226">
        <v>1.4350000000000001</v>
      </c>
      <c r="H3285" s="226">
        <v>1.4590000000000001</v>
      </c>
      <c r="I3285" s="226">
        <v>1.474</v>
      </c>
      <c r="J3285" s="226">
        <v>1.498</v>
      </c>
      <c r="K3285" s="226">
        <v>1.518</v>
      </c>
      <c r="L3285" s="226">
        <v>1.5409999999999999</v>
      </c>
      <c r="M3285" s="226">
        <v>1.5620000000000001</v>
      </c>
      <c r="N3285" s="226">
        <v>1.583</v>
      </c>
      <c r="O3285" s="226">
        <v>1.609</v>
      </c>
      <c r="P3285" s="226">
        <v>1.635</v>
      </c>
      <c r="Q3285" s="226">
        <v>1.661</v>
      </c>
      <c r="R3285" s="226">
        <v>1.6879999999999999</v>
      </c>
      <c r="S3285" s="226">
        <v>1.712</v>
      </c>
      <c r="T3285" s="226">
        <v>1.736</v>
      </c>
      <c r="U3285" s="226">
        <v>1.764</v>
      </c>
      <c r="V3285" s="226">
        <v>1.7949999999999999</v>
      </c>
      <c r="W3285" s="226">
        <v>1.829</v>
      </c>
      <c r="X3285" s="226">
        <v>1.861</v>
      </c>
      <c r="Y3285" s="226">
        <v>1.8919999999999999</v>
      </c>
      <c r="Z3285" s="226">
        <v>1.923</v>
      </c>
      <c r="AA3285" s="226">
        <v>1.9570000000000001</v>
      </c>
      <c r="AB3285" s="226">
        <v>1.9950000000000001</v>
      </c>
      <c r="AC3285" s="226">
        <v>2.0379999999999998</v>
      </c>
      <c r="AD3285" s="226">
        <v>2.0779999999999998</v>
      </c>
      <c r="AE3285" s="226">
        <v>2.1160000000000001</v>
      </c>
      <c r="AF3285" s="226">
        <v>2.1560000000000001</v>
      </c>
      <c r="AG3285" s="226">
        <v>2.194</v>
      </c>
      <c r="AH3285" s="226">
        <v>2.2290000000000001</v>
      </c>
      <c r="AI3285" s="226">
        <v>2.2690000000000001</v>
      </c>
      <c r="AJ3285" s="226">
        <v>2.3210000000000002</v>
      </c>
    </row>
    <row r="3286" spans="1:36" x14ac:dyDescent="0.25">
      <c r="A3286" s="17"/>
      <c r="B3286" s="226" t="s">
        <v>2221</v>
      </c>
      <c r="D3286" s="226">
        <v>3.1120000000000001</v>
      </c>
      <c r="E3286" s="226">
        <v>3.12</v>
      </c>
      <c r="F3286" s="226">
        <v>3.0019999999999998</v>
      </c>
      <c r="G3286" s="226">
        <v>3.274</v>
      </c>
      <c r="H3286" s="226">
        <v>3.3460000000000001</v>
      </c>
      <c r="I3286" s="226">
        <v>3.4060000000000001</v>
      </c>
      <c r="J3286" s="226">
        <v>3.4870000000000001</v>
      </c>
      <c r="K3286" s="226">
        <v>3.56</v>
      </c>
      <c r="L3286" s="226">
        <v>3.637</v>
      </c>
      <c r="M3286" s="226">
        <v>3.7050000000000001</v>
      </c>
      <c r="N3286" s="226">
        <v>3.7730000000000001</v>
      </c>
      <c r="O3286" s="226">
        <v>3.8540000000000001</v>
      </c>
      <c r="P3286" s="226">
        <v>3.9350000000000001</v>
      </c>
      <c r="Q3286" s="226">
        <v>4.0149999999999997</v>
      </c>
      <c r="R3286" s="226">
        <v>4.0979999999999999</v>
      </c>
      <c r="S3286" s="226">
        <v>4.1719999999999997</v>
      </c>
      <c r="T3286" s="226">
        <v>4.2510000000000003</v>
      </c>
      <c r="U3286" s="226">
        <v>4.3410000000000002</v>
      </c>
      <c r="V3286" s="226">
        <v>4.4349999999999996</v>
      </c>
      <c r="W3286" s="226">
        <v>4.5369999999999999</v>
      </c>
      <c r="X3286" s="226">
        <v>4.6379999999999999</v>
      </c>
      <c r="Y3286" s="226">
        <v>4.7409999999999997</v>
      </c>
      <c r="Z3286" s="226">
        <v>4.8470000000000004</v>
      </c>
      <c r="AA3286" s="226">
        <v>4.9610000000000003</v>
      </c>
      <c r="AB3286" s="226">
        <v>5.0839999999999996</v>
      </c>
      <c r="AC3286" s="226">
        <v>5.2190000000000003</v>
      </c>
      <c r="AD3286" s="226">
        <v>5.3479999999999999</v>
      </c>
      <c r="AE3286" s="226">
        <v>5.4729999999999999</v>
      </c>
      <c r="AF3286" s="226">
        <v>5.6050000000000004</v>
      </c>
      <c r="AG3286" s="226">
        <v>5.734</v>
      </c>
      <c r="AH3286" s="226">
        <v>5.8559999999999999</v>
      </c>
      <c r="AI3286" s="226">
        <v>5.992</v>
      </c>
      <c r="AJ3286" s="226">
        <v>6.1589999999999998</v>
      </c>
    </row>
    <row r="3287" spans="1:36" x14ac:dyDescent="0.25">
      <c r="A3287" s="17"/>
      <c r="B3287" s="226" t="s">
        <v>2421</v>
      </c>
    </row>
    <row r="3288" spans="1:36" x14ac:dyDescent="0.25">
      <c r="A3288" s="17"/>
      <c r="B3288" s="226" t="s">
        <v>342</v>
      </c>
      <c r="D3288" s="226">
        <v>13.603</v>
      </c>
      <c r="E3288" s="226">
        <v>14.762</v>
      </c>
      <c r="F3288" s="226">
        <v>13.432</v>
      </c>
      <c r="G3288" s="226">
        <v>14.994</v>
      </c>
      <c r="H3288" s="226">
        <v>15.457000000000001</v>
      </c>
      <c r="I3288" s="226">
        <v>15.670999999999999</v>
      </c>
      <c r="J3288" s="226">
        <v>15.965999999999999</v>
      </c>
      <c r="K3288" s="226">
        <v>16.225000000000001</v>
      </c>
      <c r="L3288" s="226">
        <v>16.498000000000001</v>
      </c>
      <c r="M3288" s="226">
        <v>16.757000000000001</v>
      </c>
      <c r="N3288" s="226">
        <v>17.009</v>
      </c>
      <c r="O3288" s="226">
        <v>17.312999999999999</v>
      </c>
      <c r="P3288" s="226">
        <v>17.606999999999999</v>
      </c>
      <c r="Q3288" s="226">
        <v>17.888999999999999</v>
      </c>
      <c r="R3288" s="226">
        <v>18.170999999999999</v>
      </c>
      <c r="S3288" s="226">
        <v>18.414000000000001</v>
      </c>
      <c r="T3288" s="226">
        <v>18.657</v>
      </c>
      <c r="U3288" s="226">
        <v>18.936</v>
      </c>
      <c r="V3288" s="226">
        <v>19.234000000000002</v>
      </c>
      <c r="W3288" s="226">
        <v>19.556000000000001</v>
      </c>
      <c r="X3288" s="226">
        <v>19.867000000000001</v>
      </c>
      <c r="Y3288" s="226">
        <v>20.175999999999998</v>
      </c>
      <c r="Z3288" s="226">
        <v>20.494</v>
      </c>
      <c r="AA3288" s="226">
        <v>20.846</v>
      </c>
      <c r="AB3288" s="226">
        <v>21.23</v>
      </c>
      <c r="AC3288" s="226">
        <v>21.661999999999999</v>
      </c>
      <c r="AD3288" s="226">
        <v>22.064</v>
      </c>
      <c r="AE3288" s="226">
        <v>22.443999999999999</v>
      </c>
      <c r="AF3288" s="226">
        <v>22.847999999999999</v>
      </c>
      <c r="AG3288" s="226">
        <v>23.234999999999999</v>
      </c>
      <c r="AH3288" s="226">
        <v>23.591999999999999</v>
      </c>
      <c r="AI3288" s="226">
        <v>24.003</v>
      </c>
      <c r="AJ3288" s="226">
        <v>24.526</v>
      </c>
    </row>
    <row r="3289" spans="1:36" x14ac:dyDescent="0.25">
      <c r="A3289" s="17"/>
      <c r="B3289" s="226" t="s">
        <v>2422</v>
      </c>
    </row>
    <row r="3290" spans="1:36" x14ac:dyDescent="0.25">
      <c r="A3290" s="17"/>
      <c r="B3290" s="226" t="s">
        <v>342</v>
      </c>
      <c r="D3290" s="226">
        <v>74.146000000000001</v>
      </c>
      <c r="E3290" s="226">
        <v>79.608999999999995</v>
      </c>
      <c r="F3290" s="226">
        <v>74.058000000000007</v>
      </c>
      <c r="G3290" s="226">
        <v>82.372</v>
      </c>
      <c r="H3290" s="226">
        <v>84.588999999999999</v>
      </c>
      <c r="I3290" s="226">
        <v>85.417000000000002</v>
      </c>
      <c r="J3290" s="226">
        <v>86.688000000000002</v>
      </c>
      <c r="K3290" s="226">
        <v>87.727999999999994</v>
      </c>
      <c r="L3290" s="226">
        <v>88.83</v>
      </c>
      <c r="M3290" s="226">
        <v>89.825999999999993</v>
      </c>
      <c r="N3290" s="226">
        <v>90.763000000000005</v>
      </c>
      <c r="O3290" s="226">
        <v>91.965999999999994</v>
      </c>
      <c r="P3290" s="226">
        <v>93.091999999999999</v>
      </c>
      <c r="Q3290" s="226">
        <v>94.135999999999996</v>
      </c>
      <c r="R3290" s="226">
        <v>95.162000000000006</v>
      </c>
      <c r="S3290" s="226">
        <v>95.965000000000003</v>
      </c>
      <c r="T3290" s="226">
        <v>96.756</v>
      </c>
      <c r="U3290" s="226">
        <v>97.715000000000003</v>
      </c>
      <c r="V3290" s="226">
        <v>98.757000000000005</v>
      </c>
      <c r="W3290" s="226">
        <v>99.903999999999996</v>
      </c>
      <c r="X3290" s="226">
        <v>100.976</v>
      </c>
      <c r="Y3290" s="226">
        <v>102.023</v>
      </c>
      <c r="Z3290" s="226">
        <v>103.093</v>
      </c>
      <c r="AA3290" s="226">
        <v>104.31699999999999</v>
      </c>
      <c r="AB3290" s="226">
        <v>105.67700000000001</v>
      </c>
      <c r="AC3290" s="226">
        <v>107.252</v>
      </c>
      <c r="AD3290" s="226">
        <v>108.657</v>
      </c>
      <c r="AE3290" s="226">
        <v>109.938</v>
      </c>
      <c r="AF3290" s="226">
        <v>111.312</v>
      </c>
      <c r="AG3290" s="226">
        <v>112.581</v>
      </c>
      <c r="AH3290" s="226">
        <v>113.68300000000001</v>
      </c>
      <c r="AI3290" s="226">
        <v>115.014</v>
      </c>
      <c r="AJ3290" s="226">
        <v>116.846</v>
      </c>
    </row>
    <row r="3291" spans="1:36" x14ac:dyDescent="0.25">
      <c r="A3291" s="17"/>
      <c r="B3291" s="226" t="s">
        <v>2423</v>
      </c>
    </row>
    <row r="3292" spans="1:36" x14ac:dyDescent="0.25">
      <c r="A3292" s="17"/>
      <c r="B3292" s="226" t="s">
        <v>2424</v>
      </c>
    </row>
    <row r="3293" spans="1:36" x14ac:dyDescent="0.25">
      <c r="A3293" s="17"/>
      <c r="B3293" s="226" t="s">
        <v>342</v>
      </c>
      <c r="D3293" s="226">
        <v>4.8570000000000002</v>
      </c>
      <c r="E3293" s="226">
        <v>5.27</v>
      </c>
      <c r="F3293" s="226">
        <v>4.7949999999999999</v>
      </c>
      <c r="G3293" s="226">
        <v>5.351</v>
      </c>
      <c r="H3293" s="226">
        <v>5.516</v>
      </c>
      <c r="I3293" s="226">
        <v>5.5910000000000002</v>
      </c>
      <c r="J3293" s="226">
        <v>5.6959999999999997</v>
      </c>
      <c r="K3293" s="226">
        <v>5.7869999999999999</v>
      </c>
      <c r="L3293" s="226">
        <v>5.8840000000000003</v>
      </c>
      <c r="M3293" s="226">
        <v>5.976</v>
      </c>
      <c r="N3293" s="226">
        <v>6.0650000000000004</v>
      </c>
      <c r="O3293" s="226">
        <v>6.173</v>
      </c>
      <c r="P3293" s="226">
        <v>6.2770000000000001</v>
      </c>
      <c r="Q3293" s="226">
        <v>6.3769999999999998</v>
      </c>
      <c r="R3293" s="226">
        <v>6.4770000000000003</v>
      </c>
      <c r="S3293" s="226">
        <v>6.5629999999999997</v>
      </c>
      <c r="T3293" s="226">
        <v>6.649</v>
      </c>
      <c r="U3293" s="226">
        <v>6.7469999999999999</v>
      </c>
      <c r="V3293" s="226">
        <v>6.8529999999999998</v>
      </c>
      <c r="W3293" s="226">
        <v>6.9669999999999996</v>
      </c>
      <c r="X3293" s="226">
        <v>7.077</v>
      </c>
      <c r="Y3293" s="226">
        <v>7.1870000000000003</v>
      </c>
      <c r="Z3293" s="226">
        <v>7.2990000000000004</v>
      </c>
      <c r="AA3293" s="226">
        <v>7.4240000000000004</v>
      </c>
      <c r="AB3293" s="226">
        <v>7.56</v>
      </c>
      <c r="AC3293" s="226">
        <v>7.7130000000000001</v>
      </c>
      <c r="AD3293" s="226">
        <v>7.8559999999999999</v>
      </c>
      <c r="AE3293" s="226">
        <v>7.9909999999999997</v>
      </c>
      <c r="AF3293" s="226">
        <v>8.1340000000000003</v>
      </c>
      <c r="AG3293" s="226">
        <v>8.2710000000000008</v>
      </c>
      <c r="AH3293" s="226">
        <v>8.3979999999999997</v>
      </c>
      <c r="AI3293" s="226">
        <v>8.5429999999999993</v>
      </c>
      <c r="AJ3293" s="226">
        <v>8.7289999999999992</v>
      </c>
    </row>
    <row r="3294" spans="1:36" x14ac:dyDescent="0.25">
      <c r="A3294" s="17"/>
      <c r="B3294" s="226" t="s">
        <v>2225</v>
      </c>
    </row>
    <row r="3295" spans="1:36" x14ac:dyDescent="0.25">
      <c r="A3295" s="17"/>
      <c r="B3295" s="226" t="s">
        <v>342</v>
      </c>
      <c r="D3295" s="226">
        <v>111.127</v>
      </c>
      <c r="E3295" s="226">
        <v>119.76900000000001</v>
      </c>
      <c r="F3295" s="226">
        <v>110.601</v>
      </c>
      <c r="G3295" s="226">
        <v>123.294</v>
      </c>
      <c r="H3295" s="226">
        <v>126.83</v>
      </c>
      <c r="I3295" s="226">
        <v>128.28800000000001</v>
      </c>
      <c r="J3295" s="226">
        <v>130.42099999999999</v>
      </c>
      <c r="K3295" s="226">
        <v>132.21600000000001</v>
      </c>
      <c r="L3295" s="226">
        <v>134.11600000000001</v>
      </c>
      <c r="M3295" s="226">
        <v>135.86799999999999</v>
      </c>
      <c r="N3295" s="226">
        <v>137.542</v>
      </c>
      <c r="O3295" s="226">
        <v>139.63</v>
      </c>
      <c r="P3295" s="226">
        <v>141.61099999999999</v>
      </c>
      <c r="Q3295" s="226">
        <v>143.47800000000001</v>
      </c>
      <c r="R3295" s="226">
        <v>145.328</v>
      </c>
      <c r="S3295" s="226">
        <v>146.84399999999999</v>
      </c>
      <c r="T3295" s="226">
        <v>148.34800000000001</v>
      </c>
      <c r="U3295" s="226">
        <v>150.119</v>
      </c>
      <c r="V3295" s="226">
        <v>152.029</v>
      </c>
      <c r="W3295" s="226">
        <v>154.114</v>
      </c>
      <c r="X3295" s="226">
        <v>156.09200000000001</v>
      </c>
      <c r="Y3295" s="226">
        <v>158.03700000000001</v>
      </c>
      <c r="Z3295" s="226">
        <v>160.03</v>
      </c>
      <c r="AA3295" s="226">
        <v>162.27600000000001</v>
      </c>
      <c r="AB3295" s="226">
        <v>164.74799999999999</v>
      </c>
      <c r="AC3295" s="226">
        <v>167.572</v>
      </c>
      <c r="AD3295" s="226">
        <v>170.13900000000001</v>
      </c>
      <c r="AE3295" s="226">
        <v>172.52099999999999</v>
      </c>
      <c r="AF3295" s="226">
        <v>175.06399999999999</v>
      </c>
      <c r="AG3295" s="226">
        <v>177.453</v>
      </c>
      <c r="AH3295" s="226">
        <v>179.58799999999999</v>
      </c>
      <c r="AI3295" s="226">
        <v>182.10499999999999</v>
      </c>
      <c r="AJ3295" s="226">
        <v>185.44399999999999</v>
      </c>
    </row>
    <row r="3296" spans="1:36" x14ac:dyDescent="0.25">
      <c r="A3296" s="17"/>
      <c r="B3296" s="226" t="s">
        <v>2217</v>
      </c>
      <c r="D3296" s="226">
        <v>27.004000000000001</v>
      </c>
      <c r="E3296" s="226">
        <v>26.777999999999999</v>
      </c>
      <c r="F3296" s="226">
        <v>25.838999999999999</v>
      </c>
      <c r="G3296" s="226">
        <v>28.012</v>
      </c>
      <c r="H3296" s="226">
        <v>28.809000000000001</v>
      </c>
      <c r="I3296" s="226">
        <v>29.193999999999999</v>
      </c>
      <c r="J3296" s="226">
        <v>29.739000000000001</v>
      </c>
      <c r="K3296" s="226">
        <v>30.212</v>
      </c>
      <c r="L3296" s="226">
        <v>30.716000000000001</v>
      </c>
      <c r="M3296" s="226">
        <v>31.192</v>
      </c>
      <c r="N3296" s="226">
        <v>31.658999999999999</v>
      </c>
      <c r="O3296" s="226">
        <v>32.234999999999999</v>
      </c>
      <c r="P3296" s="226">
        <v>32.798000000000002</v>
      </c>
      <c r="Q3296" s="226">
        <v>33.347000000000001</v>
      </c>
      <c r="R3296" s="226">
        <v>33.906999999999996</v>
      </c>
      <c r="S3296" s="226">
        <v>34.4</v>
      </c>
      <c r="T3296" s="226">
        <v>34.904000000000003</v>
      </c>
      <c r="U3296" s="226">
        <v>35.482999999999997</v>
      </c>
      <c r="V3296" s="226">
        <v>36.100999999999999</v>
      </c>
      <c r="W3296" s="226">
        <v>36.765000000000001</v>
      </c>
      <c r="X3296" s="226">
        <v>37.409999999999997</v>
      </c>
      <c r="Y3296" s="226">
        <v>38.052</v>
      </c>
      <c r="Z3296" s="226">
        <v>38.709000000000003</v>
      </c>
      <c r="AA3296" s="226">
        <v>39.435000000000002</v>
      </c>
      <c r="AB3296" s="226">
        <v>40.222999999999999</v>
      </c>
      <c r="AC3296" s="226">
        <v>41.106999999999999</v>
      </c>
      <c r="AD3296" s="226">
        <v>41.930999999999997</v>
      </c>
      <c r="AE3296" s="226">
        <v>42.713999999999999</v>
      </c>
      <c r="AF3296" s="226">
        <v>43.543999999999997</v>
      </c>
      <c r="AG3296" s="226">
        <v>44.34</v>
      </c>
      <c r="AH3296" s="226">
        <v>45.076000000000001</v>
      </c>
      <c r="AI3296" s="226">
        <v>45.918999999999997</v>
      </c>
      <c r="AJ3296" s="226">
        <v>46.984999999999999</v>
      </c>
    </row>
    <row r="3297" spans="1:36" x14ac:dyDescent="0.25">
      <c r="A3297" s="17"/>
      <c r="B3297" s="226" t="s">
        <v>2218</v>
      </c>
      <c r="D3297" s="226">
        <v>18.789000000000001</v>
      </c>
      <c r="E3297" s="226">
        <v>18.866</v>
      </c>
      <c r="F3297" s="226">
        <v>18.175999999999998</v>
      </c>
      <c r="G3297" s="226">
        <v>19.826000000000001</v>
      </c>
      <c r="H3297" s="226">
        <v>20.222000000000001</v>
      </c>
      <c r="I3297" s="226">
        <v>20.495999999999999</v>
      </c>
      <c r="J3297" s="226">
        <v>20.879000000000001</v>
      </c>
      <c r="K3297" s="226">
        <v>21.21</v>
      </c>
      <c r="L3297" s="226">
        <v>21.562999999999999</v>
      </c>
      <c r="M3297" s="226">
        <v>21.901</v>
      </c>
      <c r="N3297" s="226">
        <v>22.23</v>
      </c>
      <c r="O3297" s="226">
        <v>22.634</v>
      </c>
      <c r="P3297" s="226">
        <v>23.026</v>
      </c>
      <c r="Q3297" s="226">
        <v>23.405000000000001</v>
      </c>
      <c r="R3297" s="226">
        <v>23.788</v>
      </c>
      <c r="S3297" s="226">
        <v>24.123000000000001</v>
      </c>
      <c r="T3297" s="226">
        <v>24.459</v>
      </c>
      <c r="U3297" s="226">
        <v>24.843</v>
      </c>
      <c r="V3297" s="226">
        <v>25.254999999999999</v>
      </c>
      <c r="W3297" s="226">
        <v>25.696000000000002</v>
      </c>
      <c r="X3297" s="226">
        <v>26.123999999999999</v>
      </c>
      <c r="Y3297" s="226">
        <v>26.547999999999998</v>
      </c>
      <c r="Z3297" s="226">
        <v>26.983000000000001</v>
      </c>
      <c r="AA3297" s="226">
        <v>27.465</v>
      </c>
      <c r="AB3297" s="226">
        <v>27.989000000000001</v>
      </c>
      <c r="AC3297" s="226">
        <v>28.579000000000001</v>
      </c>
      <c r="AD3297" s="226">
        <v>29.126000000000001</v>
      </c>
      <c r="AE3297" s="226">
        <v>29.643000000000001</v>
      </c>
      <c r="AF3297" s="226">
        <v>30.192</v>
      </c>
      <c r="AG3297" s="226">
        <v>30.716999999999999</v>
      </c>
      <c r="AH3297" s="226">
        <v>31.2</v>
      </c>
      <c r="AI3297" s="226">
        <v>31.754999999999999</v>
      </c>
      <c r="AJ3297" s="226">
        <v>32.463999999999999</v>
      </c>
    </row>
    <row r="3298" spans="1:36" x14ac:dyDescent="0.25">
      <c r="A3298" s="17"/>
      <c r="B3298" s="226" t="s">
        <v>2219</v>
      </c>
      <c r="D3298" s="226">
        <v>1.3819999999999999</v>
      </c>
      <c r="E3298" s="226">
        <v>1.3759999999999999</v>
      </c>
      <c r="F3298" s="226">
        <v>1.319</v>
      </c>
      <c r="G3298" s="226">
        <v>1.4350000000000001</v>
      </c>
      <c r="H3298" s="226">
        <v>1.4590000000000001</v>
      </c>
      <c r="I3298" s="226">
        <v>1.474</v>
      </c>
      <c r="J3298" s="226">
        <v>1.498</v>
      </c>
      <c r="K3298" s="226">
        <v>1.518</v>
      </c>
      <c r="L3298" s="226">
        <v>1.5409999999999999</v>
      </c>
      <c r="M3298" s="226">
        <v>1.5620000000000001</v>
      </c>
      <c r="N3298" s="226">
        <v>1.583</v>
      </c>
      <c r="O3298" s="226">
        <v>1.609</v>
      </c>
      <c r="P3298" s="226">
        <v>1.635</v>
      </c>
      <c r="Q3298" s="226">
        <v>1.661</v>
      </c>
      <c r="R3298" s="226">
        <v>1.6879999999999999</v>
      </c>
      <c r="S3298" s="226">
        <v>1.712</v>
      </c>
      <c r="T3298" s="226">
        <v>1.736</v>
      </c>
      <c r="U3298" s="226">
        <v>1.764</v>
      </c>
      <c r="V3298" s="226">
        <v>1.7949999999999999</v>
      </c>
      <c r="W3298" s="226">
        <v>1.829</v>
      </c>
      <c r="X3298" s="226">
        <v>1.861</v>
      </c>
      <c r="Y3298" s="226">
        <v>1.8919999999999999</v>
      </c>
      <c r="Z3298" s="226">
        <v>1.923</v>
      </c>
      <c r="AA3298" s="226">
        <v>1.9570000000000001</v>
      </c>
      <c r="AB3298" s="226">
        <v>1.9950000000000001</v>
      </c>
      <c r="AC3298" s="226">
        <v>2.0379999999999998</v>
      </c>
      <c r="AD3298" s="226">
        <v>2.0779999999999998</v>
      </c>
      <c r="AE3298" s="226">
        <v>2.1160000000000001</v>
      </c>
      <c r="AF3298" s="226">
        <v>2.1560000000000001</v>
      </c>
      <c r="AG3298" s="226">
        <v>2.194</v>
      </c>
      <c r="AH3298" s="226">
        <v>2.2290000000000001</v>
      </c>
      <c r="AI3298" s="226">
        <v>2.2690000000000001</v>
      </c>
      <c r="AJ3298" s="226">
        <v>2.3210000000000002</v>
      </c>
    </row>
    <row r="3299" spans="1:36" x14ac:dyDescent="0.25">
      <c r="A3299" s="17"/>
      <c r="B3299" s="226" t="s">
        <v>2221</v>
      </c>
      <c r="D3299" s="226">
        <v>3.1120000000000001</v>
      </c>
      <c r="E3299" s="226">
        <v>3.12</v>
      </c>
      <c r="F3299" s="226">
        <v>3.0019999999999998</v>
      </c>
      <c r="G3299" s="226">
        <v>3.274</v>
      </c>
      <c r="H3299" s="226">
        <v>3.3460000000000001</v>
      </c>
      <c r="I3299" s="226">
        <v>3.4060000000000001</v>
      </c>
      <c r="J3299" s="226">
        <v>3.4870000000000001</v>
      </c>
      <c r="K3299" s="226">
        <v>3.56</v>
      </c>
      <c r="L3299" s="226">
        <v>3.637</v>
      </c>
      <c r="M3299" s="226">
        <v>3.7050000000000001</v>
      </c>
      <c r="N3299" s="226">
        <v>3.7730000000000001</v>
      </c>
      <c r="O3299" s="226">
        <v>3.8540000000000001</v>
      </c>
      <c r="P3299" s="226">
        <v>3.9350000000000001</v>
      </c>
      <c r="Q3299" s="226">
        <v>4.0149999999999997</v>
      </c>
      <c r="R3299" s="226">
        <v>4.0979999999999999</v>
      </c>
      <c r="S3299" s="226">
        <v>4.1719999999999997</v>
      </c>
      <c r="T3299" s="226">
        <v>4.2510000000000003</v>
      </c>
      <c r="U3299" s="226">
        <v>4.3410000000000002</v>
      </c>
      <c r="V3299" s="226">
        <v>4.4349999999999996</v>
      </c>
      <c r="W3299" s="226">
        <v>4.5369999999999999</v>
      </c>
      <c r="X3299" s="226">
        <v>4.6379999999999999</v>
      </c>
      <c r="Y3299" s="226">
        <v>4.7409999999999997</v>
      </c>
      <c r="Z3299" s="226">
        <v>4.8470000000000004</v>
      </c>
      <c r="AA3299" s="226">
        <v>4.9610000000000003</v>
      </c>
      <c r="AB3299" s="226">
        <v>5.0839999999999996</v>
      </c>
      <c r="AC3299" s="226">
        <v>5.2190000000000003</v>
      </c>
      <c r="AD3299" s="226">
        <v>5.3479999999999999</v>
      </c>
      <c r="AE3299" s="226">
        <v>5.4729999999999999</v>
      </c>
      <c r="AF3299" s="226">
        <v>5.6050000000000004</v>
      </c>
      <c r="AG3299" s="226">
        <v>5.734</v>
      </c>
      <c r="AH3299" s="226">
        <v>5.8559999999999999</v>
      </c>
      <c r="AI3299" s="226">
        <v>5.992</v>
      </c>
      <c r="AJ3299" s="226">
        <v>6.1589999999999998</v>
      </c>
    </row>
    <row r="3300" spans="1:36" x14ac:dyDescent="0.25">
      <c r="A3300" s="17"/>
      <c r="B3300" s="226" t="s">
        <v>2212</v>
      </c>
      <c r="D3300" s="226">
        <v>161.41399999999999</v>
      </c>
      <c r="E3300" s="226">
        <v>169.90899999999999</v>
      </c>
      <c r="F3300" s="226">
        <v>158.93799999999999</v>
      </c>
      <c r="G3300" s="226">
        <v>175.84100000000001</v>
      </c>
      <c r="H3300" s="226">
        <v>180.666</v>
      </c>
      <c r="I3300" s="226">
        <v>182.858</v>
      </c>
      <c r="J3300" s="226">
        <v>186.024</v>
      </c>
      <c r="K3300" s="226">
        <v>188.71700000000001</v>
      </c>
      <c r="L3300" s="226">
        <v>191.572</v>
      </c>
      <c r="M3300" s="226">
        <v>194.22800000000001</v>
      </c>
      <c r="N3300" s="226">
        <v>196.786</v>
      </c>
      <c r="O3300" s="226">
        <v>199.96199999999999</v>
      </c>
      <c r="P3300" s="226">
        <v>203.005</v>
      </c>
      <c r="Q3300" s="226">
        <v>205.90700000000001</v>
      </c>
      <c r="R3300" s="226">
        <v>208.809</v>
      </c>
      <c r="S3300" s="226">
        <v>211.249</v>
      </c>
      <c r="T3300" s="226">
        <v>213.69800000000001</v>
      </c>
      <c r="U3300" s="226">
        <v>216.55</v>
      </c>
      <c r="V3300" s="226">
        <v>219.61500000000001</v>
      </c>
      <c r="W3300" s="226">
        <v>222.94200000000001</v>
      </c>
      <c r="X3300" s="226">
        <v>226.126</v>
      </c>
      <c r="Y3300" s="226">
        <v>229.27</v>
      </c>
      <c r="Z3300" s="226">
        <v>232.49199999999999</v>
      </c>
      <c r="AA3300" s="226">
        <v>236.09299999999999</v>
      </c>
      <c r="AB3300" s="226">
        <v>240.03899999999999</v>
      </c>
      <c r="AC3300" s="226">
        <v>244.51599999999999</v>
      </c>
      <c r="AD3300" s="226">
        <v>248.62299999999999</v>
      </c>
      <c r="AE3300" s="226">
        <v>252.46700000000001</v>
      </c>
      <c r="AF3300" s="226">
        <v>256.56099999999998</v>
      </c>
      <c r="AG3300" s="226">
        <v>260.43700000000001</v>
      </c>
      <c r="AH3300" s="226">
        <v>263.94900000000001</v>
      </c>
      <c r="AI3300" s="226">
        <v>268.041</v>
      </c>
      <c r="AJ3300" s="226">
        <v>273.37299999999999</v>
      </c>
    </row>
    <row r="3301" spans="1:36" x14ac:dyDescent="0.25">
      <c r="A3301" s="17"/>
    </row>
    <row r="3302" spans="1:36" x14ac:dyDescent="0.25">
      <c r="A3302" s="17"/>
      <c r="B3302" s="226" t="s">
        <v>2226</v>
      </c>
    </row>
    <row r="3303" spans="1:36" x14ac:dyDescent="0.25">
      <c r="A3303" s="17"/>
    </row>
    <row r="3304" spans="1:36" x14ac:dyDescent="0.25">
      <c r="A3304" s="17"/>
      <c r="B3304" s="226" t="s">
        <v>2227</v>
      </c>
    </row>
    <row r="3305" spans="1:36" x14ac:dyDescent="0.25">
      <c r="A3305" s="17"/>
      <c r="B3305" s="226" t="s">
        <v>2205</v>
      </c>
      <c r="D3305" s="226">
        <v>32.200000000000003</v>
      </c>
      <c r="E3305" s="226">
        <v>32</v>
      </c>
      <c r="F3305" s="226">
        <v>30.9</v>
      </c>
      <c r="G3305" s="226">
        <v>33.299999999999997</v>
      </c>
      <c r="H3305" s="226">
        <v>34.200000000000003</v>
      </c>
      <c r="I3305" s="226">
        <v>34.700000000000003</v>
      </c>
      <c r="J3305" s="226">
        <v>35.299999999999997</v>
      </c>
      <c r="K3305" s="226">
        <v>35.799999999999997</v>
      </c>
      <c r="L3305" s="226">
        <v>36.4</v>
      </c>
      <c r="M3305" s="226">
        <v>37</v>
      </c>
      <c r="N3305" s="226">
        <v>37.5</v>
      </c>
      <c r="O3305" s="226">
        <v>38.1</v>
      </c>
      <c r="P3305" s="226">
        <v>38.799999999999997</v>
      </c>
      <c r="Q3305" s="226">
        <v>39.4</v>
      </c>
      <c r="R3305" s="226">
        <v>40</v>
      </c>
      <c r="S3305" s="226">
        <v>40.6</v>
      </c>
      <c r="T3305" s="226">
        <v>41.2</v>
      </c>
      <c r="U3305" s="226">
        <v>41.8</v>
      </c>
      <c r="V3305" s="226">
        <v>42.5</v>
      </c>
      <c r="W3305" s="226">
        <v>43.3</v>
      </c>
      <c r="X3305" s="226">
        <v>44</v>
      </c>
      <c r="Y3305" s="226">
        <v>44.7</v>
      </c>
      <c r="Z3305" s="226">
        <v>45.4</v>
      </c>
      <c r="AA3305" s="226">
        <v>46.3</v>
      </c>
      <c r="AB3305" s="226">
        <v>47.1</v>
      </c>
      <c r="AC3305" s="226">
        <v>48.1</v>
      </c>
      <c r="AD3305" s="226">
        <v>49.1</v>
      </c>
      <c r="AE3305" s="226">
        <v>49.9</v>
      </c>
      <c r="AF3305" s="226">
        <v>50.9</v>
      </c>
      <c r="AG3305" s="226">
        <v>51.8</v>
      </c>
      <c r="AH3305" s="226">
        <v>52.6</v>
      </c>
      <c r="AI3305" s="226">
        <v>53.6</v>
      </c>
      <c r="AJ3305" s="226">
        <v>54.8</v>
      </c>
    </row>
    <row r="3306" spans="1:36" x14ac:dyDescent="0.25">
      <c r="A3306" s="17"/>
      <c r="B3306" s="226" t="s">
        <v>2228</v>
      </c>
      <c r="D3306" s="226">
        <v>0</v>
      </c>
      <c r="E3306" s="226">
        <v>0</v>
      </c>
      <c r="F3306" s="226">
        <v>0</v>
      </c>
      <c r="G3306" s="226">
        <v>0</v>
      </c>
      <c r="H3306" s="226">
        <v>0</v>
      </c>
      <c r="I3306" s="226">
        <v>0</v>
      </c>
      <c r="J3306" s="226">
        <v>0</v>
      </c>
      <c r="K3306" s="226">
        <v>0</v>
      </c>
      <c r="L3306" s="226">
        <v>0</v>
      </c>
      <c r="M3306" s="226">
        <v>0</v>
      </c>
      <c r="N3306" s="226">
        <v>0</v>
      </c>
      <c r="O3306" s="226">
        <v>0</v>
      </c>
      <c r="P3306" s="226">
        <v>0</v>
      </c>
      <c r="Q3306" s="226">
        <v>0</v>
      </c>
      <c r="R3306" s="226">
        <v>0</v>
      </c>
      <c r="S3306" s="226">
        <v>0</v>
      </c>
      <c r="T3306" s="226">
        <v>0</v>
      </c>
      <c r="U3306" s="226">
        <v>0</v>
      </c>
      <c r="V3306" s="226">
        <v>0</v>
      </c>
      <c r="W3306" s="226">
        <v>0</v>
      </c>
      <c r="X3306" s="226">
        <v>0</v>
      </c>
      <c r="Y3306" s="226">
        <v>0</v>
      </c>
      <c r="Z3306" s="226">
        <v>0</v>
      </c>
      <c r="AA3306" s="226">
        <v>0</v>
      </c>
      <c r="AB3306" s="226">
        <v>0</v>
      </c>
      <c r="AC3306" s="226">
        <v>0</v>
      </c>
      <c r="AD3306" s="226">
        <v>0</v>
      </c>
      <c r="AE3306" s="226">
        <v>0</v>
      </c>
      <c r="AF3306" s="226">
        <v>0</v>
      </c>
      <c r="AG3306" s="226">
        <v>0</v>
      </c>
      <c r="AH3306" s="226">
        <v>0</v>
      </c>
      <c r="AI3306" s="226">
        <v>0</v>
      </c>
      <c r="AJ3306" s="226">
        <v>0</v>
      </c>
    </row>
    <row r="3307" spans="1:36" x14ac:dyDescent="0.25">
      <c r="A3307" s="17"/>
      <c r="B3307" s="226" t="s">
        <v>307</v>
      </c>
      <c r="D3307" s="226">
        <v>0</v>
      </c>
      <c r="E3307" s="226">
        <v>0</v>
      </c>
      <c r="F3307" s="226">
        <v>0</v>
      </c>
      <c r="G3307" s="226">
        <v>0</v>
      </c>
      <c r="H3307" s="226">
        <v>0</v>
      </c>
      <c r="I3307" s="226">
        <v>0</v>
      </c>
      <c r="J3307" s="226">
        <v>0</v>
      </c>
      <c r="K3307" s="226">
        <v>0</v>
      </c>
      <c r="L3307" s="226">
        <v>0</v>
      </c>
      <c r="M3307" s="226">
        <v>0</v>
      </c>
      <c r="N3307" s="226">
        <v>0</v>
      </c>
      <c r="O3307" s="226">
        <v>0</v>
      </c>
      <c r="P3307" s="226">
        <v>0</v>
      </c>
      <c r="Q3307" s="226">
        <v>0</v>
      </c>
      <c r="R3307" s="226">
        <v>0</v>
      </c>
      <c r="S3307" s="226">
        <v>0</v>
      </c>
      <c r="T3307" s="226">
        <v>0</v>
      </c>
      <c r="U3307" s="226">
        <v>0</v>
      </c>
      <c r="V3307" s="226">
        <v>0</v>
      </c>
      <c r="W3307" s="226">
        <v>0</v>
      </c>
      <c r="X3307" s="226">
        <v>0</v>
      </c>
      <c r="Y3307" s="226">
        <v>0</v>
      </c>
      <c r="Z3307" s="226">
        <v>0</v>
      </c>
      <c r="AA3307" s="226">
        <v>0</v>
      </c>
      <c r="AB3307" s="226">
        <v>0</v>
      </c>
      <c r="AC3307" s="226">
        <v>0</v>
      </c>
      <c r="AD3307" s="226">
        <v>0</v>
      </c>
      <c r="AE3307" s="226">
        <v>0</v>
      </c>
      <c r="AF3307" s="226">
        <v>0</v>
      </c>
      <c r="AG3307" s="226">
        <v>0</v>
      </c>
      <c r="AH3307" s="226">
        <v>0</v>
      </c>
      <c r="AI3307" s="226">
        <v>0</v>
      </c>
      <c r="AJ3307" s="226">
        <v>0</v>
      </c>
    </row>
    <row r="3308" spans="1:36" x14ac:dyDescent="0.25">
      <c r="A3308" s="17"/>
      <c r="B3308" s="226" t="s">
        <v>2207</v>
      </c>
      <c r="D3308" s="226">
        <v>0</v>
      </c>
      <c r="E3308" s="226">
        <v>0</v>
      </c>
      <c r="F3308" s="226">
        <v>0</v>
      </c>
      <c r="G3308" s="226">
        <v>0</v>
      </c>
      <c r="H3308" s="226">
        <v>0</v>
      </c>
      <c r="I3308" s="226">
        <v>0</v>
      </c>
      <c r="J3308" s="226">
        <v>0</v>
      </c>
      <c r="K3308" s="226">
        <v>0</v>
      </c>
      <c r="L3308" s="226">
        <v>0</v>
      </c>
      <c r="M3308" s="226">
        <v>0</v>
      </c>
      <c r="N3308" s="226">
        <v>0</v>
      </c>
      <c r="O3308" s="226">
        <v>0</v>
      </c>
      <c r="P3308" s="226">
        <v>0</v>
      </c>
      <c r="Q3308" s="226">
        <v>0</v>
      </c>
      <c r="R3308" s="226">
        <v>0</v>
      </c>
      <c r="S3308" s="226">
        <v>0</v>
      </c>
      <c r="T3308" s="226">
        <v>0</v>
      </c>
      <c r="U3308" s="226">
        <v>0</v>
      </c>
      <c r="V3308" s="226">
        <v>0</v>
      </c>
      <c r="W3308" s="226">
        <v>0</v>
      </c>
      <c r="X3308" s="226">
        <v>0</v>
      </c>
      <c r="Y3308" s="226">
        <v>0</v>
      </c>
      <c r="Z3308" s="226">
        <v>0</v>
      </c>
      <c r="AA3308" s="226">
        <v>0</v>
      </c>
      <c r="AB3308" s="226">
        <v>0</v>
      </c>
      <c r="AC3308" s="226">
        <v>0</v>
      </c>
      <c r="AD3308" s="226">
        <v>0</v>
      </c>
      <c r="AE3308" s="226">
        <v>0</v>
      </c>
      <c r="AF3308" s="226">
        <v>0</v>
      </c>
      <c r="AG3308" s="226">
        <v>0</v>
      </c>
      <c r="AH3308" s="226">
        <v>0</v>
      </c>
      <c r="AI3308" s="226">
        <v>0</v>
      </c>
      <c r="AJ3308" s="226">
        <v>0</v>
      </c>
    </row>
    <row r="3309" spans="1:36" x14ac:dyDescent="0.25">
      <c r="A3309" s="17"/>
      <c r="B3309" s="226" t="s">
        <v>2208</v>
      </c>
      <c r="D3309" s="226">
        <v>0</v>
      </c>
      <c r="E3309" s="226">
        <v>0</v>
      </c>
      <c r="F3309" s="226">
        <v>0</v>
      </c>
      <c r="G3309" s="226">
        <v>0</v>
      </c>
      <c r="H3309" s="226">
        <v>0</v>
      </c>
      <c r="I3309" s="226">
        <v>0</v>
      </c>
      <c r="J3309" s="226">
        <v>0</v>
      </c>
      <c r="K3309" s="226">
        <v>0</v>
      </c>
      <c r="L3309" s="226">
        <v>0</v>
      </c>
      <c r="M3309" s="226">
        <v>0</v>
      </c>
      <c r="N3309" s="226">
        <v>0</v>
      </c>
      <c r="O3309" s="226">
        <v>0</v>
      </c>
      <c r="P3309" s="226">
        <v>0</v>
      </c>
      <c r="Q3309" s="226">
        <v>0</v>
      </c>
      <c r="R3309" s="226">
        <v>0</v>
      </c>
      <c r="S3309" s="226">
        <v>0</v>
      </c>
      <c r="T3309" s="226">
        <v>0</v>
      </c>
      <c r="U3309" s="226">
        <v>0</v>
      </c>
      <c r="V3309" s="226">
        <v>0</v>
      </c>
      <c r="W3309" s="226">
        <v>0</v>
      </c>
      <c r="X3309" s="226">
        <v>0</v>
      </c>
      <c r="Y3309" s="226">
        <v>0</v>
      </c>
      <c r="Z3309" s="226">
        <v>0</v>
      </c>
      <c r="AA3309" s="226">
        <v>0</v>
      </c>
      <c r="AB3309" s="226">
        <v>0</v>
      </c>
      <c r="AC3309" s="226">
        <v>0</v>
      </c>
      <c r="AD3309" s="226">
        <v>0</v>
      </c>
      <c r="AE3309" s="226">
        <v>0</v>
      </c>
      <c r="AF3309" s="226">
        <v>0</v>
      </c>
      <c r="AG3309" s="226">
        <v>0</v>
      </c>
      <c r="AH3309" s="226">
        <v>0</v>
      </c>
      <c r="AI3309" s="226">
        <v>0</v>
      </c>
      <c r="AJ3309" s="226">
        <v>0</v>
      </c>
    </row>
    <row r="3310" spans="1:36" x14ac:dyDescent="0.25">
      <c r="A3310" s="17"/>
      <c r="B3310" s="226" t="s">
        <v>156</v>
      </c>
      <c r="D3310" s="226">
        <v>0</v>
      </c>
      <c r="E3310" s="226">
        <v>0</v>
      </c>
      <c r="F3310" s="226">
        <v>0</v>
      </c>
      <c r="G3310" s="226">
        <v>0</v>
      </c>
      <c r="H3310" s="226">
        <v>0</v>
      </c>
      <c r="I3310" s="226">
        <v>0</v>
      </c>
      <c r="J3310" s="226">
        <v>0</v>
      </c>
      <c r="K3310" s="226">
        <v>0</v>
      </c>
      <c r="L3310" s="226">
        <v>0</v>
      </c>
      <c r="M3310" s="226">
        <v>0</v>
      </c>
      <c r="N3310" s="226">
        <v>0</v>
      </c>
      <c r="O3310" s="226">
        <v>0</v>
      </c>
      <c r="P3310" s="226">
        <v>0</v>
      </c>
      <c r="Q3310" s="226">
        <v>0</v>
      </c>
      <c r="R3310" s="226">
        <v>0</v>
      </c>
      <c r="S3310" s="226">
        <v>0</v>
      </c>
      <c r="T3310" s="226">
        <v>0</v>
      </c>
      <c r="U3310" s="226">
        <v>0</v>
      </c>
      <c r="V3310" s="226">
        <v>0</v>
      </c>
      <c r="W3310" s="226">
        <v>0</v>
      </c>
      <c r="X3310" s="226">
        <v>0</v>
      </c>
      <c r="Y3310" s="226">
        <v>0</v>
      </c>
      <c r="Z3310" s="226">
        <v>0</v>
      </c>
      <c r="AA3310" s="226">
        <v>0</v>
      </c>
      <c r="AB3310" s="226">
        <v>0</v>
      </c>
      <c r="AC3310" s="226">
        <v>0</v>
      </c>
      <c r="AD3310" s="226">
        <v>0</v>
      </c>
      <c r="AE3310" s="226">
        <v>0</v>
      </c>
      <c r="AF3310" s="226">
        <v>0</v>
      </c>
      <c r="AG3310" s="226">
        <v>0</v>
      </c>
      <c r="AH3310" s="226">
        <v>0</v>
      </c>
      <c r="AI3310" s="226">
        <v>0</v>
      </c>
      <c r="AJ3310" s="226">
        <v>0</v>
      </c>
    </row>
    <row r="3311" spans="1:36" x14ac:dyDescent="0.25">
      <c r="A3311" s="17"/>
      <c r="B3311" s="226" t="s">
        <v>152</v>
      </c>
      <c r="D3311" s="226">
        <v>0</v>
      </c>
      <c r="E3311" s="226">
        <v>0</v>
      </c>
      <c r="F3311" s="226">
        <v>0</v>
      </c>
      <c r="G3311" s="226">
        <v>0</v>
      </c>
      <c r="H3311" s="226">
        <v>0</v>
      </c>
      <c r="I3311" s="226">
        <v>0</v>
      </c>
      <c r="J3311" s="226">
        <v>0</v>
      </c>
      <c r="K3311" s="226">
        <v>0</v>
      </c>
      <c r="L3311" s="226">
        <v>0</v>
      </c>
      <c r="M3311" s="226">
        <v>0</v>
      </c>
      <c r="N3311" s="226">
        <v>0</v>
      </c>
      <c r="O3311" s="226">
        <v>0</v>
      </c>
      <c r="P3311" s="226">
        <v>0</v>
      </c>
      <c r="Q3311" s="226">
        <v>0</v>
      </c>
      <c r="R3311" s="226">
        <v>0</v>
      </c>
      <c r="S3311" s="226">
        <v>0</v>
      </c>
      <c r="T3311" s="226">
        <v>0</v>
      </c>
      <c r="U3311" s="226">
        <v>0</v>
      </c>
      <c r="V3311" s="226">
        <v>0</v>
      </c>
      <c r="W3311" s="226">
        <v>0</v>
      </c>
      <c r="X3311" s="226">
        <v>0</v>
      </c>
      <c r="Y3311" s="226">
        <v>0</v>
      </c>
      <c r="Z3311" s="226">
        <v>0</v>
      </c>
      <c r="AA3311" s="226">
        <v>0</v>
      </c>
      <c r="AB3311" s="226">
        <v>0</v>
      </c>
      <c r="AC3311" s="226">
        <v>0</v>
      </c>
      <c r="AD3311" s="226">
        <v>0</v>
      </c>
      <c r="AE3311" s="226">
        <v>0</v>
      </c>
      <c r="AF3311" s="226">
        <v>0</v>
      </c>
      <c r="AG3311" s="226">
        <v>0</v>
      </c>
      <c r="AH3311" s="226">
        <v>0</v>
      </c>
      <c r="AI3311" s="226">
        <v>0</v>
      </c>
      <c r="AJ3311" s="226">
        <v>0</v>
      </c>
    </row>
    <row r="3312" spans="1:36" x14ac:dyDescent="0.25">
      <c r="A3312" s="17"/>
      <c r="B3312" s="226" t="s">
        <v>2212</v>
      </c>
      <c r="D3312" s="226">
        <v>32.200000000000003</v>
      </c>
      <c r="E3312" s="226">
        <v>32</v>
      </c>
      <c r="F3312" s="226">
        <v>30.9</v>
      </c>
      <c r="G3312" s="226">
        <v>33.299999999999997</v>
      </c>
      <c r="H3312" s="226">
        <v>34.200000000000003</v>
      </c>
      <c r="I3312" s="226">
        <v>34.700000000000003</v>
      </c>
      <c r="J3312" s="226">
        <v>35.299999999999997</v>
      </c>
      <c r="K3312" s="226">
        <v>35.799999999999997</v>
      </c>
      <c r="L3312" s="226">
        <v>36.4</v>
      </c>
      <c r="M3312" s="226">
        <v>37</v>
      </c>
      <c r="N3312" s="226">
        <v>37.5</v>
      </c>
      <c r="O3312" s="226">
        <v>38.1</v>
      </c>
      <c r="P3312" s="226">
        <v>38.799999999999997</v>
      </c>
      <c r="Q3312" s="226">
        <v>39.4</v>
      </c>
      <c r="R3312" s="226">
        <v>40</v>
      </c>
      <c r="S3312" s="226">
        <v>40.6</v>
      </c>
      <c r="T3312" s="226">
        <v>41.2</v>
      </c>
      <c r="U3312" s="226">
        <v>41.8</v>
      </c>
      <c r="V3312" s="226">
        <v>42.5</v>
      </c>
      <c r="W3312" s="226">
        <v>43.3</v>
      </c>
      <c r="X3312" s="226">
        <v>44</v>
      </c>
      <c r="Y3312" s="226">
        <v>44.7</v>
      </c>
      <c r="Z3312" s="226">
        <v>45.4</v>
      </c>
      <c r="AA3312" s="226">
        <v>46.3</v>
      </c>
      <c r="AB3312" s="226">
        <v>47.1</v>
      </c>
      <c r="AC3312" s="226">
        <v>48.1</v>
      </c>
      <c r="AD3312" s="226">
        <v>49.1</v>
      </c>
      <c r="AE3312" s="226">
        <v>49.9</v>
      </c>
      <c r="AF3312" s="226">
        <v>50.9</v>
      </c>
      <c r="AG3312" s="226">
        <v>51.8</v>
      </c>
      <c r="AH3312" s="226">
        <v>52.6</v>
      </c>
      <c r="AI3312" s="226">
        <v>53.6</v>
      </c>
      <c r="AJ3312" s="226">
        <v>54.8</v>
      </c>
    </row>
    <row r="3313" spans="1:36" x14ac:dyDescent="0.25">
      <c r="A3313" s="17"/>
    </row>
    <row r="3314" spans="1:36" x14ac:dyDescent="0.25">
      <c r="A3314" s="17"/>
    </row>
    <row r="3315" spans="1:36" x14ac:dyDescent="0.25">
      <c r="A3315" s="17"/>
      <c r="B3315" s="226" t="s">
        <v>2229</v>
      </c>
    </row>
    <row r="3316" spans="1:36" x14ac:dyDescent="0.25">
      <c r="A3316" s="17"/>
      <c r="B3316" s="226" t="s">
        <v>238</v>
      </c>
      <c r="D3316" s="226">
        <v>7.7</v>
      </c>
      <c r="E3316" s="226">
        <v>7.8</v>
      </c>
      <c r="F3316" s="226">
        <v>7.5</v>
      </c>
      <c r="G3316" s="226">
        <v>8.1999999999999993</v>
      </c>
      <c r="H3316" s="226">
        <v>8.3000000000000007</v>
      </c>
      <c r="I3316" s="226">
        <v>8.4</v>
      </c>
      <c r="J3316" s="226">
        <v>8.6</v>
      </c>
      <c r="K3316" s="226">
        <v>8.6999999999999993</v>
      </c>
      <c r="L3316" s="226">
        <v>8.9</v>
      </c>
      <c r="M3316" s="226">
        <v>9</v>
      </c>
      <c r="N3316" s="226">
        <v>9.1</v>
      </c>
      <c r="O3316" s="226">
        <v>9.3000000000000007</v>
      </c>
      <c r="P3316" s="226">
        <v>9.4</v>
      </c>
      <c r="Q3316" s="226">
        <v>9.6</v>
      </c>
      <c r="R3316" s="226">
        <v>9.8000000000000007</v>
      </c>
      <c r="S3316" s="226">
        <v>9.9</v>
      </c>
      <c r="T3316" s="226">
        <v>10</v>
      </c>
      <c r="U3316" s="226">
        <v>10.199999999999999</v>
      </c>
      <c r="V3316" s="226">
        <v>10.3</v>
      </c>
      <c r="W3316" s="226">
        <v>10.5</v>
      </c>
      <c r="X3316" s="226">
        <v>10.7</v>
      </c>
      <c r="Y3316" s="226">
        <v>10.9</v>
      </c>
      <c r="Z3316" s="226">
        <v>11.1</v>
      </c>
      <c r="AA3316" s="226">
        <v>11.2</v>
      </c>
      <c r="AB3316" s="226">
        <v>11.5</v>
      </c>
      <c r="AC3316" s="226">
        <v>11.7</v>
      </c>
      <c r="AD3316" s="226">
        <v>11.9</v>
      </c>
      <c r="AE3316" s="226">
        <v>12.1</v>
      </c>
      <c r="AF3316" s="226">
        <v>12.4</v>
      </c>
      <c r="AG3316" s="226">
        <v>12.6</v>
      </c>
      <c r="AH3316" s="226">
        <v>12.8</v>
      </c>
      <c r="AI3316" s="226">
        <v>13</v>
      </c>
      <c r="AJ3316" s="226">
        <v>13.3</v>
      </c>
    </row>
    <row r="3317" spans="1:36" x14ac:dyDescent="0.25">
      <c r="A3317" s="17"/>
      <c r="B3317" s="226" t="s">
        <v>239</v>
      </c>
      <c r="D3317" s="226">
        <v>0</v>
      </c>
      <c r="E3317" s="226">
        <v>0</v>
      </c>
      <c r="F3317" s="226">
        <v>0</v>
      </c>
      <c r="G3317" s="226">
        <v>0</v>
      </c>
      <c r="H3317" s="226">
        <v>0</v>
      </c>
      <c r="I3317" s="226">
        <v>0</v>
      </c>
      <c r="J3317" s="226">
        <v>0</v>
      </c>
      <c r="K3317" s="226">
        <v>0</v>
      </c>
      <c r="L3317" s="226">
        <v>0</v>
      </c>
      <c r="M3317" s="226">
        <v>0</v>
      </c>
      <c r="N3317" s="226">
        <v>0</v>
      </c>
      <c r="O3317" s="226">
        <v>0</v>
      </c>
      <c r="P3317" s="226">
        <v>0</v>
      </c>
      <c r="Q3317" s="226">
        <v>0</v>
      </c>
      <c r="R3317" s="226">
        <v>0</v>
      </c>
      <c r="S3317" s="226">
        <v>0</v>
      </c>
      <c r="T3317" s="226">
        <v>0</v>
      </c>
      <c r="U3317" s="226">
        <v>0</v>
      </c>
      <c r="V3317" s="226">
        <v>0</v>
      </c>
      <c r="W3317" s="226">
        <v>0</v>
      </c>
      <c r="X3317" s="226">
        <v>0</v>
      </c>
      <c r="Y3317" s="226">
        <v>0</v>
      </c>
      <c r="Z3317" s="226">
        <v>0</v>
      </c>
      <c r="AA3317" s="226">
        <v>0</v>
      </c>
      <c r="AB3317" s="226">
        <v>0</v>
      </c>
      <c r="AC3317" s="226">
        <v>0</v>
      </c>
      <c r="AD3317" s="226">
        <v>0</v>
      </c>
      <c r="AE3317" s="226">
        <v>0</v>
      </c>
      <c r="AF3317" s="226">
        <v>0</v>
      </c>
      <c r="AG3317" s="226">
        <v>0</v>
      </c>
      <c r="AH3317" s="226">
        <v>0</v>
      </c>
      <c r="AI3317" s="226">
        <v>0</v>
      </c>
      <c r="AJ3317" s="226">
        <v>0</v>
      </c>
    </row>
    <row r="3318" spans="1:36" x14ac:dyDescent="0.25">
      <c r="A3318" s="17"/>
      <c r="B3318" s="226" t="s">
        <v>158</v>
      </c>
      <c r="D3318" s="226">
        <v>0</v>
      </c>
      <c r="E3318" s="226">
        <v>0</v>
      </c>
      <c r="F3318" s="226">
        <v>0</v>
      </c>
      <c r="G3318" s="226">
        <v>0</v>
      </c>
      <c r="H3318" s="226">
        <v>0</v>
      </c>
      <c r="I3318" s="226">
        <v>0</v>
      </c>
      <c r="J3318" s="226">
        <v>0</v>
      </c>
      <c r="K3318" s="226">
        <v>0</v>
      </c>
      <c r="L3318" s="226">
        <v>0</v>
      </c>
      <c r="M3318" s="226">
        <v>0</v>
      </c>
      <c r="N3318" s="226">
        <v>0</v>
      </c>
      <c r="O3318" s="226">
        <v>0</v>
      </c>
      <c r="P3318" s="226">
        <v>0</v>
      </c>
      <c r="Q3318" s="226">
        <v>0</v>
      </c>
      <c r="R3318" s="226">
        <v>0</v>
      </c>
      <c r="S3318" s="226">
        <v>0</v>
      </c>
      <c r="T3318" s="226">
        <v>0</v>
      </c>
      <c r="U3318" s="226">
        <v>0</v>
      </c>
      <c r="V3318" s="226">
        <v>0</v>
      </c>
      <c r="W3318" s="226">
        <v>0</v>
      </c>
      <c r="X3318" s="226">
        <v>0</v>
      </c>
      <c r="Y3318" s="226">
        <v>0</v>
      </c>
      <c r="Z3318" s="226">
        <v>0</v>
      </c>
      <c r="AA3318" s="226">
        <v>0</v>
      </c>
      <c r="AB3318" s="226">
        <v>0</v>
      </c>
      <c r="AC3318" s="226">
        <v>0</v>
      </c>
      <c r="AD3318" s="226">
        <v>0</v>
      </c>
      <c r="AE3318" s="226">
        <v>0</v>
      </c>
      <c r="AF3318" s="226">
        <v>0</v>
      </c>
      <c r="AG3318" s="226">
        <v>0</v>
      </c>
      <c r="AH3318" s="226">
        <v>0</v>
      </c>
      <c r="AI3318" s="226">
        <v>0</v>
      </c>
      <c r="AJ3318" s="226">
        <v>0</v>
      </c>
    </row>
    <row r="3319" spans="1:36" x14ac:dyDescent="0.25">
      <c r="A3319" s="17"/>
      <c r="B3319" s="226" t="s">
        <v>2230</v>
      </c>
      <c r="D3319" s="226">
        <v>0</v>
      </c>
      <c r="E3319" s="226">
        <v>0</v>
      </c>
      <c r="F3319" s="226">
        <v>0</v>
      </c>
      <c r="G3319" s="226">
        <v>0</v>
      </c>
      <c r="H3319" s="226">
        <v>0</v>
      </c>
      <c r="I3319" s="226">
        <v>0</v>
      </c>
      <c r="J3319" s="226">
        <v>0</v>
      </c>
      <c r="K3319" s="226">
        <v>0</v>
      </c>
      <c r="L3319" s="226">
        <v>0</v>
      </c>
      <c r="M3319" s="226">
        <v>0</v>
      </c>
      <c r="N3319" s="226">
        <v>0</v>
      </c>
      <c r="O3319" s="226">
        <v>0</v>
      </c>
      <c r="P3319" s="226">
        <v>0</v>
      </c>
      <c r="Q3319" s="226">
        <v>0</v>
      </c>
      <c r="R3319" s="226">
        <v>0</v>
      </c>
      <c r="S3319" s="226">
        <v>0</v>
      </c>
      <c r="T3319" s="226">
        <v>0</v>
      </c>
      <c r="U3319" s="226">
        <v>0</v>
      </c>
      <c r="V3319" s="226">
        <v>0</v>
      </c>
      <c r="W3319" s="226">
        <v>0</v>
      </c>
      <c r="X3319" s="226">
        <v>0</v>
      </c>
      <c r="Y3319" s="226">
        <v>0</v>
      </c>
      <c r="Z3319" s="226">
        <v>0</v>
      </c>
      <c r="AA3319" s="226">
        <v>0</v>
      </c>
      <c r="AB3319" s="226">
        <v>0</v>
      </c>
      <c r="AC3319" s="226">
        <v>0</v>
      </c>
      <c r="AD3319" s="226">
        <v>0</v>
      </c>
      <c r="AE3319" s="226">
        <v>0</v>
      </c>
      <c r="AF3319" s="226">
        <v>0</v>
      </c>
      <c r="AG3319" s="226">
        <v>0</v>
      </c>
      <c r="AH3319" s="226">
        <v>0</v>
      </c>
      <c r="AI3319" s="226">
        <v>0</v>
      </c>
      <c r="AJ3319" s="226">
        <v>0</v>
      </c>
    </row>
    <row r="3320" spans="1:36" x14ac:dyDescent="0.25">
      <c r="A3320" s="17"/>
      <c r="B3320" s="226" t="s">
        <v>2231</v>
      </c>
      <c r="D3320" s="226">
        <v>0</v>
      </c>
      <c r="E3320" s="226">
        <v>0</v>
      </c>
      <c r="F3320" s="226">
        <v>0</v>
      </c>
      <c r="G3320" s="226">
        <v>0</v>
      </c>
      <c r="H3320" s="226">
        <v>0</v>
      </c>
      <c r="I3320" s="226">
        <v>0</v>
      </c>
      <c r="J3320" s="226">
        <v>0</v>
      </c>
      <c r="K3320" s="226">
        <v>0</v>
      </c>
      <c r="L3320" s="226">
        <v>0</v>
      </c>
      <c r="M3320" s="226">
        <v>0</v>
      </c>
      <c r="N3320" s="226">
        <v>0</v>
      </c>
      <c r="O3320" s="226">
        <v>0</v>
      </c>
      <c r="P3320" s="226">
        <v>0</v>
      </c>
      <c r="Q3320" s="226">
        <v>0</v>
      </c>
      <c r="R3320" s="226">
        <v>0</v>
      </c>
      <c r="S3320" s="226">
        <v>0</v>
      </c>
      <c r="T3320" s="226">
        <v>0</v>
      </c>
      <c r="U3320" s="226">
        <v>0</v>
      </c>
      <c r="V3320" s="226">
        <v>0</v>
      </c>
      <c r="W3320" s="226">
        <v>0</v>
      </c>
      <c r="X3320" s="226">
        <v>0</v>
      </c>
      <c r="Y3320" s="226">
        <v>0</v>
      </c>
      <c r="Z3320" s="226">
        <v>0</v>
      </c>
      <c r="AA3320" s="226">
        <v>0</v>
      </c>
      <c r="AB3320" s="226">
        <v>0</v>
      </c>
      <c r="AC3320" s="226">
        <v>0</v>
      </c>
      <c r="AD3320" s="226">
        <v>0</v>
      </c>
      <c r="AE3320" s="226">
        <v>0</v>
      </c>
      <c r="AF3320" s="226">
        <v>0</v>
      </c>
      <c r="AG3320" s="226">
        <v>0</v>
      </c>
      <c r="AH3320" s="226">
        <v>0</v>
      </c>
      <c r="AI3320" s="226">
        <v>0</v>
      </c>
      <c r="AJ3320" s="226">
        <v>0</v>
      </c>
    </row>
    <row r="3321" spans="1:36" x14ac:dyDescent="0.25">
      <c r="A3321" s="17"/>
      <c r="B3321" s="226" t="s">
        <v>156</v>
      </c>
      <c r="D3321" s="226">
        <v>0</v>
      </c>
      <c r="E3321" s="226">
        <v>0</v>
      </c>
      <c r="F3321" s="226">
        <v>0</v>
      </c>
      <c r="G3321" s="226">
        <v>0</v>
      </c>
      <c r="H3321" s="226">
        <v>0</v>
      </c>
      <c r="I3321" s="226">
        <v>0</v>
      </c>
      <c r="J3321" s="226">
        <v>0</v>
      </c>
      <c r="K3321" s="226">
        <v>0</v>
      </c>
      <c r="L3321" s="226">
        <v>0</v>
      </c>
      <c r="M3321" s="226">
        <v>0</v>
      </c>
      <c r="N3321" s="226">
        <v>0</v>
      </c>
      <c r="O3321" s="226">
        <v>0</v>
      </c>
      <c r="P3321" s="226">
        <v>0</v>
      </c>
      <c r="Q3321" s="226">
        <v>0</v>
      </c>
      <c r="R3321" s="226">
        <v>0</v>
      </c>
      <c r="S3321" s="226">
        <v>0</v>
      </c>
      <c r="T3321" s="226">
        <v>0</v>
      </c>
      <c r="U3321" s="226">
        <v>0</v>
      </c>
      <c r="V3321" s="226">
        <v>0</v>
      </c>
      <c r="W3321" s="226">
        <v>0</v>
      </c>
      <c r="X3321" s="226">
        <v>0</v>
      </c>
      <c r="Y3321" s="226">
        <v>0</v>
      </c>
      <c r="Z3321" s="226">
        <v>0</v>
      </c>
      <c r="AA3321" s="226">
        <v>0</v>
      </c>
      <c r="AB3321" s="226">
        <v>0</v>
      </c>
      <c r="AC3321" s="226">
        <v>0</v>
      </c>
      <c r="AD3321" s="226">
        <v>0</v>
      </c>
      <c r="AE3321" s="226">
        <v>0</v>
      </c>
      <c r="AF3321" s="226">
        <v>0</v>
      </c>
      <c r="AG3321" s="226">
        <v>0</v>
      </c>
      <c r="AH3321" s="226">
        <v>0</v>
      </c>
      <c r="AI3321" s="226">
        <v>0</v>
      </c>
      <c r="AJ3321" s="226">
        <v>0</v>
      </c>
    </row>
    <row r="3322" spans="1:36" x14ac:dyDescent="0.25">
      <c r="A3322" s="17"/>
      <c r="B3322" s="226" t="s">
        <v>2232</v>
      </c>
      <c r="D3322" s="226">
        <v>0</v>
      </c>
      <c r="E3322" s="226">
        <v>0</v>
      </c>
      <c r="F3322" s="226">
        <v>0</v>
      </c>
      <c r="G3322" s="226">
        <v>0</v>
      </c>
      <c r="H3322" s="226">
        <v>0</v>
      </c>
      <c r="I3322" s="226">
        <v>0</v>
      </c>
      <c r="J3322" s="226">
        <v>0</v>
      </c>
      <c r="K3322" s="226">
        <v>0</v>
      </c>
      <c r="L3322" s="226">
        <v>0</v>
      </c>
      <c r="M3322" s="226">
        <v>0</v>
      </c>
      <c r="N3322" s="226">
        <v>0</v>
      </c>
      <c r="O3322" s="226">
        <v>0</v>
      </c>
      <c r="P3322" s="226">
        <v>0</v>
      </c>
      <c r="Q3322" s="226">
        <v>0</v>
      </c>
      <c r="R3322" s="226">
        <v>0</v>
      </c>
      <c r="S3322" s="226">
        <v>0</v>
      </c>
      <c r="T3322" s="226">
        <v>0</v>
      </c>
      <c r="U3322" s="226">
        <v>0</v>
      </c>
      <c r="V3322" s="226">
        <v>0</v>
      </c>
      <c r="W3322" s="226">
        <v>0</v>
      </c>
      <c r="X3322" s="226">
        <v>0</v>
      </c>
      <c r="Y3322" s="226">
        <v>0</v>
      </c>
      <c r="Z3322" s="226">
        <v>0</v>
      </c>
      <c r="AA3322" s="226">
        <v>0</v>
      </c>
      <c r="AB3322" s="226">
        <v>0</v>
      </c>
      <c r="AC3322" s="226">
        <v>0</v>
      </c>
      <c r="AD3322" s="226">
        <v>0</v>
      </c>
      <c r="AE3322" s="226">
        <v>0</v>
      </c>
      <c r="AF3322" s="226">
        <v>0</v>
      </c>
      <c r="AG3322" s="226">
        <v>0</v>
      </c>
      <c r="AH3322" s="226">
        <v>0</v>
      </c>
      <c r="AI3322" s="226">
        <v>0</v>
      </c>
      <c r="AJ3322" s="226">
        <v>0</v>
      </c>
    </row>
    <row r="3323" spans="1:36" x14ac:dyDescent="0.25">
      <c r="A3323" s="17"/>
      <c r="B3323" s="226" t="s">
        <v>2233</v>
      </c>
      <c r="D3323" s="226">
        <v>0</v>
      </c>
      <c r="E3323" s="226">
        <v>0</v>
      </c>
      <c r="F3323" s="226">
        <v>0</v>
      </c>
      <c r="G3323" s="226">
        <v>0</v>
      </c>
      <c r="H3323" s="226">
        <v>0</v>
      </c>
      <c r="I3323" s="226">
        <v>0</v>
      </c>
      <c r="J3323" s="226">
        <v>0</v>
      </c>
      <c r="K3323" s="226">
        <v>0</v>
      </c>
      <c r="L3323" s="226">
        <v>0</v>
      </c>
      <c r="M3323" s="226">
        <v>0</v>
      </c>
      <c r="N3323" s="226">
        <v>0</v>
      </c>
      <c r="O3323" s="226">
        <v>0</v>
      </c>
      <c r="P3323" s="226">
        <v>0</v>
      </c>
      <c r="Q3323" s="226">
        <v>0</v>
      </c>
      <c r="R3323" s="226">
        <v>0</v>
      </c>
      <c r="S3323" s="226">
        <v>0</v>
      </c>
      <c r="T3323" s="226">
        <v>0</v>
      </c>
      <c r="U3323" s="226">
        <v>0</v>
      </c>
      <c r="V3323" s="226">
        <v>0</v>
      </c>
      <c r="W3323" s="226">
        <v>0</v>
      </c>
      <c r="X3323" s="226">
        <v>0</v>
      </c>
      <c r="Y3323" s="226">
        <v>0</v>
      </c>
      <c r="Z3323" s="226">
        <v>0</v>
      </c>
      <c r="AA3323" s="226">
        <v>0</v>
      </c>
      <c r="AB3323" s="226">
        <v>0</v>
      </c>
      <c r="AC3323" s="226">
        <v>0</v>
      </c>
      <c r="AD3323" s="226">
        <v>0</v>
      </c>
      <c r="AE3323" s="226">
        <v>0</v>
      </c>
      <c r="AF3323" s="226">
        <v>0</v>
      </c>
      <c r="AG3323" s="226">
        <v>0</v>
      </c>
      <c r="AH3323" s="226">
        <v>0</v>
      </c>
      <c r="AI3323" s="226">
        <v>0</v>
      </c>
      <c r="AJ3323" s="226">
        <v>0</v>
      </c>
    </row>
    <row r="3324" spans="1:36" x14ac:dyDescent="0.25">
      <c r="A3324" s="17"/>
      <c r="B3324" s="226" t="s">
        <v>2234</v>
      </c>
      <c r="D3324" s="226">
        <v>0</v>
      </c>
      <c r="E3324" s="226">
        <v>0</v>
      </c>
      <c r="F3324" s="226">
        <v>0</v>
      </c>
      <c r="G3324" s="226">
        <v>0</v>
      </c>
      <c r="H3324" s="226">
        <v>0</v>
      </c>
      <c r="I3324" s="226">
        <v>0</v>
      </c>
      <c r="J3324" s="226">
        <v>0</v>
      </c>
      <c r="K3324" s="226">
        <v>0</v>
      </c>
      <c r="L3324" s="226">
        <v>0</v>
      </c>
      <c r="M3324" s="226">
        <v>0</v>
      </c>
      <c r="N3324" s="226">
        <v>0</v>
      </c>
      <c r="O3324" s="226">
        <v>0</v>
      </c>
      <c r="P3324" s="226">
        <v>0</v>
      </c>
      <c r="Q3324" s="226">
        <v>0</v>
      </c>
      <c r="R3324" s="226">
        <v>0</v>
      </c>
      <c r="S3324" s="226">
        <v>0</v>
      </c>
      <c r="T3324" s="226">
        <v>0</v>
      </c>
      <c r="U3324" s="226">
        <v>0</v>
      </c>
      <c r="V3324" s="226">
        <v>0</v>
      </c>
      <c r="W3324" s="226">
        <v>0</v>
      </c>
      <c r="X3324" s="226">
        <v>0</v>
      </c>
      <c r="Y3324" s="226">
        <v>0</v>
      </c>
      <c r="Z3324" s="226">
        <v>0</v>
      </c>
      <c r="AA3324" s="226">
        <v>0</v>
      </c>
      <c r="AB3324" s="226">
        <v>0</v>
      </c>
      <c r="AC3324" s="226">
        <v>0</v>
      </c>
      <c r="AD3324" s="226">
        <v>0</v>
      </c>
      <c r="AE3324" s="226">
        <v>0</v>
      </c>
      <c r="AF3324" s="226">
        <v>0</v>
      </c>
      <c r="AG3324" s="226">
        <v>0</v>
      </c>
      <c r="AH3324" s="226">
        <v>0</v>
      </c>
      <c r="AI3324" s="226">
        <v>0</v>
      </c>
      <c r="AJ3324" s="226">
        <v>0</v>
      </c>
    </row>
    <row r="3325" spans="1:36" x14ac:dyDescent="0.25">
      <c r="A3325" s="17"/>
      <c r="B3325" s="226" t="s">
        <v>2235</v>
      </c>
    </row>
    <row r="3326" spans="1:36" x14ac:dyDescent="0.25">
      <c r="A3326" s="17"/>
      <c r="B3326" s="226" t="s">
        <v>238</v>
      </c>
      <c r="D3326" s="226">
        <v>23.2</v>
      </c>
      <c r="E3326" s="226">
        <v>23.3</v>
      </c>
      <c r="F3326" s="226">
        <v>22.5</v>
      </c>
      <c r="G3326" s="226">
        <v>24.5</v>
      </c>
      <c r="H3326" s="226">
        <v>24.9</v>
      </c>
      <c r="I3326" s="226">
        <v>25.3</v>
      </c>
      <c r="J3326" s="226">
        <v>25.8</v>
      </c>
      <c r="K3326" s="226">
        <v>26.2</v>
      </c>
      <c r="L3326" s="226">
        <v>26.6</v>
      </c>
      <c r="M3326" s="226">
        <v>27</v>
      </c>
      <c r="N3326" s="226">
        <v>27.4</v>
      </c>
      <c r="O3326" s="226">
        <v>27.9</v>
      </c>
      <c r="P3326" s="226">
        <v>28.3</v>
      </c>
      <c r="Q3326" s="226">
        <v>28.8</v>
      </c>
      <c r="R3326" s="226">
        <v>29.3</v>
      </c>
      <c r="S3326" s="226">
        <v>29.7</v>
      </c>
      <c r="T3326" s="226">
        <v>30.1</v>
      </c>
      <c r="U3326" s="226">
        <v>30.5</v>
      </c>
      <c r="V3326" s="226">
        <v>31</v>
      </c>
      <c r="W3326" s="226">
        <v>31.6</v>
      </c>
      <c r="X3326" s="226">
        <v>32.1</v>
      </c>
      <c r="Y3326" s="226">
        <v>32.6</v>
      </c>
      <c r="Z3326" s="226">
        <v>33.200000000000003</v>
      </c>
      <c r="AA3326" s="226">
        <v>33.700000000000003</v>
      </c>
      <c r="AB3326" s="226">
        <v>34.4</v>
      </c>
      <c r="AC3326" s="226">
        <v>35.1</v>
      </c>
      <c r="AD3326" s="226">
        <v>35.799999999999997</v>
      </c>
      <c r="AE3326" s="226">
        <v>36.4</v>
      </c>
      <c r="AF3326" s="226">
        <v>37.1</v>
      </c>
      <c r="AG3326" s="226">
        <v>37.700000000000003</v>
      </c>
      <c r="AH3326" s="226">
        <v>38.299999999999997</v>
      </c>
      <c r="AI3326" s="226">
        <v>39</v>
      </c>
      <c r="AJ3326" s="226">
        <v>39.9</v>
      </c>
    </row>
    <row r="3327" spans="1:36" x14ac:dyDescent="0.25">
      <c r="A3327" s="17"/>
      <c r="B3327" s="226" t="s">
        <v>239</v>
      </c>
      <c r="D3327" s="226">
        <v>0</v>
      </c>
      <c r="E3327" s="226">
        <v>0</v>
      </c>
      <c r="F3327" s="226">
        <v>0</v>
      </c>
      <c r="G3327" s="226">
        <v>0</v>
      </c>
      <c r="H3327" s="226">
        <v>0</v>
      </c>
      <c r="I3327" s="226">
        <v>0</v>
      </c>
      <c r="J3327" s="226">
        <v>0</v>
      </c>
      <c r="K3327" s="226">
        <v>0</v>
      </c>
      <c r="L3327" s="226">
        <v>0</v>
      </c>
      <c r="M3327" s="226">
        <v>0</v>
      </c>
      <c r="N3327" s="226">
        <v>0</v>
      </c>
      <c r="O3327" s="226">
        <v>0</v>
      </c>
      <c r="P3327" s="226">
        <v>0</v>
      </c>
      <c r="Q3327" s="226">
        <v>0</v>
      </c>
      <c r="R3327" s="226">
        <v>0</v>
      </c>
      <c r="S3327" s="226">
        <v>0</v>
      </c>
      <c r="T3327" s="226">
        <v>0</v>
      </c>
      <c r="U3327" s="226">
        <v>0</v>
      </c>
      <c r="V3327" s="226">
        <v>0</v>
      </c>
      <c r="W3327" s="226">
        <v>0</v>
      </c>
      <c r="X3327" s="226">
        <v>0</v>
      </c>
      <c r="Y3327" s="226">
        <v>0</v>
      </c>
      <c r="Z3327" s="226">
        <v>0</v>
      </c>
      <c r="AA3327" s="226">
        <v>0</v>
      </c>
      <c r="AB3327" s="226">
        <v>0</v>
      </c>
      <c r="AC3327" s="226">
        <v>0</v>
      </c>
      <c r="AD3327" s="226">
        <v>0</v>
      </c>
      <c r="AE3327" s="226">
        <v>0</v>
      </c>
      <c r="AF3327" s="226">
        <v>0</v>
      </c>
      <c r="AG3327" s="226">
        <v>0</v>
      </c>
      <c r="AH3327" s="226">
        <v>0</v>
      </c>
      <c r="AI3327" s="226">
        <v>0</v>
      </c>
      <c r="AJ3327" s="226">
        <v>0</v>
      </c>
    </row>
    <row r="3328" spans="1:36" x14ac:dyDescent="0.25">
      <c r="A3328" s="17"/>
      <c r="B3328" s="226" t="s">
        <v>158</v>
      </c>
      <c r="D3328" s="226">
        <v>0</v>
      </c>
      <c r="E3328" s="226">
        <v>0</v>
      </c>
      <c r="F3328" s="226">
        <v>0</v>
      </c>
      <c r="G3328" s="226">
        <v>0</v>
      </c>
      <c r="H3328" s="226">
        <v>0</v>
      </c>
      <c r="I3328" s="226">
        <v>0</v>
      </c>
      <c r="J3328" s="226">
        <v>0</v>
      </c>
      <c r="K3328" s="226">
        <v>0</v>
      </c>
      <c r="L3328" s="226">
        <v>0</v>
      </c>
      <c r="M3328" s="226">
        <v>0</v>
      </c>
      <c r="N3328" s="226">
        <v>0</v>
      </c>
      <c r="O3328" s="226">
        <v>0</v>
      </c>
      <c r="P3328" s="226">
        <v>0</v>
      </c>
      <c r="Q3328" s="226">
        <v>0</v>
      </c>
      <c r="R3328" s="226">
        <v>0</v>
      </c>
      <c r="S3328" s="226">
        <v>0</v>
      </c>
      <c r="T3328" s="226">
        <v>0</v>
      </c>
      <c r="U3328" s="226">
        <v>0</v>
      </c>
      <c r="V3328" s="226">
        <v>0</v>
      </c>
      <c r="W3328" s="226">
        <v>0</v>
      </c>
      <c r="X3328" s="226">
        <v>0</v>
      </c>
      <c r="Y3328" s="226">
        <v>0</v>
      </c>
      <c r="Z3328" s="226">
        <v>0</v>
      </c>
      <c r="AA3328" s="226">
        <v>0</v>
      </c>
      <c r="AB3328" s="226">
        <v>0</v>
      </c>
      <c r="AC3328" s="226">
        <v>0</v>
      </c>
      <c r="AD3328" s="226">
        <v>0</v>
      </c>
      <c r="AE3328" s="226">
        <v>0</v>
      </c>
      <c r="AF3328" s="226">
        <v>0</v>
      </c>
      <c r="AG3328" s="226">
        <v>0</v>
      </c>
      <c r="AH3328" s="226">
        <v>0</v>
      </c>
      <c r="AI3328" s="226">
        <v>0</v>
      </c>
      <c r="AJ3328" s="226">
        <v>0</v>
      </c>
    </row>
    <row r="3329" spans="1:36" x14ac:dyDescent="0.25">
      <c r="A3329" s="17"/>
      <c r="B3329" s="226" t="s">
        <v>2230</v>
      </c>
      <c r="D3329" s="226">
        <v>0</v>
      </c>
      <c r="E3329" s="226">
        <v>0</v>
      </c>
      <c r="F3329" s="226">
        <v>0</v>
      </c>
      <c r="G3329" s="226">
        <v>0</v>
      </c>
      <c r="H3329" s="226">
        <v>0</v>
      </c>
      <c r="I3329" s="226">
        <v>0</v>
      </c>
      <c r="J3329" s="226">
        <v>0</v>
      </c>
      <c r="K3329" s="226">
        <v>0</v>
      </c>
      <c r="L3329" s="226">
        <v>0</v>
      </c>
      <c r="M3329" s="226">
        <v>0</v>
      </c>
      <c r="N3329" s="226">
        <v>0</v>
      </c>
      <c r="O3329" s="226">
        <v>0</v>
      </c>
      <c r="P3329" s="226">
        <v>0</v>
      </c>
      <c r="Q3329" s="226">
        <v>0</v>
      </c>
      <c r="R3329" s="226">
        <v>0</v>
      </c>
      <c r="S3329" s="226">
        <v>0</v>
      </c>
      <c r="T3329" s="226">
        <v>0</v>
      </c>
      <c r="U3329" s="226">
        <v>0</v>
      </c>
      <c r="V3329" s="226">
        <v>0</v>
      </c>
      <c r="W3329" s="226">
        <v>0</v>
      </c>
      <c r="X3329" s="226">
        <v>0</v>
      </c>
      <c r="Y3329" s="226">
        <v>0</v>
      </c>
      <c r="Z3329" s="226">
        <v>0</v>
      </c>
      <c r="AA3329" s="226">
        <v>0</v>
      </c>
      <c r="AB3329" s="226">
        <v>0</v>
      </c>
      <c r="AC3329" s="226">
        <v>0</v>
      </c>
      <c r="AD3329" s="226">
        <v>0</v>
      </c>
      <c r="AE3329" s="226">
        <v>0</v>
      </c>
      <c r="AF3329" s="226">
        <v>0</v>
      </c>
      <c r="AG3329" s="226">
        <v>0</v>
      </c>
      <c r="AH3329" s="226">
        <v>0</v>
      </c>
      <c r="AI3329" s="226">
        <v>0</v>
      </c>
      <c r="AJ3329" s="226">
        <v>0</v>
      </c>
    </row>
    <row r="3330" spans="1:36" x14ac:dyDescent="0.25">
      <c r="A3330" s="17"/>
      <c r="B3330" s="226" t="s">
        <v>2231</v>
      </c>
      <c r="D3330" s="226">
        <v>0</v>
      </c>
      <c r="E3330" s="226">
        <v>0</v>
      </c>
      <c r="F3330" s="226">
        <v>0</v>
      </c>
      <c r="G3330" s="226">
        <v>0</v>
      </c>
      <c r="H3330" s="226">
        <v>0</v>
      </c>
      <c r="I3330" s="226">
        <v>0</v>
      </c>
      <c r="J3330" s="226">
        <v>0</v>
      </c>
      <c r="K3330" s="226">
        <v>0</v>
      </c>
      <c r="L3330" s="226">
        <v>0</v>
      </c>
      <c r="M3330" s="226">
        <v>0</v>
      </c>
      <c r="N3330" s="226">
        <v>0</v>
      </c>
      <c r="O3330" s="226">
        <v>0</v>
      </c>
      <c r="P3330" s="226">
        <v>0</v>
      </c>
      <c r="Q3330" s="226">
        <v>0</v>
      </c>
      <c r="R3330" s="226">
        <v>0</v>
      </c>
      <c r="S3330" s="226">
        <v>0</v>
      </c>
      <c r="T3330" s="226">
        <v>0</v>
      </c>
      <c r="U3330" s="226">
        <v>0</v>
      </c>
      <c r="V3330" s="226">
        <v>0</v>
      </c>
      <c r="W3330" s="226">
        <v>0</v>
      </c>
      <c r="X3330" s="226">
        <v>0</v>
      </c>
      <c r="Y3330" s="226">
        <v>0</v>
      </c>
      <c r="Z3330" s="226">
        <v>0</v>
      </c>
      <c r="AA3330" s="226">
        <v>0</v>
      </c>
      <c r="AB3330" s="226">
        <v>0</v>
      </c>
      <c r="AC3330" s="226">
        <v>0</v>
      </c>
      <c r="AD3330" s="226">
        <v>0</v>
      </c>
      <c r="AE3330" s="226">
        <v>0</v>
      </c>
      <c r="AF3330" s="226">
        <v>0</v>
      </c>
      <c r="AG3330" s="226">
        <v>0</v>
      </c>
      <c r="AH3330" s="226">
        <v>0</v>
      </c>
      <c r="AI3330" s="226">
        <v>0</v>
      </c>
      <c r="AJ3330" s="226">
        <v>0</v>
      </c>
    </row>
    <row r="3331" spans="1:36" x14ac:dyDescent="0.25">
      <c r="A3331" s="17"/>
      <c r="B3331" s="226" t="s">
        <v>156</v>
      </c>
      <c r="D3331" s="226">
        <v>0</v>
      </c>
      <c r="E3331" s="226">
        <v>0</v>
      </c>
      <c r="F3331" s="226">
        <v>0</v>
      </c>
      <c r="G3331" s="226">
        <v>0</v>
      </c>
      <c r="H3331" s="226">
        <v>0</v>
      </c>
      <c r="I3331" s="226">
        <v>0</v>
      </c>
      <c r="J3331" s="226">
        <v>0</v>
      </c>
      <c r="K3331" s="226">
        <v>0</v>
      </c>
      <c r="L3331" s="226">
        <v>0</v>
      </c>
      <c r="M3331" s="226">
        <v>0</v>
      </c>
      <c r="N3331" s="226">
        <v>0</v>
      </c>
      <c r="O3331" s="226">
        <v>0</v>
      </c>
      <c r="P3331" s="226">
        <v>0</v>
      </c>
      <c r="Q3331" s="226">
        <v>0</v>
      </c>
      <c r="R3331" s="226">
        <v>0</v>
      </c>
      <c r="S3331" s="226">
        <v>0</v>
      </c>
      <c r="T3331" s="226">
        <v>0</v>
      </c>
      <c r="U3331" s="226">
        <v>0</v>
      </c>
      <c r="V3331" s="226">
        <v>0</v>
      </c>
      <c r="W3331" s="226">
        <v>0</v>
      </c>
      <c r="X3331" s="226">
        <v>0</v>
      </c>
      <c r="Y3331" s="226">
        <v>0</v>
      </c>
      <c r="Z3331" s="226">
        <v>0</v>
      </c>
      <c r="AA3331" s="226">
        <v>0</v>
      </c>
      <c r="AB3331" s="226">
        <v>0</v>
      </c>
      <c r="AC3331" s="226">
        <v>0</v>
      </c>
      <c r="AD3331" s="226">
        <v>0</v>
      </c>
      <c r="AE3331" s="226">
        <v>0</v>
      </c>
      <c r="AF3331" s="226">
        <v>0</v>
      </c>
      <c r="AG3331" s="226">
        <v>0</v>
      </c>
      <c r="AH3331" s="226">
        <v>0</v>
      </c>
      <c r="AI3331" s="226">
        <v>0</v>
      </c>
      <c r="AJ3331" s="226">
        <v>0</v>
      </c>
    </row>
    <row r="3332" spans="1:36" x14ac:dyDescent="0.25">
      <c r="A3332" s="17"/>
      <c r="B3332" s="226" t="s">
        <v>2232</v>
      </c>
      <c r="D3332" s="226">
        <v>0</v>
      </c>
      <c r="E3332" s="226">
        <v>0</v>
      </c>
      <c r="F3332" s="226">
        <v>0</v>
      </c>
      <c r="G3332" s="226">
        <v>0</v>
      </c>
      <c r="H3332" s="226">
        <v>0</v>
      </c>
      <c r="I3332" s="226">
        <v>0</v>
      </c>
      <c r="J3332" s="226">
        <v>0</v>
      </c>
      <c r="K3332" s="226">
        <v>0</v>
      </c>
      <c r="L3332" s="226">
        <v>0</v>
      </c>
      <c r="M3332" s="226">
        <v>0</v>
      </c>
      <c r="N3332" s="226">
        <v>0</v>
      </c>
      <c r="O3332" s="226">
        <v>0</v>
      </c>
      <c r="P3332" s="226">
        <v>0</v>
      </c>
      <c r="Q3332" s="226">
        <v>0</v>
      </c>
      <c r="R3332" s="226">
        <v>0</v>
      </c>
      <c r="S3332" s="226">
        <v>0</v>
      </c>
      <c r="T3332" s="226">
        <v>0</v>
      </c>
      <c r="U3332" s="226">
        <v>0</v>
      </c>
      <c r="V3332" s="226">
        <v>0</v>
      </c>
      <c r="W3332" s="226">
        <v>0</v>
      </c>
      <c r="X3332" s="226">
        <v>0</v>
      </c>
      <c r="Y3332" s="226">
        <v>0</v>
      </c>
      <c r="Z3332" s="226">
        <v>0</v>
      </c>
      <c r="AA3332" s="226">
        <v>0</v>
      </c>
      <c r="AB3332" s="226">
        <v>0</v>
      </c>
      <c r="AC3332" s="226">
        <v>0</v>
      </c>
      <c r="AD3332" s="226">
        <v>0</v>
      </c>
      <c r="AE3332" s="226">
        <v>0</v>
      </c>
      <c r="AF3332" s="226">
        <v>0</v>
      </c>
      <c r="AG3332" s="226">
        <v>0</v>
      </c>
      <c r="AH3332" s="226">
        <v>0</v>
      </c>
      <c r="AI3332" s="226">
        <v>0</v>
      </c>
      <c r="AJ3332" s="226">
        <v>0</v>
      </c>
    </row>
    <row r="3333" spans="1:36" x14ac:dyDescent="0.25">
      <c r="A3333" s="17"/>
      <c r="B3333" s="226" t="s">
        <v>2233</v>
      </c>
      <c r="D3333" s="226">
        <v>0</v>
      </c>
      <c r="E3333" s="226">
        <v>0</v>
      </c>
      <c r="F3333" s="226">
        <v>0</v>
      </c>
      <c r="G3333" s="226">
        <v>0</v>
      </c>
      <c r="H3333" s="226">
        <v>0</v>
      </c>
      <c r="I3333" s="226">
        <v>0</v>
      </c>
      <c r="J3333" s="226">
        <v>0</v>
      </c>
      <c r="K3333" s="226">
        <v>0</v>
      </c>
      <c r="L3333" s="226">
        <v>0</v>
      </c>
      <c r="M3333" s="226">
        <v>0</v>
      </c>
      <c r="N3333" s="226">
        <v>0</v>
      </c>
      <c r="O3333" s="226">
        <v>0</v>
      </c>
      <c r="P3333" s="226">
        <v>0</v>
      </c>
      <c r="Q3333" s="226">
        <v>0</v>
      </c>
      <c r="R3333" s="226">
        <v>0</v>
      </c>
      <c r="S3333" s="226">
        <v>0</v>
      </c>
      <c r="T3333" s="226">
        <v>0</v>
      </c>
      <c r="U3333" s="226">
        <v>0</v>
      </c>
      <c r="V3333" s="226">
        <v>0</v>
      </c>
      <c r="W3333" s="226">
        <v>0</v>
      </c>
      <c r="X3333" s="226">
        <v>0</v>
      </c>
      <c r="Y3333" s="226">
        <v>0</v>
      </c>
      <c r="Z3333" s="226">
        <v>0</v>
      </c>
      <c r="AA3333" s="226">
        <v>0</v>
      </c>
      <c r="AB3333" s="226">
        <v>0</v>
      </c>
      <c r="AC3333" s="226">
        <v>0</v>
      </c>
      <c r="AD3333" s="226">
        <v>0</v>
      </c>
      <c r="AE3333" s="226">
        <v>0</v>
      </c>
      <c r="AF3333" s="226">
        <v>0</v>
      </c>
      <c r="AG3333" s="226">
        <v>0</v>
      </c>
      <c r="AH3333" s="226">
        <v>0</v>
      </c>
      <c r="AI3333" s="226">
        <v>0</v>
      </c>
      <c r="AJ3333" s="226">
        <v>0</v>
      </c>
    </row>
    <row r="3334" spans="1:36" x14ac:dyDescent="0.25">
      <c r="A3334" s="17"/>
      <c r="B3334" s="226" t="s">
        <v>2234</v>
      </c>
      <c r="D3334" s="226">
        <v>0</v>
      </c>
      <c r="E3334" s="226">
        <v>0</v>
      </c>
      <c r="F3334" s="226">
        <v>0</v>
      </c>
      <c r="G3334" s="226">
        <v>0</v>
      </c>
      <c r="H3334" s="226">
        <v>0</v>
      </c>
      <c r="I3334" s="226">
        <v>0</v>
      </c>
      <c r="J3334" s="226">
        <v>0</v>
      </c>
      <c r="K3334" s="226">
        <v>0</v>
      </c>
      <c r="L3334" s="226">
        <v>0</v>
      </c>
      <c r="M3334" s="226">
        <v>0</v>
      </c>
      <c r="N3334" s="226">
        <v>0</v>
      </c>
      <c r="O3334" s="226">
        <v>0</v>
      </c>
      <c r="P3334" s="226">
        <v>0</v>
      </c>
      <c r="Q3334" s="226">
        <v>0</v>
      </c>
      <c r="R3334" s="226">
        <v>0</v>
      </c>
      <c r="S3334" s="226">
        <v>0</v>
      </c>
      <c r="T3334" s="226">
        <v>0</v>
      </c>
      <c r="U3334" s="226">
        <v>0</v>
      </c>
      <c r="V3334" s="226">
        <v>0</v>
      </c>
      <c r="W3334" s="226">
        <v>0</v>
      </c>
      <c r="X3334" s="226">
        <v>0</v>
      </c>
      <c r="Y3334" s="226">
        <v>0</v>
      </c>
      <c r="Z3334" s="226">
        <v>0</v>
      </c>
      <c r="AA3334" s="226">
        <v>0</v>
      </c>
      <c r="AB3334" s="226">
        <v>0</v>
      </c>
      <c r="AC3334" s="226">
        <v>0</v>
      </c>
      <c r="AD3334" s="226">
        <v>0</v>
      </c>
      <c r="AE3334" s="226">
        <v>0</v>
      </c>
      <c r="AF3334" s="226">
        <v>0</v>
      </c>
      <c r="AG3334" s="226">
        <v>0</v>
      </c>
      <c r="AH3334" s="226">
        <v>0</v>
      </c>
      <c r="AI3334" s="226">
        <v>0</v>
      </c>
      <c r="AJ3334" s="226">
        <v>0</v>
      </c>
    </row>
    <row r="3335" spans="1:36" x14ac:dyDescent="0.25">
      <c r="A3335" s="17"/>
    </row>
    <row r="3336" spans="1:36" x14ac:dyDescent="0.25">
      <c r="A3336" s="17"/>
      <c r="B3336" s="226" t="s">
        <v>2236</v>
      </c>
      <c r="D3336" s="226">
        <v>24.5</v>
      </c>
      <c r="E3336" s="226">
        <v>24.6</v>
      </c>
      <c r="F3336" s="226">
        <v>23.7</v>
      </c>
      <c r="G3336" s="226">
        <v>25.8</v>
      </c>
      <c r="H3336" s="226">
        <v>26.3</v>
      </c>
      <c r="I3336" s="226">
        <v>26.7</v>
      </c>
      <c r="J3336" s="226">
        <v>27.2</v>
      </c>
      <c r="K3336" s="226">
        <v>27.6</v>
      </c>
      <c r="L3336" s="226">
        <v>28.1</v>
      </c>
      <c r="M3336" s="226">
        <v>28.5</v>
      </c>
      <c r="N3336" s="226">
        <v>28.9</v>
      </c>
      <c r="O3336" s="226">
        <v>29.4</v>
      </c>
      <c r="P3336" s="226">
        <v>29.9</v>
      </c>
      <c r="Q3336" s="226">
        <v>30.4</v>
      </c>
      <c r="R3336" s="226">
        <v>30.9</v>
      </c>
      <c r="S3336" s="226">
        <v>31.3</v>
      </c>
      <c r="T3336" s="226">
        <v>31.7</v>
      </c>
      <c r="U3336" s="226">
        <v>32.200000000000003</v>
      </c>
      <c r="V3336" s="226">
        <v>32.799999999999997</v>
      </c>
      <c r="W3336" s="226">
        <v>33.299999999999997</v>
      </c>
      <c r="X3336" s="226">
        <v>33.9</v>
      </c>
      <c r="Y3336" s="226">
        <v>34.4</v>
      </c>
      <c r="Z3336" s="226">
        <v>35</v>
      </c>
      <c r="AA3336" s="226">
        <v>35.6</v>
      </c>
      <c r="AB3336" s="226">
        <v>36.299999999999997</v>
      </c>
      <c r="AC3336" s="226">
        <v>37.1</v>
      </c>
      <c r="AD3336" s="226">
        <v>37.799999999999997</v>
      </c>
      <c r="AE3336" s="226">
        <v>38.5</v>
      </c>
      <c r="AF3336" s="226">
        <v>39.200000000000003</v>
      </c>
      <c r="AG3336" s="226">
        <v>39.9</v>
      </c>
      <c r="AH3336" s="226">
        <v>40.5</v>
      </c>
      <c r="AI3336" s="226">
        <v>41.2</v>
      </c>
      <c r="AJ3336" s="226">
        <v>42.1</v>
      </c>
    </row>
    <row r="3337" spans="1:36" x14ac:dyDescent="0.25">
      <c r="A3337" s="17"/>
      <c r="B3337" s="226" t="s">
        <v>2237</v>
      </c>
      <c r="D3337" s="226">
        <v>0.1</v>
      </c>
      <c r="E3337" s="226">
        <v>0.1</v>
      </c>
      <c r="F3337" s="226">
        <v>0.1</v>
      </c>
      <c r="G3337" s="226">
        <v>0.1</v>
      </c>
      <c r="H3337" s="226">
        <v>0.1</v>
      </c>
      <c r="I3337" s="226">
        <v>0.1</v>
      </c>
      <c r="J3337" s="226">
        <v>0.1</v>
      </c>
      <c r="K3337" s="226">
        <v>0.1</v>
      </c>
      <c r="L3337" s="226">
        <v>0.1</v>
      </c>
      <c r="M3337" s="226">
        <v>0.1</v>
      </c>
      <c r="N3337" s="226">
        <v>0.1</v>
      </c>
      <c r="O3337" s="226">
        <v>0.2</v>
      </c>
      <c r="P3337" s="226">
        <v>0.2</v>
      </c>
      <c r="Q3337" s="226">
        <v>0.2</v>
      </c>
      <c r="R3337" s="226">
        <v>0.2</v>
      </c>
      <c r="S3337" s="226">
        <v>0.2</v>
      </c>
      <c r="T3337" s="226">
        <v>0.2</v>
      </c>
      <c r="U3337" s="226">
        <v>0.2</v>
      </c>
      <c r="V3337" s="226">
        <v>0.2</v>
      </c>
      <c r="W3337" s="226">
        <v>0.2</v>
      </c>
      <c r="X3337" s="226">
        <v>0.3</v>
      </c>
      <c r="Y3337" s="226">
        <v>0.3</v>
      </c>
      <c r="Z3337" s="226">
        <v>0.3</v>
      </c>
      <c r="AA3337" s="226">
        <v>0.3</v>
      </c>
      <c r="AB3337" s="226">
        <v>0.3</v>
      </c>
      <c r="AC3337" s="226">
        <v>0.3</v>
      </c>
      <c r="AD3337" s="226">
        <v>0.3</v>
      </c>
      <c r="AE3337" s="226">
        <v>0.4</v>
      </c>
      <c r="AF3337" s="226">
        <v>0.4</v>
      </c>
      <c r="AG3337" s="226">
        <v>0.4</v>
      </c>
      <c r="AH3337" s="226">
        <v>0.4</v>
      </c>
      <c r="AI3337" s="226">
        <v>0.4</v>
      </c>
      <c r="AJ3337" s="226">
        <v>0.4</v>
      </c>
    </row>
    <row r="3338" spans="1:36" x14ac:dyDescent="0.25">
      <c r="A3338" s="17"/>
      <c r="B3338" s="226" t="s">
        <v>2238</v>
      </c>
      <c r="D3338" s="226">
        <v>24.5</v>
      </c>
      <c r="E3338" s="226">
        <v>24.6</v>
      </c>
      <c r="F3338" s="226">
        <v>23.7</v>
      </c>
      <c r="G3338" s="226">
        <v>25.8</v>
      </c>
      <c r="H3338" s="226">
        <v>26.3</v>
      </c>
      <c r="I3338" s="226">
        <v>26.6</v>
      </c>
      <c r="J3338" s="226">
        <v>27.1</v>
      </c>
      <c r="K3338" s="226">
        <v>27.5</v>
      </c>
      <c r="L3338" s="226">
        <v>27.9</v>
      </c>
      <c r="M3338" s="226">
        <v>28.4</v>
      </c>
      <c r="N3338" s="226">
        <v>28.8</v>
      </c>
      <c r="O3338" s="226">
        <v>29.2</v>
      </c>
      <c r="P3338" s="226">
        <v>29.7</v>
      </c>
      <c r="Q3338" s="226">
        <v>30.2</v>
      </c>
      <c r="R3338" s="226">
        <v>30.7</v>
      </c>
      <c r="S3338" s="226">
        <v>31.1</v>
      </c>
      <c r="T3338" s="226">
        <v>31.5</v>
      </c>
      <c r="U3338" s="226">
        <v>32</v>
      </c>
      <c r="V3338" s="226">
        <v>32.5</v>
      </c>
      <c r="W3338" s="226">
        <v>33.1</v>
      </c>
      <c r="X3338" s="226">
        <v>33.6</v>
      </c>
      <c r="Y3338" s="226">
        <v>34.200000000000003</v>
      </c>
      <c r="Z3338" s="226">
        <v>34.700000000000003</v>
      </c>
      <c r="AA3338" s="226">
        <v>35.299999999999997</v>
      </c>
      <c r="AB3338" s="226">
        <v>36</v>
      </c>
      <c r="AC3338" s="226">
        <v>36.700000000000003</v>
      </c>
      <c r="AD3338" s="226">
        <v>37.4</v>
      </c>
      <c r="AE3338" s="226">
        <v>38.1</v>
      </c>
      <c r="AF3338" s="226">
        <v>38.799999999999997</v>
      </c>
      <c r="AG3338" s="226">
        <v>39.5</v>
      </c>
      <c r="AH3338" s="226">
        <v>40.1</v>
      </c>
      <c r="AI3338" s="226">
        <v>40.799999999999997</v>
      </c>
      <c r="AJ3338" s="226">
        <v>41.7</v>
      </c>
    </row>
    <row r="3339" spans="1:36" x14ac:dyDescent="0.25">
      <c r="A3339" s="17"/>
      <c r="B3339" s="226" t="s">
        <v>2239</v>
      </c>
      <c r="D3339" s="226">
        <v>24.5</v>
      </c>
      <c r="E3339" s="226">
        <v>24.6</v>
      </c>
      <c r="F3339" s="226">
        <v>23.7</v>
      </c>
      <c r="G3339" s="226">
        <v>25.8</v>
      </c>
      <c r="H3339" s="226">
        <v>26.3</v>
      </c>
      <c r="I3339" s="226">
        <v>26.6</v>
      </c>
      <c r="J3339" s="226">
        <v>27.1</v>
      </c>
      <c r="K3339" s="226">
        <v>27.5</v>
      </c>
      <c r="L3339" s="226">
        <v>27.9</v>
      </c>
      <c r="M3339" s="226">
        <v>28.4</v>
      </c>
      <c r="N3339" s="226">
        <v>28.8</v>
      </c>
      <c r="O3339" s="226">
        <v>29.2</v>
      </c>
      <c r="P3339" s="226">
        <v>29.7</v>
      </c>
      <c r="Q3339" s="226">
        <v>30.2</v>
      </c>
      <c r="R3339" s="226">
        <v>30.7</v>
      </c>
      <c r="S3339" s="226">
        <v>31.1</v>
      </c>
      <c r="T3339" s="226">
        <v>31.5</v>
      </c>
      <c r="U3339" s="226">
        <v>32</v>
      </c>
      <c r="V3339" s="226">
        <v>32.5</v>
      </c>
      <c r="W3339" s="226">
        <v>33.1</v>
      </c>
      <c r="X3339" s="226">
        <v>33.6</v>
      </c>
      <c r="Y3339" s="226">
        <v>34.200000000000003</v>
      </c>
      <c r="Z3339" s="226">
        <v>34.700000000000003</v>
      </c>
      <c r="AA3339" s="226">
        <v>35.299999999999997</v>
      </c>
      <c r="AB3339" s="226">
        <v>36</v>
      </c>
      <c r="AC3339" s="226">
        <v>36.700000000000003</v>
      </c>
      <c r="AD3339" s="226">
        <v>37.4</v>
      </c>
      <c r="AE3339" s="226">
        <v>38.1</v>
      </c>
      <c r="AF3339" s="226">
        <v>38.799999999999997</v>
      </c>
      <c r="AG3339" s="226">
        <v>39.5</v>
      </c>
      <c r="AH3339" s="226">
        <v>40.1</v>
      </c>
      <c r="AI3339" s="226">
        <v>40.799999999999997</v>
      </c>
      <c r="AJ3339" s="226">
        <v>41.7</v>
      </c>
    </row>
    <row r="3340" spans="1:36" x14ac:dyDescent="0.25">
      <c r="A3340" s="17"/>
      <c r="B3340" s="226" t="s">
        <v>2240</v>
      </c>
      <c r="D3340" s="226">
        <v>0</v>
      </c>
      <c r="E3340" s="226">
        <v>0</v>
      </c>
      <c r="F3340" s="226">
        <v>0</v>
      </c>
      <c r="G3340" s="226">
        <v>0</v>
      </c>
      <c r="H3340" s="226">
        <v>0</v>
      </c>
      <c r="I3340" s="226">
        <v>0</v>
      </c>
      <c r="J3340" s="226">
        <v>0</v>
      </c>
      <c r="K3340" s="226">
        <v>0</v>
      </c>
      <c r="L3340" s="226">
        <v>0</v>
      </c>
      <c r="M3340" s="226">
        <v>0</v>
      </c>
      <c r="N3340" s="226">
        <v>0</v>
      </c>
      <c r="O3340" s="226">
        <v>0</v>
      </c>
      <c r="P3340" s="226">
        <v>0</v>
      </c>
      <c r="Q3340" s="226">
        <v>0</v>
      </c>
      <c r="R3340" s="226">
        <v>0</v>
      </c>
      <c r="S3340" s="226">
        <v>0</v>
      </c>
      <c r="T3340" s="226">
        <v>0</v>
      </c>
      <c r="U3340" s="226">
        <v>0</v>
      </c>
      <c r="V3340" s="226">
        <v>0</v>
      </c>
      <c r="W3340" s="226">
        <v>0</v>
      </c>
      <c r="X3340" s="226">
        <v>0</v>
      </c>
      <c r="Y3340" s="226">
        <v>0</v>
      </c>
      <c r="Z3340" s="226">
        <v>0</v>
      </c>
      <c r="AA3340" s="226">
        <v>0</v>
      </c>
      <c r="AB3340" s="226">
        <v>0</v>
      </c>
      <c r="AC3340" s="226">
        <v>0</v>
      </c>
      <c r="AD3340" s="226">
        <v>0</v>
      </c>
      <c r="AE3340" s="226">
        <v>0</v>
      </c>
      <c r="AF3340" s="226">
        <v>0</v>
      </c>
      <c r="AG3340" s="226">
        <v>0</v>
      </c>
      <c r="AH3340" s="226">
        <v>0</v>
      </c>
      <c r="AI3340" s="226">
        <v>0</v>
      </c>
      <c r="AJ3340" s="226">
        <v>0</v>
      </c>
    </row>
    <row r="3341" spans="1:36" x14ac:dyDescent="0.25">
      <c r="A3341" s="17"/>
    </row>
    <row r="3342" spans="1:36" x14ac:dyDescent="0.25">
      <c r="A3342" s="17"/>
      <c r="B3342" s="226" t="s">
        <v>2241</v>
      </c>
    </row>
    <row r="3343" spans="1:36" x14ac:dyDescent="0.25">
      <c r="A3343" s="17"/>
      <c r="B3343" s="226" t="s">
        <v>2242</v>
      </c>
    </row>
    <row r="3344" spans="1:36" x14ac:dyDescent="0.25">
      <c r="A3344" s="17"/>
      <c r="B3344" s="226" t="s">
        <v>2243</v>
      </c>
      <c r="D3344" s="226">
        <v>27</v>
      </c>
      <c r="E3344" s="226">
        <v>27</v>
      </c>
      <c r="F3344" s="226">
        <v>27</v>
      </c>
      <c r="G3344" s="226">
        <v>27.7</v>
      </c>
      <c r="H3344" s="226">
        <v>28.4</v>
      </c>
      <c r="I3344" s="226">
        <v>29.1</v>
      </c>
      <c r="J3344" s="226">
        <v>29.6</v>
      </c>
      <c r="K3344" s="226">
        <v>30.2</v>
      </c>
      <c r="L3344" s="226">
        <v>30.8</v>
      </c>
      <c r="M3344" s="226">
        <v>31.4</v>
      </c>
      <c r="N3344" s="226">
        <v>32</v>
      </c>
      <c r="O3344" s="226">
        <v>32.6</v>
      </c>
      <c r="P3344" s="226">
        <v>33.200000000000003</v>
      </c>
      <c r="Q3344" s="226">
        <v>33.799999999999997</v>
      </c>
      <c r="R3344" s="226">
        <v>34.5</v>
      </c>
      <c r="S3344" s="226">
        <v>35.1</v>
      </c>
      <c r="T3344" s="226">
        <v>35.799999999999997</v>
      </c>
      <c r="U3344" s="226">
        <v>36.5</v>
      </c>
      <c r="V3344" s="226">
        <v>37.200000000000003</v>
      </c>
      <c r="W3344" s="226">
        <v>37.9</v>
      </c>
      <c r="X3344" s="226">
        <v>38.700000000000003</v>
      </c>
      <c r="Y3344" s="226">
        <v>39.4</v>
      </c>
      <c r="Z3344" s="226">
        <v>40.200000000000003</v>
      </c>
      <c r="AA3344" s="226">
        <v>41</v>
      </c>
      <c r="AB3344" s="226">
        <v>41.8</v>
      </c>
      <c r="AC3344" s="226">
        <v>42.7</v>
      </c>
      <c r="AD3344" s="226">
        <v>43.5</v>
      </c>
      <c r="AE3344" s="226">
        <v>44.4</v>
      </c>
      <c r="AF3344" s="226">
        <v>45.3</v>
      </c>
      <c r="AG3344" s="226">
        <v>46.2</v>
      </c>
      <c r="AH3344" s="226">
        <v>47.1</v>
      </c>
      <c r="AI3344" s="226">
        <v>48</v>
      </c>
      <c r="AJ3344" s="226">
        <v>49</v>
      </c>
    </row>
    <row r="3345" spans="1:36" x14ac:dyDescent="0.25">
      <c r="A3345" s="17"/>
      <c r="B3345" s="226" t="s">
        <v>2244</v>
      </c>
      <c r="D3345" s="226">
        <v>0</v>
      </c>
      <c r="E3345" s="226">
        <v>0</v>
      </c>
      <c r="F3345" s="226">
        <v>0</v>
      </c>
      <c r="G3345" s="226">
        <v>0</v>
      </c>
      <c r="H3345" s="226">
        <v>0</v>
      </c>
      <c r="I3345" s="226">
        <v>0</v>
      </c>
      <c r="J3345" s="226">
        <v>0</v>
      </c>
      <c r="K3345" s="226">
        <v>0</v>
      </c>
      <c r="L3345" s="226">
        <v>0</v>
      </c>
      <c r="M3345" s="226">
        <v>0</v>
      </c>
      <c r="N3345" s="226">
        <v>0</v>
      </c>
      <c r="O3345" s="226">
        <v>0</v>
      </c>
      <c r="P3345" s="226">
        <v>0</v>
      </c>
      <c r="Q3345" s="226">
        <v>0</v>
      </c>
      <c r="R3345" s="226">
        <v>0</v>
      </c>
      <c r="S3345" s="226">
        <v>0</v>
      </c>
      <c r="T3345" s="226">
        <v>0</v>
      </c>
      <c r="U3345" s="226">
        <v>0</v>
      </c>
      <c r="V3345" s="226">
        <v>0</v>
      </c>
      <c r="W3345" s="226">
        <v>0</v>
      </c>
      <c r="X3345" s="226">
        <v>0</v>
      </c>
      <c r="Y3345" s="226">
        <v>0</v>
      </c>
      <c r="Z3345" s="226">
        <v>0</v>
      </c>
      <c r="AA3345" s="226">
        <v>0</v>
      </c>
      <c r="AB3345" s="226">
        <v>0</v>
      </c>
      <c r="AC3345" s="226">
        <v>0</v>
      </c>
      <c r="AD3345" s="226">
        <v>0</v>
      </c>
      <c r="AE3345" s="226">
        <v>0</v>
      </c>
      <c r="AF3345" s="226">
        <v>0</v>
      </c>
      <c r="AG3345" s="226">
        <v>0</v>
      </c>
      <c r="AH3345" s="226">
        <v>0</v>
      </c>
      <c r="AI3345" s="226">
        <v>0</v>
      </c>
      <c r="AJ3345" s="226">
        <v>0</v>
      </c>
    </row>
    <row r="3346" spans="1:36" x14ac:dyDescent="0.25">
      <c r="A3346" s="17"/>
      <c r="B3346" s="226" t="s">
        <v>2245</v>
      </c>
      <c r="D3346" s="226">
        <v>0.9</v>
      </c>
      <c r="E3346" s="226">
        <v>0.9</v>
      </c>
      <c r="F3346" s="226">
        <v>0.9</v>
      </c>
      <c r="G3346" s="226">
        <v>0.9</v>
      </c>
      <c r="H3346" s="226">
        <v>0.9</v>
      </c>
      <c r="I3346" s="226">
        <v>0.9</v>
      </c>
      <c r="J3346" s="226">
        <v>0.9</v>
      </c>
      <c r="K3346" s="226">
        <v>0.9</v>
      </c>
      <c r="L3346" s="226">
        <v>0.9</v>
      </c>
      <c r="M3346" s="226">
        <v>0.9</v>
      </c>
      <c r="N3346" s="226">
        <v>0.9</v>
      </c>
      <c r="O3346" s="226">
        <v>0.9</v>
      </c>
      <c r="P3346" s="226">
        <v>0.9</v>
      </c>
      <c r="Q3346" s="226">
        <v>0.9</v>
      </c>
      <c r="R3346" s="226">
        <v>0.9</v>
      </c>
      <c r="S3346" s="226">
        <v>0.9</v>
      </c>
      <c r="T3346" s="226">
        <v>0.9</v>
      </c>
      <c r="U3346" s="226">
        <v>0.9</v>
      </c>
      <c r="V3346" s="226">
        <v>0.9</v>
      </c>
      <c r="W3346" s="226">
        <v>0.9</v>
      </c>
      <c r="X3346" s="226">
        <v>0.9</v>
      </c>
      <c r="Y3346" s="226">
        <v>0.9</v>
      </c>
      <c r="Z3346" s="226">
        <v>0.9</v>
      </c>
      <c r="AA3346" s="226">
        <v>0.9</v>
      </c>
      <c r="AB3346" s="226">
        <v>0.9</v>
      </c>
      <c r="AC3346" s="226">
        <v>0.9</v>
      </c>
      <c r="AD3346" s="226">
        <v>0.9</v>
      </c>
      <c r="AE3346" s="226">
        <v>0.9</v>
      </c>
      <c r="AF3346" s="226">
        <v>0.9</v>
      </c>
      <c r="AG3346" s="226">
        <v>0.9</v>
      </c>
      <c r="AH3346" s="226">
        <v>0.9</v>
      </c>
      <c r="AI3346" s="226">
        <v>0.9</v>
      </c>
      <c r="AJ3346" s="226">
        <v>0.9</v>
      </c>
    </row>
    <row r="3347" spans="1:36" x14ac:dyDescent="0.25">
      <c r="A3347" s="17"/>
      <c r="B3347" s="226" t="s">
        <v>2246</v>
      </c>
      <c r="D3347" s="226">
        <v>19.899999999999999</v>
      </c>
      <c r="E3347" s="226">
        <v>19.600000000000001</v>
      </c>
      <c r="F3347" s="226">
        <v>19.600000000000001</v>
      </c>
      <c r="G3347" s="226">
        <v>19.600000000000001</v>
      </c>
      <c r="H3347" s="226">
        <v>19.600000000000001</v>
      </c>
      <c r="I3347" s="226">
        <v>19.600000000000001</v>
      </c>
      <c r="J3347" s="226">
        <v>19.600000000000001</v>
      </c>
      <c r="K3347" s="226">
        <v>19.600000000000001</v>
      </c>
      <c r="L3347" s="226">
        <v>19.600000000000001</v>
      </c>
      <c r="M3347" s="226">
        <v>19.600000000000001</v>
      </c>
      <c r="N3347" s="226">
        <v>19.600000000000001</v>
      </c>
      <c r="O3347" s="226">
        <v>19.600000000000001</v>
      </c>
      <c r="P3347" s="226">
        <v>19.600000000000001</v>
      </c>
      <c r="Q3347" s="226">
        <v>19.600000000000001</v>
      </c>
      <c r="R3347" s="226">
        <v>19.600000000000001</v>
      </c>
      <c r="S3347" s="226">
        <v>19.600000000000001</v>
      </c>
      <c r="T3347" s="226">
        <v>19.600000000000001</v>
      </c>
      <c r="U3347" s="226">
        <v>19.600000000000001</v>
      </c>
      <c r="V3347" s="226">
        <v>19.600000000000001</v>
      </c>
      <c r="W3347" s="226">
        <v>19.600000000000001</v>
      </c>
      <c r="X3347" s="226">
        <v>19.600000000000001</v>
      </c>
      <c r="Y3347" s="226">
        <v>19.600000000000001</v>
      </c>
      <c r="Z3347" s="226">
        <v>19.600000000000001</v>
      </c>
      <c r="AA3347" s="226">
        <v>19.600000000000001</v>
      </c>
      <c r="AB3347" s="226">
        <v>19.600000000000001</v>
      </c>
      <c r="AC3347" s="226">
        <v>19.600000000000001</v>
      </c>
      <c r="AD3347" s="226">
        <v>19.600000000000001</v>
      </c>
      <c r="AE3347" s="226">
        <v>19.600000000000001</v>
      </c>
      <c r="AF3347" s="226">
        <v>19.600000000000001</v>
      </c>
      <c r="AG3347" s="226">
        <v>19.600000000000001</v>
      </c>
      <c r="AH3347" s="226">
        <v>19.600000000000001</v>
      </c>
      <c r="AI3347" s="226">
        <v>19.600000000000001</v>
      </c>
      <c r="AJ3347" s="226">
        <v>19.600000000000001</v>
      </c>
    </row>
    <row r="3348" spans="1:36" x14ac:dyDescent="0.25">
      <c r="A3348" s="17"/>
      <c r="B3348" s="226" t="s">
        <v>2212</v>
      </c>
      <c r="D3348" s="226">
        <v>47.8</v>
      </c>
      <c r="E3348" s="226">
        <v>47.5</v>
      </c>
      <c r="F3348" s="226">
        <v>47.5</v>
      </c>
      <c r="G3348" s="226">
        <v>48.2</v>
      </c>
      <c r="H3348" s="226">
        <v>48.9</v>
      </c>
      <c r="I3348" s="226">
        <v>49.6</v>
      </c>
      <c r="J3348" s="226">
        <v>50.1</v>
      </c>
      <c r="K3348" s="226">
        <v>50.7</v>
      </c>
      <c r="L3348" s="226">
        <v>51.3</v>
      </c>
      <c r="M3348" s="226">
        <v>51.9</v>
      </c>
      <c r="N3348" s="226">
        <v>52.5</v>
      </c>
      <c r="O3348" s="226">
        <v>53.1</v>
      </c>
      <c r="P3348" s="226">
        <v>53.7</v>
      </c>
      <c r="Q3348" s="226">
        <v>54.3</v>
      </c>
      <c r="R3348" s="226">
        <v>55</v>
      </c>
      <c r="S3348" s="226">
        <v>55.6</v>
      </c>
      <c r="T3348" s="226">
        <v>56.3</v>
      </c>
      <c r="U3348" s="226">
        <v>57</v>
      </c>
      <c r="V3348" s="226">
        <v>57.7</v>
      </c>
      <c r="W3348" s="226">
        <v>58.4</v>
      </c>
      <c r="X3348" s="226">
        <v>59.2</v>
      </c>
      <c r="Y3348" s="226">
        <v>59.9</v>
      </c>
      <c r="Z3348" s="226">
        <v>60.7</v>
      </c>
      <c r="AA3348" s="226">
        <v>61.5</v>
      </c>
      <c r="AB3348" s="226">
        <v>62.3</v>
      </c>
      <c r="AC3348" s="226">
        <v>63.2</v>
      </c>
      <c r="AD3348" s="226">
        <v>64</v>
      </c>
      <c r="AE3348" s="226">
        <v>64.900000000000006</v>
      </c>
      <c r="AF3348" s="226">
        <v>65.8</v>
      </c>
      <c r="AG3348" s="226">
        <v>66.7</v>
      </c>
      <c r="AH3348" s="226">
        <v>67.599999999999994</v>
      </c>
      <c r="AI3348" s="226">
        <v>68.5</v>
      </c>
      <c r="AJ3348" s="226">
        <v>69.5</v>
      </c>
    </row>
    <row r="3349" spans="1:36" x14ac:dyDescent="0.25">
      <c r="A3349" s="17"/>
      <c r="B3349" s="226" t="s">
        <v>2247</v>
      </c>
    </row>
    <row r="3350" spans="1:36" x14ac:dyDescent="0.25">
      <c r="A3350" s="17"/>
      <c r="B3350" s="226" t="s">
        <v>2248</v>
      </c>
      <c r="D3350" s="226">
        <v>147.80000000000001</v>
      </c>
      <c r="E3350" s="226">
        <v>147.19999999999999</v>
      </c>
      <c r="F3350" s="226">
        <v>143.19999999999999</v>
      </c>
      <c r="G3350" s="226">
        <v>147.19999999999999</v>
      </c>
      <c r="H3350" s="226">
        <v>151.1</v>
      </c>
      <c r="I3350" s="226">
        <v>155.1</v>
      </c>
      <c r="J3350" s="226">
        <v>158.5</v>
      </c>
      <c r="K3350" s="226">
        <v>161.9</v>
      </c>
      <c r="L3350" s="226">
        <v>165.4</v>
      </c>
      <c r="M3350" s="226">
        <v>168.9</v>
      </c>
      <c r="N3350" s="226">
        <v>172.4</v>
      </c>
      <c r="O3350" s="226">
        <v>176.1</v>
      </c>
      <c r="P3350" s="226">
        <v>179.8</v>
      </c>
      <c r="Q3350" s="226">
        <v>183.6</v>
      </c>
      <c r="R3350" s="226">
        <v>187.5</v>
      </c>
      <c r="S3350" s="226">
        <v>191.5</v>
      </c>
      <c r="T3350" s="226">
        <v>195.6</v>
      </c>
      <c r="U3350" s="226">
        <v>199.8</v>
      </c>
      <c r="V3350" s="226">
        <v>204.1</v>
      </c>
      <c r="W3350" s="226">
        <v>208.6</v>
      </c>
      <c r="X3350" s="226">
        <v>213.3</v>
      </c>
      <c r="Y3350" s="226">
        <v>218.1</v>
      </c>
      <c r="Z3350" s="226">
        <v>223.1</v>
      </c>
      <c r="AA3350" s="226">
        <v>228.1</v>
      </c>
      <c r="AB3350" s="226">
        <v>233.4</v>
      </c>
      <c r="AC3350" s="226">
        <v>238.7</v>
      </c>
      <c r="AD3350" s="226">
        <v>244.3</v>
      </c>
      <c r="AE3350" s="226">
        <v>249.9</v>
      </c>
      <c r="AF3350" s="226">
        <v>255.6</v>
      </c>
      <c r="AG3350" s="226">
        <v>261.5</v>
      </c>
      <c r="AH3350" s="226">
        <v>267.5</v>
      </c>
      <c r="AI3350" s="226">
        <v>273.60000000000002</v>
      </c>
      <c r="AJ3350" s="226">
        <v>279.8</v>
      </c>
    </row>
    <row r="3351" spans="1:36" x14ac:dyDescent="0.25">
      <c r="A3351" s="17"/>
      <c r="B3351" s="226" t="s">
        <v>2249</v>
      </c>
      <c r="D3351" s="226">
        <v>0</v>
      </c>
      <c r="E3351" s="226">
        <v>0</v>
      </c>
      <c r="F3351" s="226">
        <v>0</v>
      </c>
      <c r="G3351" s="226">
        <v>0</v>
      </c>
      <c r="H3351" s="226">
        <v>0</v>
      </c>
      <c r="I3351" s="226">
        <v>0</v>
      </c>
      <c r="J3351" s="226">
        <v>0</v>
      </c>
      <c r="K3351" s="226">
        <v>0</v>
      </c>
      <c r="L3351" s="226">
        <v>0</v>
      </c>
      <c r="M3351" s="226">
        <v>0</v>
      </c>
      <c r="N3351" s="226">
        <v>0</v>
      </c>
      <c r="O3351" s="226">
        <v>0</v>
      </c>
      <c r="P3351" s="226">
        <v>0</v>
      </c>
      <c r="Q3351" s="226">
        <v>0</v>
      </c>
      <c r="R3351" s="226">
        <v>0</v>
      </c>
      <c r="S3351" s="226">
        <v>0</v>
      </c>
      <c r="T3351" s="226">
        <v>0</v>
      </c>
      <c r="U3351" s="226">
        <v>0</v>
      </c>
      <c r="V3351" s="226">
        <v>0</v>
      </c>
      <c r="W3351" s="226">
        <v>0</v>
      </c>
      <c r="X3351" s="226">
        <v>0</v>
      </c>
      <c r="Y3351" s="226">
        <v>0</v>
      </c>
      <c r="Z3351" s="226">
        <v>0</v>
      </c>
      <c r="AA3351" s="226">
        <v>0</v>
      </c>
      <c r="AB3351" s="226">
        <v>0</v>
      </c>
      <c r="AC3351" s="226">
        <v>0</v>
      </c>
      <c r="AD3351" s="226">
        <v>0</v>
      </c>
      <c r="AE3351" s="226">
        <v>0</v>
      </c>
      <c r="AF3351" s="226">
        <v>0</v>
      </c>
      <c r="AG3351" s="226">
        <v>0</v>
      </c>
      <c r="AH3351" s="226">
        <v>0</v>
      </c>
      <c r="AI3351" s="226">
        <v>0</v>
      </c>
      <c r="AJ3351" s="226">
        <v>0</v>
      </c>
    </row>
    <row r="3352" spans="1:36" x14ac:dyDescent="0.25">
      <c r="A3352" s="17"/>
      <c r="B3352" s="226" t="s">
        <v>2250</v>
      </c>
      <c r="D3352" s="226">
        <v>0</v>
      </c>
      <c r="E3352" s="226">
        <v>0.4</v>
      </c>
      <c r="F3352" s="226">
        <v>0.1</v>
      </c>
      <c r="G3352" s="226">
        <v>0.1</v>
      </c>
      <c r="H3352" s="226">
        <v>0.1</v>
      </c>
      <c r="I3352" s="226">
        <v>0.1</v>
      </c>
      <c r="J3352" s="226">
        <v>0.1</v>
      </c>
      <c r="K3352" s="226">
        <v>0.1</v>
      </c>
      <c r="L3352" s="226">
        <v>0.1</v>
      </c>
      <c r="M3352" s="226">
        <v>0.1</v>
      </c>
      <c r="N3352" s="226">
        <v>0.1</v>
      </c>
      <c r="O3352" s="226">
        <v>0.1</v>
      </c>
      <c r="P3352" s="226">
        <v>0.1</v>
      </c>
      <c r="Q3352" s="226">
        <v>0.1</v>
      </c>
      <c r="R3352" s="226">
        <v>0.1</v>
      </c>
      <c r="S3352" s="226">
        <v>0.1</v>
      </c>
      <c r="T3352" s="226">
        <v>0.1</v>
      </c>
      <c r="U3352" s="226">
        <v>0.1</v>
      </c>
      <c r="V3352" s="226">
        <v>0.1</v>
      </c>
      <c r="W3352" s="226">
        <v>0.1</v>
      </c>
      <c r="X3352" s="226">
        <v>0.1</v>
      </c>
      <c r="Y3352" s="226">
        <v>0.1</v>
      </c>
      <c r="Z3352" s="226">
        <v>0.1</v>
      </c>
      <c r="AA3352" s="226">
        <v>0.1</v>
      </c>
      <c r="AB3352" s="226">
        <v>0.1</v>
      </c>
      <c r="AC3352" s="226">
        <v>0.1</v>
      </c>
      <c r="AD3352" s="226">
        <v>0.1</v>
      </c>
      <c r="AE3352" s="226">
        <v>0.1</v>
      </c>
      <c r="AF3352" s="226">
        <v>0.1</v>
      </c>
      <c r="AG3352" s="226">
        <v>0.1</v>
      </c>
      <c r="AH3352" s="226">
        <v>0.1</v>
      </c>
      <c r="AI3352" s="226">
        <v>0.1</v>
      </c>
      <c r="AJ3352" s="226">
        <v>0.1</v>
      </c>
    </row>
    <row r="3353" spans="1:36" x14ac:dyDescent="0.25">
      <c r="A3353" s="17"/>
      <c r="B3353" s="226" t="s">
        <v>2251</v>
      </c>
      <c r="D3353" s="226">
        <v>74.5</v>
      </c>
      <c r="E3353" s="226">
        <v>71.400000000000006</v>
      </c>
      <c r="F3353" s="226">
        <v>59.4</v>
      </c>
      <c r="G3353" s="226">
        <v>59.4</v>
      </c>
      <c r="H3353" s="226">
        <v>59.4</v>
      </c>
      <c r="I3353" s="226">
        <v>59.4</v>
      </c>
      <c r="J3353" s="226">
        <v>59.4</v>
      </c>
      <c r="K3353" s="226">
        <v>59.4</v>
      </c>
      <c r="L3353" s="226">
        <v>59.4</v>
      </c>
      <c r="M3353" s="226">
        <v>59.4</v>
      </c>
      <c r="N3353" s="226">
        <v>59.4</v>
      </c>
      <c r="O3353" s="226">
        <v>59.4</v>
      </c>
      <c r="P3353" s="226">
        <v>59.4</v>
      </c>
      <c r="Q3353" s="226">
        <v>59.4</v>
      </c>
      <c r="R3353" s="226">
        <v>59.4</v>
      </c>
      <c r="S3353" s="226">
        <v>59.4</v>
      </c>
      <c r="T3353" s="226">
        <v>59.4</v>
      </c>
      <c r="U3353" s="226">
        <v>59.4</v>
      </c>
      <c r="V3353" s="226">
        <v>59.4</v>
      </c>
      <c r="W3353" s="226">
        <v>59.4</v>
      </c>
      <c r="X3353" s="226">
        <v>59.4</v>
      </c>
      <c r="Y3353" s="226">
        <v>59.4</v>
      </c>
      <c r="Z3353" s="226">
        <v>59.4</v>
      </c>
      <c r="AA3353" s="226">
        <v>59.4</v>
      </c>
      <c r="AB3353" s="226">
        <v>59.4</v>
      </c>
      <c r="AC3353" s="226">
        <v>59.4</v>
      </c>
      <c r="AD3353" s="226">
        <v>59.4</v>
      </c>
      <c r="AE3353" s="226">
        <v>59.4</v>
      </c>
      <c r="AF3353" s="226">
        <v>59.4</v>
      </c>
      <c r="AG3353" s="226">
        <v>59.4</v>
      </c>
      <c r="AH3353" s="226">
        <v>59.4</v>
      </c>
      <c r="AI3353" s="226">
        <v>59.4</v>
      </c>
      <c r="AJ3353" s="226">
        <v>59.4</v>
      </c>
    </row>
    <row r="3354" spans="1:36" x14ac:dyDescent="0.25">
      <c r="A3354" s="17"/>
      <c r="B3354" s="226" t="s">
        <v>2212</v>
      </c>
      <c r="D3354" s="226">
        <v>222.3</v>
      </c>
      <c r="E3354" s="226">
        <v>218.9</v>
      </c>
      <c r="F3354" s="226">
        <v>202.7</v>
      </c>
      <c r="G3354" s="226">
        <v>206.7</v>
      </c>
      <c r="H3354" s="226">
        <v>210.6</v>
      </c>
      <c r="I3354" s="226">
        <v>214.6</v>
      </c>
      <c r="J3354" s="226">
        <v>218</v>
      </c>
      <c r="K3354" s="226">
        <v>221.4</v>
      </c>
      <c r="L3354" s="226">
        <v>224.9</v>
      </c>
      <c r="M3354" s="226">
        <v>228.4</v>
      </c>
      <c r="N3354" s="226">
        <v>231.9</v>
      </c>
      <c r="O3354" s="226">
        <v>235.6</v>
      </c>
      <c r="P3354" s="226">
        <v>239.3</v>
      </c>
      <c r="Q3354" s="226">
        <v>243.1</v>
      </c>
      <c r="R3354" s="226">
        <v>247</v>
      </c>
      <c r="S3354" s="226">
        <v>251</v>
      </c>
      <c r="T3354" s="226">
        <v>255.1</v>
      </c>
      <c r="U3354" s="226">
        <v>259.3</v>
      </c>
      <c r="V3354" s="226">
        <v>263.60000000000002</v>
      </c>
      <c r="W3354" s="226">
        <v>268.10000000000002</v>
      </c>
      <c r="X3354" s="226">
        <v>272.8</v>
      </c>
      <c r="Y3354" s="226">
        <v>277.60000000000002</v>
      </c>
      <c r="Z3354" s="226">
        <v>282.5</v>
      </c>
      <c r="AA3354" s="226">
        <v>287.60000000000002</v>
      </c>
      <c r="AB3354" s="226">
        <v>292.89999999999998</v>
      </c>
      <c r="AC3354" s="226">
        <v>298.2</v>
      </c>
      <c r="AD3354" s="226">
        <v>303.7</v>
      </c>
      <c r="AE3354" s="226">
        <v>309.39999999999998</v>
      </c>
      <c r="AF3354" s="226">
        <v>315.10000000000002</v>
      </c>
      <c r="AG3354" s="226">
        <v>321</v>
      </c>
      <c r="AH3354" s="226">
        <v>327</v>
      </c>
      <c r="AI3354" s="226">
        <v>333.1</v>
      </c>
      <c r="AJ3354" s="226">
        <v>339.3</v>
      </c>
    </row>
    <row r="3355" spans="1:36" x14ac:dyDescent="0.25">
      <c r="A3355" s="17"/>
    </row>
    <row r="3356" spans="1:36" x14ac:dyDescent="0.25">
      <c r="A3356" s="17"/>
      <c r="B3356" s="226" t="s">
        <v>2252</v>
      </c>
      <c r="D3356" s="226">
        <v>194.3</v>
      </c>
      <c r="E3356" s="226">
        <v>230.3</v>
      </c>
      <c r="F3356" s="226">
        <v>201.5</v>
      </c>
      <c r="G3356" s="226">
        <v>211.4</v>
      </c>
      <c r="H3356" s="226">
        <v>218.3</v>
      </c>
      <c r="I3356" s="226">
        <v>222.9</v>
      </c>
      <c r="J3356" s="226">
        <v>226.8</v>
      </c>
      <c r="K3356" s="226">
        <v>230.8</v>
      </c>
      <c r="L3356" s="226">
        <v>234.8</v>
      </c>
      <c r="M3356" s="226">
        <v>238.9</v>
      </c>
      <c r="N3356" s="226">
        <v>242.9</v>
      </c>
      <c r="O3356" s="226">
        <v>247.1</v>
      </c>
      <c r="P3356" s="226">
        <v>251.2</v>
      </c>
      <c r="Q3356" s="226">
        <v>255.4</v>
      </c>
      <c r="R3356" s="226">
        <v>259.7</v>
      </c>
      <c r="S3356" s="226">
        <v>264</v>
      </c>
      <c r="T3356" s="226">
        <v>268.39999999999998</v>
      </c>
      <c r="U3356" s="226">
        <v>272.8</v>
      </c>
      <c r="V3356" s="226">
        <v>277.39999999999998</v>
      </c>
      <c r="W3356" s="226">
        <v>282.10000000000002</v>
      </c>
      <c r="X3356" s="226">
        <v>287.10000000000002</v>
      </c>
      <c r="Y3356" s="226">
        <v>292.10000000000002</v>
      </c>
      <c r="Z3356" s="226">
        <v>297.39999999999998</v>
      </c>
      <c r="AA3356" s="226">
        <v>302.7</v>
      </c>
      <c r="AB3356" s="226">
        <v>308.2</v>
      </c>
      <c r="AC3356" s="226">
        <v>313.89999999999998</v>
      </c>
      <c r="AD3356" s="226">
        <v>319.7</v>
      </c>
      <c r="AE3356" s="226">
        <v>325.7</v>
      </c>
      <c r="AF3356" s="226">
        <v>331.7</v>
      </c>
      <c r="AG3356" s="226">
        <v>338</v>
      </c>
      <c r="AH3356" s="226">
        <v>344.3</v>
      </c>
      <c r="AI3356" s="226">
        <v>350.7</v>
      </c>
      <c r="AJ3356" s="226">
        <v>357.3</v>
      </c>
    </row>
    <row r="3357" spans="1:36" x14ac:dyDescent="0.25">
      <c r="A3357" s="17"/>
      <c r="B3357" s="226" t="s">
        <v>2253</v>
      </c>
      <c r="D3357" s="226">
        <v>3.9</v>
      </c>
      <c r="E3357" s="226">
        <v>4.2</v>
      </c>
      <c r="F3357" s="226">
        <v>4</v>
      </c>
      <c r="G3357" s="226">
        <v>4.0999999999999996</v>
      </c>
      <c r="H3357" s="226">
        <v>4.0999999999999996</v>
      </c>
      <c r="I3357" s="226">
        <v>4.2</v>
      </c>
      <c r="J3357" s="226">
        <v>4.3</v>
      </c>
      <c r="K3357" s="226">
        <v>4.3</v>
      </c>
      <c r="L3357" s="226">
        <v>4.4000000000000004</v>
      </c>
      <c r="M3357" s="226">
        <v>4.5</v>
      </c>
      <c r="N3357" s="226">
        <v>4.5</v>
      </c>
      <c r="O3357" s="226">
        <v>4.5999999999999996</v>
      </c>
      <c r="P3357" s="226">
        <v>4.5999999999999996</v>
      </c>
      <c r="Q3357" s="226">
        <v>4.7</v>
      </c>
      <c r="R3357" s="226">
        <v>4.8</v>
      </c>
      <c r="S3357" s="226">
        <v>4.9000000000000004</v>
      </c>
      <c r="T3357" s="226">
        <v>4.9000000000000004</v>
      </c>
      <c r="U3357" s="226">
        <v>5</v>
      </c>
      <c r="V3357" s="226">
        <v>5.0999999999999996</v>
      </c>
      <c r="W3357" s="226">
        <v>5.2</v>
      </c>
      <c r="X3357" s="226">
        <v>5.3</v>
      </c>
      <c r="Y3357" s="226">
        <v>5.3</v>
      </c>
      <c r="Z3357" s="226">
        <v>5.4</v>
      </c>
      <c r="AA3357" s="226">
        <v>5.5</v>
      </c>
      <c r="AB3357" s="226">
        <v>5.6</v>
      </c>
      <c r="AC3357" s="226">
        <v>5.7</v>
      </c>
      <c r="AD3357" s="226">
        <v>5.8</v>
      </c>
      <c r="AE3357" s="226">
        <v>5.9</v>
      </c>
      <c r="AF3357" s="226">
        <v>6</v>
      </c>
      <c r="AG3357" s="226">
        <v>6.1</v>
      </c>
      <c r="AH3357" s="226">
        <v>6.2</v>
      </c>
      <c r="AI3357" s="226">
        <v>6.3</v>
      </c>
      <c r="AJ3357" s="226">
        <v>6.5</v>
      </c>
    </row>
    <row r="3358" spans="1:36" x14ac:dyDescent="0.25">
      <c r="A3358" s="17"/>
    </row>
    <row r="3359" spans="1:36" x14ac:dyDescent="0.25">
      <c r="A3359" s="17"/>
      <c r="B3359" s="226" t="s">
        <v>2254</v>
      </c>
    </row>
    <row r="3360" spans="1:36" x14ac:dyDescent="0.25">
      <c r="A3360" s="17"/>
      <c r="B3360" s="226" t="s">
        <v>2255</v>
      </c>
      <c r="D3360" s="226">
        <v>1.5</v>
      </c>
      <c r="E3360" s="226">
        <v>1.5</v>
      </c>
      <c r="F3360" s="226">
        <v>1.5</v>
      </c>
      <c r="G3360" s="226">
        <v>1.5</v>
      </c>
      <c r="H3360" s="226">
        <v>1.5</v>
      </c>
      <c r="I3360" s="226">
        <v>1.6</v>
      </c>
      <c r="J3360" s="226">
        <v>1.6</v>
      </c>
      <c r="K3360" s="226">
        <v>1.6</v>
      </c>
      <c r="L3360" s="226">
        <v>1.7</v>
      </c>
      <c r="M3360" s="226">
        <v>1.7</v>
      </c>
      <c r="N3360" s="226">
        <v>1.7</v>
      </c>
      <c r="O3360" s="226">
        <v>1.7</v>
      </c>
      <c r="P3360" s="226">
        <v>1.8</v>
      </c>
      <c r="Q3360" s="226">
        <v>1.8</v>
      </c>
      <c r="R3360" s="226">
        <v>1.8</v>
      </c>
      <c r="S3360" s="226">
        <v>1.9</v>
      </c>
      <c r="T3360" s="226">
        <v>1.9</v>
      </c>
      <c r="U3360" s="226">
        <v>1.9</v>
      </c>
      <c r="V3360" s="226">
        <v>2</v>
      </c>
      <c r="W3360" s="226">
        <v>2</v>
      </c>
      <c r="X3360" s="226">
        <v>2.1</v>
      </c>
      <c r="Y3360" s="226">
        <v>2.1</v>
      </c>
      <c r="Z3360" s="226">
        <v>2.1</v>
      </c>
      <c r="AA3360" s="226">
        <v>2.2000000000000002</v>
      </c>
      <c r="AB3360" s="226">
        <v>2.2000000000000002</v>
      </c>
      <c r="AC3360" s="226">
        <v>2.2999999999999998</v>
      </c>
      <c r="AD3360" s="226">
        <v>2.2999999999999998</v>
      </c>
      <c r="AE3360" s="226">
        <v>2.4</v>
      </c>
      <c r="AF3360" s="226">
        <v>2.4</v>
      </c>
      <c r="AG3360" s="226">
        <v>2.4</v>
      </c>
      <c r="AH3360" s="226">
        <v>2.5</v>
      </c>
      <c r="AI3360" s="226">
        <v>2.5</v>
      </c>
      <c r="AJ3360" s="226">
        <v>2.6</v>
      </c>
    </row>
    <row r="3361" spans="1:36" x14ac:dyDescent="0.25">
      <c r="A3361" s="17"/>
      <c r="B3361" s="226" t="s">
        <v>2256</v>
      </c>
      <c r="D3361" s="226">
        <v>0</v>
      </c>
      <c r="E3361" s="226">
        <v>0</v>
      </c>
      <c r="F3361" s="226">
        <v>0</v>
      </c>
      <c r="G3361" s="226">
        <v>0</v>
      </c>
      <c r="H3361" s="226">
        <v>0</v>
      </c>
      <c r="I3361" s="226">
        <v>0</v>
      </c>
      <c r="J3361" s="226">
        <v>0</v>
      </c>
      <c r="K3361" s="226">
        <v>0</v>
      </c>
      <c r="L3361" s="226">
        <v>0</v>
      </c>
      <c r="M3361" s="226">
        <v>0</v>
      </c>
      <c r="N3361" s="226">
        <v>0</v>
      </c>
      <c r="O3361" s="226">
        <v>0</v>
      </c>
      <c r="P3361" s="226">
        <v>0</v>
      </c>
      <c r="Q3361" s="226">
        <v>0</v>
      </c>
      <c r="R3361" s="226">
        <v>0</v>
      </c>
      <c r="S3361" s="226">
        <v>0</v>
      </c>
      <c r="T3361" s="226">
        <v>0</v>
      </c>
      <c r="U3361" s="226">
        <v>0</v>
      </c>
      <c r="V3361" s="226">
        <v>0</v>
      </c>
      <c r="W3361" s="226">
        <v>0</v>
      </c>
      <c r="X3361" s="226">
        <v>0</v>
      </c>
      <c r="Y3361" s="226">
        <v>0</v>
      </c>
      <c r="Z3361" s="226">
        <v>0</v>
      </c>
      <c r="AA3361" s="226">
        <v>0</v>
      </c>
      <c r="AB3361" s="226">
        <v>0</v>
      </c>
      <c r="AC3361" s="226">
        <v>0</v>
      </c>
      <c r="AD3361" s="226">
        <v>0</v>
      </c>
      <c r="AE3361" s="226">
        <v>0</v>
      </c>
      <c r="AF3361" s="226">
        <v>0</v>
      </c>
      <c r="AG3361" s="226">
        <v>0</v>
      </c>
      <c r="AH3361" s="226">
        <v>0</v>
      </c>
      <c r="AI3361" s="226">
        <v>0</v>
      </c>
      <c r="AJ3361" s="226">
        <v>0</v>
      </c>
    </row>
    <row r="3362" spans="1:36" x14ac:dyDescent="0.25">
      <c r="A3362" s="17"/>
      <c r="B3362" s="226" t="s">
        <v>2257</v>
      </c>
      <c r="D3362" s="226">
        <v>0</v>
      </c>
      <c r="E3362" s="226">
        <v>0</v>
      </c>
      <c r="F3362" s="226">
        <v>0</v>
      </c>
      <c r="G3362" s="226">
        <v>0</v>
      </c>
      <c r="H3362" s="226">
        <v>0</v>
      </c>
      <c r="I3362" s="226">
        <v>0</v>
      </c>
      <c r="J3362" s="226">
        <v>0</v>
      </c>
      <c r="K3362" s="226">
        <v>0</v>
      </c>
      <c r="L3362" s="226">
        <v>0</v>
      </c>
      <c r="M3362" s="226">
        <v>0</v>
      </c>
      <c r="N3362" s="226">
        <v>0</v>
      </c>
      <c r="O3362" s="226">
        <v>0</v>
      </c>
      <c r="P3362" s="226">
        <v>0</v>
      </c>
      <c r="Q3362" s="226">
        <v>0</v>
      </c>
      <c r="R3362" s="226">
        <v>0</v>
      </c>
      <c r="S3362" s="226">
        <v>0</v>
      </c>
      <c r="T3362" s="226">
        <v>0</v>
      </c>
      <c r="U3362" s="226">
        <v>0</v>
      </c>
      <c r="V3362" s="226">
        <v>0</v>
      </c>
      <c r="W3362" s="226">
        <v>0</v>
      </c>
      <c r="X3362" s="226">
        <v>0</v>
      </c>
      <c r="Y3362" s="226">
        <v>0</v>
      </c>
      <c r="Z3362" s="226">
        <v>0</v>
      </c>
      <c r="AA3362" s="226">
        <v>0</v>
      </c>
      <c r="AB3362" s="226">
        <v>0</v>
      </c>
      <c r="AC3362" s="226">
        <v>0</v>
      </c>
      <c r="AD3362" s="226">
        <v>0</v>
      </c>
      <c r="AE3362" s="226">
        <v>0</v>
      </c>
      <c r="AF3362" s="226">
        <v>0</v>
      </c>
      <c r="AG3362" s="226">
        <v>0</v>
      </c>
      <c r="AH3362" s="226">
        <v>0</v>
      </c>
      <c r="AI3362" s="226">
        <v>0</v>
      </c>
      <c r="AJ3362" s="226">
        <v>0</v>
      </c>
    </row>
    <row r="3363" spans="1:36" x14ac:dyDescent="0.25">
      <c r="A3363" s="17"/>
      <c r="B3363" s="226" t="s">
        <v>2258</v>
      </c>
      <c r="D3363" s="226">
        <v>0.9</v>
      </c>
      <c r="E3363" s="226">
        <v>0.8</v>
      </c>
      <c r="F3363" s="226">
        <v>0.7</v>
      </c>
      <c r="G3363" s="226">
        <v>0.7</v>
      </c>
      <c r="H3363" s="226">
        <v>0.7</v>
      </c>
      <c r="I3363" s="226">
        <v>0.7</v>
      </c>
      <c r="J3363" s="226">
        <v>0.7</v>
      </c>
      <c r="K3363" s="226">
        <v>0.7</v>
      </c>
      <c r="L3363" s="226">
        <v>0.7</v>
      </c>
      <c r="M3363" s="226">
        <v>0.7</v>
      </c>
      <c r="N3363" s="226">
        <v>0.7</v>
      </c>
      <c r="O3363" s="226">
        <v>0.7</v>
      </c>
      <c r="P3363" s="226">
        <v>0.7</v>
      </c>
      <c r="Q3363" s="226">
        <v>0.7</v>
      </c>
      <c r="R3363" s="226">
        <v>0.7</v>
      </c>
      <c r="S3363" s="226">
        <v>0.7</v>
      </c>
      <c r="T3363" s="226">
        <v>0.7</v>
      </c>
      <c r="U3363" s="226">
        <v>0.7</v>
      </c>
      <c r="V3363" s="226">
        <v>0.7</v>
      </c>
      <c r="W3363" s="226">
        <v>0.7</v>
      </c>
      <c r="X3363" s="226">
        <v>0.7</v>
      </c>
      <c r="Y3363" s="226">
        <v>0.7</v>
      </c>
      <c r="Z3363" s="226">
        <v>0.7</v>
      </c>
      <c r="AA3363" s="226">
        <v>0.7</v>
      </c>
      <c r="AB3363" s="226">
        <v>0.7</v>
      </c>
      <c r="AC3363" s="226">
        <v>0.7</v>
      </c>
      <c r="AD3363" s="226">
        <v>0.7</v>
      </c>
      <c r="AE3363" s="226">
        <v>0.7</v>
      </c>
      <c r="AF3363" s="226">
        <v>0.7</v>
      </c>
      <c r="AG3363" s="226">
        <v>0.7</v>
      </c>
      <c r="AH3363" s="226">
        <v>0.7</v>
      </c>
      <c r="AI3363" s="226">
        <v>0.7</v>
      </c>
      <c r="AJ3363" s="226">
        <v>0.7</v>
      </c>
    </row>
    <row r="3364" spans="1:36" x14ac:dyDescent="0.25">
      <c r="A3364" s="17"/>
      <c r="B3364" s="226" t="s">
        <v>2212</v>
      </c>
      <c r="D3364" s="226">
        <v>2.4</v>
      </c>
      <c r="E3364" s="226">
        <v>2.2999999999999998</v>
      </c>
      <c r="F3364" s="226">
        <v>2.1</v>
      </c>
      <c r="G3364" s="226">
        <v>2.2000000000000002</v>
      </c>
      <c r="H3364" s="226">
        <v>2.2000000000000002</v>
      </c>
      <c r="I3364" s="226">
        <v>2.2000000000000002</v>
      </c>
      <c r="J3364" s="226">
        <v>2.2999999999999998</v>
      </c>
      <c r="K3364" s="226">
        <v>2.2999999999999998</v>
      </c>
      <c r="L3364" s="226">
        <v>2.2999999999999998</v>
      </c>
      <c r="M3364" s="226">
        <v>2.4</v>
      </c>
      <c r="N3364" s="226">
        <v>2.4</v>
      </c>
      <c r="O3364" s="226">
        <v>2.4</v>
      </c>
      <c r="P3364" s="226">
        <v>2.4</v>
      </c>
      <c r="Q3364" s="226">
        <v>2.5</v>
      </c>
      <c r="R3364" s="226">
        <v>2.5</v>
      </c>
      <c r="S3364" s="226">
        <v>2.5</v>
      </c>
      <c r="T3364" s="226">
        <v>2.6</v>
      </c>
      <c r="U3364" s="226">
        <v>2.6</v>
      </c>
      <c r="V3364" s="226">
        <v>2.6</v>
      </c>
      <c r="W3364" s="226">
        <v>2.7</v>
      </c>
      <c r="X3364" s="226">
        <v>2.7</v>
      </c>
      <c r="Y3364" s="226">
        <v>2.8</v>
      </c>
      <c r="Z3364" s="226">
        <v>2.8</v>
      </c>
      <c r="AA3364" s="226">
        <v>2.8</v>
      </c>
      <c r="AB3364" s="226">
        <v>2.9</v>
      </c>
      <c r="AC3364" s="226">
        <v>2.9</v>
      </c>
      <c r="AD3364" s="226">
        <v>3</v>
      </c>
      <c r="AE3364" s="226">
        <v>3</v>
      </c>
      <c r="AF3364" s="226">
        <v>3.1</v>
      </c>
      <c r="AG3364" s="226">
        <v>3.1</v>
      </c>
      <c r="AH3364" s="226">
        <v>3.2</v>
      </c>
      <c r="AI3364" s="226">
        <v>3.2</v>
      </c>
      <c r="AJ3364" s="226">
        <v>3.3</v>
      </c>
    </row>
    <row r="3365" spans="1:36" x14ac:dyDescent="0.25">
      <c r="A3365" s="17"/>
    </row>
    <row r="3366" spans="1:36" x14ac:dyDescent="0.25">
      <c r="A3366" s="17"/>
      <c r="B3366" s="226" t="s">
        <v>2431</v>
      </c>
    </row>
    <row r="3367" spans="1:36" x14ac:dyDescent="0.25">
      <c r="A3367" s="17"/>
      <c r="B3367" s="226" t="s">
        <v>2199</v>
      </c>
    </row>
    <row r="3368" spans="1:36" x14ac:dyDescent="0.25">
      <c r="A3368" s="17"/>
      <c r="D3368" s="226">
        <v>2018</v>
      </c>
      <c r="E3368" s="226">
        <v>2019</v>
      </c>
      <c r="F3368" s="226">
        <v>2020</v>
      </c>
      <c r="G3368" s="226">
        <v>2021</v>
      </c>
      <c r="H3368" s="226">
        <v>2022</v>
      </c>
      <c r="I3368" s="226">
        <v>2023</v>
      </c>
      <c r="J3368" s="226">
        <v>2024</v>
      </c>
      <c r="K3368" s="226">
        <v>2025</v>
      </c>
      <c r="L3368" s="226">
        <v>2026</v>
      </c>
      <c r="M3368" s="226">
        <v>2027</v>
      </c>
      <c r="N3368" s="226">
        <v>2028</v>
      </c>
      <c r="O3368" s="226">
        <v>2029</v>
      </c>
      <c r="P3368" s="226">
        <v>2030</v>
      </c>
      <c r="Q3368" s="226">
        <v>2031</v>
      </c>
      <c r="R3368" s="226">
        <v>2032</v>
      </c>
      <c r="S3368" s="226">
        <v>2033</v>
      </c>
      <c r="T3368" s="226">
        <v>2034</v>
      </c>
      <c r="U3368" s="226">
        <v>2035</v>
      </c>
      <c r="V3368" s="226">
        <v>2036</v>
      </c>
      <c r="W3368" s="226">
        <v>2037</v>
      </c>
      <c r="X3368" s="226">
        <v>2038</v>
      </c>
      <c r="Y3368" s="226">
        <v>2039</v>
      </c>
      <c r="Z3368" s="226">
        <v>2040</v>
      </c>
      <c r="AA3368" s="226">
        <v>2041</v>
      </c>
      <c r="AB3368" s="226">
        <v>2042</v>
      </c>
      <c r="AC3368" s="226">
        <v>2043</v>
      </c>
      <c r="AD3368" s="226">
        <v>2044</v>
      </c>
      <c r="AE3368" s="226">
        <v>2045</v>
      </c>
      <c r="AF3368" s="226">
        <v>2046</v>
      </c>
      <c r="AG3368" s="226">
        <v>2047</v>
      </c>
      <c r="AH3368" s="226">
        <v>2048</v>
      </c>
      <c r="AI3368" s="226">
        <v>2049</v>
      </c>
      <c r="AJ3368" s="226">
        <v>2050</v>
      </c>
    </row>
    <row r="3369" spans="1:36" x14ac:dyDescent="0.25">
      <c r="A3369" s="17"/>
    </row>
    <row r="3370" spans="1:36" x14ac:dyDescent="0.25">
      <c r="A3370" s="17"/>
      <c r="B3370" s="226" t="s">
        <v>2200</v>
      </c>
    </row>
    <row r="3371" spans="1:36" x14ac:dyDescent="0.25">
      <c r="A3371" s="17"/>
      <c r="B3371" s="226" t="s">
        <v>2201</v>
      </c>
      <c r="D3371" s="226">
        <v>1090.501</v>
      </c>
      <c r="E3371" s="226">
        <v>1107.4490000000001</v>
      </c>
      <c r="F3371" s="226">
        <v>1075.086</v>
      </c>
      <c r="G3371" s="226">
        <v>1168.4749999999999</v>
      </c>
      <c r="H3371" s="226">
        <v>1143.5129999999999</v>
      </c>
      <c r="I3371" s="226">
        <v>1147.039</v>
      </c>
      <c r="J3371" s="226">
        <v>1159.9280000000001</v>
      </c>
      <c r="K3371" s="226">
        <v>1172.8219999999999</v>
      </c>
      <c r="L3371" s="226">
        <v>1186.49</v>
      </c>
      <c r="M3371" s="226">
        <v>1201.3989999999999</v>
      </c>
      <c r="N3371" s="226">
        <v>1216.318</v>
      </c>
      <c r="O3371" s="226">
        <v>1234.92</v>
      </c>
      <c r="P3371" s="226">
        <v>1253.607</v>
      </c>
      <c r="Q3371" s="226">
        <v>1270.653</v>
      </c>
      <c r="R3371" s="226">
        <v>1290.17</v>
      </c>
      <c r="S3371" s="226">
        <v>1310.1410000000001</v>
      </c>
      <c r="T3371" s="226">
        <v>1331.078</v>
      </c>
      <c r="U3371" s="226">
        <v>1352.31</v>
      </c>
      <c r="V3371" s="226">
        <v>1373.606</v>
      </c>
      <c r="W3371" s="226">
        <v>1396.4449999999999</v>
      </c>
      <c r="X3371" s="226">
        <v>1420.4749999999999</v>
      </c>
      <c r="Y3371" s="226">
        <v>1445.6679999999999</v>
      </c>
      <c r="Z3371" s="226">
        <v>1471.039</v>
      </c>
      <c r="AA3371" s="226">
        <v>1496.7550000000001</v>
      </c>
      <c r="AB3371" s="226">
        <v>1526.11</v>
      </c>
      <c r="AC3371" s="226">
        <v>1555.73</v>
      </c>
      <c r="AD3371" s="226">
        <v>1586.546</v>
      </c>
      <c r="AE3371" s="226">
        <v>1617.393</v>
      </c>
      <c r="AF3371" s="226">
        <v>1650.1579999999999</v>
      </c>
      <c r="AG3371" s="226">
        <v>1681.9549999999999</v>
      </c>
      <c r="AH3371" s="226">
        <v>1710.2139999999999</v>
      </c>
      <c r="AI3371" s="226">
        <v>1737.5250000000001</v>
      </c>
      <c r="AJ3371" s="226">
        <v>1766.5540000000001</v>
      </c>
    </row>
    <row r="3372" spans="1:36" x14ac:dyDescent="0.25">
      <c r="A3372" s="17"/>
      <c r="B3372" s="226" t="s">
        <v>2202</v>
      </c>
      <c r="D3372" s="226">
        <v>2744.386</v>
      </c>
      <c r="E3372" s="226">
        <v>2751.1320000000001</v>
      </c>
      <c r="F3372" s="226">
        <v>2543.623</v>
      </c>
      <c r="G3372" s="226">
        <v>2646.779</v>
      </c>
      <c r="H3372" s="226">
        <v>2689.5830000000001</v>
      </c>
      <c r="I3372" s="226">
        <v>2650.8510000000001</v>
      </c>
      <c r="J3372" s="226">
        <v>2591.0709999999999</v>
      </c>
      <c r="K3372" s="226">
        <v>2531.6970000000001</v>
      </c>
      <c r="L3372" s="226">
        <v>2497.6289999999999</v>
      </c>
      <c r="M3372" s="226">
        <v>2483.2280000000001</v>
      </c>
      <c r="N3372" s="226">
        <v>2467.6779999999999</v>
      </c>
      <c r="O3372" s="226">
        <v>2455.5909999999999</v>
      </c>
      <c r="P3372" s="226">
        <v>2445.9839999999999</v>
      </c>
      <c r="Q3372" s="226">
        <v>2431.9079999999999</v>
      </c>
      <c r="R3372" s="226">
        <v>2408.0100000000002</v>
      </c>
      <c r="S3372" s="226">
        <v>2388.453</v>
      </c>
      <c r="T3372" s="226">
        <v>2365.7640000000001</v>
      </c>
      <c r="U3372" s="226">
        <v>2340.723</v>
      </c>
      <c r="V3372" s="226">
        <v>2320.8620000000001</v>
      </c>
      <c r="W3372" s="226">
        <v>2307.7840000000001</v>
      </c>
      <c r="X3372" s="226">
        <v>2300.3789999999999</v>
      </c>
      <c r="Y3372" s="226">
        <v>2292.4720000000002</v>
      </c>
      <c r="Z3372" s="226">
        <v>2286.5390000000002</v>
      </c>
      <c r="AA3372" s="226">
        <v>2282.848</v>
      </c>
      <c r="AB3372" s="226">
        <v>2282.04</v>
      </c>
      <c r="AC3372" s="226">
        <v>2277.3159999999998</v>
      </c>
      <c r="AD3372" s="226">
        <v>2273.3609999999999</v>
      </c>
      <c r="AE3372" s="226">
        <v>2269.4989999999998</v>
      </c>
      <c r="AF3372" s="226">
        <v>2266.681</v>
      </c>
      <c r="AG3372" s="226">
        <v>2262.971</v>
      </c>
      <c r="AH3372" s="226">
        <v>2254.94</v>
      </c>
      <c r="AI3372" s="226">
        <v>2246.884</v>
      </c>
      <c r="AJ3372" s="226">
        <v>2235.4209999999998</v>
      </c>
    </row>
    <row r="3373" spans="1:36" x14ac:dyDescent="0.25">
      <c r="A3373" s="17"/>
    </row>
    <row r="3374" spans="1:36" s="21" customFormat="1" x14ac:dyDescent="0.25">
      <c r="A3374" s="17"/>
      <c r="B3374" s="21" t="s">
        <v>2203</v>
      </c>
    </row>
    <row r="3375" spans="1:36" s="21" customFormat="1" x14ac:dyDescent="0.25">
      <c r="A3375" s="21" t="s">
        <v>1984</v>
      </c>
      <c r="B3375" s="21" t="s">
        <v>240</v>
      </c>
      <c r="D3375" s="21">
        <v>417.89</v>
      </c>
      <c r="E3375" s="21">
        <v>460.20100000000002</v>
      </c>
      <c r="F3375" s="21">
        <v>425.03500000000003</v>
      </c>
      <c r="G3375" s="21">
        <v>463.24700000000001</v>
      </c>
      <c r="H3375" s="21">
        <v>465.70100000000002</v>
      </c>
      <c r="I3375" s="21">
        <v>467.298</v>
      </c>
      <c r="J3375" s="21">
        <v>470.75599999999997</v>
      </c>
      <c r="K3375" s="21">
        <v>472.84800000000001</v>
      </c>
      <c r="L3375" s="21">
        <v>475.76900000000001</v>
      </c>
      <c r="M3375" s="21">
        <v>478.904</v>
      </c>
      <c r="N3375" s="21">
        <v>481.65600000000001</v>
      </c>
      <c r="O3375" s="21">
        <v>485.76400000000001</v>
      </c>
      <c r="P3375" s="21">
        <v>489.81799999999998</v>
      </c>
      <c r="Q3375" s="21">
        <v>493.214</v>
      </c>
      <c r="R3375" s="21">
        <v>496.85300000000001</v>
      </c>
      <c r="S3375" s="21">
        <v>500.55200000000002</v>
      </c>
      <c r="T3375" s="21">
        <v>504.37400000000002</v>
      </c>
      <c r="U3375" s="21">
        <v>508.52800000000002</v>
      </c>
      <c r="V3375" s="21">
        <v>512.51</v>
      </c>
      <c r="W3375" s="21">
        <v>517.41999999999996</v>
      </c>
      <c r="X3375" s="21">
        <v>522.58699999999999</v>
      </c>
      <c r="Y3375" s="21">
        <v>527.846</v>
      </c>
      <c r="Z3375" s="21">
        <v>533.20600000000002</v>
      </c>
      <c r="AA3375" s="21">
        <v>538.74199999999996</v>
      </c>
      <c r="AB3375" s="21">
        <v>545.38599999999997</v>
      </c>
      <c r="AC3375" s="21">
        <v>551.971</v>
      </c>
      <c r="AD3375" s="21">
        <v>558.93700000000001</v>
      </c>
      <c r="AE3375" s="21">
        <v>565.62400000000002</v>
      </c>
      <c r="AF3375" s="21">
        <v>572.82399999999996</v>
      </c>
      <c r="AG3375" s="21">
        <v>579.52</v>
      </c>
      <c r="AH3375" s="21">
        <v>584.88900000000001</v>
      </c>
      <c r="AI3375" s="21">
        <v>590.08100000000002</v>
      </c>
      <c r="AJ3375" s="21">
        <v>595.79200000000003</v>
      </c>
    </row>
    <row r="3376" spans="1:36" s="21" customFormat="1" x14ac:dyDescent="0.25">
      <c r="B3376" s="21" t="s">
        <v>2204</v>
      </c>
      <c r="D3376" s="21">
        <v>506.93799999999999</v>
      </c>
      <c r="E3376" s="21">
        <v>515.62900000000002</v>
      </c>
      <c r="F3376" s="21">
        <v>500.24700000000001</v>
      </c>
      <c r="G3376" s="21">
        <v>504.25400000000002</v>
      </c>
      <c r="H3376" s="21">
        <v>502.25400000000002</v>
      </c>
      <c r="I3376" s="21">
        <v>505.15899999999999</v>
      </c>
      <c r="J3376" s="21">
        <v>510.08499999999998</v>
      </c>
      <c r="K3376" s="21">
        <v>513.13199999999995</v>
      </c>
      <c r="L3376" s="21">
        <v>515.25400000000002</v>
      </c>
      <c r="M3376" s="21">
        <v>516.92399999999998</v>
      </c>
      <c r="N3376" s="21">
        <v>517.87199999999996</v>
      </c>
      <c r="O3376" s="21">
        <v>520.62099999999998</v>
      </c>
      <c r="P3376" s="21">
        <v>523.85199999999998</v>
      </c>
      <c r="Q3376" s="21">
        <v>524.98</v>
      </c>
      <c r="R3376" s="21">
        <v>528.69200000000001</v>
      </c>
      <c r="S3376" s="21">
        <v>532.08600000000001</v>
      </c>
      <c r="T3376" s="21">
        <v>536.61199999999997</v>
      </c>
      <c r="U3376" s="21">
        <v>541.45299999999997</v>
      </c>
      <c r="V3376" s="21">
        <v>546.30799999999999</v>
      </c>
      <c r="W3376" s="21">
        <v>551.65800000000002</v>
      </c>
      <c r="X3376" s="21">
        <v>557.40300000000002</v>
      </c>
      <c r="Y3376" s="21">
        <v>563.54700000000003</v>
      </c>
      <c r="Z3376" s="21">
        <v>569.68100000000004</v>
      </c>
      <c r="AA3376" s="21">
        <v>576.18799999999999</v>
      </c>
      <c r="AB3376" s="21">
        <v>584.14599999999996</v>
      </c>
      <c r="AC3376" s="21">
        <v>591.79100000000005</v>
      </c>
      <c r="AD3376" s="21">
        <v>599.91399999999999</v>
      </c>
      <c r="AE3376" s="21">
        <v>608.11900000000003</v>
      </c>
      <c r="AF3376" s="21">
        <v>616.92200000000003</v>
      </c>
      <c r="AG3376" s="21">
        <v>625.02099999999996</v>
      </c>
      <c r="AH3376" s="21">
        <v>632.01700000000005</v>
      </c>
      <c r="AI3376" s="21">
        <v>638.88</v>
      </c>
      <c r="AJ3376" s="21">
        <v>646.02800000000002</v>
      </c>
    </row>
    <row r="3377" spans="1:36" s="21" customFormat="1" x14ac:dyDescent="0.25">
      <c r="B3377" s="21" t="s">
        <v>2205</v>
      </c>
      <c r="D3377" s="21">
        <v>245.78899999999999</v>
      </c>
      <c r="E3377" s="21">
        <v>245.38499999999999</v>
      </c>
      <c r="F3377" s="21">
        <v>217.81899999999999</v>
      </c>
      <c r="G3377" s="21">
        <v>222.786</v>
      </c>
      <c r="H3377" s="21">
        <v>236.68700000000001</v>
      </c>
      <c r="I3377" s="21">
        <v>245.214</v>
      </c>
      <c r="J3377" s="21">
        <v>259.964</v>
      </c>
      <c r="K3377" s="21">
        <v>266.56400000000002</v>
      </c>
      <c r="L3377" s="21">
        <v>271.49599999999998</v>
      </c>
      <c r="M3377" s="21">
        <v>275.80200000000002</v>
      </c>
      <c r="N3377" s="21">
        <v>277.70999999999998</v>
      </c>
      <c r="O3377" s="21">
        <v>280.51900000000001</v>
      </c>
      <c r="P3377" s="21">
        <v>283.65499999999997</v>
      </c>
      <c r="Q3377" s="21">
        <v>286.779</v>
      </c>
      <c r="R3377" s="21">
        <v>290.37299999999999</v>
      </c>
      <c r="S3377" s="21">
        <v>293.774</v>
      </c>
      <c r="T3377" s="21">
        <v>297.512</v>
      </c>
      <c r="U3377" s="21">
        <v>301.637</v>
      </c>
      <c r="V3377" s="21">
        <v>305.52300000000002</v>
      </c>
      <c r="W3377" s="21">
        <v>309.654</v>
      </c>
      <c r="X3377" s="21">
        <v>314.42200000000003</v>
      </c>
      <c r="Y3377" s="21">
        <v>318.83600000000001</v>
      </c>
      <c r="Z3377" s="21">
        <v>324.61700000000002</v>
      </c>
      <c r="AA3377" s="21">
        <v>329.86500000000001</v>
      </c>
      <c r="AB3377" s="21">
        <v>335.97800000000001</v>
      </c>
      <c r="AC3377" s="21">
        <v>342.44900000000001</v>
      </c>
      <c r="AD3377" s="21">
        <v>348.97</v>
      </c>
      <c r="AE3377" s="21">
        <v>355.23399999999998</v>
      </c>
      <c r="AF3377" s="21">
        <v>362.03500000000003</v>
      </c>
      <c r="AG3377" s="21">
        <v>368.10700000000003</v>
      </c>
      <c r="AH3377" s="21">
        <v>373.27699999999999</v>
      </c>
      <c r="AI3377" s="21">
        <v>378.53300000000002</v>
      </c>
      <c r="AJ3377" s="21">
        <v>383.87599999999998</v>
      </c>
    </row>
    <row r="3378" spans="1:36" s="21" customFormat="1" x14ac:dyDescent="0.25">
      <c r="A3378" s="21" t="s">
        <v>2437</v>
      </c>
      <c r="B3378" s="21" t="s">
        <v>2206</v>
      </c>
      <c r="D3378" s="21">
        <v>752.72699999999998</v>
      </c>
      <c r="E3378" s="21">
        <v>761.01400000000001</v>
      </c>
      <c r="F3378" s="21">
        <v>718.06600000000003</v>
      </c>
      <c r="G3378" s="21">
        <v>727.04</v>
      </c>
      <c r="H3378" s="21">
        <v>738.94100000000003</v>
      </c>
      <c r="I3378" s="21">
        <v>750.37300000000005</v>
      </c>
      <c r="J3378" s="21">
        <v>770.04899999999998</v>
      </c>
      <c r="K3378" s="21">
        <v>779.69600000000003</v>
      </c>
      <c r="L3378" s="21">
        <v>786.75</v>
      </c>
      <c r="M3378" s="21">
        <v>792.726</v>
      </c>
      <c r="N3378" s="21">
        <v>795.58100000000002</v>
      </c>
      <c r="O3378" s="21">
        <v>801.14</v>
      </c>
      <c r="P3378" s="21">
        <v>807.50699999999995</v>
      </c>
      <c r="Q3378" s="21">
        <v>811.75800000000004</v>
      </c>
      <c r="R3378" s="21">
        <v>819.06399999999996</v>
      </c>
      <c r="S3378" s="21">
        <v>825.86</v>
      </c>
      <c r="T3378" s="21">
        <v>834.12400000000002</v>
      </c>
      <c r="U3378" s="21">
        <v>843.09</v>
      </c>
      <c r="V3378" s="21">
        <v>851.83</v>
      </c>
      <c r="W3378" s="21">
        <v>861.31200000000001</v>
      </c>
      <c r="X3378" s="21">
        <v>871.82600000000002</v>
      </c>
      <c r="Y3378" s="21">
        <v>882.38300000000004</v>
      </c>
      <c r="Z3378" s="21">
        <v>894.29899999999998</v>
      </c>
      <c r="AA3378" s="21">
        <v>906.053</v>
      </c>
      <c r="AB3378" s="21">
        <v>920.12400000000002</v>
      </c>
      <c r="AC3378" s="21">
        <v>934.24</v>
      </c>
      <c r="AD3378" s="21">
        <v>948.88400000000001</v>
      </c>
      <c r="AE3378" s="21">
        <v>963.35299999999995</v>
      </c>
      <c r="AF3378" s="21">
        <v>978.95699999999999</v>
      </c>
      <c r="AG3378" s="21">
        <v>993.12699999999995</v>
      </c>
      <c r="AH3378" s="21">
        <v>1005.294</v>
      </c>
      <c r="AI3378" s="21">
        <v>1017.413</v>
      </c>
      <c r="AJ3378" s="21">
        <v>1029.904</v>
      </c>
    </row>
    <row r="3379" spans="1:36" s="21" customFormat="1" x14ac:dyDescent="0.25">
      <c r="A3379" s="21" t="s">
        <v>2439</v>
      </c>
      <c r="B3379" s="21" t="s">
        <v>2228</v>
      </c>
      <c r="D3379" s="21">
        <v>6.7220000000000004</v>
      </c>
      <c r="E3379" s="21">
        <v>8.0969999999999995</v>
      </c>
      <c r="F3379" s="21">
        <v>7.2709999999999999</v>
      </c>
      <c r="G3379" s="21">
        <v>7.798</v>
      </c>
      <c r="H3379" s="21">
        <v>7.7309999999999999</v>
      </c>
      <c r="I3379" s="21">
        <v>7.8040000000000003</v>
      </c>
      <c r="J3379" s="21">
        <v>7.931</v>
      </c>
      <c r="K3379" s="21">
        <v>8.0510000000000002</v>
      </c>
      <c r="L3379" s="21">
        <v>8.1709999999999994</v>
      </c>
      <c r="M3379" s="21">
        <v>8.2959999999999994</v>
      </c>
      <c r="N3379" s="21">
        <v>8.4179999999999993</v>
      </c>
      <c r="O3379" s="21">
        <v>8.5570000000000004</v>
      </c>
      <c r="P3379" s="21">
        <v>8.6929999999999996</v>
      </c>
      <c r="Q3379" s="21">
        <v>8.8119999999999994</v>
      </c>
      <c r="R3379" s="21">
        <v>8.9380000000000006</v>
      </c>
      <c r="S3379" s="21">
        <v>9.06</v>
      </c>
      <c r="T3379" s="21">
        <v>9.1780000000000008</v>
      </c>
      <c r="U3379" s="21">
        <v>9.2919999999999998</v>
      </c>
      <c r="V3379" s="21">
        <v>9.407</v>
      </c>
      <c r="W3379" s="21">
        <v>9.5299999999999994</v>
      </c>
      <c r="X3379" s="21">
        <v>9.66</v>
      </c>
      <c r="Y3379" s="21">
        <v>9.7929999999999993</v>
      </c>
      <c r="Z3379" s="21">
        <v>9.9290000000000003</v>
      </c>
      <c r="AA3379" s="21">
        <v>10.067</v>
      </c>
      <c r="AB3379" s="21">
        <v>10.224</v>
      </c>
      <c r="AC3379" s="21">
        <v>10.382999999999999</v>
      </c>
      <c r="AD3379" s="21">
        <v>10.547000000000001</v>
      </c>
      <c r="AE3379" s="21">
        <v>10.71</v>
      </c>
      <c r="AF3379" s="21">
        <v>10.884</v>
      </c>
      <c r="AG3379" s="21">
        <v>11.052</v>
      </c>
      <c r="AH3379" s="21">
        <v>11.196999999999999</v>
      </c>
      <c r="AI3379" s="21">
        <v>11.337999999999999</v>
      </c>
      <c r="AJ3379" s="21">
        <v>11.49</v>
      </c>
    </row>
    <row r="3380" spans="1:36" s="21" customFormat="1" x14ac:dyDescent="0.25">
      <c r="A3380" s="21" t="s">
        <v>2020</v>
      </c>
      <c r="B3380" s="21" t="s">
        <v>307</v>
      </c>
      <c r="D3380" s="21">
        <v>0.59499999999999997</v>
      </c>
      <c r="E3380" s="21">
        <v>1.7350000000000001</v>
      </c>
      <c r="F3380" s="21">
        <v>1.117</v>
      </c>
      <c r="G3380" s="21">
        <v>1.337</v>
      </c>
      <c r="H3380" s="21">
        <v>1.23</v>
      </c>
      <c r="I3380" s="21">
        <v>1.276</v>
      </c>
      <c r="J3380" s="21">
        <v>1.3120000000000001</v>
      </c>
      <c r="K3380" s="21">
        <v>1.345</v>
      </c>
      <c r="L3380" s="21">
        <v>1.3740000000000001</v>
      </c>
      <c r="M3380" s="21">
        <v>1.397</v>
      </c>
      <c r="N3380" s="21">
        <v>1.4159999999999999</v>
      </c>
      <c r="O3380" s="21">
        <v>1.4279999999999999</v>
      </c>
      <c r="P3380" s="21">
        <v>1.4339999999999999</v>
      </c>
      <c r="Q3380" s="21">
        <v>1.4339999999999999</v>
      </c>
      <c r="R3380" s="21">
        <v>1.4279999999999999</v>
      </c>
      <c r="S3380" s="21">
        <v>1.4159999999999999</v>
      </c>
      <c r="T3380" s="21">
        <v>1.397</v>
      </c>
      <c r="U3380" s="21">
        <v>1.375</v>
      </c>
      <c r="V3380" s="21">
        <v>1.3540000000000001</v>
      </c>
      <c r="W3380" s="21">
        <v>1.333</v>
      </c>
      <c r="X3380" s="21">
        <v>1.3129999999999999</v>
      </c>
      <c r="Y3380" s="21">
        <v>1.292</v>
      </c>
      <c r="Z3380" s="21">
        <v>1.272</v>
      </c>
      <c r="AA3380" s="21">
        <v>1.252</v>
      </c>
      <c r="AB3380" s="21">
        <v>1.2330000000000001</v>
      </c>
      <c r="AC3380" s="21">
        <v>1.214</v>
      </c>
      <c r="AD3380" s="21">
        <v>1.194</v>
      </c>
      <c r="AE3380" s="21">
        <v>1.1759999999999999</v>
      </c>
      <c r="AF3380" s="21">
        <v>1.157</v>
      </c>
      <c r="AG3380" s="21">
        <v>1.139</v>
      </c>
      <c r="AH3380" s="21">
        <v>1.121</v>
      </c>
      <c r="AI3380" s="21">
        <v>1.1040000000000001</v>
      </c>
      <c r="AJ3380" s="21">
        <v>1.0860000000000001</v>
      </c>
    </row>
    <row r="3381" spans="1:36" s="21" customFormat="1" x14ac:dyDescent="0.25">
      <c r="A3381" s="21" t="s">
        <v>257</v>
      </c>
      <c r="B3381" s="21" t="s">
        <v>2207</v>
      </c>
      <c r="D3381" s="21">
        <v>33.895000000000003</v>
      </c>
      <c r="E3381" s="21">
        <v>35.853000000000002</v>
      </c>
      <c r="F3381" s="21">
        <v>34.079000000000001</v>
      </c>
      <c r="G3381" s="21">
        <v>36.323999999999998</v>
      </c>
      <c r="H3381" s="21">
        <v>35.473999999999997</v>
      </c>
      <c r="I3381" s="21">
        <v>35.06</v>
      </c>
      <c r="J3381" s="21">
        <v>33.999000000000002</v>
      </c>
      <c r="K3381" s="21">
        <v>33.570999999999998</v>
      </c>
      <c r="L3381" s="21">
        <v>33.284999999999997</v>
      </c>
      <c r="M3381" s="21">
        <v>33.076000000000001</v>
      </c>
      <c r="N3381" s="21">
        <v>32.927999999999997</v>
      </c>
      <c r="O3381" s="21">
        <v>32.822000000000003</v>
      </c>
      <c r="P3381" s="21">
        <v>32.700000000000003</v>
      </c>
      <c r="Q3381" s="21">
        <v>32.511000000000003</v>
      </c>
      <c r="R3381" s="21">
        <v>32.338000000000001</v>
      </c>
      <c r="S3381" s="21">
        <v>32.195</v>
      </c>
      <c r="T3381" s="21">
        <v>32.049999999999997</v>
      </c>
      <c r="U3381" s="21">
        <v>31.88</v>
      </c>
      <c r="V3381" s="21">
        <v>31.728999999999999</v>
      </c>
      <c r="W3381" s="21">
        <v>31.606999999999999</v>
      </c>
      <c r="X3381" s="21">
        <v>31.472999999999999</v>
      </c>
      <c r="Y3381" s="21">
        <v>31.393000000000001</v>
      </c>
      <c r="Z3381" s="21">
        <v>31.21</v>
      </c>
      <c r="AA3381" s="21">
        <v>31.097000000000001</v>
      </c>
      <c r="AB3381" s="21">
        <v>31.007999999999999</v>
      </c>
      <c r="AC3381" s="21">
        <v>30.872</v>
      </c>
      <c r="AD3381" s="21">
        <v>30.757000000000001</v>
      </c>
      <c r="AE3381" s="21">
        <v>30.68</v>
      </c>
      <c r="AF3381" s="21">
        <v>30.602</v>
      </c>
      <c r="AG3381" s="21">
        <v>30.56</v>
      </c>
      <c r="AH3381" s="21">
        <v>30.503</v>
      </c>
      <c r="AI3381" s="21">
        <v>30.434000000000001</v>
      </c>
      <c r="AJ3381" s="21">
        <v>30.402999999999999</v>
      </c>
    </row>
    <row r="3382" spans="1:36" s="21" customFormat="1" x14ac:dyDescent="0.25">
      <c r="A3382" s="21" t="s">
        <v>2438</v>
      </c>
      <c r="B3382" s="21" t="s">
        <v>2208</v>
      </c>
      <c r="D3382" s="21">
        <v>5.2430000000000003</v>
      </c>
      <c r="E3382" s="21">
        <v>5.9269999999999996</v>
      </c>
      <c r="F3382" s="21">
        <v>5.6920000000000002</v>
      </c>
      <c r="G3382" s="21">
        <v>6.9960000000000004</v>
      </c>
      <c r="H3382" s="21">
        <v>3.6819999999999999</v>
      </c>
      <c r="I3382" s="21">
        <v>13.689</v>
      </c>
      <c r="J3382" s="21">
        <v>12.936</v>
      </c>
      <c r="K3382" s="21">
        <v>12.662000000000001</v>
      </c>
      <c r="L3382" s="21">
        <v>12.507</v>
      </c>
      <c r="M3382" s="21">
        <v>12.422000000000001</v>
      </c>
      <c r="N3382" s="21">
        <v>12.484</v>
      </c>
      <c r="O3382" s="21">
        <v>12.577999999999999</v>
      </c>
      <c r="P3382" s="21">
        <v>12.653</v>
      </c>
      <c r="Q3382" s="21">
        <v>12.696</v>
      </c>
      <c r="R3382" s="21">
        <v>12.754</v>
      </c>
      <c r="S3382" s="21">
        <v>12.834</v>
      </c>
      <c r="T3382" s="21">
        <v>12.914</v>
      </c>
      <c r="U3382" s="21">
        <v>12.976000000000001</v>
      </c>
      <c r="V3382" s="21">
        <v>13.054</v>
      </c>
      <c r="W3382" s="21">
        <v>13.157</v>
      </c>
      <c r="X3382" s="21">
        <v>13.234</v>
      </c>
      <c r="Y3382" s="21">
        <v>13.356</v>
      </c>
      <c r="Z3382" s="21">
        <v>13.401</v>
      </c>
      <c r="AA3382" s="21">
        <v>13.49</v>
      </c>
      <c r="AB3382" s="21">
        <v>13.589</v>
      </c>
      <c r="AC3382" s="21">
        <v>13.664999999999999</v>
      </c>
      <c r="AD3382" s="21">
        <v>13.755000000000001</v>
      </c>
      <c r="AE3382" s="21">
        <v>13.864000000000001</v>
      </c>
      <c r="AF3382" s="21">
        <v>13.977</v>
      </c>
      <c r="AG3382" s="21">
        <v>14.114000000000001</v>
      </c>
      <c r="AH3382" s="21">
        <v>14.236000000000001</v>
      </c>
      <c r="AI3382" s="21">
        <v>14.337999999999999</v>
      </c>
      <c r="AJ3382" s="21">
        <v>14.476000000000001</v>
      </c>
    </row>
    <row r="3383" spans="1:36" s="21" customFormat="1" x14ac:dyDescent="0.25">
      <c r="A3383" s="21" t="s">
        <v>257</v>
      </c>
      <c r="B3383" s="21" t="s">
        <v>156</v>
      </c>
      <c r="D3383" s="21">
        <v>3.4079999999999999</v>
      </c>
      <c r="E3383" s="21">
        <v>52.503999999999998</v>
      </c>
      <c r="F3383" s="21">
        <v>47.344999999999999</v>
      </c>
      <c r="G3383" s="21">
        <v>54.868000000000002</v>
      </c>
      <c r="H3383" s="21">
        <v>74.968000000000004</v>
      </c>
      <c r="I3383" s="21">
        <v>64.010999999999996</v>
      </c>
      <c r="J3383" s="21">
        <v>43.475999999999999</v>
      </c>
      <c r="K3383" s="21">
        <v>36.430999999999997</v>
      </c>
      <c r="L3383" s="21">
        <v>32.527000000000001</v>
      </c>
      <c r="M3383" s="21">
        <v>29.893999999999998</v>
      </c>
      <c r="N3383" s="21">
        <v>31.632000000000001</v>
      </c>
      <c r="O3383" s="21">
        <v>33.450000000000003</v>
      </c>
      <c r="P3383" s="21">
        <v>34.636000000000003</v>
      </c>
      <c r="Q3383" s="21">
        <v>35.636000000000003</v>
      </c>
      <c r="R3383" s="21">
        <v>36.030999999999999</v>
      </c>
      <c r="S3383" s="21">
        <v>37.106999999999999</v>
      </c>
      <c r="T3383" s="21">
        <v>37.86</v>
      </c>
      <c r="U3383" s="21">
        <v>37.914999999999999</v>
      </c>
      <c r="V3383" s="21">
        <v>38.447000000000003</v>
      </c>
      <c r="W3383" s="21">
        <v>39.204999999999998</v>
      </c>
      <c r="X3383" s="21">
        <v>39.274999999999999</v>
      </c>
      <c r="Y3383" s="21">
        <v>40.286999999999999</v>
      </c>
      <c r="Z3383" s="21">
        <v>39.250999999999998</v>
      </c>
      <c r="AA3383" s="21">
        <v>39.259</v>
      </c>
      <c r="AB3383" s="21">
        <v>38.944000000000003</v>
      </c>
      <c r="AC3383" s="21">
        <v>37.965000000000003</v>
      </c>
      <c r="AD3383" s="21">
        <v>37.399000000000001</v>
      </c>
      <c r="AE3383" s="21">
        <v>37.29</v>
      </c>
      <c r="AF3383" s="21">
        <v>36.987000000000002</v>
      </c>
      <c r="AG3383" s="21">
        <v>37.570999999999998</v>
      </c>
      <c r="AH3383" s="21">
        <v>38.213000000000001</v>
      </c>
      <c r="AI3383" s="21">
        <v>38.527000000000001</v>
      </c>
      <c r="AJ3383" s="21">
        <v>39.521999999999998</v>
      </c>
    </row>
    <row r="3384" spans="1:36" s="21" customFormat="1" x14ac:dyDescent="0.25">
      <c r="A3384" s="21" t="s">
        <v>2020</v>
      </c>
      <c r="B3384" s="21" t="s">
        <v>152</v>
      </c>
      <c r="D3384" s="21">
        <v>29.366</v>
      </c>
      <c r="E3384" s="21">
        <v>35.363999999999997</v>
      </c>
      <c r="F3384" s="21">
        <v>48.561</v>
      </c>
      <c r="G3384" s="21">
        <v>38.606999999999999</v>
      </c>
      <c r="H3384" s="21">
        <v>35.298000000000002</v>
      </c>
      <c r="I3384" s="21">
        <v>31.686</v>
      </c>
      <c r="J3384" s="21">
        <v>22.417000000000002</v>
      </c>
      <c r="K3384" s="21">
        <v>19.565000000000001</v>
      </c>
      <c r="L3384" s="21">
        <v>18.065000000000001</v>
      </c>
      <c r="M3384" s="21">
        <v>17.117000000000001</v>
      </c>
      <c r="N3384" s="21">
        <v>18.602</v>
      </c>
      <c r="O3384" s="21">
        <v>20.14</v>
      </c>
      <c r="P3384" s="21">
        <v>21.241</v>
      </c>
      <c r="Q3384" s="21">
        <v>22.062999999999999</v>
      </c>
      <c r="R3384" s="21">
        <v>22.518999999999998</v>
      </c>
      <c r="S3384" s="21">
        <v>23.332999999999998</v>
      </c>
      <c r="T3384" s="21">
        <v>23.835000000000001</v>
      </c>
      <c r="U3384" s="21">
        <v>23.83</v>
      </c>
      <c r="V3384" s="21">
        <v>24.146000000000001</v>
      </c>
      <c r="W3384" s="21">
        <v>24.635000000000002</v>
      </c>
      <c r="X3384" s="21">
        <v>24.634</v>
      </c>
      <c r="Y3384" s="21">
        <v>25.306999999999999</v>
      </c>
      <c r="Z3384" s="21">
        <v>24.483000000000001</v>
      </c>
      <c r="AA3384" s="21">
        <v>24.405999999999999</v>
      </c>
      <c r="AB3384" s="21">
        <v>24.155999999999999</v>
      </c>
      <c r="AC3384" s="21">
        <v>23.457999999999998</v>
      </c>
      <c r="AD3384" s="21">
        <v>23.027000000000001</v>
      </c>
      <c r="AE3384" s="21">
        <v>22.933</v>
      </c>
      <c r="AF3384" s="21">
        <v>22.693000000000001</v>
      </c>
      <c r="AG3384" s="21">
        <v>23.009</v>
      </c>
      <c r="AH3384" s="21">
        <v>23.388000000000002</v>
      </c>
      <c r="AI3384" s="21">
        <v>23.562000000000001</v>
      </c>
      <c r="AJ3384" s="21">
        <v>24.138000000000002</v>
      </c>
    </row>
    <row r="3385" spans="1:36" s="21" customFormat="1" x14ac:dyDescent="0.25">
      <c r="A3385" s="21" t="s">
        <v>2209</v>
      </c>
      <c r="B3385" s="21" t="s">
        <v>2209</v>
      </c>
      <c r="D3385" s="21">
        <v>9.4410000000000007</v>
      </c>
      <c r="E3385" s="21">
        <v>7.9960000000000004</v>
      </c>
      <c r="F3385" s="21">
        <v>8.35</v>
      </c>
      <c r="G3385" s="21">
        <v>7.9480000000000004</v>
      </c>
      <c r="H3385" s="21">
        <v>8.0540000000000003</v>
      </c>
      <c r="I3385" s="21">
        <v>8.1750000000000007</v>
      </c>
      <c r="J3385" s="21">
        <v>8.2940000000000005</v>
      </c>
      <c r="K3385" s="21">
        <v>8.4079999999999995</v>
      </c>
      <c r="L3385" s="21">
        <v>8.5169999999999995</v>
      </c>
      <c r="M3385" s="21">
        <v>8.6180000000000003</v>
      </c>
      <c r="N3385" s="21">
        <v>8.7089999999999996</v>
      </c>
      <c r="O3385" s="21">
        <v>8.7889999999999997</v>
      </c>
      <c r="P3385" s="21">
        <v>8.8569999999999993</v>
      </c>
      <c r="Q3385" s="21">
        <v>8.91</v>
      </c>
      <c r="R3385" s="21">
        <v>8.9489999999999998</v>
      </c>
      <c r="S3385" s="21">
        <v>8.9730000000000008</v>
      </c>
      <c r="T3385" s="21">
        <v>8.9809999999999999</v>
      </c>
      <c r="U3385" s="21">
        <v>8.9809999999999999</v>
      </c>
      <c r="V3385" s="21">
        <v>8.9809999999999999</v>
      </c>
      <c r="W3385" s="21">
        <v>8.9809999999999999</v>
      </c>
      <c r="X3385" s="21">
        <v>8.9809999999999999</v>
      </c>
      <c r="Y3385" s="21">
        <v>8.9809999999999999</v>
      </c>
      <c r="Z3385" s="21">
        <v>8.9809999999999999</v>
      </c>
      <c r="AA3385" s="21">
        <v>8.9809999999999999</v>
      </c>
      <c r="AB3385" s="21">
        <v>8.9809999999999999</v>
      </c>
      <c r="AC3385" s="21">
        <v>8.9809999999999999</v>
      </c>
      <c r="AD3385" s="21">
        <v>8.9809999999999999</v>
      </c>
      <c r="AE3385" s="21">
        <v>8.9809999999999999</v>
      </c>
      <c r="AF3385" s="21">
        <v>8.9809999999999999</v>
      </c>
      <c r="AG3385" s="21">
        <v>8.9809999999999999</v>
      </c>
      <c r="AH3385" s="21">
        <v>8.9809999999999999</v>
      </c>
      <c r="AI3385" s="21">
        <v>8.9809999999999999</v>
      </c>
      <c r="AJ3385" s="21">
        <v>8.9809999999999999</v>
      </c>
    </row>
    <row r="3386" spans="1:36" s="21" customFormat="1" x14ac:dyDescent="0.25">
      <c r="A3386" s="21" t="s">
        <v>2210</v>
      </c>
      <c r="B3386" s="21" t="s">
        <v>2210</v>
      </c>
      <c r="D3386" s="21">
        <v>12.23</v>
      </c>
      <c r="E3386" s="21">
        <v>15.278</v>
      </c>
      <c r="F3386" s="21">
        <v>14.597</v>
      </c>
      <c r="G3386" s="21">
        <v>15.379</v>
      </c>
      <c r="H3386" s="21">
        <v>15.159000000000001</v>
      </c>
      <c r="I3386" s="21">
        <v>15.384</v>
      </c>
      <c r="J3386" s="21">
        <v>15.741</v>
      </c>
      <c r="K3386" s="21">
        <v>16.097000000000001</v>
      </c>
      <c r="L3386" s="21">
        <v>16.462</v>
      </c>
      <c r="M3386" s="21">
        <v>16.841000000000001</v>
      </c>
      <c r="N3386" s="21">
        <v>17.213999999999999</v>
      </c>
      <c r="O3386" s="21">
        <v>17.634</v>
      </c>
      <c r="P3386" s="21">
        <v>18.045999999999999</v>
      </c>
      <c r="Q3386" s="21">
        <v>18.425000000000001</v>
      </c>
      <c r="R3386" s="21">
        <v>18.835999999999999</v>
      </c>
      <c r="S3386" s="21">
        <v>19.236999999999998</v>
      </c>
      <c r="T3386" s="21">
        <v>19.638000000000002</v>
      </c>
      <c r="U3386" s="21">
        <v>20.039000000000001</v>
      </c>
      <c r="V3386" s="21">
        <v>20.443000000000001</v>
      </c>
      <c r="W3386" s="21">
        <v>20.87</v>
      </c>
      <c r="X3386" s="21">
        <v>21.324999999999999</v>
      </c>
      <c r="Y3386" s="21">
        <v>21.800999999999998</v>
      </c>
      <c r="Z3386" s="21">
        <v>22.288</v>
      </c>
      <c r="AA3386" s="21">
        <v>22.786000000000001</v>
      </c>
      <c r="AB3386" s="21">
        <v>23.34</v>
      </c>
      <c r="AC3386" s="21">
        <v>23.904</v>
      </c>
      <c r="AD3386" s="21">
        <v>24.492999999999999</v>
      </c>
      <c r="AE3386" s="21">
        <v>25.088999999999999</v>
      </c>
      <c r="AF3386" s="21">
        <v>25.72</v>
      </c>
      <c r="AG3386" s="21">
        <v>26.343</v>
      </c>
      <c r="AH3386" s="21">
        <v>26.917000000000002</v>
      </c>
      <c r="AI3386" s="21">
        <v>27.478999999999999</v>
      </c>
      <c r="AJ3386" s="21">
        <v>28.074000000000002</v>
      </c>
    </row>
    <row r="3387" spans="1:36" s="21" customFormat="1" x14ac:dyDescent="0.25">
      <c r="A3387" s="21" t="s">
        <v>2212</v>
      </c>
      <c r="B3387" s="21" t="s">
        <v>2212</v>
      </c>
      <c r="D3387" s="21">
        <v>1271.518</v>
      </c>
      <c r="E3387" s="21">
        <v>1383.9690000000001</v>
      </c>
      <c r="F3387" s="21">
        <v>1310.1130000000001</v>
      </c>
      <c r="G3387" s="21">
        <v>1359.5440000000001</v>
      </c>
      <c r="H3387" s="21">
        <v>1386.2370000000001</v>
      </c>
      <c r="I3387" s="21">
        <v>1394.7550000000001</v>
      </c>
      <c r="J3387" s="21">
        <v>1386.91</v>
      </c>
      <c r="K3387" s="21">
        <v>1388.672</v>
      </c>
      <c r="L3387" s="21">
        <v>1393.4259999999999</v>
      </c>
      <c r="M3387" s="21">
        <v>1399.2909999999999</v>
      </c>
      <c r="N3387" s="21">
        <v>1408.6410000000001</v>
      </c>
      <c r="O3387" s="21">
        <v>1422.3040000000001</v>
      </c>
      <c r="P3387" s="21">
        <v>1435.586</v>
      </c>
      <c r="Q3387" s="21">
        <v>1445.4590000000001</v>
      </c>
      <c r="R3387" s="21">
        <v>1457.711</v>
      </c>
      <c r="S3387" s="21">
        <v>1470.568</v>
      </c>
      <c r="T3387" s="21">
        <v>1484.35</v>
      </c>
      <c r="U3387" s="21">
        <v>1497.9079999999999</v>
      </c>
      <c r="V3387" s="21">
        <v>1511.9</v>
      </c>
      <c r="W3387" s="21">
        <v>1528.0509999999999</v>
      </c>
      <c r="X3387" s="21">
        <v>1544.307</v>
      </c>
      <c r="Y3387" s="21">
        <v>1562.44</v>
      </c>
      <c r="Z3387" s="21">
        <v>1578.32</v>
      </c>
      <c r="AA3387" s="21">
        <v>1596.133</v>
      </c>
      <c r="AB3387" s="21">
        <v>1616.9860000000001</v>
      </c>
      <c r="AC3387" s="21">
        <v>1636.653</v>
      </c>
      <c r="AD3387" s="21">
        <v>1657.9739999999999</v>
      </c>
      <c r="AE3387" s="21">
        <v>1679.7</v>
      </c>
      <c r="AF3387" s="21">
        <v>1702.7819999999999</v>
      </c>
      <c r="AG3387" s="21">
        <v>1725.4169999999999</v>
      </c>
      <c r="AH3387" s="21">
        <v>1744.739</v>
      </c>
      <c r="AI3387" s="21">
        <v>1763.2570000000001</v>
      </c>
      <c r="AJ3387" s="21">
        <v>1783.867</v>
      </c>
    </row>
    <row r="3388" spans="1:36" x14ac:dyDescent="0.25">
      <c r="A3388" s="17"/>
    </row>
    <row r="3389" spans="1:36" x14ac:dyDescent="0.25">
      <c r="A3389" s="17"/>
      <c r="B3389" s="226" t="s">
        <v>2213</v>
      </c>
    </row>
    <row r="3390" spans="1:36" x14ac:dyDescent="0.25">
      <c r="A3390" s="17"/>
      <c r="B3390" s="226" t="s">
        <v>240</v>
      </c>
      <c r="D3390" s="226">
        <v>0.38300000000000001</v>
      </c>
      <c r="E3390" s="226">
        <v>0.41599999999999998</v>
      </c>
      <c r="F3390" s="226">
        <v>0.39500000000000002</v>
      </c>
      <c r="G3390" s="226">
        <v>0.39600000000000002</v>
      </c>
      <c r="H3390" s="226">
        <v>0.40699999999999997</v>
      </c>
      <c r="I3390" s="226">
        <v>0.40699999999999997</v>
      </c>
      <c r="J3390" s="226">
        <v>0.40600000000000003</v>
      </c>
      <c r="K3390" s="226">
        <v>0.40300000000000002</v>
      </c>
      <c r="L3390" s="226">
        <v>0.40100000000000002</v>
      </c>
      <c r="M3390" s="226">
        <v>0.39900000000000002</v>
      </c>
      <c r="N3390" s="226">
        <v>0.39600000000000002</v>
      </c>
      <c r="O3390" s="226">
        <v>0.39300000000000002</v>
      </c>
      <c r="P3390" s="226">
        <v>0.39100000000000001</v>
      </c>
      <c r="Q3390" s="226">
        <v>0.38800000000000001</v>
      </c>
      <c r="R3390" s="226">
        <v>0.38500000000000001</v>
      </c>
      <c r="S3390" s="226">
        <v>0.38200000000000001</v>
      </c>
      <c r="T3390" s="226">
        <v>0.379</v>
      </c>
      <c r="U3390" s="226">
        <v>0.376</v>
      </c>
      <c r="V3390" s="226">
        <v>0.373</v>
      </c>
      <c r="W3390" s="226">
        <v>0.371</v>
      </c>
      <c r="X3390" s="226">
        <v>0.36799999999999999</v>
      </c>
      <c r="Y3390" s="226">
        <v>0.36499999999999999</v>
      </c>
      <c r="Z3390" s="226">
        <v>0.36199999999999999</v>
      </c>
      <c r="AA3390" s="226">
        <v>0.36</v>
      </c>
      <c r="AB3390" s="226">
        <v>0.35699999999999998</v>
      </c>
      <c r="AC3390" s="226">
        <v>0.35499999999999998</v>
      </c>
      <c r="AD3390" s="226">
        <v>0.35199999999999998</v>
      </c>
      <c r="AE3390" s="226">
        <v>0.35</v>
      </c>
      <c r="AF3390" s="226">
        <v>0.34699999999999998</v>
      </c>
      <c r="AG3390" s="226">
        <v>0.34499999999999997</v>
      </c>
      <c r="AH3390" s="226">
        <v>0.34200000000000003</v>
      </c>
      <c r="AI3390" s="226">
        <v>0.34</v>
      </c>
      <c r="AJ3390" s="226">
        <v>0.33700000000000002</v>
      </c>
    </row>
    <row r="3391" spans="1:36" x14ac:dyDescent="0.25">
      <c r="A3391" s="17"/>
      <c r="B3391" s="226" t="s">
        <v>2204</v>
      </c>
      <c r="D3391" s="226">
        <v>0.46500000000000002</v>
      </c>
      <c r="E3391" s="226">
        <v>0.46600000000000003</v>
      </c>
      <c r="F3391" s="226">
        <v>0.46500000000000002</v>
      </c>
      <c r="G3391" s="226">
        <v>0.432</v>
      </c>
      <c r="H3391" s="226">
        <v>0.439</v>
      </c>
      <c r="I3391" s="226">
        <v>0.44</v>
      </c>
      <c r="J3391" s="226">
        <v>0.44</v>
      </c>
      <c r="K3391" s="226">
        <v>0.438</v>
      </c>
      <c r="L3391" s="226">
        <v>0.434</v>
      </c>
      <c r="M3391" s="226">
        <v>0.43</v>
      </c>
      <c r="N3391" s="226">
        <v>0.42599999999999999</v>
      </c>
      <c r="O3391" s="226">
        <v>0.42199999999999999</v>
      </c>
      <c r="P3391" s="226">
        <v>0.41799999999999998</v>
      </c>
      <c r="Q3391" s="226">
        <v>0.41299999999999998</v>
      </c>
      <c r="R3391" s="226">
        <v>0.41</v>
      </c>
      <c r="S3391" s="226">
        <v>0.40600000000000003</v>
      </c>
      <c r="T3391" s="226">
        <v>0.40300000000000002</v>
      </c>
      <c r="U3391" s="226">
        <v>0.4</v>
      </c>
      <c r="V3391" s="226">
        <v>0.39800000000000002</v>
      </c>
      <c r="W3391" s="226">
        <v>0.39500000000000002</v>
      </c>
      <c r="X3391" s="226">
        <v>0.39200000000000002</v>
      </c>
      <c r="Y3391" s="226">
        <v>0.39</v>
      </c>
      <c r="Z3391" s="226">
        <v>0.38700000000000001</v>
      </c>
      <c r="AA3391" s="226">
        <v>0.38500000000000001</v>
      </c>
      <c r="AB3391" s="226">
        <v>0.38300000000000001</v>
      </c>
      <c r="AC3391" s="226">
        <v>0.38</v>
      </c>
      <c r="AD3391" s="226">
        <v>0.378</v>
      </c>
      <c r="AE3391" s="226">
        <v>0.376</v>
      </c>
      <c r="AF3391" s="226">
        <v>0.374</v>
      </c>
      <c r="AG3391" s="226">
        <v>0.372</v>
      </c>
      <c r="AH3391" s="226">
        <v>0.37</v>
      </c>
      <c r="AI3391" s="226">
        <v>0.36799999999999999</v>
      </c>
      <c r="AJ3391" s="226">
        <v>0.36599999999999999</v>
      </c>
    </row>
    <row r="3392" spans="1:36" x14ac:dyDescent="0.25">
      <c r="A3392" s="17"/>
      <c r="B3392" s="226" t="s">
        <v>2205</v>
      </c>
      <c r="D3392" s="226">
        <v>0.22500000000000001</v>
      </c>
      <c r="E3392" s="226">
        <v>0.222</v>
      </c>
      <c r="F3392" s="226">
        <v>0.20300000000000001</v>
      </c>
      <c r="G3392" s="226">
        <v>0.191</v>
      </c>
      <c r="H3392" s="226">
        <v>0.20699999999999999</v>
      </c>
      <c r="I3392" s="226">
        <v>0.214</v>
      </c>
      <c r="J3392" s="226">
        <v>0.224</v>
      </c>
      <c r="K3392" s="226">
        <v>0.22700000000000001</v>
      </c>
      <c r="L3392" s="226">
        <v>0.22900000000000001</v>
      </c>
      <c r="M3392" s="226">
        <v>0.23</v>
      </c>
      <c r="N3392" s="226">
        <v>0.22800000000000001</v>
      </c>
      <c r="O3392" s="226">
        <v>0.22700000000000001</v>
      </c>
      <c r="P3392" s="226">
        <v>0.22600000000000001</v>
      </c>
      <c r="Q3392" s="226">
        <v>0.22600000000000001</v>
      </c>
      <c r="R3392" s="226">
        <v>0.22500000000000001</v>
      </c>
      <c r="S3392" s="226">
        <v>0.224</v>
      </c>
      <c r="T3392" s="226">
        <v>0.224</v>
      </c>
      <c r="U3392" s="226">
        <v>0.223</v>
      </c>
      <c r="V3392" s="226">
        <v>0.222</v>
      </c>
      <c r="W3392" s="226">
        <v>0.222</v>
      </c>
      <c r="X3392" s="226">
        <v>0.221</v>
      </c>
      <c r="Y3392" s="226">
        <v>0.221</v>
      </c>
      <c r="Z3392" s="226">
        <v>0.221</v>
      </c>
      <c r="AA3392" s="226">
        <v>0.22</v>
      </c>
      <c r="AB3392" s="226">
        <v>0.22</v>
      </c>
      <c r="AC3392" s="226">
        <v>0.22</v>
      </c>
      <c r="AD3392" s="226">
        <v>0.22</v>
      </c>
      <c r="AE3392" s="226">
        <v>0.22</v>
      </c>
      <c r="AF3392" s="226">
        <v>0.219</v>
      </c>
      <c r="AG3392" s="226">
        <v>0.219</v>
      </c>
      <c r="AH3392" s="226">
        <v>0.218</v>
      </c>
      <c r="AI3392" s="226">
        <v>0.218</v>
      </c>
      <c r="AJ3392" s="226">
        <v>0.217</v>
      </c>
    </row>
    <row r="3393" spans="1:36" x14ac:dyDescent="0.25">
      <c r="A3393" s="17"/>
      <c r="B3393" s="226" t="s">
        <v>2228</v>
      </c>
      <c r="D3393" s="226">
        <v>6.0000000000000001E-3</v>
      </c>
      <c r="E3393" s="226">
        <v>7.0000000000000001E-3</v>
      </c>
      <c r="F3393" s="226">
        <v>7.0000000000000001E-3</v>
      </c>
      <c r="G3393" s="226">
        <v>7.0000000000000001E-3</v>
      </c>
      <c r="H3393" s="226">
        <v>7.0000000000000001E-3</v>
      </c>
      <c r="I3393" s="226">
        <v>7.0000000000000001E-3</v>
      </c>
      <c r="J3393" s="226">
        <v>7.0000000000000001E-3</v>
      </c>
      <c r="K3393" s="226">
        <v>7.0000000000000001E-3</v>
      </c>
      <c r="L3393" s="226">
        <v>7.0000000000000001E-3</v>
      </c>
      <c r="M3393" s="226">
        <v>7.0000000000000001E-3</v>
      </c>
      <c r="N3393" s="226">
        <v>7.0000000000000001E-3</v>
      </c>
      <c r="O3393" s="226">
        <v>7.0000000000000001E-3</v>
      </c>
      <c r="P3393" s="226">
        <v>7.0000000000000001E-3</v>
      </c>
      <c r="Q3393" s="226">
        <v>7.0000000000000001E-3</v>
      </c>
      <c r="R3393" s="226">
        <v>7.0000000000000001E-3</v>
      </c>
      <c r="S3393" s="226">
        <v>7.0000000000000001E-3</v>
      </c>
      <c r="T3393" s="226">
        <v>7.0000000000000001E-3</v>
      </c>
      <c r="U3393" s="226">
        <v>7.0000000000000001E-3</v>
      </c>
      <c r="V3393" s="226">
        <v>7.0000000000000001E-3</v>
      </c>
      <c r="W3393" s="226">
        <v>7.0000000000000001E-3</v>
      </c>
      <c r="X3393" s="226">
        <v>7.0000000000000001E-3</v>
      </c>
      <c r="Y3393" s="226">
        <v>7.0000000000000001E-3</v>
      </c>
      <c r="Z3393" s="226">
        <v>7.0000000000000001E-3</v>
      </c>
      <c r="AA3393" s="226">
        <v>7.0000000000000001E-3</v>
      </c>
      <c r="AB3393" s="226">
        <v>7.0000000000000001E-3</v>
      </c>
      <c r="AC3393" s="226">
        <v>7.0000000000000001E-3</v>
      </c>
      <c r="AD3393" s="226">
        <v>7.0000000000000001E-3</v>
      </c>
      <c r="AE3393" s="226">
        <v>7.0000000000000001E-3</v>
      </c>
      <c r="AF3393" s="226">
        <v>7.0000000000000001E-3</v>
      </c>
      <c r="AG3393" s="226">
        <v>7.0000000000000001E-3</v>
      </c>
      <c r="AH3393" s="226">
        <v>7.0000000000000001E-3</v>
      </c>
      <c r="AI3393" s="226">
        <v>7.0000000000000001E-3</v>
      </c>
      <c r="AJ3393" s="226">
        <v>7.0000000000000001E-3</v>
      </c>
    </row>
    <row r="3394" spans="1:36" x14ac:dyDescent="0.25">
      <c r="A3394" s="17"/>
      <c r="B3394" s="226" t="s">
        <v>307</v>
      </c>
      <c r="D3394" s="226">
        <v>1E-3</v>
      </c>
      <c r="E3394" s="226">
        <v>2E-3</v>
      </c>
      <c r="F3394" s="226">
        <v>1E-3</v>
      </c>
      <c r="G3394" s="226">
        <v>1E-3</v>
      </c>
      <c r="H3394" s="226">
        <v>1E-3</v>
      </c>
      <c r="I3394" s="226">
        <v>1E-3</v>
      </c>
      <c r="J3394" s="226">
        <v>1E-3</v>
      </c>
      <c r="K3394" s="226">
        <v>1E-3</v>
      </c>
      <c r="L3394" s="226">
        <v>1E-3</v>
      </c>
      <c r="M3394" s="226">
        <v>1E-3</v>
      </c>
      <c r="N3394" s="226">
        <v>1E-3</v>
      </c>
      <c r="O3394" s="226">
        <v>1E-3</v>
      </c>
      <c r="P3394" s="226">
        <v>1E-3</v>
      </c>
      <c r="Q3394" s="226">
        <v>1E-3</v>
      </c>
      <c r="R3394" s="226">
        <v>1E-3</v>
      </c>
      <c r="S3394" s="226">
        <v>1E-3</v>
      </c>
      <c r="T3394" s="226">
        <v>1E-3</v>
      </c>
      <c r="U3394" s="226">
        <v>1E-3</v>
      </c>
      <c r="V3394" s="226">
        <v>1E-3</v>
      </c>
      <c r="W3394" s="226">
        <v>1E-3</v>
      </c>
      <c r="X3394" s="226">
        <v>1E-3</v>
      </c>
      <c r="Y3394" s="226">
        <v>1E-3</v>
      </c>
      <c r="Z3394" s="226">
        <v>1E-3</v>
      </c>
      <c r="AA3394" s="226">
        <v>1E-3</v>
      </c>
      <c r="AB3394" s="226">
        <v>1E-3</v>
      </c>
      <c r="AC3394" s="226">
        <v>1E-3</v>
      </c>
      <c r="AD3394" s="226">
        <v>1E-3</v>
      </c>
      <c r="AE3394" s="226">
        <v>1E-3</v>
      </c>
      <c r="AF3394" s="226">
        <v>1E-3</v>
      </c>
      <c r="AG3394" s="226">
        <v>1E-3</v>
      </c>
      <c r="AH3394" s="226">
        <v>1E-3</v>
      </c>
      <c r="AI3394" s="226">
        <v>1E-3</v>
      </c>
      <c r="AJ3394" s="226">
        <v>1E-3</v>
      </c>
    </row>
    <row r="3395" spans="1:36" x14ac:dyDescent="0.25">
      <c r="A3395" s="17"/>
      <c r="B3395" s="226" t="s">
        <v>2207</v>
      </c>
      <c r="D3395" s="226">
        <v>3.1E-2</v>
      </c>
      <c r="E3395" s="226">
        <v>3.2000000000000001E-2</v>
      </c>
      <c r="F3395" s="226">
        <v>3.2000000000000001E-2</v>
      </c>
      <c r="G3395" s="226">
        <v>3.1E-2</v>
      </c>
      <c r="H3395" s="226">
        <v>3.1E-2</v>
      </c>
      <c r="I3395" s="226">
        <v>3.1E-2</v>
      </c>
      <c r="J3395" s="226">
        <v>2.9000000000000001E-2</v>
      </c>
      <c r="K3395" s="226">
        <v>2.9000000000000001E-2</v>
      </c>
      <c r="L3395" s="226">
        <v>2.8000000000000001E-2</v>
      </c>
      <c r="M3395" s="226">
        <v>2.8000000000000001E-2</v>
      </c>
      <c r="N3395" s="226">
        <v>2.7E-2</v>
      </c>
      <c r="O3395" s="226">
        <v>2.7E-2</v>
      </c>
      <c r="P3395" s="226">
        <v>2.5999999999999999E-2</v>
      </c>
      <c r="Q3395" s="226">
        <v>2.5999999999999999E-2</v>
      </c>
      <c r="R3395" s="226">
        <v>2.5000000000000001E-2</v>
      </c>
      <c r="S3395" s="226">
        <v>2.5000000000000001E-2</v>
      </c>
      <c r="T3395" s="226">
        <v>2.4E-2</v>
      </c>
      <c r="U3395" s="226">
        <v>2.4E-2</v>
      </c>
      <c r="V3395" s="226">
        <v>2.3E-2</v>
      </c>
      <c r="W3395" s="226">
        <v>2.3E-2</v>
      </c>
      <c r="X3395" s="226">
        <v>2.1999999999999999E-2</v>
      </c>
      <c r="Y3395" s="226">
        <v>2.1999999999999999E-2</v>
      </c>
      <c r="Z3395" s="226">
        <v>2.1000000000000001E-2</v>
      </c>
      <c r="AA3395" s="226">
        <v>2.1000000000000001E-2</v>
      </c>
      <c r="AB3395" s="226">
        <v>0.02</v>
      </c>
      <c r="AC3395" s="226">
        <v>0.02</v>
      </c>
      <c r="AD3395" s="226">
        <v>1.9E-2</v>
      </c>
      <c r="AE3395" s="226">
        <v>1.9E-2</v>
      </c>
      <c r="AF3395" s="226">
        <v>1.9E-2</v>
      </c>
      <c r="AG3395" s="226">
        <v>1.7999999999999999E-2</v>
      </c>
      <c r="AH3395" s="226">
        <v>1.7999999999999999E-2</v>
      </c>
      <c r="AI3395" s="226">
        <v>1.7999999999999999E-2</v>
      </c>
      <c r="AJ3395" s="226">
        <v>1.7000000000000001E-2</v>
      </c>
    </row>
    <row r="3396" spans="1:36" x14ac:dyDescent="0.25">
      <c r="A3396" s="17"/>
      <c r="B3396" s="226" t="s">
        <v>2208</v>
      </c>
      <c r="D3396" s="226">
        <v>5.0000000000000001E-3</v>
      </c>
      <c r="E3396" s="226">
        <v>5.0000000000000001E-3</v>
      </c>
      <c r="F3396" s="226">
        <v>5.0000000000000001E-3</v>
      </c>
      <c r="G3396" s="226">
        <v>6.0000000000000001E-3</v>
      </c>
      <c r="H3396" s="226">
        <v>3.0000000000000001E-3</v>
      </c>
      <c r="I3396" s="226">
        <v>1.2E-2</v>
      </c>
      <c r="J3396" s="226">
        <v>1.0999999999999999E-2</v>
      </c>
      <c r="K3396" s="226">
        <v>1.0999999999999999E-2</v>
      </c>
      <c r="L3396" s="226">
        <v>1.0999999999999999E-2</v>
      </c>
      <c r="M3396" s="226">
        <v>0.01</v>
      </c>
      <c r="N3396" s="226">
        <v>0.01</v>
      </c>
      <c r="O3396" s="226">
        <v>0.01</v>
      </c>
      <c r="P3396" s="226">
        <v>0.01</v>
      </c>
      <c r="Q3396" s="226">
        <v>0.01</v>
      </c>
      <c r="R3396" s="226">
        <v>0.01</v>
      </c>
      <c r="S3396" s="226">
        <v>0.01</v>
      </c>
      <c r="T3396" s="226">
        <v>0.01</v>
      </c>
      <c r="U3396" s="226">
        <v>0.01</v>
      </c>
      <c r="V3396" s="226">
        <v>0.01</v>
      </c>
      <c r="W3396" s="226">
        <v>8.9999999999999993E-3</v>
      </c>
      <c r="X3396" s="226">
        <v>8.9999999999999993E-3</v>
      </c>
      <c r="Y3396" s="226">
        <v>8.9999999999999993E-3</v>
      </c>
      <c r="Z3396" s="226">
        <v>8.9999999999999993E-3</v>
      </c>
      <c r="AA3396" s="226">
        <v>8.9999999999999993E-3</v>
      </c>
      <c r="AB3396" s="226">
        <v>8.9999999999999993E-3</v>
      </c>
      <c r="AC3396" s="226">
        <v>8.9999999999999993E-3</v>
      </c>
      <c r="AD3396" s="226">
        <v>8.9999999999999993E-3</v>
      </c>
      <c r="AE3396" s="226">
        <v>8.9999999999999993E-3</v>
      </c>
      <c r="AF3396" s="226">
        <v>8.0000000000000002E-3</v>
      </c>
      <c r="AG3396" s="226">
        <v>8.0000000000000002E-3</v>
      </c>
      <c r="AH3396" s="226">
        <v>8.0000000000000002E-3</v>
      </c>
      <c r="AI3396" s="226">
        <v>8.0000000000000002E-3</v>
      </c>
      <c r="AJ3396" s="226">
        <v>8.0000000000000002E-3</v>
      </c>
    </row>
    <row r="3397" spans="1:36" x14ac:dyDescent="0.25">
      <c r="A3397" s="17"/>
      <c r="B3397" s="226" t="s">
        <v>156</v>
      </c>
      <c r="D3397" s="226">
        <v>3.0000000000000001E-3</v>
      </c>
      <c r="E3397" s="226">
        <v>4.7E-2</v>
      </c>
      <c r="F3397" s="226">
        <v>4.3999999999999997E-2</v>
      </c>
      <c r="G3397" s="226">
        <v>4.7E-2</v>
      </c>
      <c r="H3397" s="226">
        <v>6.6000000000000003E-2</v>
      </c>
      <c r="I3397" s="226">
        <v>5.6000000000000001E-2</v>
      </c>
      <c r="J3397" s="226">
        <v>3.6999999999999998E-2</v>
      </c>
      <c r="K3397" s="226">
        <v>3.1E-2</v>
      </c>
      <c r="L3397" s="226">
        <v>2.7E-2</v>
      </c>
      <c r="M3397" s="226">
        <v>2.5000000000000001E-2</v>
      </c>
      <c r="N3397" s="226">
        <v>2.5999999999999999E-2</v>
      </c>
      <c r="O3397" s="226">
        <v>2.7E-2</v>
      </c>
      <c r="P3397" s="226">
        <v>2.8000000000000001E-2</v>
      </c>
      <c r="Q3397" s="226">
        <v>2.8000000000000001E-2</v>
      </c>
      <c r="R3397" s="226">
        <v>2.8000000000000001E-2</v>
      </c>
      <c r="S3397" s="226">
        <v>2.8000000000000001E-2</v>
      </c>
      <c r="T3397" s="226">
        <v>2.8000000000000001E-2</v>
      </c>
      <c r="U3397" s="226">
        <v>2.8000000000000001E-2</v>
      </c>
      <c r="V3397" s="226">
        <v>2.8000000000000001E-2</v>
      </c>
      <c r="W3397" s="226">
        <v>2.8000000000000001E-2</v>
      </c>
      <c r="X3397" s="226">
        <v>2.8000000000000001E-2</v>
      </c>
      <c r="Y3397" s="226">
        <v>2.8000000000000001E-2</v>
      </c>
      <c r="Z3397" s="226">
        <v>2.7E-2</v>
      </c>
      <c r="AA3397" s="226">
        <v>2.5999999999999999E-2</v>
      </c>
      <c r="AB3397" s="226">
        <v>2.5999999999999999E-2</v>
      </c>
      <c r="AC3397" s="226">
        <v>2.4E-2</v>
      </c>
      <c r="AD3397" s="226">
        <v>2.4E-2</v>
      </c>
      <c r="AE3397" s="226">
        <v>2.3E-2</v>
      </c>
      <c r="AF3397" s="226">
        <v>2.1999999999999999E-2</v>
      </c>
      <c r="AG3397" s="226">
        <v>2.1999999999999999E-2</v>
      </c>
      <c r="AH3397" s="226">
        <v>2.1999999999999999E-2</v>
      </c>
      <c r="AI3397" s="226">
        <v>2.1999999999999999E-2</v>
      </c>
      <c r="AJ3397" s="226">
        <v>2.1999999999999999E-2</v>
      </c>
    </row>
    <row r="3398" spans="1:36" x14ac:dyDescent="0.25">
      <c r="A3398" s="17"/>
      <c r="B3398" s="226" t="s">
        <v>152</v>
      </c>
      <c r="D3398" s="226">
        <v>2.7E-2</v>
      </c>
      <c r="E3398" s="226">
        <v>3.2000000000000001E-2</v>
      </c>
      <c r="F3398" s="226">
        <v>4.4999999999999998E-2</v>
      </c>
      <c r="G3398" s="226">
        <v>3.3000000000000002E-2</v>
      </c>
      <c r="H3398" s="226">
        <v>3.1E-2</v>
      </c>
      <c r="I3398" s="226">
        <v>2.8000000000000001E-2</v>
      </c>
      <c r="J3398" s="226">
        <v>1.9E-2</v>
      </c>
      <c r="K3398" s="226">
        <v>1.7000000000000001E-2</v>
      </c>
      <c r="L3398" s="226">
        <v>1.4999999999999999E-2</v>
      </c>
      <c r="M3398" s="226">
        <v>1.4E-2</v>
      </c>
      <c r="N3398" s="226">
        <v>1.4999999999999999E-2</v>
      </c>
      <c r="O3398" s="226">
        <v>1.6E-2</v>
      </c>
      <c r="P3398" s="226">
        <v>1.7000000000000001E-2</v>
      </c>
      <c r="Q3398" s="226">
        <v>1.7000000000000001E-2</v>
      </c>
      <c r="R3398" s="226">
        <v>1.7000000000000001E-2</v>
      </c>
      <c r="S3398" s="226">
        <v>1.7999999999999999E-2</v>
      </c>
      <c r="T3398" s="226">
        <v>1.7999999999999999E-2</v>
      </c>
      <c r="U3398" s="226">
        <v>1.7999999999999999E-2</v>
      </c>
      <c r="V3398" s="226">
        <v>1.7999999999999999E-2</v>
      </c>
      <c r="W3398" s="226">
        <v>1.7999999999999999E-2</v>
      </c>
      <c r="X3398" s="226">
        <v>1.7000000000000001E-2</v>
      </c>
      <c r="Y3398" s="226">
        <v>1.7999999999999999E-2</v>
      </c>
      <c r="Z3398" s="226">
        <v>1.7000000000000001E-2</v>
      </c>
      <c r="AA3398" s="226">
        <v>1.6E-2</v>
      </c>
      <c r="AB3398" s="226">
        <v>1.6E-2</v>
      </c>
      <c r="AC3398" s="226">
        <v>1.4999999999999999E-2</v>
      </c>
      <c r="AD3398" s="226">
        <v>1.4999999999999999E-2</v>
      </c>
      <c r="AE3398" s="226">
        <v>1.4E-2</v>
      </c>
      <c r="AF3398" s="226">
        <v>1.4E-2</v>
      </c>
      <c r="AG3398" s="226">
        <v>1.4E-2</v>
      </c>
      <c r="AH3398" s="226">
        <v>1.4E-2</v>
      </c>
      <c r="AI3398" s="226">
        <v>1.4E-2</v>
      </c>
      <c r="AJ3398" s="226">
        <v>1.4E-2</v>
      </c>
    </row>
    <row r="3399" spans="1:36" x14ac:dyDescent="0.25">
      <c r="A3399" s="17"/>
      <c r="B3399" s="226" t="s">
        <v>2209</v>
      </c>
      <c r="D3399" s="226">
        <v>8.9999999999999993E-3</v>
      </c>
      <c r="E3399" s="226">
        <v>7.0000000000000001E-3</v>
      </c>
      <c r="F3399" s="226">
        <v>8.0000000000000002E-3</v>
      </c>
      <c r="G3399" s="226">
        <v>7.0000000000000001E-3</v>
      </c>
      <c r="H3399" s="226">
        <v>7.0000000000000001E-3</v>
      </c>
      <c r="I3399" s="226">
        <v>7.0000000000000001E-3</v>
      </c>
      <c r="J3399" s="226">
        <v>7.0000000000000001E-3</v>
      </c>
      <c r="K3399" s="226">
        <v>7.0000000000000001E-3</v>
      </c>
      <c r="L3399" s="226">
        <v>7.0000000000000001E-3</v>
      </c>
      <c r="M3399" s="226">
        <v>7.0000000000000001E-3</v>
      </c>
      <c r="N3399" s="226">
        <v>7.0000000000000001E-3</v>
      </c>
      <c r="O3399" s="226">
        <v>7.0000000000000001E-3</v>
      </c>
      <c r="P3399" s="226">
        <v>7.0000000000000001E-3</v>
      </c>
      <c r="Q3399" s="226">
        <v>7.0000000000000001E-3</v>
      </c>
      <c r="R3399" s="226">
        <v>7.0000000000000001E-3</v>
      </c>
      <c r="S3399" s="226">
        <v>7.0000000000000001E-3</v>
      </c>
      <c r="T3399" s="226">
        <v>7.0000000000000001E-3</v>
      </c>
      <c r="U3399" s="226">
        <v>7.0000000000000001E-3</v>
      </c>
      <c r="V3399" s="226">
        <v>7.0000000000000001E-3</v>
      </c>
      <c r="W3399" s="226">
        <v>6.0000000000000001E-3</v>
      </c>
      <c r="X3399" s="226">
        <v>6.0000000000000001E-3</v>
      </c>
      <c r="Y3399" s="226">
        <v>6.0000000000000001E-3</v>
      </c>
      <c r="Z3399" s="226">
        <v>6.0000000000000001E-3</v>
      </c>
      <c r="AA3399" s="226">
        <v>6.0000000000000001E-3</v>
      </c>
      <c r="AB3399" s="226">
        <v>6.0000000000000001E-3</v>
      </c>
      <c r="AC3399" s="226">
        <v>6.0000000000000001E-3</v>
      </c>
      <c r="AD3399" s="226">
        <v>6.0000000000000001E-3</v>
      </c>
      <c r="AE3399" s="226">
        <v>6.0000000000000001E-3</v>
      </c>
      <c r="AF3399" s="226">
        <v>5.0000000000000001E-3</v>
      </c>
      <c r="AG3399" s="226">
        <v>5.0000000000000001E-3</v>
      </c>
      <c r="AH3399" s="226">
        <v>5.0000000000000001E-3</v>
      </c>
      <c r="AI3399" s="226">
        <v>5.0000000000000001E-3</v>
      </c>
      <c r="AJ3399" s="226">
        <v>5.0000000000000001E-3</v>
      </c>
    </row>
    <row r="3400" spans="1:36" x14ac:dyDescent="0.25">
      <c r="A3400" s="17"/>
      <c r="B3400" s="226" t="s">
        <v>2210</v>
      </c>
      <c r="D3400" s="226">
        <v>1.0999999999999999E-2</v>
      </c>
      <c r="E3400" s="226">
        <v>1.4E-2</v>
      </c>
      <c r="F3400" s="226">
        <v>1.4E-2</v>
      </c>
      <c r="G3400" s="226">
        <v>1.2999999999999999E-2</v>
      </c>
      <c r="H3400" s="226">
        <v>1.2999999999999999E-2</v>
      </c>
      <c r="I3400" s="226">
        <v>1.2999999999999999E-2</v>
      </c>
      <c r="J3400" s="226">
        <v>1.4E-2</v>
      </c>
      <c r="K3400" s="226">
        <v>1.4E-2</v>
      </c>
      <c r="L3400" s="226">
        <v>1.4E-2</v>
      </c>
      <c r="M3400" s="226">
        <v>1.4E-2</v>
      </c>
      <c r="N3400" s="226">
        <v>1.4E-2</v>
      </c>
      <c r="O3400" s="226">
        <v>1.4E-2</v>
      </c>
      <c r="P3400" s="226">
        <v>1.4E-2</v>
      </c>
      <c r="Q3400" s="226">
        <v>1.4999999999999999E-2</v>
      </c>
      <c r="R3400" s="226">
        <v>1.4999999999999999E-2</v>
      </c>
      <c r="S3400" s="226">
        <v>1.4999999999999999E-2</v>
      </c>
      <c r="T3400" s="226">
        <v>1.4999999999999999E-2</v>
      </c>
      <c r="U3400" s="226">
        <v>1.4999999999999999E-2</v>
      </c>
      <c r="V3400" s="226">
        <v>1.4999999999999999E-2</v>
      </c>
      <c r="W3400" s="226">
        <v>1.4999999999999999E-2</v>
      </c>
      <c r="X3400" s="226">
        <v>1.4999999999999999E-2</v>
      </c>
      <c r="Y3400" s="226">
        <v>1.4999999999999999E-2</v>
      </c>
      <c r="Z3400" s="226">
        <v>1.4999999999999999E-2</v>
      </c>
      <c r="AA3400" s="226">
        <v>1.4999999999999999E-2</v>
      </c>
      <c r="AB3400" s="226">
        <v>1.4999999999999999E-2</v>
      </c>
      <c r="AC3400" s="226">
        <v>1.4999999999999999E-2</v>
      </c>
      <c r="AD3400" s="226">
        <v>1.4999999999999999E-2</v>
      </c>
      <c r="AE3400" s="226">
        <v>1.6E-2</v>
      </c>
      <c r="AF3400" s="226">
        <v>1.6E-2</v>
      </c>
      <c r="AG3400" s="226">
        <v>1.6E-2</v>
      </c>
      <c r="AH3400" s="226">
        <v>1.6E-2</v>
      </c>
      <c r="AI3400" s="226">
        <v>1.6E-2</v>
      </c>
      <c r="AJ3400" s="226">
        <v>1.6E-2</v>
      </c>
    </row>
    <row r="3401" spans="1:36" x14ac:dyDescent="0.25">
      <c r="A3401" s="17"/>
    </row>
    <row r="3402" spans="1:36" x14ac:dyDescent="0.25">
      <c r="A3402" s="17"/>
      <c r="B3402" s="226" t="s">
        <v>2273</v>
      </c>
    </row>
    <row r="3403" spans="1:36" x14ac:dyDescent="0.25">
      <c r="A3403" s="17"/>
    </row>
    <row r="3404" spans="1:36" x14ac:dyDescent="0.25">
      <c r="A3404" s="17"/>
      <c r="B3404" s="226" t="s">
        <v>2274</v>
      </c>
    </row>
    <row r="3405" spans="1:36" x14ac:dyDescent="0.25">
      <c r="A3405" s="17"/>
      <c r="B3405" s="226" t="s">
        <v>2275</v>
      </c>
      <c r="D3405" s="226">
        <v>16.975000000000001</v>
      </c>
      <c r="E3405" s="226">
        <v>18.774000000000001</v>
      </c>
      <c r="F3405" s="226">
        <v>16.951000000000001</v>
      </c>
      <c r="G3405" s="226">
        <v>17.64</v>
      </c>
      <c r="H3405" s="226">
        <v>18.001000000000001</v>
      </c>
      <c r="I3405" s="226">
        <v>18.257999999999999</v>
      </c>
      <c r="J3405" s="226">
        <v>18.382000000000001</v>
      </c>
      <c r="K3405" s="226">
        <v>18.314</v>
      </c>
      <c r="L3405" s="226">
        <v>18.36</v>
      </c>
      <c r="M3405" s="226">
        <v>18.393000000000001</v>
      </c>
      <c r="N3405" s="226">
        <v>18.367999999999999</v>
      </c>
      <c r="O3405" s="226">
        <v>18.402999999999999</v>
      </c>
      <c r="P3405" s="226">
        <v>18.445</v>
      </c>
      <c r="Q3405" s="226">
        <v>18.468</v>
      </c>
      <c r="R3405" s="226">
        <v>18.45</v>
      </c>
      <c r="S3405" s="226">
        <v>18.442</v>
      </c>
      <c r="T3405" s="226">
        <v>18.436</v>
      </c>
      <c r="U3405" s="226">
        <v>18.492999999999999</v>
      </c>
      <c r="V3405" s="226">
        <v>18.527999999999999</v>
      </c>
      <c r="W3405" s="226">
        <v>18.646999999999998</v>
      </c>
      <c r="X3405" s="226">
        <v>18.78</v>
      </c>
      <c r="Y3405" s="226">
        <v>18.888999999999999</v>
      </c>
      <c r="Z3405" s="226">
        <v>19.007999999999999</v>
      </c>
      <c r="AA3405" s="226">
        <v>19.152999999999999</v>
      </c>
      <c r="AB3405" s="226">
        <v>19.341000000000001</v>
      </c>
      <c r="AC3405" s="226">
        <v>19.518999999999998</v>
      </c>
      <c r="AD3405" s="226">
        <v>19.728000000000002</v>
      </c>
      <c r="AE3405" s="226">
        <v>19.902000000000001</v>
      </c>
      <c r="AF3405" s="226">
        <v>20.09</v>
      </c>
      <c r="AG3405" s="226">
        <v>20.254000000000001</v>
      </c>
      <c r="AH3405" s="226">
        <v>20.364999999999998</v>
      </c>
      <c r="AI3405" s="226">
        <v>20.497</v>
      </c>
      <c r="AJ3405" s="226">
        <v>20.645</v>
      </c>
    </row>
    <row r="3406" spans="1:36" x14ac:dyDescent="0.25">
      <c r="A3406" s="17"/>
      <c r="B3406" s="226" t="s">
        <v>2276</v>
      </c>
      <c r="D3406" s="226">
        <v>60.325000000000003</v>
      </c>
      <c r="E3406" s="226">
        <v>66.709000000000003</v>
      </c>
      <c r="F3406" s="226">
        <v>60.231999999999999</v>
      </c>
      <c r="G3406" s="226">
        <v>62.68</v>
      </c>
      <c r="H3406" s="226">
        <v>63.963999999999999</v>
      </c>
      <c r="I3406" s="226">
        <v>64.878</v>
      </c>
      <c r="J3406" s="226">
        <v>65.316999999999993</v>
      </c>
      <c r="K3406" s="226">
        <v>65.075999999999993</v>
      </c>
      <c r="L3406" s="226">
        <v>65.239999999999995</v>
      </c>
      <c r="M3406" s="226">
        <v>65.356999999999999</v>
      </c>
      <c r="N3406" s="226">
        <v>65.266000000000005</v>
      </c>
      <c r="O3406" s="226">
        <v>65.391000000000005</v>
      </c>
      <c r="P3406" s="226">
        <v>65.539000000000001</v>
      </c>
      <c r="Q3406" s="226">
        <v>65.62</v>
      </c>
      <c r="R3406" s="226">
        <v>65.557000000000002</v>
      </c>
      <c r="S3406" s="226">
        <v>65.528000000000006</v>
      </c>
      <c r="T3406" s="226">
        <v>65.507999999999996</v>
      </c>
      <c r="U3406" s="226">
        <v>65.710999999999999</v>
      </c>
      <c r="V3406" s="226">
        <v>65.832999999999998</v>
      </c>
      <c r="W3406" s="226">
        <v>66.257999999999996</v>
      </c>
      <c r="X3406" s="226">
        <v>66.73</v>
      </c>
      <c r="Y3406" s="226">
        <v>67.117000000000004</v>
      </c>
      <c r="Z3406" s="226">
        <v>67.537000000000006</v>
      </c>
      <c r="AA3406" s="226">
        <v>68.055000000000007</v>
      </c>
      <c r="AB3406" s="226">
        <v>68.72</v>
      </c>
      <c r="AC3406" s="226">
        <v>69.355999999999995</v>
      </c>
      <c r="AD3406" s="226">
        <v>70.096999999999994</v>
      </c>
      <c r="AE3406" s="226">
        <v>70.715000000000003</v>
      </c>
      <c r="AF3406" s="226">
        <v>71.381</v>
      </c>
      <c r="AG3406" s="226">
        <v>71.962000000000003</v>
      </c>
      <c r="AH3406" s="226">
        <v>72.358000000000004</v>
      </c>
      <c r="AI3406" s="226">
        <v>72.823999999999998</v>
      </c>
      <c r="AJ3406" s="226">
        <v>73.352000000000004</v>
      </c>
    </row>
    <row r="3407" spans="1:36" x14ac:dyDescent="0.25">
      <c r="A3407" s="17"/>
      <c r="B3407" s="226" t="s">
        <v>2277</v>
      </c>
      <c r="D3407" s="226">
        <v>91.893000000000001</v>
      </c>
      <c r="E3407" s="226">
        <v>100.295</v>
      </c>
      <c r="F3407" s="226">
        <v>97.131</v>
      </c>
      <c r="G3407" s="226">
        <v>80.277000000000001</v>
      </c>
      <c r="H3407" s="226">
        <v>82.831000000000003</v>
      </c>
      <c r="I3407" s="226">
        <v>84.998000000000005</v>
      </c>
      <c r="J3407" s="226">
        <v>87.165999999999997</v>
      </c>
      <c r="K3407" s="226">
        <v>87.932000000000002</v>
      </c>
      <c r="L3407" s="226">
        <v>87.721999999999994</v>
      </c>
      <c r="M3407" s="226">
        <v>86.805999999999997</v>
      </c>
      <c r="N3407" s="226">
        <v>85.216999999999999</v>
      </c>
      <c r="O3407" s="226">
        <v>84.222999999999999</v>
      </c>
      <c r="P3407" s="226">
        <v>83.608000000000004</v>
      </c>
      <c r="Q3407" s="226">
        <v>81.533000000000001</v>
      </c>
      <c r="R3407" s="226">
        <v>81.108000000000004</v>
      </c>
      <c r="S3407" s="226">
        <v>80.278999999999996</v>
      </c>
      <c r="T3407" s="226">
        <v>80.174999999999997</v>
      </c>
      <c r="U3407" s="226">
        <v>80.271000000000001</v>
      </c>
      <c r="V3407" s="226">
        <v>80.364999999999995</v>
      </c>
      <c r="W3407" s="226">
        <v>80.465000000000003</v>
      </c>
      <c r="X3407" s="226">
        <v>80.686999999999998</v>
      </c>
      <c r="Y3407" s="226">
        <v>81.009</v>
      </c>
      <c r="Z3407" s="226">
        <v>81.194000000000003</v>
      </c>
      <c r="AA3407" s="226">
        <v>81.628</v>
      </c>
      <c r="AB3407" s="226">
        <v>82.507999999999996</v>
      </c>
      <c r="AC3407" s="226">
        <v>83.066000000000003</v>
      </c>
      <c r="AD3407" s="226">
        <v>83.784000000000006</v>
      </c>
      <c r="AE3407" s="226">
        <v>84.578999999999994</v>
      </c>
      <c r="AF3407" s="226">
        <v>85.417000000000002</v>
      </c>
      <c r="AG3407" s="226">
        <v>85.912999999999997</v>
      </c>
      <c r="AH3407" s="226">
        <v>86.331999999999994</v>
      </c>
      <c r="AI3407" s="226">
        <v>86.828000000000003</v>
      </c>
      <c r="AJ3407" s="226">
        <v>87.093000000000004</v>
      </c>
    </row>
    <row r="3408" spans="1:36" x14ac:dyDescent="0.25">
      <c r="A3408" s="17"/>
      <c r="B3408" s="226" t="s">
        <v>2278</v>
      </c>
      <c r="D3408" s="226">
        <v>12.964</v>
      </c>
      <c r="E3408" s="226">
        <v>13.026</v>
      </c>
      <c r="F3408" s="226">
        <v>12.2</v>
      </c>
      <c r="G3408" s="226">
        <v>12.839</v>
      </c>
      <c r="H3408" s="226">
        <v>12.901</v>
      </c>
      <c r="I3408" s="226">
        <v>12.787000000000001</v>
      </c>
      <c r="J3408" s="226">
        <v>12.632999999999999</v>
      </c>
      <c r="K3408" s="226">
        <v>12.481999999999999</v>
      </c>
      <c r="L3408" s="226">
        <v>12.414999999999999</v>
      </c>
      <c r="M3408" s="226">
        <v>12.412000000000001</v>
      </c>
      <c r="N3408" s="226">
        <v>12.406000000000001</v>
      </c>
      <c r="O3408" s="226">
        <v>12.426</v>
      </c>
      <c r="P3408" s="226">
        <v>12.454000000000001</v>
      </c>
      <c r="Q3408" s="226">
        <v>12.461</v>
      </c>
      <c r="R3408" s="226">
        <v>12.443</v>
      </c>
      <c r="S3408" s="226">
        <v>12.442</v>
      </c>
      <c r="T3408" s="226">
        <v>12.433999999999999</v>
      </c>
      <c r="U3408" s="226">
        <v>12.42</v>
      </c>
      <c r="V3408" s="226">
        <v>12.422000000000001</v>
      </c>
      <c r="W3408" s="226">
        <v>12.451000000000001</v>
      </c>
      <c r="X3408" s="226">
        <v>12.503</v>
      </c>
      <c r="Y3408" s="226">
        <v>12.557</v>
      </c>
      <c r="Z3408" s="226">
        <v>12.62</v>
      </c>
      <c r="AA3408" s="226">
        <v>12.692</v>
      </c>
      <c r="AB3408" s="226">
        <v>12.784000000000001</v>
      </c>
      <c r="AC3408" s="226">
        <v>12.864000000000001</v>
      </c>
      <c r="AD3408" s="226">
        <v>12.951000000000001</v>
      </c>
      <c r="AE3408" s="226">
        <v>13.038</v>
      </c>
      <c r="AF3408" s="226">
        <v>13.135</v>
      </c>
      <c r="AG3408" s="226">
        <v>13.225</v>
      </c>
      <c r="AH3408" s="226">
        <v>13.288</v>
      </c>
      <c r="AI3408" s="226">
        <v>13.349</v>
      </c>
      <c r="AJ3408" s="226">
        <v>13.404999999999999</v>
      </c>
    </row>
    <row r="3409" spans="1:36" x14ac:dyDescent="0.25">
      <c r="A3409" s="17"/>
      <c r="B3409" s="226" t="s">
        <v>2279</v>
      </c>
      <c r="D3409" s="226">
        <v>22.936</v>
      </c>
      <c r="E3409" s="226">
        <v>25.364000000000001</v>
      </c>
      <c r="F3409" s="226">
        <v>22.901</v>
      </c>
      <c r="G3409" s="226">
        <v>23.832000000000001</v>
      </c>
      <c r="H3409" s="226">
        <v>24.32</v>
      </c>
      <c r="I3409" s="226">
        <v>24.667000000000002</v>
      </c>
      <c r="J3409" s="226">
        <v>24.834</v>
      </c>
      <c r="K3409" s="226">
        <v>24.742999999999999</v>
      </c>
      <c r="L3409" s="226">
        <v>24.805</v>
      </c>
      <c r="M3409" s="226">
        <v>24.85</v>
      </c>
      <c r="N3409" s="226">
        <v>24.815000000000001</v>
      </c>
      <c r="O3409" s="226">
        <v>24.863</v>
      </c>
      <c r="P3409" s="226">
        <v>24.919</v>
      </c>
      <c r="Q3409" s="226">
        <v>24.95</v>
      </c>
      <c r="R3409" s="226">
        <v>24.925000000000001</v>
      </c>
      <c r="S3409" s="226">
        <v>24.914999999999999</v>
      </c>
      <c r="T3409" s="226">
        <v>24.907</v>
      </c>
      <c r="U3409" s="226">
        <v>24.984000000000002</v>
      </c>
      <c r="V3409" s="226">
        <v>25.030999999999999</v>
      </c>
      <c r="W3409" s="226">
        <v>25.192</v>
      </c>
      <c r="X3409" s="226">
        <v>25.372</v>
      </c>
      <c r="Y3409" s="226">
        <v>25.518999999999998</v>
      </c>
      <c r="Z3409" s="226">
        <v>25.678999999999998</v>
      </c>
      <c r="AA3409" s="226">
        <v>25.875</v>
      </c>
      <c r="AB3409" s="226">
        <v>26.128</v>
      </c>
      <c r="AC3409" s="226">
        <v>26.37</v>
      </c>
      <c r="AD3409" s="226">
        <v>26.652000000000001</v>
      </c>
      <c r="AE3409" s="226">
        <v>26.887</v>
      </c>
      <c r="AF3409" s="226">
        <v>27.14</v>
      </c>
      <c r="AG3409" s="226">
        <v>27.361000000000001</v>
      </c>
      <c r="AH3409" s="226">
        <v>27.512</v>
      </c>
      <c r="AI3409" s="226">
        <v>27.689</v>
      </c>
      <c r="AJ3409" s="226">
        <v>27.888999999999999</v>
      </c>
    </row>
    <row r="3410" spans="1:36" x14ac:dyDescent="0.25">
      <c r="A3410" s="17"/>
      <c r="B3410" s="226" t="s">
        <v>2280</v>
      </c>
      <c r="D3410" s="226">
        <v>15.811999999999999</v>
      </c>
      <c r="E3410" s="226">
        <v>17.257999999999999</v>
      </c>
      <c r="F3410" s="226">
        <v>16.713999999999999</v>
      </c>
      <c r="G3410" s="226">
        <v>13.813000000000001</v>
      </c>
      <c r="H3410" s="226">
        <v>14.253</v>
      </c>
      <c r="I3410" s="226">
        <v>14.625999999999999</v>
      </c>
      <c r="J3410" s="226">
        <v>14.999000000000001</v>
      </c>
      <c r="K3410" s="226">
        <v>15.131</v>
      </c>
      <c r="L3410" s="226">
        <v>15.093999999999999</v>
      </c>
      <c r="M3410" s="226">
        <v>14.936999999999999</v>
      </c>
      <c r="N3410" s="226">
        <v>14.663</v>
      </c>
      <c r="O3410" s="226">
        <v>14.492000000000001</v>
      </c>
      <c r="P3410" s="226">
        <v>14.387</v>
      </c>
      <c r="Q3410" s="226">
        <v>14.029</v>
      </c>
      <c r="R3410" s="226">
        <v>13.956</v>
      </c>
      <c r="S3410" s="226">
        <v>13.814</v>
      </c>
      <c r="T3410" s="226">
        <v>13.795999999999999</v>
      </c>
      <c r="U3410" s="226">
        <v>13.811999999999999</v>
      </c>
      <c r="V3410" s="226">
        <v>13.829000000000001</v>
      </c>
      <c r="W3410" s="226">
        <v>13.846</v>
      </c>
      <c r="X3410" s="226">
        <v>13.884</v>
      </c>
      <c r="Y3410" s="226">
        <v>13.939</v>
      </c>
      <c r="Z3410" s="226">
        <v>13.971</v>
      </c>
      <c r="AA3410" s="226">
        <v>14.045999999999999</v>
      </c>
      <c r="AB3410" s="226">
        <v>14.196999999999999</v>
      </c>
      <c r="AC3410" s="226">
        <v>14.292999999999999</v>
      </c>
      <c r="AD3410" s="226">
        <v>14.417</v>
      </c>
      <c r="AE3410" s="226">
        <v>14.554</v>
      </c>
      <c r="AF3410" s="226">
        <v>14.698</v>
      </c>
      <c r="AG3410" s="226">
        <v>14.782999999999999</v>
      </c>
      <c r="AH3410" s="226">
        <v>14.855</v>
      </c>
      <c r="AI3410" s="226">
        <v>14.941000000000001</v>
      </c>
      <c r="AJ3410" s="226">
        <v>14.986000000000001</v>
      </c>
    </row>
    <row r="3411" spans="1:36" x14ac:dyDescent="0.25">
      <c r="A3411" s="17"/>
      <c r="B3411" s="226" t="s">
        <v>2281</v>
      </c>
      <c r="D3411" s="226">
        <v>3.101</v>
      </c>
      <c r="E3411" s="226">
        <v>3.38</v>
      </c>
      <c r="F3411" s="226">
        <v>3.3490000000000002</v>
      </c>
      <c r="G3411" s="226">
        <v>3.335</v>
      </c>
      <c r="H3411" s="226">
        <v>3.4460000000000002</v>
      </c>
      <c r="I3411" s="226">
        <v>3.5590000000000002</v>
      </c>
      <c r="J3411" s="226">
        <v>3.5059999999999998</v>
      </c>
      <c r="K3411" s="226">
        <v>3.536</v>
      </c>
      <c r="L3411" s="226">
        <v>3.5870000000000002</v>
      </c>
      <c r="M3411" s="226">
        <v>3.6520000000000001</v>
      </c>
      <c r="N3411" s="226">
        <v>3.6320000000000001</v>
      </c>
      <c r="O3411" s="226">
        <v>3.6269999999999998</v>
      </c>
      <c r="P3411" s="226">
        <v>3.6379999999999999</v>
      </c>
      <c r="Q3411" s="226">
        <v>3.613</v>
      </c>
      <c r="R3411" s="226">
        <v>3.5979999999999999</v>
      </c>
      <c r="S3411" s="226">
        <v>3.59</v>
      </c>
      <c r="T3411" s="226">
        <v>3.5830000000000002</v>
      </c>
      <c r="U3411" s="226">
        <v>3.5680000000000001</v>
      </c>
      <c r="V3411" s="226">
        <v>3.55</v>
      </c>
      <c r="W3411" s="226">
        <v>3.536</v>
      </c>
      <c r="X3411" s="226">
        <v>3.5409999999999999</v>
      </c>
      <c r="Y3411" s="226">
        <v>3.5459999999999998</v>
      </c>
      <c r="Z3411" s="226">
        <v>3.5419999999999998</v>
      </c>
      <c r="AA3411" s="226">
        <v>3.5470000000000002</v>
      </c>
      <c r="AB3411" s="226">
        <v>3.569</v>
      </c>
      <c r="AC3411" s="226">
        <v>3.5670000000000002</v>
      </c>
      <c r="AD3411" s="226">
        <v>3.5609999999999999</v>
      </c>
      <c r="AE3411" s="226">
        <v>3.57</v>
      </c>
      <c r="AF3411" s="226">
        <v>3.5750000000000002</v>
      </c>
      <c r="AG3411" s="226">
        <v>3.5910000000000002</v>
      </c>
      <c r="AH3411" s="226">
        <v>3.6070000000000002</v>
      </c>
      <c r="AI3411" s="226">
        <v>3.62</v>
      </c>
      <c r="AJ3411" s="226">
        <v>3.6379999999999999</v>
      </c>
    </row>
    <row r="3412" spans="1:36" x14ac:dyDescent="0.25">
      <c r="A3412" s="17"/>
      <c r="B3412" s="226" t="s">
        <v>2282</v>
      </c>
      <c r="D3412" s="226">
        <v>0.40300000000000002</v>
      </c>
      <c r="E3412" s="226">
        <v>0.54800000000000004</v>
      </c>
      <c r="F3412" s="226">
        <v>0.51200000000000001</v>
      </c>
      <c r="G3412" s="226">
        <v>0.501</v>
      </c>
      <c r="H3412" s="226">
        <v>0.28299999999999997</v>
      </c>
      <c r="I3412" s="226">
        <v>1.0289999999999999</v>
      </c>
      <c r="J3412" s="226">
        <v>1.016</v>
      </c>
      <c r="K3412" s="226">
        <v>1.008</v>
      </c>
      <c r="L3412" s="226">
        <v>0.996</v>
      </c>
      <c r="M3412" s="226">
        <v>0.97899999999999998</v>
      </c>
      <c r="N3412" s="226">
        <v>0.95699999999999996</v>
      </c>
      <c r="O3412" s="226">
        <v>0.94499999999999995</v>
      </c>
      <c r="P3412" s="226">
        <v>0.93300000000000005</v>
      </c>
      <c r="Q3412" s="226">
        <v>0.92100000000000004</v>
      </c>
      <c r="R3412" s="226">
        <v>0.91</v>
      </c>
      <c r="S3412" s="226">
        <v>0.9</v>
      </c>
      <c r="T3412" s="226">
        <v>0.89400000000000002</v>
      </c>
      <c r="U3412" s="226">
        <v>0.88900000000000001</v>
      </c>
      <c r="V3412" s="226">
        <v>0.88300000000000001</v>
      </c>
      <c r="W3412" s="226">
        <v>0.879</v>
      </c>
      <c r="X3412" s="226">
        <v>0.876</v>
      </c>
      <c r="Y3412" s="226">
        <v>0.876</v>
      </c>
      <c r="Z3412" s="226">
        <v>0.872</v>
      </c>
      <c r="AA3412" s="226">
        <v>0.872</v>
      </c>
      <c r="AB3412" s="226">
        <v>0.877</v>
      </c>
      <c r="AC3412" s="226">
        <v>0.876</v>
      </c>
      <c r="AD3412" s="226">
        <v>0.876</v>
      </c>
      <c r="AE3412" s="226">
        <v>0.88</v>
      </c>
      <c r="AF3412" s="226">
        <v>0.88300000000000001</v>
      </c>
      <c r="AG3412" s="226">
        <v>0.88600000000000001</v>
      </c>
      <c r="AH3412" s="226">
        <v>0.88800000000000001</v>
      </c>
      <c r="AI3412" s="226">
        <v>0.89200000000000002</v>
      </c>
      <c r="AJ3412" s="226">
        <v>0.89600000000000002</v>
      </c>
    </row>
    <row r="3413" spans="1:36" x14ac:dyDescent="0.25">
      <c r="A3413" s="17"/>
      <c r="B3413" s="226" t="s">
        <v>2283</v>
      </c>
      <c r="D3413" s="226">
        <v>0</v>
      </c>
      <c r="E3413" s="226">
        <v>0</v>
      </c>
      <c r="F3413" s="226">
        <v>0</v>
      </c>
      <c r="G3413" s="226">
        <v>0</v>
      </c>
      <c r="H3413" s="226">
        <v>0</v>
      </c>
      <c r="I3413" s="226">
        <v>0</v>
      </c>
      <c r="J3413" s="226">
        <v>0</v>
      </c>
      <c r="K3413" s="226">
        <v>0</v>
      </c>
      <c r="L3413" s="226">
        <v>0</v>
      </c>
      <c r="M3413" s="226">
        <v>0</v>
      </c>
      <c r="N3413" s="226">
        <v>0</v>
      </c>
      <c r="O3413" s="226">
        <v>0</v>
      </c>
      <c r="P3413" s="226">
        <v>0</v>
      </c>
      <c r="Q3413" s="226">
        <v>0</v>
      </c>
      <c r="R3413" s="226">
        <v>0</v>
      </c>
      <c r="S3413" s="226">
        <v>0</v>
      </c>
      <c r="T3413" s="226">
        <v>0</v>
      </c>
      <c r="U3413" s="226">
        <v>0</v>
      </c>
      <c r="V3413" s="226">
        <v>0</v>
      </c>
      <c r="W3413" s="226">
        <v>0</v>
      </c>
      <c r="X3413" s="226">
        <v>0</v>
      </c>
      <c r="Y3413" s="226">
        <v>0</v>
      </c>
      <c r="Z3413" s="226">
        <v>0</v>
      </c>
      <c r="AA3413" s="226">
        <v>0</v>
      </c>
      <c r="AB3413" s="226">
        <v>0</v>
      </c>
      <c r="AC3413" s="226">
        <v>0</v>
      </c>
      <c r="AD3413" s="226">
        <v>0</v>
      </c>
      <c r="AE3413" s="226">
        <v>0</v>
      </c>
      <c r="AF3413" s="226">
        <v>0</v>
      </c>
      <c r="AG3413" s="226">
        <v>0</v>
      </c>
      <c r="AH3413" s="226">
        <v>0</v>
      </c>
      <c r="AI3413" s="226">
        <v>0</v>
      </c>
      <c r="AJ3413" s="226">
        <v>0</v>
      </c>
    </row>
    <row r="3414" spans="1:36" x14ac:dyDescent="0.25">
      <c r="A3414" s="17"/>
      <c r="B3414" s="226" t="s">
        <v>2284</v>
      </c>
      <c r="D3414" s="226">
        <v>0</v>
      </c>
      <c r="E3414" s="226">
        <v>0</v>
      </c>
      <c r="F3414" s="226">
        <v>0</v>
      </c>
      <c r="G3414" s="226">
        <v>0</v>
      </c>
      <c r="H3414" s="226">
        <v>0</v>
      </c>
      <c r="I3414" s="226">
        <v>0</v>
      </c>
      <c r="J3414" s="226">
        <v>0</v>
      </c>
      <c r="K3414" s="226">
        <v>0</v>
      </c>
      <c r="L3414" s="226">
        <v>0</v>
      </c>
      <c r="M3414" s="226">
        <v>0</v>
      </c>
      <c r="N3414" s="226">
        <v>0</v>
      </c>
      <c r="O3414" s="226">
        <v>0</v>
      </c>
      <c r="P3414" s="226">
        <v>0</v>
      </c>
      <c r="Q3414" s="226">
        <v>0</v>
      </c>
      <c r="R3414" s="226">
        <v>0</v>
      </c>
      <c r="S3414" s="226">
        <v>0</v>
      </c>
      <c r="T3414" s="226">
        <v>0</v>
      </c>
      <c r="U3414" s="226">
        <v>0</v>
      </c>
      <c r="V3414" s="226">
        <v>0</v>
      </c>
      <c r="W3414" s="226">
        <v>0</v>
      </c>
      <c r="X3414" s="226">
        <v>0</v>
      </c>
      <c r="Y3414" s="226">
        <v>0</v>
      </c>
      <c r="Z3414" s="226">
        <v>0</v>
      </c>
      <c r="AA3414" s="226">
        <v>0</v>
      </c>
      <c r="AB3414" s="226">
        <v>0</v>
      </c>
      <c r="AC3414" s="226">
        <v>0</v>
      </c>
      <c r="AD3414" s="226">
        <v>0</v>
      </c>
      <c r="AE3414" s="226">
        <v>0</v>
      </c>
      <c r="AF3414" s="226">
        <v>0</v>
      </c>
      <c r="AG3414" s="226">
        <v>0</v>
      </c>
      <c r="AH3414" s="226">
        <v>0</v>
      </c>
      <c r="AI3414" s="226">
        <v>0</v>
      </c>
      <c r="AJ3414" s="226">
        <v>0</v>
      </c>
    </row>
    <row r="3415" spans="1:36" x14ac:dyDescent="0.25">
      <c r="A3415" s="17"/>
      <c r="B3415" s="226" t="s">
        <v>2285</v>
      </c>
      <c r="D3415" s="226">
        <v>0</v>
      </c>
      <c r="E3415" s="226">
        <v>0</v>
      </c>
      <c r="F3415" s="226">
        <v>0</v>
      </c>
      <c r="G3415" s="226">
        <v>0</v>
      </c>
      <c r="H3415" s="226">
        <v>0</v>
      </c>
      <c r="I3415" s="226">
        <v>0</v>
      </c>
      <c r="J3415" s="226">
        <v>0</v>
      </c>
      <c r="K3415" s="226">
        <v>0</v>
      </c>
      <c r="L3415" s="226">
        <v>0</v>
      </c>
      <c r="M3415" s="226">
        <v>0</v>
      </c>
      <c r="N3415" s="226">
        <v>0</v>
      </c>
      <c r="O3415" s="226">
        <v>0</v>
      </c>
      <c r="P3415" s="226">
        <v>0</v>
      </c>
      <c r="Q3415" s="226">
        <v>0</v>
      </c>
      <c r="R3415" s="226">
        <v>0</v>
      </c>
      <c r="S3415" s="226">
        <v>0</v>
      </c>
      <c r="T3415" s="226">
        <v>0</v>
      </c>
      <c r="U3415" s="226">
        <v>0</v>
      </c>
      <c r="V3415" s="226">
        <v>0</v>
      </c>
      <c r="W3415" s="226">
        <v>0</v>
      </c>
      <c r="X3415" s="226">
        <v>0</v>
      </c>
      <c r="Y3415" s="226">
        <v>0</v>
      </c>
      <c r="Z3415" s="226">
        <v>0</v>
      </c>
      <c r="AA3415" s="226">
        <v>0</v>
      </c>
      <c r="AB3415" s="226">
        <v>0</v>
      </c>
      <c r="AC3415" s="226">
        <v>0</v>
      </c>
      <c r="AD3415" s="226">
        <v>0</v>
      </c>
      <c r="AE3415" s="226">
        <v>0</v>
      </c>
      <c r="AF3415" s="226">
        <v>0</v>
      </c>
      <c r="AG3415" s="226">
        <v>0</v>
      </c>
      <c r="AH3415" s="226">
        <v>0</v>
      </c>
      <c r="AI3415" s="226">
        <v>0</v>
      </c>
      <c r="AJ3415" s="226">
        <v>0</v>
      </c>
    </row>
    <row r="3416" spans="1:36" x14ac:dyDescent="0.25">
      <c r="A3416" s="17"/>
      <c r="B3416" s="226" t="s">
        <v>2286</v>
      </c>
      <c r="D3416" s="226">
        <v>0</v>
      </c>
      <c r="E3416" s="226">
        <v>0</v>
      </c>
      <c r="F3416" s="226">
        <v>0</v>
      </c>
      <c r="G3416" s="226">
        <v>0</v>
      </c>
      <c r="H3416" s="226">
        <v>0</v>
      </c>
      <c r="I3416" s="226">
        <v>0</v>
      </c>
      <c r="J3416" s="226">
        <v>0</v>
      </c>
      <c r="K3416" s="226">
        <v>0</v>
      </c>
      <c r="L3416" s="226">
        <v>0</v>
      </c>
      <c r="M3416" s="226">
        <v>0</v>
      </c>
      <c r="N3416" s="226">
        <v>0</v>
      </c>
      <c r="O3416" s="226">
        <v>0</v>
      </c>
      <c r="P3416" s="226">
        <v>0</v>
      </c>
      <c r="Q3416" s="226">
        <v>0</v>
      </c>
      <c r="R3416" s="226">
        <v>0</v>
      </c>
      <c r="S3416" s="226">
        <v>0</v>
      </c>
      <c r="T3416" s="226">
        <v>0</v>
      </c>
      <c r="U3416" s="226">
        <v>0</v>
      </c>
      <c r="V3416" s="226">
        <v>0</v>
      </c>
      <c r="W3416" s="226">
        <v>0</v>
      </c>
      <c r="X3416" s="226">
        <v>0</v>
      </c>
      <c r="Y3416" s="226">
        <v>0</v>
      </c>
      <c r="Z3416" s="226">
        <v>0</v>
      </c>
      <c r="AA3416" s="226">
        <v>0</v>
      </c>
      <c r="AB3416" s="226">
        <v>0</v>
      </c>
      <c r="AC3416" s="226">
        <v>0</v>
      </c>
      <c r="AD3416" s="226">
        <v>0</v>
      </c>
      <c r="AE3416" s="226">
        <v>0</v>
      </c>
      <c r="AF3416" s="226">
        <v>0</v>
      </c>
      <c r="AG3416" s="226">
        <v>0</v>
      </c>
      <c r="AH3416" s="226">
        <v>0</v>
      </c>
      <c r="AI3416" s="226">
        <v>0</v>
      </c>
      <c r="AJ3416" s="226">
        <v>0</v>
      </c>
    </row>
    <row r="3417" spans="1:36" x14ac:dyDescent="0.25">
      <c r="A3417" s="17"/>
      <c r="B3417" s="226" t="s">
        <v>2287</v>
      </c>
      <c r="D3417" s="226">
        <v>224.40899999999999</v>
      </c>
      <c r="E3417" s="226">
        <v>245.35300000000001</v>
      </c>
      <c r="F3417" s="226">
        <v>229.989</v>
      </c>
      <c r="G3417" s="226">
        <v>214.917</v>
      </c>
      <c r="H3417" s="226">
        <v>219.99799999999999</v>
      </c>
      <c r="I3417" s="226">
        <v>224.80199999999999</v>
      </c>
      <c r="J3417" s="226">
        <v>227.85400000000001</v>
      </c>
      <c r="K3417" s="226">
        <v>228.22200000000001</v>
      </c>
      <c r="L3417" s="226">
        <v>228.22</v>
      </c>
      <c r="M3417" s="226">
        <v>227.387</v>
      </c>
      <c r="N3417" s="226">
        <v>225.32400000000001</v>
      </c>
      <c r="O3417" s="226">
        <v>224.369</v>
      </c>
      <c r="P3417" s="226">
        <v>223.922</v>
      </c>
      <c r="Q3417" s="226">
        <v>221.596</v>
      </c>
      <c r="R3417" s="226">
        <v>220.946</v>
      </c>
      <c r="S3417" s="226">
        <v>219.91</v>
      </c>
      <c r="T3417" s="226">
        <v>219.732</v>
      </c>
      <c r="U3417" s="226">
        <v>220.149</v>
      </c>
      <c r="V3417" s="226">
        <v>220.44</v>
      </c>
      <c r="W3417" s="226">
        <v>221.27500000000001</v>
      </c>
      <c r="X3417" s="226">
        <v>222.374</v>
      </c>
      <c r="Y3417" s="226">
        <v>223.453</v>
      </c>
      <c r="Z3417" s="226">
        <v>224.423</v>
      </c>
      <c r="AA3417" s="226">
        <v>225.869</v>
      </c>
      <c r="AB3417" s="226">
        <v>228.125</v>
      </c>
      <c r="AC3417" s="226">
        <v>229.91200000000001</v>
      </c>
      <c r="AD3417" s="226">
        <v>232.066</v>
      </c>
      <c r="AE3417" s="226">
        <v>234.125</v>
      </c>
      <c r="AF3417" s="226">
        <v>236.31700000000001</v>
      </c>
      <c r="AG3417" s="226">
        <v>237.97499999999999</v>
      </c>
      <c r="AH3417" s="226">
        <v>239.20500000000001</v>
      </c>
      <c r="AI3417" s="226">
        <v>240.64</v>
      </c>
      <c r="AJ3417" s="226">
        <v>241.905</v>
      </c>
    </row>
    <row r="3418" spans="1:36" x14ac:dyDescent="0.25">
      <c r="A3418" s="17"/>
      <c r="B3418" s="226" t="s">
        <v>2288</v>
      </c>
      <c r="D3418" s="226">
        <v>211.446</v>
      </c>
      <c r="E3418" s="226">
        <v>232.327</v>
      </c>
      <c r="F3418" s="226">
        <v>217.78899999999999</v>
      </c>
      <c r="G3418" s="226">
        <v>202.078</v>
      </c>
      <c r="H3418" s="226">
        <v>207.09700000000001</v>
      </c>
      <c r="I3418" s="226">
        <v>212.01499999999999</v>
      </c>
      <c r="J3418" s="226">
        <v>215.22</v>
      </c>
      <c r="K3418" s="226">
        <v>215.739</v>
      </c>
      <c r="L3418" s="226">
        <v>215.804</v>
      </c>
      <c r="M3418" s="226">
        <v>214.97399999999999</v>
      </c>
      <c r="N3418" s="226">
        <v>212.91800000000001</v>
      </c>
      <c r="O3418" s="226">
        <v>211.94399999999999</v>
      </c>
      <c r="P3418" s="226">
        <v>211.46799999999999</v>
      </c>
      <c r="Q3418" s="226">
        <v>209.13399999999999</v>
      </c>
      <c r="R3418" s="226">
        <v>208.50299999999999</v>
      </c>
      <c r="S3418" s="226">
        <v>207.46700000000001</v>
      </c>
      <c r="T3418" s="226">
        <v>207.298</v>
      </c>
      <c r="U3418" s="226">
        <v>207.72900000000001</v>
      </c>
      <c r="V3418" s="226">
        <v>208.018</v>
      </c>
      <c r="W3418" s="226">
        <v>208.82400000000001</v>
      </c>
      <c r="X3418" s="226">
        <v>209.87</v>
      </c>
      <c r="Y3418" s="226">
        <v>210.89599999999999</v>
      </c>
      <c r="Z3418" s="226">
        <v>211.80199999999999</v>
      </c>
      <c r="AA3418" s="226">
        <v>213.17699999999999</v>
      </c>
      <c r="AB3418" s="226">
        <v>215.34</v>
      </c>
      <c r="AC3418" s="226">
        <v>217.048</v>
      </c>
      <c r="AD3418" s="226">
        <v>219.114</v>
      </c>
      <c r="AE3418" s="226">
        <v>221.08699999999999</v>
      </c>
      <c r="AF3418" s="226">
        <v>223.18199999999999</v>
      </c>
      <c r="AG3418" s="226">
        <v>224.75</v>
      </c>
      <c r="AH3418" s="226">
        <v>225.917</v>
      </c>
      <c r="AI3418" s="226">
        <v>227.291</v>
      </c>
      <c r="AJ3418" s="226">
        <v>228.5</v>
      </c>
    </row>
    <row r="3419" spans="1:36" x14ac:dyDescent="0.25">
      <c r="A3419" s="17"/>
    </row>
    <row r="3420" spans="1:36" x14ac:dyDescent="0.25">
      <c r="A3420" s="17"/>
      <c r="B3420" s="226" t="s">
        <v>2214</v>
      </c>
    </row>
    <row r="3421" spans="1:36" x14ac:dyDescent="0.25">
      <c r="A3421" s="17"/>
    </row>
    <row r="3422" spans="1:36" x14ac:dyDescent="0.25">
      <c r="A3422" s="17"/>
      <c r="B3422" s="226" t="s">
        <v>2289</v>
      </c>
    </row>
    <row r="3423" spans="1:36" x14ac:dyDescent="0.25">
      <c r="A3423" s="17"/>
      <c r="B3423" s="226" t="s">
        <v>2420</v>
      </c>
      <c r="D3423" s="226">
        <v>1090.501</v>
      </c>
      <c r="E3423" s="226">
        <v>1107.4490000000001</v>
      </c>
      <c r="F3423" s="226">
        <v>1075.086</v>
      </c>
      <c r="G3423" s="226">
        <v>1168.4749999999999</v>
      </c>
      <c r="H3423" s="226">
        <v>1143.5129999999999</v>
      </c>
      <c r="I3423" s="226">
        <v>1147.039</v>
      </c>
      <c r="J3423" s="226">
        <v>1159.9280000000001</v>
      </c>
      <c r="K3423" s="226">
        <v>1172.8219999999999</v>
      </c>
      <c r="L3423" s="226">
        <v>1186.49</v>
      </c>
      <c r="M3423" s="226">
        <v>1201.3989999999999</v>
      </c>
      <c r="N3423" s="226">
        <v>1216.318</v>
      </c>
      <c r="O3423" s="226">
        <v>1234.92</v>
      </c>
      <c r="P3423" s="226">
        <v>1253.607</v>
      </c>
      <c r="Q3423" s="226">
        <v>1270.653</v>
      </c>
      <c r="R3423" s="226">
        <v>1290.17</v>
      </c>
      <c r="S3423" s="226">
        <v>1310.1410000000001</v>
      </c>
      <c r="T3423" s="226">
        <v>1331.078</v>
      </c>
      <c r="U3423" s="226">
        <v>1352.31</v>
      </c>
      <c r="V3423" s="226">
        <v>1373.606</v>
      </c>
      <c r="W3423" s="226">
        <v>1396.4449999999999</v>
      </c>
      <c r="X3423" s="226">
        <v>1420.4749999999999</v>
      </c>
      <c r="Y3423" s="226">
        <v>1445.6679999999999</v>
      </c>
      <c r="Z3423" s="226">
        <v>1471.039</v>
      </c>
      <c r="AA3423" s="226">
        <v>1496.7550000000001</v>
      </c>
      <c r="AB3423" s="226">
        <v>1526.11</v>
      </c>
      <c r="AC3423" s="226">
        <v>1555.73</v>
      </c>
      <c r="AD3423" s="226">
        <v>1586.546</v>
      </c>
      <c r="AE3423" s="226">
        <v>1617.393</v>
      </c>
      <c r="AF3423" s="226">
        <v>1650.1579999999999</v>
      </c>
      <c r="AG3423" s="226">
        <v>1681.9549999999999</v>
      </c>
      <c r="AH3423" s="226">
        <v>1710.2139999999999</v>
      </c>
      <c r="AI3423" s="226">
        <v>1737.5250000000001</v>
      </c>
      <c r="AJ3423" s="226">
        <v>1766.5540000000001</v>
      </c>
    </row>
    <row r="3424" spans="1:36" x14ac:dyDescent="0.25">
      <c r="A3424" s="17"/>
      <c r="B3424" s="226" t="s">
        <v>2421</v>
      </c>
      <c r="D3424" s="226">
        <v>1090.501</v>
      </c>
      <c r="E3424" s="226">
        <v>1107.4490000000001</v>
      </c>
      <c r="F3424" s="226">
        <v>1075.086</v>
      </c>
      <c r="G3424" s="226">
        <v>1168.4749999999999</v>
      </c>
      <c r="H3424" s="226">
        <v>1143.5129999999999</v>
      </c>
      <c r="I3424" s="226">
        <v>1147.039</v>
      </c>
      <c r="J3424" s="226">
        <v>1159.9280000000001</v>
      </c>
      <c r="K3424" s="226">
        <v>1172.8219999999999</v>
      </c>
      <c r="L3424" s="226">
        <v>1186.49</v>
      </c>
      <c r="M3424" s="226">
        <v>1201.3989999999999</v>
      </c>
      <c r="N3424" s="226">
        <v>1216.318</v>
      </c>
      <c r="O3424" s="226">
        <v>1234.92</v>
      </c>
      <c r="P3424" s="226">
        <v>1253.607</v>
      </c>
      <c r="Q3424" s="226">
        <v>1270.653</v>
      </c>
      <c r="R3424" s="226">
        <v>1290.17</v>
      </c>
      <c r="S3424" s="226">
        <v>1310.1410000000001</v>
      </c>
      <c r="T3424" s="226">
        <v>1331.078</v>
      </c>
      <c r="U3424" s="226">
        <v>1352.31</v>
      </c>
      <c r="V3424" s="226">
        <v>1373.606</v>
      </c>
      <c r="W3424" s="226">
        <v>1396.4449999999999</v>
      </c>
      <c r="X3424" s="226">
        <v>1420.4749999999999</v>
      </c>
      <c r="Y3424" s="226">
        <v>1445.6679999999999</v>
      </c>
      <c r="Z3424" s="226">
        <v>1471.039</v>
      </c>
      <c r="AA3424" s="226">
        <v>1496.7550000000001</v>
      </c>
      <c r="AB3424" s="226">
        <v>1526.11</v>
      </c>
      <c r="AC3424" s="226">
        <v>1555.73</v>
      </c>
      <c r="AD3424" s="226">
        <v>1586.546</v>
      </c>
      <c r="AE3424" s="226">
        <v>1617.393</v>
      </c>
      <c r="AF3424" s="226">
        <v>1650.1579999999999</v>
      </c>
      <c r="AG3424" s="226">
        <v>1681.9549999999999</v>
      </c>
      <c r="AH3424" s="226">
        <v>1710.2139999999999</v>
      </c>
      <c r="AI3424" s="226">
        <v>1737.5250000000001</v>
      </c>
      <c r="AJ3424" s="226">
        <v>1766.5540000000001</v>
      </c>
    </row>
    <row r="3425" spans="1:36" x14ac:dyDescent="0.25">
      <c r="A3425" s="17"/>
      <c r="B3425" s="226" t="s">
        <v>2422</v>
      </c>
      <c r="D3425" s="226">
        <v>1090.501</v>
      </c>
      <c r="E3425" s="226">
        <v>1107.4490000000001</v>
      </c>
      <c r="F3425" s="226">
        <v>1075.086</v>
      </c>
      <c r="G3425" s="226">
        <v>1168.4749999999999</v>
      </c>
      <c r="H3425" s="226">
        <v>1143.5129999999999</v>
      </c>
      <c r="I3425" s="226">
        <v>1147.039</v>
      </c>
      <c r="J3425" s="226">
        <v>1159.9280000000001</v>
      </c>
      <c r="K3425" s="226">
        <v>1172.8219999999999</v>
      </c>
      <c r="L3425" s="226">
        <v>1186.49</v>
      </c>
      <c r="M3425" s="226">
        <v>1201.3989999999999</v>
      </c>
      <c r="N3425" s="226">
        <v>1216.318</v>
      </c>
      <c r="O3425" s="226">
        <v>1234.92</v>
      </c>
      <c r="P3425" s="226">
        <v>1253.607</v>
      </c>
      <c r="Q3425" s="226">
        <v>1270.653</v>
      </c>
      <c r="R3425" s="226">
        <v>1290.17</v>
      </c>
      <c r="S3425" s="226">
        <v>1310.1410000000001</v>
      </c>
      <c r="T3425" s="226">
        <v>1331.078</v>
      </c>
      <c r="U3425" s="226">
        <v>1352.31</v>
      </c>
      <c r="V3425" s="226">
        <v>1373.606</v>
      </c>
      <c r="W3425" s="226">
        <v>1396.4449999999999</v>
      </c>
      <c r="X3425" s="226">
        <v>1420.4749999999999</v>
      </c>
      <c r="Y3425" s="226">
        <v>1445.6679999999999</v>
      </c>
      <c r="Z3425" s="226">
        <v>1471.039</v>
      </c>
      <c r="AA3425" s="226">
        <v>1496.7550000000001</v>
      </c>
      <c r="AB3425" s="226">
        <v>1526.11</v>
      </c>
      <c r="AC3425" s="226">
        <v>1555.73</v>
      </c>
      <c r="AD3425" s="226">
        <v>1586.546</v>
      </c>
      <c r="AE3425" s="226">
        <v>1617.393</v>
      </c>
      <c r="AF3425" s="226">
        <v>1650.1579999999999</v>
      </c>
      <c r="AG3425" s="226">
        <v>1681.9549999999999</v>
      </c>
      <c r="AH3425" s="226">
        <v>1710.2139999999999</v>
      </c>
      <c r="AI3425" s="226">
        <v>1737.5250000000001</v>
      </c>
      <c r="AJ3425" s="226">
        <v>1766.5540000000001</v>
      </c>
    </row>
    <row r="3426" spans="1:36" x14ac:dyDescent="0.25">
      <c r="A3426" s="17"/>
      <c r="B3426" s="226" t="s">
        <v>2423</v>
      </c>
      <c r="D3426" s="226">
        <v>1090.501</v>
      </c>
      <c r="E3426" s="226">
        <v>1107.4490000000001</v>
      </c>
      <c r="F3426" s="226">
        <v>1075.086</v>
      </c>
      <c r="G3426" s="226">
        <v>1168.4749999999999</v>
      </c>
      <c r="H3426" s="226">
        <v>1143.5129999999999</v>
      </c>
      <c r="I3426" s="226">
        <v>1147.039</v>
      </c>
      <c r="J3426" s="226">
        <v>1159.9280000000001</v>
      </c>
      <c r="K3426" s="226">
        <v>1172.8219999999999</v>
      </c>
      <c r="L3426" s="226">
        <v>1186.49</v>
      </c>
      <c r="M3426" s="226">
        <v>1201.3989999999999</v>
      </c>
      <c r="N3426" s="226">
        <v>1216.318</v>
      </c>
      <c r="O3426" s="226">
        <v>1234.92</v>
      </c>
      <c r="P3426" s="226">
        <v>1253.607</v>
      </c>
      <c r="Q3426" s="226">
        <v>1270.653</v>
      </c>
      <c r="R3426" s="226">
        <v>1290.17</v>
      </c>
      <c r="S3426" s="226">
        <v>1310.1410000000001</v>
      </c>
      <c r="T3426" s="226">
        <v>1331.078</v>
      </c>
      <c r="U3426" s="226">
        <v>1352.31</v>
      </c>
      <c r="V3426" s="226">
        <v>1373.606</v>
      </c>
      <c r="W3426" s="226">
        <v>1396.4449999999999</v>
      </c>
      <c r="X3426" s="226">
        <v>1420.4749999999999</v>
      </c>
      <c r="Y3426" s="226">
        <v>1445.6679999999999</v>
      </c>
      <c r="Z3426" s="226">
        <v>1471.039</v>
      </c>
      <c r="AA3426" s="226">
        <v>1496.7550000000001</v>
      </c>
      <c r="AB3426" s="226">
        <v>1526.11</v>
      </c>
      <c r="AC3426" s="226">
        <v>1555.73</v>
      </c>
      <c r="AD3426" s="226">
        <v>1586.546</v>
      </c>
      <c r="AE3426" s="226">
        <v>1617.393</v>
      </c>
      <c r="AF3426" s="226">
        <v>1650.1579999999999</v>
      </c>
      <c r="AG3426" s="226">
        <v>1681.9549999999999</v>
      </c>
      <c r="AH3426" s="226">
        <v>1710.2139999999999</v>
      </c>
      <c r="AI3426" s="226">
        <v>1737.5250000000001</v>
      </c>
      <c r="AJ3426" s="226">
        <v>1766.5540000000001</v>
      </c>
    </row>
    <row r="3427" spans="1:36" x14ac:dyDescent="0.25">
      <c r="A3427" s="17"/>
      <c r="B3427" s="226" t="s">
        <v>2424</v>
      </c>
      <c r="D3427" s="226">
        <v>1090.501</v>
      </c>
      <c r="E3427" s="226">
        <v>1107.4490000000001</v>
      </c>
      <c r="F3427" s="226">
        <v>1075.086</v>
      </c>
      <c r="G3427" s="226">
        <v>1168.4749999999999</v>
      </c>
      <c r="H3427" s="226">
        <v>1143.5129999999999</v>
      </c>
      <c r="I3427" s="226">
        <v>1147.039</v>
      </c>
      <c r="J3427" s="226">
        <v>1159.9280000000001</v>
      </c>
      <c r="K3427" s="226">
        <v>1172.8219999999999</v>
      </c>
      <c r="L3427" s="226">
        <v>1186.49</v>
      </c>
      <c r="M3427" s="226">
        <v>1201.3989999999999</v>
      </c>
      <c r="N3427" s="226">
        <v>1216.318</v>
      </c>
      <c r="O3427" s="226">
        <v>1234.92</v>
      </c>
      <c r="P3427" s="226">
        <v>1253.607</v>
      </c>
      <c r="Q3427" s="226">
        <v>1270.653</v>
      </c>
      <c r="R3427" s="226">
        <v>1290.17</v>
      </c>
      <c r="S3427" s="226">
        <v>1310.1410000000001</v>
      </c>
      <c r="T3427" s="226">
        <v>1331.078</v>
      </c>
      <c r="U3427" s="226">
        <v>1352.31</v>
      </c>
      <c r="V3427" s="226">
        <v>1373.606</v>
      </c>
      <c r="W3427" s="226">
        <v>1396.4449999999999</v>
      </c>
      <c r="X3427" s="226">
        <v>1420.4749999999999</v>
      </c>
      <c r="Y3427" s="226">
        <v>1445.6679999999999</v>
      </c>
      <c r="Z3427" s="226">
        <v>1471.039</v>
      </c>
      <c r="AA3427" s="226">
        <v>1496.7550000000001</v>
      </c>
      <c r="AB3427" s="226">
        <v>1526.11</v>
      </c>
      <c r="AC3427" s="226">
        <v>1555.73</v>
      </c>
      <c r="AD3427" s="226">
        <v>1586.546</v>
      </c>
      <c r="AE3427" s="226">
        <v>1617.393</v>
      </c>
      <c r="AF3427" s="226">
        <v>1650.1579999999999</v>
      </c>
      <c r="AG3427" s="226">
        <v>1681.9549999999999</v>
      </c>
      <c r="AH3427" s="226">
        <v>1710.2139999999999</v>
      </c>
      <c r="AI3427" s="226">
        <v>1737.5250000000001</v>
      </c>
      <c r="AJ3427" s="226">
        <v>1766.5540000000001</v>
      </c>
    </row>
    <row r="3428" spans="1:36" x14ac:dyDescent="0.25">
      <c r="A3428" s="17"/>
    </row>
    <row r="3429" spans="1:36" x14ac:dyDescent="0.25">
      <c r="A3429" s="17"/>
      <c r="B3429" s="226" t="s">
        <v>2215</v>
      </c>
    </row>
    <row r="3430" spans="1:36" x14ac:dyDescent="0.25">
      <c r="A3430" s="17"/>
      <c r="B3430" s="226" t="s">
        <v>2420</v>
      </c>
    </row>
    <row r="3431" spans="1:36" x14ac:dyDescent="0.25">
      <c r="A3431" s="17"/>
      <c r="B3431" s="226" t="s">
        <v>342</v>
      </c>
      <c r="D3431" s="226">
        <v>50.075000000000003</v>
      </c>
      <c r="E3431" s="226">
        <v>55.01</v>
      </c>
      <c r="F3431" s="226">
        <v>50.37</v>
      </c>
      <c r="G3431" s="226">
        <v>56.066000000000003</v>
      </c>
      <c r="H3431" s="226">
        <v>55.668999999999997</v>
      </c>
      <c r="I3431" s="226">
        <v>55.920999999999999</v>
      </c>
      <c r="J3431" s="226">
        <v>56.61</v>
      </c>
      <c r="K3431" s="226">
        <v>57.262</v>
      </c>
      <c r="L3431" s="226">
        <v>57.941000000000003</v>
      </c>
      <c r="M3431" s="226">
        <v>58.674999999999997</v>
      </c>
      <c r="N3431" s="226">
        <v>59.408999999999999</v>
      </c>
      <c r="O3431" s="226">
        <v>60.314</v>
      </c>
      <c r="P3431" s="226">
        <v>61.213999999999999</v>
      </c>
      <c r="Q3431" s="226">
        <v>62.027999999999999</v>
      </c>
      <c r="R3431" s="226">
        <v>62.933999999999997</v>
      </c>
      <c r="S3431" s="226">
        <v>63.847999999999999</v>
      </c>
      <c r="T3431" s="226">
        <v>64.787000000000006</v>
      </c>
      <c r="U3431" s="226">
        <v>65.727000000000004</v>
      </c>
      <c r="V3431" s="226">
        <v>66.668000000000006</v>
      </c>
      <c r="W3431" s="226">
        <v>67.688000000000002</v>
      </c>
      <c r="X3431" s="226">
        <v>68.751000000000005</v>
      </c>
      <c r="Y3431" s="226">
        <v>69.858999999999995</v>
      </c>
      <c r="Z3431" s="226">
        <v>70.986999999999995</v>
      </c>
      <c r="AA3431" s="226">
        <v>72.126000000000005</v>
      </c>
      <c r="AB3431" s="226">
        <v>73.426000000000002</v>
      </c>
      <c r="AC3431" s="226">
        <v>74.734999999999999</v>
      </c>
      <c r="AD3431" s="226">
        <v>76.090999999999994</v>
      </c>
      <c r="AE3431" s="226">
        <v>77.444999999999993</v>
      </c>
      <c r="AF3431" s="226">
        <v>78.888999999999996</v>
      </c>
      <c r="AG3431" s="226">
        <v>80.28</v>
      </c>
      <c r="AH3431" s="226">
        <v>81.497</v>
      </c>
      <c r="AI3431" s="226">
        <v>82.674000000000007</v>
      </c>
      <c r="AJ3431" s="226">
        <v>83.941999999999993</v>
      </c>
    </row>
    <row r="3432" spans="1:36" x14ac:dyDescent="0.25">
      <c r="A3432" s="17"/>
      <c r="B3432" s="226" t="s">
        <v>2217</v>
      </c>
      <c r="D3432" s="226">
        <v>329.61500000000001</v>
      </c>
      <c r="E3432" s="226">
        <v>330.13400000000001</v>
      </c>
      <c r="F3432" s="226">
        <v>320.54399999999998</v>
      </c>
      <c r="G3432" s="226">
        <v>344.15699999999998</v>
      </c>
      <c r="H3432" s="226">
        <v>340.11099999999999</v>
      </c>
      <c r="I3432" s="226">
        <v>340.74</v>
      </c>
      <c r="J3432" s="226">
        <v>343.93700000000001</v>
      </c>
      <c r="K3432" s="226">
        <v>346.88099999999997</v>
      </c>
      <c r="L3432" s="226">
        <v>350.02199999999999</v>
      </c>
      <c r="M3432" s="226">
        <v>353.52499999999998</v>
      </c>
      <c r="N3432" s="226">
        <v>357.09199999999998</v>
      </c>
      <c r="O3432" s="226">
        <v>361.75400000000002</v>
      </c>
      <c r="P3432" s="226">
        <v>366.44400000000002</v>
      </c>
      <c r="Q3432" s="226">
        <v>370.73500000000001</v>
      </c>
      <c r="R3432" s="226">
        <v>375.66399999999999</v>
      </c>
      <c r="S3432" s="226">
        <v>380.73899999999998</v>
      </c>
      <c r="T3432" s="226">
        <v>386.084</v>
      </c>
      <c r="U3432" s="226">
        <v>391.49299999999999</v>
      </c>
      <c r="V3432" s="226">
        <v>396.90899999999999</v>
      </c>
      <c r="W3432" s="226">
        <v>402.79899999999998</v>
      </c>
      <c r="X3432" s="226">
        <v>408.93200000000002</v>
      </c>
      <c r="Y3432" s="226">
        <v>415.33600000000001</v>
      </c>
      <c r="Z3432" s="226">
        <v>421.88400000000001</v>
      </c>
      <c r="AA3432" s="226">
        <v>428.50200000000001</v>
      </c>
      <c r="AB3432" s="226">
        <v>436.03699999999998</v>
      </c>
      <c r="AC3432" s="226">
        <v>443.62700000000001</v>
      </c>
      <c r="AD3432" s="226">
        <v>451.495</v>
      </c>
      <c r="AE3432" s="226">
        <v>459.34800000000001</v>
      </c>
      <c r="AF3432" s="226">
        <v>467.738</v>
      </c>
      <c r="AG3432" s="226">
        <v>475.815</v>
      </c>
      <c r="AH3432" s="226">
        <v>482.875</v>
      </c>
      <c r="AI3432" s="226">
        <v>489.70100000000002</v>
      </c>
      <c r="AJ3432" s="226">
        <v>497.07299999999998</v>
      </c>
    </row>
    <row r="3433" spans="1:36" x14ac:dyDescent="0.25">
      <c r="A3433" s="17"/>
      <c r="B3433" s="226" t="s">
        <v>22</v>
      </c>
      <c r="D3433" s="226">
        <v>5.5209999999999999</v>
      </c>
      <c r="E3433" s="226">
        <v>7.0679999999999996</v>
      </c>
      <c r="F3433" s="226">
        <v>6.3970000000000002</v>
      </c>
      <c r="G3433" s="226">
        <v>6.92</v>
      </c>
      <c r="H3433" s="226">
        <v>6.8460000000000001</v>
      </c>
      <c r="I3433" s="226">
        <v>6.9139999999999997</v>
      </c>
      <c r="J3433" s="226">
        <v>7.0339999999999998</v>
      </c>
      <c r="K3433" s="226">
        <v>7.1479999999999997</v>
      </c>
      <c r="L3433" s="226">
        <v>7.2629999999999999</v>
      </c>
      <c r="M3433" s="226">
        <v>7.383</v>
      </c>
      <c r="N3433" s="226">
        <v>7.5</v>
      </c>
      <c r="O3433" s="226">
        <v>7.6360000000000001</v>
      </c>
      <c r="P3433" s="226">
        <v>7.7670000000000003</v>
      </c>
      <c r="Q3433" s="226">
        <v>7.8840000000000003</v>
      </c>
      <c r="R3433" s="226">
        <v>8.0079999999999991</v>
      </c>
      <c r="S3433" s="226">
        <v>8.1289999999999996</v>
      </c>
      <c r="T3433" s="226">
        <v>8.2460000000000004</v>
      </c>
      <c r="U3433" s="226">
        <v>8.3610000000000007</v>
      </c>
      <c r="V3433" s="226">
        <v>8.4760000000000009</v>
      </c>
      <c r="W3433" s="226">
        <v>8.6</v>
      </c>
      <c r="X3433" s="226">
        <v>8.7289999999999992</v>
      </c>
      <c r="Y3433" s="226">
        <v>8.8620000000000001</v>
      </c>
      <c r="Z3433" s="226">
        <v>8.9990000000000006</v>
      </c>
      <c r="AA3433" s="226">
        <v>9.1359999999999992</v>
      </c>
      <c r="AB3433" s="226">
        <v>9.2940000000000005</v>
      </c>
      <c r="AC3433" s="226">
        <v>9.4529999999999994</v>
      </c>
      <c r="AD3433" s="226">
        <v>9.6159999999999997</v>
      </c>
      <c r="AE3433" s="226">
        <v>9.7799999999999994</v>
      </c>
      <c r="AF3433" s="226">
        <v>9.9540000000000006</v>
      </c>
      <c r="AG3433" s="226">
        <v>10.122</v>
      </c>
      <c r="AH3433" s="226">
        <v>10.266999999999999</v>
      </c>
      <c r="AI3433" s="226">
        <v>10.407999999999999</v>
      </c>
      <c r="AJ3433" s="226">
        <v>10.561</v>
      </c>
    </row>
    <row r="3434" spans="1:36" x14ac:dyDescent="0.25">
      <c r="A3434" s="17"/>
      <c r="B3434" s="226" t="s">
        <v>2265</v>
      </c>
      <c r="D3434" s="226">
        <v>0.59499999999999997</v>
      </c>
      <c r="E3434" s="226">
        <v>1.7350000000000001</v>
      </c>
      <c r="F3434" s="226">
        <v>1.1160000000000001</v>
      </c>
      <c r="G3434" s="226">
        <v>1.3360000000000001</v>
      </c>
      <c r="H3434" s="226">
        <v>1.23</v>
      </c>
      <c r="I3434" s="226">
        <v>1.276</v>
      </c>
      <c r="J3434" s="226">
        <v>1.3120000000000001</v>
      </c>
      <c r="K3434" s="226">
        <v>1.345</v>
      </c>
      <c r="L3434" s="226">
        <v>1.373</v>
      </c>
      <c r="M3434" s="226">
        <v>1.397</v>
      </c>
      <c r="N3434" s="226">
        <v>1.415</v>
      </c>
      <c r="O3434" s="226">
        <v>1.4279999999999999</v>
      </c>
      <c r="P3434" s="226">
        <v>1.4339999999999999</v>
      </c>
      <c r="Q3434" s="226">
        <v>1.4339999999999999</v>
      </c>
      <c r="R3434" s="226">
        <v>1.4279999999999999</v>
      </c>
      <c r="S3434" s="226">
        <v>1.415</v>
      </c>
      <c r="T3434" s="226">
        <v>1.3959999999999999</v>
      </c>
      <c r="U3434" s="226">
        <v>1.375</v>
      </c>
      <c r="V3434" s="226">
        <v>1.3540000000000001</v>
      </c>
      <c r="W3434" s="226">
        <v>1.333</v>
      </c>
      <c r="X3434" s="226">
        <v>1.3120000000000001</v>
      </c>
      <c r="Y3434" s="226">
        <v>1.292</v>
      </c>
      <c r="Z3434" s="226">
        <v>1.272</v>
      </c>
      <c r="AA3434" s="226">
        <v>1.252</v>
      </c>
      <c r="AB3434" s="226">
        <v>1.2330000000000001</v>
      </c>
      <c r="AC3434" s="226">
        <v>1.2130000000000001</v>
      </c>
      <c r="AD3434" s="226">
        <v>1.194</v>
      </c>
      <c r="AE3434" s="226">
        <v>1.175</v>
      </c>
      <c r="AF3434" s="226">
        <v>1.157</v>
      </c>
      <c r="AG3434" s="226">
        <v>1.139</v>
      </c>
      <c r="AH3434" s="226">
        <v>1.121</v>
      </c>
      <c r="AI3434" s="226">
        <v>1.103</v>
      </c>
      <c r="AJ3434" s="226">
        <v>1.0860000000000001</v>
      </c>
    </row>
    <row r="3435" spans="1:36" x14ac:dyDescent="0.25">
      <c r="A3435" s="17"/>
      <c r="B3435" s="226" t="s">
        <v>2218</v>
      </c>
      <c r="D3435" s="226">
        <v>11.356</v>
      </c>
      <c r="E3435" s="226">
        <v>11.936</v>
      </c>
      <c r="F3435" s="226">
        <v>10.813000000000001</v>
      </c>
      <c r="G3435" s="226">
        <v>11.394</v>
      </c>
      <c r="H3435" s="226">
        <v>11.491</v>
      </c>
      <c r="I3435" s="226">
        <v>11.443</v>
      </c>
      <c r="J3435" s="226">
        <v>11.363</v>
      </c>
      <c r="K3435" s="226">
        <v>11.28</v>
      </c>
      <c r="L3435" s="226">
        <v>11.2</v>
      </c>
      <c r="M3435" s="226">
        <v>11.121</v>
      </c>
      <c r="N3435" s="226">
        <v>11.041</v>
      </c>
      <c r="O3435" s="226">
        <v>10.97</v>
      </c>
      <c r="P3435" s="226">
        <v>10.897</v>
      </c>
      <c r="Q3435" s="226">
        <v>10.82</v>
      </c>
      <c r="R3435" s="226">
        <v>10.747</v>
      </c>
      <c r="S3435" s="226">
        <v>10.673</v>
      </c>
      <c r="T3435" s="226">
        <v>10.601000000000001</v>
      </c>
      <c r="U3435" s="226">
        <v>10.531000000000001</v>
      </c>
      <c r="V3435" s="226">
        <v>10.462999999999999</v>
      </c>
      <c r="W3435" s="226">
        <v>10.4</v>
      </c>
      <c r="X3435" s="226">
        <v>10.339</v>
      </c>
      <c r="Y3435" s="226">
        <v>10.282</v>
      </c>
      <c r="Z3435" s="226">
        <v>10.228</v>
      </c>
      <c r="AA3435" s="226">
        <v>10.175000000000001</v>
      </c>
      <c r="AB3435" s="226">
        <v>10.129</v>
      </c>
      <c r="AC3435" s="226">
        <v>10.084</v>
      </c>
      <c r="AD3435" s="226">
        <v>10.042</v>
      </c>
      <c r="AE3435" s="226">
        <v>10.000999999999999</v>
      </c>
      <c r="AF3435" s="226">
        <v>9.9649999999999999</v>
      </c>
      <c r="AG3435" s="226">
        <v>9.9280000000000008</v>
      </c>
      <c r="AH3435" s="226">
        <v>9.8840000000000003</v>
      </c>
      <c r="AI3435" s="226">
        <v>9.84</v>
      </c>
      <c r="AJ3435" s="226">
        <v>9.8030000000000008</v>
      </c>
    </row>
    <row r="3436" spans="1:36" x14ac:dyDescent="0.25">
      <c r="A3436" s="17"/>
      <c r="B3436" s="226" t="s">
        <v>2219</v>
      </c>
      <c r="D3436" s="226">
        <v>3.4140000000000001</v>
      </c>
      <c r="E3436" s="226">
        <v>3.7490000000000001</v>
      </c>
      <c r="F3436" s="226">
        <v>3.2869999999999999</v>
      </c>
      <c r="G3436" s="226">
        <v>3.98</v>
      </c>
      <c r="H3436" s="226">
        <v>2.2599999999999998</v>
      </c>
      <c r="I3436" s="226">
        <v>8.673</v>
      </c>
      <c r="J3436" s="226">
        <v>8.7200000000000006</v>
      </c>
      <c r="K3436" s="226">
        <v>8.7530000000000001</v>
      </c>
      <c r="L3436" s="226">
        <v>8.7929999999999993</v>
      </c>
      <c r="M3436" s="226">
        <v>8.84</v>
      </c>
      <c r="N3436" s="226">
        <v>8.89</v>
      </c>
      <c r="O3436" s="226">
        <v>8.9649999999999999</v>
      </c>
      <c r="P3436" s="226">
        <v>9.0389999999999997</v>
      </c>
      <c r="Q3436" s="226">
        <v>9.1059999999999999</v>
      </c>
      <c r="R3436" s="226">
        <v>9.1829999999999998</v>
      </c>
      <c r="S3436" s="226">
        <v>9.2620000000000005</v>
      </c>
      <c r="T3436" s="226">
        <v>9.3469999999999995</v>
      </c>
      <c r="U3436" s="226">
        <v>9.4329999999999998</v>
      </c>
      <c r="V3436" s="226">
        <v>9.5180000000000007</v>
      </c>
      <c r="W3436" s="226">
        <v>9.6170000000000009</v>
      </c>
      <c r="X3436" s="226">
        <v>9.7170000000000005</v>
      </c>
      <c r="Y3436" s="226">
        <v>9.8230000000000004</v>
      </c>
      <c r="Z3436" s="226">
        <v>9.9350000000000005</v>
      </c>
      <c r="AA3436" s="226">
        <v>10.048</v>
      </c>
      <c r="AB3436" s="226">
        <v>10.177</v>
      </c>
      <c r="AC3436" s="226">
        <v>10.305999999999999</v>
      </c>
      <c r="AD3436" s="226">
        <v>10.441000000000001</v>
      </c>
      <c r="AE3436" s="226">
        <v>10.574</v>
      </c>
      <c r="AF3436" s="226">
        <v>10.718999999999999</v>
      </c>
      <c r="AG3436" s="226">
        <v>10.856999999999999</v>
      </c>
      <c r="AH3436" s="226">
        <v>10.973000000000001</v>
      </c>
      <c r="AI3436" s="226">
        <v>11.084</v>
      </c>
      <c r="AJ3436" s="226">
        <v>11.21</v>
      </c>
    </row>
    <row r="3437" spans="1:36" x14ac:dyDescent="0.25">
      <c r="A3437" s="17"/>
      <c r="B3437" s="226" t="s">
        <v>2221</v>
      </c>
      <c r="D3437" s="226">
        <v>243.89400000000001</v>
      </c>
      <c r="E3437" s="226">
        <v>247.14599999999999</v>
      </c>
      <c r="F3437" s="226">
        <v>239.42400000000001</v>
      </c>
      <c r="G3437" s="226">
        <v>258.51299999999998</v>
      </c>
      <c r="H3437" s="226">
        <v>253.42699999999999</v>
      </c>
      <c r="I3437" s="226">
        <v>254.03800000000001</v>
      </c>
      <c r="J3437" s="226">
        <v>256.565</v>
      </c>
      <c r="K3437" s="226">
        <v>258.88499999999999</v>
      </c>
      <c r="L3437" s="226">
        <v>261.34199999999998</v>
      </c>
      <c r="M3437" s="226">
        <v>264.06299999999999</v>
      </c>
      <c r="N3437" s="226">
        <v>266.82400000000001</v>
      </c>
      <c r="O3437" s="226">
        <v>270.39299999999997</v>
      </c>
      <c r="P3437" s="226">
        <v>273.96899999999999</v>
      </c>
      <c r="Q3437" s="226">
        <v>277.23399999999998</v>
      </c>
      <c r="R3437" s="226">
        <v>280.95499999999998</v>
      </c>
      <c r="S3437" s="226">
        <v>284.76600000000002</v>
      </c>
      <c r="T3437" s="226">
        <v>288.755</v>
      </c>
      <c r="U3437" s="226">
        <v>292.77999999999997</v>
      </c>
      <c r="V3437" s="226">
        <v>296.80799999999999</v>
      </c>
      <c r="W3437" s="226">
        <v>301.19200000000001</v>
      </c>
      <c r="X3437" s="226">
        <v>305.75299999999999</v>
      </c>
      <c r="Y3437" s="226">
        <v>310.512</v>
      </c>
      <c r="Z3437" s="226">
        <v>315.38400000000001</v>
      </c>
      <c r="AA3437" s="226">
        <v>320.30700000000002</v>
      </c>
      <c r="AB3437" s="226">
        <v>325.91199999999998</v>
      </c>
      <c r="AC3437" s="226">
        <v>331.55500000000001</v>
      </c>
      <c r="AD3437" s="226">
        <v>337.40300000000002</v>
      </c>
      <c r="AE3437" s="226">
        <v>343.23700000000002</v>
      </c>
      <c r="AF3437" s="226">
        <v>349.47399999999999</v>
      </c>
      <c r="AG3437" s="226">
        <v>355.47500000000002</v>
      </c>
      <c r="AH3437" s="226">
        <v>360.714</v>
      </c>
      <c r="AI3437" s="226">
        <v>365.78</v>
      </c>
      <c r="AJ3437" s="226">
        <v>371.25900000000001</v>
      </c>
    </row>
    <row r="3438" spans="1:36" x14ac:dyDescent="0.25">
      <c r="A3438" s="17"/>
      <c r="B3438" s="226" t="s">
        <v>2421</v>
      </c>
    </row>
    <row r="3439" spans="1:36" x14ac:dyDescent="0.25">
      <c r="A3439" s="17"/>
      <c r="B3439" s="226" t="s">
        <v>342</v>
      </c>
      <c r="D3439" s="226">
        <v>34.372</v>
      </c>
      <c r="E3439" s="226">
        <v>37.668999999999997</v>
      </c>
      <c r="F3439" s="226">
        <v>34.487000000000002</v>
      </c>
      <c r="G3439" s="226">
        <v>38.154000000000003</v>
      </c>
      <c r="H3439" s="226">
        <v>37.875</v>
      </c>
      <c r="I3439" s="226">
        <v>38.030999999999999</v>
      </c>
      <c r="J3439" s="226">
        <v>38.43</v>
      </c>
      <c r="K3439" s="226">
        <v>38.805999999999997</v>
      </c>
      <c r="L3439" s="226">
        <v>39.200000000000003</v>
      </c>
      <c r="M3439" s="226">
        <v>39.627000000000002</v>
      </c>
      <c r="N3439" s="226">
        <v>40.054000000000002</v>
      </c>
      <c r="O3439" s="226">
        <v>40.588000000000001</v>
      </c>
      <c r="P3439" s="226">
        <v>41.118000000000002</v>
      </c>
      <c r="Q3439" s="226">
        <v>41.594000000000001</v>
      </c>
      <c r="R3439" s="226">
        <v>42.128</v>
      </c>
      <c r="S3439" s="226">
        <v>42.665999999999997</v>
      </c>
      <c r="T3439" s="226">
        <v>43.22</v>
      </c>
      <c r="U3439" s="226">
        <v>43.774000000000001</v>
      </c>
      <c r="V3439" s="226">
        <v>44.329000000000001</v>
      </c>
      <c r="W3439" s="226">
        <v>44.933999999999997</v>
      </c>
      <c r="X3439" s="226">
        <v>45.566000000000003</v>
      </c>
      <c r="Y3439" s="226">
        <v>46.226999999999997</v>
      </c>
      <c r="Z3439" s="226">
        <v>46.901000000000003</v>
      </c>
      <c r="AA3439" s="226">
        <v>47.582000000000001</v>
      </c>
      <c r="AB3439" s="226">
        <v>48.363999999999997</v>
      </c>
      <c r="AC3439" s="226">
        <v>49.152999999999999</v>
      </c>
      <c r="AD3439" s="226">
        <v>49.970999999999997</v>
      </c>
      <c r="AE3439" s="226">
        <v>50.787999999999997</v>
      </c>
      <c r="AF3439" s="226">
        <v>51.661000000000001</v>
      </c>
      <c r="AG3439" s="226">
        <v>52.502000000000002</v>
      </c>
      <c r="AH3439" s="226">
        <v>53.234999999999999</v>
      </c>
      <c r="AI3439" s="226">
        <v>53.944000000000003</v>
      </c>
      <c r="AJ3439" s="226">
        <v>54.709000000000003</v>
      </c>
    </row>
    <row r="3440" spans="1:36" x14ac:dyDescent="0.25">
      <c r="A3440" s="17"/>
      <c r="B3440" s="226" t="s">
        <v>2217</v>
      </c>
      <c r="D3440" s="226">
        <v>3.669</v>
      </c>
      <c r="E3440" s="226">
        <v>3.581</v>
      </c>
      <c r="F3440" s="226">
        <v>3.4710000000000001</v>
      </c>
      <c r="G3440" s="226">
        <v>3.48</v>
      </c>
      <c r="H3440" s="226">
        <v>3.43</v>
      </c>
      <c r="I3440" s="226">
        <v>3.4180000000000001</v>
      </c>
      <c r="J3440" s="226">
        <v>3.3769999999999998</v>
      </c>
      <c r="K3440" s="226">
        <v>3.335</v>
      </c>
      <c r="L3440" s="226">
        <v>3.2949999999999999</v>
      </c>
      <c r="M3440" s="226">
        <v>3.2559999999999998</v>
      </c>
      <c r="N3440" s="226">
        <v>3.2170000000000001</v>
      </c>
      <c r="O3440" s="226">
        <v>3.1779999999999999</v>
      </c>
      <c r="P3440" s="226">
        <v>3.14</v>
      </c>
      <c r="Q3440" s="226">
        <v>3.1019999999999999</v>
      </c>
      <c r="R3440" s="226">
        <v>3.0659999999999998</v>
      </c>
      <c r="S3440" s="226">
        <v>3.0289999999999999</v>
      </c>
      <c r="T3440" s="226">
        <v>2.9940000000000002</v>
      </c>
      <c r="U3440" s="226">
        <v>2.9590000000000001</v>
      </c>
      <c r="V3440" s="226">
        <v>2.9239999999999999</v>
      </c>
      <c r="W3440" s="226">
        <v>2.891</v>
      </c>
      <c r="X3440" s="226">
        <v>2.8580000000000001</v>
      </c>
      <c r="Y3440" s="226">
        <v>2.8250000000000002</v>
      </c>
      <c r="Z3440" s="226">
        <v>2.7930000000000001</v>
      </c>
      <c r="AA3440" s="226">
        <v>2.762</v>
      </c>
      <c r="AB3440" s="226">
        <v>2.7309999999999999</v>
      </c>
      <c r="AC3440" s="226">
        <v>2.7</v>
      </c>
      <c r="AD3440" s="226">
        <v>2.67</v>
      </c>
      <c r="AE3440" s="226">
        <v>2.641</v>
      </c>
      <c r="AF3440" s="226">
        <v>2.6120000000000001</v>
      </c>
      <c r="AG3440" s="226">
        <v>2.5840000000000001</v>
      </c>
      <c r="AH3440" s="226">
        <v>2.5550000000000002</v>
      </c>
      <c r="AI3440" s="226">
        <v>2.528</v>
      </c>
      <c r="AJ3440" s="226">
        <v>2.5009999999999999</v>
      </c>
    </row>
    <row r="3441" spans="1:36" x14ac:dyDescent="0.25">
      <c r="A3441" s="17"/>
      <c r="B3441" s="226" t="s">
        <v>2422</v>
      </c>
    </row>
    <row r="3442" spans="1:36" x14ac:dyDescent="0.25">
      <c r="A3442" s="17"/>
      <c r="B3442" s="226" t="s">
        <v>342</v>
      </c>
      <c r="D3442" s="226">
        <v>213.96199999999999</v>
      </c>
      <c r="E3442" s="226">
        <v>235.64500000000001</v>
      </c>
      <c r="F3442" s="226">
        <v>220.96</v>
      </c>
      <c r="G3442" s="226">
        <v>243.886</v>
      </c>
      <c r="H3442" s="226">
        <v>245.26300000000001</v>
      </c>
      <c r="I3442" s="226">
        <v>245.00700000000001</v>
      </c>
      <c r="J3442" s="226">
        <v>246.54599999999999</v>
      </c>
      <c r="K3442" s="226">
        <v>247.917</v>
      </c>
      <c r="L3442" s="226">
        <v>249.38900000000001</v>
      </c>
      <c r="M3442" s="226">
        <v>251.048</v>
      </c>
      <c r="N3442" s="226">
        <v>252.66900000000001</v>
      </c>
      <c r="O3442" s="226">
        <v>254.94800000000001</v>
      </c>
      <c r="P3442" s="226">
        <v>257.149</v>
      </c>
      <c r="Q3442" s="226">
        <v>258.97199999999998</v>
      </c>
      <c r="R3442" s="226">
        <v>261.09500000000003</v>
      </c>
      <c r="S3442" s="226">
        <v>263.209</v>
      </c>
      <c r="T3442" s="226">
        <v>265.38299999999998</v>
      </c>
      <c r="U3442" s="226">
        <v>267.51799999999997</v>
      </c>
      <c r="V3442" s="226">
        <v>269.61399999999998</v>
      </c>
      <c r="W3442" s="226">
        <v>271.98200000000003</v>
      </c>
      <c r="X3442" s="226">
        <v>274.447</v>
      </c>
      <c r="Y3442" s="226">
        <v>277.05700000000002</v>
      </c>
      <c r="Z3442" s="226">
        <v>279.68</v>
      </c>
      <c r="AA3442" s="226">
        <v>282.29899999999998</v>
      </c>
      <c r="AB3442" s="226">
        <v>285.46499999999997</v>
      </c>
      <c r="AC3442" s="226">
        <v>288.61</v>
      </c>
      <c r="AD3442" s="226">
        <v>291.87299999999999</v>
      </c>
      <c r="AE3442" s="226">
        <v>295.072</v>
      </c>
      <c r="AF3442" s="226">
        <v>298.53399999999999</v>
      </c>
      <c r="AG3442" s="226">
        <v>301.74599999999998</v>
      </c>
      <c r="AH3442" s="226">
        <v>304.29199999999997</v>
      </c>
      <c r="AI3442" s="226">
        <v>306.63499999999999</v>
      </c>
      <c r="AJ3442" s="226">
        <v>309.226</v>
      </c>
    </row>
    <row r="3443" spans="1:36" x14ac:dyDescent="0.25">
      <c r="A3443" s="17"/>
      <c r="B3443" s="226" t="s">
        <v>2217</v>
      </c>
      <c r="D3443" s="226">
        <v>34.814</v>
      </c>
      <c r="E3443" s="226">
        <v>33.976999999999997</v>
      </c>
      <c r="F3443" s="226">
        <v>32.935000000000002</v>
      </c>
      <c r="G3443" s="226">
        <v>33.017000000000003</v>
      </c>
      <c r="H3443" s="226">
        <v>32.543999999999997</v>
      </c>
      <c r="I3443" s="226">
        <v>32.427999999999997</v>
      </c>
      <c r="J3443" s="226">
        <v>32.027999999999999</v>
      </c>
      <c r="K3443" s="226">
        <v>31.635999999999999</v>
      </c>
      <c r="L3443" s="226">
        <v>31.254999999999999</v>
      </c>
      <c r="M3443" s="226">
        <v>30.879000000000001</v>
      </c>
      <c r="N3443" s="226">
        <v>30.506</v>
      </c>
      <c r="O3443" s="226">
        <v>30.137</v>
      </c>
      <c r="P3443" s="226">
        <v>29.774000000000001</v>
      </c>
      <c r="Q3443" s="226">
        <v>29.416</v>
      </c>
      <c r="R3443" s="226">
        <v>29.064</v>
      </c>
      <c r="S3443" s="226">
        <v>28.716999999999999</v>
      </c>
      <c r="T3443" s="226">
        <v>28.376000000000001</v>
      </c>
      <c r="U3443" s="226">
        <v>28.044</v>
      </c>
      <c r="V3443" s="226">
        <v>27.716000000000001</v>
      </c>
      <c r="W3443" s="226">
        <v>27.393999999999998</v>
      </c>
      <c r="X3443" s="226">
        <v>27.077999999999999</v>
      </c>
      <c r="Y3443" s="226">
        <v>26.766999999999999</v>
      </c>
      <c r="Z3443" s="226">
        <v>26.46</v>
      </c>
      <c r="AA3443" s="226">
        <v>26.157</v>
      </c>
      <c r="AB3443" s="226">
        <v>25.86</v>
      </c>
      <c r="AC3443" s="226">
        <v>25.568000000000001</v>
      </c>
      <c r="AD3443" s="226">
        <v>25.282</v>
      </c>
      <c r="AE3443" s="226">
        <v>25</v>
      </c>
      <c r="AF3443" s="226">
        <v>24.722000000000001</v>
      </c>
      <c r="AG3443" s="226">
        <v>24.449000000000002</v>
      </c>
      <c r="AH3443" s="226">
        <v>24.178999999999998</v>
      </c>
      <c r="AI3443" s="226">
        <v>23.913</v>
      </c>
      <c r="AJ3443" s="226">
        <v>23.651</v>
      </c>
    </row>
    <row r="3444" spans="1:36" x14ac:dyDescent="0.25">
      <c r="A3444" s="17"/>
      <c r="B3444" s="226" t="s">
        <v>2265</v>
      </c>
      <c r="D3444" s="226">
        <v>0</v>
      </c>
      <c r="E3444" s="226">
        <v>0</v>
      </c>
      <c r="F3444" s="226">
        <v>0</v>
      </c>
      <c r="G3444" s="226">
        <v>0</v>
      </c>
      <c r="H3444" s="226">
        <v>0</v>
      </c>
      <c r="I3444" s="226">
        <v>0</v>
      </c>
      <c r="J3444" s="226">
        <v>0</v>
      </c>
      <c r="K3444" s="226">
        <v>0</v>
      </c>
      <c r="L3444" s="226">
        <v>0</v>
      </c>
      <c r="M3444" s="226">
        <v>0</v>
      </c>
      <c r="N3444" s="226">
        <v>0</v>
      </c>
      <c r="O3444" s="226">
        <v>0</v>
      </c>
      <c r="P3444" s="226">
        <v>0</v>
      </c>
      <c r="Q3444" s="226">
        <v>0</v>
      </c>
      <c r="R3444" s="226">
        <v>0</v>
      </c>
      <c r="S3444" s="226">
        <v>0</v>
      </c>
      <c r="T3444" s="226">
        <v>0</v>
      </c>
      <c r="U3444" s="226">
        <v>0</v>
      </c>
      <c r="V3444" s="226">
        <v>0</v>
      </c>
      <c r="W3444" s="226">
        <v>0</v>
      </c>
      <c r="X3444" s="226">
        <v>0</v>
      </c>
      <c r="Y3444" s="226">
        <v>0</v>
      </c>
      <c r="Z3444" s="226">
        <v>0</v>
      </c>
      <c r="AA3444" s="226">
        <v>0</v>
      </c>
      <c r="AB3444" s="226">
        <v>0</v>
      </c>
      <c r="AC3444" s="226">
        <v>0</v>
      </c>
      <c r="AD3444" s="226">
        <v>0</v>
      </c>
      <c r="AE3444" s="226">
        <v>0</v>
      </c>
      <c r="AF3444" s="226">
        <v>0</v>
      </c>
      <c r="AG3444" s="226">
        <v>0</v>
      </c>
      <c r="AH3444" s="226">
        <v>0</v>
      </c>
      <c r="AI3444" s="226">
        <v>0</v>
      </c>
      <c r="AJ3444" s="226">
        <v>0</v>
      </c>
    </row>
    <row r="3445" spans="1:36" x14ac:dyDescent="0.25">
      <c r="A3445" s="17"/>
      <c r="B3445" s="226" t="s">
        <v>2218</v>
      </c>
      <c r="D3445" s="226">
        <v>10.331</v>
      </c>
      <c r="E3445" s="226">
        <v>10.856</v>
      </c>
      <c r="F3445" s="226">
        <v>9.8339999999999996</v>
      </c>
      <c r="G3445" s="226">
        <v>10.364000000000001</v>
      </c>
      <c r="H3445" s="226">
        <v>10.452</v>
      </c>
      <c r="I3445" s="226">
        <v>10.433</v>
      </c>
      <c r="J3445" s="226">
        <v>10.374000000000001</v>
      </c>
      <c r="K3445" s="226">
        <v>10.311999999999999</v>
      </c>
      <c r="L3445" s="226">
        <v>10.254</v>
      </c>
      <c r="M3445" s="226">
        <v>10.201000000000001</v>
      </c>
      <c r="N3445" s="226">
        <v>10.147</v>
      </c>
      <c r="O3445" s="226">
        <v>10.102</v>
      </c>
      <c r="P3445" s="226">
        <v>10.055999999999999</v>
      </c>
      <c r="Q3445" s="226">
        <v>10.006</v>
      </c>
      <c r="R3445" s="226">
        <v>9.9600000000000009</v>
      </c>
      <c r="S3445" s="226">
        <v>9.9130000000000003</v>
      </c>
      <c r="T3445" s="226">
        <v>9.8689999999999998</v>
      </c>
      <c r="U3445" s="226">
        <v>9.8249999999999993</v>
      </c>
      <c r="V3445" s="226">
        <v>9.782</v>
      </c>
      <c r="W3445" s="226">
        <v>9.7449999999999992</v>
      </c>
      <c r="X3445" s="226">
        <v>9.7089999999999996</v>
      </c>
      <c r="Y3445" s="226">
        <v>9.6769999999999996</v>
      </c>
      <c r="Z3445" s="226">
        <v>9.6470000000000002</v>
      </c>
      <c r="AA3445" s="226">
        <v>9.6189999999999998</v>
      </c>
      <c r="AB3445" s="226">
        <v>9.5960000000000001</v>
      </c>
      <c r="AC3445" s="226">
        <v>9.5749999999999993</v>
      </c>
      <c r="AD3445" s="226">
        <v>9.5570000000000004</v>
      </c>
      <c r="AE3445" s="226">
        <v>9.5399999999999991</v>
      </c>
      <c r="AF3445" s="226">
        <v>9.5269999999999992</v>
      </c>
      <c r="AG3445" s="226">
        <v>9.5129999999999999</v>
      </c>
      <c r="AH3445" s="226">
        <v>9.4920000000000009</v>
      </c>
      <c r="AI3445" s="226">
        <v>9.4710000000000001</v>
      </c>
      <c r="AJ3445" s="226">
        <v>9.4559999999999995</v>
      </c>
    </row>
    <row r="3446" spans="1:36" x14ac:dyDescent="0.25">
      <c r="A3446" s="17"/>
      <c r="B3446" s="226" t="s">
        <v>2219</v>
      </c>
      <c r="D3446" s="226">
        <v>0.76100000000000001</v>
      </c>
      <c r="E3446" s="226">
        <v>0.83499999999999996</v>
      </c>
      <c r="F3446" s="226">
        <v>0.73199999999999998</v>
      </c>
      <c r="G3446" s="226">
        <v>0.88600000000000001</v>
      </c>
      <c r="H3446" s="226">
        <v>0.503</v>
      </c>
      <c r="I3446" s="226">
        <v>1.744</v>
      </c>
      <c r="J3446" s="226">
        <v>1.7230000000000001</v>
      </c>
      <c r="K3446" s="226">
        <v>1.7030000000000001</v>
      </c>
      <c r="L3446" s="226">
        <v>1.6830000000000001</v>
      </c>
      <c r="M3446" s="226">
        <v>1.6639999999999999</v>
      </c>
      <c r="N3446" s="226">
        <v>1.6439999999999999</v>
      </c>
      <c r="O3446" s="226">
        <v>1.625</v>
      </c>
      <c r="P3446" s="226">
        <v>1.605</v>
      </c>
      <c r="Q3446" s="226">
        <v>1.5860000000000001</v>
      </c>
      <c r="R3446" s="226">
        <v>1.5669999999999999</v>
      </c>
      <c r="S3446" s="226">
        <v>1.548</v>
      </c>
      <c r="T3446" s="226">
        <v>1.53</v>
      </c>
      <c r="U3446" s="226">
        <v>1.512</v>
      </c>
      <c r="V3446" s="226">
        <v>1.494</v>
      </c>
      <c r="W3446" s="226">
        <v>1.476</v>
      </c>
      <c r="X3446" s="226">
        <v>1.4590000000000001</v>
      </c>
      <c r="Y3446" s="226">
        <v>1.4419999999999999</v>
      </c>
      <c r="Z3446" s="226">
        <v>1.425</v>
      </c>
      <c r="AA3446" s="226">
        <v>1.409</v>
      </c>
      <c r="AB3446" s="226">
        <v>1.393</v>
      </c>
      <c r="AC3446" s="226">
        <v>1.377</v>
      </c>
      <c r="AD3446" s="226">
        <v>1.361</v>
      </c>
      <c r="AE3446" s="226">
        <v>1.3460000000000001</v>
      </c>
      <c r="AF3446" s="226">
        <v>1.331</v>
      </c>
      <c r="AG3446" s="226">
        <v>1.3160000000000001</v>
      </c>
      <c r="AH3446" s="226">
        <v>1.3009999999999999</v>
      </c>
      <c r="AI3446" s="226">
        <v>1.2869999999999999</v>
      </c>
      <c r="AJ3446" s="226">
        <v>1.2729999999999999</v>
      </c>
    </row>
    <row r="3447" spans="1:36" x14ac:dyDescent="0.25">
      <c r="A3447" s="17"/>
      <c r="B3447" s="226" t="s">
        <v>2423</v>
      </c>
    </row>
    <row r="3448" spans="1:36" x14ac:dyDescent="0.25">
      <c r="A3448" s="17"/>
      <c r="B3448" s="226" t="s">
        <v>342</v>
      </c>
      <c r="D3448" s="226">
        <v>0</v>
      </c>
      <c r="E3448" s="226">
        <v>0</v>
      </c>
      <c r="F3448" s="226">
        <v>0</v>
      </c>
      <c r="G3448" s="226">
        <v>0</v>
      </c>
      <c r="H3448" s="226">
        <v>0</v>
      </c>
      <c r="I3448" s="226">
        <v>0</v>
      </c>
      <c r="J3448" s="226">
        <v>0</v>
      </c>
      <c r="K3448" s="226">
        <v>0</v>
      </c>
      <c r="L3448" s="226">
        <v>0</v>
      </c>
      <c r="M3448" s="226">
        <v>0</v>
      </c>
      <c r="N3448" s="226">
        <v>0</v>
      </c>
      <c r="O3448" s="226">
        <v>0</v>
      </c>
      <c r="P3448" s="226">
        <v>0</v>
      </c>
      <c r="Q3448" s="226">
        <v>0</v>
      </c>
      <c r="R3448" s="226">
        <v>0</v>
      </c>
      <c r="S3448" s="226">
        <v>0</v>
      </c>
      <c r="T3448" s="226">
        <v>0</v>
      </c>
      <c r="U3448" s="226">
        <v>0</v>
      </c>
      <c r="V3448" s="226">
        <v>0</v>
      </c>
      <c r="W3448" s="226">
        <v>0</v>
      </c>
      <c r="X3448" s="226">
        <v>0</v>
      </c>
      <c r="Y3448" s="226">
        <v>0</v>
      </c>
      <c r="Z3448" s="226">
        <v>0</v>
      </c>
      <c r="AA3448" s="226">
        <v>0</v>
      </c>
      <c r="AB3448" s="226">
        <v>0</v>
      </c>
      <c r="AC3448" s="226">
        <v>0</v>
      </c>
      <c r="AD3448" s="226">
        <v>0</v>
      </c>
      <c r="AE3448" s="226">
        <v>0</v>
      </c>
      <c r="AF3448" s="226">
        <v>0</v>
      </c>
      <c r="AG3448" s="226">
        <v>0</v>
      </c>
      <c r="AH3448" s="226">
        <v>0</v>
      </c>
      <c r="AI3448" s="226">
        <v>0</v>
      </c>
      <c r="AJ3448" s="226">
        <v>0</v>
      </c>
    </row>
    <row r="3449" spans="1:36" x14ac:dyDescent="0.25">
      <c r="A3449" s="17"/>
      <c r="B3449" s="226" t="s">
        <v>2424</v>
      </c>
    </row>
    <row r="3450" spans="1:36" x14ac:dyDescent="0.25">
      <c r="A3450" s="17"/>
      <c r="B3450" s="226" t="s">
        <v>342</v>
      </c>
      <c r="D3450" s="226">
        <v>20.826000000000001</v>
      </c>
      <c r="E3450" s="226">
        <v>22.82</v>
      </c>
      <c r="F3450" s="226">
        <v>20.891999999999999</v>
      </c>
      <c r="G3450" s="226">
        <v>23.105</v>
      </c>
      <c r="H3450" s="226">
        <v>22.936</v>
      </c>
      <c r="I3450" s="226">
        <v>23.027000000000001</v>
      </c>
      <c r="J3450" s="226">
        <v>23.265000000000001</v>
      </c>
      <c r="K3450" s="226">
        <v>23.489000000000001</v>
      </c>
      <c r="L3450" s="226">
        <v>23.725000000000001</v>
      </c>
      <c r="M3450" s="226">
        <v>23.98</v>
      </c>
      <c r="N3450" s="226">
        <v>24.236000000000001</v>
      </c>
      <c r="O3450" s="226">
        <v>24.555</v>
      </c>
      <c r="P3450" s="226">
        <v>24.872</v>
      </c>
      <c r="Q3450" s="226">
        <v>25.157</v>
      </c>
      <c r="R3450" s="226">
        <v>25.475999999999999</v>
      </c>
      <c r="S3450" s="226">
        <v>25.797999999999998</v>
      </c>
      <c r="T3450" s="226">
        <v>26.129000000000001</v>
      </c>
      <c r="U3450" s="226">
        <v>26.46</v>
      </c>
      <c r="V3450" s="226">
        <v>26.792000000000002</v>
      </c>
      <c r="W3450" s="226">
        <v>27.154</v>
      </c>
      <c r="X3450" s="226">
        <v>27.532</v>
      </c>
      <c r="Y3450" s="226">
        <v>27.928000000000001</v>
      </c>
      <c r="Z3450" s="226">
        <v>28.332000000000001</v>
      </c>
      <c r="AA3450" s="226">
        <v>28.74</v>
      </c>
      <c r="AB3450" s="226">
        <v>29.207999999999998</v>
      </c>
      <c r="AC3450" s="226">
        <v>29.681000000000001</v>
      </c>
      <c r="AD3450" s="226">
        <v>30.170999999999999</v>
      </c>
      <c r="AE3450" s="226">
        <v>30.661000000000001</v>
      </c>
      <c r="AF3450" s="226">
        <v>31.184999999999999</v>
      </c>
      <c r="AG3450" s="226">
        <v>31.69</v>
      </c>
      <c r="AH3450" s="226">
        <v>32.128999999999998</v>
      </c>
      <c r="AI3450" s="226">
        <v>32.554000000000002</v>
      </c>
      <c r="AJ3450" s="226">
        <v>33.012999999999998</v>
      </c>
    </row>
    <row r="3451" spans="1:36" x14ac:dyDescent="0.25">
      <c r="A3451" s="17"/>
      <c r="B3451" s="226" t="s">
        <v>2217</v>
      </c>
      <c r="D3451" s="226">
        <v>31.135000000000002</v>
      </c>
      <c r="E3451" s="226">
        <v>30.384</v>
      </c>
      <c r="F3451" s="226">
        <v>29.452000000000002</v>
      </c>
      <c r="G3451" s="226">
        <v>29.509</v>
      </c>
      <c r="H3451" s="226">
        <v>29.085999999999999</v>
      </c>
      <c r="I3451" s="226">
        <v>28.949000000000002</v>
      </c>
      <c r="J3451" s="226">
        <v>28.577999999999999</v>
      </c>
      <c r="K3451" s="226">
        <v>28.216999999999999</v>
      </c>
      <c r="L3451" s="226">
        <v>27.866</v>
      </c>
      <c r="M3451" s="226">
        <v>27.521000000000001</v>
      </c>
      <c r="N3451" s="226">
        <v>27.177</v>
      </c>
      <c r="O3451" s="226">
        <v>26.835999999999999</v>
      </c>
      <c r="P3451" s="226">
        <v>26.498999999999999</v>
      </c>
      <c r="Q3451" s="226">
        <v>26.164000000000001</v>
      </c>
      <c r="R3451" s="226">
        <v>25.834</v>
      </c>
      <c r="S3451" s="226">
        <v>25.507999999999999</v>
      </c>
      <c r="T3451" s="226">
        <v>25.187000000000001</v>
      </c>
      <c r="U3451" s="226">
        <v>24.873999999999999</v>
      </c>
      <c r="V3451" s="226">
        <v>24.565999999999999</v>
      </c>
      <c r="W3451" s="226">
        <v>24.263000000000002</v>
      </c>
      <c r="X3451" s="226">
        <v>23.963999999999999</v>
      </c>
      <c r="Y3451" s="226">
        <v>23.67</v>
      </c>
      <c r="Z3451" s="226">
        <v>23.38</v>
      </c>
      <c r="AA3451" s="226">
        <v>23.094000000000001</v>
      </c>
      <c r="AB3451" s="226">
        <v>22.812999999999999</v>
      </c>
      <c r="AC3451" s="226">
        <v>22.536999999999999</v>
      </c>
      <c r="AD3451" s="226">
        <v>22.265000000000001</v>
      </c>
      <c r="AE3451" s="226">
        <v>21.998000000000001</v>
      </c>
      <c r="AF3451" s="226">
        <v>21.734999999999999</v>
      </c>
      <c r="AG3451" s="226">
        <v>21.475999999999999</v>
      </c>
      <c r="AH3451" s="226">
        <v>21.221</v>
      </c>
      <c r="AI3451" s="226">
        <v>20.97</v>
      </c>
      <c r="AJ3451" s="226">
        <v>20.724</v>
      </c>
    </row>
    <row r="3452" spans="1:36" x14ac:dyDescent="0.25">
      <c r="A3452" s="17"/>
      <c r="B3452" s="226" t="s">
        <v>2265</v>
      </c>
      <c r="D3452" s="226">
        <v>0</v>
      </c>
      <c r="E3452" s="226">
        <v>0</v>
      </c>
      <c r="F3452" s="226">
        <v>0</v>
      </c>
      <c r="G3452" s="226">
        <v>0</v>
      </c>
      <c r="H3452" s="226">
        <v>0</v>
      </c>
      <c r="I3452" s="226">
        <v>0</v>
      </c>
      <c r="J3452" s="226">
        <v>0</v>
      </c>
      <c r="K3452" s="226">
        <v>0</v>
      </c>
      <c r="L3452" s="226">
        <v>0</v>
      </c>
      <c r="M3452" s="226">
        <v>0</v>
      </c>
      <c r="N3452" s="226">
        <v>0</v>
      </c>
      <c r="O3452" s="226">
        <v>0</v>
      </c>
      <c r="P3452" s="226">
        <v>0</v>
      </c>
      <c r="Q3452" s="226">
        <v>0</v>
      </c>
      <c r="R3452" s="226">
        <v>0</v>
      </c>
      <c r="S3452" s="226">
        <v>0</v>
      </c>
      <c r="T3452" s="226">
        <v>0</v>
      </c>
      <c r="U3452" s="226">
        <v>0</v>
      </c>
      <c r="V3452" s="226">
        <v>0</v>
      </c>
      <c r="W3452" s="226">
        <v>0</v>
      </c>
      <c r="X3452" s="226">
        <v>0</v>
      </c>
      <c r="Y3452" s="226">
        <v>0</v>
      </c>
      <c r="Z3452" s="226">
        <v>0</v>
      </c>
      <c r="AA3452" s="226">
        <v>0</v>
      </c>
      <c r="AB3452" s="226">
        <v>0</v>
      </c>
      <c r="AC3452" s="226">
        <v>0</v>
      </c>
      <c r="AD3452" s="226">
        <v>0</v>
      </c>
      <c r="AE3452" s="226">
        <v>0</v>
      </c>
      <c r="AF3452" s="226">
        <v>0</v>
      </c>
      <c r="AG3452" s="226">
        <v>0</v>
      </c>
      <c r="AH3452" s="226">
        <v>0</v>
      </c>
      <c r="AI3452" s="226">
        <v>0</v>
      </c>
      <c r="AJ3452" s="226">
        <v>0</v>
      </c>
    </row>
    <row r="3453" spans="1:36" x14ac:dyDescent="0.25">
      <c r="A3453" s="17"/>
      <c r="B3453" s="226" t="s">
        <v>2218</v>
      </c>
      <c r="D3453" s="226">
        <v>7.2240000000000002</v>
      </c>
      <c r="E3453" s="226">
        <v>7.5860000000000003</v>
      </c>
      <c r="F3453" s="226">
        <v>6.8710000000000004</v>
      </c>
      <c r="G3453" s="226">
        <v>7.2329999999999997</v>
      </c>
      <c r="H3453" s="226">
        <v>7.2939999999999996</v>
      </c>
      <c r="I3453" s="226">
        <v>7.2750000000000004</v>
      </c>
      <c r="J3453" s="226">
        <v>7.2290000000000001</v>
      </c>
      <c r="K3453" s="226">
        <v>7.1829999999999998</v>
      </c>
      <c r="L3453" s="226">
        <v>7.1390000000000002</v>
      </c>
      <c r="M3453" s="226">
        <v>7.0990000000000002</v>
      </c>
      <c r="N3453" s="226">
        <v>7.0579999999999998</v>
      </c>
      <c r="O3453" s="226">
        <v>7.0220000000000002</v>
      </c>
      <c r="P3453" s="226">
        <v>6.9859999999999998</v>
      </c>
      <c r="Q3453" s="226">
        <v>6.9470000000000001</v>
      </c>
      <c r="R3453" s="226">
        <v>6.91</v>
      </c>
      <c r="S3453" s="226">
        <v>6.8730000000000002</v>
      </c>
      <c r="T3453" s="226">
        <v>6.8369999999999997</v>
      </c>
      <c r="U3453" s="226">
        <v>6.8019999999999996</v>
      </c>
      <c r="V3453" s="226">
        <v>6.7670000000000003</v>
      </c>
      <c r="W3453" s="226">
        <v>6.7350000000000003</v>
      </c>
      <c r="X3453" s="226">
        <v>6.7050000000000001</v>
      </c>
      <c r="Y3453" s="226">
        <v>6.6760000000000002</v>
      </c>
      <c r="Z3453" s="226">
        <v>6.65</v>
      </c>
      <c r="AA3453" s="226">
        <v>6.6239999999999997</v>
      </c>
      <c r="AB3453" s="226">
        <v>6.6020000000000003</v>
      </c>
      <c r="AC3453" s="226">
        <v>6.5810000000000004</v>
      </c>
      <c r="AD3453" s="226">
        <v>6.5620000000000003</v>
      </c>
      <c r="AE3453" s="226">
        <v>6.5439999999999996</v>
      </c>
      <c r="AF3453" s="226">
        <v>6.5279999999999996</v>
      </c>
      <c r="AG3453" s="226">
        <v>6.5119999999999996</v>
      </c>
      <c r="AH3453" s="226">
        <v>6.4909999999999997</v>
      </c>
      <c r="AI3453" s="226">
        <v>6.47</v>
      </c>
      <c r="AJ3453" s="226">
        <v>6.4539999999999997</v>
      </c>
    </row>
    <row r="3454" spans="1:36" x14ac:dyDescent="0.25">
      <c r="A3454" s="17"/>
      <c r="B3454" s="226" t="s">
        <v>2225</v>
      </c>
    </row>
    <row r="3455" spans="1:36" x14ac:dyDescent="0.25">
      <c r="A3455" s="17"/>
      <c r="B3455" s="226" t="s">
        <v>342</v>
      </c>
      <c r="D3455" s="226">
        <v>319.23500000000001</v>
      </c>
      <c r="E3455" s="226">
        <v>351.14400000000001</v>
      </c>
      <c r="F3455" s="226">
        <v>326.709</v>
      </c>
      <c r="G3455" s="226">
        <v>361.21199999999999</v>
      </c>
      <c r="H3455" s="226">
        <v>361.74200000000002</v>
      </c>
      <c r="I3455" s="226">
        <v>361.98599999999999</v>
      </c>
      <c r="J3455" s="226">
        <v>364.85</v>
      </c>
      <c r="K3455" s="226">
        <v>367.47399999999999</v>
      </c>
      <c r="L3455" s="226">
        <v>370.255</v>
      </c>
      <c r="M3455" s="226">
        <v>373.33</v>
      </c>
      <c r="N3455" s="226">
        <v>376.36700000000002</v>
      </c>
      <c r="O3455" s="226">
        <v>380.40600000000001</v>
      </c>
      <c r="P3455" s="226">
        <v>384.35300000000001</v>
      </c>
      <c r="Q3455" s="226">
        <v>387.75099999999998</v>
      </c>
      <c r="R3455" s="226">
        <v>391.63400000000001</v>
      </c>
      <c r="S3455" s="226">
        <v>395.52100000000002</v>
      </c>
      <c r="T3455" s="226">
        <v>399.51900000000001</v>
      </c>
      <c r="U3455" s="226">
        <v>403.47800000000001</v>
      </c>
      <c r="V3455" s="226">
        <v>407.40300000000002</v>
      </c>
      <c r="W3455" s="226">
        <v>411.75799999999998</v>
      </c>
      <c r="X3455" s="226">
        <v>416.29599999999999</v>
      </c>
      <c r="Y3455" s="226">
        <v>421.07100000000003</v>
      </c>
      <c r="Z3455" s="226">
        <v>425.899</v>
      </c>
      <c r="AA3455" s="226">
        <v>430.74799999999999</v>
      </c>
      <c r="AB3455" s="226">
        <v>436.464</v>
      </c>
      <c r="AC3455" s="226">
        <v>442.178</v>
      </c>
      <c r="AD3455" s="226">
        <v>448.10700000000003</v>
      </c>
      <c r="AE3455" s="226">
        <v>453.96600000000001</v>
      </c>
      <c r="AF3455" s="226">
        <v>460.27</v>
      </c>
      <c r="AG3455" s="226">
        <v>466.21699999999998</v>
      </c>
      <c r="AH3455" s="226">
        <v>471.15300000000002</v>
      </c>
      <c r="AI3455" s="226">
        <v>475.80700000000002</v>
      </c>
      <c r="AJ3455" s="226">
        <v>480.88900000000001</v>
      </c>
    </row>
    <row r="3456" spans="1:36" x14ac:dyDescent="0.25">
      <c r="A3456" s="17"/>
      <c r="B3456" s="226" t="s">
        <v>2217</v>
      </c>
      <c r="D3456" s="226">
        <v>399.233</v>
      </c>
      <c r="E3456" s="226">
        <v>398.07600000000002</v>
      </c>
      <c r="F3456" s="226">
        <v>386.40199999999999</v>
      </c>
      <c r="G3456" s="226">
        <v>410.16300000000001</v>
      </c>
      <c r="H3456" s="226">
        <v>405.17</v>
      </c>
      <c r="I3456" s="226">
        <v>405.53500000000003</v>
      </c>
      <c r="J3456" s="226">
        <v>407.92</v>
      </c>
      <c r="K3456" s="226">
        <v>410.07</v>
      </c>
      <c r="L3456" s="226">
        <v>412.43799999999999</v>
      </c>
      <c r="M3456" s="226">
        <v>415.18099999999998</v>
      </c>
      <c r="N3456" s="226">
        <v>417.99099999999999</v>
      </c>
      <c r="O3456" s="226">
        <v>421.90600000000001</v>
      </c>
      <c r="P3456" s="226">
        <v>425.85700000000003</v>
      </c>
      <c r="Q3456" s="226">
        <v>429.41800000000001</v>
      </c>
      <c r="R3456" s="226">
        <v>433.62799999999999</v>
      </c>
      <c r="S3456" s="226">
        <v>437.99299999999999</v>
      </c>
      <c r="T3456" s="226">
        <v>442.64100000000002</v>
      </c>
      <c r="U3456" s="226">
        <v>447.37</v>
      </c>
      <c r="V3456" s="226">
        <v>452.11399999999998</v>
      </c>
      <c r="W3456" s="226">
        <v>457.34699999999998</v>
      </c>
      <c r="X3456" s="226">
        <v>462.83199999999999</v>
      </c>
      <c r="Y3456" s="226">
        <v>468.59800000000001</v>
      </c>
      <c r="Z3456" s="226">
        <v>474.51600000000002</v>
      </c>
      <c r="AA3456" s="226">
        <v>480.51400000000001</v>
      </c>
      <c r="AB3456" s="226">
        <v>487.44099999999997</v>
      </c>
      <c r="AC3456" s="226">
        <v>494.43200000000002</v>
      </c>
      <c r="AD3456" s="226">
        <v>501.71300000000002</v>
      </c>
      <c r="AE3456" s="226">
        <v>508.98700000000002</v>
      </c>
      <c r="AF3456" s="226">
        <v>516.80799999999999</v>
      </c>
      <c r="AG3456" s="226">
        <v>524.32399999999996</v>
      </c>
      <c r="AH3456" s="226">
        <v>530.83000000000004</v>
      </c>
      <c r="AI3456" s="226">
        <v>537.11099999999999</v>
      </c>
      <c r="AJ3456" s="226">
        <v>543.94899999999996</v>
      </c>
    </row>
    <row r="3457" spans="1:36" x14ac:dyDescent="0.25">
      <c r="A3457" s="17"/>
      <c r="B3457" s="226" t="s">
        <v>22</v>
      </c>
      <c r="D3457" s="226">
        <v>5.5209999999999999</v>
      </c>
      <c r="E3457" s="226">
        <v>7.0679999999999996</v>
      </c>
      <c r="F3457" s="226">
        <v>6.3970000000000002</v>
      </c>
      <c r="G3457" s="226">
        <v>6.92</v>
      </c>
      <c r="H3457" s="226">
        <v>6.8460000000000001</v>
      </c>
      <c r="I3457" s="226">
        <v>6.9139999999999997</v>
      </c>
      <c r="J3457" s="226">
        <v>7.0339999999999998</v>
      </c>
      <c r="K3457" s="226">
        <v>7.1479999999999997</v>
      </c>
      <c r="L3457" s="226">
        <v>7.2629999999999999</v>
      </c>
      <c r="M3457" s="226">
        <v>7.383</v>
      </c>
      <c r="N3457" s="226">
        <v>7.5</v>
      </c>
      <c r="O3457" s="226">
        <v>7.6360000000000001</v>
      </c>
      <c r="P3457" s="226">
        <v>7.7670000000000003</v>
      </c>
      <c r="Q3457" s="226">
        <v>7.8840000000000003</v>
      </c>
      <c r="R3457" s="226">
        <v>8.0079999999999991</v>
      </c>
      <c r="S3457" s="226">
        <v>8.1289999999999996</v>
      </c>
      <c r="T3457" s="226">
        <v>8.2460000000000004</v>
      </c>
      <c r="U3457" s="226">
        <v>8.3610000000000007</v>
      </c>
      <c r="V3457" s="226">
        <v>8.4760000000000009</v>
      </c>
      <c r="W3457" s="226">
        <v>8.6</v>
      </c>
      <c r="X3457" s="226">
        <v>8.7289999999999992</v>
      </c>
      <c r="Y3457" s="226">
        <v>8.8620000000000001</v>
      </c>
      <c r="Z3457" s="226">
        <v>8.9990000000000006</v>
      </c>
      <c r="AA3457" s="226">
        <v>9.1359999999999992</v>
      </c>
      <c r="AB3457" s="226">
        <v>9.2940000000000005</v>
      </c>
      <c r="AC3457" s="226">
        <v>9.4529999999999994</v>
      </c>
      <c r="AD3457" s="226">
        <v>9.6159999999999997</v>
      </c>
      <c r="AE3457" s="226">
        <v>9.7799999999999994</v>
      </c>
      <c r="AF3457" s="226">
        <v>9.9540000000000006</v>
      </c>
      <c r="AG3457" s="226">
        <v>10.122</v>
      </c>
      <c r="AH3457" s="226">
        <v>10.266999999999999</v>
      </c>
      <c r="AI3457" s="226">
        <v>10.407999999999999</v>
      </c>
      <c r="AJ3457" s="226">
        <v>10.561</v>
      </c>
    </row>
    <row r="3458" spans="1:36" x14ac:dyDescent="0.25">
      <c r="A3458" s="17"/>
      <c r="B3458" s="226" t="s">
        <v>2265</v>
      </c>
      <c r="D3458" s="226">
        <v>0.59499999999999997</v>
      </c>
      <c r="E3458" s="226">
        <v>1.7350000000000001</v>
      </c>
      <c r="F3458" s="226">
        <v>1.1160000000000001</v>
      </c>
      <c r="G3458" s="226">
        <v>1.3360000000000001</v>
      </c>
      <c r="H3458" s="226">
        <v>1.23</v>
      </c>
      <c r="I3458" s="226">
        <v>1.276</v>
      </c>
      <c r="J3458" s="226">
        <v>1.3120000000000001</v>
      </c>
      <c r="K3458" s="226">
        <v>1.345</v>
      </c>
      <c r="L3458" s="226">
        <v>1.373</v>
      </c>
      <c r="M3458" s="226">
        <v>1.397</v>
      </c>
      <c r="N3458" s="226">
        <v>1.415</v>
      </c>
      <c r="O3458" s="226">
        <v>1.4279999999999999</v>
      </c>
      <c r="P3458" s="226">
        <v>1.4339999999999999</v>
      </c>
      <c r="Q3458" s="226">
        <v>1.4339999999999999</v>
      </c>
      <c r="R3458" s="226">
        <v>1.4279999999999999</v>
      </c>
      <c r="S3458" s="226">
        <v>1.415</v>
      </c>
      <c r="T3458" s="226">
        <v>1.3959999999999999</v>
      </c>
      <c r="U3458" s="226">
        <v>1.375</v>
      </c>
      <c r="V3458" s="226">
        <v>1.3540000000000001</v>
      </c>
      <c r="W3458" s="226">
        <v>1.333</v>
      </c>
      <c r="X3458" s="226">
        <v>1.3120000000000001</v>
      </c>
      <c r="Y3458" s="226">
        <v>1.292</v>
      </c>
      <c r="Z3458" s="226">
        <v>1.272</v>
      </c>
      <c r="AA3458" s="226">
        <v>1.252</v>
      </c>
      <c r="AB3458" s="226">
        <v>1.2330000000000001</v>
      </c>
      <c r="AC3458" s="226">
        <v>1.2130000000000001</v>
      </c>
      <c r="AD3458" s="226">
        <v>1.194</v>
      </c>
      <c r="AE3458" s="226">
        <v>1.175</v>
      </c>
      <c r="AF3458" s="226">
        <v>1.157</v>
      </c>
      <c r="AG3458" s="226">
        <v>1.139</v>
      </c>
      <c r="AH3458" s="226">
        <v>1.121</v>
      </c>
      <c r="AI3458" s="226">
        <v>1.103</v>
      </c>
      <c r="AJ3458" s="226">
        <v>1.0860000000000001</v>
      </c>
    </row>
    <row r="3459" spans="1:36" x14ac:dyDescent="0.25">
      <c r="A3459" s="17"/>
      <c r="B3459" s="226" t="s">
        <v>2218</v>
      </c>
      <c r="D3459" s="226">
        <v>28.911000000000001</v>
      </c>
      <c r="E3459" s="226">
        <v>30.376999999999999</v>
      </c>
      <c r="F3459" s="226">
        <v>27.518000000000001</v>
      </c>
      <c r="G3459" s="226">
        <v>28.991</v>
      </c>
      <c r="H3459" s="226">
        <v>29.236999999999998</v>
      </c>
      <c r="I3459" s="226">
        <v>29.152000000000001</v>
      </c>
      <c r="J3459" s="226">
        <v>28.966000000000001</v>
      </c>
      <c r="K3459" s="226">
        <v>28.774999999999999</v>
      </c>
      <c r="L3459" s="226">
        <v>28.593</v>
      </c>
      <c r="M3459" s="226">
        <v>28.42</v>
      </c>
      <c r="N3459" s="226">
        <v>28.247</v>
      </c>
      <c r="O3459" s="226">
        <v>28.094999999999999</v>
      </c>
      <c r="P3459" s="226">
        <v>27.937999999999999</v>
      </c>
      <c r="Q3459" s="226">
        <v>27.774000000000001</v>
      </c>
      <c r="R3459" s="226">
        <v>27.616</v>
      </c>
      <c r="S3459" s="226">
        <v>27.459</v>
      </c>
      <c r="T3459" s="226">
        <v>27.306999999999999</v>
      </c>
      <c r="U3459" s="226">
        <v>27.158000000000001</v>
      </c>
      <c r="V3459" s="226">
        <v>27.012</v>
      </c>
      <c r="W3459" s="226">
        <v>26.88</v>
      </c>
      <c r="X3459" s="226">
        <v>26.754000000000001</v>
      </c>
      <c r="Y3459" s="226">
        <v>26.635000000000002</v>
      </c>
      <c r="Z3459" s="226">
        <v>26.524000000000001</v>
      </c>
      <c r="AA3459" s="226">
        <v>26.417000000000002</v>
      </c>
      <c r="AB3459" s="226">
        <v>26.327000000000002</v>
      </c>
      <c r="AC3459" s="226">
        <v>26.241</v>
      </c>
      <c r="AD3459" s="226">
        <v>26.161000000000001</v>
      </c>
      <c r="AE3459" s="226">
        <v>26.084</v>
      </c>
      <c r="AF3459" s="226">
        <v>26.02</v>
      </c>
      <c r="AG3459" s="226">
        <v>25.952000000000002</v>
      </c>
      <c r="AH3459" s="226">
        <v>25.867999999999999</v>
      </c>
      <c r="AI3459" s="226">
        <v>25.782</v>
      </c>
      <c r="AJ3459" s="226">
        <v>25.712</v>
      </c>
    </row>
    <row r="3460" spans="1:36" x14ac:dyDescent="0.25">
      <c r="A3460" s="17"/>
      <c r="B3460" s="226" t="s">
        <v>2219</v>
      </c>
      <c r="D3460" s="226">
        <v>4.1749999999999998</v>
      </c>
      <c r="E3460" s="226">
        <v>4.5839999999999996</v>
      </c>
      <c r="F3460" s="226">
        <v>4.0179999999999998</v>
      </c>
      <c r="G3460" s="226">
        <v>4.8659999999999997</v>
      </c>
      <c r="H3460" s="226">
        <v>2.7639999999999998</v>
      </c>
      <c r="I3460" s="226">
        <v>10.417</v>
      </c>
      <c r="J3460" s="226">
        <v>10.443</v>
      </c>
      <c r="K3460" s="226">
        <v>10.456</v>
      </c>
      <c r="L3460" s="226">
        <v>10.476000000000001</v>
      </c>
      <c r="M3460" s="226">
        <v>10.504</v>
      </c>
      <c r="N3460" s="226">
        <v>10.534000000000001</v>
      </c>
      <c r="O3460" s="226">
        <v>10.59</v>
      </c>
      <c r="P3460" s="226">
        <v>10.644</v>
      </c>
      <c r="Q3460" s="226">
        <v>10.692</v>
      </c>
      <c r="R3460" s="226">
        <v>10.75</v>
      </c>
      <c r="S3460" s="226">
        <v>10.811</v>
      </c>
      <c r="T3460" s="226">
        <v>10.877000000000001</v>
      </c>
      <c r="U3460" s="226">
        <v>10.945</v>
      </c>
      <c r="V3460" s="226">
        <v>11.012</v>
      </c>
      <c r="W3460" s="226">
        <v>11.093</v>
      </c>
      <c r="X3460" s="226">
        <v>11.175000000000001</v>
      </c>
      <c r="Y3460" s="226">
        <v>11.263999999999999</v>
      </c>
      <c r="Z3460" s="226">
        <v>11.36</v>
      </c>
      <c r="AA3460" s="226">
        <v>11.457000000000001</v>
      </c>
      <c r="AB3460" s="226">
        <v>11.569000000000001</v>
      </c>
      <c r="AC3460" s="226">
        <v>11.683</v>
      </c>
      <c r="AD3460" s="226">
        <v>11.802</v>
      </c>
      <c r="AE3460" s="226">
        <v>11.92</v>
      </c>
      <c r="AF3460" s="226">
        <v>12.05</v>
      </c>
      <c r="AG3460" s="226">
        <v>12.173</v>
      </c>
      <c r="AH3460" s="226">
        <v>12.273999999999999</v>
      </c>
      <c r="AI3460" s="226">
        <v>12.371</v>
      </c>
      <c r="AJ3460" s="226">
        <v>12.481999999999999</v>
      </c>
    </row>
    <row r="3461" spans="1:36" x14ac:dyDescent="0.25">
      <c r="A3461" s="17"/>
      <c r="B3461" s="226" t="s">
        <v>2221</v>
      </c>
      <c r="D3461" s="226">
        <v>243.89400000000001</v>
      </c>
      <c r="E3461" s="226">
        <v>247.14599999999999</v>
      </c>
      <c r="F3461" s="226">
        <v>239.42400000000001</v>
      </c>
      <c r="G3461" s="226">
        <v>258.51299999999998</v>
      </c>
      <c r="H3461" s="226">
        <v>253.42699999999999</v>
      </c>
      <c r="I3461" s="226">
        <v>254.03800000000001</v>
      </c>
      <c r="J3461" s="226">
        <v>256.565</v>
      </c>
      <c r="K3461" s="226">
        <v>258.88499999999999</v>
      </c>
      <c r="L3461" s="226">
        <v>261.34199999999998</v>
      </c>
      <c r="M3461" s="226">
        <v>264.06299999999999</v>
      </c>
      <c r="N3461" s="226">
        <v>266.82400000000001</v>
      </c>
      <c r="O3461" s="226">
        <v>270.39299999999997</v>
      </c>
      <c r="P3461" s="226">
        <v>273.96899999999999</v>
      </c>
      <c r="Q3461" s="226">
        <v>277.23399999999998</v>
      </c>
      <c r="R3461" s="226">
        <v>280.95499999999998</v>
      </c>
      <c r="S3461" s="226">
        <v>284.76600000000002</v>
      </c>
      <c r="T3461" s="226">
        <v>288.755</v>
      </c>
      <c r="U3461" s="226">
        <v>292.77999999999997</v>
      </c>
      <c r="V3461" s="226">
        <v>296.80799999999999</v>
      </c>
      <c r="W3461" s="226">
        <v>301.19200000000001</v>
      </c>
      <c r="X3461" s="226">
        <v>305.75299999999999</v>
      </c>
      <c r="Y3461" s="226">
        <v>310.512</v>
      </c>
      <c r="Z3461" s="226">
        <v>315.38400000000001</v>
      </c>
      <c r="AA3461" s="226">
        <v>320.30700000000002</v>
      </c>
      <c r="AB3461" s="226">
        <v>325.91199999999998</v>
      </c>
      <c r="AC3461" s="226">
        <v>331.55500000000001</v>
      </c>
      <c r="AD3461" s="226">
        <v>337.40300000000002</v>
      </c>
      <c r="AE3461" s="226">
        <v>343.23700000000002</v>
      </c>
      <c r="AF3461" s="226">
        <v>349.47399999999999</v>
      </c>
      <c r="AG3461" s="226">
        <v>355.47500000000002</v>
      </c>
      <c r="AH3461" s="226">
        <v>360.714</v>
      </c>
      <c r="AI3461" s="226">
        <v>365.78</v>
      </c>
      <c r="AJ3461" s="226">
        <v>371.25900000000001</v>
      </c>
    </row>
    <row r="3462" spans="1:36" x14ac:dyDescent="0.25">
      <c r="A3462" s="17"/>
      <c r="B3462" s="226" t="s">
        <v>2212</v>
      </c>
      <c r="D3462" s="226">
        <v>1001.564</v>
      </c>
      <c r="E3462" s="226">
        <v>1040.1289999999999</v>
      </c>
      <c r="F3462" s="226">
        <v>991.58500000000004</v>
      </c>
      <c r="G3462" s="226">
        <v>1072.001</v>
      </c>
      <c r="H3462" s="226">
        <v>1060.4159999999999</v>
      </c>
      <c r="I3462" s="226">
        <v>1069.316</v>
      </c>
      <c r="J3462" s="226">
        <v>1077.0899999999999</v>
      </c>
      <c r="K3462" s="226">
        <v>1084.154</v>
      </c>
      <c r="L3462" s="226">
        <v>1091.741</v>
      </c>
      <c r="M3462" s="226">
        <v>1100.278</v>
      </c>
      <c r="N3462" s="226">
        <v>1108.8789999999999</v>
      </c>
      <c r="O3462" s="226">
        <v>1120.451</v>
      </c>
      <c r="P3462" s="226">
        <v>1131.963</v>
      </c>
      <c r="Q3462" s="226">
        <v>1142.1869999999999</v>
      </c>
      <c r="R3462" s="226">
        <v>1154.019</v>
      </c>
      <c r="S3462" s="226">
        <v>1166.095</v>
      </c>
      <c r="T3462" s="226">
        <v>1178.742</v>
      </c>
      <c r="U3462" s="226">
        <v>1191.4659999999999</v>
      </c>
      <c r="V3462" s="226">
        <v>1204.1790000000001</v>
      </c>
      <c r="W3462" s="226">
        <v>1218.202</v>
      </c>
      <c r="X3462" s="226">
        <v>1232.8530000000001</v>
      </c>
      <c r="Y3462" s="226">
        <v>1248.2360000000001</v>
      </c>
      <c r="Z3462" s="226">
        <v>1263.9549999999999</v>
      </c>
      <c r="AA3462" s="226">
        <v>1279.8320000000001</v>
      </c>
      <c r="AB3462" s="226">
        <v>1298.24</v>
      </c>
      <c r="AC3462" s="226">
        <v>1316.7539999999999</v>
      </c>
      <c r="AD3462" s="226">
        <v>1335.9960000000001</v>
      </c>
      <c r="AE3462" s="226">
        <v>1355.1489999999999</v>
      </c>
      <c r="AF3462" s="226">
        <v>1375.7339999999999</v>
      </c>
      <c r="AG3462" s="226">
        <v>1395.402</v>
      </c>
      <c r="AH3462" s="226">
        <v>1412.2270000000001</v>
      </c>
      <c r="AI3462" s="226">
        <v>1428.3620000000001</v>
      </c>
      <c r="AJ3462" s="226">
        <v>1445.9380000000001</v>
      </c>
    </row>
    <row r="3463" spans="1:36" x14ac:dyDescent="0.25">
      <c r="A3463" s="17"/>
    </row>
    <row r="3464" spans="1:36" x14ac:dyDescent="0.25">
      <c r="A3464" s="17"/>
      <c r="B3464" s="226" t="s">
        <v>2226</v>
      </c>
    </row>
    <row r="3465" spans="1:36" x14ac:dyDescent="0.25">
      <c r="A3465" s="17"/>
    </row>
    <row r="3466" spans="1:36" x14ac:dyDescent="0.25">
      <c r="A3466" s="17"/>
      <c r="B3466" s="226" t="s">
        <v>2227</v>
      </c>
    </row>
    <row r="3467" spans="1:36" x14ac:dyDescent="0.25">
      <c r="A3467" s="17"/>
      <c r="B3467" s="226" t="s">
        <v>2205</v>
      </c>
      <c r="D3467" s="226">
        <v>245.8</v>
      </c>
      <c r="E3467" s="226">
        <v>245.4</v>
      </c>
      <c r="F3467" s="226">
        <v>217.8</v>
      </c>
      <c r="G3467" s="226">
        <v>222.8</v>
      </c>
      <c r="H3467" s="226">
        <v>236.7</v>
      </c>
      <c r="I3467" s="226">
        <v>245.2</v>
      </c>
      <c r="J3467" s="226">
        <v>260</v>
      </c>
      <c r="K3467" s="226">
        <v>266.60000000000002</v>
      </c>
      <c r="L3467" s="226">
        <v>271.5</v>
      </c>
      <c r="M3467" s="226">
        <v>275.8</v>
      </c>
      <c r="N3467" s="226">
        <v>277.7</v>
      </c>
      <c r="O3467" s="226">
        <v>280.5</v>
      </c>
      <c r="P3467" s="226">
        <v>283.7</v>
      </c>
      <c r="Q3467" s="226">
        <v>286.8</v>
      </c>
      <c r="R3467" s="226">
        <v>290.39999999999998</v>
      </c>
      <c r="S3467" s="226">
        <v>293.8</v>
      </c>
      <c r="T3467" s="226">
        <v>297.5</v>
      </c>
      <c r="U3467" s="226">
        <v>301.60000000000002</v>
      </c>
      <c r="V3467" s="226">
        <v>305.5</v>
      </c>
      <c r="W3467" s="226">
        <v>309.7</v>
      </c>
      <c r="X3467" s="226">
        <v>314.39999999999998</v>
      </c>
      <c r="Y3467" s="226">
        <v>318.8</v>
      </c>
      <c r="Z3467" s="226">
        <v>324.60000000000002</v>
      </c>
      <c r="AA3467" s="226">
        <v>329.9</v>
      </c>
      <c r="AB3467" s="226">
        <v>336</v>
      </c>
      <c r="AC3467" s="226">
        <v>342.4</v>
      </c>
      <c r="AD3467" s="226">
        <v>349</v>
      </c>
      <c r="AE3467" s="226">
        <v>355.2</v>
      </c>
      <c r="AF3467" s="226">
        <v>362</v>
      </c>
      <c r="AG3467" s="226">
        <v>368.1</v>
      </c>
      <c r="AH3467" s="226">
        <v>373.3</v>
      </c>
      <c r="AI3467" s="226">
        <v>378.5</v>
      </c>
      <c r="AJ3467" s="226">
        <v>383.9</v>
      </c>
    </row>
    <row r="3468" spans="1:36" x14ac:dyDescent="0.25">
      <c r="A3468" s="17"/>
      <c r="B3468" s="226" t="s">
        <v>2228</v>
      </c>
      <c r="D3468" s="226">
        <v>1.2</v>
      </c>
      <c r="E3468" s="226">
        <v>1</v>
      </c>
      <c r="F3468" s="226">
        <v>0.9</v>
      </c>
      <c r="G3468" s="226">
        <v>0.9</v>
      </c>
      <c r="H3468" s="226">
        <v>0.9</v>
      </c>
      <c r="I3468" s="226">
        <v>0.9</v>
      </c>
      <c r="J3468" s="226">
        <v>0.9</v>
      </c>
      <c r="K3468" s="226">
        <v>0.9</v>
      </c>
      <c r="L3468" s="226">
        <v>0.9</v>
      </c>
      <c r="M3468" s="226">
        <v>0.9</v>
      </c>
      <c r="N3468" s="226">
        <v>0.9</v>
      </c>
      <c r="O3468" s="226">
        <v>0.9</v>
      </c>
      <c r="P3468" s="226">
        <v>0.9</v>
      </c>
      <c r="Q3468" s="226">
        <v>0.9</v>
      </c>
      <c r="R3468" s="226">
        <v>0.9</v>
      </c>
      <c r="S3468" s="226">
        <v>0.9</v>
      </c>
      <c r="T3468" s="226">
        <v>0.9</v>
      </c>
      <c r="U3468" s="226">
        <v>0.9</v>
      </c>
      <c r="V3468" s="226">
        <v>0.9</v>
      </c>
      <c r="W3468" s="226">
        <v>0.9</v>
      </c>
      <c r="X3468" s="226">
        <v>0.9</v>
      </c>
      <c r="Y3468" s="226">
        <v>0.9</v>
      </c>
      <c r="Z3468" s="226">
        <v>0.9</v>
      </c>
      <c r="AA3468" s="226">
        <v>0.9</v>
      </c>
      <c r="AB3468" s="226">
        <v>0.9</v>
      </c>
      <c r="AC3468" s="226">
        <v>0.9</v>
      </c>
      <c r="AD3468" s="226">
        <v>0.9</v>
      </c>
      <c r="AE3468" s="226">
        <v>0.9</v>
      </c>
      <c r="AF3468" s="226">
        <v>0.9</v>
      </c>
      <c r="AG3468" s="226">
        <v>0.9</v>
      </c>
      <c r="AH3468" s="226">
        <v>0.9</v>
      </c>
      <c r="AI3468" s="226">
        <v>0.9</v>
      </c>
      <c r="AJ3468" s="226">
        <v>0.9</v>
      </c>
    </row>
    <row r="3469" spans="1:36" x14ac:dyDescent="0.25">
      <c r="A3469" s="17"/>
      <c r="B3469" s="226" t="s">
        <v>307</v>
      </c>
      <c r="D3469" s="226">
        <v>0</v>
      </c>
      <c r="E3469" s="226">
        <v>0</v>
      </c>
      <c r="F3469" s="226">
        <v>0</v>
      </c>
      <c r="G3469" s="226">
        <v>0</v>
      </c>
      <c r="H3469" s="226">
        <v>0</v>
      </c>
      <c r="I3469" s="226">
        <v>0</v>
      </c>
      <c r="J3469" s="226">
        <v>0</v>
      </c>
      <c r="K3469" s="226">
        <v>0</v>
      </c>
      <c r="L3469" s="226">
        <v>0</v>
      </c>
      <c r="M3469" s="226">
        <v>0</v>
      </c>
      <c r="N3469" s="226">
        <v>0</v>
      </c>
      <c r="O3469" s="226">
        <v>0</v>
      </c>
      <c r="P3469" s="226">
        <v>0</v>
      </c>
      <c r="Q3469" s="226">
        <v>0</v>
      </c>
      <c r="R3469" s="226">
        <v>0</v>
      </c>
      <c r="S3469" s="226">
        <v>0</v>
      </c>
      <c r="T3469" s="226">
        <v>0</v>
      </c>
      <c r="U3469" s="226">
        <v>0</v>
      </c>
      <c r="V3469" s="226">
        <v>0</v>
      </c>
      <c r="W3469" s="226">
        <v>0</v>
      </c>
      <c r="X3469" s="226">
        <v>0</v>
      </c>
      <c r="Y3469" s="226">
        <v>0</v>
      </c>
      <c r="Z3469" s="226">
        <v>0</v>
      </c>
      <c r="AA3469" s="226">
        <v>0</v>
      </c>
      <c r="AB3469" s="226">
        <v>0</v>
      </c>
      <c r="AC3469" s="226">
        <v>0</v>
      </c>
      <c r="AD3469" s="226">
        <v>0</v>
      </c>
      <c r="AE3469" s="226">
        <v>0</v>
      </c>
      <c r="AF3469" s="226">
        <v>0</v>
      </c>
      <c r="AG3469" s="226">
        <v>0</v>
      </c>
      <c r="AH3469" s="226">
        <v>0</v>
      </c>
      <c r="AI3469" s="226">
        <v>0</v>
      </c>
      <c r="AJ3469" s="226">
        <v>0</v>
      </c>
    </row>
    <row r="3470" spans="1:36" x14ac:dyDescent="0.25">
      <c r="A3470" s="17"/>
      <c r="B3470" s="226" t="s">
        <v>2207</v>
      </c>
      <c r="D3470" s="226">
        <v>1.9</v>
      </c>
      <c r="E3470" s="226">
        <v>2.1</v>
      </c>
      <c r="F3470" s="226">
        <v>3.2</v>
      </c>
      <c r="G3470" s="226">
        <v>4</v>
      </c>
      <c r="H3470" s="226">
        <v>2.8</v>
      </c>
      <c r="I3470" s="226">
        <v>2.2999999999999998</v>
      </c>
      <c r="J3470" s="226">
        <v>1.5</v>
      </c>
      <c r="K3470" s="226">
        <v>1.3</v>
      </c>
      <c r="L3470" s="226">
        <v>1.1000000000000001</v>
      </c>
      <c r="M3470" s="226">
        <v>1</v>
      </c>
      <c r="N3470" s="226">
        <v>1</v>
      </c>
      <c r="O3470" s="226">
        <v>1.1000000000000001</v>
      </c>
      <c r="P3470" s="226">
        <v>1.1000000000000001</v>
      </c>
      <c r="Q3470" s="226">
        <v>1.1000000000000001</v>
      </c>
      <c r="R3470" s="226">
        <v>1.1000000000000001</v>
      </c>
      <c r="S3470" s="226">
        <v>1.1000000000000001</v>
      </c>
      <c r="T3470" s="226">
        <v>1.2</v>
      </c>
      <c r="U3470" s="226">
        <v>1.2</v>
      </c>
      <c r="V3470" s="226">
        <v>1.2</v>
      </c>
      <c r="W3470" s="226">
        <v>1.2</v>
      </c>
      <c r="X3470" s="226">
        <v>1.2</v>
      </c>
      <c r="Y3470" s="226">
        <v>1.2</v>
      </c>
      <c r="Z3470" s="226">
        <v>1.1000000000000001</v>
      </c>
      <c r="AA3470" s="226">
        <v>1.1000000000000001</v>
      </c>
      <c r="AB3470" s="226">
        <v>1.1000000000000001</v>
      </c>
      <c r="AC3470" s="226">
        <v>1.1000000000000001</v>
      </c>
      <c r="AD3470" s="226">
        <v>1</v>
      </c>
      <c r="AE3470" s="226">
        <v>1</v>
      </c>
      <c r="AF3470" s="226">
        <v>1</v>
      </c>
      <c r="AG3470" s="226">
        <v>1</v>
      </c>
      <c r="AH3470" s="226">
        <v>1</v>
      </c>
      <c r="AI3470" s="226">
        <v>1</v>
      </c>
      <c r="AJ3470" s="226">
        <v>1.1000000000000001</v>
      </c>
    </row>
    <row r="3471" spans="1:36" x14ac:dyDescent="0.25">
      <c r="A3471" s="17"/>
      <c r="B3471" s="226" t="s">
        <v>2208</v>
      </c>
      <c r="D3471" s="226">
        <v>0.7</v>
      </c>
      <c r="E3471" s="226">
        <v>0.8</v>
      </c>
      <c r="F3471" s="226">
        <v>1.2</v>
      </c>
      <c r="G3471" s="226">
        <v>1.6</v>
      </c>
      <c r="H3471" s="226">
        <v>0.6</v>
      </c>
      <c r="I3471" s="226">
        <v>2.2000000000000002</v>
      </c>
      <c r="J3471" s="226">
        <v>1.5</v>
      </c>
      <c r="K3471" s="226">
        <v>1.2</v>
      </c>
      <c r="L3471" s="226">
        <v>1</v>
      </c>
      <c r="M3471" s="226">
        <v>0.9</v>
      </c>
      <c r="N3471" s="226">
        <v>1</v>
      </c>
      <c r="O3471" s="226">
        <v>1</v>
      </c>
      <c r="P3471" s="226">
        <v>1.1000000000000001</v>
      </c>
      <c r="Q3471" s="226">
        <v>1.1000000000000001</v>
      </c>
      <c r="R3471" s="226">
        <v>1.1000000000000001</v>
      </c>
      <c r="S3471" s="226">
        <v>1.1000000000000001</v>
      </c>
      <c r="T3471" s="226">
        <v>1.1000000000000001</v>
      </c>
      <c r="U3471" s="226">
        <v>1.1000000000000001</v>
      </c>
      <c r="V3471" s="226">
        <v>1.2</v>
      </c>
      <c r="W3471" s="226">
        <v>1.2</v>
      </c>
      <c r="X3471" s="226">
        <v>1.2</v>
      </c>
      <c r="Y3471" s="226">
        <v>1.2</v>
      </c>
      <c r="Z3471" s="226">
        <v>1.2</v>
      </c>
      <c r="AA3471" s="226">
        <v>1.2</v>
      </c>
      <c r="AB3471" s="226">
        <v>1.1000000000000001</v>
      </c>
      <c r="AC3471" s="226">
        <v>1.1000000000000001</v>
      </c>
      <c r="AD3471" s="226">
        <v>1.1000000000000001</v>
      </c>
      <c r="AE3471" s="226">
        <v>1.1000000000000001</v>
      </c>
      <c r="AF3471" s="226">
        <v>1</v>
      </c>
      <c r="AG3471" s="226">
        <v>1.1000000000000001</v>
      </c>
      <c r="AH3471" s="226">
        <v>1.1000000000000001</v>
      </c>
      <c r="AI3471" s="226">
        <v>1.1000000000000001</v>
      </c>
      <c r="AJ3471" s="226">
        <v>1.1000000000000001</v>
      </c>
    </row>
    <row r="3472" spans="1:36" x14ac:dyDescent="0.25">
      <c r="A3472" s="17"/>
      <c r="B3472" s="226" t="s">
        <v>156</v>
      </c>
      <c r="D3472" s="226">
        <v>3.4</v>
      </c>
      <c r="E3472" s="226">
        <v>52.5</v>
      </c>
      <c r="F3472" s="226">
        <v>47.3</v>
      </c>
      <c r="G3472" s="226">
        <v>54.9</v>
      </c>
      <c r="H3472" s="226">
        <v>75</v>
      </c>
      <c r="I3472" s="226">
        <v>64</v>
      </c>
      <c r="J3472" s="226">
        <v>43.5</v>
      </c>
      <c r="K3472" s="226">
        <v>36.4</v>
      </c>
      <c r="L3472" s="226">
        <v>32.5</v>
      </c>
      <c r="M3472" s="226">
        <v>29.9</v>
      </c>
      <c r="N3472" s="226">
        <v>31.6</v>
      </c>
      <c r="O3472" s="226">
        <v>33.5</v>
      </c>
      <c r="P3472" s="226">
        <v>34.6</v>
      </c>
      <c r="Q3472" s="226">
        <v>35.6</v>
      </c>
      <c r="R3472" s="226">
        <v>36</v>
      </c>
      <c r="S3472" s="226">
        <v>37.1</v>
      </c>
      <c r="T3472" s="226">
        <v>37.9</v>
      </c>
      <c r="U3472" s="226">
        <v>37.9</v>
      </c>
      <c r="V3472" s="226">
        <v>38.4</v>
      </c>
      <c r="W3472" s="226">
        <v>39.200000000000003</v>
      </c>
      <c r="X3472" s="226">
        <v>39.299999999999997</v>
      </c>
      <c r="Y3472" s="226">
        <v>40.299999999999997</v>
      </c>
      <c r="Z3472" s="226">
        <v>39.299999999999997</v>
      </c>
      <c r="AA3472" s="226">
        <v>39.299999999999997</v>
      </c>
      <c r="AB3472" s="226">
        <v>38.9</v>
      </c>
      <c r="AC3472" s="226">
        <v>38</v>
      </c>
      <c r="AD3472" s="226">
        <v>37.4</v>
      </c>
      <c r="AE3472" s="226">
        <v>37.299999999999997</v>
      </c>
      <c r="AF3472" s="226">
        <v>37</v>
      </c>
      <c r="AG3472" s="226">
        <v>37.6</v>
      </c>
      <c r="AH3472" s="226">
        <v>38.200000000000003</v>
      </c>
      <c r="AI3472" s="226">
        <v>38.5</v>
      </c>
      <c r="AJ3472" s="226">
        <v>39.5</v>
      </c>
    </row>
    <row r="3473" spans="1:36" x14ac:dyDescent="0.25">
      <c r="A3473" s="17"/>
      <c r="B3473" s="226" t="s">
        <v>152</v>
      </c>
      <c r="D3473" s="226">
        <v>29.4</v>
      </c>
      <c r="E3473" s="226">
        <v>35.4</v>
      </c>
      <c r="F3473" s="226">
        <v>48.6</v>
      </c>
      <c r="G3473" s="226">
        <v>38.6</v>
      </c>
      <c r="H3473" s="226">
        <v>35.299999999999997</v>
      </c>
      <c r="I3473" s="226">
        <v>31.7</v>
      </c>
      <c r="J3473" s="226">
        <v>22.4</v>
      </c>
      <c r="K3473" s="226">
        <v>19.600000000000001</v>
      </c>
      <c r="L3473" s="226">
        <v>18.100000000000001</v>
      </c>
      <c r="M3473" s="226">
        <v>17.100000000000001</v>
      </c>
      <c r="N3473" s="226">
        <v>18.600000000000001</v>
      </c>
      <c r="O3473" s="226">
        <v>20.100000000000001</v>
      </c>
      <c r="P3473" s="226">
        <v>21.2</v>
      </c>
      <c r="Q3473" s="226">
        <v>22.1</v>
      </c>
      <c r="R3473" s="226">
        <v>22.5</v>
      </c>
      <c r="S3473" s="226">
        <v>23.3</v>
      </c>
      <c r="T3473" s="226">
        <v>23.8</v>
      </c>
      <c r="U3473" s="226">
        <v>23.8</v>
      </c>
      <c r="V3473" s="226">
        <v>24.1</v>
      </c>
      <c r="W3473" s="226">
        <v>24.6</v>
      </c>
      <c r="X3473" s="226">
        <v>24.6</v>
      </c>
      <c r="Y3473" s="226">
        <v>25.3</v>
      </c>
      <c r="Z3473" s="226">
        <v>24.5</v>
      </c>
      <c r="AA3473" s="226">
        <v>24.4</v>
      </c>
      <c r="AB3473" s="226">
        <v>24.2</v>
      </c>
      <c r="AC3473" s="226">
        <v>23.5</v>
      </c>
      <c r="AD3473" s="226">
        <v>23</v>
      </c>
      <c r="AE3473" s="226">
        <v>22.9</v>
      </c>
      <c r="AF3473" s="226">
        <v>22.7</v>
      </c>
      <c r="AG3473" s="226">
        <v>23</v>
      </c>
      <c r="AH3473" s="226">
        <v>23.4</v>
      </c>
      <c r="AI3473" s="226">
        <v>23.6</v>
      </c>
      <c r="AJ3473" s="226">
        <v>24.1</v>
      </c>
    </row>
    <row r="3474" spans="1:36" x14ac:dyDescent="0.25">
      <c r="A3474" s="17"/>
      <c r="B3474" s="226" t="s">
        <v>2210</v>
      </c>
      <c r="D3474" s="226">
        <v>20.9</v>
      </c>
      <c r="E3474" s="226">
        <v>21.2</v>
      </c>
      <c r="F3474" s="226">
        <v>20.6</v>
      </c>
      <c r="G3474" s="226">
        <v>22.4</v>
      </c>
      <c r="H3474" s="226">
        <v>22</v>
      </c>
      <c r="I3474" s="226">
        <v>22.1</v>
      </c>
      <c r="J3474" s="226">
        <v>22.4</v>
      </c>
      <c r="K3474" s="226">
        <v>22.7</v>
      </c>
      <c r="L3474" s="226">
        <v>23</v>
      </c>
      <c r="M3474" s="226">
        <v>23.3</v>
      </c>
      <c r="N3474" s="226">
        <v>23.6</v>
      </c>
      <c r="O3474" s="226">
        <v>24</v>
      </c>
      <c r="P3474" s="226">
        <v>24.4</v>
      </c>
      <c r="Q3474" s="226">
        <v>24.8</v>
      </c>
      <c r="R3474" s="226">
        <v>25.2</v>
      </c>
      <c r="S3474" s="226">
        <v>25.6</v>
      </c>
      <c r="T3474" s="226">
        <v>26</v>
      </c>
      <c r="U3474" s="226">
        <v>26.5</v>
      </c>
      <c r="V3474" s="226">
        <v>26.9</v>
      </c>
      <c r="W3474" s="226">
        <v>27.4</v>
      </c>
      <c r="X3474" s="226">
        <v>27.9</v>
      </c>
      <c r="Y3474" s="226">
        <v>28.5</v>
      </c>
      <c r="Z3474" s="226">
        <v>29</v>
      </c>
      <c r="AA3474" s="226">
        <v>29.6</v>
      </c>
      <c r="AB3474" s="226">
        <v>30.2</v>
      </c>
      <c r="AC3474" s="226">
        <v>30.8</v>
      </c>
      <c r="AD3474" s="226">
        <v>31.4</v>
      </c>
      <c r="AE3474" s="226">
        <v>32.1</v>
      </c>
      <c r="AF3474" s="226">
        <v>32.799999999999997</v>
      </c>
      <c r="AG3474" s="226">
        <v>33.4</v>
      </c>
      <c r="AH3474" s="226">
        <v>34</v>
      </c>
      <c r="AI3474" s="226">
        <v>34.6</v>
      </c>
      <c r="AJ3474" s="226">
        <v>35.299999999999997</v>
      </c>
    </row>
    <row r="3475" spans="1:36" x14ac:dyDescent="0.25">
      <c r="A3475" s="17"/>
      <c r="B3475" s="226" t="s">
        <v>2212</v>
      </c>
      <c r="D3475" s="226">
        <v>303.2</v>
      </c>
      <c r="E3475" s="226">
        <v>358.4</v>
      </c>
      <c r="F3475" s="226">
        <v>339.6</v>
      </c>
      <c r="G3475" s="226">
        <v>345.1</v>
      </c>
      <c r="H3475" s="226">
        <v>373.3</v>
      </c>
      <c r="I3475" s="226">
        <v>368.5</v>
      </c>
      <c r="J3475" s="226">
        <v>352.2</v>
      </c>
      <c r="K3475" s="226">
        <v>348.6</v>
      </c>
      <c r="L3475" s="226">
        <v>348.1</v>
      </c>
      <c r="M3475" s="226">
        <v>348.9</v>
      </c>
      <c r="N3475" s="226">
        <v>354.5</v>
      </c>
      <c r="O3475" s="226">
        <v>361.2</v>
      </c>
      <c r="P3475" s="226">
        <v>367</v>
      </c>
      <c r="Q3475" s="226">
        <v>372.4</v>
      </c>
      <c r="R3475" s="226">
        <v>377.2</v>
      </c>
      <c r="S3475" s="226">
        <v>383</v>
      </c>
      <c r="T3475" s="226">
        <v>388.5</v>
      </c>
      <c r="U3475" s="226">
        <v>393.1</v>
      </c>
      <c r="V3475" s="226">
        <v>398.3</v>
      </c>
      <c r="W3475" s="226">
        <v>404.2</v>
      </c>
      <c r="X3475" s="226">
        <v>409.6</v>
      </c>
      <c r="Y3475" s="226">
        <v>416.3</v>
      </c>
      <c r="Z3475" s="226">
        <v>420.6</v>
      </c>
      <c r="AA3475" s="226">
        <v>426.3</v>
      </c>
      <c r="AB3475" s="226">
        <v>432.4</v>
      </c>
      <c r="AC3475" s="226">
        <v>437.8</v>
      </c>
      <c r="AD3475" s="226">
        <v>443.9</v>
      </c>
      <c r="AE3475" s="226">
        <v>450.6</v>
      </c>
      <c r="AF3475" s="226">
        <v>457.5</v>
      </c>
      <c r="AG3475" s="226">
        <v>465.1</v>
      </c>
      <c r="AH3475" s="226">
        <v>471.9</v>
      </c>
      <c r="AI3475" s="226">
        <v>478.3</v>
      </c>
      <c r="AJ3475" s="226">
        <v>485.9</v>
      </c>
    </row>
    <row r="3476" spans="1:36" x14ac:dyDescent="0.25">
      <c r="A3476" s="17"/>
    </row>
    <row r="3477" spans="1:36" x14ac:dyDescent="0.25">
      <c r="A3477" s="17"/>
    </row>
    <row r="3478" spans="1:36" x14ac:dyDescent="0.25">
      <c r="A3478" s="17"/>
      <c r="B3478" s="226" t="s">
        <v>2229</v>
      </c>
    </row>
    <row r="3479" spans="1:36" x14ac:dyDescent="0.25">
      <c r="A3479" s="17"/>
      <c r="B3479" s="226" t="s">
        <v>238</v>
      </c>
      <c r="D3479" s="226">
        <v>57.4</v>
      </c>
      <c r="E3479" s="226">
        <v>58.1</v>
      </c>
      <c r="F3479" s="226">
        <v>50.8</v>
      </c>
      <c r="G3479" s="226">
        <v>52.3</v>
      </c>
      <c r="H3479" s="226">
        <v>55.3</v>
      </c>
      <c r="I3479" s="226">
        <v>57.4</v>
      </c>
      <c r="J3479" s="226">
        <v>61.1</v>
      </c>
      <c r="K3479" s="226">
        <v>62.8</v>
      </c>
      <c r="L3479" s="226">
        <v>64</v>
      </c>
      <c r="M3479" s="226">
        <v>65</v>
      </c>
      <c r="N3479" s="226">
        <v>65.5</v>
      </c>
      <c r="O3479" s="226">
        <v>66.099999999999994</v>
      </c>
      <c r="P3479" s="226">
        <v>66.900000000000006</v>
      </c>
      <c r="Q3479" s="226">
        <v>67.599999999999994</v>
      </c>
      <c r="R3479" s="226">
        <v>68.400000000000006</v>
      </c>
      <c r="S3479" s="226">
        <v>69.2</v>
      </c>
      <c r="T3479" s="226">
        <v>70.099999999999994</v>
      </c>
      <c r="U3479" s="226">
        <v>71.099999999999994</v>
      </c>
      <c r="V3479" s="226">
        <v>72</v>
      </c>
      <c r="W3479" s="226">
        <v>72.900000000000006</v>
      </c>
      <c r="X3479" s="226">
        <v>74</v>
      </c>
      <c r="Y3479" s="226">
        <v>75.099999999999994</v>
      </c>
      <c r="Z3479" s="226">
        <v>76.400000000000006</v>
      </c>
      <c r="AA3479" s="226">
        <v>77.7</v>
      </c>
      <c r="AB3479" s="226">
        <v>79.099999999999994</v>
      </c>
      <c r="AC3479" s="226">
        <v>80.7</v>
      </c>
      <c r="AD3479" s="226">
        <v>82.2</v>
      </c>
      <c r="AE3479" s="226">
        <v>83.7</v>
      </c>
      <c r="AF3479" s="226">
        <v>85.3</v>
      </c>
      <c r="AG3479" s="226">
        <v>86.7</v>
      </c>
      <c r="AH3479" s="226">
        <v>87.9</v>
      </c>
      <c r="AI3479" s="226">
        <v>89.1</v>
      </c>
      <c r="AJ3479" s="226">
        <v>90.3</v>
      </c>
    </row>
    <row r="3480" spans="1:36" x14ac:dyDescent="0.25">
      <c r="A3480" s="17"/>
      <c r="B3480" s="226" t="s">
        <v>239</v>
      </c>
      <c r="D3480" s="226">
        <v>0.1</v>
      </c>
      <c r="E3480" s="226">
        <v>0</v>
      </c>
      <c r="F3480" s="226">
        <v>0</v>
      </c>
      <c r="G3480" s="226">
        <v>0</v>
      </c>
      <c r="H3480" s="226">
        <v>0</v>
      </c>
      <c r="I3480" s="226">
        <v>0</v>
      </c>
      <c r="J3480" s="226">
        <v>0</v>
      </c>
      <c r="K3480" s="226">
        <v>0</v>
      </c>
      <c r="L3480" s="226">
        <v>0</v>
      </c>
      <c r="M3480" s="226">
        <v>0</v>
      </c>
      <c r="N3480" s="226">
        <v>0</v>
      </c>
      <c r="O3480" s="226">
        <v>0</v>
      </c>
      <c r="P3480" s="226">
        <v>0</v>
      </c>
      <c r="Q3480" s="226">
        <v>0</v>
      </c>
      <c r="R3480" s="226">
        <v>0</v>
      </c>
      <c r="S3480" s="226">
        <v>0</v>
      </c>
      <c r="T3480" s="226">
        <v>0</v>
      </c>
      <c r="U3480" s="226">
        <v>0</v>
      </c>
      <c r="V3480" s="226">
        <v>0</v>
      </c>
      <c r="W3480" s="226">
        <v>0</v>
      </c>
      <c r="X3480" s="226">
        <v>0</v>
      </c>
      <c r="Y3480" s="226">
        <v>0</v>
      </c>
      <c r="Z3480" s="226">
        <v>0</v>
      </c>
      <c r="AA3480" s="226">
        <v>0</v>
      </c>
      <c r="AB3480" s="226">
        <v>0</v>
      </c>
      <c r="AC3480" s="226">
        <v>0</v>
      </c>
      <c r="AD3480" s="226">
        <v>0</v>
      </c>
      <c r="AE3480" s="226">
        <v>0</v>
      </c>
      <c r="AF3480" s="226">
        <v>0</v>
      </c>
      <c r="AG3480" s="226">
        <v>0</v>
      </c>
      <c r="AH3480" s="226">
        <v>0</v>
      </c>
      <c r="AI3480" s="226">
        <v>0</v>
      </c>
      <c r="AJ3480" s="226">
        <v>0</v>
      </c>
    </row>
    <row r="3481" spans="1:36" x14ac:dyDescent="0.25">
      <c r="A3481" s="17"/>
      <c r="B3481" s="226" t="s">
        <v>158</v>
      </c>
      <c r="D3481" s="226">
        <v>0</v>
      </c>
      <c r="E3481" s="226">
        <v>0</v>
      </c>
      <c r="F3481" s="226">
        <v>0</v>
      </c>
      <c r="G3481" s="226">
        <v>0</v>
      </c>
      <c r="H3481" s="226">
        <v>0</v>
      </c>
      <c r="I3481" s="226">
        <v>0</v>
      </c>
      <c r="J3481" s="226">
        <v>0</v>
      </c>
      <c r="K3481" s="226">
        <v>0</v>
      </c>
      <c r="L3481" s="226">
        <v>0</v>
      </c>
      <c r="M3481" s="226">
        <v>0</v>
      </c>
      <c r="N3481" s="226">
        <v>0</v>
      </c>
      <c r="O3481" s="226">
        <v>0</v>
      </c>
      <c r="P3481" s="226">
        <v>0</v>
      </c>
      <c r="Q3481" s="226">
        <v>0</v>
      </c>
      <c r="R3481" s="226">
        <v>0</v>
      </c>
      <c r="S3481" s="226">
        <v>0</v>
      </c>
      <c r="T3481" s="226">
        <v>0</v>
      </c>
      <c r="U3481" s="226">
        <v>0</v>
      </c>
      <c r="V3481" s="226">
        <v>0</v>
      </c>
      <c r="W3481" s="226">
        <v>0</v>
      </c>
      <c r="X3481" s="226">
        <v>0</v>
      </c>
      <c r="Y3481" s="226">
        <v>0</v>
      </c>
      <c r="Z3481" s="226">
        <v>0</v>
      </c>
      <c r="AA3481" s="226">
        <v>0</v>
      </c>
      <c r="AB3481" s="226">
        <v>0</v>
      </c>
      <c r="AC3481" s="226">
        <v>0</v>
      </c>
      <c r="AD3481" s="226">
        <v>0</v>
      </c>
      <c r="AE3481" s="226">
        <v>0</v>
      </c>
      <c r="AF3481" s="226">
        <v>0</v>
      </c>
      <c r="AG3481" s="226">
        <v>0</v>
      </c>
      <c r="AH3481" s="226">
        <v>0</v>
      </c>
      <c r="AI3481" s="226">
        <v>0</v>
      </c>
      <c r="AJ3481" s="226">
        <v>0</v>
      </c>
    </row>
    <row r="3482" spans="1:36" x14ac:dyDescent="0.25">
      <c r="A3482" s="17"/>
      <c r="B3482" s="226" t="s">
        <v>2230</v>
      </c>
      <c r="D3482" s="226">
        <v>0</v>
      </c>
      <c r="E3482" s="226">
        <v>0</v>
      </c>
      <c r="F3482" s="226">
        <v>0</v>
      </c>
      <c r="G3482" s="226">
        <v>0</v>
      </c>
      <c r="H3482" s="226">
        <v>0</v>
      </c>
      <c r="I3482" s="226">
        <v>0</v>
      </c>
      <c r="J3482" s="226">
        <v>0</v>
      </c>
      <c r="K3482" s="226">
        <v>0</v>
      </c>
      <c r="L3482" s="226">
        <v>0</v>
      </c>
      <c r="M3482" s="226">
        <v>0</v>
      </c>
      <c r="N3482" s="226">
        <v>0</v>
      </c>
      <c r="O3482" s="226">
        <v>0</v>
      </c>
      <c r="P3482" s="226">
        <v>0</v>
      </c>
      <c r="Q3482" s="226">
        <v>0</v>
      </c>
      <c r="R3482" s="226">
        <v>0</v>
      </c>
      <c r="S3482" s="226">
        <v>0</v>
      </c>
      <c r="T3482" s="226">
        <v>0</v>
      </c>
      <c r="U3482" s="226">
        <v>0</v>
      </c>
      <c r="V3482" s="226">
        <v>0</v>
      </c>
      <c r="W3482" s="226">
        <v>0</v>
      </c>
      <c r="X3482" s="226">
        <v>0</v>
      </c>
      <c r="Y3482" s="226">
        <v>0</v>
      </c>
      <c r="Z3482" s="226">
        <v>0</v>
      </c>
      <c r="AA3482" s="226">
        <v>0</v>
      </c>
      <c r="AB3482" s="226">
        <v>0</v>
      </c>
      <c r="AC3482" s="226">
        <v>0</v>
      </c>
      <c r="AD3482" s="226">
        <v>0</v>
      </c>
      <c r="AE3482" s="226">
        <v>0</v>
      </c>
      <c r="AF3482" s="226">
        <v>0</v>
      </c>
      <c r="AG3482" s="226">
        <v>0</v>
      </c>
      <c r="AH3482" s="226">
        <v>0</v>
      </c>
      <c r="AI3482" s="226">
        <v>0</v>
      </c>
      <c r="AJ3482" s="226">
        <v>0</v>
      </c>
    </row>
    <row r="3483" spans="1:36" x14ac:dyDescent="0.25">
      <c r="A3483" s="17"/>
      <c r="B3483" s="226" t="s">
        <v>2231</v>
      </c>
      <c r="D3483" s="226">
        <v>0</v>
      </c>
      <c r="E3483" s="226">
        <v>0</v>
      </c>
      <c r="F3483" s="226">
        <v>0</v>
      </c>
      <c r="G3483" s="226">
        <v>0</v>
      </c>
      <c r="H3483" s="226">
        <v>0</v>
      </c>
      <c r="I3483" s="226">
        <v>0</v>
      </c>
      <c r="J3483" s="226">
        <v>0</v>
      </c>
      <c r="K3483" s="226">
        <v>0</v>
      </c>
      <c r="L3483" s="226">
        <v>0</v>
      </c>
      <c r="M3483" s="226">
        <v>0</v>
      </c>
      <c r="N3483" s="226">
        <v>0</v>
      </c>
      <c r="O3483" s="226">
        <v>0</v>
      </c>
      <c r="P3483" s="226">
        <v>0</v>
      </c>
      <c r="Q3483" s="226">
        <v>0</v>
      </c>
      <c r="R3483" s="226">
        <v>0</v>
      </c>
      <c r="S3483" s="226">
        <v>0</v>
      </c>
      <c r="T3483" s="226">
        <v>0</v>
      </c>
      <c r="U3483" s="226">
        <v>0</v>
      </c>
      <c r="V3483" s="226">
        <v>0</v>
      </c>
      <c r="W3483" s="226">
        <v>0</v>
      </c>
      <c r="X3483" s="226">
        <v>0</v>
      </c>
      <c r="Y3483" s="226">
        <v>0</v>
      </c>
      <c r="Z3483" s="226">
        <v>0</v>
      </c>
      <c r="AA3483" s="226">
        <v>0</v>
      </c>
      <c r="AB3483" s="226">
        <v>0</v>
      </c>
      <c r="AC3483" s="226">
        <v>0</v>
      </c>
      <c r="AD3483" s="226">
        <v>0</v>
      </c>
      <c r="AE3483" s="226">
        <v>0</v>
      </c>
      <c r="AF3483" s="226">
        <v>0</v>
      </c>
      <c r="AG3483" s="226">
        <v>0</v>
      </c>
      <c r="AH3483" s="226">
        <v>0</v>
      </c>
      <c r="AI3483" s="226">
        <v>0</v>
      </c>
      <c r="AJ3483" s="226">
        <v>0</v>
      </c>
    </row>
    <row r="3484" spans="1:36" x14ac:dyDescent="0.25">
      <c r="A3484" s="17"/>
      <c r="B3484" s="226" t="s">
        <v>156</v>
      </c>
      <c r="D3484" s="226">
        <v>0</v>
      </c>
      <c r="E3484" s="226">
        <v>0</v>
      </c>
      <c r="F3484" s="226">
        <v>0</v>
      </c>
      <c r="G3484" s="226">
        <v>0</v>
      </c>
      <c r="H3484" s="226">
        <v>0</v>
      </c>
      <c r="I3484" s="226">
        <v>0</v>
      </c>
      <c r="J3484" s="226">
        <v>0</v>
      </c>
      <c r="K3484" s="226">
        <v>0</v>
      </c>
      <c r="L3484" s="226">
        <v>0</v>
      </c>
      <c r="M3484" s="226">
        <v>0</v>
      </c>
      <c r="N3484" s="226">
        <v>0</v>
      </c>
      <c r="O3484" s="226">
        <v>0</v>
      </c>
      <c r="P3484" s="226">
        <v>0</v>
      </c>
      <c r="Q3484" s="226">
        <v>0</v>
      </c>
      <c r="R3484" s="226">
        <v>0</v>
      </c>
      <c r="S3484" s="226">
        <v>0</v>
      </c>
      <c r="T3484" s="226">
        <v>0</v>
      </c>
      <c r="U3484" s="226">
        <v>0</v>
      </c>
      <c r="V3484" s="226">
        <v>0</v>
      </c>
      <c r="W3484" s="226">
        <v>0</v>
      </c>
      <c r="X3484" s="226">
        <v>0</v>
      </c>
      <c r="Y3484" s="226">
        <v>0</v>
      </c>
      <c r="Z3484" s="226">
        <v>0</v>
      </c>
      <c r="AA3484" s="226">
        <v>0</v>
      </c>
      <c r="AB3484" s="226">
        <v>0</v>
      </c>
      <c r="AC3484" s="226">
        <v>0</v>
      </c>
      <c r="AD3484" s="226">
        <v>0</v>
      </c>
      <c r="AE3484" s="226">
        <v>0</v>
      </c>
      <c r="AF3484" s="226">
        <v>0</v>
      </c>
      <c r="AG3484" s="226">
        <v>0</v>
      </c>
      <c r="AH3484" s="226">
        <v>0</v>
      </c>
      <c r="AI3484" s="226">
        <v>0</v>
      </c>
      <c r="AJ3484" s="226">
        <v>0</v>
      </c>
    </row>
    <row r="3485" spans="1:36" x14ac:dyDescent="0.25">
      <c r="A3485" s="17"/>
      <c r="B3485" s="226" t="s">
        <v>2232</v>
      </c>
      <c r="D3485" s="226">
        <v>2.2999999999999998</v>
      </c>
      <c r="E3485" s="226">
        <v>2.2999999999999998</v>
      </c>
      <c r="F3485" s="226">
        <v>3.9</v>
      </c>
      <c r="G3485" s="226">
        <v>5.0999999999999996</v>
      </c>
      <c r="H3485" s="226">
        <v>3.7</v>
      </c>
      <c r="I3485" s="226">
        <v>3</v>
      </c>
      <c r="J3485" s="226">
        <v>2</v>
      </c>
      <c r="K3485" s="226">
        <v>1.6</v>
      </c>
      <c r="L3485" s="226">
        <v>1.4</v>
      </c>
      <c r="M3485" s="226">
        <v>1.3</v>
      </c>
      <c r="N3485" s="226">
        <v>1.4</v>
      </c>
      <c r="O3485" s="226">
        <v>1.4</v>
      </c>
      <c r="P3485" s="226">
        <v>1.5</v>
      </c>
      <c r="Q3485" s="226">
        <v>1.5</v>
      </c>
      <c r="R3485" s="226">
        <v>1.5</v>
      </c>
      <c r="S3485" s="226">
        <v>1.5</v>
      </c>
      <c r="T3485" s="226">
        <v>1.6</v>
      </c>
      <c r="U3485" s="226">
        <v>1.6</v>
      </c>
      <c r="V3485" s="226">
        <v>1.6</v>
      </c>
      <c r="W3485" s="226">
        <v>1.6</v>
      </c>
      <c r="X3485" s="226">
        <v>1.6</v>
      </c>
      <c r="Y3485" s="226">
        <v>1.7</v>
      </c>
      <c r="Z3485" s="226">
        <v>1.6</v>
      </c>
      <c r="AA3485" s="226">
        <v>1.6</v>
      </c>
      <c r="AB3485" s="226">
        <v>1.6</v>
      </c>
      <c r="AC3485" s="226">
        <v>1.5</v>
      </c>
      <c r="AD3485" s="226">
        <v>1.5</v>
      </c>
      <c r="AE3485" s="226">
        <v>1.5</v>
      </c>
      <c r="AF3485" s="226">
        <v>1.5</v>
      </c>
      <c r="AG3485" s="226">
        <v>1.5</v>
      </c>
      <c r="AH3485" s="226">
        <v>1.5</v>
      </c>
      <c r="AI3485" s="226">
        <v>1.5</v>
      </c>
      <c r="AJ3485" s="226">
        <v>1.5</v>
      </c>
    </row>
    <row r="3486" spans="1:36" x14ac:dyDescent="0.25">
      <c r="A3486" s="17"/>
      <c r="B3486" s="226" t="s">
        <v>2233</v>
      </c>
      <c r="D3486" s="226">
        <v>0</v>
      </c>
      <c r="E3486" s="226">
        <v>0</v>
      </c>
      <c r="F3486" s="226">
        <v>0</v>
      </c>
      <c r="G3486" s="226">
        <v>0</v>
      </c>
      <c r="H3486" s="226">
        <v>0</v>
      </c>
      <c r="I3486" s="226">
        <v>0</v>
      </c>
      <c r="J3486" s="226">
        <v>0</v>
      </c>
      <c r="K3486" s="226">
        <v>0</v>
      </c>
      <c r="L3486" s="226">
        <v>0</v>
      </c>
      <c r="M3486" s="226">
        <v>0</v>
      </c>
      <c r="N3486" s="226">
        <v>0</v>
      </c>
      <c r="O3486" s="226">
        <v>0</v>
      </c>
      <c r="P3486" s="226">
        <v>0</v>
      </c>
      <c r="Q3486" s="226">
        <v>0</v>
      </c>
      <c r="R3486" s="226">
        <v>0</v>
      </c>
      <c r="S3486" s="226">
        <v>0</v>
      </c>
      <c r="T3486" s="226">
        <v>0</v>
      </c>
      <c r="U3486" s="226">
        <v>0</v>
      </c>
      <c r="V3486" s="226">
        <v>0</v>
      </c>
      <c r="W3486" s="226">
        <v>0</v>
      </c>
      <c r="X3486" s="226">
        <v>0</v>
      </c>
      <c r="Y3486" s="226">
        <v>0</v>
      </c>
      <c r="Z3486" s="226">
        <v>0</v>
      </c>
      <c r="AA3486" s="226">
        <v>0</v>
      </c>
      <c r="AB3486" s="226">
        <v>0</v>
      </c>
      <c r="AC3486" s="226">
        <v>0</v>
      </c>
      <c r="AD3486" s="226">
        <v>0</v>
      </c>
      <c r="AE3486" s="226">
        <v>0</v>
      </c>
      <c r="AF3486" s="226">
        <v>0</v>
      </c>
      <c r="AG3486" s="226">
        <v>0</v>
      </c>
      <c r="AH3486" s="226">
        <v>0</v>
      </c>
      <c r="AI3486" s="226">
        <v>0</v>
      </c>
      <c r="AJ3486" s="226">
        <v>0</v>
      </c>
    </row>
    <row r="3487" spans="1:36" x14ac:dyDescent="0.25">
      <c r="A3487" s="17"/>
      <c r="B3487" s="226" t="s">
        <v>2234</v>
      </c>
      <c r="D3487" s="226">
        <v>0</v>
      </c>
      <c r="E3487" s="226">
        <v>0</v>
      </c>
      <c r="F3487" s="226">
        <v>0</v>
      </c>
      <c r="G3487" s="226">
        <v>0</v>
      </c>
      <c r="H3487" s="226">
        <v>0</v>
      </c>
      <c r="I3487" s="226">
        <v>0</v>
      </c>
      <c r="J3487" s="226">
        <v>0</v>
      </c>
      <c r="K3487" s="226">
        <v>0</v>
      </c>
      <c r="L3487" s="226">
        <v>0</v>
      </c>
      <c r="M3487" s="226">
        <v>0</v>
      </c>
      <c r="N3487" s="226">
        <v>0</v>
      </c>
      <c r="O3487" s="226">
        <v>0</v>
      </c>
      <c r="P3487" s="226">
        <v>0</v>
      </c>
      <c r="Q3487" s="226">
        <v>0</v>
      </c>
      <c r="R3487" s="226">
        <v>0</v>
      </c>
      <c r="S3487" s="226">
        <v>0</v>
      </c>
      <c r="T3487" s="226">
        <v>0</v>
      </c>
      <c r="U3487" s="226">
        <v>0</v>
      </c>
      <c r="V3487" s="226">
        <v>0</v>
      </c>
      <c r="W3487" s="226">
        <v>0</v>
      </c>
      <c r="X3487" s="226">
        <v>0</v>
      </c>
      <c r="Y3487" s="226">
        <v>0</v>
      </c>
      <c r="Z3487" s="226">
        <v>0</v>
      </c>
      <c r="AA3487" s="226">
        <v>0</v>
      </c>
      <c r="AB3487" s="226">
        <v>0</v>
      </c>
      <c r="AC3487" s="226">
        <v>0</v>
      </c>
      <c r="AD3487" s="226">
        <v>0</v>
      </c>
      <c r="AE3487" s="226">
        <v>0</v>
      </c>
      <c r="AF3487" s="226">
        <v>0</v>
      </c>
      <c r="AG3487" s="226">
        <v>0</v>
      </c>
      <c r="AH3487" s="226">
        <v>0</v>
      </c>
      <c r="AI3487" s="226">
        <v>0</v>
      </c>
      <c r="AJ3487" s="226">
        <v>0</v>
      </c>
    </row>
    <row r="3488" spans="1:36" x14ac:dyDescent="0.25">
      <c r="A3488" s="17"/>
      <c r="B3488" s="226" t="s">
        <v>2235</v>
      </c>
    </row>
    <row r="3489" spans="1:36" x14ac:dyDescent="0.25">
      <c r="A3489" s="17"/>
      <c r="B3489" s="226" t="s">
        <v>238</v>
      </c>
      <c r="D3489" s="226">
        <v>172.1</v>
      </c>
      <c r="E3489" s="226">
        <v>174.2</v>
      </c>
      <c r="F3489" s="226">
        <v>152.5</v>
      </c>
      <c r="G3489" s="226">
        <v>156.80000000000001</v>
      </c>
      <c r="H3489" s="226">
        <v>165.8</v>
      </c>
      <c r="I3489" s="226">
        <v>172.2</v>
      </c>
      <c r="J3489" s="226">
        <v>183.4</v>
      </c>
      <c r="K3489" s="226">
        <v>188.3</v>
      </c>
      <c r="L3489" s="226">
        <v>192</v>
      </c>
      <c r="M3489" s="226">
        <v>195.1</v>
      </c>
      <c r="N3489" s="226">
        <v>196.4</v>
      </c>
      <c r="O3489" s="226">
        <v>198.3</v>
      </c>
      <c r="P3489" s="226">
        <v>200.6</v>
      </c>
      <c r="Q3489" s="226">
        <v>202.8</v>
      </c>
      <c r="R3489" s="226">
        <v>205.3</v>
      </c>
      <c r="S3489" s="226">
        <v>207.7</v>
      </c>
      <c r="T3489" s="226">
        <v>210.3</v>
      </c>
      <c r="U3489" s="226">
        <v>213.2</v>
      </c>
      <c r="V3489" s="226">
        <v>215.9</v>
      </c>
      <c r="W3489" s="226">
        <v>218.8</v>
      </c>
      <c r="X3489" s="226">
        <v>222.1</v>
      </c>
      <c r="Y3489" s="226">
        <v>225.2</v>
      </c>
      <c r="Z3489" s="226">
        <v>229.3</v>
      </c>
      <c r="AA3489" s="226">
        <v>233</v>
      </c>
      <c r="AB3489" s="226">
        <v>237.4</v>
      </c>
      <c r="AC3489" s="226">
        <v>242</v>
      </c>
      <c r="AD3489" s="226">
        <v>246.7</v>
      </c>
      <c r="AE3489" s="226">
        <v>251.1</v>
      </c>
      <c r="AF3489" s="226">
        <v>255.9</v>
      </c>
      <c r="AG3489" s="226">
        <v>260.2</v>
      </c>
      <c r="AH3489" s="226">
        <v>263.7</v>
      </c>
      <c r="AI3489" s="226">
        <v>267.3</v>
      </c>
      <c r="AJ3489" s="226">
        <v>271</v>
      </c>
    </row>
    <row r="3490" spans="1:36" x14ac:dyDescent="0.25">
      <c r="A3490" s="17"/>
      <c r="B3490" s="226" t="s">
        <v>239</v>
      </c>
      <c r="D3490" s="226">
        <v>1</v>
      </c>
      <c r="E3490" s="226">
        <v>0.7</v>
      </c>
      <c r="F3490" s="226">
        <v>0.6</v>
      </c>
      <c r="G3490" s="226">
        <v>0.6</v>
      </c>
      <c r="H3490" s="226">
        <v>0.6</v>
      </c>
      <c r="I3490" s="226">
        <v>0.6</v>
      </c>
      <c r="J3490" s="226">
        <v>0.6</v>
      </c>
      <c r="K3490" s="226">
        <v>0.6</v>
      </c>
      <c r="L3490" s="226">
        <v>0.6</v>
      </c>
      <c r="M3490" s="226">
        <v>0.6</v>
      </c>
      <c r="N3490" s="226">
        <v>0.6</v>
      </c>
      <c r="O3490" s="226">
        <v>0.6</v>
      </c>
      <c r="P3490" s="226">
        <v>0.6</v>
      </c>
      <c r="Q3490" s="226">
        <v>0.6</v>
      </c>
      <c r="R3490" s="226">
        <v>0.6</v>
      </c>
      <c r="S3490" s="226">
        <v>0.6</v>
      </c>
      <c r="T3490" s="226">
        <v>0.6</v>
      </c>
      <c r="U3490" s="226">
        <v>0.6</v>
      </c>
      <c r="V3490" s="226">
        <v>0.6</v>
      </c>
      <c r="W3490" s="226">
        <v>0.6</v>
      </c>
      <c r="X3490" s="226">
        <v>0.6</v>
      </c>
      <c r="Y3490" s="226">
        <v>0.6</v>
      </c>
      <c r="Z3490" s="226">
        <v>0.6</v>
      </c>
      <c r="AA3490" s="226">
        <v>0.6</v>
      </c>
      <c r="AB3490" s="226">
        <v>0.6</v>
      </c>
      <c r="AC3490" s="226">
        <v>0.6</v>
      </c>
      <c r="AD3490" s="226">
        <v>0.6</v>
      </c>
      <c r="AE3490" s="226">
        <v>0.6</v>
      </c>
      <c r="AF3490" s="226">
        <v>0.6</v>
      </c>
      <c r="AG3490" s="226">
        <v>0.6</v>
      </c>
      <c r="AH3490" s="226">
        <v>0.6</v>
      </c>
      <c r="AI3490" s="226">
        <v>0.6</v>
      </c>
      <c r="AJ3490" s="226">
        <v>0.6</v>
      </c>
    </row>
    <row r="3491" spans="1:36" x14ac:dyDescent="0.25">
      <c r="A3491" s="17"/>
      <c r="B3491" s="226" t="s">
        <v>158</v>
      </c>
      <c r="D3491" s="226">
        <v>0</v>
      </c>
      <c r="E3491" s="226">
        <v>0</v>
      </c>
      <c r="F3491" s="226">
        <v>0</v>
      </c>
      <c r="G3491" s="226">
        <v>0</v>
      </c>
      <c r="H3491" s="226">
        <v>0</v>
      </c>
      <c r="I3491" s="226">
        <v>0</v>
      </c>
      <c r="J3491" s="226">
        <v>0</v>
      </c>
      <c r="K3491" s="226">
        <v>0</v>
      </c>
      <c r="L3491" s="226">
        <v>0</v>
      </c>
      <c r="M3491" s="226">
        <v>0</v>
      </c>
      <c r="N3491" s="226">
        <v>0</v>
      </c>
      <c r="O3491" s="226">
        <v>0</v>
      </c>
      <c r="P3491" s="226">
        <v>0</v>
      </c>
      <c r="Q3491" s="226">
        <v>0</v>
      </c>
      <c r="R3491" s="226">
        <v>0</v>
      </c>
      <c r="S3491" s="226">
        <v>0</v>
      </c>
      <c r="T3491" s="226">
        <v>0</v>
      </c>
      <c r="U3491" s="226">
        <v>0</v>
      </c>
      <c r="V3491" s="226">
        <v>0</v>
      </c>
      <c r="W3491" s="226">
        <v>0</v>
      </c>
      <c r="X3491" s="226">
        <v>0</v>
      </c>
      <c r="Y3491" s="226">
        <v>0</v>
      </c>
      <c r="Z3491" s="226">
        <v>0</v>
      </c>
      <c r="AA3491" s="226">
        <v>0</v>
      </c>
      <c r="AB3491" s="226">
        <v>0</v>
      </c>
      <c r="AC3491" s="226">
        <v>0</v>
      </c>
      <c r="AD3491" s="226">
        <v>0</v>
      </c>
      <c r="AE3491" s="226">
        <v>0</v>
      </c>
      <c r="AF3491" s="226">
        <v>0</v>
      </c>
      <c r="AG3491" s="226">
        <v>0</v>
      </c>
      <c r="AH3491" s="226">
        <v>0</v>
      </c>
      <c r="AI3491" s="226">
        <v>0</v>
      </c>
      <c r="AJ3491" s="226">
        <v>0</v>
      </c>
    </row>
    <row r="3492" spans="1:36" x14ac:dyDescent="0.25">
      <c r="A3492" s="17"/>
      <c r="B3492" s="226" t="s">
        <v>2230</v>
      </c>
      <c r="D3492" s="226">
        <v>1.7</v>
      </c>
      <c r="E3492" s="226">
        <v>1.8</v>
      </c>
      <c r="F3492" s="226">
        <v>2.9</v>
      </c>
      <c r="G3492" s="226">
        <v>3.5</v>
      </c>
      <c r="H3492" s="226">
        <v>2.4</v>
      </c>
      <c r="I3492" s="226">
        <v>2</v>
      </c>
      <c r="J3492" s="226">
        <v>1.3</v>
      </c>
      <c r="K3492" s="226">
        <v>1.1000000000000001</v>
      </c>
      <c r="L3492" s="226">
        <v>0.9</v>
      </c>
      <c r="M3492" s="226">
        <v>0.8</v>
      </c>
      <c r="N3492" s="226">
        <v>0.9</v>
      </c>
      <c r="O3492" s="226">
        <v>0.9</v>
      </c>
      <c r="P3492" s="226">
        <v>0.9</v>
      </c>
      <c r="Q3492" s="226">
        <v>0.9</v>
      </c>
      <c r="R3492" s="226">
        <v>0.9</v>
      </c>
      <c r="S3492" s="226">
        <v>1</v>
      </c>
      <c r="T3492" s="226">
        <v>1</v>
      </c>
      <c r="U3492" s="226">
        <v>1</v>
      </c>
      <c r="V3492" s="226">
        <v>1</v>
      </c>
      <c r="W3492" s="226">
        <v>1</v>
      </c>
      <c r="X3492" s="226">
        <v>1</v>
      </c>
      <c r="Y3492" s="226">
        <v>1</v>
      </c>
      <c r="Z3492" s="226">
        <v>1</v>
      </c>
      <c r="AA3492" s="226">
        <v>1</v>
      </c>
      <c r="AB3492" s="226">
        <v>0.9</v>
      </c>
      <c r="AC3492" s="226">
        <v>0.9</v>
      </c>
      <c r="AD3492" s="226">
        <v>0.9</v>
      </c>
      <c r="AE3492" s="226">
        <v>0.9</v>
      </c>
      <c r="AF3492" s="226">
        <v>0.8</v>
      </c>
      <c r="AG3492" s="226">
        <v>0.9</v>
      </c>
      <c r="AH3492" s="226">
        <v>0.9</v>
      </c>
      <c r="AI3492" s="226">
        <v>0.9</v>
      </c>
      <c r="AJ3492" s="226">
        <v>0.9</v>
      </c>
    </row>
    <row r="3493" spans="1:36" x14ac:dyDescent="0.25">
      <c r="A3493" s="17"/>
      <c r="B3493" s="226" t="s">
        <v>2231</v>
      </c>
      <c r="D3493" s="226">
        <v>1.7</v>
      </c>
      <c r="E3493" s="226">
        <v>1.7</v>
      </c>
      <c r="F3493" s="226">
        <v>2.9</v>
      </c>
      <c r="G3493" s="226">
        <v>3.8</v>
      </c>
      <c r="H3493" s="226">
        <v>2.7</v>
      </c>
      <c r="I3493" s="226">
        <v>2.2000000000000002</v>
      </c>
      <c r="J3493" s="226">
        <v>1.5</v>
      </c>
      <c r="K3493" s="226">
        <v>1.2</v>
      </c>
      <c r="L3493" s="226">
        <v>1</v>
      </c>
      <c r="M3493" s="226">
        <v>0.9</v>
      </c>
      <c r="N3493" s="226">
        <v>1</v>
      </c>
      <c r="O3493" s="226">
        <v>1</v>
      </c>
      <c r="P3493" s="226">
        <v>1.1000000000000001</v>
      </c>
      <c r="Q3493" s="226">
        <v>1.1000000000000001</v>
      </c>
      <c r="R3493" s="226">
        <v>1.1000000000000001</v>
      </c>
      <c r="S3493" s="226">
        <v>1.1000000000000001</v>
      </c>
      <c r="T3493" s="226">
        <v>1.1000000000000001</v>
      </c>
      <c r="U3493" s="226">
        <v>1.1000000000000001</v>
      </c>
      <c r="V3493" s="226">
        <v>1.1000000000000001</v>
      </c>
      <c r="W3493" s="226">
        <v>1.2</v>
      </c>
      <c r="X3493" s="226">
        <v>1.2</v>
      </c>
      <c r="Y3493" s="226">
        <v>1.2</v>
      </c>
      <c r="Z3493" s="226">
        <v>1.2</v>
      </c>
      <c r="AA3493" s="226">
        <v>1.1000000000000001</v>
      </c>
      <c r="AB3493" s="226">
        <v>1.1000000000000001</v>
      </c>
      <c r="AC3493" s="226">
        <v>1.1000000000000001</v>
      </c>
      <c r="AD3493" s="226">
        <v>1.1000000000000001</v>
      </c>
      <c r="AE3493" s="226">
        <v>1.1000000000000001</v>
      </c>
      <c r="AF3493" s="226">
        <v>1</v>
      </c>
      <c r="AG3493" s="226">
        <v>1</v>
      </c>
      <c r="AH3493" s="226">
        <v>1.1000000000000001</v>
      </c>
      <c r="AI3493" s="226">
        <v>1.1000000000000001</v>
      </c>
      <c r="AJ3493" s="226">
        <v>1.1000000000000001</v>
      </c>
    </row>
    <row r="3494" spans="1:36" x14ac:dyDescent="0.25">
      <c r="A3494" s="17"/>
      <c r="B3494" s="226" t="s">
        <v>156</v>
      </c>
      <c r="D3494" s="226">
        <v>1.4</v>
      </c>
      <c r="E3494" s="226">
        <v>1.6</v>
      </c>
      <c r="F3494" s="226">
        <v>2.7</v>
      </c>
      <c r="G3494" s="226">
        <v>3.5</v>
      </c>
      <c r="H3494" s="226">
        <v>2.6</v>
      </c>
      <c r="I3494" s="226">
        <v>2.2999999999999998</v>
      </c>
      <c r="J3494" s="226">
        <v>1.5</v>
      </c>
      <c r="K3494" s="226">
        <v>1.3</v>
      </c>
      <c r="L3494" s="226">
        <v>1.1000000000000001</v>
      </c>
      <c r="M3494" s="226">
        <v>1</v>
      </c>
      <c r="N3494" s="226">
        <v>1.1000000000000001</v>
      </c>
      <c r="O3494" s="226">
        <v>1.1000000000000001</v>
      </c>
      <c r="P3494" s="226">
        <v>1.2</v>
      </c>
      <c r="Q3494" s="226">
        <v>1.2</v>
      </c>
      <c r="R3494" s="226">
        <v>1.2</v>
      </c>
      <c r="S3494" s="226">
        <v>1.2</v>
      </c>
      <c r="T3494" s="226">
        <v>1.3</v>
      </c>
      <c r="U3494" s="226">
        <v>1.3</v>
      </c>
      <c r="V3494" s="226">
        <v>1.3</v>
      </c>
      <c r="W3494" s="226">
        <v>1.3</v>
      </c>
      <c r="X3494" s="226">
        <v>1.3</v>
      </c>
      <c r="Y3494" s="226">
        <v>1.4</v>
      </c>
      <c r="Z3494" s="226">
        <v>1.3</v>
      </c>
      <c r="AA3494" s="226">
        <v>1.3</v>
      </c>
      <c r="AB3494" s="226">
        <v>1.3</v>
      </c>
      <c r="AC3494" s="226">
        <v>1.3</v>
      </c>
      <c r="AD3494" s="226">
        <v>1.3</v>
      </c>
      <c r="AE3494" s="226">
        <v>1.3</v>
      </c>
      <c r="AF3494" s="226">
        <v>1.3</v>
      </c>
      <c r="AG3494" s="226">
        <v>1.3</v>
      </c>
      <c r="AH3494" s="226">
        <v>1.4</v>
      </c>
      <c r="AI3494" s="226">
        <v>1.4</v>
      </c>
      <c r="AJ3494" s="226">
        <v>1.4</v>
      </c>
    </row>
    <row r="3495" spans="1:36" x14ac:dyDescent="0.25">
      <c r="A3495" s="17"/>
      <c r="B3495" s="226" t="s">
        <v>2232</v>
      </c>
      <c r="D3495" s="226">
        <v>20.399999999999999</v>
      </c>
      <c r="E3495" s="226">
        <v>21</v>
      </c>
      <c r="F3495" s="226">
        <v>35.299999999999997</v>
      </c>
      <c r="G3495" s="226">
        <v>46.1</v>
      </c>
      <c r="H3495" s="226">
        <v>33.4</v>
      </c>
      <c r="I3495" s="226">
        <v>27.3</v>
      </c>
      <c r="J3495" s="226">
        <v>18.100000000000001</v>
      </c>
      <c r="K3495" s="226">
        <v>14.7</v>
      </c>
      <c r="L3495" s="226">
        <v>12.7</v>
      </c>
      <c r="M3495" s="226">
        <v>11.6</v>
      </c>
      <c r="N3495" s="226">
        <v>12.2</v>
      </c>
      <c r="O3495" s="226">
        <v>12.8</v>
      </c>
      <c r="P3495" s="226">
        <v>13.2</v>
      </c>
      <c r="Q3495" s="226">
        <v>13.4</v>
      </c>
      <c r="R3495" s="226">
        <v>13.5</v>
      </c>
      <c r="S3495" s="226">
        <v>13.9</v>
      </c>
      <c r="T3495" s="226">
        <v>14.1</v>
      </c>
      <c r="U3495" s="226">
        <v>14.1</v>
      </c>
      <c r="V3495" s="226">
        <v>14.3</v>
      </c>
      <c r="W3495" s="226">
        <v>14.7</v>
      </c>
      <c r="X3495" s="226">
        <v>14.7</v>
      </c>
      <c r="Y3495" s="226">
        <v>15.1</v>
      </c>
      <c r="Z3495" s="226">
        <v>14.5</v>
      </c>
      <c r="AA3495" s="226">
        <v>14.5</v>
      </c>
      <c r="AB3495" s="226">
        <v>14.3</v>
      </c>
      <c r="AC3495" s="226">
        <v>13.9</v>
      </c>
      <c r="AD3495" s="226">
        <v>13.5</v>
      </c>
      <c r="AE3495" s="226">
        <v>13.4</v>
      </c>
      <c r="AF3495" s="226">
        <v>13.2</v>
      </c>
      <c r="AG3495" s="226">
        <v>13.3</v>
      </c>
      <c r="AH3495" s="226">
        <v>13.6</v>
      </c>
      <c r="AI3495" s="226">
        <v>13.6</v>
      </c>
      <c r="AJ3495" s="226">
        <v>13.9</v>
      </c>
    </row>
    <row r="3496" spans="1:36" x14ac:dyDescent="0.25">
      <c r="A3496" s="17"/>
      <c r="B3496" s="226" t="s">
        <v>2233</v>
      </c>
      <c r="D3496" s="226">
        <v>0</v>
      </c>
      <c r="E3496" s="226">
        <v>0</v>
      </c>
      <c r="F3496" s="226">
        <v>0</v>
      </c>
      <c r="G3496" s="226">
        <v>0</v>
      </c>
      <c r="H3496" s="226">
        <v>0</v>
      </c>
      <c r="I3496" s="226">
        <v>0</v>
      </c>
      <c r="J3496" s="226">
        <v>0</v>
      </c>
      <c r="K3496" s="226">
        <v>0</v>
      </c>
      <c r="L3496" s="226">
        <v>0</v>
      </c>
      <c r="M3496" s="226">
        <v>0</v>
      </c>
      <c r="N3496" s="226">
        <v>0</v>
      </c>
      <c r="O3496" s="226">
        <v>0</v>
      </c>
      <c r="P3496" s="226">
        <v>0</v>
      </c>
      <c r="Q3496" s="226">
        <v>0</v>
      </c>
      <c r="R3496" s="226">
        <v>0</v>
      </c>
      <c r="S3496" s="226">
        <v>0</v>
      </c>
      <c r="T3496" s="226">
        <v>0</v>
      </c>
      <c r="U3496" s="226">
        <v>0</v>
      </c>
      <c r="V3496" s="226">
        <v>0</v>
      </c>
      <c r="W3496" s="226">
        <v>0</v>
      </c>
      <c r="X3496" s="226">
        <v>0</v>
      </c>
      <c r="Y3496" s="226">
        <v>0</v>
      </c>
      <c r="Z3496" s="226">
        <v>0</v>
      </c>
      <c r="AA3496" s="226">
        <v>0</v>
      </c>
      <c r="AB3496" s="226">
        <v>0</v>
      </c>
      <c r="AC3496" s="226">
        <v>0</v>
      </c>
      <c r="AD3496" s="226">
        <v>0</v>
      </c>
      <c r="AE3496" s="226">
        <v>0</v>
      </c>
      <c r="AF3496" s="226">
        <v>0</v>
      </c>
      <c r="AG3496" s="226">
        <v>0</v>
      </c>
      <c r="AH3496" s="226">
        <v>0</v>
      </c>
      <c r="AI3496" s="226">
        <v>0</v>
      </c>
      <c r="AJ3496" s="226">
        <v>0</v>
      </c>
    </row>
    <row r="3497" spans="1:36" x14ac:dyDescent="0.25">
      <c r="A3497" s="17"/>
      <c r="B3497" s="226" t="s">
        <v>2234</v>
      </c>
      <c r="D3497" s="226">
        <v>0</v>
      </c>
      <c r="E3497" s="226">
        <v>0</v>
      </c>
      <c r="F3497" s="226">
        <v>0</v>
      </c>
      <c r="G3497" s="226">
        <v>0</v>
      </c>
      <c r="H3497" s="226">
        <v>0</v>
      </c>
      <c r="I3497" s="226">
        <v>0</v>
      </c>
      <c r="J3497" s="226">
        <v>0</v>
      </c>
      <c r="K3497" s="226">
        <v>0</v>
      </c>
      <c r="L3497" s="226">
        <v>0</v>
      </c>
      <c r="M3497" s="226">
        <v>0</v>
      </c>
      <c r="N3497" s="226">
        <v>0</v>
      </c>
      <c r="O3497" s="226">
        <v>0</v>
      </c>
      <c r="P3497" s="226">
        <v>0</v>
      </c>
      <c r="Q3497" s="226">
        <v>0</v>
      </c>
      <c r="R3497" s="226">
        <v>0</v>
      </c>
      <c r="S3497" s="226">
        <v>0</v>
      </c>
      <c r="T3497" s="226">
        <v>0</v>
      </c>
      <c r="U3497" s="226">
        <v>0</v>
      </c>
      <c r="V3497" s="226">
        <v>0</v>
      </c>
      <c r="W3497" s="226">
        <v>0</v>
      </c>
      <c r="X3497" s="226">
        <v>0</v>
      </c>
      <c r="Y3497" s="226">
        <v>0</v>
      </c>
      <c r="Z3497" s="226">
        <v>0</v>
      </c>
      <c r="AA3497" s="226">
        <v>0</v>
      </c>
      <c r="AB3497" s="226">
        <v>0</v>
      </c>
      <c r="AC3497" s="226">
        <v>0</v>
      </c>
      <c r="AD3497" s="226">
        <v>0</v>
      </c>
      <c r="AE3497" s="226">
        <v>0</v>
      </c>
      <c r="AF3497" s="226">
        <v>0</v>
      </c>
      <c r="AG3497" s="226">
        <v>0</v>
      </c>
      <c r="AH3497" s="226">
        <v>0</v>
      </c>
      <c r="AI3497" s="226">
        <v>0</v>
      </c>
      <c r="AJ3497" s="226">
        <v>0</v>
      </c>
    </row>
    <row r="3498" spans="1:36" x14ac:dyDescent="0.25">
      <c r="A3498" s="17"/>
    </row>
    <row r="3499" spans="1:36" x14ac:dyDescent="0.25">
      <c r="A3499" s="17"/>
      <c r="B3499" s="226" t="s">
        <v>2236</v>
      </c>
      <c r="D3499" s="226">
        <v>256.89999999999998</v>
      </c>
      <c r="E3499" s="226">
        <v>260.2</v>
      </c>
      <c r="F3499" s="226">
        <v>251.6</v>
      </c>
      <c r="G3499" s="226">
        <v>271.39999999999998</v>
      </c>
      <c r="H3499" s="226">
        <v>266.3</v>
      </c>
      <c r="I3499" s="226">
        <v>266.8</v>
      </c>
      <c r="J3499" s="226">
        <v>269.2</v>
      </c>
      <c r="K3499" s="226">
        <v>271.39999999999998</v>
      </c>
      <c r="L3499" s="226">
        <v>273.8</v>
      </c>
      <c r="M3499" s="226">
        <v>276.5</v>
      </c>
      <c r="N3499" s="226">
        <v>279.2</v>
      </c>
      <c r="O3499" s="226">
        <v>282.8</v>
      </c>
      <c r="P3499" s="226">
        <v>286.39999999999998</v>
      </c>
      <c r="Q3499" s="226">
        <v>289.7</v>
      </c>
      <c r="R3499" s="226">
        <v>293.39999999999998</v>
      </c>
      <c r="S3499" s="226">
        <v>297.2</v>
      </c>
      <c r="T3499" s="226">
        <v>301.2</v>
      </c>
      <c r="U3499" s="226">
        <v>305.2</v>
      </c>
      <c r="V3499" s="226">
        <v>309.2</v>
      </c>
      <c r="W3499" s="226">
        <v>313.60000000000002</v>
      </c>
      <c r="X3499" s="226">
        <v>318.3</v>
      </c>
      <c r="Y3499" s="226">
        <v>323.10000000000002</v>
      </c>
      <c r="Z3499" s="226">
        <v>328</v>
      </c>
      <c r="AA3499" s="226">
        <v>333</v>
      </c>
      <c r="AB3499" s="226">
        <v>338.7</v>
      </c>
      <c r="AC3499" s="226">
        <v>344.4</v>
      </c>
      <c r="AD3499" s="226">
        <v>350.4</v>
      </c>
      <c r="AE3499" s="226">
        <v>356.3</v>
      </c>
      <c r="AF3499" s="226">
        <v>362.6</v>
      </c>
      <c r="AG3499" s="226">
        <v>368.7</v>
      </c>
      <c r="AH3499" s="226">
        <v>374</v>
      </c>
      <c r="AI3499" s="226">
        <v>379.1</v>
      </c>
      <c r="AJ3499" s="226">
        <v>384.7</v>
      </c>
    </row>
    <row r="3500" spans="1:36" x14ac:dyDescent="0.25">
      <c r="A3500" s="17"/>
      <c r="B3500" s="226" t="s">
        <v>2237</v>
      </c>
      <c r="D3500" s="226">
        <v>10.6</v>
      </c>
      <c r="E3500" s="226">
        <v>10.5</v>
      </c>
      <c r="F3500" s="226">
        <v>10.5</v>
      </c>
      <c r="G3500" s="226">
        <v>10.7</v>
      </c>
      <c r="H3500" s="226">
        <v>10.9</v>
      </c>
      <c r="I3500" s="226">
        <v>11</v>
      </c>
      <c r="J3500" s="226">
        <v>11.1</v>
      </c>
      <c r="K3500" s="226">
        <v>11.2</v>
      </c>
      <c r="L3500" s="226">
        <v>11.3</v>
      </c>
      <c r="M3500" s="226">
        <v>11.4</v>
      </c>
      <c r="N3500" s="226">
        <v>11.5</v>
      </c>
      <c r="O3500" s="226">
        <v>11.6</v>
      </c>
      <c r="P3500" s="226">
        <v>11.8</v>
      </c>
      <c r="Q3500" s="226">
        <v>11.9</v>
      </c>
      <c r="R3500" s="226">
        <v>12</v>
      </c>
      <c r="S3500" s="226">
        <v>12.1</v>
      </c>
      <c r="T3500" s="226">
        <v>12.2</v>
      </c>
      <c r="U3500" s="226">
        <v>12.3</v>
      </c>
      <c r="V3500" s="226">
        <v>12.4</v>
      </c>
      <c r="W3500" s="226">
        <v>12.5</v>
      </c>
      <c r="X3500" s="226">
        <v>12.7</v>
      </c>
      <c r="Y3500" s="226">
        <v>12.8</v>
      </c>
      <c r="Z3500" s="226">
        <v>12.9</v>
      </c>
      <c r="AA3500" s="226">
        <v>13</v>
      </c>
      <c r="AB3500" s="226">
        <v>13.2</v>
      </c>
      <c r="AC3500" s="226">
        <v>13.3</v>
      </c>
      <c r="AD3500" s="226">
        <v>13.5</v>
      </c>
      <c r="AE3500" s="226">
        <v>13.6</v>
      </c>
      <c r="AF3500" s="226">
        <v>13.8</v>
      </c>
      <c r="AG3500" s="226">
        <v>14</v>
      </c>
      <c r="AH3500" s="226">
        <v>14.1</v>
      </c>
      <c r="AI3500" s="226">
        <v>14.3</v>
      </c>
      <c r="AJ3500" s="226">
        <v>14.5</v>
      </c>
    </row>
    <row r="3501" spans="1:36" x14ac:dyDescent="0.25">
      <c r="A3501" s="17"/>
      <c r="B3501" s="226" t="s">
        <v>2238</v>
      </c>
      <c r="D3501" s="226">
        <v>246.2</v>
      </c>
      <c r="E3501" s="226">
        <v>249.7</v>
      </c>
      <c r="F3501" s="226">
        <v>241.1</v>
      </c>
      <c r="G3501" s="226">
        <v>260.60000000000002</v>
      </c>
      <c r="H3501" s="226">
        <v>255.4</v>
      </c>
      <c r="I3501" s="226">
        <v>255.8</v>
      </c>
      <c r="J3501" s="226">
        <v>258.10000000000002</v>
      </c>
      <c r="K3501" s="226">
        <v>260.10000000000002</v>
      </c>
      <c r="L3501" s="226">
        <v>262.39999999999998</v>
      </c>
      <c r="M3501" s="226">
        <v>265</v>
      </c>
      <c r="N3501" s="226">
        <v>267.7</v>
      </c>
      <c r="O3501" s="226">
        <v>271.2</v>
      </c>
      <c r="P3501" s="226">
        <v>274.7</v>
      </c>
      <c r="Q3501" s="226">
        <v>277.8</v>
      </c>
      <c r="R3501" s="226">
        <v>281.39999999999998</v>
      </c>
      <c r="S3501" s="226">
        <v>285.10000000000002</v>
      </c>
      <c r="T3501" s="226">
        <v>289</v>
      </c>
      <c r="U3501" s="226">
        <v>292.89999999999998</v>
      </c>
      <c r="V3501" s="226">
        <v>296.8</v>
      </c>
      <c r="W3501" s="226">
        <v>301.10000000000002</v>
      </c>
      <c r="X3501" s="226">
        <v>305.60000000000002</v>
      </c>
      <c r="Y3501" s="226">
        <v>310.3</v>
      </c>
      <c r="Z3501" s="226">
        <v>315.10000000000002</v>
      </c>
      <c r="AA3501" s="226">
        <v>320</v>
      </c>
      <c r="AB3501" s="226">
        <v>325.5</v>
      </c>
      <c r="AC3501" s="226">
        <v>331.1</v>
      </c>
      <c r="AD3501" s="226">
        <v>336.9</v>
      </c>
      <c r="AE3501" s="226">
        <v>342.6</v>
      </c>
      <c r="AF3501" s="226">
        <v>348.8</v>
      </c>
      <c r="AG3501" s="226">
        <v>354.7</v>
      </c>
      <c r="AH3501" s="226">
        <v>359.9</v>
      </c>
      <c r="AI3501" s="226">
        <v>364.8</v>
      </c>
      <c r="AJ3501" s="226">
        <v>370.2</v>
      </c>
    </row>
    <row r="3502" spans="1:36" x14ac:dyDescent="0.25">
      <c r="A3502" s="17"/>
      <c r="B3502" s="226" t="s">
        <v>2239</v>
      </c>
      <c r="D3502" s="226">
        <v>231.8</v>
      </c>
      <c r="E3502" s="226">
        <v>235.1</v>
      </c>
      <c r="F3502" s="226">
        <v>226.9</v>
      </c>
      <c r="G3502" s="226">
        <v>245.2</v>
      </c>
      <c r="H3502" s="226">
        <v>240.3</v>
      </c>
      <c r="I3502" s="226">
        <v>240.5</v>
      </c>
      <c r="J3502" s="226">
        <v>242.6</v>
      </c>
      <c r="K3502" s="226">
        <v>244.5</v>
      </c>
      <c r="L3502" s="226">
        <v>246.6</v>
      </c>
      <c r="M3502" s="226">
        <v>249</v>
      </c>
      <c r="N3502" s="226">
        <v>251.4</v>
      </c>
      <c r="O3502" s="226">
        <v>254.6</v>
      </c>
      <c r="P3502" s="226">
        <v>257.8</v>
      </c>
      <c r="Q3502" s="226">
        <v>260.7</v>
      </c>
      <c r="R3502" s="226">
        <v>264.10000000000002</v>
      </c>
      <c r="S3502" s="226">
        <v>267.5</v>
      </c>
      <c r="T3502" s="226">
        <v>271</v>
      </c>
      <c r="U3502" s="226">
        <v>274.60000000000002</v>
      </c>
      <c r="V3502" s="226">
        <v>278.2</v>
      </c>
      <c r="W3502" s="226">
        <v>282.2</v>
      </c>
      <c r="X3502" s="226">
        <v>286.3</v>
      </c>
      <c r="Y3502" s="226">
        <v>290.60000000000002</v>
      </c>
      <c r="Z3502" s="226">
        <v>295.10000000000002</v>
      </c>
      <c r="AA3502" s="226">
        <v>299.60000000000002</v>
      </c>
      <c r="AB3502" s="226">
        <v>304.7</v>
      </c>
      <c r="AC3502" s="226">
        <v>309.8</v>
      </c>
      <c r="AD3502" s="226">
        <v>315.2</v>
      </c>
      <c r="AE3502" s="226">
        <v>320.5</v>
      </c>
      <c r="AF3502" s="226">
        <v>326.2</v>
      </c>
      <c r="AG3502" s="226">
        <v>331.7</v>
      </c>
      <c r="AH3502" s="226">
        <v>336.4</v>
      </c>
      <c r="AI3502" s="226">
        <v>340.9</v>
      </c>
      <c r="AJ3502" s="226">
        <v>345.8</v>
      </c>
    </row>
    <row r="3503" spans="1:36" x14ac:dyDescent="0.25">
      <c r="A3503" s="17"/>
      <c r="B3503" s="226" t="s">
        <v>2240</v>
      </c>
      <c r="D3503" s="226">
        <v>14.4</v>
      </c>
      <c r="E3503" s="226">
        <v>14.6</v>
      </c>
      <c r="F3503" s="226">
        <v>14.2</v>
      </c>
      <c r="G3503" s="226">
        <v>15.4</v>
      </c>
      <c r="H3503" s="226">
        <v>15.2</v>
      </c>
      <c r="I3503" s="226">
        <v>15.3</v>
      </c>
      <c r="J3503" s="226">
        <v>15.5</v>
      </c>
      <c r="K3503" s="226">
        <v>15.7</v>
      </c>
      <c r="L3503" s="226">
        <v>15.8</v>
      </c>
      <c r="M3503" s="226">
        <v>16.100000000000001</v>
      </c>
      <c r="N3503" s="226">
        <v>16.3</v>
      </c>
      <c r="O3503" s="226">
        <v>16.600000000000001</v>
      </c>
      <c r="P3503" s="226">
        <v>16.8</v>
      </c>
      <c r="Q3503" s="226">
        <v>17.100000000000001</v>
      </c>
      <c r="R3503" s="226">
        <v>17.399999999999999</v>
      </c>
      <c r="S3503" s="226">
        <v>17.7</v>
      </c>
      <c r="T3503" s="226">
        <v>18</v>
      </c>
      <c r="U3503" s="226">
        <v>18.3</v>
      </c>
      <c r="V3503" s="226">
        <v>18.600000000000001</v>
      </c>
      <c r="W3503" s="226">
        <v>18.899999999999999</v>
      </c>
      <c r="X3503" s="226">
        <v>19.3</v>
      </c>
      <c r="Y3503" s="226">
        <v>19.600000000000001</v>
      </c>
      <c r="Z3503" s="226">
        <v>20</v>
      </c>
      <c r="AA3503" s="226">
        <v>20.399999999999999</v>
      </c>
      <c r="AB3503" s="226">
        <v>20.8</v>
      </c>
      <c r="AC3503" s="226">
        <v>21.2</v>
      </c>
      <c r="AD3503" s="226">
        <v>21.7</v>
      </c>
      <c r="AE3503" s="226">
        <v>22.1</v>
      </c>
      <c r="AF3503" s="226">
        <v>22.6</v>
      </c>
      <c r="AG3503" s="226">
        <v>23.1</v>
      </c>
      <c r="AH3503" s="226">
        <v>23.5</v>
      </c>
      <c r="AI3503" s="226">
        <v>23.9</v>
      </c>
      <c r="AJ3503" s="226">
        <v>24.3</v>
      </c>
    </row>
    <row r="3504" spans="1:36" x14ac:dyDescent="0.25">
      <c r="A3504" s="17"/>
    </row>
    <row r="3505" spans="1:36" x14ac:dyDescent="0.25">
      <c r="A3505" s="17"/>
      <c r="B3505" s="226" t="s">
        <v>2241</v>
      </c>
    </row>
    <row r="3506" spans="1:36" x14ac:dyDescent="0.25">
      <c r="A3506" s="17"/>
      <c r="B3506" s="226" t="s">
        <v>2242</v>
      </c>
    </row>
    <row r="3507" spans="1:36" x14ac:dyDescent="0.25">
      <c r="A3507" s="17"/>
      <c r="B3507" s="226" t="s">
        <v>2243</v>
      </c>
      <c r="D3507" s="226">
        <v>78.3</v>
      </c>
      <c r="E3507" s="226">
        <v>81.8</v>
      </c>
      <c r="F3507" s="226">
        <v>220.5</v>
      </c>
      <c r="G3507" s="226">
        <v>236.7</v>
      </c>
      <c r="H3507" s="226">
        <v>248.2</v>
      </c>
      <c r="I3507" s="226">
        <v>258.2</v>
      </c>
      <c r="J3507" s="226">
        <v>266.5</v>
      </c>
      <c r="K3507" s="226">
        <v>274.5</v>
      </c>
      <c r="L3507" s="226">
        <v>282.3</v>
      </c>
      <c r="M3507" s="226">
        <v>290.39999999999998</v>
      </c>
      <c r="N3507" s="226">
        <v>298.5</v>
      </c>
      <c r="O3507" s="226">
        <v>306.8</v>
      </c>
      <c r="P3507" s="226">
        <v>315.10000000000002</v>
      </c>
      <c r="Q3507" s="226">
        <v>323.39999999999998</v>
      </c>
      <c r="R3507" s="226">
        <v>331.7</v>
      </c>
      <c r="S3507" s="226">
        <v>340.2</v>
      </c>
      <c r="T3507" s="226">
        <v>348.8</v>
      </c>
      <c r="U3507" s="226">
        <v>357.6</v>
      </c>
      <c r="V3507" s="226">
        <v>366.5</v>
      </c>
      <c r="W3507" s="226">
        <v>375.7</v>
      </c>
      <c r="X3507" s="226">
        <v>385.4</v>
      </c>
      <c r="Y3507" s="226">
        <v>395.1</v>
      </c>
      <c r="Z3507" s="226">
        <v>405.4</v>
      </c>
      <c r="AA3507" s="226">
        <v>416</v>
      </c>
      <c r="AB3507" s="226">
        <v>427</v>
      </c>
      <c r="AC3507" s="226">
        <v>438.4</v>
      </c>
      <c r="AD3507" s="226">
        <v>450.2</v>
      </c>
      <c r="AE3507" s="226">
        <v>462.5</v>
      </c>
      <c r="AF3507" s="226">
        <v>475.3</v>
      </c>
      <c r="AG3507" s="226">
        <v>488.7</v>
      </c>
      <c r="AH3507" s="226">
        <v>502.5</v>
      </c>
      <c r="AI3507" s="226">
        <v>517</v>
      </c>
      <c r="AJ3507" s="226">
        <v>532.20000000000005</v>
      </c>
    </row>
    <row r="3508" spans="1:36" x14ac:dyDescent="0.25">
      <c r="A3508" s="17"/>
      <c r="B3508" s="226" t="s">
        <v>2244</v>
      </c>
      <c r="D3508" s="226">
        <v>132.1</v>
      </c>
      <c r="E3508" s="226">
        <v>119.6</v>
      </c>
      <c r="F3508" s="226">
        <v>0</v>
      </c>
      <c r="G3508" s="226">
        <v>0</v>
      </c>
      <c r="H3508" s="226">
        <v>0</v>
      </c>
      <c r="I3508" s="226">
        <v>0</v>
      </c>
      <c r="J3508" s="226">
        <v>0</v>
      </c>
      <c r="K3508" s="226">
        <v>0</v>
      </c>
      <c r="L3508" s="226">
        <v>0</v>
      </c>
      <c r="M3508" s="226">
        <v>0</v>
      </c>
      <c r="N3508" s="226">
        <v>0</v>
      </c>
      <c r="O3508" s="226">
        <v>0</v>
      </c>
      <c r="P3508" s="226">
        <v>0</v>
      </c>
      <c r="Q3508" s="226">
        <v>0</v>
      </c>
      <c r="R3508" s="226">
        <v>0</v>
      </c>
      <c r="S3508" s="226">
        <v>0</v>
      </c>
      <c r="T3508" s="226">
        <v>0</v>
      </c>
      <c r="U3508" s="226">
        <v>0</v>
      </c>
      <c r="V3508" s="226">
        <v>0</v>
      </c>
      <c r="W3508" s="226">
        <v>0</v>
      </c>
      <c r="X3508" s="226">
        <v>0</v>
      </c>
      <c r="Y3508" s="226">
        <v>0</v>
      </c>
      <c r="Z3508" s="226">
        <v>0</v>
      </c>
      <c r="AA3508" s="226">
        <v>0</v>
      </c>
      <c r="AB3508" s="226">
        <v>0</v>
      </c>
      <c r="AC3508" s="226">
        <v>0</v>
      </c>
      <c r="AD3508" s="226">
        <v>0</v>
      </c>
      <c r="AE3508" s="226">
        <v>0</v>
      </c>
      <c r="AF3508" s="226">
        <v>0</v>
      </c>
      <c r="AG3508" s="226">
        <v>0</v>
      </c>
      <c r="AH3508" s="226">
        <v>0</v>
      </c>
      <c r="AI3508" s="226">
        <v>0</v>
      </c>
      <c r="AJ3508" s="226">
        <v>0</v>
      </c>
    </row>
    <row r="3509" spans="1:36" x14ac:dyDescent="0.25">
      <c r="A3509" s="17"/>
      <c r="B3509" s="226" t="s">
        <v>2245</v>
      </c>
      <c r="D3509" s="226">
        <v>34.799999999999997</v>
      </c>
      <c r="E3509" s="226">
        <v>34.799999999999997</v>
      </c>
      <c r="F3509" s="226">
        <v>34.799999999999997</v>
      </c>
      <c r="G3509" s="226">
        <v>34.799999999999997</v>
      </c>
      <c r="H3509" s="226">
        <v>34.799999999999997</v>
      </c>
      <c r="I3509" s="226">
        <v>34.799999999999997</v>
      </c>
      <c r="J3509" s="226">
        <v>34.799999999999997</v>
      </c>
      <c r="K3509" s="226">
        <v>34.799999999999997</v>
      </c>
      <c r="L3509" s="226">
        <v>34.799999999999997</v>
      </c>
      <c r="M3509" s="226">
        <v>34.799999999999997</v>
      </c>
      <c r="N3509" s="226">
        <v>34.799999999999997</v>
      </c>
      <c r="O3509" s="226">
        <v>34.799999999999997</v>
      </c>
      <c r="P3509" s="226">
        <v>34.799999999999997</v>
      </c>
      <c r="Q3509" s="226">
        <v>34.799999999999997</v>
      </c>
      <c r="R3509" s="226">
        <v>34.799999999999997</v>
      </c>
      <c r="S3509" s="226">
        <v>34.799999999999997</v>
      </c>
      <c r="T3509" s="226">
        <v>34.799999999999997</v>
      </c>
      <c r="U3509" s="226">
        <v>34.799999999999997</v>
      </c>
      <c r="V3509" s="226">
        <v>34.799999999999997</v>
      </c>
      <c r="W3509" s="226">
        <v>34.799999999999997</v>
      </c>
      <c r="X3509" s="226">
        <v>34.799999999999997</v>
      </c>
      <c r="Y3509" s="226">
        <v>34.799999999999997</v>
      </c>
      <c r="Z3509" s="226">
        <v>34.799999999999997</v>
      </c>
      <c r="AA3509" s="226">
        <v>34.799999999999997</v>
      </c>
      <c r="AB3509" s="226">
        <v>34.799999999999997</v>
      </c>
      <c r="AC3509" s="226">
        <v>34.799999999999997</v>
      </c>
      <c r="AD3509" s="226">
        <v>34.799999999999997</v>
      </c>
      <c r="AE3509" s="226">
        <v>34.799999999999997</v>
      </c>
      <c r="AF3509" s="226">
        <v>34.799999999999997</v>
      </c>
      <c r="AG3509" s="226">
        <v>34.799999999999997</v>
      </c>
      <c r="AH3509" s="226">
        <v>34.799999999999997</v>
      </c>
      <c r="AI3509" s="226">
        <v>34.799999999999997</v>
      </c>
      <c r="AJ3509" s="226">
        <v>34.799999999999997</v>
      </c>
    </row>
    <row r="3510" spans="1:36" x14ac:dyDescent="0.25">
      <c r="A3510" s="17"/>
      <c r="B3510" s="226" t="s">
        <v>2246</v>
      </c>
      <c r="D3510" s="226">
        <v>27.7</v>
      </c>
      <c r="E3510" s="226">
        <v>31.5</v>
      </c>
      <c r="F3510" s="226">
        <v>26</v>
      </c>
      <c r="G3510" s="226">
        <v>36.9</v>
      </c>
      <c r="H3510" s="226">
        <v>36.9</v>
      </c>
      <c r="I3510" s="226">
        <v>36.9</v>
      </c>
      <c r="J3510" s="226">
        <v>36.9</v>
      </c>
      <c r="K3510" s="226">
        <v>36.9</v>
      </c>
      <c r="L3510" s="226">
        <v>36.9</v>
      </c>
      <c r="M3510" s="226">
        <v>36.9</v>
      </c>
      <c r="N3510" s="226">
        <v>36.9</v>
      </c>
      <c r="O3510" s="226">
        <v>36.9</v>
      </c>
      <c r="P3510" s="226">
        <v>36.9</v>
      </c>
      <c r="Q3510" s="226">
        <v>36.9</v>
      </c>
      <c r="R3510" s="226">
        <v>36.9</v>
      </c>
      <c r="S3510" s="226">
        <v>36.9</v>
      </c>
      <c r="T3510" s="226">
        <v>36.9</v>
      </c>
      <c r="U3510" s="226">
        <v>36.9</v>
      </c>
      <c r="V3510" s="226">
        <v>36.9</v>
      </c>
      <c r="W3510" s="226">
        <v>36.9</v>
      </c>
      <c r="X3510" s="226">
        <v>36.9</v>
      </c>
      <c r="Y3510" s="226">
        <v>36.9</v>
      </c>
      <c r="Z3510" s="226">
        <v>36.9</v>
      </c>
      <c r="AA3510" s="226">
        <v>36.9</v>
      </c>
      <c r="AB3510" s="226">
        <v>36.9</v>
      </c>
      <c r="AC3510" s="226">
        <v>36.9</v>
      </c>
      <c r="AD3510" s="226">
        <v>36.9</v>
      </c>
      <c r="AE3510" s="226">
        <v>36.9</v>
      </c>
      <c r="AF3510" s="226">
        <v>36.9</v>
      </c>
      <c r="AG3510" s="226">
        <v>36.9</v>
      </c>
      <c r="AH3510" s="226">
        <v>36.9</v>
      </c>
      <c r="AI3510" s="226">
        <v>36.9</v>
      </c>
      <c r="AJ3510" s="226">
        <v>36.9</v>
      </c>
    </row>
    <row r="3511" spans="1:36" x14ac:dyDescent="0.25">
      <c r="A3511" s="17"/>
      <c r="B3511" s="226" t="s">
        <v>2212</v>
      </c>
      <c r="D3511" s="226">
        <v>272.89999999999998</v>
      </c>
      <c r="E3511" s="226">
        <v>267.7</v>
      </c>
      <c r="F3511" s="226">
        <v>281.3</v>
      </c>
      <c r="G3511" s="226">
        <v>308.39999999999998</v>
      </c>
      <c r="H3511" s="226">
        <v>319.89999999999998</v>
      </c>
      <c r="I3511" s="226">
        <v>329.9</v>
      </c>
      <c r="J3511" s="226">
        <v>338.2</v>
      </c>
      <c r="K3511" s="226">
        <v>346.2</v>
      </c>
      <c r="L3511" s="226">
        <v>354</v>
      </c>
      <c r="M3511" s="226">
        <v>362.1</v>
      </c>
      <c r="N3511" s="226">
        <v>370.2</v>
      </c>
      <c r="O3511" s="226">
        <v>378.5</v>
      </c>
      <c r="P3511" s="226">
        <v>386.8</v>
      </c>
      <c r="Q3511" s="226">
        <v>395.1</v>
      </c>
      <c r="R3511" s="226">
        <v>403.4</v>
      </c>
      <c r="S3511" s="226">
        <v>411.9</v>
      </c>
      <c r="T3511" s="226">
        <v>420.5</v>
      </c>
      <c r="U3511" s="226">
        <v>429.3</v>
      </c>
      <c r="V3511" s="226">
        <v>438.2</v>
      </c>
      <c r="W3511" s="226">
        <v>447.4</v>
      </c>
      <c r="X3511" s="226">
        <v>457.1</v>
      </c>
      <c r="Y3511" s="226">
        <v>466.8</v>
      </c>
      <c r="Z3511" s="226">
        <v>477.1</v>
      </c>
      <c r="AA3511" s="226">
        <v>487.7</v>
      </c>
      <c r="AB3511" s="226">
        <v>498.7</v>
      </c>
      <c r="AC3511" s="226">
        <v>510.1</v>
      </c>
      <c r="AD3511" s="226">
        <v>521.9</v>
      </c>
      <c r="AE3511" s="226">
        <v>534.20000000000005</v>
      </c>
      <c r="AF3511" s="226">
        <v>547</v>
      </c>
      <c r="AG3511" s="226">
        <v>560.4</v>
      </c>
      <c r="AH3511" s="226">
        <v>574.20000000000005</v>
      </c>
      <c r="AI3511" s="226">
        <v>588.70000000000005</v>
      </c>
      <c r="AJ3511" s="226">
        <v>603.9</v>
      </c>
    </row>
    <row r="3512" spans="1:36" x14ac:dyDescent="0.25">
      <c r="A3512" s="17"/>
      <c r="B3512" s="226" t="s">
        <v>2247</v>
      </c>
    </row>
    <row r="3513" spans="1:36" x14ac:dyDescent="0.25">
      <c r="A3513" s="17"/>
      <c r="B3513" s="226" t="s">
        <v>2248</v>
      </c>
      <c r="D3513" s="226">
        <v>707.1</v>
      </c>
      <c r="E3513" s="226">
        <v>698.6</v>
      </c>
      <c r="F3513" s="226">
        <v>730.9</v>
      </c>
      <c r="G3513" s="226">
        <v>806.5</v>
      </c>
      <c r="H3513" s="226">
        <v>861</v>
      </c>
      <c r="I3513" s="226">
        <v>909.2</v>
      </c>
      <c r="J3513" s="226">
        <v>948.7</v>
      </c>
      <c r="K3513" s="226">
        <v>987</v>
      </c>
      <c r="L3513" s="226">
        <v>1024.8</v>
      </c>
      <c r="M3513" s="226">
        <v>1063.4000000000001</v>
      </c>
      <c r="N3513" s="226">
        <v>1102.4000000000001</v>
      </c>
      <c r="O3513" s="226">
        <v>1142.2</v>
      </c>
      <c r="P3513" s="226">
        <v>1182.3</v>
      </c>
      <c r="Q3513" s="226">
        <v>1222.4000000000001</v>
      </c>
      <c r="R3513" s="226">
        <v>1262.5999999999999</v>
      </c>
      <c r="S3513" s="226">
        <v>1303.9000000000001</v>
      </c>
      <c r="T3513" s="226">
        <v>1345.9</v>
      </c>
      <c r="U3513" s="226">
        <v>1388.4</v>
      </c>
      <c r="V3513" s="226">
        <v>1431.9</v>
      </c>
      <c r="W3513" s="226">
        <v>1476.4</v>
      </c>
      <c r="X3513" s="226">
        <v>1522.8</v>
      </c>
      <c r="Y3513" s="226">
        <v>1569.9</v>
      </c>
      <c r="Z3513" s="226">
        <v>1619.5</v>
      </c>
      <c r="AA3513" s="226">
        <v>1670.6</v>
      </c>
      <c r="AB3513" s="226">
        <v>1723.3</v>
      </c>
      <c r="AC3513" s="226">
        <v>1778.4</v>
      </c>
      <c r="AD3513" s="226">
        <v>1835.7</v>
      </c>
      <c r="AE3513" s="226">
        <v>1895.2</v>
      </c>
      <c r="AF3513" s="226">
        <v>1957.2</v>
      </c>
      <c r="AG3513" s="226">
        <v>2022</v>
      </c>
      <c r="AH3513" s="226">
        <v>2089.1</v>
      </c>
      <c r="AI3513" s="226">
        <v>2159.1</v>
      </c>
      <c r="AJ3513" s="226">
        <v>2232.8000000000002</v>
      </c>
    </row>
    <row r="3514" spans="1:36" x14ac:dyDescent="0.25">
      <c r="A3514" s="17"/>
      <c r="B3514" s="226" t="s">
        <v>2249</v>
      </c>
      <c r="D3514" s="226">
        <v>10.9</v>
      </c>
      <c r="E3514" s="226">
        <v>0</v>
      </c>
      <c r="F3514" s="226">
        <v>0</v>
      </c>
      <c r="G3514" s="226">
        <v>0</v>
      </c>
      <c r="H3514" s="226">
        <v>0</v>
      </c>
      <c r="I3514" s="226">
        <v>0</v>
      </c>
      <c r="J3514" s="226">
        <v>0</v>
      </c>
      <c r="K3514" s="226">
        <v>0</v>
      </c>
      <c r="L3514" s="226">
        <v>0</v>
      </c>
      <c r="M3514" s="226">
        <v>0</v>
      </c>
      <c r="N3514" s="226">
        <v>0</v>
      </c>
      <c r="O3514" s="226">
        <v>0</v>
      </c>
      <c r="P3514" s="226">
        <v>0</v>
      </c>
      <c r="Q3514" s="226">
        <v>0</v>
      </c>
      <c r="R3514" s="226">
        <v>0</v>
      </c>
      <c r="S3514" s="226">
        <v>0</v>
      </c>
      <c r="T3514" s="226">
        <v>0</v>
      </c>
      <c r="U3514" s="226">
        <v>0</v>
      </c>
      <c r="V3514" s="226">
        <v>0</v>
      </c>
      <c r="W3514" s="226">
        <v>0</v>
      </c>
      <c r="X3514" s="226">
        <v>0</v>
      </c>
      <c r="Y3514" s="226">
        <v>0</v>
      </c>
      <c r="Z3514" s="226">
        <v>0</v>
      </c>
      <c r="AA3514" s="226">
        <v>0</v>
      </c>
      <c r="AB3514" s="226">
        <v>0</v>
      </c>
      <c r="AC3514" s="226">
        <v>0</v>
      </c>
      <c r="AD3514" s="226">
        <v>0</v>
      </c>
      <c r="AE3514" s="226">
        <v>0</v>
      </c>
      <c r="AF3514" s="226">
        <v>0</v>
      </c>
      <c r="AG3514" s="226">
        <v>0</v>
      </c>
      <c r="AH3514" s="226">
        <v>0</v>
      </c>
      <c r="AI3514" s="226">
        <v>0</v>
      </c>
      <c r="AJ3514" s="226">
        <v>0</v>
      </c>
    </row>
    <row r="3515" spans="1:36" x14ac:dyDescent="0.25">
      <c r="A3515" s="17"/>
      <c r="B3515" s="226" t="s">
        <v>2250</v>
      </c>
      <c r="D3515" s="226">
        <v>6.2</v>
      </c>
      <c r="E3515" s="226">
        <v>1.4</v>
      </c>
      <c r="F3515" s="226">
        <v>0.8</v>
      </c>
      <c r="G3515" s="226">
        <v>0.8</v>
      </c>
      <c r="H3515" s="226">
        <v>0.8</v>
      </c>
      <c r="I3515" s="226">
        <v>0.8</v>
      </c>
      <c r="J3515" s="226">
        <v>0.8</v>
      </c>
      <c r="K3515" s="226">
        <v>0.8</v>
      </c>
      <c r="L3515" s="226">
        <v>0.8</v>
      </c>
      <c r="M3515" s="226">
        <v>0.8</v>
      </c>
      <c r="N3515" s="226">
        <v>0.8</v>
      </c>
      <c r="O3515" s="226">
        <v>0.8</v>
      </c>
      <c r="P3515" s="226">
        <v>0.8</v>
      </c>
      <c r="Q3515" s="226">
        <v>0.8</v>
      </c>
      <c r="R3515" s="226">
        <v>0.8</v>
      </c>
      <c r="S3515" s="226">
        <v>0.8</v>
      </c>
      <c r="T3515" s="226">
        <v>0.8</v>
      </c>
      <c r="U3515" s="226">
        <v>0.8</v>
      </c>
      <c r="V3515" s="226">
        <v>0.8</v>
      </c>
      <c r="W3515" s="226">
        <v>0.8</v>
      </c>
      <c r="X3515" s="226">
        <v>0.8</v>
      </c>
      <c r="Y3515" s="226">
        <v>0.8</v>
      </c>
      <c r="Z3515" s="226">
        <v>0.8</v>
      </c>
      <c r="AA3515" s="226">
        <v>0.8</v>
      </c>
      <c r="AB3515" s="226">
        <v>0.8</v>
      </c>
      <c r="AC3515" s="226">
        <v>0.8</v>
      </c>
      <c r="AD3515" s="226">
        <v>0.8</v>
      </c>
      <c r="AE3515" s="226">
        <v>0.8</v>
      </c>
      <c r="AF3515" s="226">
        <v>0.8</v>
      </c>
      <c r="AG3515" s="226">
        <v>0.8</v>
      </c>
      <c r="AH3515" s="226">
        <v>0.8</v>
      </c>
      <c r="AI3515" s="226">
        <v>0.8</v>
      </c>
      <c r="AJ3515" s="226">
        <v>0.8</v>
      </c>
    </row>
    <row r="3516" spans="1:36" x14ac:dyDescent="0.25">
      <c r="A3516" s="17"/>
      <c r="B3516" s="226" t="s">
        <v>2251</v>
      </c>
      <c r="D3516" s="226">
        <v>43.1</v>
      </c>
      <c r="E3516" s="226">
        <v>48.6</v>
      </c>
      <c r="F3516" s="226">
        <v>51.6</v>
      </c>
      <c r="G3516" s="226">
        <v>69.900000000000006</v>
      </c>
      <c r="H3516" s="226">
        <v>69.900000000000006</v>
      </c>
      <c r="I3516" s="226">
        <v>69.900000000000006</v>
      </c>
      <c r="J3516" s="226">
        <v>69.900000000000006</v>
      </c>
      <c r="K3516" s="226">
        <v>69.900000000000006</v>
      </c>
      <c r="L3516" s="226">
        <v>69.900000000000006</v>
      </c>
      <c r="M3516" s="226">
        <v>69.900000000000006</v>
      </c>
      <c r="N3516" s="226">
        <v>69.900000000000006</v>
      </c>
      <c r="O3516" s="226">
        <v>69.900000000000006</v>
      </c>
      <c r="P3516" s="226">
        <v>69.900000000000006</v>
      </c>
      <c r="Q3516" s="226">
        <v>69.900000000000006</v>
      </c>
      <c r="R3516" s="226">
        <v>69.900000000000006</v>
      </c>
      <c r="S3516" s="226">
        <v>69.900000000000006</v>
      </c>
      <c r="T3516" s="226">
        <v>69.900000000000006</v>
      </c>
      <c r="U3516" s="226">
        <v>69.900000000000006</v>
      </c>
      <c r="V3516" s="226">
        <v>69.900000000000006</v>
      </c>
      <c r="W3516" s="226">
        <v>69.900000000000006</v>
      </c>
      <c r="X3516" s="226">
        <v>69.900000000000006</v>
      </c>
      <c r="Y3516" s="226">
        <v>69.900000000000006</v>
      </c>
      <c r="Z3516" s="226">
        <v>69.900000000000006</v>
      </c>
      <c r="AA3516" s="226">
        <v>69.900000000000006</v>
      </c>
      <c r="AB3516" s="226">
        <v>69.900000000000006</v>
      </c>
      <c r="AC3516" s="226">
        <v>69.900000000000006</v>
      </c>
      <c r="AD3516" s="226">
        <v>69.900000000000006</v>
      </c>
      <c r="AE3516" s="226">
        <v>69.900000000000006</v>
      </c>
      <c r="AF3516" s="226">
        <v>69.900000000000006</v>
      </c>
      <c r="AG3516" s="226">
        <v>69.900000000000006</v>
      </c>
      <c r="AH3516" s="226">
        <v>69.900000000000006</v>
      </c>
      <c r="AI3516" s="226">
        <v>69.900000000000006</v>
      </c>
      <c r="AJ3516" s="226">
        <v>69.900000000000006</v>
      </c>
    </row>
    <row r="3517" spans="1:36" x14ac:dyDescent="0.25">
      <c r="A3517" s="17"/>
      <c r="B3517" s="226" t="s">
        <v>2212</v>
      </c>
      <c r="D3517" s="226">
        <v>767.4</v>
      </c>
      <c r="E3517" s="226">
        <v>748.5</v>
      </c>
      <c r="F3517" s="226">
        <v>783.3</v>
      </c>
      <c r="G3517" s="226">
        <v>877.1</v>
      </c>
      <c r="H3517" s="226">
        <v>931.7</v>
      </c>
      <c r="I3517" s="226">
        <v>979.9</v>
      </c>
      <c r="J3517" s="226">
        <v>1019.4</v>
      </c>
      <c r="K3517" s="226">
        <v>1057.5999999999999</v>
      </c>
      <c r="L3517" s="226">
        <v>1095.5</v>
      </c>
      <c r="M3517" s="226">
        <v>1134.0999999999999</v>
      </c>
      <c r="N3517" s="226">
        <v>1173.0999999999999</v>
      </c>
      <c r="O3517" s="226">
        <v>1212.9000000000001</v>
      </c>
      <c r="P3517" s="226">
        <v>1253</v>
      </c>
      <c r="Q3517" s="226">
        <v>1293.0999999999999</v>
      </c>
      <c r="R3517" s="226">
        <v>1333.3</v>
      </c>
      <c r="S3517" s="226">
        <v>1374.6</v>
      </c>
      <c r="T3517" s="226">
        <v>1416.6</v>
      </c>
      <c r="U3517" s="226">
        <v>1459</v>
      </c>
      <c r="V3517" s="226">
        <v>1502.6</v>
      </c>
      <c r="W3517" s="226">
        <v>1547.1</v>
      </c>
      <c r="X3517" s="226">
        <v>1593.5</v>
      </c>
      <c r="Y3517" s="226">
        <v>1640.6</v>
      </c>
      <c r="Z3517" s="226">
        <v>1690.2</v>
      </c>
      <c r="AA3517" s="226">
        <v>1741.3</v>
      </c>
      <c r="AB3517" s="226">
        <v>1794</v>
      </c>
      <c r="AC3517" s="226">
        <v>1849.1</v>
      </c>
      <c r="AD3517" s="226">
        <v>1906.4</v>
      </c>
      <c r="AE3517" s="226">
        <v>1965.9</v>
      </c>
      <c r="AF3517" s="226">
        <v>2027.9</v>
      </c>
      <c r="AG3517" s="226">
        <v>2092.6999999999998</v>
      </c>
      <c r="AH3517" s="226">
        <v>2159.8000000000002</v>
      </c>
      <c r="AI3517" s="226">
        <v>2229.8000000000002</v>
      </c>
      <c r="AJ3517" s="226">
        <v>2303.5</v>
      </c>
    </row>
    <row r="3518" spans="1:36" x14ac:dyDescent="0.25">
      <c r="A3518" s="17"/>
    </row>
    <row r="3519" spans="1:36" x14ac:dyDescent="0.25">
      <c r="A3519" s="17"/>
      <c r="B3519" s="226" t="s">
        <v>2252</v>
      </c>
      <c r="D3519" s="226">
        <v>463.2</v>
      </c>
      <c r="E3519" s="226">
        <v>524.5</v>
      </c>
      <c r="F3519" s="226">
        <v>515.4</v>
      </c>
      <c r="G3519" s="226">
        <v>620.4</v>
      </c>
      <c r="H3519" s="226">
        <v>681.6</v>
      </c>
      <c r="I3519" s="226">
        <v>730</v>
      </c>
      <c r="J3519" s="226">
        <v>770</v>
      </c>
      <c r="K3519" s="226">
        <v>808.9</v>
      </c>
      <c r="L3519" s="226">
        <v>847.4</v>
      </c>
      <c r="M3519" s="226">
        <v>886.6</v>
      </c>
      <c r="N3519" s="226">
        <v>926.3</v>
      </c>
      <c r="O3519" s="226">
        <v>966.7</v>
      </c>
      <c r="P3519" s="226">
        <v>1007.3</v>
      </c>
      <c r="Q3519" s="226">
        <v>1047.7</v>
      </c>
      <c r="R3519" s="226">
        <v>1088.0999999999999</v>
      </c>
      <c r="S3519" s="226">
        <v>1129.3</v>
      </c>
      <c r="T3519" s="226">
        <v>1171</v>
      </c>
      <c r="U3519" s="226">
        <v>1212.9000000000001</v>
      </c>
      <c r="V3519" s="226">
        <v>1255.9000000000001</v>
      </c>
      <c r="W3519" s="226">
        <v>1299.9000000000001</v>
      </c>
      <c r="X3519" s="226">
        <v>1345.7</v>
      </c>
      <c r="Y3519" s="226">
        <v>1392.3</v>
      </c>
      <c r="Z3519" s="226">
        <v>1441.2</v>
      </c>
      <c r="AA3519" s="226">
        <v>1491.6</v>
      </c>
      <c r="AB3519" s="226">
        <v>1543.7</v>
      </c>
      <c r="AC3519" s="226">
        <v>1598.1</v>
      </c>
      <c r="AD3519" s="226">
        <v>1654.7</v>
      </c>
      <c r="AE3519" s="226">
        <v>1713.4</v>
      </c>
      <c r="AF3519" s="226">
        <v>1774.7</v>
      </c>
      <c r="AG3519" s="226">
        <v>1838.6</v>
      </c>
      <c r="AH3519" s="226">
        <v>1904.9</v>
      </c>
      <c r="AI3519" s="226">
        <v>1974.1</v>
      </c>
      <c r="AJ3519" s="226">
        <v>2046.8</v>
      </c>
    </row>
    <row r="3520" spans="1:36" x14ac:dyDescent="0.25">
      <c r="A3520" s="17"/>
      <c r="B3520" s="226" t="s">
        <v>2253</v>
      </c>
      <c r="D3520" s="226">
        <v>305.5</v>
      </c>
      <c r="E3520" s="226">
        <v>284.89999999999998</v>
      </c>
      <c r="F3520" s="226">
        <v>301</v>
      </c>
      <c r="G3520" s="226">
        <v>315.60000000000002</v>
      </c>
      <c r="H3520" s="226">
        <v>323.89999999999998</v>
      </c>
      <c r="I3520" s="226">
        <v>331.2</v>
      </c>
      <c r="J3520" s="226">
        <v>337.2</v>
      </c>
      <c r="K3520" s="226">
        <v>343</v>
      </c>
      <c r="L3520" s="226">
        <v>348.7</v>
      </c>
      <c r="M3520" s="226">
        <v>354.6</v>
      </c>
      <c r="N3520" s="226">
        <v>360.5</v>
      </c>
      <c r="O3520" s="226">
        <v>366.5</v>
      </c>
      <c r="P3520" s="226">
        <v>372.6</v>
      </c>
      <c r="Q3520" s="226">
        <v>378.7</v>
      </c>
      <c r="R3520" s="226">
        <v>384.8</v>
      </c>
      <c r="S3520" s="226">
        <v>391.1</v>
      </c>
      <c r="T3520" s="226">
        <v>397.4</v>
      </c>
      <c r="U3520" s="226">
        <v>403.9</v>
      </c>
      <c r="V3520" s="226">
        <v>410.5</v>
      </c>
      <c r="W3520" s="226">
        <v>417.2</v>
      </c>
      <c r="X3520" s="226">
        <v>424.2</v>
      </c>
      <c r="Y3520" s="226">
        <v>431.4</v>
      </c>
      <c r="Z3520" s="226">
        <v>438.9</v>
      </c>
      <c r="AA3520" s="226">
        <v>446.6</v>
      </c>
      <c r="AB3520" s="226">
        <v>454.6</v>
      </c>
      <c r="AC3520" s="226">
        <v>463</v>
      </c>
      <c r="AD3520" s="226">
        <v>471.7</v>
      </c>
      <c r="AE3520" s="226">
        <v>480.7</v>
      </c>
      <c r="AF3520" s="226">
        <v>490.1</v>
      </c>
      <c r="AG3520" s="226">
        <v>499.9</v>
      </c>
      <c r="AH3520" s="226">
        <v>510.1</v>
      </c>
      <c r="AI3520" s="226">
        <v>520.70000000000005</v>
      </c>
      <c r="AJ3520" s="226">
        <v>531.9</v>
      </c>
    </row>
    <row r="3521" spans="1:36" x14ac:dyDescent="0.25">
      <c r="A3521" s="17"/>
    </row>
    <row r="3522" spans="1:36" x14ac:dyDescent="0.25">
      <c r="A3522" s="17"/>
      <c r="B3522" s="226" t="s">
        <v>2254</v>
      </c>
    </row>
    <row r="3523" spans="1:36" x14ac:dyDescent="0.25">
      <c r="A3523" s="17"/>
      <c r="B3523" s="226" t="s">
        <v>2255</v>
      </c>
      <c r="D3523" s="226">
        <v>18.100000000000001</v>
      </c>
      <c r="E3523" s="226">
        <v>17.899999999999999</v>
      </c>
      <c r="F3523" s="226">
        <v>17.899999999999999</v>
      </c>
      <c r="G3523" s="226">
        <v>18.600000000000001</v>
      </c>
      <c r="H3523" s="226">
        <v>19</v>
      </c>
      <c r="I3523" s="226">
        <v>19.399999999999999</v>
      </c>
      <c r="J3523" s="226">
        <v>19.8</v>
      </c>
      <c r="K3523" s="226">
        <v>20.100000000000001</v>
      </c>
      <c r="L3523" s="226">
        <v>20.399999999999999</v>
      </c>
      <c r="M3523" s="226">
        <v>20.7</v>
      </c>
      <c r="N3523" s="226">
        <v>21</v>
      </c>
      <c r="O3523" s="226">
        <v>21.3</v>
      </c>
      <c r="P3523" s="226">
        <v>21.6</v>
      </c>
      <c r="Q3523" s="226">
        <v>22</v>
      </c>
      <c r="R3523" s="226">
        <v>22.3</v>
      </c>
      <c r="S3523" s="226">
        <v>22.6</v>
      </c>
      <c r="T3523" s="226">
        <v>22.9</v>
      </c>
      <c r="U3523" s="226">
        <v>23.3</v>
      </c>
      <c r="V3523" s="226">
        <v>23.6</v>
      </c>
      <c r="W3523" s="226">
        <v>24</v>
      </c>
      <c r="X3523" s="226">
        <v>24.3</v>
      </c>
      <c r="Y3523" s="226">
        <v>24.7</v>
      </c>
      <c r="Z3523" s="226">
        <v>25.1</v>
      </c>
      <c r="AA3523" s="226">
        <v>25.5</v>
      </c>
      <c r="AB3523" s="226">
        <v>25.9</v>
      </c>
      <c r="AC3523" s="226">
        <v>26.3</v>
      </c>
      <c r="AD3523" s="226">
        <v>26.8</v>
      </c>
      <c r="AE3523" s="226">
        <v>27.3</v>
      </c>
      <c r="AF3523" s="226">
        <v>27.7</v>
      </c>
      <c r="AG3523" s="226">
        <v>28.2</v>
      </c>
      <c r="AH3523" s="226">
        <v>28.8</v>
      </c>
      <c r="AI3523" s="226">
        <v>29.3</v>
      </c>
      <c r="AJ3523" s="226">
        <v>29.9</v>
      </c>
    </row>
    <row r="3524" spans="1:36" x14ac:dyDescent="0.25">
      <c r="A3524" s="17"/>
      <c r="B3524" s="226" t="s">
        <v>2256</v>
      </c>
      <c r="D3524" s="226">
        <v>0.2</v>
      </c>
      <c r="E3524" s="226">
        <v>0</v>
      </c>
      <c r="F3524" s="226">
        <v>0</v>
      </c>
      <c r="G3524" s="226">
        <v>0</v>
      </c>
      <c r="H3524" s="226">
        <v>0</v>
      </c>
      <c r="I3524" s="226">
        <v>0</v>
      </c>
      <c r="J3524" s="226">
        <v>0</v>
      </c>
      <c r="K3524" s="226">
        <v>0</v>
      </c>
      <c r="L3524" s="226">
        <v>0</v>
      </c>
      <c r="M3524" s="226">
        <v>0</v>
      </c>
      <c r="N3524" s="226">
        <v>0</v>
      </c>
      <c r="O3524" s="226">
        <v>0</v>
      </c>
      <c r="P3524" s="226">
        <v>0</v>
      </c>
      <c r="Q3524" s="226">
        <v>0</v>
      </c>
      <c r="R3524" s="226">
        <v>0</v>
      </c>
      <c r="S3524" s="226">
        <v>0</v>
      </c>
      <c r="T3524" s="226">
        <v>0</v>
      </c>
      <c r="U3524" s="226">
        <v>0</v>
      </c>
      <c r="V3524" s="226">
        <v>0</v>
      </c>
      <c r="W3524" s="226">
        <v>0</v>
      </c>
      <c r="X3524" s="226">
        <v>0</v>
      </c>
      <c r="Y3524" s="226">
        <v>0</v>
      </c>
      <c r="Z3524" s="226">
        <v>0</v>
      </c>
      <c r="AA3524" s="226">
        <v>0</v>
      </c>
      <c r="AB3524" s="226">
        <v>0</v>
      </c>
      <c r="AC3524" s="226">
        <v>0</v>
      </c>
      <c r="AD3524" s="226">
        <v>0</v>
      </c>
      <c r="AE3524" s="226">
        <v>0</v>
      </c>
      <c r="AF3524" s="226">
        <v>0</v>
      </c>
      <c r="AG3524" s="226">
        <v>0</v>
      </c>
      <c r="AH3524" s="226">
        <v>0</v>
      </c>
      <c r="AI3524" s="226">
        <v>0</v>
      </c>
      <c r="AJ3524" s="226">
        <v>0</v>
      </c>
    </row>
    <row r="3525" spans="1:36" x14ac:dyDescent="0.25">
      <c r="A3525" s="17"/>
      <c r="B3525" s="226" t="s">
        <v>2257</v>
      </c>
      <c r="D3525" s="226">
        <v>0.1</v>
      </c>
      <c r="E3525" s="226">
        <v>0</v>
      </c>
      <c r="F3525" s="226">
        <v>0</v>
      </c>
      <c r="G3525" s="226">
        <v>0</v>
      </c>
      <c r="H3525" s="226">
        <v>0</v>
      </c>
      <c r="I3525" s="226">
        <v>0</v>
      </c>
      <c r="J3525" s="226">
        <v>0</v>
      </c>
      <c r="K3525" s="226">
        <v>0</v>
      </c>
      <c r="L3525" s="226">
        <v>0</v>
      </c>
      <c r="M3525" s="226">
        <v>0</v>
      </c>
      <c r="N3525" s="226">
        <v>0</v>
      </c>
      <c r="O3525" s="226">
        <v>0</v>
      </c>
      <c r="P3525" s="226">
        <v>0</v>
      </c>
      <c r="Q3525" s="226">
        <v>0</v>
      </c>
      <c r="R3525" s="226">
        <v>0</v>
      </c>
      <c r="S3525" s="226">
        <v>0</v>
      </c>
      <c r="T3525" s="226">
        <v>0</v>
      </c>
      <c r="U3525" s="226">
        <v>0</v>
      </c>
      <c r="V3525" s="226">
        <v>0</v>
      </c>
      <c r="W3525" s="226">
        <v>0</v>
      </c>
      <c r="X3525" s="226">
        <v>0</v>
      </c>
      <c r="Y3525" s="226">
        <v>0</v>
      </c>
      <c r="Z3525" s="226">
        <v>0</v>
      </c>
      <c r="AA3525" s="226">
        <v>0</v>
      </c>
      <c r="AB3525" s="226">
        <v>0</v>
      </c>
      <c r="AC3525" s="226">
        <v>0</v>
      </c>
      <c r="AD3525" s="226">
        <v>0</v>
      </c>
      <c r="AE3525" s="226">
        <v>0</v>
      </c>
      <c r="AF3525" s="226">
        <v>0</v>
      </c>
      <c r="AG3525" s="226">
        <v>0</v>
      </c>
      <c r="AH3525" s="226">
        <v>0</v>
      </c>
      <c r="AI3525" s="226">
        <v>0</v>
      </c>
      <c r="AJ3525" s="226">
        <v>0</v>
      </c>
    </row>
    <row r="3526" spans="1:36" x14ac:dyDescent="0.25">
      <c r="A3526" s="17"/>
      <c r="B3526" s="226" t="s">
        <v>2258</v>
      </c>
      <c r="D3526" s="226">
        <v>0.4</v>
      </c>
      <c r="E3526" s="226">
        <v>0.5</v>
      </c>
      <c r="F3526" s="226">
        <v>0.5</v>
      </c>
      <c r="G3526" s="226">
        <v>0.7</v>
      </c>
      <c r="H3526" s="226">
        <v>0.7</v>
      </c>
      <c r="I3526" s="226">
        <v>0.7</v>
      </c>
      <c r="J3526" s="226">
        <v>0.7</v>
      </c>
      <c r="K3526" s="226">
        <v>0.7</v>
      </c>
      <c r="L3526" s="226">
        <v>0.7</v>
      </c>
      <c r="M3526" s="226">
        <v>0.7</v>
      </c>
      <c r="N3526" s="226">
        <v>0.7</v>
      </c>
      <c r="O3526" s="226">
        <v>0.7</v>
      </c>
      <c r="P3526" s="226">
        <v>0.7</v>
      </c>
      <c r="Q3526" s="226">
        <v>0.7</v>
      </c>
      <c r="R3526" s="226">
        <v>0.7</v>
      </c>
      <c r="S3526" s="226">
        <v>0.7</v>
      </c>
      <c r="T3526" s="226">
        <v>0.7</v>
      </c>
      <c r="U3526" s="226">
        <v>0.7</v>
      </c>
      <c r="V3526" s="226">
        <v>0.7</v>
      </c>
      <c r="W3526" s="226">
        <v>0.7</v>
      </c>
      <c r="X3526" s="226">
        <v>0.7</v>
      </c>
      <c r="Y3526" s="226">
        <v>0.7</v>
      </c>
      <c r="Z3526" s="226">
        <v>0.7</v>
      </c>
      <c r="AA3526" s="226">
        <v>0.7</v>
      </c>
      <c r="AB3526" s="226">
        <v>0.7</v>
      </c>
      <c r="AC3526" s="226">
        <v>0.7</v>
      </c>
      <c r="AD3526" s="226">
        <v>0.7</v>
      </c>
      <c r="AE3526" s="226">
        <v>0.7</v>
      </c>
      <c r="AF3526" s="226">
        <v>0.7</v>
      </c>
      <c r="AG3526" s="226">
        <v>0.7</v>
      </c>
      <c r="AH3526" s="226">
        <v>0.7</v>
      </c>
      <c r="AI3526" s="226">
        <v>0.7</v>
      </c>
      <c r="AJ3526" s="226">
        <v>0.7</v>
      </c>
    </row>
    <row r="3527" spans="1:36" x14ac:dyDescent="0.25">
      <c r="A3527" s="17"/>
      <c r="B3527" s="226" t="s">
        <v>2212</v>
      </c>
      <c r="D3527" s="226">
        <v>18.899999999999999</v>
      </c>
      <c r="E3527" s="226">
        <v>18.399999999999999</v>
      </c>
      <c r="F3527" s="226">
        <v>18.399999999999999</v>
      </c>
      <c r="G3527" s="226">
        <v>19.3</v>
      </c>
      <c r="H3527" s="226">
        <v>19.7</v>
      </c>
      <c r="I3527" s="226">
        <v>20.100000000000001</v>
      </c>
      <c r="J3527" s="226">
        <v>20.399999999999999</v>
      </c>
      <c r="K3527" s="226">
        <v>20.8</v>
      </c>
      <c r="L3527" s="226">
        <v>21.1</v>
      </c>
      <c r="M3527" s="226">
        <v>21.4</v>
      </c>
      <c r="N3527" s="226">
        <v>21.7</v>
      </c>
      <c r="O3527" s="226">
        <v>22</v>
      </c>
      <c r="P3527" s="226">
        <v>22.3</v>
      </c>
      <c r="Q3527" s="226">
        <v>22.6</v>
      </c>
      <c r="R3527" s="226">
        <v>23</v>
      </c>
      <c r="S3527" s="226">
        <v>23.3</v>
      </c>
      <c r="T3527" s="226">
        <v>23.6</v>
      </c>
      <c r="U3527" s="226">
        <v>24</v>
      </c>
      <c r="V3527" s="226">
        <v>24.3</v>
      </c>
      <c r="W3527" s="226">
        <v>24.7</v>
      </c>
      <c r="X3527" s="226">
        <v>25</v>
      </c>
      <c r="Y3527" s="226">
        <v>25.4</v>
      </c>
      <c r="Z3527" s="226">
        <v>25.8</v>
      </c>
      <c r="AA3527" s="226">
        <v>26.2</v>
      </c>
      <c r="AB3527" s="226">
        <v>26.6</v>
      </c>
      <c r="AC3527" s="226">
        <v>27</v>
      </c>
      <c r="AD3527" s="226">
        <v>27.5</v>
      </c>
      <c r="AE3527" s="226">
        <v>27.9</v>
      </c>
      <c r="AF3527" s="226">
        <v>28.4</v>
      </c>
      <c r="AG3527" s="226">
        <v>28.9</v>
      </c>
      <c r="AH3527" s="226">
        <v>29.4</v>
      </c>
      <c r="AI3527" s="226">
        <v>30</v>
      </c>
      <c r="AJ3527" s="226">
        <v>30.6</v>
      </c>
    </row>
    <row r="3528" spans="1:36" x14ac:dyDescent="0.25">
      <c r="A3528" s="17"/>
    </row>
    <row r="3529" spans="1:36" x14ac:dyDescent="0.25">
      <c r="A3529" s="17"/>
    </row>
    <row r="3530" spans="1:36" x14ac:dyDescent="0.25">
      <c r="A3530" s="17"/>
    </row>
    <row r="3531" spans="1:36" x14ac:dyDescent="0.25">
      <c r="A3531" s="17"/>
    </row>
    <row r="3532" spans="1:36" x14ac:dyDescent="0.25">
      <c r="A3532" s="17"/>
    </row>
    <row r="3533" spans="1:36" x14ac:dyDescent="0.25">
      <c r="A3533" s="17"/>
    </row>
    <row r="3534" spans="1:36" x14ac:dyDescent="0.25">
      <c r="A3534" s="17"/>
    </row>
    <row r="3535" spans="1:36" x14ac:dyDescent="0.25">
      <c r="A3535" s="17"/>
    </row>
    <row r="3536" spans="1:36" x14ac:dyDescent="0.25">
      <c r="A3536" s="17"/>
    </row>
    <row r="3537" spans="1:36" x14ac:dyDescent="0.25">
      <c r="A3537" s="17"/>
    </row>
    <row r="3538" spans="1:36" x14ac:dyDescent="0.25">
      <c r="A3538" s="17"/>
    </row>
    <row r="3539" spans="1:36" x14ac:dyDescent="0.25">
      <c r="A3539" s="17"/>
    </row>
    <row r="3540" spans="1:36" x14ac:dyDescent="0.25">
      <c r="A3540" s="17"/>
    </row>
    <row r="3541" spans="1:36" x14ac:dyDescent="0.25">
      <c r="A3541" s="17"/>
      <c r="B3541" s="226" t="s">
        <v>2432</v>
      </c>
    </row>
    <row r="3542" spans="1:36" x14ac:dyDescent="0.25">
      <c r="A3542" s="17"/>
      <c r="B3542" s="226" t="s">
        <v>2199</v>
      </c>
    </row>
    <row r="3543" spans="1:36" x14ac:dyDescent="0.25">
      <c r="A3543" s="17"/>
      <c r="B3543" s="226" t="s">
        <v>2433</v>
      </c>
      <c r="D3543" s="226">
        <v>2018</v>
      </c>
      <c r="E3543" s="226">
        <v>2019</v>
      </c>
      <c r="F3543" s="226">
        <v>2020</v>
      </c>
      <c r="G3543" s="226">
        <v>2021</v>
      </c>
      <c r="H3543" s="226">
        <v>2022</v>
      </c>
      <c r="I3543" s="226">
        <v>2023</v>
      </c>
      <c r="J3543" s="226">
        <v>2024</v>
      </c>
      <c r="K3543" s="226">
        <v>2025</v>
      </c>
      <c r="L3543" s="226">
        <v>2026</v>
      </c>
      <c r="M3543" s="226">
        <v>2027</v>
      </c>
      <c r="N3543" s="226">
        <v>2028</v>
      </c>
      <c r="O3543" s="226">
        <v>2029</v>
      </c>
      <c r="P3543" s="226">
        <v>2030</v>
      </c>
      <c r="Q3543" s="226">
        <v>2031</v>
      </c>
      <c r="R3543" s="226">
        <v>2032</v>
      </c>
      <c r="S3543" s="226">
        <v>2033</v>
      </c>
      <c r="T3543" s="226">
        <v>2034</v>
      </c>
      <c r="U3543" s="226">
        <v>2035</v>
      </c>
      <c r="V3543" s="226">
        <v>2036</v>
      </c>
      <c r="W3543" s="226">
        <v>2037</v>
      </c>
      <c r="X3543" s="226">
        <v>2038</v>
      </c>
      <c r="Y3543" s="226">
        <v>2039</v>
      </c>
      <c r="Z3543" s="226">
        <v>2040</v>
      </c>
      <c r="AA3543" s="226">
        <v>2041</v>
      </c>
      <c r="AB3543" s="226">
        <v>2042</v>
      </c>
      <c r="AC3543" s="226">
        <v>2043</v>
      </c>
      <c r="AD3543" s="226">
        <v>2044</v>
      </c>
      <c r="AE3543" s="226">
        <v>2045</v>
      </c>
      <c r="AF3543" s="226">
        <v>2046</v>
      </c>
      <c r="AG3543" s="226">
        <v>2047</v>
      </c>
      <c r="AH3543" s="226">
        <v>2048</v>
      </c>
      <c r="AI3543" s="226">
        <v>2049</v>
      </c>
      <c r="AJ3543" s="226">
        <v>2050</v>
      </c>
    </row>
    <row r="3544" spans="1:36" x14ac:dyDescent="0.25">
      <c r="A3544" s="17"/>
    </row>
    <row r="3545" spans="1:36" x14ac:dyDescent="0.25">
      <c r="A3545" s="17"/>
    </row>
    <row r="3546" spans="1:36" x14ac:dyDescent="0.25">
      <c r="A3546" s="226" t="s">
        <v>1984</v>
      </c>
      <c r="B3546" s="226" t="s">
        <v>2434</v>
      </c>
      <c r="D3546" s="226">
        <v>201.07400000000001</v>
      </c>
      <c r="E3546" s="226">
        <v>197.846</v>
      </c>
      <c r="F3546" s="226">
        <v>187.22300000000001</v>
      </c>
      <c r="G3546" s="226">
        <v>187.22300000000001</v>
      </c>
      <c r="H3546" s="226">
        <v>187.22300000000001</v>
      </c>
      <c r="I3546" s="226">
        <v>193.74700000000001</v>
      </c>
      <c r="J3546" s="226">
        <v>192.62899999999999</v>
      </c>
      <c r="K3546" s="226">
        <v>193.80099999999999</v>
      </c>
      <c r="L3546" s="226">
        <v>195.07499999999999</v>
      </c>
      <c r="M3546" s="226">
        <v>194.565</v>
      </c>
      <c r="N3546" s="226">
        <v>196.04499999999999</v>
      </c>
      <c r="O3546" s="226">
        <v>197.15100000000001</v>
      </c>
      <c r="P3546" s="226">
        <v>200.554</v>
      </c>
      <c r="Q3546" s="226">
        <v>202.16200000000001</v>
      </c>
      <c r="R3546" s="226">
        <v>203.49100000000001</v>
      </c>
      <c r="S3546" s="226">
        <v>204.53</v>
      </c>
      <c r="T3546" s="226">
        <v>206.05199999999999</v>
      </c>
      <c r="U3546" s="226">
        <v>206.93700000000001</v>
      </c>
      <c r="V3546" s="226">
        <v>209.13399999999999</v>
      </c>
      <c r="W3546" s="226">
        <v>209.565</v>
      </c>
      <c r="X3546" s="226">
        <v>210.78100000000001</v>
      </c>
      <c r="Y3546" s="226">
        <v>212.19399999999999</v>
      </c>
      <c r="Z3546" s="226">
        <v>212.92400000000001</v>
      </c>
      <c r="AA3546" s="226">
        <v>214.245</v>
      </c>
      <c r="AB3546" s="226">
        <v>215.572</v>
      </c>
      <c r="AC3546" s="226">
        <v>216.43</v>
      </c>
      <c r="AD3546" s="226">
        <v>217.898</v>
      </c>
      <c r="AE3546" s="226">
        <v>218.096</v>
      </c>
      <c r="AF3546" s="226">
        <v>218.52099999999999</v>
      </c>
      <c r="AG3546" s="226">
        <v>220.24799999999999</v>
      </c>
      <c r="AH3546" s="226">
        <v>223.40600000000001</v>
      </c>
      <c r="AI3546" s="226">
        <v>224.214</v>
      </c>
      <c r="AJ3546" s="226">
        <v>225.06200000000001</v>
      </c>
    </row>
    <row r="3547" spans="1:36" x14ac:dyDescent="0.25">
      <c r="A3547" s="226" t="s">
        <v>2437</v>
      </c>
      <c r="B3547" s="226" t="s">
        <v>238</v>
      </c>
      <c r="D3547" s="226">
        <v>1133.624</v>
      </c>
      <c r="E3547" s="226">
        <v>1170.0150000000001</v>
      </c>
      <c r="F3547" s="226">
        <v>1180.001</v>
      </c>
      <c r="G3547" s="226">
        <v>1199.2629999999999</v>
      </c>
      <c r="H3547" s="226">
        <v>1208.2629999999999</v>
      </c>
      <c r="I3547" s="226">
        <v>984.54100000000005</v>
      </c>
      <c r="J3547" s="226">
        <v>945.12800000000004</v>
      </c>
      <c r="K3547" s="226">
        <v>942.30200000000002</v>
      </c>
      <c r="L3547" s="226">
        <v>985.26700000000005</v>
      </c>
      <c r="M3547" s="226">
        <v>983.58299999999997</v>
      </c>
      <c r="N3547" s="226">
        <v>992.36300000000006</v>
      </c>
      <c r="O3547" s="226">
        <v>1003.395</v>
      </c>
      <c r="P3547" s="226">
        <v>1022.273</v>
      </c>
      <c r="Q3547" s="226">
        <v>986.01099999999997</v>
      </c>
      <c r="R3547" s="226">
        <v>995.75900000000001</v>
      </c>
      <c r="S3547" s="226">
        <v>1002.84</v>
      </c>
      <c r="T3547" s="226">
        <v>1014.015</v>
      </c>
      <c r="U3547" s="226">
        <v>1029.7619999999999</v>
      </c>
      <c r="V3547" s="226">
        <v>1043.229</v>
      </c>
      <c r="W3547" s="226">
        <v>1048.655</v>
      </c>
      <c r="X3547" s="226">
        <v>1058.0940000000001</v>
      </c>
      <c r="Y3547" s="226">
        <v>1064.827</v>
      </c>
      <c r="Z3547" s="226">
        <v>1062.58</v>
      </c>
      <c r="AA3547" s="226">
        <v>1067.067</v>
      </c>
      <c r="AB3547" s="226">
        <v>1070.8879999999999</v>
      </c>
      <c r="AC3547" s="226">
        <v>1066.1949999999999</v>
      </c>
      <c r="AD3547" s="226">
        <v>1071</v>
      </c>
      <c r="AE3547" s="226">
        <v>1081.4480000000001</v>
      </c>
      <c r="AF3547" s="226">
        <v>1068.6980000000001</v>
      </c>
      <c r="AG3547" s="226">
        <v>1077.67</v>
      </c>
      <c r="AH3547" s="226">
        <v>1090.2190000000001</v>
      </c>
      <c r="AI3547" s="226">
        <v>1091.232</v>
      </c>
      <c r="AJ3547" s="226">
        <v>1103.585</v>
      </c>
    </row>
    <row r="3548" spans="1:36" x14ac:dyDescent="0.25">
      <c r="A3548" s="226" t="s">
        <v>2439</v>
      </c>
      <c r="B3548" s="226" t="s">
        <v>239</v>
      </c>
      <c r="D3548" s="226">
        <v>24.178000000000001</v>
      </c>
      <c r="E3548" s="226">
        <v>24</v>
      </c>
      <c r="F3548" s="226">
        <v>24</v>
      </c>
      <c r="G3548" s="226">
        <v>24</v>
      </c>
      <c r="H3548" s="226">
        <v>24</v>
      </c>
      <c r="I3548" s="226">
        <v>0</v>
      </c>
      <c r="J3548" s="226">
        <v>0</v>
      </c>
      <c r="K3548" s="226">
        <v>0</v>
      </c>
      <c r="L3548" s="226">
        <v>0</v>
      </c>
      <c r="M3548" s="226">
        <v>0</v>
      </c>
      <c r="N3548" s="226">
        <v>0.123</v>
      </c>
      <c r="O3548" s="226">
        <v>0.123</v>
      </c>
      <c r="P3548" s="226">
        <v>0.123</v>
      </c>
      <c r="Q3548" s="226">
        <v>0.123</v>
      </c>
      <c r="R3548" s="226">
        <v>0.123</v>
      </c>
      <c r="S3548" s="226">
        <v>2.0779999999999998</v>
      </c>
      <c r="T3548" s="226">
        <v>0.123</v>
      </c>
      <c r="U3548" s="226">
        <v>0.123</v>
      </c>
      <c r="V3548" s="226">
        <v>4.6769999999999996</v>
      </c>
      <c r="W3548" s="226">
        <v>9.9789999999999992</v>
      </c>
      <c r="X3548" s="226">
        <v>15.302</v>
      </c>
      <c r="Y3548" s="226">
        <v>21.609000000000002</v>
      </c>
      <c r="Z3548" s="226">
        <v>30.016999999999999</v>
      </c>
      <c r="AA3548" s="226">
        <v>30.149000000000001</v>
      </c>
      <c r="AB3548" s="226">
        <v>30.149000000000001</v>
      </c>
      <c r="AC3548" s="226">
        <v>30.178000000000001</v>
      </c>
      <c r="AD3548" s="226">
        <v>30.312000000000001</v>
      </c>
      <c r="AE3548" s="226">
        <v>30.481000000000002</v>
      </c>
      <c r="AF3548" s="226">
        <v>30.440999999999999</v>
      </c>
      <c r="AG3548" s="226">
        <v>30.454000000000001</v>
      </c>
      <c r="AH3548" s="226">
        <v>30.481000000000002</v>
      </c>
      <c r="AI3548" s="226">
        <v>30.481000000000002</v>
      </c>
      <c r="AJ3548" s="226">
        <v>30.481000000000002</v>
      </c>
    </row>
    <row r="3549" spans="1:36" x14ac:dyDescent="0.25">
      <c r="A3549" s="226" t="s">
        <v>2020</v>
      </c>
      <c r="B3549" s="226" t="s">
        <v>2435</v>
      </c>
      <c r="D3549" s="226">
        <v>1.6160000000000001</v>
      </c>
      <c r="E3549" s="226">
        <v>0.16300000000000001</v>
      </c>
      <c r="F3549" s="226">
        <v>0.214</v>
      </c>
      <c r="G3549" s="226">
        <v>0.214</v>
      </c>
      <c r="H3549" s="226">
        <v>0.214</v>
      </c>
      <c r="I3549" s="226">
        <v>0</v>
      </c>
      <c r="J3549" s="226">
        <v>0</v>
      </c>
      <c r="K3549" s="226">
        <v>0</v>
      </c>
      <c r="L3549" s="226">
        <v>0</v>
      </c>
      <c r="M3549" s="226">
        <v>0</v>
      </c>
      <c r="N3549" s="226">
        <v>0</v>
      </c>
      <c r="O3549" s="226">
        <v>0</v>
      </c>
      <c r="P3549" s="226">
        <v>0</v>
      </c>
      <c r="Q3549" s="226">
        <v>0</v>
      </c>
      <c r="R3549" s="226">
        <v>0</v>
      </c>
      <c r="S3549" s="226">
        <v>0</v>
      </c>
      <c r="T3549" s="226">
        <v>0</v>
      </c>
      <c r="U3549" s="226">
        <v>0</v>
      </c>
      <c r="V3549" s="226">
        <v>0</v>
      </c>
      <c r="W3549" s="226">
        <v>0</v>
      </c>
      <c r="X3549" s="226">
        <v>0</v>
      </c>
      <c r="Y3549" s="226">
        <v>0</v>
      </c>
      <c r="Z3549" s="226">
        <v>0</v>
      </c>
      <c r="AA3549" s="226">
        <v>0</v>
      </c>
      <c r="AB3549" s="226">
        <v>0</v>
      </c>
      <c r="AC3549" s="226">
        <v>0</v>
      </c>
      <c r="AD3549" s="226">
        <v>0</v>
      </c>
      <c r="AE3549" s="226">
        <v>0</v>
      </c>
      <c r="AF3549" s="226">
        <v>0</v>
      </c>
      <c r="AG3549" s="226">
        <v>0</v>
      </c>
      <c r="AH3549" s="226">
        <v>0</v>
      </c>
      <c r="AI3549" s="226">
        <v>0</v>
      </c>
      <c r="AJ3549" s="226">
        <v>0</v>
      </c>
    </row>
    <row r="3550" spans="1:36" x14ac:dyDescent="0.25">
      <c r="A3550" s="226" t="s">
        <v>257</v>
      </c>
      <c r="B3550" s="226" t="s">
        <v>2230</v>
      </c>
      <c r="D3550" s="226">
        <v>2.5590000000000002</v>
      </c>
      <c r="E3550" s="226">
        <v>2.1789999999999998</v>
      </c>
      <c r="F3550" s="226">
        <v>1.625</v>
      </c>
      <c r="G3550" s="226">
        <v>1.625</v>
      </c>
      <c r="H3550" s="226">
        <v>1.625</v>
      </c>
      <c r="I3550" s="226">
        <v>0</v>
      </c>
      <c r="J3550" s="226">
        <v>0</v>
      </c>
      <c r="K3550" s="226">
        <v>0</v>
      </c>
      <c r="L3550" s="226">
        <v>0</v>
      </c>
      <c r="M3550" s="226">
        <v>0</v>
      </c>
      <c r="N3550" s="226">
        <v>0</v>
      </c>
      <c r="O3550" s="226">
        <v>0</v>
      </c>
      <c r="P3550" s="226">
        <v>0</v>
      </c>
      <c r="Q3550" s="226">
        <v>0</v>
      </c>
      <c r="R3550" s="226">
        <v>0</v>
      </c>
      <c r="S3550" s="226">
        <v>0</v>
      </c>
      <c r="T3550" s="226">
        <v>0</v>
      </c>
      <c r="U3550" s="226">
        <v>0</v>
      </c>
      <c r="V3550" s="226">
        <v>0</v>
      </c>
      <c r="W3550" s="226">
        <v>0</v>
      </c>
      <c r="X3550" s="226">
        <v>0</v>
      </c>
      <c r="Y3550" s="226">
        <v>0</v>
      </c>
      <c r="Z3550" s="226">
        <v>0</v>
      </c>
      <c r="AA3550" s="226">
        <v>0</v>
      </c>
      <c r="AB3550" s="226">
        <v>0</v>
      </c>
      <c r="AC3550" s="226">
        <v>0</v>
      </c>
      <c r="AD3550" s="226">
        <v>0</v>
      </c>
      <c r="AE3550" s="226">
        <v>0</v>
      </c>
      <c r="AF3550" s="226">
        <v>0</v>
      </c>
      <c r="AG3550" s="226">
        <v>0</v>
      </c>
      <c r="AH3550" s="226">
        <v>0</v>
      </c>
      <c r="AI3550" s="226">
        <v>0</v>
      </c>
      <c r="AJ3550" s="226">
        <v>0</v>
      </c>
    </row>
    <row r="3551" spans="1:36" x14ac:dyDescent="0.25">
      <c r="A3551" s="226" t="s">
        <v>2438</v>
      </c>
      <c r="B3551" s="226" t="s">
        <v>2231</v>
      </c>
      <c r="D3551" s="226">
        <v>8.4529999999999994</v>
      </c>
      <c r="E3551" s="226">
        <v>7.8479999999999999</v>
      </c>
      <c r="F3551" s="226">
        <v>6.8129999999999997</v>
      </c>
      <c r="G3551" s="226">
        <v>6.8129999999999997</v>
      </c>
      <c r="H3551" s="226">
        <v>6.8129999999999997</v>
      </c>
      <c r="I3551" s="226">
        <v>0</v>
      </c>
      <c r="J3551" s="226">
        <v>0</v>
      </c>
      <c r="K3551" s="226">
        <v>0</v>
      </c>
      <c r="L3551" s="226">
        <v>0</v>
      </c>
      <c r="M3551" s="226">
        <v>0</v>
      </c>
      <c r="N3551" s="226">
        <v>0</v>
      </c>
      <c r="O3551" s="226">
        <v>0</v>
      </c>
      <c r="P3551" s="226">
        <v>0</v>
      </c>
      <c r="Q3551" s="226">
        <v>0</v>
      </c>
      <c r="R3551" s="226">
        <v>0</v>
      </c>
      <c r="S3551" s="226">
        <v>0</v>
      </c>
      <c r="T3551" s="226">
        <v>0</v>
      </c>
      <c r="U3551" s="226">
        <v>0</v>
      </c>
      <c r="V3551" s="226">
        <v>0</v>
      </c>
      <c r="W3551" s="226">
        <v>0</v>
      </c>
      <c r="X3551" s="226">
        <v>0</v>
      </c>
      <c r="Y3551" s="226">
        <v>0</v>
      </c>
      <c r="Z3551" s="226">
        <v>0</v>
      </c>
      <c r="AA3551" s="226">
        <v>0</v>
      </c>
      <c r="AB3551" s="226">
        <v>0</v>
      </c>
      <c r="AC3551" s="226">
        <v>0</v>
      </c>
      <c r="AD3551" s="226">
        <v>0</v>
      </c>
      <c r="AE3551" s="226">
        <v>0</v>
      </c>
      <c r="AF3551" s="226">
        <v>0</v>
      </c>
      <c r="AG3551" s="226">
        <v>0</v>
      </c>
      <c r="AH3551" s="226">
        <v>0</v>
      </c>
      <c r="AI3551" s="226">
        <v>0</v>
      </c>
      <c r="AJ3551" s="226">
        <v>0</v>
      </c>
    </row>
    <row r="3552" spans="1:36" x14ac:dyDescent="0.25">
      <c r="A3552" s="226" t="s">
        <v>2437</v>
      </c>
      <c r="B3552" s="226" t="s">
        <v>160</v>
      </c>
      <c r="D3552" s="226">
        <v>1504.77</v>
      </c>
      <c r="E3552" s="226">
        <v>1460.604</v>
      </c>
      <c r="F3552" s="226">
        <v>1307.0350000000001</v>
      </c>
      <c r="G3552" s="226">
        <v>1307.0350000000001</v>
      </c>
      <c r="H3552" s="226">
        <v>1307.0350000000001</v>
      </c>
      <c r="I3552" s="226">
        <v>1384.325</v>
      </c>
      <c r="J3552" s="226">
        <v>1398.59</v>
      </c>
      <c r="K3552" s="226">
        <v>1414.713</v>
      </c>
      <c r="L3552" s="226">
        <v>1423.722</v>
      </c>
      <c r="M3552" s="226">
        <v>1426.828</v>
      </c>
      <c r="N3552" s="226">
        <v>1437.895</v>
      </c>
      <c r="O3552" s="226">
        <v>1443.0160000000001</v>
      </c>
      <c r="P3552" s="226">
        <v>1449.7249999999999</v>
      </c>
      <c r="Q3552" s="226">
        <v>1452.501</v>
      </c>
      <c r="R3552" s="226">
        <v>1468.28</v>
      </c>
      <c r="S3552" s="226">
        <v>1465.3969999999999</v>
      </c>
      <c r="T3552" s="226">
        <v>1476.16</v>
      </c>
      <c r="U3552" s="226">
        <v>1479.453</v>
      </c>
      <c r="V3552" s="226">
        <v>1487.5889999999999</v>
      </c>
      <c r="W3552" s="226">
        <v>1506.356</v>
      </c>
      <c r="X3552" s="226">
        <v>1503.056</v>
      </c>
      <c r="Y3552" s="226">
        <v>1510.944</v>
      </c>
      <c r="Z3552" s="226">
        <v>1503.8889999999999</v>
      </c>
      <c r="AA3552" s="226">
        <v>1504.0329999999999</v>
      </c>
      <c r="AB3552" s="226">
        <v>1503.1880000000001</v>
      </c>
      <c r="AC3552" s="226">
        <v>1488.473</v>
      </c>
      <c r="AD3552" s="226">
        <v>1497.5730000000001</v>
      </c>
      <c r="AE3552" s="226">
        <v>1489.2249999999999</v>
      </c>
      <c r="AF3552" s="226">
        <v>1481.153</v>
      </c>
      <c r="AG3552" s="226">
        <v>1487.1559999999999</v>
      </c>
      <c r="AH3552" s="226">
        <v>1497.9880000000001</v>
      </c>
      <c r="AI3552" s="226">
        <v>1494.453</v>
      </c>
      <c r="AJ3552" s="226">
        <v>1480.643</v>
      </c>
    </row>
    <row r="3553" spans="1:36" x14ac:dyDescent="0.25">
      <c r="A3553" s="226" t="s">
        <v>257</v>
      </c>
      <c r="B3553" s="226" t="s">
        <v>156</v>
      </c>
      <c r="D3553" s="226">
        <v>531.70299999999997</v>
      </c>
      <c r="E3553" s="226">
        <v>509.86099999999999</v>
      </c>
      <c r="F3553" s="226">
        <v>432.87599999999998</v>
      </c>
      <c r="G3553" s="226">
        <v>457.22899999999998</v>
      </c>
      <c r="H3553" s="226">
        <v>494.56599999999997</v>
      </c>
      <c r="I3553" s="226">
        <v>518.40499999999997</v>
      </c>
      <c r="J3553" s="226">
        <v>515.12199999999996</v>
      </c>
      <c r="K3553" s="226">
        <v>513.851</v>
      </c>
      <c r="L3553" s="226">
        <v>510.71300000000002</v>
      </c>
      <c r="M3553" s="226">
        <v>505.65699999999998</v>
      </c>
      <c r="N3553" s="226">
        <v>507.56200000000001</v>
      </c>
      <c r="O3553" s="226">
        <v>509.20100000000002</v>
      </c>
      <c r="P3553" s="226">
        <v>514.69500000000005</v>
      </c>
      <c r="Q3553" s="226">
        <v>516.16399999999999</v>
      </c>
      <c r="R3553" s="226">
        <v>516.33799999999997</v>
      </c>
      <c r="S3553" s="226">
        <v>517.38800000000003</v>
      </c>
      <c r="T3553" s="226">
        <v>516.95699999999999</v>
      </c>
      <c r="U3553" s="226">
        <v>516.9</v>
      </c>
      <c r="V3553" s="226">
        <v>519.07899999999995</v>
      </c>
      <c r="W3553" s="226">
        <v>519.524</v>
      </c>
      <c r="X3553" s="226">
        <v>519.57899999999995</v>
      </c>
      <c r="Y3553" s="226">
        <v>520.16999999999996</v>
      </c>
      <c r="Z3553" s="226">
        <v>520.14400000000001</v>
      </c>
      <c r="AA3553" s="226">
        <v>522.01300000000003</v>
      </c>
      <c r="AB3553" s="226">
        <v>525.11</v>
      </c>
      <c r="AC3553" s="226">
        <v>526.49800000000005</v>
      </c>
      <c r="AD3553" s="226">
        <v>532.09400000000005</v>
      </c>
      <c r="AE3553" s="226">
        <v>530.40800000000002</v>
      </c>
      <c r="AF3553" s="226">
        <v>534.07600000000002</v>
      </c>
      <c r="AG3553" s="226">
        <v>534.80600000000004</v>
      </c>
      <c r="AH3553" s="226">
        <v>541.69000000000005</v>
      </c>
      <c r="AI3553" s="226">
        <v>543.66</v>
      </c>
      <c r="AJ3553" s="226">
        <v>543.12400000000002</v>
      </c>
    </row>
    <row r="3554" spans="1:36" x14ac:dyDescent="0.25">
      <c r="A3554" s="226" t="s">
        <v>257</v>
      </c>
      <c r="B3554" s="226" t="s">
        <v>152</v>
      </c>
      <c r="D3554" s="226">
        <v>5.3550000000000004</v>
      </c>
      <c r="E3554" s="226">
        <v>5.1820000000000004</v>
      </c>
      <c r="F3554" s="226">
        <v>2.9580000000000002</v>
      </c>
      <c r="G3554" s="226">
        <v>2.9580000000000002</v>
      </c>
      <c r="H3554" s="226">
        <v>2.9580000000000002</v>
      </c>
      <c r="I3554" s="226">
        <v>12.599</v>
      </c>
      <c r="J3554" s="226">
        <v>8.6969999999999992</v>
      </c>
      <c r="K3554" s="226">
        <v>9.8109999999999999</v>
      </c>
      <c r="L3554" s="226">
        <v>12.731</v>
      </c>
      <c r="M3554" s="226">
        <v>7.77</v>
      </c>
      <c r="N3554" s="226">
        <v>4.2229999999999999</v>
      </c>
      <c r="O3554" s="226">
        <v>4.51</v>
      </c>
      <c r="P3554" s="226">
        <v>0</v>
      </c>
      <c r="Q3554" s="226">
        <v>1E-3</v>
      </c>
      <c r="R3554" s="226">
        <v>2E-3</v>
      </c>
      <c r="S3554" s="226">
        <v>0</v>
      </c>
      <c r="T3554" s="226">
        <v>5.8000000000000003E-2</v>
      </c>
      <c r="U3554" s="226">
        <v>9.6000000000000002E-2</v>
      </c>
      <c r="V3554" s="226">
        <v>0.105</v>
      </c>
      <c r="W3554" s="226">
        <v>8.6999999999999994E-2</v>
      </c>
      <c r="X3554" s="226">
        <v>0.14199999999999999</v>
      </c>
      <c r="Y3554" s="226">
        <v>0.19800000000000001</v>
      </c>
      <c r="Z3554" s="226">
        <v>0.112</v>
      </c>
      <c r="AA3554" s="226">
        <v>4.8000000000000001E-2</v>
      </c>
      <c r="AB3554" s="226">
        <v>3.5000000000000003E-2</v>
      </c>
      <c r="AC3554" s="226">
        <v>3.3000000000000002E-2</v>
      </c>
      <c r="AD3554" s="226">
        <v>0.03</v>
      </c>
      <c r="AE3554" s="226">
        <v>4.8000000000000001E-2</v>
      </c>
      <c r="AF3554" s="226">
        <v>3.1E-2</v>
      </c>
      <c r="AG3554" s="226">
        <v>0.04</v>
      </c>
      <c r="AH3554" s="226">
        <v>1.4E-2</v>
      </c>
      <c r="AI3554" s="226">
        <v>8.9999999999999993E-3</v>
      </c>
      <c r="AJ3554" s="226">
        <v>3.0000000000000001E-3</v>
      </c>
    </row>
    <row r="3555" spans="1:36" x14ac:dyDescent="0.25">
      <c r="A3555" s="226" t="s">
        <v>2212</v>
      </c>
      <c r="B3555" s="226" t="s">
        <v>2212</v>
      </c>
      <c r="D3555" s="226">
        <v>3413.3319999999999</v>
      </c>
      <c r="E3555" s="226">
        <v>3377.6979999999999</v>
      </c>
      <c r="F3555" s="226">
        <v>3142.7449999999999</v>
      </c>
      <c r="G3555" s="226">
        <v>3186.36</v>
      </c>
      <c r="H3555" s="226">
        <v>3232.6970000000001</v>
      </c>
      <c r="I3555" s="226">
        <v>3093.6170000000002</v>
      </c>
      <c r="J3555" s="226">
        <v>3060.1669999999999</v>
      </c>
      <c r="K3555" s="226">
        <v>3074.4789999999998</v>
      </c>
      <c r="L3555" s="226">
        <v>3127.509</v>
      </c>
      <c r="M3555" s="226">
        <v>3118.404</v>
      </c>
      <c r="N3555" s="226">
        <v>3138.21</v>
      </c>
      <c r="O3555" s="226">
        <v>3157.3960000000002</v>
      </c>
      <c r="P3555" s="226">
        <v>3187.3690000000001</v>
      </c>
      <c r="Q3555" s="226">
        <v>3156.962</v>
      </c>
      <c r="R3555" s="226">
        <v>3183.9929999999999</v>
      </c>
      <c r="S3555" s="226">
        <v>3192.232</v>
      </c>
      <c r="T3555" s="226">
        <v>3213.364</v>
      </c>
      <c r="U3555" s="226">
        <v>3233.2710000000002</v>
      </c>
      <c r="V3555" s="226">
        <v>3263.8130000000001</v>
      </c>
      <c r="W3555" s="226">
        <v>3294.1660000000002</v>
      </c>
      <c r="X3555" s="226">
        <v>3306.953</v>
      </c>
      <c r="Y3555" s="226">
        <v>3329.9430000000002</v>
      </c>
      <c r="Z3555" s="226">
        <v>3329.6660000000002</v>
      </c>
      <c r="AA3555" s="226">
        <v>3337.5549999999998</v>
      </c>
      <c r="AB3555" s="226">
        <v>3344.9409999999998</v>
      </c>
      <c r="AC3555" s="226">
        <v>3327.8049999999998</v>
      </c>
      <c r="AD3555" s="226">
        <v>3348.9070000000002</v>
      </c>
      <c r="AE3555" s="226">
        <v>3349.7060000000001</v>
      </c>
      <c r="AF3555" s="226">
        <v>3332.92</v>
      </c>
      <c r="AG3555" s="226">
        <v>3350.3739999999998</v>
      </c>
      <c r="AH3555" s="226">
        <v>3383.8</v>
      </c>
      <c r="AI3555" s="226">
        <v>3384.049</v>
      </c>
      <c r="AJ3555" s="226">
        <v>3382.8969999999999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EA055-9C83-4B27-8C60-6C06B94249A1}">
  <dimension ref="A1:H27"/>
  <sheetViews>
    <sheetView workbookViewId="0">
      <selection activeCell="F3" sqref="F3"/>
    </sheetView>
  </sheetViews>
  <sheetFormatPr defaultRowHeight="15" x14ac:dyDescent="0.25"/>
  <cols>
    <col min="1" max="1" width="47.85546875" customWidth="1"/>
    <col min="2" max="2" width="10.28515625" customWidth="1"/>
    <col min="5" max="5" width="10.42578125" customWidth="1"/>
  </cols>
  <sheetData>
    <row r="1" spans="1:8" x14ac:dyDescent="0.25">
      <c r="A1" s="1" t="s">
        <v>2436</v>
      </c>
      <c r="F1" t="s">
        <v>2440</v>
      </c>
    </row>
    <row r="2" spans="1:8" s="226" customFormat="1" ht="30" x14ac:dyDescent="0.25">
      <c r="B2" s="214" t="s">
        <v>1984</v>
      </c>
      <c r="C2" s="214" t="s">
        <v>2439</v>
      </c>
      <c r="D2" s="214" t="s">
        <v>2437</v>
      </c>
      <c r="E2" s="214" t="s">
        <v>257</v>
      </c>
      <c r="F2" s="247" t="s">
        <v>2020</v>
      </c>
      <c r="G2" s="214" t="s">
        <v>2438</v>
      </c>
      <c r="H2" s="214"/>
    </row>
    <row r="3" spans="1:8" x14ac:dyDescent="0.25">
      <c r="A3" s="226" t="s">
        <v>1010</v>
      </c>
      <c r="B3">
        <f>IFERROR(SUMIF(indusa!$A$13:$A$25,'2020 data'!B$2,indusa!$F$13:$F$25)/SUMIF(indusa!$A$13:$A$25,'2020 data'!B$2,indusa!$G$13:$G$25),0)</f>
        <v>0.94369493654025471</v>
      </c>
      <c r="C3" s="226">
        <f>IFERROR(SUMIF(indusa!$A$13:$A$25,'2020 data'!C$2,indusa!$F$13:$F$25)/SUMIF(indusa!$A$13:$A$25,'2020 data'!C$2,indusa!$G$13:$G$25),0)</f>
        <v>0</v>
      </c>
      <c r="D3" s="226">
        <f>IFERROR(SUMIF(indusa!$A$13:$A$25,'2020 data'!D$2,indusa!$F$13:$F$25)/SUMIF(indusa!$A$13:$A$25,'2020 data'!D$2,indusa!$G$13:$G$25),0)</f>
        <v>0.97945141621137821</v>
      </c>
      <c r="E3" s="226">
        <f>IFERROR(SUMIF(indusa!$A$13:$A$25,'2020 data'!E$2,indusa!$F$13:$F$25)/SUMIF(indusa!$A$13:$A$25,'2020 data'!E$2,indusa!$G$13:$G$25),0)</f>
        <v>0.94518441854535096</v>
      </c>
      <c r="F3" s="171">
        <f>IFERROR(SUMIF(indusa!$A$13:$A$25,'2020 data'!F$2,indusa!$F$13:$F$25)/SUMIF(indusa!$A$13:$A$25,'2020 data'!F$2,indusa!$G$13:$G$25),0)</f>
        <v>1.540605095541401</v>
      </c>
      <c r="G3" s="226">
        <f>IFERROR(SUMIF(indusa!$A$13:$A$25,'2020 data'!G$2,indusa!$F$13:$F$25)/SUMIF(indusa!$A$13:$A$25,'2020 data'!G$2,indusa!$G$13:$G$25),0)</f>
        <v>0.81310039480203944</v>
      </c>
    </row>
    <row r="4" spans="1:8" x14ac:dyDescent="0.25">
      <c r="A4" s="226" t="s">
        <v>1024</v>
      </c>
      <c r="B4" s="226">
        <f>IFERROR(SUMIF(indusa!$A$295:$A$303,'2020 data'!B$2,indusa!$F$295:$F$303)/SUMIF(indusa!$A$295:$A$303,'2020 data'!B$2,indusa!$G$295:$G$303),0)</f>
        <v>0.95350641054888896</v>
      </c>
      <c r="C4" s="226">
        <f>IFERROR(SUMIF(indusa!$A$295:$A$303,'2020 data'!C$2,indusa!$F$295:$F$303)/SUMIF(indusa!$A$295:$A$303,'2020 data'!C$2,indusa!$G$295:$G$303),0)</f>
        <v>0</v>
      </c>
      <c r="D4" s="226">
        <f>IFERROR(SUMIF(indusa!$A$295:$A$303,'2020 data'!D$2,indusa!$F$295:$F$303)/SUMIF(indusa!$A$295:$A$303,'2020 data'!D$2,indusa!$G$295:$G$303),0)</f>
        <v>0.99778947368421045</v>
      </c>
      <c r="E4" s="226">
        <f>IFERROR(SUMIF(indusa!$A$295:$A$303,'2020 data'!E$2,indusa!$F$295:$F$303)/SUMIF(indusa!$A$295:$A$303,'2020 data'!E$2,indusa!$G$295:$G$303),0)</f>
        <v>0.96169102863663525</v>
      </c>
      <c r="F4" s="171">
        <f>IFERROR(SUMIF(indusa!$A$295:$A$303,'2020 data'!F$2,indusa!$F$295:$F$303)/SUMIF(indusa!$A$295:$A$303,'2020 data'!F$2,indusa!$G$295:$G$303),0)</f>
        <v>1.5619408121128697</v>
      </c>
      <c r="G4" s="226">
        <f>IFERROR(SUMIF(indusa!$A$295:$A$303,'2020 data'!G$2,indusa!$F$295:$F$303)/SUMIF(indusa!$A$295:$A$303,'2020 data'!G$2,indusa!$G$295:$G$303),0)</f>
        <v>0</v>
      </c>
    </row>
    <row r="5" spans="1:8" x14ac:dyDescent="0.25">
      <c r="A5" s="226" t="s">
        <v>1025</v>
      </c>
      <c r="B5" s="226">
        <f>IFERROR(SUMIF(indusa!$A$397:$A$407,'2020 data'!B$2,indusa!$F$397:$F$407)/SUMIF(indusa!$A$397:$A$407,'2020 data'!B$2,indusa!$G$397:$G$407),0)</f>
        <v>0.92173462504765724</v>
      </c>
      <c r="C5" s="226">
        <f>IFERROR(SUMIF(indusa!$A$397:$A$407,'2020 data'!C$2,indusa!$F$397:$F$407)/SUMIF(indusa!$A$397:$A$407,'2020 data'!C$2,indusa!$G$397:$G$407),0)</f>
        <v>0.94660194174757295</v>
      </c>
      <c r="D5" s="226">
        <f>IFERROR(SUMIF(indusa!$A$397:$A$407,'2020 data'!D$2,indusa!$F$397:$F$407)/SUMIF(indusa!$A$397:$A$407,'2020 data'!D$2,indusa!$G$397:$G$407),0)</f>
        <v>0.96653224872721977</v>
      </c>
      <c r="E5" s="226">
        <f>IFERROR(SUMIF(indusa!$A$397:$A$407,'2020 data'!E$2,indusa!$F$397:$F$407)/SUMIF(indusa!$A$397:$A$407,'2020 data'!E$2,indusa!$G$397:$G$407),0)</f>
        <v>0.92237982663514573</v>
      </c>
      <c r="F5" s="171">
        <f>IFERROR(SUMIF(indusa!$A$397:$A$407,'2020 data'!F$2,indusa!$F$397:$F$407)/SUMIF(indusa!$A$397:$A$407,'2020 data'!F$2,indusa!$G$397:$G$407),0)</f>
        <v>1.287258248009101</v>
      </c>
      <c r="G5" s="226">
        <f>IFERROR(SUMIF(indusa!$A$397:$A$407,'2020 data'!G$2,indusa!$F$397:$F$407)/SUMIF(indusa!$A$397:$A$407,'2020 data'!G$2,indusa!$G$397:$G$407),0)</f>
        <v>0</v>
      </c>
    </row>
    <row r="6" spans="1:8" x14ac:dyDescent="0.25">
      <c r="A6" s="226" t="s">
        <v>1026</v>
      </c>
      <c r="B6" s="226">
        <f>IFERROR(SUMIF(indusa!$A$507:$A$515,'2020 data'!B$2,indusa!$F$507:$F$515)/SUMIF(indusa!$A$507:$A$515,'2020 data'!B$2,indusa!$G$507:$G$515),0)</f>
        <v>1.0604276777331183</v>
      </c>
      <c r="C6" s="226">
        <f>IFERROR(SUMIF(indusa!$A$507:$A$515,'2020 data'!C$2,indusa!$F$507:$F$515)/SUMIF(indusa!$A$507:$A$515,'2020 data'!C$2,indusa!$G$507:$G$515),0)</f>
        <v>1.0059267972673394</v>
      </c>
      <c r="D6" s="226">
        <f>IFERROR(SUMIF(indusa!$A$507:$A$515,'2020 data'!D$2,indusa!$F$507:$F$515)/SUMIF(indusa!$A$507:$A$515,'2020 data'!D$2,indusa!$G$507:$G$515),0)</f>
        <v>1.0492506574931397</v>
      </c>
      <c r="E6" s="226">
        <f>IFERROR(SUMIF(indusa!$A$507:$A$515,'2020 data'!E$2,indusa!$F$507:$F$515)/SUMIF(indusa!$A$507:$A$515,'2020 data'!E$2,indusa!$G$507:$G$515),0)</f>
        <v>1.0167704712670043</v>
      </c>
      <c r="F6" s="171">
        <f>IFERROR(SUMIF(indusa!$A$507:$A$515,'2020 data'!F$2,indusa!$F$507:$F$515)/SUMIF(indusa!$A$507:$A$515,'2020 data'!F$2,indusa!$G$507:$G$515),0)</f>
        <v>0</v>
      </c>
      <c r="G6" s="226">
        <f>IFERROR(SUMIF(indusa!$A$507:$A$515,'2020 data'!G$2,indusa!$F$507:$F$515)/SUMIF(indusa!$A$507:$A$515,'2020 data'!G$2,indusa!$G$507:$G$515),0)</f>
        <v>0</v>
      </c>
    </row>
    <row r="7" spans="1:8" x14ac:dyDescent="0.25">
      <c r="A7" s="226" t="s">
        <v>1027</v>
      </c>
      <c r="B7" s="226">
        <f>IFERROR(SUMIF(indusa!$A$723:$A$734,'2020 data'!B$2,indusa!$F$723:$F$734)/SUMIF(indusa!$A$723:$A$734,'2020 data'!B$2,indusa!$G$723:$G$734),0)</f>
        <v>0.93162732778225199</v>
      </c>
      <c r="C7" s="226">
        <f>IFERROR(SUMIF(indusa!$A$723:$A$734,'2020 data'!C$2,indusa!$F$723:$F$734)/SUMIF(indusa!$A$723:$A$734,'2020 data'!C$2,indusa!$G$723:$G$734),0)</f>
        <v>0.99425820670455867</v>
      </c>
      <c r="D7" s="226">
        <f>IFERROR(SUMIF(indusa!$A$723:$A$734,'2020 data'!D$2,indusa!$F$723:$F$734)/SUMIF(indusa!$A$723:$A$734,'2020 data'!D$2,indusa!$G$723:$G$734),0)</f>
        <v>0.97222731723559941</v>
      </c>
      <c r="E7" s="226">
        <f>IFERROR(SUMIF(indusa!$A$723:$A$734,'2020 data'!E$2,indusa!$F$723:$F$734)/SUMIF(indusa!$A$723:$A$734,'2020 data'!E$2,indusa!$G$723:$G$734),0)</f>
        <v>0.94792962502221434</v>
      </c>
      <c r="F7" s="171">
        <f>IFERROR(SUMIF(indusa!$A$723:$A$734,'2020 data'!F$2,indusa!$F$723:$F$734)/SUMIF(indusa!$A$723:$A$734,'2020 data'!F$2,indusa!$G$723:$G$734),0)</f>
        <v>0</v>
      </c>
      <c r="G7" s="226">
        <f>IFERROR(SUMIF(indusa!$A$723:$A$734,'2020 data'!G$2,indusa!$F$723:$F$734)/SUMIF(indusa!$A$723:$A$734,'2020 data'!G$2,indusa!$G$723:$G$734),0)</f>
        <v>0.7972602739726028</v>
      </c>
    </row>
    <row r="8" spans="1:8" x14ac:dyDescent="0.25">
      <c r="A8" s="17" t="s">
        <v>1028</v>
      </c>
      <c r="B8" s="226">
        <f>B24</f>
        <v>0.91751268761589388</v>
      </c>
      <c r="C8" s="226">
        <f t="shared" ref="C8:G8" si="0">C24</f>
        <v>0.93241856886381125</v>
      </c>
      <c r="D8" s="226">
        <f t="shared" si="0"/>
        <v>0.98765680017605639</v>
      </c>
      <c r="E8" s="226">
        <f t="shared" si="0"/>
        <v>0.8928853408193701</v>
      </c>
      <c r="F8" s="171">
        <f t="shared" si="0"/>
        <v>1.2436911676346885</v>
      </c>
      <c r="G8" s="226">
        <f t="shared" si="0"/>
        <v>0.81360777587192679</v>
      </c>
    </row>
    <row r="9" spans="1:8" x14ac:dyDescent="0.25">
      <c r="A9" s="17" t="s">
        <v>1029</v>
      </c>
      <c r="B9" s="226">
        <f>IFERROR(SUMIF(indusa!$A$3082:$A$3092,'2020 data'!B$2,indusa!$F$3082:$F$3092)/SUMIF(indusa!$A$3082:$A$3092,'2020 data'!B$2,indusa!$G$3082:$G$3092),0)</f>
        <v>0.90246888390124458</v>
      </c>
      <c r="C9" s="226">
        <f>IFERROR(SUMIF(indusa!$A$3082:$A$3092,'2020 data'!C$2,indusa!$F$3082:$F$3092)/SUMIF(indusa!$A$3082:$A$3092,'2020 data'!C$2,indusa!$G$3082:$G$3092),0)</f>
        <v>0</v>
      </c>
      <c r="D9" s="226">
        <f>IFERROR(SUMIF(indusa!$A$3082:$A$3092,'2020 data'!D$2,indusa!$F$3082:$F$3092)/SUMIF(indusa!$A$3082:$A$3092,'2020 data'!D$2,indusa!$G$3082:$G$3092),0)</f>
        <v>0.96346414073071718</v>
      </c>
      <c r="E9" s="226">
        <f>IFERROR(SUMIF(indusa!$A$3082:$A$3092,'2020 data'!E$2,indusa!$F$3082:$F$3092)/SUMIF(indusa!$A$3082:$A$3092,'2020 data'!E$2,indusa!$G$3082:$G$3092),0)</f>
        <v>0.97514995715509856</v>
      </c>
      <c r="F9" s="171">
        <f>IFERROR(SUMIF(indusa!$A$3082:$A$3092,'2020 data'!F$2,indusa!$F$3082:$F$3092)/SUMIF(indusa!$A$3082:$A$3092,'2020 data'!F$2,indusa!$G$3082:$G$3092),0)</f>
        <v>0</v>
      </c>
      <c r="G9" s="226">
        <f>IFERROR(SUMIF(indusa!$A$3082:$A$3092,'2020 data'!G$2,indusa!$F$3082:$F$3092)/SUMIF(indusa!$A$3082:$A$3092,'2020 data'!G$2,indusa!$G$3082:$G$3092),0)</f>
        <v>1.0057361376673042</v>
      </c>
    </row>
    <row r="10" spans="1:8" x14ac:dyDescent="0.25">
      <c r="A10" s="226" t="s">
        <v>1030</v>
      </c>
      <c r="B10" s="226">
        <f>IFERROR(SUMIF(indusa!$A$1001:$A$1015,'2020 data'!B$2,indusa!$F$1001:$F$1015)/SUMIF(indusa!$A$1001:$A$1015,'2020 data'!B$2,indusa!$G$1001:$G$1015),0)</f>
        <v>0.9628868083369474</v>
      </c>
      <c r="C10" s="226">
        <f>IFERROR(SUMIF(indusa!$A$1001:$A$1015,'2020 data'!C$2,indusa!$F$1001:$F$1015)/SUMIF(indusa!$A$1001:$A$1015,'2020 data'!C$2,indusa!$G$1001:$G$1015),0)</f>
        <v>0.98517667651241669</v>
      </c>
      <c r="D10" s="226">
        <f>IFERROR(SUMIF(indusa!$A$1001:$A$1015,'2020 data'!D$2,indusa!$F$1001:$F$1015)/SUMIF(indusa!$A$1001:$A$1015,'2020 data'!D$2,indusa!$G$1001:$G$1015),0)</f>
        <v>1.0094173168845149</v>
      </c>
      <c r="E10" s="226">
        <f>IFERROR(SUMIF(indusa!$A$1001:$A$1015,'2020 data'!E$2,indusa!$F$1001:$F$1015)/SUMIF(indusa!$A$1001:$A$1015,'2020 data'!E$2,indusa!$G$1001:$G$1015),0)</f>
        <v>0.98104162126825001</v>
      </c>
      <c r="F10" s="171">
        <f>IFERROR(SUMIF(indusa!$A$1001:$A$1015,'2020 data'!F$2,indusa!$F$1001:$F$1015)/SUMIF(indusa!$A$1001:$A$1015,'2020 data'!F$2,indusa!$G$1001:$G$1015),0)</f>
        <v>0.74559651352823686</v>
      </c>
      <c r="G10" s="226">
        <f>IFERROR(SUMIF(indusa!$A$1001:$A$1015,'2020 data'!G$2,indusa!$F$1001:$F$1015)/SUMIF(indusa!$A$1001:$A$1015,'2020 data'!G$2,indusa!$G$1001:$G$1015),0)</f>
        <v>1.0601374570446735</v>
      </c>
    </row>
    <row r="11" spans="1:8" x14ac:dyDescent="0.25">
      <c r="A11" s="17" t="s">
        <v>1031</v>
      </c>
      <c r="B11" s="226">
        <f>IFERROR(SUMIF(indusa!$A$3546:$A$3555,'2020 data'!B$2,indusa!$F$3546:$F$3555)/SUMIF(indusa!$A$3546:$A$3555,'2020 data'!B$2,indusa!$G$3546:$G$3555),0)</f>
        <v>1</v>
      </c>
      <c r="C11" s="226">
        <f>IFERROR(SUMIF(indusa!$A$3546:$A$3555,'2020 data'!C$2,indusa!$F$3546:$F$3555)/SUMIF(indusa!$A$3546:$A$3555,'2020 data'!C$2,indusa!$G$3546:$G$3555),0)</f>
        <v>1</v>
      </c>
      <c r="D11" s="226">
        <f>IFERROR(SUMIF(indusa!$A$3546:$A$3555,'2020 data'!D$2,indusa!$F$3546:$F$3555)/SUMIF(indusa!$A$3546:$A$3555,'2020 data'!D$2,indusa!$G$3546:$G$3555),0)</f>
        <v>0.99231456115753203</v>
      </c>
      <c r="E11" s="226">
        <f>IFERROR(SUMIF(indusa!$A$3546:$A$3555,'2020 data'!E$2,indusa!$F$3546:$F$3555)/SUMIF(indusa!$A$3546:$A$3555,'2020 data'!E$2,indusa!$G$3546:$G$3555),0)</f>
        <v>0.94726642010168638</v>
      </c>
      <c r="F11" s="171">
        <f>IFERROR(SUMIF(indusa!$A$3546:$A$3555,'2020 data'!F$2,indusa!$F$3546:$F$3555)/SUMIF(indusa!$A$3546:$A$3555,'2020 data'!F$2,indusa!$G$3546:$G$3555),0)</f>
        <v>1</v>
      </c>
      <c r="G11" s="226">
        <f>IFERROR(SUMIF(indusa!$A$3546:$A$3555,'2020 data'!G$2,indusa!$F$3546:$F$3555)/SUMIF(indusa!$A$3546:$A$3555,'2020 data'!G$2,indusa!$G$3546:$G$3555),0)</f>
        <v>1</v>
      </c>
    </row>
    <row r="12" spans="1:8" x14ac:dyDescent="0.25">
      <c r="A12" s="226" t="s">
        <v>1032</v>
      </c>
      <c r="B12" s="226">
        <f>IFERROR(SUMIF(indusa!$A$1158:$A$1171,'2020 data'!B$2,indusa!$F$1158:$F$1171)/SUMIF(indusa!$A$1158:$A$1171,'2020 data'!B$2,indusa!$G$1158:$G$1171),0)</f>
        <v>0.96966455805804286</v>
      </c>
      <c r="C12" s="226">
        <f>IFERROR(SUMIF(indusa!$A$1158:$A$1171,'2020 data'!C$2,indusa!$F$1158:$F$1171)/SUMIF(indusa!$A$1158:$A$1171,'2020 data'!C$2,indusa!$G$1158:$G$1171),0)</f>
        <v>0.99540185549848759</v>
      </c>
      <c r="D12" s="226">
        <f>IFERROR(SUMIF(indusa!$A$1158:$A$1171,'2020 data'!D$2,indusa!$F$1158:$F$1171)/SUMIF(indusa!$A$1158:$A$1171,'2020 data'!D$2,indusa!$G$1158:$G$1171),0)</f>
        <v>0.96901532790349132</v>
      </c>
      <c r="E12" s="226">
        <f>IFERROR(SUMIF(indusa!$A$1158:$A$1171,'2020 data'!E$2,indusa!$F$1158:$F$1171)/SUMIF(indusa!$A$1158:$A$1171,'2020 data'!E$2,indusa!$G$1158:$G$1171),0)</f>
        <v>0.97950752393980856</v>
      </c>
      <c r="F12" s="171">
        <f>IFERROR(SUMIF(indusa!$A$1158:$A$1171,'2020 data'!F$2,indusa!$F$1158:$F$1171)/SUMIF(indusa!$A$1158:$A$1171,'2020 data'!F$2,indusa!$G$1158:$G$1171),0)</f>
        <v>1.4490173057016418</v>
      </c>
      <c r="G12" s="226">
        <f>IFERROR(SUMIF(indusa!$A$1158:$A$1171,'2020 data'!G$2,indusa!$F$1158:$F$1171)/SUMIF(indusa!$A$1158:$A$1171,'2020 data'!G$2,indusa!$G$1158:$G$1171),0)</f>
        <v>0.92314508506616266</v>
      </c>
    </row>
    <row r="13" spans="1:8" x14ac:dyDescent="0.25">
      <c r="A13" s="17" t="s">
        <v>1033</v>
      </c>
      <c r="B13" s="226">
        <f>IFERROR(SUMIF(indusa!$A$3230:$A$3240,'2020 data'!B$2,indusa!$F$3230:$F$3240)/SUMIF(indusa!$A$3230:$A$3240,'2020 data'!B$2,indusa!$G$3230:$G$3240),0)</f>
        <v>0.91552692654963252</v>
      </c>
      <c r="C13" s="226">
        <f>IFERROR(SUMIF(indusa!$A$3230:$A$3240,'2020 data'!C$2,indusa!$F$3230:$F$3240)/SUMIF(indusa!$A$3230:$A$3240,'2020 data'!C$2,indusa!$G$3230:$G$3240),0)</f>
        <v>0</v>
      </c>
      <c r="D13" s="226">
        <f>IFERROR(SUMIF(indusa!$A$3230:$A$3240,'2020 data'!D$2,indusa!$F$3230:$F$3240)/SUMIF(indusa!$A$3230:$A$3240,'2020 data'!D$2,indusa!$G$3230:$G$3240),0)</f>
        <v>0.99784283513097072</v>
      </c>
      <c r="E13" s="226">
        <f>IFERROR(SUMIF(indusa!$A$3230:$A$3240,'2020 data'!E$2,indusa!$F$3230:$F$3240)/SUMIF(indusa!$A$3230:$A$3240,'2020 data'!E$2,indusa!$G$3230:$G$3240),0)</f>
        <v>0</v>
      </c>
      <c r="F13" s="171">
        <f>IFERROR(SUMIF(indusa!$A$3230:$A$3240,'2020 data'!F$2,indusa!$F$3230:$F$3240)/SUMIF(indusa!$A$3230:$A$3240,'2020 data'!F$2,indusa!$G$3230:$G$3240),0)</f>
        <v>0</v>
      </c>
      <c r="G13" s="226">
        <f>IFERROR(SUMIF(indusa!$A$3230:$A$3240,'2020 data'!G$2,indusa!$F$3230:$F$3240)/SUMIF(indusa!$A$3230:$A$3240,'2020 data'!G$2,indusa!$G$3230:$G$3240),0)</f>
        <v>1.0308285163776494</v>
      </c>
    </row>
    <row r="14" spans="1:8" x14ac:dyDescent="0.25">
      <c r="A14" s="226" t="s">
        <v>1034</v>
      </c>
      <c r="B14" s="226">
        <f>IFERROR(SUMIF(indusa!$A$1661:$A$1669,'2020 data'!B$2,indusa!$F$1661:$F$1669)/SUMIF(indusa!$A$1661:$A$1669,'2020 data'!B$2,indusa!$G$1661:$G$1669),0)</f>
        <v>0.94858656476616432</v>
      </c>
      <c r="C14" s="226">
        <f>IFERROR(SUMIF(indusa!$A$1661:$A$1669,'2020 data'!C$2,indusa!$F$1661:$F$1669)/SUMIF(indusa!$A$1661:$A$1669,'2020 data'!C$2,indusa!$G$1661:$G$1669),0)</f>
        <v>0</v>
      </c>
      <c r="D14" s="226">
        <f>IFERROR(SUMIF(indusa!$A$1661:$A$1669,'2020 data'!D$2,indusa!$F$1661:$F$1669)/SUMIF(indusa!$A$1661:$A$1669,'2020 data'!D$2,indusa!$G$1661:$G$1669),0)</f>
        <v>1.1175859927516754</v>
      </c>
      <c r="E14" s="226">
        <f>IFERROR(SUMIF(indusa!$A$1661:$A$1669,'2020 data'!E$2,indusa!$F$1661:$F$1669)/SUMIF(indusa!$A$1661:$A$1669,'2020 data'!E$2,indusa!$G$1661:$G$1669),0)</f>
        <v>0</v>
      </c>
      <c r="F14" s="171">
        <f>IFERROR(SUMIF(indusa!$A$1661:$A$1669,'2020 data'!F$2,indusa!$F$1661:$F$1669)/SUMIF(indusa!$A$1661:$A$1669,'2020 data'!F$2,indusa!$G$1661:$G$1669),0)</f>
        <v>0</v>
      </c>
      <c r="G14" s="226">
        <f>IFERROR(SUMIF(indusa!$A$1661:$A$1669,'2020 data'!G$2,indusa!$F$1661:$F$1669)/SUMIF(indusa!$A$1661:$A$1669,'2020 data'!G$2,indusa!$G$1661:$G$1669),0)</f>
        <v>0</v>
      </c>
    </row>
    <row r="15" spans="1:8" x14ac:dyDescent="0.25">
      <c r="A15" s="226" t="s">
        <v>1035</v>
      </c>
      <c r="B15" s="226">
        <f>IFERROR(SUMIF(indusa!$A$1824:$A$1836,'2020 data'!B$2,indusa!$F$1824:$F$1836)/SUMIF(indusa!$A$1824:$A$1836,'2020 data'!B$2,indusa!$G$1824:$G$1836),0)</f>
        <v>0.99309217694486818</v>
      </c>
      <c r="C15" s="226">
        <f>IFERROR(SUMIF(indusa!$A$1824:$A$1836,'2020 data'!C$2,indusa!$F$1824:$F$1836)/SUMIF(indusa!$A$1824:$A$1836,'2020 data'!C$2,indusa!$G$1824:$G$1836),0)</f>
        <v>0.99667445518900666</v>
      </c>
      <c r="D15" s="226">
        <f>IFERROR(SUMIF(indusa!$A$1824:$A$1836,'2020 data'!D$2,indusa!$F$1824:$F$1836)/SUMIF(indusa!$A$1824:$A$1836,'2020 data'!D$2,indusa!$G$1824:$G$1836),0)</f>
        <v>0.9845025564680473</v>
      </c>
      <c r="E15" s="226">
        <f>IFERROR(SUMIF(indusa!$A$1824:$A$1836,'2020 data'!E$2,indusa!$F$1824:$F$1836)/SUMIF(indusa!$A$1824:$A$1836,'2020 data'!E$2,indusa!$G$1824:$G$1836),0)</f>
        <v>1.0912196473086511</v>
      </c>
      <c r="F15" s="171">
        <f>IFERROR(SUMIF(indusa!$A$1824:$A$1836,'2020 data'!F$2,indusa!$F$1824:$F$1836)/SUMIF(indusa!$A$1824:$A$1836,'2020 data'!F$2,indusa!$G$1824:$G$1836),0)</f>
        <v>0</v>
      </c>
      <c r="G15" s="226">
        <f>IFERROR(SUMIF(indusa!$A$1824:$A$1836,'2020 data'!G$2,indusa!$F$1824:$F$1836)/SUMIF(indusa!$A$1824:$A$1836,'2020 data'!G$2,indusa!$G$1824:$G$1836),0)</f>
        <v>0</v>
      </c>
    </row>
    <row r="16" spans="1:8" x14ac:dyDescent="0.25">
      <c r="A16" s="226" t="s">
        <v>1036</v>
      </c>
      <c r="B16" s="226">
        <f>IFERROR(SUMIF(indusa!$A$2010:$A$2022,'2020 data'!B$2,indusa!$F$2010:$F$2022)/SUMIF(indusa!$A$2010:$A$2022,'2020 data'!B$2,indusa!$G$2010:$G$2022),0)</f>
        <v>0.84551429212346263</v>
      </c>
      <c r="C16" s="226">
        <f>IFERROR(SUMIF(indusa!$A$2010:$A$2022,'2020 data'!C$2,indusa!$F$2010:$F$2022)/SUMIF(indusa!$A$2010:$A$2022,'2020 data'!C$2,indusa!$G$2010:$G$2022),0)</f>
        <v>0.90468933323869205</v>
      </c>
      <c r="D16" s="226">
        <f>IFERROR(SUMIF(indusa!$A$2010:$A$2022,'2020 data'!D$2,indusa!$F$2010:$F$2022)/SUMIF(indusa!$A$2010:$A$2022,'2020 data'!D$2,indusa!$G$2010:$G$2022),0)</f>
        <v>1.0416304939712175</v>
      </c>
      <c r="E16" s="226">
        <f>IFERROR(SUMIF(indusa!$A$2010:$A$2022,'2020 data'!E$2,indusa!$F$2010:$F$2022)/SUMIF(indusa!$A$2010:$A$2022,'2020 data'!E$2,indusa!$G$2010:$G$2022),0)</f>
        <v>0.97257947100218378</v>
      </c>
      <c r="F16" s="171">
        <f>IFERROR(SUMIF(indusa!$A$2010:$A$2022,'2020 data'!F$2,indusa!$F$2010:$F$2022)/SUMIF(indusa!$A$2010:$A$2022,'2020 data'!F$2,indusa!$G$2010:$G$2022),0)</f>
        <v>0</v>
      </c>
      <c r="G16" s="226">
        <f>IFERROR(SUMIF(indusa!$A$2010:$A$2022,'2020 data'!G$2,indusa!$F$2010:$F$2022)/SUMIF(indusa!$A$2010:$A$2022,'2020 data'!G$2,indusa!$G$2010:$G$2022),0)</f>
        <v>0</v>
      </c>
    </row>
    <row r="17" spans="1:7" x14ac:dyDescent="0.25">
      <c r="A17" s="226" t="s">
        <v>1037</v>
      </c>
      <c r="B17" s="226">
        <f>IFERROR(SUMIF(indusa!$A$2188:$A$2198,'2020 data'!B$2,indusa!$F$2188:$F$2198)/SUMIF(indusa!$A$2188:$A$2198,'2020 data'!B$2,indusa!$G$2188:$G$2198),0)</f>
        <v>0.91027344569550328</v>
      </c>
      <c r="C17" s="226">
        <f>IFERROR(SUMIF(indusa!$A$2188:$A$2198,'2020 data'!C$2,indusa!$F$2188:$F$2198)/SUMIF(indusa!$A$2188:$A$2198,'2020 data'!C$2,indusa!$G$2188:$G$2198),0)</f>
        <v>0</v>
      </c>
      <c r="D17" s="226">
        <f>IFERROR(SUMIF(indusa!$A$2188:$A$2198,'2020 data'!D$2,indusa!$F$2188:$F$2198)/SUMIF(indusa!$A$2188:$A$2198,'2020 data'!D$2,indusa!$G$2188:$G$2198),0)</f>
        <v>0.97022625681822661</v>
      </c>
      <c r="E17" s="226">
        <f>IFERROR(SUMIF(indusa!$A$2188:$A$2198,'2020 data'!E$2,indusa!$F$2188:$F$2198)/SUMIF(indusa!$A$2188:$A$2198,'2020 data'!E$2,indusa!$G$2188:$G$2198),0)</f>
        <v>0.98050682261208577</v>
      </c>
      <c r="F17" s="171">
        <f>IFERROR(SUMIF(indusa!$A$2188:$A$2198,'2020 data'!F$2,indusa!$F$2188:$F$2198)/SUMIF(indusa!$A$2188:$A$2198,'2020 data'!F$2,indusa!$G$2188:$G$2198),0)</f>
        <v>0</v>
      </c>
      <c r="G17" s="226">
        <f>IFERROR(SUMIF(indusa!$A$2188:$A$2198,'2020 data'!G$2,indusa!$F$2188:$F$2198)/SUMIF(indusa!$A$2188:$A$2198,'2020 data'!G$2,indusa!$G$2188:$G$2198),0)</f>
        <v>0</v>
      </c>
    </row>
    <row r="18" spans="1:7" x14ac:dyDescent="0.25">
      <c r="A18" s="226" t="s">
        <v>1038</v>
      </c>
      <c r="B18" s="226">
        <f>IFERROR(SUMIF(indusa!$A$2349:$A$2360,'2020 data'!B$2,indusa!$F$2349:$F$2360)/SUMIF(indusa!$A$2349:$A$2360,'2020 data'!B$2,indusa!$G$2349:$G$2360),0)</f>
        <v>0.93494023123652759</v>
      </c>
      <c r="C18" s="226">
        <f>IFERROR(SUMIF(indusa!$A$2349:$A$2360,'2020 data'!C$2,indusa!$F$2349:$F$2360)/SUMIF(indusa!$A$2349:$A$2360,'2020 data'!C$2,indusa!$G$2349:$G$2360),0)</f>
        <v>0</v>
      </c>
      <c r="D18" s="226">
        <f>IFERROR(SUMIF(indusa!$A$2349:$A$2360,'2020 data'!D$2,indusa!$F$2349:$F$2360)/SUMIF(indusa!$A$2349:$A$2360,'2020 data'!D$2,indusa!$G$2349:$G$2360),0)</f>
        <v>1.0245641909886163</v>
      </c>
      <c r="E18" s="226">
        <f>IFERROR(SUMIF(indusa!$A$2349:$A$2360,'2020 data'!E$2,indusa!$F$2349:$F$2360)/SUMIF(indusa!$A$2349:$A$2360,'2020 data'!E$2,indusa!$G$2349:$G$2360),0)</f>
        <v>0</v>
      </c>
      <c r="F18" s="171">
        <f>IFERROR(SUMIF(indusa!$A$2349:$A$2360,'2020 data'!F$2,indusa!$F$2349:$F$2360)/SUMIF(indusa!$A$2349:$A$2360,'2020 data'!F$2,indusa!$G$2349:$G$2360),0)</f>
        <v>0.8</v>
      </c>
      <c r="G18" s="226">
        <f>IFERROR(SUMIF(indusa!$A$2349:$A$2360,'2020 data'!G$2,indusa!$F$2349:$F$2360)/SUMIF(indusa!$A$2349:$A$2360,'2020 data'!G$2,indusa!$G$2349:$G$2360),0)</f>
        <v>1.0555004955401388</v>
      </c>
    </row>
    <row r="19" spans="1:7" x14ac:dyDescent="0.25">
      <c r="A19" s="17" t="s">
        <v>1039</v>
      </c>
      <c r="B19" s="226">
        <f>IFERROR(SUMIF(indusa!$A$2637:$A$2647,'2020 data'!B$2,indusa!$F$2637:$F$2647)/SUMIF(indusa!$A$2637:$A$2647,'2020 data'!B$2,indusa!$G$2637:$G$2647),0)</f>
        <v>0.92503285470917507</v>
      </c>
      <c r="C19" s="226">
        <f>IFERROR(SUMIF(indusa!$A$2637:$A$2647,'2020 data'!C$2,indusa!$F$2637:$F$2647)/SUMIF(indusa!$A$2637:$A$2647,'2020 data'!C$2,indusa!$G$2637:$G$2647),0)</f>
        <v>0</v>
      </c>
      <c r="D19" s="226">
        <f>IFERROR(SUMIF(indusa!$A$2637:$A$2647,'2020 data'!D$2,indusa!$F$2637:$F$2647)/SUMIF(indusa!$A$2637:$A$2647,'2020 data'!D$2,indusa!$G$2637:$G$2647),0)</f>
        <v>1.1095384615384614</v>
      </c>
      <c r="E19" s="226">
        <f>IFERROR(SUMIF(indusa!$A$2637:$A$2647,'2020 data'!E$2,indusa!$F$2637:$F$2647)/SUMIF(indusa!$A$2637:$A$2647,'2020 data'!E$2,indusa!$G$2637:$G$2647),0)</f>
        <v>0</v>
      </c>
      <c r="F19" s="171">
        <f>IFERROR(SUMIF(indusa!$A$2637:$A$2647,'2020 data'!F$2,indusa!$F$2637:$F$2647)/SUMIF(indusa!$A$2637:$A$2647,'2020 data'!F$2,indusa!$G$2637:$G$2647),0)</f>
        <v>0</v>
      </c>
      <c r="G19" s="226">
        <f>IFERROR(SUMIF(indusa!$A$2637:$A$2647,'2020 data'!G$2,indusa!$F$2637:$F$2647)/SUMIF(indusa!$A$2637:$A$2647,'2020 data'!G$2,indusa!$G$2637:$G$2647),0)</f>
        <v>0</v>
      </c>
    </row>
    <row r="20" spans="1:7" x14ac:dyDescent="0.25">
      <c r="A20" s="17" t="s">
        <v>1040</v>
      </c>
      <c r="B20" s="226">
        <f>IFERROR(SUMIF(indusa!$A$2927:$A$2938,'2020 data'!B$2,indusa!$F$2927:$F$2938)/SUMIF(indusa!$A$2927:$A$2938,'2020 data'!B$2,indusa!$G$2927:$G$2938),0)</f>
        <v>0.93500802222275436</v>
      </c>
      <c r="C20" s="226">
        <f>IFERROR(SUMIF(indusa!$A$2927:$A$2938,'2020 data'!C$2,indusa!$F$2927:$F$2938)/SUMIF(indusa!$A$2927:$A$2938,'2020 data'!C$2,indusa!$G$2927:$G$2938),0)</f>
        <v>0</v>
      </c>
      <c r="D20" s="226">
        <f>IFERROR(SUMIF(indusa!$A$2927:$A$2938,'2020 data'!D$2,indusa!$F$2927:$F$2938)/SUMIF(indusa!$A$2927:$A$2938,'2020 data'!D$2,indusa!$G$2927:$G$2938),0)</f>
        <v>1.0384961439588687</v>
      </c>
      <c r="E20" s="226">
        <f>IFERROR(SUMIF(indusa!$A$2927:$A$2938,'2020 data'!E$2,indusa!$F$2927:$F$2938)/SUMIF(indusa!$A$2927:$A$2938,'2020 data'!E$2,indusa!$G$2927:$G$2938),0)</f>
        <v>0</v>
      </c>
      <c r="F20" s="171">
        <f>IFERROR(SUMIF(indusa!$A$2927:$A$2938,'2020 data'!F$2,indusa!$F$2927:$F$2938)/SUMIF(indusa!$A$2927:$A$2938,'2020 data'!F$2,indusa!$G$2927:$G$2938),0)</f>
        <v>0</v>
      </c>
      <c r="G20" s="226">
        <f>IFERROR(SUMIF(indusa!$A$2927:$A$2938,'2020 data'!G$2,indusa!$F$2927:$F$2938)/SUMIF(indusa!$A$2927:$A$2938,'2020 data'!G$2,indusa!$G$2927:$G$2938),0)</f>
        <v>1.0656063618290259</v>
      </c>
    </row>
    <row r="21" spans="1:7" x14ac:dyDescent="0.25">
      <c r="A21" s="226" t="s">
        <v>1041</v>
      </c>
      <c r="B21" s="226">
        <f>IFERROR(SUMIF(indusa!$A$2494:$A$2504,'2020 data'!B$2,indusa!$F$2494:$F$2504)/SUMIF(indusa!$A$2494:$A$2504,'2020 data'!B$2,indusa!$G$2494:$G$2504),0)</f>
        <v>0.92208985024958412</v>
      </c>
      <c r="C21" s="226">
        <f>IFERROR(SUMIF(indusa!$A$2494:$A$2504,'2020 data'!C$2,indusa!$F$2494:$F$2504)/SUMIF(indusa!$A$2494:$A$2504,'2020 data'!C$2,indusa!$G$2494:$G$2504),0)</f>
        <v>0</v>
      </c>
      <c r="D21" s="226">
        <f>IFERROR(SUMIF(indusa!$A$2494:$A$2504,'2020 data'!D$2,indusa!$F$2494:$F$2504)/SUMIF(indusa!$A$2494:$A$2504,'2020 data'!D$2,indusa!$G$2494:$G$2504),0)</f>
        <v>1.0530978320677893</v>
      </c>
      <c r="E21" s="226">
        <f>IFERROR(SUMIF(indusa!$A$2494:$A$2504,'2020 data'!E$2,indusa!$F$2494:$F$2504)/SUMIF(indusa!$A$2494:$A$2504,'2020 data'!E$2,indusa!$G$2494:$G$2504),0)</f>
        <v>0.89441535776614312</v>
      </c>
      <c r="F21" s="171">
        <f>IFERROR(SUMIF(indusa!$A$2494:$A$2504,'2020 data'!F$2,indusa!$F$2494:$F$2504)/SUMIF(indusa!$A$2494:$A$2504,'2020 data'!F$2,indusa!$G$2494:$G$2504),0)</f>
        <v>0</v>
      </c>
      <c r="G21" s="226">
        <f>IFERROR(SUMIF(indusa!$A$2494:$A$2504,'2020 data'!G$2,indusa!$F$2494:$F$2504)/SUMIF(indusa!$A$2494:$A$2504,'2020 data'!G$2,indusa!$G$2494:$G$2504),0)</f>
        <v>1.0272373540856032</v>
      </c>
    </row>
    <row r="22" spans="1:7" x14ac:dyDescent="0.25">
      <c r="A22" s="226" t="s">
        <v>1042</v>
      </c>
      <c r="B22" s="226">
        <f>IFERROR(SUMIF(indusa!$A$2778:$A$2788,'2020 data'!B$2,indusa!$F$2778:$F$2788)/SUMIF(indusa!$A$2778:$A$2788,'2020 data'!B$2,indusa!$G$2778:$G$2788),0)</f>
        <v>0.89120540476472676</v>
      </c>
      <c r="C22" s="226">
        <f>IFERROR(SUMIF(indusa!$A$2778:$A$2788,'2020 data'!C$2,indusa!$F$2778:$F$2788)/SUMIF(indusa!$A$2778:$A$2788,'2020 data'!C$2,indusa!$G$2778:$G$2788),0)</f>
        <v>0</v>
      </c>
      <c r="D22" s="226">
        <f>IFERROR(SUMIF(indusa!$A$2778:$A$2788,'2020 data'!D$2,indusa!$F$2778:$F$2788)/SUMIF(indusa!$A$2778:$A$2788,'2020 data'!D$2,indusa!$G$2778:$G$2788),0)</f>
        <v>0.99419332726961152</v>
      </c>
      <c r="E22" s="226">
        <f>IFERROR(SUMIF(indusa!$A$2778:$A$2788,'2020 data'!E$2,indusa!$F$2778:$F$2788)/SUMIF(indusa!$A$2778:$A$2788,'2020 data'!E$2,indusa!$G$2778:$G$2788),0)</f>
        <v>0.89695550351288056</v>
      </c>
      <c r="F22" s="171">
        <f>IFERROR(SUMIF(indusa!$A$2778:$A$2788,'2020 data'!F$2,indusa!$F$2778:$F$2788)/SUMIF(indusa!$A$2778:$A$2788,'2020 data'!F$2,indusa!$G$2778:$G$2788),0)</f>
        <v>0.57870619946091639</v>
      </c>
      <c r="G22" s="226">
        <f>IFERROR(SUMIF(indusa!$A$2778:$A$2788,'2020 data'!G$2,indusa!$F$2778:$F$2788)/SUMIF(indusa!$A$2778:$A$2788,'2020 data'!G$2,indusa!$G$2778:$G$2788),0)</f>
        <v>1.0325765054294178</v>
      </c>
    </row>
    <row r="23" spans="1:7" x14ac:dyDescent="0.25">
      <c r="A23" s="226" t="s">
        <v>1043</v>
      </c>
      <c r="B23" s="226">
        <f>B22</f>
        <v>0.89120540476472676</v>
      </c>
      <c r="C23" s="226">
        <f t="shared" ref="C23:G23" si="1">C22</f>
        <v>0</v>
      </c>
      <c r="D23" s="226">
        <f t="shared" si="1"/>
        <v>0.99419332726961152</v>
      </c>
      <c r="E23" s="226">
        <f t="shared" si="1"/>
        <v>0.89695550351288056</v>
      </c>
      <c r="F23" s="171">
        <f t="shared" si="1"/>
        <v>0.57870619946091639</v>
      </c>
      <c r="G23" s="226">
        <f t="shared" si="1"/>
        <v>1.0325765054294178</v>
      </c>
    </row>
    <row r="24" spans="1:7" x14ac:dyDescent="0.25">
      <c r="A24" s="226" t="s">
        <v>1044</v>
      </c>
      <c r="B24" s="226">
        <f>IFERROR(SUMIF(indusa!$A$3375:$A$3387,'2020 data'!B$2,indusa!$F$3375:$F$3387)/SUMIF(indusa!$A$3375:$A$3387,'2020 data'!B$2,indusa!$G$3375:$G$3387),0)</f>
        <v>0.91751268761589388</v>
      </c>
      <c r="C24" s="226">
        <f>IFERROR(SUMIF(indusa!$A$3375:$A$3387,'2020 data'!C$2,indusa!$F$3375:$F$3387)/SUMIF(indusa!$A$3375:$A$3387,'2020 data'!C$2,indusa!$G$3375:$G$3387),0)</f>
        <v>0.93241856886381125</v>
      </c>
      <c r="D24" s="226">
        <f>IFERROR(SUMIF(indusa!$A$3375:$A$3387,'2020 data'!D$2,indusa!$F$3375:$F$3387)/SUMIF(indusa!$A$3375:$A$3387,'2020 data'!D$2,indusa!$G$3375:$G$3387),0)</f>
        <v>0.98765680017605639</v>
      </c>
      <c r="E24" s="226">
        <f>IFERROR(SUMIF(indusa!$A$3375:$A$3387,'2020 data'!E$2,indusa!$F$3375:$F$3387)/SUMIF(indusa!$A$3375:$A$3387,'2020 data'!E$2,indusa!$G$3375:$G$3387),0)</f>
        <v>0.8928853408193701</v>
      </c>
      <c r="F24" s="171">
        <f>IFERROR(SUMIF(indusa!$A$3375:$A$3387,'2020 data'!F$2,indusa!$F$3375:$F$3387)/SUMIF(indusa!$A$3375:$A$3387,'2020 data'!F$2,indusa!$G$3375:$G$3387),0)</f>
        <v>1.2436911676346885</v>
      </c>
      <c r="G24" s="226">
        <f>IFERROR(SUMIF(indusa!$A$3375:$A$3387,'2020 data'!G$2,indusa!$F$3375:$F$3387)/SUMIF(indusa!$A$3375:$A$3387,'2020 data'!G$2,indusa!$G$3375:$G$3387),0)</f>
        <v>0.81360777587192679</v>
      </c>
    </row>
    <row r="25" spans="1:7" x14ac:dyDescent="0.25">
      <c r="A25" s="21" t="s">
        <v>1045</v>
      </c>
      <c r="B25" s="226"/>
      <c r="C25" s="226"/>
      <c r="D25" s="226"/>
      <c r="E25" s="226"/>
      <c r="F25" s="171"/>
      <c r="G25" s="226"/>
    </row>
    <row r="26" spans="1:7" x14ac:dyDescent="0.25">
      <c r="A26" s="21" t="s">
        <v>1046</v>
      </c>
      <c r="B26" s="226"/>
      <c r="C26" s="226"/>
      <c r="D26" s="226"/>
      <c r="E26" s="226"/>
      <c r="F26" s="171"/>
      <c r="G26" s="226"/>
    </row>
    <row r="27" spans="1:7" x14ac:dyDescent="0.25">
      <c r="A27" s="226" t="s">
        <v>1047</v>
      </c>
      <c r="B27" s="226">
        <f>IFERROR(SUMIF(indusa!$A$610:$A$618,'2020 data'!B$2,indusa!$F$610:$F$618)/SUMIF(indusa!$A$610:$A$618,'2020 data'!B$2,indusa!$G$610:$G$618),0)</f>
        <v>0.94184139909318032</v>
      </c>
      <c r="C27" s="226">
        <f>IFERROR(SUMIF(indusa!$A$610:$A$618,'2020 data'!C$2,indusa!$F$610:$F$618)/SUMIF(indusa!$A$610:$A$618,'2020 data'!C$2,indusa!$G$610:$G$618),0)</f>
        <v>0</v>
      </c>
      <c r="D27" s="226">
        <f>IFERROR(SUMIF(indusa!$A$610:$A$618,'2020 data'!D$2,indusa!$F$610:$F$618)/SUMIF(indusa!$A$610:$A$618,'2020 data'!D$2,indusa!$G$610:$G$618),0)</f>
        <v>1.00000453603197</v>
      </c>
      <c r="E27" s="226">
        <f>IFERROR(SUMIF(indusa!$A$610:$A$618,'2020 data'!E$2,indusa!$F$610:$F$618)/SUMIF(indusa!$A$610:$A$618,'2020 data'!E$2,indusa!$G$610:$G$618),0)</f>
        <v>0.956159202387037</v>
      </c>
      <c r="F27" s="171">
        <f>IFERROR(SUMIF(indusa!$A$610:$A$618,'2020 data'!F$2,indusa!$F$610:$F$618)/SUMIF(indusa!$A$610:$A$618,'2020 data'!F$2,indusa!$G$610:$G$618),0)</f>
        <v>1.5467823343848581</v>
      </c>
      <c r="G27" s="226">
        <f>IFERROR(SUMIF(indusa!$A$610:$A$618,'2020 data'!G$2,indusa!$F$610:$F$618)/SUMIF(indusa!$A$610:$A$618,'2020 data'!G$2,indusa!$G$610:$G$618),0)</f>
        <v>0.81909946693886815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7B47-48C3-485C-BA7B-BDEEB39FCA3F}">
  <sheetPr>
    <tabColor theme="9"/>
  </sheetPr>
  <dimension ref="A1:AI193"/>
  <sheetViews>
    <sheetView topLeftCell="B2" workbookViewId="0">
      <selection activeCell="E17" sqref="E17"/>
    </sheetView>
  </sheetViews>
  <sheetFormatPr defaultColWidth="9.140625" defaultRowHeight="15" customHeight="1" x14ac:dyDescent="0.2"/>
  <cols>
    <col min="1" max="1" width="30" style="48" customWidth="1"/>
    <col min="2" max="2" width="45.7109375" style="48" customWidth="1"/>
    <col min="3" max="3" width="33.28515625" style="48" customWidth="1"/>
    <col min="4" max="4" width="22.42578125" style="48" customWidth="1"/>
    <col min="5" max="5" width="26.140625" style="48" customWidth="1"/>
    <col min="6" max="6" width="25.85546875" style="48" customWidth="1"/>
    <col min="7" max="7" width="10" style="48" bestFit="1" customWidth="1"/>
    <col min="8" max="8" width="12" style="48" bestFit="1" customWidth="1"/>
    <col min="9" max="16384" width="9.140625" style="48"/>
  </cols>
  <sheetData>
    <row r="1" spans="2:7" s="139" customFormat="1" ht="15" customHeight="1" x14ac:dyDescent="0.25">
      <c r="B1" s="139" t="s">
        <v>1950</v>
      </c>
    </row>
    <row r="2" spans="2:7" s="139" customFormat="1" ht="15" customHeight="1" x14ac:dyDescent="0.25">
      <c r="B2" s="139" t="s">
        <v>1957</v>
      </c>
    </row>
    <row r="3" spans="2:7" s="139" customFormat="1" ht="15" customHeight="1" x14ac:dyDescent="0.25">
      <c r="B3" s="146" t="s">
        <v>1953</v>
      </c>
    </row>
    <row r="4" spans="2:7" s="139" customFormat="1" ht="15" customHeight="1" x14ac:dyDescent="0.25">
      <c r="B4" s="146" t="s">
        <v>1954</v>
      </c>
    </row>
    <row r="5" spans="2:7" s="139" customFormat="1" ht="15" customHeight="1" x14ac:dyDescent="0.25">
      <c r="B5" s="146" t="s">
        <v>1955</v>
      </c>
    </row>
    <row r="6" spans="2:7" s="139" customFormat="1" ht="15" customHeight="1" x14ac:dyDescent="0.25"/>
    <row r="7" spans="2:7" s="139" customFormat="1" ht="15" customHeight="1" x14ac:dyDescent="0.25">
      <c r="B7" s="139" t="s">
        <v>1956</v>
      </c>
      <c r="E7" s="5"/>
    </row>
    <row r="8" spans="2:7" s="139" customFormat="1" ht="15" customHeight="1" x14ac:dyDescent="0.25"/>
    <row r="9" spans="2:7" s="139" customFormat="1" x14ac:dyDescent="0.25">
      <c r="B9" s="140"/>
      <c r="C9" s="141" t="s">
        <v>1951</v>
      </c>
      <c r="D9" s="149" t="s">
        <v>1959</v>
      </c>
      <c r="E9" s="141" t="s">
        <v>1964</v>
      </c>
      <c r="F9" s="141" t="s">
        <v>1952</v>
      </c>
    </row>
    <row r="10" spans="2:7" s="139" customFormat="1" ht="15" customHeight="1" x14ac:dyDescent="0.25">
      <c r="B10" s="139" t="s">
        <v>1941</v>
      </c>
      <c r="C10" s="139">
        <f>SUM('BIFUbC-electricity'!C2:C23,'BIFUbC-electricity'!C26)</f>
        <v>3347714646000000</v>
      </c>
      <c r="D10" s="139">
        <f>SUM('AEO T24 Refining 2022'!C27,'AEO T25 Food 2022'!C26,'AEO T26 Paper 2022'!C27,'AEO T27 Chemicals 2022'!C28,'AEO T28 Glass 2022'!C24,'AEO T29 Cement 2022'!C29,'AEO T30 Steel 2022'!C29,'AEO T31 Aluminum 2022'!C27,'AEO T32 Metal Prdcts 2022'!C26,'AEO T32 Metal Prdcts 2022'!C38,'AEO T32 Metal Prdcts 2022'!C50,'AEO T32 Metal Prdcts 2022'!C62,'AEO T32 Metal Prdcts 2022'!C75,'AEO T33 Other Mfg 2022'!C25,'AEO T33 Other Mfg 2022'!C37,'AEO T33 Other Mfg 2022'!C51,'AEO T34 Non-Mfg 2022'!C26,'AEO T34 Non-Mfg 2022'!C37,'AEO T34 Non-Mfg 2022'!C50)*10^12</f>
        <v>3347697868000000.5</v>
      </c>
      <c r="E10" s="139">
        <f>C143*10^15</f>
        <v>3347698000000000</v>
      </c>
      <c r="F10" s="152">
        <f>(C10-E10)/E10</f>
        <v>4.9723720598453029E-6</v>
      </c>
    </row>
    <row r="11" spans="2:7" s="139" customFormat="1" ht="15" customHeight="1" x14ac:dyDescent="0.25">
      <c r="B11" s="139" t="s">
        <v>1942</v>
      </c>
      <c r="C11" s="139">
        <f>SUM('BIFUbC-coal'!C2:C23,'BIFUbC-coal'!C26)</f>
        <v>980073813000000</v>
      </c>
      <c r="D11" s="139">
        <f>SUM('AEO T24 Refining 2022'!C25,'AEO T25 Food 2022'!C24,'AEO T26 Paper 2022'!C25,'AEO T27 Chemicals 2022'!C26,'AEO T28 Glass 2022'!C23,'AEO T29 Cement 2022'!C27,'AEO T30 Steel 2022'!C27,'AEO T31 Aluminum 2022'!C25,'AEO T32 Metal Prdcts 2022'!C24,'AEO T32 Metal Prdcts 2022'!C36,'AEO T32 Metal Prdcts 2022'!C48,'AEO T32 Metal Prdcts 2022'!C60,'AEO T32 Metal Prdcts 2022'!C73,'AEO T33 Other Mfg 2022'!C22,'AEO T33 Other Mfg 2022'!C34,'AEO T33 Other Mfg 2022'!C48,'AEO T34 Non-Mfg 2022'!C24,'AEO T34 Non-Mfg 2022'!C48)*10^12</f>
        <v>980071750999999.88</v>
      </c>
      <c r="E11" s="139">
        <f>C140*10^15</f>
        <v>928226000000000</v>
      </c>
      <c r="F11" s="152">
        <f t="shared" ref="F11:F18" si="0">(C11-E11)/E11</f>
        <v>5.5856885068937955E-2</v>
      </c>
      <c r="G11" s="139" t="s">
        <v>1966</v>
      </c>
    </row>
    <row r="12" spans="2:7" s="139" customFormat="1" ht="15" customHeight="1" x14ac:dyDescent="0.25">
      <c r="B12" s="139" t="s">
        <v>1943</v>
      </c>
      <c r="C12" s="139">
        <f>SUM('BIFUbC-natural-gas'!C2:C23,'BIFUbC-natural-gas'!C26,'AEO T34 Non-Mfg 2022'!C54*10^12)</f>
        <v>1.0238092846465602E+16</v>
      </c>
      <c r="D12" s="139">
        <f>SUM('AEO T24 Refining 2022'!C21,'AEO T25 Food 2022'!C23,'AEO T26 Paper 2022'!C24,'AEO T27 Chemicals 2022'!C25,'AEO T27 Chemicals 2022'!C34,'AEO T28 Glass 2022'!C22,'AEO T29 Cement 2022'!C24,'AEO T30 Steel 2022'!C23,'AEO T31 Aluminum 2022'!C24,'AEO T32 Metal Prdcts 2022'!C22,'AEO T32 Metal Prdcts 2022'!C35,'AEO T32 Metal Prdcts 2022'!C47,'AEO T32 Metal Prdcts 2022'!C59,'AEO T32 Metal Prdcts 2022'!C72,'AEO T33 Other Mfg 2022'!C21,'AEO T33 Other Mfg 2022'!C33,'AEO T33 Other Mfg 2022'!C47,'AEO T34 Non-Mfg 2022'!C23,'AEO T34 Non-Mfg 2022'!C36,'AEO T34 Non-Mfg 2022'!C46,'AEO T34 Non-Mfg 2022'!C47,'AEO T34 Non-Mfg 2022'!C54)*10^12</f>
        <v>1.0788932840999998E+16</v>
      </c>
      <c r="E12" s="139">
        <f>C136*10^15</f>
        <v>1.0788933E+16</v>
      </c>
      <c r="F12" s="152">
        <f t="shared" si="0"/>
        <v>-5.1056036174698463E-2</v>
      </c>
      <c r="G12" s="139" t="s">
        <v>2172</v>
      </c>
    </row>
    <row r="13" spans="2:7" s="139" customFormat="1" ht="15" customHeight="1" x14ac:dyDescent="0.25">
      <c r="B13" s="139" t="s">
        <v>255</v>
      </c>
      <c r="C13" s="139">
        <f>SUM('BIFUbC-biomass'!C2:C23,'BIFUbC-biomass'!C26)</f>
        <v>941453430000000</v>
      </c>
      <c r="D13" s="139">
        <f>'AEO T24 Refining 2022'!C26*10^12</f>
        <v>941453430000000</v>
      </c>
      <c r="E13" s="139">
        <f>C141*10^15</f>
        <v>941453000000000</v>
      </c>
      <c r="F13" s="152">
        <f t="shared" si="0"/>
        <v>4.5674080384257099E-7</v>
      </c>
    </row>
    <row r="14" spans="2:7" s="139" customFormat="1" ht="15" customHeight="1" x14ac:dyDescent="0.25">
      <c r="B14" s="139" t="s">
        <v>1944</v>
      </c>
      <c r="C14" s="139">
        <f>SUM('BIFUbC-petroleum-diesel'!C2:C23,'BIFUbC-petroleum-diesel'!C26)</f>
        <v>2344435759000000</v>
      </c>
      <c r="D14" s="139">
        <f>SUM('AEO T25 Food 2022'!C19,'AEO T26 Paper 2022'!C19,'AEO T26 Paper 2022'!C21,'AEO T27 Chemicals 2022'!C20,'AEO T27 Chemicals 2022'!C22,'AEO T28 Glass 2022'!C19,'AEO T29 Cement 2022'!C18,'AEO T29 Cement 2022'!C21,'AEO T30 Steel 2022'!C18,'AEO T31 Aluminum 2022'!C19,'AEO T31 Aluminum 2022'!C21,'AEO T32 Metal Prdcts 2022'!C18,'AEO T32 Metal Prdcts 2022'!C20,'AEO T32 Metal Prdcts 2022'!C31,'AEO T32 Metal Prdcts 2022'!C33,'AEO T32 Metal Prdcts 2022'!C43,'AEO T32 Metal Prdcts 2022'!C45,'AEO T32 Metal Prdcts 2022'!C55,'AEO T32 Metal Prdcts 2022'!C57,'AEO T32 Metal Prdcts 2022'!C68,'AEO T32 Metal Prdcts 2022'!C70,'AEO T33 Other Mfg 2022'!C18,'AEO T33 Other Mfg 2022'!C30,'AEO T33 Other Mfg 2022'!C42,'AEO T33 Other Mfg 2022'!C44,'AEO T34 Non-Mfg 2022'!C18,'AEO T34 Non-Mfg 2022'!C20,'AEO T34 Non-Mfg 2022'!C30,'AEO T34 Non-Mfg 2022'!C32,'AEO T34 Non-Mfg 2022'!C33,'AEO T34 Non-Mfg 2022'!C42,'AEO T34 Non-Mfg 2022'!C43)*10^12</f>
        <v>2344439329999999</v>
      </c>
      <c r="E14" s="151">
        <f>SUM(C122:C123,C126:C127)*10^15-SUM('AEO T24 Refining 2022'!C15,'AEO T24 Refining 2022'!C17)*10^12</f>
        <v>2344438996000000</v>
      </c>
      <c r="F14" s="152">
        <f t="shared" si="0"/>
        <v>-1.3807141092273487E-6</v>
      </c>
    </row>
    <row r="15" spans="2:7" s="139" customFormat="1" ht="15" customHeight="1" x14ac:dyDescent="0.25">
      <c r="B15" s="139" t="s">
        <v>1945</v>
      </c>
      <c r="C15" s="139">
        <v>0</v>
      </c>
      <c r="D15" s="139">
        <v>0</v>
      </c>
      <c r="E15" s="139">
        <v>0</v>
      </c>
      <c r="F15" s="152"/>
    </row>
    <row r="16" spans="2:7" s="139" customFormat="1" ht="15" customHeight="1" x14ac:dyDescent="0.25">
      <c r="B16" s="139" t="s">
        <v>1946</v>
      </c>
      <c r="C16" s="153" t="s">
        <v>1965</v>
      </c>
      <c r="D16" s="153" t="s">
        <v>1965</v>
      </c>
      <c r="E16" s="153" t="s">
        <v>1965</v>
      </c>
      <c r="F16" s="152"/>
    </row>
    <row r="17" spans="1:35" s="139" customFormat="1" ht="15" customHeight="1" x14ac:dyDescent="0.25">
      <c r="B17" s="139" t="s">
        <v>1947</v>
      </c>
      <c r="C17" s="139">
        <f>SUM('BIFUbC-heavy-or-residual-oil'!C2:C23,'BIFUbC-heavy-or-residual-oil'!C26)</f>
        <v>423845303999999.94</v>
      </c>
      <c r="D17" s="139">
        <f>SUM('AEO T25 Food 2022'!C18,'AEO T25 Food 2022'!C21,'AEO T26 Paper 2022'!C18,'AEO T26 Paper 2022'!C22,'AEO T27 Chemicals 2022'!C19,'AEO T27 Chemicals 2022'!C23,'AEO T28 Glass 2022'!C18,'AEO T29 Cement 2022'!C19,'AEO T29 Cement 2022'!C22,'AEO T30 Steel 2022'!C19,'AEO T30 Steel 2022'!C21,'AEO T31 Aluminum 2022'!C18,'AEO T31 Aluminum 2022'!C22,'AEO T32 Metal Prdcts 2022'!C19,'AEO T32 Metal Prdcts 2022'!C32,'AEO T32 Metal Prdcts 2022'!C44,'AEO T32 Metal Prdcts 2022'!C56,'AEO T32 Metal Prdcts 2022'!C69,'AEO T33 Other Mfg 2022'!C19,'AEO T33 Other Mfg 2022'!C31,'AEO T33 Other Mfg 2022'!C43,'AEO T33 Other Mfg 2022'!C45,'AEO T34 Non-Mfg 2022'!C17,'AEO T34 Non-Mfg 2022'!C21,'AEO T34 Non-Mfg 2022'!C34,'AEO T34 Non-Mfg 2022'!C41,'AEO T34 Non-Mfg 2022'!C44)*10^12</f>
        <v>423838617000000.06</v>
      </c>
      <c r="E17" s="151">
        <f>SUM(C124,C129)*10^15-SUM('AEO T24 Refining 2022'!C14,'AEO T24 Refining 2022'!C19)*10^12</f>
        <v>425262000000000</v>
      </c>
      <c r="F17" s="152">
        <f t="shared" si="0"/>
        <v>-3.3313486744643598E-3</v>
      </c>
      <c r="G17" s="139" t="s">
        <v>2021</v>
      </c>
    </row>
    <row r="18" spans="1:35" s="139" customFormat="1" ht="15" customHeight="1" x14ac:dyDescent="0.25">
      <c r="B18" s="139" t="s">
        <v>1948</v>
      </c>
      <c r="C18" s="139">
        <f>SUM('BIFUbC-LPG-propane-or-butane'!C2:C26)</f>
        <v>4102386179000000</v>
      </c>
      <c r="D18" s="139">
        <f>SUM('AEO T25 Food 2022'!C20,'AEO T26 Paper 2022'!C20,'AEO T27 Chemicals 2022'!C21,'AEO T27 Chemicals 2022'!C31,'AEO T27 Chemicals 2022'!C33,'AEO T28 Glass 2022'!C20,'AEO T29 Cement 2022'!C20,'AEO T30 Steel 2022'!C20,'AEO T31 Aluminum 2022'!C20,'AEO T32 Metal Prdcts 2022'!C17,'AEO T32 Metal Prdcts 2022'!C30,'AEO T32 Metal Prdcts 2022'!C42,'AEO T32 Metal Prdcts 2022'!C54,'AEO T32 Metal Prdcts 2022'!C67,'AEO T33 Other Mfg 2022'!C17,'AEO T33 Other Mfg 2022'!C29,'AEO T33 Other Mfg 2022'!C41,'AEO T34 Non-Mfg 2022'!C19,'AEO T34 Non-Mfg 2022'!C31)*10^12</f>
        <v>4102386179000000</v>
      </c>
      <c r="E18" s="154">
        <f>SUM(C120:C121,C125)*10^15-'AEO T24 Refining 2022'!C16*10^12</f>
        <v>4102346000000000</v>
      </c>
      <c r="F18" s="152">
        <f t="shared" si="0"/>
        <v>9.794151931602063E-6</v>
      </c>
      <c r="G18" s="139" t="s">
        <v>2022</v>
      </c>
    </row>
    <row r="19" spans="1:35" s="139" customFormat="1" ht="15" customHeight="1" x14ac:dyDescent="0.25">
      <c r="B19" s="139" t="s">
        <v>1949</v>
      </c>
      <c r="C19" s="139">
        <v>0</v>
      </c>
      <c r="D19" s="139">
        <v>0</v>
      </c>
      <c r="E19" s="139">
        <v>0</v>
      </c>
      <c r="F19" s="152"/>
    </row>
    <row r="20" spans="1:35" s="139" customFormat="1" ht="15" customHeight="1" x14ac:dyDescent="0.25"/>
    <row r="21" spans="1:35" s="139" customFormat="1" ht="15" customHeight="1" x14ac:dyDescent="0.25"/>
    <row r="22" spans="1:35" s="139" customFormat="1" ht="15" customHeight="1" thickBot="1" x14ac:dyDescent="0.3">
      <c r="B22" s="148" t="s">
        <v>1958</v>
      </c>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row>
    <row r="23" spans="1:35" ht="15" customHeight="1" thickBot="1" x14ac:dyDescent="0.25">
      <c r="B23" s="155" t="s">
        <v>2090</v>
      </c>
      <c r="C23" s="156">
        <v>2021</v>
      </c>
      <c r="D23" s="156">
        <v>2022</v>
      </c>
      <c r="E23" s="156">
        <v>2023</v>
      </c>
      <c r="F23" s="156">
        <v>2024</v>
      </c>
      <c r="G23" s="156">
        <v>2025</v>
      </c>
      <c r="H23" s="156">
        <v>2026</v>
      </c>
      <c r="I23" s="156">
        <v>2027</v>
      </c>
      <c r="J23" s="156">
        <v>2028</v>
      </c>
      <c r="K23" s="156">
        <v>2029</v>
      </c>
      <c r="L23" s="156">
        <v>2030</v>
      </c>
      <c r="M23" s="156">
        <v>2031</v>
      </c>
      <c r="N23" s="156">
        <v>2032</v>
      </c>
      <c r="O23" s="156">
        <v>2033</v>
      </c>
      <c r="P23" s="156">
        <v>2034</v>
      </c>
      <c r="Q23" s="156">
        <v>2035</v>
      </c>
      <c r="R23" s="156">
        <v>2036</v>
      </c>
      <c r="S23" s="156">
        <v>2037</v>
      </c>
      <c r="T23" s="156">
        <v>2038</v>
      </c>
      <c r="U23" s="156">
        <v>2039</v>
      </c>
      <c r="V23" s="156">
        <v>2040</v>
      </c>
      <c r="W23" s="156">
        <v>2041</v>
      </c>
      <c r="X23" s="156">
        <v>2042</v>
      </c>
      <c r="Y23" s="156">
        <v>2043</v>
      </c>
      <c r="Z23" s="156">
        <v>2044</v>
      </c>
      <c r="AA23" s="156">
        <v>2045</v>
      </c>
      <c r="AB23" s="156">
        <v>2046</v>
      </c>
      <c r="AC23" s="156">
        <v>2047</v>
      </c>
      <c r="AD23" s="156">
        <v>2048</v>
      </c>
      <c r="AE23" s="156">
        <v>2049</v>
      </c>
      <c r="AF23" s="156">
        <v>2050</v>
      </c>
      <c r="AG23" s="41">
        <v>2049</v>
      </c>
      <c r="AH23" s="41">
        <v>2050</v>
      </c>
    </row>
    <row r="24" spans="1:35" ht="15" customHeight="1" thickTop="1" x14ac:dyDescent="0.25">
      <c r="C24" s="224"/>
      <c r="D24" s="224"/>
      <c r="E24" s="224"/>
      <c r="F24" s="224"/>
      <c r="G24" s="224"/>
      <c r="H24" s="224"/>
      <c r="I24" s="224"/>
      <c r="J24" s="224"/>
      <c r="K24" s="224"/>
      <c r="L24" s="224"/>
      <c r="M24" s="224"/>
      <c r="N24" s="224"/>
      <c r="O24" s="224"/>
      <c r="P24" s="224"/>
      <c r="Q24" s="224"/>
      <c r="R24" s="224"/>
      <c r="S24" s="224"/>
      <c r="T24" s="224"/>
      <c r="U24" s="224"/>
      <c r="V24" s="224"/>
      <c r="W24" s="224"/>
      <c r="X24" s="224"/>
      <c r="Y24" s="224"/>
      <c r="Z24" s="224"/>
      <c r="AA24" s="224"/>
      <c r="AB24" s="224"/>
      <c r="AC24" s="224"/>
      <c r="AD24" s="224"/>
      <c r="AE24" s="224"/>
      <c r="AF24" s="224"/>
    </row>
    <row r="25" spans="1:35" ht="15" customHeight="1" x14ac:dyDescent="0.25">
      <c r="C25" s="37" t="s">
        <v>85</v>
      </c>
      <c r="D25" s="37" t="s">
        <v>2091</v>
      </c>
      <c r="E25" s="37"/>
      <c r="F25" s="37"/>
      <c r="G25" s="37"/>
      <c r="H25" s="224"/>
      <c r="I25" s="224"/>
      <c r="J25" s="224"/>
      <c r="K25" s="224"/>
      <c r="L25" s="224"/>
      <c r="M25" s="224"/>
      <c r="N25" s="224"/>
      <c r="O25" s="224"/>
      <c r="P25" s="224"/>
      <c r="Q25" s="224"/>
      <c r="R25" s="224"/>
      <c r="S25" s="224"/>
      <c r="T25" s="224"/>
      <c r="U25" s="224"/>
      <c r="V25" s="224"/>
      <c r="W25" s="224"/>
      <c r="X25" s="224"/>
      <c r="Y25" s="224"/>
      <c r="Z25" s="224"/>
      <c r="AA25" s="224"/>
      <c r="AB25" s="224"/>
      <c r="AC25" s="224"/>
      <c r="AD25" s="224"/>
      <c r="AE25" s="224"/>
      <c r="AF25" s="224"/>
    </row>
    <row r="26" spans="1:35" ht="15" customHeight="1" x14ac:dyDescent="0.25">
      <c r="C26" s="37" t="s">
        <v>86</v>
      </c>
      <c r="D26" s="37" t="s">
        <v>2092</v>
      </c>
      <c r="E26" s="37"/>
      <c r="F26" s="37"/>
      <c r="G26" s="37" t="s">
        <v>2093</v>
      </c>
      <c r="H26" s="224"/>
      <c r="I26" s="224"/>
      <c r="J26" s="224"/>
      <c r="K26" s="224"/>
      <c r="L26" s="224"/>
      <c r="M26" s="224"/>
      <c r="N26" s="224"/>
      <c r="O26" s="224"/>
      <c r="P26" s="224"/>
      <c r="Q26" s="224"/>
      <c r="R26" s="224"/>
      <c r="S26" s="224"/>
      <c r="T26" s="224"/>
      <c r="U26" s="224"/>
      <c r="V26" s="224"/>
      <c r="W26" s="224"/>
      <c r="X26" s="224"/>
      <c r="Y26" s="224"/>
      <c r="Z26" s="224"/>
      <c r="AA26" s="224"/>
      <c r="AB26" s="224"/>
      <c r="AC26" s="224"/>
      <c r="AD26" s="224"/>
      <c r="AE26" s="224"/>
      <c r="AF26" s="224"/>
    </row>
    <row r="27" spans="1:35" ht="15" customHeight="1" x14ac:dyDescent="0.25">
      <c r="C27" s="37" t="s">
        <v>88</v>
      </c>
      <c r="D27" s="37" t="s">
        <v>2094</v>
      </c>
      <c r="E27" s="37"/>
      <c r="F27" s="37"/>
      <c r="G27" s="37"/>
      <c r="H27" s="224"/>
      <c r="I27" s="224"/>
      <c r="J27" s="224"/>
      <c r="K27" s="224"/>
      <c r="L27" s="224"/>
      <c r="M27" s="224"/>
      <c r="N27" s="224"/>
      <c r="O27" s="224"/>
      <c r="P27" s="224"/>
      <c r="Q27" s="224"/>
      <c r="R27" s="224"/>
      <c r="S27" s="224"/>
      <c r="T27" s="224"/>
      <c r="U27" s="224"/>
      <c r="V27" s="224"/>
      <c r="W27" s="224"/>
      <c r="X27" s="224"/>
      <c r="Y27" s="224"/>
      <c r="Z27" s="224"/>
      <c r="AA27" s="224"/>
      <c r="AB27" s="224"/>
      <c r="AC27" s="224"/>
      <c r="AD27" s="224"/>
      <c r="AE27" s="224"/>
      <c r="AF27" s="224"/>
    </row>
    <row r="28" spans="1:35" ht="15" customHeight="1" x14ac:dyDescent="0.2">
      <c r="C28" s="37" t="s">
        <v>89</v>
      </c>
      <c r="D28" s="37"/>
      <c r="E28" s="37" t="s">
        <v>2095</v>
      </c>
      <c r="F28" s="51"/>
      <c r="G28" s="51"/>
    </row>
    <row r="32" spans="1:35" ht="15" customHeight="1" x14ac:dyDescent="0.25">
      <c r="A32" s="49" t="s">
        <v>1940</v>
      </c>
      <c r="B32" s="159" t="s">
        <v>1939</v>
      </c>
      <c r="C32" s="248"/>
      <c r="D32" s="248"/>
      <c r="E32" s="248"/>
      <c r="F32" s="248"/>
      <c r="G32" s="248"/>
      <c r="H32" s="248"/>
      <c r="I32" s="248"/>
      <c r="J32" s="248"/>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28" t="s">
        <v>2096</v>
      </c>
      <c r="AH32" s="48" t="s">
        <v>1989</v>
      </c>
    </row>
    <row r="33" spans="1:35" ht="15" customHeight="1" x14ac:dyDescent="0.25">
      <c r="B33" s="155"/>
      <c r="C33" s="248"/>
      <c r="D33" s="248"/>
      <c r="E33" s="248"/>
      <c r="F33" s="248"/>
      <c r="G33" s="248"/>
      <c r="H33" s="248"/>
      <c r="I33" s="248"/>
      <c r="J33" s="248"/>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28" t="s">
        <v>2097</v>
      </c>
      <c r="AH33" s="48" t="s">
        <v>1990</v>
      </c>
    </row>
    <row r="34" spans="1:35" ht="15" customHeight="1" x14ac:dyDescent="0.25">
      <c r="B34" s="155"/>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c r="AA34" s="249"/>
      <c r="AB34" s="249"/>
      <c r="AC34" s="249"/>
      <c r="AD34" s="249"/>
      <c r="AE34" s="249"/>
      <c r="AF34" s="249"/>
      <c r="AG34" s="228" t="s">
        <v>2098</v>
      </c>
      <c r="AH34" s="56" t="s">
        <v>1991</v>
      </c>
      <c r="AI34" s="56" t="s">
        <v>405</v>
      </c>
    </row>
    <row r="35" spans="1:35" ht="15" customHeight="1" thickBot="1" x14ac:dyDescent="0.25">
      <c r="B35" s="156" t="s">
        <v>1938</v>
      </c>
      <c r="C35" s="156">
        <v>2021</v>
      </c>
      <c r="D35" s="156">
        <v>2022</v>
      </c>
      <c r="E35" s="156">
        <v>2023</v>
      </c>
      <c r="F35" s="156">
        <v>2024</v>
      </c>
      <c r="G35" s="156">
        <v>2025</v>
      </c>
      <c r="H35" s="156">
        <v>2026</v>
      </c>
      <c r="I35" s="156">
        <v>2027</v>
      </c>
      <c r="J35" s="156">
        <v>2028</v>
      </c>
      <c r="K35" s="156">
        <v>2029</v>
      </c>
      <c r="L35" s="156">
        <v>2030</v>
      </c>
      <c r="M35" s="156">
        <v>2031</v>
      </c>
      <c r="N35" s="156">
        <v>2032</v>
      </c>
      <c r="O35" s="156">
        <v>2033</v>
      </c>
      <c r="P35" s="156">
        <v>2034</v>
      </c>
      <c r="Q35" s="156">
        <v>2035</v>
      </c>
      <c r="R35" s="156">
        <v>2036</v>
      </c>
      <c r="S35" s="156">
        <v>2037</v>
      </c>
      <c r="T35" s="156">
        <v>2038</v>
      </c>
      <c r="U35" s="156">
        <v>2039</v>
      </c>
      <c r="V35" s="156">
        <v>2040</v>
      </c>
      <c r="W35" s="156">
        <v>2041</v>
      </c>
      <c r="X35" s="156">
        <v>2042</v>
      </c>
      <c r="Y35" s="156">
        <v>2043</v>
      </c>
      <c r="Z35" s="156">
        <v>2044</v>
      </c>
      <c r="AA35" s="156">
        <v>2045</v>
      </c>
      <c r="AB35" s="156">
        <v>2046</v>
      </c>
      <c r="AC35" s="156">
        <v>2047</v>
      </c>
      <c r="AD35" s="156">
        <v>2048</v>
      </c>
      <c r="AE35" s="156">
        <v>2049</v>
      </c>
      <c r="AF35" s="156">
        <v>2050</v>
      </c>
      <c r="AG35" s="229" t="s">
        <v>2099</v>
      </c>
      <c r="AH35" s="41">
        <v>2050</v>
      </c>
    </row>
    <row r="36" spans="1:35" ht="15" customHeight="1" thickTop="1" x14ac:dyDescent="0.25">
      <c r="B36" s="248"/>
      <c r="C36" s="248"/>
      <c r="D36" s="248"/>
      <c r="E36" s="248"/>
      <c r="F36" s="248"/>
      <c r="G36" s="248"/>
      <c r="H36" s="248"/>
      <c r="I36" s="248"/>
      <c r="J36" s="248"/>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row>
    <row r="37" spans="1:35" ht="15" customHeight="1" x14ac:dyDescent="0.25">
      <c r="B37" s="162" t="s">
        <v>1937</v>
      </c>
      <c r="C37" s="248"/>
      <c r="D37" s="248"/>
      <c r="E37" s="248"/>
      <c r="F37" s="248"/>
      <c r="G37" s="248"/>
      <c r="H37" s="248"/>
      <c r="I37" s="248"/>
      <c r="J37" s="248"/>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row>
    <row r="38" spans="1:35" ht="15" customHeight="1" x14ac:dyDescent="0.25">
      <c r="B38" s="162" t="s">
        <v>1936</v>
      </c>
      <c r="C38" s="248"/>
      <c r="D38" s="248"/>
      <c r="E38" s="248"/>
      <c r="F38" s="248"/>
      <c r="G38" s="248"/>
      <c r="H38" s="248"/>
      <c r="I38" s="248"/>
      <c r="J38" s="248"/>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row>
    <row r="39" spans="1:35" ht="15" customHeight="1" x14ac:dyDescent="0.25">
      <c r="A39" s="49" t="s">
        <v>1935</v>
      </c>
      <c r="B39" s="163" t="s">
        <v>1934</v>
      </c>
      <c r="C39" s="169">
        <v>6591.9184569999998</v>
      </c>
      <c r="D39" s="169">
        <v>6786.484375</v>
      </c>
      <c r="E39" s="169">
        <v>6877.2524409999996</v>
      </c>
      <c r="F39" s="169">
        <v>6863.9418949999999</v>
      </c>
      <c r="G39" s="169">
        <v>6874.3598629999997</v>
      </c>
      <c r="H39" s="169">
        <v>6882.6533200000003</v>
      </c>
      <c r="I39" s="169">
        <v>6887.78125</v>
      </c>
      <c r="J39" s="169">
        <v>6920.2041019999997</v>
      </c>
      <c r="K39" s="169">
        <v>6936.3725590000004</v>
      </c>
      <c r="L39" s="169">
        <v>6963.9135740000002</v>
      </c>
      <c r="M39" s="169">
        <v>6998.689453</v>
      </c>
      <c r="N39" s="169">
        <v>7057.6464839999999</v>
      </c>
      <c r="O39" s="169">
        <v>7111.0952150000003</v>
      </c>
      <c r="P39" s="169">
        <v>7150.3974609999996</v>
      </c>
      <c r="Q39" s="169">
        <v>7203.4677730000003</v>
      </c>
      <c r="R39" s="169">
        <v>7262.1137699999999</v>
      </c>
      <c r="S39" s="169">
        <v>7324.8408200000003</v>
      </c>
      <c r="T39" s="169">
        <v>7387.2626950000003</v>
      </c>
      <c r="U39" s="169">
        <v>7458.0874020000001</v>
      </c>
      <c r="V39" s="169">
        <v>7527.3916019999997</v>
      </c>
      <c r="W39" s="169">
        <v>7599.5703119999998</v>
      </c>
      <c r="X39" s="169">
        <v>7685.919922</v>
      </c>
      <c r="Y39" s="169">
        <v>7780.7836909999996</v>
      </c>
      <c r="Z39" s="169">
        <v>7854.1743159999996</v>
      </c>
      <c r="AA39" s="169">
        <v>7936.0195309999999</v>
      </c>
      <c r="AB39" s="169">
        <v>8047.3930659999996</v>
      </c>
      <c r="AC39" s="169">
        <v>8146.5283200000003</v>
      </c>
      <c r="AD39" s="169">
        <v>8216.5234380000002</v>
      </c>
      <c r="AE39" s="169">
        <v>8298.0449219999991</v>
      </c>
      <c r="AF39" s="169">
        <v>8413.1992190000001</v>
      </c>
      <c r="AG39" s="165">
        <v>8.4480000000000006E-3</v>
      </c>
      <c r="AH39" s="45">
        <v>1.4116E-2</v>
      </c>
    </row>
    <row r="40" spans="1:35" ht="15" customHeight="1" x14ac:dyDescent="0.25">
      <c r="A40" s="49" t="s">
        <v>1933</v>
      </c>
      <c r="B40" s="163" t="s">
        <v>1932</v>
      </c>
      <c r="C40" s="169">
        <v>2683.1076659999999</v>
      </c>
      <c r="D40" s="169">
        <v>2579.7109380000002</v>
      </c>
      <c r="E40" s="169">
        <v>2563.1083979999999</v>
      </c>
      <c r="F40" s="169">
        <v>2583.763672</v>
      </c>
      <c r="G40" s="169">
        <v>2601.2353520000001</v>
      </c>
      <c r="H40" s="169">
        <v>2606.3515619999998</v>
      </c>
      <c r="I40" s="169">
        <v>2603.601318</v>
      </c>
      <c r="J40" s="169">
        <v>2623.7216800000001</v>
      </c>
      <c r="K40" s="169">
        <v>2640.3964839999999</v>
      </c>
      <c r="L40" s="169">
        <v>2652.3066410000001</v>
      </c>
      <c r="M40" s="169">
        <v>2664.8989259999998</v>
      </c>
      <c r="N40" s="169">
        <v>2710.4748540000001</v>
      </c>
      <c r="O40" s="169">
        <v>2752.6728520000001</v>
      </c>
      <c r="P40" s="169">
        <v>2756.7197270000001</v>
      </c>
      <c r="Q40" s="169">
        <v>2760.2934570000002</v>
      </c>
      <c r="R40" s="169">
        <v>2768.1286620000001</v>
      </c>
      <c r="S40" s="169">
        <v>2789.6416020000001</v>
      </c>
      <c r="T40" s="169">
        <v>2821.25</v>
      </c>
      <c r="U40" s="169">
        <v>2858.3771969999998</v>
      </c>
      <c r="V40" s="169">
        <v>2890.576172</v>
      </c>
      <c r="W40" s="169">
        <v>2913.974365</v>
      </c>
      <c r="X40" s="169">
        <v>2936.9665530000002</v>
      </c>
      <c r="Y40" s="169">
        <v>2959.5883789999998</v>
      </c>
      <c r="Z40" s="169">
        <v>2979.2055660000001</v>
      </c>
      <c r="AA40" s="169">
        <v>2999.7392580000001</v>
      </c>
      <c r="AB40" s="169">
        <v>3026.75</v>
      </c>
      <c r="AC40" s="169">
        <v>3049.7856449999999</v>
      </c>
      <c r="AD40" s="169">
        <v>3069.7304690000001</v>
      </c>
      <c r="AE40" s="169">
        <v>3097.344971</v>
      </c>
      <c r="AF40" s="169">
        <v>3133.8066410000001</v>
      </c>
      <c r="AG40" s="165">
        <v>5.3689999999999996E-3</v>
      </c>
      <c r="AH40" s="45">
        <v>1.2746E-2</v>
      </c>
    </row>
    <row r="41" spans="1:35" ht="15" customHeight="1" x14ac:dyDescent="0.2">
      <c r="A41" s="49" t="s">
        <v>1931</v>
      </c>
      <c r="B41" s="162" t="s">
        <v>45</v>
      </c>
      <c r="C41" s="232">
        <v>9275.0263670000004</v>
      </c>
      <c r="D41" s="232">
        <v>9366.1953119999998</v>
      </c>
      <c r="E41" s="232">
        <v>9440.3613280000009</v>
      </c>
      <c r="F41" s="232">
        <v>9447.7050780000009</v>
      </c>
      <c r="G41" s="232">
        <v>9475.5957030000009</v>
      </c>
      <c r="H41" s="232">
        <v>9489.0048829999996</v>
      </c>
      <c r="I41" s="232">
        <v>9491.3828119999998</v>
      </c>
      <c r="J41" s="232">
        <v>9543.9257809999999</v>
      </c>
      <c r="K41" s="232">
        <v>9576.7695309999999</v>
      </c>
      <c r="L41" s="232">
        <v>9616.2207030000009</v>
      </c>
      <c r="M41" s="232">
        <v>9663.5878909999992</v>
      </c>
      <c r="N41" s="232">
        <v>9768.1210940000001</v>
      </c>
      <c r="O41" s="232">
        <v>9863.7675780000009</v>
      </c>
      <c r="P41" s="232">
        <v>9907.1171880000002</v>
      </c>
      <c r="Q41" s="232">
        <v>9963.7617190000001</v>
      </c>
      <c r="R41" s="232">
        <v>10030.242188</v>
      </c>
      <c r="S41" s="232">
        <v>10114.482421999999</v>
      </c>
      <c r="T41" s="232">
        <v>10208.512694999999</v>
      </c>
      <c r="U41" s="232">
        <v>10316.464844</v>
      </c>
      <c r="V41" s="232">
        <v>10417.967773</v>
      </c>
      <c r="W41" s="232">
        <v>10513.544921999999</v>
      </c>
      <c r="X41" s="232">
        <v>10622.886719</v>
      </c>
      <c r="Y41" s="232">
        <v>10740.372069999999</v>
      </c>
      <c r="Z41" s="232">
        <v>10833.379883</v>
      </c>
      <c r="AA41" s="232">
        <v>10935.758789</v>
      </c>
      <c r="AB41" s="232">
        <v>11074.142578000001</v>
      </c>
      <c r="AC41" s="232">
        <v>11196.314453000001</v>
      </c>
      <c r="AD41" s="232">
        <v>11286.253906</v>
      </c>
      <c r="AE41" s="232">
        <v>11395.389648</v>
      </c>
      <c r="AF41" s="232">
        <v>11547.005859000001</v>
      </c>
      <c r="AG41" s="167">
        <v>7.5839999999999996E-3</v>
      </c>
      <c r="AH41" s="52">
        <v>1.3722E-2</v>
      </c>
    </row>
    <row r="42" spans="1:35" ht="15" customHeight="1" x14ac:dyDescent="0.25">
      <c r="B42" s="248"/>
      <c r="C42" s="248"/>
      <c r="D42" s="248"/>
      <c r="E42" s="248"/>
      <c r="F42" s="248"/>
      <c r="G42" s="248"/>
      <c r="H42" s="248"/>
      <c r="I42" s="248"/>
      <c r="J42" s="248"/>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row>
    <row r="43" spans="1:35" ht="15" customHeight="1" x14ac:dyDescent="0.25">
      <c r="B43" s="162" t="s">
        <v>1930</v>
      </c>
      <c r="C43" s="248"/>
      <c r="D43" s="248"/>
      <c r="E43" s="248"/>
      <c r="F43" s="248"/>
      <c r="G43" s="248"/>
      <c r="H43" s="248"/>
      <c r="I43" s="248"/>
      <c r="J43" s="248"/>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row>
    <row r="44" spans="1:35" ht="15" customHeight="1" x14ac:dyDescent="0.25">
      <c r="B44" s="162" t="s">
        <v>3900</v>
      </c>
      <c r="C44" s="248"/>
      <c r="D44" s="248"/>
      <c r="E44" s="248"/>
      <c r="F44" s="248"/>
      <c r="G44" s="248"/>
      <c r="H44" s="248"/>
      <c r="I44" s="248"/>
      <c r="J44" s="248"/>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row>
    <row r="45" spans="1:35" ht="15" customHeight="1" x14ac:dyDescent="0.25">
      <c r="A45" s="49" t="s">
        <v>1929</v>
      </c>
      <c r="B45" s="163" t="s">
        <v>1916</v>
      </c>
      <c r="C45" s="164">
        <v>13.663833</v>
      </c>
      <c r="D45" s="164">
        <v>14.357594000000001</v>
      </c>
      <c r="E45" s="164">
        <v>12.540751999999999</v>
      </c>
      <c r="F45" s="164">
        <v>12.504602</v>
      </c>
      <c r="G45" s="164">
        <v>12.409207</v>
      </c>
      <c r="H45" s="164">
        <v>12.512104000000001</v>
      </c>
      <c r="I45" s="164">
        <v>12.822186</v>
      </c>
      <c r="J45" s="164">
        <v>13.316794</v>
      </c>
      <c r="K45" s="164">
        <v>13.784143</v>
      </c>
      <c r="L45" s="164">
        <v>14.126072000000001</v>
      </c>
      <c r="M45" s="164">
        <v>14.469291</v>
      </c>
      <c r="N45" s="164">
        <v>14.762370000000001</v>
      </c>
      <c r="O45" s="164">
        <v>15.093699000000001</v>
      </c>
      <c r="P45" s="164">
        <v>15.225082</v>
      </c>
      <c r="Q45" s="164">
        <v>15.235613000000001</v>
      </c>
      <c r="R45" s="164">
        <v>15.257844</v>
      </c>
      <c r="S45" s="164">
        <v>15.447799</v>
      </c>
      <c r="T45" s="164">
        <v>15.651039000000001</v>
      </c>
      <c r="U45" s="164">
        <v>15.74879</v>
      </c>
      <c r="V45" s="164">
        <v>16.043150000000001</v>
      </c>
      <c r="W45" s="164">
        <v>16.289669</v>
      </c>
      <c r="X45" s="164">
        <v>16.491389999999999</v>
      </c>
      <c r="Y45" s="164">
        <v>16.830480999999999</v>
      </c>
      <c r="Z45" s="164">
        <v>17.069897000000001</v>
      </c>
      <c r="AA45" s="164">
        <v>17.026378999999999</v>
      </c>
      <c r="AB45" s="164">
        <v>16.866844</v>
      </c>
      <c r="AC45" s="164">
        <v>16.727716000000001</v>
      </c>
      <c r="AD45" s="164">
        <v>16.679976</v>
      </c>
      <c r="AE45" s="164">
        <v>16.703078999999999</v>
      </c>
      <c r="AF45" s="164">
        <v>16.638475</v>
      </c>
      <c r="AG45" s="165">
        <v>6.8149999999999999E-3</v>
      </c>
      <c r="AH45" s="45">
        <v>1.7118000000000001E-2</v>
      </c>
    </row>
    <row r="46" spans="1:35" ht="15" customHeight="1" x14ac:dyDescent="0.25">
      <c r="A46" s="49" t="s">
        <v>1928</v>
      </c>
      <c r="B46" s="163" t="s">
        <v>244</v>
      </c>
      <c r="C46" s="164">
        <v>25.583939000000001</v>
      </c>
      <c r="D46" s="164">
        <v>24.584387</v>
      </c>
      <c r="E46" s="164">
        <v>22.512222000000001</v>
      </c>
      <c r="F46" s="164">
        <v>22.605286</v>
      </c>
      <c r="G46" s="164">
        <v>22.321584999999999</v>
      </c>
      <c r="H46" s="164">
        <v>22.048114999999999</v>
      </c>
      <c r="I46" s="164">
        <v>21.857804999999999</v>
      </c>
      <c r="J46" s="164">
        <v>22.045013000000001</v>
      </c>
      <c r="K46" s="164">
        <v>22.183603000000002</v>
      </c>
      <c r="L46" s="164">
        <v>22.514448000000002</v>
      </c>
      <c r="M46" s="164">
        <v>22.571531</v>
      </c>
      <c r="N46" s="164">
        <v>23.135764999999999</v>
      </c>
      <c r="O46" s="164">
        <v>23.304252999999999</v>
      </c>
      <c r="P46" s="164">
        <v>23.40259</v>
      </c>
      <c r="Q46" s="164">
        <v>23.471371000000001</v>
      </c>
      <c r="R46" s="164">
        <v>23.481178</v>
      </c>
      <c r="S46" s="164">
        <v>23.586758</v>
      </c>
      <c r="T46" s="164">
        <v>23.746552999999999</v>
      </c>
      <c r="U46" s="164">
        <v>23.698716999999998</v>
      </c>
      <c r="V46" s="164">
        <v>24.04129</v>
      </c>
      <c r="W46" s="164">
        <v>24.239464000000002</v>
      </c>
      <c r="X46" s="164">
        <v>24.412604999999999</v>
      </c>
      <c r="Y46" s="164">
        <v>24.709074000000001</v>
      </c>
      <c r="Z46" s="164">
        <v>24.910039999999999</v>
      </c>
      <c r="AA46" s="164">
        <v>24.996151000000001</v>
      </c>
      <c r="AB46" s="164">
        <v>25.249835999999998</v>
      </c>
      <c r="AC46" s="164">
        <v>25.306849</v>
      </c>
      <c r="AD46" s="164">
        <v>25.385628000000001</v>
      </c>
      <c r="AE46" s="164">
        <v>25.478757999999999</v>
      </c>
      <c r="AF46" s="164">
        <v>25.273230000000002</v>
      </c>
      <c r="AG46" s="165">
        <v>-4.2099999999999999E-4</v>
      </c>
      <c r="AH46" s="45">
        <v>8.7189999999999993E-3</v>
      </c>
    </row>
    <row r="47" spans="1:35" ht="15" customHeight="1" x14ac:dyDescent="0.25">
      <c r="A47" s="49" t="s">
        <v>1927</v>
      </c>
      <c r="B47" s="163" t="s">
        <v>37</v>
      </c>
      <c r="C47" s="164">
        <v>21.752379999999999</v>
      </c>
      <c r="D47" s="164">
        <v>22.072089999999999</v>
      </c>
      <c r="E47" s="164">
        <v>20.410429000000001</v>
      </c>
      <c r="F47" s="164">
        <v>20.646559</v>
      </c>
      <c r="G47" s="164">
        <v>20.162946999999999</v>
      </c>
      <c r="H47" s="164">
        <v>19.615082000000001</v>
      </c>
      <c r="I47" s="164">
        <v>19.183277</v>
      </c>
      <c r="J47" s="164">
        <v>19.286733999999999</v>
      </c>
      <c r="K47" s="164">
        <v>19.397879</v>
      </c>
      <c r="L47" s="164">
        <v>19.367228000000001</v>
      </c>
      <c r="M47" s="164">
        <v>19.537780999999999</v>
      </c>
      <c r="N47" s="164">
        <v>19.664978000000001</v>
      </c>
      <c r="O47" s="164">
        <v>19.740728000000001</v>
      </c>
      <c r="P47" s="164">
        <v>19.708300000000001</v>
      </c>
      <c r="Q47" s="164">
        <v>19.713743000000001</v>
      </c>
      <c r="R47" s="164">
        <v>19.732658000000001</v>
      </c>
      <c r="S47" s="164">
        <v>19.883741000000001</v>
      </c>
      <c r="T47" s="164">
        <v>19.985137999999999</v>
      </c>
      <c r="U47" s="164">
        <v>19.992160999999999</v>
      </c>
      <c r="V47" s="164">
        <v>20.237798999999999</v>
      </c>
      <c r="W47" s="164">
        <v>20.408805999999998</v>
      </c>
      <c r="X47" s="164">
        <v>20.488091000000001</v>
      </c>
      <c r="Y47" s="164">
        <v>20.759394</v>
      </c>
      <c r="Z47" s="164">
        <v>21.023619</v>
      </c>
      <c r="AA47" s="164">
        <v>21.028748</v>
      </c>
      <c r="AB47" s="164">
        <v>21.221026999999999</v>
      </c>
      <c r="AC47" s="164">
        <v>21.206429</v>
      </c>
      <c r="AD47" s="164">
        <v>21.123951000000002</v>
      </c>
      <c r="AE47" s="164">
        <v>21.206486000000002</v>
      </c>
      <c r="AF47" s="164">
        <v>21.081644000000001</v>
      </c>
      <c r="AG47" s="165">
        <v>-1.0790000000000001E-3</v>
      </c>
      <c r="AH47" s="45">
        <v>3.4610000000000001E-3</v>
      </c>
    </row>
    <row r="48" spans="1:35" ht="15" customHeight="1" x14ac:dyDescent="0.25">
      <c r="A48" s="49" t="s">
        <v>1926</v>
      </c>
      <c r="B48" s="163" t="s">
        <v>38</v>
      </c>
      <c r="C48" s="164">
        <v>7.0922299999999998</v>
      </c>
      <c r="D48" s="164">
        <v>8.2939620000000005</v>
      </c>
      <c r="E48" s="164">
        <v>8.4533079999999998</v>
      </c>
      <c r="F48" s="164">
        <v>9.9419559999999993</v>
      </c>
      <c r="G48" s="164">
        <v>10.752402999999999</v>
      </c>
      <c r="H48" s="164">
        <v>11.551449</v>
      </c>
      <c r="I48" s="164">
        <v>12.545612</v>
      </c>
      <c r="J48" s="164">
        <v>12.711119999999999</v>
      </c>
      <c r="K48" s="164">
        <v>12.829575999999999</v>
      </c>
      <c r="L48" s="164">
        <v>12.988939</v>
      </c>
      <c r="M48" s="164">
        <v>13.118169</v>
      </c>
      <c r="N48" s="164">
        <v>13.329255</v>
      </c>
      <c r="O48" s="164">
        <v>13.446094</v>
      </c>
      <c r="P48" s="164">
        <v>13.510265</v>
      </c>
      <c r="Q48" s="164">
        <v>13.572782999999999</v>
      </c>
      <c r="R48" s="164">
        <v>13.618667</v>
      </c>
      <c r="S48" s="164">
        <v>13.563599</v>
      </c>
      <c r="T48" s="164">
        <v>13.682615999999999</v>
      </c>
      <c r="U48" s="164">
        <v>13.633998999999999</v>
      </c>
      <c r="V48" s="164">
        <v>14.207245</v>
      </c>
      <c r="W48" s="164">
        <v>14.34065</v>
      </c>
      <c r="X48" s="164">
        <v>14.376683999999999</v>
      </c>
      <c r="Y48" s="164">
        <v>14.61781</v>
      </c>
      <c r="Z48" s="164">
        <v>14.86674</v>
      </c>
      <c r="AA48" s="164">
        <v>14.907736</v>
      </c>
      <c r="AB48" s="164">
        <v>15.082319</v>
      </c>
      <c r="AC48" s="164">
        <v>15.10018</v>
      </c>
      <c r="AD48" s="164">
        <v>15.080287999999999</v>
      </c>
      <c r="AE48" s="164">
        <v>15.156901</v>
      </c>
      <c r="AF48" s="164">
        <v>15.086491000000001</v>
      </c>
      <c r="AG48" s="165">
        <v>2.6369E-2</v>
      </c>
      <c r="AH48" s="45">
        <v>3.1995000000000003E-2</v>
      </c>
    </row>
    <row r="49" spans="1:34" ht="15" customHeight="1" x14ac:dyDescent="0.25">
      <c r="A49" s="49" t="s">
        <v>1925</v>
      </c>
      <c r="B49" s="163" t="s">
        <v>246</v>
      </c>
      <c r="C49" s="164">
        <v>5.6271990000000001</v>
      </c>
      <c r="D49" s="164">
        <v>6.9571399999999999</v>
      </c>
      <c r="E49" s="164">
        <v>6.9085029999999996</v>
      </c>
      <c r="F49" s="164">
        <v>7.6041850000000002</v>
      </c>
      <c r="G49" s="164">
        <v>7.8285499999999999</v>
      </c>
      <c r="H49" s="164">
        <v>8.0539930000000002</v>
      </c>
      <c r="I49" s="164">
        <v>8.3576099999999993</v>
      </c>
      <c r="J49" s="164">
        <v>8.4728999999999992</v>
      </c>
      <c r="K49" s="164">
        <v>8.5489700000000006</v>
      </c>
      <c r="L49" s="164">
        <v>8.6243529999999993</v>
      </c>
      <c r="M49" s="164">
        <v>8.7210839999999994</v>
      </c>
      <c r="N49" s="164">
        <v>8.8377090000000003</v>
      </c>
      <c r="O49" s="164">
        <v>8.9148230000000002</v>
      </c>
      <c r="P49" s="164">
        <v>8.9451540000000005</v>
      </c>
      <c r="Q49" s="164">
        <v>8.9795280000000002</v>
      </c>
      <c r="R49" s="164">
        <v>9.0000199999999992</v>
      </c>
      <c r="S49" s="164">
        <v>8.8647170000000006</v>
      </c>
      <c r="T49" s="164">
        <v>8.9772940000000006</v>
      </c>
      <c r="U49" s="164">
        <v>8.9097100000000005</v>
      </c>
      <c r="V49" s="164">
        <v>9.396941</v>
      </c>
      <c r="W49" s="164">
        <v>9.5187399999999993</v>
      </c>
      <c r="X49" s="164">
        <v>9.5783749999999994</v>
      </c>
      <c r="Y49" s="164">
        <v>9.7609349999999999</v>
      </c>
      <c r="Z49" s="164">
        <v>9.9479349999999993</v>
      </c>
      <c r="AA49" s="164">
        <v>10.007698</v>
      </c>
      <c r="AB49" s="164">
        <v>10.130787</v>
      </c>
      <c r="AC49" s="164">
        <v>10.145428000000001</v>
      </c>
      <c r="AD49" s="164">
        <v>10.11727</v>
      </c>
      <c r="AE49" s="164">
        <v>10.182323999999999</v>
      </c>
      <c r="AF49" s="164">
        <v>10.144073000000001</v>
      </c>
      <c r="AG49" s="165">
        <v>2.0528000000000001E-2</v>
      </c>
      <c r="AH49" s="45">
        <v>3.5386000000000001E-2</v>
      </c>
    </row>
    <row r="50" spans="1:34" ht="15" customHeight="1" x14ac:dyDescent="0.25">
      <c r="A50" s="49" t="s">
        <v>1924</v>
      </c>
      <c r="B50" s="163" t="s">
        <v>248</v>
      </c>
      <c r="C50" s="164">
        <v>5.1164630000000004</v>
      </c>
      <c r="D50" s="164">
        <v>4.8904040000000002</v>
      </c>
      <c r="E50" s="164">
        <v>4.5923259999999999</v>
      </c>
      <c r="F50" s="164">
        <v>4.2271429999999999</v>
      </c>
      <c r="G50" s="164">
        <v>4.0540580000000004</v>
      </c>
      <c r="H50" s="164">
        <v>3.9982259999999998</v>
      </c>
      <c r="I50" s="164">
        <v>4.0290939999999997</v>
      </c>
      <c r="J50" s="164">
        <v>4.1871780000000003</v>
      </c>
      <c r="K50" s="164">
        <v>4.3358840000000001</v>
      </c>
      <c r="L50" s="164">
        <v>4.4243139999999999</v>
      </c>
      <c r="M50" s="164">
        <v>4.4806470000000003</v>
      </c>
      <c r="N50" s="164">
        <v>4.4704009999999998</v>
      </c>
      <c r="O50" s="164">
        <v>4.5684209999999998</v>
      </c>
      <c r="P50" s="164">
        <v>4.5745380000000004</v>
      </c>
      <c r="Q50" s="164">
        <v>4.5041349999999998</v>
      </c>
      <c r="R50" s="164">
        <v>4.4494439999999997</v>
      </c>
      <c r="S50" s="164">
        <v>4.4480170000000001</v>
      </c>
      <c r="T50" s="164">
        <v>4.4710429999999999</v>
      </c>
      <c r="U50" s="164">
        <v>4.4920989999999996</v>
      </c>
      <c r="V50" s="164">
        <v>4.5149210000000002</v>
      </c>
      <c r="W50" s="164">
        <v>4.5698800000000004</v>
      </c>
      <c r="X50" s="164">
        <v>4.5778809999999996</v>
      </c>
      <c r="Y50" s="164">
        <v>4.5169949999999996</v>
      </c>
      <c r="Z50" s="164">
        <v>4.4826879999999996</v>
      </c>
      <c r="AA50" s="164">
        <v>4.4122760000000003</v>
      </c>
      <c r="AB50" s="164">
        <v>4.3848399999999996</v>
      </c>
      <c r="AC50" s="164">
        <v>4.3676769999999996</v>
      </c>
      <c r="AD50" s="164">
        <v>4.3631529999999996</v>
      </c>
      <c r="AE50" s="164">
        <v>4.3727910000000003</v>
      </c>
      <c r="AF50" s="164">
        <v>4.3817250000000003</v>
      </c>
      <c r="AG50" s="165">
        <v>-5.3309999999999998E-3</v>
      </c>
      <c r="AH50" s="45">
        <v>7.9450000000000007E-3</v>
      </c>
    </row>
    <row r="51" spans="1:34" ht="15" customHeight="1" x14ac:dyDescent="0.25">
      <c r="A51" s="49" t="s">
        <v>1923</v>
      </c>
      <c r="B51" s="163" t="s">
        <v>249</v>
      </c>
      <c r="C51" s="164">
        <v>5.0319880000000001</v>
      </c>
      <c r="D51" s="164">
        <v>4.8019049999999996</v>
      </c>
      <c r="E51" s="164">
        <v>4.4450750000000001</v>
      </c>
      <c r="F51" s="164">
        <v>4.0950100000000003</v>
      </c>
      <c r="G51" s="164">
        <v>3.9184169999999998</v>
      </c>
      <c r="H51" s="164">
        <v>3.8648400000000001</v>
      </c>
      <c r="I51" s="164">
        <v>3.8950339999999999</v>
      </c>
      <c r="J51" s="164">
        <v>4.0516769999999998</v>
      </c>
      <c r="K51" s="164">
        <v>4.1979259999999998</v>
      </c>
      <c r="L51" s="164">
        <v>4.2819450000000003</v>
      </c>
      <c r="M51" s="164">
        <v>4.3401149999999999</v>
      </c>
      <c r="N51" s="164">
        <v>4.3486770000000003</v>
      </c>
      <c r="O51" s="164">
        <v>4.4436650000000002</v>
      </c>
      <c r="P51" s="164">
        <v>4.4474739999999997</v>
      </c>
      <c r="Q51" s="164">
        <v>4.3756529999999998</v>
      </c>
      <c r="R51" s="164">
        <v>4.3275569999999997</v>
      </c>
      <c r="S51" s="164">
        <v>4.3263809999999996</v>
      </c>
      <c r="T51" s="164">
        <v>4.3473439999999997</v>
      </c>
      <c r="U51" s="164">
        <v>4.3672690000000003</v>
      </c>
      <c r="V51" s="164">
        <v>4.3892810000000004</v>
      </c>
      <c r="W51" s="164">
        <v>4.4428239999999999</v>
      </c>
      <c r="X51" s="164">
        <v>4.4489679999999998</v>
      </c>
      <c r="Y51" s="164">
        <v>4.3840019999999997</v>
      </c>
      <c r="Z51" s="164">
        <v>4.3480259999999999</v>
      </c>
      <c r="AA51" s="164">
        <v>4.2720029999999998</v>
      </c>
      <c r="AB51" s="164">
        <v>4.2396799999999999</v>
      </c>
      <c r="AC51" s="164">
        <v>4.2196290000000003</v>
      </c>
      <c r="AD51" s="164">
        <v>4.2121329999999997</v>
      </c>
      <c r="AE51" s="164">
        <v>4.2224890000000004</v>
      </c>
      <c r="AF51" s="164">
        <v>4.2285579999999996</v>
      </c>
      <c r="AG51" s="165">
        <v>-5.9800000000000001E-3</v>
      </c>
      <c r="AH51" s="45">
        <v>7.4689999999999999E-3</v>
      </c>
    </row>
    <row r="52" spans="1:34" ht="15" customHeight="1" x14ac:dyDescent="0.25">
      <c r="A52" s="49" t="s">
        <v>1922</v>
      </c>
      <c r="B52" s="163" t="s">
        <v>1908</v>
      </c>
      <c r="C52" s="164">
        <v>3.9278590000000002</v>
      </c>
      <c r="D52" s="164">
        <v>3.5188109999999999</v>
      </c>
      <c r="E52" s="164">
        <v>3.3476979999999998</v>
      </c>
      <c r="F52" s="164">
        <v>3.1883330000000001</v>
      </c>
      <c r="G52" s="164">
        <v>3.0981640000000001</v>
      </c>
      <c r="H52" s="164">
        <v>3.0374970000000001</v>
      </c>
      <c r="I52" s="164">
        <v>3.0094270000000001</v>
      </c>
      <c r="J52" s="164">
        <v>3.0049709999999998</v>
      </c>
      <c r="K52" s="164">
        <v>3.0161980000000002</v>
      </c>
      <c r="L52" s="164">
        <v>3.0408119999999998</v>
      </c>
      <c r="M52" s="164">
        <v>3.0632079999999999</v>
      </c>
      <c r="N52" s="164">
        <v>3.0941109999999998</v>
      </c>
      <c r="O52" s="164">
        <v>3.112654</v>
      </c>
      <c r="P52" s="164">
        <v>3.12921</v>
      </c>
      <c r="Q52" s="164">
        <v>3.151268</v>
      </c>
      <c r="R52" s="164">
        <v>3.1732849999999999</v>
      </c>
      <c r="S52" s="164">
        <v>3.1994729999999998</v>
      </c>
      <c r="T52" s="164">
        <v>3.2216550000000002</v>
      </c>
      <c r="U52" s="164">
        <v>3.243439</v>
      </c>
      <c r="V52" s="164">
        <v>3.2680319999999998</v>
      </c>
      <c r="W52" s="164">
        <v>3.2877169999999998</v>
      </c>
      <c r="X52" s="164">
        <v>3.3065359999999999</v>
      </c>
      <c r="Y52" s="164">
        <v>3.3300299999999998</v>
      </c>
      <c r="Z52" s="164">
        <v>3.3564620000000001</v>
      </c>
      <c r="AA52" s="164">
        <v>3.3831509999999998</v>
      </c>
      <c r="AB52" s="164">
        <v>3.4100950000000001</v>
      </c>
      <c r="AC52" s="164">
        <v>3.4367239999999999</v>
      </c>
      <c r="AD52" s="164">
        <v>3.4589189999999999</v>
      </c>
      <c r="AE52" s="164">
        <v>3.4835039999999999</v>
      </c>
      <c r="AF52" s="164">
        <v>3.5086189999999999</v>
      </c>
      <c r="AG52" s="165">
        <v>-3.885E-3</v>
      </c>
      <c r="AH52" s="45">
        <v>-3.7199999999999999E-4</v>
      </c>
    </row>
    <row r="53" spans="1:34" ht="15" customHeight="1" x14ac:dyDescent="0.25">
      <c r="A53" s="49" t="s">
        <v>1921</v>
      </c>
      <c r="B53" s="163" t="s">
        <v>41</v>
      </c>
      <c r="C53" s="164">
        <v>2.7294890000000001</v>
      </c>
      <c r="D53" s="164">
        <v>2.6812749999999999</v>
      </c>
      <c r="E53" s="164">
        <v>2.6905429999999999</v>
      </c>
      <c r="F53" s="164">
        <v>2.6940870000000001</v>
      </c>
      <c r="G53" s="164">
        <v>2.6956470000000001</v>
      </c>
      <c r="H53" s="164">
        <v>2.6893959999999999</v>
      </c>
      <c r="I53" s="164">
        <v>2.6776430000000002</v>
      </c>
      <c r="J53" s="164">
        <v>2.675602</v>
      </c>
      <c r="K53" s="164">
        <v>2.6753939999999998</v>
      </c>
      <c r="L53" s="164">
        <v>2.6768879999999999</v>
      </c>
      <c r="M53" s="164">
        <v>2.6771919999999998</v>
      </c>
      <c r="N53" s="164">
        <v>2.6817190000000002</v>
      </c>
      <c r="O53" s="164">
        <v>2.687179</v>
      </c>
      <c r="P53" s="164">
        <v>2.68689</v>
      </c>
      <c r="Q53" s="164">
        <v>2.6759909999999998</v>
      </c>
      <c r="R53" s="164">
        <v>2.6713420000000001</v>
      </c>
      <c r="S53" s="164">
        <v>2.6660509999999999</v>
      </c>
      <c r="T53" s="164">
        <v>2.6639900000000001</v>
      </c>
      <c r="U53" s="164">
        <v>2.670385</v>
      </c>
      <c r="V53" s="164">
        <v>2.6727479999999999</v>
      </c>
      <c r="W53" s="164">
        <v>2.6784309999999998</v>
      </c>
      <c r="X53" s="164">
        <v>2.6771639999999999</v>
      </c>
      <c r="Y53" s="164">
        <v>2.6752799999999999</v>
      </c>
      <c r="Z53" s="164">
        <v>2.6798109999999999</v>
      </c>
      <c r="AA53" s="164">
        <v>2.6825350000000001</v>
      </c>
      <c r="AB53" s="164">
        <v>2.6850320000000001</v>
      </c>
      <c r="AC53" s="164">
        <v>2.6847880000000002</v>
      </c>
      <c r="AD53" s="164">
        <v>2.6833800000000001</v>
      </c>
      <c r="AE53" s="164">
        <v>2.684288</v>
      </c>
      <c r="AF53" s="164">
        <v>2.68431</v>
      </c>
      <c r="AG53" s="165">
        <v>-5.7499999999999999E-4</v>
      </c>
      <c r="AH53" s="45">
        <v>3.1830000000000001E-3</v>
      </c>
    </row>
    <row r="54" spans="1:34" ht="15" customHeight="1" x14ac:dyDescent="0.25">
      <c r="A54" s="49" t="s">
        <v>1920</v>
      </c>
      <c r="B54" s="163" t="s">
        <v>1905</v>
      </c>
      <c r="C54" s="164" t="s">
        <v>2017</v>
      </c>
      <c r="D54" s="164" t="s">
        <v>2017</v>
      </c>
      <c r="E54" s="164" t="s">
        <v>2017</v>
      </c>
      <c r="F54" s="164" t="s">
        <v>2017</v>
      </c>
      <c r="G54" s="164" t="s">
        <v>2017</v>
      </c>
      <c r="H54" s="164" t="s">
        <v>2017</v>
      </c>
      <c r="I54" s="164" t="s">
        <v>2017</v>
      </c>
      <c r="J54" s="164" t="s">
        <v>2017</v>
      </c>
      <c r="K54" s="164" t="s">
        <v>2017</v>
      </c>
      <c r="L54" s="164" t="s">
        <v>2017</v>
      </c>
      <c r="M54" s="164" t="s">
        <v>2017</v>
      </c>
      <c r="N54" s="164" t="s">
        <v>2017</v>
      </c>
      <c r="O54" s="164" t="s">
        <v>2017</v>
      </c>
      <c r="P54" s="164" t="s">
        <v>2017</v>
      </c>
      <c r="Q54" s="164" t="s">
        <v>2017</v>
      </c>
      <c r="R54" s="164" t="s">
        <v>2017</v>
      </c>
      <c r="S54" s="164" t="s">
        <v>2017</v>
      </c>
      <c r="T54" s="164" t="s">
        <v>2017</v>
      </c>
      <c r="U54" s="164" t="s">
        <v>2017</v>
      </c>
      <c r="V54" s="164" t="s">
        <v>2017</v>
      </c>
      <c r="W54" s="164" t="s">
        <v>2017</v>
      </c>
      <c r="X54" s="164" t="s">
        <v>2017</v>
      </c>
      <c r="Y54" s="164" t="s">
        <v>2017</v>
      </c>
      <c r="Z54" s="164" t="s">
        <v>2017</v>
      </c>
      <c r="AA54" s="164" t="s">
        <v>2017</v>
      </c>
      <c r="AB54" s="164" t="s">
        <v>2017</v>
      </c>
      <c r="AC54" s="164" t="s">
        <v>2017</v>
      </c>
      <c r="AD54" s="164" t="s">
        <v>2017</v>
      </c>
      <c r="AE54" s="164" t="s">
        <v>2017</v>
      </c>
      <c r="AF54" s="164" t="s">
        <v>2017</v>
      </c>
      <c r="AG54" s="165" t="s">
        <v>2017</v>
      </c>
      <c r="AH54" s="45" t="s">
        <v>102</v>
      </c>
    </row>
    <row r="55" spans="1:34" ht="15" customHeight="1" x14ac:dyDescent="0.25">
      <c r="A55" s="49" t="s">
        <v>1919</v>
      </c>
      <c r="B55" s="163" t="s">
        <v>1903</v>
      </c>
      <c r="C55" s="164">
        <v>21.954326999999999</v>
      </c>
      <c r="D55" s="164">
        <v>21.585381999999999</v>
      </c>
      <c r="E55" s="164">
        <v>20.592312</v>
      </c>
      <c r="F55" s="164">
        <v>19.991261999999999</v>
      </c>
      <c r="G55" s="164">
        <v>19.767326000000001</v>
      </c>
      <c r="H55" s="164">
        <v>19.610733</v>
      </c>
      <c r="I55" s="164">
        <v>19.560320000000001</v>
      </c>
      <c r="J55" s="164">
        <v>19.572056</v>
      </c>
      <c r="K55" s="164">
        <v>19.607358999999999</v>
      </c>
      <c r="L55" s="164">
        <v>19.590821999999999</v>
      </c>
      <c r="M55" s="164">
        <v>19.607412</v>
      </c>
      <c r="N55" s="164">
        <v>19.627659000000001</v>
      </c>
      <c r="O55" s="164">
        <v>19.631359</v>
      </c>
      <c r="P55" s="164">
        <v>19.629396</v>
      </c>
      <c r="Q55" s="164">
        <v>19.429189999999998</v>
      </c>
      <c r="R55" s="164">
        <v>19.290569000000001</v>
      </c>
      <c r="S55" s="164">
        <v>19.131826</v>
      </c>
      <c r="T55" s="164">
        <v>19.040081000000001</v>
      </c>
      <c r="U55" s="164">
        <v>18.936440000000001</v>
      </c>
      <c r="V55" s="164">
        <v>18.923027000000001</v>
      </c>
      <c r="W55" s="164">
        <v>18.863256</v>
      </c>
      <c r="X55" s="164">
        <v>18.807621000000001</v>
      </c>
      <c r="Y55" s="164">
        <v>18.641673999999998</v>
      </c>
      <c r="Z55" s="164">
        <v>18.541803000000002</v>
      </c>
      <c r="AA55" s="164">
        <v>18.475939</v>
      </c>
      <c r="AB55" s="164">
        <v>18.302622</v>
      </c>
      <c r="AC55" s="164">
        <v>18.235422</v>
      </c>
      <c r="AD55" s="164">
        <v>18.142365000000002</v>
      </c>
      <c r="AE55" s="164">
        <v>18.062515000000001</v>
      </c>
      <c r="AF55" s="164">
        <v>17.956862999999998</v>
      </c>
      <c r="AG55" s="165">
        <v>-6.9069999999999999E-3</v>
      </c>
      <c r="AH55" s="45">
        <v>-3.1099999999999999E-3</v>
      </c>
    </row>
    <row r="56" spans="1:34" ht="15" customHeight="1" x14ac:dyDescent="0.25">
      <c r="B56" s="162" t="s">
        <v>1918</v>
      </c>
      <c r="C56" s="248"/>
      <c r="D56" s="248"/>
      <c r="E56" s="248"/>
      <c r="F56" s="248"/>
      <c r="G56" s="248"/>
      <c r="H56" s="248"/>
      <c r="I56" s="248"/>
      <c r="J56" s="248"/>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row>
    <row r="57" spans="1:34" ht="15" customHeight="1" x14ac:dyDescent="0.25">
      <c r="A57" s="49" t="s">
        <v>1917</v>
      </c>
      <c r="B57" s="163" t="s">
        <v>1916</v>
      </c>
      <c r="C57" s="164">
        <v>13.663833</v>
      </c>
      <c r="D57" s="164">
        <v>14.819919000000001</v>
      </c>
      <c r="E57" s="164">
        <v>13.271934</v>
      </c>
      <c r="F57" s="164">
        <v>13.628423</v>
      </c>
      <c r="G57" s="164">
        <v>13.95307</v>
      </c>
      <c r="H57" s="164">
        <v>14.548325</v>
      </c>
      <c r="I57" s="164">
        <v>15.435884</v>
      </c>
      <c r="J57" s="164">
        <v>16.600773</v>
      </c>
      <c r="K57" s="164">
        <v>17.782276</v>
      </c>
      <c r="L57" s="164">
        <v>18.83663</v>
      </c>
      <c r="M57" s="164">
        <v>19.937275</v>
      </c>
      <c r="N57" s="164">
        <v>21.000050000000002</v>
      </c>
      <c r="O57" s="164">
        <v>22.172025999999999</v>
      </c>
      <c r="P57" s="164">
        <v>23.112477999999999</v>
      </c>
      <c r="Q57" s="164">
        <v>23.917981999999999</v>
      </c>
      <c r="R57" s="164">
        <v>24.776942999999999</v>
      </c>
      <c r="S57" s="164">
        <v>25.955269000000001</v>
      </c>
      <c r="T57" s="164">
        <v>27.207771000000001</v>
      </c>
      <c r="U57" s="164">
        <v>28.310419</v>
      </c>
      <c r="V57" s="164">
        <v>29.833817</v>
      </c>
      <c r="W57" s="164">
        <v>31.332878000000001</v>
      </c>
      <c r="X57" s="164">
        <v>32.812331999999998</v>
      </c>
      <c r="Y57" s="164">
        <v>34.627685999999997</v>
      </c>
      <c r="Z57" s="164">
        <v>36.303150000000002</v>
      </c>
      <c r="AA57" s="164">
        <v>37.423499999999997</v>
      </c>
      <c r="AB57" s="164">
        <v>38.314681999999998</v>
      </c>
      <c r="AC57" s="164">
        <v>39.270896999999998</v>
      </c>
      <c r="AD57" s="164">
        <v>40.458590999999998</v>
      </c>
      <c r="AE57" s="164">
        <v>41.837971000000003</v>
      </c>
      <c r="AF57" s="164">
        <v>43.012805999999998</v>
      </c>
      <c r="AG57" s="165">
        <v>4.0335000000000003E-2</v>
      </c>
      <c r="AH57" s="45">
        <v>4.0799000000000002E-2</v>
      </c>
    </row>
    <row r="58" spans="1:34" ht="15" customHeight="1" x14ac:dyDescent="0.25">
      <c r="A58" s="49" t="s">
        <v>1915</v>
      </c>
      <c r="B58" s="163" t="s">
        <v>244</v>
      </c>
      <c r="C58" s="164">
        <v>25.583939000000001</v>
      </c>
      <c r="D58" s="164">
        <v>25.37602</v>
      </c>
      <c r="E58" s="164">
        <v>23.824783</v>
      </c>
      <c r="F58" s="164">
        <v>24.636879</v>
      </c>
      <c r="G58" s="164">
        <v>25.098673000000002</v>
      </c>
      <c r="H58" s="164">
        <v>25.636227000000002</v>
      </c>
      <c r="I58" s="164">
        <v>26.313343</v>
      </c>
      <c r="J58" s="164">
        <v>27.481407000000001</v>
      </c>
      <c r="K58" s="164">
        <v>28.618023000000001</v>
      </c>
      <c r="L58" s="164">
        <v>30.02224</v>
      </c>
      <c r="M58" s="164">
        <v>31.101375999999998</v>
      </c>
      <c r="N58" s="164">
        <v>32.911532999999999</v>
      </c>
      <c r="O58" s="164">
        <v>34.232993999999998</v>
      </c>
      <c r="P58" s="164">
        <v>35.526363000000003</v>
      </c>
      <c r="Q58" s="164">
        <v>36.847079999999998</v>
      </c>
      <c r="R58" s="164">
        <v>38.130668999999997</v>
      </c>
      <c r="S58" s="164">
        <v>39.630279999999999</v>
      </c>
      <c r="T58" s="164">
        <v>41.281013000000002</v>
      </c>
      <c r="U58" s="164">
        <v>42.601405999999997</v>
      </c>
      <c r="V58" s="164">
        <v>44.707146000000002</v>
      </c>
      <c r="W58" s="164">
        <v>46.624161000000001</v>
      </c>
      <c r="X58" s="164">
        <v>48.572890999999998</v>
      </c>
      <c r="Y58" s="164">
        <v>50.837401999999997</v>
      </c>
      <c r="Z58" s="164">
        <v>52.977058</v>
      </c>
      <c r="AA58" s="164">
        <v>54.940829999999998</v>
      </c>
      <c r="AB58" s="164">
        <v>57.357464</v>
      </c>
      <c r="AC58" s="164">
        <v>59.411732000000001</v>
      </c>
      <c r="AD58" s="164">
        <v>61.574840999999999</v>
      </c>
      <c r="AE58" s="164">
        <v>63.819344000000001</v>
      </c>
      <c r="AF58" s="164">
        <v>65.334862000000001</v>
      </c>
      <c r="AG58" s="165">
        <v>3.2857999999999998E-2</v>
      </c>
      <c r="AH58" s="45">
        <v>3.2203000000000002E-2</v>
      </c>
    </row>
    <row r="59" spans="1:34" ht="15" customHeight="1" x14ac:dyDescent="0.25">
      <c r="A59" s="49" t="s">
        <v>1914</v>
      </c>
      <c r="B59" s="163" t="s">
        <v>37</v>
      </c>
      <c r="C59" s="164">
        <v>21.752379999999999</v>
      </c>
      <c r="D59" s="164">
        <v>22.782827000000001</v>
      </c>
      <c r="E59" s="164">
        <v>21.600446999999999</v>
      </c>
      <c r="F59" s="164">
        <v>22.502116999999998</v>
      </c>
      <c r="G59" s="164">
        <v>22.671472999999999</v>
      </c>
      <c r="H59" s="164">
        <v>22.807241000000001</v>
      </c>
      <c r="I59" s="164">
        <v>23.093634000000002</v>
      </c>
      <c r="J59" s="164">
        <v>24.042925</v>
      </c>
      <c r="K59" s="164">
        <v>25.024291999999999</v>
      </c>
      <c r="L59" s="164">
        <v>25.825529</v>
      </c>
      <c r="M59" s="164">
        <v>26.921161999999999</v>
      </c>
      <c r="N59" s="164">
        <v>27.974201000000001</v>
      </c>
      <c r="O59" s="164">
        <v>28.998322999999999</v>
      </c>
      <c r="P59" s="164">
        <v>29.918237999999999</v>
      </c>
      <c r="Q59" s="164">
        <v>30.948077999999999</v>
      </c>
      <c r="R59" s="164">
        <v>32.043514000000002</v>
      </c>
      <c r="S59" s="164">
        <v>33.408504000000001</v>
      </c>
      <c r="T59" s="164">
        <v>34.742167999999999</v>
      </c>
      <c r="U59" s="164">
        <v>35.938408000000003</v>
      </c>
      <c r="V59" s="164">
        <v>37.634182000000003</v>
      </c>
      <c r="W59" s="164">
        <v>39.255958999999997</v>
      </c>
      <c r="X59" s="164">
        <v>40.764423000000001</v>
      </c>
      <c r="Y59" s="164">
        <v>42.711177999999997</v>
      </c>
      <c r="Z59" s="164">
        <v>44.711669999999998</v>
      </c>
      <c r="AA59" s="164">
        <v>46.220592000000003</v>
      </c>
      <c r="AB59" s="164">
        <v>48.205630999999997</v>
      </c>
      <c r="AC59" s="164">
        <v>49.785361999999999</v>
      </c>
      <c r="AD59" s="164">
        <v>51.237803999999997</v>
      </c>
      <c r="AE59" s="164">
        <v>53.118130000000001</v>
      </c>
      <c r="AF59" s="164">
        <v>54.499023000000001</v>
      </c>
      <c r="AG59" s="165">
        <v>3.2177999999999998E-2</v>
      </c>
      <c r="AH59" s="45">
        <v>2.6823E-2</v>
      </c>
    </row>
    <row r="60" spans="1:34" ht="15" customHeight="1" x14ac:dyDescent="0.25">
      <c r="A60" s="49" t="s">
        <v>1913</v>
      </c>
      <c r="B60" s="163" t="s">
        <v>38</v>
      </c>
      <c r="C60" s="164">
        <v>7.0922299999999998</v>
      </c>
      <c r="D60" s="164">
        <v>8.5610320000000009</v>
      </c>
      <c r="E60" s="164">
        <v>8.9461729999999999</v>
      </c>
      <c r="F60" s="164">
        <v>10.835464</v>
      </c>
      <c r="G60" s="164">
        <v>12.090138</v>
      </c>
      <c r="H60" s="164">
        <v>13.431333</v>
      </c>
      <c r="I60" s="164">
        <v>15.102933999999999</v>
      </c>
      <c r="J60" s="164">
        <v>15.845736</v>
      </c>
      <c r="K60" s="164">
        <v>16.550834999999999</v>
      </c>
      <c r="L60" s="164">
        <v>17.320302999999999</v>
      </c>
      <c r="M60" s="164">
        <v>18.075562000000001</v>
      </c>
      <c r="N60" s="164">
        <v>18.961387999999999</v>
      </c>
      <c r="O60" s="164">
        <v>19.751760000000001</v>
      </c>
      <c r="P60" s="164">
        <v>20.509295000000002</v>
      </c>
      <c r="Q60" s="164">
        <v>21.307549999999999</v>
      </c>
      <c r="R60" s="164">
        <v>22.115112</v>
      </c>
      <c r="S60" s="164">
        <v>22.789452000000001</v>
      </c>
      <c r="T60" s="164">
        <v>23.785865999999999</v>
      </c>
      <c r="U60" s="164">
        <v>24.508815999999999</v>
      </c>
      <c r="V60" s="164">
        <v>26.419771000000001</v>
      </c>
      <c r="W60" s="164">
        <v>27.583974999999999</v>
      </c>
      <c r="X60" s="164">
        <v>28.604773999999999</v>
      </c>
      <c r="Y60" s="164">
        <v>30.075248999999999</v>
      </c>
      <c r="Z60" s="164">
        <v>31.617619000000001</v>
      </c>
      <c r="AA60" s="164">
        <v>32.766781000000002</v>
      </c>
      <c r="AB60" s="164">
        <v>34.260959999999997</v>
      </c>
      <c r="AC60" s="164">
        <v>35.450001</v>
      </c>
      <c r="AD60" s="164">
        <v>36.578426</v>
      </c>
      <c r="AE60" s="164">
        <v>37.965096000000003</v>
      </c>
      <c r="AF60" s="164">
        <v>39.000706000000001</v>
      </c>
      <c r="AG60" s="165">
        <v>6.0539999999999997E-2</v>
      </c>
      <c r="AH60" s="45">
        <v>5.6022000000000002E-2</v>
      </c>
    </row>
    <row r="61" spans="1:34" ht="15" customHeight="1" x14ac:dyDescent="0.25">
      <c r="A61" s="49" t="s">
        <v>1912</v>
      </c>
      <c r="B61" s="163" t="s">
        <v>246</v>
      </c>
      <c r="C61" s="164">
        <v>5.6271990000000001</v>
      </c>
      <c r="D61" s="164">
        <v>7.181165</v>
      </c>
      <c r="E61" s="164">
        <v>7.3112979999999999</v>
      </c>
      <c r="F61" s="164">
        <v>8.2875920000000001</v>
      </c>
      <c r="G61" s="164">
        <v>8.8025210000000005</v>
      </c>
      <c r="H61" s="164">
        <v>9.3646999999999991</v>
      </c>
      <c r="I61" s="164">
        <v>10.061241000000001</v>
      </c>
      <c r="J61" s="164">
        <v>10.562353999999999</v>
      </c>
      <c r="K61" s="164">
        <v>11.028625</v>
      </c>
      <c r="L61" s="164">
        <v>11.500278</v>
      </c>
      <c r="M61" s="164">
        <v>12.016805</v>
      </c>
      <c r="N61" s="164">
        <v>12.571987</v>
      </c>
      <c r="O61" s="164">
        <v>13.095510000000001</v>
      </c>
      <c r="P61" s="164">
        <v>13.579216000000001</v>
      </c>
      <c r="Q61" s="164">
        <v>14.096722</v>
      </c>
      <c r="R61" s="164">
        <v>14.614973000000001</v>
      </c>
      <c r="S61" s="164">
        <v>14.894428</v>
      </c>
      <c r="T61" s="164">
        <v>15.60613</v>
      </c>
      <c r="U61" s="164">
        <v>16.016317000000001</v>
      </c>
      <c r="V61" s="164">
        <v>17.474537000000002</v>
      </c>
      <c r="W61" s="164">
        <v>18.309118000000002</v>
      </c>
      <c r="X61" s="164">
        <v>19.057751</v>
      </c>
      <c r="Y61" s="164">
        <v>20.082525</v>
      </c>
      <c r="Z61" s="164">
        <v>21.156624000000001</v>
      </c>
      <c r="AA61" s="164">
        <v>21.996635000000001</v>
      </c>
      <c r="AB61" s="164">
        <v>23.013071</v>
      </c>
      <c r="AC61" s="164">
        <v>23.817957</v>
      </c>
      <c r="AD61" s="164">
        <v>24.540234000000002</v>
      </c>
      <c r="AE61" s="164">
        <v>25.504745</v>
      </c>
      <c r="AF61" s="164">
        <v>26.223859999999998</v>
      </c>
      <c r="AG61" s="165">
        <v>5.4504999999999998E-2</v>
      </c>
      <c r="AH61" s="45">
        <v>5.9492000000000003E-2</v>
      </c>
    </row>
    <row r="62" spans="1:34" ht="15" customHeight="1" x14ac:dyDescent="0.25">
      <c r="A62" s="49" t="s">
        <v>1911</v>
      </c>
      <c r="B62" s="163" t="s">
        <v>248</v>
      </c>
      <c r="C62" s="164">
        <v>5.1164630000000004</v>
      </c>
      <c r="D62" s="164">
        <v>5.047879</v>
      </c>
      <c r="E62" s="164">
        <v>4.8600789999999998</v>
      </c>
      <c r="F62" s="164">
        <v>4.6070469999999997</v>
      </c>
      <c r="G62" s="164">
        <v>4.5584340000000001</v>
      </c>
      <c r="H62" s="164">
        <v>4.6488969999999998</v>
      </c>
      <c r="I62" s="164">
        <v>4.8503930000000004</v>
      </c>
      <c r="J62" s="164">
        <v>5.219754</v>
      </c>
      <c r="K62" s="164">
        <v>5.593521</v>
      </c>
      <c r="L62" s="164">
        <v>5.8996690000000003</v>
      </c>
      <c r="M62" s="164">
        <v>6.1738960000000001</v>
      </c>
      <c r="N62" s="164">
        <v>6.3593209999999996</v>
      </c>
      <c r="O62" s="164">
        <v>6.7108239999999997</v>
      </c>
      <c r="P62" s="164">
        <v>6.9443900000000003</v>
      </c>
      <c r="Q62" s="164">
        <v>7.0709200000000001</v>
      </c>
      <c r="R62" s="164">
        <v>7.2253740000000004</v>
      </c>
      <c r="S62" s="164">
        <v>7.473522</v>
      </c>
      <c r="T62" s="164">
        <v>7.7724630000000001</v>
      </c>
      <c r="U62" s="164">
        <v>8.0751089999999994</v>
      </c>
      <c r="V62" s="164">
        <v>8.3959390000000003</v>
      </c>
      <c r="W62" s="164">
        <v>8.7900779999999994</v>
      </c>
      <c r="X62" s="164">
        <v>9.108447</v>
      </c>
      <c r="Y62" s="164">
        <v>9.2934409999999996</v>
      </c>
      <c r="Z62" s="164">
        <v>9.5334900000000005</v>
      </c>
      <c r="AA62" s="164">
        <v>9.6980570000000004</v>
      </c>
      <c r="AB62" s="164">
        <v>9.9605920000000001</v>
      </c>
      <c r="AC62" s="164">
        <v>10.253795</v>
      </c>
      <c r="AD62" s="164">
        <v>10.583171999999999</v>
      </c>
      <c r="AE62" s="164">
        <v>10.952991000000001</v>
      </c>
      <c r="AF62" s="164">
        <v>11.327377</v>
      </c>
      <c r="AG62" s="165">
        <v>2.7784E-2</v>
      </c>
      <c r="AH62" s="45">
        <v>3.1412000000000002E-2</v>
      </c>
    </row>
    <row r="63" spans="1:34" ht="15" customHeight="1" x14ac:dyDescent="0.25">
      <c r="A63" s="49" t="s">
        <v>1910</v>
      </c>
      <c r="B63" s="163" t="s">
        <v>249</v>
      </c>
      <c r="C63" s="164">
        <v>5.0319880000000001</v>
      </c>
      <c r="D63" s="164">
        <v>4.9565289999999997</v>
      </c>
      <c r="E63" s="164">
        <v>4.7042419999999998</v>
      </c>
      <c r="F63" s="164">
        <v>4.4630390000000002</v>
      </c>
      <c r="G63" s="164">
        <v>4.4059179999999998</v>
      </c>
      <c r="H63" s="164">
        <v>4.4938039999999999</v>
      </c>
      <c r="I63" s="164">
        <v>4.6890049999999999</v>
      </c>
      <c r="J63" s="164">
        <v>5.0508379999999997</v>
      </c>
      <c r="K63" s="164">
        <v>5.4155470000000001</v>
      </c>
      <c r="L63" s="164">
        <v>5.7098259999999996</v>
      </c>
      <c r="M63" s="164">
        <v>5.9802569999999999</v>
      </c>
      <c r="N63" s="164">
        <v>6.1861629999999996</v>
      </c>
      <c r="O63" s="164">
        <v>6.5275619999999996</v>
      </c>
      <c r="P63" s="164">
        <v>6.7515000000000001</v>
      </c>
      <c r="Q63" s="164">
        <v>6.8692209999999996</v>
      </c>
      <c r="R63" s="164">
        <v>7.0274429999999999</v>
      </c>
      <c r="S63" s="164">
        <v>7.2691509999999999</v>
      </c>
      <c r="T63" s="164">
        <v>7.5574250000000003</v>
      </c>
      <c r="U63" s="164">
        <v>7.8507110000000004</v>
      </c>
      <c r="V63" s="164">
        <v>8.1622990000000009</v>
      </c>
      <c r="W63" s="164">
        <v>8.5456909999999997</v>
      </c>
      <c r="X63" s="164">
        <v>8.851953</v>
      </c>
      <c r="Y63" s="164">
        <v>9.0198149999999995</v>
      </c>
      <c r="Z63" s="164">
        <v>9.2470990000000004</v>
      </c>
      <c r="AA63" s="164">
        <v>9.3897399999999998</v>
      </c>
      <c r="AB63" s="164">
        <v>9.6308469999999993</v>
      </c>
      <c r="AC63" s="164">
        <v>9.9062289999999997</v>
      </c>
      <c r="AD63" s="164">
        <v>10.216861</v>
      </c>
      <c r="AE63" s="164">
        <v>10.576514</v>
      </c>
      <c r="AF63" s="164">
        <v>10.931417</v>
      </c>
      <c r="AG63" s="165">
        <v>2.7113999999999999E-2</v>
      </c>
      <c r="AH63" s="45">
        <v>3.0925000000000001E-2</v>
      </c>
    </row>
    <row r="64" spans="1:34" ht="15" customHeight="1" x14ac:dyDescent="0.25">
      <c r="A64" s="49" t="s">
        <v>1909</v>
      </c>
      <c r="B64" s="163" t="s">
        <v>1908</v>
      </c>
      <c r="C64" s="164">
        <v>3.9278590000000002</v>
      </c>
      <c r="D64" s="164">
        <v>3.6321189999999999</v>
      </c>
      <c r="E64" s="164">
        <v>3.5428829999999998</v>
      </c>
      <c r="F64" s="164">
        <v>3.4748770000000002</v>
      </c>
      <c r="G64" s="164">
        <v>3.4836140000000002</v>
      </c>
      <c r="H64" s="164">
        <v>3.5318200000000002</v>
      </c>
      <c r="I64" s="164">
        <v>3.6228739999999999</v>
      </c>
      <c r="J64" s="164">
        <v>3.7460089999999999</v>
      </c>
      <c r="K64" s="164">
        <v>3.8910559999999998</v>
      </c>
      <c r="L64" s="164">
        <v>4.054818</v>
      </c>
      <c r="M64" s="164">
        <v>4.2208030000000001</v>
      </c>
      <c r="N64" s="164">
        <v>4.4014939999999996</v>
      </c>
      <c r="O64" s="164">
        <v>4.5723609999999999</v>
      </c>
      <c r="P64" s="164">
        <v>4.7503060000000001</v>
      </c>
      <c r="Q64" s="164">
        <v>4.9470919999999996</v>
      </c>
      <c r="R64" s="164">
        <v>5.1530399999999998</v>
      </c>
      <c r="S64" s="164">
        <v>5.3757289999999998</v>
      </c>
      <c r="T64" s="164">
        <v>5.6005260000000003</v>
      </c>
      <c r="U64" s="164">
        <v>5.8304869999999998</v>
      </c>
      <c r="V64" s="164">
        <v>6.0772279999999999</v>
      </c>
      <c r="W64" s="164">
        <v>6.3238630000000002</v>
      </c>
      <c r="X64" s="164">
        <v>6.5788970000000004</v>
      </c>
      <c r="Y64" s="164">
        <v>6.8513330000000003</v>
      </c>
      <c r="Z64" s="164">
        <v>7.1383049999999999</v>
      </c>
      <c r="AA64" s="164">
        <v>7.4360689999999998</v>
      </c>
      <c r="AB64" s="164">
        <v>7.7463649999999999</v>
      </c>
      <c r="AC64" s="164">
        <v>8.0682399999999994</v>
      </c>
      <c r="AD64" s="164">
        <v>8.3898799999999998</v>
      </c>
      <c r="AE64" s="164">
        <v>8.7255020000000005</v>
      </c>
      <c r="AF64" s="164">
        <v>9.0702739999999995</v>
      </c>
      <c r="AG64" s="165">
        <v>2.9278999999999999E-2</v>
      </c>
      <c r="AH64" s="45">
        <v>2.2901000000000001E-2</v>
      </c>
    </row>
    <row r="65" spans="1:34" ht="15" customHeight="1" x14ac:dyDescent="0.25">
      <c r="A65" s="49" t="s">
        <v>1907</v>
      </c>
      <c r="B65" s="163" t="s">
        <v>41</v>
      </c>
      <c r="C65" s="164">
        <v>2.7294890000000001</v>
      </c>
      <c r="D65" s="164">
        <v>2.767614</v>
      </c>
      <c r="E65" s="164">
        <v>2.847413</v>
      </c>
      <c r="F65" s="164">
        <v>2.9362119999999998</v>
      </c>
      <c r="G65" s="164">
        <v>3.0310190000000001</v>
      </c>
      <c r="H65" s="164">
        <v>3.127068</v>
      </c>
      <c r="I65" s="164">
        <v>3.2234590000000001</v>
      </c>
      <c r="J65" s="164">
        <v>3.3354170000000001</v>
      </c>
      <c r="K65" s="164">
        <v>3.4514010000000002</v>
      </c>
      <c r="L65" s="164">
        <v>3.569537</v>
      </c>
      <c r="M65" s="164">
        <v>3.6889110000000001</v>
      </c>
      <c r="N65" s="164">
        <v>3.814851</v>
      </c>
      <c r="O65" s="164">
        <v>3.9473560000000001</v>
      </c>
      <c r="P65" s="164">
        <v>4.0788399999999996</v>
      </c>
      <c r="Q65" s="164">
        <v>4.2009660000000002</v>
      </c>
      <c r="R65" s="164">
        <v>4.3379440000000002</v>
      </c>
      <c r="S65" s="164">
        <v>4.4794780000000003</v>
      </c>
      <c r="T65" s="164">
        <v>4.6310820000000001</v>
      </c>
      <c r="U65" s="164">
        <v>4.800351</v>
      </c>
      <c r="V65" s="164">
        <v>4.9702380000000002</v>
      </c>
      <c r="W65" s="164">
        <v>5.1519120000000003</v>
      </c>
      <c r="X65" s="164">
        <v>5.326657</v>
      </c>
      <c r="Y65" s="164">
        <v>5.5042249999999999</v>
      </c>
      <c r="Z65" s="164">
        <v>5.699249</v>
      </c>
      <c r="AA65" s="164">
        <v>5.8961360000000003</v>
      </c>
      <c r="AB65" s="164">
        <v>6.0993130000000004</v>
      </c>
      <c r="AC65" s="164">
        <v>6.3029549999999999</v>
      </c>
      <c r="AD65" s="164">
        <v>6.50875</v>
      </c>
      <c r="AE65" s="164">
        <v>6.7236200000000004</v>
      </c>
      <c r="AF65" s="164">
        <v>6.9393200000000004</v>
      </c>
      <c r="AG65" s="165">
        <v>3.2698999999999999E-2</v>
      </c>
      <c r="AH65" s="45">
        <v>2.6539E-2</v>
      </c>
    </row>
    <row r="66" spans="1:34" ht="15" customHeight="1" x14ac:dyDescent="0.25">
      <c r="A66" s="49" t="s">
        <v>1906</v>
      </c>
      <c r="B66" s="163" t="s">
        <v>1905</v>
      </c>
      <c r="C66" s="164" t="s">
        <v>2017</v>
      </c>
      <c r="D66" s="164" t="s">
        <v>2017</v>
      </c>
      <c r="E66" s="164" t="s">
        <v>2017</v>
      </c>
      <c r="F66" s="164" t="s">
        <v>2017</v>
      </c>
      <c r="G66" s="164" t="s">
        <v>2017</v>
      </c>
      <c r="H66" s="164" t="s">
        <v>2017</v>
      </c>
      <c r="I66" s="164" t="s">
        <v>2017</v>
      </c>
      <c r="J66" s="164" t="s">
        <v>2017</v>
      </c>
      <c r="K66" s="164" t="s">
        <v>2017</v>
      </c>
      <c r="L66" s="164" t="s">
        <v>2017</v>
      </c>
      <c r="M66" s="164" t="s">
        <v>2017</v>
      </c>
      <c r="N66" s="164" t="s">
        <v>2017</v>
      </c>
      <c r="O66" s="164" t="s">
        <v>2017</v>
      </c>
      <c r="P66" s="164" t="s">
        <v>2017</v>
      </c>
      <c r="Q66" s="164" t="s">
        <v>2017</v>
      </c>
      <c r="R66" s="164" t="s">
        <v>2017</v>
      </c>
      <c r="S66" s="164" t="s">
        <v>2017</v>
      </c>
      <c r="T66" s="164" t="s">
        <v>2017</v>
      </c>
      <c r="U66" s="164" t="s">
        <v>2017</v>
      </c>
      <c r="V66" s="164" t="s">
        <v>2017</v>
      </c>
      <c r="W66" s="164" t="s">
        <v>2017</v>
      </c>
      <c r="X66" s="164" t="s">
        <v>2017</v>
      </c>
      <c r="Y66" s="164" t="s">
        <v>2017</v>
      </c>
      <c r="Z66" s="164" t="s">
        <v>2017</v>
      </c>
      <c r="AA66" s="164" t="s">
        <v>2017</v>
      </c>
      <c r="AB66" s="164" t="s">
        <v>2017</v>
      </c>
      <c r="AC66" s="164" t="s">
        <v>2017</v>
      </c>
      <c r="AD66" s="164" t="s">
        <v>2017</v>
      </c>
      <c r="AE66" s="164" t="s">
        <v>2017</v>
      </c>
      <c r="AF66" s="164" t="s">
        <v>2017</v>
      </c>
      <c r="AG66" s="165" t="s">
        <v>2017</v>
      </c>
      <c r="AH66" s="45" t="s">
        <v>102</v>
      </c>
    </row>
    <row r="67" spans="1:34" ht="15" customHeight="1" x14ac:dyDescent="0.25">
      <c r="A67" s="49" t="s">
        <v>1904</v>
      </c>
      <c r="B67" s="163" t="s">
        <v>1903</v>
      </c>
      <c r="C67" s="164">
        <v>21.954326999999999</v>
      </c>
      <c r="D67" s="164">
        <v>22.280446999999999</v>
      </c>
      <c r="E67" s="164">
        <v>21.792933999999999</v>
      </c>
      <c r="F67" s="164">
        <v>21.787928000000001</v>
      </c>
      <c r="G67" s="164">
        <v>22.226633</v>
      </c>
      <c r="H67" s="164">
        <v>22.802185000000001</v>
      </c>
      <c r="I67" s="164">
        <v>23.547533000000001</v>
      </c>
      <c r="J67" s="164">
        <v>24.398606999999998</v>
      </c>
      <c r="K67" s="164">
        <v>25.294533000000001</v>
      </c>
      <c r="L67" s="164">
        <v>26.123685999999999</v>
      </c>
      <c r="M67" s="164">
        <v>27.017106999999999</v>
      </c>
      <c r="N67" s="164">
        <v>27.921112000000001</v>
      </c>
      <c r="O67" s="164">
        <v>28.837664</v>
      </c>
      <c r="P67" s="164">
        <v>29.798458</v>
      </c>
      <c r="Q67" s="164">
        <v>30.501366000000001</v>
      </c>
      <c r="R67" s="164">
        <v>31.325613000000001</v>
      </c>
      <c r="S67" s="164">
        <v>32.145142</v>
      </c>
      <c r="T67" s="164">
        <v>33.099280999999998</v>
      </c>
      <c r="U67" s="164">
        <v>34.040619</v>
      </c>
      <c r="V67" s="164">
        <v>35.189231999999997</v>
      </c>
      <c r="W67" s="164">
        <v>36.283123000000003</v>
      </c>
      <c r="X67" s="164">
        <v>37.420853000000001</v>
      </c>
      <c r="Y67" s="164">
        <v>38.354103000000002</v>
      </c>
      <c r="Z67" s="164">
        <v>39.433506000000001</v>
      </c>
      <c r="AA67" s="164">
        <v>40.609591999999999</v>
      </c>
      <c r="AB67" s="164">
        <v>41.576191000000001</v>
      </c>
      <c r="AC67" s="164">
        <v>42.810467000000003</v>
      </c>
      <c r="AD67" s="164">
        <v>44.005732999999999</v>
      </c>
      <c r="AE67" s="164">
        <v>45.243094999999997</v>
      </c>
      <c r="AF67" s="164">
        <v>46.421021000000003</v>
      </c>
      <c r="AG67" s="165">
        <v>2.6157E-2</v>
      </c>
      <c r="AH67" s="45">
        <v>2.01E-2</v>
      </c>
    </row>
    <row r="68" spans="1:34" ht="15" customHeight="1" x14ac:dyDescent="0.25">
      <c r="B68" s="248"/>
      <c r="C68" s="248"/>
      <c r="D68" s="248"/>
      <c r="E68" s="248"/>
      <c r="F68" s="248"/>
      <c r="G68" s="248"/>
      <c r="H68" s="248"/>
      <c r="I68" s="248"/>
      <c r="J68" s="248"/>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row>
    <row r="69" spans="1:34" ht="15" customHeight="1" x14ac:dyDescent="0.25">
      <c r="B69" s="248"/>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row>
    <row r="70" spans="1:34" ht="15" customHeight="1" x14ac:dyDescent="0.25">
      <c r="B70" s="162" t="s">
        <v>1902</v>
      </c>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row>
    <row r="71" spans="1:34" ht="15" customHeight="1" x14ac:dyDescent="0.25">
      <c r="B71" s="162" t="s">
        <v>1901</v>
      </c>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row>
    <row r="72" spans="1:34" ht="15" customHeight="1" x14ac:dyDescent="0.25">
      <c r="A72" s="49" t="s">
        <v>1900</v>
      </c>
      <c r="B72" s="163" t="s">
        <v>243</v>
      </c>
      <c r="C72" s="164">
        <v>0.13319</v>
      </c>
      <c r="D72" s="164">
        <v>0.11992</v>
      </c>
      <c r="E72" s="164">
        <v>0.120037</v>
      </c>
      <c r="F72" s="164">
        <v>0.119197</v>
      </c>
      <c r="G72" s="164">
        <v>0.119093</v>
      </c>
      <c r="H72" s="164">
        <v>0.119046</v>
      </c>
      <c r="I72" s="164">
        <v>0.11889</v>
      </c>
      <c r="J72" s="164">
        <v>0.118938</v>
      </c>
      <c r="K72" s="164">
        <v>0.11915000000000001</v>
      </c>
      <c r="L72" s="164">
        <v>0.119326</v>
      </c>
      <c r="M72" s="164">
        <v>0.11952</v>
      </c>
      <c r="N72" s="164">
        <v>0.120822</v>
      </c>
      <c r="O72" s="164">
        <v>0.12137100000000001</v>
      </c>
      <c r="P72" s="164">
        <v>0.121478</v>
      </c>
      <c r="Q72" s="164">
        <v>0.12152200000000001</v>
      </c>
      <c r="R72" s="164">
        <v>0.12171700000000001</v>
      </c>
      <c r="S72" s="164">
        <v>0.122419</v>
      </c>
      <c r="T72" s="164">
        <v>0.123262</v>
      </c>
      <c r="U72" s="164">
        <v>0.124196</v>
      </c>
      <c r="V72" s="164">
        <v>0.124705</v>
      </c>
      <c r="W72" s="164">
        <v>0.12507099999999999</v>
      </c>
      <c r="X72" s="164">
        <v>0.125529</v>
      </c>
      <c r="Y72" s="164">
        <v>0.12575800000000001</v>
      </c>
      <c r="Z72" s="164">
        <v>0.12593699999999999</v>
      </c>
      <c r="AA72" s="164">
        <v>0.12620600000000001</v>
      </c>
      <c r="AB72" s="164">
        <v>0.12668599999999999</v>
      </c>
      <c r="AC72" s="164">
        <v>0.127191</v>
      </c>
      <c r="AD72" s="164">
        <v>0.127717</v>
      </c>
      <c r="AE72" s="164">
        <v>0.128327</v>
      </c>
      <c r="AF72" s="164">
        <v>0.12912599999999999</v>
      </c>
      <c r="AG72" s="165">
        <v>-1.0679999999999999E-3</v>
      </c>
      <c r="AH72" s="45">
        <v>7.5760000000000003E-3</v>
      </c>
    </row>
    <row r="73" spans="1:34" ht="15" customHeight="1" x14ac:dyDescent="0.25">
      <c r="A73" s="49" t="s">
        <v>1899</v>
      </c>
      <c r="B73" s="163" t="s">
        <v>2018</v>
      </c>
      <c r="C73" s="164">
        <v>3.3855</v>
      </c>
      <c r="D73" s="164">
        <v>3.533201</v>
      </c>
      <c r="E73" s="164">
        <v>3.706</v>
      </c>
      <c r="F73" s="164">
        <v>3.6879599999999999</v>
      </c>
      <c r="G73" s="164">
        <v>3.7662040000000001</v>
      </c>
      <c r="H73" s="164">
        <v>3.8356699999999999</v>
      </c>
      <c r="I73" s="164">
        <v>3.8759589999999999</v>
      </c>
      <c r="J73" s="164">
        <v>3.9016790000000001</v>
      </c>
      <c r="K73" s="164">
        <v>3.904855</v>
      </c>
      <c r="L73" s="164">
        <v>3.9195139999999999</v>
      </c>
      <c r="M73" s="164">
        <v>3.9605290000000002</v>
      </c>
      <c r="N73" s="164">
        <v>4.0346729999999997</v>
      </c>
      <c r="O73" s="164">
        <v>4.0796619999999999</v>
      </c>
      <c r="P73" s="164">
        <v>4.1004170000000002</v>
      </c>
      <c r="Q73" s="164">
        <v>4.1212210000000002</v>
      </c>
      <c r="R73" s="164">
        <v>4.1491889999999998</v>
      </c>
      <c r="S73" s="164">
        <v>4.1798710000000003</v>
      </c>
      <c r="T73" s="164">
        <v>4.2030209999999997</v>
      </c>
      <c r="U73" s="164">
        <v>4.2302340000000003</v>
      </c>
      <c r="V73" s="164">
        <v>4.2415750000000001</v>
      </c>
      <c r="W73" s="164">
        <v>4.2584970000000002</v>
      </c>
      <c r="X73" s="164">
        <v>4.2822469999999999</v>
      </c>
      <c r="Y73" s="164">
        <v>4.3206300000000004</v>
      </c>
      <c r="Z73" s="164">
        <v>4.3217889999999999</v>
      </c>
      <c r="AA73" s="164">
        <v>4.3294410000000001</v>
      </c>
      <c r="AB73" s="164">
        <v>4.3846030000000003</v>
      </c>
      <c r="AC73" s="164">
        <v>4.4054919999999997</v>
      </c>
      <c r="AD73" s="164">
        <v>4.3744860000000001</v>
      </c>
      <c r="AE73" s="164">
        <v>4.3759550000000003</v>
      </c>
      <c r="AF73" s="164">
        <v>4.4393549999999999</v>
      </c>
      <c r="AG73" s="165">
        <v>9.3889999999999998E-3</v>
      </c>
      <c r="AH73" s="45">
        <v>1.4788000000000001E-2</v>
      </c>
    </row>
    <row r="74" spans="1:34" ht="15" customHeight="1" x14ac:dyDescent="0.25">
      <c r="A74" s="49" t="s">
        <v>1898</v>
      </c>
      <c r="B74" s="163" t="s">
        <v>422</v>
      </c>
      <c r="C74" s="164">
        <v>0.42259999999999998</v>
      </c>
      <c r="D74" s="164">
        <v>0.41670000000000001</v>
      </c>
      <c r="E74" s="164">
        <v>0.42130000000000001</v>
      </c>
      <c r="F74" s="164">
        <v>0.422732</v>
      </c>
      <c r="G74" s="164">
        <v>0.422732</v>
      </c>
      <c r="H74" s="164">
        <v>0.422732</v>
      </c>
      <c r="I74" s="164">
        <v>0.422732</v>
      </c>
      <c r="J74" s="164">
        <v>0.422732</v>
      </c>
      <c r="K74" s="164">
        <v>0.422732</v>
      </c>
      <c r="L74" s="164">
        <v>0.422732</v>
      </c>
      <c r="M74" s="164">
        <v>0.422732</v>
      </c>
      <c r="N74" s="164">
        <v>0.422732</v>
      </c>
      <c r="O74" s="164">
        <v>0.422732</v>
      </c>
      <c r="P74" s="164">
        <v>0.422732</v>
      </c>
      <c r="Q74" s="164">
        <v>0.422732</v>
      </c>
      <c r="R74" s="164">
        <v>0.422732</v>
      </c>
      <c r="S74" s="164">
        <v>0.422732</v>
      </c>
      <c r="T74" s="164">
        <v>0.422732</v>
      </c>
      <c r="U74" s="164">
        <v>0.422732</v>
      </c>
      <c r="V74" s="164">
        <v>0.422732</v>
      </c>
      <c r="W74" s="164">
        <v>0.422732</v>
      </c>
      <c r="X74" s="164">
        <v>0.422732</v>
      </c>
      <c r="Y74" s="164">
        <v>0.422732</v>
      </c>
      <c r="Z74" s="164">
        <v>0.422732</v>
      </c>
      <c r="AA74" s="164">
        <v>0.422732</v>
      </c>
      <c r="AB74" s="164">
        <v>0.422732</v>
      </c>
      <c r="AC74" s="164">
        <v>0.422732</v>
      </c>
      <c r="AD74" s="164">
        <v>0.422732</v>
      </c>
      <c r="AE74" s="164">
        <v>0.422732</v>
      </c>
      <c r="AF74" s="164">
        <v>0.422732</v>
      </c>
      <c r="AG74" s="165">
        <v>1.1E-5</v>
      </c>
      <c r="AH74" s="45">
        <v>1.9999999999999999E-6</v>
      </c>
    </row>
    <row r="75" spans="1:34" ht="15" customHeight="1" x14ac:dyDescent="0.25">
      <c r="A75" s="49" t="s">
        <v>1897</v>
      </c>
      <c r="B75" s="163" t="s">
        <v>244</v>
      </c>
      <c r="C75" s="164">
        <v>0.25145699999999999</v>
      </c>
      <c r="D75" s="164">
        <v>0.24523300000000001</v>
      </c>
      <c r="E75" s="164">
        <v>0.24596199999999999</v>
      </c>
      <c r="F75" s="164">
        <v>0.24948999999999999</v>
      </c>
      <c r="G75" s="164">
        <v>0.25265300000000002</v>
      </c>
      <c r="H75" s="164">
        <v>0.25498100000000001</v>
      </c>
      <c r="I75" s="164">
        <v>0.25654300000000002</v>
      </c>
      <c r="J75" s="164">
        <v>0.25932100000000002</v>
      </c>
      <c r="K75" s="164">
        <v>0.261791</v>
      </c>
      <c r="L75" s="164">
        <v>0.263735</v>
      </c>
      <c r="M75" s="164">
        <v>0.26541300000000001</v>
      </c>
      <c r="N75" s="164">
        <v>0.26978200000000002</v>
      </c>
      <c r="O75" s="164">
        <v>0.27319399999999999</v>
      </c>
      <c r="P75" s="164">
        <v>0.27351999999999999</v>
      </c>
      <c r="Q75" s="164">
        <v>0.27371299999999998</v>
      </c>
      <c r="R75" s="164">
        <v>0.27422800000000003</v>
      </c>
      <c r="S75" s="164">
        <v>0.27602199999999999</v>
      </c>
      <c r="T75" s="164">
        <v>0.27856599999999998</v>
      </c>
      <c r="U75" s="164">
        <v>0.28145300000000001</v>
      </c>
      <c r="V75" s="164">
        <v>0.28382200000000002</v>
      </c>
      <c r="W75" s="164">
        <v>0.285497</v>
      </c>
      <c r="X75" s="164">
        <v>0.28717300000000001</v>
      </c>
      <c r="Y75" s="164">
        <v>0.28876600000000002</v>
      </c>
      <c r="Z75" s="164">
        <v>0.29001199999999999</v>
      </c>
      <c r="AA75" s="164">
        <v>0.29119</v>
      </c>
      <c r="AB75" s="164">
        <v>0.29283799999999999</v>
      </c>
      <c r="AC75" s="164">
        <v>0.294271</v>
      </c>
      <c r="AD75" s="164">
        <v>0.29565000000000002</v>
      </c>
      <c r="AE75" s="164">
        <v>0.29759099999999999</v>
      </c>
      <c r="AF75" s="164">
        <v>0.300178</v>
      </c>
      <c r="AG75" s="165">
        <v>6.1260000000000004E-3</v>
      </c>
      <c r="AH75" s="45">
        <v>1.001E-2</v>
      </c>
    </row>
    <row r="76" spans="1:34" ht="15" customHeight="1" x14ac:dyDescent="0.25">
      <c r="A76" s="49" t="s">
        <v>1896</v>
      </c>
      <c r="B76" s="163" t="s">
        <v>37</v>
      </c>
      <c r="C76" s="164">
        <v>1.1541189999999999</v>
      </c>
      <c r="D76" s="164">
        <v>1.126817</v>
      </c>
      <c r="E76" s="164">
        <v>1.126598</v>
      </c>
      <c r="F76" s="164">
        <v>1.131399</v>
      </c>
      <c r="G76" s="164">
        <v>1.139035</v>
      </c>
      <c r="H76" s="164">
        <v>1.144452</v>
      </c>
      <c r="I76" s="164">
        <v>1.146798</v>
      </c>
      <c r="J76" s="164">
        <v>1.1540440000000001</v>
      </c>
      <c r="K76" s="164">
        <v>1.160566</v>
      </c>
      <c r="L76" s="164">
        <v>1.1655610000000001</v>
      </c>
      <c r="M76" s="164">
        <v>1.170175</v>
      </c>
      <c r="N76" s="164">
        <v>1.1851229999999999</v>
      </c>
      <c r="O76" s="164">
        <v>1.196447</v>
      </c>
      <c r="P76" s="164">
        <v>1.1961790000000001</v>
      </c>
      <c r="Q76" s="164">
        <v>1.1955819999999999</v>
      </c>
      <c r="R76" s="164">
        <v>1.1965650000000001</v>
      </c>
      <c r="S76" s="164">
        <v>1.2026589999999999</v>
      </c>
      <c r="T76" s="164">
        <v>1.211916</v>
      </c>
      <c r="U76" s="164">
        <v>1.2219800000000001</v>
      </c>
      <c r="V76" s="164">
        <v>1.2294719999999999</v>
      </c>
      <c r="W76" s="164">
        <v>1.2351780000000001</v>
      </c>
      <c r="X76" s="164">
        <v>1.2410559999999999</v>
      </c>
      <c r="Y76" s="164">
        <v>1.2460230000000001</v>
      </c>
      <c r="Z76" s="164">
        <v>1.2492490000000001</v>
      </c>
      <c r="AA76" s="164">
        <v>1.2523059999999999</v>
      </c>
      <c r="AB76" s="164">
        <v>1.25728</v>
      </c>
      <c r="AC76" s="164">
        <v>1.261749</v>
      </c>
      <c r="AD76" s="164">
        <v>1.2660009999999999</v>
      </c>
      <c r="AE76" s="164">
        <v>1.2720910000000001</v>
      </c>
      <c r="AF76" s="164">
        <v>1.2814589999999999</v>
      </c>
      <c r="AG76" s="165">
        <v>3.6150000000000002E-3</v>
      </c>
      <c r="AH76" s="45">
        <v>8.5629999999999994E-3</v>
      </c>
    </row>
    <row r="77" spans="1:34" ht="15" customHeight="1" x14ac:dyDescent="0.25">
      <c r="A77" s="49" t="s">
        <v>1895</v>
      </c>
      <c r="B77" s="163" t="s">
        <v>38</v>
      </c>
      <c r="C77" s="164">
        <v>4.1395000000000001E-2</v>
      </c>
      <c r="D77" s="164">
        <v>3.8025000000000003E-2</v>
      </c>
      <c r="E77" s="164">
        <v>3.8356000000000001E-2</v>
      </c>
      <c r="F77" s="164">
        <v>3.5517E-2</v>
      </c>
      <c r="G77" s="164">
        <v>3.4043999999999998E-2</v>
      </c>
      <c r="H77" s="164">
        <v>3.4206E-2</v>
      </c>
      <c r="I77" s="164">
        <v>3.4336999999999999E-2</v>
      </c>
      <c r="J77" s="164">
        <v>3.5531E-2</v>
      </c>
      <c r="K77" s="164">
        <v>3.6763999999999998E-2</v>
      </c>
      <c r="L77" s="164">
        <v>3.7789000000000003E-2</v>
      </c>
      <c r="M77" s="164">
        <v>3.8746000000000003E-2</v>
      </c>
      <c r="N77" s="164">
        <v>3.9363000000000002E-2</v>
      </c>
      <c r="O77" s="164">
        <v>4.0495000000000003E-2</v>
      </c>
      <c r="P77" s="164">
        <v>4.0969999999999999E-2</v>
      </c>
      <c r="Q77" s="164">
        <v>4.1007000000000002E-2</v>
      </c>
      <c r="R77" s="164">
        <v>4.1182999999999997E-2</v>
      </c>
      <c r="S77" s="164">
        <v>4.1764000000000003E-2</v>
      </c>
      <c r="T77" s="164">
        <v>4.2272999999999998E-2</v>
      </c>
      <c r="U77" s="164">
        <v>4.3173999999999997E-2</v>
      </c>
      <c r="V77" s="164">
        <v>4.2563999999999998E-2</v>
      </c>
      <c r="W77" s="164">
        <v>4.3090000000000003E-2</v>
      </c>
      <c r="X77" s="164">
        <v>4.3466999999999999E-2</v>
      </c>
      <c r="Y77" s="164">
        <v>4.2769000000000001E-2</v>
      </c>
      <c r="Z77" s="164">
        <v>4.2050999999999998E-2</v>
      </c>
      <c r="AA77" s="164">
        <v>4.1563999999999997E-2</v>
      </c>
      <c r="AB77" s="164">
        <v>4.1168999999999997E-2</v>
      </c>
      <c r="AC77" s="164">
        <v>4.1241E-2</v>
      </c>
      <c r="AD77" s="164">
        <v>4.1506000000000001E-2</v>
      </c>
      <c r="AE77" s="164">
        <v>4.1356999999999998E-2</v>
      </c>
      <c r="AF77" s="164">
        <v>4.1822999999999999E-2</v>
      </c>
      <c r="AG77" s="165">
        <v>3.5500000000000001E-4</v>
      </c>
      <c r="AH77" s="45">
        <v>8.3649999999999992E-3</v>
      </c>
    </row>
    <row r="78" spans="1:34" ht="15" customHeight="1" x14ac:dyDescent="0.25">
      <c r="A78" s="49" t="s">
        <v>1894</v>
      </c>
      <c r="B78" s="163" t="s">
        <v>39</v>
      </c>
      <c r="C78" s="164">
        <v>0.58365599999999995</v>
      </c>
      <c r="D78" s="164">
        <v>0.56377699999999997</v>
      </c>
      <c r="E78" s="164">
        <v>0.63090000000000002</v>
      </c>
      <c r="F78" s="164">
        <v>0.55000000000000004</v>
      </c>
      <c r="G78" s="164">
        <v>0.55000000000000004</v>
      </c>
      <c r="H78" s="164">
        <v>0.55000000000000004</v>
      </c>
      <c r="I78" s="164">
        <v>0.55000000000000004</v>
      </c>
      <c r="J78" s="164">
        <v>0.55000000000000004</v>
      </c>
      <c r="K78" s="164">
        <v>0.55000000000000004</v>
      </c>
      <c r="L78" s="164">
        <v>0.55000000000000004</v>
      </c>
      <c r="M78" s="164">
        <v>0.55000000000000004</v>
      </c>
      <c r="N78" s="164">
        <v>0.55000000000000004</v>
      </c>
      <c r="O78" s="164">
        <v>0.55000000000000004</v>
      </c>
      <c r="P78" s="164">
        <v>0.55000000000000004</v>
      </c>
      <c r="Q78" s="164">
        <v>0.55000000000000004</v>
      </c>
      <c r="R78" s="164">
        <v>0.55000000000000004</v>
      </c>
      <c r="S78" s="164">
        <v>0.55000000000000004</v>
      </c>
      <c r="T78" s="164">
        <v>0.55000000000000004</v>
      </c>
      <c r="U78" s="164">
        <v>0.55000000000000004</v>
      </c>
      <c r="V78" s="164">
        <v>0.55000000000000004</v>
      </c>
      <c r="W78" s="164">
        <v>0.55000000000000004</v>
      </c>
      <c r="X78" s="164">
        <v>0.55000000000000004</v>
      </c>
      <c r="Y78" s="164">
        <v>0.55000000000000004</v>
      </c>
      <c r="Z78" s="164">
        <v>0.55000000000000004</v>
      </c>
      <c r="AA78" s="164">
        <v>0.55000000000000004</v>
      </c>
      <c r="AB78" s="164">
        <v>0.55000000000000004</v>
      </c>
      <c r="AC78" s="164">
        <v>0.55000000000000004</v>
      </c>
      <c r="AD78" s="164">
        <v>0.55000000000000004</v>
      </c>
      <c r="AE78" s="164">
        <v>0.55000000000000004</v>
      </c>
      <c r="AF78" s="164">
        <v>0.55000000000000004</v>
      </c>
      <c r="AG78" s="165">
        <v>-2.0460000000000001E-3</v>
      </c>
      <c r="AH78" s="45">
        <v>2.5392999999999999E-2</v>
      </c>
    </row>
    <row r="79" spans="1:34" ht="15" customHeight="1" x14ac:dyDescent="0.25">
      <c r="A79" s="49" t="s">
        <v>1893</v>
      </c>
      <c r="B79" s="163" t="s">
        <v>245</v>
      </c>
      <c r="C79" s="164">
        <v>7.4760999999999994E-2</v>
      </c>
      <c r="D79" s="164">
        <v>6.7574999999999996E-2</v>
      </c>
      <c r="E79" s="164">
        <v>6.9740999999999997E-2</v>
      </c>
      <c r="F79" s="164">
        <v>6.0132999999999999E-2</v>
      </c>
      <c r="G79" s="164">
        <v>5.8569000000000003E-2</v>
      </c>
      <c r="H79" s="164">
        <v>5.8772999999999999E-2</v>
      </c>
      <c r="I79" s="164">
        <v>5.8932999999999999E-2</v>
      </c>
      <c r="J79" s="164">
        <v>6.3555E-2</v>
      </c>
      <c r="K79" s="164">
        <v>6.7742999999999998E-2</v>
      </c>
      <c r="L79" s="164">
        <v>7.0498000000000005E-2</v>
      </c>
      <c r="M79" s="164">
        <v>7.2486999999999996E-2</v>
      </c>
      <c r="N79" s="164">
        <v>7.3832999999999996E-2</v>
      </c>
      <c r="O79" s="164">
        <v>7.5068999999999997E-2</v>
      </c>
      <c r="P79" s="164">
        <v>7.5066999999999995E-2</v>
      </c>
      <c r="Q79" s="164">
        <v>7.4231000000000005E-2</v>
      </c>
      <c r="R79" s="164">
        <v>7.3737999999999998E-2</v>
      </c>
      <c r="S79" s="164">
        <v>7.3974999999999999E-2</v>
      </c>
      <c r="T79" s="164">
        <v>7.4113999999999999E-2</v>
      </c>
      <c r="U79" s="164">
        <v>7.4929999999999997E-2</v>
      </c>
      <c r="V79" s="164">
        <v>7.3397000000000004E-2</v>
      </c>
      <c r="W79" s="164">
        <v>7.3946999999999999E-2</v>
      </c>
      <c r="X79" s="164">
        <v>7.4279999999999999E-2</v>
      </c>
      <c r="Y79" s="164">
        <v>7.2994000000000003E-2</v>
      </c>
      <c r="Z79" s="164">
        <v>7.2019E-2</v>
      </c>
      <c r="AA79" s="164">
        <v>7.1253999999999998E-2</v>
      </c>
      <c r="AB79" s="164">
        <v>7.0641999999999996E-2</v>
      </c>
      <c r="AC79" s="164">
        <v>7.0734000000000005E-2</v>
      </c>
      <c r="AD79" s="164">
        <v>7.1096999999999994E-2</v>
      </c>
      <c r="AE79" s="164">
        <v>7.1346999999999994E-2</v>
      </c>
      <c r="AF79" s="164">
        <v>7.2021000000000002E-2</v>
      </c>
      <c r="AG79" s="165">
        <v>-1.2869999999999999E-3</v>
      </c>
      <c r="AH79" s="45">
        <v>-2.0028000000000001E-2</v>
      </c>
    </row>
    <row r="80" spans="1:34" ht="15" customHeight="1" x14ac:dyDescent="0.25">
      <c r="A80" s="49" t="s">
        <v>1892</v>
      </c>
      <c r="B80" s="163" t="s">
        <v>246</v>
      </c>
      <c r="C80" s="164">
        <v>0.86410200000000004</v>
      </c>
      <c r="D80" s="164">
        <v>0.78190700000000002</v>
      </c>
      <c r="E80" s="164">
        <v>0.74609099999999995</v>
      </c>
      <c r="F80" s="164">
        <v>0.867676</v>
      </c>
      <c r="G80" s="164">
        <v>0.87769699999999995</v>
      </c>
      <c r="H80" s="164">
        <v>0.88097099999999995</v>
      </c>
      <c r="I80" s="164">
        <v>0.88623700000000005</v>
      </c>
      <c r="J80" s="164">
        <v>0.88618300000000005</v>
      </c>
      <c r="K80" s="164">
        <v>0.88421099999999997</v>
      </c>
      <c r="L80" s="164">
        <v>0.88259699999999996</v>
      </c>
      <c r="M80" s="164">
        <v>0.88126499999999997</v>
      </c>
      <c r="N80" s="164">
        <v>0.87609899999999996</v>
      </c>
      <c r="O80" s="164">
        <v>0.87783699999999998</v>
      </c>
      <c r="P80" s="164">
        <v>0.879556</v>
      </c>
      <c r="Q80" s="164">
        <v>0.880911</v>
      </c>
      <c r="R80" s="164">
        <v>0.88254100000000002</v>
      </c>
      <c r="S80" s="164">
        <v>0.88400800000000002</v>
      </c>
      <c r="T80" s="164">
        <v>0.88526099999999996</v>
      </c>
      <c r="U80" s="164">
        <v>0.88630299999999995</v>
      </c>
      <c r="V80" s="164">
        <v>0.88735600000000003</v>
      </c>
      <c r="W80" s="164">
        <v>0.88802099999999995</v>
      </c>
      <c r="X80" s="164">
        <v>0.88811300000000004</v>
      </c>
      <c r="Y80" s="164">
        <v>0.888212</v>
      </c>
      <c r="Z80" s="164">
        <v>0.88789799999999997</v>
      </c>
      <c r="AA80" s="164">
        <v>0.88764699999999996</v>
      </c>
      <c r="AB80" s="164">
        <v>0.88811600000000002</v>
      </c>
      <c r="AC80" s="164">
        <v>0.88838899999999998</v>
      </c>
      <c r="AD80" s="164">
        <v>0.88802700000000001</v>
      </c>
      <c r="AE80" s="164">
        <v>0.88715699999999997</v>
      </c>
      <c r="AF80" s="164">
        <v>0.88647200000000004</v>
      </c>
      <c r="AG80" s="165">
        <v>8.8199999999999997E-4</v>
      </c>
      <c r="AH80" s="45">
        <v>1.5872000000000001E-2</v>
      </c>
    </row>
    <row r="81" spans="1:34" ht="15" customHeight="1" x14ac:dyDescent="0.25">
      <c r="A81" s="49" t="s">
        <v>1891</v>
      </c>
      <c r="B81" s="163" t="s">
        <v>247</v>
      </c>
      <c r="C81" s="164">
        <v>0.38386700000000001</v>
      </c>
      <c r="D81" s="164">
        <v>0.36356500000000003</v>
      </c>
      <c r="E81" s="164">
        <v>0.377112</v>
      </c>
      <c r="F81" s="164">
        <v>0.33510600000000001</v>
      </c>
      <c r="G81" s="164">
        <v>0.33007700000000001</v>
      </c>
      <c r="H81" s="164">
        <v>0.33210200000000001</v>
      </c>
      <c r="I81" s="164">
        <v>0.33129399999999998</v>
      </c>
      <c r="J81" s="164">
        <v>0.36082799999999998</v>
      </c>
      <c r="K81" s="164">
        <v>0.38633600000000001</v>
      </c>
      <c r="L81" s="164">
        <v>0.40368700000000002</v>
      </c>
      <c r="M81" s="164">
        <v>0.41869699999999999</v>
      </c>
      <c r="N81" s="164">
        <v>0.43197799999999997</v>
      </c>
      <c r="O81" s="164">
        <v>0.44536399999999998</v>
      </c>
      <c r="P81" s="164">
        <v>0.44666099999999997</v>
      </c>
      <c r="Q81" s="164">
        <v>0.44240299999999999</v>
      </c>
      <c r="R81" s="164">
        <v>0.44130200000000003</v>
      </c>
      <c r="S81" s="164">
        <v>0.44592799999999999</v>
      </c>
      <c r="T81" s="164">
        <v>0.44944600000000001</v>
      </c>
      <c r="U81" s="164">
        <v>0.45794099999999999</v>
      </c>
      <c r="V81" s="164">
        <v>0.44793100000000002</v>
      </c>
      <c r="W81" s="164">
        <v>0.452708</v>
      </c>
      <c r="X81" s="164">
        <v>0.45621400000000001</v>
      </c>
      <c r="Y81" s="164">
        <v>0.44878299999999999</v>
      </c>
      <c r="Z81" s="164">
        <v>0.440197</v>
      </c>
      <c r="AA81" s="164">
        <v>0.43338199999999999</v>
      </c>
      <c r="AB81" s="164">
        <v>0.43166500000000002</v>
      </c>
      <c r="AC81" s="164">
        <v>0.43237700000000001</v>
      </c>
      <c r="AD81" s="164">
        <v>0.43060199999999998</v>
      </c>
      <c r="AE81" s="164">
        <v>0.43090499999999998</v>
      </c>
      <c r="AF81" s="164">
        <v>0.44019200000000003</v>
      </c>
      <c r="AG81" s="165">
        <v>4.7320000000000001E-3</v>
      </c>
      <c r="AH81" s="45">
        <v>6.4900000000000001E-3</v>
      </c>
    </row>
    <row r="82" spans="1:34" ht="15" customHeight="1" x14ac:dyDescent="0.25">
      <c r="A82" s="49" t="s">
        <v>1890</v>
      </c>
      <c r="B82" s="163" t="s">
        <v>64</v>
      </c>
      <c r="C82" s="164">
        <v>6.8720480000000004</v>
      </c>
      <c r="D82" s="164">
        <v>6.84002</v>
      </c>
      <c r="E82" s="164">
        <v>7.0607959999999999</v>
      </c>
      <c r="F82" s="164">
        <v>7.0364789999999999</v>
      </c>
      <c r="G82" s="164">
        <v>7.1273720000000003</v>
      </c>
      <c r="H82" s="164">
        <v>7.2102029999999999</v>
      </c>
      <c r="I82" s="164">
        <v>7.2589930000000003</v>
      </c>
      <c r="J82" s="164">
        <v>7.3300789999999996</v>
      </c>
      <c r="K82" s="164">
        <v>7.3714149999999998</v>
      </c>
      <c r="L82" s="164">
        <v>7.4127070000000002</v>
      </c>
      <c r="M82" s="164">
        <v>7.4768319999999999</v>
      </c>
      <c r="N82" s="164">
        <v>7.5816739999999996</v>
      </c>
      <c r="O82" s="164">
        <v>7.65944</v>
      </c>
      <c r="P82" s="164">
        <v>7.6838480000000002</v>
      </c>
      <c r="Q82" s="164">
        <v>7.70059</v>
      </c>
      <c r="R82" s="164">
        <v>7.7304639999999996</v>
      </c>
      <c r="S82" s="164">
        <v>7.7766479999999998</v>
      </c>
      <c r="T82" s="164">
        <v>7.8178590000000003</v>
      </c>
      <c r="U82" s="164">
        <v>7.8702120000000004</v>
      </c>
      <c r="V82" s="164">
        <v>7.8808230000000004</v>
      </c>
      <c r="W82" s="164">
        <v>7.9120100000000004</v>
      </c>
      <c r="X82" s="164">
        <v>7.9480789999999999</v>
      </c>
      <c r="Y82" s="164">
        <v>7.9839349999999998</v>
      </c>
      <c r="Z82" s="164">
        <v>7.9791509999999999</v>
      </c>
      <c r="AA82" s="164">
        <v>7.9829889999999999</v>
      </c>
      <c r="AB82" s="164">
        <v>8.0429980000000008</v>
      </c>
      <c r="AC82" s="164">
        <v>8.0714450000000006</v>
      </c>
      <c r="AD82" s="164">
        <v>8.0450870000000005</v>
      </c>
      <c r="AE82" s="164">
        <v>8.0547299999999993</v>
      </c>
      <c r="AF82" s="164">
        <v>8.140625</v>
      </c>
      <c r="AG82" s="165">
        <v>5.8589999999999996E-3</v>
      </c>
      <c r="AH82" s="45">
        <v>1.3771E-2</v>
      </c>
    </row>
    <row r="83" spans="1:34" ht="15" customHeight="1" x14ac:dyDescent="0.25">
      <c r="A83" s="49" t="s">
        <v>1889</v>
      </c>
      <c r="B83" s="163" t="s">
        <v>248</v>
      </c>
      <c r="C83" s="164">
        <v>5.9757600000000002</v>
      </c>
      <c r="D83" s="164">
        <v>6.0208839999999997</v>
      </c>
      <c r="E83" s="164">
        <v>6.057493</v>
      </c>
      <c r="F83" s="164">
        <v>6.1295580000000003</v>
      </c>
      <c r="G83" s="164">
        <v>6.1837270000000002</v>
      </c>
      <c r="H83" s="164">
        <v>6.2119949999999999</v>
      </c>
      <c r="I83" s="164">
        <v>6.2188749999999997</v>
      </c>
      <c r="J83" s="164">
        <v>6.1924099999999997</v>
      </c>
      <c r="K83" s="164">
        <v>6.155437</v>
      </c>
      <c r="L83" s="164">
        <v>6.1367880000000001</v>
      </c>
      <c r="M83" s="164">
        <v>6.1293090000000001</v>
      </c>
      <c r="N83" s="164">
        <v>6.135796</v>
      </c>
      <c r="O83" s="164">
        <v>6.1247490000000004</v>
      </c>
      <c r="P83" s="164">
        <v>6.1121920000000003</v>
      </c>
      <c r="Q83" s="164">
        <v>6.120431</v>
      </c>
      <c r="R83" s="164">
        <v>6.1306510000000003</v>
      </c>
      <c r="S83" s="164">
        <v>6.1435529999999998</v>
      </c>
      <c r="T83" s="164">
        <v>6.1606189999999996</v>
      </c>
      <c r="U83" s="164">
        <v>6.1781329999999999</v>
      </c>
      <c r="V83" s="164">
        <v>6.202477</v>
      </c>
      <c r="W83" s="164">
        <v>6.2201700000000004</v>
      </c>
      <c r="X83" s="164">
        <v>6.2527980000000003</v>
      </c>
      <c r="Y83" s="164">
        <v>6.3054160000000001</v>
      </c>
      <c r="Z83" s="164">
        <v>6.3262830000000001</v>
      </c>
      <c r="AA83" s="164">
        <v>6.3577409999999999</v>
      </c>
      <c r="AB83" s="164">
        <v>6.4241890000000001</v>
      </c>
      <c r="AC83" s="164">
        <v>6.4661220000000004</v>
      </c>
      <c r="AD83" s="164">
        <v>6.466208</v>
      </c>
      <c r="AE83" s="164">
        <v>6.4838709999999997</v>
      </c>
      <c r="AF83" s="164">
        <v>6.5455709999999998</v>
      </c>
      <c r="AG83" s="165">
        <v>3.1459999999999999E-3</v>
      </c>
      <c r="AH83" s="45">
        <v>1.2194E-2</v>
      </c>
    </row>
    <row r="84" spans="1:34" ht="15" customHeight="1" x14ac:dyDescent="0.25">
      <c r="A84" s="49" t="s">
        <v>1888</v>
      </c>
      <c r="B84" s="163" t="s">
        <v>249</v>
      </c>
      <c r="C84" s="164">
        <v>1.0367999999999999</v>
      </c>
      <c r="D84" s="164">
        <v>1.0557000000000001</v>
      </c>
      <c r="E84" s="164">
        <v>1.0740000000000001</v>
      </c>
      <c r="F84" s="164">
        <v>1.066206</v>
      </c>
      <c r="G84" s="164">
        <v>1.0689649999999999</v>
      </c>
      <c r="H84" s="164">
        <v>1.0746849999999999</v>
      </c>
      <c r="I84" s="164">
        <v>1.0817429999999999</v>
      </c>
      <c r="J84" s="164">
        <v>1.0924959999999999</v>
      </c>
      <c r="K84" s="164">
        <v>1.1000399999999999</v>
      </c>
      <c r="L84" s="164">
        <v>1.1062529999999999</v>
      </c>
      <c r="M84" s="164">
        <v>1.1124959999999999</v>
      </c>
      <c r="N84" s="164">
        <v>1.1308309999999999</v>
      </c>
      <c r="O84" s="164">
        <v>1.1361779999999999</v>
      </c>
      <c r="P84" s="164">
        <v>1.13836</v>
      </c>
      <c r="Q84" s="164">
        <v>1.141958</v>
      </c>
      <c r="R84" s="164">
        <v>1.146817</v>
      </c>
      <c r="S84" s="164">
        <v>1.152903</v>
      </c>
      <c r="T84" s="164">
        <v>1.1592169999999999</v>
      </c>
      <c r="U84" s="164">
        <v>1.1646970000000001</v>
      </c>
      <c r="V84" s="164">
        <v>1.166177</v>
      </c>
      <c r="W84" s="164">
        <v>1.168021</v>
      </c>
      <c r="X84" s="164">
        <v>1.171519</v>
      </c>
      <c r="Y84" s="164">
        <v>1.174742</v>
      </c>
      <c r="Z84" s="164">
        <v>1.170453</v>
      </c>
      <c r="AA84" s="164">
        <v>1.1678679999999999</v>
      </c>
      <c r="AB84" s="164">
        <v>1.1770750000000001</v>
      </c>
      <c r="AC84" s="164">
        <v>1.180396</v>
      </c>
      <c r="AD84" s="164">
        <v>1.1705970000000001</v>
      </c>
      <c r="AE84" s="164">
        <v>1.1678010000000001</v>
      </c>
      <c r="AF84" s="164">
        <v>1.1772180000000001</v>
      </c>
      <c r="AG84" s="165">
        <v>4.3889999999999997E-3</v>
      </c>
      <c r="AH84" s="45">
        <v>1.1788E-2</v>
      </c>
    </row>
    <row r="85" spans="1:34" ht="15" customHeight="1" x14ac:dyDescent="0.25">
      <c r="A85" s="49" t="s">
        <v>1887</v>
      </c>
      <c r="B85" s="163" t="s">
        <v>250</v>
      </c>
      <c r="C85" s="164">
        <v>1.908455</v>
      </c>
      <c r="D85" s="164">
        <v>1.977932</v>
      </c>
      <c r="E85" s="164">
        <v>1.9887109999999999</v>
      </c>
      <c r="F85" s="164">
        <v>2.014221</v>
      </c>
      <c r="G85" s="164">
        <v>2.0463360000000002</v>
      </c>
      <c r="H85" s="164">
        <v>2.0508959999999998</v>
      </c>
      <c r="I85" s="164">
        <v>2.051069</v>
      </c>
      <c r="J85" s="164">
        <v>2.089817</v>
      </c>
      <c r="K85" s="164">
        <v>2.1043210000000001</v>
      </c>
      <c r="L85" s="164">
        <v>2.1285219999999998</v>
      </c>
      <c r="M85" s="164">
        <v>2.1449539999999998</v>
      </c>
      <c r="N85" s="164">
        <v>2.1723650000000001</v>
      </c>
      <c r="O85" s="164">
        <v>2.1931790000000002</v>
      </c>
      <c r="P85" s="164">
        <v>2.1836989999999998</v>
      </c>
      <c r="Q85" s="164">
        <v>2.1848369999999999</v>
      </c>
      <c r="R85" s="164">
        <v>2.1780930000000001</v>
      </c>
      <c r="S85" s="164">
        <v>2.172917</v>
      </c>
      <c r="T85" s="164">
        <v>2.1771950000000002</v>
      </c>
      <c r="U85" s="164">
        <v>2.1954310000000001</v>
      </c>
      <c r="V85" s="164">
        <v>2.213282</v>
      </c>
      <c r="W85" s="164">
        <v>2.2095250000000002</v>
      </c>
      <c r="X85" s="164">
        <v>2.21719</v>
      </c>
      <c r="Y85" s="164">
        <v>2.245676</v>
      </c>
      <c r="Z85" s="164">
        <v>2.2598349999999998</v>
      </c>
      <c r="AA85" s="164">
        <v>2.2851149999999998</v>
      </c>
      <c r="AB85" s="164">
        <v>2.3001839999999998</v>
      </c>
      <c r="AC85" s="164">
        <v>2.3114780000000001</v>
      </c>
      <c r="AD85" s="164">
        <v>2.3243269999999998</v>
      </c>
      <c r="AE85" s="164">
        <v>2.3287409999999999</v>
      </c>
      <c r="AF85" s="164">
        <v>2.372455</v>
      </c>
      <c r="AG85" s="165">
        <v>7.5329999999999998E-3</v>
      </c>
      <c r="AH85" s="45">
        <v>8.9040000000000005E-3</v>
      </c>
    </row>
    <row r="86" spans="1:34" ht="15" customHeight="1" x14ac:dyDescent="0.25">
      <c r="A86" s="49" t="s">
        <v>1886</v>
      </c>
      <c r="B86" s="163" t="s">
        <v>251</v>
      </c>
      <c r="C86" s="164">
        <v>0.30065500000000001</v>
      </c>
      <c r="D86" s="164">
        <v>0.35240899999999997</v>
      </c>
      <c r="E86" s="164">
        <v>0.37265900000000002</v>
      </c>
      <c r="F86" s="164">
        <v>0.37639699999999998</v>
      </c>
      <c r="G86" s="164">
        <v>0.39067000000000002</v>
      </c>
      <c r="H86" s="164">
        <v>0.391683</v>
      </c>
      <c r="I86" s="164">
        <v>0.40008300000000002</v>
      </c>
      <c r="J86" s="164">
        <v>0.41795500000000002</v>
      </c>
      <c r="K86" s="164">
        <v>0.43368099999999998</v>
      </c>
      <c r="L86" s="164">
        <v>0.45048100000000002</v>
      </c>
      <c r="M86" s="164">
        <v>0.46727999999999997</v>
      </c>
      <c r="N86" s="164">
        <v>0.485153</v>
      </c>
      <c r="O86" s="164">
        <v>0.492479</v>
      </c>
      <c r="P86" s="164">
        <v>0.492479</v>
      </c>
      <c r="Q86" s="164">
        <v>0.492479</v>
      </c>
      <c r="R86" s="164">
        <v>0.49355199999999999</v>
      </c>
      <c r="S86" s="164">
        <v>0.492479</v>
      </c>
      <c r="T86" s="164">
        <v>0.492479</v>
      </c>
      <c r="U86" s="164">
        <v>0.492479</v>
      </c>
      <c r="V86" s="164">
        <v>0.49355199999999999</v>
      </c>
      <c r="W86" s="164">
        <v>0.492479</v>
      </c>
      <c r="X86" s="164">
        <v>0.492479</v>
      </c>
      <c r="Y86" s="164">
        <v>0.492479</v>
      </c>
      <c r="Z86" s="164">
        <v>0.49355199999999999</v>
      </c>
      <c r="AA86" s="164">
        <v>0.492479</v>
      </c>
      <c r="AB86" s="164">
        <v>0.492479</v>
      </c>
      <c r="AC86" s="164">
        <v>0.492479</v>
      </c>
      <c r="AD86" s="164">
        <v>0.49355199999999999</v>
      </c>
      <c r="AE86" s="164">
        <v>0.492479</v>
      </c>
      <c r="AF86" s="164">
        <v>0.492479</v>
      </c>
      <c r="AG86" s="165">
        <v>1.7162E-2</v>
      </c>
      <c r="AH86" s="45">
        <v>4.088E-2</v>
      </c>
    </row>
    <row r="87" spans="1:34" ht="15" customHeight="1" x14ac:dyDescent="0.25">
      <c r="A87" s="49" t="s">
        <v>1885</v>
      </c>
      <c r="B87" s="163" t="s">
        <v>40</v>
      </c>
      <c r="C87" s="164">
        <v>9.2216699999999996</v>
      </c>
      <c r="D87" s="164">
        <v>9.4069240000000001</v>
      </c>
      <c r="E87" s="164">
        <v>9.4928629999999998</v>
      </c>
      <c r="F87" s="164">
        <v>9.5863820000000004</v>
      </c>
      <c r="G87" s="164">
        <v>9.6896979999999999</v>
      </c>
      <c r="H87" s="164">
        <v>9.7292590000000008</v>
      </c>
      <c r="I87" s="164">
        <v>9.7517700000000005</v>
      </c>
      <c r="J87" s="164">
        <v>9.7926780000000004</v>
      </c>
      <c r="K87" s="164">
        <v>9.7934800000000006</v>
      </c>
      <c r="L87" s="164">
        <v>9.822044</v>
      </c>
      <c r="M87" s="164">
        <v>9.8540379999999992</v>
      </c>
      <c r="N87" s="164">
        <v>9.9241449999999993</v>
      </c>
      <c r="O87" s="164">
        <v>9.9465859999999999</v>
      </c>
      <c r="P87" s="164">
        <v>9.9267299999999992</v>
      </c>
      <c r="Q87" s="164">
        <v>9.9397059999999993</v>
      </c>
      <c r="R87" s="164">
        <v>9.9491139999999998</v>
      </c>
      <c r="S87" s="164">
        <v>9.9618509999999993</v>
      </c>
      <c r="T87" s="164">
        <v>9.9895110000000003</v>
      </c>
      <c r="U87" s="164">
        <v>10.030739000000001</v>
      </c>
      <c r="V87" s="164">
        <v>10.075488</v>
      </c>
      <c r="W87" s="164">
        <v>10.090196000000001</v>
      </c>
      <c r="X87" s="164">
        <v>10.133986</v>
      </c>
      <c r="Y87" s="164">
        <v>10.218313</v>
      </c>
      <c r="Z87" s="164">
        <v>10.250123</v>
      </c>
      <c r="AA87" s="164">
        <v>10.303203999999999</v>
      </c>
      <c r="AB87" s="164">
        <v>10.393927</v>
      </c>
      <c r="AC87" s="164">
        <v>10.450475000000001</v>
      </c>
      <c r="AD87" s="164">
        <v>10.454682999999999</v>
      </c>
      <c r="AE87" s="164">
        <v>10.472892</v>
      </c>
      <c r="AF87" s="164">
        <v>10.587723</v>
      </c>
      <c r="AG87" s="165">
        <v>4.7749999999999997E-3</v>
      </c>
      <c r="AH87" s="45">
        <v>1.2357E-2</v>
      </c>
    </row>
    <row r="88" spans="1:34" ht="15" customHeight="1" x14ac:dyDescent="0.25">
      <c r="A88" s="49" t="s">
        <v>1884</v>
      </c>
      <c r="B88" s="163" t="s">
        <v>252</v>
      </c>
      <c r="C88" s="164">
        <v>0.44275100000000001</v>
      </c>
      <c r="D88" s="164">
        <v>0.45374700000000001</v>
      </c>
      <c r="E88" s="164">
        <v>0.46837600000000001</v>
      </c>
      <c r="F88" s="164">
        <v>0.45554600000000001</v>
      </c>
      <c r="G88" s="164">
        <v>0.45135999999999998</v>
      </c>
      <c r="H88" s="164">
        <v>0.46584999999999999</v>
      </c>
      <c r="I88" s="164">
        <v>0.46147700000000003</v>
      </c>
      <c r="J88" s="164">
        <v>0.457814</v>
      </c>
      <c r="K88" s="164">
        <v>0.44450899999999999</v>
      </c>
      <c r="L88" s="164">
        <v>0.43581199999999998</v>
      </c>
      <c r="M88" s="164">
        <v>0.42736800000000003</v>
      </c>
      <c r="N88" s="164">
        <v>0.42391299999999998</v>
      </c>
      <c r="O88" s="164">
        <v>0.418686</v>
      </c>
      <c r="P88" s="164">
        <v>0.418155</v>
      </c>
      <c r="Q88" s="164">
        <v>0.41731000000000001</v>
      </c>
      <c r="R88" s="164">
        <v>0.41636400000000001</v>
      </c>
      <c r="S88" s="164">
        <v>0.41339500000000001</v>
      </c>
      <c r="T88" s="164">
        <v>0.41075299999999998</v>
      </c>
      <c r="U88" s="164">
        <v>0.40345599999999998</v>
      </c>
      <c r="V88" s="164">
        <v>0.39876699999999998</v>
      </c>
      <c r="W88" s="164">
        <v>0.39648499999999998</v>
      </c>
      <c r="X88" s="164">
        <v>0.399009</v>
      </c>
      <c r="Y88" s="164">
        <v>0.40332499999999999</v>
      </c>
      <c r="Z88" s="164">
        <v>0.40095500000000001</v>
      </c>
      <c r="AA88" s="164">
        <v>0.398308</v>
      </c>
      <c r="AB88" s="164">
        <v>0.40155000000000002</v>
      </c>
      <c r="AC88" s="164">
        <v>0.39986300000000002</v>
      </c>
      <c r="AD88" s="164">
        <v>0.38996500000000001</v>
      </c>
      <c r="AE88" s="164">
        <v>0.38275599999999999</v>
      </c>
      <c r="AF88" s="164">
        <v>0.38189699999999999</v>
      </c>
      <c r="AG88" s="165">
        <v>-5.0860000000000002E-3</v>
      </c>
      <c r="AH88" s="45">
        <v>-9.5270000000000007E-3</v>
      </c>
    </row>
    <row r="89" spans="1:34" ht="15" customHeight="1" x14ac:dyDescent="0.25">
      <c r="A89" s="49" t="s">
        <v>1883</v>
      </c>
      <c r="B89" s="163" t="s">
        <v>41</v>
      </c>
      <c r="C89" s="164">
        <v>0.46147500000000002</v>
      </c>
      <c r="D89" s="164">
        <v>0.46096599999999999</v>
      </c>
      <c r="E89" s="164">
        <v>0.46273599999999998</v>
      </c>
      <c r="F89" s="164">
        <v>0.46261600000000003</v>
      </c>
      <c r="G89" s="164">
        <v>0.46263399999999999</v>
      </c>
      <c r="H89" s="164">
        <v>0.46390599999999999</v>
      </c>
      <c r="I89" s="164">
        <v>0.46393200000000001</v>
      </c>
      <c r="J89" s="164">
        <v>0.46378000000000003</v>
      </c>
      <c r="K89" s="164">
        <v>0.462814</v>
      </c>
      <c r="L89" s="164">
        <v>0.46172600000000003</v>
      </c>
      <c r="M89" s="164">
        <v>0.46024399999999999</v>
      </c>
      <c r="N89" s="164">
        <v>0.45860800000000002</v>
      </c>
      <c r="O89" s="164">
        <v>0.456536</v>
      </c>
      <c r="P89" s="164">
        <v>0.45419300000000001</v>
      </c>
      <c r="Q89" s="164">
        <v>0.45200800000000002</v>
      </c>
      <c r="R89" s="164">
        <v>0.44991100000000001</v>
      </c>
      <c r="S89" s="164">
        <v>0.44786100000000001</v>
      </c>
      <c r="T89" s="164">
        <v>0.44597199999999998</v>
      </c>
      <c r="U89" s="164">
        <v>0.44391900000000001</v>
      </c>
      <c r="V89" s="164">
        <v>0.44189899999999999</v>
      </c>
      <c r="W89" s="164">
        <v>0.44026900000000002</v>
      </c>
      <c r="X89" s="164">
        <v>0.438892</v>
      </c>
      <c r="Y89" s="164">
        <v>0.43748900000000002</v>
      </c>
      <c r="Z89" s="164">
        <v>0.43566899999999997</v>
      </c>
      <c r="AA89" s="164">
        <v>0.43391299999999999</v>
      </c>
      <c r="AB89" s="164">
        <v>0.43272500000000003</v>
      </c>
      <c r="AC89" s="164">
        <v>0.43140200000000001</v>
      </c>
      <c r="AD89" s="164">
        <v>0.42958800000000003</v>
      </c>
      <c r="AE89" s="164">
        <v>0.427842</v>
      </c>
      <c r="AF89" s="164">
        <v>0.42675200000000002</v>
      </c>
      <c r="AG89" s="165">
        <v>-2.6940000000000002E-3</v>
      </c>
      <c r="AH89" s="45">
        <v>-2.3760000000000001E-3</v>
      </c>
    </row>
    <row r="90" spans="1:34" ht="15" customHeight="1" x14ac:dyDescent="0.25">
      <c r="A90" s="49" t="s">
        <v>1882</v>
      </c>
      <c r="B90" s="163" t="s">
        <v>42</v>
      </c>
      <c r="C90" s="164">
        <v>0.90422499999999995</v>
      </c>
      <c r="D90" s="164">
        <v>0.91471199999999997</v>
      </c>
      <c r="E90" s="164">
        <v>0.93111200000000005</v>
      </c>
      <c r="F90" s="164">
        <v>0.91816200000000003</v>
      </c>
      <c r="G90" s="164">
        <v>0.91399399999999997</v>
      </c>
      <c r="H90" s="164">
        <v>0.92975600000000003</v>
      </c>
      <c r="I90" s="164">
        <v>0.92540800000000001</v>
      </c>
      <c r="J90" s="164">
        <v>0.92159400000000002</v>
      </c>
      <c r="K90" s="164">
        <v>0.90732299999999999</v>
      </c>
      <c r="L90" s="164">
        <v>0.89753899999999998</v>
      </c>
      <c r="M90" s="164">
        <v>0.88761199999999996</v>
      </c>
      <c r="N90" s="164">
        <v>0.88251999999999997</v>
      </c>
      <c r="O90" s="164">
        <v>0.87522200000000006</v>
      </c>
      <c r="P90" s="164">
        <v>0.87234800000000001</v>
      </c>
      <c r="Q90" s="164">
        <v>0.86931700000000001</v>
      </c>
      <c r="R90" s="164">
        <v>0.86627500000000002</v>
      </c>
      <c r="S90" s="164">
        <v>0.86125600000000002</v>
      </c>
      <c r="T90" s="164">
        <v>0.85672499999999996</v>
      </c>
      <c r="U90" s="164">
        <v>0.84737600000000002</v>
      </c>
      <c r="V90" s="164">
        <v>0.84066600000000002</v>
      </c>
      <c r="W90" s="164">
        <v>0.83675299999999997</v>
      </c>
      <c r="X90" s="164">
        <v>0.83790200000000004</v>
      </c>
      <c r="Y90" s="164">
        <v>0.84081399999999995</v>
      </c>
      <c r="Z90" s="164">
        <v>0.83662400000000003</v>
      </c>
      <c r="AA90" s="164">
        <v>0.83222099999999999</v>
      </c>
      <c r="AB90" s="164">
        <v>0.83427499999999999</v>
      </c>
      <c r="AC90" s="164">
        <v>0.83126500000000003</v>
      </c>
      <c r="AD90" s="164">
        <v>0.81955299999999998</v>
      </c>
      <c r="AE90" s="164">
        <v>0.81059800000000004</v>
      </c>
      <c r="AF90" s="164">
        <v>0.80864899999999995</v>
      </c>
      <c r="AG90" s="165">
        <v>-3.8449999999999999E-3</v>
      </c>
      <c r="AH90" s="45">
        <v>-5.9870000000000001E-3</v>
      </c>
    </row>
    <row r="91" spans="1:34" ht="15" customHeight="1" x14ac:dyDescent="0.25">
      <c r="A91" s="49" t="s">
        <v>1881</v>
      </c>
      <c r="B91" s="163" t="s">
        <v>253</v>
      </c>
      <c r="C91" s="164">
        <v>1.556454</v>
      </c>
      <c r="D91" s="164">
        <v>1.566203</v>
      </c>
      <c r="E91" s="164">
        <v>1.560416</v>
      </c>
      <c r="F91" s="164">
        <v>1.565939</v>
      </c>
      <c r="G91" s="164">
        <v>1.5695060000000001</v>
      </c>
      <c r="H91" s="164">
        <v>1.558802</v>
      </c>
      <c r="I91" s="164">
        <v>1.545385</v>
      </c>
      <c r="J91" s="164">
        <v>1.5327280000000001</v>
      </c>
      <c r="K91" s="164">
        <v>1.5234049999999999</v>
      </c>
      <c r="L91" s="164">
        <v>1.517226</v>
      </c>
      <c r="M91" s="164">
        <v>1.504802</v>
      </c>
      <c r="N91" s="164">
        <v>1.49559</v>
      </c>
      <c r="O91" s="164">
        <v>1.4838309999999999</v>
      </c>
      <c r="P91" s="164">
        <v>1.472542</v>
      </c>
      <c r="Q91" s="164">
        <v>1.4635290000000001</v>
      </c>
      <c r="R91" s="164">
        <v>1.4559709999999999</v>
      </c>
      <c r="S91" s="164">
        <v>1.4461489999999999</v>
      </c>
      <c r="T91" s="164">
        <v>1.437351</v>
      </c>
      <c r="U91" s="164">
        <v>1.4324159999999999</v>
      </c>
      <c r="V91" s="164">
        <v>1.428148</v>
      </c>
      <c r="W91" s="164">
        <v>1.425063</v>
      </c>
      <c r="X91" s="164">
        <v>1.4247160000000001</v>
      </c>
      <c r="Y91" s="164">
        <v>1.423608</v>
      </c>
      <c r="Z91" s="164">
        <v>1.414471</v>
      </c>
      <c r="AA91" s="164">
        <v>1.408166</v>
      </c>
      <c r="AB91" s="164">
        <v>1.4086970000000001</v>
      </c>
      <c r="AC91" s="164">
        <v>1.41018</v>
      </c>
      <c r="AD91" s="164">
        <v>1.4134629999999999</v>
      </c>
      <c r="AE91" s="164">
        <v>1.408047</v>
      </c>
      <c r="AF91" s="164">
        <v>1.4163289999999999</v>
      </c>
      <c r="AG91" s="165">
        <v>-3.248E-3</v>
      </c>
      <c r="AH91" s="45">
        <v>1.0330000000000001E-2</v>
      </c>
    </row>
    <row r="92" spans="1:34" ht="15" customHeight="1" x14ac:dyDescent="0.25">
      <c r="A92" s="49" t="s">
        <v>1880</v>
      </c>
      <c r="B92" s="163" t="s">
        <v>254</v>
      </c>
      <c r="C92" s="164">
        <v>3.1604749999999999</v>
      </c>
      <c r="D92" s="164">
        <v>3.1692010000000002</v>
      </c>
      <c r="E92" s="164">
        <v>3.1880980000000001</v>
      </c>
      <c r="F92" s="164">
        <v>3.1869610000000002</v>
      </c>
      <c r="G92" s="164">
        <v>3.197851</v>
      </c>
      <c r="H92" s="164">
        <v>3.2015579999999999</v>
      </c>
      <c r="I92" s="164">
        <v>3.2005840000000001</v>
      </c>
      <c r="J92" s="164">
        <v>3.2049099999999999</v>
      </c>
      <c r="K92" s="164">
        <v>3.2019319999999998</v>
      </c>
      <c r="L92" s="164">
        <v>3.2012589999999999</v>
      </c>
      <c r="M92" s="164">
        <v>3.2027540000000001</v>
      </c>
      <c r="N92" s="164">
        <v>3.2161499999999998</v>
      </c>
      <c r="O92" s="164">
        <v>3.2224569999999999</v>
      </c>
      <c r="P92" s="164">
        <v>3.2157399999999998</v>
      </c>
      <c r="Q92" s="164">
        <v>3.2175009999999999</v>
      </c>
      <c r="R92" s="164">
        <v>3.220726</v>
      </c>
      <c r="S92" s="164">
        <v>3.2291780000000001</v>
      </c>
      <c r="T92" s="164">
        <v>3.238035</v>
      </c>
      <c r="U92" s="164">
        <v>3.2493210000000001</v>
      </c>
      <c r="V92" s="164">
        <v>3.2551389999999998</v>
      </c>
      <c r="W92" s="164">
        <v>3.2644799999999998</v>
      </c>
      <c r="X92" s="164">
        <v>3.2798949999999998</v>
      </c>
      <c r="Y92" s="164">
        <v>3.2982480000000001</v>
      </c>
      <c r="Z92" s="164">
        <v>3.3029269999999999</v>
      </c>
      <c r="AA92" s="164">
        <v>3.3103820000000002</v>
      </c>
      <c r="AB92" s="164">
        <v>3.3343759999999998</v>
      </c>
      <c r="AC92" s="164">
        <v>3.3502290000000001</v>
      </c>
      <c r="AD92" s="164">
        <v>3.3512300000000002</v>
      </c>
      <c r="AE92" s="164">
        <v>3.3570950000000002</v>
      </c>
      <c r="AF92" s="164">
        <v>3.3829099999999999</v>
      </c>
      <c r="AG92" s="165">
        <v>2.3479999999999998E-3</v>
      </c>
      <c r="AH92" s="45">
        <v>7.4859999999999996E-3</v>
      </c>
    </row>
    <row r="93" spans="1:34" ht="15" customHeight="1" x14ac:dyDescent="0.2">
      <c r="A93" s="49" t="s">
        <v>1879</v>
      </c>
      <c r="B93" s="162" t="s">
        <v>43</v>
      </c>
      <c r="C93" s="166">
        <v>21.714872</v>
      </c>
      <c r="D93" s="166">
        <v>21.89706</v>
      </c>
      <c r="E93" s="166">
        <v>22.233284000000001</v>
      </c>
      <c r="F93" s="166">
        <v>22.293921999999998</v>
      </c>
      <c r="G93" s="166">
        <v>22.498421</v>
      </c>
      <c r="H93" s="166">
        <v>22.629577999999999</v>
      </c>
      <c r="I93" s="166">
        <v>22.68214</v>
      </c>
      <c r="J93" s="166">
        <v>22.781987999999998</v>
      </c>
      <c r="K93" s="166">
        <v>22.797554000000002</v>
      </c>
      <c r="L93" s="166">
        <v>22.850777000000001</v>
      </c>
      <c r="M93" s="166">
        <v>22.926037000000001</v>
      </c>
      <c r="N93" s="166">
        <v>23.100079000000001</v>
      </c>
      <c r="O93" s="166">
        <v>23.187533999999999</v>
      </c>
      <c r="P93" s="166">
        <v>23.171206999999999</v>
      </c>
      <c r="Q93" s="166">
        <v>23.190645</v>
      </c>
      <c r="R93" s="166">
        <v>23.222549000000001</v>
      </c>
      <c r="S93" s="166">
        <v>23.275082000000001</v>
      </c>
      <c r="T93" s="166">
        <v>23.339480999999999</v>
      </c>
      <c r="U93" s="166">
        <v>23.430063000000001</v>
      </c>
      <c r="V93" s="166">
        <v>23.480263000000001</v>
      </c>
      <c r="W93" s="166">
        <v>23.528502</v>
      </c>
      <c r="X93" s="166">
        <v>23.624576999999999</v>
      </c>
      <c r="Y93" s="166">
        <v>23.764917000000001</v>
      </c>
      <c r="Z93" s="166">
        <v>23.783297000000001</v>
      </c>
      <c r="AA93" s="166">
        <v>23.836960000000001</v>
      </c>
      <c r="AB93" s="166">
        <v>24.014271000000001</v>
      </c>
      <c r="AC93" s="166">
        <v>24.113592000000001</v>
      </c>
      <c r="AD93" s="166">
        <v>24.084016999999999</v>
      </c>
      <c r="AE93" s="166">
        <v>24.103363000000002</v>
      </c>
      <c r="AF93" s="166">
        <v>24.336234999999999</v>
      </c>
      <c r="AG93" s="167">
        <v>3.9379999999999997E-3</v>
      </c>
      <c r="AH93" s="52">
        <v>1.1292E-2</v>
      </c>
    </row>
    <row r="94" spans="1:34" ht="15" customHeight="1" x14ac:dyDescent="0.25">
      <c r="A94" s="49" t="s">
        <v>1878</v>
      </c>
      <c r="B94" s="163" t="s">
        <v>44</v>
      </c>
      <c r="C94" s="164">
        <v>5.8282870000000004</v>
      </c>
      <c r="D94" s="164">
        <v>5.8423550000000004</v>
      </c>
      <c r="E94" s="164">
        <v>5.8206939999999996</v>
      </c>
      <c r="F94" s="164">
        <v>5.6990100000000004</v>
      </c>
      <c r="G94" s="164">
        <v>5.6230120000000001</v>
      </c>
      <c r="H94" s="164">
        <v>5.5665490000000002</v>
      </c>
      <c r="I94" s="164">
        <v>5.5054699999999999</v>
      </c>
      <c r="J94" s="164">
        <v>5.4408260000000004</v>
      </c>
      <c r="K94" s="164">
        <v>5.4067090000000002</v>
      </c>
      <c r="L94" s="164">
        <v>5.3820199999999998</v>
      </c>
      <c r="M94" s="164">
        <v>5.3668610000000001</v>
      </c>
      <c r="N94" s="164">
        <v>5.3687139999999998</v>
      </c>
      <c r="O94" s="164">
        <v>5.3319330000000003</v>
      </c>
      <c r="P94" s="164">
        <v>5.2941349999999998</v>
      </c>
      <c r="Q94" s="164">
        <v>5.2672239999999997</v>
      </c>
      <c r="R94" s="164">
        <v>5.2504869999999997</v>
      </c>
      <c r="S94" s="164">
        <v>5.2419089999999997</v>
      </c>
      <c r="T94" s="164">
        <v>5.2319500000000003</v>
      </c>
      <c r="U94" s="164">
        <v>5.2348100000000004</v>
      </c>
      <c r="V94" s="164">
        <v>5.2293710000000004</v>
      </c>
      <c r="W94" s="164">
        <v>5.2303829999999998</v>
      </c>
      <c r="X94" s="164">
        <v>5.2382169999999997</v>
      </c>
      <c r="Y94" s="164">
        <v>5.2474559999999997</v>
      </c>
      <c r="Z94" s="164">
        <v>5.2382689999999998</v>
      </c>
      <c r="AA94" s="164">
        <v>5.233193</v>
      </c>
      <c r="AB94" s="164">
        <v>5.2471949999999996</v>
      </c>
      <c r="AC94" s="164">
        <v>5.2516679999999996</v>
      </c>
      <c r="AD94" s="164">
        <v>5.2386410000000003</v>
      </c>
      <c r="AE94" s="164">
        <v>5.2298629999999999</v>
      </c>
      <c r="AF94" s="164">
        <v>5.2574399999999999</v>
      </c>
      <c r="AG94" s="165">
        <v>-3.5479999999999999E-3</v>
      </c>
      <c r="AH94" s="45">
        <v>5.1099999999999995E-4</v>
      </c>
    </row>
    <row r="95" spans="1:34" ht="15" customHeight="1" x14ac:dyDescent="0.2">
      <c r="A95" s="49" t="s">
        <v>1877</v>
      </c>
      <c r="B95" s="162" t="s">
        <v>45</v>
      </c>
      <c r="C95" s="166">
        <v>27.543158999999999</v>
      </c>
      <c r="D95" s="166">
        <v>27.739415999999999</v>
      </c>
      <c r="E95" s="166">
        <v>28.053978000000001</v>
      </c>
      <c r="F95" s="166">
        <v>27.992930999999999</v>
      </c>
      <c r="G95" s="166">
        <v>28.121433</v>
      </c>
      <c r="H95" s="166">
        <v>28.196127000000001</v>
      </c>
      <c r="I95" s="166">
        <v>28.187611</v>
      </c>
      <c r="J95" s="166">
        <v>28.222815000000001</v>
      </c>
      <c r="K95" s="166">
        <v>28.204262</v>
      </c>
      <c r="L95" s="166">
        <v>28.232797999999999</v>
      </c>
      <c r="M95" s="166">
        <v>28.292898000000001</v>
      </c>
      <c r="N95" s="166">
        <v>28.468792000000001</v>
      </c>
      <c r="O95" s="166">
        <v>28.519468</v>
      </c>
      <c r="P95" s="166">
        <v>28.465342</v>
      </c>
      <c r="Q95" s="166">
        <v>28.457868999999999</v>
      </c>
      <c r="R95" s="166">
        <v>28.473037999999999</v>
      </c>
      <c r="S95" s="166">
        <v>28.516991000000001</v>
      </c>
      <c r="T95" s="166">
        <v>28.571432000000001</v>
      </c>
      <c r="U95" s="166">
        <v>28.664873</v>
      </c>
      <c r="V95" s="166">
        <v>28.709633</v>
      </c>
      <c r="W95" s="166">
        <v>28.758883999999998</v>
      </c>
      <c r="X95" s="166">
        <v>28.862793</v>
      </c>
      <c r="Y95" s="166">
        <v>29.012373</v>
      </c>
      <c r="Z95" s="166">
        <v>29.021566</v>
      </c>
      <c r="AA95" s="166">
        <v>29.070152</v>
      </c>
      <c r="AB95" s="166">
        <v>29.261467</v>
      </c>
      <c r="AC95" s="166">
        <v>29.365261</v>
      </c>
      <c r="AD95" s="166">
        <v>29.322659000000002</v>
      </c>
      <c r="AE95" s="166">
        <v>29.333224999999999</v>
      </c>
      <c r="AF95" s="166">
        <v>29.593674</v>
      </c>
      <c r="AG95" s="167">
        <v>2.4789999999999999E-3</v>
      </c>
      <c r="AH95" s="52">
        <v>9.2790000000000008E-3</v>
      </c>
    </row>
    <row r="96" spans="1:34" ht="15" customHeight="1" x14ac:dyDescent="0.25">
      <c r="B96" s="248"/>
      <c r="C96" s="248"/>
      <c r="D96" s="248"/>
      <c r="E96" s="248"/>
      <c r="F96" s="248"/>
      <c r="G96" s="248"/>
      <c r="H96" s="248"/>
      <c r="I96" s="248"/>
      <c r="J96" s="248"/>
      <c r="K96" s="248"/>
      <c r="L96" s="248"/>
      <c r="M96" s="248"/>
      <c r="N96" s="248"/>
      <c r="O96" s="248"/>
      <c r="P96" s="248"/>
      <c r="Q96" s="248"/>
      <c r="R96" s="248"/>
      <c r="S96" s="248"/>
      <c r="T96" s="248"/>
      <c r="U96" s="248"/>
      <c r="V96" s="248"/>
      <c r="W96" s="248"/>
      <c r="X96" s="248"/>
      <c r="Y96" s="248"/>
      <c r="Z96" s="248"/>
      <c r="AA96" s="248"/>
      <c r="AB96" s="248"/>
      <c r="AC96" s="248"/>
      <c r="AD96" s="248"/>
      <c r="AE96" s="248"/>
      <c r="AF96" s="248"/>
      <c r="AG96" s="248"/>
    </row>
    <row r="97" spans="1:34" ht="15" customHeight="1" x14ac:dyDescent="0.25">
      <c r="B97" s="248"/>
      <c r="C97" s="248"/>
      <c r="D97" s="248"/>
      <c r="E97" s="248"/>
      <c r="F97" s="248"/>
      <c r="G97" s="248"/>
      <c r="H97" s="248"/>
      <c r="I97" s="248"/>
      <c r="J97" s="248"/>
      <c r="K97" s="248"/>
      <c r="L97" s="248"/>
      <c r="M97" s="248"/>
      <c r="N97" s="248"/>
      <c r="O97" s="248"/>
      <c r="P97" s="248"/>
      <c r="Q97" s="248"/>
      <c r="R97" s="248"/>
      <c r="S97" s="248"/>
      <c r="T97" s="248"/>
      <c r="U97" s="248"/>
      <c r="V97" s="248"/>
      <c r="W97" s="248"/>
      <c r="X97" s="248"/>
      <c r="Y97" s="248"/>
      <c r="Z97" s="248"/>
      <c r="AA97" s="248"/>
      <c r="AB97" s="248"/>
      <c r="AC97" s="248"/>
      <c r="AD97" s="248"/>
      <c r="AE97" s="248"/>
      <c r="AF97" s="248"/>
      <c r="AG97" s="248"/>
    </row>
    <row r="98" spans="1:34" ht="15" customHeight="1" x14ac:dyDescent="0.25">
      <c r="B98" s="162" t="s">
        <v>1876</v>
      </c>
      <c r="C98" s="248"/>
      <c r="D98" s="248"/>
      <c r="E98" s="248"/>
      <c r="F98" s="248"/>
      <c r="G98" s="248"/>
      <c r="H98" s="248"/>
      <c r="I98" s="248"/>
      <c r="J98" s="248"/>
      <c r="K98" s="248"/>
      <c r="L98" s="248"/>
      <c r="M98" s="248"/>
      <c r="N98" s="248"/>
      <c r="O98" s="248"/>
      <c r="P98" s="248"/>
      <c r="Q98" s="248"/>
      <c r="R98" s="248"/>
      <c r="S98" s="248"/>
      <c r="T98" s="248"/>
      <c r="U98" s="248"/>
      <c r="V98" s="248"/>
      <c r="W98" s="248"/>
      <c r="X98" s="248"/>
      <c r="Y98" s="248"/>
      <c r="Z98" s="248"/>
      <c r="AA98" s="248"/>
      <c r="AB98" s="248"/>
      <c r="AC98" s="248"/>
      <c r="AD98" s="248"/>
      <c r="AE98" s="248"/>
      <c r="AF98" s="248"/>
      <c r="AG98" s="248"/>
    </row>
    <row r="99" spans="1:34" ht="15" customHeight="1" x14ac:dyDescent="0.25">
      <c r="A99" s="49" t="s">
        <v>1875</v>
      </c>
      <c r="B99" s="163" t="s">
        <v>1825</v>
      </c>
      <c r="C99" s="164">
        <v>6.8129999999999996E-3</v>
      </c>
      <c r="D99" s="164">
        <v>6.8129999999999996E-3</v>
      </c>
      <c r="E99" s="164">
        <v>0</v>
      </c>
      <c r="F99" s="164">
        <v>0</v>
      </c>
      <c r="G99" s="164">
        <v>0</v>
      </c>
      <c r="H99" s="164">
        <v>0</v>
      </c>
      <c r="I99" s="164">
        <v>0</v>
      </c>
      <c r="J99" s="164">
        <v>0</v>
      </c>
      <c r="K99" s="164">
        <v>0</v>
      </c>
      <c r="L99" s="164">
        <v>0</v>
      </c>
      <c r="M99" s="164">
        <v>0</v>
      </c>
      <c r="N99" s="164">
        <v>0</v>
      </c>
      <c r="O99" s="164">
        <v>0</v>
      </c>
      <c r="P99" s="164">
        <v>0</v>
      </c>
      <c r="Q99" s="164">
        <v>0</v>
      </c>
      <c r="R99" s="164">
        <v>0</v>
      </c>
      <c r="S99" s="164">
        <v>0</v>
      </c>
      <c r="T99" s="164">
        <v>0</v>
      </c>
      <c r="U99" s="164">
        <v>0</v>
      </c>
      <c r="V99" s="164">
        <v>0</v>
      </c>
      <c r="W99" s="164">
        <v>0</v>
      </c>
      <c r="X99" s="164">
        <v>0</v>
      </c>
      <c r="Y99" s="164">
        <v>0</v>
      </c>
      <c r="Z99" s="164">
        <v>0</v>
      </c>
      <c r="AA99" s="164">
        <v>0</v>
      </c>
      <c r="AB99" s="164">
        <v>0</v>
      </c>
      <c r="AC99" s="164">
        <v>0</v>
      </c>
      <c r="AD99" s="164">
        <v>0</v>
      </c>
      <c r="AE99" s="164">
        <v>0</v>
      </c>
      <c r="AF99" s="164">
        <v>0</v>
      </c>
      <c r="AG99" s="165" t="s">
        <v>2017</v>
      </c>
      <c r="AH99" s="45" t="s">
        <v>102</v>
      </c>
    </row>
    <row r="100" spans="1:34" ht="15" customHeight="1" x14ac:dyDescent="0.25">
      <c r="A100" s="49" t="s">
        <v>1874</v>
      </c>
      <c r="B100" s="163" t="s">
        <v>37</v>
      </c>
      <c r="C100" s="164">
        <v>1.6249999999999999E-3</v>
      </c>
      <c r="D100" s="164">
        <v>1.6249999999999999E-3</v>
      </c>
      <c r="E100" s="164">
        <v>0</v>
      </c>
      <c r="F100" s="164">
        <v>0</v>
      </c>
      <c r="G100" s="164">
        <v>0</v>
      </c>
      <c r="H100" s="164">
        <v>0</v>
      </c>
      <c r="I100" s="164">
        <v>0</v>
      </c>
      <c r="J100" s="164">
        <v>0</v>
      </c>
      <c r="K100" s="164">
        <v>0</v>
      </c>
      <c r="L100" s="164">
        <v>0</v>
      </c>
      <c r="M100" s="164">
        <v>0</v>
      </c>
      <c r="N100" s="164">
        <v>0</v>
      </c>
      <c r="O100" s="164">
        <v>0</v>
      </c>
      <c r="P100" s="164">
        <v>0</v>
      </c>
      <c r="Q100" s="164">
        <v>0</v>
      </c>
      <c r="R100" s="164">
        <v>0</v>
      </c>
      <c r="S100" s="164">
        <v>0</v>
      </c>
      <c r="T100" s="164">
        <v>0</v>
      </c>
      <c r="U100" s="164">
        <v>0</v>
      </c>
      <c r="V100" s="164">
        <v>0</v>
      </c>
      <c r="W100" s="164">
        <v>0</v>
      </c>
      <c r="X100" s="164">
        <v>0</v>
      </c>
      <c r="Y100" s="164">
        <v>0</v>
      </c>
      <c r="Z100" s="164">
        <v>0</v>
      </c>
      <c r="AA100" s="164">
        <v>0</v>
      </c>
      <c r="AB100" s="164">
        <v>0</v>
      </c>
      <c r="AC100" s="164">
        <v>0</v>
      </c>
      <c r="AD100" s="164">
        <v>0</v>
      </c>
      <c r="AE100" s="164">
        <v>0</v>
      </c>
      <c r="AF100" s="164">
        <v>0</v>
      </c>
      <c r="AG100" s="165" t="s">
        <v>2017</v>
      </c>
      <c r="AH100" s="45" t="s">
        <v>102</v>
      </c>
    </row>
    <row r="101" spans="1:34" ht="15" customHeight="1" x14ac:dyDescent="0.25">
      <c r="A101" s="49" t="s">
        <v>1873</v>
      </c>
      <c r="B101" s="163" t="s">
        <v>38</v>
      </c>
      <c r="C101" s="164">
        <v>2.14E-4</v>
      </c>
      <c r="D101" s="164">
        <v>2.14E-4</v>
      </c>
      <c r="E101" s="164">
        <v>0</v>
      </c>
      <c r="F101" s="164">
        <v>0</v>
      </c>
      <c r="G101" s="164">
        <v>0</v>
      </c>
      <c r="H101" s="164">
        <v>0</v>
      </c>
      <c r="I101" s="164">
        <v>0</v>
      </c>
      <c r="J101" s="164">
        <v>0</v>
      </c>
      <c r="K101" s="164">
        <v>0</v>
      </c>
      <c r="L101" s="164">
        <v>0</v>
      </c>
      <c r="M101" s="164">
        <v>0</v>
      </c>
      <c r="N101" s="164">
        <v>0</v>
      </c>
      <c r="O101" s="164">
        <v>0</v>
      </c>
      <c r="P101" s="164">
        <v>0</v>
      </c>
      <c r="Q101" s="164">
        <v>0</v>
      </c>
      <c r="R101" s="164">
        <v>0</v>
      </c>
      <c r="S101" s="164">
        <v>0</v>
      </c>
      <c r="T101" s="164">
        <v>0</v>
      </c>
      <c r="U101" s="164">
        <v>0</v>
      </c>
      <c r="V101" s="164">
        <v>0</v>
      </c>
      <c r="W101" s="164">
        <v>0</v>
      </c>
      <c r="X101" s="164">
        <v>0</v>
      </c>
      <c r="Y101" s="164">
        <v>0</v>
      </c>
      <c r="Z101" s="164">
        <v>0</v>
      </c>
      <c r="AA101" s="164">
        <v>0</v>
      </c>
      <c r="AB101" s="164">
        <v>0</v>
      </c>
      <c r="AC101" s="164">
        <v>0</v>
      </c>
      <c r="AD101" s="164">
        <v>0</v>
      </c>
      <c r="AE101" s="164">
        <v>0</v>
      </c>
      <c r="AF101" s="164">
        <v>0</v>
      </c>
      <c r="AG101" s="165" t="s">
        <v>2017</v>
      </c>
      <c r="AH101" s="45" t="s">
        <v>102</v>
      </c>
    </row>
    <row r="102" spans="1:34" ht="15" customHeight="1" x14ac:dyDescent="0.25">
      <c r="A102" s="49" t="s">
        <v>1872</v>
      </c>
      <c r="B102" s="163" t="s">
        <v>245</v>
      </c>
      <c r="C102" s="164">
        <v>0.457229</v>
      </c>
      <c r="D102" s="164">
        <v>0.49456600000000001</v>
      </c>
      <c r="E102" s="164">
        <v>0.51217000000000001</v>
      </c>
      <c r="F102" s="164">
        <v>0.50768400000000002</v>
      </c>
      <c r="G102" s="164">
        <v>0.50841599999999998</v>
      </c>
      <c r="H102" s="164">
        <v>0.50163000000000002</v>
      </c>
      <c r="I102" s="164">
        <v>0.499419</v>
      </c>
      <c r="J102" s="164">
        <v>0.50144200000000005</v>
      </c>
      <c r="K102" s="164">
        <v>0.50342500000000001</v>
      </c>
      <c r="L102" s="164">
        <v>0.50864500000000001</v>
      </c>
      <c r="M102" s="164">
        <v>0.50730500000000001</v>
      </c>
      <c r="N102" s="164">
        <v>0.51025600000000004</v>
      </c>
      <c r="O102" s="164">
        <v>0.51057600000000003</v>
      </c>
      <c r="P102" s="164">
        <v>0.51158700000000001</v>
      </c>
      <c r="Q102" s="164">
        <v>0.51087800000000005</v>
      </c>
      <c r="R102" s="164">
        <v>0.51053899999999997</v>
      </c>
      <c r="S102" s="164">
        <v>0.50883</v>
      </c>
      <c r="T102" s="164">
        <v>0.50880599999999998</v>
      </c>
      <c r="U102" s="164">
        <v>0.50901799999999997</v>
      </c>
      <c r="V102" s="164">
        <v>0.50590999999999997</v>
      </c>
      <c r="W102" s="164">
        <v>0.50677799999999995</v>
      </c>
      <c r="X102" s="164">
        <v>0.50661999999999996</v>
      </c>
      <c r="Y102" s="164">
        <v>0.50824400000000003</v>
      </c>
      <c r="Z102" s="164">
        <v>0.50907899999999995</v>
      </c>
      <c r="AA102" s="164">
        <v>0.51058099999999995</v>
      </c>
      <c r="AB102" s="164">
        <v>0.51149100000000003</v>
      </c>
      <c r="AC102" s="164">
        <v>0.51126899999999997</v>
      </c>
      <c r="AD102" s="164">
        <v>0.51388299999999998</v>
      </c>
      <c r="AE102" s="164">
        <v>0.51729800000000004</v>
      </c>
      <c r="AF102" s="164">
        <v>0.51811499999999999</v>
      </c>
      <c r="AG102" s="165">
        <v>4.3200000000000001E-3</v>
      </c>
      <c r="AH102" s="45">
        <v>1.8270000000000001E-3</v>
      </c>
    </row>
    <row r="103" spans="1:34" ht="15" customHeight="1" x14ac:dyDescent="0.25">
      <c r="A103" s="49" t="s">
        <v>1871</v>
      </c>
      <c r="B103" s="163" t="s">
        <v>1816</v>
      </c>
      <c r="C103" s="164">
        <v>1.3070349999999999</v>
      </c>
      <c r="D103" s="164">
        <v>1.3070349999999999</v>
      </c>
      <c r="E103" s="164">
        <v>1.376479</v>
      </c>
      <c r="F103" s="164">
        <v>1.370584</v>
      </c>
      <c r="G103" s="164">
        <v>1.3800269999999999</v>
      </c>
      <c r="H103" s="164">
        <v>1.3847849999999999</v>
      </c>
      <c r="I103" s="164">
        <v>1.372649</v>
      </c>
      <c r="J103" s="164">
        <v>1.3863920000000001</v>
      </c>
      <c r="K103" s="164">
        <v>1.38687</v>
      </c>
      <c r="L103" s="164">
        <v>1.389008</v>
      </c>
      <c r="M103" s="164">
        <v>1.3819140000000001</v>
      </c>
      <c r="N103" s="164">
        <v>1.4024970000000001</v>
      </c>
      <c r="O103" s="164">
        <v>1.398679</v>
      </c>
      <c r="P103" s="164">
        <v>1.4010199999999999</v>
      </c>
      <c r="Q103" s="164">
        <v>1.406301</v>
      </c>
      <c r="R103" s="164">
        <v>1.413241</v>
      </c>
      <c r="S103" s="164">
        <v>1.4345250000000001</v>
      </c>
      <c r="T103" s="164">
        <v>1.435379</v>
      </c>
      <c r="U103" s="164">
        <v>1.4368920000000001</v>
      </c>
      <c r="V103" s="164">
        <v>1.4178949999999999</v>
      </c>
      <c r="W103" s="164">
        <v>1.4197550000000001</v>
      </c>
      <c r="X103" s="164">
        <v>1.4090180000000001</v>
      </c>
      <c r="Y103" s="164">
        <v>1.4011480000000001</v>
      </c>
      <c r="Z103" s="164">
        <v>1.4052750000000001</v>
      </c>
      <c r="AA103" s="164">
        <v>1.393446</v>
      </c>
      <c r="AB103" s="164">
        <v>1.3863369999999999</v>
      </c>
      <c r="AC103" s="164">
        <v>1.3750979999999999</v>
      </c>
      <c r="AD103" s="164">
        <v>1.388493</v>
      </c>
      <c r="AE103" s="164">
        <v>1.39717</v>
      </c>
      <c r="AF103" s="164">
        <v>1.386015</v>
      </c>
      <c r="AG103" s="165">
        <v>2.0249999999999999E-3</v>
      </c>
      <c r="AH103" s="45">
        <v>4.4900000000000002E-4</v>
      </c>
    </row>
    <row r="104" spans="1:34" ht="15" customHeight="1" x14ac:dyDescent="0.25">
      <c r="A104" s="49" t="s">
        <v>1870</v>
      </c>
      <c r="B104" s="163" t="s">
        <v>247</v>
      </c>
      <c r="C104" s="164">
        <v>2.9580000000000001E-3</v>
      </c>
      <c r="D104" s="164">
        <v>2.9580000000000001E-3</v>
      </c>
      <c r="E104" s="164">
        <v>0</v>
      </c>
      <c r="F104" s="164">
        <v>0</v>
      </c>
      <c r="G104" s="164">
        <v>3.7199999999999999E-4</v>
      </c>
      <c r="H104" s="164">
        <v>7.2000000000000005E-4</v>
      </c>
      <c r="I104" s="164">
        <v>9.9509999999999998E-3</v>
      </c>
      <c r="J104" s="164">
        <v>1.6360000000000001E-3</v>
      </c>
      <c r="K104" s="164">
        <v>0</v>
      </c>
      <c r="L104" s="164">
        <v>0</v>
      </c>
      <c r="M104" s="164">
        <v>0</v>
      </c>
      <c r="N104" s="164">
        <v>1.2999999999999999E-5</v>
      </c>
      <c r="O104" s="164">
        <v>0</v>
      </c>
      <c r="P104" s="164">
        <v>0</v>
      </c>
      <c r="Q104" s="164">
        <v>1.9000000000000001E-5</v>
      </c>
      <c r="R104" s="164">
        <v>1.3799999999999999E-4</v>
      </c>
      <c r="S104" s="164">
        <v>2.8E-5</v>
      </c>
      <c r="T104" s="164">
        <v>1.2999999999999999E-5</v>
      </c>
      <c r="U104" s="164">
        <v>1E-4</v>
      </c>
      <c r="V104" s="164">
        <v>3.1999999999999999E-5</v>
      </c>
      <c r="W104" s="164">
        <v>4.1999999999999998E-5</v>
      </c>
      <c r="X104" s="164">
        <v>7.7999999999999999E-5</v>
      </c>
      <c r="Y104" s="164">
        <v>6.0999999999999999E-5</v>
      </c>
      <c r="Z104" s="164">
        <v>1.2E-5</v>
      </c>
      <c r="AA104" s="164">
        <v>2.5999999999999998E-5</v>
      </c>
      <c r="AB104" s="164">
        <v>4.0000000000000003E-5</v>
      </c>
      <c r="AC104" s="164">
        <v>1.2999999999999999E-5</v>
      </c>
      <c r="AD104" s="164">
        <v>3.8999999999999999E-5</v>
      </c>
      <c r="AE104" s="164">
        <v>4.1999999999999998E-5</v>
      </c>
      <c r="AF104" s="164">
        <v>3.6999999999999998E-5</v>
      </c>
      <c r="AG104" s="165">
        <v>-0.139936</v>
      </c>
      <c r="AH104" s="45">
        <v>-0.11877699999999999</v>
      </c>
    </row>
    <row r="105" spans="1:34" ht="15" customHeight="1" x14ac:dyDescent="0.25">
      <c r="A105" s="49" t="s">
        <v>1869</v>
      </c>
      <c r="B105" s="163" t="s">
        <v>64</v>
      </c>
      <c r="C105" s="164">
        <v>1.775874</v>
      </c>
      <c r="D105" s="164">
        <v>1.8132109999999999</v>
      </c>
      <c r="E105" s="164">
        <v>1.888649</v>
      </c>
      <c r="F105" s="164">
        <v>1.878269</v>
      </c>
      <c r="G105" s="164">
        <v>1.8888149999999999</v>
      </c>
      <c r="H105" s="164">
        <v>1.8871340000000001</v>
      </c>
      <c r="I105" s="164">
        <v>1.88202</v>
      </c>
      <c r="J105" s="164">
        <v>1.88947</v>
      </c>
      <c r="K105" s="164">
        <v>1.8902950000000001</v>
      </c>
      <c r="L105" s="164">
        <v>1.897653</v>
      </c>
      <c r="M105" s="164">
        <v>1.8892199999999999</v>
      </c>
      <c r="N105" s="164">
        <v>1.912766</v>
      </c>
      <c r="O105" s="164">
        <v>1.9092560000000001</v>
      </c>
      <c r="P105" s="164">
        <v>1.9126080000000001</v>
      </c>
      <c r="Q105" s="164">
        <v>1.9171990000000001</v>
      </c>
      <c r="R105" s="164">
        <v>1.923918</v>
      </c>
      <c r="S105" s="164">
        <v>1.9433830000000001</v>
      </c>
      <c r="T105" s="164">
        <v>1.944197</v>
      </c>
      <c r="U105" s="164">
        <v>1.9460090000000001</v>
      </c>
      <c r="V105" s="164">
        <v>1.923837</v>
      </c>
      <c r="W105" s="164">
        <v>1.9265749999999999</v>
      </c>
      <c r="X105" s="164">
        <v>1.915716</v>
      </c>
      <c r="Y105" s="164">
        <v>1.909454</v>
      </c>
      <c r="Z105" s="164">
        <v>1.914366</v>
      </c>
      <c r="AA105" s="164">
        <v>1.9040520000000001</v>
      </c>
      <c r="AB105" s="164">
        <v>1.8978680000000001</v>
      </c>
      <c r="AC105" s="164">
        <v>1.8863799999999999</v>
      </c>
      <c r="AD105" s="164">
        <v>1.902415</v>
      </c>
      <c r="AE105" s="164">
        <v>1.9145099999999999</v>
      </c>
      <c r="AF105" s="164">
        <v>1.9041680000000001</v>
      </c>
      <c r="AG105" s="165">
        <v>2.408E-3</v>
      </c>
      <c r="AH105" s="45">
        <v>5.2499999999999997E-4</v>
      </c>
    </row>
    <row r="106" spans="1:34" ht="15" customHeight="1" x14ac:dyDescent="0.25">
      <c r="A106" s="49" t="s">
        <v>1868</v>
      </c>
      <c r="B106" s="163" t="s">
        <v>248</v>
      </c>
      <c r="C106" s="164">
        <v>1.376263</v>
      </c>
      <c r="D106" s="164">
        <v>1.376263</v>
      </c>
      <c r="E106" s="164">
        <v>1.1950609999999999</v>
      </c>
      <c r="F106" s="164">
        <v>1.169794</v>
      </c>
      <c r="G106" s="164">
        <v>1.17665</v>
      </c>
      <c r="H106" s="164">
        <v>1.19645</v>
      </c>
      <c r="I106" s="164">
        <v>1.1875370000000001</v>
      </c>
      <c r="J106" s="164">
        <v>1.1943969999999999</v>
      </c>
      <c r="K106" s="164">
        <v>1.205768</v>
      </c>
      <c r="L106" s="164">
        <v>1.210056</v>
      </c>
      <c r="M106" s="164">
        <v>1.209989</v>
      </c>
      <c r="N106" s="164">
        <v>1.180388</v>
      </c>
      <c r="O106" s="164">
        <v>1.185743</v>
      </c>
      <c r="P106" s="164">
        <v>1.2006760000000001</v>
      </c>
      <c r="Q106" s="164">
        <v>1.197235</v>
      </c>
      <c r="R106" s="164">
        <v>1.2178519999999999</v>
      </c>
      <c r="S106" s="164">
        <v>1.215544</v>
      </c>
      <c r="T106" s="164">
        <v>1.2244219999999999</v>
      </c>
      <c r="U106" s="164">
        <v>1.22692</v>
      </c>
      <c r="V106" s="164">
        <v>1.2351209999999999</v>
      </c>
      <c r="W106" s="164">
        <v>1.234569</v>
      </c>
      <c r="X106" s="164">
        <v>1.241536</v>
      </c>
      <c r="Y106" s="164">
        <v>1.2516689999999999</v>
      </c>
      <c r="Z106" s="164">
        <v>1.2650330000000001</v>
      </c>
      <c r="AA106" s="164">
        <v>1.2704660000000001</v>
      </c>
      <c r="AB106" s="164">
        <v>1.269719</v>
      </c>
      <c r="AC106" s="164">
        <v>1.2837209999999999</v>
      </c>
      <c r="AD106" s="164">
        <v>1.3046789999999999</v>
      </c>
      <c r="AE106" s="164">
        <v>1.31629</v>
      </c>
      <c r="AF106" s="164">
        <v>1.3352710000000001</v>
      </c>
      <c r="AG106" s="165">
        <v>-1.042E-3</v>
      </c>
      <c r="AH106" s="45">
        <v>3.529E-3</v>
      </c>
    </row>
    <row r="107" spans="1:34" ht="15" customHeight="1" x14ac:dyDescent="0.25">
      <c r="A107" s="49" t="s">
        <v>1867</v>
      </c>
      <c r="B107" s="163" t="s">
        <v>249</v>
      </c>
      <c r="C107" s="164">
        <v>0.191</v>
      </c>
      <c r="D107" s="164">
        <v>0.2</v>
      </c>
      <c r="E107" s="164">
        <v>0.203318</v>
      </c>
      <c r="F107" s="164">
        <v>0.19090399999999999</v>
      </c>
      <c r="G107" s="164">
        <v>0.18962599999999999</v>
      </c>
      <c r="H107" s="164">
        <v>0.19716800000000001</v>
      </c>
      <c r="I107" s="164">
        <v>0.193439</v>
      </c>
      <c r="J107" s="164">
        <v>0.195525</v>
      </c>
      <c r="K107" s="164">
        <v>0.19591700000000001</v>
      </c>
      <c r="L107" s="164">
        <v>0.19999400000000001</v>
      </c>
      <c r="M107" s="164">
        <v>0.20255100000000001</v>
      </c>
      <c r="N107" s="164">
        <v>0.19065799999999999</v>
      </c>
      <c r="O107" s="164">
        <v>0.193331</v>
      </c>
      <c r="P107" s="164">
        <v>0.20619100000000001</v>
      </c>
      <c r="Q107" s="164">
        <v>0.20649999999999999</v>
      </c>
      <c r="R107" s="164">
        <v>0.221946</v>
      </c>
      <c r="S107" s="164">
        <v>0.22839899999999999</v>
      </c>
      <c r="T107" s="164">
        <v>0.23117499999999999</v>
      </c>
      <c r="U107" s="164">
        <v>0.23281099999999999</v>
      </c>
      <c r="V107" s="164">
        <v>0.22409000000000001</v>
      </c>
      <c r="W107" s="164">
        <v>0.22267700000000001</v>
      </c>
      <c r="X107" s="164">
        <v>0.21923300000000001</v>
      </c>
      <c r="Y107" s="164">
        <v>0.212029</v>
      </c>
      <c r="Z107" s="164">
        <v>0.21734400000000001</v>
      </c>
      <c r="AA107" s="164">
        <v>0.214362</v>
      </c>
      <c r="AB107" s="164">
        <v>0.207422</v>
      </c>
      <c r="AC107" s="164">
        <v>0.206818</v>
      </c>
      <c r="AD107" s="164">
        <v>0.21671299999999999</v>
      </c>
      <c r="AE107" s="164">
        <v>0.223414</v>
      </c>
      <c r="AF107" s="164">
        <v>0.22240799999999999</v>
      </c>
      <c r="AG107" s="165">
        <v>5.2630000000000003E-3</v>
      </c>
      <c r="AH107" s="45">
        <v>1.2071E-2</v>
      </c>
    </row>
    <row r="108" spans="1:34" ht="15" customHeight="1" x14ac:dyDescent="0.25">
      <c r="A108" s="49" t="s">
        <v>1866</v>
      </c>
      <c r="B108" s="163" t="s">
        <v>1809</v>
      </c>
      <c r="C108" s="164">
        <v>0</v>
      </c>
      <c r="D108" s="164">
        <v>0</v>
      </c>
      <c r="E108" s="164">
        <v>0</v>
      </c>
      <c r="F108" s="164">
        <v>0</v>
      </c>
      <c r="G108" s="164">
        <v>0</v>
      </c>
      <c r="H108" s="164">
        <v>0</v>
      </c>
      <c r="I108" s="164">
        <v>0</v>
      </c>
      <c r="J108" s="164">
        <v>0</v>
      </c>
      <c r="K108" s="164">
        <v>0</v>
      </c>
      <c r="L108" s="164">
        <v>0</v>
      </c>
      <c r="M108" s="164">
        <v>0</v>
      </c>
      <c r="N108" s="164">
        <v>0</v>
      </c>
      <c r="O108" s="164">
        <v>0</v>
      </c>
      <c r="P108" s="164">
        <v>0</v>
      </c>
      <c r="Q108" s="164">
        <v>0</v>
      </c>
      <c r="R108" s="164">
        <v>0</v>
      </c>
      <c r="S108" s="164">
        <v>0</v>
      </c>
      <c r="T108" s="164">
        <v>0</v>
      </c>
      <c r="U108" s="164">
        <v>0</v>
      </c>
      <c r="V108" s="164">
        <v>0</v>
      </c>
      <c r="W108" s="164">
        <v>0</v>
      </c>
      <c r="X108" s="164">
        <v>0</v>
      </c>
      <c r="Y108" s="164">
        <v>0</v>
      </c>
      <c r="Z108" s="164">
        <v>0</v>
      </c>
      <c r="AA108" s="164">
        <v>0</v>
      </c>
      <c r="AB108" s="164">
        <v>0</v>
      </c>
      <c r="AC108" s="164">
        <v>0</v>
      </c>
      <c r="AD108" s="164">
        <v>0</v>
      </c>
      <c r="AE108" s="164">
        <v>0</v>
      </c>
      <c r="AF108" s="164">
        <v>0</v>
      </c>
      <c r="AG108" s="165" t="s">
        <v>2017</v>
      </c>
      <c r="AH108" s="45" t="s">
        <v>102</v>
      </c>
    </row>
    <row r="109" spans="1:34" ht="15" customHeight="1" x14ac:dyDescent="0.25">
      <c r="A109" s="49" t="s">
        <v>1865</v>
      </c>
      <c r="B109" s="163" t="s">
        <v>40</v>
      </c>
      <c r="C109" s="164">
        <v>1.5672630000000001</v>
      </c>
      <c r="D109" s="164">
        <v>1.576263</v>
      </c>
      <c r="E109" s="164">
        <v>1.398379</v>
      </c>
      <c r="F109" s="164">
        <v>1.360698</v>
      </c>
      <c r="G109" s="164">
        <v>1.366276</v>
      </c>
      <c r="H109" s="164">
        <v>1.393618</v>
      </c>
      <c r="I109" s="164">
        <v>1.380976</v>
      </c>
      <c r="J109" s="164">
        <v>1.3899220000000001</v>
      </c>
      <c r="K109" s="164">
        <v>1.401686</v>
      </c>
      <c r="L109" s="164">
        <v>1.41005</v>
      </c>
      <c r="M109" s="164">
        <v>1.4125399999999999</v>
      </c>
      <c r="N109" s="164">
        <v>1.371046</v>
      </c>
      <c r="O109" s="164">
        <v>1.3790739999999999</v>
      </c>
      <c r="P109" s="164">
        <v>1.4068670000000001</v>
      </c>
      <c r="Q109" s="164">
        <v>1.403735</v>
      </c>
      <c r="R109" s="164">
        <v>1.4397979999999999</v>
      </c>
      <c r="S109" s="164">
        <v>1.4439420000000001</v>
      </c>
      <c r="T109" s="164">
        <v>1.455597</v>
      </c>
      <c r="U109" s="164">
        <v>1.45973</v>
      </c>
      <c r="V109" s="164">
        <v>1.459211</v>
      </c>
      <c r="W109" s="164">
        <v>1.457246</v>
      </c>
      <c r="X109" s="164">
        <v>1.460769</v>
      </c>
      <c r="Y109" s="164">
        <v>1.463697</v>
      </c>
      <c r="Z109" s="164">
        <v>1.4823770000000001</v>
      </c>
      <c r="AA109" s="164">
        <v>1.484828</v>
      </c>
      <c r="AB109" s="164">
        <v>1.477141</v>
      </c>
      <c r="AC109" s="164">
        <v>1.4905390000000001</v>
      </c>
      <c r="AD109" s="164">
        <v>1.5213920000000001</v>
      </c>
      <c r="AE109" s="164">
        <v>1.5397050000000001</v>
      </c>
      <c r="AF109" s="164">
        <v>1.5576779999999999</v>
      </c>
      <c r="AG109" s="165">
        <v>-2.12E-4</v>
      </c>
      <c r="AH109" s="45">
        <v>4.8760000000000001E-3</v>
      </c>
    </row>
    <row r="110" spans="1:34" ht="15" customHeight="1" x14ac:dyDescent="0.25">
      <c r="A110" s="49" t="s">
        <v>1864</v>
      </c>
      <c r="B110" s="163" t="s">
        <v>41</v>
      </c>
      <c r="C110" s="164">
        <v>2.4E-2</v>
      </c>
      <c r="D110" s="164">
        <v>2.4E-2</v>
      </c>
      <c r="E110" s="164">
        <v>0</v>
      </c>
      <c r="F110" s="164">
        <v>0</v>
      </c>
      <c r="G110" s="164">
        <v>0</v>
      </c>
      <c r="H110" s="164">
        <v>0</v>
      </c>
      <c r="I110" s="164">
        <v>0</v>
      </c>
      <c r="J110" s="164">
        <v>0</v>
      </c>
      <c r="K110" s="164">
        <v>0</v>
      </c>
      <c r="L110" s="164">
        <v>0</v>
      </c>
      <c r="M110" s="164">
        <v>0</v>
      </c>
      <c r="N110" s="164">
        <v>4.3999999999999999E-5</v>
      </c>
      <c r="O110" s="164">
        <v>5.8699999999999996E-4</v>
      </c>
      <c r="P110" s="164">
        <v>5.8699999999999996E-4</v>
      </c>
      <c r="Q110" s="164">
        <v>4.1289999999999999E-3</v>
      </c>
      <c r="R110" s="164">
        <v>6.7920000000000003E-3</v>
      </c>
      <c r="S110" s="164">
        <v>1.0297000000000001E-2</v>
      </c>
      <c r="T110" s="164">
        <v>1.3768000000000001E-2</v>
      </c>
      <c r="U110" s="164">
        <v>2.426E-2</v>
      </c>
      <c r="V110" s="164">
        <v>2.4055E-2</v>
      </c>
      <c r="W110" s="164">
        <v>3.0481000000000001E-2</v>
      </c>
      <c r="X110" s="164">
        <v>3.0481000000000001E-2</v>
      </c>
      <c r="Y110" s="164">
        <v>3.0481000000000001E-2</v>
      </c>
      <c r="Z110" s="164">
        <v>3.0481000000000001E-2</v>
      </c>
      <c r="AA110" s="164">
        <v>3.0471999999999999E-2</v>
      </c>
      <c r="AB110" s="164">
        <v>3.0481000000000001E-2</v>
      </c>
      <c r="AC110" s="164">
        <v>3.0481000000000001E-2</v>
      </c>
      <c r="AD110" s="164">
        <v>3.0481000000000001E-2</v>
      </c>
      <c r="AE110" s="164">
        <v>3.0481000000000001E-2</v>
      </c>
      <c r="AF110" s="164">
        <v>3.0481000000000001E-2</v>
      </c>
      <c r="AG110" s="165">
        <v>8.2780000000000006E-3</v>
      </c>
      <c r="AH110" s="45">
        <v>9.9270000000000001E-3</v>
      </c>
    </row>
    <row r="111" spans="1:34" ht="15" customHeight="1" x14ac:dyDescent="0.25">
      <c r="A111" s="49" t="s">
        <v>1863</v>
      </c>
      <c r="B111" s="163" t="s">
        <v>1802</v>
      </c>
      <c r="C111" s="164">
        <v>0</v>
      </c>
      <c r="D111" s="164">
        <v>0</v>
      </c>
      <c r="E111" s="164">
        <v>0</v>
      </c>
      <c r="F111" s="164">
        <v>0</v>
      </c>
      <c r="G111" s="164">
        <v>0</v>
      </c>
      <c r="H111" s="164">
        <v>0</v>
      </c>
      <c r="I111" s="164">
        <v>0</v>
      </c>
      <c r="J111" s="164">
        <v>0</v>
      </c>
      <c r="K111" s="164">
        <v>0</v>
      </c>
      <c r="L111" s="164">
        <v>0</v>
      </c>
      <c r="M111" s="164">
        <v>0</v>
      </c>
      <c r="N111" s="164">
        <v>0</v>
      </c>
      <c r="O111" s="164">
        <v>0</v>
      </c>
      <c r="P111" s="164">
        <v>0</v>
      </c>
      <c r="Q111" s="164">
        <v>0</v>
      </c>
      <c r="R111" s="164">
        <v>0</v>
      </c>
      <c r="S111" s="164">
        <v>0</v>
      </c>
      <c r="T111" s="164">
        <v>0</v>
      </c>
      <c r="U111" s="164">
        <v>0</v>
      </c>
      <c r="V111" s="164">
        <v>0</v>
      </c>
      <c r="W111" s="164">
        <v>0</v>
      </c>
      <c r="X111" s="164">
        <v>0</v>
      </c>
      <c r="Y111" s="164">
        <v>0</v>
      </c>
      <c r="Z111" s="164">
        <v>0</v>
      </c>
      <c r="AA111" s="164">
        <v>0</v>
      </c>
      <c r="AB111" s="164">
        <v>0</v>
      </c>
      <c r="AC111" s="164">
        <v>0</v>
      </c>
      <c r="AD111" s="164">
        <v>0</v>
      </c>
      <c r="AE111" s="164">
        <v>0</v>
      </c>
      <c r="AF111" s="164">
        <v>0</v>
      </c>
      <c r="AG111" s="165" t="s">
        <v>2017</v>
      </c>
      <c r="AH111" s="45" t="s">
        <v>102</v>
      </c>
    </row>
    <row r="112" spans="1:34" ht="15" customHeight="1" x14ac:dyDescent="0.25">
      <c r="A112" s="49" t="s">
        <v>1862</v>
      </c>
      <c r="B112" s="163" t="s">
        <v>42</v>
      </c>
      <c r="C112" s="164">
        <v>2.4E-2</v>
      </c>
      <c r="D112" s="164">
        <v>2.4E-2</v>
      </c>
      <c r="E112" s="164">
        <v>0</v>
      </c>
      <c r="F112" s="164">
        <v>0</v>
      </c>
      <c r="G112" s="164">
        <v>0</v>
      </c>
      <c r="H112" s="164">
        <v>0</v>
      </c>
      <c r="I112" s="164">
        <v>0</v>
      </c>
      <c r="J112" s="164">
        <v>0</v>
      </c>
      <c r="K112" s="164">
        <v>0</v>
      </c>
      <c r="L112" s="164">
        <v>0</v>
      </c>
      <c r="M112" s="164">
        <v>0</v>
      </c>
      <c r="N112" s="164">
        <v>4.3999999999999999E-5</v>
      </c>
      <c r="O112" s="164">
        <v>5.8699999999999996E-4</v>
      </c>
      <c r="P112" s="164">
        <v>5.8699999999999996E-4</v>
      </c>
      <c r="Q112" s="164">
        <v>4.1289999999999999E-3</v>
      </c>
      <c r="R112" s="164">
        <v>6.7920000000000003E-3</v>
      </c>
      <c r="S112" s="164">
        <v>1.0297000000000001E-2</v>
      </c>
      <c r="T112" s="164">
        <v>1.3768000000000001E-2</v>
      </c>
      <c r="U112" s="164">
        <v>2.426E-2</v>
      </c>
      <c r="V112" s="164">
        <v>2.4055E-2</v>
      </c>
      <c r="W112" s="164">
        <v>3.0481000000000001E-2</v>
      </c>
      <c r="X112" s="164">
        <v>3.0481000000000001E-2</v>
      </c>
      <c r="Y112" s="164">
        <v>3.0481000000000001E-2</v>
      </c>
      <c r="Z112" s="164">
        <v>3.0481000000000001E-2</v>
      </c>
      <c r="AA112" s="164">
        <v>3.0471999999999999E-2</v>
      </c>
      <c r="AB112" s="164">
        <v>3.0481000000000001E-2</v>
      </c>
      <c r="AC112" s="164">
        <v>3.0481000000000001E-2</v>
      </c>
      <c r="AD112" s="164">
        <v>3.0481000000000001E-2</v>
      </c>
      <c r="AE112" s="164">
        <v>3.0481000000000001E-2</v>
      </c>
      <c r="AF112" s="164">
        <v>3.0481000000000001E-2</v>
      </c>
      <c r="AG112" s="165">
        <v>8.2780000000000006E-3</v>
      </c>
      <c r="AH112" s="45">
        <v>9.9270000000000001E-3</v>
      </c>
    </row>
    <row r="113" spans="1:34" ht="15" customHeight="1" x14ac:dyDescent="0.25">
      <c r="A113" s="49" t="s">
        <v>1861</v>
      </c>
      <c r="B113" s="163" t="s">
        <v>1799</v>
      </c>
      <c r="C113" s="164">
        <v>0.94145299999999998</v>
      </c>
      <c r="D113" s="164">
        <v>0.93354899999999996</v>
      </c>
      <c r="E113" s="164">
        <v>0.90231399999999995</v>
      </c>
      <c r="F113" s="164">
        <v>0.90228900000000001</v>
      </c>
      <c r="G113" s="164">
        <v>0.91022400000000003</v>
      </c>
      <c r="H113" s="164">
        <v>0.91172600000000004</v>
      </c>
      <c r="I113" s="164">
        <v>0.911999</v>
      </c>
      <c r="J113" s="164">
        <v>0.91242900000000005</v>
      </c>
      <c r="K113" s="164">
        <v>0.91952</v>
      </c>
      <c r="L113" s="164">
        <v>0.92216600000000004</v>
      </c>
      <c r="M113" s="164">
        <v>0.92597499999999999</v>
      </c>
      <c r="N113" s="164">
        <v>0.92915800000000004</v>
      </c>
      <c r="O113" s="164">
        <v>0.93177399999999999</v>
      </c>
      <c r="P113" s="164">
        <v>0.93522300000000003</v>
      </c>
      <c r="Q113" s="164">
        <v>0.94083099999999997</v>
      </c>
      <c r="R113" s="164">
        <v>0.94462900000000005</v>
      </c>
      <c r="S113" s="164">
        <v>0.94954400000000005</v>
      </c>
      <c r="T113" s="164">
        <v>0.95495799999999997</v>
      </c>
      <c r="U113" s="164">
        <v>0.96947399999999995</v>
      </c>
      <c r="V113" s="164">
        <v>0.96995699999999996</v>
      </c>
      <c r="W113" s="164">
        <v>0.97894400000000004</v>
      </c>
      <c r="X113" s="164">
        <v>0.984904</v>
      </c>
      <c r="Y113" s="164">
        <v>0.99283699999999997</v>
      </c>
      <c r="Z113" s="164">
        <v>1.0096609999999999</v>
      </c>
      <c r="AA113" s="164">
        <v>1.0193700000000001</v>
      </c>
      <c r="AB113" s="164">
        <v>1.0302849999999999</v>
      </c>
      <c r="AC113" s="164">
        <v>1.0420419999999999</v>
      </c>
      <c r="AD113" s="164">
        <v>1.054141</v>
      </c>
      <c r="AE113" s="164">
        <v>1.0668409999999999</v>
      </c>
      <c r="AF113" s="164">
        <v>1.083</v>
      </c>
      <c r="AG113" s="165">
        <v>4.8419999999999999E-3</v>
      </c>
      <c r="AH113" s="45">
        <v>1.0449999999999999E-3</v>
      </c>
    </row>
    <row r="114" spans="1:34" ht="15" customHeight="1" x14ac:dyDescent="0.25">
      <c r="A114" s="49" t="s">
        <v>1860</v>
      </c>
      <c r="B114" s="163" t="s">
        <v>254</v>
      </c>
      <c r="C114" s="164">
        <v>0.187223</v>
      </c>
      <c r="D114" s="164">
        <v>0.187223</v>
      </c>
      <c r="E114" s="164">
        <v>0.18776599999999999</v>
      </c>
      <c r="F114" s="164">
        <v>0.184861</v>
      </c>
      <c r="G114" s="164">
        <v>0.185478</v>
      </c>
      <c r="H114" s="164">
        <v>0.186611</v>
      </c>
      <c r="I114" s="164">
        <v>0.183645</v>
      </c>
      <c r="J114" s="164">
        <v>0.185392</v>
      </c>
      <c r="K114" s="164">
        <v>0.18677299999999999</v>
      </c>
      <c r="L114" s="164">
        <v>0.18854299999999999</v>
      </c>
      <c r="M114" s="164">
        <v>0.18742</v>
      </c>
      <c r="N114" s="164">
        <v>0.19195400000000001</v>
      </c>
      <c r="O114" s="164">
        <v>0.19176099999999999</v>
      </c>
      <c r="P114" s="164">
        <v>0.19425100000000001</v>
      </c>
      <c r="Q114" s="164">
        <v>0.19353600000000001</v>
      </c>
      <c r="R114" s="164">
        <v>0.196578</v>
      </c>
      <c r="S114" s="164">
        <v>0.19763</v>
      </c>
      <c r="T114" s="164">
        <v>0.19864799999999999</v>
      </c>
      <c r="U114" s="164">
        <v>0.19939299999999999</v>
      </c>
      <c r="V114" s="164">
        <v>0.19925100000000001</v>
      </c>
      <c r="W114" s="164">
        <v>0.20021700000000001</v>
      </c>
      <c r="X114" s="164">
        <v>0.20003000000000001</v>
      </c>
      <c r="Y114" s="164">
        <v>0.20091500000000001</v>
      </c>
      <c r="Z114" s="164">
        <v>0.20263800000000001</v>
      </c>
      <c r="AA114" s="164">
        <v>0.20220299999999999</v>
      </c>
      <c r="AB114" s="164">
        <v>0.201927</v>
      </c>
      <c r="AC114" s="164">
        <v>0.20216600000000001</v>
      </c>
      <c r="AD114" s="164">
        <v>0.20494000000000001</v>
      </c>
      <c r="AE114" s="164">
        <v>0.20732100000000001</v>
      </c>
      <c r="AF114" s="164">
        <v>0.20741100000000001</v>
      </c>
      <c r="AG114" s="165">
        <v>3.5370000000000002E-3</v>
      </c>
      <c r="AH114" s="45">
        <v>4.0350000000000004E-3</v>
      </c>
    </row>
    <row r="115" spans="1:34" ht="15" customHeight="1" x14ac:dyDescent="0.2">
      <c r="A115" s="49" t="s">
        <v>1859</v>
      </c>
      <c r="B115" s="162" t="s">
        <v>43</v>
      </c>
      <c r="C115" s="166">
        <v>4.4958140000000002</v>
      </c>
      <c r="D115" s="166">
        <v>4.5342460000000004</v>
      </c>
      <c r="E115" s="166">
        <v>4.3771079999999998</v>
      </c>
      <c r="F115" s="166">
        <v>4.3261180000000001</v>
      </c>
      <c r="G115" s="166">
        <v>4.3507930000000004</v>
      </c>
      <c r="H115" s="166">
        <v>4.3790880000000003</v>
      </c>
      <c r="I115" s="166">
        <v>4.3586390000000002</v>
      </c>
      <c r="J115" s="166">
        <v>4.3772130000000002</v>
      </c>
      <c r="K115" s="166">
        <v>4.3982739999999998</v>
      </c>
      <c r="L115" s="166">
        <v>4.418412</v>
      </c>
      <c r="M115" s="166">
        <v>4.4151540000000002</v>
      </c>
      <c r="N115" s="166">
        <v>4.4049680000000002</v>
      </c>
      <c r="O115" s="166">
        <v>4.4124509999999999</v>
      </c>
      <c r="P115" s="166">
        <v>4.449535</v>
      </c>
      <c r="Q115" s="166">
        <v>4.4594310000000004</v>
      </c>
      <c r="R115" s="166">
        <v>4.5117139999999996</v>
      </c>
      <c r="S115" s="166">
        <v>4.544797</v>
      </c>
      <c r="T115" s="166">
        <v>4.5671689999999998</v>
      </c>
      <c r="U115" s="166">
        <v>4.5988660000000001</v>
      </c>
      <c r="V115" s="166">
        <v>4.5763119999999997</v>
      </c>
      <c r="W115" s="166">
        <v>4.5934629999999999</v>
      </c>
      <c r="X115" s="166">
        <v>4.5918999999999999</v>
      </c>
      <c r="Y115" s="166">
        <v>4.5973839999999999</v>
      </c>
      <c r="Z115" s="166">
        <v>4.6395239999999998</v>
      </c>
      <c r="AA115" s="166">
        <v>4.6409250000000002</v>
      </c>
      <c r="AB115" s="166">
        <v>4.6377030000000001</v>
      </c>
      <c r="AC115" s="166">
        <v>4.6516080000000004</v>
      </c>
      <c r="AD115" s="166">
        <v>4.7133690000000001</v>
      </c>
      <c r="AE115" s="166">
        <v>4.758858</v>
      </c>
      <c r="AF115" s="166">
        <v>4.7827400000000004</v>
      </c>
      <c r="AG115" s="167">
        <v>2.1359999999999999E-3</v>
      </c>
      <c r="AH115" s="52">
        <v>2.2989999999999998E-3</v>
      </c>
    </row>
    <row r="116" spans="1:34" ht="15" customHeight="1" x14ac:dyDescent="0.25">
      <c r="A116" s="49" t="s">
        <v>1858</v>
      </c>
      <c r="B116" s="163" t="s">
        <v>44</v>
      </c>
      <c r="C116" s="164">
        <v>0.34526099999999998</v>
      </c>
      <c r="D116" s="164">
        <v>0.345142</v>
      </c>
      <c r="E116" s="164">
        <v>0.34281600000000001</v>
      </c>
      <c r="F116" s="164">
        <v>0.33057300000000001</v>
      </c>
      <c r="G116" s="164">
        <v>0.32613900000000001</v>
      </c>
      <c r="H116" s="164">
        <v>0.32446000000000003</v>
      </c>
      <c r="I116" s="164">
        <v>0.31589600000000001</v>
      </c>
      <c r="J116" s="164">
        <v>0.31473200000000001</v>
      </c>
      <c r="K116" s="164">
        <v>0.31537999999999999</v>
      </c>
      <c r="L116" s="164">
        <v>0.31698199999999999</v>
      </c>
      <c r="M116" s="164">
        <v>0.31406000000000001</v>
      </c>
      <c r="N116" s="164">
        <v>0.32042799999999999</v>
      </c>
      <c r="O116" s="164">
        <v>0.31729099999999999</v>
      </c>
      <c r="P116" s="164">
        <v>0.319799</v>
      </c>
      <c r="Q116" s="164">
        <v>0.31683</v>
      </c>
      <c r="R116" s="164">
        <v>0.32046400000000003</v>
      </c>
      <c r="S116" s="164">
        <v>0.32081199999999999</v>
      </c>
      <c r="T116" s="164">
        <v>0.32097199999999998</v>
      </c>
      <c r="U116" s="164">
        <v>0.32123099999999999</v>
      </c>
      <c r="V116" s="164">
        <v>0.32009599999999999</v>
      </c>
      <c r="W116" s="164">
        <v>0.32079000000000002</v>
      </c>
      <c r="X116" s="164">
        <v>0.31946099999999999</v>
      </c>
      <c r="Y116" s="164">
        <v>0.31965300000000002</v>
      </c>
      <c r="Z116" s="164">
        <v>0.32137399999999999</v>
      </c>
      <c r="AA116" s="164">
        <v>0.31965100000000002</v>
      </c>
      <c r="AB116" s="164">
        <v>0.31776599999999999</v>
      </c>
      <c r="AC116" s="164">
        <v>0.31690699999999999</v>
      </c>
      <c r="AD116" s="164">
        <v>0.32036199999999998</v>
      </c>
      <c r="AE116" s="164">
        <v>0.32297500000000001</v>
      </c>
      <c r="AF116" s="164">
        <v>0.32234200000000002</v>
      </c>
      <c r="AG116" s="165">
        <v>-2.366E-3</v>
      </c>
      <c r="AH116" s="45">
        <v>-2.9160000000000002E-3</v>
      </c>
    </row>
    <row r="117" spans="1:34" ht="15" customHeight="1" x14ac:dyDescent="0.2">
      <c r="A117" s="49" t="s">
        <v>1857</v>
      </c>
      <c r="B117" s="162" t="s">
        <v>45</v>
      </c>
      <c r="C117" s="166">
        <v>4.841075</v>
      </c>
      <c r="D117" s="166">
        <v>4.8793879999999996</v>
      </c>
      <c r="E117" s="166">
        <v>4.7199239999999998</v>
      </c>
      <c r="F117" s="166">
        <v>4.6566910000000004</v>
      </c>
      <c r="G117" s="166">
        <v>4.6769319999999999</v>
      </c>
      <c r="H117" s="166">
        <v>4.7035489999999998</v>
      </c>
      <c r="I117" s="166">
        <v>4.6745349999999997</v>
      </c>
      <c r="J117" s="166">
        <v>4.6919449999999996</v>
      </c>
      <c r="K117" s="166">
        <v>4.713654</v>
      </c>
      <c r="L117" s="166">
        <v>4.7353940000000003</v>
      </c>
      <c r="M117" s="166">
        <v>4.7292139999999998</v>
      </c>
      <c r="N117" s="166">
        <v>4.7253959999999999</v>
      </c>
      <c r="O117" s="166">
        <v>4.7297419999999999</v>
      </c>
      <c r="P117" s="166">
        <v>4.7693349999999999</v>
      </c>
      <c r="Q117" s="166">
        <v>4.7762609999999999</v>
      </c>
      <c r="R117" s="166">
        <v>4.832179</v>
      </c>
      <c r="S117" s="166">
        <v>4.8656090000000001</v>
      </c>
      <c r="T117" s="166">
        <v>4.8881410000000001</v>
      </c>
      <c r="U117" s="166">
        <v>4.9200970000000002</v>
      </c>
      <c r="V117" s="166">
        <v>4.8964080000000001</v>
      </c>
      <c r="W117" s="166">
        <v>4.9142530000000004</v>
      </c>
      <c r="X117" s="166">
        <v>4.9113610000000003</v>
      </c>
      <c r="Y117" s="166">
        <v>4.9170369999999997</v>
      </c>
      <c r="Z117" s="166">
        <v>4.9608970000000001</v>
      </c>
      <c r="AA117" s="166">
        <v>4.9605769999999998</v>
      </c>
      <c r="AB117" s="166">
        <v>4.9554689999999999</v>
      </c>
      <c r="AC117" s="166">
        <v>4.968515</v>
      </c>
      <c r="AD117" s="166">
        <v>5.0337310000000004</v>
      </c>
      <c r="AE117" s="166">
        <v>5.0818329999999996</v>
      </c>
      <c r="AF117" s="166">
        <v>5.1050820000000003</v>
      </c>
      <c r="AG117" s="167">
        <v>1.833E-3</v>
      </c>
      <c r="AH117" s="52">
        <v>1.9300000000000001E-3</v>
      </c>
    </row>
    <row r="118" spans="1:34" ht="15" customHeight="1" x14ac:dyDescent="0.25">
      <c r="B118" s="248"/>
      <c r="C118" s="248"/>
      <c r="D118" s="248"/>
      <c r="E118" s="248"/>
      <c r="F118" s="248"/>
      <c r="G118" s="248"/>
      <c r="H118" s="248"/>
      <c r="I118" s="248"/>
      <c r="J118" s="248"/>
      <c r="K118" s="248"/>
      <c r="L118" s="248"/>
      <c r="M118" s="248"/>
      <c r="N118" s="248"/>
      <c r="O118" s="248"/>
      <c r="P118" s="248"/>
      <c r="Q118" s="248"/>
      <c r="R118" s="248"/>
      <c r="S118" s="248"/>
      <c r="T118" s="248"/>
      <c r="U118" s="248"/>
      <c r="V118" s="248"/>
      <c r="W118" s="248"/>
      <c r="X118" s="248"/>
      <c r="Y118" s="248"/>
      <c r="Z118" s="248"/>
      <c r="AA118" s="248"/>
      <c r="AB118" s="248"/>
      <c r="AC118" s="248"/>
      <c r="AD118" s="248"/>
      <c r="AE118" s="248"/>
      <c r="AF118" s="248"/>
      <c r="AG118" s="248"/>
    </row>
    <row r="119" spans="1:34" ht="15" customHeight="1" x14ac:dyDescent="0.25">
      <c r="B119" s="162" t="s">
        <v>1856</v>
      </c>
      <c r="C119" s="248"/>
      <c r="D119" s="248"/>
      <c r="E119" s="248"/>
      <c r="F119" s="248"/>
      <c r="G119" s="248"/>
      <c r="H119" s="248"/>
      <c r="I119" s="248"/>
      <c r="J119" s="248"/>
      <c r="K119" s="248"/>
      <c r="L119" s="248"/>
      <c r="M119" s="248"/>
      <c r="N119" s="248"/>
      <c r="O119" s="248"/>
      <c r="P119" s="248"/>
      <c r="Q119" s="248"/>
      <c r="R119" s="248"/>
      <c r="S119" s="248"/>
      <c r="T119" s="248"/>
      <c r="U119" s="248"/>
      <c r="V119" s="248"/>
      <c r="W119" s="248"/>
      <c r="X119" s="248"/>
      <c r="Y119" s="248"/>
      <c r="Z119" s="248"/>
      <c r="AA119" s="248"/>
      <c r="AB119" s="248"/>
      <c r="AC119" s="248"/>
      <c r="AD119" s="248"/>
      <c r="AE119" s="248"/>
      <c r="AF119" s="248"/>
      <c r="AG119" s="248"/>
    </row>
    <row r="120" spans="1:34" ht="15" customHeight="1" x14ac:dyDescent="0.25">
      <c r="A120" s="49" t="s">
        <v>1855</v>
      </c>
      <c r="B120" s="163" t="s">
        <v>1825</v>
      </c>
      <c r="C120" s="164">
        <v>0.14000299999999999</v>
      </c>
      <c r="D120" s="164">
        <v>0.12673300000000001</v>
      </c>
      <c r="E120" s="164">
        <v>0.120037</v>
      </c>
      <c r="F120" s="164">
        <v>0.119197</v>
      </c>
      <c r="G120" s="164">
        <v>0.119093</v>
      </c>
      <c r="H120" s="164">
        <v>0.119046</v>
      </c>
      <c r="I120" s="164">
        <v>0.11889</v>
      </c>
      <c r="J120" s="164">
        <v>0.118938</v>
      </c>
      <c r="K120" s="164">
        <v>0.11915000000000001</v>
      </c>
      <c r="L120" s="164">
        <v>0.119326</v>
      </c>
      <c r="M120" s="164">
        <v>0.11952</v>
      </c>
      <c r="N120" s="164">
        <v>0.120822</v>
      </c>
      <c r="O120" s="164">
        <v>0.12137100000000001</v>
      </c>
      <c r="P120" s="164">
        <v>0.121478</v>
      </c>
      <c r="Q120" s="164">
        <v>0.12152200000000001</v>
      </c>
      <c r="R120" s="164">
        <v>0.12171700000000001</v>
      </c>
      <c r="S120" s="164">
        <v>0.122419</v>
      </c>
      <c r="T120" s="164">
        <v>0.123262</v>
      </c>
      <c r="U120" s="164">
        <v>0.124196</v>
      </c>
      <c r="V120" s="164">
        <v>0.124705</v>
      </c>
      <c r="W120" s="164">
        <v>0.12507099999999999</v>
      </c>
      <c r="X120" s="164">
        <v>0.125529</v>
      </c>
      <c r="Y120" s="164">
        <v>0.12575800000000001</v>
      </c>
      <c r="Z120" s="164">
        <v>0.12593699999999999</v>
      </c>
      <c r="AA120" s="164">
        <v>0.12620600000000001</v>
      </c>
      <c r="AB120" s="164">
        <v>0.12668599999999999</v>
      </c>
      <c r="AC120" s="164">
        <v>0.127191</v>
      </c>
      <c r="AD120" s="164">
        <v>0.127717</v>
      </c>
      <c r="AE120" s="164">
        <v>0.128327</v>
      </c>
      <c r="AF120" s="164">
        <v>0.12912599999999999</v>
      </c>
      <c r="AG120" s="165">
        <v>-2.7850000000000001E-3</v>
      </c>
      <c r="AH120" s="45">
        <v>6.1349999999999998E-3</v>
      </c>
    </row>
    <row r="121" spans="1:34" ht="15" customHeight="1" x14ac:dyDescent="0.25">
      <c r="A121" s="49" t="s">
        <v>1854</v>
      </c>
      <c r="B121" s="163" t="s">
        <v>2018</v>
      </c>
      <c r="C121" s="164">
        <v>3.3855</v>
      </c>
      <c r="D121" s="164">
        <v>3.533201</v>
      </c>
      <c r="E121" s="164">
        <v>3.706</v>
      </c>
      <c r="F121" s="164">
        <v>3.6879599999999999</v>
      </c>
      <c r="G121" s="164">
        <v>3.7662040000000001</v>
      </c>
      <c r="H121" s="164">
        <v>3.8356699999999999</v>
      </c>
      <c r="I121" s="164">
        <v>3.8759589999999999</v>
      </c>
      <c r="J121" s="164">
        <v>3.9016790000000001</v>
      </c>
      <c r="K121" s="164">
        <v>3.904855</v>
      </c>
      <c r="L121" s="164">
        <v>3.9195139999999999</v>
      </c>
      <c r="M121" s="164">
        <v>3.9605290000000002</v>
      </c>
      <c r="N121" s="164">
        <v>4.0346729999999997</v>
      </c>
      <c r="O121" s="164">
        <v>4.0796619999999999</v>
      </c>
      <c r="P121" s="164">
        <v>4.1004170000000002</v>
      </c>
      <c r="Q121" s="164">
        <v>4.1212210000000002</v>
      </c>
      <c r="R121" s="164">
        <v>4.1491889999999998</v>
      </c>
      <c r="S121" s="164">
        <v>4.1798710000000003</v>
      </c>
      <c r="T121" s="164">
        <v>4.2030209999999997</v>
      </c>
      <c r="U121" s="164">
        <v>4.2302340000000003</v>
      </c>
      <c r="V121" s="164">
        <v>4.2415750000000001</v>
      </c>
      <c r="W121" s="164">
        <v>4.2584970000000002</v>
      </c>
      <c r="X121" s="164">
        <v>4.2822469999999999</v>
      </c>
      <c r="Y121" s="164">
        <v>4.3206300000000004</v>
      </c>
      <c r="Z121" s="164">
        <v>4.3217889999999999</v>
      </c>
      <c r="AA121" s="164">
        <v>4.3294410000000001</v>
      </c>
      <c r="AB121" s="164">
        <v>4.3846030000000003</v>
      </c>
      <c r="AC121" s="164">
        <v>4.4054919999999997</v>
      </c>
      <c r="AD121" s="164">
        <v>4.3744860000000001</v>
      </c>
      <c r="AE121" s="164">
        <v>4.3759550000000003</v>
      </c>
      <c r="AF121" s="164">
        <v>4.4393549999999999</v>
      </c>
      <c r="AG121" s="165">
        <v>9.3889999999999998E-3</v>
      </c>
      <c r="AH121" s="45">
        <v>1.4788000000000001E-2</v>
      </c>
    </row>
    <row r="122" spans="1:34" ht="15" customHeight="1" x14ac:dyDescent="0.25">
      <c r="A122" s="49" t="s">
        <v>1853</v>
      </c>
      <c r="B122" s="163" t="s">
        <v>244</v>
      </c>
      <c r="C122" s="164">
        <v>0.25145699999999999</v>
      </c>
      <c r="D122" s="164">
        <v>0.24523300000000001</v>
      </c>
      <c r="E122" s="164">
        <v>0.24596199999999999</v>
      </c>
      <c r="F122" s="164">
        <v>0.24948999999999999</v>
      </c>
      <c r="G122" s="164">
        <v>0.25265300000000002</v>
      </c>
      <c r="H122" s="164">
        <v>0.25498100000000001</v>
      </c>
      <c r="I122" s="164">
        <v>0.25654300000000002</v>
      </c>
      <c r="J122" s="164">
        <v>0.25932100000000002</v>
      </c>
      <c r="K122" s="164">
        <v>0.261791</v>
      </c>
      <c r="L122" s="164">
        <v>0.263735</v>
      </c>
      <c r="M122" s="164">
        <v>0.26541300000000001</v>
      </c>
      <c r="N122" s="164">
        <v>0.26978200000000002</v>
      </c>
      <c r="O122" s="164">
        <v>0.27319399999999999</v>
      </c>
      <c r="P122" s="164">
        <v>0.27351999999999999</v>
      </c>
      <c r="Q122" s="164">
        <v>0.27371299999999998</v>
      </c>
      <c r="R122" s="164">
        <v>0.27422800000000003</v>
      </c>
      <c r="S122" s="164">
        <v>0.27602199999999999</v>
      </c>
      <c r="T122" s="164">
        <v>0.27856599999999998</v>
      </c>
      <c r="U122" s="164">
        <v>0.28145300000000001</v>
      </c>
      <c r="V122" s="164">
        <v>0.28382200000000002</v>
      </c>
      <c r="W122" s="164">
        <v>0.285497</v>
      </c>
      <c r="X122" s="164">
        <v>0.28717300000000001</v>
      </c>
      <c r="Y122" s="164">
        <v>0.28876600000000002</v>
      </c>
      <c r="Z122" s="164">
        <v>0.29001199999999999</v>
      </c>
      <c r="AA122" s="164">
        <v>0.29119</v>
      </c>
      <c r="AB122" s="164">
        <v>0.29283799999999999</v>
      </c>
      <c r="AC122" s="164">
        <v>0.294271</v>
      </c>
      <c r="AD122" s="164">
        <v>0.29565000000000002</v>
      </c>
      <c r="AE122" s="164">
        <v>0.29759099999999999</v>
      </c>
      <c r="AF122" s="164">
        <v>0.300178</v>
      </c>
      <c r="AG122" s="165">
        <v>6.1260000000000004E-3</v>
      </c>
      <c r="AH122" s="45">
        <v>1.001E-2</v>
      </c>
    </row>
    <row r="123" spans="1:34" ht="15" customHeight="1" x14ac:dyDescent="0.25">
      <c r="A123" s="49" t="s">
        <v>1852</v>
      </c>
      <c r="B123" s="163" t="s">
        <v>37</v>
      </c>
      <c r="C123" s="164">
        <v>1.1557440000000001</v>
      </c>
      <c r="D123" s="164">
        <v>1.1284419999999999</v>
      </c>
      <c r="E123" s="164">
        <v>1.126598</v>
      </c>
      <c r="F123" s="164">
        <v>1.131399</v>
      </c>
      <c r="G123" s="164">
        <v>1.139035</v>
      </c>
      <c r="H123" s="164">
        <v>1.144452</v>
      </c>
      <c r="I123" s="164">
        <v>1.146798</v>
      </c>
      <c r="J123" s="164">
        <v>1.1540440000000001</v>
      </c>
      <c r="K123" s="164">
        <v>1.160566</v>
      </c>
      <c r="L123" s="164">
        <v>1.1655610000000001</v>
      </c>
      <c r="M123" s="164">
        <v>1.170175</v>
      </c>
      <c r="N123" s="164">
        <v>1.1851229999999999</v>
      </c>
      <c r="O123" s="164">
        <v>1.196447</v>
      </c>
      <c r="P123" s="164">
        <v>1.1961790000000001</v>
      </c>
      <c r="Q123" s="164">
        <v>1.1955819999999999</v>
      </c>
      <c r="R123" s="164">
        <v>1.1965650000000001</v>
      </c>
      <c r="S123" s="164">
        <v>1.2026589999999999</v>
      </c>
      <c r="T123" s="164">
        <v>1.211916</v>
      </c>
      <c r="U123" s="164">
        <v>1.2219800000000001</v>
      </c>
      <c r="V123" s="164">
        <v>1.2294719999999999</v>
      </c>
      <c r="W123" s="164">
        <v>1.2351780000000001</v>
      </c>
      <c r="X123" s="164">
        <v>1.2410559999999999</v>
      </c>
      <c r="Y123" s="164">
        <v>1.2460230000000001</v>
      </c>
      <c r="Z123" s="164">
        <v>1.2492490000000001</v>
      </c>
      <c r="AA123" s="164">
        <v>1.2523059999999999</v>
      </c>
      <c r="AB123" s="164">
        <v>1.25728</v>
      </c>
      <c r="AC123" s="164">
        <v>1.261749</v>
      </c>
      <c r="AD123" s="164">
        <v>1.2660009999999999</v>
      </c>
      <c r="AE123" s="164">
        <v>1.2720910000000001</v>
      </c>
      <c r="AF123" s="164">
        <v>1.2814589999999999</v>
      </c>
      <c r="AG123" s="165">
        <v>3.5669999999999999E-3</v>
      </c>
      <c r="AH123" s="45">
        <v>8.4969999999999993E-3</v>
      </c>
    </row>
    <row r="124" spans="1:34" ht="15" customHeight="1" x14ac:dyDescent="0.25">
      <c r="A124" s="49" t="s">
        <v>1851</v>
      </c>
      <c r="B124" s="163" t="s">
        <v>38</v>
      </c>
      <c r="C124" s="164">
        <v>4.1609E-2</v>
      </c>
      <c r="D124" s="164">
        <v>3.8239000000000002E-2</v>
      </c>
      <c r="E124" s="164">
        <v>3.8356000000000001E-2</v>
      </c>
      <c r="F124" s="164">
        <v>3.5517E-2</v>
      </c>
      <c r="G124" s="164">
        <v>3.4043999999999998E-2</v>
      </c>
      <c r="H124" s="164">
        <v>3.4206E-2</v>
      </c>
      <c r="I124" s="164">
        <v>3.4336999999999999E-2</v>
      </c>
      <c r="J124" s="164">
        <v>3.5531E-2</v>
      </c>
      <c r="K124" s="164">
        <v>3.6763999999999998E-2</v>
      </c>
      <c r="L124" s="164">
        <v>3.7789000000000003E-2</v>
      </c>
      <c r="M124" s="164">
        <v>3.8746000000000003E-2</v>
      </c>
      <c r="N124" s="164">
        <v>3.9363000000000002E-2</v>
      </c>
      <c r="O124" s="164">
        <v>4.0495000000000003E-2</v>
      </c>
      <c r="P124" s="164">
        <v>4.0969999999999999E-2</v>
      </c>
      <c r="Q124" s="164">
        <v>4.1007000000000002E-2</v>
      </c>
      <c r="R124" s="164">
        <v>4.1182999999999997E-2</v>
      </c>
      <c r="S124" s="164">
        <v>4.1764000000000003E-2</v>
      </c>
      <c r="T124" s="164">
        <v>4.2272999999999998E-2</v>
      </c>
      <c r="U124" s="164">
        <v>4.3173999999999997E-2</v>
      </c>
      <c r="V124" s="164">
        <v>4.2563999999999998E-2</v>
      </c>
      <c r="W124" s="164">
        <v>4.3090000000000003E-2</v>
      </c>
      <c r="X124" s="164">
        <v>4.3466999999999999E-2</v>
      </c>
      <c r="Y124" s="164">
        <v>4.2769000000000001E-2</v>
      </c>
      <c r="Z124" s="164">
        <v>4.2050999999999998E-2</v>
      </c>
      <c r="AA124" s="164">
        <v>4.1563999999999997E-2</v>
      </c>
      <c r="AB124" s="164">
        <v>4.1168999999999997E-2</v>
      </c>
      <c r="AC124" s="164">
        <v>4.1241E-2</v>
      </c>
      <c r="AD124" s="164">
        <v>4.1506000000000001E-2</v>
      </c>
      <c r="AE124" s="164">
        <v>4.1356999999999998E-2</v>
      </c>
      <c r="AF124" s="164">
        <v>4.1822999999999999E-2</v>
      </c>
      <c r="AG124" s="165">
        <v>1.7699999999999999E-4</v>
      </c>
      <c r="AH124" s="45">
        <v>7.0899999999999999E-3</v>
      </c>
    </row>
    <row r="125" spans="1:34" ht="15" customHeight="1" x14ac:dyDescent="0.25">
      <c r="A125" s="49" t="s">
        <v>1850</v>
      </c>
      <c r="B125" s="163" t="s">
        <v>39</v>
      </c>
      <c r="C125" s="164">
        <v>0.58365599999999995</v>
      </c>
      <c r="D125" s="164">
        <v>0.56377699999999997</v>
      </c>
      <c r="E125" s="164">
        <v>0.63090000000000002</v>
      </c>
      <c r="F125" s="164">
        <v>0.55000000000000004</v>
      </c>
      <c r="G125" s="164">
        <v>0.55000000000000004</v>
      </c>
      <c r="H125" s="164">
        <v>0.55000000000000004</v>
      </c>
      <c r="I125" s="164">
        <v>0.55000000000000004</v>
      </c>
      <c r="J125" s="164">
        <v>0.55000000000000004</v>
      </c>
      <c r="K125" s="164">
        <v>0.55000000000000004</v>
      </c>
      <c r="L125" s="164">
        <v>0.55000000000000004</v>
      </c>
      <c r="M125" s="164">
        <v>0.55000000000000004</v>
      </c>
      <c r="N125" s="164">
        <v>0.55000000000000004</v>
      </c>
      <c r="O125" s="164">
        <v>0.55000000000000004</v>
      </c>
      <c r="P125" s="164">
        <v>0.55000000000000004</v>
      </c>
      <c r="Q125" s="164">
        <v>0.55000000000000004</v>
      </c>
      <c r="R125" s="164">
        <v>0.55000000000000004</v>
      </c>
      <c r="S125" s="164">
        <v>0.55000000000000004</v>
      </c>
      <c r="T125" s="164">
        <v>0.55000000000000004</v>
      </c>
      <c r="U125" s="164">
        <v>0.55000000000000004</v>
      </c>
      <c r="V125" s="164">
        <v>0.55000000000000004</v>
      </c>
      <c r="W125" s="164">
        <v>0.55000000000000004</v>
      </c>
      <c r="X125" s="164">
        <v>0.55000000000000004</v>
      </c>
      <c r="Y125" s="164">
        <v>0.55000000000000004</v>
      </c>
      <c r="Z125" s="164">
        <v>0.55000000000000004</v>
      </c>
      <c r="AA125" s="164">
        <v>0.55000000000000004</v>
      </c>
      <c r="AB125" s="164">
        <v>0.55000000000000004</v>
      </c>
      <c r="AC125" s="164">
        <v>0.55000000000000004</v>
      </c>
      <c r="AD125" s="164">
        <v>0.55000000000000004</v>
      </c>
      <c r="AE125" s="164">
        <v>0.55000000000000004</v>
      </c>
      <c r="AF125" s="164">
        <v>0.55000000000000004</v>
      </c>
      <c r="AG125" s="165">
        <v>-2.0460000000000001E-3</v>
      </c>
      <c r="AH125" s="45">
        <v>2.5392999999999999E-2</v>
      </c>
    </row>
    <row r="126" spans="1:34" ht="15" customHeight="1" x14ac:dyDescent="0.25">
      <c r="A126" s="49" t="s">
        <v>1849</v>
      </c>
      <c r="B126" s="163" t="s">
        <v>245</v>
      </c>
      <c r="C126" s="164">
        <v>0.53198999999999996</v>
      </c>
      <c r="D126" s="164">
        <v>0.562141</v>
      </c>
      <c r="E126" s="164">
        <v>0.58191099999999996</v>
      </c>
      <c r="F126" s="164">
        <v>0.56781700000000002</v>
      </c>
      <c r="G126" s="164">
        <v>0.56698400000000004</v>
      </c>
      <c r="H126" s="164">
        <v>0.56040299999999998</v>
      </c>
      <c r="I126" s="164">
        <v>0.55835299999999999</v>
      </c>
      <c r="J126" s="164">
        <v>0.564998</v>
      </c>
      <c r="K126" s="164">
        <v>0.57116800000000001</v>
      </c>
      <c r="L126" s="164">
        <v>0.57914299999999996</v>
      </c>
      <c r="M126" s="164">
        <v>0.57979199999999997</v>
      </c>
      <c r="N126" s="164">
        <v>0.58408899999999997</v>
      </c>
      <c r="O126" s="164">
        <v>0.585646</v>
      </c>
      <c r="P126" s="164">
        <v>0.58665500000000004</v>
      </c>
      <c r="Q126" s="164">
        <v>0.58510899999999999</v>
      </c>
      <c r="R126" s="164">
        <v>0.58427700000000005</v>
      </c>
      <c r="S126" s="164">
        <v>0.58280500000000002</v>
      </c>
      <c r="T126" s="164">
        <v>0.58291999999999999</v>
      </c>
      <c r="U126" s="164">
        <v>0.58394800000000002</v>
      </c>
      <c r="V126" s="164">
        <v>0.57930700000000002</v>
      </c>
      <c r="W126" s="164">
        <v>0.58072599999999996</v>
      </c>
      <c r="X126" s="164">
        <v>0.58089999999999997</v>
      </c>
      <c r="Y126" s="164">
        <v>0.58123800000000003</v>
      </c>
      <c r="Z126" s="164">
        <v>0.58109699999999997</v>
      </c>
      <c r="AA126" s="164">
        <v>0.58183399999999996</v>
      </c>
      <c r="AB126" s="164">
        <v>0.58213300000000001</v>
      </c>
      <c r="AC126" s="164">
        <v>0.58200300000000005</v>
      </c>
      <c r="AD126" s="164">
        <v>0.58498000000000006</v>
      </c>
      <c r="AE126" s="164">
        <v>0.58864399999999995</v>
      </c>
      <c r="AF126" s="164">
        <v>0.59013599999999999</v>
      </c>
      <c r="AG126" s="165">
        <v>3.5829999999999998E-3</v>
      </c>
      <c r="AH126" s="45">
        <v>-1.5200000000000001E-3</v>
      </c>
    </row>
    <row r="127" spans="1:34" ht="15" customHeight="1" x14ac:dyDescent="0.25">
      <c r="A127" s="49" t="s">
        <v>1848</v>
      </c>
      <c r="B127" s="163" t="s">
        <v>246</v>
      </c>
      <c r="C127" s="164">
        <v>0.86410200000000004</v>
      </c>
      <c r="D127" s="164">
        <v>0.78190700000000002</v>
      </c>
      <c r="E127" s="164">
        <v>0.74609099999999995</v>
      </c>
      <c r="F127" s="164">
        <v>0.867676</v>
      </c>
      <c r="G127" s="164">
        <v>0.87769699999999995</v>
      </c>
      <c r="H127" s="164">
        <v>0.88097099999999995</v>
      </c>
      <c r="I127" s="164">
        <v>0.88623700000000005</v>
      </c>
      <c r="J127" s="164">
        <v>0.88618300000000005</v>
      </c>
      <c r="K127" s="164">
        <v>0.88421099999999997</v>
      </c>
      <c r="L127" s="164">
        <v>0.88259699999999996</v>
      </c>
      <c r="M127" s="164">
        <v>0.88126499999999997</v>
      </c>
      <c r="N127" s="164">
        <v>0.87609899999999996</v>
      </c>
      <c r="O127" s="164">
        <v>0.87783699999999998</v>
      </c>
      <c r="P127" s="164">
        <v>0.879556</v>
      </c>
      <c r="Q127" s="164">
        <v>0.880911</v>
      </c>
      <c r="R127" s="164">
        <v>0.88254100000000002</v>
      </c>
      <c r="S127" s="164">
        <v>0.88400800000000002</v>
      </c>
      <c r="T127" s="164">
        <v>0.88526099999999996</v>
      </c>
      <c r="U127" s="164">
        <v>0.88630299999999995</v>
      </c>
      <c r="V127" s="164">
        <v>0.88735600000000003</v>
      </c>
      <c r="W127" s="164">
        <v>0.88802099999999995</v>
      </c>
      <c r="X127" s="164">
        <v>0.88811300000000004</v>
      </c>
      <c r="Y127" s="164">
        <v>0.888212</v>
      </c>
      <c r="Z127" s="164">
        <v>0.88789799999999997</v>
      </c>
      <c r="AA127" s="164">
        <v>0.88764699999999996</v>
      </c>
      <c r="AB127" s="164">
        <v>0.88811600000000002</v>
      </c>
      <c r="AC127" s="164">
        <v>0.88838899999999998</v>
      </c>
      <c r="AD127" s="164">
        <v>0.88802700000000001</v>
      </c>
      <c r="AE127" s="164">
        <v>0.88715699999999997</v>
      </c>
      <c r="AF127" s="164">
        <v>0.88647200000000004</v>
      </c>
      <c r="AG127" s="165">
        <v>8.8199999999999997E-4</v>
      </c>
      <c r="AH127" s="45">
        <v>1.5872000000000001E-2</v>
      </c>
    </row>
    <row r="128" spans="1:34" ht="15" customHeight="1" x14ac:dyDescent="0.25">
      <c r="A128" s="49" t="s">
        <v>1847</v>
      </c>
      <c r="B128" s="163" t="s">
        <v>1816</v>
      </c>
      <c r="C128" s="164">
        <v>1.3070349999999999</v>
      </c>
      <c r="D128" s="164">
        <v>1.3070349999999999</v>
      </c>
      <c r="E128" s="164">
        <v>1.376479</v>
      </c>
      <c r="F128" s="164">
        <v>1.370584</v>
      </c>
      <c r="G128" s="164">
        <v>1.3800269999999999</v>
      </c>
      <c r="H128" s="164">
        <v>1.3847849999999999</v>
      </c>
      <c r="I128" s="164">
        <v>1.372649</v>
      </c>
      <c r="J128" s="164">
        <v>1.3863920000000001</v>
      </c>
      <c r="K128" s="164">
        <v>1.38687</v>
      </c>
      <c r="L128" s="164">
        <v>1.389008</v>
      </c>
      <c r="M128" s="164">
        <v>1.381915</v>
      </c>
      <c r="N128" s="164">
        <v>1.4024970000000001</v>
      </c>
      <c r="O128" s="164">
        <v>1.398679</v>
      </c>
      <c r="P128" s="164">
        <v>1.4010199999999999</v>
      </c>
      <c r="Q128" s="164">
        <v>1.406301</v>
      </c>
      <c r="R128" s="164">
        <v>1.413241</v>
      </c>
      <c r="S128" s="164">
        <v>1.4345250000000001</v>
      </c>
      <c r="T128" s="164">
        <v>1.435379</v>
      </c>
      <c r="U128" s="164">
        <v>1.4368920000000001</v>
      </c>
      <c r="V128" s="164">
        <v>1.4178949999999999</v>
      </c>
      <c r="W128" s="164">
        <v>1.4197550000000001</v>
      </c>
      <c r="X128" s="164">
        <v>1.4090180000000001</v>
      </c>
      <c r="Y128" s="164">
        <v>1.4011480000000001</v>
      </c>
      <c r="Z128" s="164">
        <v>1.4052750000000001</v>
      </c>
      <c r="AA128" s="164">
        <v>1.393446</v>
      </c>
      <c r="AB128" s="164">
        <v>1.3863369999999999</v>
      </c>
      <c r="AC128" s="164">
        <v>1.3750979999999999</v>
      </c>
      <c r="AD128" s="164">
        <v>1.388493</v>
      </c>
      <c r="AE128" s="164">
        <v>1.39717</v>
      </c>
      <c r="AF128" s="164">
        <v>1.386015</v>
      </c>
      <c r="AG128" s="165">
        <v>2.0249999999999999E-3</v>
      </c>
      <c r="AH128" s="45">
        <v>4.4900000000000002E-4</v>
      </c>
    </row>
    <row r="129" spans="1:34" ht="15" customHeight="1" x14ac:dyDescent="0.25">
      <c r="A129" s="49" t="s">
        <v>1846</v>
      </c>
      <c r="B129" s="163" t="s">
        <v>247</v>
      </c>
      <c r="C129" s="164">
        <v>0.38682499999999997</v>
      </c>
      <c r="D129" s="164">
        <v>0.36652299999999999</v>
      </c>
      <c r="E129" s="164">
        <v>0.377112</v>
      </c>
      <c r="F129" s="164">
        <v>0.33510600000000001</v>
      </c>
      <c r="G129" s="164">
        <v>0.33044899999999999</v>
      </c>
      <c r="H129" s="164">
        <v>0.33282200000000001</v>
      </c>
      <c r="I129" s="164">
        <v>0.34124599999999999</v>
      </c>
      <c r="J129" s="164">
        <v>0.36246400000000001</v>
      </c>
      <c r="K129" s="164">
        <v>0.38633600000000001</v>
      </c>
      <c r="L129" s="164">
        <v>0.40368700000000002</v>
      </c>
      <c r="M129" s="164">
        <v>0.41869699999999999</v>
      </c>
      <c r="N129" s="164">
        <v>0.43199100000000001</v>
      </c>
      <c r="O129" s="164">
        <v>0.44536399999999998</v>
      </c>
      <c r="P129" s="164">
        <v>0.44666099999999997</v>
      </c>
      <c r="Q129" s="164">
        <v>0.44242300000000001</v>
      </c>
      <c r="R129" s="164">
        <v>0.44144</v>
      </c>
      <c r="S129" s="164">
        <v>0.44595600000000002</v>
      </c>
      <c r="T129" s="164">
        <v>0.449459</v>
      </c>
      <c r="U129" s="164">
        <v>0.45804099999999998</v>
      </c>
      <c r="V129" s="164">
        <v>0.44796399999999997</v>
      </c>
      <c r="W129" s="164">
        <v>0.45274900000000001</v>
      </c>
      <c r="X129" s="164">
        <v>0.45629199999999998</v>
      </c>
      <c r="Y129" s="164">
        <v>0.44884400000000002</v>
      </c>
      <c r="Z129" s="164">
        <v>0.44020900000000002</v>
      </c>
      <c r="AA129" s="164">
        <v>0.43340800000000002</v>
      </c>
      <c r="AB129" s="164">
        <v>0.43170500000000001</v>
      </c>
      <c r="AC129" s="164">
        <v>0.43239</v>
      </c>
      <c r="AD129" s="164">
        <v>0.430641</v>
      </c>
      <c r="AE129" s="164">
        <v>0.43094700000000002</v>
      </c>
      <c r="AF129" s="164">
        <v>0.44022899999999998</v>
      </c>
      <c r="AG129" s="165">
        <v>4.4689999999999999E-3</v>
      </c>
      <c r="AH129" s="45">
        <v>6.058E-3</v>
      </c>
    </row>
    <row r="130" spans="1:34" ht="15" customHeight="1" x14ac:dyDescent="0.25">
      <c r="A130" s="49" t="s">
        <v>1845</v>
      </c>
      <c r="B130" s="163" t="s">
        <v>64</v>
      </c>
      <c r="C130" s="164">
        <v>8.6479230000000005</v>
      </c>
      <c r="D130" s="164">
        <v>8.6532309999999999</v>
      </c>
      <c r="E130" s="164">
        <v>8.949446</v>
      </c>
      <c r="F130" s="164">
        <v>8.9147470000000002</v>
      </c>
      <c r="G130" s="164">
        <v>9.0161879999999996</v>
      </c>
      <c r="H130" s="164">
        <v>9.0973369999999996</v>
      </c>
      <c r="I130" s="164">
        <v>9.1410119999999999</v>
      </c>
      <c r="J130" s="164">
        <v>9.2195490000000007</v>
      </c>
      <c r="K130" s="164">
        <v>9.2617100000000008</v>
      </c>
      <c r="L130" s="164">
        <v>9.3103599999999993</v>
      </c>
      <c r="M130" s="164">
        <v>9.3660530000000008</v>
      </c>
      <c r="N130" s="164">
        <v>9.4944400000000009</v>
      </c>
      <c r="O130" s="164">
        <v>9.568695</v>
      </c>
      <c r="P130" s="164">
        <v>9.5964550000000006</v>
      </c>
      <c r="Q130" s="164">
        <v>9.6177890000000001</v>
      </c>
      <c r="R130" s="164">
        <v>9.654382</v>
      </c>
      <c r="S130" s="164">
        <v>9.7200299999999995</v>
      </c>
      <c r="T130" s="164">
        <v>9.7620559999999994</v>
      </c>
      <c r="U130" s="164">
        <v>9.8162210000000005</v>
      </c>
      <c r="V130" s="164">
        <v>9.8046600000000002</v>
      </c>
      <c r="W130" s="164">
        <v>9.8385840000000009</v>
      </c>
      <c r="X130" s="164">
        <v>9.8637949999999996</v>
      </c>
      <c r="Y130" s="164">
        <v>9.8933890000000009</v>
      </c>
      <c r="Z130" s="164">
        <v>9.8935169999999992</v>
      </c>
      <c r="AA130" s="164">
        <v>9.887041</v>
      </c>
      <c r="AB130" s="164">
        <v>9.9408659999999998</v>
      </c>
      <c r="AC130" s="164">
        <v>9.9578249999999997</v>
      </c>
      <c r="AD130" s="164">
        <v>9.9475020000000001</v>
      </c>
      <c r="AE130" s="164">
        <v>9.9692399999999992</v>
      </c>
      <c r="AF130" s="164">
        <v>10.044794</v>
      </c>
      <c r="AG130" s="165">
        <v>5.1770000000000002E-3</v>
      </c>
      <c r="AH130" s="45">
        <v>1.1102000000000001E-2</v>
      </c>
    </row>
    <row r="131" spans="1:34" ht="15" customHeight="1" x14ac:dyDescent="0.25">
      <c r="A131" s="49" t="s">
        <v>1844</v>
      </c>
      <c r="B131" s="163" t="s">
        <v>248</v>
      </c>
      <c r="C131" s="164">
        <v>7.3520219999999998</v>
      </c>
      <c r="D131" s="164">
        <v>7.3971470000000004</v>
      </c>
      <c r="E131" s="164">
        <v>7.2525539999999999</v>
      </c>
      <c r="F131" s="164">
        <v>7.2993519999999998</v>
      </c>
      <c r="G131" s="164">
        <v>7.3603769999999997</v>
      </c>
      <c r="H131" s="164">
        <v>7.4084440000000003</v>
      </c>
      <c r="I131" s="164">
        <v>7.4064120000000004</v>
      </c>
      <c r="J131" s="164">
        <v>7.386806</v>
      </c>
      <c r="K131" s="164">
        <v>7.361205</v>
      </c>
      <c r="L131" s="164">
        <v>7.3468439999999999</v>
      </c>
      <c r="M131" s="164">
        <v>7.3392980000000003</v>
      </c>
      <c r="N131" s="164">
        <v>7.3161839999999998</v>
      </c>
      <c r="O131" s="164">
        <v>7.310492</v>
      </c>
      <c r="P131" s="164">
        <v>7.3128679999999999</v>
      </c>
      <c r="Q131" s="164">
        <v>7.317666</v>
      </c>
      <c r="R131" s="164">
        <v>7.348503</v>
      </c>
      <c r="S131" s="164">
        <v>7.3590970000000002</v>
      </c>
      <c r="T131" s="164">
        <v>7.3850410000000002</v>
      </c>
      <c r="U131" s="164">
        <v>7.4050529999999997</v>
      </c>
      <c r="V131" s="164">
        <v>7.4375989999999996</v>
      </c>
      <c r="W131" s="164">
        <v>7.454739</v>
      </c>
      <c r="X131" s="164">
        <v>7.4943350000000004</v>
      </c>
      <c r="Y131" s="164">
        <v>7.5570839999999997</v>
      </c>
      <c r="Z131" s="164">
        <v>7.591316</v>
      </c>
      <c r="AA131" s="164">
        <v>7.6282069999999997</v>
      </c>
      <c r="AB131" s="164">
        <v>7.6939080000000004</v>
      </c>
      <c r="AC131" s="164">
        <v>7.7498430000000003</v>
      </c>
      <c r="AD131" s="164">
        <v>7.7708870000000001</v>
      </c>
      <c r="AE131" s="164">
        <v>7.80016</v>
      </c>
      <c r="AF131" s="164">
        <v>7.8808420000000003</v>
      </c>
      <c r="AG131" s="165">
        <v>2.398E-3</v>
      </c>
      <c r="AH131" s="45">
        <v>1.0853E-2</v>
      </c>
    </row>
    <row r="132" spans="1:34" ht="15" customHeight="1" x14ac:dyDescent="0.25">
      <c r="A132" s="49" t="s">
        <v>1843</v>
      </c>
      <c r="B132" s="163" t="s">
        <v>249</v>
      </c>
      <c r="C132" s="164">
        <v>1.2278</v>
      </c>
      <c r="D132" s="164">
        <v>1.2557</v>
      </c>
      <c r="E132" s="164">
        <v>1.277318</v>
      </c>
      <c r="F132" s="164">
        <v>1.257109</v>
      </c>
      <c r="G132" s="164">
        <v>1.258591</v>
      </c>
      <c r="H132" s="164">
        <v>1.2718529999999999</v>
      </c>
      <c r="I132" s="164">
        <v>1.275182</v>
      </c>
      <c r="J132" s="164">
        <v>1.2880210000000001</v>
      </c>
      <c r="K132" s="164">
        <v>1.2959579999999999</v>
      </c>
      <c r="L132" s="164">
        <v>1.3062469999999999</v>
      </c>
      <c r="M132" s="164">
        <v>1.3150470000000001</v>
      </c>
      <c r="N132" s="164">
        <v>1.3214889999999999</v>
      </c>
      <c r="O132" s="164">
        <v>1.32951</v>
      </c>
      <c r="P132" s="164">
        <v>1.3445510000000001</v>
      </c>
      <c r="Q132" s="164">
        <v>1.3484579999999999</v>
      </c>
      <c r="R132" s="164">
        <v>1.3687640000000001</v>
      </c>
      <c r="S132" s="164">
        <v>1.381302</v>
      </c>
      <c r="T132" s="164">
        <v>1.3903920000000001</v>
      </c>
      <c r="U132" s="164">
        <v>1.3975070000000001</v>
      </c>
      <c r="V132" s="164">
        <v>1.390266</v>
      </c>
      <c r="W132" s="164">
        <v>1.390698</v>
      </c>
      <c r="X132" s="164">
        <v>1.3907510000000001</v>
      </c>
      <c r="Y132" s="164">
        <v>1.386771</v>
      </c>
      <c r="Z132" s="164">
        <v>1.3877969999999999</v>
      </c>
      <c r="AA132" s="164">
        <v>1.3822300000000001</v>
      </c>
      <c r="AB132" s="164">
        <v>1.3844970000000001</v>
      </c>
      <c r="AC132" s="164">
        <v>1.3872139999999999</v>
      </c>
      <c r="AD132" s="164">
        <v>1.38731</v>
      </c>
      <c r="AE132" s="164">
        <v>1.3912150000000001</v>
      </c>
      <c r="AF132" s="164">
        <v>1.399626</v>
      </c>
      <c r="AG132" s="165">
        <v>4.5269999999999998E-3</v>
      </c>
      <c r="AH132" s="45">
        <v>1.1846000000000001E-2</v>
      </c>
    </row>
    <row r="133" spans="1:34" ht="15" customHeight="1" x14ac:dyDescent="0.25">
      <c r="A133" s="49" t="s">
        <v>1842</v>
      </c>
      <c r="B133" s="163" t="s">
        <v>1809</v>
      </c>
      <c r="C133" s="164">
        <v>0</v>
      </c>
      <c r="D133" s="164">
        <v>0</v>
      </c>
      <c r="E133" s="164">
        <v>0</v>
      </c>
      <c r="F133" s="164">
        <v>0</v>
      </c>
      <c r="G133" s="164">
        <v>0</v>
      </c>
      <c r="H133" s="164">
        <v>0</v>
      </c>
      <c r="I133" s="164">
        <v>0</v>
      </c>
      <c r="J133" s="164">
        <v>0</v>
      </c>
      <c r="K133" s="164">
        <v>0</v>
      </c>
      <c r="L133" s="164">
        <v>0</v>
      </c>
      <c r="M133" s="164">
        <v>0</v>
      </c>
      <c r="N133" s="164">
        <v>0</v>
      </c>
      <c r="O133" s="164">
        <v>0</v>
      </c>
      <c r="P133" s="164">
        <v>0</v>
      </c>
      <c r="Q133" s="164">
        <v>0</v>
      </c>
      <c r="R133" s="164">
        <v>0</v>
      </c>
      <c r="S133" s="164">
        <v>0</v>
      </c>
      <c r="T133" s="164">
        <v>0</v>
      </c>
      <c r="U133" s="164">
        <v>0</v>
      </c>
      <c r="V133" s="164">
        <v>0</v>
      </c>
      <c r="W133" s="164">
        <v>0</v>
      </c>
      <c r="X133" s="164">
        <v>0</v>
      </c>
      <c r="Y133" s="164">
        <v>0</v>
      </c>
      <c r="Z133" s="164">
        <v>0</v>
      </c>
      <c r="AA133" s="164">
        <v>0</v>
      </c>
      <c r="AB133" s="164">
        <v>0</v>
      </c>
      <c r="AC133" s="164">
        <v>0</v>
      </c>
      <c r="AD133" s="164">
        <v>0</v>
      </c>
      <c r="AE133" s="164">
        <v>0</v>
      </c>
      <c r="AF133" s="164">
        <v>0</v>
      </c>
      <c r="AG133" s="165" t="s">
        <v>2017</v>
      </c>
      <c r="AH133" s="45" t="s">
        <v>102</v>
      </c>
    </row>
    <row r="134" spans="1:34" ht="15" customHeight="1" x14ac:dyDescent="0.25">
      <c r="A134" s="49" t="s">
        <v>1841</v>
      </c>
      <c r="B134" s="163" t="s">
        <v>250</v>
      </c>
      <c r="C134" s="164">
        <v>1.908455</v>
      </c>
      <c r="D134" s="164">
        <v>1.977932</v>
      </c>
      <c r="E134" s="164">
        <v>1.9887109999999999</v>
      </c>
      <c r="F134" s="164">
        <v>2.014221</v>
      </c>
      <c r="G134" s="164">
        <v>2.0463360000000002</v>
      </c>
      <c r="H134" s="164">
        <v>2.0508959999999998</v>
      </c>
      <c r="I134" s="164">
        <v>2.051069</v>
      </c>
      <c r="J134" s="164">
        <v>2.089817</v>
      </c>
      <c r="K134" s="164">
        <v>2.1043210000000001</v>
      </c>
      <c r="L134" s="164">
        <v>2.1285219999999998</v>
      </c>
      <c r="M134" s="164">
        <v>2.1449539999999998</v>
      </c>
      <c r="N134" s="164">
        <v>2.1723650000000001</v>
      </c>
      <c r="O134" s="164">
        <v>2.1931790000000002</v>
      </c>
      <c r="P134" s="164">
        <v>2.1836989999999998</v>
      </c>
      <c r="Q134" s="164">
        <v>2.1848369999999999</v>
      </c>
      <c r="R134" s="164">
        <v>2.1780930000000001</v>
      </c>
      <c r="S134" s="164">
        <v>2.172917</v>
      </c>
      <c r="T134" s="164">
        <v>2.1771950000000002</v>
      </c>
      <c r="U134" s="164">
        <v>2.1954310000000001</v>
      </c>
      <c r="V134" s="164">
        <v>2.213282</v>
      </c>
      <c r="W134" s="164">
        <v>2.2095250000000002</v>
      </c>
      <c r="X134" s="164">
        <v>2.21719</v>
      </c>
      <c r="Y134" s="164">
        <v>2.245676</v>
      </c>
      <c r="Z134" s="164">
        <v>2.2598349999999998</v>
      </c>
      <c r="AA134" s="164">
        <v>2.2851149999999998</v>
      </c>
      <c r="AB134" s="164">
        <v>2.3001839999999998</v>
      </c>
      <c r="AC134" s="164">
        <v>2.3114780000000001</v>
      </c>
      <c r="AD134" s="164">
        <v>2.3243269999999998</v>
      </c>
      <c r="AE134" s="164">
        <v>2.3287409999999999</v>
      </c>
      <c r="AF134" s="164">
        <v>2.372455</v>
      </c>
      <c r="AG134" s="165">
        <v>7.5329999999999998E-3</v>
      </c>
      <c r="AH134" s="45">
        <v>8.9040000000000005E-3</v>
      </c>
    </row>
    <row r="135" spans="1:34" ht="15" customHeight="1" x14ac:dyDescent="0.25">
      <c r="A135" s="49" t="s">
        <v>1840</v>
      </c>
      <c r="B135" s="163" t="s">
        <v>251</v>
      </c>
      <c r="C135" s="164">
        <v>0.30065500000000001</v>
      </c>
      <c r="D135" s="164">
        <v>0.35240899999999997</v>
      </c>
      <c r="E135" s="164">
        <v>0.37265900000000002</v>
      </c>
      <c r="F135" s="164">
        <v>0.37639699999999998</v>
      </c>
      <c r="G135" s="164">
        <v>0.39067000000000002</v>
      </c>
      <c r="H135" s="164">
        <v>0.391683</v>
      </c>
      <c r="I135" s="164">
        <v>0.40008300000000002</v>
      </c>
      <c r="J135" s="164">
        <v>0.41795500000000002</v>
      </c>
      <c r="K135" s="164">
        <v>0.43368099999999998</v>
      </c>
      <c r="L135" s="164">
        <v>0.45048100000000002</v>
      </c>
      <c r="M135" s="164">
        <v>0.46727999999999997</v>
      </c>
      <c r="N135" s="164">
        <v>0.485153</v>
      </c>
      <c r="O135" s="164">
        <v>0.492479</v>
      </c>
      <c r="P135" s="164">
        <v>0.492479</v>
      </c>
      <c r="Q135" s="164">
        <v>0.492479</v>
      </c>
      <c r="R135" s="164">
        <v>0.49355199999999999</v>
      </c>
      <c r="S135" s="164">
        <v>0.492479</v>
      </c>
      <c r="T135" s="164">
        <v>0.492479</v>
      </c>
      <c r="U135" s="164">
        <v>0.492479</v>
      </c>
      <c r="V135" s="164">
        <v>0.49355199999999999</v>
      </c>
      <c r="W135" s="164">
        <v>0.492479</v>
      </c>
      <c r="X135" s="164">
        <v>0.492479</v>
      </c>
      <c r="Y135" s="164">
        <v>0.492479</v>
      </c>
      <c r="Z135" s="164">
        <v>0.49355199999999999</v>
      </c>
      <c r="AA135" s="164">
        <v>0.492479</v>
      </c>
      <c r="AB135" s="164">
        <v>0.492479</v>
      </c>
      <c r="AC135" s="164">
        <v>0.492479</v>
      </c>
      <c r="AD135" s="164">
        <v>0.49355199999999999</v>
      </c>
      <c r="AE135" s="164">
        <v>0.492479</v>
      </c>
      <c r="AF135" s="164">
        <v>0.492479</v>
      </c>
      <c r="AG135" s="165">
        <v>1.7162E-2</v>
      </c>
      <c r="AH135" s="45">
        <v>4.088E-2</v>
      </c>
    </row>
    <row r="136" spans="1:34" ht="15" customHeight="1" x14ac:dyDescent="0.25">
      <c r="A136" s="49" t="s">
        <v>1839</v>
      </c>
      <c r="B136" s="163" t="s">
        <v>40</v>
      </c>
      <c r="C136" s="164">
        <v>10.788933</v>
      </c>
      <c r="D136" s="164">
        <v>10.983188</v>
      </c>
      <c r="E136" s="164">
        <v>10.891241000000001</v>
      </c>
      <c r="F136" s="164">
        <v>10.947079</v>
      </c>
      <c r="G136" s="164">
        <v>11.055974000000001</v>
      </c>
      <c r="H136" s="164">
        <v>11.122876</v>
      </c>
      <c r="I136" s="164">
        <v>11.132745999999999</v>
      </c>
      <c r="J136" s="164">
        <v>11.182600000000001</v>
      </c>
      <c r="K136" s="164">
        <v>11.195164999999999</v>
      </c>
      <c r="L136" s="164">
        <v>11.232094</v>
      </c>
      <c r="M136" s="164">
        <v>11.266578000000001</v>
      </c>
      <c r="N136" s="164">
        <v>11.295191000000001</v>
      </c>
      <c r="O136" s="164">
        <v>11.325659999999999</v>
      </c>
      <c r="P136" s="164">
        <v>11.333596999999999</v>
      </c>
      <c r="Q136" s="164">
        <v>11.343441</v>
      </c>
      <c r="R136" s="164">
        <v>11.388911999999999</v>
      </c>
      <c r="S136" s="164">
        <v>11.405794999999999</v>
      </c>
      <c r="T136" s="164">
        <v>11.445107</v>
      </c>
      <c r="U136" s="164">
        <v>11.490468999999999</v>
      </c>
      <c r="V136" s="164">
        <v>11.534699</v>
      </c>
      <c r="W136" s="164">
        <v>11.547440999999999</v>
      </c>
      <c r="X136" s="164">
        <v>11.594756</v>
      </c>
      <c r="Y136" s="164">
        <v>11.68201</v>
      </c>
      <c r="Z136" s="164">
        <v>11.732500999999999</v>
      </c>
      <c r="AA136" s="164">
        <v>11.788033</v>
      </c>
      <c r="AB136" s="164">
        <v>11.871067999999999</v>
      </c>
      <c r="AC136" s="164">
        <v>11.941013999999999</v>
      </c>
      <c r="AD136" s="164">
        <v>11.976075</v>
      </c>
      <c r="AE136" s="164">
        <v>12.012596</v>
      </c>
      <c r="AF136" s="164">
        <v>12.145402000000001</v>
      </c>
      <c r="AG136" s="165">
        <v>4.0920000000000002E-3</v>
      </c>
      <c r="AH136" s="45">
        <v>1.1393E-2</v>
      </c>
    </row>
    <row r="137" spans="1:34" ht="15" customHeight="1" x14ac:dyDescent="0.25">
      <c r="A137" s="49" t="s">
        <v>1838</v>
      </c>
      <c r="B137" s="163" t="s">
        <v>252</v>
      </c>
      <c r="C137" s="164">
        <v>0.44275100000000001</v>
      </c>
      <c r="D137" s="164">
        <v>0.45374700000000001</v>
      </c>
      <c r="E137" s="164">
        <v>0.46837600000000001</v>
      </c>
      <c r="F137" s="164">
        <v>0.45554600000000001</v>
      </c>
      <c r="G137" s="164">
        <v>0.45135999999999998</v>
      </c>
      <c r="H137" s="164">
        <v>0.46584999999999999</v>
      </c>
      <c r="I137" s="164">
        <v>0.46147700000000003</v>
      </c>
      <c r="J137" s="164">
        <v>0.457814</v>
      </c>
      <c r="K137" s="164">
        <v>0.44450899999999999</v>
      </c>
      <c r="L137" s="164">
        <v>0.43581199999999998</v>
      </c>
      <c r="M137" s="164">
        <v>0.42736800000000003</v>
      </c>
      <c r="N137" s="164">
        <v>0.42391299999999998</v>
      </c>
      <c r="O137" s="164">
        <v>0.418686</v>
      </c>
      <c r="P137" s="164">
        <v>0.418155</v>
      </c>
      <c r="Q137" s="164">
        <v>0.41731000000000001</v>
      </c>
      <c r="R137" s="164">
        <v>0.41636400000000001</v>
      </c>
      <c r="S137" s="164">
        <v>0.41339500000000001</v>
      </c>
      <c r="T137" s="164">
        <v>0.41075299999999998</v>
      </c>
      <c r="U137" s="164">
        <v>0.40345599999999998</v>
      </c>
      <c r="V137" s="164">
        <v>0.39876699999999998</v>
      </c>
      <c r="W137" s="164">
        <v>0.39648499999999998</v>
      </c>
      <c r="X137" s="164">
        <v>0.399009</v>
      </c>
      <c r="Y137" s="164">
        <v>0.40332499999999999</v>
      </c>
      <c r="Z137" s="164">
        <v>0.40095500000000001</v>
      </c>
      <c r="AA137" s="164">
        <v>0.398308</v>
      </c>
      <c r="AB137" s="164">
        <v>0.40155000000000002</v>
      </c>
      <c r="AC137" s="164">
        <v>0.39986300000000002</v>
      </c>
      <c r="AD137" s="164">
        <v>0.38996500000000001</v>
      </c>
      <c r="AE137" s="164">
        <v>0.38275599999999999</v>
      </c>
      <c r="AF137" s="164">
        <v>0.38189699999999999</v>
      </c>
      <c r="AG137" s="165">
        <v>-5.0860000000000002E-3</v>
      </c>
      <c r="AH137" s="45">
        <v>-9.5270000000000007E-3</v>
      </c>
    </row>
    <row r="138" spans="1:34" ht="15" customHeight="1" x14ac:dyDescent="0.25">
      <c r="A138" s="49" t="s">
        <v>1837</v>
      </c>
      <c r="B138" s="163" t="s">
        <v>41</v>
      </c>
      <c r="C138" s="164">
        <v>0.48547499999999999</v>
      </c>
      <c r="D138" s="164">
        <v>0.48496600000000001</v>
      </c>
      <c r="E138" s="164">
        <v>0.46273599999999998</v>
      </c>
      <c r="F138" s="164">
        <v>0.46261600000000003</v>
      </c>
      <c r="G138" s="164">
        <v>0.46263399999999999</v>
      </c>
      <c r="H138" s="164">
        <v>0.46390599999999999</v>
      </c>
      <c r="I138" s="164">
        <v>0.46393200000000001</v>
      </c>
      <c r="J138" s="164">
        <v>0.46378000000000003</v>
      </c>
      <c r="K138" s="164">
        <v>0.462814</v>
      </c>
      <c r="L138" s="164">
        <v>0.46172600000000003</v>
      </c>
      <c r="M138" s="164">
        <v>0.46024399999999999</v>
      </c>
      <c r="N138" s="164">
        <v>0.458652</v>
      </c>
      <c r="O138" s="164">
        <v>0.45712399999999997</v>
      </c>
      <c r="P138" s="164">
        <v>0.45478099999999999</v>
      </c>
      <c r="Q138" s="164">
        <v>0.45613700000000001</v>
      </c>
      <c r="R138" s="164">
        <v>0.45670300000000003</v>
      </c>
      <c r="S138" s="164">
        <v>0.45815800000000001</v>
      </c>
      <c r="T138" s="164">
        <v>0.45974100000000001</v>
      </c>
      <c r="U138" s="164">
        <v>0.46817900000000001</v>
      </c>
      <c r="V138" s="164">
        <v>0.46595399999999998</v>
      </c>
      <c r="W138" s="164">
        <v>0.47075</v>
      </c>
      <c r="X138" s="164">
        <v>0.46937400000000001</v>
      </c>
      <c r="Y138" s="164">
        <v>0.46797</v>
      </c>
      <c r="Z138" s="164">
        <v>0.46615000000000001</v>
      </c>
      <c r="AA138" s="164">
        <v>0.46438499999999999</v>
      </c>
      <c r="AB138" s="164">
        <v>0.46320600000000001</v>
      </c>
      <c r="AC138" s="164">
        <v>0.46188400000000002</v>
      </c>
      <c r="AD138" s="164">
        <v>0.46006999999999998</v>
      </c>
      <c r="AE138" s="164">
        <v>0.45832400000000001</v>
      </c>
      <c r="AF138" s="164">
        <v>0.457233</v>
      </c>
      <c r="AG138" s="165">
        <v>-2.065E-3</v>
      </c>
      <c r="AH138" s="45">
        <v>-1.714E-3</v>
      </c>
    </row>
    <row r="139" spans="1:34" ht="15" customHeight="1" x14ac:dyDescent="0.25">
      <c r="A139" s="49" t="s">
        <v>1836</v>
      </c>
      <c r="B139" s="163" t="s">
        <v>1802</v>
      </c>
      <c r="C139" s="164">
        <v>0</v>
      </c>
      <c r="D139" s="164">
        <v>0</v>
      </c>
      <c r="E139" s="164">
        <v>0</v>
      </c>
      <c r="F139" s="164">
        <v>0</v>
      </c>
      <c r="G139" s="164">
        <v>0</v>
      </c>
      <c r="H139" s="164">
        <v>0</v>
      </c>
      <c r="I139" s="164">
        <v>0</v>
      </c>
      <c r="J139" s="164">
        <v>0</v>
      </c>
      <c r="K139" s="164">
        <v>0</v>
      </c>
      <c r="L139" s="164">
        <v>0</v>
      </c>
      <c r="M139" s="164">
        <v>0</v>
      </c>
      <c r="N139" s="164">
        <v>0</v>
      </c>
      <c r="O139" s="164">
        <v>0</v>
      </c>
      <c r="P139" s="164">
        <v>0</v>
      </c>
      <c r="Q139" s="164">
        <v>0</v>
      </c>
      <c r="R139" s="164">
        <v>0</v>
      </c>
      <c r="S139" s="164">
        <v>0</v>
      </c>
      <c r="T139" s="164">
        <v>0</v>
      </c>
      <c r="U139" s="164">
        <v>0</v>
      </c>
      <c r="V139" s="164">
        <v>0</v>
      </c>
      <c r="W139" s="164">
        <v>0</v>
      </c>
      <c r="X139" s="164">
        <v>0</v>
      </c>
      <c r="Y139" s="164">
        <v>0</v>
      </c>
      <c r="Z139" s="164">
        <v>0</v>
      </c>
      <c r="AA139" s="164">
        <v>0</v>
      </c>
      <c r="AB139" s="164">
        <v>0</v>
      </c>
      <c r="AC139" s="164">
        <v>0</v>
      </c>
      <c r="AD139" s="164">
        <v>0</v>
      </c>
      <c r="AE139" s="164">
        <v>0</v>
      </c>
      <c r="AF139" s="164">
        <v>0</v>
      </c>
      <c r="AG139" s="165" t="s">
        <v>2017</v>
      </c>
      <c r="AH139" s="45" t="s">
        <v>102</v>
      </c>
    </row>
    <row r="140" spans="1:34" ht="15" customHeight="1" x14ac:dyDescent="0.25">
      <c r="A140" s="49" t="s">
        <v>1835</v>
      </c>
      <c r="B140" s="163" t="s">
        <v>42</v>
      </c>
      <c r="C140" s="164">
        <v>0.928226</v>
      </c>
      <c r="D140" s="164">
        <v>0.93871199999999999</v>
      </c>
      <c r="E140" s="164">
        <v>0.93111200000000005</v>
      </c>
      <c r="F140" s="164">
        <v>0.91816200000000003</v>
      </c>
      <c r="G140" s="164">
        <v>0.91399399999999997</v>
      </c>
      <c r="H140" s="164">
        <v>0.92975600000000003</v>
      </c>
      <c r="I140" s="164">
        <v>0.92540800000000001</v>
      </c>
      <c r="J140" s="164">
        <v>0.92159400000000002</v>
      </c>
      <c r="K140" s="164">
        <v>0.90732299999999999</v>
      </c>
      <c r="L140" s="164">
        <v>0.89753899999999998</v>
      </c>
      <c r="M140" s="164">
        <v>0.88761199999999996</v>
      </c>
      <c r="N140" s="164">
        <v>0.88256500000000004</v>
      </c>
      <c r="O140" s="164">
        <v>0.87580899999999995</v>
      </c>
      <c r="P140" s="164">
        <v>0.87293500000000002</v>
      </c>
      <c r="Q140" s="164">
        <v>0.87344699999999997</v>
      </c>
      <c r="R140" s="164">
        <v>0.87306700000000004</v>
      </c>
      <c r="S140" s="164">
        <v>0.87155300000000002</v>
      </c>
      <c r="T140" s="164">
        <v>0.87049399999999999</v>
      </c>
      <c r="U140" s="164">
        <v>0.87163500000000005</v>
      </c>
      <c r="V140" s="164">
        <v>0.86472099999999996</v>
      </c>
      <c r="W140" s="164">
        <v>0.86723499999999998</v>
      </c>
      <c r="X140" s="164">
        <v>0.86838300000000002</v>
      </c>
      <c r="Y140" s="164">
        <v>0.87129500000000004</v>
      </c>
      <c r="Z140" s="164">
        <v>0.86710500000000001</v>
      </c>
      <c r="AA140" s="164">
        <v>0.86269300000000004</v>
      </c>
      <c r="AB140" s="164">
        <v>0.864757</v>
      </c>
      <c r="AC140" s="164">
        <v>0.86174600000000001</v>
      </c>
      <c r="AD140" s="164">
        <v>0.85003399999999996</v>
      </c>
      <c r="AE140" s="164">
        <v>0.84108000000000005</v>
      </c>
      <c r="AF140" s="164">
        <v>0.83913000000000004</v>
      </c>
      <c r="AG140" s="165">
        <v>-3.4740000000000001E-3</v>
      </c>
      <c r="AH140" s="45">
        <v>-5.5500000000000002E-3</v>
      </c>
    </row>
    <row r="141" spans="1:34" ht="15" customHeight="1" x14ac:dyDescent="0.25">
      <c r="A141" s="49" t="s">
        <v>1834</v>
      </c>
      <c r="B141" s="163" t="s">
        <v>1799</v>
      </c>
      <c r="C141" s="164">
        <v>0.94145299999999998</v>
      </c>
      <c r="D141" s="164">
        <v>0.93354899999999996</v>
      </c>
      <c r="E141" s="164">
        <v>0.90231399999999995</v>
      </c>
      <c r="F141" s="164">
        <v>0.90228900000000001</v>
      </c>
      <c r="G141" s="164">
        <v>0.91022400000000003</v>
      </c>
      <c r="H141" s="164">
        <v>0.91172600000000004</v>
      </c>
      <c r="I141" s="164">
        <v>0.911999</v>
      </c>
      <c r="J141" s="164">
        <v>0.91242900000000005</v>
      </c>
      <c r="K141" s="164">
        <v>0.91952</v>
      </c>
      <c r="L141" s="164">
        <v>0.92216600000000004</v>
      </c>
      <c r="M141" s="164">
        <v>0.92597499999999999</v>
      </c>
      <c r="N141" s="164">
        <v>0.92915800000000004</v>
      </c>
      <c r="O141" s="164">
        <v>0.93177399999999999</v>
      </c>
      <c r="P141" s="164">
        <v>0.93522300000000003</v>
      </c>
      <c r="Q141" s="164">
        <v>0.94083099999999997</v>
      </c>
      <c r="R141" s="164">
        <v>0.94462900000000005</v>
      </c>
      <c r="S141" s="164">
        <v>0.94954400000000005</v>
      </c>
      <c r="T141" s="164">
        <v>0.95495799999999997</v>
      </c>
      <c r="U141" s="164">
        <v>0.96947399999999995</v>
      </c>
      <c r="V141" s="164">
        <v>0.96995699999999996</v>
      </c>
      <c r="W141" s="164">
        <v>0.97894400000000004</v>
      </c>
      <c r="X141" s="164">
        <v>0.984904</v>
      </c>
      <c r="Y141" s="164">
        <v>0.99283699999999997</v>
      </c>
      <c r="Z141" s="164">
        <v>1.0096609999999999</v>
      </c>
      <c r="AA141" s="164">
        <v>1.0193700000000001</v>
      </c>
      <c r="AB141" s="164">
        <v>1.0302849999999999</v>
      </c>
      <c r="AC141" s="164">
        <v>1.0420419999999999</v>
      </c>
      <c r="AD141" s="164">
        <v>1.054141</v>
      </c>
      <c r="AE141" s="164">
        <v>1.0668409999999999</v>
      </c>
      <c r="AF141" s="164">
        <v>1.083</v>
      </c>
      <c r="AG141" s="165">
        <v>4.8419999999999999E-3</v>
      </c>
      <c r="AH141" s="45">
        <v>1.0449999999999999E-3</v>
      </c>
    </row>
    <row r="142" spans="1:34" ht="15" customHeight="1" x14ac:dyDescent="0.25">
      <c r="A142" s="49" t="s">
        <v>1833</v>
      </c>
      <c r="B142" s="163" t="s">
        <v>253</v>
      </c>
      <c r="C142" s="164">
        <v>1.556454</v>
      </c>
      <c r="D142" s="164">
        <v>1.566203</v>
      </c>
      <c r="E142" s="164">
        <v>1.560416</v>
      </c>
      <c r="F142" s="164">
        <v>1.565939</v>
      </c>
      <c r="G142" s="164">
        <v>1.5695060000000001</v>
      </c>
      <c r="H142" s="164">
        <v>1.558802</v>
      </c>
      <c r="I142" s="164">
        <v>1.545385</v>
      </c>
      <c r="J142" s="164">
        <v>1.5327280000000001</v>
      </c>
      <c r="K142" s="164">
        <v>1.5234049999999999</v>
      </c>
      <c r="L142" s="164">
        <v>1.517226</v>
      </c>
      <c r="M142" s="164">
        <v>1.504802</v>
      </c>
      <c r="N142" s="164">
        <v>1.49559</v>
      </c>
      <c r="O142" s="164">
        <v>1.4838309999999999</v>
      </c>
      <c r="P142" s="164">
        <v>1.472542</v>
      </c>
      <c r="Q142" s="164">
        <v>1.4635290000000001</v>
      </c>
      <c r="R142" s="164">
        <v>1.4559709999999999</v>
      </c>
      <c r="S142" s="164">
        <v>1.4461489999999999</v>
      </c>
      <c r="T142" s="164">
        <v>1.437351</v>
      </c>
      <c r="U142" s="164">
        <v>1.4324159999999999</v>
      </c>
      <c r="V142" s="164">
        <v>1.428148</v>
      </c>
      <c r="W142" s="164">
        <v>1.425063</v>
      </c>
      <c r="X142" s="164">
        <v>1.4247160000000001</v>
      </c>
      <c r="Y142" s="164">
        <v>1.423608</v>
      </c>
      <c r="Z142" s="164">
        <v>1.414471</v>
      </c>
      <c r="AA142" s="164">
        <v>1.408166</v>
      </c>
      <c r="AB142" s="164">
        <v>1.4086970000000001</v>
      </c>
      <c r="AC142" s="164">
        <v>1.41018</v>
      </c>
      <c r="AD142" s="164">
        <v>1.4134629999999999</v>
      </c>
      <c r="AE142" s="164">
        <v>1.408047</v>
      </c>
      <c r="AF142" s="164">
        <v>1.4163289999999999</v>
      </c>
      <c r="AG142" s="165">
        <v>-3.248E-3</v>
      </c>
      <c r="AH142" s="45">
        <v>1.0330000000000001E-2</v>
      </c>
    </row>
    <row r="143" spans="1:34" ht="15" customHeight="1" x14ac:dyDescent="0.25">
      <c r="A143" s="49" t="s">
        <v>1832</v>
      </c>
      <c r="B143" s="163" t="s">
        <v>254</v>
      </c>
      <c r="C143" s="164">
        <v>3.3476979999999998</v>
      </c>
      <c r="D143" s="164">
        <v>3.3564240000000001</v>
      </c>
      <c r="E143" s="164">
        <v>3.3758650000000001</v>
      </c>
      <c r="F143" s="164">
        <v>3.3718219999999999</v>
      </c>
      <c r="G143" s="164">
        <v>3.3833289999999998</v>
      </c>
      <c r="H143" s="164">
        <v>3.388169</v>
      </c>
      <c r="I143" s="164">
        <v>3.3842289999999999</v>
      </c>
      <c r="J143" s="164">
        <v>3.3903020000000001</v>
      </c>
      <c r="K143" s="164">
        <v>3.3887049999999999</v>
      </c>
      <c r="L143" s="164">
        <v>3.389802</v>
      </c>
      <c r="M143" s="164">
        <v>3.390174</v>
      </c>
      <c r="N143" s="164">
        <v>3.4081039999999998</v>
      </c>
      <c r="O143" s="164">
        <v>3.4142169999999998</v>
      </c>
      <c r="P143" s="164">
        <v>3.4099910000000002</v>
      </c>
      <c r="Q143" s="164">
        <v>3.411038</v>
      </c>
      <c r="R143" s="164">
        <v>3.417303</v>
      </c>
      <c r="S143" s="164">
        <v>3.426809</v>
      </c>
      <c r="T143" s="164">
        <v>3.4366829999999999</v>
      </c>
      <c r="U143" s="164">
        <v>3.4487139999999998</v>
      </c>
      <c r="V143" s="164">
        <v>3.4543900000000001</v>
      </c>
      <c r="W143" s="164">
        <v>3.4646970000000001</v>
      </c>
      <c r="X143" s="164">
        <v>3.4799250000000002</v>
      </c>
      <c r="Y143" s="164">
        <v>3.4991639999999999</v>
      </c>
      <c r="Z143" s="164">
        <v>3.505566</v>
      </c>
      <c r="AA143" s="164">
        <v>3.5125860000000002</v>
      </c>
      <c r="AB143" s="164">
        <v>3.5363030000000002</v>
      </c>
      <c r="AC143" s="164">
        <v>3.5523950000000002</v>
      </c>
      <c r="AD143" s="164">
        <v>3.5561699999999998</v>
      </c>
      <c r="AE143" s="164">
        <v>3.564416</v>
      </c>
      <c r="AF143" s="164">
        <v>3.590322</v>
      </c>
      <c r="AG143" s="165">
        <v>2.4160000000000002E-3</v>
      </c>
      <c r="AH143" s="45">
        <v>7.2820000000000003E-3</v>
      </c>
    </row>
    <row r="144" spans="1:34" ht="15" customHeight="1" x14ac:dyDescent="0.2">
      <c r="A144" s="49" t="s">
        <v>1831</v>
      </c>
      <c r="B144" s="162" t="s">
        <v>43</v>
      </c>
      <c r="C144" s="166">
        <v>26.210688000000001</v>
      </c>
      <c r="D144" s="166">
        <v>26.431303</v>
      </c>
      <c r="E144" s="166">
        <v>26.610392000000001</v>
      </c>
      <c r="F144" s="166">
        <v>26.620038999999998</v>
      </c>
      <c r="G144" s="166">
        <v>26.849215000000001</v>
      </c>
      <c r="H144" s="166">
        <v>27.008666999999999</v>
      </c>
      <c r="I144" s="166">
        <v>27.040780999999999</v>
      </c>
      <c r="J144" s="166">
        <v>27.159203000000002</v>
      </c>
      <c r="K144" s="166">
        <v>27.195827000000001</v>
      </c>
      <c r="L144" s="166">
        <v>27.269186000000001</v>
      </c>
      <c r="M144" s="166">
        <v>27.341194000000002</v>
      </c>
      <c r="N144" s="166">
        <v>27.505047000000001</v>
      </c>
      <c r="O144" s="166">
        <v>27.599986999999999</v>
      </c>
      <c r="P144" s="166">
        <v>27.620743000000001</v>
      </c>
      <c r="Q144" s="166">
        <v>27.650075999999999</v>
      </c>
      <c r="R144" s="166">
        <v>27.734264</v>
      </c>
      <c r="S144" s="166">
        <v>27.819877999999999</v>
      </c>
      <c r="T144" s="166">
        <v>27.906651</v>
      </c>
      <c r="U144" s="166">
        <v>28.028929000000002</v>
      </c>
      <c r="V144" s="166">
        <v>28.056576</v>
      </c>
      <c r="W144" s="166">
        <v>28.121963999999998</v>
      </c>
      <c r="X144" s="166">
        <v>28.216476</v>
      </c>
      <c r="Y144" s="166">
        <v>28.362300999999999</v>
      </c>
      <c r="Z144" s="166">
        <v>28.422819</v>
      </c>
      <c r="AA144" s="166">
        <v>28.477886000000002</v>
      </c>
      <c r="AB144" s="166">
        <v>28.651976000000001</v>
      </c>
      <c r="AC144" s="166">
        <v>28.765201999999999</v>
      </c>
      <c r="AD144" s="166">
        <v>28.797384000000001</v>
      </c>
      <c r="AE144" s="166">
        <v>28.862221000000002</v>
      </c>
      <c r="AF144" s="166">
        <v>29.118977000000001</v>
      </c>
      <c r="AG144" s="167">
        <v>3.6350000000000002E-3</v>
      </c>
      <c r="AH144" s="52">
        <v>9.8560000000000002E-3</v>
      </c>
    </row>
    <row r="145" spans="1:34" ht="15" customHeight="1" x14ac:dyDescent="0.25">
      <c r="A145" s="49" t="s">
        <v>1830</v>
      </c>
      <c r="B145" s="163" t="s">
        <v>44</v>
      </c>
      <c r="C145" s="164">
        <v>6.1735480000000003</v>
      </c>
      <c r="D145" s="164">
        <v>6.1874969999999996</v>
      </c>
      <c r="E145" s="164">
        <v>6.1635099999999996</v>
      </c>
      <c r="F145" s="164">
        <v>6.0295829999999997</v>
      </c>
      <c r="G145" s="164">
        <v>5.9491509999999996</v>
      </c>
      <c r="H145" s="164">
        <v>5.8910099999999996</v>
      </c>
      <c r="I145" s="164">
        <v>5.8213660000000003</v>
      </c>
      <c r="J145" s="164">
        <v>5.7555579999999997</v>
      </c>
      <c r="K145" s="164">
        <v>5.7220890000000004</v>
      </c>
      <c r="L145" s="164">
        <v>5.6990030000000003</v>
      </c>
      <c r="M145" s="164">
        <v>5.6809209999999997</v>
      </c>
      <c r="N145" s="164">
        <v>5.6891420000000004</v>
      </c>
      <c r="O145" s="164">
        <v>5.6492250000000004</v>
      </c>
      <c r="P145" s="164">
        <v>5.6139340000000004</v>
      </c>
      <c r="Q145" s="164">
        <v>5.5840540000000001</v>
      </c>
      <c r="R145" s="164">
        <v>5.570951</v>
      </c>
      <c r="S145" s="164">
        <v>5.5627209999999998</v>
      </c>
      <c r="T145" s="164">
        <v>5.5529219999999997</v>
      </c>
      <c r="U145" s="164">
        <v>5.5560409999999996</v>
      </c>
      <c r="V145" s="164">
        <v>5.5494669999999999</v>
      </c>
      <c r="W145" s="164">
        <v>5.5511730000000004</v>
      </c>
      <c r="X145" s="164">
        <v>5.5576790000000003</v>
      </c>
      <c r="Y145" s="164">
        <v>5.5671090000000003</v>
      </c>
      <c r="Z145" s="164">
        <v>5.5596430000000003</v>
      </c>
      <c r="AA145" s="164">
        <v>5.5528449999999996</v>
      </c>
      <c r="AB145" s="164">
        <v>5.5649610000000003</v>
      </c>
      <c r="AC145" s="164">
        <v>5.5685750000000001</v>
      </c>
      <c r="AD145" s="164">
        <v>5.5590029999999997</v>
      </c>
      <c r="AE145" s="164">
        <v>5.5528380000000004</v>
      </c>
      <c r="AF145" s="164">
        <v>5.5797819999999998</v>
      </c>
      <c r="AG145" s="165">
        <v>-3.4810000000000002E-3</v>
      </c>
      <c r="AH145" s="45">
        <v>3.0699999999999998E-4</v>
      </c>
    </row>
    <row r="146" spans="1:34" ht="15" customHeight="1" x14ac:dyDescent="0.2">
      <c r="A146" s="49" t="s">
        <v>1829</v>
      </c>
      <c r="B146" s="162" t="s">
        <v>45</v>
      </c>
      <c r="C146" s="166">
        <v>32.384234999999997</v>
      </c>
      <c r="D146" s="166">
        <v>32.618800999999998</v>
      </c>
      <c r="E146" s="166">
        <v>32.773902999999997</v>
      </c>
      <c r="F146" s="166">
        <v>32.649619999999999</v>
      </c>
      <c r="G146" s="166">
        <v>32.798366999999999</v>
      </c>
      <c r="H146" s="166">
        <v>32.899676999999997</v>
      </c>
      <c r="I146" s="166">
        <v>32.862147999999998</v>
      </c>
      <c r="J146" s="166">
        <v>32.914760999999999</v>
      </c>
      <c r="K146" s="166">
        <v>32.917915000000001</v>
      </c>
      <c r="L146" s="166">
        <v>32.968189000000002</v>
      </c>
      <c r="M146" s="166">
        <v>33.022114000000002</v>
      </c>
      <c r="N146" s="166">
        <v>33.194186999999999</v>
      </c>
      <c r="O146" s="166">
        <v>33.249209999999998</v>
      </c>
      <c r="P146" s="166">
        <v>33.234676</v>
      </c>
      <c r="Q146" s="166">
        <v>33.234130999999998</v>
      </c>
      <c r="R146" s="166">
        <v>33.305213999999999</v>
      </c>
      <c r="S146" s="166">
        <v>33.382598999999999</v>
      </c>
      <c r="T146" s="166">
        <v>33.459572000000001</v>
      </c>
      <c r="U146" s="166">
        <v>33.584969000000001</v>
      </c>
      <c r="V146" s="166">
        <v>33.606040999999998</v>
      </c>
      <c r="W146" s="166">
        <v>33.673138000000002</v>
      </c>
      <c r="X146" s="166">
        <v>33.774155</v>
      </c>
      <c r="Y146" s="166">
        <v>33.929409</v>
      </c>
      <c r="Z146" s="166">
        <v>33.982464</v>
      </c>
      <c r="AA146" s="166">
        <v>34.030731000000003</v>
      </c>
      <c r="AB146" s="166">
        <v>34.216937999999999</v>
      </c>
      <c r="AC146" s="166">
        <v>34.333778000000002</v>
      </c>
      <c r="AD146" s="166">
        <v>34.356388000000003</v>
      </c>
      <c r="AE146" s="166">
        <v>34.415058000000002</v>
      </c>
      <c r="AF146" s="166">
        <v>34.698757000000001</v>
      </c>
      <c r="AG146" s="167">
        <v>2.3830000000000001E-3</v>
      </c>
      <c r="AH146" s="52">
        <v>8.2330000000000007E-3</v>
      </c>
    </row>
    <row r="147" spans="1:34" ht="15" customHeight="1" x14ac:dyDescent="0.25">
      <c r="B147" s="248"/>
      <c r="C147" s="248"/>
      <c r="D147" s="248"/>
      <c r="E147" s="248"/>
      <c r="F147" s="248"/>
      <c r="G147" s="248"/>
      <c r="H147" s="248"/>
      <c r="I147" s="248"/>
      <c r="J147" s="248"/>
      <c r="K147" s="248"/>
      <c r="L147" s="248"/>
      <c r="M147" s="248"/>
      <c r="N147" s="248"/>
      <c r="O147" s="248"/>
      <c r="P147" s="248"/>
      <c r="Q147" s="248"/>
      <c r="R147" s="248"/>
      <c r="S147" s="248"/>
      <c r="T147" s="248"/>
      <c r="U147" s="248"/>
      <c r="V147" s="248"/>
      <c r="W147" s="248"/>
      <c r="X147" s="248"/>
      <c r="Y147" s="248"/>
      <c r="Z147" s="248"/>
      <c r="AA147" s="248"/>
      <c r="AB147" s="248"/>
      <c r="AC147" s="248"/>
      <c r="AD147" s="248"/>
      <c r="AE147" s="248"/>
      <c r="AF147" s="248"/>
      <c r="AG147" s="248"/>
    </row>
    <row r="148" spans="1:34" ht="15" customHeight="1" x14ac:dyDescent="0.25">
      <c r="B148" s="162" t="s">
        <v>1828</v>
      </c>
      <c r="C148" s="248"/>
      <c r="D148" s="248"/>
      <c r="E148" s="248"/>
      <c r="F148" s="248"/>
      <c r="G148" s="248"/>
      <c r="H148" s="248"/>
      <c r="I148" s="248"/>
      <c r="J148" s="248"/>
      <c r="K148" s="248"/>
      <c r="L148" s="248"/>
      <c r="M148" s="248"/>
      <c r="N148" s="248"/>
      <c r="O148" s="248"/>
      <c r="P148" s="248"/>
      <c r="Q148" s="248"/>
      <c r="R148" s="248"/>
      <c r="S148" s="248"/>
      <c r="T148" s="248"/>
      <c r="U148" s="248"/>
      <c r="V148" s="248"/>
      <c r="W148" s="248"/>
      <c r="X148" s="248"/>
      <c r="Y148" s="248"/>
      <c r="Z148" s="248"/>
      <c r="AA148" s="248"/>
      <c r="AB148" s="248"/>
      <c r="AC148" s="248"/>
      <c r="AD148" s="248"/>
      <c r="AE148" s="248"/>
      <c r="AF148" s="248"/>
      <c r="AG148" s="248"/>
    </row>
    <row r="149" spans="1:34" ht="15" customHeight="1" x14ac:dyDescent="0.25">
      <c r="B149" s="162" t="s">
        <v>1827</v>
      </c>
      <c r="C149" s="248"/>
      <c r="D149" s="248"/>
      <c r="E149" s="248"/>
      <c r="F149" s="248"/>
      <c r="G149" s="248"/>
      <c r="H149" s="248"/>
      <c r="I149" s="248"/>
      <c r="J149" s="248"/>
      <c r="K149" s="248"/>
      <c r="L149" s="248"/>
      <c r="M149" s="248"/>
      <c r="N149" s="248"/>
      <c r="O149" s="248"/>
      <c r="P149" s="248"/>
      <c r="Q149" s="248"/>
      <c r="R149" s="248"/>
      <c r="S149" s="248"/>
      <c r="T149" s="248"/>
      <c r="U149" s="248"/>
      <c r="V149" s="248"/>
      <c r="W149" s="248"/>
      <c r="X149" s="248"/>
      <c r="Y149" s="248"/>
      <c r="Z149" s="248"/>
      <c r="AA149" s="248"/>
      <c r="AB149" s="248"/>
      <c r="AC149" s="248"/>
      <c r="AD149" s="248"/>
      <c r="AE149" s="248"/>
      <c r="AF149" s="248"/>
      <c r="AG149" s="248"/>
    </row>
    <row r="150" spans="1:34" ht="15" customHeight="1" x14ac:dyDescent="0.25">
      <c r="A150" s="49" t="s">
        <v>1826</v>
      </c>
      <c r="B150" s="163" t="s">
        <v>1825</v>
      </c>
      <c r="C150" s="164">
        <v>1.5095000000000001E-2</v>
      </c>
      <c r="D150" s="164">
        <v>1.3531E-2</v>
      </c>
      <c r="E150" s="164">
        <v>1.2715000000000001E-2</v>
      </c>
      <c r="F150" s="164">
        <v>1.2616E-2</v>
      </c>
      <c r="G150" s="164">
        <v>1.2567999999999999E-2</v>
      </c>
      <c r="H150" s="164">
        <v>1.2546E-2</v>
      </c>
      <c r="I150" s="164">
        <v>1.2526000000000001E-2</v>
      </c>
      <c r="J150" s="164">
        <v>1.2462000000000001E-2</v>
      </c>
      <c r="K150" s="164">
        <v>1.2442E-2</v>
      </c>
      <c r="L150" s="164">
        <v>1.2409E-2</v>
      </c>
      <c r="M150" s="164">
        <v>1.2368000000000001E-2</v>
      </c>
      <c r="N150" s="164">
        <v>1.2369E-2</v>
      </c>
      <c r="O150" s="164">
        <v>1.2305E-2</v>
      </c>
      <c r="P150" s="164">
        <v>1.2262E-2</v>
      </c>
      <c r="Q150" s="164">
        <v>1.2196E-2</v>
      </c>
      <c r="R150" s="164">
        <v>1.2135E-2</v>
      </c>
      <c r="S150" s="164">
        <v>1.2102999999999999E-2</v>
      </c>
      <c r="T150" s="164">
        <v>1.2074E-2</v>
      </c>
      <c r="U150" s="164">
        <v>1.2038999999999999E-2</v>
      </c>
      <c r="V150" s="164">
        <v>1.197E-2</v>
      </c>
      <c r="W150" s="164">
        <v>1.1896E-2</v>
      </c>
      <c r="X150" s="164">
        <v>1.1816999999999999E-2</v>
      </c>
      <c r="Y150" s="164">
        <v>1.1709000000000001E-2</v>
      </c>
      <c r="Z150" s="164">
        <v>1.1625E-2</v>
      </c>
      <c r="AA150" s="164">
        <v>1.1540999999999999E-2</v>
      </c>
      <c r="AB150" s="164">
        <v>1.1440000000000001E-2</v>
      </c>
      <c r="AC150" s="164">
        <v>1.136E-2</v>
      </c>
      <c r="AD150" s="164">
        <v>1.1316E-2</v>
      </c>
      <c r="AE150" s="164">
        <v>1.1261E-2</v>
      </c>
      <c r="AF150" s="164">
        <v>1.1183E-2</v>
      </c>
      <c r="AG150" s="165">
        <v>-1.0291E-2</v>
      </c>
      <c r="AH150" s="45">
        <v>-7.4850000000000003E-3</v>
      </c>
    </row>
    <row r="151" spans="1:34" ht="15" customHeight="1" x14ac:dyDescent="0.25">
      <c r="A151" s="49" t="s">
        <v>1824</v>
      </c>
      <c r="B151" s="163" t="s">
        <v>2018</v>
      </c>
      <c r="C151" s="164">
        <v>0.365012</v>
      </c>
      <c r="D151" s="164">
        <v>0.37722899999999998</v>
      </c>
      <c r="E151" s="164">
        <v>0.39256999999999997</v>
      </c>
      <c r="F151" s="164">
        <v>0.39035500000000001</v>
      </c>
      <c r="G151" s="164">
        <v>0.39746399999999998</v>
      </c>
      <c r="H151" s="164">
        <v>0.404223</v>
      </c>
      <c r="I151" s="164">
        <v>0.40836600000000001</v>
      </c>
      <c r="J151" s="164">
        <v>0.40881299999999998</v>
      </c>
      <c r="K151" s="164">
        <v>0.40774199999999999</v>
      </c>
      <c r="L151" s="164">
        <v>0.40759400000000001</v>
      </c>
      <c r="M151" s="164">
        <v>0.40983999999999998</v>
      </c>
      <c r="N151" s="164">
        <v>0.413045</v>
      </c>
      <c r="O151" s="164">
        <v>0.413601</v>
      </c>
      <c r="P151" s="164">
        <v>0.41388599999999998</v>
      </c>
      <c r="Q151" s="164">
        <v>0.41362100000000002</v>
      </c>
      <c r="R151" s="164">
        <v>0.41366799999999998</v>
      </c>
      <c r="S151" s="164">
        <v>0.41325600000000001</v>
      </c>
      <c r="T151" s="164">
        <v>0.411717</v>
      </c>
      <c r="U151" s="164">
        <v>0.41004699999999999</v>
      </c>
      <c r="V151" s="164">
        <v>0.40714</v>
      </c>
      <c r="W151" s="164">
        <v>0.40504899999999999</v>
      </c>
      <c r="X151" s="164">
        <v>0.403115</v>
      </c>
      <c r="Y151" s="164">
        <v>0.402279</v>
      </c>
      <c r="Z151" s="164">
        <v>0.39893299999999998</v>
      </c>
      <c r="AA151" s="164">
        <v>0.39589800000000003</v>
      </c>
      <c r="AB151" s="164">
        <v>0.39593200000000001</v>
      </c>
      <c r="AC151" s="164">
        <v>0.39347700000000002</v>
      </c>
      <c r="AD151" s="164">
        <v>0.38759399999999999</v>
      </c>
      <c r="AE151" s="164">
        <v>0.38401099999999999</v>
      </c>
      <c r="AF151" s="164">
        <v>0.384459</v>
      </c>
      <c r="AG151" s="165">
        <v>1.7910000000000001E-3</v>
      </c>
      <c r="AH151" s="45">
        <v>1.052E-3</v>
      </c>
    </row>
    <row r="152" spans="1:34" ht="15" customHeight="1" x14ac:dyDescent="0.25">
      <c r="A152" s="49" t="s">
        <v>1823</v>
      </c>
      <c r="B152" s="163" t="s">
        <v>244</v>
      </c>
      <c r="C152" s="164">
        <v>2.7111E-2</v>
      </c>
      <c r="D152" s="164">
        <v>2.6183000000000001E-2</v>
      </c>
      <c r="E152" s="164">
        <v>2.6054000000000001E-2</v>
      </c>
      <c r="F152" s="164">
        <v>2.6407E-2</v>
      </c>
      <c r="G152" s="164">
        <v>2.6664E-2</v>
      </c>
      <c r="H152" s="164">
        <v>2.6870999999999999E-2</v>
      </c>
      <c r="I152" s="164">
        <v>2.7029000000000001E-2</v>
      </c>
      <c r="J152" s="164">
        <v>2.7171000000000001E-2</v>
      </c>
      <c r="K152" s="164">
        <v>2.7335999999999999E-2</v>
      </c>
      <c r="L152" s="164">
        <v>2.7425999999999999E-2</v>
      </c>
      <c r="M152" s="164">
        <v>2.7465E-2</v>
      </c>
      <c r="N152" s="164">
        <v>2.7619000000000001E-2</v>
      </c>
      <c r="O152" s="164">
        <v>2.7696999999999999E-2</v>
      </c>
      <c r="P152" s="164">
        <v>2.7608000000000001E-2</v>
      </c>
      <c r="Q152" s="164">
        <v>2.7470999999999999E-2</v>
      </c>
      <c r="R152" s="164">
        <v>2.734E-2</v>
      </c>
      <c r="S152" s="164">
        <v>2.7289999999999998E-2</v>
      </c>
      <c r="T152" s="164">
        <v>2.7288E-2</v>
      </c>
      <c r="U152" s="164">
        <v>2.7282000000000001E-2</v>
      </c>
      <c r="V152" s="164">
        <v>2.7243E-2</v>
      </c>
      <c r="W152" s="164">
        <v>2.7154999999999999E-2</v>
      </c>
      <c r="X152" s="164">
        <v>2.7033000000000001E-2</v>
      </c>
      <c r="Y152" s="164">
        <v>2.6886E-2</v>
      </c>
      <c r="Z152" s="164">
        <v>2.6769999999999999E-2</v>
      </c>
      <c r="AA152" s="164">
        <v>2.6627000000000001E-2</v>
      </c>
      <c r="AB152" s="164">
        <v>2.6443000000000001E-2</v>
      </c>
      <c r="AC152" s="164">
        <v>2.6283000000000001E-2</v>
      </c>
      <c r="AD152" s="164">
        <v>2.6196000000000001E-2</v>
      </c>
      <c r="AE152" s="164">
        <v>2.6114999999999999E-2</v>
      </c>
      <c r="AF152" s="164">
        <v>2.5995999999999998E-2</v>
      </c>
      <c r="AG152" s="165">
        <v>-1.4469999999999999E-3</v>
      </c>
      <c r="AH152" s="45">
        <v>-3.6619999999999999E-3</v>
      </c>
    </row>
    <row r="153" spans="1:34" ht="15" customHeight="1" x14ac:dyDescent="0.25">
      <c r="A153" s="49" t="s">
        <v>1822</v>
      </c>
      <c r="B153" s="163" t="s">
        <v>37</v>
      </c>
      <c r="C153" s="164">
        <v>0.124608</v>
      </c>
      <c r="D153" s="164">
        <v>0.12048</v>
      </c>
      <c r="E153" s="164">
        <v>0.119338</v>
      </c>
      <c r="F153" s="164">
        <v>0.119754</v>
      </c>
      <c r="G153" s="164">
        <v>0.12020699999999999</v>
      </c>
      <c r="H153" s="164">
        <v>0.12060800000000001</v>
      </c>
      <c r="I153" s="164">
        <v>0.120825</v>
      </c>
      <c r="J153" s="164">
        <v>0.120919</v>
      </c>
      <c r="K153" s="164">
        <v>0.121186</v>
      </c>
      <c r="L153" s="164">
        <v>0.121208</v>
      </c>
      <c r="M153" s="164">
        <v>0.121091</v>
      </c>
      <c r="N153" s="164">
        <v>0.121326</v>
      </c>
      <c r="O153" s="164">
        <v>0.121297</v>
      </c>
      <c r="P153" s="164">
        <v>0.120739</v>
      </c>
      <c r="Q153" s="164">
        <v>0.119993</v>
      </c>
      <c r="R153" s="164">
        <v>0.119296</v>
      </c>
      <c r="S153" s="164">
        <v>0.118905</v>
      </c>
      <c r="T153" s="164">
        <v>0.118716</v>
      </c>
      <c r="U153" s="164">
        <v>0.11845</v>
      </c>
      <c r="V153" s="164">
        <v>0.11801499999999999</v>
      </c>
      <c r="W153" s="164">
        <v>0.11748400000000001</v>
      </c>
      <c r="X153" s="164">
        <v>0.116828</v>
      </c>
      <c r="Y153" s="164">
        <v>0.11601300000000001</v>
      </c>
      <c r="Z153" s="164">
        <v>0.115315</v>
      </c>
      <c r="AA153" s="164">
        <v>0.11451500000000001</v>
      </c>
      <c r="AB153" s="164">
        <v>0.113533</v>
      </c>
      <c r="AC153" s="164">
        <v>0.112693</v>
      </c>
      <c r="AD153" s="164">
        <v>0.11217199999999999</v>
      </c>
      <c r="AE153" s="164">
        <v>0.111632</v>
      </c>
      <c r="AF153" s="164">
        <v>0.11097799999999999</v>
      </c>
      <c r="AG153" s="165">
        <v>-3.9870000000000001E-3</v>
      </c>
      <c r="AH153" s="45">
        <v>-5.1549999999999999E-3</v>
      </c>
    </row>
    <row r="154" spans="1:34" ht="15" customHeight="1" x14ac:dyDescent="0.25">
      <c r="A154" s="49" t="s">
        <v>1821</v>
      </c>
      <c r="B154" s="163" t="s">
        <v>38</v>
      </c>
      <c r="C154" s="164">
        <v>4.4860000000000004E-3</v>
      </c>
      <c r="D154" s="164">
        <v>4.0829999999999998E-3</v>
      </c>
      <c r="E154" s="164">
        <v>4.0629999999999998E-3</v>
      </c>
      <c r="F154" s="164">
        <v>3.7590000000000002E-3</v>
      </c>
      <c r="G154" s="164">
        <v>3.5929999999999998E-3</v>
      </c>
      <c r="H154" s="164">
        <v>3.6050000000000001E-3</v>
      </c>
      <c r="I154" s="164">
        <v>3.6180000000000001E-3</v>
      </c>
      <c r="J154" s="164">
        <v>3.7230000000000002E-3</v>
      </c>
      <c r="K154" s="164">
        <v>3.839E-3</v>
      </c>
      <c r="L154" s="164">
        <v>3.9300000000000003E-3</v>
      </c>
      <c r="M154" s="164">
        <v>4.0099999999999997E-3</v>
      </c>
      <c r="N154" s="164">
        <v>4.0299999999999997E-3</v>
      </c>
      <c r="O154" s="164">
        <v>4.1050000000000001E-3</v>
      </c>
      <c r="P154" s="164">
        <v>4.1349999999999998E-3</v>
      </c>
      <c r="Q154" s="164">
        <v>4.1159999999999999E-3</v>
      </c>
      <c r="R154" s="164">
        <v>4.1060000000000003E-3</v>
      </c>
      <c r="S154" s="164">
        <v>4.1289999999999999E-3</v>
      </c>
      <c r="T154" s="164">
        <v>4.1409999999999997E-3</v>
      </c>
      <c r="U154" s="164">
        <v>4.1850000000000004E-3</v>
      </c>
      <c r="V154" s="164">
        <v>4.0860000000000002E-3</v>
      </c>
      <c r="W154" s="164">
        <v>4.0990000000000002E-3</v>
      </c>
      <c r="X154" s="164">
        <v>4.0920000000000002E-3</v>
      </c>
      <c r="Y154" s="164">
        <v>3.9820000000000003E-3</v>
      </c>
      <c r="Z154" s="164">
        <v>3.882E-3</v>
      </c>
      <c r="AA154" s="164">
        <v>3.8010000000000001E-3</v>
      </c>
      <c r="AB154" s="164">
        <v>3.718E-3</v>
      </c>
      <c r="AC154" s="164">
        <v>3.6830000000000001E-3</v>
      </c>
      <c r="AD154" s="164">
        <v>3.6779999999999998E-3</v>
      </c>
      <c r="AE154" s="164">
        <v>3.6289999999999998E-3</v>
      </c>
      <c r="AF154" s="164">
        <v>3.6219999999999998E-3</v>
      </c>
      <c r="AG154" s="165">
        <v>-7.3509999999999999E-3</v>
      </c>
      <c r="AH154" s="45">
        <v>-6.5430000000000002E-3</v>
      </c>
    </row>
    <row r="155" spans="1:34" ht="15" customHeight="1" x14ac:dyDescent="0.25">
      <c r="A155" s="49" t="s">
        <v>1820</v>
      </c>
      <c r="B155" s="163" t="s">
        <v>39</v>
      </c>
      <c r="C155" s="164">
        <v>6.2927999999999998E-2</v>
      </c>
      <c r="D155" s="164">
        <v>6.0193000000000003E-2</v>
      </c>
      <c r="E155" s="164">
        <v>6.6830000000000001E-2</v>
      </c>
      <c r="F155" s="164">
        <v>5.8215000000000003E-2</v>
      </c>
      <c r="G155" s="164">
        <v>5.8043999999999998E-2</v>
      </c>
      <c r="H155" s="164">
        <v>5.7962E-2</v>
      </c>
      <c r="I155" s="164">
        <v>5.7946999999999999E-2</v>
      </c>
      <c r="J155" s="164">
        <v>5.7627999999999999E-2</v>
      </c>
      <c r="K155" s="164">
        <v>5.7431000000000003E-2</v>
      </c>
      <c r="L155" s="164">
        <v>5.7195000000000003E-2</v>
      </c>
      <c r="M155" s="164">
        <v>5.6915E-2</v>
      </c>
      <c r="N155" s="164">
        <v>5.6306000000000002E-2</v>
      </c>
      <c r="O155" s="164">
        <v>5.5759999999999997E-2</v>
      </c>
      <c r="P155" s="164">
        <v>5.5516000000000003E-2</v>
      </c>
      <c r="Q155" s="164">
        <v>5.5199999999999999E-2</v>
      </c>
      <c r="R155" s="164">
        <v>5.4834000000000001E-2</v>
      </c>
      <c r="S155" s="164">
        <v>5.4377000000000002E-2</v>
      </c>
      <c r="T155" s="164">
        <v>5.3877000000000001E-2</v>
      </c>
      <c r="U155" s="164">
        <v>5.3312999999999999E-2</v>
      </c>
      <c r="V155" s="164">
        <v>5.2793E-2</v>
      </c>
      <c r="W155" s="164">
        <v>5.2312999999999998E-2</v>
      </c>
      <c r="X155" s="164">
        <v>5.1775000000000002E-2</v>
      </c>
      <c r="Y155" s="164">
        <v>5.1208999999999998E-2</v>
      </c>
      <c r="Z155" s="164">
        <v>5.0769000000000002E-2</v>
      </c>
      <c r="AA155" s="164">
        <v>5.0293999999999998E-2</v>
      </c>
      <c r="AB155" s="164">
        <v>4.9665000000000001E-2</v>
      </c>
      <c r="AC155" s="164">
        <v>4.9123E-2</v>
      </c>
      <c r="AD155" s="164">
        <v>4.8731999999999998E-2</v>
      </c>
      <c r="AE155" s="164">
        <v>4.8265000000000002E-2</v>
      </c>
      <c r="AF155" s="164">
        <v>4.7631E-2</v>
      </c>
      <c r="AG155" s="165">
        <v>-9.5569999999999995E-3</v>
      </c>
      <c r="AH155" s="45">
        <v>1.1512E-2</v>
      </c>
    </row>
    <row r="156" spans="1:34" ht="15" customHeight="1" x14ac:dyDescent="0.25">
      <c r="A156" s="49" t="s">
        <v>1819</v>
      </c>
      <c r="B156" s="163" t="s">
        <v>245</v>
      </c>
      <c r="C156" s="164">
        <v>5.7356999999999998E-2</v>
      </c>
      <c r="D156" s="164">
        <v>6.0018000000000002E-2</v>
      </c>
      <c r="E156" s="164">
        <v>6.1641000000000001E-2</v>
      </c>
      <c r="F156" s="164">
        <v>6.0101000000000002E-2</v>
      </c>
      <c r="G156" s="164">
        <v>5.9836E-2</v>
      </c>
      <c r="H156" s="164">
        <v>5.9057999999999999E-2</v>
      </c>
      <c r="I156" s="164">
        <v>5.8826999999999997E-2</v>
      </c>
      <c r="J156" s="164">
        <v>5.9200000000000003E-2</v>
      </c>
      <c r="K156" s="164">
        <v>5.9641E-2</v>
      </c>
      <c r="L156" s="164">
        <v>6.0226000000000002E-2</v>
      </c>
      <c r="M156" s="164">
        <v>5.9998000000000003E-2</v>
      </c>
      <c r="N156" s="164">
        <v>5.9795000000000001E-2</v>
      </c>
      <c r="O156" s="164">
        <v>5.9373000000000002E-2</v>
      </c>
      <c r="P156" s="164">
        <v>5.9214999999999997E-2</v>
      </c>
      <c r="Q156" s="164">
        <v>5.8723999999999998E-2</v>
      </c>
      <c r="R156" s="164">
        <v>5.8251999999999998E-2</v>
      </c>
      <c r="S156" s="164">
        <v>5.7620999999999999E-2</v>
      </c>
      <c r="T156" s="164">
        <v>5.7100999999999999E-2</v>
      </c>
      <c r="U156" s="164">
        <v>5.6604000000000002E-2</v>
      </c>
      <c r="V156" s="164">
        <v>5.5606999999999997E-2</v>
      </c>
      <c r="W156" s="164">
        <v>5.5236E-2</v>
      </c>
      <c r="X156" s="164">
        <v>5.4684000000000003E-2</v>
      </c>
      <c r="Y156" s="164">
        <v>5.4116999999999998E-2</v>
      </c>
      <c r="Z156" s="164">
        <v>5.364E-2</v>
      </c>
      <c r="AA156" s="164">
        <v>5.3205000000000002E-2</v>
      </c>
      <c r="AB156" s="164">
        <v>5.2567000000000003E-2</v>
      </c>
      <c r="AC156" s="164">
        <v>5.1982E-2</v>
      </c>
      <c r="AD156" s="164">
        <v>5.1831000000000002E-2</v>
      </c>
      <c r="AE156" s="164">
        <v>5.1656000000000001E-2</v>
      </c>
      <c r="AF156" s="164">
        <v>5.1107E-2</v>
      </c>
      <c r="AG156" s="165">
        <v>-3.9699999999999996E-3</v>
      </c>
      <c r="AH156" s="45">
        <v>-1.5036000000000001E-2</v>
      </c>
    </row>
    <row r="157" spans="1:34" ht="15" customHeight="1" x14ac:dyDescent="0.25">
      <c r="A157" s="49" t="s">
        <v>1818</v>
      </c>
      <c r="B157" s="163" t="s">
        <v>246</v>
      </c>
      <c r="C157" s="164">
        <v>9.3163999999999997E-2</v>
      </c>
      <c r="D157" s="164">
        <v>8.3482000000000001E-2</v>
      </c>
      <c r="E157" s="164">
        <v>7.9032000000000005E-2</v>
      </c>
      <c r="F157" s="164">
        <v>9.1840000000000005E-2</v>
      </c>
      <c r="G157" s="164">
        <v>9.2627000000000001E-2</v>
      </c>
      <c r="H157" s="164">
        <v>9.2841000000000007E-2</v>
      </c>
      <c r="I157" s="164">
        <v>9.3372999999999998E-2</v>
      </c>
      <c r="J157" s="164">
        <v>9.2853000000000005E-2</v>
      </c>
      <c r="K157" s="164">
        <v>9.2328999999999994E-2</v>
      </c>
      <c r="L157" s="164">
        <v>9.1782000000000002E-2</v>
      </c>
      <c r="M157" s="164">
        <v>9.1193999999999997E-2</v>
      </c>
      <c r="N157" s="164">
        <v>8.9690000000000006E-2</v>
      </c>
      <c r="O157" s="164">
        <v>8.8996000000000006E-2</v>
      </c>
      <c r="P157" s="164">
        <v>8.8779999999999998E-2</v>
      </c>
      <c r="Q157" s="164">
        <v>8.8412000000000004E-2</v>
      </c>
      <c r="R157" s="164">
        <v>8.7987999999999997E-2</v>
      </c>
      <c r="S157" s="164">
        <v>8.7400000000000005E-2</v>
      </c>
      <c r="T157" s="164">
        <v>8.6718000000000003E-2</v>
      </c>
      <c r="U157" s="164">
        <v>8.5912000000000002E-2</v>
      </c>
      <c r="V157" s="164">
        <v>8.5176000000000002E-2</v>
      </c>
      <c r="W157" s="164">
        <v>8.4463999999999997E-2</v>
      </c>
      <c r="X157" s="164">
        <v>8.3603999999999998E-2</v>
      </c>
      <c r="Y157" s="164">
        <v>8.2697999999999994E-2</v>
      </c>
      <c r="Z157" s="164">
        <v>8.1959000000000004E-2</v>
      </c>
      <c r="AA157" s="164">
        <v>8.1169000000000005E-2</v>
      </c>
      <c r="AB157" s="164">
        <v>8.0197000000000004E-2</v>
      </c>
      <c r="AC157" s="164">
        <v>7.9347000000000001E-2</v>
      </c>
      <c r="AD157" s="164">
        <v>7.8682000000000002E-2</v>
      </c>
      <c r="AE157" s="164">
        <v>7.7852000000000005E-2</v>
      </c>
      <c r="AF157" s="164">
        <v>7.6771000000000006E-2</v>
      </c>
      <c r="AG157" s="165">
        <v>-6.6519999999999999E-3</v>
      </c>
      <c r="AH157" s="45">
        <v>2.1210000000000001E-3</v>
      </c>
    </row>
    <row r="158" spans="1:34" ht="15" customHeight="1" x14ac:dyDescent="0.25">
      <c r="A158" s="49" t="s">
        <v>1817</v>
      </c>
      <c r="B158" s="163" t="s">
        <v>1816</v>
      </c>
      <c r="C158" s="164">
        <v>0.14091999999999999</v>
      </c>
      <c r="D158" s="164">
        <v>0.13954800000000001</v>
      </c>
      <c r="E158" s="164">
        <v>0.14580799999999999</v>
      </c>
      <c r="F158" s="164">
        <v>0.14507100000000001</v>
      </c>
      <c r="G158" s="164">
        <v>0.14563999999999999</v>
      </c>
      <c r="H158" s="164">
        <v>0.14593600000000001</v>
      </c>
      <c r="I158" s="164">
        <v>0.144621</v>
      </c>
      <c r="J158" s="164">
        <v>0.145264</v>
      </c>
      <c r="K158" s="164">
        <v>0.144816</v>
      </c>
      <c r="L158" s="164">
        <v>0.14444399999999999</v>
      </c>
      <c r="M158" s="164">
        <v>0.14300199999999999</v>
      </c>
      <c r="N158" s="164">
        <v>0.14357900000000001</v>
      </c>
      <c r="O158" s="164">
        <v>0.14180000000000001</v>
      </c>
      <c r="P158" s="164">
        <v>0.14141599999999999</v>
      </c>
      <c r="Q158" s="164">
        <v>0.14114199999999999</v>
      </c>
      <c r="R158" s="164">
        <v>0.140898</v>
      </c>
      <c r="S158" s="164">
        <v>0.14182900000000001</v>
      </c>
      <c r="T158" s="164">
        <v>0.14060600000000001</v>
      </c>
      <c r="U158" s="164">
        <v>0.13928099999999999</v>
      </c>
      <c r="V158" s="164">
        <v>0.136101</v>
      </c>
      <c r="W158" s="164">
        <v>0.13504099999999999</v>
      </c>
      <c r="X158" s="164">
        <v>0.13264000000000001</v>
      </c>
      <c r="Y158" s="164">
        <v>0.13045599999999999</v>
      </c>
      <c r="Z158" s="164">
        <v>0.129717</v>
      </c>
      <c r="AA158" s="164">
        <v>0.12742100000000001</v>
      </c>
      <c r="AB158" s="164">
        <v>0.12518699999999999</v>
      </c>
      <c r="AC158" s="164">
        <v>0.122817</v>
      </c>
      <c r="AD158" s="164">
        <v>0.123025</v>
      </c>
      <c r="AE158" s="164">
        <v>0.12260799999999999</v>
      </c>
      <c r="AF158" s="164">
        <v>0.120032</v>
      </c>
      <c r="AG158" s="165">
        <v>-5.5170000000000002E-3</v>
      </c>
      <c r="AH158" s="45">
        <v>-1.3094E-2</v>
      </c>
    </row>
    <row r="159" spans="1:34" ht="15" customHeight="1" x14ac:dyDescent="0.25">
      <c r="A159" s="49" t="s">
        <v>1815</v>
      </c>
      <c r="B159" s="163" t="s">
        <v>247</v>
      </c>
      <c r="C159" s="164">
        <v>4.1706E-2</v>
      </c>
      <c r="D159" s="164">
        <v>3.9133000000000001E-2</v>
      </c>
      <c r="E159" s="164">
        <v>3.9947000000000003E-2</v>
      </c>
      <c r="F159" s="164">
        <v>3.5470000000000002E-2</v>
      </c>
      <c r="G159" s="164">
        <v>3.4874000000000002E-2</v>
      </c>
      <c r="H159" s="164">
        <v>3.5074000000000001E-2</v>
      </c>
      <c r="I159" s="164">
        <v>3.5952999999999999E-2</v>
      </c>
      <c r="J159" s="164">
        <v>3.7978999999999999E-2</v>
      </c>
      <c r="K159" s="164">
        <v>4.0341000000000002E-2</v>
      </c>
      <c r="L159" s="164">
        <v>4.1980000000000003E-2</v>
      </c>
      <c r="M159" s="164">
        <v>4.3326999999999997E-2</v>
      </c>
      <c r="N159" s="164">
        <v>4.4225E-2</v>
      </c>
      <c r="O159" s="164">
        <v>4.5151999999999998E-2</v>
      </c>
      <c r="P159" s="164">
        <v>4.5085E-2</v>
      </c>
      <c r="Q159" s="164">
        <v>4.4402999999999998E-2</v>
      </c>
      <c r="R159" s="164">
        <v>4.4011000000000002E-2</v>
      </c>
      <c r="S159" s="164">
        <v>4.4090999999999998E-2</v>
      </c>
      <c r="T159" s="164">
        <v>4.4027999999999998E-2</v>
      </c>
      <c r="U159" s="164">
        <v>4.4399000000000001E-2</v>
      </c>
      <c r="V159" s="164">
        <v>4.2999000000000002E-2</v>
      </c>
      <c r="W159" s="164">
        <v>4.3062999999999997E-2</v>
      </c>
      <c r="X159" s="164">
        <v>4.2953999999999999E-2</v>
      </c>
      <c r="Y159" s="164">
        <v>4.1790000000000001E-2</v>
      </c>
      <c r="Z159" s="164">
        <v>4.0634999999999998E-2</v>
      </c>
      <c r="AA159" s="164">
        <v>3.9632000000000001E-2</v>
      </c>
      <c r="AB159" s="164">
        <v>3.8982999999999997E-2</v>
      </c>
      <c r="AC159" s="164">
        <v>3.8619000000000001E-2</v>
      </c>
      <c r="AD159" s="164">
        <v>3.8156000000000002E-2</v>
      </c>
      <c r="AE159" s="164">
        <v>3.7817999999999997E-2</v>
      </c>
      <c r="AF159" s="164">
        <v>3.8124999999999999E-2</v>
      </c>
      <c r="AG159" s="165">
        <v>-3.091E-3</v>
      </c>
      <c r="AH159" s="45">
        <v>-7.561E-3</v>
      </c>
    </row>
    <row r="160" spans="1:34" ht="15" customHeight="1" x14ac:dyDescent="0.25">
      <c r="A160" s="49" t="s">
        <v>1814</v>
      </c>
      <c r="B160" s="163" t="s">
        <v>64</v>
      </c>
      <c r="C160" s="164">
        <v>0.93238799999999999</v>
      </c>
      <c r="D160" s="164">
        <v>0.92387900000000001</v>
      </c>
      <c r="E160" s="164">
        <v>0.94799800000000001</v>
      </c>
      <c r="F160" s="164">
        <v>0.94358900000000001</v>
      </c>
      <c r="G160" s="164">
        <v>0.95151699999999995</v>
      </c>
      <c r="H160" s="164">
        <v>0.95872400000000002</v>
      </c>
      <c r="I160" s="164">
        <v>0.96308499999999997</v>
      </c>
      <c r="J160" s="164">
        <v>0.96601199999999998</v>
      </c>
      <c r="K160" s="164">
        <v>0.96710200000000002</v>
      </c>
      <c r="L160" s="164">
        <v>0.96819299999999997</v>
      </c>
      <c r="M160" s="164">
        <v>0.96921100000000004</v>
      </c>
      <c r="N160" s="164">
        <v>0.97198200000000001</v>
      </c>
      <c r="O160" s="164">
        <v>0.97008499999999998</v>
      </c>
      <c r="P160" s="164">
        <v>0.968642</v>
      </c>
      <c r="Q160" s="164">
        <v>0.96527700000000005</v>
      </c>
      <c r="R160" s="164">
        <v>0.96252700000000002</v>
      </c>
      <c r="S160" s="164">
        <v>0.96100099999999999</v>
      </c>
      <c r="T160" s="164">
        <v>0.95626599999999995</v>
      </c>
      <c r="U160" s="164">
        <v>0.95150999999999997</v>
      </c>
      <c r="V160" s="164">
        <v>0.94113000000000002</v>
      </c>
      <c r="W160" s="164">
        <v>0.93580099999999999</v>
      </c>
      <c r="X160" s="164">
        <v>0.92854199999999998</v>
      </c>
      <c r="Y160" s="164">
        <v>0.92113999999999996</v>
      </c>
      <c r="Z160" s="164">
        <v>0.91324399999999994</v>
      </c>
      <c r="AA160" s="164">
        <v>0.90410199999999996</v>
      </c>
      <c r="AB160" s="164">
        <v>0.89766500000000005</v>
      </c>
      <c r="AC160" s="164">
        <v>0.88938399999999995</v>
      </c>
      <c r="AD160" s="164">
        <v>0.881382</v>
      </c>
      <c r="AE160" s="164">
        <v>0.87484899999999999</v>
      </c>
      <c r="AF160" s="164">
        <v>0.86990500000000004</v>
      </c>
      <c r="AG160" s="165">
        <v>-2.3890000000000001E-3</v>
      </c>
      <c r="AH160" s="45">
        <v>-2.5850000000000001E-3</v>
      </c>
    </row>
    <row r="161" spans="1:34" ht="15" customHeight="1" x14ac:dyDescent="0.25">
      <c r="A161" s="49" t="s">
        <v>1813</v>
      </c>
      <c r="B161" s="163" t="s">
        <v>248</v>
      </c>
      <c r="C161" s="164">
        <v>0.79266899999999996</v>
      </c>
      <c r="D161" s="164">
        <v>0.789771</v>
      </c>
      <c r="E161" s="164">
        <v>0.76824999999999999</v>
      </c>
      <c r="F161" s="164">
        <v>0.77260600000000001</v>
      </c>
      <c r="G161" s="164">
        <v>0.77677200000000002</v>
      </c>
      <c r="H161" s="164">
        <v>0.78073999999999999</v>
      </c>
      <c r="I161" s="164">
        <v>0.78032999999999997</v>
      </c>
      <c r="J161" s="164">
        <v>0.77398</v>
      </c>
      <c r="K161" s="164">
        <v>0.768652</v>
      </c>
      <c r="L161" s="164">
        <v>0.76400500000000005</v>
      </c>
      <c r="M161" s="164">
        <v>0.75948000000000004</v>
      </c>
      <c r="N161" s="164">
        <v>0.74898600000000004</v>
      </c>
      <c r="O161" s="164">
        <v>0.74114599999999997</v>
      </c>
      <c r="P161" s="164">
        <v>0.73814299999999999</v>
      </c>
      <c r="Q161" s="164">
        <v>0.73442799999999997</v>
      </c>
      <c r="R161" s="164">
        <v>0.73263500000000004</v>
      </c>
      <c r="S161" s="164">
        <v>0.72758</v>
      </c>
      <c r="T161" s="164">
        <v>0.72341999999999995</v>
      </c>
      <c r="U161" s="164">
        <v>0.71779000000000004</v>
      </c>
      <c r="V161" s="164">
        <v>0.71392</v>
      </c>
      <c r="W161" s="164">
        <v>0.70906000000000002</v>
      </c>
      <c r="X161" s="164">
        <v>0.70548900000000003</v>
      </c>
      <c r="Y161" s="164">
        <v>0.70361499999999999</v>
      </c>
      <c r="Z161" s="164">
        <v>0.70073399999999997</v>
      </c>
      <c r="AA161" s="164">
        <v>0.69754700000000003</v>
      </c>
      <c r="AB161" s="164">
        <v>0.69476300000000002</v>
      </c>
      <c r="AC161" s="164">
        <v>0.69217799999999996</v>
      </c>
      <c r="AD161" s="164">
        <v>0.688527</v>
      </c>
      <c r="AE161" s="164">
        <v>0.68450100000000003</v>
      </c>
      <c r="AF161" s="164">
        <v>0.68250100000000002</v>
      </c>
      <c r="AG161" s="165">
        <v>-5.1469999999999997E-3</v>
      </c>
      <c r="AH161" s="45">
        <v>-2.8300000000000001E-3</v>
      </c>
    </row>
    <row r="162" spans="1:34" ht="15" customHeight="1" x14ac:dyDescent="0.25">
      <c r="A162" s="49" t="s">
        <v>1812</v>
      </c>
      <c r="B162" s="163" t="s">
        <v>1811</v>
      </c>
      <c r="C162" s="164">
        <v>0.13237699999999999</v>
      </c>
      <c r="D162" s="164">
        <v>0.13406699999999999</v>
      </c>
      <c r="E162" s="164">
        <v>0.13530400000000001</v>
      </c>
      <c r="F162" s="164">
        <v>0.13306000000000001</v>
      </c>
      <c r="G162" s="164">
        <v>0.132824</v>
      </c>
      <c r="H162" s="164">
        <v>0.13403399999999999</v>
      </c>
      <c r="I162" s="164">
        <v>0.134352</v>
      </c>
      <c r="J162" s="164">
        <v>0.13495699999999999</v>
      </c>
      <c r="K162" s="164">
        <v>0.135323</v>
      </c>
      <c r="L162" s="164">
        <v>0.13583799999999999</v>
      </c>
      <c r="M162" s="164">
        <v>0.13608300000000001</v>
      </c>
      <c r="N162" s="164">
        <v>0.13528599999999999</v>
      </c>
      <c r="O162" s="164">
        <v>0.13478699999999999</v>
      </c>
      <c r="P162" s="164">
        <v>0.135716</v>
      </c>
      <c r="Q162" s="164">
        <v>0.13533600000000001</v>
      </c>
      <c r="R162" s="164">
        <v>0.136464</v>
      </c>
      <c r="S162" s="164">
        <v>0.13656699999999999</v>
      </c>
      <c r="T162" s="164">
        <v>0.13619899999999999</v>
      </c>
      <c r="U162" s="164">
        <v>0.135464</v>
      </c>
      <c r="V162" s="164">
        <v>0.13344900000000001</v>
      </c>
      <c r="W162" s="164">
        <v>0.13227700000000001</v>
      </c>
      <c r="X162" s="164">
        <v>0.13092000000000001</v>
      </c>
      <c r="Y162" s="164">
        <v>0.12911800000000001</v>
      </c>
      <c r="Z162" s="164">
        <v>0.128104</v>
      </c>
      <c r="AA162" s="164">
        <v>0.12639500000000001</v>
      </c>
      <c r="AB162" s="164">
        <v>0.12502099999999999</v>
      </c>
      <c r="AC162" s="164">
        <v>0.123899</v>
      </c>
      <c r="AD162" s="164">
        <v>0.12292</v>
      </c>
      <c r="AE162" s="164">
        <v>0.122086</v>
      </c>
      <c r="AF162" s="164">
        <v>0.121211</v>
      </c>
      <c r="AG162" s="165">
        <v>-3.0339999999999998E-3</v>
      </c>
      <c r="AH162" s="45">
        <v>-1.851E-3</v>
      </c>
    </row>
    <row r="163" spans="1:34" ht="15" customHeight="1" x14ac:dyDescent="0.25">
      <c r="A163" s="49" t="s">
        <v>1810</v>
      </c>
      <c r="B163" s="163" t="s">
        <v>1809</v>
      </c>
      <c r="C163" s="164">
        <v>0</v>
      </c>
      <c r="D163" s="164">
        <v>0</v>
      </c>
      <c r="E163" s="164">
        <v>0</v>
      </c>
      <c r="F163" s="164">
        <v>0</v>
      </c>
      <c r="G163" s="164">
        <v>0</v>
      </c>
      <c r="H163" s="164">
        <v>0</v>
      </c>
      <c r="I163" s="164">
        <v>0</v>
      </c>
      <c r="J163" s="164">
        <v>0</v>
      </c>
      <c r="K163" s="164">
        <v>0</v>
      </c>
      <c r="L163" s="164">
        <v>0</v>
      </c>
      <c r="M163" s="164">
        <v>0</v>
      </c>
      <c r="N163" s="164">
        <v>0</v>
      </c>
      <c r="O163" s="164">
        <v>0</v>
      </c>
      <c r="P163" s="164">
        <v>0</v>
      </c>
      <c r="Q163" s="164">
        <v>0</v>
      </c>
      <c r="R163" s="164">
        <v>0</v>
      </c>
      <c r="S163" s="164">
        <v>0</v>
      </c>
      <c r="T163" s="164">
        <v>0</v>
      </c>
      <c r="U163" s="164">
        <v>0</v>
      </c>
      <c r="V163" s="164">
        <v>0</v>
      </c>
      <c r="W163" s="164">
        <v>0</v>
      </c>
      <c r="X163" s="164">
        <v>0</v>
      </c>
      <c r="Y163" s="164">
        <v>0</v>
      </c>
      <c r="Z163" s="164">
        <v>0</v>
      </c>
      <c r="AA163" s="164">
        <v>0</v>
      </c>
      <c r="AB163" s="164">
        <v>0</v>
      </c>
      <c r="AC163" s="164">
        <v>0</v>
      </c>
      <c r="AD163" s="164">
        <v>0</v>
      </c>
      <c r="AE163" s="164">
        <v>0</v>
      </c>
      <c r="AF163" s="164">
        <v>0</v>
      </c>
      <c r="AG163" s="165" t="s">
        <v>2017</v>
      </c>
      <c r="AH163" s="45" t="s">
        <v>102</v>
      </c>
    </row>
    <row r="164" spans="1:34" ht="15" customHeight="1" x14ac:dyDescent="0.25">
      <c r="A164" s="49" t="s">
        <v>1808</v>
      </c>
      <c r="B164" s="163" t="s">
        <v>250</v>
      </c>
      <c r="C164" s="164">
        <v>0.205763</v>
      </c>
      <c r="D164" s="164">
        <v>0.211178</v>
      </c>
      <c r="E164" s="164">
        <v>0.21065999999999999</v>
      </c>
      <c r="F164" s="164">
        <v>0.213197</v>
      </c>
      <c r="G164" s="164">
        <v>0.21595900000000001</v>
      </c>
      <c r="H164" s="164">
        <v>0.21613399999999999</v>
      </c>
      <c r="I164" s="164">
        <v>0.21609800000000001</v>
      </c>
      <c r="J164" s="164">
        <v>0.218968</v>
      </c>
      <c r="K164" s="164">
        <v>0.21973200000000001</v>
      </c>
      <c r="L164" s="164">
        <v>0.22134699999999999</v>
      </c>
      <c r="M164" s="164">
        <v>0.22196199999999999</v>
      </c>
      <c r="N164" s="164">
        <v>0.22239300000000001</v>
      </c>
      <c r="O164" s="164">
        <v>0.22234699999999999</v>
      </c>
      <c r="P164" s="164">
        <v>0.220417</v>
      </c>
      <c r="Q164" s="164">
        <v>0.219278</v>
      </c>
      <c r="R164" s="164">
        <v>0.21715300000000001</v>
      </c>
      <c r="S164" s="164">
        <v>0.214832</v>
      </c>
      <c r="T164" s="164">
        <v>0.21327199999999999</v>
      </c>
      <c r="U164" s="164">
        <v>0.212808</v>
      </c>
      <c r="V164" s="164">
        <v>0.212449</v>
      </c>
      <c r="W164" s="164">
        <v>0.21016000000000001</v>
      </c>
      <c r="X164" s="164">
        <v>0.20871799999999999</v>
      </c>
      <c r="Y164" s="164">
        <v>0.209087</v>
      </c>
      <c r="Z164" s="164">
        <v>0.20859900000000001</v>
      </c>
      <c r="AA164" s="164">
        <v>0.208958</v>
      </c>
      <c r="AB164" s="164">
        <v>0.207708</v>
      </c>
      <c r="AC164" s="164">
        <v>0.20644999999999999</v>
      </c>
      <c r="AD164" s="164">
        <v>0.20594299999999999</v>
      </c>
      <c r="AE164" s="164">
        <v>0.20435800000000001</v>
      </c>
      <c r="AF164" s="164">
        <v>0.205461</v>
      </c>
      <c r="AG164" s="165">
        <v>-5.1E-5</v>
      </c>
      <c r="AH164" s="45">
        <v>-4.7530000000000003E-3</v>
      </c>
    </row>
    <row r="165" spans="1:34" ht="15" customHeight="1" x14ac:dyDescent="0.25">
      <c r="A165" s="49" t="s">
        <v>1807</v>
      </c>
      <c r="B165" s="163" t="s">
        <v>251</v>
      </c>
      <c r="C165" s="164">
        <v>3.2416E-2</v>
      </c>
      <c r="D165" s="164">
        <v>3.7626E-2</v>
      </c>
      <c r="E165" s="164">
        <v>3.9475000000000003E-2</v>
      </c>
      <c r="F165" s="164">
        <v>3.984E-2</v>
      </c>
      <c r="G165" s="164">
        <v>4.1229000000000002E-2</v>
      </c>
      <c r="H165" s="164">
        <v>4.1278000000000002E-2</v>
      </c>
      <c r="I165" s="164">
        <v>4.2152000000000002E-2</v>
      </c>
      <c r="J165" s="164">
        <v>4.3792999999999999E-2</v>
      </c>
      <c r="K165" s="164">
        <v>4.5284999999999999E-2</v>
      </c>
      <c r="L165" s="164">
        <v>4.6845999999999999E-2</v>
      </c>
      <c r="M165" s="164">
        <v>4.8355000000000002E-2</v>
      </c>
      <c r="N165" s="164">
        <v>4.9667000000000003E-2</v>
      </c>
      <c r="O165" s="164">
        <v>4.9928E-2</v>
      </c>
      <c r="P165" s="164">
        <v>4.9709999999999997E-2</v>
      </c>
      <c r="Q165" s="164">
        <v>4.9426999999999999E-2</v>
      </c>
      <c r="R165" s="164">
        <v>4.9206E-2</v>
      </c>
      <c r="S165" s="164">
        <v>4.8690999999999998E-2</v>
      </c>
      <c r="T165" s="164">
        <v>4.8242E-2</v>
      </c>
      <c r="U165" s="164">
        <v>4.7737000000000002E-2</v>
      </c>
      <c r="V165" s="164">
        <v>4.7375E-2</v>
      </c>
      <c r="W165" s="164">
        <v>4.6842000000000002E-2</v>
      </c>
      <c r="X165" s="164">
        <v>4.6359999999999998E-2</v>
      </c>
      <c r="Y165" s="164">
        <v>4.5852999999999998E-2</v>
      </c>
      <c r="Z165" s="164">
        <v>4.5558000000000001E-2</v>
      </c>
      <c r="AA165" s="164">
        <v>4.5033999999999998E-2</v>
      </c>
      <c r="AB165" s="164">
        <v>4.4470999999999997E-2</v>
      </c>
      <c r="AC165" s="164">
        <v>4.3985999999999997E-2</v>
      </c>
      <c r="AD165" s="164">
        <v>4.3729999999999998E-2</v>
      </c>
      <c r="AE165" s="164">
        <v>4.3216999999999998E-2</v>
      </c>
      <c r="AF165" s="164">
        <v>4.265E-2</v>
      </c>
      <c r="AG165" s="165">
        <v>9.5060000000000006E-3</v>
      </c>
      <c r="AH165" s="45">
        <v>2.6790000000000001E-2</v>
      </c>
    </row>
    <row r="166" spans="1:34" ht="15" customHeight="1" x14ac:dyDescent="0.25">
      <c r="A166" s="49" t="s">
        <v>1806</v>
      </c>
      <c r="B166" s="163" t="s">
        <v>40</v>
      </c>
      <c r="C166" s="164">
        <v>1.163224</v>
      </c>
      <c r="D166" s="164">
        <v>1.172641</v>
      </c>
      <c r="E166" s="164">
        <v>1.153689</v>
      </c>
      <c r="F166" s="164">
        <v>1.1587019999999999</v>
      </c>
      <c r="G166" s="164">
        <v>1.166784</v>
      </c>
      <c r="H166" s="164">
        <v>1.172186</v>
      </c>
      <c r="I166" s="164">
        <v>1.1729320000000001</v>
      </c>
      <c r="J166" s="164">
        <v>1.1716979999999999</v>
      </c>
      <c r="K166" s="164">
        <v>1.168992</v>
      </c>
      <c r="L166" s="164">
        <v>1.1680360000000001</v>
      </c>
      <c r="M166" s="164">
        <v>1.1658790000000001</v>
      </c>
      <c r="N166" s="164">
        <v>1.1563319999999999</v>
      </c>
      <c r="O166" s="164">
        <v>1.1482079999999999</v>
      </c>
      <c r="P166" s="164">
        <v>1.143985</v>
      </c>
      <c r="Q166" s="164">
        <v>1.1384700000000001</v>
      </c>
      <c r="R166" s="164">
        <v>1.1354569999999999</v>
      </c>
      <c r="S166" s="164">
        <v>1.12767</v>
      </c>
      <c r="T166" s="164">
        <v>1.1211340000000001</v>
      </c>
      <c r="U166" s="164">
        <v>1.113799</v>
      </c>
      <c r="V166" s="164">
        <v>1.1071930000000001</v>
      </c>
      <c r="W166" s="164">
        <v>1.098339</v>
      </c>
      <c r="X166" s="164">
        <v>1.091488</v>
      </c>
      <c r="Y166" s="164">
        <v>1.0876729999999999</v>
      </c>
      <c r="Z166" s="164">
        <v>1.0829949999999999</v>
      </c>
      <c r="AA166" s="164">
        <v>1.0779339999999999</v>
      </c>
      <c r="AB166" s="164">
        <v>1.071963</v>
      </c>
      <c r="AC166" s="164">
        <v>1.066513</v>
      </c>
      <c r="AD166" s="164">
        <v>1.0611200000000001</v>
      </c>
      <c r="AE166" s="164">
        <v>1.054163</v>
      </c>
      <c r="AF166" s="164">
        <v>1.051823</v>
      </c>
      <c r="AG166" s="165">
        <v>-3.4650000000000002E-3</v>
      </c>
      <c r="AH166" s="45">
        <v>-2.2980000000000001E-3</v>
      </c>
    </row>
    <row r="167" spans="1:34" ht="15" customHeight="1" x14ac:dyDescent="0.25">
      <c r="A167" s="49" t="s">
        <v>1805</v>
      </c>
      <c r="B167" s="163" t="s">
        <v>252</v>
      </c>
      <c r="C167" s="164">
        <v>4.7736000000000001E-2</v>
      </c>
      <c r="D167" s="164">
        <v>4.8445000000000002E-2</v>
      </c>
      <c r="E167" s="164">
        <v>4.9613999999999998E-2</v>
      </c>
      <c r="F167" s="164">
        <v>4.8217999999999997E-2</v>
      </c>
      <c r="G167" s="164">
        <v>4.7634000000000003E-2</v>
      </c>
      <c r="H167" s="164">
        <v>4.9093999999999999E-2</v>
      </c>
      <c r="I167" s="164">
        <v>4.8620999999999998E-2</v>
      </c>
      <c r="J167" s="164">
        <v>4.7968999999999998E-2</v>
      </c>
      <c r="K167" s="164">
        <v>4.6414999999999998E-2</v>
      </c>
      <c r="L167" s="164">
        <v>4.5321E-2</v>
      </c>
      <c r="M167" s="164">
        <v>4.4225E-2</v>
      </c>
      <c r="N167" s="164">
        <v>4.3397999999999999E-2</v>
      </c>
      <c r="O167" s="164">
        <v>4.2446999999999999E-2</v>
      </c>
      <c r="P167" s="164">
        <v>4.2208000000000002E-2</v>
      </c>
      <c r="Q167" s="164">
        <v>4.1882999999999997E-2</v>
      </c>
      <c r="R167" s="164">
        <v>4.1510999999999999E-2</v>
      </c>
      <c r="S167" s="164">
        <v>4.0871999999999999E-2</v>
      </c>
      <c r="T167" s="164">
        <v>4.0236000000000001E-2</v>
      </c>
      <c r="U167" s="164">
        <v>3.9107999999999997E-2</v>
      </c>
      <c r="V167" s="164">
        <v>3.8276999999999999E-2</v>
      </c>
      <c r="W167" s="164">
        <v>3.7712000000000002E-2</v>
      </c>
      <c r="X167" s="164">
        <v>3.7560999999999997E-2</v>
      </c>
      <c r="Y167" s="164">
        <v>3.7552000000000002E-2</v>
      </c>
      <c r="Z167" s="164">
        <v>3.7011000000000002E-2</v>
      </c>
      <c r="AA167" s="164">
        <v>3.6422999999999997E-2</v>
      </c>
      <c r="AB167" s="164">
        <v>3.6260000000000001E-2</v>
      </c>
      <c r="AC167" s="164">
        <v>3.5714000000000003E-2</v>
      </c>
      <c r="AD167" s="164">
        <v>3.4551999999999999E-2</v>
      </c>
      <c r="AE167" s="164">
        <v>3.3589000000000001E-2</v>
      </c>
      <c r="AF167" s="164">
        <v>3.3072999999999998E-2</v>
      </c>
      <c r="AG167" s="165">
        <v>-1.2574E-2</v>
      </c>
      <c r="AH167" s="45">
        <v>-2.2935000000000001E-2</v>
      </c>
    </row>
    <row r="168" spans="1:34" ht="15" customHeight="1" x14ac:dyDescent="0.25">
      <c r="A168" s="49" t="s">
        <v>1804</v>
      </c>
      <c r="B168" s="163" t="s">
        <v>41</v>
      </c>
      <c r="C168" s="164">
        <v>5.2342E-2</v>
      </c>
      <c r="D168" s="164">
        <v>5.1777999999999998E-2</v>
      </c>
      <c r="E168" s="164">
        <v>4.9016999999999998E-2</v>
      </c>
      <c r="F168" s="164">
        <v>4.8966000000000003E-2</v>
      </c>
      <c r="G168" s="164">
        <v>4.8823999999999999E-2</v>
      </c>
      <c r="H168" s="164">
        <v>4.8889000000000002E-2</v>
      </c>
      <c r="I168" s="164">
        <v>4.8878999999999999E-2</v>
      </c>
      <c r="J168" s="164">
        <v>4.8593999999999998E-2</v>
      </c>
      <c r="K168" s="164">
        <v>4.8327000000000002E-2</v>
      </c>
      <c r="L168" s="164">
        <v>4.8015000000000002E-2</v>
      </c>
      <c r="M168" s="164">
        <v>4.7627000000000003E-2</v>
      </c>
      <c r="N168" s="164">
        <v>4.6954000000000003E-2</v>
      </c>
      <c r="O168" s="164">
        <v>4.6344000000000003E-2</v>
      </c>
      <c r="P168" s="164">
        <v>4.5904E-2</v>
      </c>
      <c r="Q168" s="164">
        <v>4.5780000000000001E-2</v>
      </c>
      <c r="R168" s="164">
        <v>4.5532999999999997E-2</v>
      </c>
      <c r="S168" s="164">
        <v>4.5296999999999997E-2</v>
      </c>
      <c r="T168" s="164">
        <v>4.5034999999999999E-2</v>
      </c>
      <c r="U168" s="164">
        <v>4.5381999999999999E-2</v>
      </c>
      <c r="V168" s="164">
        <v>4.4726000000000002E-2</v>
      </c>
      <c r="W168" s="164">
        <v>4.4776000000000003E-2</v>
      </c>
      <c r="X168" s="164">
        <v>4.4185000000000002E-2</v>
      </c>
      <c r="Y168" s="164">
        <v>4.3570999999999999E-2</v>
      </c>
      <c r="Z168" s="164">
        <v>4.3028999999999998E-2</v>
      </c>
      <c r="AA168" s="164">
        <v>4.2465000000000003E-2</v>
      </c>
      <c r="AB168" s="164">
        <v>4.1827999999999997E-2</v>
      </c>
      <c r="AC168" s="164">
        <v>4.1252999999999998E-2</v>
      </c>
      <c r="AD168" s="164">
        <v>4.0764000000000002E-2</v>
      </c>
      <c r="AE168" s="164">
        <v>4.0219999999999999E-2</v>
      </c>
      <c r="AF168" s="164">
        <v>3.9598000000000001E-2</v>
      </c>
      <c r="AG168" s="165">
        <v>-9.5759999999999994E-3</v>
      </c>
      <c r="AH168" s="45">
        <v>-1.5226999999999999E-2</v>
      </c>
    </row>
    <row r="169" spans="1:34" ht="15" customHeight="1" x14ac:dyDescent="0.25">
      <c r="A169" s="49" t="s">
        <v>1803</v>
      </c>
      <c r="B169" s="163" t="s">
        <v>1802</v>
      </c>
      <c r="C169" s="164">
        <v>0</v>
      </c>
      <c r="D169" s="164">
        <v>0</v>
      </c>
      <c r="E169" s="164">
        <v>0</v>
      </c>
      <c r="F169" s="164">
        <v>0</v>
      </c>
      <c r="G169" s="164">
        <v>0</v>
      </c>
      <c r="H169" s="164">
        <v>0</v>
      </c>
      <c r="I169" s="164">
        <v>0</v>
      </c>
      <c r="J169" s="164">
        <v>0</v>
      </c>
      <c r="K169" s="164">
        <v>0</v>
      </c>
      <c r="L169" s="164">
        <v>0</v>
      </c>
      <c r="M169" s="164">
        <v>0</v>
      </c>
      <c r="N169" s="164">
        <v>0</v>
      </c>
      <c r="O169" s="164">
        <v>0</v>
      </c>
      <c r="P169" s="164">
        <v>0</v>
      </c>
      <c r="Q169" s="164">
        <v>0</v>
      </c>
      <c r="R169" s="164">
        <v>0</v>
      </c>
      <c r="S169" s="164">
        <v>0</v>
      </c>
      <c r="T169" s="164">
        <v>0</v>
      </c>
      <c r="U169" s="164">
        <v>0</v>
      </c>
      <c r="V169" s="164">
        <v>0</v>
      </c>
      <c r="W169" s="164">
        <v>0</v>
      </c>
      <c r="X169" s="164">
        <v>0</v>
      </c>
      <c r="Y169" s="164">
        <v>0</v>
      </c>
      <c r="Z169" s="164">
        <v>0</v>
      </c>
      <c r="AA169" s="164">
        <v>0</v>
      </c>
      <c r="AB169" s="164">
        <v>0</v>
      </c>
      <c r="AC169" s="164">
        <v>0</v>
      </c>
      <c r="AD169" s="164">
        <v>0</v>
      </c>
      <c r="AE169" s="164">
        <v>0</v>
      </c>
      <c r="AF169" s="164">
        <v>0</v>
      </c>
      <c r="AG169" s="165" t="s">
        <v>2017</v>
      </c>
      <c r="AH169" s="45" t="s">
        <v>102</v>
      </c>
    </row>
    <row r="170" spans="1:34" ht="15" customHeight="1" x14ac:dyDescent="0.25">
      <c r="A170" s="49" t="s">
        <v>1801</v>
      </c>
      <c r="B170" s="163" t="s">
        <v>42</v>
      </c>
      <c r="C170" s="164">
        <v>0.100078</v>
      </c>
      <c r="D170" s="164">
        <v>0.10022300000000001</v>
      </c>
      <c r="E170" s="164">
        <v>9.8630999999999996E-2</v>
      </c>
      <c r="F170" s="164">
        <v>9.7184000000000006E-2</v>
      </c>
      <c r="G170" s="164">
        <v>9.6458000000000002E-2</v>
      </c>
      <c r="H170" s="164">
        <v>9.7982E-2</v>
      </c>
      <c r="I170" s="164">
        <v>9.7500000000000003E-2</v>
      </c>
      <c r="J170" s="164">
        <v>9.6562999999999996E-2</v>
      </c>
      <c r="K170" s="164">
        <v>9.4742000000000007E-2</v>
      </c>
      <c r="L170" s="164">
        <v>9.3336000000000002E-2</v>
      </c>
      <c r="M170" s="164">
        <v>9.1851000000000002E-2</v>
      </c>
      <c r="N170" s="164">
        <v>9.0352000000000002E-2</v>
      </c>
      <c r="O170" s="164">
        <v>8.8790999999999995E-2</v>
      </c>
      <c r="P170" s="164">
        <v>8.8111999999999996E-2</v>
      </c>
      <c r="Q170" s="164">
        <v>8.7662000000000004E-2</v>
      </c>
      <c r="R170" s="164">
        <v>8.7042999999999995E-2</v>
      </c>
      <c r="S170" s="164">
        <v>8.6168999999999996E-2</v>
      </c>
      <c r="T170" s="164">
        <v>8.5271E-2</v>
      </c>
      <c r="U170" s="164">
        <v>8.4489999999999996E-2</v>
      </c>
      <c r="V170" s="164">
        <v>8.3002999999999993E-2</v>
      </c>
      <c r="W170" s="164">
        <v>8.2487000000000005E-2</v>
      </c>
      <c r="X170" s="164">
        <v>8.1745999999999999E-2</v>
      </c>
      <c r="Y170" s="164">
        <v>8.1123000000000001E-2</v>
      </c>
      <c r="Z170" s="164">
        <v>8.004E-2</v>
      </c>
      <c r="AA170" s="164">
        <v>7.8886999999999999E-2</v>
      </c>
      <c r="AB170" s="164">
        <v>7.8088000000000005E-2</v>
      </c>
      <c r="AC170" s="164">
        <v>7.6966999999999994E-2</v>
      </c>
      <c r="AD170" s="164">
        <v>7.5315999999999994E-2</v>
      </c>
      <c r="AE170" s="164">
        <v>7.3809E-2</v>
      </c>
      <c r="AF170" s="164">
        <v>7.2670999999999999E-2</v>
      </c>
      <c r="AG170" s="165">
        <v>-1.0973999999999999E-2</v>
      </c>
      <c r="AH170" s="45">
        <v>-1.9011E-2</v>
      </c>
    </row>
    <row r="171" spans="1:34" ht="15" customHeight="1" x14ac:dyDescent="0.25">
      <c r="A171" s="49" t="s">
        <v>1800</v>
      </c>
      <c r="B171" s="163" t="s">
        <v>1799</v>
      </c>
      <c r="C171" s="164">
        <v>0.101504</v>
      </c>
      <c r="D171" s="164">
        <v>9.9671999999999997E-2</v>
      </c>
      <c r="E171" s="164">
        <v>9.5579999999999998E-2</v>
      </c>
      <c r="F171" s="164">
        <v>9.5504000000000006E-2</v>
      </c>
      <c r="G171" s="164">
        <v>9.6060000000000006E-2</v>
      </c>
      <c r="H171" s="164">
        <v>9.6082000000000001E-2</v>
      </c>
      <c r="I171" s="164">
        <v>9.6087000000000006E-2</v>
      </c>
      <c r="J171" s="164">
        <v>9.5602999999999994E-2</v>
      </c>
      <c r="K171" s="164">
        <v>9.6016000000000004E-2</v>
      </c>
      <c r="L171" s="164">
        <v>9.5896999999999996E-2</v>
      </c>
      <c r="M171" s="164">
        <v>9.5821000000000003E-2</v>
      </c>
      <c r="N171" s="164">
        <v>9.5120999999999997E-2</v>
      </c>
      <c r="O171" s="164">
        <v>9.4464000000000006E-2</v>
      </c>
      <c r="P171" s="164">
        <v>9.4398999999999997E-2</v>
      </c>
      <c r="Q171" s="164">
        <v>9.4424999999999995E-2</v>
      </c>
      <c r="R171" s="164">
        <v>9.4177999999999998E-2</v>
      </c>
      <c r="S171" s="164">
        <v>9.3880000000000005E-2</v>
      </c>
      <c r="T171" s="164">
        <v>9.3545000000000003E-2</v>
      </c>
      <c r="U171" s="164">
        <v>9.3973000000000001E-2</v>
      </c>
      <c r="V171" s="164">
        <v>9.3104000000000006E-2</v>
      </c>
      <c r="W171" s="164">
        <v>9.3113000000000001E-2</v>
      </c>
      <c r="X171" s="164">
        <v>9.2715000000000006E-2</v>
      </c>
      <c r="Y171" s="164">
        <v>9.2439999999999994E-2</v>
      </c>
      <c r="Z171" s="164">
        <v>9.3199000000000004E-2</v>
      </c>
      <c r="AA171" s="164">
        <v>9.3214000000000005E-2</v>
      </c>
      <c r="AB171" s="164">
        <v>9.3035000000000007E-2</v>
      </c>
      <c r="AC171" s="164">
        <v>9.307E-2</v>
      </c>
      <c r="AD171" s="164">
        <v>9.3399999999999997E-2</v>
      </c>
      <c r="AE171" s="164">
        <v>9.3619999999999995E-2</v>
      </c>
      <c r="AF171" s="164">
        <v>9.3790999999999999E-2</v>
      </c>
      <c r="AG171" s="165">
        <v>-2.722E-3</v>
      </c>
      <c r="AH171" s="45">
        <v>-1.2506E-2</v>
      </c>
    </row>
    <row r="172" spans="1:34" ht="15" customHeight="1" x14ac:dyDescent="0.25">
      <c r="A172" s="49" t="s">
        <v>1798</v>
      </c>
      <c r="B172" s="163" t="s">
        <v>253</v>
      </c>
      <c r="C172" s="164">
        <v>0.16781099999999999</v>
      </c>
      <c r="D172" s="164">
        <v>0.16721900000000001</v>
      </c>
      <c r="E172" s="164">
        <v>0.16529199999999999</v>
      </c>
      <c r="F172" s="164">
        <v>0.16574800000000001</v>
      </c>
      <c r="G172" s="164">
        <v>0.16563700000000001</v>
      </c>
      <c r="H172" s="164">
        <v>0.164275</v>
      </c>
      <c r="I172" s="164">
        <v>0.16281999999999999</v>
      </c>
      <c r="J172" s="164">
        <v>0.16059699999999999</v>
      </c>
      <c r="K172" s="164">
        <v>0.15907299999999999</v>
      </c>
      <c r="L172" s="164">
        <v>0.157778</v>
      </c>
      <c r="M172" s="164">
        <v>0.155719</v>
      </c>
      <c r="N172" s="164">
        <v>0.153109</v>
      </c>
      <c r="O172" s="164">
        <v>0.15043300000000001</v>
      </c>
      <c r="P172" s="164">
        <v>0.14863499999999999</v>
      </c>
      <c r="Q172" s="164">
        <v>0.14688499999999999</v>
      </c>
      <c r="R172" s="164">
        <v>0.14515800000000001</v>
      </c>
      <c r="S172" s="164">
        <v>0.14297799999999999</v>
      </c>
      <c r="T172" s="164">
        <v>0.14079900000000001</v>
      </c>
      <c r="U172" s="164">
        <v>0.138848</v>
      </c>
      <c r="V172" s="164">
        <v>0.13708500000000001</v>
      </c>
      <c r="W172" s="164">
        <v>0.135545</v>
      </c>
      <c r="X172" s="164">
        <v>0.13411799999999999</v>
      </c>
      <c r="Y172" s="164">
        <v>0.132547</v>
      </c>
      <c r="Z172" s="164">
        <v>0.13056599999999999</v>
      </c>
      <c r="AA172" s="164">
        <v>0.12876699999999999</v>
      </c>
      <c r="AB172" s="164">
        <v>0.12720600000000001</v>
      </c>
      <c r="AC172" s="164">
        <v>0.12595000000000001</v>
      </c>
      <c r="AD172" s="164">
        <v>0.12523799999999999</v>
      </c>
      <c r="AE172" s="164">
        <v>0.12356300000000001</v>
      </c>
      <c r="AF172" s="164">
        <v>0.122658</v>
      </c>
      <c r="AG172" s="165">
        <v>-1.0749999999999999E-2</v>
      </c>
      <c r="AH172" s="45">
        <v>-3.346E-3</v>
      </c>
    </row>
    <row r="173" spans="1:34" ht="15" customHeight="1" x14ac:dyDescent="0.25">
      <c r="A173" s="49" t="s">
        <v>1797</v>
      </c>
      <c r="B173" s="163" t="s">
        <v>254</v>
      </c>
      <c r="C173" s="164">
        <v>0.36093700000000001</v>
      </c>
      <c r="D173" s="164">
        <v>0.35835499999999998</v>
      </c>
      <c r="E173" s="164">
        <v>0.357599</v>
      </c>
      <c r="F173" s="164">
        <v>0.35689300000000002</v>
      </c>
      <c r="G173" s="164">
        <v>0.35705700000000001</v>
      </c>
      <c r="H173" s="164">
        <v>0.35706300000000002</v>
      </c>
      <c r="I173" s="164">
        <v>0.35655799999999999</v>
      </c>
      <c r="J173" s="164">
        <v>0.35523100000000002</v>
      </c>
      <c r="K173" s="164">
        <v>0.35384599999999999</v>
      </c>
      <c r="L173" s="164">
        <v>0.35250900000000002</v>
      </c>
      <c r="M173" s="164">
        <v>0.35081899999999999</v>
      </c>
      <c r="N173" s="164">
        <v>0.34890100000000002</v>
      </c>
      <c r="O173" s="164">
        <v>0.34613699999999997</v>
      </c>
      <c r="P173" s="164">
        <v>0.344196</v>
      </c>
      <c r="Q173" s="164">
        <v>0.34234399999999998</v>
      </c>
      <c r="R173" s="164">
        <v>0.3407</v>
      </c>
      <c r="S173" s="164">
        <v>0.33880199999999999</v>
      </c>
      <c r="T173" s="164">
        <v>0.33664899999999998</v>
      </c>
      <c r="U173" s="164">
        <v>0.33429199999999998</v>
      </c>
      <c r="V173" s="164">
        <v>0.33157999999999999</v>
      </c>
      <c r="W173" s="164">
        <v>0.32954600000000001</v>
      </c>
      <c r="X173" s="164">
        <v>0.32758700000000002</v>
      </c>
      <c r="Y173" s="164">
        <v>0.325795</v>
      </c>
      <c r="Z173" s="164">
        <v>0.32358900000000002</v>
      </c>
      <c r="AA173" s="164">
        <v>0.32120199999999999</v>
      </c>
      <c r="AB173" s="164">
        <v>0.31933</v>
      </c>
      <c r="AC173" s="164">
        <v>0.31728200000000001</v>
      </c>
      <c r="AD173" s="164">
        <v>0.31508900000000001</v>
      </c>
      <c r="AE173" s="164">
        <v>0.31279499999999999</v>
      </c>
      <c r="AF173" s="164">
        <v>0.31093100000000001</v>
      </c>
      <c r="AG173" s="165">
        <v>-5.1289999999999999E-3</v>
      </c>
      <c r="AH173" s="45">
        <v>-6.3530000000000001E-3</v>
      </c>
    </row>
    <row r="174" spans="1:34" ht="15" customHeight="1" x14ac:dyDescent="0.2">
      <c r="A174" s="49" t="s">
        <v>1796</v>
      </c>
      <c r="B174" s="162" t="s">
        <v>43</v>
      </c>
      <c r="C174" s="166">
        <v>2.825942</v>
      </c>
      <c r="D174" s="166">
        <v>2.82199</v>
      </c>
      <c r="E174" s="166">
        <v>2.8187890000000002</v>
      </c>
      <c r="F174" s="166">
        <v>2.8176199999999998</v>
      </c>
      <c r="G174" s="166">
        <v>2.8335119999999998</v>
      </c>
      <c r="H174" s="166">
        <v>2.8463120000000002</v>
      </c>
      <c r="I174" s="166">
        <v>2.8489819999999999</v>
      </c>
      <c r="J174" s="166">
        <v>2.8457059999999998</v>
      </c>
      <c r="K174" s="166">
        <v>2.8397709999999998</v>
      </c>
      <c r="L174" s="166">
        <v>2.8357489999999999</v>
      </c>
      <c r="M174" s="166">
        <v>2.8292999999999999</v>
      </c>
      <c r="N174" s="166">
        <v>2.8157969999999999</v>
      </c>
      <c r="O174" s="166">
        <v>2.7981180000000001</v>
      </c>
      <c r="P174" s="166">
        <v>2.7879689999999999</v>
      </c>
      <c r="Q174" s="166">
        <v>2.775064</v>
      </c>
      <c r="R174" s="166">
        <v>2.7650640000000002</v>
      </c>
      <c r="S174" s="166">
        <v>2.750499</v>
      </c>
      <c r="T174" s="166">
        <v>2.7336649999999998</v>
      </c>
      <c r="U174" s="166">
        <v>2.7169120000000002</v>
      </c>
      <c r="V174" s="166">
        <v>2.693095</v>
      </c>
      <c r="W174" s="166">
        <v>2.6748319999999999</v>
      </c>
      <c r="X174" s="166">
        <v>2.6561970000000001</v>
      </c>
      <c r="Y174" s="166">
        <v>2.6407189999999998</v>
      </c>
      <c r="Z174" s="166">
        <v>2.623634</v>
      </c>
      <c r="AA174" s="166">
        <v>2.6041069999999999</v>
      </c>
      <c r="AB174" s="166">
        <v>2.5872860000000002</v>
      </c>
      <c r="AC174" s="166">
        <v>2.5691670000000002</v>
      </c>
      <c r="AD174" s="166">
        <v>2.551545</v>
      </c>
      <c r="AE174" s="166">
        <v>2.5327980000000001</v>
      </c>
      <c r="AF174" s="166">
        <v>2.5217770000000002</v>
      </c>
      <c r="AG174" s="167">
        <v>-3.9189999999999997E-3</v>
      </c>
      <c r="AH174" s="52">
        <v>-3.8140000000000001E-3</v>
      </c>
    </row>
    <row r="175" spans="1:34" ht="15" customHeight="1" x14ac:dyDescent="0.25">
      <c r="A175" s="49" t="s">
        <v>1795</v>
      </c>
      <c r="B175" s="163" t="s">
        <v>44</v>
      </c>
      <c r="C175" s="164">
        <v>0.66561000000000003</v>
      </c>
      <c r="D175" s="164">
        <v>0.66061999999999999</v>
      </c>
      <c r="E175" s="164">
        <v>0.65288900000000005</v>
      </c>
      <c r="F175" s="164">
        <v>0.63820600000000005</v>
      </c>
      <c r="G175" s="164">
        <v>0.62783900000000004</v>
      </c>
      <c r="H175" s="164">
        <v>0.62082499999999996</v>
      </c>
      <c r="I175" s="164">
        <v>0.61333199999999999</v>
      </c>
      <c r="J175" s="164">
        <v>0.60306000000000004</v>
      </c>
      <c r="K175" s="164">
        <v>0.59749699999999994</v>
      </c>
      <c r="L175" s="164">
        <v>0.59264499999999998</v>
      </c>
      <c r="M175" s="164">
        <v>0.58786899999999997</v>
      </c>
      <c r="N175" s="164">
        <v>0.58241900000000002</v>
      </c>
      <c r="O175" s="164">
        <v>0.57272500000000004</v>
      </c>
      <c r="P175" s="164">
        <v>0.56665699999999997</v>
      </c>
      <c r="Q175" s="164">
        <v>0.56043600000000005</v>
      </c>
      <c r="R175" s="164">
        <v>0.55541499999999999</v>
      </c>
      <c r="S175" s="164">
        <v>0.54997600000000002</v>
      </c>
      <c r="T175" s="164">
        <v>0.54395000000000004</v>
      </c>
      <c r="U175" s="164">
        <v>0.53856099999999996</v>
      </c>
      <c r="V175" s="164">
        <v>0.53268199999999999</v>
      </c>
      <c r="W175" s="164">
        <v>0.52800199999999997</v>
      </c>
      <c r="X175" s="164">
        <v>0.52317999999999998</v>
      </c>
      <c r="Y175" s="164">
        <v>0.51833499999999999</v>
      </c>
      <c r="Z175" s="164">
        <v>0.51319599999999999</v>
      </c>
      <c r="AA175" s="164">
        <v>0.50777000000000005</v>
      </c>
      <c r="AB175" s="164">
        <v>0.50251800000000002</v>
      </c>
      <c r="AC175" s="164">
        <v>0.49735800000000002</v>
      </c>
      <c r="AD175" s="164">
        <v>0.49254599999999998</v>
      </c>
      <c r="AE175" s="164">
        <v>0.487288</v>
      </c>
      <c r="AF175" s="164">
        <v>0.48322300000000001</v>
      </c>
      <c r="AG175" s="165">
        <v>-1.0982E-2</v>
      </c>
      <c r="AH175" s="45">
        <v>-1.3233E-2</v>
      </c>
    </row>
    <row r="176" spans="1:34" ht="15" customHeight="1" x14ac:dyDescent="0.2">
      <c r="A176" s="49" t="s">
        <v>1794</v>
      </c>
      <c r="B176" s="162" t="s">
        <v>45</v>
      </c>
      <c r="C176" s="166">
        <v>3.491552</v>
      </c>
      <c r="D176" s="166">
        <v>3.4826100000000002</v>
      </c>
      <c r="E176" s="166">
        <v>3.471679</v>
      </c>
      <c r="F176" s="166">
        <v>3.4558260000000001</v>
      </c>
      <c r="G176" s="166">
        <v>3.4613510000000001</v>
      </c>
      <c r="H176" s="166">
        <v>3.467136</v>
      </c>
      <c r="I176" s="166">
        <v>3.4623140000000001</v>
      </c>
      <c r="J176" s="166">
        <v>3.448766</v>
      </c>
      <c r="K176" s="166">
        <v>3.4372669999999999</v>
      </c>
      <c r="L176" s="166">
        <v>3.4283939999999999</v>
      </c>
      <c r="M176" s="166">
        <v>3.4171689999999999</v>
      </c>
      <c r="N176" s="166">
        <v>3.3982160000000001</v>
      </c>
      <c r="O176" s="166">
        <v>3.3708429999999998</v>
      </c>
      <c r="P176" s="166">
        <v>3.3546260000000001</v>
      </c>
      <c r="Q176" s="166">
        <v>3.3355000000000001</v>
      </c>
      <c r="R176" s="166">
        <v>3.3204790000000002</v>
      </c>
      <c r="S176" s="166">
        <v>3.300475</v>
      </c>
      <c r="T176" s="166">
        <v>3.2776149999999999</v>
      </c>
      <c r="U176" s="166">
        <v>3.2554729999999998</v>
      </c>
      <c r="V176" s="166">
        <v>3.225778</v>
      </c>
      <c r="W176" s="166">
        <v>3.2028340000000002</v>
      </c>
      <c r="X176" s="166">
        <v>3.1793770000000001</v>
      </c>
      <c r="Y176" s="166">
        <v>3.1590539999999998</v>
      </c>
      <c r="Z176" s="166">
        <v>3.1368290000000001</v>
      </c>
      <c r="AA176" s="166">
        <v>3.1118760000000001</v>
      </c>
      <c r="AB176" s="166">
        <v>3.089804</v>
      </c>
      <c r="AC176" s="166">
        <v>3.0665249999999999</v>
      </c>
      <c r="AD176" s="166">
        <v>3.0440909999999999</v>
      </c>
      <c r="AE176" s="166">
        <v>3.020086</v>
      </c>
      <c r="AF176" s="166">
        <v>3.0049999999999999</v>
      </c>
      <c r="AG176" s="167">
        <v>-5.1609999999999998E-3</v>
      </c>
      <c r="AH176" s="52">
        <v>-5.4149999999999997E-3</v>
      </c>
    </row>
    <row r="177" spans="1:35" ht="15" customHeight="1" x14ac:dyDescent="0.25">
      <c r="B177" s="248"/>
      <c r="C177" s="248"/>
      <c r="D177" s="248"/>
      <c r="E177" s="248"/>
      <c r="F177" s="248"/>
      <c r="G177" s="248"/>
      <c r="H177" s="248"/>
      <c r="I177" s="248"/>
      <c r="J177" s="248"/>
      <c r="K177" s="248"/>
      <c r="L177" s="248"/>
      <c r="M177" s="248"/>
      <c r="N177" s="248"/>
      <c r="O177" s="248"/>
      <c r="P177" s="248"/>
      <c r="Q177" s="248"/>
      <c r="R177" s="248"/>
      <c r="S177" s="248"/>
      <c r="T177" s="248"/>
      <c r="U177" s="248"/>
      <c r="V177" s="248"/>
      <c r="W177" s="248"/>
      <c r="X177" s="248"/>
      <c r="Y177" s="248"/>
      <c r="Z177" s="248"/>
      <c r="AA177" s="248"/>
      <c r="AB177" s="248"/>
      <c r="AC177" s="248"/>
      <c r="AD177" s="248"/>
      <c r="AE177" s="248"/>
      <c r="AF177" s="248"/>
      <c r="AG177" s="248"/>
    </row>
    <row r="178" spans="1:35" ht="15" customHeight="1" x14ac:dyDescent="0.25">
      <c r="B178" s="162" t="s">
        <v>1793</v>
      </c>
      <c r="C178" s="248"/>
      <c r="D178" s="248"/>
      <c r="E178" s="248"/>
      <c r="F178" s="248"/>
      <c r="G178" s="248"/>
      <c r="H178" s="248"/>
      <c r="I178" s="248"/>
      <c r="J178" s="248"/>
      <c r="K178" s="248"/>
      <c r="L178" s="248"/>
      <c r="M178" s="248"/>
      <c r="N178" s="248"/>
      <c r="O178" s="248"/>
      <c r="P178" s="248"/>
      <c r="Q178" s="248"/>
      <c r="R178" s="248"/>
      <c r="S178" s="248"/>
      <c r="T178" s="248"/>
      <c r="U178" s="248"/>
      <c r="V178" s="248"/>
      <c r="W178" s="248"/>
      <c r="X178" s="248"/>
      <c r="Y178" s="248"/>
      <c r="Z178" s="248"/>
      <c r="AA178" s="248"/>
      <c r="AB178" s="248"/>
      <c r="AC178" s="248"/>
      <c r="AD178" s="248"/>
      <c r="AE178" s="248"/>
      <c r="AF178" s="248"/>
      <c r="AG178" s="248"/>
    </row>
    <row r="179" spans="1:35" ht="15" customHeight="1" x14ac:dyDescent="0.25">
      <c r="A179" s="49" t="s">
        <v>1792</v>
      </c>
      <c r="B179" s="163" t="s">
        <v>1791</v>
      </c>
      <c r="C179" s="168">
        <v>28.521156000000001</v>
      </c>
      <c r="D179" s="168">
        <v>28.833271</v>
      </c>
      <c r="E179" s="168">
        <v>29.120377000000001</v>
      </c>
      <c r="F179" s="168">
        <v>29.268222999999999</v>
      </c>
      <c r="G179" s="168">
        <v>29.315382</v>
      </c>
      <c r="H179" s="168">
        <v>29.416505999999998</v>
      </c>
      <c r="I179" s="168">
        <v>29.508015</v>
      </c>
      <c r="J179" s="168">
        <v>29.597218999999999</v>
      </c>
      <c r="K179" s="168">
        <v>29.674565999999999</v>
      </c>
      <c r="L179" s="168">
        <v>29.747786000000001</v>
      </c>
      <c r="M179" s="168">
        <v>29.817360000000001</v>
      </c>
      <c r="N179" s="168">
        <v>29.884118999999998</v>
      </c>
      <c r="O179" s="168">
        <v>29.934581999999999</v>
      </c>
      <c r="P179" s="168">
        <v>29.989573</v>
      </c>
      <c r="Q179" s="168">
        <v>30.066402</v>
      </c>
      <c r="R179" s="168">
        <v>30.144659000000001</v>
      </c>
      <c r="S179" s="168">
        <v>30.218475000000002</v>
      </c>
      <c r="T179" s="168">
        <v>30.302441000000002</v>
      </c>
      <c r="U179" s="168">
        <v>30.390312000000002</v>
      </c>
      <c r="V179" s="168">
        <v>30.489045999999998</v>
      </c>
      <c r="W179" s="168">
        <v>30.582222000000002</v>
      </c>
      <c r="X179" s="168">
        <v>30.697136</v>
      </c>
      <c r="Y179" s="168">
        <v>30.832754000000001</v>
      </c>
      <c r="Z179" s="168">
        <v>30.936406999999999</v>
      </c>
      <c r="AA179" s="168">
        <v>31.061623000000001</v>
      </c>
      <c r="AB179" s="168">
        <v>31.226278000000001</v>
      </c>
      <c r="AC179" s="168">
        <v>31.390404</v>
      </c>
      <c r="AD179" s="168">
        <v>31.562056999999999</v>
      </c>
      <c r="AE179" s="168">
        <v>31.677731000000001</v>
      </c>
      <c r="AF179" s="168">
        <v>31.852335</v>
      </c>
      <c r="AG179" s="165">
        <v>3.8159999999999999E-3</v>
      </c>
      <c r="AH179" s="45">
        <v>1.5987000000000001E-2</v>
      </c>
    </row>
    <row r="180" spans="1:35" ht="15" customHeight="1" x14ac:dyDescent="0.25">
      <c r="A180" s="49" t="s">
        <v>1790</v>
      </c>
      <c r="B180" s="163" t="s">
        <v>1789</v>
      </c>
      <c r="C180" s="169">
        <v>154.073959</v>
      </c>
      <c r="D180" s="169">
        <v>156.71928399999999</v>
      </c>
      <c r="E180" s="169">
        <v>158.252106</v>
      </c>
      <c r="F180" s="169">
        <v>158.64262400000001</v>
      </c>
      <c r="G180" s="169">
        <v>159.29779099999999</v>
      </c>
      <c r="H180" s="169">
        <v>159.849594</v>
      </c>
      <c r="I180" s="169">
        <v>160.34793099999999</v>
      </c>
      <c r="J180" s="169">
        <v>160.83633399999999</v>
      </c>
      <c r="K180" s="169">
        <v>161.26232899999999</v>
      </c>
      <c r="L180" s="169">
        <v>161.67169200000001</v>
      </c>
      <c r="M180" s="169">
        <v>162.06457499999999</v>
      </c>
      <c r="N180" s="169">
        <v>161.08831799999999</v>
      </c>
      <c r="O180" s="169">
        <v>161.53949</v>
      </c>
      <c r="P180" s="169">
        <v>161.940292</v>
      </c>
      <c r="Q180" s="169">
        <v>162.51126099999999</v>
      </c>
      <c r="R180" s="169">
        <v>163.05192600000001</v>
      </c>
      <c r="S180" s="169">
        <v>163.66021699999999</v>
      </c>
      <c r="T180" s="169">
        <v>164.217682</v>
      </c>
      <c r="U180" s="169">
        <v>164.75756799999999</v>
      </c>
      <c r="V180" s="169">
        <v>165.12908899999999</v>
      </c>
      <c r="W180" s="169">
        <v>165.58998099999999</v>
      </c>
      <c r="X180" s="169">
        <v>166.240906</v>
      </c>
      <c r="Y180" s="169">
        <v>166.947632</v>
      </c>
      <c r="Z180" s="169">
        <v>167.63781700000001</v>
      </c>
      <c r="AA180" s="169">
        <v>168.46864299999999</v>
      </c>
      <c r="AB180" s="169">
        <v>169.371613</v>
      </c>
      <c r="AC180" s="169">
        <v>170.31759600000001</v>
      </c>
      <c r="AD180" s="169">
        <v>171.63130200000001</v>
      </c>
      <c r="AE180" s="169">
        <v>172.29634100000001</v>
      </c>
      <c r="AF180" s="169">
        <v>173.65780599999999</v>
      </c>
      <c r="AG180" s="165">
        <v>4.1349999999999998E-3</v>
      </c>
      <c r="AH180" s="45">
        <v>1.5709000000000001E-2</v>
      </c>
    </row>
    <row r="181" spans="1:35" ht="15" customHeight="1" thickBot="1" x14ac:dyDescent="0.25"/>
    <row r="182" spans="1:35" ht="15" customHeight="1" x14ac:dyDescent="0.2">
      <c r="B182" s="260" t="s">
        <v>1788</v>
      </c>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c r="AA182" s="260"/>
      <c r="AB182" s="260"/>
      <c r="AC182" s="260"/>
      <c r="AD182" s="260"/>
      <c r="AE182" s="260"/>
      <c r="AF182" s="260"/>
      <c r="AG182" s="260"/>
      <c r="AH182" s="260"/>
      <c r="AI182" s="260"/>
    </row>
    <row r="183" spans="1:35" ht="15" customHeight="1" x14ac:dyDescent="0.2">
      <c r="B183" s="50" t="s">
        <v>427</v>
      </c>
    </row>
    <row r="184" spans="1:35" ht="15" customHeight="1" x14ac:dyDescent="0.2">
      <c r="B184" s="50" t="s">
        <v>426</v>
      </c>
    </row>
    <row r="185" spans="1:35" ht="15" customHeight="1" x14ac:dyDescent="0.2">
      <c r="B185" s="50" t="s">
        <v>1787</v>
      </c>
    </row>
    <row r="186" spans="1:35" ht="15" customHeight="1" x14ac:dyDescent="0.2">
      <c r="B186" s="50" t="s">
        <v>1786</v>
      </c>
    </row>
    <row r="187" spans="1:35" ht="15" customHeight="1" x14ac:dyDescent="0.2">
      <c r="B187" s="50" t="s">
        <v>1785</v>
      </c>
    </row>
    <row r="188" spans="1:35" ht="15" customHeight="1" x14ac:dyDescent="0.2">
      <c r="B188" s="50" t="s">
        <v>1784</v>
      </c>
    </row>
    <row r="189" spans="1:35" ht="15" customHeight="1" x14ac:dyDescent="0.2">
      <c r="B189" s="50" t="s">
        <v>395</v>
      </c>
    </row>
    <row r="190" spans="1:35" ht="15" customHeight="1" x14ac:dyDescent="0.2">
      <c r="B190" s="50" t="s">
        <v>104</v>
      </c>
    </row>
    <row r="191" spans="1:35" ht="15" customHeight="1" x14ac:dyDescent="0.2">
      <c r="B191" s="50" t="s">
        <v>396</v>
      </c>
    </row>
    <row r="192" spans="1:35" ht="15" customHeight="1" x14ac:dyDescent="0.2">
      <c r="B192" s="50" t="s">
        <v>1052</v>
      </c>
    </row>
    <row r="193" spans="2:2" ht="15" customHeight="1" x14ac:dyDescent="0.2">
      <c r="B193" s="50" t="s">
        <v>1051</v>
      </c>
    </row>
  </sheetData>
  <mergeCells count="1">
    <mergeCell ref="B182:AI182"/>
  </mergeCells>
  <conditionalFormatting sqref="F10:F19">
    <cfRule type="cellIs" dxfId="1" priority="1" operator="notBetween">
      <formula>-0.001</formula>
      <formula>0.001</formula>
    </cfRule>
    <cfRule type="cellIs" dxfId="0" priority="2" operator="between">
      <formula>-0.001</formula>
      <formula>0.001</formula>
    </cfRule>
  </conditionalFormatting>
  <pageMargins left="0.75" right="0.75" top="1" bottom="1" header="0.5" footer="0.5"/>
  <pageSetup orientation="portrait"/>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I159"/>
  <sheetViews>
    <sheetView workbookViewId="0">
      <selection activeCell="C5" sqref="C5:AF5"/>
    </sheetView>
  </sheetViews>
  <sheetFormatPr defaultRowHeight="15" x14ac:dyDescent="0.25"/>
  <cols>
    <col min="1" max="1" width="39.85546875" customWidth="1"/>
    <col min="2" max="2" width="17.85546875" style="177" customWidth="1"/>
    <col min="3" max="3" width="9.5703125" customWidth="1"/>
    <col min="4" max="35" width="9.5703125" bestFit="1" customWidth="1"/>
  </cols>
  <sheetData>
    <row r="1" spans="1:35" s="5" customFormat="1" x14ac:dyDescent="0.25">
      <c r="A1" s="59" t="s">
        <v>1781</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H1" s="1"/>
      <c r="AI1" s="1"/>
    </row>
    <row r="2" spans="1:35" s="17" customFormat="1" x14ac:dyDescent="0.25">
      <c r="A2" s="5" t="s">
        <v>1010</v>
      </c>
      <c r="B2" s="25">
        <f>C2*'2020 data'!B3</f>
        <v>184560095685079.84</v>
      </c>
      <c r="C2" s="23">
        <f>'AEO T34 Non-Mfg 2022'!C26*10^12</f>
        <v>195571777000000</v>
      </c>
      <c r="D2" s="23">
        <f>'AEO T34 Non-Mfg 2022'!D26*10^12</f>
        <v>197551590000000</v>
      </c>
      <c r="E2" s="23">
        <f>'AEO T34 Non-Mfg 2022'!E26*10^12</f>
        <v>200561676000000</v>
      </c>
      <c r="F2" s="23">
        <f>'AEO T34 Non-Mfg 2022'!F26*10^12</f>
        <v>202474274000000</v>
      </c>
      <c r="G2" s="23">
        <f>'AEO T34 Non-Mfg 2022'!G26*10^12</f>
        <v>204175873000000</v>
      </c>
      <c r="H2" s="23">
        <f>'AEO T34 Non-Mfg 2022'!H26*10^12</f>
        <v>206069000000000</v>
      </c>
      <c r="I2" s="23">
        <f>'AEO T34 Non-Mfg 2022'!I26*10^12</f>
        <v>207478073000000</v>
      </c>
      <c r="J2" s="23">
        <f>'AEO T34 Non-Mfg 2022'!J26*10^12</f>
        <v>208277069000000</v>
      </c>
      <c r="K2" s="23">
        <f>'AEO T34 Non-Mfg 2022'!K26*10^12</f>
        <v>209098511000000</v>
      </c>
      <c r="L2" s="23">
        <f>'AEO T34 Non-Mfg 2022'!L26*10^12</f>
        <v>209988434000000</v>
      </c>
      <c r="M2" s="23">
        <f>'AEO T34 Non-Mfg 2022'!M26*10^12</f>
        <v>210495117000000</v>
      </c>
      <c r="N2" s="23">
        <f>'AEO T34 Non-Mfg 2022'!N26*10^12</f>
        <v>211198822000000</v>
      </c>
      <c r="O2" s="23">
        <f>'AEO T34 Non-Mfg 2022'!O26*10^12</f>
        <v>211826920000000</v>
      </c>
      <c r="P2" s="23">
        <f>'AEO T34 Non-Mfg 2022'!P26*10^12</f>
        <v>212277924000000</v>
      </c>
      <c r="Q2" s="23">
        <f>'AEO T34 Non-Mfg 2022'!Q26*10^12</f>
        <v>212461914000000</v>
      </c>
      <c r="R2" s="23">
        <f>'AEO T34 Non-Mfg 2022'!R26*10^12</f>
        <v>212760010000000</v>
      </c>
      <c r="S2" s="23">
        <f>'AEO T34 Non-Mfg 2022'!S26*10^12</f>
        <v>213143509000000</v>
      </c>
      <c r="T2" s="23">
        <f>'AEO T34 Non-Mfg 2022'!T26*10^12</f>
        <v>213561554000000</v>
      </c>
      <c r="U2" s="23">
        <f>'AEO T34 Non-Mfg 2022'!U26*10^12</f>
        <v>214080750000000</v>
      </c>
      <c r="V2" s="23">
        <f>'AEO T34 Non-Mfg 2022'!V26*10^12</f>
        <v>214470612000000</v>
      </c>
      <c r="W2" s="23">
        <f>'AEO T34 Non-Mfg 2022'!W26*10^12</f>
        <v>214662033000000</v>
      </c>
      <c r="X2" s="23">
        <f>'AEO T34 Non-Mfg 2022'!X26*10^12</f>
        <v>215042130000000</v>
      </c>
      <c r="Y2" s="23">
        <f>'AEO T34 Non-Mfg 2022'!Y26*10^12</f>
        <v>215546326000000</v>
      </c>
      <c r="Z2" s="23">
        <f>'AEO T34 Non-Mfg 2022'!Z26*10^12</f>
        <v>215843582000000</v>
      </c>
      <c r="AA2" s="23">
        <f>'AEO T34 Non-Mfg 2022'!AA26*10^12</f>
        <v>216039597000000</v>
      </c>
      <c r="AB2" s="23">
        <f>'AEO T34 Non-Mfg 2022'!AB26*10^12</f>
        <v>216247772000000</v>
      </c>
      <c r="AC2" s="23">
        <f>'AEO T34 Non-Mfg 2022'!AC26*10^12</f>
        <v>216446060000000</v>
      </c>
      <c r="AD2" s="23">
        <f>'AEO T34 Non-Mfg 2022'!AD26*10^12</f>
        <v>217032013000000</v>
      </c>
      <c r="AE2" s="23">
        <f>'AEO T34 Non-Mfg 2022'!AE26*10^12</f>
        <v>217742218000000</v>
      </c>
      <c r="AF2" s="23">
        <f>'AEO T34 Non-Mfg 2022'!AF26*10^12</f>
        <v>218677246000000</v>
      </c>
      <c r="AG2" s="23"/>
    </row>
    <row r="3" spans="1:35" s="17" customFormat="1" x14ac:dyDescent="0.25">
      <c r="A3" s="5" t="s">
        <v>1024</v>
      </c>
      <c r="B3" s="22">
        <f>indusa!F295*10^12</f>
        <v>20898000000000</v>
      </c>
      <c r="C3" s="22">
        <f>indusa!G295*10^12</f>
        <v>21917000000000</v>
      </c>
      <c r="D3" s="22">
        <f>indusa!H295*10^12</f>
        <v>25068000000000</v>
      </c>
      <c r="E3" s="22">
        <f>indusa!I295*10^12</f>
        <v>25852000000000</v>
      </c>
      <c r="F3" s="22">
        <f>indusa!J295*10^12</f>
        <v>22940000000000</v>
      </c>
      <c r="G3" s="22">
        <f>indusa!K295*10^12</f>
        <v>22379000000000</v>
      </c>
      <c r="H3" s="22">
        <f>indusa!L295*10^12</f>
        <v>22633000000000</v>
      </c>
      <c r="I3" s="22">
        <f>indusa!M295*10^12</f>
        <v>22401000000000</v>
      </c>
      <c r="J3" s="22">
        <f>indusa!N295*10^12</f>
        <v>22295000000000</v>
      </c>
      <c r="K3" s="22">
        <f>indusa!O295*10^12</f>
        <v>21884000000000</v>
      </c>
      <c r="L3" s="22">
        <f>indusa!P295*10^12</f>
        <v>21611000000000</v>
      </c>
      <c r="M3" s="22">
        <f>indusa!Q295*10^12</f>
        <v>21425000000000</v>
      </c>
      <c r="N3" s="22">
        <f>indusa!R295*10^12</f>
        <v>21296000000000</v>
      </c>
      <c r="O3" s="22">
        <f>indusa!S295*10^12</f>
        <v>21346000000000</v>
      </c>
      <c r="P3" s="22">
        <f>indusa!T295*10^12</f>
        <v>20510000000000</v>
      </c>
      <c r="Q3" s="22">
        <f>indusa!U295*10^12</f>
        <v>20282000000000</v>
      </c>
      <c r="R3" s="22">
        <f>indusa!V295*10^12</f>
        <v>19788000000000</v>
      </c>
      <c r="S3" s="22">
        <f>indusa!W295*10^12</f>
        <v>19528000000000</v>
      </c>
      <c r="T3" s="22">
        <f>indusa!X295*10^12</f>
        <v>19560000000000</v>
      </c>
      <c r="U3" s="22">
        <f>indusa!Y295*10^12</f>
        <v>19330000000000</v>
      </c>
      <c r="V3" s="22">
        <f>indusa!Z295*10^12</f>
        <v>19267000000000</v>
      </c>
      <c r="W3" s="22">
        <f>indusa!AA295*10^12</f>
        <v>18995000000000</v>
      </c>
      <c r="X3" s="22">
        <f>indusa!AB295*10^12</f>
        <v>18942000000000</v>
      </c>
      <c r="Y3" s="22">
        <f>indusa!AC295*10^12</f>
        <v>18839000000000</v>
      </c>
      <c r="Z3" s="22">
        <f>indusa!AD295*10^12</f>
        <v>18786000000000</v>
      </c>
      <c r="AA3" s="22">
        <f>indusa!AE295*10^12</f>
        <v>18515000000000</v>
      </c>
      <c r="AB3" s="22">
        <f>indusa!AF295*10^12</f>
        <v>18465000000000</v>
      </c>
      <c r="AC3" s="22">
        <f>indusa!AG295*10^12</f>
        <v>18399000000000</v>
      </c>
      <c r="AD3" s="22">
        <f>indusa!AH295*10^12</f>
        <v>18310000000000</v>
      </c>
      <c r="AE3" s="22">
        <f>indusa!AI295*10^12</f>
        <v>18358000000000</v>
      </c>
      <c r="AF3" s="22">
        <f>indusa!AJ295*10^12</f>
        <v>18426000000000</v>
      </c>
      <c r="AG3" s="22"/>
    </row>
    <row r="4" spans="1:35" s="17" customFormat="1" x14ac:dyDescent="0.25">
      <c r="A4" s="5" t="s">
        <v>1025</v>
      </c>
      <c r="B4" s="22">
        <f>indusa!F397*10^12</f>
        <v>94287000000000</v>
      </c>
      <c r="C4" s="22">
        <f>indusa!G397*10^12</f>
        <v>102293000000000</v>
      </c>
      <c r="D4" s="22">
        <f>indusa!H397*10^12</f>
        <v>102969000000000</v>
      </c>
      <c r="E4" s="22">
        <f>indusa!I397*10^12</f>
        <v>105495000000000</v>
      </c>
      <c r="F4" s="22">
        <f>indusa!J397*10^12</f>
        <v>107531000000000</v>
      </c>
      <c r="G4" s="22">
        <f>indusa!K397*10^12</f>
        <v>109356000000000</v>
      </c>
      <c r="H4" s="22">
        <f>indusa!L397*10^12</f>
        <v>110124000000000</v>
      </c>
      <c r="I4" s="22">
        <f>indusa!M397*10^12</f>
        <v>110248000000000</v>
      </c>
      <c r="J4" s="22">
        <f>indusa!N397*10^12</f>
        <v>111688000000000</v>
      </c>
      <c r="K4" s="22">
        <f>indusa!O397*10^12</f>
        <v>111872000000000</v>
      </c>
      <c r="L4" s="22">
        <f>indusa!P397*10^12</f>
        <v>111867000000000</v>
      </c>
      <c r="M4" s="22">
        <f>indusa!Q397*10^12</f>
        <v>111987000000000</v>
      </c>
      <c r="N4" s="22">
        <f>indusa!R397*10^12</f>
        <v>112199000000000</v>
      </c>
      <c r="O4" s="22">
        <f>indusa!S397*10^12</f>
        <v>112722000000000</v>
      </c>
      <c r="P4" s="22">
        <f>indusa!T397*10^12</f>
        <v>112401000000000</v>
      </c>
      <c r="Q4" s="22">
        <f>indusa!U397*10^12</f>
        <v>111962000000000</v>
      </c>
      <c r="R4" s="22">
        <f>indusa!V397*10^12</f>
        <v>111666000000000</v>
      </c>
      <c r="S4" s="22">
        <f>indusa!W397*10^12</f>
        <v>111393000000000</v>
      </c>
      <c r="T4" s="22">
        <f>indusa!X397*10^12</f>
        <v>111502000000000</v>
      </c>
      <c r="U4" s="22">
        <f>indusa!Y397*10^12</f>
        <v>111872000000000</v>
      </c>
      <c r="V4" s="22">
        <f>indusa!Z397*10^12</f>
        <v>112617000000000</v>
      </c>
      <c r="W4" s="22">
        <f>indusa!AA397*10^12</f>
        <v>113020000000000</v>
      </c>
      <c r="X4" s="22">
        <f>indusa!AB397*10^12</f>
        <v>113402000000000</v>
      </c>
      <c r="Y4" s="22">
        <f>indusa!AC397*10^12</f>
        <v>113552000000000</v>
      </c>
      <c r="Z4" s="22">
        <f>indusa!AD397*10^12</f>
        <v>114382000000000</v>
      </c>
      <c r="AA4" s="22">
        <f>indusa!AE397*10^12</f>
        <v>114982000000000</v>
      </c>
      <c r="AB4" s="22">
        <f>indusa!AF397*10^12</f>
        <v>115451000000000</v>
      </c>
      <c r="AC4" s="22">
        <f>indusa!AG397*10^12</f>
        <v>115358000000000</v>
      </c>
      <c r="AD4" s="22">
        <f>indusa!AH397*10^12</f>
        <v>115325000000000</v>
      </c>
      <c r="AE4" s="22">
        <f>indusa!AI397*10^12</f>
        <v>116101000000000</v>
      </c>
      <c r="AF4" s="22">
        <f>indusa!AJ397*10^12</f>
        <v>117096000000000</v>
      </c>
      <c r="AG4" s="22"/>
    </row>
    <row r="5" spans="1:35" s="17" customFormat="1" x14ac:dyDescent="0.25">
      <c r="A5" s="5" t="s">
        <v>1026</v>
      </c>
      <c r="B5" s="22">
        <f>indusa!F507*10^12</f>
        <v>100519000000000</v>
      </c>
      <c r="C5" s="22">
        <f>indusa!G507*10^12</f>
        <v>94791000000000</v>
      </c>
      <c r="D5" s="22">
        <f>indusa!H507*10^12</f>
        <v>98947000000000</v>
      </c>
      <c r="E5" s="22">
        <f>indusa!I507*10^12</f>
        <v>100723000000000</v>
      </c>
      <c r="F5" s="22">
        <f>indusa!J507*10^12</f>
        <v>101401000000000</v>
      </c>
      <c r="G5" s="22">
        <f>indusa!K507*10^12</f>
        <v>102337000000000</v>
      </c>
      <c r="H5" s="22">
        <f>indusa!L507*10^12</f>
        <v>102550000000000</v>
      </c>
      <c r="I5" s="22">
        <f>indusa!M507*10^12</f>
        <v>102154000000000</v>
      </c>
      <c r="J5" s="22">
        <f>indusa!N507*10^12</f>
        <v>102495000000000</v>
      </c>
      <c r="K5" s="22">
        <f>indusa!O507*10^12</f>
        <v>102904000000000</v>
      </c>
      <c r="L5" s="22">
        <f>indusa!P507*10^12</f>
        <v>103311000000000</v>
      </c>
      <c r="M5" s="22">
        <f>indusa!Q507*10^12</f>
        <v>103456000000000</v>
      </c>
      <c r="N5" s="22">
        <f>indusa!R507*10^12</f>
        <v>103584000000000</v>
      </c>
      <c r="O5" s="22">
        <f>indusa!S507*10^12</f>
        <v>103834000000000</v>
      </c>
      <c r="P5" s="22">
        <f>indusa!T507*10^12</f>
        <v>104038000000000</v>
      </c>
      <c r="Q5" s="22">
        <f>indusa!U507*10^12</f>
        <v>104341000000000</v>
      </c>
      <c r="R5" s="22">
        <f>indusa!V507*10^12</f>
        <v>104630000000000</v>
      </c>
      <c r="S5" s="22">
        <f>indusa!W507*10^12</f>
        <v>105128000000000</v>
      </c>
      <c r="T5" s="22">
        <f>indusa!X507*10^12</f>
        <v>105720000000000</v>
      </c>
      <c r="U5" s="22">
        <f>indusa!Y507*10^12</f>
        <v>106095000000000</v>
      </c>
      <c r="V5" s="22">
        <f>indusa!Z507*10^12</f>
        <v>106598000000000</v>
      </c>
      <c r="W5" s="22">
        <f>indusa!AA507*10^12</f>
        <v>107546000000000</v>
      </c>
      <c r="X5" s="22">
        <f>indusa!AB507*10^12</f>
        <v>108384000000000</v>
      </c>
      <c r="Y5" s="22">
        <f>indusa!AC507*10^12</f>
        <v>109195000000000</v>
      </c>
      <c r="Z5" s="22">
        <f>indusa!AD507*10^12</f>
        <v>109677000000000</v>
      </c>
      <c r="AA5" s="22">
        <f>indusa!AE507*10^12</f>
        <v>109973000000000</v>
      </c>
      <c r="AB5" s="22">
        <f>indusa!AF507*10^12</f>
        <v>110252000000000</v>
      </c>
      <c r="AC5" s="22">
        <f>indusa!AG507*10^12</f>
        <v>110334000000000</v>
      </c>
      <c r="AD5" s="22">
        <f>indusa!AH507*10^12</f>
        <v>110021000000000</v>
      </c>
      <c r="AE5" s="22">
        <f>indusa!AI507*10^12</f>
        <v>110153000000000</v>
      </c>
      <c r="AF5" s="22">
        <f>indusa!AJ507*10^12</f>
        <v>111008000000000</v>
      </c>
      <c r="AG5" s="22"/>
    </row>
    <row r="6" spans="1:35" s="17" customFormat="1" x14ac:dyDescent="0.25">
      <c r="A6" s="5" t="s">
        <v>1027</v>
      </c>
      <c r="B6" s="25">
        <f>C6*'2020 data'!B7</f>
        <v>367693924870854.69</v>
      </c>
      <c r="C6" s="22">
        <f>('AEO T25 Food 2022'!C26+'AEO T33 Other Mfg 2022'!C51*'Balance of Mfg Split'!$C10)*10^12</f>
        <v>394679196182612.75</v>
      </c>
      <c r="D6" s="22">
        <f>('AEO T25 Food 2022'!D26+'AEO T33 Other Mfg 2022'!D51*'Balance of Mfg Split'!$C10)*10^12</f>
        <v>396583689222107.75</v>
      </c>
      <c r="E6" s="22">
        <f>('AEO T25 Food 2022'!E26+'AEO T33 Other Mfg 2022'!E51*'Balance of Mfg Split'!$C10)*10^12</f>
        <v>398600165817331.69</v>
      </c>
      <c r="F6" s="22">
        <f>('AEO T25 Food 2022'!F26+'AEO T33 Other Mfg 2022'!F51*'Balance of Mfg Split'!$C10)*10^12</f>
        <v>400538055911943.19</v>
      </c>
      <c r="G6" s="22">
        <f>('AEO T25 Food 2022'!G26+'AEO T33 Other Mfg 2022'!G51*'Balance of Mfg Split'!$C10)*10^12</f>
        <v>402123591508378.19</v>
      </c>
      <c r="H6" s="22">
        <f>('AEO T25 Food 2022'!H26+'AEO T33 Other Mfg 2022'!H51*'Balance of Mfg Split'!$C10)*10^12</f>
        <v>403747815779655</v>
      </c>
      <c r="I6" s="22">
        <f>('AEO T25 Food 2022'!I26+'AEO T33 Other Mfg 2022'!I51*'Balance of Mfg Split'!$C10)*10^12</f>
        <v>405380112291766.88</v>
      </c>
      <c r="J6" s="22">
        <f>('AEO T25 Food 2022'!J26+'AEO T33 Other Mfg 2022'!J51*'Balance of Mfg Split'!$C10)*10^12</f>
        <v>406676909650642.44</v>
      </c>
      <c r="K6" s="22">
        <f>('AEO T25 Food 2022'!K26+'AEO T33 Other Mfg 2022'!K51*'Balance of Mfg Split'!$C10)*10^12</f>
        <v>407360377224855.94</v>
      </c>
      <c r="L6" s="22">
        <f>('AEO T25 Food 2022'!L26+'AEO T33 Other Mfg 2022'!L51*'Balance of Mfg Split'!$C10)*10^12</f>
        <v>408156235445291.06</v>
      </c>
      <c r="M6" s="22">
        <f>('AEO T25 Food 2022'!M26+'AEO T33 Other Mfg 2022'!M51*'Balance of Mfg Split'!$C10)*10^12</f>
        <v>409082536698100.88</v>
      </c>
      <c r="N6" s="22">
        <f>('AEO T25 Food 2022'!N26+'AEO T33 Other Mfg 2022'!N51*'Balance of Mfg Split'!$C10)*10^12</f>
        <v>409942525022509.5</v>
      </c>
      <c r="O6" s="22">
        <f>('AEO T25 Food 2022'!O26+'AEO T33 Other Mfg 2022'!O51*'Balance of Mfg Split'!$C10)*10^12</f>
        <v>410530277799305.31</v>
      </c>
      <c r="P6" s="22">
        <f>('AEO T25 Food 2022'!P26+'AEO T33 Other Mfg 2022'!P51*'Balance of Mfg Split'!$C10)*10^12</f>
        <v>410607528549826.69</v>
      </c>
      <c r="Q6" s="22">
        <f>('AEO T25 Food 2022'!Q26+'AEO T33 Other Mfg 2022'!Q51*'Balance of Mfg Split'!$C10)*10^12</f>
        <v>411166599631748.63</v>
      </c>
      <c r="R6" s="22">
        <f>('AEO T25 Food 2022'!R26+'AEO T33 Other Mfg 2022'!R51*'Balance of Mfg Split'!$C10)*10^12</f>
        <v>411694238849668.06</v>
      </c>
      <c r="S6" s="22">
        <f>('AEO T25 Food 2022'!S26+'AEO T33 Other Mfg 2022'!S51*'Balance of Mfg Split'!$C10)*10^12</f>
        <v>412339190641408.94</v>
      </c>
      <c r="T6" s="22">
        <f>('AEO T25 Food 2022'!T26+'AEO T33 Other Mfg 2022'!T51*'Balance of Mfg Split'!$C10)*10^12</f>
        <v>412943381695144.44</v>
      </c>
      <c r="U6" s="22">
        <f>('AEO T25 Food 2022'!U26+'AEO T33 Other Mfg 2022'!U51*'Balance of Mfg Split'!$C10)*10^12</f>
        <v>413887740133294.5</v>
      </c>
      <c r="V6" s="22">
        <f>('AEO T25 Food 2022'!V26+'AEO T33 Other Mfg 2022'!V51*'Balance of Mfg Split'!$C10)*10^12</f>
        <v>414757445926562.06</v>
      </c>
      <c r="W6" s="22">
        <f>('AEO T25 Food 2022'!W26+'AEO T33 Other Mfg 2022'!W51*'Balance of Mfg Split'!$C10)*10^12</f>
        <v>415697052768516.5</v>
      </c>
      <c r="X6" s="22">
        <f>('AEO T25 Food 2022'!X26+'AEO T33 Other Mfg 2022'!X51*'Balance of Mfg Split'!$C10)*10^12</f>
        <v>417157265482926.19</v>
      </c>
      <c r="Y6" s="22">
        <f>('AEO T25 Food 2022'!Y26+'AEO T33 Other Mfg 2022'!Y51*'Balance of Mfg Split'!$C10)*10^12</f>
        <v>418992438137958.06</v>
      </c>
      <c r="Z6" s="22">
        <f>('AEO T25 Food 2022'!Z26+'AEO T33 Other Mfg 2022'!Z51*'Balance of Mfg Split'!$C10)*10^12</f>
        <v>420213482514037.63</v>
      </c>
      <c r="AA6" s="22">
        <f>('AEO T25 Food 2022'!AA26+'AEO T33 Other Mfg 2022'!AA51*'Balance of Mfg Split'!$C10)*10^12</f>
        <v>421192598792750.56</v>
      </c>
      <c r="AB6" s="22">
        <f>('AEO T25 Food 2022'!AB26+'AEO T33 Other Mfg 2022'!AB51*'Balance of Mfg Split'!$C10)*10^12</f>
        <v>422405928033321.88</v>
      </c>
      <c r="AC6" s="22">
        <f>('AEO T25 Food 2022'!AC26+'AEO T33 Other Mfg 2022'!AC51*'Balance of Mfg Split'!$C10)*10^12</f>
        <v>423378500072237.31</v>
      </c>
      <c r="AD6" s="22">
        <f>('AEO T25 Food 2022'!AD26+'AEO T33 Other Mfg 2022'!AD51*'Balance of Mfg Split'!$C10)*10^12</f>
        <v>424519492719260.63</v>
      </c>
      <c r="AE6" s="22">
        <f>('AEO T25 Food 2022'!AE26+'AEO T33 Other Mfg 2022'!AE51*'Balance of Mfg Split'!$C10)*10^12</f>
        <v>425881229760879.13</v>
      </c>
      <c r="AF6" s="22">
        <f>('AEO T25 Food 2022'!AF26+'AEO T33 Other Mfg 2022'!AF51*'Balance of Mfg Split'!$C10)*10^12</f>
        <v>427355188631606.31</v>
      </c>
      <c r="AG6" s="22"/>
    </row>
    <row r="7" spans="1:35" s="17" customFormat="1" x14ac:dyDescent="0.25">
      <c r="A7" s="5" t="s">
        <v>1028</v>
      </c>
      <c r="B7" s="25">
        <f>C7*'2020 data'!B8</f>
        <v>52239004532838.664</v>
      </c>
      <c r="C7" s="22">
        <f>'AEO T33 Other Mfg 2022'!C51*'Balance of Mfg Split'!$C11*10^12</f>
        <v>56935457392506.297</v>
      </c>
      <c r="D7" s="22">
        <f>'AEO T33 Other Mfg 2022'!D51*'Balance of Mfg Split'!$C11*10^12</f>
        <v>56406211357799.914</v>
      </c>
      <c r="E7" s="22">
        <f>'AEO T33 Other Mfg 2022'!E51*'Balance of Mfg Split'!$C11*10^12</f>
        <v>56452945885349.539</v>
      </c>
      <c r="F7" s="22">
        <f>'AEO T33 Other Mfg 2022'!F51*'Balance of Mfg Split'!$C11*10^12</f>
        <v>56411413259246.531</v>
      </c>
      <c r="G7" s="22">
        <f>'AEO T33 Other Mfg 2022'!G51*'Balance of Mfg Split'!$C11*10^12</f>
        <v>56240887413565.406</v>
      </c>
      <c r="H7" s="22">
        <f>'AEO T33 Other Mfg 2022'!H51*'Balance of Mfg Split'!$C11*10^12</f>
        <v>56187552070276.797</v>
      </c>
      <c r="I7" s="22">
        <f>'AEO T33 Other Mfg 2022'!I51*'Balance of Mfg Split'!$C11*10^12</f>
        <v>56184765548036.18</v>
      </c>
      <c r="J7" s="22">
        <f>'AEO T33 Other Mfg 2022'!J51*'Balance of Mfg Split'!$C11*10^12</f>
        <v>56212946487811.82</v>
      </c>
      <c r="K7" s="22">
        <f>'AEO T33 Other Mfg 2022'!K51*'Balance of Mfg Split'!$C11*10^12</f>
        <v>56176822103935.266</v>
      </c>
      <c r="L7" s="22">
        <f>'AEO T33 Other Mfg 2022'!L51*'Balance of Mfg Split'!$C11*10^12</f>
        <v>56223398957142.703</v>
      </c>
      <c r="M7" s="22">
        <f>'AEO T33 Other Mfg 2022'!M51*'Balance of Mfg Split'!$C11*10^12</f>
        <v>56238464660656.719</v>
      </c>
      <c r="N7" s="22">
        <f>'AEO T33 Other Mfg 2022'!N51*'Balance of Mfg Split'!$C11*10^12</f>
        <v>56283646409318.195</v>
      </c>
      <c r="O7" s="22">
        <f>'AEO T33 Other Mfg 2022'!O51*'Balance of Mfg Split'!$C11*10^12</f>
        <v>56353896289171.336</v>
      </c>
      <c r="P7" s="22">
        <f>'AEO T33 Other Mfg 2022'!P51*'Balance of Mfg Split'!$C11*10^12</f>
        <v>56356997914306.234</v>
      </c>
      <c r="Q7" s="22">
        <f>'AEO T33 Other Mfg 2022'!Q51*'Balance of Mfg Split'!$C11*10^12</f>
        <v>56453005858131.289</v>
      </c>
      <c r="R7" s="22">
        <f>'AEO T33 Other Mfg 2022'!R51*'Balance of Mfg Split'!$C11*10^12</f>
        <v>56569240114182.008</v>
      </c>
      <c r="S7" s="22">
        <f>'AEO T33 Other Mfg 2022'!S51*'Balance of Mfg Split'!$C11*10^12</f>
        <v>56760693511213.125</v>
      </c>
      <c r="T7" s="22">
        <f>'AEO T33 Other Mfg 2022'!T51*'Balance of Mfg Split'!$C11*10^12</f>
        <v>56935993706480.813</v>
      </c>
      <c r="U7" s="22">
        <f>'AEO T33 Other Mfg 2022'!U51*'Balance of Mfg Split'!$C11*10^12</f>
        <v>57196118027832.43</v>
      </c>
      <c r="V7" s="22">
        <f>'AEO T33 Other Mfg 2022'!V51*'Balance of Mfg Split'!$C11*10^12</f>
        <v>57460829283827.625</v>
      </c>
      <c r="W7" s="22">
        <f>'AEO T33 Other Mfg 2022'!W51*'Balance of Mfg Split'!$C11*10^12</f>
        <v>57733851440107.008</v>
      </c>
      <c r="X7" s="22">
        <f>'AEO T33 Other Mfg 2022'!X51*'Balance of Mfg Split'!$C11*10^12</f>
        <v>58140768730607.344</v>
      </c>
      <c r="Y7" s="22">
        <f>'AEO T33 Other Mfg 2022'!Y51*'Balance of Mfg Split'!$C11*10^12</f>
        <v>58609898687940.898</v>
      </c>
      <c r="Z7" s="22">
        <f>'AEO T33 Other Mfg 2022'!Z51*'Balance of Mfg Split'!$C11*10^12</f>
        <v>58930536652134.531</v>
      </c>
      <c r="AA7" s="22">
        <f>'AEO T33 Other Mfg 2022'!AA51*'Balance of Mfg Split'!$C11*10^12</f>
        <v>59236656656027.813</v>
      </c>
      <c r="AB7" s="22">
        <f>'AEO T33 Other Mfg 2022'!AB51*'Balance of Mfg Split'!$C11*10^12</f>
        <v>59703097546891.102</v>
      </c>
      <c r="AC7" s="22">
        <f>'AEO T33 Other Mfg 2022'!AC51*'Balance of Mfg Split'!$C11*10^12</f>
        <v>60149233349805.156</v>
      </c>
      <c r="AD7" s="22">
        <f>'AEO T33 Other Mfg 2022'!AD51*'Balance of Mfg Split'!$C11*10^12</f>
        <v>60492636637845.305</v>
      </c>
      <c r="AE7" s="22">
        <f>'AEO T33 Other Mfg 2022'!AE51*'Balance of Mfg Split'!$C11*10^12</f>
        <v>60855084725152.586</v>
      </c>
      <c r="AF7" s="22">
        <f>'AEO T33 Other Mfg 2022'!AF51*'Balance of Mfg Split'!$C11*10^12</f>
        <v>61208880632636.914</v>
      </c>
      <c r="AG7" s="22"/>
    </row>
    <row r="8" spans="1:35" s="17" customFormat="1" x14ac:dyDescent="0.25">
      <c r="A8" s="5" t="s">
        <v>1029</v>
      </c>
      <c r="B8" s="25">
        <f>C8*'2020 data'!B9</f>
        <v>61920119254845.938</v>
      </c>
      <c r="C8" s="22">
        <f>'AEO T33 Other Mfg 2022'!C25*10^12</f>
        <v>68611915999999.992</v>
      </c>
      <c r="D8" s="22">
        <f>'AEO T33 Other Mfg 2022'!D25*10^12</f>
        <v>67960609000000.008</v>
      </c>
      <c r="E8" s="22">
        <f>'AEO T33 Other Mfg 2022'!E25*10^12</f>
        <v>67226044000000</v>
      </c>
      <c r="F8" s="22">
        <f>'AEO T33 Other Mfg 2022'!F25*10^12</f>
        <v>67817070000000</v>
      </c>
      <c r="G8" s="22">
        <f>'AEO T33 Other Mfg 2022'!G25*10^12</f>
        <v>68789519999999.992</v>
      </c>
      <c r="H8" s="22">
        <f>'AEO T33 Other Mfg 2022'!H25*10^12</f>
        <v>68729218000000</v>
      </c>
      <c r="I8" s="22">
        <f>'AEO T33 Other Mfg 2022'!I25*10^12</f>
        <v>68523300000000.008</v>
      </c>
      <c r="J8" s="22">
        <f>'AEO T33 Other Mfg 2022'!J25*10^12</f>
        <v>68295753000000.008</v>
      </c>
      <c r="K8" s="22">
        <f>'AEO T33 Other Mfg 2022'!K25*10^12</f>
        <v>68244063999999.992</v>
      </c>
      <c r="L8" s="22">
        <f>'AEO T33 Other Mfg 2022'!L25*10^12</f>
        <v>68322243000000</v>
      </c>
      <c r="M8" s="22">
        <f>'AEO T33 Other Mfg 2022'!M25*10^12</f>
        <v>68420822000000</v>
      </c>
      <c r="N8" s="22">
        <f>'AEO T33 Other Mfg 2022'!N25*10^12</f>
        <v>68468352999999.992</v>
      </c>
      <c r="O8" s="22">
        <f>'AEO T33 Other Mfg 2022'!O25*10^12</f>
        <v>68282805999999.992</v>
      </c>
      <c r="P8" s="22">
        <f>'AEO T33 Other Mfg 2022'!P25*10^12</f>
        <v>67972847000000</v>
      </c>
      <c r="Q8" s="22">
        <f>'AEO T33 Other Mfg 2022'!Q25*10^12</f>
        <v>67797859000000</v>
      </c>
      <c r="R8" s="22">
        <f>'AEO T33 Other Mfg 2022'!R25*10^12</f>
        <v>67987160000000</v>
      </c>
      <c r="S8" s="22">
        <f>'AEO T33 Other Mfg 2022'!S25*10^12</f>
        <v>68209564000000</v>
      </c>
      <c r="T8" s="22">
        <f>'AEO T33 Other Mfg 2022'!T25*10^12</f>
        <v>68499618999999.992</v>
      </c>
      <c r="U8" s="22">
        <f>'AEO T33 Other Mfg 2022'!U25*10^12</f>
        <v>68996155000000</v>
      </c>
      <c r="V8" s="22">
        <f>'AEO T33 Other Mfg 2022'!V25*10^12</f>
        <v>69471817000000</v>
      </c>
      <c r="W8" s="22">
        <f>'AEO T33 Other Mfg 2022'!W25*10^12</f>
        <v>70311561999999.992</v>
      </c>
      <c r="X8" s="22">
        <f>'AEO T33 Other Mfg 2022'!X25*10^12</f>
        <v>71350586000000</v>
      </c>
      <c r="Y8" s="22">
        <f>'AEO T33 Other Mfg 2022'!Y25*10^12</f>
        <v>71839973000000</v>
      </c>
      <c r="Z8" s="22">
        <f>'AEO T33 Other Mfg 2022'!Z25*10^12</f>
        <v>71879662000000</v>
      </c>
      <c r="AA8" s="22">
        <f>'AEO T33 Other Mfg 2022'!AA25*10^12</f>
        <v>72144661000000</v>
      </c>
      <c r="AB8" s="22">
        <f>'AEO T33 Other Mfg 2022'!AB25*10^12</f>
        <v>73032097000000</v>
      </c>
      <c r="AC8" s="22">
        <f>'AEO T33 Other Mfg 2022'!AC25*10^12</f>
        <v>73996796000000</v>
      </c>
      <c r="AD8" s="22">
        <f>'AEO T33 Other Mfg 2022'!AD25*10^12</f>
        <v>74763168000000</v>
      </c>
      <c r="AE8" s="22">
        <f>'AEO T33 Other Mfg 2022'!AE25*10^12</f>
        <v>75638077000000</v>
      </c>
      <c r="AF8" s="22">
        <f>'AEO T33 Other Mfg 2022'!AF25*10^12</f>
        <v>77784622000000</v>
      </c>
      <c r="AG8" s="22"/>
    </row>
    <row r="9" spans="1:35" s="17" customFormat="1" x14ac:dyDescent="0.25">
      <c r="A9" s="5" t="s">
        <v>1030</v>
      </c>
      <c r="B9" s="25">
        <f>C9*'2020 data'!B10</f>
        <v>252993418872589.34</v>
      </c>
      <c r="C9" s="23">
        <f>('AEO T26 Paper 2022'!C27+'AEO T33 Other Mfg 2022'!C51*'Balance of Mfg Split'!$C12)*10^12</f>
        <v>262744713794083.06</v>
      </c>
      <c r="D9" s="23">
        <f>('AEO T26 Paper 2022'!D27+'AEO T33 Other Mfg 2022'!D51*'Balance of Mfg Split'!$C12)*10^12</f>
        <v>261985949111187.44</v>
      </c>
      <c r="E9" s="23">
        <f>('AEO T26 Paper 2022'!E27+'AEO T33 Other Mfg 2022'!E51*'Balance of Mfg Split'!$C12)*10^12</f>
        <v>261050872815381.59</v>
      </c>
      <c r="F9" s="23">
        <f>('AEO T26 Paper 2022'!F27+'AEO T33 Other Mfg 2022'!F51*'Balance of Mfg Split'!$C12)*10^12</f>
        <v>258677365836482.28</v>
      </c>
      <c r="G9" s="23">
        <f>('AEO T26 Paper 2022'!G27+'AEO T33 Other Mfg 2022'!G51*'Balance of Mfg Split'!$C12)*10^12</f>
        <v>256888008809229.34</v>
      </c>
      <c r="H9" s="23">
        <f>('AEO T26 Paper 2022'!H27+'AEO T33 Other Mfg 2022'!H51*'Balance of Mfg Split'!$C12)*10^12</f>
        <v>253377495288310.81</v>
      </c>
      <c r="I9" s="23">
        <f>('AEO T26 Paper 2022'!I27+'AEO T33 Other Mfg 2022'!I51*'Balance of Mfg Split'!$C12)*10^12</f>
        <v>249932349361044.31</v>
      </c>
      <c r="J9" s="23">
        <f>('AEO T26 Paper 2022'!J27+'AEO T33 Other Mfg 2022'!J51*'Balance of Mfg Split'!$C12)*10^12</f>
        <v>246737925781726.56</v>
      </c>
      <c r="K9" s="23">
        <f>('AEO T26 Paper 2022'!K27+'AEO T33 Other Mfg 2022'!K51*'Balance of Mfg Split'!$C12)*10^12</f>
        <v>243462892442688.66</v>
      </c>
      <c r="L9" s="23">
        <f>('AEO T26 Paper 2022'!L27+'AEO T33 Other Mfg 2022'!L51*'Balance of Mfg Split'!$C12)*10^12</f>
        <v>240360334288997.84</v>
      </c>
      <c r="M9" s="23">
        <f>('AEO T26 Paper 2022'!M27+'AEO T33 Other Mfg 2022'!M51*'Balance of Mfg Split'!$C12)*10^12</f>
        <v>237291739366249.22</v>
      </c>
      <c r="N9" s="23">
        <f>('AEO T26 Paper 2022'!N27+'AEO T33 Other Mfg 2022'!N51*'Balance of Mfg Split'!$C12)*10^12</f>
        <v>234583647587687.28</v>
      </c>
      <c r="O9" s="23">
        <f>('AEO T26 Paper 2022'!O27+'AEO T33 Other Mfg 2022'!O51*'Balance of Mfg Split'!$C12)*10^12</f>
        <v>231751427763426.09</v>
      </c>
      <c r="P9" s="23">
        <f>('AEO T26 Paper 2022'!P27+'AEO T33 Other Mfg 2022'!P51*'Balance of Mfg Split'!$C12)*10^12</f>
        <v>228813673118297.38</v>
      </c>
      <c r="Q9" s="23">
        <f>('AEO T26 Paper 2022'!Q27+'AEO T33 Other Mfg 2022'!Q51*'Balance of Mfg Split'!$C12)*10^12</f>
        <v>226550394127655.81</v>
      </c>
      <c r="R9" s="23">
        <f>('AEO T26 Paper 2022'!R27+'AEO T33 Other Mfg 2022'!R51*'Balance of Mfg Split'!$C12)*10^12</f>
        <v>224387411527830.69</v>
      </c>
      <c r="S9" s="23">
        <f>('AEO T26 Paper 2022'!S27+'AEO T33 Other Mfg 2022'!S51*'Balance of Mfg Split'!$C12)*10^12</f>
        <v>222380747080811.53</v>
      </c>
      <c r="T9" s="23">
        <f>('AEO T26 Paper 2022'!T27+'AEO T33 Other Mfg 2022'!T51*'Balance of Mfg Split'!$C12)*10^12</f>
        <v>220530895570240.38</v>
      </c>
      <c r="U9" s="23">
        <f>('AEO T26 Paper 2022'!U27+'AEO T33 Other Mfg 2022'!U51*'Balance of Mfg Split'!$C12)*10^12</f>
        <v>219036763126625.25</v>
      </c>
      <c r="V9" s="23">
        <f>('AEO T26 Paper 2022'!V27+'AEO T33 Other Mfg 2022'!V51*'Balance of Mfg Split'!$C12)*10^12</f>
        <v>217364613419328.97</v>
      </c>
      <c r="W9" s="23">
        <f>('AEO T26 Paper 2022'!W27+'AEO T33 Other Mfg 2022'!W51*'Balance of Mfg Split'!$C12)*10^12</f>
        <v>215837797437150.63</v>
      </c>
      <c r="X9" s="23">
        <f>('AEO T26 Paper 2022'!X27+'AEO T33 Other Mfg 2022'!X51*'Balance of Mfg Split'!$C12)*10^12</f>
        <v>214810885523167.09</v>
      </c>
      <c r="Y9" s="23">
        <f>('AEO T26 Paper 2022'!Y27+'AEO T33 Other Mfg 2022'!Y51*'Balance of Mfg Split'!$C12)*10^12</f>
        <v>213964822931596.97</v>
      </c>
      <c r="Z9" s="23">
        <f>('AEO T26 Paper 2022'!Z27+'AEO T33 Other Mfg 2022'!Z51*'Balance of Mfg Split'!$C12)*10^12</f>
        <v>212338129869429.44</v>
      </c>
      <c r="AA9" s="23">
        <f>('AEO T26 Paper 2022'!AA27+'AEO T33 Other Mfg 2022'!AA51*'Balance of Mfg Split'!$C12)*10^12</f>
        <v>211081639905843.03</v>
      </c>
      <c r="AB9" s="23">
        <f>('AEO T26 Paper 2022'!AB27+'AEO T33 Other Mfg 2022'!AB51*'Balance of Mfg Split'!$C12)*10^12</f>
        <v>210766023644452.06</v>
      </c>
      <c r="AC9" s="23">
        <f>('AEO T26 Paper 2022'!AC27+'AEO T33 Other Mfg 2022'!AC51*'Balance of Mfg Split'!$C12)*10^12</f>
        <v>210413174635343.47</v>
      </c>
      <c r="AD9" s="23">
        <f>('AEO T26 Paper 2022'!AD27+'AEO T33 Other Mfg 2022'!AD51*'Balance of Mfg Split'!$C12)*10^12</f>
        <v>210210404709045.09</v>
      </c>
      <c r="AE9" s="23">
        <f>('AEO T26 Paper 2022'!AE27+'AEO T33 Other Mfg 2022'!AE51*'Balance of Mfg Split'!$C12)*10^12</f>
        <v>208785805964127.72</v>
      </c>
      <c r="AF9" s="23">
        <f>('AEO T26 Paper 2022'!AF27+'AEO T33 Other Mfg 2022'!AF51*'Balance of Mfg Split'!$C12)*10^12</f>
        <v>208363790376908.91</v>
      </c>
      <c r="AG9" s="23"/>
    </row>
    <row r="10" spans="1:35" s="17" customFormat="1" x14ac:dyDescent="0.25">
      <c r="A10" s="5" t="s">
        <v>1031</v>
      </c>
      <c r="B10" s="25">
        <f>C10*'2020 data'!B11</f>
        <v>187222992000000</v>
      </c>
      <c r="C10" s="22">
        <f>'AEO T24 Refining 2022'!C27*10^12</f>
        <v>187222992000000</v>
      </c>
      <c r="D10" s="22">
        <f>'AEO T24 Refining 2022'!D27*10^12</f>
        <v>187222992000000</v>
      </c>
      <c r="E10" s="22">
        <f>'AEO T24 Refining 2022'!E27*10^12</f>
        <v>187766434000000</v>
      </c>
      <c r="F10" s="22">
        <f>'AEO T24 Refining 2022'!F27*10^12</f>
        <v>184861053000000</v>
      </c>
      <c r="G10" s="22">
        <f>'AEO T24 Refining 2022'!G27*10^12</f>
        <v>185478088000000</v>
      </c>
      <c r="H10" s="22">
        <f>'AEO T24 Refining 2022'!H27*10^12</f>
        <v>186610901000000</v>
      </c>
      <c r="I10" s="22">
        <f>'AEO T24 Refining 2022'!I27*10^12</f>
        <v>183644897000000</v>
      </c>
      <c r="J10" s="22">
        <f>'AEO T24 Refining 2022'!J27*10^12</f>
        <v>185392181000000</v>
      </c>
      <c r="K10" s="22">
        <f>'AEO T24 Refining 2022'!K27*10^12</f>
        <v>186772797000000</v>
      </c>
      <c r="L10" s="22">
        <f>'AEO T24 Refining 2022'!L27*10^12</f>
        <v>188542801000000</v>
      </c>
      <c r="M10" s="22">
        <f>'AEO T24 Refining 2022'!M27*10^12</f>
        <v>187419830000000</v>
      </c>
      <c r="N10" s="22">
        <f>'AEO T24 Refining 2022'!N27*10^12</f>
        <v>191953674000000</v>
      </c>
      <c r="O10" s="22">
        <f>'AEO T24 Refining 2022'!O27*10^12</f>
        <v>191760681000000</v>
      </c>
      <c r="P10" s="22">
        <f>'AEO T24 Refining 2022'!P27*10^12</f>
        <v>194251038000000</v>
      </c>
      <c r="Q10" s="22">
        <f>'AEO T24 Refining 2022'!Q27*10^12</f>
        <v>193536438000000</v>
      </c>
      <c r="R10" s="22">
        <f>'AEO T24 Refining 2022'!R27*10^12</f>
        <v>196577545000000</v>
      </c>
      <c r="S10" s="22">
        <f>'AEO T24 Refining 2022'!S27*10^12</f>
        <v>197630371000000</v>
      </c>
      <c r="T10" s="22">
        <f>'AEO T24 Refining 2022'!T27*10^12</f>
        <v>198648254000000</v>
      </c>
      <c r="U10" s="22">
        <f>'AEO T24 Refining 2022'!U27*10^12</f>
        <v>199392761000000</v>
      </c>
      <c r="V10" s="22">
        <f>'AEO T24 Refining 2022'!V27*10^12</f>
        <v>199250931000000</v>
      </c>
      <c r="W10" s="22">
        <f>'AEO T24 Refining 2022'!W27*10^12</f>
        <v>200217270000000</v>
      </c>
      <c r="X10" s="22">
        <f>'AEO T24 Refining 2022'!X27*10^12</f>
        <v>200029816000000</v>
      </c>
      <c r="Y10" s="22">
        <f>'AEO T24 Refining 2022'!Y27*10^12</f>
        <v>200915268000000</v>
      </c>
      <c r="Z10" s="22">
        <f>'AEO T24 Refining 2022'!Z27*10^12</f>
        <v>202638428000000</v>
      </c>
      <c r="AA10" s="22">
        <f>'AEO T24 Refining 2022'!AA27*10^12</f>
        <v>202203217000000</v>
      </c>
      <c r="AB10" s="22">
        <f>'AEO T24 Refining 2022'!AB27*10^12</f>
        <v>201927139000000</v>
      </c>
      <c r="AC10" s="22">
        <f>'AEO T24 Refining 2022'!AC27*10^12</f>
        <v>202166321000000</v>
      </c>
      <c r="AD10" s="22">
        <f>'AEO T24 Refining 2022'!AD27*10^12</f>
        <v>204939850000000</v>
      </c>
      <c r="AE10" s="22">
        <f>'AEO T24 Refining 2022'!AE27*10^12</f>
        <v>207320618000000</v>
      </c>
      <c r="AF10" s="22">
        <f>'AEO T24 Refining 2022'!AF27*10^12</f>
        <v>207411423000000</v>
      </c>
      <c r="AG10" s="22"/>
    </row>
    <row r="11" spans="1:35" s="17" customFormat="1" x14ac:dyDescent="0.25">
      <c r="A11" s="5" t="s">
        <v>1032</v>
      </c>
      <c r="B11" s="25">
        <f>C11*'2020 data'!B12</f>
        <v>380729875564872.88</v>
      </c>
      <c r="C11" s="22">
        <f>'AEO T27 Chemicals 2022'!C28*10^12</f>
        <v>392640808000000</v>
      </c>
      <c r="D11" s="22">
        <f>'AEO T27 Chemicals 2022'!D28*10^12</f>
        <v>384825043000000</v>
      </c>
      <c r="E11" s="22">
        <f>'AEO T27 Chemicals 2022'!E28*10^12</f>
        <v>376040833000000</v>
      </c>
      <c r="F11" s="22">
        <f>'AEO T27 Chemicals 2022'!F28*10^12</f>
        <v>369937653000000</v>
      </c>
      <c r="G11" s="22">
        <f>'AEO T27 Chemicals 2022'!G28*10^12</f>
        <v>371936646000000</v>
      </c>
      <c r="H11" s="22">
        <f>'AEO T27 Chemicals 2022'!H28*10^12</f>
        <v>375258392000000</v>
      </c>
      <c r="I11" s="22">
        <f>'AEO T27 Chemicals 2022'!I28*10^12</f>
        <v>376883453000000</v>
      </c>
      <c r="J11" s="22">
        <f>'AEO T27 Chemicals 2022'!J28*10^12</f>
        <v>378122437000000</v>
      </c>
      <c r="K11" s="22">
        <f>'AEO T27 Chemicals 2022'!K28*10^12</f>
        <v>375987610000000</v>
      </c>
      <c r="L11" s="22">
        <f>'AEO T27 Chemicals 2022'!L28*10^12</f>
        <v>374737518000000</v>
      </c>
      <c r="M11" s="22">
        <f>'AEO T27 Chemicals 2022'!M28*10^12</f>
        <v>375523102000000</v>
      </c>
      <c r="N11" s="22">
        <f>'AEO T27 Chemicals 2022'!N28*10^12</f>
        <v>380088074000000</v>
      </c>
      <c r="O11" s="22">
        <f>'AEO T27 Chemicals 2022'!O28*10^12</f>
        <v>381158051000000</v>
      </c>
      <c r="P11" s="22">
        <f>'AEO T27 Chemicals 2022'!P28*10^12</f>
        <v>379264648000000</v>
      </c>
      <c r="Q11" s="22">
        <f>'AEO T27 Chemicals 2022'!Q28*10^12</f>
        <v>378314148000000</v>
      </c>
      <c r="R11" s="22">
        <f>'AEO T27 Chemicals 2022'!R28*10^12</f>
        <v>377673340000000</v>
      </c>
      <c r="S11" s="22">
        <f>'AEO T27 Chemicals 2022'!S28*10^12</f>
        <v>377614441000000</v>
      </c>
      <c r="T11" s="22">
        <f>'AEO T27 Chemicals 2022'!T28*10^12</f>
        <v>376724640000000</v>
      </c>
      <c r="U11" s="22">
        <f>'AEO T27 Chemicals 2022'!U28*10^12</f>
        <v>376082306000000</v>
      </c>
      <c r="V11" s="22">
        <f>'AEO T27 Chemicals 2022'!V28*10^12</f>
        <v>373374817000000</v>
      </c>
      <c r="W11" s="22">
        <f>'AEO T27 Chemicals 2022'!W28*10^12</f>
        <v>371286194000000</v>
      </c>
      <c r="X11" s="22">
        <f>'AEO T27 Chemicals 2022'!X28*10^12</f>
        <v>370099365000000</v>
      </c>
      <c r="Y11" s="22">
        <f>'AEO T27 Chemicals 2022'!Y28*10^12</f>
        <v>369713226000000</v>
      </c>
      <c r="Z11" s="22">
        <f>'AEO T27 Chemicals 2022'!Z28*10^12</f>
        <v>364292786000000</v>
      </c>
      <c r="AA11" s="22">
        <f>'AEO T27 Chemicals 2022'!AA28*10^12</f>
        <v>359971313000000</v>
      </c>
      <c r="AB11" s="22">
        <f>'AEO T27 Chemicals 2022'!AB28*10^12</f>
        <v>361748657000000</v>
      </c>
      <c r="AC11" s="22">
        <f>'AEO T27 Chemicals 2022'!AC28*10^12</f>
        <v>359720642000000</v>
      </c>
      <c r="AD11" s="22">
        <f>'AEO T27 Chemicals 2022'!AD28*10^12</f>
        <v>350600067000000</v>
      </c>
      <c r="AE11" s="22">
        <f>'AEO T27 Chemicals 2022'!AE28*10^12</f>
        <v>344968384000000</v>
      </c>
      <c r="AF11" s="22">
        <f>'AEO T27 Chemicals 2022'!AF28*10^12</f>
        <v>346458801000000</v>
      </c>
      <c r="AG11" s="22"/>
    </row>
    <row r="12" spans="1:35" s="17" customFormat="1" x14ac:dyDescent="0.25">
      <c r="A12" s="5" t="s">
        <v>1033</v>
      </c>
      <c r="B12" s="25">
        <f>C12*'2020 data'!B13</f>
        <v>151100527763008.81</v>
      </c>
      <c r="C12" s="17">
        <f>'AEO T33 Other Mfg 2022'!C37*10^12</f>
        <v>165042145000000</v>
      </c>
      <c r="D12" s="17">
        <f>'AEO T33 Other Mfg 2022'!D37*10^12</f>
        <v>164424347000000</v>
      </c>
      <c r="E12" s="17">
        <f>'AEO T33 Other Mfg 2022'!E37*10^12</f>
        <v>164501007000000</v>
      </c>
      <c r="F12" s="17">
        <f>'AEO T33 Other Mfg 2022'!F37*10^12</f>
        <v>165694778000000</v>
      </c>
      <c r="G12" s="17">
        <f>'AEO T33 Other Mfg 2022'!G37*10^12</f>
        <v>166744690000000</v>
      </c>
      <c r="H12" s="17">
        <f>'AEO T33 Other Mfg 2022'!H37*10^12</f>
        <v>167687988000000</v>
      </c>
      <c r="I12" s="17">
        <f>'AEO T33 Other Mfg 2022'!I37*10^12</f>
        <v>169050827000000</v>
      </c>
      <c r="J12" s="17">
        <f>'AEO T33 Other Mfg 2022'!J37*10^12</f>
        <v>171157013000000</v>
      </c>
      <c r="K12" s="17">
        <f>'AEO T33 Other Mfg 2022'!K37*10^12</f>
        <v>172464249000000</v>
      </c>
      <c r="L12" s="17">
        <f>'AEO T33 Other Mfg 2022'!L37*10^12</f>
        <v>173731613000000</v>
      </c>
      <c r="M12" s="17">
        <f>'AEO T33 Other Mfg 2022'!M37*10^12</f>
        <v>174960159000000</v>
      </c>
      <c r="N12" s="17">
        <f>'AEO T33 Other Mfg 2022'!N37*10^12</f>
        <v>176399887000000</v>
      </c>
      <c r="O12" s="17">
        <f>'AEO T33 Other Mfg 2022'!O37*10^12</f>
        <v>177532913000000</v>
      </c>
      <c r="P12" s="17">
        <f>'AEO T33 Other Mfg 2022'!P37*10^12</f>
        <v>177843933000000</v>
      </c>
      <c r="Q12" s="17">
        <f>'AEO T33 Other Mfg 2022'!Q37*10^12</f>
        <v>179027740000000</v>
      </c>
      <c r="R12" s="17">
        <f>'AEO T33 Other Mfg 2022'!R37*10^12</f>
        <v>180244965000000</v>
      </c>
      <c r="S12" s="17">
        <f>'AEO T33 Other Mfg 2022'!S37*10^12</f>
        <v>181686707000000</v>
      </c>
      <c r="T12" s="17">
        <f>'AEO T33 Other Mfg 2022'!T37*10^12</f>
        <v>182917511000000</v>
      </c>
      <c r="U12" s="17">
        <f>'AEO T33 Other Mfg 2022'!U37*10^12</f>
        <v>184371399000000</v>
      </c>
      <c r="V12" s="17">
        <f>'AEO T33 Other Mfg 2022'!V37*10^12</f>
        <v>185742691000000</v>
      </c>
      <c r="W12" s="17">
        <f>'AEO T33 Other Mfg 2022'!W37*10^12</f>
        <v>187089355000000</v>
      </c>
      <c r="X12" s="17">
        <f>'AEO T33 Other Mfg 2022'!X37*10^12</f>
        <v>188761017000000</v>
      </c>
      <c r="Y12" s="17">
        <f>'AEO T33 Other Mfg 2022'!Y37*10^12</f>
        <v>191109009000000</v>
      </c>
      <c r="Z12" s="17">
        <f>'AEO T33 Other Mfg 2022'!Z37*10^12</f>
        <v>192952652000000</v>
      </c>
      <c r="AA12" s="17">
        <f>'AEO T33 Other Mfg 2022'!AA37*10^12</f>
        <v>194697830000000</v>
      </c>
      <c r="AB12" s="17">
        <f>'AEO T33 Other Mfg 2022'!AB37*10^12</f>
        <v>197332962000000</v>
      </c>
      <c r="AC12" s="17">
        <f>'AEO T33 Other Mfg 2022'!AC37*10^12</f>
        <v>199598343000000</v>
      </c>
      <c r="AD12" s="17">
        <f>'AEO T33 Other Mfg 2022'!AD37*10^12</f>
        <v>201466217000000</v>
      </c>
      <c r="AE12" s="17">
        <f>'AEO T33 Other Mfg 2022'!AE37*10^12</f>
        <v>203406006000000</v>
      </c>
      <c r="AF12" s="17">
        <f>'AEO T33 Other Mfg 2022'!AF37*10^12</f>
        <v>206432922000000</v>
      </c>
    </row>
    <row r="13" spans="1:35" s="17" customFormat="1" x14ac:dyDescent="0.25">
      <c r="A13" s="5" t="s">
        <v>1034</v>
      </c>
      <c r="B13" s="25">
        <f>C13*'2020 data'!B14</f>
        <v>43693848415693.25</v>
      </c>
      <c r="C13" s="17">
        <f>'AEO T28 Glass 2022'!C24*10^12</f>
        <v>46062057000000</v>
      </c>
      <c r="D13" s="17">
        <f>'AEO T28 Glass 2022'!D24*10^12</f>
        <v>43111500000000</v>
      </c>
      <c r="E13" s="17">
        <f>'AEO T28 Glass 2022'!E24*10^12</f>
        <v>42833099000000</v>
      </c>
      <c r="F13" s="17">
        <f>'AEO T28 Glass 2022'!F24*10^12</f>
        <v>41782623000000</v>
      </c>
      <c r="G13" s="17">
        <f>'AEO T28 Glass 2022'!G24*10^12</f>
        <v>41243652000000</v>
      </c>
      <c r="H13" s="17">
        <f>'AEO T28 Glass 2022'!H24*10^12</f>
        <v>40702568000000</v>
      </c>
      <c r="I13" s="17">
        <f>'AEO T28 Glass 2022'!I24*10^12</f>
        <v>39999771000000</v>
      </c>
      <c r="J13" s="17">
        <f>'AEO T28 Glass 2022'!J24*10^12</f>
        <v>39332363000000</v>
      </c>
      <c r="K13" s="17">
        <f>'AEO T28 Glass 2022'!K24*10^12</f>
        <v>38751667000000</v>
      </c>
      <c r="L13" s="17">
        <f>'AEO T28 Glass 2022'!L24*10^12</f>
        <v>38551346000000</v>
      </c>
      <c r="M13" s="17">
        <f>'AEO T28 Glass 2022'!M24*10^12</f>
        <v>38396435000000</v>
      </c>
      <c r="N13" s="17">
        <f>'AEO T28 Glass 2022'!N24*10^12</f>
        <v>38324741000000</v>
      </c>
      <c r="O13" s="17">
        <f>'AEO T28 Glass 2022'!O24*10^12</f>
        <v>38269444000000</v>
      </c>
      <c r="P13" s="17">
        <f>'AEO T28 Glass 2022'!P24*10^12</f>
        <v>37899742000000</v>
      </c>
      <c r="Q13" s="17">
        <f>'AEO T28 Glass 2022'!Q24*10^12</f>
        <v>37609432000000</v>
      </c>
      <c r="R13" s="17">
        <f>'AEO T28 Glass 2022'!R24*10^12</f>
        <v>37240639000000</v>
      </c>
      <c r="S13" s="17">
        <f>'AEO T28 Glass 2022'!S24*10^12</f>
        <v>36894924000000</v>
      </c>
      <c r="T13" s="17">
        <f>'AEO T28 Glass 2022'!T24*10^12</f>
        <v>36511688000000</v>
      </c>
      <c r="U13" s="17">
        <f>'AEO T28 Glass 2022'!U24*10^12</f>
        <v>36291389000000</v>
      </c>
      <c r="V13" s="17">
        <f>'AEO T28 Glass 2022'!V24*10^12</f>
        <v>35776764000000</v>
      </c>
      <c r="W13" s="17">
        <f>'AEO T28 Glass 2022'!W24*10^12</f>
        <v>35386261000000</v>
      </c>
      <c r="X13" s="17">
        <f>'AEO T28 Glass 2022'!X24*10^12</f>
        <v>34983615999999.996</v>
      </c>
      <c r="Y13" s="17">
        <f>'AEO T28 Glass 2022'!Y24*10^12</f>
        <v>34577942000000</v>
      </c>
      <c r="Z13" s="17">
        <f>'AEO T28 Glass 2022'!Z24*10^12</f>
        <v>34189526000000</v>
      </c>
      <c r="AA13" s="17">
        <f>'AEO T28 Glass 2022'!AA24*10^12</f>
        <v>33742165000000</v>
      </c>
      <c r="AB13" s="17">
        <f>'AEO T28 Glass 2022'!AB24*10^12</f>
        <v>33422390000000</v>
      </c>
      <c r="AC13" s="17">
        <f>'AEO T28 Glass 2022'!AC24*10^12</f>
        <v>33011372000000</v>
      </c>
      <c r="AD13" s="17">
        <f>'AEO T28 Glass 2022'!AD24*10^12</f>
        <v>32649471000000</v>
      </c>
      <c r="AE13" s="17">
        <f>'AEO T28 Glass 2022'!AE24*10^12</f>
        <v>32103580000000</v>
      </c>
      <c r="AF13" s="17">
        <f>'AEO T28 Glass 2022'!AF24*10^12</f>
        <v>31714867000000</v>
      </c>
    </row>
    <row r="14" spans="1:35" s="17" customFormat="1" x14ac:dyDescent="0.25">
      <c r="A14" s="5" t="s">
        <v>1035</v>
      </c>
      <c r="B14" s="25">
        <f>C14*'2020 data'!B15</f>
        <v>45569885662933.102</v>
      </c>
      <c r="C14" s="17">
        <f>'AEO T29 Cement 2022'!C29*10^12</f>
        <v>45886864000000</v>
      </c>
      <c r="D14" s="17">
        <f>'AEO T29 Cement 2022'!D29*10^12</f>
        <v>48861668000000</v>
      </c>
      <c r="E14" s="17">
        <f>'AEO T29 Cement 2022'!E29*10^12</f>
        <v>49298141000000</v>
      </c>
      <c r="F14" s="17">
        <f>'AEO T29 Cement 2022'!F29*10^12</f>
        <v>49423447000000</v>
      </c>
      <c r="G14" s="17">
        <f>'AEO T29 Cement 2022'!G29*10^12</f>
        <v>49727863000000</v>
      </c>
      <c r="H14" s="17">
        <f>'AEO T29 Cement 2022'!H29*10^12</f>
        <v>49498077000000</v>
      </c>
      <c r="I14" s="17">
        <f>'AEO T29 Cement 2022'!I29*10^12</f>
        <v>49024567000000</v>
      </c>
      <c r="J14" s="17">
        <f>'AEO T29 Cement 2022'!J29*10^12</f>
        <v>48410225000000</v>
      </c>
      <c r="K14" s="17">
        <f>'AEO T29 Cement 2022'!K29*10^12</f>
        <v>47940754000000</v>
      </c>
      <c r="L14" s="17">
        <f>'AEO T29 Cement 2022'!L29*10^12</f>
        <v>47592545000000</v>
      </c>
      <c r="M14" s="17">
        <f>'AEO T29 Cement 2022'!M29*10^12</f>
        <v>47239071000000</v>
      </c>
      <c r="N14" s="17">
        <f>'AEO T29 Cement 2022'!N29*10^12</f>
        <v>46628414000000</v>
      </c>
      <c r="O14" s="17">
        <f>'AEO T29 Cement 2022'!O29*10^12</f>
        <v>46116787000000</v>
      </c>
      <c r="P14" s="17">
        <f>'AEO T29 Cement 2022'!P29*10^12</f>
        <v>45757477000000</v>
      </c>
      <c r="Q14" s="17">
        <f>'AEO T29 Cement 2022'!Q29*10^12</f>
        <v>45438202000000</v>
      </c>
      <c r="R14" s="17">
        <f>'AEO T29 Cement 2022'!R29*10^12</f>
        <v>45010025000000</v>
      </c>
      <c r="S14" s="17">
        <f>'AEO T29 Cement 2022'!S29*10^12</f>
        <v>44538681000000</v>
      </c>
      <c r="T14" s="17">
        <f>'AEO T29 Cement 2022'!T29*10^12</f>
        <v>44145092000000</v>
      </c>
      <c r="U14" s="17">
        <f>'AEO T29 Cement 2022'!U29*10^12</f>
        <v>43829624000000</v>
      </c>
      <c r="V14" s="17">
        <f>'AEO T29 Cement 2022'!V29*10^12</f>
        <v>43796024000000</v>
      </c>
      <c r="W14" s="17">
        <f>'AEO T29 Cement 2022'!W29*10^12</f>
        <v>43863338000000</v>
      </c>
      <c r="X14" s="17">
        <f>'AEO T29 Cement 2022'!X29*10^12</f>
        <v>43877239000000</v>
      </c>
      <c r="Y14" s="17">
        <f>'AEO T29 Cement 2022'!Y29*10^12</f>
        <v>43800129000000</v>
      </c>
      <c r="Z14" s="17">
        <f>'AEO T29 Cement 2022'!Z29*10^12</f>
        <v>43777424000000</v>
      </c>
      <c r="AA14" s="17">
        <f>'AEO T29 Cement 2022'!AA29*10^12</f>
        <v>43745819000000</v>
      </c>
      <c r="AB14" s="17">
        <f>'AEO T29 Cement 2022'!AB29*10^12</f>
        <v>43692390000000</v>
      </c>
      <c r="AC14" s="17">
        <f>'AEO T29 Cement 2022'!AC29*10^12</f>
        <v>43690323000000</v>
      </c>
      <c r="AD14" s="17">
        <f>'AEO T29 Cement 2022'!AD29*10^12</f>
        <v>43517769000000</v>
      </c>
      <c r="AE14" s="17">
        <f>'AEO T29 Cement 2022'!AE29*10^12</f>
        <v>43342236000000</v>
      </c>
      <c r="AF14" s="17">
        <f>'AEO T29 Cement 2022'!AF29*10^12</f>
        <v>43315224000000</v>
      </c>
    </row>
    <row r="15" spans="1:35" s="17" customFormat="1" x14ac:dyDescent="0.25">
      <c r="A15" s="5" t="s">
        <v>1036</v>
      </c>
      <c r="B15" s="25">
        <f>C15*'2020 data'!B16</f>
        <v>177143862527045.03</v>
      </c>
      <c r="C15" s="23">
        <f>'AEO T30 Steel 2022'!C29*10^12</f>
        <v>209510193000000</v>
      </c>
      <c r="D15" s="23">
        <f>'AEO T30 Steel 2022'!D29*10^12</f>
        <v>216256790000000</v>
      </c>
      <c r="E15" s="23">
        <f>'AEO T30 Steel 2022'!E29*10^12</f>
        <v>218743332000000</v>
      </c>
      <c r="F15" s="23">
        <f>'AEO T30 Steel 2022'!F29*10^12</f>
        <v>217531281000000</v>
      </c>
      <c r="G15" s="23">
        <f>'AEO T30 Steel 2022'!G29*10^12</f>
        <v>219438156000000</v>
      </c>
      <c r="H15" s="23">
        <f>'AEO T30 Steel 2022'!H29*10^12</f>
        <v>217796432000000</v>
      </c>
      <c r="I15" s="23">
        <f>'AEO T30 Steel 2022'!I29*10^12</f>
        <v>215123016000000</v>
      </c>
      <c r="J15" s="23">
        <f>'AEO T30 Steel 2022'!J29*10^12</f>
        <v>212148392000000</v>
      </c>
      <c r="K15" s="23">
        <f>'AEO T30 Steel 2022'!K29*10^12</f>
        <v>209885574000000</v>
      </c>
      <c r="L15" s="23">
        <f>'AEO T30 Steel 2022'!L29*10^12</f>
        <v>208082077000000</v>
      </c>
      <c r="M15" s="23">
        <f>'AEO T30 Steel 2022'!M29*10^12</f>
        <v>205196182000000</v>
      </c>
      <c r="N15" s="23">
        <f>'AEO T30 Steel 2022'!N29*10^12</f>
        <v>202550232000000</v>
      </c>
      <c r="O15" s="23">
        <f>'AEO T30 Steel 2022'!O29*10^12</f>
        <v>199072037000000</v>
      </c>
      <c r="P15" s="23">
        <f>'AEO T30 Steel 2022'!P29*10^12</f>
        <v>196502502000000</v>
      </c>
      <c r="Q15" s="23">
        <f>'AEO T30 Steel 2022'!Q29*10^12</f>
        <v>194782974000000</v>
      </c>
      <c r="R15" s="23">
        <f>'AEO T30 Steel 2022'!R29*10^12</f>
        <v>193239487000000</v>
      </c>
      <c r="S15" s="23">
        <f>'AEO T30 Steel 2022'!S29*10^12</f>
        <v>191338150000000</v>
      </c>
      <c r="T15" s="23">
        <f>'AEO T30 Steel 2022'!T29*10^12</f>
        <v>189130219000000</v>
      </c>
      <c r="U15" s="23">
        <f>'AEO T30 Steel 2022'!U29*10^12</f>
        <v>186117050000000</v>
      </c>
      <c r="V15" s="23">
        <f>'AEO T30 Steel 2022'!V29*10^12</f>
        <v>183297363000000</v>
      </c>
      <c r="W15" s="23">
        <f>'AEO T30 Steel 2022'!W29*10^12</f>
        <v>182612701000000</v>
      </c>
      <c r="X15" s="23">
        <f>'AEO T30 Steel 2022'!X29*10^12</f>
        <v>183031723000000</v>
      </c>
      <c r="Y15" s="23">
        <f>'AEO T30 Steel 2022'!Y29*10^12</f>
        <v>183694550000000</v>
      </c>
      <c r="Z15" s="23">
        <f>'AEO T30 Steel 2022'!Z29*10^12</f>
        <v>182106415000000</v>
      </c>
      <c r="AA15" s="23">
        <f>'AEO T30 Steel 2022'!AA29*10^12</f>
        <v>180535950000000</v>
      </c>
      <c r="AB15" s="23">
        <f>'AEO T30 Steel 2022'!AB29*10^12</f>
        <v>181316620000000</v>
      </c>
      <c r="AC15" s="23">
        <f>'AEO T30 Steel 2022'!AC29*10^12</f>
        <v>180961014000000</v>
      </c>
      <c r="AD15" s="23">
        <f>'AEO T30 Steel 2022'!AD29*10^12</f>
        <v>177180466000000</v>
      </c>
      <c r="AE15" s="23">
        <f>'AEO T30 Steel 2022'!AE29*10^12</f>
        <v>174376587000000</v>
      </c>
      <c r="AF15" s="23">
        <f>'AEO T30 Steel 2022'!AF29*10^12</f>
        <v>175036255000000</v>
      </c>
      <c r="AG15" s="23"/>
    </row>
    <row r="16" spans="1:35" s="17" customFormat="1" x14ac:dyDescent="0.25">
      <c r="A16" s="5" t="s">
        <v>1037</v>
      </c>
      <c r="B16" s="25">
        <f>C16*'2020 data'!B17</f>
        <v>122682084449550.06</v>
      </c>
      <c r="C16" s="17">
        <f>('AEO T31 Aluminum 2022'!C27+'AEO T33 Other Mfg 2022'!C51*'Balance of Mfg Split'!$C13)*10^12</f>
        <v>134774978913960.98</v>
      </c>
      <c r="D16" s="17">
        <f>('AEO T31 Aluminum 2022'!D27+'AEO T33 Other Mfg 2022'!D51*'Balance of Mfg Split'!$C13)*10^12</f>
        <v>140262154854708.17</v>
      </c>
      <c r="E16" s="17">
        <f>('AEO T31 Aluminum 2022'!E27+'AEO T33 Other Mfg 2022'!E51*'Balance of Mfg Split'!$C13)*10^12</f>
        <v>142576029544214.03</v>
      </c>
      <c r="F16" s="17">
        <f>('AEO T31 Aluminum 2022'!F27+'AEO T33 Other Mfg 2022'!F51*'Balance of Mfg Split'!$C13)*10^12</f>
        <v>141466703381713.03</v>
      </c>
      <c r="G16" s="17">
        <f>('AEO T31 Aluminum 2022'!G27+'AEO T33 Other Mfg 2022'!G51*'Balance of Mfg Split'!$C13)*10^12</f>
        <v>141406094139776.31</v>
      </c>
      <c r="H16" s="17">
        <f>('AEO T31 Aluminum 2022'!H27+'AEO T33 Other Mfg 2022'!H51*'Balance of Mfg Split'!$C13)*10^12</f>
        <v>141892013348235.03</v>
      </c>
      <c r="I16" s="17">
        <f>('AEO T31 Aluminum 2022'!I27+'AEO T33 Other Mfg 2022'!I51*'Balance of Mfg Split'!$C13)*10^12</f>
        <v>142022153925741.44</v>
      </c>
      <c r="J16" s="17">
        <f>('AEO T31 Aluminum 2022'!J27+'AEO T33 Other Mfg 2022'!J51*'Balance of Mfg Split'!$C13)*10^12</f>
        <v>141886411782430.97</v>
      </c>
      <c r="K16" s="17">
        <f>('AEO T31 Aluminum 2022'!K27+'AEO T33 Other Mfg 2022'!K51*'Balance of Mfg Split'!$C13)*10^12</f>
        <v>141642455675044.84</v>
      </c>
      <c r="L16" s="17">
        <f>('AEO T31 Aluminum 2022'!L27+'AEO T33 Other Mfg 2022'!L51*'Balance of Mfg Split'!$C13)*10^12</f>
        <v>141521495707275.44</v>
      </c>
      <c r="M16" s="17">
        <f>('AEO T31 Aluminum 2022'!M27+'AEO T33 Other Mfg 2022'!M51*'Balance of Mfg Split'!$C13)*10^12</f>
        <v>141365641691199.19</v>
      </c>
      <c r="N16" s="17">
        <f>('AEO T31 Aluminum 2022'!N27+'AEO T33 Other Mfg 2022'!N51*'Balance of Mfg Split'!$C13)*10^12</f>
        <v>141188625426166.5</v>
      </c>
      <c r="O16" s="17">
        <f>('AEO T31 Aluminum 2022'!O27+'AEO T33 Other Mfg 2022'!O51*'Balance of Mfg Split'!$C13)*10^12</f>
        <v>140452266870414.92</v>
      </c>
      <c r="P16" s="17">
        <f>('AEO T31 Aluminum 2022'!P27+'AEO T33 Other Mfg 2022'!P51*'Balance of Mfg Split'!$C13)*10^12</f>
        <v>138816599395990.13</v>
      </c>
      <c r="Q16" s="17">
        <f>('AEO T31 Aluminum 2022'!Q27+'AEO T33 Other Mfg 2022'!Q51*'Balance of Mfg Split'!$C13)*10^12</f>
        <v>138906014142616.47</v>
      </c>
      <c r="R16" s="17">
        <f>('AEO T31 Aluminum 2022'!R27+'AEO T33 Other Mfg 2022'!R51*'Balance of Mfg Split'!$C13)*10^12</f>
        <v>137942564873402.52</v>
      </c>
      <c r="S16" s="17">
        <f>('AEO T31 Aluminum 2022'!S27+'AEO T33 Other Mfg 2022'!S51*'Balance of Mfg Split'!$C13)*10^12</f>
        <v>137312255420163.5</v>
      </c>
      <c r="T16" s="17">
        <f>('AEO T31 Aluminum 2022'!T27+'AEO T33 Other Mfg 2022'!T51*'Balance of Mfg Split'!$C13)*10^12</f>
        <v>136601077339018.84</v>
      </c>
      <c r="U16" s="17">
        <f>('AEO T31 Aluminum 2022'!U27+'AEO T33 Other Mfg 2022'!U51*'Balance of Mfg Split'!$C13)*10^12</f>
        <v>135703762854055.84</v>
      </c>
      <c r="V16" s="17">
        <f>('AEO T31 Aluminum 2022'!V27+'AEO T33 Other Mfg 2022'!V51*'Balance of Mfg Split'!$C13)*10^12</f>
        <v>133815505801003.86</v>
      </c>
      <c r="W16" s="17">
        <f>('AEO T31 Aluminum 2022'!W27+'AEO T33 Other Mfg 2022'!W51*'Balance of Mfg Split'!$C13)*10^12</f>
        <v>133615338144597.81</v>
      </c>
      <c r="X16" s="17">
        <f>('AEO T31 Aluminum 2022'!X27+'AEO T33 Other Mfg 2022'!X51*'Balance of Mfg Split'!$C13)*10^12</f>
        <v>134185427996885.72</v>
      </c>
      <c r="Y16" s="17">
        <f>('AEO T31 Aluminum 2022'!Y27+'AEO T33 Other Mfg 2022'!Y51*'Balance of Mfg Split'!$C13)*10^12</f>
        <v>134805588367354.41</v>
      </c>
      <c r="Z16" s="17">
        <f>('AEO T31 Aluminum 2022'!Z27+'AEO T33 Other Mfg 2022'!Z51*'Balance of Mfg Split'!$C13)*10^12</f>
        <v>134796724622060.53</v>
      </c>
      <c r="AA16" s="17">
        <f>('AEO T31 Aluminum 2022'!AA27+'AEO T33 Other Mfg 2022'!AA51*'Balance of Mfg Split'!$C13)*10^12</f>
        <v>135344111151202.84</v>
      </c>
      <c r="AB16" s="17">
        <f>('AEO T31 Aluminum 2022'!AB27+'AEO T33 Other Mfg 2022'!AB51*'Balance of Mfg Split'!$C13)*10^12</f>
        <v>136309101946581.91</v>
      </c>
      <c r="AC16" s="17">
        <f>('AEO T31 Aluminum 2022'!AC27+'AEO T33 Other Mfg 2022'!AC51*'Balance of Mfg Split'!$C13)*10^12</f>
        <v>137185059982030.88</v>
      </c>
      <c r="AD16" s="17">
        <f>('AEO T31 Aluminum 2022'!AD27+'AEO T33 Other Mfg 2022'!AD51*'Balance of Mfg Split'!$C13)*10^12</f>
        <v>137512654694245.78</v>
      </c>
      <c r="AE16" s="17">
        <f>('AEO T31 Aluminum 2022'!AE27+'AEO T33 Other Mfg 2022'!AE51*'Balance of Mfg Split'!$C13)*10^12</f>
        <v>137716817859798.59</v>
      </c>
      <c r="AF16" s="17">
        <f>('AEO T31 Aluminum 2022'!AF27+'AEO T33 Other Mfg 2022'!AF51*'Balance of Mfg Split'!$C13)*10^12</f>
        <v>138777307004189.97</v>
      </c>
    </row>
    <row r="17" spans="1:33" s="17" customFormat="1" x14ac:dyDescent="0.25">
      <c r="A17" s="5" t="s">
        <v>1038</v>
      </c>
      <c r="B17" s="25">
        <f>C17*'2020 data'!B18</f>
        <v>124045980366255.16</v>
      </c>
      <c r="C17" s="17">
        <f>'AEO T32 Metal Prdcts 2022'!C26*10^12</f>
        <v>132677979000000</v>
      </c>
      <c r="D17" s="17">
        <f>'AEO T32 Metal Prdcts 2022'!D26*10^12</f>
        <v>133647217000000.02</v>
      </c>
      <c r="E17" s="17">
        <f>'AEO T32 Metal Prdcts 2022'!E26*10^12</f>
        <v>136048370000000</v>
      </c>
      <c r="F17" s="17">
        <f>'AEO T32 Metal Prdcts 2022'!F26*10^12</f>
        <v>138315979000000</v>
      </c>
      <c r="G17" s="17">
        <f>'AEO T32 Metal Prdcts 2022'!G26*10^12</f>
        <v>139539795000000</v>
      </c>
      <c r="H17" s="17">
        <f>'AEO T32 Metal Prdcts 2022'!H26*10^12</f>
        <v>140220749000000.02</v>
      </c>
      <c r="I17" s="17">
        <f>'AEO T32 Metal Prdcts 2022'!I26*10^12</f>
        <v>140627670000000</v>
      </c>
      <c r="J17" s="17">
        <f>'AEO T32 Metal Prdcts 2022'!J26*10^12</f>
        <v>140721466000000</v>
      </c>
      <c r="K17" s="17">
        <f>'AEO T32 Metal Prdcts 2022'!K26*10^12</f>
        <v>140575211000000</v>
      </c>
      <c r="L17" s="17">
        <f>'AEO T32 Metal Prdcts 2022'!L26*10^12</f>
        <v>140875015000000</v>
      </c>
      <c r="M17" s="17">
        <f>'AEO T32 Metal Prdcts 2022'!M26*10^12</f>
        <v>141492874000000</v>
      </c>
      <c r="N17" s="17">
        <f>'AEO T32 Metal Prdcts 2022'!N26*10^12</f>
        <v>142460342000000</v>
      </c>
      <c r="O17" s="17">
        <f>'AEO T32 Metal Prdcts 2022'!O26*10^12</f>
        <v>143069733000000</v>
      </c>
      <c r="P17" s="17">
        <f>'AEO T32 Metal Prdcts 2022'!P26*10^12</f>
        <v>143794434000000</v>
      </c>
      <c r="Q17" s="17">
        <f>'AEO T32 Metal Prdcts 2022'!Q26*10^12</f>
        <v>145142349000000</v>
      </c>
      <c r="R17" s="17">
        <f>'AEO T32 Metal Prdcts 2022'!R26*10^12</f>
        <v>146654831000000</v>
      </c>
      <c r="S17" s="17">
        <f>'AEO T32 Metal Prdcts 2022'!S26*10^12</f>
        <v>148343597000000</v>
      </c>
      <c r="T17" s="17">
        <f>'AEO T32 Metal Prdcts 2022'!T26*10^12</f>
        <v>149551071000000</v>
      </c>
      <c r="U17" s="17">
        <f>'AEO T32 Metal Prdcts 2022'!U26*10^12</f>
        <v>150909729000000</v>
      </c>
      <c r="V17" s="17">
        <f>'AEO T32 Metal Prdcts 2022'!V26*10^12</f>
        <v>151479996000000</v>
      </c>
      <c r="W17" s="17">
        <f>'AEO T32 Metal Prdcts 2022'!W26*10^12</f>
        <v>151669373000000</v>
      </c>
      <c r="X17" s="17">
        <f>'AEO T32 Metal Prdcts 2022'!X26*10^12</f>
        <v>152692337000000</v>
      </c>
      <c r="Y17" s="17">
        <f>'AEO T32 Metal Prdcts 2022'!Y26*10^12</f>
        <v>154030014000000</v>
      </c>
      <c r="Z17" s="17">
        <f>'AEO T32 Metal Prdcts 2022'!Z26*10^12</f>
        <v>154661652000000</v>
      </c>
      <c r="AA17" s="17">
        <f>'AEO T32 Metal Prdcts 2022'!AA26*10^12</f>
        <v>155341400000000</v>
      </c>
      <c r="AB17" s="17">
        <f>'AEO T32 Metal Prdcts 2022'!AB26*10^12</f>
        <v>156939011000000</v>
      </c>
      <c r="AC17" s="17">
        <f>'AEO T32 Metal Prdcts 2022'!AC26*10^12</f>
        <v>158153870000000</v>
      </c>
      <c r="AD17" s="17">
        <f>'AEO T32 Metal Prdcts 2022'!AD26*10^12</f>
        <v>157891357000000</v>
      </c>
      <c r="AE17" s="17">
        <f>'AEO T32 Metal Prdcts 2022'!AE26*10^12</f>
        <v>157622711000000</v>
      </c>
      <c r="AF17" s="17">
        <f>'AEO T32 Metal Prdcts 2022'!AF26*10^12</f>
        <v>158546356000000</v>
      </c>
    </row>
    <row r="18" spans="1:33" s="17" customFormat="1" x14ac:dyDescent="0.25">
      <c r="A18" s="5" t="s">
        <v>1039</v>
      </c>
      <c r="B18" s="25">
        <f>C18*'2020 data'!B19</f>
        <v>95028155247583.359</v>
      </c>
      <c r="C18" s="25">
        <f>'AEO T32 Metal Prdcts 2022'!C50*10^12</f>
        <v>102729492000000</v>
      </c>
      <c r="D18" s="25">
        <f>'AEO T32 Metal Prdcts 2022'!D50*10^12</f>
        <v>105351776000000</v>
      </c>
      <c r="E18" s="25">
        <f>'AEO T32 Metal Prdcts 2022'!E50*10^12</f>
        <v>109294853000000</v>
      </c>
      <c r="F18" s="25">
        <f>'AEO T32 Metal Prdcts 2022'!F50*10^12</f>
        <v>110575195000000</v>
      </c>
      <c r="G18" s="25">
        <f>'AEO T32 Metal Prdcts 2022'!G50*10^12</f>
        <v>111720871000000</v>
      </c>
      <c r="H18" s="25">
        <f>'AEO T32 Metal Prdcts 2022'!H50*10^12</f>
        <v>112622459000000</v>
      </c>
      <c r="I18" s="25">
        <f>'AEO T32 Metal Prdcts 2022'!I50*10^12</f>
        <v>113509750000000</v>
      </c>
      <c r="J18" s="25">
        <f>'AEO T32 Metal Prdcts 2022'!J50*10^12</f>
        <v>115070137000000</v>
      </c>
      <c r="K18" s="25">
        <f>'AEO T32 Metal Prdcts 2022'!K50*10^12</f>
        <v>115906128000000</v>
      </c>
      <c r="L18" s="25">
        <f>'AEO T32 Metal Prdcts 2022'!L50*10^12</f>
        <v>116435440000000</v>
      </c>
      <c r="M18" s="25">
        <f>'AEO T32 Metal Prdcts 2022'!M50*10^12</f>
        <v>117207932000000</v>
      </c>
      <c r="N18" s="25">
        <f>'AEO T32 Metal Prdcts 2022'!N50*10^12</f>
        <v>118145981000000</v>
      </c>
      <c r="O18" s="25">
        <f>'AEO T32 Metal Prdcts 2022'!O50*10^12</f>
        <v>119147560000000</v>
      </c>
      <c r="P18" s="25">
        <f>'AEO T32 Metal Prdcts 2022'!P50*10^12</f>
        <v>119842499000000</v>
      </c>
      <c r="Q18" s="25">
        <f>'AEO T32 Metal Prdcts 2022'!Q50*10^12</f>
        <v>120918999000000</v>
      </c>
      <c r="R18" s="25">
        <f>'AEO T32 Metal Prdcts 2022'!R50*10^12</f>
        <v>122105743000000</v>
      </c>
      <c r="S18" s="25">
        <f>'AEO T32 Metal Prdcts 2022'!S50*10^12</f>
        <v>123708679000000</v>
      </c>
      <c r="T18" s="25">
        <f>'AEO T32 Metal Prdcts 2022'!T50*10^12</f>
        <v>125460991000000</v>
      </c>
      <c r="U18" s="25">
        <f>'AEO T32 Metal Prdcts 2022'!U50*10^12</f>
        <v>127363571000000</v>
      </c>
      <c r="V18" s="25">
        <f>'AEO T32 Metal Prdcts 2022'!V50*10^12</f>
        <v>129244751000000.02</v>
      </c>
      <c r="W18" s="25">
        <f>'AEO T32 Metal Prdcts 2022'!W50*10^12</f>
        <v>131096924000000</v>
      </c>
      <c r="X18" s="25">
        <f>'AEO T32 Metal Prdcts 2022'!X50*10^12</f>
        <v>133083587999999.98</v>
      </c>
      <c r="Y18" s="25">
        <f>'AEO T32 Metal Prdcts 2022'!Y50*10^12</f>
        <v>135195343000000.02</v>
      </c>
      <c r="Z18" s="25">
        <f>'AEO T32 Metal Prdcts 2022'!Z50*10^12</f>
        <v>137377060000000</v>
      </c>
      <c r="AA18" s="25">
        <f>'AEO T32 Metal Prdcts 2022'!AA50*10^12</f>
        <v>139566406000000</v>
      </c>
      <c r="AB18" s="25">
        <f>'AEO T32 Metal Prdcts 2022'!AB50*10^12</f>
        <v>141976624000000</v>
      </c>
      <c r="AC18" s="25">
        <f>'AEO T32 Metal Prdcts 2022'!AC50*10^12</f>
        <v>144257202000000</v>
      </c>
      <c r="AD18" s="25">
        <f>'AEO T32 Metal Prdcts 2022'!AD50*10^12</f>
        <v>146918091000000</v>
      </c>
      <c r="AE18" s="25">
        <f>'AEO T32 Metal Prdcts 2022'!AE50*10^12</f>
        <v>149781769000000</v>
      </c>
      <c r="AF18" s="25">
        <f>'AEO T32 Metal Prdcts 2022'!AF50*10^12</f>
        <v>152440689000000</v>
      </c>
      <c r="AG18" s="25"/>
    </row>
    <row r="19" spans="1:33" s="17" customFormat="1" x14ac:dyDescent="0.25">
      <c r="A19" s="5" t="s">
        <v>1040</v>
      </c>
      <c r="B19" s="25">
        <f>C19*'2020 data'!B20</f>
        <v>39051308499125.938</v>
      </c>
      <c r="C19" s="17">
        <f>'AEO T32 Metal Prdcts 2022'!C75*10^12</f>
        <v>41765747000000</v>
      </c>
      <c r="D19" s="17">
        <f>'AEO T32 Metal Prdcts 2022'!D75*10^12</f>
        <v>43107170000000</v>
      </c>
      <c r="E19" s="17">
        <f>'AEO T32 Metal Prdcts 2022'!E75*10^12</f>
        <v>44511238000000</v>
      </c>
      <c r="F19" s="17">
        <f>'AEO T32 Metal Prdcts 2022'!F75*10^12</f>
        <v>45344398000000</v>
      </c>
      <c r="G19" s="17">
        <f>'AEO T32 Metal Prdcts 2022'!G75*10^12</f>
        <v>45590427000000</v>
      </c>
      <c r="H19" s="17">
        <f>'AEO T32 Metal Prdcts 2022'!H75*10^12</f>
        <v>45734947000000</v>
      </c>
      <c r="I19" s="17">
        <f>'AEO T32 Metal Prdcts 2022'!I75*10^12</f>
        <v>45898411000000</v>
      </c>
      <c r="J19" s="17">
        <f>'AEO T32 Metal Prdcts 2022'!J75*10^12</f>
        <v>46191013000000</v>
      </c>
      <c r="K19" s="17">
        <f>'AEO T32 Metal Prdcts 2022'!K75*10^12</f>
        <v>46382324000000</v>
      </c>
      <c r="L19" s="17">
        <f>'AEO T32 Metal Prdcts 2022'!L75*10^12</f>
        <v>46659996000000</v>
      </c>
      <c r="M19" s="17">
        <f>'AEO T32 Metal Prdcts 2022'!M75*10^12</f>
        <v>46632603000000</v>
      </c>
      <c r="N19" s="17">
        <f>'AEO T32 Metal Prdcts 2022'!N75*10^12</f>
        <v>46875786000000</v>
      </c>
      <c r="O19" s="17">
        <f>'AEO T32 Metal Prdcts 2022'!O75*10^12</f>
        <v>47409203000000</v>
      </c>
      <c r="P19" s="17">
        <f>'AEO T32 Metal Prdcts 2022'!P75*10^12</f>
        <v>47954819000000</v>
      </c>
      <c r="Q19" s="17">
        <f>'AEO T32 Metal Prdcts 2022'!Q75*10^12</f>
        <v>48636379000000</v>
      </c>
      <c r="R19" s="17">
        <f>'AEO T32 Metal Prdcts 2022'!R75*10^12</f>
        <v>49375145000000</v>
      </c>
      <c r="S19" s="17">
        <f>'AEO T32 Metal Prdcts 2022'!S75*10^12</f>
        <v>50323891000000</v>
      </c>
      <c r="T19" s="17">
        <f>'AEO T32 Metal Prdcts 2022'!T75*10^12</f>
        <v>51385376000000</v>
      </c>
      <c r="U19" s="17">
        <f>'AEO T32 Metal Prdcts 2022'!U75*10^12</f>
        <v>52633358000000</v>
      </c>
      <c r="V19" s="17">
        <f>'AEO T32 Metal Prdcts 2022'!V75*10^12</f>
        <v>53845734000000</v>
      </c>
      <c r="W19" s="17">
        <f>'AEO T32 Metal Prdcts 2022'!W75*10^12</f>
        <v>55070797000000</v>
      </c>
      <c r="X19" s="17">
        <f>'AEO T32 Metal Prdcts 2022'!X75*10^12</f>
        <v>56419594000000</v>
      </c>
      <c r="Y19" s="17">
        <f>'AEO T32 Metal Prdcts 2022'!Y75*10^12</f>
        <v>57887936000000</v>
      </c>
      <c r="Z19" s="17">
        <f>'AEO T32 Metal Prdcts 2022'!Z75*10^12</f>
        <v>59323044000000</v>
      </c>
      <c r="AA19" s="17">
        <f>'AEO T32 Metal Prdcts 2022'!AA75*10^12</f>
        <v>60899082000000</v>
      </c>
      <c r="AB19" s="17">
        <f>'AEO T32 Metal Prdcts 2022'!AB75*10^12</f>
        <v>62648636000000</v>
      </c>
      <c r="AC19" s="17">
        <f>'AEO T32 Metal Prdcts 2022'!AC75*10^12</f>
        <v>64340118000000.008</v>
      </c>
      <c r="AD19" s="17">
        <f>'AEO T32 Metal Prdcts 2022'!AD75*10^12</f>
        <v>66212256999999.992</v>
      </c>
      <c r="AE19" s="17">
        <f>'AEO T32 Metal Prdcts 2022'!AE75*10^12</f>
        <v>68174454000000</v>
      </c>
      <c r="AF19" s="17">
        <f>'AEO T32 Metal Prdcts 2022'!AF75*10^12</f>
        <v>70144203000000.008</v>
      </c>
    </row>
    <row r="20" spans="1:33" s="17" customFormat="1" x14ac:dyDescent="0.25">
      <c r="A20" s="5" t="s">
        <v>1041</v>
      </c>
      <c r="B20" s="25">
        <f>C20*'2020 data'!B21</f>
        <v>69274343030309.492</v>
      </c>
      <c r="C20" s="23">
        <f>'AEO T32 Metal Prdcts 2022'!C38*10^12</f>
        <v>75127541000000</v>
      </c>
      <c r="D20" s="23">
        <f>'AEO T32 Metal Prdcts 2022'!D38*10^12</f>
        <v>77348488000000</v>
      </c>
      <c r="E20" s="23">
        <f>'AEO T32 Metal Prdcts 2022'!E38*10^12</f>
        <v>78154831000000</v>
      </c>
      <c r="F20" s="23">
        <f>'AEO T32 Metal Prdcts 2022'!F38*10^12</f>
        <v>78567352000000</v>
      </c>
      <c r="G20" s="23">
        <f>'AEO T32 Metal Prdcts 2022'!G38*10^12</f>
        <v>79201202000000</v>
      </c>
      <c r="H20" s="23">
        <f>'AEO T32 Metal Prdcts 2022'!H38*10^12</f>
        <v>79983307000000</v>
      </c>
      <c r="I20" s="23">
        <f>'AEO T32 Metal Prdcts 2022'!I38*10^12</f>
        <v>81048569000000</v>
      </c>
      <c r="J20" s="23">
        <f>'AEO T32 Metal Prdcts 2022'!J38*10^12</f>
        <v>82103371000000</v>
      </c>
      <c r="K20" s="23">
        <f>'AEO T32 Metal Prdcts 2022'!K38*10^12</f>
        <v>83010513000000</v>
      </c>
      <c r="L20" s="23">
        <f>'AEO T32 Metal Prdcts 2022'!L38*10^12</f>
        <v>83934761000000</v>
      </c>
      <c r="M20" s="23">
        <f>'AEO T32 Metal Prdcts 2022'!M38*10^12</f>
        <v>84959595000000</v>
      </c>
      <c r="N20" s="23">
        <f>'AEO T32 Metal Prdcts 2022'!N38*10^12</f>
        <v>85969727000000</v>
      </c>
      <c r="O20" s="23">
        <f>'AEO T32 Metal Prdcts 2022'!O38*10^12</f>
        <v>86953255000000</v>
      </c>
      <c r="P20" s="23">
        <f>'AEO T32 Metal Prdcts 2022'!P38*10^12</f>
        <v>87747345000000</v>
      </c>
      <c r="Q20" s="23">
        <f>'AEO T32 Metal Prdcts 2022'!Q38*10^12</f>
        <v>88893028000000</v>
      </c>
      <c r="R20" s="23">
        <f>'AEO T32 Metal Prdcts 2022'!R38*10^12</f>
        <v>90134567000000</v>
      </c>
      <c r="S20" s="23">
        <f>'AEO T32 Metal Prdcts 2022'!S38*10^12</f>
        <v>91428322000000</v>
      </c>
      <c r="T20" s="23">
        <f>'AEO T32 Metal Prdcts 2022'!T38*10^12</f>
        <v>92418671000000</v>
      </c>
      <c r="U20" s="23">
        <f>'AEO T32 Metal Prdcts 2022'!U38*10^12</f>
        <v>93529839000000</v>
      </c>
      <c r="V20" s="23">
        <f>'AEO T32 Metal Prdcts 2022'!V38*10^12</f>
        <v>94505043000000</v>
      </c>
      <c r="W20" s="23">
        <f>'AEO T32 Metal Prdcts 2022'!W38*10^12</f>
        <v>95388626000000</v>
      </c>
      <c r="X20" s="23">
        <f>'AEO T32 Metal Prdcts 2022'!X38*10^12</f>
        <v>96507324000000</v>
      </c>
      <c r="Y20" s="23">
        <f>'AEO T32 Metal Prdcts 2022'!Y38*10^12</f>
        <v>97769508000000</v>
      </c>
      <c r="Z20" s="23">
        <f>'AEO T32 Metal Prdcts 2022'!Z38*10^12</f>
        <v>98714722000000</v>
      </c>
      <c r="AA20" s="23">
        <f>'AEO T32 Metal Prdcts 2022'!AA38*10^12</f>
        <v>99659775000000</v>
      </c>
      <c r="AB20" s="23">
        <f>'AEO T32 Metal Prdcts 2022'!AB38*10^12</f>
        <v>101213730000000</v>
      </c>
      <c r="AC20" s="23">
        <f>'AEO T32 Metal Prdcts 2022'!AC38*10^12</f>
        <v>102430534000000</v>
      </c>
      <c r="AD20" s="23">
        <f>'AEO T32 Metal Prdcts 2022'!AD38*10^12</f>
        <v>103428871000000</v>
      </c>
      <c r="AE20" s="23">
        <f>'AEO T32 Metal Prdcts 2022'!AE38*10^12</f>
        <v>104447456000000</v>
      </c>
      <c r="AF20" s="23">
        <f>'AEO T32 Metal Prdcts 2022'!AF38*10^12</f>
        <v>105896973000000</v>
      </c>
      <c r="AG20" s="23"/>
    </row>
    <row r="21" spans="1:33" s="17" customFormat="1" x14ac:dyDescent="0.25">
      <c r="A21" s="5" t="s">
        <v>1042</v>
      </c>
      <c r="B21" s="25">
        <f>C21*'2020 data'!B22</f>
        <v>96034612858273.594</v>
      </c>
      <c r="C21" s="17">
        <f>'AEO T32 Metal Prdcts 2022'!C62*'Vehicles Split'!$C6*10^12</f>
        <v>107758113163178.36</v>
      </c>
      <c r="D21" s="17">
        <f>'AEO T32 Metal Prdcts 2022'!D62*'Vehicles Split'!$C6*10^12</f>
        <v>116012065127190.28</v>
      </c>
      <c r="E21" s="17">
        <f>'AEO T32 Metal Prdcts 2022'!E62*'Vehicles Split'!$C6*10^12</f>
        <v>124221315865655.13</v>
      </c>
      <c r="F21" s="17">
        <f>'AEO T32 Metal Prdcts 2022'!F62*'Vehicles Split'!$C6*10^12</f>
        <v>123048653055660.92</v>
      </c>
      <c r="G21" s="17">
        <f>'AEO T32 Metal Prdcts 2022'!G62*'Vehicles Split'!$C6*10^12</f>
        <v>121581582931142.52</v>
      </c>
      <c r="H21" s="17">
        <f>'AEO T32 Metal Prdcts 2022'!H62*'Vehicles Split'!$C6*10^12</f>
        <v>120358841237344.81</v>
      </c>
      <c r="I21" s="17">
        <f>'AEO T32 Metal Prdcts 2022'!I62*'Vehicles Split'!$C6*10^12</f>
        <v>119364633417792.92</v>
      </c>
      <c r="J21" s="17">
        <f>'AEO T32 Metal Prdcts 2022'!J62*'Vehicles Split'!$C6*10^12</f>
        <v>118876327745147.73</v>
      </c>
      <c r="K21" s="17">
        <f>'AEO T32 Metal Prdcts 2022'!K62*'Vehicles Split'!$C6*10^12</f>
        <v>117618082141111.11</v>
      </c>
      <c r="L21" s="17">
        <f>'AEO T32 Metal Prdcts 2022'!L62*'Vehicles Split'!$C6*10^12</f>
        <v>116633315553449.45</v>
      </c>
      <c r="M21" s="17">
        <f>'AEO T32 Metal Prdcts 2022'!M62*'Vehicles Split'!$C6*10^12</f>
        <v>116285145065387.81</v>
      </c>
      <c r="N21" s="17">
        <f>'AEO T32 Metal Prdcts 2022'!N62*'Vehicles Split'!$C6*10^12</f>
        <v>116185151398727.38</v>
      </c>
      <c r="O21" s="17">
        <f>'AEO T32 Metal Prdcts 2022'!O62*'Vehicles Split'!$C6*10^12</f>
        <v>115999116477014.31</v>
      </c>
      <c r="P21" s="17">
        <f>'AEO T32 Metal Prdcts 2022'!P62*'Vehicles Split'!$C6*10^12</f>
        <v>115923169026487.64</v>
      </c>
      <c r="Q21" s="17">
        <f>'AEO T32 Metal Prdcts 2022'!Q62*'Vehicles Split'!$C6*10^12</f>
        <v>116349654616086.98</v>
      </c>
      <c r="R21" s="17">
        <f>'AEO T32 Metal Prdcts 2022'!R62*'Vehicles Split'!$C6*10^12</f>
        <v>116901768100364.13</v>
      </c>
      <c r="S21" s="17">
        <f>'AEO T32 Metal Prdcts 2022'!S62*'Vehicles Split'!$C6*10^12</f>
        <v>117562390621820.33</v>
      </c>
      <c r="T21" s="17">
        <f>'AEO T32 Metal Prdcts 2022'!T62*'Vehicles Split'!$C6*10^12</f>
        <v>118224503460822.3</v>
      </c>
      <c r="U21" s="17">
        <f>'AEO T32 Metal Prdcts 2022'!U62*'Vehicles Split'!$C6*10^12</f>
        <v>119076032850381.53</v>
      </c>
      <c r="V21" s="17">
        <f>'AEO T32 Metal Prdcts 2022'!V62*'Vehicles Split'!$C6*10^12</f>
        <v>119859662121046.23</v>
      </c>
      <c r="W21" s="17">
        <f>'AEO T32 Metal Prdcts 2022'!W62*'Vehicles Split'!$C6*10^12</f>
        <v>120636666055440.64</v>
      </c>
      <c r="X21" s="17">
        <f>'AEO T32 Metal Prdcts 2022'!X62*'Vehicles Split'!$C6*10^12</f>
        <v>121424689655732.59</v>
      </c>
      <c r="Y21" s="17">
        <f>'AEO T32 Metal Prdcts 2022'!Y62*'Vehicles Split'!$C6*10^12</f>
        <v>122425727139581.64</v>
      </c>
      <c r="Z21" s="17">
        <f>'AEO T32 Metal Prdcts 2022'!Z62*'Vehicles Split'!$C6*10^12</f>
        <v>122997141321569.17</v>
      </c>
      <c r="AA21" s="17">
        <f>'AEO T32 Metal Prdcts 2022'!AA62*'Vehicles Split'!$C6*10^12</f>
        <v>124051892812524.27</v>
      </c>
      <c r="AB21" s="17">
        <f>'AEO T32 Metal Prdcts 2022'!AB62*'Vehicles Split'!$C6*10^12</f>
        <v>125666551624930.3</v>
      </c>
      <c r="AC21" s="17">
        <f>'AEO T32 Metal Prdcts 2022'!AC62*'Vehicles Split'!$C6*10^12</f>
        <v>126772892750037.31</v>
      </c>
      <c r="AD21" s="17">
        <f>'AEO T32 Metal Prdcts 2022'!AD62*'Vehicles Split'!$C6*10^12</f>
        <v>127098264061453.98</v>
      </c>
      <c r="AE21" s="17">
        <f>'AEO T32 Metal Prdcts 2022'!AE62*'Vehicles Split'!$C6*10^12</f>
        <v>127263721873813.98</v>
      </c>
      <c r="AF21" s="17">
        <f>'AEO T32 Metal Prdcts 2022'!AF62*'Vehicles Split'!$C6*10^12</f>
        <v>127902061785418.08</v>
      </c>
    </row>
    <row r="22" spans="1:33" s="17" customFormat="1" x14ac:dyDescent="0.25">
      <c r="A22" s="5" t="s">
        <v>1043</v>
      </c>
      <c r="B22" s="25">
        <f>C22*'2020 data'!B23</f>
        <v>54366076610269.711</v>
      </c>
      <c r="C22" s="22">
        <f>'AEO T32 Metal Prdcts 2022'!C62*'Vehicles Split'!$C7*10^12</f>
        <v>61002857836821.633</v>
      </c>
      <c r="D22" s="22">
        <f>'AEO T32 Metal Prdcts 2022'!D62*'Vehicles Split'!$C7*10^12</f>
        <v>65675495872809.703</v>
      </c>
      <c r="E22" s="22">
        <f>'AEO T32 Metal Prdcts 2022'!E62*'Vehicles Split'!$C7*10^12</f>
        <v>70322828134344.844</v>
      </c>
      <c r="F22" s="22">
        <f>'AEO T32 Metal Prdcts 2022'!F62*'Vehicles Split'!$C7*10^12</f>
        <v>69658972944339.086</v>
      </c>
      <c r="G22" s="22">
        <f>'AEO T32 Metal Prdcts 2022'!G62*'Vehicles Split'!$C7*10^12</f>
        <v>68828451068857.461</v>
      </c>
      <c r="H22" s="22">
        <f>'AEO T32 Metal Prdcts 2022'!H62*'Vehicles Split'!$C7*10^12</f>
        <v>68136245762655.195</v>
      </c>
      <c r="I22" s="22">
        <f>'AEO T32 Metal Prdcts 2022'!I62*'Vehicles Split'!$C7*10^12</f>
        <v>67573415582207.078</v>
      </c>
      <c r="J22" s="22">
        <f>'AEO T32 Metal Prdcts 2022'!J62*'Vehicles Split'!$C7*10^12</f>
        <v>67296981254852.258</v>
      </c>
      <c r="K22" s="22">
        <f>'AEO T32 Metal Prdcts 2022'!K62*'Vehicles Split'!$C7*10^12</f>
        <v>66584676858888.867</v>
      </c>
      <c r="L22" s="22">
        <f>'AEO T32 Metal Prdcts 2022'!L62*'Vehicles Split'!$C7*10^12</f>
        <v>66027191446550.531</v>
      </c>
      <c r="M22" s="22">
        <f>'AEO T32 Metal Prdcts 2022'!M62*'Vehicles Split'!$C7*10^12</f>
        <v>65830088934612.164</v>
      </c>
      <c r="N22" s="22">
        <f>'AEO T32 Metal Prdcts 2022'!N62*'Vehicles Split'!$C7*10^12</f>
        <v>65773481601272.609</v>
      </c>
      <c r="O22" s="22">
        <f>'AEO T32 Metal Prdcts 2022'!O62*'Vehicles Split'!$C7*10^12</f>
        <v>65668165522985.672</v>
      </c>
      <c r="P22" s="22">
        <f>'AEO T32 Metal Prdcts 2022'!P62*'Vehicles Split'!$C7*10^12</f>
        <v>65625170973512.344</v>
      </c>
      <c r="Q22" s="22">
        <f>'AEO T32 Metal Prdcts 2022'!Q62*'Vehicles Split'!$C7*10^12</f>
        <v>65866608383913.016</v>
      </c>
      <c r="R22" s="22">
        <f>'AEO T32 Metal Prdcts 2022'!R62*'Vehicles Split'!$C7*10^12</f>
        <v>66179164899635.867</v>
      </c>
      <c r="S22" s="22">
        <f>'AEO T32 Metal Prdcts 2022'!S62*'Vehicles Split'!$C7*10^12</f>
        <v>66553149378179.672</v>
      </c>
      <c r="T22" s="22">
        <f>'AEO T32 Metal Prdcts 2022'!T62*'Vehicles Split'!$C7*10^12</f>
        <v>66927977539177.688</v>
      </c>
      <c r="U22" s="22">
        <f>'AEO T32 Metal Prdcts 2022'!U62*'Vehicles Split'!$C7*10^12</f>
        <v>67410036149618.438</v>
      </c>
      <c r="V22" s="22">
        <f>'AEO T32 Metal Prdcts 2022'!V62*'Vehicles Split'!$C7*10^12</f>
        <v>67853655878953.734</v>
      </c>
      <c r="W22" s="22">
        <f>'AEO T32 Metal Prdcts 2022'!W62*'Vehicles Split'!$C7*10^12</f>
        <v>68293524944559.352</v>
      </c>
      <c r="X22" s="22">
        <f>'AEO T32 Metal Prdcts 2022'!X62*'Vehicles Split'!$C7*10^12</f>
        <v>68739632344267.391</v>
      </c>
      <c r="Y22" s="22">
        <f>'AEO T32 Metal Prdcts 2022'!Y62*'Vehicles Split'!$C7*10^12</f>
        <v>69306328860418.344</v>
      </c>
      <c r="Z22" s="22">
        <f>'AEO T32 Metal Prdcts 2022'!Z62*'Vehicles Split'!$C7*10^12</f>
        <v>69629811678430.797</v>
      </c>
      <c r="AA22" s="22">
        <f>'AEO T32 Metal Prdcts 2022'!AA62*'Vehicles Split'!$C7*10^12</f>
        <v>70226916187475.734</v>
      </c>
      <c r="AB22" s="22">
        <f>'AEO T32 Metal Prdcts 2022'!AB62*'Vehicles Split'!$C7*10^12</f>
        <v>71140989375069.672</v>
      </c>
      <c r="AC22" s="22">
        <f>'AEO T32 Metal Prdcts 2022'!AC62*'Vehicles Split'!$C7*10^12</f>
        <v>71767299249962.656</v>
      </c>
      <c r="AD22" s="22">
        <f>'AEO T32 Metal Prdcts 2022'!AD62*'Vehicles Split'!$C7*10^12</f>
        <v>71951494938545.984</v>
      </c>
      <c r="AE22" s="22">
        <f>'AEO T32 Metal Prdcts 2022'!AE62*'Vehicles Split'!$C7*10^12</f>
        <v>72045162126186</v>
      </c>
      <c r="AF22" s="22">
        <f>'AEO T32 Metal Prdcts 2022'!AF62*'Vehicles Split'!$C7*10^12</f>
        <v>72406532214581.906</v>
      </c>
      <c r="AG22" s="22"/>
    </row>
    <row r="23" spans="1:33" s="17" customFormat="1" x14ac:dyDescent="0.25">
      <c r="A23" s="5" t="s">
        <v>1044</v>
      </c>
      <c r="B23" s="25">
        <f>C23*'2020 data'!B24</f>
        <v>163148619303839.56</v>
      </c>
      <c r="C23" s="22">
        <f>'AEO T33 Other Mfg 2022'!C51*'Balance of Mfg Split'!$C14*10^12</f>
        <v>177816199716836.88</v>
      </c>
      <c r="D23" s="22">
        <f>'AEO T33 Other Mfg 2022'!D51*'Balance of Mfg Split'!$C14*10^12</f>
        <v>176163301454196.72</v>
      </c>
      <c r="E23" s="22">
        <f>'AEO T33 Other Mfg 2022'!E51*'Balance of Mfg Split'!$C14*10^12</f>
        <v>176309258937723.16</v>
      </c>
      <c r="F23" s="22">
        <f>'AEO T33 Other Mfg 2022'!F51*'Balance of Mfg Split'!$C14*10^12</f>
        <v>176179547610614.91</v>
      </c>
      <c r="G23" s="22">
        <f>'AEO T33 Other Mfg 2022'!G51*'Balance of Mfg Split'!$C14*10^12</f>
        <v>175646975129050.72</v>
      </c>
      <c r="H23" s="22">
        <f>'AEO T33 Other Mfg 2022'!H51*'Balance of Mfg Split'!$C14*10^12</f>
        <v>175480402513522.41</v>
      </c>
      <c r="I23" s="22">
        <f>'AEO T33 Other Mfg 2022'!I51*'Balance of Mfg Split'!$C14*10^12</f>
        <v>175471699873411.22</v>
      </c>
      <c r="J23" s="22">
        <f>'AEO T33 Other Mfg 2022'!J51*'Balance of Mfg Split'!$C14*10^12</f>
        <v>175559712297388.19</v>
      </c>
      <c r="K23" s="22">
        <f>'AEO T33 Other Mfg 2022'!K51*'Balance of Mfg Split'!$C14*10^12</f>
        <v>175446891553475.31</v>
      </c>
      <c r="L23" s="22">
        <f>'AEO T33 Other Mfg 2022'!L51*'Balance of Mfg Split'!$C14*10^12</f>
        <v>175592356601292.91</v>
      </c>
      <c r="M23" s="22">
        <f>'AEO T33 Other Mfg 2022'!M51*'Balance of Mfg Split'!$C14*10^12</f>
        <v>175639408583793.97</v>
      </c>
      <c r="N23" s="22">
        <f>'AEO T33 Other Mfg 2022'!N51*'Balance of Mfg Split'!$C14*10^12</f>
        <v>175780516554318.53</v>
      </c>
      <c r="O23" s="22">
        <f>'AEO T33 Other Mfg 2022'!O51*'Balance of Mfg Split'!$C14*10^12</f>
        <v>175999915277682.38</v>
      </c>
      <c r="P23" s="22">
        <f>'AEO T33 Other Mfg 2022'!P51*'Balance of Mfg Split'!$C14*10^12</f>
        <v>176009602021579.59</v>
      </c>
      <c r="Q23" s="22">
        <f>'AEO T33 Other Mfg 2022'!Q51*'Balance of Mfg Split'!$C14*10^12</f>
        <v>176309446239847.81</v>
      </c>
      <c r="R23" s="22">
        <f>'AEO T33 Other Mfg 2022'!R51*'Balance of Mfg Split'!$C14*10^12</f>
        <v>176672459634916.66</v>
      </c>
      <c r="S23" s="22">
        <f>'AEO T33 Other Mfg 2022'!S51*'Balance of Mfg Split'!$C14*10^12</f>
        <v>177270391346402.88</v>
      </c>
      <c r="T23" s="22">
        <f>'AEO T33 Other Mfg 2022'!T51*'Balance of Mfg Split'!$C14*10^12</f>
        <v>177817874689115.5</v>
      </c>
      <c r="U23" s="22">
        <f>'AEO T33 Other Mfg 2022'!U51*'Balance of Mfg Split'!$C14*10^12</f>
        <v>178630273858192.03</v>
      </c>
      <c r="V23" s="22">
        <f>'AEO T33 Other Mfg 2022'!V51*'Balance of Mfg Split'!$C14*10^12</f>
        <v>179456998569277.47</v>
      </c>
      <c r="W23" s="22">
        <f>'AEO T33 Other Mfg 2022'!W51*'Balance of Mfg Split'!$C14*10^12</f>
        <v>180309679209628.06</v>
      </c>
      <c r="X23" s="22">
        <f>'AEO T33 Other Mfg 2022'!X51*'Balance of Mfg Split'!$C14*10^12</f>
        <v>181580530266413.72</v>
      </c>
      <c r="Y23" s="22">
        <f>'AEO T33 Other Mfg 2022'!Y51*'Balance of Mfg Split'!$C14*10^12</f>
        <v>183045678875149.63</v>
      </c>
      <c r="Z23" s="22">
        <f>'AEO T33 Other Mfg 2022'!Z51*'Balance of Mfg Split'!$C14*10^12</f>
        <v>184047069342337.84</v>
      </c>
      <c r="AA23" s="22">
        <f>'AEO T33 Other Mfg 2022'!AA51*'Balance of Mfg Split'!$C14*10^12</f>
        <v>185003118494175.72</v>
      </c>
      <c r="AB23" s="22">
        <f>'AEO T33 Other Mfg 2022'!AB51*'Balance of Mfg Split'!$C14*10^12</f>
        <v>186459868828753</v>
      </c>
      <c r="AC23" s="22">
        <f>'AEO T33 Other Mfg 2022'!AC51*'Balance of Mfg Split'!$C14*10^12</f>
        <v>187853203960583.16</v>
      </c>
      <c r="AD23" s="22">
        <f>'AEO T33 Other Mfg 2022'!AD51*'Balance of Mfg Split'!$C14*10^12</f>
        <v>188925693239603.19</v>
      </c>
      <c r="AE23" s="22">
        <f>'AEO T33 Other Mfg 2022'!AE51*'Balance of Mfg Split'!$C14*10^12</f>
        <v>190057661690041.97</v>
      </c>
      <c r="AF23" s="22">
        <f>'AEO T33 Other Mfg 2022'!AF51*'Balance of Mfg Split'!$C14*10^12</f>
        <v>191162608354657.91</v>
      </c>
      <c r="AG23" s="22"/>
    </row>
    <row r="24" spans="1:33" s="17" customFormat="1" x14ac:dyDescent="0.25">
      <c r="A24" s="5" t="s">
        <v>1045</v>
      </c>
      <c r="B24" s="25">
        <f>C24*'2020 data'!B25</f>
        <v>0</v>
      </c>
      <c r="C24" s="25">
        <v>0</v>
      </c>
      <c r="D24" s="25">
        <v>0</v>
      </c>
      <c r="E24" s="25">
        <v>0</v>
      </c>
      <c r="F24" s="25">
        <v>0</v>
      </c>
      <c r="G24" s="25">
        <v>0</v>
      </c>
      <c r="H24" s="25">
        <v>0</v>
      </c>
      <c r="I24" s="25">
        <v>0</v>
      </c>
      <c r="J24" s="25">
        <v>0</v>
      </c>
      <c r="K24" s="25">
        <v>0</v>
      </c>
      <c r="L24" s="25">
        <v>0</v>
      </c>
      <c r="M24" s="25">
        <v>0</v>
      </c>
      <c r="N24" s="25">
        <v>0</v>
      </c>
      <c r="O24" s="25">
        <v>0</v>
      </c>
      <c r="P24" s="25">
        <v>0</v>
      </c>
      <c r="Q24" s="25">
        <v>0</v>
      </c>
      <c r="R24" s="25">
        <v>0</v>
      </c>
      <c r="S24" s="25">
        <v>0</v>
      </c>
      <c r="T24" s="25">
        <v>0</v>
      </c>
      <c r="U24" s="25">
        <v>0</v>
      </c>
      <c r="V24" s="25">
        <v>0</v>
      </c>
      <c r="W24" s="25">
        <v>0</v>
      </c>
      <c r="X24" s="25">
        <v>0</v>
      </c>
      <c r="Y24" s="25">
        <v>0</v>
      </c>
      <c r="Z24" s="25">
        <v>0</v>
      </c>
      <c r="AA24" s="25">
        <v>0</v>
      </c>
      <c r="AB24" s="25">
        <v>0</v>
      </c>
      <c r="AC24" s="25">
        <v>0</v>
      </c>
      <c r="AD24" s="25">
        <v>0</v>
      </c>
      <c r="AE24" s="25">
        <v>0</v>
      </c>
      <c r="AF24" s="25">
        <v>0</v>
      </c>
      <c r="AG24" s="22"/>
    </row>
    <row r="25" spans="1:33" s="17" customFormat="1" x14ac:dyDescent="0.25">
      <c r="A25" s="5" t="s">
        <v>1046</v>
      </c>
      <c r="B25" s="25">
        <f>'Water and Waste'!F9</f>
        <v>204720000000000</v>
      </c>
      <c r="C25" s="25">
        <f>'Water and Waste'!G9</f>
        <v>205402400000000</v>
      </c>
      <c r="D25" s="25">
        <f>'Water and Waste'!H9</f>
        <v>206084800000000</v>
      </c>
      <c r="E25" s="25">
        <f>'Water and Waste'!I9</f>
        <v>206767200000000</v>
      </c>
      <c r="F25" s="25">
        <f>'Water and Waste'!J9</f>
        <v>207449600000000</v>
      </c>
      <c r="G25" s="25">
        <f>'Water and Waste'!K9</f>
        <v>208132000000000</v>
      </c>
      <c r="H25" s="25">
        <f>'Water and Waste'!L9</f>
        <v>208814400000000</v>
      </c>
      <c r="I25" s="25">
        <f>'Water and Waste'!M9</f>
        <v>209496800000000</v>
      </c>
      <c r="J25" s="25">
        <f>'Water and Waste'!N9</f>
        <v>210179200000000</v>
      </c>
      <c r="K25" s="25">
        <f>'Water and Waste'!O9</f>
        <v>210861600000000</v>
      </c>
      <c r="L25" s="25">
        <f>'Water and Waste'!P9</f>
        <v>211544000000000</v>
      </c>
      <c r="M25" s="25">
        <f>'Water and Waste'!Q9</f>
        <v>212226400000000</v>
      </c>
      <c r="N25" s="25">
        <f>'Water and Waste'!R9</f>
        <v>212908800000000</v>
      </c>
      <c r="O25" s="25">
        <f>'Water and Waste'!S9</f>
        <v>213591200000000</v>
      </c>
      <c r="P25" s="25">
        <f>'Water and Waste'!T9</f>
        <v>214273600000000</v>
      </c>
      <c r="Q25" s="25">
        <f>'Water and Waste'!U9</f>
        <v>214956000000000</v>
      </c>
      <c r="R25" s="25">
        <f>'Water and Waste'!V9</f>
        <v>215638400000000</v>
      </c>
      <c r="S25" s="25">
        <f>'Water and Waste'!W9</f>
        <v>216320800000000</v>
      </c>
      <c r="T25" s="25">
        <f>'Water and Waste'!X9</f>
        <v>217003200000000</v>
      </c>
      <c r="U25" s="25">
        <f>'Water and Waste'!Y9</f>
        <v>217685600000000</v>
      </c>
      <c r="V25" s="25">
        <f>'Water and Waste'!Z9</f>
        <v>218368000000000</v>
      </c>
      <c r="W25" s="25">
        <f>'Water and Waste'!AA9</f>
        <v>219050400000000</v>
      </c>
      <c r="X25" s="25">
        <f>'Water and Waste'!AB9</f>
        <v>219732800000000</v>
      </c>
      <c r="Y25" s="25">
        <f>'Water and Waste'!AC9</f>
        <v>220415200000000</v>
      </c>
      <c r="Z25" s="25">
        <f>'Water and Waste'!AD9</f>
        <v>221097600000000</v>
      </c>
      <c r="AA25" s="25">
        <f>'Water and Waste'!AE9</f>
        <v>221780000000000</v>
      </c>
      <c r="AB25" s="25">
        <f>'Water and Waste'!AF9</f>
        <v>222462400000000</v>
      </c>
      <c r="AC25" s="25">
        <f>'Water and Waste'!AG9</f>
        <v>223144800000000</v>
      </c>
      <c r="AD25" s="25">
        <f>'Water and Waste'!AH9</f>
        <v>223827200000000</v>
      </c>
      <c r="AE25" s="25">
        <f>'Water and Waste'!AI9</f>
        <v>224509600000000</v>
      </c>
      <c r="AF25" s="25">
        <f>'Water and Waste'!AJ9</f>
        <v>225192000000000</v>
      </c>
      <c r="AG25" s="22"/>
    </row>
    <row r="26" spans="1:33" s="17" customFormat="1" x14ac:dyDescent="0.25">
      <c r="A26" s="5" t="s">
        <v>1047</v>
      </c>
      <c r="B26" s="25">
        <f>C26*'2020 data'!B27</f>
        <v>254440919705805.53</v>
      </c>
      <c r="C26" s="130">
        <f>'AEO T34 Non-Mfg 2022'!C37*10^12</f>
        <v>270152618000000.03</v>
      </c>
      <c r="D26" s="130">
        <f>'AEO T34 Non-Mfg 2022'!D37*10^12</f>
        <v>251917145000000</v>
      </c>
      <c r="E26" s="130">
        <f>'AEO T34 Non-Mfg 2022'!E37*10^12</f>
        <v>246761261000000</v>
      </c>
      <c r="F26" s="130">
        <f>'AEO T34 Non-Mfg 2022'!F37*10^12</f>
        <v>250177719000000</v>
      </c>
      <c r="G26" s="130">
        <f>'AEO T34 Non-Mfg 2022'!G37*10^12</f>
        <v>252335403000000</v>
      </c>
      <c r="H26" s="130">
        <f>'AEO T34 Non-Mfg 2022'!H37*10^12</f>
        <v>253151764000000</v>
      </c>
      <c r="I26" s="130">
        <f>'AEO T34 Non-Mfg 2022'!I37*10^12</f>
        <v>253558105000000</v>
      </c>
      <c r="J26" s="130">
        <f>'AEO T34 Non-Mfg 2022'!J37*10^12</f>
        <v>256243103000000.03</v>
      </c>
      <c r="K26" s="130">
        <f>'AEO T34 Non-Mfg 2022'!K37*10^12</f>
        <v>259149840999999.97</v>
      </c>
      <c r="L26" s="130">
        <f>'AEO T34 Non-Mfg 2022'!L37*10^12</f>
        <v>261327148000000.03</v>
      </c>
      <c r="M26" s="130">
        <f>'AEO T34 Non-Mfg 2022'!M37*10^12</f>
        <v>263730652000000.03</v>
      </c>
      <c r="N26" s="130">
        <f>'AEO T34 Non-Mfg 2022'!N37*10^12</f>
        <v>271605712999999.97</v>
      </c>
      <c r="O26" s="130">
        <f>'AEO T34 Non-Mfg 2022'!O37*10^12</f>
        <v>278481415000000.03</v>
      </c>
      <c r="P26" s="130">
        <f>'AEO T34 Non-Mfg 2022'!P37*10^12</f>
        <v>279824524000000</v>
      </c>
      <c r="Q26" s="130">
        <f>'AEO T34 Non-Mfg 2022'!Q37*10^12</f>
        <v>280802765000000.03</v>
      </c>
      <c r="R26" s="130">
        <f>'AEO T34 Non-Mfg 2022'!R37*10^12</f>
        <v>282244904000000</v>
      </c>
      <c r="S26" s="130">
        <f>'AEO T34 Non-Mfg 2022'!S37*10^12</f>
        <v>286268494000000</v>
      </c>
      <c r="T26" s="130">
        <f>'AEO T34 Non-Mfg 2022'!T37*10^12</f>
        <v>291575623000000</v>
      </c>
      <c r="U26" s="130">
        <f>'AEO T34 Non-Mfg 2022'!U37*10^12</f>
        <v>297409180000000</v>
      </c>
      <c r="V26" s="130">
        <f>'AEO T34 Non-Mfg 2022'!V37*10^12</f>
        <v>302384491000000</v>
      </c>
      <c r="W26" s="130">
        <f>'AEO T34 Non-Mfg 2022'!W37*10^12</f>
        <v>306486084000000</v>
      </c>
      <c r="X26" s="130">
        <f>'AEO T34 Non-Mfg 2022'!X37*10^12</f>
        <v>310419922000000</v>
      </c>
      <c r="Y26" s="130">
        <f>'AEO T34 Non-Mfg 2022'!Y37*10^12</f>
        <v>313972290000000</v>
      </c>
      <c r="Z26" s="130">
        <f>'AEO T34 Non-Mfg 2022'!Z37*10^12</f>
        <v>316998779000000</v>
      </c>
      <c r="AA26" s="130">
        <f>'AEO T34 Non-Mfg 2022'!AA37*10^12</f>
        <v>319669067000000</v>
      </c>
      <c r="AB26" s="130">
        <f>'AEO T34 Non-Mfg 2022'!AB37*10^12</f>
        <v>323225830000000</v>
      </c>
      <c r="AC26" s="130">
        <f>'AEO T34 Non-Mfg 2022'!AC37*10^12</f>
        <v>326738281000000</v>
      </c>
      <c r="AD26" s="130">
        <f>'AEO T34 Non-Mfg 2022'!AD37*10^12</f>
        <v>330191528000000</v>
      </c>
      <c r="AE26" s="130">
        <f>'AEO T34 Non-Mfg 2022'!AE37*10^12</f>
        <v>334595703000000</v>
      </c>
      <c r="AF26" s="130">
        <f>'AEO T34 Non-Mfg 2022'!AF37*10^12</f>
        <v>339477417000000</v>
      </c>
      <c r="AG26" s="130"/>
    </row>
    <row r="27" spans="1:33" s="17" customFormat="1" x14ac:dyDescent="0.25">
      <c r="B27" s="25"/>
    </row>
    <row r="28" spans="1:33" s="17" customFormat="1" x14ac:dyDescent="0.25">
      <c r="A28" s="26"/>
      <c r="B28" s="239"/>
      <c r="C28" s="239"/>
      <c r="D28" s="239"/>
      <c r="E28" s="239"/>
      <c r="F28" s="239"/>
      <c r="G28" s="239"/>
      <c r="H28" s="239"/>
      <c r="I28" s="239"/>
      <c r="J28" s="239"/>
      <c r="K28" s="239"/>
      <c r="L28" s="239"/>
      <c r="M28" s="239"/>
      <c r="N28" s="239"/>
      <c r="O28" s="239"/>
      <c r="P28" s="239"/>
      <c r="Q28" s="239"/>
      <c r="R28" s="239"/>
      <c r="S28" s="239"/>
      <c r="T28" s="239"/>
      <c r="U28" s="239"/>
      <c r="V28" s="239"/>
      <c r="W28" s="239"/>
      <c r="X28" s="239"/>
      <c r="Y28" s="239"/>
      <c r="Z28" s="239"/>
      <c r="AA28" s="239"/>
      <c r="AB28" s="239"/>
      <c r="AC28" s="239"/>
      <c r="AD28" s="239"/>
      <c r="AE28" s="239"/>
      <c r="AF28" s="239"/>
    </row>
    <row r="29" spans="1:33" s="17" customFormat="1" x14ac:dyDescent="0.25">
      <c r="B29" s="184"/>
    </row>
    <row r="30" spans="1:33" s="17" customFormat="1" x14ac:dyDescent="0.25">
      <c r="A30" s="26"/>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row>
    <row r="31" spans="1:33" s="17" customFormat="1" x14ac:dyDescent="0.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row>
    <row r="32" spans="1:33" s="17" customFormat="1" x14ac:dyDescent="0.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row>
    <row r="33" spans="1:35" s="17" customFormat="1" x14ac:dyDescent="0.25">
      <c r="A33" s="26"/>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row>
    <row r="34" spans="1:35" s="17" customFormat="1" x14ac:dyDescent="0.25">
      <c r="A34" s="7"/>
      <c r="B34" s="173"/>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row>
    <row r="35" spans="1:35" s="17" customFormat="1" x14ac:dyDescent="0.25">
      <c r="A35" s="7"/>
      <c r="B35" s="173"/>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row>
    <row r="36" spans="1:35" s="17" customFormat="1" x14ac:dyDescent="0.25">
      <c r="A36" s="7"/>
      <c r="B36" s="173"/>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row>
    <row r="37" spans="1:35" s="17" customFormat="1" x14ac:dyDescent="0.25">
      <c r="A37" s="7"/>
      <c r="B37" s="173"/>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row>
    <row r="38" spans="1:35" s="17" customFormat="1" x14ac:dyDescent="0.25">
      <c r="A38" s="7"/>
      <c r="B38" s="173"/>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row>
    <row r="39" spans="1:35" s="17" customFormat="1" x14ac:dyDescent="0.25">
      <c r="A39" s="7"/>
      <c r="B39" s="173"/>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row>
    <row r="40" spans="1:35" s="17" customFormat="1" x14ac:dyDescent="0.25">
      <c r="A40" s="7"/>
      <c r="B40" s="173"/>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row>
    <row r="41" spans="1:35" s="17" customFormat="1" x14ac:dyDescent="0.25">
      <c r="A41" s="7"/>
      <c r="B41" s="173"/>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row>
    <row r="42" spans="1:35" s="17" customFormat="1" x14ac:dyDescent="0.25">
      <c r="A42" s="7"/>
      <c r="B42" s="173"/>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row>
    <row r="43" spans="1:35" s="17" customFormat="1" x14ac:dyDescent="0.25">
      <c r="A43" s="7"/>
      <c r="B43" s="173"/>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row>
    <row r="44" spans="1:35" s="17" customFormat="1" x14ac:dyDescent="0.25">
      <c r="A44" s="7"/>
      <c r="B44" s="173"/>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row>
    <row r="45" spans="1:35" s="17" customFormat="1" x14ac:dyDescent="0.25">
      <c r="A45" s="7"/>
      <c r="B45" s="173"/>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row>
    <row r="46" spans="1:35" s="17" customFormat="1" x14ac:dyDescent="0.25">
      <c r="A46" s="9"/>
      <c r="B46" s="174"/>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row>
    <row r="47" spans="1:35" s="17" customFormat="1" x14ac:dyDescent="0.25">
      <c r="A47" s="26"/>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row>
    <row r="48" spans="1:35" s="17" customFormat="1" x14ac:dyDescent="0.25">
      <c r="A48" s="7"/>
      <c r="B48" s="173"/>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row>
    <row r="49" spans="1:35" s="17" customFormat="1" x14ac:dyDescent="0.25">
      <c r="A49" s="7"/>
      <c r="B49" s="173"/>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row>
    <row r="50" spans="1:35" s="17" customFormat="1" x14ac:dyDescent="0.25">
      <c r="A50" s="24"/>
      <c r="B50" s="173"/>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row>
    <row r="51" spans="1:35" s="17" customFormat="1" x14ac:dyDescent="0.25">
      <c r="A51" s="7"/>
      <c r="B51" s="173"/>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row>
    <row r="52" spans="1:35" s="17" customFormat="1" x14ac:dyDescent="0.25">
      <c r="A52" s="7"/>
      <c r="B52" s="173"/>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row>
    <row r="53" spans="1:35" s="17" customFormat="1" x14ac:dyDescent="0.25">
      <c r="A53" s="7"/>
      <c r="B53" s="173"/>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row>
    <row r="54" spans="1:35" s="17" customFormat="1" x14ac:dyDescent="0.25">
      <c r="A54" s="7"/>
      <c r="B54" s="173"/>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row>
    <row r="55" spans="1:35" s="17" customFormat="1" x14ac:dyDescent="0.25">
      <c r="A55" s="7"/>
      <c r="B55" s="173"/>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row>
    <row r="56" spans="1:35" s="17" customFormat="1" x14ac:dyDescent="0.25">
      <c r="A56" s="7"/>
      <c r="B56" s="172"/>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row>
    <row r="57" spans="1:35" s="17" customFormat="1" x14ac:dyDescent="0.25">
      <c r="A57" s="7"/>
      <c r="B57" s="172"/>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row>
    <row r="58" spans="1:35" s="17" customFormat="1" x14ac:dyDescent="0.25">
      <c r="A58" s="7"/>
      <c r="B58" s="172"/>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row>
    <row r="59" spans="1:35" s="17" customFormat="1" x14ac:dyDescent="0.25">
      <c r="A59" s="7"/>
      <c r="B59" s="172"/>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row>
    <row r="60" spans="1:35" s="17" customFormat="1" x14ac:dyDescent="0.25">
      <c r="A60" s="7"/>
      <c r="B60" s="172"/>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row>
    <row r="61" spans="1:35" s="17" customFormat="1" x14ac:dyDescent="0.25">
      <c r="A61" s="7"/>
      <c r="B61" s="172"/>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row>
    <row r="62" spans="1:35" s="17" customFormat="1" x14ac:dyDescent="0.25">
      <c r="A62" s="9"/>
      <c r="B62" s="172"/>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row>
    <row r="63" spans="1:35" s="17" customFormat="1" x14ac:dyDescent="0.25">
      <c r="A63" s="16"/>
      <c r="B63" s="172"/>
    </row>
    <row r="64" spans="1:35" s="17" customFormat="1" x14ac:dyDescent="0.25">
      <c r="A64" s="7"/>
      <c r="B64" s="172"/>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row>
    <row r="65" spans="1:35" s="17" customFormat="1" x14ac:dyDescent="0.25">
      <c r="A65" s="7"/>
      <c r="B65" s="172"/>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row>
    <row r="66" spans="1:35" s="17" customFormat="1" x14ac:dyDescent="0.25">
      <c r="A66" s="7"/>
      <c r="B66" s="172"/>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row>
    <row r="67" spans="1:35" s="17" customFormat="1" x14ac:dyDescent="0.25">
      <c r="A67" s="7"/>
      <c r="B67" s="172"/>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row>
    <row r="68" spans="1:35" s="17" customFormat="1" x14ac:dyDescent="0.25">
      <c r="A68" s="7"/>
      <c r="B68" s="172"/>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row>
    <row r="69" spans="1:35" s="17" customFormat="1" x14ac:dyDescent="0.25">
      <c r="A69" s="7"/>
      <c r="B69" s="172"/>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row>
    <row r="70" spans="1:35" s="17" customFormat="1" x14ac:dyDescent="0.25">
      <c r="A70" s="7"/>
      <c r="B70" s="172"/>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row>
    <row r="71" spans="1:35" s="17" customFormat="1" x14ac:dyDescent="0.25">
      <c r="A71" s="7"/>
      <c r="B71" s="172"/>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row>
    <row r="72" spans="1:35" s="17" customFormat="1" x14ac:dyDescent="0.25">
      <c r="A72" s="7"/>
      <c r="B72" s="172"/>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row>
    <row r="73" spans="1:35" s="17" customFormat="1" x14ac:dyDescent="0.25">
      <c r="A73" s="7"/>
      <c r="B73" s="172"/>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row>
    <row r="74" spans="1:35" s="17" customFormat="1" x14ac:dyDescent="0.25">
      <c r="A74" s="7"/>
      <c r="B74" s="172"/>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row>
    <row r="75" spans="1:35" s="17" customFormat="1" x14ac:dyDescent="0.25">
      <c r="A75" s="7"/>
      <c r="B75" s="172"/>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row>
    <row r="76" spans="1:35" s="17" customFormat="1" x14ac:dyDescent="0.25">
      <c r="A76" s="9"/>
      <c r="B76" s="172"/>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row>
    <row r="77" spans="1:35" s="17" customFormat="1" x14ac:dyDescent="0.25">
      <c r="A77" s="16"/>
      <c r="B77" s="172"/>
    </row>
    <row r="78" spans="1:35" s="17" customFormat="1" x14ac:dyDescent="0.25">
      <c r="A78" s="16"/>
      <c r="B78" s="172"/>
    </row>
    <row r="79" spans="1:35" s="17" customFormat="1" x14ac:dyDescent="0.25">
      <c r="A79" s="7"/>
      <c r="B79" s="172"/>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row>
    <row r="80" spans="1:35" s="17" customFormat="1" x14ac:dyDescent="0.25">
      <c r="A80" s="7"/>
      <c r="B80" s="172"/>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row>
    <row r="81" spans="1:35" s="17" customFormat="1" x14ac:dyDescent="0.25">
      <c r="A81" s="7"/>
      <c r="B81" s="172"/>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row>
    <row r="82" spans="1:35" s="17" customFormat="1" x14ac:dyDescent="0.25">
      <c r="A82" s="7"/>
      <c r="B82" s="173"/>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row>
    <row r="83" spans="1:35" s="17" customFormat="1" x14ac:dyDescent="0.25">
      <c r="A83" s="7"/>
      <c r="B83" s="173"/>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row>
    <row r="84" spans="1:35" s="17" customFormat="1" x14ac:dyDescent="0.25">
      <c r="A84" s="7"/>
      <c r="B84" s="173"/>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row>
    <row r="85" spans="1:35" s="17" customFormat="1" x14ac:dyDescent="0.25">
      <c r="A85" s="7"/>
      <c r="B85" s="173"/>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row>
    <row r="86" spans="1:35" s="17" customFormat="1" x14ac:dyDescent="0.25">
      <c r="A86" s="7"/>
      <c r="B86" s="173"/>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row>
    <row r="87" spans="1:35" s="17" customFormat="1" x14ac:dyDescent="0.25">
      <c r="A87" s="7"/>
      <c r="B87" s="173"/>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row>
    <row r="88" spans="1:35" s="17" customFormat="1" x14ac:dyDescent="0.25">
      <c r="A88" s="7"/>
      <c r="B88" s="173"/>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row>
    <row r="89" spans="1:35" s="17" customFormat="1" x14ac:dyDescent="0.25">
      <c r="A89" s="7"/>
      <c r="B89" s="173"/>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row>
    <row r="90" spans="1:35" s="17" customFormat="1" x14ac:dyDescent="0.25">
      <c r="A90" s="18"/>
      <c r="B90" s="173"/>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row>
    <row r="91" spans="1:35" s="17" customFormat="1" x14ac:dyDescent="0.25">
      <c r="A91" s="24"/>
      <c r="B91" s="173"/>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row>
    <row r="92" spans="1:35" s="17" customFormat="1" x14ac:dyDescent="0.25">
      <c r="A92" s="7"/>
      <c r="B92" s="173"/>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row>
    <row r="93" spans="1:35" s="17" customFormat="1" x14ac:dyDescent="0.25">
      <c r="A93" s="7"/>
      <c r="B93" s="173"/>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row>
    <row r="94" spans="1:35" s="17" customFormat="1" x14ac:dyDescent="0.25">
      <c r="A94" s="7"/>
      <c r="B94" s="173"/>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row>
    <row r="95" spans="1:35" s="17" customFormat="1" x14ac:dyDescent="0.25">
      <c r="A95" s="16"/>
      <c r="B95" s="25"/>
    </row>
    <row r="96" spans="1:35" s="17" customFormat="1" x14ac:dyDescent="0.25">
      <c r="A96" s="7"/>
      <c r="B96" s="173"/>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row>
    <row r="97" spans="1:35" s="17" customFormat="1" x14ac:dyDescent="0.25">
      <c r="A97" s="7"/>
      <c r="B97" s="173"/>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row>
    <row r="98" spans="1:35" s="17" customFormat="1" x14ac:dyDescent="0.25">
      <c r="A98" s="7"/>
      <c r="B98" s="173"/>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row>
    <row r="99" spans="1:35" s="17" customFormat="1" x14ac:dyDescent="0.25">
      <c r="A99" s="7"/>
      <c r="B99" s="173"/>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row>
    <row r="100" spans="1:35" s="17" customFormat="1" x14ac:dyDescent="0.25">
      <c r="A100" s="7"/>
      <c r="B100" s="173"/>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row>
    <row r="101" spans="1:35" s="17" customFormat="1" x14ac:dyDescent="0.25">
      <c r="A101" s="7"/>
      <c r="B101" s="173"/>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row>
    <row r="102" spans="1:35" s="17" customFormat="1" x14ac:dyDescent="0.25">
      <c r="A102" s="7"/>
      <c r="B102" s="173"/>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row>
    <row r="103" spans="1:35" s="17" customFormat="1" x14ac:dyDescent="0.25">
      <c r="A103" s="7"/>
      <c r="B103" s="173"/>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row>
    <row r="104" spans="1:35" s="17" customFormat="1" x14ac:dyDescent="0.25">
      <c r="A104" s="7"/>
      <c r="B104" s="173"/>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row>
    <row r="105" spans="1:35" s="17" customFormat="1" x14ac:dyDescent="0.25">
      <c r="A105" s="7"/>
      <c r="B105" s="173"/>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row>
    <row r="106" spans="1:35" s="17" customFormat="1" x14ac:dyDescent="0.25">
      <c r="A106" s="7"/>
      <c r="B106" s="173"/>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row>
    <row r="107" spans="1:35" s="17" customFormat="1" x14ac:dyDescent="0.25">
      <c r="A107" s="9"/>
      <c r="B107" s="174"/>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row>
    <row r="108" spans="1:35" s="17" customFormat="1" x14ac:dyDescent="0.25">
      <c r="A108" s="26"/>
      <c r="B108" s="25"/>
    </row>
    <row r="109" spans="1:35" s="17" customFormat="1" x14ac:dyDescent="0.25">
      <c r="A109" s="6"/>
      <c r="B109" s="175"/>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row>
    <row r="110" spans="1:35" s="17" customFormat="1" x14ac:dyDescent="0.25">
      <c r="A110" s="6"/>
      <c r="B110" s="175"/>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35" s="17" customFormat="1" x14ac:dyDescent="0.25">
      <c r="A111" s="6"/>
      <c r="B111" s="176"/>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35" s="17" customFormat="1" x14ac:dyDescent="0.25">
      <c r="A112" s="6"/>
      <c r="B112" s="176"/>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row>
    <row r="113" spans="1:35" s="17" customFormat="1" x14ac:dyDescent="0.25">
      <c r="A113" s="26"/>
      <c r="B113" s="25"/>
    </row>
    <row r="114" spans="1:35" s="17" customFormat="1" x14ac:dyDescent="0.25">
      <c r="A114" s="7"/>
      <c r="B114" s="173"/>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row>
    <row r="115" spans="1:35" s="17" customFormat="1" x14ac:dyDescent="0.25">
      <c r="A115" s="7"/>
      <c r="B115" s="173"/>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row>
    <row r="116" spans="1:35" s="17" customFormat="1" x14ac:dyDescent="0.25">
      <c r="A116" s="7"/>
      <c r="B116" s="173"/>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row>
    <row r="117" spans="1:35" s="17" customFormat="1" x14ac:dyDescent="0.25">
      <c r="A117" s="7"/>
      <c r="B117" s="173"/>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row>
    <row r="118" spans="1:35" s="17" customFormat="1" x14ac:dyDescent="0.25">
      <c r="A118" s="7"/>
      <c r="B118" s="173"/>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row>
    <row r="119" spans="1:35" s="17" customFormat="1" x14ac:dyDescent="0.25">
      <c r="A119" s="7"/>
      <c r="B119" s="173"/>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row>
    <row r="120" spans="1:35" s="17" customFormat="1" x14ac:dyDescent="0.25">
      <c r="A120" s="7"/>
      <c r="B120" s="173"/>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row>
    <row r="121" spans="1:35" s="17" customFormat="1" x14ac:dyDescent="0.25">
      <c r="A121" s="7"/>
      <c r="B121" s="173"/>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row>
    <row r="122" spans="1:35" s="17" customFormat="1" x14ac:dyDescent="0.25">
      <c r="A122" s="7"/>
      <c r="B122" s="173"/>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row>
    <row r="123" spans="1:35" s="17" customFormat="1" x14ac:dyDescent="0.25">
      <c r="A123" s="7"/>
      <c r="B123" s="173"/>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row>
    <row r="124" spans="1:35" s="17" customFormat="1" x14ac:dyDescent="0.25">
      <c r="A124" s="9"/>
      <c r="B124" s="174"/>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row>
    <row r="125" spans="1:35" s="17" customFormat="1" x14ac:dyDescent="0.25">
      <c r="A125" s="26"/>
      <c r="B125" s="25"/>
    </row>
    <row r="126" spans="1:35" s="17" customFormat="1" x14ac:dyDescent="0.25">
      <c r="A126" s="24"/>
      <c r="B126" s="173"/>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row>
    <row r="127" spans="1:35" s="17" customFormat="1" x14ac:dyDescent="0.25">
      <c r="A127" s="7"/>
      <c r="B127" s="173"/>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row>
    <row r="128" spans="1:35" s="17" customFormat="1" x14ac:dyDescent="0.25">
      <c r="A128" s="7"/>
      <c r="B128" s="173"/>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row>
    <row r="129" spans="1:35" s="17" customFormat="1" x14ac:dyDescent="0.25">
      <c r="A129" s="7"/>
      <c r="B129" s="173"/>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row>
    <row r="130" spans="1:35" s="17" customFormat="1" x14ac:dyDescent="0.25">
      <c r="A130" s="7"/>
      <c r="B130" s="173"/>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row>
    <row r="131" spans="1:35" s="17" customFormat="1" x14ac:dyDescent="0.25">
      <c r="A131" s="7"/>
      <c r="B131" s="173"/>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row>
    <row r="132" spans="1:35" s="17" customFormat="1" x14ac:dyDescent="0.25">
      <c r="A132" s="7"/>
      <c r="B132" s="173"/>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row>
    <row r="133" spans="1:35" s="17" customFormat="1" x14ac:dyDescent="0.25">
      <c r="A133" s="7"/>
      <c r="B133" s="173"/>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row>
    <row r="134" spans="1:35" s="17" customFormat="1" x14ac:dyDescent="0.25">
      <c r="A134" s="7"/>
      <c r="B134" s="173"/>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row>
    <row r="135" spans="1:35" s="17" customFormat="1" x14ac:dyDescent="0.25">
      <c r="A135" s="7"/>
      <c r="B135" s="173"/>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row>
    <row r="136" spans="1:35" s="17" customFormat="1" x14ac:dyDescent="0.25">
      <c r="A136" s="7"/>
      <c r="B136" s="173"/>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row>
    <row r="137" spans="1:35" s="17" customFormat="1" x14ac:dyDescent="0.25">
      <c r="A137" s="7"/>
      <c r="B137" s="173"/>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row>
    <row r="138" spans="1:35" s="17" customFormat="1" x14ac:dyDescent="0.25">
      <c r="A138" s="7"/>
      <c r="B138" s="173"/>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row>
    <row r="139" spans="1:35" s="17" customFormat="1" x14ac:dyDescent="0.25">
      <c r="A139" s="7"/>
      <c r="B139" s="173"/>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row>
    <row r="140" spans="1:35" s="17" customFormat="1" x14ac:dyDescent="0.25">
      <c r="A140" s="7"/>
      <c r="B140" s="173"/>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row>
    <row r="141" spans="1:35" s="17" customFormat="1" x14ac:dyDescent="0.25">
      <c r="A141" s="7"/>
      <c r="B141" s="173"/>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row>
    <row r="142" spans="1:35" s="17" customFormat="1" x14ac:dyDescent="0.25">
      <c r="A142" s="7"/>
      <c r="B142" s="173"/>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row>
    <row r="143" spans="1:35" s="17" customFormat="1" x14ac:dyDescent="0.25">
      <c r="A143" s="7"/>
      <c r="B143" s="173"/>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row>
    <row r="144" spans="1:35" s="17" customFormat="1" x14ac:dyDescent="0.25">
      <c r="A144" s="7"/>
      <c r="B144" s="173"/>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row>
    <row r="145" spans="1:35" s="17" customFormat="1" x14ac:dyDescent="0.25">
      <c r="A145" s="7"/>
      <c r="B145" s="173"/>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row>
    <row r="146" spans="1:35" s="17" customFormat="1" x14ac:dyDescent="0.25">
      <c r="A146" s="9"/>
      <c r="B146" s="174"/>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row>
    <row r="147" spans="1:35" s="17" customFormat="1" x14ac:dyDescent="0.25">
      <c r="A147" s="7"/>
      <c r="B147" s="173"/>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row>
    <row r="148" spans="1:35" s="17" customFormat="1" x14ac:dyDescent="0.25">
      <c r="A148" s="9"/>
      <c r="B148" s="174"/>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row>
    <row r="149" spans="1:35" s="17" customFormat="1" x14ac:dyDescent="0.25">
      <c r="B149" s="25"/>
    </row>
    <row r="150" spans="1:35" s="17" customFormat="1" x14ac:dyDescent="0.25">
      <c r="B150" s="25"/>
      <c r="C150" s="30"/>
      <c r="D150" s="30"/>
      <c r="E150" s="30"/>
      <c r="F150" s="30"/>
      <c r="G150" s="30"/>
      <c r="H150" s="30"/>
      <c r="I150" s="30"/>
      <c r="J150" s="30"/>
      <c r="K150" s="30"/>
      <c r="L150" s="30"/>
    </row>
    <row r="151" spans="1:35" s="17" customFormat="1" x14ac:dyDescent="0.25">
      <c r="B151" s="25"/>
      <c r="C151" s="30"/>
      <c r="D151" s="30"/>
      <c r="E151" s="30"/>
      <c r="F151" s="30"/>
      <c r="G151" s="30"/>
      <c r="H151" s="30"/>
      <c r="I151" s="30"/>
      <c r="J151" s="30"/>
      <c r="K151" s="30"/>
      <c r="L151" s="30"/>
    </row>
    <row r="152" spans="1:35" s="17" customFormat="1" x14ac:dyDescent="0.25">
      <c r="B152" s="25"/>
    </row>
    <row r="153" spans="1:35" s="17" customFormat="1" x14ac:dyDescent="0.25">
      <c r="B153" s="25"/>
    </row>
    <row r="154" spans="1:35" s="17" customFormat="1" x14ac:dyDescent="0.25">
      <c r="B154" s="25"/>
    </row>
    <row r="155" spans="1:35" s="17" customFormat="1" x14ac:dyDescent="0.25">
      <c r="B155" s="25"/>
    </row>
    <row r="156" spans="1:35" s="17" customFormat="1" x14ac:dyDescent="0.25">
      <c r="B156" s="25"/>
    </row>
    <row r="157" spans="1:35" s="17" customFormat="1" x14ac:dyDescent="0.25">
      <c r="B157" s="25"/>
    </row>
    <row r="158" spans="1:35" x14ac:dyDescent="0.25">
      <c r="A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row>
    <row r="159" spans="1:35" x14ac:dyDescent="0.25">
      <c r="A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I79"/>
  <sheetViews>
    <sheetView workbookViewId="0">
      <selection activeCell="C16" sqref="C16"/>
    </sheetView>
  </sheetViews>
  <sheetFormatPr defaultColWidth="9.140625" defaultRowHeight="15" x14ac:dyDescent="0.25"/>
  <cols>
    <col min="1" max="1" width="39.85546875" style="5" customWidth="1"/>
    <col min="2" max="33" width="11" style="5" customWidth="1"/>
    <col min="34" max="35" width="9.5703125" style="5" bestFit="1" customWidth="1"/>
    <col min="36" max="16384" width="9.140625" style="5"/>
  </cols>
  <sheetData>
    <row r="1" spans="1:35" x14ac:dyDescent="0.25">
      <c r="A1" s="59" t="s">
        <v>1781</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5">
      <c r="A2" s="5" t="s">
        <v>1010</v>
      </c>
      <c r="B2" s="19">
        <f>C2*'2020 data'!C3</f>
        <v>0</v>
      </c>
      <c r="C2" s="19">
        <f>'AEO T34 Non-Mfg 2022'!C24*10^12</f>
        <v>0</v>
      </c>
      <c r="D2" s="19">
        <f>'AEO T34 Non-Mfg 2022'!D24*10^12</f>
        <v>0</v>
      </c>
      <c r="E2" s="19">
        <f>'AEO T34 Non-Mfg 2022'!E24*10^12</f>
        <v>0</v>
      </c>
      <c r="F2" s="19">
        <f>'AEO T34 Non-Mfg 2022'!F24*10^12</f>
        <v>0</v>
      </c>
      <c r="G2" s="19">
        <f>'AEO T34 Non-Mfg 2022'!G24*10^12</f>
        <v>0</v>
      </c>
      <c r="H2" s="19">
        <f>'AEO T34 Non-Mfg 2022'!H24*10^12</f>
        <v>0</v>
      </c>
      <c r="I2" s="19">
        <f>'AEO T34 Non-Mfg 2022'!I24*10^12</f>
        <v>0</v>
      </c>
      <c r="J2" s="19">
        <f>'AEO T34 Non-Mfg 2022'!J24*10^12</f>
        <v>0</v>
      </c>
      <c r="K2" s="19">
        <f>'AEO T34 Non-Mfg 2022'!K24*10^12</f>
        <v>0</v>
      </c>
      <c r="L2" s="19">
        <f>'AEO T34 Non-Mfg 2022'!L24*10^12</f>
        <v>0</v>
      </c>
      <c r="M2" s="19">
        <f>'AEO T34 Non-Mfg 2022'!M24*10^12</f>
        <v>0</v>
      </c>
      <c r="N2" s="19">
        <f>'AEO T34 Non-Mfg 2022'!N24*10^12</f>
        <v>0</v>
      </c>
      <c r="O2" s="19">
        <f>'AEO T34 Non-Mfg 2022'!O24*10^12</f>
        <v>0</v>
      </c>
      <c r="P2" s="19">
        <f>'AEO T34 Non-Mfg 2022'!P24*10^12</f>
        <v>0</v>
      </c>
      <c r="Q2" s="19">
        <f>'AEO T34 Non-Mfg 2022'!Q24*10^12</f>
        <v>0</v>
      </c>
      <c r="R2" s="19">
        <f>'AEO T34 Non-Mfg 2022'!R24*10^12</f>
        <v>0</v>
      </c>
      <c r="S2" s="19">
        <f>'AEO T34 Non-Mfg 2022'!S24*10^12</f>
        <v>0</v>
      </c>
      <c r="T2" s="19">
        <f>'AEO T34 Non-Mfg 2022'!T24*10^12</f>
        <v>0</v>
      </c>
      <c r="U2" s="19">
        <f>'AEO T34 Non-Mfg 2022'!U24*10^12</f>
        <v>0</v>
      </c>
      <c r="V2" s="19">
        <f>'AEO T34 Non-Mfg 2022'!V24*10^12</f>
        <v>0</v>
      </c>
      <c r="W2" s="19">
        <f>'AEO T34 Non-Mfg 2022'!W24*10^12</f>
        <v>0</v>
      </c>
      <c r="X2" s="19">
        <f>'AEO T34 Non-Mfg 2022'!X24*10^12</f>
        <v>0</v>
      </c>
      <c r="Y2" s="19">
        <f>'AEO T34 Non-Mfg 2022'!Y24*10^12</f>
        <v>0</v>
      </c>
      <c r="Z2" s="19">
        <f>'AEO T34 Non-Mfg 2022'!Z24*10^12</f>
        <v>0</v>
      </c>
      <c r="AA2" s="19">
        <f>'AEO T34 Non-Mfg 2022'!AA24*10^12</f>
        <v>0</v>
      </c>
      <c r="AB2" s="19">
        <f>'AEO T34 Non-Mfg 2022'!AB24*10^12</f>
        <v>0</v>
      </c>
      <c r="AC2" s="19">
        <f>'AEO T34 Non-Mfg 2022'!AC24*10^12</f>
        <v>0</v>
      </c>
      <c r="AD2" s="19">
        <f>'AEO T34 Non-Mfg 2022'!AD24*10^12</f>
        <v>0</v>
      </c>
      <c r="AE2" s="19">
        <f>'AEO T34 Non-Mfg 2022'!AE24*10^12</f>
        <v>0</v>
      </c>
      <c r="AF2" s="19">
        <f>'AEO T34 Non-Mfg 2022'!AF24*10^12</f>
        <v>0</v>
      </c>
      <c r="AG2" s="19"/>
    </row>
    <row r="3" spans="1:35" x14ac:dyDescent="0.25">
      <c r="A3" s="17" t="s">
        <v>1024</v>
      </c>
      <c r="B3" s="19">
        <v>0</v>
      </c>
      <c r="C3" s="19">
        <v>0</v>
      </c>
      <c r="D3" s="19">
        <v>0</v>
      </c>
      <c r="E3" s="19">
        <v>0</v>
      </c>
      <c r="F3" s="19">
        <v>0</v>
      </c>
      <c r="G3" s="19">
        <v>0</v>
      </c>
      <c r="H3" s="19">
        <v>0</v>
      </c>
      <c r="I3" s="19">
        <v>0</v>
      </c>
      <c r="J3" s="19">
        <v>0</v>
      </c>
      <c r="K3" s="19">
        <v>0</v>
      </c>
      <c r="L3" s="19">
        <v>0</v>
      </c>
      <c r="M3" s="19">
        <v>0</v>
      </c>
      <c r="N3" s="19">
        <v>0</v>
      </c>
      <c r="O3" s="19">
        <v>0</v>
      </c>
      <c r="P3" s="19">
        <v>0</v>
      </c>
      <c r="Q3" s="19">
        <v>0</v>
      </c>
      <c r="R3" s="19">
        <v>0</v>
      </c>
      <c r="S3" s="19">
        <v>0</v>
      </c>
      <c r="T3" s="19">
        <v>0</v>
      </c>
      <c r="U3" s="19">
        <v>0</v>
      </c>
      <c r="V3" s="19">
        <v>0</v>
      </c>
      <c r="W3" s="19">
        <v>0</v>
      </c>
      <c r="X3" s="19">
        <v>0</v>
      </c>
      <c r="Y3" s="19">
        <v>0</v>
      </c>
      <c r="Z3" s="19">
        <v>0</v>
      </c>
      <c r="AA3" s="19">
        <v>0</v>
      </c>
      <c r="AB3" s="19">
        <v>0</v>
      </c>
      <c r="AC3" s="19">
        <v>0</v>
      </c>
      <c r="AD3" s="19">
        <v>0</v>
      </c>
      <c r="AE3" s="19">
        <v>0</v>
      </c>
      <c r="AF3" s="19">
        <v>0</v>
      </c>
    </row>
    <row r="4" spans="1:35" x14ac:dyDescent="0.25">
      <c r="A4" s="5" t="s">
        <v>1025</v>
      </c>
      <c r="B4" s="226">
        <f>indusa!F401*10^12</f>
        <v>195000000000</v>
      </c>
      <c r="C4" s="5">
        <f>indusa!G401*10^12</f>
        <v>206000000000</v>
      </c>
      <c r="D4" s="226">
        <f>indusa!H401*10^12</f>
        <v>206000000000</v>
      </c>
      <c r="E4" s="226">
        <f>indusa!I401*10^12</f>
        <v>211000000000</v>
      </c>
      <c r="F4" s="226">
        <f>indusa!J401*10^12</f>
        <v>215000000000</v>
      </c>
      <c r="G4" s="226">
        <f>indusa!K401*10^12</f>
        <v>219000000000</v>
      </c>
      <c r="H4" s="226">
        <f>indusa!L401*10^12</f>
        <v>221000000000</v>
      </c>
      <c r="I4" s="226">
        <f>indusa!M401*10^12</f>
        <v>221000000000</v>
      </c>
      <c r="J4" s="226">
        <f>indusa!N401*10^12</f>
        <v>224000000000</v>
      </c>
      <c r="K4" s="226">
        <f>indusa!O401*10^12</f>
        <v>224000000000</v>
      </c>
      <c r="L4" s="226">
        <f>indusa!P401*10^12</f>
        <v>223000000000</v>
      </c>
      <c r="M4" s="226">
        <f>indusa!Q401*10^12</f>
        <v>223000000000</v>
      </c>
      <c r="N4" s="226">
        <f>indusa!R401*10^12</f>
        <v>222000000000</v>
      </c>
      <c r="O4" s="226">
        <f>indusa!S401*10^12</f>
        <v>222000000000</v>
      </c>
      <c r="P4" s="226">
        <f>indusa!T401*10^12</f>
        <v>220000000000</v>
      </c>
      <c r="Q4" s="226">
        <f>indusa!U401*10^12</f>
        <v>218000000000</v>
      </c>
      <c r="R4" s="226">
        <f>indusa!V401*10^12</f>
        <v>217000000000</v>
      </c>
      <c r="S4" s="226">
        <f>indusa!W401*10^12</f>
        <v>215000000000</v>
      </c>
      <c r="T4" s="226">
        <f>indusa!X401*10^12</f>
        <v>214000000000</v>
      </c>
      <c r="U4" s="226">
        <f>indusa!Y401*10^12</f>
        <v>214000000000</v>
      </c>
      <c r="V4" s="226">
        <f>indusa!Z401*10^12</f>
        <v>214000000000</v>
      </c>
      <c r="W4" s="226">
        <f>indusa!AA401*10^12</f>
        <v>214000000000</v>
      </c>
      <c r="X4" s="226">
        <f>indusa!AB401*10^12</f>
        <v>214000000000</v>
      </c>
      <c r="Y4" s="226">
        <f>indusa!AC401*10^12</f>
        <v>213000000000</v>
      </c>
      <c r="Z4" s="226">
        <f>indusa!AD401*10^12</f>
        <v>213000000000</v>
      </c>
      <c r="AA4" s="226">
        <f>indusa!AE401*10^12</f>
        <v>213000000000</v>
      </c>
      <c r="AB4" s="226">
        <f>indusa!AF401*10^12</f>
        <v>213000000000</v>
      </c>
      <c r="AC4" s="226">
        <f>indusa!AG401*10^12</f>
        <v>212000000000</v>
      </c>
      <c r="AD4" s="226">
        <f>indusa!AH401*10^12</f>
        <v>211000000000</v>
      </c>
      <c r="AE4" s="226">
        <f>indusa!AI401*10^12</f>
        <v>211000000000</v>
      </c>
      <c r="AF4" s="226">
        <f>indusa!AJ401*10^12</f>
        <v>212000000000</v>
      </c>
    </row>
    <row r="5" spans="1:35" x14ac:dyDescent="0.25">
      <c r="A5" s="5" t="s">
        <v>1026</v>
      </c>
      <c r="B5" s="226">
        <f>indusa!F511*10^12</f>
        <v>22234000000000</v>
      </c>
      <c r="C5" s="5">
        <f>indusa!G511*10^12</f>
        <v>22103000000000</v>
      </c>
      <c r="D5" s="226">
        <f>indusa!H511*10^12</f>
        <v>22438000000000</v>
      </c>
      <c r="E5" s="226">
        <f>indusa!I511*10^12</f>
        <v>22691000000000</v>
      </c>
      <c r="F5" s="226">
        <f>indusa!J511*10^12</f>
        <v>22883000000000</v>
      </c>
      <c r="G5" s="226">
        <f>indusa!K511*10^12</f>
        <v>23075000000000</v>
      </c>
      <c r="H5" s="226">
        <f>indusa!L511*10^12</f>
        <v>23211000000000</v>
      </c>
      <c r="I5" s="226">
        <f>indusa!M511*10^12</f>
        <v>23312000000000</v>
      </c>
      <c r="J5" s="226">
        <f>indusa!N511*10^12</f>
        <v>23439000000000</v>
      </c>
      <c r="K5" s="226">
        <f>indusa!O511*10^12</f>
        <v>23549000000000</v>
      </c>
      <c r="L5" s="226">
        <f>indusa!P511*10^12</f>
        <v>23645000000000</v>
      </c>
      <c r="M5" s="226">
        <f>indusa!Q511*10^12</f>
        <v>23709000000000</v>
      </c>
      <c r="N5" s="226">
        <f>indusa!R511*10^12</f>
        <v>23752000000000</v>
      </c>
      <c r="O5" s="226">
        <f>indusa!S511*10^12</f>
        <v>23782000000000</v>
      </c>
      <c r="P5" s="226">
        <f>indusa!T511*10^12</f>
        <v>23791000000000</v>
      </c>
      <c r="Q5" s="226">
        <f>indusa!U511*10^12</f>
        <v>23798000000000</v>
      </c>
      <c r="R5" s="226">
        <f>indusa!V511*10^12</f>
        <v>23803000000000</v>
      </c>
      <c r="S5" s="226">
        <f>indusa!W511*10^12</f>
        <v>23815000000000</v>
      </c>
      <c r="T5" s="226">
        <f>indusa!X511*10^12</f>
        <v>23835000000000</v>
      </c>
      <c r="U5" s="226">
        <f>indusa!Y511*10^12</f>
        <v>23844000000000</v>
      </c>
      <c r="V5" s="226">
        <f>indusa!Z511*10^12</f>
        <v>23860000000000</v>
      </c>
      <c r="W5" s="226">
        <f>indusa!AA511*10^12</f>
        <v>23895000000000</v>
      </c>
      <c r="X5" s="226">
        <f>indusa!AB511*10^12</f>
        <v>23924000000000</v>
      </c>
      <c r="Y5" s="226">
        <f>indusa!AC511*10^12</f>
        <v>23952000000000</v>
      </c>
      <c r="Z5" s="226">
        <f>indusa!AD511*10^12</f>
        <v>23966000000000</v>
      </c>
      <c r="AA5" s="226">
        <f>indusa!AE511*10^12</f>
        <v>23972000000000</v>
      </c>
      <c r="AB5" s="226">
        <f>indusa!AF511*10^12</f>
        <v>23976000000000</v>
      </c>
      <c r="AC5" s="226">
        <f>indusa!AG511*10^12</f>
        <v>23972000000000</v>
      </c>
      <c r="AD5" s="226">
        <f>indusa!AH511*10^12</f>
        <v>23951000000000</v>
      </c>
      <c r="AE5" s="226">
        <f>indusa!AI511*10^12</f>
        <v>23949000000000</v>
      </c>
      <c r="AF5" s="226">
        <f>indusa!AJ511*10^12</f>
        <v>23980000000000</v>
      </c>
    </row>
    <row r="6" spans="1:35" x14ac:dyDescent="0.25">
      <c r="A6" s="5" t="s">
        <v>1027</v>
      </c>
      <c r="B6" s="19">
        <f>C6*'2020 data'!C7</f>
        <v>122164348827816.31</v>
      </c>
      <c r="C6" s="5">
        <f>('AEO T25 Food 2022'!C24+'AEO T33 Other Mfg 2022'!C48*'Balance of Mfg Split'!$D10)*10^12</f>
        <v>122869842063186.66</v>
      </c>
      <c r="D6" s="224">
        <f>('AEO T25 Food 2022'!D24+'AEO T33 Other Mfg 2022'!D48*'Balance of Mfg Split'!$D10)*10^12</f>
        <v>123830246007670.28</v>
      </c>
      <c r="E6" s="224">
        <f>('AEO T25 Food 2022'!E24+'AEO T33 Other Mfg 2022'!E48*'Balance of Mfg Split'!$D10)*10^12</f>
        <v>124696524034597.39</v>
      </c>
      <c r="F6" s="224">
        <f>('AEO T25 Food 2022'!F24+'AEO T33 Other Mfg 2022'!F48*'Balance of Mfg Split'!$D10)*10^12</f>
        <v>125524784368336.14</v>
      </c>
      <c r="G6" s="224">
        <f>('AEO T25 Food 2022'!G24+'AEO T33 Other Mfg 2022'!G48*'Balance of Mfg Split'!$D10)*10^12</f>
        <v>126307134232581.7</v>
      </c>
      <c r="H6" s="224">
        <f>('AEO T25 Food 2022'!H24+'AEO T33 Other Mfg 2022'!H48*'Balance of Mfg Split'!$D10)*10^12</f>
        <v>127023921387414.56</v>
      </c>
      <c r="I6" s="224">
        <f>('AEO T25 Food 2022'!I24+'AEO T33 Other Mfg 2022'!I48*'Balance of Mfg Split'!$D10)*10^12</f>
        <v>127668954419182.22</v>
      </c>
      <c r="J6" s="224">
        <f>('AEO T25 Food 2022'!J24+'AEO T33 Other Mfg 2022'!J48*'Balance of Mfg Split'!$D10)*10^12</f>
        <v>128230307427906.55</v>
      </c>
      <c r="K6" s="224">
        <f>('AEO T25 Food 2022'!K24+'AEO T33 Other Mfg 2022'!K48*'Balance of Mfg Split'!$D10)*10^12</f>
        <v>128676018594463.75</v>
      </c>
      <c r="L6" s="224">
        <f>('AEO T25 Food 2022'!L24+'AEO T33 Other Mfg 2022'!L48*'Balance of Mfg Split'!$D10)*10^12</f>
        <v>129005008916753.84</v>
      </c>
      <c r="M6" s="224">
        <f>('AEO T25 Food 2022'!M24+'AEO T33 Other Mfg 2022'!M48*'Balance of Mfg Split'!$D10)*10^12</f>
        <v>129213397784088.61</v>
      </c>
      <c r="N6" s="224">
        <f>('AEO T25 Food 2022'!N24+'AEO T33 Other Mfg 2022'!N48*'Balance of Mfg Split'!$D10)*10^12</f>
        <v>129290590713426.23</v>
      </c>
      <c r="O6" s="224">
        <f>('AEO T25 Food 2022'!O24+'AEO T33 Other Mfg 2022'!O48*'Balance of Mfg Split'!$D10)*10^12</f>
        <v>129230881114794.89</v>
      </c>
      <c r="P6" s="224">
        <f>('AEO T25 Food 2022'!P24+'AEO T33 Other Mfg 2022'!P48*'Balance of Mfg Split'!$D10)*10^12</f>
        <v>129095866142938.23</v>
      </c>
      <c r="Q6" s="224">
        <f>('AEO T25 Food 2022'!Q24+'AEO T33 Other Mfg 2022'!Q48*'Balance of Mfg Split'!$D10)*10^12</f>
        <v>128967435121581.42</v>
      </c>
      <c r="R6" s="224">
        <f>('AEO T25 Food 2022'!R24+'AEO T33 Other Mfg 2022'!R48*'Balance of Mfg Split'!$D10)*10^12</f>
        <v>128847417156016.63</v>
      </c>
      <c r="S6" s="224">
        <f>('AEO T25 Food 2022'!S24+'AEO T33 Other Mfg 2022'!S48*'Balance of Mfg Split'!$D10)*10^12</f>
        <v>128727824000210.8</v>
      </c>
      <c r="T6" s="224">
        <f>('AEO T25 Food 2022'!T24+'AEO T33 Other Mfg 2022'!T48*'Balance of Mfg Split'!$D10)*10^12</f>
        <v>128609758571801.53</v>
      </c>
      <c r="U6" s="224">
        <f>('AEO T25 Food 2022'!U24+'AEO T33 Other Mfg 2022'!U48*'Balance of Mfg Split'!$D10)*10^12</f>
        <v>128498298085175.89</v>
      </c>
      <c r="V6" s="224">
        <f>('AEO T25 Food 2022'!V24+'AEO T33 Other Mfg 2022'!V48*'Balance of Mfg Split'!$D10)*10^12</f>
        <v>128392322296871.08</v>
      </c>
      <c r="W6" s="224">
        <f>('AEO T25 Food 2022'!W24+'AEO T33 Other Mfg 2022'!W48*'Balance of Mfg Split'!$D10)*10^12</f>
        <v>128283687045073.09</v>
      </c>
      <c r="X6" s="224">
        <f>('AEO T25 Food 2022'!X24+'AEO T33 Other Mfg 2022'!X48*'Balance of Mfg Split'!$D10)*10^12</f>
        <v>128187829603601.64</v>
      </c>
      <c r="Y6" s="224">
        <f>('AEO T25 Food 2022'!Y24+'AEO T33 Other Mfg 2022'!Y48*'Balance of Mfg Split'!$D10)*10^12</f>
        <v>128098262951432.3</v>
      </c>
      <c r="Z6" s="224">
        <f>('AEO T25 Food 2022'!Z24+'AEO T33 Other Mfg 2022'!Z48*'Balance of Mfg Split'!$D10)*10^12</f>
        <v>128005853427274.13</v>
      </c>
      <c r="AA6" s="224">
        <f>('AEO T25 Food 2022'!AA24+'AEO T33 Other Mfg 2022'!AA48*'Balance of Mfg Split'!$D10)*10^12</f>
        <v>127919580386936.17</v>
      </c>
      <c r="AB6" s="224">
        <f>('AEO T25 Food 2022'!AB24+'AEO T33 Other Mfg 2022'!AB48*'Balance of Mfg Split'!$D10)*10^12</f>
        <v>127836724077765.06</v>
      </c>
      <c r="AC6" s="224">
        <f>('AEO T25 Food 2022'!AC24+'AEO T33 Other Mfg 2022'!AC48*'Balance of Mfg Split'!$D10)*10^12</f>
        <v>127760546575182.63</v>
      </c>
      <c r="AD6" s="224">
        <f>('AEO T25 Food 2022'!AD24+'AEO T33 Other Mfg 2022'!AD48*'Balance of Mfg Split'!$D10)*10^12</f>
        <v>127682500127581.42</v>
      </c>
      <c r="AE6" s="224">
        <f>('AEO T25 Food 2022'!AE24+'AEO T33 Other Mfg 2022'!AE48*'Balance of Mfg Split'!$D10)*10^12</f>
        <v>127609639299044.05</v>
      </c>
      <c r="AF6" s="224">
        <f>('AEO T25 Food 2022'!AF24+'AEO T33 Other Mfg 2022'!AF48*'Balance of Mfg Split'!$D10)*10^12</f>
        <v>127549591766623.69</v>
      </c>
    </row>
    <row r="7" spans="1:35" x14ac:dyDescent="0.25">
      <c r="A7" s="5" t="s">
        <v>1028</v>
      </c>
      <c r="B7" s="19">
        <f>C7*'2020 data'!C8</f>
        <v>1044752327082.0935</v>
      </c>
      <c r="C7" s="5">
        <f>'AEO T33 Other Mfg 2022'!C48*'Balance of Mfg Split'!$D11*10^12</f>
        <v>1120475676878.8564</v>
      </c>
      <c r="D7" s="224">
        <f>'AEO T33 Other Mfg 2022'!D48*'Balance of Mfg Split'!$D11*10^12</f>
        <v>1103377403865.9563</v>
      </c>
      <c r="E7" s="224">
        <f>'AEO T33 Other Mfg 2022'!E48*'Balance of Mfg Split'!$D11*10^12</f>
        <v>1104990126105.7461</v>
      </c>
      <c r="F7" s="224">
        <f>'AEO T33 Other Mfg 2022'!F48*'Balance of Mfg Split'!$D11*10^12</f>
        <v>1112117002983.792</v>
      </c>
      <c r="G7" s="224">
        <f>'AEO T33 Other Mfg 2022'!G48*'Balance of Mfg Split'!$D11*10^12</f>
        <v>1118383531601.4368</v>
      </c>
      <c r="H7" s="224">
        <f>'AEO T33 Other Mfg 2022'!H48*'Balance of Mfg Split'!$D11*10^12</f>
        <v>1125449242197.9519</v>
      </c>
      <c r="I7" s="224">
        <f>'AEO T33 Other Mfg 2022'!I48*'Balance of Mfg Split'!$D11*10^12</f>
        <v>1132822794361.6062</v>
      </c>
      <c r="J7" s="224">
        <f>'AEO T33 Other Mfg 2022'!J48*'Balance of Mfg Split'!$D11*10^12</f>
        <v>1141455711443.8147</v>
      </c>
      <c r="K7" s="224">
        <f>'AEO T33 Other Mfg 2022'!K48*'Balance of Mfg Split'!$D11*10^12</f>
        <v>1148503761353.4089</v>
      </c>
      <c r="L7" s="224">
        <f>'AEO T33 Other Mfg 2022'!L48*'Balance of Mfg Split'!$D11*10^12</f>
        <v>1156480648528.7798</v>
      </c>
      <c r="M7" s="224">
        <f>'AEO T33 Other Mfg 2022'!M48*'Balance of Mfg Split'!$D11*10^12</f>
        <v>1163220138957.1323</v>
      </c>
      <c r="N7" s="224">
        <f>'AEO T33 Other Mfg 2022'!N48*'Balance of Mfg Split'!$D11*10^12</f>
        <v>1171225599113.7815</v>
      </c>
      <c r="O7" s="224">
        <f>'AEO T33 Other Mfg 2022'!O48*'Balance of Mfg Split'!$D11*10^12</f>
        <v>1178899670120.7302</v>
      </c>
      <c r="P7" s="224">
        <f>'AEO T33 Other Mfg 2022'!P48*'Balance of Mfg Split'!$D11*10^12</f>
        <v>1184184522994.6565</v>
      </c>
      <c r="Q7" s="224">
        <f>'AEO T33 Other Mfg 2022'!Q48*'Balance of Mfg Split'!$D11*10^12</f>
        <v>1190535909059.2136</v>
      </c>
      <c r="R7" s="224">
        <f>'AEO T33 Other Mfg 2022'!R48*'Balance of Mfg Split'!$D11*10^12</f>
        <v>1197109417747.0752</v>
      </c>
      <c r="S7" s="224">
        <f>'AEO T33 Other Mfg 2022'!S48*'Balance of Mfg Split'!$D11*10^12</f>
        <v>1204814502643.2505</v>
      </c>
      <c r="T7" s="224">
        <f>'AEO T33 Other Mfg 2022'!T48*'Balance of Mfg Split'!$D11*10^12</f>
        <v>1212893477203.9924</v>
      </c>
      <c r="U7" s="224">
        <f>'AEO T33 Other Mfg 2022'!U48*'Balance of Mfg Split'!$D11*10^12</f>
        <v>1222284798744.0505</v>
      </c>
      <c r="V7" s="224">
        <f>'AEO T33 Other Mfg 2022'!V48*'Balance of Mfg Split'!$D11*10^12</f>
        <v>1232804106921.9106</v>
      </c>
      <c r="W7" s="224">
        <f>'AEO T33 Other Mfg 2022'!W48*'Balance of Mfg Split'!$D11*10^12</f>
        <v>1242870411301.1116</v>
      </c>
      <c r="X7" s="224">
        <f>'AEO T33 Other Mfg 2022'!X48*'Balance of Mfg Split'!$D11*10^12</f>
        <v>1255781952851.2239</v>
      </c>
      <c r="Y7" s="224">
        <f>'AEO T33 Other Mfg 2022'!Y48*'Balance of Mfg Split'!$D11*10^12</f>
        <v>1270039583343.4685</v>
      </c>
      <c r="Z7" s="224">
        <f>'AEO T33 Other Mfg 2022'!Z48*'Balance of Mfg Split'!$D11*10^12</f>
        <v>1281214203514.0635</v>
      </c>
      <c r="AA7" s="224">
        <f>'AEO T33 Other Mfg 2022'!AA48*'Balance of Mfg Split'!$D11*10^12</f>
        <v>1292235620815.1912</v>
      </c>
      <c r="AB7" s="224">
        <f>'AEO T33 Other Mfg 2022'!AB48*'Balance of Mfg Split'!$D11*10^12</f>
        <v>1306160282746.71</v>
      </c>
      <c r="AC7" s="224">
        <f>'AEO T33 Other Mfg 2022'!AC48*'Balance of Mfg Split'!$D11*10^12</f>
        <v>1320498750366.8928</v>
      </c>
      <c r="AD7" s="224">
        <f>'AEO T33 Other Mfg 2022'!AD48*'Balance of Mfg Split'!$D11*10^12</f>
        <v>1332611253520.9556</v>
      </c>
      <c r="AE7" s="224">
        <f>'AEO T33 Other Mfg 2022'!AE48*'Balance of Mfg Split'!$D11*10^12</f>
        <v>1345615980321.5684</v>
      </c>
      <c r="AF7" s="224">
        <f>'AEO T33 Other Mfg 2022'!AF48*'Balance of Mfg Split'!$D11*10^12</f>
        <v>1358407343050.9272</v>
      </c>
    </row>
    <row r="8" spans="1:35" x14ac:dyDescent="0.25">
      <c r="A8" s="5" t="s">
        <v>1029</v>
      </c>
      <c r="B8" s="19">
        <f>C8*'2020 data'!C9</f>
        <v>0</v>
      </c>
      <c r="C8" s="5">
        <f>'AEO T33 Other Mfg 2022'!C22*10^12</f>
        <v>0</v>
      </c>
      <c r="D8" s="224">
        <f>'AEO T33 Other Mfg 2022'!D22*10^12</f>
        <v>0</v>
      </c>
      <c r="E8" s="224">
        <f>'AEO T33 Other Mfg 2022'!E22*10^12</f>
        <v>0</v>
      </c>
      <c r="F8" s="224">
        <f>'AEO T33 Other Mfg 2022'!F22*10^12</f>
        <v>0</v>
      </c>
      <c r="G8" s="224">
        <f>'AEO T33 Other Mfg 2022'!G22*10^12</f>
        <v>0</v>
      </c>
      <c r="H8" s="224">
        <f>'AEO T33 Other Mfg 2022'!H22*10^12</f>
        <v>0</v>
      </c>
      <c r="I8" s="224">
        <f>'AEO T33 Other Mfg 2022'!I22*10^12</f>
        <v>0</v>
      </c>
      <c r="J8" s="224">
        <f>'AEO T33 Other Mfg 2022'!J22*10^12</f>
        <v>0</v>
      </c>
      <c r="K8" s="224">
        <f>'AEO T33 Other Mfg 2022'!K22*10^12</f>
        <v>0</v>
      </c>
      <c r="L8" s="224">
        <f>'AEO T33 Other Mfg 2022'!L22*10^12</f>
        <v>0</v>
      </c>
      <c r="M8" s="224">
        <f>'AEO T33 Other Mfg 2022'!M22*10^12</f>
        <v>0</v>
      </c>
      <c r="N8" s="224">
        <f>'AEO T33 Other Mfg 2022'!N22*10^12</f>
        <v>0</v>
      </c>
      <c r="O8" s="224">
        <f>'AEO T33 Other Mfg 2022'!O22*10^12</f>
        <v>0</v>
      </c>
      <c r="P8" s="224">
        <f>'AEO T33 Other Mfg 2022'!P22*10^12</f>
        <v>0</v>
      </c>
      <c r="Q8" s="224">
        <f>'AEO T33 Other Mfg 2022'!Q22*10^12</f>
        <v>0</v>
      </c>
      <c r="R8" s="224">
        <f>'AEO T33 Other Mfg 2022'!R22*10^12</f>
        <v>0</v>
      </c>
      <c r="S8" s="224">
        <f>'AEO T33 Other Mfg 2022'!S22*10^12</f>
        <v>0</v>
      </c>
      <c r="T8" s="224">
        <f>'AEO T33 Other Mfg 2022'!T22*10^12</f>
        <v>0</v>
      </c>
      <c r="U8" s="224">
        <f>'AEO T33 Other Mfg 2022'!U22*10^12</f>
        <v>0</v>
      </c>
      <c r="V8" s="224">
        <f>'AEO T33 Other Mfg 2022'!V22*10^12</f>
        <v>0</v>
      </c>
      <c r="W8" s="224">
        <f>'AEO T33 Other Mfg 2022'!W22*10^12</f>
        <v>0</v>
      </c>
      <c r="X8" s="224">
        <f>'AEO T33 Other Mfg 2022'!X22*10^12</f>
        <v>0</v>
      </c>
      <c r="Y8" s="224">
        <f>'AEO T33 Other Mfg 2022'!Y22*10^12</f>
        <v>0</v>
      </c>
      <c r="Z8" s="224">
        <f>'AEO T33 Other Mfg 2022'!Z22*10^12</f>
        <v>0</v>
      </c>
      <c r="AA8" s="224">
        <f>'AEO T33 Other Mfg 2022'!AA22*10^12</f>
        <v>0</v>
      </c>
      <c r="AB8" s="224">
        <f>'AEO T33 Other Mfg 2022'!AB22*10^12</f>
        <v>0</v>
      </c>
      <c r="AC8" s="224">
        <f>'AEO T33 Other Mfg 2022'!AC22*10^12</f>
        <v>0</v>
      </c>
      <c r="AD8" s="224">
        <f>'AEO T33 Other Mfg 2022'!AD22*10^12</f>
        <v>0</v>
      </c>
      <c r="AE8" s="224">
        <f>'AEO T33 Other Mfg 2022'!AE22*10^12</f>
        <v>0</v>
      </c>
      <c r="AF8" s="224">
        <f>'AEO T33 Other Mfg 2022'!AF22*10^12</f>
        <v>0</v>
      </c>
    </row>
    <row r="9" spans="1:35" x14ac:dyDescent="0.25">
      <c r="A9" s="5" t="s">
        <v>1030</v>
      </c>
      <c r="B9" s="19">
        <f>C9*'2020 data'!C10</f>
        <v>54018001670276.781</v>
      </c>
      <c r="C9" s="5">
        <f>('AEO T26 Paper 2022'!C25+'AEO T33 Other Mfg 2022'!C48*'Balance of Mfg Split'!$D12)*10^12</f>
        <v>54830776000000</v>
      </c>
      <c r="D9" s="224">
        <f>('AEO T26 Paper 2022'!D25+'AEO T33 Other Mfg 2022'!D48*'Balance of Mfg Split'!$D12)*10^12</f>
        <v>53960018000000</v>
      </c>
      <c r="E9" s="224">
        <f>('AEO T26 Paper 2022'!E25+'AEO T33 Other Mfg 2022'!E48*'Balance of Mfg Split'!$D12)*10^12</f>
        <v>52312969000000</v>
      </c>
      <c r="F9" s="224">
        <f>('AEO T26 Paper 2022'!F25+'AEO T33 Other Mfg 2022'!F48*'Balance of Mfg Split'!$D12)*10^12</f>
        <v>50350445000000</v>
      </c>
      <c r="G9" s="224">
        <f>('AEO T26 Paper 2022'!G25+'AEO T33 Other Mfg 2022'!G48*'Balance of Mfg Split'!$D12)*10^12</f>
        <v>47419918000000</v>
      </c>
      <c r="H9" s="224">
        <f>('AEO T26 Paper 2022'!H25+'AEO T33 Other Mfg 2022'!H48*'Balance of Mfg Split'!$D12)*10^12</f>
        <v>45461864000000</v>
      </c>
      <c r="I9" s="224">
        <f>('AEO T26 Paper 2022'!I25+'AEO T33 Other Mfg 2022'!I48*'Balance of Mfg Split'!$D12)*10^12</f>
        <v>43621147000000</v>
      </c>
      <c r="J9" s="224">
        <f>('AEO T26 Paper 2022'!J25+'AEO T33 Other Mfg 2022'!J48*'Balance of Mfg Split'!$D12)*10^12</f>
        <v>42047462000000</v>
      </c>
      <c r="K9" s="224">
        <f>('AEO T26 Paper 2022'!K25+'AEO T33 Other Mfg 2022'!K48*'Balance of Mfg Split'!$D12)*10^12</f>
        <v>40564880000000</v>
      </c>
      <c r="L9" s="224">
        <f>('AEO T26 Paper 2022'!L25+'AEO T33 Other Mfg 2022'!L48*'Balance of Mfg Split'!$D12)*10^12</f>
        <v>39077686000000</v>
      </c>
      <c r="M9" s="224">
        <f>('AEO T26 Paper 2022'!M25+'AEO T33 Other Mfg 2022'!M48*'Balance of Mfg Split'!$D12)*10^12</f>
        <v>37596111000000</v>
      </c>
      <c r="N9" s="224">
        <f>('AEO T26 Paper 2022'!N25+'AEO T33 Other Mfg 2022'!N48*'Balance of Mfg Split'!$D12)*10^12</f>
        <v>36114826000000</v>
      </c>
      <c r="O9" s="224">
        <f>('AEO T26 Paper 2022'!O25+'AEO T33 Other Mfg 2022'!O48*'Balance of Mfg Split'!$D12)*10^12</f>
        <v>34796448000000</v>
      </c>
      <c r="P9" s="224">
        <f>('AEO T26 Paper 2022'!P25+'AEO T33 Other Mfg 2022'!P48*'Balance of Mfg Split'!$D12)*10^12</f>
        <v>33338737000000</v>
      </c>
      <c r="Q9" s="224">
        <f>('AEO T26 Paper 2022'!Q25+'AEO T33 Other Mfg 2022'!Q48*'Balance of Mfg Split'!$D12)*10^12</f>
        <v>31885223000000</v>
      </c>
      <c r="R9" s="224">
        <f>('AEO T26 Paper 2022'!R25+'AEO T33 Other Mfg 2022'!R48*'Balance of Mfg Split'!$D12)*10^12</f>
        <v>30517752000000</v>
      </c>
      <c r="S9" s="224">
        <f>('AEO T26 Paper 2022'!S25+'AEO T33 Other Mfg 2022'!S48*'Balance of Mfg Split'!$D12)*10^12</f>
        <v>29280270000000</v>
      </c>
      <c r="T9" s="224">
        <f>('AEO T26 Paper 2022'!T25+'AEO T33 Other Mfg 2022'!T48*'Balance of Mfg Split'!$D12)*10^12</f>
        <v>28150848000000</v>
      </c>
      <c r="U9" s="224">
        <f>('AEO T26 Paper 2022'!U25+'AEO T33 Other Mfg 2022'!U48*'Balance of Mfg Split'!$D12)*10^12</f>
        <v>27071583000000</v>
      </c>
      <c r="V9" s="224">
        <f>('AEO T26 Paper 2022'!V25+'AEO T33 Other Mfg 2022'!V48*'Balance of Mfg Split'!$D12)*10^12</f>
        <v>26004087000000</v>
      </c>
      <c r="W9" s="224">
        <f>('AEO T26 Paper 2022'!W25+'AEO T33 Other Mfg 2022'!W48*'Balance of Mfg Split'!$D12)*10^12</f>
        <v>25040483000000</v>
      </c>
      <c r="X9" s="224">
        <f>('AEO T26 Paper 2022'!X25+'AEO T33 Other Mfg 2022'!X48*'Balance of Mfg Split'!$D12)*10^12</f>
        <v>24066977000000</v>
      </c>
      <c r="Y9" s="224">
        <f>('AEO T26 Paper 2022'!Y25+'AEO T33 Other Mfg 2022'!Y48*'Balance of Mfg Split'!$D12)*10^12</f>
        <v>22984148000000</v>
      </c>
      <c r="Z9" s="224">
        <f>('AEO T26 Paper 2022'!Z25+'AEO T33 Other Mfg 2022'!Z48*'Balance of Mfg Split'!$D12)*10^12</f>
        <v>21879604000000</v>
      </c>
      <c r="AA9" s="224">
        <f>('AEO T26 Paper 2022'!AA25+'AEO T33 Other Mfg 2022'!AA48*'Balance of Mfg Split'!$D12)*10^12</f>
        <v>20783482000000</v>
      </c>
      <c r="AB9" s="224">
        <f>('AEO T26 Paper 2022'!AB25+'AEO T33 Other Mfg 2022'!AB48*'Balance of Mfg Split'!$D12)*10^12</f>
        <v>19905386000000</v>
      </c>
      <c r="AC9" s="224">
        <f>('AEO T26 Paper 2022'!AC25+'AEO T33 Other Mfg 2022'!AC48*'Balance of Mfg Split'!$D12)*10^12</f>
        <v>19070070000000</v>
      </c>
      <c r="AD9" s="224">
        <f>('AEO T26 Paper 2022'!AD25+'AEO T33 Other Mfg 2022'!AD48*'Balance of Mfg Split'!$D12)*10^12</f>
        <v>18313038000000</v>
      </c>
      <c r="AE9" s="224">
        <f>('AEO T26 Paper 2022'!AE25+'AEO T33 Other Mfg 2022'!AE48*'Balance of Mfg Split'!$D12)*10^12</f>
        <v>17433779000000.002</v>
      </c>
      <c r="AF9" s="224">
        <f>('AEO T26 Paper 2022'!AF25+'AEO T33 Other Mfg 2022'!AF48*'Balance of Mfg Split'!$D12)*10^12</f>
        <v>16699974000000.002</v>
      </c>
    </row>
    <row r="10" spans="1:35" x14ac:dyDescent="0.25">
      <c r="A10" s="5" t="s">
        <v>1031</v>
      </c>
      <c r="B10" s="19">
        <f>C10*'2020 data'!C11</f>
        <v>24000000000000</v>
      </c>
      <c r="C10" s="5">
        <f>'AEO T24 Refining 2022'!C25*10^12</f>
        <v>24000000000000</v>
      </c>
      <c r="D10" s="224">
        <f>'AEO T24 Refining 2022'!D25*10^12</f>
        <v>24000000000000</v>
      </c>
      <c r="E10" s="224">
        <f>'AEO T24 Refining 2022'!E25*10^12</f>
        <v>0</v>
      </c>
      <c r="F10" s="224">
        <f>'AEO T24 Refining 2022'!F25*10^12</f>
        <v>0</v>
      </c>
      <c r="G10" s="224">
        <f>'AEO T24 Refining 2022'!G25*10^12</f>
        <v>0</v>
      </c>
      <c r="H10" s="224">
        <f>'AEO T24 Refining 2022'!H25*10^12</f>
        <v>0</v>
      </c>
      <c r="I10" s="224">
        <f>'AEO T24 Refining 2022'!I25*10^12</f>
        <v>0</v>
      </c>
      <c r="J10" s="224">
        <f>'AEO T24 Refining 2022'!J25*10^12</f>
        <v>0</v>
      </c>
      <c r="K10" s="224">
        <f>'AEO T24 Refining 2022'!K25*10^12</f>
        <v>0</v>
      </c>
      <c r="L10" s="224">
        <f>'AEO T24 Refining 2022'!L25*10^12</f>
        <v>0</v>
      </c>
      <c r="M10" s="224">
        <f>'AEO T24 Refining 2022'!M25*10^12</f>
        <v>0</v>
      </c>
      <c r="N10" s="224">
        <f>'AEO T24 Refining 2022'!N25*10^12</f>
        <v>44211000000</v>
      </c>
      <c r="O10" s="224">
        <f>'AEO T24 Refining 2022'!O25*10^12</f>
        <v>587311000000</v>
      </c>
      <c r="P10" s="224">
        <f>'AEO T24 Refining 2022'!P25*10^12</f>
        <v>587311000000</v>
      </c>
      <c r="Q10" s="224">
        <f>'AEO T24 Refining 2022'!Q25*10^12</f>
        <v>4129168000000</v>
      </c>
      <c r="R10" s="224">
        <f>'AEO T24 Refining 2022'!R25*10^12</f>
        <v>6791768000000</v>
      </c>
      <c r="S10" s="224">
        <f>'AEO T24 Refining 2022'!S25*10^12</f>
        <v>10297455000000</v>
      </c>
      <c r="T10" s="224">
        <f>'AEO T24 Refining 2022'!T25*10^12</f>
        <v>13768188000000</v>
      </c>
      <c r="U10" s="224">
        <f>'AEO T24 Refining 2022'!U25*10^12</f>
        <v>24259581000000</v>
      </c>
      <c r="V10" s="224">
        <f>'AEO T24 Refining 2022'!V25*10^12</f>
        <v>24055048000000</v>
      </c>
      <c r="W10" s="224">
        <f>'AEO T24 Refining 2022'!W25*10^12</f>
        <v>30481363000000</v>
      </c>
      <c r="X10" s="224">
        <f>'AEO T24 Refining 2022'!X25*10^12</f>
        <v>30481363000000</v>
      </c>
      <c r="Y10" s="224">
        <f>'AEO T24 Refining 2022'!Y25*10^12</f>
        <v>30481363000000</v>
      </c>
      <c r="Z10" s="224">
        <f>'AEO T24 Refining 2022'!Z25*10^12</f>
        <v>30481363000000</v>
      </c>
      <c r="AA10" s="224">
        <f>'AEO T24 Refining 2022'!AA25*10^12</f>
        <v>30472221000000</v>
      </c>
      <c r="AB10" s="224">
        <f>'AEO T24 Refining 2022'!AB25*10^12</f>
        <v>30481363000000</v>
      </c>
      <c r="AC10" s="224">
        <f>'AEO T24 Refining 2022'!AC25*10^12</f>
        <v>30481363000000</v>
      </c>
      <c r="AD10" s="224">
        <f>'AEO T24 Refining 2022'!AD25*10^12</f>
        <v>30481363000000</v>
      </c>
      <c r="AE10" s="224">
        <f>'AEO T24 Refining 2022'!AE25*10^12</f>
        <v>30481363000000</v>
      </c>
      <c r="AF10" s="224">
        <f>'AEO T24 Refining 2022'!AF25*10^12</f>
        <v>30481363000000</v>
      </c>
    </row>
    <row r="11" spans="1:35" x14ac:dyDescent="0.25">
      <c r="A11" s="5" t="s">
        <v>1032</v>
      </c>
      <c r="B11" s="19">
        <f>C11*'2020 data'!C12</f>
        <v>98151071403043.094</v>
      </c>
      <c r="C11" s="5">
        <f>'AEO T27 Chemicals 2022'!C26*10^12</f>
        <v>98604469000000</v>
      </c>
      <c r="D11" s="224">
        <f>'AEO T27 Chemicals 2022'!D26*10^12</f>
        <v>99209831000000</v>
      </c>
      <c r="E11" s="224">
        <f>'AEO T27 Chemicals 2022'!E26*10^12</f>
        <v>99805809000000</v>
      </c>
      <c r="F11" s="224">
        <f>'AEO T27 Chemicals 2022'!F26*10^12</f>
        <v>100453278000000</v>
      </c>
      <c r="G11" s="224">
        <f>'AEO T27 Chemicals 2022'!G26*10^12</f>
        <v>101172501000000</v>
      </c>
      <c r="H11" s="224">
        <f>'AEO T27 Chemicals 2022'!H26*10^12</f>
        <v>101866653000000</v>
      </c>
      <c r="I11" s="224">
        <f>'AEO T27 Chemicals 2022'!I26*10^12</f>
        <v>102502083000000</v>
      </c>
      <c r="J11" s="224">
        <f>'AEO T27 Chemicals 2022'!J26*10^12</f>
        <v>103082520000000</v>
      </c>
      <c r="K11" s="224">
        <f>'AEO T27 Chemicals 2022'!K26*10^12</f>
        <v>103519897000000</v>
      </c>
      <c r="L11" s="224">
        <f>'AEO T27 Chemicals 2022'!L26*10^12</f>
        <v>103854553000000</v>
      </c>
      <c r="M11" s="224">
        <f>'AEO T27 Chemicals 2022'!M26*10^12</f>
        <v>104103302000000</v>
      </c>
      <c r="N11" s="224">
        <f>'AEO T27 Chemicals 2022'!N26*10^12</f>
        <v>104277977000000</v>
      </c>
      <c r="O11" s="224">
        <f>'AEO T27 Chemicals 2022'!O26*10^12</f>
        <v>104319412000000</v>
      </c>
      <c r="P11" s="224">
        <f>'AEO T27 Chemicals 2022'!P26*10^12</f>
        <v>104278938000000</v>
      </c>
      <c r="Q11" s="224">
        <f>'AEO T27 Chemicals 2022'!Q26*10^12</f>
        <v>104255272000000</v>
      </c>
      <c r="R11" s="224">
        <f>'AEO T27 Chemicals 2022'!R26*10^12</f>
        <v>104232170000000</v>
      </c>
      <c r="S11" s="224">
        <f>'AEO T27 Chemicals 2022'!S26*10^12</f>
        <v>104216820000000</v>
      </c>
      <c r="T11" s="224">
        <f>'AEO T27 Chemicals 2022'!T26*10^12</f>
        <v>104195984000000</v>
      </c>
      <c r="U11" s="224">
        <f>'AEO T27 Chemicals 2022'!U26*10^12</f>
        <v>104176804000000</v>
      </c>
      <c r="V11" s="224">
        <f>'AEO T27 Chemicals 2022'!V26*10^12</f>
        <v>104141411000000</v>
      </c>
      <c r="W11" s="224">
        <f>'AEO T27 Chemicals 2022'!W26*10^12</f>
        <v>104107758000000</v>
      </c>
      <c r="X11" s="224">
        <f>'AEO T27 Chemicals 2022'!X26*10^12</f>
        <v>104085312000000</v>
      </c>
      <c r="Y11" s="224">
        <f>'AEO T27 Chemicals 2022'!Y26*10^12</f>
        <v>104060699000000</v>
      </c>
      <c r="Z11" s="224">
        <f>'AEO T27 Chemicals 2022'!Z26*10^12</f>
        <v>103983017000000</v>
      </c>
      <c r="AA11" s="224">
        <f>'AEO T27 Chemicals 2022'!AA26*10^12</f>
        <v>103933044000000</v>
      </c>
      <c r="AB11" s="224">
        <f>'AEO T27 Chemicals 2022'!AB26*10^12</f>
        <v>103939789000000</v>
      </c>
      <c r="AC11" s="224">
        <f>'AEO T27 Chemicals 2022'!AC26*10^12</f>
        <v>103911194000000</v>
      </c>
      <c r="AD11" s="224">
        <f>'AEO T27 Chemicals 2022'!AD26*10^12</f>
        <v>103781113000000</v>
      </c>
      <c r="AE11" s="224">
        <f>'AEO T27 Chemicals 2022'!AE26*10^12</f>
        <v>103694351000000</v>
      </c>
      <c r="AF11" s="224">
        <f>'AEO T27 Chemicals 2022'!AF26*10^12</f>
        <v>103701256000000</v>
      </c>
    </row>
    <row r="12" spans="1:35" x14ac:dyDescent="0.25">
      <c r="A12" s="5" t="s">
        <v>1033</v>
      </c>
      <c r="B12" s="19">
        <f>C12*'2020 data'!C13</f>
        <v>0</v>
      </c>
      <c r="C12" s="5">
        <f>'AEO T33 Other Mfg 2022'!C34*10^12</f>
        <v>0</v>
      </c>
      <c r="D12" s="224">
        <f>'AEO T33 Other Mfg 2022'!D34*10^12</f>
        <v>0</v>
      </c>
      <c r="E12" s="224">
        <f>'AEO T33 Other Mfg 2022'!E34*10^12</f>
        <v>0</v>
      </c>
      <c r="F12" s="224">
        <f>'AEO T33 Other Mfg 2022'!F34*10^12</f>
        <v>0</v>
      </c>
      <c r="G12" s="224">
        <f>'AEO T33 Other Mfg 2022'!G34*10^12</f>
        <v>0</v>
      </c>
      <c r="H12" s="224">
        <f>'AEO T33 Other Mfg 2022'!H34*10^12</f>
        <v>0</v>
      </c>
      <c r="I12" s="224">
        <f>'AEO T33 Other Mfg 2022'!I34*10^12</f>
        <v>0</v>
      </c>
      <c r="J12" s="224">
        <f>'AEO T33 Other Mfg 2022'!J34*10^12</f>
        <v>0</v>
      </c>
      <c r="K12" s="224">
        <f>'AEO T33 Other Mfg 2022'!K34*10^12</f>
        <v>0</v>
      </c>
      <c r="L12" s="224">
        <f>'AEO T33 Other Mfg 2022'!L34*10^12</f>
        <v>0</v>
      </c>
      <c r="M12" s="224">
        <f>'AEO T33 Other Mfg 2022'!M34*10^12</f>
        <v>0</v>
      </c>
      <c r="N12" s="224">
        <f>'AEO T33 Other Mfg 2022'!N34*10^12</f>
        <v>0</v>
      </c>
      <c r="O12" s="224">
        <f>'AEO T33 Other Mfg 2022'!O34*10^12</f>
        <v>0</v>
      </c>
      <c r="P12" s="224">
        <f>'AEO T33 Other Mfg 2022'!P34*10^12</f>
        <v>0</v>
      </c>
      <c r="Q12" s="224">
        <f>'AEO T33 Other Mfg 2022'!Q34*10^12</f>
        <v>0</v>
      </c>
      <c r="R12" s="224">
        <f>'AEO T33 Other Mfg 2022'!R34*10^12</f>
        <v>0</v>
      </c>
      <c r="S12" s="224">
        <f>'AEO T33 Other Mfg 2022'!S34*10^12</f>
        <v>0</v>
      </c>
      <c r="T12" s="224">
        <f>'AEO T33 Other Mfg 2022'!T34*10^12</f>
        <v>0</v>
      </c>
      <c r="U12" s="224">
        <f>'AEO T33 Other Mfg 2022'!U34*10^12</f>
        <v>0</v>
      </c>
      <c r="V12" s="224">
        <f>'AEO T33 Other Mfg 2022'!V34*10^12</f>
        <v>0</v>
      </c>
      <c r="W12" s="224">
        <f>'AEO T33 Other Mfg 2022'!W34*10^12</f>
        <v>0</v>
      </c>
      <c r="X12" s="224">
        <f>'AEO T33 Other Mfg 2022'!X34*10^12</f>
        <v>0</v>
      </c>
      <c r="Y12" s="224">
        <f>'AEO T33 Other Mfg 2022'!Y34*10^12</f>
        <v>0</v>
      </c>
      <c r="Z12" s="224">
        <f>'AEO T33 Other Mfg 2022'!Z34*10^12</f>
        <v>0</v>
      </c>
      <c r="AA12" s="224">
        <f>'AEO T33 Other Mfg 2022'!AA34*10^12</f>
        <v>0</v>
      </c>
      <c r="AB12" s="224">
        <f>'AEO T33 Other Mfg 2022'!AB34*10^12</f>
        <v>0</v>
      </c>
      <c r="AC12" s="224">
        <f>'AEO T33 Other Mfg 2022'!AC34*10^12</f>
        <v>0</v>
      </c>
      <c r="AD12" s="224">
        <f>'AEO T33 Other Mfg 2022'!AD34*10^12</f>
        <v>0</v>
      </c>
      <c r="AE12" s="224">
        <f>'AEO T33 Other Mfg 2022'!AE34*10^12</f>
        <v>0</v>
      </c>
      <c r="AF12" s="224">
        <f>'AEO T33 Other Mfg 2022'!AF34*10^12</f>
        <v>0</v>
      </c>
    </row>
    <row r="13" spans="1:35" x14ac:dyDescent="0.25">
      <c r="A13" s="5" t="s">
        <v>1034</v>
      </c>
      <c r="B13" s="19">
        <f>C13*'2020 data'!C14</f>
        <v>0</v>
      </c>
      <c r="C13" s="5">
        <f>'AEO T28 Glass 2022'!C23*10^12</f>
        <v>0</v>
      </c>
      <c r="D13" s="224">
        <f>'AEO T28 Glass 2022'!D23*10^12</f>
        <v>0</v>
      </c>
      <c r="E13" s="224">
        <f>'AEO T28 Glass 2022'!E23*10^12</f>
        <v>0</v>
      </c>
      <c r="F13" s="224">
        <f>'AEO T28 Glass 2022'!F23*10^12</f>
        <v>0</v>
      </c>
      <c r="G13" s="224">
        <f>'AEO T28 Glass 2022'!G23*10^12</f>
        <v>0</v>
      </c>
      <c r="H13" s="224">
        <f>'AEO T28 Glass 2022'!H23*10^12</f>
        <v>0</v>
      </c>
      <c r="I13" s="224">
        <f>'AEO T28 Glass 2022'!I23*10^12</f>
        <v>0</v>
      </c>
      <c r="J13" s="224">
        <f>'AEO T28 Glass 2022'!J23*10^12</f>
        <v>0</v>
      </c>
      <c r="K13" s="224">
        <f>'AEO T28 Glass 2022'!K23*10^12</f>
        <v>0</v>
      </c>
      <c r="L13" s="224">
        <f>'AEO T28 Glass 2022'!L23*10^12</f>
        <v>0</v>
      </c>
      <c r="M13" s="224">
        <f>'AEO T28 Glass 2022'!M23*10^12</f>
        <v>0</v>
      </c>
      <c r="N13" s="224">
        <f>'AEO T28 Glass 2022'!N23*10^12</f>
        <v>0</v>
      </c>
      <c r="O13" s="224">
        <f>'AEO T28 Glass 2022'!O23*10^12</f>
        <v>0</v>
      </c>
      <c r="P13" s="224">
        <f>'AEO T28 Glass 2022'!P23*10^12</f>
        <v>0</v>
      </c>
      <c r="Q13" s="224">
        <f>'AEO T28 Glass 2022'!Q23*10^12</f>
        <v>0</v>
      </c>
      <c r="R13" s="224">
        <f>'AEO T28 Glass 2022'!R23*10^12</f>
        <v>0</v>
      </c>
      <c r="S13" s="224">
        <f>'AEO T28 Glass 2022'!S23*10^12</f>
        <v>0</v>
      </c>
      <c r="T13" s="224">
        <f>'AEO T28 Glass 2022'!T23*10^12</f>
        <v>0</v>
      </c>
      <c r="U13" s="224">
        <f>'AEO T28 Glass 2022'!U23*10^12</f>
        <v>0</v>
      </c>
      <c r="V13" s="224">
        <f>'AEO T28 Glass 2022'!V23*10^12</f>
        <v>0</v>
      </c>
      <c r="W13" s="224">
        <f>'AEO T28 Glass 2022'!W23*10^12</f>
        <v>0</v>
      </c>
      <c r="X13" s="224">
        <f>'AEO T28 Glass 2022'!X23*10^12</f>
        <v>0</v>
      </c>
      <c r="Y13" s="224">
        <f>'AEO T28 Glass 2022'!Y23*10^12</f>
        <v>0</v>
      </c>
      <c r="Z13" s="224">
        <f>'AEO T28 Glass 2022'!Z23*10^12</f>
        <v>0</v>
      </c>
      <c r="AA13" s="224">
        <f>'AEO T28 Glass 2022'!AA23*10^12</f>
        <v>0</v>
      </c>
      <c r="AB13" s="224">
        <f>'AEO T28 Glass 2022'!AB23*10^12</f>
        <v>0</v>
      </c>
      <c r="AC13" s="224">
        <f>'AEO T28 Glass 2022'!AC23*10^12</f>
        <v>0</v>
      </c>
      <c r="AD13" s="224">
        <f>'AEO T28 Glass 2022'!AD23*10^12</f>
        <v>0</v>
      </c>
      <c r="AE13" s="224">
        <f>'AEO T28 Glass 2022'!AE23*10^12</f>
        <v>0</v>
      </c>
      <c r="AF13" s="224">
        <f>'AEO T28 Glass 2022'!AF23*10^12</f>
        <v>0</v>
      </c>
    </row>
    <row r="14" spans="1:35" x14ac:dyDescent="0.25">
      <c r="A14" s="5" t="s">
        <v>1035</v>
      </c>
      <c r="B14" s="19">
        <f>C14*'2020 data'!C15</f>
        <v>172306362533099.31</v>
      </c>
      <c r="C14" s="5">
        <f>'AEO T29 Cement 2022'!C27*10^12</f>
        <v>172881287000000</v>
      </c>
      <c r="D14" s="224">
        <f>'AEO T29 Cement 2022'!D27*10^12</f>
        <v>174332367000000</v>
      </c>
      <c r="E14" s="224">
        <f>'AEO T29 Cement 2022'!E27*10^12</f>
        <v>175758759000000</v>
      </c>
      <c r="F14" s="224">
        <f>'AEO T29 Cement 2022'!F27*10^12</f>
        <v>177135864000000</v>
      </c>
      <c r="G14" s="224">
        <f>'AEO T29 Cement 2022'!G27*10^12</f>
        <v>178440186000000</v>
      </c>
      <c r="H14" s="224">
        <f>'AEO T29 Cement 2022'!H27*10^12</f>
        <v>179649429000000</v>
      </c>
      <c r="I14" s="224">
        <f>'AEO T29 Cement 2022'!I27*10^12</f>
        <v>180742859000000</v>
      </c>
      <c r="J14" s="224">
        <f>'AEO T29 Cement 2022'!J27*10^12</f>
        <v>181701767000000</v>
      </c>
      <c r="K14" s="224">
        <f>'AEO T29 Cement 2022'!K27*10^12</f>
        <v>182509705000000</v>
      </c>
      <c r="L14" s="224">
        <f>'AEO T29 Cement 2022'!L27*10^12</f>
        <v>183152924000000</v>
      </c>
      <c r="M14" s="224">
        <f>'AEO T29 Cement 2022'!M27*10^12</f>
        <v>183620361000000</v>
      </c>
      <c r="N14" s="224">
        <f>'AEO T29 Cement 2022'!N27*10^12</f>
        <v>183904022000000</v>
      </c>
      <c r="O14" s="224">
        <f>'AEO T29 Cement 2022'!O27*10^12</f>
        <v>183999084000000</v>
      </c>
      <c r="P14" s="224">
        <f>'AEO T29 Cement 2022'!P27*10^12</f>
        <v>183999023000000</v>
      </c>
      <c r="Q14" s="224">
        <f>'AEO T29 Cement 2022'!Q27*10^12</f>
        <v>183998978000000</v>
      </c>
      <c r="R14" s="224">
        <f>'AEO T29 Cement 2022'!R27*10^12</f>
        <v>183998917000000</v>
      </c>
      <c r="S14" s="224">
        <f>'AEO T29 Cement 2022'!S27*10^12</f>
        <v>183998886000000</v>
      </c>
      <c r="T14" s="224">
        <f>'AEO T29 Cement 2022'!T27*10^12</f>
        <v>183998856000000</v>
      </c>
      <c r="U14" s="224">
        <f>'AEO T29 Cement 2022'!U27*10^12</f>
        <v>183998795000000</v>
      </c>
      <c r="V14" s="224">
        <f>'AEO T29 Cement 2022'!V27*10^12</f>
        <v>183998749000000</v>
      </c>
      <c r="W14" s="224">
        <f>'AEO T29 Cement 2022'!W27*10^12</f>
        <v>183998688000000</v>
      </c>
      <c r="X14" s="224">
        <f>'AEO T29 Cement 2022'!X27*10^12</f>
        <v>183998642000000</v>
      </c>
      <c r="Y14" s="224">
        <f>'AEO T29 Cement 2022'!Y27*10^12</f>
        <v>183998596000000</v>
      </c>
      <c r="Z14" s="224">
        <f>'AEO T29 Cement 2022'!Z27*10^12</f>
        <v>183998550000000</v>
      </c>
      <c r="AA14" s="224">
        <f>'AEO T29 Cement 2022'!AA27*10^12</f>
        <v>183998489000000</v>
      </c>
      <c r="AB14" s="224">
        <f>'AEO T29 Cement 2022'!AB27*10^12</f>
        <v>183998474000000</v>
      </c>
      <c r="AC14" s="224">
        <f>'AEO T29 Cement 2022'!AC27*10^12</f>
        <v>183998428000000</v>
      </c>
      <c r="AD14" s="224">
        <f>'AEO T29 Cement 2022'!AD27*10^12</f>
        <v>183998398000000</v>
      </c>
      <c r="AE14" s="224">
        <f>'AEO T29 Cement 2022'!AE27*10^12</f>
        <v>183998367000000</v>
      </c>
      <c r="AF14" s="224">
        <f>'AEO T29 Cement 2022'!AF27*10^12</f>
        <v>183998352000000</v>
      </c>
    </row>
    <row r="15" spans="1:35" x14ac:dyDescent="0.25">
      <c r="A15" s="5" t="s">
        <v>1036</v>
      </c>
      <c r="B15" s="19">
        <f>C15*'2020 data'!C16</f>
        <v>433341276348875.31</v>
      </c>
      <c r="C15" s="5">
        <f>'AEO T30 Steel 2022'!C27*10^12</f>
        <v>478994568000000</v>
      </c>
      <c r="D15" s="224">
        <f>'AEO T30 Steel 2022'!D27*10^12</f>
        <v>490330078000000</v>
      </c>
      <c r="E15" s="224">
        <f>'AEO T30 Steel 2022'!E27*10^12</f>
        <v>505170807000000</v>
      </c>
      <c r="F15" s="224">
        <f>'AEO T30 Steel 2022'!F27*10^12</f>
        <v>491028839000000</v>
      </c>
      <c r="G15" s="224">
        <f>'AEO T30 Steel 2022'!G27*10^12</f>
        <v>486677521000000</v>
      </c>
      <c r="H15" s="224">
        <f>'AEO T30 Steel 2022'!H27*10^12</f>
        <v>501523132000000</v>
      </c>
      <c r="I15" s="224">
        <f>'AEO T30 Steel 2022'!I27*10^12</f>
        <v>496397369000000</v>
      </c>
      <c r="J15" s="224">
        <f>'AEO T30 Steel 2022'!J27*10^12</f>
        <v>491892578000000</v>
      </c>
      <c r="K15" s="224">
        <f>'AEO T30 Steel 2022'!K27*10^12</f>
        <v>477281738000000</v>
      </c>
      <c r="L15" s="224">
        <f>'AEO T30 Steel 2022'!L27*10^12</f>
        <v>467557037000000</v>
      </c>
      <c r="M15" s="224">
        <f>'AEO T30 Steel 2022'!M27*10^12</f>
        <v>458095825000000</v>
      </c>
      <c r="N15" s="224">
        <f>'AEO T30 Steel 2022'!N27*10^12</f>
        <v>453848236000000</v>
      </c>
      <c r="O15" s="224">
        <f>'AEO T30 Steel 2022'!O27*10^12</f>
        <v>447732758000000</v>
      </c>
      <c r="P15" s="224">
        <f>'AEO T30 Steel 2022'!P27*10^12</f>
        <v>446477356000000</v>
      </c>
      <c r="Q15" s="224">
        <f>'AEO T30 Steel 2022'!Q27*10^12</f>
        <v>445021362000000</v>
      </c>
      <c r="R15" s="224">
        <f>'AEO T30 Steel 2022'!R27*10^12</f>
        <v>443455933000000</v>
      </c>
      <c r="S15" s="224">
        <f>'AEO T30 Steel 2022'!S27*10^12</f>
        <v>439758850000000</v>
      </c>
      <c r="T15" s="224">
        <f>'AEO T30 Steel 2022'!T27*10^12</f>
        <v>436430939000000</v>
      </c>
      <c r="U15" s="224">
        <f>'AEO T30 Steel 2022'!U27*10^12</f>
        <v>428233582000000</v>
      </c>
      <c r="V15" s="224">
        <f>'AEO T30 Steel 2022'!V27*10^12</f>
        <v>422683105000000</v>
      </c>
      <c r="W15" s="224">
        <f>'AEO T30 Steel 2022'!W27*10^12</f>
        <v>419812775000000</v>
      </c>
      <c r="X15" s="224">
        <f>'AEO T30 Steel 2022'!X27*10^12</f>
        <v>421980774000000</v>
      </c>
      <c r="Y15" s="224">
        <f>'AEO T30 Steel 2022'!Y27*10^12</f>
        <v>426003937000000</v>
      </c>
      <c r="Z15" s="224">
        <f>'AEO T30 Steel 2022'!Z27*10^12</f>
        <v>423052307000000</v>
      </c>
      <c r="AA15" s="224">
        <f>'AEO T30 Steel 2022'!AA27*10^12</f>
        <v>419843292000000</v>
      </c>
      <c r="AB15" s="224">
        <f>'AEO T30 Steel 2022'!AB27*10^12</f>
        <v>422789856000000</v>
      </c>
      <c r="AC15" s="224">
        <f>'AEO T30 Steel 2022'!AC27*10^12</f>
        <v>420656647000000</v>
      </c>
      <c r="AD15" s="224">
        <f>'AEO T30 Steel 2022'!AD27*10^12</f>
        <v>409875488000000</v>
      </c>
      <c r="AE15" s="224">
        <f>'AEO T30 Steel 2022'!AE27*10^12</f>
        <v>401924774000000</v>
      </c>
      <c r="AF15" s="224">
        <f>'AEO T30 Steel 2022'!AF27*10^12</f>
        <v>400686218000000</v>
      </c>
    </row>
    <row r="16" spans="1:35" x14ac:dyDescent="0.25">
      <c r="A16" s="17" t="s">
        <v>1037</v>
      </c>
      <c r="B16" s="19">
        <f>C16*'2020 data'!C17</f>
        <v>0</v>
      </c>
      <c r="C16" s="5">
        <f>('AEO T31 Aluminum 2022'!C25+'AEO T33 Other Mfg 2022'!C48*'Balance of Mfg Split'!$D13)*10^12</f>
        <v>964016562329.22266</v>
      </c>
      <c r="D16" s="224">
        <f>('AEO T31 Aluminum 2022'!D25+'AEO T33 Other Mfg 2022'!D48*'Balance of Mfg Split'!$D13)*10^12</f>
        <v>949305829457.64722</v>
      </c>
      <c r="E16" s="224">
        <f>('AEO T31 Aluminum 2022'!E25+'AEO T33 Other Mfg 2022'!E48*'Balance of Mfg Split'!$D13)*10^12</f>
        <v>950693357077.99219</v>
      </c>
      <c r="F16" s="224">
        <f>('AEO T31 Aluminum 2022'!F25+'AEO T33 Other Mfg 2022'!F48*'Balance of Mfg Split'!$D13)*10^12</f>
        <v>956825063004.22437</v>
      </c>
      <c r="G16" s="224">
        <f>('AEO T31 Aluminum 2022'!G25+'AEO T33 Other Mfg 2022'!G48*'Balance of Mfg Split'!$D13)*10^12</f>
        <v>962216556546.09888</v>
      </c>
      <c r="H16" s="224">
        <f>('AEO T31 Aluminum 2022'!H25+'AEO T33 Other Mfg 2022'!H48*'Balance of Mfg Split'!$D13)*10^12</f>
        <v>968295637226.04651</v>
      </c>
      <c r="I16" s="224">
        <f>('AEO T31 Aluminum 2022'!I25+'AEO T33 Other Mfg 2022'!I48*'Balance of Mfg Split'!$D13)*10^12</f>
        <v>974639573605.60425</v>
      </c>
      <c r="J16" s="224">
        <f>('AEO T31 Aluminum 2022'!J25+'AEO T33 Other Mfg 2022'!J48*'Balance of Mfg Split'!$D13)*10^12</f>
        <v>982067021804.7887</v>
      </c>
      <c r="K16" s="224">
        <f>('AEO T31 Aluminum 2022'!K25+'AEO T33 Other Mfg 2022'!K48*'Balance of Mfg Split'!$D13)*10^12</f>
        <v>988130907871.37256</v>
      </c>
      <c r="L16" s="224">
        <f>('AEO T31 Aluminum 2022'!L25+'AEO T33 Other Mfg 2022'!L48*'Balance of Mfg Split'!$D13)*10^12</f>
        <v>994993931774.13989</v>
      </c>
      <c r="M16" s="224">
        <f>('AEO T31 Aluminum 2022'!M25+'AEO T33 Other Mfg 2022'!M48*'Balance of Mfg Split'!$D13)*10^12</f>
        <v>1000792344473.9039</v>
      </c>
      <c r="N16" s="224">
        <f>('AEO T31 Aluminum 2022'!N25+'AEO T33 Other Mfg 2022'!N48*'Balance of Mfg Split'!$D13)*10^12</f>
        <v>1007679951531.6257</v>
      </c>
      <c r="O16" s="224">
        <f>('AEO T31 Aluminum 2022'!O25+'AEO T33 Other Mfg 2022'!O48*'Balance of Mfg Split'!$D13)*10^12</f>
        <v>1014282443405.2524</v>
      </c>
      <c r="P16" s="224">
        <f>('AEO T31 Aluminum 2022'!P25+'AEO T33 Other Mfg 2022'!P48*'Balance of Mfg Split'!$D13)*10^12</f>
        <v>1018829338804.2939</v>
      </c>
      <c r="Q16" s="224">
        <f>('AEO T31 Aluminum 2022'!Q25+'AEO T33 Other Mfg 2022'!Q48*'Balance of Mfg Split'!$D13)*10^12</f>
        <v>1024293840610.3801</v>
      </c>
      <c r="R16" s="224">
        <f>('AEO T31 Aluminum 2022'!R25+'AEO T33 Other Mfg 2022'!R48*'Balance of Mfg Split'!$D13)*10^12</f>
        <v>1029949448651.2126</v>
      </c>
      <c r="S16" s="224">
        <f>('AEO T31 Aluminum 2022'!S25+'AEO T33 Other Mfg 2022'!S48*'Balance of Mfg Split'!$D13)*10^12</f>
        <v>1036578623748.3075</v>
      </c>
      <c r="T16" s="224">
        <f>('AEO T31 Aluminum 2022'!T25+'AEO T33 Other Mfg 2022'!T48*'Balance of Mfg Split'!$D13)*10^12</f>
        <v>1043529479928.3241</v>
      </c>
      <c r="U16" s="224">
        <f>('AEO T31 Aluminum 2022'!U25+'AEO T33 Other Mfg 2022'!U48*'Balance of Mfg Split'!$D13)*10^12</f>
        <v>1051609431768.0588</v>
      </c>
      <c r="V16" s="224">
        <f>('AEO T31 Aluminum 2022'!V25+'AEO T33 Other Mfg 2022'!V48*'Balance of Mfg Split'!$D13)*10^12</f>
        <v>1060659862328.0063</v>
      </c>
      <c r="W16" s="224">
        <f>('AEO T31 Aluminum 2022'!W25+'AEO T33 Other Mfg 2022'!W48*'Balance of Mfg Split'!$D13)*10^12</f>
        <v>1069320544878.4998</v>
      </c>
      <c r="X16" s="224">
        <f>('AEO T31 Aluminum 2022'!X25+'AEO T33 Other Mfg 2022'!X48*'Balance of Mfg Split'!$D13)*10^12</f>
        <v>1080429166115.3138</v>
      </c>
      <c r="Y16" s="224">
        <f>('AEO T31 Aluminum 2022'!Y25+'AEO T33 Other Mfg 2022'!Y48*'Balance of Mfg Split'!$D13)*10^12</f>
        <v>1092695913370.7119</v>
      </c>
      <c r="Z16" s="224">
        <f>('AEO T31 Aluminum 2022'!Z25+'AEO T33 Other Mfg 2022'!Z48*'Balance of Mfg Split'!$D13)*10^12</f>
        <v>1102310150559.8662</v>
      </c>
      <c r="AA16" s="224">
        <f>('AEO T31 Aluminum 2022'!AA25+'AEO T33 Other Mfg 2022'!AA48*'Balance of Mfg Split'!$D13)*10^12</f>
        <v>1111792577566.4258</v>
      </c>
      <c r="AB16" s="224">
        <f>('AEO T31 Aluminum 2022'!AB25+'AEO T33 Other Mfg 2022'!AB48*'Balance of Mfg Split'!$D13)*10^12</f>
        <v>1123772850769.8669</v>
      </c>
      <c r="AC16" s="224">
        <f>('AEO T31 Aluminum 2022'!AC25+'AEO T33 Other Mfg 2022'!AC48*'Balance of Mfg Split'!$D13)*10^12</f>
        <v>1136109147353.1008</v>
      </c>
      <c r="AD16" s="224">
        <f>('AEO T31 Aluminum 2022'!AD25+'AEO T33 Other Mfg 2022'!AD48*'Balance of Mfg Split'!$D13)*10^12</f>
        <v>1146530304985.2837</v>
      </c>
      <c r="AE16" s="224">
        <f>('AEO T31 Aluminum 2022'!AE25+'AEO T33 Other Mfg 2022'!AE48*'Balance of Mfg Split'!$D13)*10^12</f>
        <v>1157719099425.9443</v>
      </c>
      <c r="AF16" s="224">
        <f>('AEO T31 Aluminum 2022'!AF25+'AEO T33 Other Mfg 2022'!AF48*'Balance of Mfg Split'!$D13)*10^12</f>
        <v>1168724323171.8193</v>
      </c>
    </row>
    <row r="17" spans="1:32" x14ac:dyDescent="0.25">
      <c r="A17" s="5" t="s">
        <v>1038</v>
      </c>
      <c r="B17" s="19">
        <f>C17*'2020 data'!C18</f>
        <v>0</v>
      </c>
      <c r="C17" s="5">
        <f>'AEO T32 Metal Prdcts 2022'!C24*10^12</f>
        <v>0</v>
      </c>
      <c r="D17" s="224">
        <f>'AEO T32 Metal Prdcts 2022'!D24*10^12</f>
        <v>0</v>
      </c>
      <c r="E17" s="224">
        <f>'AEO T32 Metal Prdcts 2022'!E24*10^12</f>
        <v>0</v>
      </c>
      <c r="F17" s="224">
        <f>'AEO T32 Metal Prdcts 2022'!F24*10^12</f>
        <v>0</v>
      </c>
      <c r="G17" s="224">
        <f>'AEO T32 Metal Prdcts 2022'!G24*10^12</f>
        <v>0</v>
      </c>
      <c r="H17" s="224">
        <f>'AEO T32 Metal Prdcts 2022'!H24*10^12</f>
        <v>0</v>
      </c>
      <c r="I17" s="224">
        <f>'AEO T32 Metal Prdcts 2022'!I24*10^12</f>
        <v>0</v>
      </c>
      <c r="J17" s="224">
        <f>'AEO T32 Metal Prdcts 2022'!J24*10^12</f>
        <v>0</v>
      </c>
      <c r="K17" s="224">
        <f>'AEO T32 Metal Prdcts 2022'!K24*10^12</f>
        <v>0</v>
      </c>
      <c r="L17" s="224">
        <f>'AEO T32 Metal Prdcts 2022'!L24*10^12</f>
        <v>0</v>
      </c>
      <c r="M17" s="224">
        <f>'AEO T32 Metal Prdcts 2022'!M24*10^12</f>
        <v>0</v>
      </c>
      <c r="N17" s="224">
        <f>'AEO T32 Metal Prdcts 2022'!N24*10^12</f>
        <v>0</v>
      </c>
      <c r="O17" s="224">
        <f>'AEO T32 Metal Prdcts 2022'!O24*10^12</f>
        <v>0</v>
      </c>
      <c r="P17" s="224">
        <f>'AEO T32 Metal Prdcts 2022'!P24*10^12</f>
        <v>0</v>
      </c>
      <c r="Q17" s="224">
        <f>'AEO T32 Metal Prdcts 2022'!Q24*10^12</f>
        <v>0</v>
      </c>
      <c r="R17" s="224">
        <f>'AEO T32 Metal Prdcts 2022'!R24*10^12</f>
        <v>0</v>
      </c>
      <c r="S17" s="224">
        <f>'AEO T32 Metal Prdcts 2022'!S24*10^12</f>
        <v>0</v>
      </c>
      <c r="T17" s="224">
        <f>'AEO T32 Metal Prdcts 2022'!T24*10^12</f>
        <v>0</v>
      </c>
      <c r="U17" s="224">
        <f>'AEO T32 Metal Prdcts 2022'!U24*10^12</f>
        <v>0</v>
      </c>
      <c r="V17" s="224">
        <f>'AEO T32 Metal Prdcts 2022'!V24*10^12</f>
        <v>0</v>
      </c>
      <c r="W17" s="224">
        <f>'AEO T32 Metal Prdcts 2022'!W24*10^12</f>
        <v>0</v>
      </c>
      <c r="X17" s="224">
        <f>'AEO T32 Metal Prdcts 2022'!X24*10^12</f>
        <v>0</v>
      </c>
      <c r="Y17" s="224">
        <f>'AEO T32 Metal Prdcts 2022'!Y24*10^12</f>
        <v>0</v>
      </c>
      <c r="Z17" s="224">
        <f>'AEO T32 Metal Prdcts 2022'!Z24*10^12</f>
        <v>0</v>
      </c>
      <c r="AA17" s="224">
        <f>'AEO T32 Metal Prdcts 2022'!AA24*10^12</f>
        <v>0</v>
      </c>
      <c r="AB17" s="224">
        <f>'AEO T32 Metal Prdcts 2022'!AB24*10^12</f>
        <v>0</v>
      </c>
      <c r="AC17" s="224">
        <f>'AEO T32 Metal Prdcts 2022'!AC24*10^12</f>
        <v>0</v>
      </c>
      <c r="AD17" s="224">
        <f>'AEO T32 Metal Prdcts 2022'!AD24*10^12</f>
        <v>0</v>
      </c>
      <c r="AE17" s="224">
        <f>'AEO T32 Metal Prdcts 2022'!AE24*10^12</f>
        <v>0</v>
      </c>
      <c r="AF17" s="224">
        <f>'AEO T32 Metal Prdcts 2022'!AF24*10^12</f>
        <v>0</v>
      </c>
    </row>
    <row r="18" spans="1:32" x14ac:dyDescent="0.25">
      <c r="A18" s="5" t="s">
        <v>1039</v>
      </c>
      <c r="B18" s="19">
        <f>C18*'2020 data'!C19</f>
        <v>0</v>
      </c>
      <c r="C18" s="5">
        <f>'AEO T32 Metal Prdcts 2022'!C48*10^12</f>
        <v>0</v>
      </c>
      <c r="D18" s="224">
        <f>'AEO T32 Metal Prdcts 2022'!D48*10^12</f>
        <v>0</v>
      </c>
      <c r="E18" s="224">
        <f>'AEO T32 Metal Prdcts 2022'!E48*10^12</f>
        <v>0</v>
      </c>
      <c r="F18" s="224">
        <f>'AEO T32 Metal Prdcts 2022'!F48*10^12</f>
        <v>0</v>
      </c>
      <c r="G18" s="224">
        <f>'AEO T32 Metal Prdcts 2022'!G48*10^12</f>
        <v>0</v>
      </c>
      <c r="H18" s="224">
        <f>'AEO T32 Metal Prdcts 2022'!H48*10^12</f>
        <v>0</v>
      </c>
      <c r="I18" s="224">
        <f>'AEO T32 Metal Prdcts 2022'!I48*10^12</f>
        <v>0</v>
      </c>
      <c r="J18" s="224">
        <f>'AEO T32 Metal Prdcts 2022'!J48*10^12</f>
        <v>0</v>
      </c>
      <c r="K18" s="224">
        <f>'AEO T32 Metal Prdcts 2022'!K48*10^12</f>
        <v>0</v>
      </c>
      <c r="L18" s="224">
        <f>'AEO T32 Metal Prdcts 2022'!L48*10^12</f>
        <v>0</v>
      </c>
      <c r="M18" s="224">
        <f>'AEO T32 Metal Prdcts 2022'!M48*10^12</f>
        <v>0</v>
      </c>
      <c r="N18" s="224">
        <f>'AEO T32 Metal Prdcts 2022'!N48*10^12</f>
        <v>0</v>
      </c>
      <c r="O18" s="224">
        <f>'AEO T32 Metal Prdcts 2022'!O48*10^12</f>
        <v>0</v>
      </c>
      <c r="P18" s="224">
        <f>'AEO T32 Metal Prdcts 2022'!P48*10^12</f>
        <v>0</v>
      </c>
      <c r="Q18" s="224">
        <f>'AEO T32 Metal Prdcts 2022'!Q48*10^12</f>
        <v>0</v>
      </c>
      <c r="R18" s="224">
        <f>'AEO T32 Metal Prdcts 2022'!R48*10^12</f>
        <v>0</v>
      </c>
      <c r="S18" s="224">
        <f>'AEO T32 Metal Prdcts 2022'!S48*10^12</f>
        <v>0</v>
      </c>
      <c r="T18" s="224">
        <f>'AEO T32 Metal Prdcts 2022'!T48*10^12</f>
        <v>0</v>
      </c>
      <c r="U18" s="224">
        <f>'AEO T32 Metal Prdcts 2022'!U48*10^12</f>
        <v>0</v>
      </c>
      <c r="V18" s="224">
        <f>'AEO T32 Metal Prdcts 2022'!V48*10^12</f>
        <v>0</v>
      </c>
      <c r="W18" s="224">
        <f>'AEO T32 Metal Prdcts 2022'!W48*10^12</f>
        <v>0</v>
      </c>
      <c r="X18" s="224">
        <f>'AEO T32 Metal Prdcts 2022'!X48*10^12</f>
        <v>0</v>
      </c>
      <c r="Y18" s="224">
        <f>'AEO T32 Metal Prdcts 2022'!Y48*10^12</f>
        <v>0</v>
      </c>
      <c r="Z18" s="224">
        <f>'AEO T32 Metal Prdcts 2022'!Z48*10^12</f>
        <v>0</v>
      </c>
      <c r="AA18" s="224">
        <f>'AEO T32 Metal Prdcts 2022'!AA48*10^12</f>
        <v>0</v>
      </c>
      <c r="AB18" s="224">
        <f>'AEO T32 Metal Prdcts 2022'!AB48*10^12</f>
        <v>0</v>
      </c>
      <c r="AC18" s="224">
        <f>'AEO T32 Metal Prdcts 2022'!AC48*10^12</f>
        <v>0</v>
      </c>
      <c r="AD18" s="224">
        <f>'AEO T32 Metal Prdcts 2022'!AD48*10^12</f>
        <v>0</v>
      </c>
      <c r="AE18" s="224">
        <f>'AEO T32 Metal Prdcts 2022'!AE48*10^12</f>
        <v>0</v>
      </c>
      <c r="AF18" s="224">
        <f>'AEO T32 Metal Prdcts 2022'!AF48*10^12</f>
        <v>0</v>
      </c>
    </row>
    <row r="19" spans="1:32" x14ac:dyDescent="0.25">
      <c r="A19" s="5" t="s">
        <v>1040</v>
      </c>
      <c r="B19" s="19">
        <f>C19*'2020 data'!C20</f>
        <v>0</v>
      </c>
      <c r="C19" s="5">
        <f>'AEO T32 Metal Prdcts 2022'!C73*10^12</f>
        <v>0</v>
      </c>
      <c r="D19" s="224">
        <f>'AEO T32 Metal Prdcts 2022'!D73*10^12</f>
        <v>0</v>
      </c>
      <c r="E19" s="224">
        <f>'AEO T32 Metal Prdcts 2022'!E73*10^12</f>
        <v>0</v>
      </c>
      <c r="F19" s="224">
        <f>'AEO T32 Metal Prdcts 2022'!F73*10^12</f>
        <v>0</v>
      </c>
      <c r="G19" s="224">
        <f>'AEO T32 Metal Prdcts 2022'!G73*10^12</f>
        <v>0</v>
      </c>
      <c r="H19" s="224">
        <f>'AEO T32 Metal Prdcts 2022'!H73*10^12</f>
        <v>0</v>
      </c>
      <c r="I19" s="224">
        <f>'AEO T32 Metal Prdcts 2022'!I73*10^12</f>
        <v>0</v>
      </c>
      <c r="J19" s="224">
        <f>'AEO T32 Metal Prdcts 2022'!J73*10^12</f>
        <v>0</v>
      </c>
      <c r="K19" s="224">
        <f>'AEO T32 Metal Prdcts 2022'!K73*10^12</f>
        <v>0</v>
      </c>
      <c r="L19" s="224">
        <f>'AEO T32 Metal Prdcts 2022'!L73*10^12</f>
        <v>0</v>
      </c>
      <c r="M19" s="224">
        <f>'AEO T32 Metal Prdcts 2022'!M73*10^12</f>
        <v>0</v>
      </c>
      <c r="N19" s="224">
        <f>'AEO T32 Metal Prdcts 2022'!N73*10^12</f>
        <v>0</v>
      </c>
      <c r="O19" s="224">
        <f>'AEO T32 Metal Prdcts 2022'!O73*10^12</f>
        <v>0</v>
      </c>
      <c r="P19" s="224">
        <f>'AEO T32 Metal Prdcts 2022'!P73*10^12</f>
        <v>0</v>
      </c>
      <c r="Q19" s="224">
        <f>'AEO T32 Metal Prdcts 2022'!Q73*10^12</f>
        <v>0</v>
      </c>
      <c r="R19" s="224">
        <f>'AEO T32 Metal Prdcts 2022'!R73*10^12</f>
        <v>0</v>
      </c>
      <c r="S19" s="224">
        <f>'AEO T32 Metal Prdcts 2022'!S73*10^12</f>
        <v>0</v>
      </c>
      <c r="T19" s="224">
        <f>'AEO T32 Metal Prdcts 2022'!T73*10^12</f>
        <v>0</v>
      </c>
      <c r="U19" s="224">
        <f>'AEO T32 Metal Prdcts 2022'!U73*10^12</f>
        <v>0</v>
      </c>
      <c r="V19" s="224">
        <f>'AEO T32 Metal Prdcts 2022'!V73*10^12</f>
        <v>0</v>
      </c>
      <c r="W19" s="224">
        <f>'AEO T32 Metal Prdcts 2022'!W73*10^12</f>
        <v>0</v>
      </c>
      <c r="X19" s="224">
        <f>'AEO T32 Metal Prdcts 2022'!X73*10^12</f>
        <v>0</v>
      </c>
      <c r="Y19" s="224">
        <f>'AEO T32 Metal Prdcts 2022'!Y73*10^12</f>
        <v>0</v>
      </c>
      <c r="Z19" s="224">
        <f>'AEO T32 Metal Prdcts 2022'!Z73*10^12</f>
        <v>0</v>
      </c>
      <c r="AA19" s="224">
        <f>'AEO T32 Metal Prdcts 2022'!AA73*10^12</f>
        <v>0</v>
      </c>
      <c r="AB19" s="224">
        <f>'AEO T32 Metal Prdcts 2022'!AB73*10^12</f>
        <v>0</v>
      </c>
      <c r="AC19" s="224">
        <f>'AEO T32 Metal Prdcts 2022'!AC73*10^12</f>
        <v>0</v>
      </c>
      <c r="AD19" s="224">
        <f>'AEO T32 Metal Prdcts 2022'!AD73*10^12</f>
        <v>0</v>
      </c>
      <c r="AE19" s="224">
        <f>'AEO T32 Metal Prdcts 2022'!AE73*10^12</f>
        <v>0</v>
      </c>
      <c r="AF19" s="224">
        <f>'AEO T32 Metal Prdcts 2022'!AF73*10^12</f>
        <v>0</v>
      </c>
    </row>
    <row r="20" spans="1:32" x14ac:dyDescent="0.25">
      <c r="A20" s="5" t="s">
        <v>1041</v>
      </c>
      <c r="B20" s="19">
        <f>C20*'2020 data'!C21</f>
        <v>0</v>
      </c>
      <c r="C20" s="5">
        <f>'AEO T32 Metal Prdcts 2022'!C36*10^12</f>
        <v>0</v>
      </c>
      <c r="D20" s="224">
        <f>'AEO T32 Metal Prdcts 2022'!D36*10^12</f>
        <v>0</v>
      </c>
      <c r="E20" s="224">
        <f>'AEO T32 Metal Prdcts 2022'!E36*10^12</f>
        <v>0</v>
      </c>
      <c r="F20" s="224">
        <f>'AEO T32 Metal Prdcts 2022'!F36*10^12</f>
        <v>0</v>
      </c>
      <c r="G20" s="224">
        <f>'AEO T32 Metal Prdcts 2022'!G36*10^12</f>
        <v>0</v>
      </c>
      <c r="H20" s="224">
        <f>'AEO T32 Metal Prdcts 2022'!H36*10^12</f>
        <v>0</v>
      </c>
      <c r="I20" s="224">
        <f>'AEO T32 Metal Prdcts 2022'!I36*10^12</f>
        <v>0</v>
      </c>
      <c r="J20" s="224">
        <f>'AEO T32 Metal Prdcts 2022'!J36*10^12</f>
        <v>0</v>
      </c>
      <c r="K20" s="224">
        <f>'AEO T32 Metal Prdcts 2022'!K36*10^12</f>
        <v>0</v>
      </c>
      <c r="L20" s="224">
        <f>'AEO T32 Metal Prdcts 2022'!L36*10^12</f>
        <v>0</v>
      </c>
      <c r="M20" s="224">
        <f>'AEO T32 Metal Prdcts 2022'!M36*10^12</f>
        <v>0</v>
      </c>
      <c r="N20" s="224">
        <f>'AEO T32 Metal Prdcts 2022'!N36*10^12</f>
        <v>0</v>
      </c>
      <c r="O20" s="224">
        <f>'AEO T32 Metal Prdcts 2022'!O36*10^12</f>
        <v>0</v>
      </c>
      <c r="P20" s="224">
        <f>'AEO T32 Metal Prdcts 2022'!P36*10^12</f>
        <v>0</v>
      </c>
      <c r="Q20" s="224">
        <f>'AEO T32 Metal Prdcts 2022'!Q36*10^12</f>
        <v>0</v>
      </c>
      <c r="R20" s="224">
        <f>'AEO T32 Metal Prdcts 2022'!R36*10^12</f>
        <v>0</v>
      </c>
      <c r="S20" s="224">
        <f>'AEO T32 Metal Prdcts 2022'!S36*10^12</f>
        <v>0</v>
      </c>
      <c r="T20" s="224">
        <f>'AEO T32 Metal Prdcts 2022'!T36*10^12</f>
        <v>0</v>
      </c>
      <c r="U20" s="224">
        <f>'AEO T32 Metal Prdcts 2022'!U36*10^12</f>
        <v>0</v>
      </c>
      <c r="V20" s="224">
        <f>'AEO T32 Metal Prdcts 2022'!V36*10^12</f>
        <v>0</v>
      </c>
      <c r="W20" s="224">
        <f>'AEO T32 Metal Prdcts 2022'!W36*10^12</f>
        <v>0</v>
      </c>
      <c r="X20" s="224">
        <f>'AEO T32 Metal Prdcts 2022'!X36*10^12</f>
        <v>0</v>
      </c>
      <c r="Y20" s="224">
        <f>'AEO T32 Metal Prdcts 2022'!Y36*10^12</f>
        <v>0</v>
      </c>
      <c r="Z20" s="224">
        <f>'AEO T32 Metal Prdcts 2022'!Z36*10^12</f>
        <v>0</v>
      </c>
      <c r="AA20" s="224">
        <f>'AEO T32 Metal Prdcts 2022'!AA36*10^12</f>
        <v>0</v>
      </c>
      <c r="AB20" s="224">
        <f>'AEO T32 Metal Prdcts 2022'!AB36*10^12</f>
        <v>0</v>
      </c>
      <c r="AC20" s="224">
        <f>'AEO T32 Metal Prdcts 2022'!AC36*10^12</f>
        <v>0</v>
      </c>
      <c r="AD20" s="224">
        <f>'AEO T32 Metal Prdcts 2022'!AD36*10^12</f>
        <v>0</v>
      </c>
      <c r="AE20" s="224">
        <f>'AEO T32 Metal Prdcts 2022'!AE36*10^12</f>
        <v>0</v>
      </c>
      <c r="AF20" s="224">
        <f>'AEO T32 Metal Prdcts 2022'!AF36*10^12</f>
        <v>0</v>
      </c>
    </row>
    <row r="21" spans="1:32" x14ac:dyDescent="0.25">
      <c r="A21" s="5" t="s">
        <v>1042</v>
      </c>
      <c r="B21" s="19">
        <f>C21*'2020 data'!C22</f>
        <v>0</v>
      </c>
      <c r="C21" s="5">
        <f>'AEO T32 Metal Prdcts 2022'!C60*'Vehicles Split'!$C6*10^12</f>
        <v>0</v>
      </c>
      <c r="D21" s="224">
        <f>'AEO T32 Metal Prdcts 2022'!D60*'Vehicles Split'!$C6*10^12</f>
        <v>0</v>
      </c>
      <c r="E21" s="224">
        <f>'AEO T32 Metal Prdcts 2022'!E60*'Vehicles Split'!$C6*10^12</f>
        <v>0</v>
      </c>
      <c r="F21" s="224">
        <f>'AEO T32 Metal Prdcts 2022'!F60*'Vehicles Split'!$C6*10^12</f>
        <v>0</v>
      </c>
      <c r="G21" s="224">
        <f>'AEO T32 Metal Prdcts 2022'!G60*'Vehicles Split'!$C6*10^12</f>
        <v>0</v>
      </c>
      <c r="H21" s="224">
        <f>'AEO T32 Metal Prdcts 2022'!H60*'Vehicles Split'!$C6*10^12</f>
        <v>0</v>
      </c>
      <c r="I21" s="224">
        <f>'AEO T32 Metal Prdcts 2022'!I60*'Vehicles Split'!$C6*10^12</f>
        <v>0</v>
      </c>
      <c r="J21" s="224">
        <f>'AEO T32 Metal Prdcts 2022'!J60*'Vehicles Split'!$C6*10^12</f>
        <v>0</v>
      </c>
      <c r="K21" s="224">
        <f>'AEO T32 Metal Prdcts 2022'!K60*'Vehicles Split'!$C6*10^12</f>
        <v>0</v>
      </c>
      <c r="L21" s="224">
        <f>'AEO T32 Metal Prdcts 2022'!L60*'Vehicles Split'!$C6*10^12</f>
        <v>0</v>
      </c>
      <c r="M21" s="224">
        <f>'AEO T32 Metal Prdcts 2022'!M60*'Vehicles Split'!$C6*10^12</f>
        <v>0</v>
      </c>
      <c r="N21" s="224">
        <f>'AEO T32 Metal Prdcts 2022'!N60*'Vehicles Split'!$C6*10^12</f>
        <v>0</v>
      </c>
      <c r="O21" s="224">
        <f>'AEO T32 Metal Prdcts 2022'!O60*'Vehicles Split'!$C6*10^12</f>
        <v>0</v>
      </c>
      <c r="P21" s="224">
        <f>'AEO T32 Metal Prdcts 2022'!P60*'Vehicles Split'!$C6*10^12</f>
        <v>0</v>
      </c>
      <c r="Q21" s="224">
        <f>'AEO T32 Metal Prdcts 2022'!Q60*'Vehicles Split'!$C6*10^12</f>
        <v>0</v>
      </c>
      <c r="R21" s="224">
        <f>'AEO T32 Metal Prdcts 2022'!R60*'Vehicles Split'!$C6*10^12</f>
        <v>0</v>
      </c>
      <c r="S21" s="224">
        <f>'AEO T32 Metal Prdcts 2022'!S60*'Vehicles Split'!$C6*10^12</f>
        <v>0</v>
      </c>
      <c r="T21" s="224">
        <f>'AEO T32 Metal Prdcts 2022'!T60*'Vehicles Split'!$C6*10^12</f>
        <v>0</v>
      </c>
      <c r="U21" s="224">
        <f>'AEO T32 Metal Prdcts 2022'!U60*'Vehicles Split'!$C6*10^12</f>
        <v>0</v>
      </c>
      <c r="V21" s="224">
        <f>'AEO T32 Metal Prdcts 2022'!V60*'Vehicles Split'!$C6*10^12</f>
        <v>0</v>
      </c>
      <c r="W21" s="224">
        <f>'AEO T32 Metal Prdcts 2022'!W60*'Vehicles Split'!$C6*10^12</f>
        <v>0</v>
      </c>
      <c r="X21" s="224">
        <f>'AEO T32 Metal Prdcts 2022'!X60*'Vehicles Split'!$C6*10^12</f>
        <v>0</v>
      </c>
      <c r="Y21" s="224">
        <f>'AEO T32 Metal Prdcts 2022'!Y60*'Vehicles Split'!$C6*10^12</f>
        <v>0</v>
      </c>
      <c r="Z21" s="224">
        <f>'AEO T32 Metal Prdcts 2022'!Z60*'Vehicles Split'!$C6*10^12</f>
        <v>0</v>
      </c>
      <c r="AA21" s="224">
        <f>'AEO T32 Metal Prdcts 2022'!AA60*'Vehicles Split'!$C6*10^12</f>
        <v>0</v>
      </c>
      <c r="AB21" s="224">
        <f>'AEO T32 Metal Prdcts 2022'!AB60*'Vehicles Split'!$C6*10^12</f>
        <v>0</v>
      </c>
      <c r="AC21" s="224">
        <f>'AEO T32 Metal Prdcts 2022'!AC60*'Vehicles Split'!$C6*10^12</f>
        <v>0</v>
      </c>
      <c r="AD21" s="224">
        <f>'AEO T32 Metal Prdcts 2022'!AD60*'Vehicles Split'!$C6*10^12</f>
        <v>0</v>
      </c>
      <c r="AE21" s="224">
        <f>'AEO T32 Metal Prdcts 2022'!AE60*'Vehicles Split'!$C6*10^12</f>
        <v>0</v>
      </c>
      <c r="AF21" s="224">
        <f>'AEO T32 Metal Prdcts 2022'!AF60*'Vehicles Split'!$C6*10^12</f>
        <v>0</v>
      </c>
    </row>
    <row r="22" spans="1:32" x14ac:dyDescent="0.25">
      <c r="A22" s="5" t="s">
        <v>1043</v>
      </c>
      <c r="B22" s="19">
        <f>C22*'2020 data'!C23</f>
        <v>0</v>
      </c>
      <c r="C22" s="5">
        <f>'AEO T32 Metal Prdcts 2022'!C60*'Vehicles Split'!$C7*10^12</f>
        <v>0</v>
      </c>
      <c r="D22" s="224">
        <f>'AEO T32 Metal Prdcts 2022'!D60*'Vehicles Split'!$C7*10^12</f>
        <v>0</v>
      </c>
      <c r="E22" s="224">
        <f>'AEO T32 Metal Prdcts 2022'!E60*'Vehicles Split'!$C7*10^12</f>
        <v>0</v>
      </c>
      <c r="F22" s="224">
        <f>'AEO T32 Metal Prdcts 2022'!F60*'Vehicles Split'!$C7*10^12</f>
        <v>0</v>
      </c>
      <c r="G22" s="224">
        <f>'AEO T32 Metal Prdcts 2022'!G60*'Vehicles Split'!$C7*10^12</f>
        <v>0</v>
      </c>
      <c r="H22" s="224">
        <f>'AEO T32 Metal Prdcts 2022'!H60*'Vehicles Split'!$C7*10^12</f>
        <v>0</v>
      </c>
      <c r="I22" s="224">
        <f>'AEO T32 Metal Prdcts 2022'!I60*'Vehicles Split'!$C7*10^12</f>
        <v>0</v>
      </c>
      <c r="J22" s="224">
        <f>'AEO T32 Metal Prdcts 2022'!J60*'Vehicles Split'!$C7*10^12</f>
        <v>0</v>
      </c>
      <c r="K22" s="224">
        <f>'AEO T32 Metal Prdcts 2022'!K60*'Vehicles Split'!$C7*10^12</f>
        <v>0</v>
      </c>
      <c r="L22" s="224">
        <f>'AEO T32 Metal Prdcts 2022'!L60*'Vehicles Split'!$C7*10^12</f>
        <v>0</v>
      </c>
      <c r="M22" s="224">
        <f>'AEO T32 Metal Prdcts 2022'!M60*'Vehicles Split'!$C7*10^12</f>
        <v>0</v>
      </c>
      <c r="N22" s="224">
        <f>'AEO T32 Metal Prdcts 2022'!N60*'Vehicles Split'!$C7*10^12</f>
        <v>0</v>
      </c>
      <c r="O22" s="224">
        <f>'AEO T32 Metal Prdcts 2022'!O60*'Vehicles Split'!$C7*10^12</f>
        <v>0</v>
      </c>
      <c r="P22" s="224">
        <f>'AEO T32 Metal Prdcts 2022'!P60*'Vehicles Split'!$C7*10^12</f>
        <v>0</v>
      </c>
      <c r="Q22" s="224">
        <f>'AEO T32 Metal Prdcts 2022'!Q60*'Vehicles Split'!$C7*10^12</f>
        <v>0</v>
      </c>
      <c r="R22" s="224">
        <f>'AEO T32 Metal Prdcts 2022'!R60*'Vehicles Split'!$C7*10^12</f>
        <v>0</v>
      </c>
      <c r="S22" s="224">
        <f>'AEO T32 Metal Prdcts 2022'!S60*'Vehicles Split'!$C7*10^12</f>
        <v>0</v>
      </c>
      <c r="T22" s="224">
        <f>'AEO T32 Metal Prdcts 2022'!T60*'Vehicles Split'!$C7*10^12</f>
        <v>0</v>
      </c>
      <c r="U22" s="224">
        <f>'AEO T32 Metal Prdcts 2022'!U60*'Vehicles Split'!$C7*10^12</f>
        <v>0</v>
      </c>
      <c r="V22" s="224">
        <f>'AEO T32 Metal Prdcts 2022'!V60*'Vehicles Split'!$C7*10^12</f>
        <v>0</v>
      </c>
      <c r="W22" s="224">
        <f>'AEO T32 Metal Prdcts 2022'!W60*'Vehicles Split'!$C7*10^12</f>
        <v>0</v>
      </c>
      <c r="X22" s="224">
        <f>'AEO T32 Metal Prdcts 2022'!X60*'Vehicles Split'!$C7*10^12</f>
        <v>0</v>
      </c>
      <c r="Y22" s="224">
        <f>'AEO T32 Metal Prdcts 2022'!Y60*'Vehicles Split'!$C7*10^12</f>
        <v>0</v>
      </c>
      <c r="Z22" s="224">
        <f>'AEO T32 Metal Prdcts 2022'!Z60*'Vehicles Split'!$C7*10^12</f>
        <v>0</v>
      </c>
      <c r="AA22" s="224">
        <f>'AEO T32 Metal Prdcts 2022'!AA60*'Vehicles Split'!$C7*10^12</f>
        <v>0</v>
      </c>
      <c r="AB22" s="224">
        <f>'AEO T32 Metal Prdcts 2022'!AB60*'Vehicles Split'!$C7*10^12</f>
        <v>0</v>
      </c>
      <c r="AC22" s="224">
        <f>'AEO T32 Metal Prdcts 2022'!AC60*'Vehicles Split'!$C7*10^12</f>
        <v>0</v>
      </c>
      <c r="AD22" s="224">
        <f>'AEO T32 Metal Prdcts 2022'!AD60*'Vehicles Split'!$C7*10^12</f>
        <v>0</v>
      </c>
      <c r="AE22" s="224">
        <f>'AEO T32 Metal Prdcts 2022'!AE60*'Vehicles Split'!$C7*10^12</f>
        <v>0</v>
      </c>
      <c r="AF22" s="224">
        <f>'AEO T32 Metal Prdcts 2022'!AF60*'Vehicles Split'!$C7*10^12</f>
        <v>0</v>
      </c>
    </row>
    <row r="23" spans="1:32" x14ac:dyDescent="0.25">
      <c r="A23" s="5" t="s">
        <v>1044</v>
      </c>
      <c r="B23" s="19">
        <f>C23*'2020 data'!C24</f>
        <v>3262885677133.6074</v>
      </c>
      <c r="C23" s="5">
        <f>'AEO T33 Other Mfg 2022'!C48*'Balance of Mfg Split'!$D14*10^12</f>
        <v>3499378697605.2637</v>
      </c>
      <c r="D23" s="224">
        <f>'AEO T33 Other Mfg 2022'!D48*'Balance of Mfg Split'!$D14*10^12</f>
        <v>3445978759006.1055</v>
      </c>
      <c r="E23" s="224">
        <f>'AEO T33 Other Mfg 2022'!E48*'Balance of Mfg Split'!$D14*10^12</f>
        <v>3451015482218.8711</v>
      </c>
      <c r="F23" s="224">
        <f>'AEO T33 Other Mfg 2022'!F48*'Balance of Mfg Split'!$D14*10^12</f>
        <v>3473273565675.853</v>
      </c>
      <c r="G23" s="224">
        <f>'AEO T33 Other Mfg 2022'!G48*'Balance of Mfg Split'!$D14*10^12</f>
        <v>3492844679270.7544</v>
      </c>
      <c r="H23" s="224">
        <f>'AEO T33 Other Mfg 2022'!H48*'Balance of Mfg Split'!$D14*10^12</f>
        <v>3514911733161.4404</v>
      </c>
      <c r="I23" s="224">
        <f>'AEO T33 Other Mfg 2022'!I48*'Balance of Mfg Split'!$D14*10^12</f>
        <v>3537940212850.5747</v>
      </c>
      <c r="J23" s="224">
        <f>'AEO T33 Other Mfg 2022'!J48*'Balance of Mfg Split'!$D14*10^12</f>
        <v>3564901838844.8345</v>
      </c>
      <c r="K23" s="224">
        <f>'AEO T33 Other Mfg 2022'!K48*'Balance of Mfg Split'!$D14*10^12</f>
        <v>3586913736311.4492</v>
      </c>
      <c r="L23" s="224">
        <f>'AEO T33 Other Mfg 2022'!L48*'Balance of Mfg Split'!$D14*10^12</f>
        <v>3611826502943.251</v>
      </c>
      <c r="M23" s="224">
        <f>'AEO T33 Other Mfg 2022'!M48*'Balance of Mfg Split'!$D14*10^12</f>
        <v>3632874732480.3579</v>
      </c>
      <c r="N23" s="224">
        <f>'AEO T33 Other Mfg 2022'!N48*'Balance of Mfg Split'!$D14*10^12</f>
        <v>3657876735928.3398</v>
      </c>
      <c r="O23" s="224">
        <f>'AEO T33 Other Mfg 2022'!O48*'Balance of Mfg Split'!$D14*10^12</f>
        <v>3681843771679.1123</v>
      </c>
      <c r="P23" s="224">
        <f>'AEO T33 Other Mfg 2022'!P48*'Balance of Mfg Split'!$D14*10^12</f>
        <v>3698348995262.8247</v>
      </c>
      <c r="Q23" s="224">
        <f>'AEO T33 Other Mfg 2022'!Q48*'Balance of Mfg Split'!$D14*10^12</f>
        <v>3718185128748.9966</v>
      </c>
      <c r="R23" s="224">
        <f>'AEO T33 Other Mfg 2022'!R48*'Balance of Mfg Split'!$D14*10^12</f>
        <v>3738714977585.0752</v>
      </c>
      <c r="S23" s="224">
        <f>'AEO T33 Other Mfg 2022'!S48*'Balance of Mfg Split'!$D14*10^12</f>
        <v>3762778873397.6304</v>
      </c>
      <c r="T23" s="224">
        <f>'AEO T33 Other Mfg 2022'!T48*'Balance of Mfg Split'!$D14*10^12</f>
        <v>3788010471066.1377</v>
      </c>
      <c r="U23" s="224">
        <f>'AEO T33 Other Mfg 2022'!U48*'Balance of Mfg Split'!$D14*10^12</f>
        <v>3817340684311.9844</v>
      </c>
      <c r="V23" s="224">
        <f>'AEO T33 Other Mfg 2022'!V48*'Balance of Mfg Split'!$D14*10^12</f>
        <v>3850193733879.0103</v>
      </c>
      <c r="W23" s="224">
        <f>'AEO T33 Other Mfg 2022'!W48*'Balance of Mfg Split'!$D14*10^12</f>
        <v>3881631998747.2939</v>
      </c>
      <c r="X23" s="224">
        <f>'AEO T33 Other Mfg 2022'!X48*'Balance of Mfg Split'!$D14*10^12</f>
        <v>3921956277431.8306</v>
      </c>
      <c r="Y23" s="224">
        <f>'AEO T33 Other Mfg 2022'!Y48*'Balance of Mfg Split'!$D14*10^12</f>
        <v>3966484551853.5186</v>
      </c>
      <c r="Z23" s="224">
        <f>'AEO T33 Other Mfg 2022'!Z48*'Balance of Mfg Split'!$D14*10^12</f>
        <v>4001384218651.9419</v>
      </c>
      <c r="AA23" s="224">
        <f>'AEO T33 Other Mfg 2022'!AA48*'Balance of Mfg Split'!$D14*10^12</f>
        <v>4035805414682.2012</v>
      </c>
      <c r="AB23" s="224">
        <f>'AEO T33 Other Mfg 2022'!AB48*'Balance of Mfg Split'!$D14*10^12</f>
        <v>4079293788718.3472</v>
      </c>
      <c r="AC23" s="224">
        <f>'AEO T33 Other Mfg 2022'!AC48*'Balance of Mfg Split'!$D14*10^12</f>
        <v>4124074527097.3706</v>
      </c>
      <c r="AD23" s="224">
        <f>'AEO T33 Other Mfg 2022'!AD48*'Balance of Mfg Split'!$D14*10^12</f>
        <v>4161903313912.335</v>
      </c>
      <c r="AE23" s="224">
        <f>'AEO T33 Other Mfg 2022'!AE48*'Balance of Mfg Split'!$D14*10^12</f>
        <v>4202518621208.4355</v>
      </c>
      <c r="AF23" s="224">
        <f>'AEO T33 Other Mfg 2022'!AF48*'Balance of Mfg Split'!$D14*10^12</f>
        <v>4242467567153.5601</v>
      </c>
    </row>
    <row r="24" spans="1:32" x14ac:dyDescent="0.25">
      <c r="A24" s="5" t="s">
        <v>1045</v>
      </c>
      <c r="B24" s="19">
        <f>C24*'2020 data'!C25</f>
        <v>0</v>
      </c>
      <c r="C24" s="5">
        <v>0</v>
      </c>
      <c r="D24" s="5">
        <v>0</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5">
        <v>0</v>
      </c>
    </row>
    <row r="25" spans="1:32" x14ac:dyDescent="0.25">
      <c r="A25" s="5" t="s">
        <v>1046</v>
      </c>
      <c r="B25" s="19">
        <f>C25*'2020 data'!C26</f>
        <v>0</v>
      </c>
      <c r="C25" s="5">
        <v>0</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5">
        <v>0</v>
      </c>
    </row>
    <row r="26" spans="1:32" x14ac:dyDescent="0.25">
      <c r="A26" s="5" t="s">
        <v>1047</v>
      </c>
      <c r="B26" s="19">
        <f>C26*'2020 data'!C27</f>
        <v>0</v>
      </c>
      <c r="C26" s="5">
        <v>0</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0</v>
      </c>
      <c r="AF26" s="5">
        <v>0</v>
      </c>
    </row>
    <row r="55" spans="2:2" x14ac:dyDescent="0.25">
      <c r="B55" s="31"/>
    </row>
    <row r="56" spans="2:2" x14ac:dyDescent="0.25">
      <c r="B56" s="31"/>
    </row>
    <row r="57" spans="2:2" x14ac:dyDescent="0.25">
      <c r="B57" s="31"/>
    </row>
    <row r="58" spans="2:2" x14ac:dyDescent="0.25">
      <c r="B58" s="31"/>
    </row>
    <row r="59" spans="2:2" x14ac:dyDescent="0.25">
      <c r="B59" s="31"/>
    </row>
    <row r="60" spans="2:2" x14ac:dyDescent="0.25">
      <c r="B60" s="31"/>
    </row>
    <row r="61" spans="2:2" x14ac:dyDescent="0.25">
      <c r="B61" s="31"/>
    </row>
    <row r="62" spans="2:2" x14ac:dyDescent="0.25">
      <c r="B62" s="31"/>
    </row>
    <row r="63" spans="2:2" x14ac:dyDescent="0.25">
      <c r="B63" s="31"/>
    </row>
    <row r="64" spans="2:2" x14ac:dyDescent="0.25">
      <c r="B64" s="31"/>
    </row>
    <row r="65" spans="2:2" x14ac:dyDescent="0.25">
      <c r="B65" s="31"/>
    </row>
    <row r="66" spans="2:2" x14ac:dyDescent="0.25">
      <c r="B66" s="31"/>
    </row>
    <row r="67" spans="2:2" x14ac:dyDescent="0.25">
      <c r="B67" s="31"/>
    </row>
    <row r="68" spans="2:2" x14ac:dyDescent="0.25">
      <c r="B68" s="31"/>
    </row>
    <row r="69" spans="2:2" x14ac:dyDescent="0.25">
      <c r="B69" s="31"/>
    </row>
    <row r="70" spans="2:2" x14ac:dyDescent="0.25">
      <c r="B70" s="31"/>
    </row>
    <row r="71" spans="2:2" x14ac:dyDescent="0.25">
      <c r="B71" s="31"/>
    </row>
    <row r="72" spans="2:2" x14ac:dyDescent="0.25">
      <c r="B72" s="31"/>
    </row>
    <row r="73" spans="2:2" x14ac:dyDescent="0.25">
      <c r="B73" s="31"/>
    </row>
    <row r="74" spans="2:2" x14ac:dyDescent="0.25">
      <c r="B74" s="31"/>
    </row>
    <row r="75" spans="2:2" x14ac:dyDescent="0.25">
      <c r="B75" s="31"/>
    </row>
    <row r="76" spans="2:2" x14ac:dyDescent="0.25">
      <c r="B76" s="31"/>
    </row>
    <row r="77" spans="2:2" x14ac:dyDescent="0.25">
      <c r="B77" s="31"/>
    </row>
    <row r="78" spans="2:2" x14ac:dyDescent="0.25">
      <c r="B78" s="31"/>
    </row>
    <row r="79" spans="2:2" x14ac:dyDescent="0.25">
      <c r="B79" s="31"/>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82"/>
  <sheetViews>
    <sheetView workbookViewId="0">
      <selection activeCell="C10" sqref="C10"/>
    </sheetView>
  </sheetViews>
  <sheetFormatPr defaultColWidth="9.140625" defaultRowHeight="15" x14ac:dyDescent="0.25"/>
  <cols>
    <col min="1" max="1" width="39.85546875" style="5" customWidth="1"/>
    <col min="2" max="33" width="10.7109375" style="5" customWidth="1"/>
    <col min="34" max="35" width="9.5703125" style="5" bestFit="1" customWidth="1"/>
    <col min="36" max="16384" width="9.140625" style="5"/>
  </cols>
  <sheetData>
    <row r="1" spans="1:35" x14ac:dyDescent="0.25">
      <c r="A1" s="59" t="s">
        <v>1781</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5">
      <c r="A2" s="5" t="s">
        <v>1010</v>
      </c>
      <c r="B2" s="5">
        <f>C2*'2020 data'!D3</f>
        <v>91575449760353.547</v>
      </c>
      <c r="C2" s="5">
        <f>'AEO T34 Non-Mfg 2022'!C23*10^12</f>
        <v>93496674000000</v>
      </c>
      <c r="D2" s="224">
        <f>'AEO T34 Non-Mfg 2022'!D23*10^12</f>
        <v>93994362000000</v>
      </c>
      <c r="E2" s="224">
        <f>'AEO T34 Non-Mfg 2022'!E23*10^12</f>
        <v>94855873000000</v>
      </c>
      <c r="F2" s="224">
        <f>'AEO T34 Non-Mfg 2022'!F23*10^12</f>
        <v>95364609000000</v>
      </c>
      <c r="G2" s="224">
        <f>'AEO T34 Non-Mfg 2022'!G23*10^12</f>
        <v>95857185000000</v>
      </c>
      <c r="H2" s="224">
        <f>'AEO T34 Non-Mfg 2022'!H23*10^12</f>
        <v>96436943000000</v>
      </c>
      <c r="I2" s="224">
        <f>'AEO T34 Non-Mfg 2022'!I23*10^12</f>
        <v>96837654000000</v>
      </c>
      <c r="J2" s="224">
        <f>'AEO T34 Non-Mfg 2022'!J23*10^12</f>
        <v>96940460000000</v>
      </c>
      <c r="K2" s="224">
        <f>'AEO T34 Non-Mfg 2022'!K23*10^12</f>
        <v>97085693000000</v>
      </c>
      <c r="L2" s="224">
        <f>'AEO T34 Non-Mfg 2022'!L23*10^12</f>
        <v>97205704000000</v>
      </c>
      <c r="M2" s="224">
        <f>'AEO T34 Non-Mfg 2022'!M23*10^12</f>
        <v>97199844000000</v>
      </c>
      <c r="N2" s="224">
        <f>'AEO T34 Non-Mfg 2022'!N23*10^12</f>
        <v>96977432000000</v>
      </c>
      <c r="O2" s="224">
        <f>'AEO T34 Non-Mfg 2022'!O23*10^12</f>
        <v>96186066000000</v>
      </c>
      <c r="P2" s="224">
        <f>'AEO T34 Non-Mfg 2022'!P23*10^12</f>
        <v>95500450000000</v>
      </c>
      <c r="Q2" s="224">
        <f>'AEO T34 Non-Mfg 2022'!Q23*10^12</f>
        <v>94734169000000</v>
      </c>
      <c r="R2" s="224">
        <f>'AEO T34 Non-Mfg 2022'!R23*10^12</f>
        <v>94093658000000</v>
      </c>
      <c r="S2" s="224">
        <f>'AEO T34 Non-Mfg 2022'!S23*10^12</f>
        <v>93706017000000</v>
      </c>
      <c r="T2" s="224">
        <f>'AEO T34 Non-Mfg 2022'!T23*10^12</f>
        <v>93370148000000</v>
      </c>
      <c r="U2" s="224">
        <f>'AEO T34 Non-Mfg 2022'!U23*10^12</f>
        <v>93057938000000</v>
      </c>
      <c r="V2" s="224">
        <f>'AEO T34 Non-Mfg 2022'!V23*10^12</f>
        <v>92663956000000</v>
      </c>
      <c r="W2" s="224">
        <f>'AEO T34 Non-Mfg 2022'!W23*10^12</f>
        <v>92109756000000</v>
      </c>
      <c r="X2" s="224">
        <f>'AEO T34 Non-Mfg 2022'!X23*10^12</f>
        <v>91667908000000</v>
      </c>
      <c r="Y2" s="224">
        <f>'AEO T34 Non-Mfg 2022'!Y23*10^12</f>
        <v>91342888000000</v>
      </c>
      <c r="Z2" s="224">
        <f>'AEO T34 Non-Mfg 2022'!Z23*10^12</f>
        <v>91008499000000</v>
      </c>
      <c r="AA2" s="224">
        <f>'AEO T34 Non-Mfg 2022'!AA23*10^12</f>
        <v>90707832000000</v>
      </c>
      <c r="AB2" s="224">
        <f>'AEO T34 Non-Mfg 2022'!AB23*10^12</f>
        <v>90448723000000</v>
      </c>
      <c r="AC2" s="224">
        <f>'AEO T34 Non-Mfg 2022'!AC23*10^12</f>
        <v>90214203000000</v>
      </c>
      <c r="AD2" s="224">
        <f>'AEO T34 Non-Mfg 2022'!AD23*10^12</f>
        <v>90141586000000</v>
      </c>
      <c r="AE2" s="224">
        <f>'AEO T34 Non-Mfg 2022'!AE23*10^12</f>
        <v>90134529000000</v>
      </c>
      <c r="AF2" s="224">
        <f>'AEO T34 Non-Mfg 2022'!AF23*10^12</f>
        <v>90210228000000</v>
      </c>
    </row>
    <row r="3" spans="1:35" x14ac:dyDescent="0.25">
      <c r="A3" s="5" t="s">
        <v>1024</v>
      </c>
      <c r="B3" s="226">
        <f>C3*'2020 data'!D4</f>
        <v>121101457752867.3</v>
      </c>
      <c r="C3" s="226">
        <f>'AEO T34 Non-Mfg 2022'!C46*'Mining Split'!$B48*10^12</f>
        <v>121369748776478.47</v>
      </c>
      <c r="D3" s="224">
        <f>'AEO T34 Non-Mfg 2022'!D46*'Mining Split'!$B48*10^12</f>
        <v>121421296762177.69</v>
      </c>
      <c r="E3" s="224">
        <f>'AEO T34 Non-Mfg 2022'!E46*'Mining Split'!$B48*10^12</f>
        <v>122669720055103.25</v>
      </c>
      <c r="F3" s="224">
        <f>'AEO T34 Non-Mfg 2022'!F46*'Mining Split'!$B48*10^12</f>
        <v>123101908177989.75</v>
      </c>
      <c r="G3" s="224">
        <f>'AEO T34 Non-Mfg 2022'!G46*'Mining Split'!$B48*10^12</f>
        <v>123980026948086.83</v>
      </c>
      <c r="H3" s="224">
        <f>'AEO T34 Non-Mfg 2022'!H46*'Mining Split'!$B48*10^12</f>
        <v>123982955131254.98</v>
      </c>
      <c r="I3" s="224">
        <f>'AEO T34 Non-Mfg 2022'!I46*'Mining Split'!$B48*10^12</f>
        <v>123615213454018.09</v>
      </c>
      <c r="J3" s="224">
        <f>'AEO T34 Non-Mfg 2022'!J46*'Mining Split'!$B48*10^12</f>
        <v>124135150130395.75</v>
      </c>
      <c r="K3" s="224">
        <f>'AEO T34 Non-Mfg 2022'!K46*'Mining Split'!$B48*10^12</f>
        <v>124136199790608.88</v>
      </c>
      <c r="L3" s="224">
        <f>'AEO T34 Non-Mfg 2022'!L46*'Mining Split'!$B48*10^12</f>
        <v>124082970903167.61</v>
      </c>
      <c r="M3" s="224">
        <f>'AEO T34 Non-Mfg 2022'!M46*'Mining Split'!$B48*10^12</f>
        <v>123929216615338.91</v>
      </c>
      <c r="N3" s="224">
        <f>'AEO T34 Non-Mfg 2022'!N46*'Mining Split'!$B48*10^12</f>
        <v>123640918914921.22</v>
      </c>
      <c r="O3" s="224">
        <f>'AEO T34 Non-Mfg 2022'!O46*'Mining Split'!$B48*10^12</f>
        <v>123256400118769.75</v>
      </c>
      <c r="P3" s="224">
        <f>'AEO T34 Non-Mfg 2022'!P46*'Mining Split'!$B48*10^12</f>
        <v>122302982433184.19</v>
      </c>
      <c r="Q3" s="224">
        <f>'AEO T34 Non-Mfg 2022'!Q46*'Mining Split'!$B48*10^12</f>
        <v>121612339157487.34</v>
      </c>
      <c r="R3" s="224">
        <f>'AEO T34 Non-Mfg 2022'!R46*'Mining Split'!$B48*10^12</f>
        <v>121116708644269.03</v>
      </c>
      <c r="S3" s="224">
        <f>'AEO T34 Non-Mfg 2022'!S46*'Mining Split'!$B48*10^12</f>
        <v>120675150833658.61</v>
      </c>
      <c r="T3" s="224">
        <f>'AEO T34 Non-Mfg 2022'!T46*'Mining Split'!$B48*10^12</f>
        <v>120419418517384</v>
      </c>
      <c r="U3" s="224">
        <f>'AEO T34 Non-Mfg 2022'!U46*'Mining Split'!$B48*10^12</f>
        <v>120309401816218.53</v>
      </c>
      <c r="V3" s="224">
        <f>'AEO T34 Non-Mfg 2022'!V46*'Mining Split'!$B48*10^12</f>
        <v>120119294695073.16</v>
      </c>
      <c r="W3" s="224">
        <f>'AEO T34 Non-Mfg 2022'!W46*'Mining Split'!$B48*10^12</f>
        <v>119879388772710.03</v>
      </c>
      <c r="X3" s="224">
        <f>'AEO T34 Non-Mfg 2022'!X46*'Mining Split'!$B48*10^12</f>
        <v>119649559787758.61</v>
      </c>
      <c r="Y3" s="224">
        <f>'AEO T34 Non-Mfg 2022'!Y46*'Mining Split'!$B48*10^12</f>
        <v>119547863114103.92</v>
      </c>
      <c r="Z3" s="224">
        <f>'AEO T34 Non-Mfg 2022'!Z46*'Mining Split'!$B48*10^12</f>
        <v>119379392649896.88</v>
      </c>
      <c r="AA3" s="224">
        <f>'AEO T34 Non-Mfg 2022'!AA46*'Mining Split'!$B48*10^12</f>
        <v>119310763512647.73</v>
      </c>
      <c r="AB3" s="224">
        <f>'AEO T34 Non-Mfg 2022'!AB46*'Mining Split'!$B48*10^12</f>
        <v>119440279920056.48</v>
      </c>
      <c r="AC3" s="224">
        <f>'AEO T34 Non-Mfg 2022'!AC46*'Mining Split'!$B48*10^12</f>
        <v>119397378921554.59</v>
      </c>
      <c r="AD3" s="224">
        <f>'AEO T34 Non-Mfg 2022'!AD46*'Mining Split'!$B48*10^12</f>
        <v>119075162144145.34</v>
      </c>
      <c r="AE3" s="224">
        <f>'AEO T34 Non-Mfg 2022'!AE46*'Mining Split'!$B48*10^12</f>
        <v>118815862926961.33</v>
      </c>
      <c r="AF3" s="224">
        <f>'AEO T34 Non-Mfg 2022'!AF46*'Mining Split'!$B48*10^12</f>
        <v>119123721140149.34</v>
      </c>
    </row>
    <row r="4" spans="1:35" x14ac:dyDescent="0.25">
      <c r="A4" s="5" t="s">
        <v>1025</v>
      </c>
      <c r="B4" s="226">
        <f>C4*'2020 data'!D5</f>
        <v>1990972378970120</v>
      </c>
      <c r="C4" s="5">
        <f>('AEO T34 Non-Mfg 2022'!C46*'Mining Split'!$C48+'AEO T34 Non-Mfg 2022'!C47*'Mining Split'!$C49)*10^12</f>
        <v>2059913036106075.8</v>
      </c>
      <c r="D4" s="224">
        <f>('AEO T34 Non-Mfg 2022'!D46*'Mining Split'!$C48+'AEO T34 Non-Mfg 2022'!D47*'Mining Split'!$C49)*10^12</f>
        <v>2129453804009274.3</v>
      </c>
      <c r="E4" s="224">
        <f>('AEO T34 Non-Mfg 2022'!E46*'Mining Split'!$C48+'AEO T34 Non-Mfg 2022'!E47*'Mining Split'!$C49)*10^12</f>
        <v>2141790767598359.8</v>
      </c>
      <c r="F4" s="224">
        <f>('AEO T34 Non-Mfg 2022'!F46*'Mining Split'!$C48+'AEO T34 Non-Mfg 2022'!F47*'Mining Split'!$C49)*10^12</f>
        <v>2167839984597686.5</v>
      </c>
      <c r="G4" s="224">
        <f>('AEO T34 Non-Mfg 2022'!G46*'Mining Split'!$C48+'AEO T34 Non-Mfg 2022'!G47*'Mining Split'!$C49)*10^12</f>
        <v>2201051026938257.5</v>
      </c>
      <c r="H4" s="224">
        <f>('AEO T34 Non-Mfg 2022'!H46*'Mining Split'!$C48+'AEO T34 Non-Mfg 2022'!H47*'Mining Split'!$C49)*10^12</f>
        <v>2205614739027795.3</v>
      </c>
      <c r="I4" s="224">
        <f>('AEO T34 Non-Mfg 2022'!I46*'Mining Split'!$C48+'AEO T34 Non-Mfg 2022'!I47*'Mining Split'!$C49)*10^12</f>
        <v>2205328684962838</v>
      </c>
      <c r="J4" s="224">
        <f>('AEO T34 Non-Mfg 2022'!J46*'Mining Split'!$C48+'AEO T34 Non-Mfg 2022'!J47*'Mining Split'!$C49)*10^12</f>
        <v>2244726050674592.5</v>
      </c>
      <c r="K4" s="224">
        <f>('AEO T34 Non-Mfg 2022'!K46*'Mining Split'!$C48+'AEO T34 Non-Mfg 2022'!K47*'Mining Split'!$C49)*10^12</f>
        <v>2259231022549071.5</v>
      </c>
      <c r="L4" s="224">
        <f>('AEO T34 Non-Mfg 2022'!L46*'Mining Split'!$C48+'AEO T34 Non-Mfg 2022'!L47*'Mining Split'!$C49)*10^12</f>
        <v>2283365770042985.5</v>
      </c>
      <c r="M4" s="224">
        <f>('AEO T34 Non-Mfg 2022'!M46*'Mining Split'!$C48+'AEO T34 Non-Mfg 2022'!M47*'Mining Split'!$C49)*10^12</f>
        <v>2299605295554636.5</v>
      </c>
      <c r="N4" s="224">
        <f>('AEO T34 Non-Mfg 2022'!N46*'Mining Split'!$C48+'AEO T34 Non-Mfg 2022'!N47*'Mining Split'!$C49)*10^12</f>
        <v>2326657148893192.5</v>
      </c>
      <c r="O4" s="224">
        <f>('AEO T34 Non-Mfg 2022'!O46*'Mining Split'!$C48+'AEO T34 Non-Mfg 2022'!O47*'Mining Split'!$C49)*10^12</f>
        <v>2346991515605612.5</v>
      </c>
      <c r="P4" s="224">
        <f>('AEO T34 Non-Mfg 2022'!P46*'Mining Split'!$C48+'AEO T34 Non-Mfg 2022'!P47*'Mining Split'!$C49)*10^12</f>
        <v>2336321029497381</v>
      </c>
      <c r="Q4" s="224">
        <f>('AEO T34 Non-Mfg 2022'!Q46*'Mining Split'!$C48+'AEO T34 Non-Mfg 2022'!Q47*'Mining Split'!$C49)*10^12</f>
        <v>2336597845451255</v>
      </c>
      <c r="R4" s="224">
        <f>('AEO T34 Non-Mfg 2022'!R46*'Mining Split'!$C48+'AEO T34 Non-Mfg 2022'!R47*'Mining Split'!$C49)*10^12</f>
        <v>2329235450481536.5</v>
      </c>
      <c r="S4" s="224">
        <f>('AEO T34 Non-Mfg 2022'!S46*'Mining Split'!$C48+'AEO T34 Non-Mfg 2022'!S47*'Mining Split'!$C49)*10^12</f>
        <v>2323507671017663.5</v>
      </c>
      <c r="T4" s="224">
        <f>('AEO T34 Non-Mfg 2022'!T46*'Mining Split'!$C48+'AEO T34 Non-Mfg 2022'!T47*'Mining Split'!$C49)*10^12</f>
        <v>2327466617807654.5</v>
      </c>
      <c r="U4" s="224">
        <f>('AEO T34 Non-Mfg 2022'!U46*'Mining Split'!$C48+'AEO T34 Non-Mfg 2022'!U47*'Mining Split'!$C49)*10^12</f>
        <v>2345564923599509.5</v>
      </c>
      <c r="V4" s="224">
        <f>('AEO T34 Non-Mfg 2022'!V46*'Mining Split'!$C48+'AEO T34 Non-Mfg 2022'!V47*'Mining Split'!$C49)*10^12</f>
        <v>2363179006289276</v>
      </c>
      <c r="W4" s="224">
        <f>('AEO T34 Non-Mfg 2022'!W46*'Mining Split'!$C48+'AEO T34 Non-Mfg 2022'!W47*'Mining Split'!$C49)*10^12</f>
        <v>2359122790888989.5</v>
      </c>
      <c r="X4" s="224">
        <f>('AEO T34 Non-Mfg 2022'!X46*'Mining Split'!$C48+'AEO T34 Non-Mfg 2022'!X47*'Mining Split'!$C49)*10^12</f>
        <v>2366501025532492.5</v>
      </c>
      <c r="Y4" s="224">
        <f>('AEO T34 Non-Mfg 2022'!Y46*'Mining Split'!$C48+'AEO T34 Non-Mfg 2022'!Y47*'Mining Split'!$C49)*10^12</f>
        <v>2394859713914414.5</v>
      </c>
      <c r="Z4" s="224">
        <f>('AEO T34 Non-Mfg 2022'!Z46*'Mining Split'!$C48+'AEO T34 Non-Mfg 2022'!Z47*'Mining Split'!$C49)*10^12</f>
        <v>2408808903060504</v>
      </c>
      <c r="AA4" s="224">
        <f>('AEO T34 Non-Mfg 2022'!AA46*'Mining Split'!$C48+'AEO T34 Non-Mfg 2022'!AA47*'Mining Split'!$C49)*10^12</f>
        <v>2434003045531343</v>
      </c>
      <c r="AB4" s="224">
        <f>('AEO T34 Non-Mfg 2022'!AB46*'Mining Split'!$C48+'AEO T34 Non-Mfg 2022'!AB47*'Mining Split'!$C49)*10^12</f>
        <v>2449233517487915</v>
      </c>
      <c r="AC4" s="224">
        <f>('AEO T34 Non-Mfg 2022'!AC46*'Mining Split'!$C48+'AEO T34 Non-Mfg 2022'!AC47*'Mining Split'!$C49)*10^12</f>
        <v>2460474170188866</v>
      </c>
      <c r="AD4" s="224">
        <f>('AEO T34 Non-Mfg 2022'!AD46*'Mining Split'!$C48+'AEO T34 Non-Mfg 2022'!AD47*'Mining Split'!$C49)*10^12</f>
        <v>2472920707798169</v>
      </c>
      <c r="AE4" s="224">
        <f>('AEO T34 Non-Mfg 2022'!AE46*'Mining Split'!$C48+'AEO T34 Non-Mfg 2022'!AE47*'Mining Split'!$C49)*10^12</f>
        <v>2477011434440624.5</v>
      </c>
      <c r="AF4" s="224">
        <f>('AEO T34 Non-Mfg 2022'!AF46*'Mining Split'!$C48+'AEO T34 Non-Mfg 2022'!AF47*'Mining Split'!$C49)*10^12</f>
        <v>2521109966731163</v>
      </c>
    </row>
    <row r="5" spans="1:35" x14ac:dyDescent="0.25">
      <c r="A5" s="5" t="s">
        <v>1026</v>
      </c>
      <c r="B5" s="226">
        <f>C5*'2020 data'!D6</f>
        <v>224745523741524.88</v>
      </c>
      <c r="C5" s="5">
        <f>'AEO T34 Non-Mfg 2022'!C46*'Mining Split'!$D48*10^12</f>
        <v>214196219117446.03</v>
      </c>
      <c r="D5" s="224">
        <f>'AEO T34 Non-Mfg 2022'!D46*'Mining Split'!$D48*10^12</f>
        <v>214287192228548.25</v>
      </c>
      <c r="E5" s="224">
        <f>'AEO T34 Non-Mfg 2022'!E46*'Mining Split'!$D48*10^12</f>
        <v>216490439346537.09</v>
      </c>
      <c r="F5" s="224">
        <f>'AEO T34 Non-Mfg 2022'!F46*'Mining Split'!$D48*10^12</f>
        <v>217253175224323.59</v>
      </c>
      <c r="G5" s="224">
        <f>'AEO T34 Non-Mfg 2022'!G46*'Mining Split'!$D48*10^12</f>
        <v>218802900113655.41</v>
      </c>
      <c r="H5" s="224">
        <f>'AEO T34 Non-Mfg 2022'!H46*'Mining Split'!$D48*10^12</f>
        <v>218808067840950.09</v>
      </c>
      <c r="I5" s="224">
        <f>'AEO T34 Non-Mfg 2022'!I46*'Mining Split'!$D48*10^12</f>
        <v>218159068583143.94</v>
      </c>
      <c r="J5" s="224">
        <f>'AEO T34 Non-Mfg 2022'!J46*'Mining Split'!$D48*10^12</f>
        <v>219076665195012.13</v>
      </c>
      <c r="K5" s="224">
        <f>'AEO T34 Non-Mfg 2022'!K46*'Mining Split'!$D48*10^12</f>
        <v>219078517660319.75</v>
      </c>
      <c r="L5" s="224">
        <f>'AEO T34 Non-Mfg 2022'!L46*'Mining Split'!$D48*10^12</f>
        <v>218984578053847.13</v>
      </c>
      <c r="M5" s="224">
        <f>'AEO T34 Non-Mfg 2022'!M46*'Mining Split'!$D48*10^12</f>
        <v>218713228830024.84</v>
      </c>
      <c r="N5" s="224">
        <f>'AEO T34 Non-Mfg 2022'!N46*'Mining Split'!$D48*10^12</f>
        <v>218204434191886.06</v>
      </c>
      <c r="O5" s="224">
        <f>'AEO T34 Non-Mfg 2022'!O46*'Mining Split'!$D48*10^12</f>
        <v>217525826275617.56</v>
      </c>
      <c r="P5" s="224">
        <f>'AEO T34 Non-Mfg 2022'!P46*'Mining Split'!$D48*10^12</f>
        <v>215843212069434.81</v>
      </c>
      <c r="Q5" s="224">
        <f>'AEO T34 Non-Mfg 2022'!Q46*'Mining Split'!$D48*10^12</f>
        <v>214624348391257.5</v>
      </c>
      <c r="R5" s="224">
        <f>'AEO T34 Non-Mfg 2022'!R46*'Mining Split'!$D48*10^12</f>
        <v>213749647874194.47</v>
      </c>
      <c r="S5" s="224">
        <f>'AEO T34 Non-Mfg 2022'!S46*'Mining Split'!$D48*10^12</f>
        <v>212970376148678.09</v>
      </c>
      <c r="T5" s="224">
        <f>'AEO T34 Non-Mfg 2022'!T46*'Mining Split'!$D48*10^12</f>
        <v>212519053674961.5</v>
      </c>
      <c r="U5" s="224">
        <f>'AEO T34 Non-Mfg 2022'!U46*'Mining Split'!$D48*10^12</f>
        <v>212324893584271.84</v>
      </c>
      <c r="V5" s="224">
        <f>'AEO T34 Non-Mfg 2022'!V46*'Mining Split'!$D48*10^12</f>
        <v>211989388015650.84</v>
      </c>
      <c r="W5" s="224">
        <f>'AEO T34 Non-Mfg 2022'!W46*'Mining Split'!$D48*10^12</f>
        <v>211565996338300.5</v>
      </c>
      <c r="X5" s="224">
        <f>'AEO T34 Non-Mfg 2022'!X46*'Mining Split'!$D48*10^12</f>
        <v>211160388679749.09</v>
      </c>
      <c r="Y5" s="224">
        <f>'AEO T34 Non-Mfg 2022'!Y46*'Mining Split'!$D48*10^12</f>
        <v>210980911971481.63</v>
      </c>
      <c r="Z5" s="224">
        <f>'AEO T34 Non-Mfg 2022'!Z46*'Mining Split'!$D48*10^12</f>
        <v>210683591289599.28</v>
      </c>
      <c r="AA5" s="224">
        <f>'AEO T34 Non-Mfg 2022'!AA46*'Mining Split'!$D48*10^12</f>
        <v>210562472956009.19</v>
      </c>
      <c r="AB5" s="224">
        <f>'AEO T34 Non-Mfg 2022'!AB46*'Mining Split'!$D48*10^12</f>
        <v>210791046592028.81</v>
      </c>
      <c r="AC5" s="224">
        <f>'AEO T34 Non-Mfg 2022'!AC46*'Mining Split'!$D48*10^12</f>
        <v>210715333889579.44</v>
      </c>
      <c r="AD5" s="224">
        <f>'AEO T34 Non-Mfg 2022'!AD46*'Mining Split'!$D48*10^12</f>
        <v>210146678057685.31</v>
      </c>
      <c r="AE5" s="224">
        <f>'AEO T34 Non-Mfg 2022'!AE46*'Mining Split'!$D48*10^12</f>
        <v>209689060632413.91</v>
      </c>
      <c r="AF5" s="224">
        <f>'AEO T34 Non-Mfg 2022'!AF46*'Mining Split'!$D48*10^12</f>
        <v>210232376128687.78</v>
      </c>
    </row>
    <row r="6" spans="1:35" x14ac:dyDescent="0.25">
      <c r="A6" s="5" t="s">
        <v>1027</v>
      </c>
      <c r="B6" s="226">
        <f>C6*'2020 data'!D7</f>
        <v>890246867631287.25</v>
      </c>
      <c r="C6" s="5">
        <f>('AEO T25 Food 2022'!C23+'AEO T33 Other Mfg 2022'!C47*'Balance of Mfg Split'!$D10)*10^12</f>
        <v>915677693733793.88</v>
      </c>
      <c r="D6" s="224">
        <f>('AEO T25 Food 2022'!D23+'AEO T33 Other Mfg 2022'!D47*'Balance of Mfg Split'!$D10)*10^12</f>
        <v>925217689673623.5</v>
      </c>
      <c r="E6" s="224">
        <f>('AEO T25 Food 2022'!E23+'AEO T33 Other Mfg 2022'!E47*'Balance of Mfg Split'!$D10)*10^12</f>
        <v>927629990282779.13</v>
      </c>
      <c r="F6" s="224">
        <f>('AEO T25 Food 2022'!F23+'AEO T33 Other Mfg 2022'!F47*'Balance of Mfg Split'!$D10)*10^12</f>
        <v>931980918433257.88</v>
      </c>
      <c r="G6" s="224">
        <f>('AEO T25 Food 2022'!G23+'AEO T33 Other Mfg 2022'!G47*'Balance of Mfg Split'!$D10)*10^12</f>
        <v>930323016737434.5</v>
      </c>
      <c r="H6" s="224">
        <f>('AEO T25 Food 2022'!H23+'AEO T33 Other Mfg 2022'!H47*'Balance of Mfg Split'!$D10)*10^12</f>
        <v>924154081431595.75</v>
      </c>
      <c r="I6" s="224">
        <f>('AEO T25 Food 2022'!I23+'AEO T33 Other Mfg 2022'!I47*'Balance of Mfg Split'!$D10)*10^12</f>
        <v>913652194470977</v>
      </c>
      <c r="J6" s="224">
        <f>('AEO T25 Food 2022'!J23+'AEO T33 Other Mfg 2022'!J47*'Balance of Mfg Split'!$D10)*10^12</f>
        <v>899994133017400</v>
      </c>
      <c r="K6" s="224">
        <f>('AEO T25 Food 2022'!K23+'AEO T33 Other Mfg 2022'!K47*'Balance of Mfg Split'!$D10)*10^12</f>
        <v>885478348833102.25</v>
      </c>
      <c r="L6" s="224">
        <f>('AEO T25 Food 2022'!L23+'AEO T33 Other Mfg 2022'!L47*'Balance of Mfg Split'!$D10)*10^12</f>
        <v>872035555752450.75</v>
      </c>
      <c r="M6" s="224">
        <f>('AEO T25 Food 2022'!M23+'AEO T33 Other Mfg 2022'!M47*'Balance of Mfg Split'!$D10)*10^12</f>
        <v>860013733182230.25</v>
      </c>
      <c r="N6" s="224">
        <f>('AEO T25 Food 2022'!N23+'AEO T33 Other Mfg 2022'!N47*'Balance of Mfg Split'!$D10)*10^12</f>
        <v>845325683944224.25</v>
      </c>
      <c r="O6" s="224">
        <f>('AEO T25 Food 2022'!O23+'AEO T33 Other Mfg 2022'!O47*'Balance of Mfg Split'!$D10)*10^12</f>
        <v>831663013371052.38</v>
      </c>
      <c r="P6" s="224">
        <f>('AEO T25 Food 2022'!P23+'AEO T33 Other Mfg 2022'!P47*'Balance of Mfg Split'!$D10)*10^12</f>
        <v>819266574206725</v>
      </c>
      <c r="Q6" s="224">
        <f>('AEO T25 Food 2022'!Q23+'AEO T33 Other Mfg 2022'!Q47*'Balance of Mfg Split'!$D10)*10^12</f>
        <v>808579255967551.25</v>
      </c>
      <c r="R6" s="224">
        <f>('AEO T25 Food 2022'!R23+'AEO T33 Other Mfg 2022'!R47*'Balance of Mfg Split'!$D10)*10^12</f>
        <v>799077636487793.25</v>
      </c>
      <c r="S6" s="224">
        <f>('AEO T25 Food 2022'!S23+'AEO T33 Other Mfg 2022'!S47*'Balance of Mfg Split'!$D10)*10^12</f>
        <v>793615598694777.5</v>
      </c>
      <c r="T6" s="224">
        <f>('AEO T25 Food 2022'!T23+'AEO T33 Other Mfg 2022'!T47*'Balance of Mfg Split'!$D10)*10^12</f>
        <v>791852102591488.13</v>
      </c>
      <c r="U6" s="224">
        <f>('AEO T25 Food 2022'!U23+'AEO T33 Other Mfg 2022'!U47*'Balance of Mfg Split'!$D10)*10^12</f>
        <v>790646741081129.88</v>
      </c>
      <c r="V6" s="224">
        <f>('AEO T25 Food 2022'!V23+'AEO T33 Other Mfg 2022'!V47*'Balance of Mfg Split'!$D10)*10^12</f>
        <v>790245628408771.38</v>
      </c>
      <c r="W6" s="224">
        <f>('AEO T25 Food 2022'!W23+'AEO T33 Other Mfg 2022'!W47*'Balance of Mfg Split'!$D10)*10^12</f>
        <v>789225684569182.75</v>
      </c>
      <c r="X6" s="224">
        <f>('AEO T25 Food 2022'!X23+'AEO T33 Other Mfg 2022'!X47*'Balance of Mfg Split'!$D10)*10^12</f>
        <v>789886629653142.38</v>
      </c>
      <c r="Y6" s="224">
        <f>('AEO T25 Food 2022'!Y23+'AEO T33 Other Mfg 2022'!Y47*'Balance of Mfg Split'!$D10)*10^12</f>
        <v>792168448261114.25</v>
      </c>
      <c r="Z6" s="224">
        <f>('AEO T25 Food 2022'!Z23+'AEO T33 Other Mfg 2022'!Z47*'Balance of Mfg Split'!$D10)*10^12</f>
        <v>793463325258284.5</v>
      </c>
      <c r="AA6" s="224">
        <f>('AEO T25 Food 2022'!AA23+'AEO T33 Other Mfg 2022'!AA47*'Balance of Mfg Split'!$D10)*10^12</f>
        <v>795233075402187.5</v>
      </c>
      <c r="AB6" s="224">
        <f>('AEO T25 Food 2022'!AB23+'AEO T33 Other Mfg 2022'!AB47*'Balance of Mfg Split'!$D10)*10^12</f>
        <v>796764091687569.5</v>
      </c>
      <c r="AC6" s="224">
        <f>('AEO T25 Food 2022'!AC23+'AEO T33 Other Mfg 2022'!AC47*'Balance of Mfg Split'!$D10)*10^12</f>
        <v>798251492220954.63</v>
      </c>
      <c r="AD6" s="224">
        <f>('AEO T25 Food 2022'!AD23+'AEO T33 Other Mfg 2022'!AD47*'Balance of Mfg Split'!$D10)*10^12</f>
        <v>799698605247014.13</v>
      </c>
      <c r="AE6" s="224">
        <f>('AEO T25 Food 2022'!AE23+'AEO T33 Other Mfg 2022'!AE47*'Balance of Mfg Split'!$D10)*10^12</f>
        <v>801499271592234</v>
      </c>
      <c r="AF6" s="224">
        <f>('AEO T25 Food 2022'!AF23+'AEO T33 Other Mfg 2022'!AF47*'Balance of Mfg Split'!$D10)*10^12</f>
        <v>803478626887913.25</v>
      </c>
    </row>
    <row r="7" spans="1:35" x14ac:dyDescent="0.25">
      <c r="A7" s="5" t="s">
        <v>1028</v>
      </c>
      <c r="B7" s="226">
        <f>C7*'2020 data'!D8</f>
        <v>103078802495445.36</v>
      </c>
      <c r="C7" s="5">
        <f>'AEO T33 Other Mfg 2022'!C47*'Balance of Mfg Split'!$D11*10^12</f>
        <v>104367025546800.14</v>
      </c>
      <c r="D7" s="224">
        <f>'AEO T33 Other Mfg 2022'!D47*'Balance of Mfg Split'!$D11*10^12</f>
        <v>104477543253893.92</v>
      </c>
      <c r="E7" s="224">
        <f>'AEO T33 Other Mfg 2022'!E47*'Balance of Mfg Split'!$D11*10^12</f>
        <v>105139151353307.72</v>
      </c>
      <c r="F7" s="224">
        <f>'AEO T33 Other Mfg 2022'!F47*'Balance of Mfg Split'!$D11*10^12</f>
        <v>107213819586234.02</v>
      </c>
      <c r="G7" s="224">
        <f>'AEO T33 Other Mfg 2022'!G47*'Balance of Mfg Split'!$D11*10^12</f>
        <v>107769195207831.64</v>
      </c>
      <c r="H7" s="224">
        <f>'AEO T33 Other Mfg 2022'!H47*'Balance of Mfg Split'!$D11*10^12</f>
        <v>108049954757700.69</v>
      </c>
      <c r="I7" s="224">
        <f>'AEO T33 Other Mfg 2022'!I47*'Balance of Mfg Split'!$D11*10^12</f>
        <v>108248546597634.06</v>
      </c>
      <c r="J7" s="224">
        <f>'AEO T33 Other Mfg 2022'!J47*'Balance of Mfg Split'!$D11*10^12</f>
        <v>107950426448939.05</v>
      </c>
      <c r="K7" s="224">
        <f>'AEO T33 Other Mfg 2022'!K47*'Balance of Mfg Split'!$D11*10^12</f>
        <v>107641895253512.86</v>
      </c>
      <c r="L7" s="224">
        <f>'AEO T33 Other Mfg 2022'!L47*'Balance of Mfg Split'!$D11*10^12</f>
        <v>107672865780727.8</v>
      </c>
      <c r="M7" s="224">
        <f>'AEO T33 Other Mfg 2022'!M47*'Balance of Mfg Split'!$D11*10^12</f>
        <v>107766320823348.19</v>
      </c>
      <c r="N7" s="224">
        <f>'AEO T33 Other Mfg 2022'!N47*'Balance of Mfg Split'!$D11*10^12</f>
        <v>107809174839118.48</v>
      </c>
      <c r="O7" s="224">
        <f>'AEO T33 Other Mfg 2022'!O47*'Balance of Mfg Split'!$D11*10^12</f>
        <v>108017678344733.38</v>
      </c>
      <c r="P7" s="224">
        <f>'AEO T33 Other Mfg 2022'!P47*'Balance of Mfg Split'!$D11*10^12</f>
        <v>108327261284319.7</v>
      </c>
      <c r="Q7" s="224">
        <f>'AEO T33 Other Mfg 2022'!Q47*'Balance of Mfg Split'!$D11*10^12</f>
        <v>108862428054681.23</v>
      </c>
      <c r="R7" s="224">
        <f>'AEO T33 Other Mfg 2022'!R47*'Balance of Mfg Split'!$D11*10^12</f>
        <v>109414955423868.72</v>
      </c>
      <c r="S7" s="224">
        <f>'AEO T33 Other Mfg 2022'!S47*'Balance of Mfg Split'!$D11*10^12</f>
        <v>109969069096057.03</v>
      </c>
      <c r="T7" s="224">
        <f>'AEO T33 Other Mfg 2022'!T47*'Balance of Mfg Split'!$D11*10^12</f>
        <v>110533778031735.22</v>
      </c>
      <c r="U7" s="224">
        <f>'AEO T33 Other Mfg 2022'!U47*'Balance of Mfg Split'!$D11*10^12</f>
        <v>111188708094167.83</v>
      </c>
      <c r="V7" s="224">
        <f>'AEO T33 Other Mfg 2022'!V47*'Balance of Mfg Split'!$D11*10^12</f>
        <v>112115975856133.39</v>
      </c>
      <c r="W7" s="224">
        <f>'AEO T33 Other Mfg 2022'!W47*'Balance of Mfg Split'!$D11*10^12</f>
        <v>112830515905905.14</v>
      </c>
      <c r="X7" s="224">
        <f>'AEO T33 Other Mfg 2022'!X47*'Balance of Mfg Split'!$D11*10^12</f>
        <v>113872043574015.06</v>
      </c>
      <c r="Y7" s="224">
        <f>'AEO T33 Other Mfg 2022'!Y47*'Balance of Mfg Split'!$D11*10^12</f>
        <v>115220708966278.28</v>
      </c>
      <c r="Z7" s="224">
        <f>'AEO T33 Other Mfg 2022'!Z47*'Balance of Mfg Split'!$D11*10^12</f>
        <v>116265820892336.19</v>
      </c>
      <c r="AA7" s="224">
        <f>'AEO T33 Other Mfg 2022'!AA47*'Balance of Mfg Split'!$D11*10^12</f>
        <v>117355521888967.27</v>
      </c>
      <c r="AB7" s="224">
        <f>'AEO T33 Other Mfg 2022'!AB47*'Balance of Mfg Split'!$D11*10^12</f>
        <v>118633324851832.05</v>
      </c>
      <c r="AC7" s="224">
        <f>'AEO T33 Other Mfg 2022'!AC47*'Balance of Mfg Split'!$D11*10^12</f>
        <v>119889604462739.09</v>
      </c>
      <c r="AD7" s="224">
        <f>'AEO T33 Other Mfg 2022'!AD47*'Balance of Mfg Split'!$D11*10^12</f>
        <v>120889127981793.19</v>
      </c>
      <c r="AE7" s="224">
        <f>'AEO T33 Other Mfg 2022'!AE47*'Balance of Mfg Split'!$D11*10^12</f>
        <v>121940304271857.48</v>
      </c>
      <c r="AF7" s="224">
        <f>'AEO T33 Other Mfg 2022'!AF47*'Balance of Mfg Split'!$D11*10^12</f>
        <v>122948153440757.97</v>
      </c>
    </row>
    <row r="8" spans="1:35" x14ac:dyDescent="0.25">
      <c r="A8" s="5" t="s">
        <v>1029</v>
      </c>
      <c r="B8" s="226">
        <f>C8*'2020 data'!D9</f>
        <v>56240590960757.781</v>
      </c>
      <c r="C8" s="5">
        <f>'AEO T33 Other Mfg 2022'!C21*10^12</f>
        <v>58373310000000</v>
      </c>
      <c r="D8" s="224">
        <f>'AEO T33 Other Mfg 2022'!D21*10^12</f>
        <v>55531437000000</v>
      </c>
      <c r="E8" s="224">
        <f>'AEO T33 Other Mfg 2022'!E21*10^12</f>
        <v>52915482000000</v>
      </c>
      <c r="F8" s="224">
        <f>'AEO T33 Other Mfg 2022'!F21*10^12</f>
        <v>53246796000000</v>
      </c>
      <c r="G8" s="224">
        <f>'AEO T33 Other Mfg 2022'!G21*10^12</f>
        <v>53856888000000</v>
      </c>
      <c r="H8" s="224">
        <f>'AEO T33 Other Mfg 2022'!H21*10^12</f>
        <v>52392792000000</v>
      </c>
      <c r="I8" s="224">
        <f>'AEO T33 Other Mfg 2022'!I21*10^12</f>
        <v>50468525000000</v>
      </c>
      <c r="J8" s="224">
        <f>'AEO T33 Other Mfg 2022'!J21*10^12</f>
        <v>48427826000000</v>
      </c>
      <c r="K8" s="224">
        <f>'AEO T33 Other Mfg 2022'!K21*10^12</f>
        <v>47357822000000</v>
      </c>
      <c r="L8" s="224">
        <f>'AEO T33 Other Mfg 2022'!L21*10^12</f>
        <v>47161690000000</v>
      </c>
      <c r="M8" s="224">
        <f>'AEO T33 Other Mfg 2022'!M21*10^12</f>
        <v>46223747000000</v>
      </c>
      <c r="N8" s="224">
        <f>'AEO T33 Other Mfg 2022'!N21*10^12</f>
        <v>45628250000000</v>
      </c>
      <c r="O8" s="224">
        <f>'AEO T33 Other Mfg 2022'!O21*10^12</f>
        <v>44985905000000</v>
      </c>
      <c r="P8" s="224">
        <f>'AEO T33 Other Mfg 2022'!P21*10^12</f>
        <v>44631260000000</v>
      </c>
      <c r="Q8" s="224">
        <f>'AEO T33 Other Mfg 2022'!Q21*10^12</f>
        <v>44455544000000</v>
      </c>
      <c r="R8" s="224">
        <f>'AEO T33 Other Mfg 2022'!R21*10^12</f>
        <v>44617462000000</v>
      </c>
      <c r="S8" s="224">
        <f>'AEO T33 Other Mfg 2022'!S21*10^12</f>
        <v>44577026000000</v>
      </c>
      <c r="T8" s="224">
        <f>'AEO T33 Other Mfg 2022'!T21*10^12</f>
        <v>44553154000000</v>
      </c>
      <c r="U8" s="224">
        <f>'AEO T33 Other Mfg 2022'!U21*10^12</f>
        <v>44843460000000</v>
      </c>
      <c r="V8" s="224">
        <f>'AEO T33 Other Mfg 2022'!V21*10^12</f>
        <v>45158203000000</v>
      </c>
      <c r="W8" s="224">
        <f>'AEO T33 Other Mfg 2022'!W21*10^12</f>
        <v>45684277000000</v>
      </c>
      <c r="X8" s="224">
        <f>'AEO T33 Other Mfg 2022'!X21*10^12</f>
        <v>46406342000000</v>
      </c>
      <c r="Y8" s="224">
        <f>'AEO T33 Other Mfg 2022'!Y21*10^12</f>
        <v>46683514000000</v>
      </c>
      <c r="Z8" s="224">
        <f>'AEO T33 Other Mfg 2022'!Z21*10^12</f>
        <v>46566444000000</v>
      </c>
      <c r="AA8" s="224">
        <f>'AEO T33 Other Mfg 2022'!AA21*10^12</f>
        <v>46629852000000</v>
      </c>
      <c r="AB8" s="224">
        <f>'AEO T33 Other Mfg 2022'!AB21*10^12</f>
        <v>47037140000000</v>
      </c>
      <c r="AC8" s="224">
        <f>'AEO T33 Other Mfg 2022'!AC21*10^12</f>
        <v>47508064000000</v>
      </c>
      <c r="AD8" s="224">
        <f>'AEO T33 Other Mfg 2022'!AD21*10^12</f>
        <v>47845028000000</v>
      </c>
      <c r="AE8" s="224">
        <f>'AEO T33 Other Mfg 2022'!AE21*10^12</f>
        <v>48230530000000</v>
      </c>
      <c r="AF8" s="224">
        <f>'AEO T33 Other Mfg 2022'!AF21*10^12</f>
        <v>49308418000000</v>
      </c>
    </row>
    <row r="9" spans="1:35" x14ac:dyDescent="0.25">
      <c r="A9" s="5" t="s">
        <v>1030</v>
      </c>
      <c r="B9" s="226">
        <f>C9*'2020 data'!D10</f>
        <v>566303692753634.88</v>
      </c>
      <c r="C9" s="5">
        <f>('AEO T26 Paper 2022'!C24+'AEO T33 Other Mfg 2022'!C47*'Balance of Mfg Split'!$D12)*10^12</f>
        <v>561020386000000</v>
      </c>
      <c r="D9" s="224">
        <f>('AEO T26 Paper 2022'!D24+'AEO T33 Other Mfg 2022'!D47*'Balance of Mfg Split'!$D12)*10^12</f>
        <v>565478271000000</v>
      </c>
      <c r="E9" s="224">
        <f>('AEO T26 Paper 2022'!E24+'AEO T33 Other Mfg 2022'!E47*'Balance of Mfg Split'!$D12)*10^12</f>
        <v>562910645000000.06</v>
      </c>
      <c r="F9" s="224">
        <f>('AEO T26 Paper 2022'!F24+'AEO T33 Other Mfg 2022'!F47*'Balance of Mfg Split'!$D12)*10^12</f>
        <v>556533385999999.94</v>
      </c>
      <c r="G9" s="224">
        <f>('AEO T26 Paper 2022'!G24+'AEO T33 Other Mfg 2022'!G47*'Balance of Mfg Split'!$D12)*10^12</f>
        <v>537865417000000</v>
      </c>
      <c r="H9" s="224">
        <f>('AEO T26 Paper 2022'!H24+'AEO T33 Other Mfg 2022'!H47*'Balance of Mfg Split'!$D12)*10^12</f>
        <v>524707275000000</v>
      </c>
      <c r="I9" s="224">
        <f>('AEO T26 Paper 2022'!I24+'AEO T33 Other Mfg 2022'!I47*'Balance of Mfg Split'!$D12)*10^12</f>
        <v>511223389000000</v>
      </c>
      <c r="J9" s="224">
        <f>('AEO T26 Paper 2022'!J24+'AEO T33 Other Mfg 2022'!J47*'Balance of Mfg Split'!$D12)*10^12</f>
        <v>497268005000000</v>
      </c>
      <c r="K9" s="224">
        <f>('AEO T26 Paper 2022'!K24+'AEO T33 Other Mfg 2022'!K47*'Balance of Mfg Split'!$D12)*10^12</f>
        <v>483387939000000</v>
      </c>
      <c r="L9" s="224">
        <f>('AEO T26 Paper 2022'!L24+'AEO T33 Other Mfg 2022'!L47*'Balance of Mfg Split'!$D12)*10^12</f>
        <v>470106232000000</v>
      </c>
      <c r="M9" s="224">
        <f>('AEO T26 Paper 2022'!M24+'AEO T33 Other Mfg 2022'!M47*'Balance of Mfg Split'!$D12)*10^12</f>
        <v>457156708000000</v>
      </c>
      <c r="N9" s="224">
        <f>('AEO T26 Paper 2022'!N24+'AEO T33 Other Mfg 2022'!N47*'Balance of Mfg Split'!$D12)*10^12</f>
        <v>445558411000000</v>
      </c>
      <c r="O9" s="224">
        <f>('AEO T26 Paper 2022'!O24+'AEO T33 Other Mfg 2022'!O47*'Balance of Mfg Split'!$D12)*10^12</f>
        <v>432713135000000</v>
      </c>
      <c r="P9" s="224">
        <f>('AEO T26 Paper 2022'!P24+'AEO T33 Other Mfg 2022'!P47*'Balance of Mfg Split'!$D12)*10^12</f>
        <v>421175232000000</v>
      </c>
      <c r="Q9" s="224">
        <f>('AEO T26 Paper 2022'!Q24+'AEO T33 Other Mfg 2022'!Q47*'Balance of Mfg Split'!$D12)*10^12</f>
        <v>411916016000000</v>
      </c>
      <c r="R9" s="224">
        <f>('AEO T26 Paper 2022'!R24+'AEO T33 Other Mfg 2022'!R47*'Balance of Mfg Split'!$D12)*10^12</f>
        <v>402851685000000</v>
      </c>
      <c r="S9" s="224">
        <f>('AEO T26 Paper 2022'!S24+'AEO T33 Other Mfg 2022'!S47*'Balance of Mfg Split'!$D12)*10^12</f>
        <v>393382141000000</v>
      </c>
      <c r="T9" s="224">
        <f>('AEO T26 Paper 2022'!T24+'AEO T33 Other Mfg 2022'!T47*'Balance of Mfg Split'!$D12)*10^12</f>
        <v>384399109000000</v>
      </c>
      <c r="U9" s="224">
        <f>('AEO T26 Paper 2022'!U24+'AEO T33 Other Mfg 2022'!U47*'Balance of Mfg Split'!$D12)*10^12</f>
        <v>376260132000000</v>
      </c>
      <c r="V9" s="224">
        <f>('AEO T26 Paper 2022'!V24+'AEO T33 Other Mfg 2022'!V47*'Balance of Mfg Split'!$D12)*10^12</f>
        <v>368237549000000</v>
      </c>
      <c r="W9" s="224">
        <f>('AEO T26 Paper 2022'!W24+'AEO T33 Other Mfg 2022'!W47*'Balance of Mfg Split'!$D12)*10^12</f>
        <v>360039429000000</v>
      </c>
      <c r="X9" s="224">
        <f>('AEO T26 Paper 2022'!X24+'AEO T33 Other Mfg 2022'!X47*'Balance of Mfg Split'!$D12)*10^12</f>
        <v>353417206000000</v>
      </c>
      <c r="Y9" s="224">
        <f>('AEO T26 Paper 2022'!Y24+'AEO T33 Other Mfg 2022'!Y47*'Balance of Mfg Split'!$D12)*10^12</f>
        <v>348236877000000</v>
      </c>
      <c r="Z9" s="224">
        <f>('AEO T26 Paper 2022'!Z24+'AEO T33 Other Mfg 2022'!Z47*'Balance of Mfg Split'!$D12)*10^12</f>
        <v>341352997000000</v>
      </c>
      <c r="AA9" s="224">
        <f>('AEO T26 Paper 2022'!AA24+'AEO T33 Other Mfg 2022'!AA47*'Balance of Mfg Split'!$D12)*10^12</f>
        <v>336070801000000</v>
      </c>
      <c r="AB9" s="224">
        <f>('AEO T26 Paper 2022'!AB24+'AEO T33 Other Mfg 2022'!AB47*'Balance of Mfg Split'!$D12)*10^12</f>
        <v>332304138000000</v>
      </c>
      <c r="AC9" s="224">
        <f>('AEO T26 Paper 2022'!AC24+'AEO T33 Other Mfg 2022'!AC47*'Balance of Mfg Split'!$D12)*10^12</f>
        <v>328500458000000</v>
      </c>
      <c r="AD9" s="224">
        <f>('AEO T26 Paper 2022'!AD24+'AEO T33 Other Mfg 2022'!AD47*'Balance of Mfg Split'!$D12)*10^12</f>
        <v>325433167000000</v>
      </c>
      <c r="AE9" s="224">
        <f>('AEO T26 Paper 2022'!AE24+'AEO T33 Other Mfg 2022'!AE47*'Balance of Mfg Split'!$D12)*10^12</f>
        <v>318865723000000</v>
      </c>
      <c r="AF9" s="224">
        <f>('AEO T26 Paper 2022'!AF24+'AEO T33 Other Mfg 2022'!AF47*'Balance of Mfg Split'!$D12)*10^12</f>
        <v>315094482000000</v>
      </c>
    </row>
    <row r="10" spans="1:35" x14ac:dyDescent="0.25">
      <c r="A10" s="5" t="s">
        <v>1031</v>
      </c>
      <c r="B10" s="226">
        <f>C10*'2020 data'!D11</f>
        <v>1339320779927758.5</v>
      </c>
      <c r="C10" s="191">
        <f>'AEO T24 Refining 2022'!C21*10^12-'Hydrogen Calculations'!$E$46*'AEO T24 Refining 2022'!C11/'AEO T24 Refining 2021'!$C$17</f>
        <v>1349693768844271.3</v>
      </c>
      <c r="D10" s="224">
        <f>'AEO T24 Refining 2022'!D21*10^12-'Hydrogen Calculations'!$E$46*'AEO T24 Refining 2022'!D11/'AEO T24 Refining 2021'!$C$17</f>
        <v>1341727272142413.5</v>
      </c>
      <c r="E10" s="224">
        <f>'AEO T24 Refining 2022'!E21*10^12-'Hydrogen Calculations'!$E$46*'AEO T24 Refining 2022'!E11/'AEO T24 Refining 2021'!$C$17</f>
        <v>1160761945432671</v>
      </c>
      <c r="F10" s="224">
        <f>'AEO T24 Refining 2022'!F21*10^12-'Hydrogen Calculations'!$E$46*'AEO T24 Refining 2022'!F11/'AEO T24 Refining 2021'!$C$17</f>
        <v>1121893828530761.4</v>
      </c>
      <c r="G10" s="224">
        <f>'AEO T24 Refining 2022'!G21*10^12-'Hydrogen Calculations'!$E$46*'AEO T24 Refining 2022'!G11/'AEO T24 Refining 2021'!$C$17</f>
        <v>1126838407251762.5</v>
      </c>
      <c r="H10" s="224">
        <f>'AEO T24 Refining 2022'!H21*10^12-'Hydrogen Calculations'!$E$46*'AEO T24 Refining 2022'!H11/'AEO T24 Refining 2021'!$C$17</f>
        <v>1154747423388166.5</v>
      </c>
      <c r="I10" s="224">
        <f>'AEO T24 Refining 2022'!I21*10^12-'Hydrogen Calculations'!$E$46*'AEO T24 Refining 2022'!I11/'AEO T24 Refining 2021'!$C$17</f>
        <v>1142854639913066</v>
      </c>
      <c r="J10" s="224">
        <f>'AEO T24 Refining 2022'!J21*10^12-'Hydrogen Calculations'!$E$46*'AEO T24 Refining 2022'!J11/'AEO T24 Refining 2021'!$C$17</f>
        <v>1152761399066468.8</v>
      </c>
      <c r="K10" s="224">
        <f>'AEO T24 Refining 2022'!K21*10^12-'Hydrogen Calculations'!$E$46*'AEO T24 Refining 2022'!K11/'AEO T24 Refining 2021'!$C$17</f>
        <v>1164862762598974.5</v>
      </c>
      <c r="L10" s="224">
        <f>'AEO T24 Refining 2022'!L21*10^12-'Hydrogen Calculations'!$E$46*'AEO T24 Refining 2022'!L11/'AEO T24 Refining 2021'!$C$17</f>
        <v>1173856644411594.5</v>
      </c>
      <c r="M10" s="224">
        <f>'AEO T24 Refining 2022'!M21*10^12-'Hydrogen Calculations'!$E$46*'AEO T24 Refining 2022'!M11/'AEO T24 Refining 2021'!$C$17</f>
        <v>1178011192594231</v>
      </c>
      <c r="N10" s="224">
        <f>'AEO T24 Refining 2022'!N21*10^12-'Hydrogen Calculations'!$E$46*'AEO T24 Refining 2022'!N11/'AEO T24 Refining 2021'!$C$17</f>
        <v>1135977534723610</v>
      </c>
      <c r="O10" s="224">
        <f>'AEO T24 Refining 2022'!O21*10^12-'Hydrogen Calculations'!$E$46*'AEO T24 Refining 2022'!O11/'AEO T24 Refining 2021'!$C$17</f>
        <v>1145165482381034.5</v>
      </c>
      <c r="P10" s="224">
        <f>'AEO T24 Refining 2022'!P21*10^12-'Hydrogen Calculations'!$E$46*'AEO T24 Refining 2022'!P11/'AEO T24 Refining 2021'!$C$17</f>
        <v>1174162083787483</v>
      </c>
      <c r="Q10" s="224">
        <f>'AEO T24 Refining 2022'!Q21*10^12-'Hydrogen Calculations'!$E$46*'AEO T24 Refining 2022'!Q11/'AEO T24 Refining 2021'!$C$17</f>
        <v>1171777673533228.8</v>
      </c>
      <c r="R10" s="224">
        <f>'AEO T24 Refining 2022'!R21*10^12-'Hydrogen Calculations'!$E$46*'AEO T24 Refining 2022'!R11/'AEO T24 Refining 2021'!$C$17</f>
        <v>1209333993310589.8</v>
      </c>
      <c r="S10" s="224">
        <f>'AEO T24 Refining 2022'!S21*10^12-'Hydrogen Calculations'!$E$46*'AEO T24 Refining 2022'!S11/'AEO T24 Refining 2021'!$C$17</f>
        <v>1214162428914870.3</v>
      </c>
      <c r="T10" s="224">
        <f>'AEO T24 Refining 2022'!T21*10^12-'Hydrogen Calculations'!$E$46*'AEO T24 Refining 2022'!T11/'AEO T24 Refining 2021'!$C$17</f>
        <v>1225626362965808.3</v>
      </c>
      <c r="U10" s="224">
        <f>'AEO T24 Refining 2022'!U21*10^12-'Hydrogen Calculations'!$E$46*'AEO T24 Refining 2022'!U11/'AEO T24 Refining 2021'!$C$17</f>
        <v>1231030114493553.3</v>
      </c>
      <c r="V10" s="224">
        <f>'AEO T24 Refining 2022'!V21*10^12-'Hydrogen Calculations'!$E$46*'AEO T24 Refining 2022'!V11/'AEO T24 Refining 2021'!$C$17</f>
        <v>1231064732137762</v>
      </c>
      <c r="W10" s="224">
        <f>'AEO T24 Refining 2022'!W21*10^12-'Hydrogen Calculations'!$E$46*'AEO T24 Refining 2022'!W11/'AEO T24 Refining 2021'!$C$17</f>
        <v>1228940232272885</v>
      </c>
      <c r="X10" s="224">
        <f>'AEO T24 Refining 2022'!X21*10^12-'Hydrogen Calculations'!$E$46*'AEO T24 Refining 2022'!X11/'AEO T24 Refining 2021'!$C$17</f>
        <v>1233172501455723.3</v>
      </c>
      <c r="Y10" s="224">
        <f>'AEO T24 Refining 2022'!Y21*10^12-'Hydrogen Calculations'!$E$46*'AEO T24 Refining 2022'!Y11/'AEO T24 Refining 2021'!$C$17</f>
        <v>1235662350565260.5</v>
      </c>
      <c r="Z10" s="224">
        <f>'AEO T24 Refining 2022'!Z21*10^12-'Hydrogen Calculations'!$E$46*'AEO T24 Refining 2022'!Z11/'AEO T24 Refining 2021'!$C$17</f>
        <v>1254361431616893</v>
      </c>
      <c r="AA10" s="224">
        <f>'AEO T24 Refining 2022'!AA21*10^12-'Hydrogen Calculations'!$E$46*'AEO T24 Refining 2022'!AA11/'AEO T24 Refining 2021'!$C$17</f>
        <v>1258065862029111.8</v>
      </c>
      <c r="AB10" s="224">
        <f>'AEO T24 Refining 2022'!AB21*10^12-'Hydrogen Calculations'!$E$46*'AEO T24 Refining 2022'!AB11/'AEO T24 Refining 2021'!$C$17</f>
        <v>1250457726690806.8</v>
      </c>
      <c r="AC10" s="224">
        <f>'AEO T24 Refining 2022'!AC21*10^12-'Hydrogen Calculations'!$E$46*'AEO T24 Refining 2022'!AC11/'AEO T24 Refining 2021'!$C$17</f>
        <v>1265233410109040.8</v>
      </c>
      <c r="AD10" s="224">
        <f>'AEO T24 Refining 2022'!AD21*10^12-'Hydrogen Calculations'!$E$46*'AEO T24 Refining 2022'!AD11/'AEO T24 Refining 2021'!$C$17</f>
        <v>1295591801410097</v>
      </c>
      <c r="AE10" s="224">
        <f>'AEO T24 Refining 2022'!AE21*10^12-'Hydrogen Calculations'!$E$46*'AEO T24 Refining 2022'!AE11/'AEO T24 Refining 2021'!$C$17</f>
        <v>1313906096459429.5</v>
      </c>
      <c r="AF10" s="224">
        <f>'AEO T24 Refining 2022'!AF21*10^12-'Hydrogen Calculations'!$E$46*'AEO T24 Refining 2022'!AF11/'AEO T24 Refining 2021'!$C$17</f>
        <v>1332220195998671.8</v>
      </c>
    </row>
    <row r="11" spans="1:35" x14ac:dyDescent="0.25">
      <c r="A11" s="5" t="s">
        <v>1032</v>
      </c>
      <c r="B11" s="226">
        <f>C11*'2020 data'!D12</f>
        <v>2674743187795764.5</v>
      </c>
      <c r="C11" s="191">
        <f>('AEO T27 Chemicals 2022'!C25+'AEO T27 Chemicals 2022'!C34)*10^12-SUM('Hydrogen Calculations'!$J$47:$J$48,'Hydrogen Calculations'!$J$50)*'AEO T27 Chemicals 2022'!C31/'AEO T27 Chemicals 2021'!$C$31</f>
        <v>2760269224618658</v>
      </c>
      <c r="D11" s="224">
        <f>('AEO T27 Chemicals 2022'!D25+'AEO T27 Chemicals 2022'!D34)*10^12-SUM('Hydrogen Calculations'!$J$47:$J$48,'Hydrogen Calculations'!$J$50)*'AEO T27 Chemicals 2022'!D31/'AEO T27 Chemicals 2021'!$C$31</f>
        <v>2787010291537577.5</v>
      </c>
      <c r="E11" s="224">
        <f>('AEO T27 Chemicals 2022'!E25+'AEO T27 Chemicals 2022'!E34)*10^12-SUM('Hydrogen Calculations'!$J$47:$J$48,'Hydrogen Calculations'!$J$50)*'AEO T27 Chemicals 2022'!E31/'AEO T27 Chemicals 2021'!$C$31</f>
        <v>2801792824162931.5</v>
      </c>
      <c r="F11" s="224">
        <f>('AEO T27 Chemicals 2022'!F25+'AEO T27 Chemicals 2022'!F34)*10^12-SUM('Hydrogen Calculations'!$J$47:$J$48,'Hydrogen Calculations'!$J$50)*'AEO T27 Chemicals 2022'!F31/'AEO T27 Chemicals 2021'!$C$31</f>
        <v>2849893287048337</v>
      </c>
      <c r="G11" s="224">
        <f>('AEO T27 Chemicals 2022'!G25+'AEO T27 Chemicals 2022'!G34)*10^12-SUM('Hydrogen Calculations'!$J$47:$J$48,'Hydrogen Calculations'!$J$50)*'AEO T27 Chemicals 2022'!G31/'AEO T27 Chemicals 2021'!$C$31</f>
        <v>2907889505252391.5</v>
      </c>
      <c r="H11" s="224">
        <f>('AEO T27 Chemicals 2022'!H25+'AEO T27 Chemicals 2022'!H34)*10^12-SUM('Hydrogen Calculations'!$J$47:$J$48,'Hydrogen Calculations'!$J$50)*'AEO T27 Chemicals 2022'!H31/'AEO T27 Chemicals 2021'!$C$31</f>
        <v>2964011292949414</v>
      </c>
      <c r="I11" s="224">
        <f>('AEO T27 Chemicals 2022'!I25+'AEO T27 Chemicals 2022'!I34)*10^12-SUM('Hydrogen Calculations'!$J$47:$J$48,'Hydrogen Calculations'!$J$50)*'AEO T27 Chemicals 2022'!I31/'AEO T27 Chemicals 2021'!$C$31</f>
        <v>3014868045619875.5</v>
      </c>
      <c r="J11" s="224">
        <f>('AEO T27 Chemicals 2022'!J25+'AEO T27 Chemicals 2022'!J34)*10^12-SUM('Hydrogen Calculations'!$J$47:$J$48,'Hydrogen Calculations'!$J$50)*'AEO T27 Chemicals 2022'!J31/'AEO T27 Chemicals 2021'!$C$31</f>
        <v>3043199821902210.5</v>
      </c>
      <c r="K11" s="224">
        <f>('AEO T27 Chemicals 2022'!K25+'AEO T27 Chemicals 2022'!K34)*10^12-SUM('Hydrogen Calculations'!$J$47:$J$48,'Hydrogen Calculations'!$J$50)*'AEO T27 Chemicals 2022'!K31/'AEO T27 Chemicals 2021'!$C$31</f>
        <v>3060342732708098</v>
      </c>
      <c r="L11" s="224">
        <f>('AEO T27 Chemicals 2022'!L25+'AEO T27 Chemicals 2022'!L34)*10^12-SUM('Hydrogen Calculations'!$J$47:$J$48,'Hydrogen Calculations'!$J$50)*'AEO T27 Chemicals 2022'!L31/'AEO T27 Chemicals 2021'!$C$31</f>
        <v>3083822999776199.5</v>
      </c>
      <c r="M11" s="224">
        <f>('AEO T27 Chemicals 2022'!M25+'AEO T27 Chemicals 2022'!M34)*10^12-SUM('Hydrogen Calculations'!$J$47:$J$48,'Hydrogen Calculations'!$J$50)*'AEO T27 Chemicals 2022'!M31/'AEO T27 Chemicals 2021'!$C$31</f>
        <v>3114087663240637</v>
      </c>
      <c r="N11" s="224">
        <f>('AEO T27 Chemicals 2022'!N25+'AEO T27 Chemicals 2022'!N34)*10^12-SUM('Hydrogen Calculations'!$J$47:$J$48,'Hydrogen Calculations'!$J$50)*'AEO T27 Chemicals 2022'!N31/'AEO T27 Chemicals 2021'!$C$31</f>
        <v>3169696482025106.5</v>
      </c>
      <c r="O11" s="224">
        <f>('AEO T27 Chemicals 2022'!O25+'AEO T27 Chemicals 2022'!O34)*10^12-SUM('Hydrogen Calculations'!$J$47:$J$48,'Hydrogen Calculations'!$J$50)*'AEO T27 Chemicals 2022'!O31/'AEO T27 Chemicals 2021'!$C$31</f>
        <v>3198690023922198.5</v>
      </c>
      <c r="P11" s="224">
        <f>('AEO T27 Chemicals 2022'!P25+'AEO T27 Chemicals 2022'!P34)*10^12-SUM('Hydrogen Calculations'!$J$47:$J$48,'Hydrogen Calculations'!$J$50)*'AEO T27 Chemicals 2022'!P31/'AEO T27 Chemicals 2021'!$C$31</f>
        <v>3223112290785804</v>
      </c>
      <c r="Q11" s="224">
        <f>('AEO T27 Chemicals 2022'!Q25+'AEO T27 Chemicals 2022'!Q34)*10^12-SUM('Hydrogen Calculations'!$J$47:$J$48,'Hydrogen Calculations'!$J$50)*'AEO T27 Chemicals 2022'!Q31/'AEO T27 Chemicals 2021'!$C$31</f>
        <v>3257096282320604</v>
      </c>
      <c r="R11" s="224">
        <f>('AEO T27 Chemicals 2022'!R25+'AEO T27 Chemicals 2022'!R34)*10^12-SUM('Hydrogen Calculations'!$J$47:$J$48,'Hydrogen Calculations'!$J$50)*'AEO T27 Chemicals 2022'!R31/'AEO T27 Chemicals 2021'!$C$31</f>
        <v>3290264570166186.5</v>
      </c>
      <c r="S11" s="224">
        <f>('AEO T27 Chemicals 2022'!S25+'AEO T27 Chemicals 2022'!S34)*10^12-SUM('Hydrogen Calculations'!$J$47:$J$48,'Hydrogen Calculations'!$J$50)*'AEO T27 Chemicals 2022'!S31/'AEO T27 Chemicals 2021'!$C$31</f>
        <v>3322773563002309</v>
      </c>
      <c r="T11" s="224">
        <f>('AEO T27 Chemicals 2022'!T25+'AEO T27 Chemicals 2022'!T34)*10^12-SUM('Hydrogen Calculations'!$J$47:$J$48,'Hydrogen Calculations'!$J$50)*'AEO T27 Chemicals 2022'!T31/'AEO T27 Chemicals 2021'!$C$31</f>
        <v>3354967478223746</v>
      </c>
      <c r="U11" s="224">
        <f>('AEO T27 Chemicals 2022'!U25+'AEO T27 Chemicals 2022'!U34)*10^12-SUM('Hydrogen Calculations'!$J$47:$J$48,'Hydrogen Calculations'!$J$50)*'AEO T27 Chemicals 2022'!U31/'AEO T27 Chemicals 2021'!$C$31</f>
        <v>3383596626434342</v>
      </c>
      <c r="V11" s="224">
        <f>('AEO T27 Chemicals 2022'!V25+'AEO T27 Chemicals 2022'!V34)*10^12-SUM('Hydrogen Calculations'!$J$47:$J$48,'Hydrogen Calculations'!$J$50)*'AEO T27 Chemicals 2022'!V31/'AEO T27 Chemicals 2021'!$C$31</f>
        <v>3415533836154444</v>
      </c>
      <c r="W11" s="224">
        <f>('AEO T27 Chemicals 2022'!W25+'AEO T27 Chemicals 2022'!W34)*10^12-SUM('Hydrogen Calculations'!$J$47:$J$48,'Hydrogen Calculations'!$J$50)*'AEO T27 Chemicals 2022'!W31/'AEO T27 Chemicals 2021'!$C$31</f>
        <v>3440160475627563.5</v>
      </c>
      <c r="X11" s="224">
        <f>('AEO T27 Chemicals 2022'!X25+'AEO T27 Chemicals 2022'!X34)*10^12-SUM('Hydrogen Calculations'!$J$47:$J$48,'Hydrogen Calculations'!$J$50)*'AEO T27 Chemicals 2022'!X31/'AEO T27 Chemicals 2021'!$C$31</f>
        <v>3471015083274047.5</v>
      </c>
      <c r="Y11" s="224">
        <f>('AEO T27 Chemicals 2022'!Y25+'AEO T27 Chemicals 2022'!Y34)*10^12-SUM('Hydrogen Calculations'!$J$47:$J$48,'Hydrogen Calculations'!$J$50)*'AEO T27 Chemicals 2022'!Y31/'AEO T27 Chemicals 2021'!$C$31</f>
        <v>3512722493102565</v>
      </c>
      <c r="Z11" s="224">
        <f>('AEO T27 Chemicals 2022'!Z25+'AEO T27 Chemicals 2022'!Z34)*10^12-SUM('Hydrogen Calculations'!$J$47:$J$48,'Hydrogen Calculations'!$J$50)*'AEO T27 Chemicals 2022'!Z31/'AEO T27 Chemicals 2021'!$C$31</f>
        <v>3529055972252878.5</v>
      </c>
      <c r="AA11" s="224">
        <f>('AEO T27 Chemicals 2022'!AA25+'AEO T27 Chemicals 2022'!AA34)*10^12-SUM('Hydrogen Calculations'!$J$47:$J$48,'Hydrogen Calculations'!$J$50)*'AEO T27 Chemicals 2022'!AA31/'AEO T27 Chemicals 2021'!$C$31</f>
        <v>3551164477484078.5</v>
      </c>
      <c r="AB11" s="224">
        <f>('AEO T27 Chemicals 2022'!AB25+'AEO T27 Chemicals 2022'!AB34)*10^12-SUM('Hydrogen Calculations'!$J$47:$J$48,'Hydrogen Calculations'!$J$50)*'AEO T27 Chemicals 2022'!AB31/'AEO T27 Chemicals 2021'!$C$31</f>
        <v>3607050553552603</v>
      </c>
      <c r="AC11" s="224">
        <f>('AEO T27 Chemicals 2022'!AC25+'AEO T27 Chemicals 2022'!AC34)*10^12-SUM('Hydrogen Calculations'!$J$47:$J$48,'Hydrogen Calculations'!$J$50)*'AEO T27 Chemicals 2022'!AC31/'AEO T27 Chemicals 2021'!$C$31</f>
        <v>3639303405778964</v>
      </c>
      <c r="AD11" s="224">
        <f>('AEO T27 Chemicals 2022'!AD25+'AEO T27 Chemicals 2022'!AD34)*10^12-SUM('Hydrogen Calculations'!$J$47:$J$48,'Hydrogen Calculations'!$J$50)*'AEO T27 Chemicals 2022'!AD31/'AEO T27 Chemicals 2021'!$C$31</f>
        <v>3631997165922720.5</v>
      </c>
      <c r="AE11" s="224">
        <f>('AEO T27 Chemicals 2022'!AE25+'AEO T27 Chemicals 2022'!AE34)*10^12-SUM('Hydrogen Calculations'!$J$47:$J$48,'Hydrogen Calculations'!$J$50)*'AEO T27 Chemicals 2022'!AE31/'AEO T27 Chemicals 2021'!$C$31</f>
        <v>3647755220779385</v>
      </c>
      <c r="AF11" s="224">
        <f>('AEO T27 Chemicals 2022'!AF25+'AEO T27 Chemicals 2022'!AF34)*10^12-SUM('Hydrogen Calculations'!$J$47:$J$48,'Hydrogen Calculations'!$J$50)*'AEO T27 Chemicals 2022'!AF31/'AEO T27 Chemicals 2021'!$C$31</f>
        <v>3698796884954388</v>
      </c>
    </row>
    <row r="12" spans="1:35" x14ac:dyDescent="0.25">
      <c r="A12" s="5" t="s">
        <v>1033</v>
      </c>
      <c r="B12" s="226">
        <f>C12*'2020 data'!D13</f>
        <v>80933297108782.734</v>
      </c>
      <c r="C12" s="5">
        <f>'AEO T33 Other Mfg 2022'!C33*10^12</f>
        <v>81108261000000</v>
      </c>
      <c r="D12" s="224">
        <f>'AEO T33 Other Mfg 2022'!D33*10^12</f>
        <v>80830658000000</v>
      </c>
      <c r="E12" s="224">
        <f>'AEO T33 Other Mfg 2022'!E33*10^12</f>
        <v>80921707000000</v>
      </c>
      <c r="F12" s="224">
        <f>'AEO T33 Other Mfg 2022'!F33*10^12</f>
        <v>82108734000000</v>
      </c>
      <c r="G12" s="224">
        <f>'AEO T33 Other Mfg 2022'!G33*10^12</f>
        <v>83019875000000</v>
      </c>
      <c r="H12" s="224">
        <f>'AEO T33 Other Mfg 2022'!H33*10^12</f>
        <v>83603638000000</v>
      </c>
      <c r="I12" s="224">
        <f>'AEO T33 Other Mfg 2022'!I33*10^12</f>
        <v>84241150000000</v>
      </c>
      <c r="J12" s="224">
        <f>'AEO T33 Other Mfg 2022'!J33*10^12</f>
        <v>84962875000000</v>
      </c>
      <c r="K12" s="224">
        <f>'AEO T33 Other Mfg 2022'!K33*10^12</f>
        <v>85407944000000</v>
      </c>
      <c r="L12" s="224">
        <f>'AEO T33 Other Mfg 2022'!L33*10^12</f>
        <v>86006195000000</v>
      </c>
      <c r="M12" s="224">
        <f>'AEO T33 Other Mfg 2022'!M33*10^12</f>
        <v>86704582000000</v>
      </c>
      <c r="N12" s="224">
        <f>'AEO T33 Other Mfg 2022'!N33*10^12</f>
        <v>87228394000000</v>
      </c>
      <c r="O12" s="224">
        <f>'AEO T33 Other Mfg 2022'!O33*10^12</f>
        <v>87868179000000</v>
      </c>
      <c r="P12" s="224">
        <f>'AEO T33 Other Mfg 2022'!P33*10^12</f>
        <v>88333008000000</v>
      </c>
      <c r="Q12" s="224">
        <f>'AEO T33 Other Mfg 2022'!Q33*10^12</f>
        <v>89255646000000</v>
      </c>
      <c r="R12" s="224">
        <f>'AEO T33 Other Mfg 2022'!R33*10^12</f>
        <v>90219940000000</v>
      </c>
      <c r="S12" s="224">
        <f>'AEO T33 Other Mfg 2022'!S33*10^12</f>
        <v>91184769000000</v>
      </c>
      <c r="T12" s="224">
        <f>'AEO T33 Other Mfg 2022'!T33*10^12</f>
        <v>92074272000000</v>
      </c>
      <c r="U12" s="224">
        <f>'AEO T33 Other Mfg 2022'!U33*10^12</f>
        <v>93067978000000</v>
      </c>
      <c r="V12" s="224">
        <f>'AEO T33 Other Mfg 2022'!V33*10^12</f>
        <v>94069557000000</v>
      </c>
      <c r="W12" s="224">
        <f>'AEO T33 Other Mfg 2022'!W33*10^12</f>
        <v>94985306000000</v>
      </c>
      <c r="X12" s="224">
        <f>'AEO T33 Other Mfg 2022'!X33*10^12</f>
        <v>96168869000000</v>
      </c>
      <c r="Y12" s="224">
        <f>'AEO T33 Other Mfg 2022'!Y33*10^12</f>
        <v>97793839000000</v>
      </c>
      <c r="Z12" s="224">
        <f>'AEO T33 Other Mfg 2022'!Z33*10^12</f>
        <v>99151474000000</v>
      </c>
      <c r="AA12" s="224">
        <f>'AEO T33 Other Mfg 2022'!AA33*10^12</f>
        <v>100567291000000</v>
      </c>
      <c r="AB12" s="224">
        <f>'AEO T33 Other Mfg 2022'!AB33*10^12</f>
        <v>102306244000000</v>
      </c>
      <c r="AC12" s="224">
        <f>'AEO T33 Other Mfg 2022'!AC33*10^12</f>
        <v>103914673000000</v>
      </c>
      <c r="AD12" s="224">
        <f>'AEO T33 Other Mfg 2022'!AD33*10^12</f>
        <v>105276917000000</v>
      </c>
      <c r="AE12" s="224">
        <f>'AEO T33 Other Mfg 2022'!AE33*10^12</f>
        <v>106663010000000</v>
      </c>
      <c r="AF12" s="224">
        <f>'AEO T33 Other Mfg 2022'!AF33*10^12</f>
        <v>108635773000000</v>
      </c>
    </row>
    <row r="13" spans="1:35" x14ac:dyDescent="0.25">
      <c r="A13" s="5" t="s">
        <v>1034</v>
      </c>
      <c r="B13" s="226">
        <f>C13*'2020 data'!D14</f>
        <v>120544113754845.34</v>
      </c>
      <c r="C13" s="5">
        <f>'AEO T28 Glass 2022'!C22*10^12</f>
        <v>107861153000000</v>
      </c>
      <c r="D13" s="224">
        <f>'AEO T28 Glass 2022'!D22*10^12</f>
        <v>100325493000000</v>
      </c>
      <c r="E13" s="224">
        <f>'AEO T28 Glass 2022'!E22*10^12</f>
        <v>99184204000000</v>
      </c>
      <c r="F13" s="224">
        <f>'AEO T28 Glass 2022'!F22*10^12</f>
        <v>95778900000000</v>
      </c>
      <c r="G13" s="224">
        <f>'AEO T28 Glass 2022'!G22*10^12</f>
        <v>93413063000000</v>
      </c>
      <c r="H13" s="224">
        <f>'AEO T28 Glass 2022'!H22*10^12</f>
        <v>90659462000000</v>
      </c>
      <c r="I13" s="224">
        <f>'AEO T28 Glass 2022'!I22*10^12</f>
        <v>87118553000000</v>
      </c>
      <c r="J13" s="224">
        <f>'AEO T28 Glass 2022'!J22*10^12</f>
        <v>83245209000000</v>
      </c>
      <c r="K13" s="224">
        <f>'AEO T28 Glass 2022'!K22*10^12</f>
        <v>79732300000000</v>
      </c>
      <c r="L13" s="224">
        <f>'AEO T28 Glass 2022'!L22*10^12</f>
        <v>77399437000000</v>
      </c>
      <c r="M13" s="224">
        <f>'AEO T28 Glass 2022'!M22*10^12</f>
        <v>75521095000000</v>
      </c>
      <c r="N13" s="224">
        <f>'AEO T28 Glass 2022'!N22*10^12</f>
        <v>74381912000000</v>
      </c>
      <c r="O13" s="224">
        <f>'AEO T28 Glass 2022'!O22*10^12</f>
        <v>73002426000000</v>
      </c>
      <c r="P13" s="224">
        <f>'AEO T28 Glass 2022'!P22*10^12</f>
        <v>71529572000000</v>
      </c>
      <c r="Q13" s="224">
        <f>'AEO T28 Glass 2022'!Q22*10^12</f>
        <v>70275566000000</v>
      </c>
      <c r="R13" s="224">
        <f>'AEO T28 Glass 2022'!R22*10^12</f>
        <v>68911598000000</v>
      </c>
      <c r="S13" s="224">
        <f>'AEO T28 Glass 2022'!S22*10^12</f>
        <v>67438316000000</v>
      </c>
      <c r="T13" s="224">
        <f>'AEO T28 Glass 2022'!T22*10^12</f>
        <v>66048278999999.992</v>
      </c>
      <c r="U13" s="224">
        <f>'AEO T28 Glass 2022'!U22*10^12</f>
        <v>65047821000000</v>
      </c>
      <c r="V13" s="224">
        <f>'AEO T28 Glass 2022'!V22*10^12</f>
        <v>63682446000000</v>
      </c>
      <c r="W13" s="224">
        <f>'AEO T28 Glass 2022'!W22*10^12</f>
        <v>62442966000000</v>
      </c>
      <c r="X13" s="224">
        <f>'AEO T28 Glass 2022'!X22*10^12</f>
        <v>61358948000000</v>
      </c>
      <c r="Y13" s="224">
        <f>'AEO T28 Glass 2022'!Y22*10^12</f>
        <v>60416229000000</v>
      </c>
      <c r="Z13" s="224">
        <f>'AEO T28 Glass 2022'!Z22*10^12</f>
        <v>59493366000000</v>
      </c>
      <c r="AA13" s="224">
        <f>'AEO T28 Glass 2022'!AA22*10^12</f>
        <v>58628483000000</v>
      </c>
      <c r="AB13" s="224">
        <f>'AEO T28 Glass 2022'!AB22*10^12</f>
        <v>57743355000000</v>
      </c>
      <c r="AC13" s="224">
        <f>'AEO T28 Glass 2022'!AC22*10^12</f>
        <v>56793564000000</v>
      </c>
      <c r="AD13" s="224">
        <f>'AEO T28 Glass 2022'!AD22*10^12</f>
        <v>55860401000000</v>
      </c>
      <c r="AE13" s="224">
        <f>'AEO T28 Glass 2022'!AE22*10^12</f>
        <v>54587021000000</v>
      </c>
      <c r="AF13" s="224">
        <f>'AEO T28 Glass 2022'!AF22*10^12</f>
        <v>53561989000000</v>
      </c>
    </row>
    <row r="14" spans="1:35" x14ac:dyDescent="0.25">
      <c r="A14" s="5" t="s">
        <v>1035</v>
      </c>
      <c r="B14" s="226">
        <f>C14*'2020 data'!D15</f>
        <v>80717754943135.375</v>
      </c>
      <c r="C14" s="5">
        <f>'AEO T29 Cement 2022'!C24*10^12</f>
        <v>81988365000000</v>
      </c>
      <c r="D14" s="224">
        <f>'AEO T29 Cement 2022'!D24*10^12</f>
        <v>87627136000000</v>
      </c>
      <c r="E14" s="224">
        <f>'AEO T29 Cement 2022'!E24*10^12</f>
        <v>90222748000000</v>
      </c>
      <c r="F14" s="224">
        <f>'AEO T29 Cement 2022'!F24*10^12</f>
        <v>94601051000000</v>
      </c>
      <c r="G14" s="224">
        <f>'AEO T29 Cement 2022'!G24*10^12</f>
        <v>96540108000000</v>
      </c>
      <c r="H14" s="224">
        <f>'AEO T29 Cement 2022'!H24*10^12</f>
        <v>96867340000000</v>
      </c>
      <c r="I14" s="224">
        <f>'AEO T29 Cement 2022'!I24*10^12</f>
        <v>96268501000000</v>
      </c>
      <c r="J14" s="224">
        <f>'AEO T29 Cement 2022'!J24*10^12</f>
        <v>94551727000000</v>
      </c>
      <c r="K14" s="224">
        <f>'AEO T29 Cement 2022'!K24*10^12</f>
        <v>92487976000000</v>
      </c>
      <c r="L14" s="224">
        <f>'AEO T29 Cement 2022'!L24*10^12</f>
        <v>90577713000000</v>
      </c>
      <c r="M14" s="224">
        <f>'AEO T29 Cement 2022'!M24*10^12</f>
        <v>88343338000000</v>
      </c>
      <c r="N14" s="224">
        <f>'AEO T29 Cement 2022'!N24*10^12</f>
        <v>86073021000000</v>
      </c>
      <c r="O14" s="224">
        <f>'AEO T29 Cement 2022'!O24*10^12</f>
        <v>83243904000000</v>
      </c>
      <c r="P14" s="224">
        <f>'AEO T29 Cement 2022'!P24*10^12</f>
        <v>80295753000000</v>
      </c>
      <c r="Q14" s="224">
        <f>'AEO T29 Cement 2022'!Q24*10^12</f>
        <v>77839317000000</v>
      </c>
      <c r="R14" s="224">
        <f>'AEO T29 Cement 2022'!R24*10^12</f>
        <v>75357330000000</v>
      </c>
      <c r="S14" s="224">
        <f>'AEO T29 Cement 2022'!S24*10^12</f>
        <v>72927887000000</v>
      </c>
      <c r="T14" s="224">
        <f>'AEO T29 Cement 2022'!T24*10^12</f>
        <v>70534798000000</v>
      </c>
      <c r="U14" s="224">
        <f>'AEO T29 Cement 2022'!U24*10^12</f>
        <v>68189223999999.992</v>
      </c>
      <c r="V14" s="224">
        <f>'AEO T29 Cement 2022'!V24*10^12</f>
        <v>66323471000000</v>
      </c>
      <c r="W14" s="224">
        <f>'AEO T29 Cement 2022'!W24*10^12</f>
        <v>64451797000000</v>
      </c>
      <c r="X14" s="224">
        <f>'AEO T29 Cement 2022'!X24*10^12</f>
        <v>62540573000000</v>
      </c>
      <c r="Y14" s="224">
        <f>'AEO T29 Cement 2022'!Y24*10^12</f>
        <v>60559952000000</v>
      </c>
      <c r="Z14" s="224">
        <f>'AEO T29 Cement 2022'!Z24*10^12</f>
        <v>58817657000000</v>
      </c>
      <c r="AA14" s="224">
        <f>'AEO T29 Cement 2022'!AA24*10^12</f>
        <v>57232254000000</v>
      </c>
      <c r="AB14" s="224">
        <f>'AEO T29 Cement 2022'!AB24*10^12</f>
        <v>55813423000000</v>
      </c>
      <c r="AC14" s="224">
        <f>'AEO T29 Cement 2022'!AC24*10^12</f>
        <v>54439213000000</v>
      </c>
      <c r="AD14" s="224">
        <f>'AEO T29 Cement 2022'!AD24*10^12</f>
        <v>52868576000000</v>
      </c>
      <c r="AE14" s="224">
        <f>'AEO T29 Cement 2022'!AE24*10^12</f>
        <v>51407745000000</v>
      </c>
      <c r="AF14" s="224">
        <f>'AEO T29 Cement 2022'!AF24*10^12</f>
        <v>50108246000000</v>
      </c>
    </row>
    <row r="15" spans="1:35" x14ac:dyDescent="0.25">
      <c r="A15" s="5" t="s">
        <v>1036</v>
      </c>
      <c r="B15" s="226">
        <f>C15*'2020 data'!D16</f>
        <v>324422242127006</v>
      </c>
      <c r="C15" s="191">
        <f>'AEO T30 Steel 2022'!C23*10^12-'Hydrogen Calculations'!$J$49*'AEO T30 Steel 2022'!C23/'AEO T30 Steel 2021'!$C$23</f>
        <v>311456168002672.25</v>
      </c>
      <c r="D15" s="224">
        <f>'AEO T30 Steel 2022'!D23*10^12-'Hydrogen Calculations'!$J$49*'AEO T30 Steel 2022'!D23/'AEO T30 Steel 2021'!$C$23</f>
        <v>320332973083619</v>
      </c>
      <c r="E15" s="224">
        <f>'AEO T30 Steel 2022'!E23*10^12-'Hydrogen Calculations'!$J$49*'AEO T30 Steel 2022'!E23/'AEO T30 Steel 2021'!$C$23</f>
        <v>322978918896152.75</v>
      </c>
      <c r="F15" s="224">
        <f>'AEO T30 Steel 2022'!F23*10^12-'Hydrogen Calculations'!$J$49*'AEO T30 Steel 2022'!F23/'AEO T30 Steel 2021'!$C$23</f>
        <v>322997999541758.31</v>
      </c>
      <c r="G15" s="224">
        <f>'AEO T30 Steel 2022'!G23*10^12-'Hydrogen Calculations'!$J$49*'AEO T30 Steel 2022'!G23/'AEO T30 Steel 2021'!$C$23</f>
        <v>324444093212145.38</v>
      </c>
      <c r="H15" s="224">
        <f>'AEO T30 Steel 2022'!H23*10^12-'Hydrogen Calculations'!$J$49*'AEO T30 Steel 2022'!H23/'AEO T30 Steel 2021'!$C$23</f>
        <v>316435850092181.75</v>
      </c>
      <c r="I15" s="224">
        <f>'AEO T30 Steel 2022'!I23*10^12-'Hydrogen Calculations'!$J$49*'AEO T30 Steel 2022'!I23/'AEO T30 Steel 2021'!$C$23</f>
        <v>306933470477328.88</v>
      </c>
      <c r="J15" s="224">
        <f>'AEO T30 Steel 2022'!J23*10^12-'Hydrogen Calculations'!$J$49*'AEO T30 Steel 2022'!J23/'AEO T30 Steel 2021'!$C$23</f>
        <v>296265318087203.69</v>
      </c>
      <c r="K15" s="224">
        <f>'AEO T30 Steel 2022'!K23*10^12-'Hydrogen Calculations'!$J$49*'AEO T30 Steel 2022'!K23/'AEO T30 Steel 2021'!$C$23</f>
        <v>288769260021380.5</v>
      </c>
      <c r="L15" s="224">
        <f>'AEO T30 Steel 2022'!L23*10^12-'Hydrogen Calculations'!$J$49*'AEO T30 Steel 2022'!L23/'AEO T30 Steel 2021'!$C$23</f>
        <v>283553896480506.56</v>
      </c>
      <c r="M15" s="224">
        <f>'AEO T30 Steel 2022'!M23*10^12-'Hydrogen Calculations'!$J$49*'AEO T30 Steel 2022'!M23/'AEO T30 Steel 2021'!$C$23</f>
        <v>277122500441031.63</v>
      </c>
      <c r="N15" s="224">
        <f>'AEO T30 Steel 2022'!N23*10^12-'Hydrogen Calculations'!$J$49*'AEO T30 Steel 2022'!N23/'AEO T30 Steel 2021'!$C$23</f>
        <v>271590312298874.88</v>
      </c>
      <c r="O15" s="224">
        <f>'AEO T30 Steel 2022'!O23*10^12-'Hydrogen Calculations'!$J$49*'AEO T30 Steel 2022'!O23/'AEO T30 Steel 2021'!$C$23</f>
        <v>265054431210163.25</v>
      </c>
      <c r="P15" s="224">
        <f>'AEO T30 Steel 2022'!P23*10^12-'Hydrogen Calculations'!$J$49*'AEO T30 Steel 2022'!P23/'AEO T30 Steel 2021'!$C$23</f>
        <v>260914763783675</v>
      </c>
      <c r="Q15" s="224">
        <f>'AEO T30 Steel 2022'!Q23*10^12-'Hydrogen Calculations'!$J$49*'AEO T30 Steel 2022'!Q23/'AEO T30 Steel 2021'!$C$23</f>
        <v>259770289522182.59</v>
      </c>
      <c r="R15" s="224">
        <f>'AEO T30 Steel 2022'!R23*10^12-'Hydrogen Calculations'!$J$49*'AEO T30 Steel 2022'!R23/'AEO T30 Steel 2021'!$C$23</f>
        <v>258756332149885.06</v>
      </c>
      <c r="S15" s="224">
        <f>'AEO T30 Steel 2022'!S23*10^12-'Hydrogen Calculations'!$J$49*'AEO T30 Steel 2022'!S23/'AEO T30 Steel 2021'!$C$23</f>
        <v>256948211243289.5</v>
      </c>
      <c r="T15" s="224">
        <f>'AEO T30 Steel 2022'!T23*10^12-'Hydrogen Calculations'!$J$49*'AEO T30 Steel 2022'!T23/'AEO T30 Steel 2021'!$C$23</f>
        <v>254596726204830.41</v>
      </c>
      <c r="U15" s="224">
        <f>'AEO T30 Steel 2022'!U23*10^12-'Hydrogen Calculations'!$J$49*'AEO T30 Steel 2022'!U23/'AEO T30 Steel 2021'!$C$23</f>
        <v>251271484593431.34</v>
      </c>
      <c r="V15" s="224">
        <f>'AEO T30 Steel 2022'!V23*10^12-'Hydrogen Calculations'!$J$49*'AEO T30 Steel 2022'!V23/'AEO T30 Steel 2021'!$C$23</f>
        <v>248166039728075.66</v>
      </c>
      <c r="W15" s="224">
        <f>'AEO T30 Steel 2022'!W23*10^12-'Hydrogen Calculations'!$J$49*'AEO T30 Steel 2022'!W23/'AEO T30 Steel 2021'!$C$23</f>
        <v>247672993480419.47</v>
      </c>
      <c r="X15" s="224">
        <f>'AEO T30 Steel 2022'!X23*10^12-'Hydrogen Calculations'!$J$49*'AEO T30 Steel 2022'!X23/'AEO T30 Steel 2021'!$C$23</f>
        <v>248800222072029.31</v>
      </c>
      <c r="Y15" s="224">
        <f>'AEO T30 Steel 2022'!Y23*10^12-'Hydrogen Calculations'!$J$49*'AEO T30 Steel 2022'!Y23/'AEO T30 Steel 2021'!$C$23</f>
        <v>250583729294758.97</v>
      </c>
      <c r="Z15" s="224">
        <f>'AEO T30 Steel 2022'!Z23*10^12-'Hydrogen Calculations'!$J$49*'AEO T30 Steel 2022'!Z23/'AEO T30 Steel 2021'!$C$23</f>
        <v>249252591570470.63</v>
      </c>
      <c r="AA15" s="224">
        <f>'AEO T30 Steel 2022'!AA23*10^12-'Hydrogen Calculations'!$J$49*'AEO T30 Steel 2022'!AA23/'AEO T30 Steel 2021'!$C$23</f>
        <v>248168110255357.38</v>
      </c>
      <c r="AB15" s="224">
        <f>'AEO T30 Steel 2022'!AB23*10^12-'Hydrogen Calculations'!$J$49*'AEO T30 Steel 2022'!AB23/'AEO T30 Steel 2021'!$C$23</f>
        <v>249863699555148</v>
      </c>
      <c r="AC15" s="224">
        <f>'AEO T30 Steel 2022'!AC23*10^12-'Hydrogen Calculations'!$J$49*'AEO T30 Steel 2022'!AC23/'AEO T30 Steel 2021'!$C$23</f>
        <v>250048292490662.25</v>
      </c>
      <c r="AD15" s="224">
        <f>'AEO T30 Steel 2022'!AD23*10^12-'Hydrogen Calculations'!$J$49*'AEO T30 Steel 2022'!AD23/'AEO T30 Steel 2021'!$C$23</f>
        <v>245504785002920.03</v>
      </c>
      <c r="AE15" s="224">
        <f>'AEO T30 Steel 2022'!AE23*10^12-'Hydrogen Calculations'!$J$49*'AEO T30 Steel 2022'!AE23/'AEO T30 Steel 2021'!$C$23</f>
        <v>242156928503186.38</v>
      </c>
      <c r="AF15" s="224">
        <f>'AEO T30 Steel 2022'!AF23*10^12-'Hydrogen Calculations'!$J$49*'AEO T30 Steel 2022'!AF23/'AEO T30 Steel 2021'!$C$23</f>
        <v>243492592113185.59</v>
      </c>
    </row>
    <row r="16" spans="1:35" x14ac:dyDescent="0.25">
      <c r="A16" s="5" t="s">
        <v>1037</v>
      </c>
      <c r="B16" s="226">
        <f>C16*'2020 data'!D17</f>
        <v>185646103397543.22</v>
      </c>
      <c r="C16" s="5">
        <f>('AEO T31 Aluminum 2022'!C24+'AEO T33 Other Mfg 2022'!C47*'Balance of Mfg Split'!$D13)*10^12</f>
        <v>191343103830598.88</v>
      </c>
      <c r="D16" s="224">
        <f>('AEO T31 Aluminum 2022'!D24+'AEO T33 Other Mfg 2022'!D47*'Balance of Mfg Split'!$D13)*10^12</f>
        <v>196183238250360.81</v>
      </c>
      <c r="E16" s="224">
        <f>('AEO T31 Aluminum 2022'!E24+'AEO T33 Other Mfg 2022'!E47*'Balance of Mfg Split'!$D13)*10^12</f>
        <v>197729687820998.84</v>
      </c>
      <c r="F16" s="224">
        <f>('AEO T31 Aluminum 2022'!F24+'AEO T33 Other Mfg 2022'!F47*'Balance of Mfg Split'!$D13)*10^12</f>
        <v>198792229990031.03</v>
      </c>
      <c r="G16" s="224">
        <f>('AEO T31 Aluminum 2022'!G24+'AEO T33 Other Mfg 2022'!G47*'Balance of Mfg Split'!$D13)*10^12</f>
        <v>199567928996483.09</v>
      </c>
      <c r="H16" s="224">
        <f>('AEO T31 Aluminum 2022'!H24+'AEO T33 Other Mfg 2022'!H47*'Balance of Mfg Split'!$D13)*10^12</f>
        <v>200520139312400.16</v>
      </c>
      <c r="I16" s="224">
        <f>('AEO T31 Aluminum 2022'!I24+'AEO T33 Other Mfg 2022'!I47*'Balance of Mfg Split'!$D13)*10^12</f>
        <v>201056799516074.38</v>
      </c>
      <c r="J16" s="224">
        <f>('AEO T31 Aluminum 2022'!J24+'AEO T33 Other Mfg 2022'!J47*'Balance of Mfg Split'!$D13)*10^12</f>
        <v>200825812771687.22</v>
      </c>
      <c r="K16" s="224">
        <f>('AEO T31 Aluminum 2022'!K24+'AEO T33 Other Mfg 2022'!K47*'Balance of Mfg Split'!$D13)*10^12</f>
        <v>200493041740955.41</v>
      </c>
      <c r="L16" s="224">
        <f>('AEO T31 Aluminum 2022'!L24+'AEO T33 Other Mfg 2022'!L47*'Balance of Mfg Split'!$D13)*10^12</f>
        <v>200639194657324.09</v>
      </c>
      <c r="M16" s="224">
        <f>('AEO T31 Aluminum 2022'!M24+'AEO T33 Other Mfg 2022'!M47*'Balance of Mfg Split'!$D13)*10^12</f>
        <v>200897807980508.06</v>
      </c>
      <c r="N16" s="224">
        <f>('AEO T31 Aluminum 2022'!N24+'AEO T33 Other Mfg 2022'!N47*'Balance of Mfg Split'!$D13)*10^12</f>
        <v>200477913018668.97</v>
      </c>
      <c r="O16" s="224">
        <f>('AEO T31 Aluminum 2022'!O24+'AEO T33 Other Mfg 2022'!O47*'Balance of Mfg Split'!$D13)*10^12</f>
        <v>200218489859376.63</v>
      </c>
      <c r="P16" s="224">
        <f>('AEO T31 Aluminum 2022'!P24+'AEO T33 Other Mfg 2022'!P47*'Balance of Mfg Split'!$D13)*10^12</f>
        <v>200112681772571.03</v>
      </c>
      <c r="Q16" s="224">
        <f>('AEO T31 Aluminum 2022'!Q24+'AEO T33 Other Mfg 2022'!Q47*'Balance of Mfg Split'!$D13)*10^12</f>
        <v>200487106817664.38</v>
      </c>
      <c r="R16" s="224">
        <f>('AEO T31 Aluminum 2022'!R24+'AEO T33 Other Mfg 2022'!R47*'Balance of Mfg Split'!$D13)*10^12</f>
        <v>200290483291227.81</v>
      </c>
      <c r="S16" s="224">
        <f>('AEO T31 Aluminum 2022'!S24+'AEO T33 Other Mfg 2022'!S47*'Balance of Mfg Split'!$D13)*10^12</f>
        <v>200039752562258.28</v>
      </c>
      <c r="T16" s="224">
        <f>('AEO T31 Aluminum 2022'!T24+'AEO T33 Other Mfg 2022'!T47*'Balance of Mfg Split'!$D13)*10^12</f>
        <v>200284877613039.5</v>
      </c>
      <c r="U16" s="224">
        <f>('AEO T31 Aluminum 2022'!U24+'AEO T33 Other Mfg 2022'!U47*'Balance of Mfg Split'!$D13)*10^12</f>
        <v>200220639643290.94</v>
      </c>
      <c r="V16" s="224">
        <f>('AEO T31 Aluminum 2022'!V24+'AEO T33 Other Mfg 2022'!V47*'Balance of Mfg Split'!$D13)*10^12</f>
        <v>199955545135419.97</v>
      </c>
      <c r="W16" s="224">
        <f>('AEO T31 Aluminum 2022'!W24+'AEO T33 Other Mfg 2022'!W47*'Balance of Mfg Split'!$D13)*10^12</f>
        <v>200600499432978.22</v>
      </c>
      <c r="X16" s="224">
        <f>('AEO T31 Aluminum 2022'!X24+'AEO T33 Other Mfg 2022'!X47*'Balance of Mfg Split'!$D13)*10^12</f>
        <v>202154740996967.56</v>
      </c>
      <c r="Y16" s="224">
        <f>('AEO T31 Aluminum 2022'!Y24+'AEO T33 Other Mfg 2022'!Y47*'Balance of Mfg Split'!$D13)*10^12</f>
        <v>203807584699634.34</v>
      </c>
      <c r="Z16" s="224">
        <f>('AEO T31 Aluminum 2022'!Z24+'AEO T33 Other Mfg 2022'!Z47*'Balance of Mfg Split'!$D13)*10^12</f>
        <v>204625630028935.88</v>
      </c>
      <c r="AA16" s="224">
        <f>('AEO T31 Aluminum 2022'!AA24+'AEO T33 Other Mfg 2022'!AA47*'Balance of Mfg Split'!$D13)*10^12</f>
        <v>206238744174511.28</v>
      </c>
      <c r="AB16" s="224">
        <f>('AEO T31 Aluminum 2022'!AB24+'AEO T33 Other Mfg 2022'!AB47*'Balance of Mfg Split'!$D13)*10^12</f>
        <v>208161377417556.53</v>
      </c>
      <c r="AC16" s="224">
        <f>('AEO T31 Aluminum 2022'!AC24+'AEO T33 Other Mfg 2022'!AC47*'Balance of Mfg Split'!$D13)*10^12</f>
        <v>210023712750581.75</v>
      </c>
      <c r="AD16" s="224">
        <f>('AEO T31 Aluminum 2022'!AD24+'AEO T33 Other Mfg 2022'!AD47*'Balance of Mfg Split'!$D13)*10^12</f>
        <v>211097618470853.28</v>
      </c>
      <c r="AE16" s="224">
        <f>('AEO T31 Aluminum 2022'!AE24+'AEO T33 Other Mfg 2022'!AE47*'Balance of Mfg Split'!$D13)*10^12</f>
        <v>211982564358610.44</v>
      </c>
      <c r="AF16" s="224">
        <f>('AEO T31 Aluminum 2022'!AF24+'AEO T33 Other Mfg 2022'!AF47*'Balance of Mfg Split'!$D13)*10^12</f>
        <v>213845813165515.31</v>
      </c>
    </row>
    <row r="17" spans="1:33" x14ac:dyDescent="0.25">
      <c r="A17" s="5" t="s">
        <v>1038</v>
      </c>
      <c r="B17" s="226">
        <f>C17*'2020 data'!D18</f>
        <v>113472437995901.47</v>
      </c>
      <c r="C17" s="5">
        <f>'AEO T32 Metal Prdcts 2022'!C22*10^12</f>
        <v>110751907000000</v>
      </c>
      <c r="D17" s="224">
        <f>'AEO T32 Metal Prdcts 2022'!D22*10^12</f>
        <v>111644363000000</v>
      </c>
      <c r="E17" s="224">
        <f>'AEO T32 Metal Prdcts 2022'!E22*10^12</f>
        <v>113686783000000</v>
      </c>
      <c r="F17" s="224">
        <f>'AEO T32 Metal Prdcts 2022'!F22*10^12</f>
        <v>115988503000000</v>
      </c>
      <c r="G17" s="224">
        <f>'AEO T32 Metal Prdcts 2022'!G22*10^12</f>
        <v>117206749000000</v>
      </c>
      <c r="H17" s="224">
        <f>'AEO T32 Metal Prdcts 2022'!H22*10^12</f>
        <v>117639328000000</v>
      </c>
      <c r="I17" s="224">
        <f>'AEO T32 Metal Prdcts 2022'!I22*10^12</f>
        <v>117567993000000</v>
      </c>
      <c r="J17" s="224">
        <f>'AEO T32 Metal Prdcts 2022'!J22*10^12</f>
        <v>116796028000000</v>
      </c>
      <c r="K17" s="224">
        <f>'AEO T32 Metal Prdcts 2022'!K22*10^12</f>
        <v>116001442000000</v>
      </c>
      <c r="L17" s="224">
        <f>'AEO T32 Metal Prdcts 2022'!L22*10^12</f>
        <v>115842094000000</v>
      </c>
      <c r="M17" s="224">
        <f>'AEO T32 Metal Prdcts 2022'!M22*10^12</f>
        <v>116099365000000</v>
      </c>
      <c r="N17" s="224">
        <f>'AEO T32 Metal Prdcts 2022'!N22*10^12</f>
        <v>116174850000000</v>
      </c>
      <c r="O17" s="224">
        <f>'AEO T32 Metal Prdcts 2022'!O22*10^12</f>
        <v>116358383000000</v>
      </c>
      <c r="P17" s="224">
        <f>'AEO T32 Metal Prdcts 2022'!P22*10^12</f>
        <v>116984344000000</v>
      </c>
      <c r="Q17" s="224">
        <f>'AEO T32 Metal Prdcts 2022'!Q22*10^12</f>
        <v>118147652000000</v>
      </c>
      <c r="R17" s="224">
        <f>'AEO T32 Metal Prdcts 2022'!R22*10^12</f>
        <v>119453568000000</v>
      </c>
      <c r="S17" s="224">
        <f>'AEO T32 Metal Prdcts 2022'!S22*10^12</f>
        <v>120714172000000</v>
      </c>
      <c r="T17" s="224">
        <f>'AEO T32 Metal Prdcts 2022'!T22*10^12</f>
        <v>121644249000000</v>
      </c>
      <c r="U17" s="224">
        <f>'AEO T32 Metal Prdcts 2022'!U22*10^12</f>
        <v>122643433000000</v>
      </c>
      <c r="V17" s="224">
        <f>'AEO T32 Metal Prdcts 2022'!V22*10^12</f>
        <v>123114273000000</v>
      </c>
      <c r="W17" s="224">
        <f>'AEO T32 Metal Prdcts 2022'!W22*10^12</f>
        <v>123118591000000</v>
      </c>
      <c r="X17" s="224">
        <f>'AEO T32 Metal Prdcts 2022'!X22*10^12</f>
        <v>123961235000000</v>
      </c>
      <c r="Y17" s="224">
        <f>'AEO T32 Metal Prdcts 2022'!Y22*10^12</f>
        <v>125230423000000</v>
      </c>
      <c r="Z17" s="224">
        <f>'AEO T32 Metal Prdcts 2022'!Z22*10^12</f>
        <v>125907776000000</v>
      </c>
      <c r="AA17" s="224">
        <f>'AEO T32 Metal Prdcts 2022'!AA22*10^12</f>
        <v>126808441000000</v>
      </c>
      <c r="AB17" s="224">
        <f>'AEO T32 Metal Prdcts 2022'!AB22*10^12</f>
        <v>128167999000000.02</v>
      </c>
      <c r="AC17" s="224">
        <f>'AEO T32 Metal Prdcts 2022'!AC22*10^12</f>
        <v>129305542000000</v>
      </c>
      <c r="AD17" s="224">
        <f>'AEO T32 Metal Prdcts 2022'!AD22*10^12</f>
        <v>128953415000000</v>
      </c>
      <c r="AE17" s="224">
        <f>'AEO T32 Metal Prdcts 2022'!AE22*10^12</f>
        <v>128585815000000</v>
      </c>
      <c r="AF17" s="224">
        <f>'AEO T32 Metal Prdcts 2022'!AF22*10^12</f>
        <v>129363327000000</v>
      </c>
    </row>
    <row r="18" spans="1:33" x14ac:dyDescent="0.25">
      <c r="A18" s="5" t="s">
        <v>1039</v>
      </c>
      <c r="B18" s="226">
        <f>C18*'2020 data'!D19</f>
        <v>34249538353846.148</v>
      </c>
      <c r="C18" s="5">
        <f>'AEO T32 Metal Prdcts 2022'!C47*10^12</f>
        <v>30868275000000</v>
      </c>
      <c r="D18" s="224">
        <f>'AEO T32 Metal Prdcts 2022'!D47*10^12</f>
        <v>30805904000000</v>
      </c>
      <c r="E18" s="224">
        <f>'AEO T32 Metal Prdcts 2022'!E47*10^12</f>
        <v>32037864999999.996</v>
      </c>
      <c r="F18" s="224">
        <f>'AEO T32 Metal Prdcts 2022'!F47*10^12</f>
        <v>32696711999999.996</v>
      </c>
      <c r="G18" s="224">
        <f>'AEO T32 Metal Prdcts 2022'!G47*10^12</f>
        <v>33381641000000</v>
      </c>
      <c r="H18" s="224">
        <f>'AEO T32 Metal Prdcts 2022'!H47*10^12</f>
        <v>33657120000000</v>
      </c>
      <c r="I18" s="224">
        <f>'AEO T32 Metal Prdcts 2022'!I47*10^12</f>
        <v>33735428000000</v>
      </c>
      <c r="J18" s="224">
        <f>'AEO T32 Metal Prdcts 2022'!J47*10^12</f>
        <v>33586371999999.996</v>
      </c>
      <c r="K18" s="224">
        <f>'AEO T32 Metal Prdcts 2022'!K47*10^12</f>
        <v>33332844000000</v>
      </c>
      <c r="L18" s="224">
        <f>'AEO T32 Metal Prdcts 2022'!L47*10^12</f>
        <v>33179527000000</v>
      </c>
      <c r="M18" s="224">
        <f>'AEO T32 Metal Prdcts 2022'!M47*10^12</f>
        <v>33227103999999.996</v>
      </c>
      <c r="N18" s="224">
        <f>'AEO T32 Metal Prdcts 2022'!N47*10^12</f>
        <v>33068638000000</v>
      </c>
      <c r="O18" s="224">
        <f>'AEO T32 Metal Prdcts 2022'!O47*10^12</f>
        <v>33135181000000.004</v>
      </c>
      <c r="P18" s="224">
        <f>'AEO T32 Metal Prdcts 2022'!P47*10^12</f>
        <v>33332520000000.004</v>
      </c>
      <c r="Q18" s="224">
        <f>'AEO T32 Metal Prdcts 2022'!Q47*10^12</f>
        <v>33683605000000</v>
      </c>
      <c r="R18" s="224">
        <f>'AEO T32 Metal Prdcts 2022'!R47*10^12</f>
        <v>34074814000000.004</v>
      </c>
      <c r="S18" s="224">
        <f>'AEO T32 Metal Prdcts 2022'!S47*10^12</f>
        <v>34452133000000.004</v>
      </c>
      <c r="T18" s="224">
        <f>'AEO T32 Metal Prdcts 2022'!T47*10^12</f>
        <v>34848396000000</v>
      </c>
      <c r="U18" s="224">
        <f>'AEO T32 Metal Prdcts 2022'!U47*10^12</f>
        <v>35272118000000</v>
      </c>
      <c r="V18" s="224">
        <f>'AEO T32 Metal Prdcts 2022'!V47*10^12</f>
        <v>35712765000000</v>
      </c>
      <c r="W18" s="224">
        <f>'AEO T32 Metal Prdcts 2022'!W47*10^12</f>
        <v>36080727000000</v>
      </c>
      <c r="X18" s="224">
        <f>'AEO T32 Metal Prdcts 2022'!X47*10^12</f>
        <v>36571224000000</v>
      </c>
      <c r="Y18" s="224">
        <f>'AEO T32 Metal Prdcts 2022'!Y47*10^12</f>
        <v>37223324000000</v>
      </c>
      <c r="Z18" s="224">
        <f>'AEO T32 Metal Prdcts 2022'!Z47*10^12</f>
        <v>37834122000000</v>
      </c>
      <c r="AA18" s="224">
        <f>'AEO T32 Metal Prdcts 2022'!AA47*10^12</f>
        <v>38540585000000</v>
      </c>
      <c r="AB18" s="224">
        <f>'AEO T32 Metal Prdcts 2022'!AB47*10^12</f>
        <v>39177227000000</v>
      </c>
      <c r="AC18" s="224">
        <f>'AEO T32 Metal Prdcts 2022'!AC47*10^12</f>
        <v>39789162000000</v>
      </c>
      <c r="AD18" s="224">
        <f>'AEO T32 Metal Prdcts 2022'!AD47*10^12</f>
        <v>40427158000000</v>
      </c>
      <c r="AE18" s="224">
        <f>'AEO T32 Metal Prdcts 2022'!AE47*10^12</f>
        <v>41035477000000</v>
      </c>
      <c r="AF18" s="224">
        <f>'AEO T32 Metal Prdcts 2022'!AF47*10^12</f>
        <v>41619362000000</v>
      </c>
    </row>
    <row r="19" spans="1:33" x14ac:dyDescent="0.25">
      <c r="A19" s="5" t="s">
        <v>1040</v>
      </c>
      <c r="B19" s="226">
        <f>C19*'2020 data'!D20</f>
        <v>32312276847750.637</v>
      </c>
      <c r="C19" s="5">
        <f>'AEO T32 Metal Prdcts 2022'!C72*10^12</f>
        <v>31114489000000</v>
      </c>
      <c r="D19" s="224">
        <f>'AEO T32 Metal Prdcts 2022'!D72*10^12</f>
        <v>31917288000000</v>
      </c>
      <c r="E19" s="224">
        <f>'AEO T32 Metal Prdcts 2022'!E72*10^12</f>
        <v>32824375000000.004</v>
      </c>
      <c r="F19" s="224">
        <f>'AEO T32 Metal Prdcts 2022'!F72*10^12</f>
        <v>33473174999999.996</v>
      </c>
      <c r="G19" s="224">
        <f>'AEO T32 Metal Prdcts 2022'!G72*10^12</f>
        <v>33638481000000</v>
      </c>
      <c r="H19" s="224">
        <f>'AEO T32 Metal Prdcts 2022'!H72*10^12</f>
        <v>33615906000000.004</v>
      </c>
      <c r="I19" s="224">
        <f>'AEO T32 Metal Prdcts 2022'!I72*10^12</f>
        <v>33543655000000</v>
      </c>
      <c r="J19" s="224">
        <f>'AEO T32 Metal Prdcts 2022'!J72*10^12</f>
        <v>33415749000000</v>
      </c>
      <c r="K19" s="224">
        <f>'AEO T32 Metal Prdcts 2022'!K72*10^12</f>
        <v>33267181000000</v>
      </c>
      <c r="L19" s="224">
        <f>'AEO T32 Metal Prdcts 2022'!L72*10^12</f>
        <v>33245918000000.004</v>
      </c>
      <c r="M19" s="224">
        <f>'AEO T32 Metal Prdcts 2022'!M72*10^12</f>
        <v>33096522999999.996</v>
      </c>
      <c r="N19" s="224">
        <f>'AEO T32 Metal Prdcts 2022'!N72*10^12</f>
        <v>32969558999999.996</v>
      </c>
      <c r="O19" s="224">
        <f>'AEO T32 Metal Prdcts 2022'!O72*10^12</f>
        <v>33130111999999.996</v>
      </c>
      <c r="P19" s="224">
        <f>'AEO T32 Metal Prdcts 2022'!P72*10^12</f>
        <v>33401702999999.996</v>
      </c>
      <c r="Q19" s="224">
        <f>'AEO T32 Metal Prdcts 2022'!Q72*10^12</f>
        <v>33771484000000</v>
      </c>
      <c r="R19" s="224">
        <f>'AEO T32 Metal Prdcts 2022'!R72*10^12</f>
        <v>34182671000000</v>
      </c>
      <c r="S19" s="224">
        <f>'AEO T32 Metal Prdcts 2022'!S72*10^12</f>
        <v>34670071000000</v>
      </c>
      <c r="T19" s="224">
        <f>'AEO T32 Metal Prdcts 2022'!T72*10^12</f>
        <v>35226517000000</v>
      </c>
      <c r="U19" s="224">
        <f>'AEO T32 Metal Prdcts 2022'!U72*10^12</f>
        <v>35889217000000</v>
      </c>
      <c r="V19" s="224">
        <f>'AEO T32 Metal Prdcts 2022'!V72*10^12</f>
        <v>36550034000000</v>
      </c>
      <c r="W19" s="224">
        <f>'AEO T32 Metal Prdcts 2022'!W72*10^12</f>
        <v>37179432000000</v>
      </c>
      <c r="X19" s="224">
        <f>'AEO T32 Metal Prdcts 2022'!X72*10^12</f>
        <v>37930294000000</v>
      </c>
      <c r="Y19" s="224">
        <f>'AEO T32 Metal Prdcts 2022'!Y72*10^12</f>
        <v>38805916000000</v>
      </c>
      <c r="Z19" s="224">
        <f>'AEO T32 Metal Prdcts 2022'!Z72*10^12</f>
        <v>39649345000000</v>
      </c>
      <c r="AA19" s="224">
        <f>'AEO T32 Metal Prdcts 2022'!AA72*10^12</f>
        <v>40633934000000</v>
      </c>
      <c r="AB19" s="224">
        <f>'AEO T32 Metal Prdcts 2022'!AB72*10^12</f>
        <v>41653175000000</v>
      </c>
      <c r="AC19" s="224">
        <f>'AEO T32 Metal Prdcts 2022'!AC72*10^12</f>
        <v>42656284000000</v>
      </c>
      <c r="AD19" s="224">
        <f>'AEO T32 Metal Prdcts 2022'!AD72*10^12</f>
        <v>43745529000000</v>
      </c>
      <c r="AE19" s="224">
        <f>'AEO T32 Metal Prdcts 2022'!AE72*10^12</f>
        <v>44873322000000</v>
      </c>
      <c r="AF19" s="224">
        <f>'AEO T32 Metal Prdcts 2022'!AF72*10^12</f>
        <v>46005703000000</v>
      </c>
    </row>
    <row r="20" spans="1:33" x14ac:dyDescent="0.25">
      <c r="A20" s="5" t="s">
        <v>1041</v>
      </c>
      <c r="B20" s="226">
        <f>C20*'2020 data'!D21</f>
        <v>57405859278034.563</v>
      </c>
      <c r="C20" s="5">
        <f>'AEO T32 Metal Prdcts 2022'!C35*10^12</f>
        <v>54511421000000</v>
      </c>
      <c r="D20" s="224">
        <f>'AEO T32 Metal Prdcts 2022'!D35*10^12</f>
        <v>56419491000000</v>
      </c>
      <c r="E20" s="224">
        <f>'AEO T32 Metal Prdcts 2022'!E35*10^12</f>
        <v>57232620000000</v>
      </c>
      <c r="F20" s="224">
        <f>'AEO T32 Metal Prdcts 2022'!F35*10^12</f>
        <v>57913044000000</v>
      </c>
      <c r="G20" s="224">
        <f>'AEO T32 Metal Prdcts 2022'!G35*10^12</f>
        <v>58565754000000</v>
      </c>
      <c r="H20" s="224">
        <f>'AEO T32 Metal Prdcts 2022'!H35*10^12</f>
        <v>59095554000000</v>
      </c>
      <c r="I20" s="224">
        <f>'AEO T32 Metal Prdcts 2022'!I35*10^12</f>
        <v>59682644000000</v>
      </c>
      <c r="J20" s="224">
        <f>'AEO T32 Metal Prdcts 2022'!J35*10^12</f>
        <v>59815529000000</v>
      </c>
      <c r="K20" s="224">
        <f>'AEO T32 Metal Prdcts 2022'!K35*10^12</f>
        <v>59933372000000</v>
      </c>
      <c r="L20" s="224">
        <f>'AEO T32 Metal Prdcts 2022'!L35*10^12</f>
        <v>60258427000000</v>
      </c>
      <c r="M20" s="224">
        <f>'AEO T32 Metal Prdcts 2022'!M35*10^12</f>
        <v>60820580000000</v>
      </c>
      <c r="N20" s="224">
        <f>'AEO T32 Metal Prdcts 2022'!N35*10^12</f>
        <v>60978329000000</v>
      </c>
      <c r="O20" s="224">
        <f>'AEO T32 Metal Prdcts 2022'!O35*10^12</f>
        <v>61400902000000</v>
      </c>
      <c r="P20" s="224">
        <f>'AEO T32 Metal Prdcts 2022'!P35*10^12</f>
        <v>62002052000000</v>
      </c>
      <c r="Q20" s="224">
        <f>'AEO T32 Metal Prdcts 2022'!Q35*10^12</f>
        <v>62897362000000</v>
      </c>
      <c r="R20" s="224">
        <f>'AEO T32 Metal Prdcts 2022'!R35*10^12</f>
        <v>63870308000000</v>
      </c>
      <c r="S20" s="224">
        <f>'AEO T32 Metal Prdcts 2022'!S35*10^12</f>
        <v>64736435000000</v>
      </c>
      <c r="T20" s="224">
        <f>'AEO T32 Metal Prdcts 2022'!T35*10^12</f>
        <v>65416107000000</v>
      </c>
      <c r="U20" s="224">
        <f>'AEO T32 Metal Prdcts 2022'!U35*10^12</f>
        <v>66172141999999.992</v>
      </c>
      <c r="V20" s="224">
        <f>'AEO T32 Metal Prdcts 2022'!V35*10^12</f>
        <v>66871834000000.008</v>
      </c>
      <c r="W20" s="224">
        <f>'AEO T32 Metal Prdcts 2022'!W35*10^12</f>
        <v>67407585000000</v>
      </c>
      <c r="X20" s="224">
        <f>'AEO T32 Metal Prdcts 2022'!X35*10^12</f>
        <v>68261429000000.008</v>
      </c>
      <c r="Y20" s="224">
        <f>'AEO T32 Metal Prdcts 2022'!Y35*10^12</f>
        <v>69346237000000</v>
      </c>
      <c r="Z20" s="224">
        <f>'AEO T32 Metal Prdcts 2022'!Z35*10^12</f>
        <v>70178940000000</v>
      </c>
      <c r="AA20" s="224">
        <f>'AEO T32 Metal Prdcts 2022'!AA35*10^12</f>
        <v>71186867000000</v>
      </c>
      <c r="AB20" s="224">
        <f>'AEO T32 Metal Prdcts 2022'!AB35*10^12</f>
        <v>72385056000000</v>
      </c>
      <c r="AC20" s="224">
        <f>'AEO T32 Metal Prdcts 2022'!AC35*10^12</f>
        <v>73411720000000</v>
      </c>
      <c r="AD20" s="224">
        <f>'AEO T32 Metal Prdcts 2022'!AD35*10^12</f>
        <v>74203979000000</v>
      </c>
      <c r="AE20" s="224">
        <f>'AEO T32 Metal Prdcts 2022'!AE35*10^12</f>
        <v>74942619000000</v>
      </c>
      <c r="AF20" s="224">
        <f>'AEO T32 Metal Prdcts 2022'!AF35*10^12</f>
        <v>75981323000000</v>
      </c>
    </row>
    <row r="21" spans="1:33" x14ac:dyDescent="0.25">
      <c r="A21" s="5" t="s">
        <v>1042</v>
      </c>
      <c r="B21" s="226">
        <f>C21*'2020 data'!D22</f>
        <v>96297096007131.047</v>
      </c>
      <c r="C21" s="5">
        <f>'AEO T32 Metal Prdcts 2022'!C59*'Vehicles Split'!$C6*10^12</f>
        <v>96859527584635.063</v>
      </c>
      <c r="D21" s="224">
        <f>'AEO T32 Metal Prdcts 2022'!D59*'Vehicles Split'!$C6*10^12</f>
        <v>105349565259059.86</v>
      </c>
      <c r="E21" s="224">
        <f>'AEO T32 Metal Prdcts 2022'!E59*'Vehicles Split'!$C6*10^12</f>
        <v>113600964399786.45</v>
      </c>
      <c r="F21" s="224">
        <f>'AEO T32 Metal Prdcts 2022'!F59*'Vehicles Split'!$C6*10^12</f>
        <v>113295936497542.13</v>
      </c>
      <c r="G21" s="224">
        <f>'AEO T32 Metal Prdcts 2022'!G59*'Vehicles Split'!$C6*10^12</f>
        <v>112282038479978.69</v>
      </c>
      <c r="H21" s="224">
        <f>'AEO T32 Metal Prdcts 2022'!H59*'Vehicles Split'!$C6*10^12</f>
        <v>111098191264615.23</v>
      </c>
      <c r="I21" s="224">
        <f>'AEO T32 Metal Prdcts 2022'!I59*'Vehicles Split'!$C6*10^12</f>
        <v>109775201771173.69</v>
      </c>
      <c r="J21" s="224">
        <f>'AEO T32 Metal Prdcts 2022'!J59*'Vehicles Split'!$C6*10^12</f>
        <v>108686408592421.81</v>
      </c>
      <c r="K21" s="224">
        <f>'AEO T32 Metal Prdcts 2022'!K59*'Vehicles Split'!$C6*10^12</f>
        <v>107022712330624.08</v>
      </c>
      <c r="L21" s="224">
        <f>'AEO T32 Metal Prdcts 2022'!L59*'Vehicles Split'!$C6*10^12</f>
        <v>106015643977357.8</v>
      </c>
      <c r="M21" s="224">
        <f>'AEO T32 Metal Prdcts 2022'!M59*'Vehicles Split'!$C6*10^12</f>
        <v>105801003131886.97</v>
      </c>
      <c r="N21" s="224">
        <f>'AEO T32 Metal Prdcts 2022'!N59*'Vehicles Split'!$C6*10^12</f>
        <v>105322196796914.66</v>
      </c>
      <c r="O21" s="224">
        <f>'AEO T32 Metal Prdcts 2022'!O59*'Vehicles Split'!$C6*10^12</f>
        <v>105180658772721.84</v>
      </c>
      <c r="P21" s="224">
        <f>'AEO T32 Metal Prdcts 2022'!P59*'Vehicles Split'!$C6*10^12</f>
        <v>105511905153435.28</v>
      </c>
      <c r="Q21" s="224">
        <f>'AEO T32 Metal Prdcts 2022'!Q59*'Vehicles Split'!$C6*10^12</f>
        <v>106345555840645.92</v>
      </c>
      <c r="R21" s="224">
        <f>'AEO T32 Metal Prdcts 2022'!R59*'Vehicles Split'!$C6*10^12</f>
        <v>107303294938557.19</v>
      </c>
      <c r="S21" s="224">
        <f>'AEO T32 Metal Prdcts 2022'!S59*'Vehicles Split'!$C6*10^12</f>
        <v>108114292671367.08</v>
      </c>
      <c r="T21" s="224">
        <f>'AEO T32 Metal Prdcts 2022'!T59*'Vehicles Split'!$C6*10^12</f>
        <v>108935939725525.92</v>
      </c>
      <c r="U21" s="224">
        <f>'AEO T32 Metal Prdcts 2022'!U59*'Vehicles Split'!$C6*10^12</f>
        <v>109894263073888.91</v>
      </c>
      <c r="V21" s="224">
        <f>'AEO T32 Metal Prdcts 2022'!V59*'Vehicles Split'!$C6*10^12</f>
        <v>110974920804547.09</v>
      </c>
      <c r="W21" s="224">
        <f>'AEO T32 Metal Prdcts 2022'!W59*'Vehicles Split'!$C6*10^12</f>
        <v>111924232009876.25</v>
      </c>
      <c r="X21" s="224">
        <f>'AEO T32 Metal Prdcts 2022'!X59*'Vehicles Split'!$C6*10^12</f>
        <v>113038718160953.22</v>
      </c>
      <c r="Y21" s="224">
        <f>'AEO T32 Metal Prdcts 2022'!Y59*'Vehicles Split'!$C6*10^12</f>
        <v>114548229770746.84</v>
      </c>
      <c r="Z21" s="224">
        <f>'AEO T32 Metal Prdcts 2022'!Z59*'Vehicles Split'!$C6*10^12</f>
        <v>115622847054111.52</v>
      </c>
      <c r="AA21" s="224">
        <f>'AEO T32 Metal Prdcts 2022'!AA59*'Vehicles Split'!$C6*10^12</f>
        <v>117326938328290.66</v>
      </c>
      <c r="AB21" s="224">
        <f>'AEO T32 Metal Prdcts 2022'!AB59*'Vehicles Split'!$C6*10^12</f>
        <v>119308104153592.06</v>
      </c>
      <c r="AC21" s="224">
        <f>'AEO T32 Metal Prdcts 2022'!AC59*'Vehicles Split'!$C6*10^12</f>
        <v>120909473343427.36</v>
      </c>
      <c r="AD21" s="224">
        <f>'AEO T32 Metal Prdcts 2022'!AD59*'Vehicles Split'!$C6*10^12</f>
        <v>121650856517492.52</v>
      </c>
      <c r="AE21" s="224">
        <f>'AEO T32 Metal Prdcts 2022'!AE59*'Vehicles Split'!$C6*10^12</f>
        <v>122223878505641.25</v>
      </c>
      <c r="AF21" s="224">
        <f>'AEO T32 Metal Prdcts 2022'!AF59*'Vehicles Split'!$C6*10^12</f>
        <v>123260303049638.84</v>
      </c>
    </row>
    <row r="22" spans="1:33" x14ac:dyDescent="0.25">
      <c r="A22" s="5" t="s">
        <v>1043</v>
      </c>
      <c r="B22" s="226">
        <f>C22*'2020 data'!D23</f>
        <v>54514670732273.914</v>
      </c>
      <c r="C22" s="5">
        <f>'AEO T32 Metal Prdcts 2022'!C59*'Vehicles Split'!$C7*10^12</f>
        <v>54833068415364.938</v>
      </c>
      <c r="D22" s="224">
        <f>'AEO T32 Metal Prdcts 2022'!D59*'Vehicles Split'!$C7*10^12</f>
        <v>59639356740940.141</v>
      </c>
      <c r="E22" s="224">
        <f>'AEO T32 Metal Prdcts 2022'!E59*'Vehicles Split'!$C7*10^12</f>
        <v>64310549600213.563</v>
      </c>
      <c r="F22" s="224">
        <f>'AEO T32 Metal Prdcts 2022'!F59*'Vehicles Split'!$C7*10^12</f>
        <v>64137870502457.859</v>
      </c>
      <c r="G22" s="224">
        <f>'AEO T32 Metal Prdcts 2022'!G59*'Vehicles Split'!$C7*10^12</f>
        <v>63563893520021.313</v>
      </c>
      <c r="H22" s="224">
        <f>'AEO T32 Metal Prdcts 2022'!H59*'Vehicles Split'!$C7*10^12</f>
        <v>62893706735384.742</v>
      </c>
      <c r="I22" s="224">
        <f>'AEO T32 Metal Prdcts 2022'!I59*'Vehicles Split'!$C7*10^12</f>
        <v>62144750228826.297</v>
      </c>
      <c r="J22" s="224">
        <f>'AEO T32 Metal Prdcts 2022'!J59*'Vehicles Split'!$C7*10^12</f>
        <v>61528374407578.188</v>
      </c>
      <c r="K22" s="224">
        <f>'AEO T32 Metal Prdcts 2022'!K59*'Vehicles Split'!$C7*10^12</f>
        <v>60586540669375.914</v>
      </c>
      <c r="L22" s="224">
        <f>'AEO T32 Metal Prdcts 2022'!L59*'Vehicles Split'!$C7*10^12</f>
        <v>60016430022642.188</v>
      </c>
      <c r="M22" s="224">
        <f>'AEO T32 Metal Prdcts 2022'!M59*'Vehicles Split'!$C7*10^12</f>
        <v>59894919868113.008</v>
      </c>
      <c r="N22" s="224">
        <f>'AEO T32 Metal Prdcts 2022'!N59*'Vehicles Split'!$C7*10^12</f>
        <v>59623863203085.328</v>
      </c>
      <c r="O22" s="224">
        <f>'AEO T32 Metal Prdcts 2022'!O59*'Vehicles Split'!$C7*10^12</f>
        <v>59543737227278.164</v>
      </c>
      <c r="P22" s="224">
        <f>'AEO T32 Metal Prdcts 2022'!P59*'Vehicles Split'!$C7*10^12</f>
        <v>59731258846564.719</v>
      </c>
      <c r="Q22" s="224">
        <f>'AEO T32 Metal Prdcts 2022'!Q59*'Vehicles Split'!$C7*10^12</f>
        <v>60203196159354.063</v>
      </c>
      <c r="R22" s="224">
        <f>'AEO T32 Metal Prdcts 2022'!R59*'Vehicles Split'!$C7*10^12</f>
        <v>60745381061442.805</v>
      </c>
      <c r="S22" s="224">
        <f>'AEO T32 Metal Prdcts 2022'!S59*'Vehicles Split'!$C7*10^12</f>
        <v>61204494328632.898</v>
      </c>
      <c r="T22" s="224">
        <f>'AEO T32 Metal Prdcts 2022'!T59*'Vehicles Split'!$C7*10^12</f>
        <v>61669636274474.086</v>
      </c>
      <c r="U22" s="224">
        <f>'AEO T32 Metal Prdcts 2022'!U59*'Vehicles Split'!$C7*10^12</f>
        <v>62212151926111.078</v>
      </c>
      <c r="V22" s="224">
        <f>'AEO T32 Metal Prdcts 2022'!V59*'Vehicles Split'!$C7*10^12</f>
        <v>62823922195452.891</v>
      </c>
      <c r="W22" s="224">
        <f>'AEO T32 Metal Prdcts 2022'!W59*'Vehicles Split'!$C7*10^12</f>
        <v>63361335990123.758</v>
      </c>
      <c r="X22" s="224">
        <f>'AEO T32 Metal Prdcts 2022'!X59*'Vehicles Split'!$C7*10^12</f>
        <v>63992256839046.773</v>
      </c>
      <c r="Y22" s="224">
        <f>'AEO T32 Metal Prdcts 2022'!Y59*'Vehicles Split'!$C7*10^12</f>
        <v>64846805229253.164</v>
      </c>
      <c r="Z22" s="224">
        <f>'AEO T32 Metal Prdcts 2022'!Z59*'Vehicles Split'!$C7*10^12</f>
        <v>65455155945888.461</v>
      </c>
      <c r="AA22" s="224">
        <f>'AEO T32 Metal Prdcts 2022'!AA59*'Vehicles Split'!$C7*10^12</f>
        <v>66419857671709.32</v>
      </c>
      <c r="AB22" s="224">
        <f>'AEO T32 Metal Prdcts 2022'!AB59*'Vehicles Split'!$C7*10^12</f>
        <v>67541413846407.906</v>
      </c>
      <c r="AC22" s="224">
        <f>'AEO T32 Metal Prdcts 2022'!AC59*'Vehicles Split'!$C7*10^12</f>
        <v>68447963656572.641</v>
      </c>
      <c r="AD22" s="224">
        <f>'AEO T32 Metal Prdcts 2022'!AD59*'Vehicles Split'!$C7*10^12</f>
        <v>68867667482507.5</v>
      </c>
      <c r="AE22" s="224">
        <f>'AEO T32 Metal Prdcts 2022'!AE59*'Vehicles Split'!$C7*10^12</f>
        <v>69192060494358.742</v>
      </c>
      <c r="AF22" s="224">
        <f>'AEO T32 Metal Prdcts 2022'!AF59*'Vehicles Split'!$C7*10^12</f>
        <v>69778789950361.156</v>
      </c>
    </row>
    <row r="23" spans="1:33" x14ac:dyDescent="0.25">
      <c r="A23" s="5" t="s">
        <v>1044</v>
      </c>
      <c r="B23" s="226">
        <f>C23*'2020 data'!D24</f>
        <v>321927350205408.5</v>
      </c>
      <c r="C23" s="5">
        <f>'AEO T33 Other Mfg 2022'!C47*'Balance of Mfg Split'!$D14*10^12</f>
        <v>325950623888807.13</v>
      </c>
      <c r="D23" s="224">
        <f>'AEO T33 Other Mfg 2022'!D47*'Balance of Mfg Split'!$D14*10^12</f>
        <v>326295783822121.81</v>
      </c>
      <c r="E23" s="224">
        <f>'AEO T33 Other Mfg 2022'!E47*'Balance of Mfg Split'!$D14*10^12</f>
        <v>328362064542914.31</v>
      </c>
      <c r="F23" s="224">
        <f>'AEO T33 Other Mfg 2022'!F47*'Balance of Mfg Split'!$D14*10^12</f>
        <v>334841499990476.94</v>
      </c>
      <c r="G23" s="224">
        <f>'AEO T33 Other Mfg 2022'!G47*'Balance of Mfg Split'!$D14*10^12</f>
        <v>336576004058250.81</v>
      </c>
      <c r="H23" s="224">
        <f>'AEO T33 Other Mfg 2022'!H47*'Balance of Mfg Split'!$D14*10^12</f>
        <v>337452849498303.38</v>
      </c>
      <c r="I23" s="224">
        <f>'AEO T33 Other Mfg 2022'!I47*'Balance of Mfg Split'!$D14*10^12</f>
        <v>338073075415314.63</v>
      </c>
      <c r="J23" s="224">
        <f>'AEO T33 Other Mfg 2022'!J47*'Balance of Mfg Split'!$D14*10^12</f>
        <v>337142010761973.69</v>
      </c>
      <c r="K23" s="224">
        <f>'AEO T33 Other Mfg 2022'!K47*'Balance of Mfg Split'!$D14*10^12</f>
        <v>336178431172429.5</v>
      </c>
      <c r="L23" s="224">
        <f>'AEO T33 Other Mfg 2022'!L47*'Balance of Mfg Split'!$D14*10^12</f>
        <v>336275155809497.44</v>
      </c>
      <c r="M23" s="224">
        <f>'AEO T33 Other Mfg 2022'!M47*'Balance of Mfg Split'!$D14*10^12</f>
        <v>336567027013913.56</v>
      </c>
      <c r="N23" s="224">
        <f>'AEO T33 Other Mfg 2022'!N47*'Balance of Mfg Split'!$D14*10^12</f>
        <v>336700865197988.38</v>
      </c>
      <c r="O23" s="224">
        <f>'AEO T33 Other Mfg 2022'!O47*'Balance of Mfg Split'!$D14*10^12</f>
        <v>337352046424837.63</v>
      </c>
      <c r="P23" s="224">
        <f>'AEO T33 Other Mfg 2022'!P47*'Balance of Mfg Split'!$D14*10^12</f>
        <v>338318910736384.44</v>
      </c>
      <c r="Q23" s="224">
        <f>'AEO T33 Other Mfg 2022'!Q47*'Balance of Mfg Split'!$D14*10^12</f>
        <v>339990300160103.13</v>
      </c>
      <c r="R23" s="224">
        <f>'AEO T33 Other Mfg 2022'!R47*'Balance of Mfg Split'!$D14*10^12</f>
        <v>341715908797110.25</v>
      </c>
      <c r="S23" s="224">
        <f>'AEO T33 Other Mfg 2022'!S47*'Balance of Mfg Split'!$D14*10^12</f>
        <v>343446471646907.19</v>
      </c>
      <c r="T23" s="224">
        <f>'AEO T33 Other Mfg 2022'!T47*'Balance of Mfg Split'!$D14*10^12</f>
        <v>345210124763737.13</v>
      </c>
      <c r="U23" s="224">
        <f>'AEO T33 Other Mfg 2022'!U47*'Balance of Mfg Split'!$D14*10^12</f>
        <v>347255549181411.25</v>
      </c>
      <c r="V23" s="224">
        <f>'AEO T33 Other Mfg 2022'!V47*'Balance of Mfg Split'!$D14*10^12</f>
        <v>350151516599675.25</v>
      </c>
      <c r="W23" s="224">
        <f>'AEO T33 Other Mfg 2022'!W47*'Balance of Mfg Split'!$D14*10^12</f>
        <v>352383110091934</v>
      </c>
      <c r="X23" s="224">
        <f>'AEO T33 Other Mfg 2022'!X47*'Balance of Mfg Split'!$D14*10^12</f>
        <v>355635924775875.06</v>
      </c>
      <c r="Y23" s="224">
        <f>'AEO T33 Other Mfg 2022'!Y47*'Balance of Mfg Split'!$D14*10^12</f>
        <v>359847967072973.13</v>
      </c>
      <c r="Z23" s="224">
        <f>'AEO T33 Other Mfg 2022'!Z47*'Balance of Mfg Split'!$D14*10^12</f>
        <v>363111975820443.44</v>
      </c>
      <c r="AA23" s="224">
        <f>'AEO T33 Other Mfg 2022'!AA47*'Balance of Mfg Split'!$D14*10^12</f>
        <v>366515241534333.81</v>
      </c>
      <c r="AB23" s="224">
        <f>'AEO T33 Other Mfg 2022'!AB47*'Balance of Mfg Split'!$D14*10^12</f>
        <v>370505972043042</v>
      </c>
      <c r="AC23" s="224">
        <f>'AEO T33 Other Mfg 2022'!AC47*'Balance of Mfg Split'!$D14*10^12</f>
        <v>374429482565724.5</v>
      </c>
      <c r="AD23" s="224">
        <f>'AEO T33 Other Mfg 2022'!AD47*'Balance of Mfg Split'!$D14*10^12</f>
        <v>377551113300339.31</v>
      </c>
      <c r="AE23" s="224">
        <f>'AEO T33 Other Mfg 2022'!AE47*'Balance of Mfg Split'!$D14*10^12</f>
        <v>380834061777298</v>
      </c>
      <c r="AF23" s="224">
        <f>'AEO T33 Other Mfg 2022'!AF47*'Balance of Mfg Split'!$D14*10^12</f>
        <v>383981694505813.56</v>
      </c>
    </row>
    <row r="24" spans="1:33" x14ac:dyDescent="0.25">
      <c r="A24" s="5" t="s">
        <v>1045</v>
      </c>
      <c r="B24" s="19">
        <f>('AEO T36 Pipelines 2021'!C114+'AEO T34 Non-Mfg 2021'!C54)*10^12</f>
        <v>1066249176000000</v>
      </c>
      <c r="C24" s="19">
        <f>('AEO T36 Pipelines 2022'!C114+'AEO T34 Non-Mfg 2022'!C54)*10^12</f>
        <v>1048571136000000</v>
      </c>
      <c r="D24" s="19">
        <f>('AEO T36 Pipelines 2022'!D114+'AEO T34 Non-Mfg 2022'!D54)*10^12</f>
        <v>1051631744000000</v>
      </c>
      <c r="E24" s="19">
        <f>('AEO T36 Pipelines 2022'!E114+'AEO T34 Non-Mfg 2022'!E54)*10^12</f>
        <v>1052642364000000</v>
      </c>
      <c r="F24" s="19">
        <f>('AEO T36 Pipelines 2022'!F114+'AEO T34 Non-Mfg 2022'!F54)*10^12</f>
        <v>1039481385000000</v>
      </c>
      <c r="G24" s="19">
        <f>('AEO T36 Pipelines 2022'!G114+'AEO T34 Non-Mfg 2022'!G54)*10^12</f>
        <v>1042549254999999.9</v>
      </c>
      <c r="H24" s="19">
        <f>('AEO T36 Pipelines 2022'!H114+'AEO T34 Non-Mfg 2022'!H54)*10^12</f>
        <v>1030527802000000.1</v>
      </c>
      <c r="I24" s="19">
        <f>('AEO T36 Pipelines 2022'!I114+'AEO T34 Non-Mfg 2022'!I54)*10^12</f>
        <v>1022160889000000</v>
      </c>
      <c r="J24" s="19">
        <f>('AEO T36 Pipelines 2022'!J114+'AEO T34 Non-Mfg 2022'!J54)*10^12</f>
        <v>1045222229000000</v>
      </c>
      <c r="K24" s="19">
        <f>('AEO T36 Pipelines 2022'!K114+'AEO T34 Non-Mfg 2022'!K54)*10^12</f>
        <v>1055003021000000</v>
      </c>
      <c r="L24" s="19">
        <f>('AEO T36 Pipelines 2022'!L114+'AEO T34 Non-Mfg 2022'!L54)*10^12</f>
        <v>1062415526999999.9</v>
      </c>
      <c r="M24" s="19">
        <f>('AEO T36 Pipelines 2022'!M114+'AEO T34 Non-Mfg 2022'!M54)*10^12</f>
        <v>1075505402000000</v>
      </c>
      <c r="N24" s="19">
        <f>('AEO T36 Pipelines 2022'!N114+'AEO T34 Non-Mfg 2022'!N54)*10^12</f>
        <v>1096186065000000.1</v>
      </c>
      <c r="O24" s="19">
        <f>('AEO T36 Pipelines 2022'!O114+'AEO T34 Non-Mfg 2022'!O54)*10^12</f>
        <v>1105629670000000</v>
      </c>
      <c r="P24" s="19">
        <f>('AEO T36 Pipelines 2022'!P114+'AEO T34 Non-Mfg 2022'!P54)*10^12</f>
        <v>1096144867000000</v>
      </c>
      <c r="Q24" s="19">
        <f>('AEO T36 Pipelines 2022'!Q114+'AEO T34 Non-Mfg 2022'!Q54)*10^12</f>
        <v>1093689911000000</v>
      </c>
      <c r="R24" s="19">
        <f>('AEO T36 Pipelines 2022'!R114+'AEO T34 Non-Mfg 2022'!R54)*10^12</f>
        <v>1095624695000000</v>
      </c>
      <c r="S24" s="19">
        <f>('AEO T36 Pipelines 2022'!S114+'AEO T34 Non-Mfg 2022'!S54)*10^12</f>
        <v>1100561860000000</v>
      </c>
      <c r="T24" s="19">
        <f>('AEO T36 Pipelines 2022'!T114+'AEO T34 Non-Mfg 2022'!T54)*10^12</f>
        <v>1107287628999999.9</v>
      </c>
      <c r="U24" s="19">
        <f>('AEO T36 Pipelines 2022'!U114+'AEO T34 Non-Mfg 2022'!U54)*10^12</f>
        <v>1113259002999999.9</v>
      </c>
      <c r="V24" s="19">
        <f>('AEO T36 Pipelines 2022'!V114+'AEO T34 Non-Mfg 2022'!V54)*10^12</f>
        <v>1119925598000000</v>
      </c>
      <c r="W24" s="19">
        <f>('AEO T36 Pipelines 2022'!W114+'AEO T34 Non-Mfg 2022'!W54)*10^12</f>
        <v>1122282868000000</v>
      </c>
      <c r="X24" s="19">
        <f>('AEO T36 Pipelines 2022'!X114+'AEO T34 Non-Mfg 2022'!X54)*10^12</f>
        <v>1127932404000000</v>
      </c>
      <c r="Y24" s="19">
        <f>('AEO T36 Pipelines 2022'!Y114+'AEO T34 Non-Mfg 2022'!Y54)*10^12</f>
        <v>1132264924000000</v>
      </c>
      <c r="Z24" s="19">
        <f>('AEO T36 Pipelines 2022'!Z114+'AEO T34 Non-Mfg 2022'!Z54)*10^12</f>
        <v>1140547729000000</v>
      </c>
      <c r="AA24" s="19">
        <f>('AEO T36 Pipelines 2022'!AA114+'AEO T34 Non-Mfg 2022'!AA54)*10^12</f>
        <v>1137568635000000</v>
      </c>
      <c r="AB24" s="19">
        <f>('AEO T36 Pipelines 2022'!AB114+'AEO T34 Non-Mfg 2022'!AB54)*10^12</f>
        <v>1140891388000000</v>
      </c>
      <c r="AC24" s="19">
        <f>('AEO T36 Pipelines 2022'!AC114+'AEO T34 Non-Mfg 2022'!AC54)*10^12</f>
        <v>1149243378000000</v>
      </c>
      <c r="AD24" s="19">
        <f>('AEO T36 Pipelines 2022'!AD114+'AEO T34 Non-Mfg 2022'!AD54)*10^12</f>
        <v>1158552673000000</v>
      </c>
      <c r="AE24" s="19">
        <f>('AEO T36 Pipelines 2022'!AE114+'AEO T34 Non-Mfg 2022'!AE54)*10^12</f>
        <v>1164835297000000</v>
      </c>
      <c r="AF24" s="19">
        <f>('AEO T36 Pipelines 2022'!AF114+'AEO T34 Non-Mfg 2022'!AF54)*10^12</f>
        <v>1170211091000000</v>
      </c>
      <c r="AG24" s="19"/>
    </row>
    <row r="25" spans="1:33" x14ac:dyDescent="0.25">
      <c r="A25" s="5" t="s">
        <v>1046</v>
      </c>
      <c r="B25" s="5">
        <v>0</v>
      </c>
      <c r="C25" s="5">
        <v>0</v>
      </c>
      <c r="D25" s="224">
        <v>0</v>
      </c>
      <c r="E25" s="224">
        <v>0</v>
      </c>
      <c r="F25" s="224">
        <v>0</v>
      </c>
      <c r="G25" s="224">
        <v>0</v>
      </c>
      <c r="H25" s="224">
        <v>0</v>
      </c>
      <c r="I25" s="224">
        <v>0</v>
      </c>
      <c r="J25" s="224">
        <v>0</v>
      </c>
      <c r="K25" s="224">
        <v>0</v>
      </c>
      <c r="L25" s="224">
        <v>0</v>
      </c>
      <c r="M25" s="224">
        <v>0</v>
      </c>
      <c r="N25" s="224">
        <v>0</v>
      </c>
      <c r="O25" s="224">
        <v>0</v>
      </c>
      <c r="P25" s="224">
        <v>0</v>
      </c>
      <c r="Q25" s="224">
        <v>0</v>
      </c>
      <c r="R25" s="224">
        <v>0</v>
      </c>
      <c r="S25" s="224">
        <v>0</v>
      </c>
      <c r="T25" s="224">
        <v>0</v>
      </c>
      <c r="U25" s="224">
        <v>0</v>
      </c>
      <c r="V25" s="224">
        <v>0</v>
      </c>
      <c r="W25" s="224">
        <v>0</v>
      </c>
      <c r="X25" s="224">
        <v>0</v>
      </c>
      <c r="Y25" s="224">
        <v>0</v>
      </c>
      <c r="Z25" s="224">
        <v>0</v>
      </c>
      <c r="AA25" s="224">
        <v>0</v>
      </c>
      <c r="AB25" s="224">
        <v>0</v>
      </c>
      <c r="AC25" s="224">
        <v>0</v>
      </c>
      <c r="AD25" s="224">
        <v>0</v>
      </c>
      <c r="AE25" s="224">
        <v>0</v>
      </c>
      <c r="AF25" s="224">
        <v>0</v>
      </c>
    </row>
    <row r="26" spans="1:33" x14ac:dyDescent="0.25">
      <c r="A26" s="5" t="s">
        <v>1047</v>
      </c>
      <c r="B26" s="226">
        <f>C26*'2020 data'!D27</f>
        <v>220414909804542.41</v>
      </c>
      <c r="C26" s="5">
        <f>'AEO T34 Non-Mfg 2022'!C36*10^12</f>
        <v>220413910000000</v>
      </c>
      <c r="D26" s="224">
        <f>'AEO T34 Non-Mfg 2022'!D36*10^12</f>
        <v>202619629000000</v>
      </c>
      <c r="E26" s="224">
        <f>'AEO T34 Non-Mfg 2022'!E36*10^12</f>
        <v>196673492000000</v>
      </c>
      <c r="F26" s="224">
        <f>'AEO T34 Non-Mfg 2022'!F36*10^12</f>
        <v>198410660000000</v>
      </c>
      <c r="G26" s="224">
        <f>'AEO T34 Non-Mfg 2022'!G36*10^12</f>
        <v>199393707000000</v>
      </c>
      <c r="H26" s="224">
        <f>'AEO T34 Non-Mfg 2022'!H36*10^12</f>
        <v>199456818000000</v>
      </c>
      <c r="I26" s="224">
        <f>'AEO T34 Non-Mfg 2022'!I36*10^12</f>
        <v>199173431000000</v>
      </c>
      <c r="J26" s="224">
        <f>'AEO T34 Non-Mfg 2022'!J36*10^12</f>
        <v>200092682000000</v>
      </c>
      <c r="K26" s="224">
        <f>'AEO T34 Non-Mfg 2022'!K36*10^12</f>
        <v>200687286000000</v>
      </c>
      <c r="L26" s="224">
        <f>'AEO T34 Non-Mfg 2022'!L36*10^12</f>
        <v>200722900000000</v>
      </c>
      <c r="M26" s="224">
        <f>'AEO T34 Non-Mfg 2022'!M36*10^12</f>
        <v>200858337000000</v>
      </c>
      <c r="N26" s="224">
        <f>'AEO T34 Non-Mfg 2022'!N36*10^12</f>
        <v>200889267000000</v>
      </c>
      <c r="O26" s="224">
        <f>'AEO T34 Non-Mfg 2022'!O36*10^12</f>
        <v>200481827000000</v>
      </c>
      <c r="P26" s="224">
        <f>'AEO T34 Non-Mfg 2022'!P36*10^12</f>
        <v>197342850000000</v>
      </c>
      <c r="Q26" s="224">
        <f>'AEO T34 Non-Mfg 2022'!Q36*10^12</f>
        <v>194171783000000</v>
      </c>
      <c r="R26" s="224">
        <f>'AEO T34 Non-Mfg 2022'!R36*10^12</f>
        <v>191708435000000</v>
      </c>
      <c r="S26" s="224">
        <f>'AEO T34 Non-Mfg 2022'!S36*10^12</f>
        <v>190896759000000</v>
      </c>
      <c r="T26" s="224">
        <f>'AEO T34 Non-Mfg 2022'!T36*10^12</f>
        <v>190900772000000</v>
      </c>
      <c r="U26" s="224">
        <f>'AEO T34 Non-Mfg 2022'!U36*10^12</f>
        <v>191275833000000</v>
      </c>
      <c r="V26" s="224">
        <f>'AEO T34 Non-Mfg 2022'!V36*10^12</f>
        <v>191256409000000</v>
      </c>
      <c r="W26" s="224">
        <f>'AEO T34 Non-Mfg 2022'!W36*10^12</f>
        <v>190847137000000</v>
      </c>
      <c r="X26" s="224">
        <f>'AEO T34 Non-Mfg 2022'!X36*10^12</f>
        <v>190570526000000</v>
      </c>
      <c r="Y26" s="224">
        <f>'AEO T34 Non-Mfg 2022'!Y36*10^12</f>
        <v>190391342000000</v>
      </c>
      <c r="Z26" s="224">
        <f>'AEO T34 Non-Mfg 2022'!Z36*10^12</f>
        <v>190148468000000</v>
      </c>
      <c r="AA26" s="224">
        <f>'AEO T34 Non-Mfg 2022'!AA36*10^12</f>
        <v>189987411000000</v>
      </c>
      <c r="AB26" s="224">
        <f>'AEO T34 Non-Mfg 2022'!AB36*10^12</f>
        <v>190361511000000</v>
      </c>
      <c r="AC26" s="224">
        <f>'AEO T34 Non-Mfg 2022'!AC36*10^12</f>
        <v>190812881000000</v>
      </c>
      <c r="AD26" s="224">
        <f>'AEO T34 Non-Mfg 2022'!AD36*10^12</f>
        <v>191323395000000</v>
      </c>
      <c r="AE26" s="224">
        <f>'AEO T34 Non-Mfg 2022'!AE36*10^12</f>
        <v>192298370000000</v>
      </c>
      <c r="AF26" s="224">
        <f>'AEO T34 Non-Mfg 2022'!AF36*10^12</f>
        <v>193520721000000</v>
      </c>
    </row>
    <row r="29" spans="1:33" x14ac:dyDescent="0.25">
      <c r="B29" s="177"/>
      <c r="C29" s="177"/>
      <c r="D29" s="177"/>
      <c r="E29" s="177"/>
      <c r="F29" s="177"/>
      <c r="G29" s="177"/>
      <c r="H29" s="177"/>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row>
    <row r="30" spans="1:33" x14ac:dyDescent="0.25">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row>
    <row r="31" spans="1:33" x14ac:dyDescent="0.25">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row>
    <row r="32" spans="1:33" x14ac:dyDescent="0.25">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row>
    <row r="33" spans="2:33" x14ac:dyDescent="0.25">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row>
    <row r="34" spans="2:33" x14ac:dyDescent="0.25">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row>
    <row r="35" spans="2:33" x14ac:dyDescent="0.25">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row>
    <row r="36" spans="2:33" x14ac:dyDescent="0.25">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row>
    <row r="37" spans="2:33" x14ac:dyDescent="0.25">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row>
    <row r="38" spans="2:33" x14ac:dyDescent="0.25">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row>
    <row r="39" spans="2:33" x14ac:dyDescent="0.25">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row>
    <row r="40" spans="2:33" x14ac:dyDescent="0.25">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row>
    <row r="41" spans="2:33" x14ac:dyDescent="0.25">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row>
    <row r="42" spans="2:33" x14ac:dyDescent="0.25">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row>
    <row r="43" spans="2:33" x14ac:dyDescent="0.25">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row>
    <row r="44" spans="2:33" x14ac:dyDescent="0.25">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row>
    <row r="45" spans="2:33" x14ac:dyDescent="0.25">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row>
    <row r="46" spans="2:33" x14ac:dyDescent="0.25">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row>
    <row r="47" spans="2:33" x14ac:dyDescent="0.25">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row>
    <row r="48" spans="2:33" x14ac:dyDescent="0.25">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row>
    <row r="49" spans="2:33" x14ac:dyDescent="0.25">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row>
    <row r="50" spans="2:33" x14ac:dyDescent="0.25">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row>
    <row r="51" spans="2:33" x14ac:dyDescent="0.25">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row>
    <row r="53" spans="2:33" x14ac:dyDescent="0.25">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row>
    <row r="55" spans="2:33" x14ac:dyDescent="0.25">
      <c r="B55" s="31"/>
    </row>
    <row r="56" spans="2:33" x14ac:dyDescent="0.25">
      <c r="B56" s="31"/>
    </row>
    <row r="57" spans="2:33" x14ac:dyDescent="0.25">
      <c r="B57" s="31"/>
    </row>
    <row r="58" spans="2:33" x14ac:dyDescent="0.25">
      <c r="B58" s="31"/>
    </row>
    <row r="59" spans="2:33" x14ac:dyDescent="0.25">
      <c r="B59" s="31"/>
    </row>
    <row r="60" spans="2:33" x14ac:dyDescent="0.25">
      <c r="B60" s="31"/>
    </row>
    <row r="61" spans="2:33" x14ac:dyDescent="0.25">
      <c r="B61" s="31"/>
    </row>
    <row r="62" spans="2:33" x14ac:dyDescent="0.25">
      <c r="B62" s="31"/>
    </row>
    <row r="63" spans="2:33" x14ac:dyDescent="0.25">
      <c r="B63" s="31"/>
    </row>
    <row r="64" spans="2:33" x14ac:dyDescent="0.25">
      <c r="B64" s="31"/>
    </row>
    <row r="65" spans="2:2" x14ac:dyDescent="0.25">
      <c r="B65" s="31"/>
    </row>
    <row r="66" spans="2:2" x14ac:dyDescent="0.25">
      <c r="B66" s="31"/>
    </row>
    <row r="67" spans="2:2" x14ac:dyDescent="0.25">
      <c r="B67" s="31"/>
    </row>
    <row r="68" spans="2:2" x14ac:dyDescent="0.25">
      <c r="B68" s="31"/>
    </row>
    <row r="69" spans="2:2" x14ac:dyDescent="0.25">
      <c r="B69" s="31"/>
    </row>
    <row r="70" spans="2:2" x14ac:dyDescent="0.25">
      <c r="B70" s="31"/>
    </row>
    <row r="71" spans="2:2" x14ac:dyDescent="0.25">
      <c r="B71" s="31"/>
    </row>
    <row r="72" spans="2:2" x14ac:dyDescent="0.25">
      <c r="B72" s="31"/>
    </row>
    <row r="73" spans="2:2" x14ac:dyDescent="0.25">
      <c r="B73" s="31"/>
    </row>
    <row r="74" spans="2:2" x14ac:dyDescent="0.25">
      <c r="B74" s="31"/>
    </row>
    <row r="75" spans="2:2" x14ac:dyDescent="0.25">
      <c r="B75" s="31"/>
    </row>
    <row r="76" spans="2:2" x14ac:dyDescent="0.25">
      <c r="B76" s="31"/>
    </row>
    <row r="77" spans="2:2" x14ac:dyDescent="0.25">
      <c r="B77" s="31"/>
    </row>
    <row r="78" spans="2:2" x14ac:dyDescent="0.25">
      <c r="B78" s="31"/>
    </row>
    <row r="79" spans="2:2" x14ac:dyDescent="0.25">
      <c r="B79" s="31"/>
    </row>
    <row r="80" spans="2:2" x14ac:dyDescent="0.25">
      <c r="B80" s="31"/>
    </row>
    <row r="81" spans="2:2" x14ac:dyDescent="0.25">
      <c r="B81" s="31"/>
    </row>
    <row r="82" spans="2:2" x14ac:dyDescent="0.25">
      <c r="B82" s="31"/>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I26"/>
  <sheetViews>
    <sheetView workbookViewId="0">
      <selection activeCell="B10" sqref="B10"/>
    </sheetView>
  </sheetViews>
  <sheetFormatPr defaultColWidth="9.140625" defaultRowHeight="15" x14ac:dyDescent="0.25"/>
  <cols>
    <col min="1" max="1" width="39.85546875" style="5" customWidth="1"/>
    <col min="2" max="33" width="11.5703125" style="5" customWidth="1"/>
    <col min="34" max="35" width="9.5703125" style="5" bestFit="1" customWidth="1"/>
    <col min="36" max="16384" width="9.140625" style="5"/>
  </cols>
  <sheetData>
    <row r="1" spans="1:35" x14ac:dyDescent="0.25">
      <c r="A1" s="59" t="s">
        <v>1781</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5"/>
      <c r="AH1" s="15"/>
      <c r="AI1" s="15"/>
    </row>
    <row r="2" spans="1:35" x14ac:dyDescent="0.25">
      <c r="A2" s="5" t="s">
        <v>1010</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c r="AD2" s="5">
        <v>0</v>
      </c>
      <c r="AE2" s="5">
        <v>0</v>
      </c>
      <c r="AF2" s="5">
        <v>0</v>
      </c>
    </row>
    <row r="3" spans="1:35" x14ac:dyDescent="0.25">
      <c r="A3" s="5" t="s">
        <v>1024</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
        <v>0</v>
      </c>
    </row>
    <row r="4" spans="1:35" x14ac:dyDescent="0.25">
      <c r="A4" s="5" t="s">
        <v>1025</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
        <v>0</v>
      </c>
    </row>
    <row r="5" spans="1:35" x14ac:dyDescent="0.25">
      <c r="A5" s="5" t="s">
        <v>1026</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
        <v>0</v>
      </c>
    </row>
    <row r="6" spans="1:35" x14ac:dyDescent="0.25">
      <c r="A6" s="5" t="s">
        <v>1027</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row>
    <row r="7" spans="1:35" x14ac:dyDescent="0.25">
      <c r="A7" s="5" t="s">
        <v>1028</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row>
    <row r="8" spans="1:35" x14ac:dyDescent="0.25">
      <c r="A8" s="5" t="s">
        <v>1029</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row>
    <row r="9" spans="1:35" x14ac:dyDescent="0.25">
      <c r="A9" s="5" t="s">
        <v>1030</v>
      </c>
      <c r="B9" s="5">
        <v>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row>
    <row r="10" spans="1:35" x14ac:dyDescent="0.25">
      <c r="A10" s="5" t="s">
        <v>1031</v>
      </c>
      <c r="B10" s="5">
        <f>'AEO T24 Refining 2021'!C32*10^12</f>
        <v>904809998000000</v>
      </c>
      <c r="C10" s="5">
        <f>'AEO T24 Refining 2022'!C26*10^12</f>
        <v>941453430000000</v>
      </c>
      <c r="D10" s="224">
        <f>'AEO T24 Refining 2022'!D26*10^12</f>
        <v>933548828000000</v>
      </c>
      <c r="E10" s="224">
        <f>'AEO T24 Refining 2022'!E26*10^12</f>
        <v>902313538000000</v>
      </c>
      <c r="F10" s="224">
        <f>'AEO T24 Refining 2022'!F26*10^12</f>
        <v>902289429000000</v>
      </c>
      <c r="G10" s="224">
        <f>'AEO T24 Refining 2022'!G26*10^12</f>
        <v>910224365000000</v>
      </c>
      <c r="H10" s="224">
        <f>'AEO T24 Refining 2022'!H26*10^12</f>
        <v>911726074000000</v>
      </c>
      <c r="I10" s="224">
        <f>'AEO T24 Refining 2022'!I26*10^12</f>
        <v>911998840000000</v>
      </c>
      <c r="J10" s="224">
        <f>'AEO T24 Refining 2022'!J26*10^12</f>
        <v>912429382000000</v>
      </c>
      <c r="K10" s="224">
        <f>'AEO T24 Refining 2022'!K26*10^12</f>
        <v>919520386000000</v>
      </c>
      <c r="L10" s="224">
        <f>'AEO T24 Refining 2022'!L26*10^12</f>
        <v>922166321000000</v>
      </c>
      <c r="M10" s="224">
        <f>'AEO T24 Refining 2022'!M26*10^12</f>
        <v>925974854000000</v>
      </c>
      <c r="N10" s="224">
        <f>'AEO T24 Refining 2022'!N26*10^12</f>
        <v>929157898000000</v>
      </c>
      <c r="O10" s="224">
        <f>'AEO T24 Refining 2022'!O26*10^12</f>
        <v>931773865000000</v>
      </c>
      <c r="P10" s="224">
        <f>'AEO T24 Refining 2022'!P26*10^12</f>
        <v>935222473000000</v>
      </c>
      <c r="Q10" s="224">
        <f>'AEO T24 Refining 2022'!Q26*10^12</f>
        <v>940831238000000</v>
      </c>
      <c r="R10" s="224">
        <f>'AEO T24 Refining 2022'!R26*10^12</f>
        <v>944628906000000</v>
      </c>
      <c r="S10" s="224">
        <f>'AEO T24 Refining 2022'!S26*10^12</f>
        <v>949543823000000</v>
      </c>
      <c r="T10" s="224">
        <f>'AEO T24 Refining 2022'!T26*10^12</f>
        <v>954957947000000</v>
      </c>
      <c r="U10" s="224">
        <f>'AEO T24 Refining 2022'!U26*10^12</f>
        <v>969473999000000</v>
      </c>
      <c r="V10" s="224">
        <f>'AEO T24 Refining 2022'!V26*10^12</f>
        <v>969957336000000</v>
      </c>
      <c r="W10" s="224">
        <f>'AEO T24 Refining 2022'!W26*10^12</f>
        <v>978943665000000</v>
      </c>
      <c r="X10" s="224">
        <f>'AEO T24 Refining 2022'!X26*10^12</f>
        <v>984903625000000</v>
      </c>
      <c r="Y10" s="224">
        <f>'AEO T24 Refining 2022'!Y26*10^12</f>
        <v>992836914000000</v>
      </c>
      <c r="Z10" s="224">
        <f>'AEO T24 Refining 2022'!Z26*10^12</f>
        <v>1009660522000000</v>
      </c>
      <c r="AA10" s="224">
        <f>'AEO T24 Refining 2022'!AA26*10^12</f>
        <v>1019369629000000</v>
      </c>
      <c r="AB10" s="224">
        <f>'AEO T24 Refining 2022'!AB26*10^12</f>
        <v>1030285400000000</v>
      </c>
      <c r="AC10" s="224">
        <f>'AEO T24 Refining 2022'!AC26*10^12</f>
        <v>1042041626000000</v>
      </c>
      <c r="AD10" s="224">
        <f>'AEO T24 Refining 2022'!AD26*10^12</f>
        <v>1054140869000000.1</v>
      </c>
      <c r="AE10" s="224">
        <f>'AEO T24 Refining 2022'!AE26*10^12</f>
        <v>1066840942000000</v>
      </c>
      <c r="AF10" s="224">
        <f>'AEO T24 Refining 2022'!AF26*10^12</f>
        <v>1083000366000000</v>
      </c>
    </row>
    <row r="11" spans="1:35" x14ac:dyDescent="0.25">
      <c r="A11" s="5" t="s">
        <v>1032</v>
      </c>
      <c r="B11" s="5">
        <v>0</v>
      </c>
      <c r="C11" s="5">
        <v>0</v>
      </c>
      <c r="D11" s="5">
        <v>0</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0</v>
      </c>
      <c r="AE11" s="5">
        <v>0</v>
      </c>
      <c r="AF11" s="5">
        <v>0</v>
      </c>
    </row>
    <row r="12" spans="1:35" x14ac:dyDescent="0.25">
      <c r="A12" s="5" t="s">
        <v>1033</v>
      </c>
      <c r="B12" s="5">
        <v>0</v>
      </c>
      <c r="C12" s="5">
        <v>0</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
        <v>0</v>
      </c>
    </row>
    <row r="13" spans="1:35" x14ac:dyDescent="0.25">
      <c r="A13" s="5" t="s">
        <v>1034</v>
      </c>
      <c r="B13" s="5">
        <v>0</v>
      </c>
      <c r="C13" s="5">
        <v>0</v>
      </c>
      <c r="D13" s="5">
        <v>0</v>
      </c>
      <c r="E13" s="5">
        <v>0</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0</v>
      </c>
      <c r="AE13" s="5">
        <v>0</v>
      </c>
      <c r="AF13" s="5">
        <v>0</v>
      </c>
    </row>
    <row r="14" spans="1:35" x14ac:dyDescent="0.25">
      <c r="A14" s="5" t="s">
        <v>1035</v>
      </c>
      <c r="B14" s="5">
        <v>0</v>
      </c>
      <c r="C14" s="5">
        <v>0</v>
      </c>
      <c r="D14" s="5">
        <v>0</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5">
        <v>0</v>
      </c>
    </row>
    <row r="15" spans="1:35" x14ac:dyDescent="0.25">
      <c r="A15" s="5" t="s">
        <v>1036</v>
      </c>
      <c r="B15" s="5">
        <v>0</v>
      </c>
      <c r="C15" s="5">
        <v>0</v>
      </c>
      <c r="D15" s="5">
        <v>0</v>
      </c>
      <c r="E15" s="5">
        <v>0</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0</v>
      </c>
      <c r="X15" s="5">
        <v>0</v>
      </c>
      <c r="Y15" s="5">
        <v>0</v>
      </c>
      <c r="Z15" s="5">
        <v>0</v>
      </c>
      <c r="AA15" s="5">
        <v>0</v>
      </c>
      <c r="AB15" s="5">
        <v>0</v>
      </c>
      <c r="AC15" s="5">
        <v>0</v>
      </c>
      <c r="AD15" s="5">
        <v>0</v>
      </c>
      <c r="AE15" s="5">
        <v>0</v>
      </c>
      <c r="AF15" s="5">
        <v>0</v>
      </c>
    </row>
    <row r="16" spans="1:35" x14ac:dyDescent="0.25">
      <c r="A16" s="5" t="s">
        <v>1037</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row>
    <row r="17" spans="1:32" x14ac:dyDescent="0.25">
      <c r="A17" s="5" t="s">
        <v>1038</v>
      </c>
      <c r="B17" s="5">
        <v>0</v>
      </c>
      <c r="C17" s="5">
        <v>0</v>
      </c>
      <c r="D17" s="5">
        <v>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5">
        <v>0</v>
      </c>
    </row>
    <row r="18" spans="1:32" x14ac:dyDescent="0.25">
      <c r="A18" s="5" t="s">
        <v>1039</v>
      </c>
      <c r="B18" s="5">
        <v>0</v>
      </c>
      <c r="C18" s="5">
        <v>0</v>
      </c>
      <c r="D18" s="5">
        <v>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row>
    <row r="19" spans="1:32" x14ac:dyDescent="0.25">
      <c r="A19" s="5" t="s">
        <v>1040</v>
      </c>
      <c r="B19" s="5">
        <v>0</v>
      </c>
      <c r="C19" s="5">
        <v>0</v>
      </c>
      <c r="D19" s="5">
        <v>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5">
        <v>0</v>
      </c>
    </row>
    <row r="20" spans="1:32" x14ac:dyDescent="0.25">
      <c r="A20" s="5" t="s">
        <v>1041</v>
      </c>
      <c r="B20" s="5">
        <v>0</v>
      </c>
      <c r="C20" s="5">
        <v>0</v>
      </c>
      <c r="D20" s="5">
        <v>0</v>
      </c>
      <c r="E20" s="5">
        <v>0</v>
      </c>
      <c r="F20" s="5">
        <v>0</v>
      </c>
      <c r="G20" s="5">
        <v>0</v>
      </c>
      <c r="H20" s="5">
        <v>0</v>
      </c>
      <c r="I20" s="5">
        <v>0</v>
      </c>
      <c r="J20" s="5">
        <v>0</v>
      </c>
      <c r="K20" s="5">
        <v>0</v>
      </c>
      <c r="L20" s="5">
        <v>0</v>
      </c>
      <c r="M20" s="5">
        <v>0</v>
      </c>
      <c r="N20" s="5">
        <v>0</v>
      </c>
      <c r="O20" s="5">
        <v>0</v>
      </c>
      <c r="P20" s="5">
        <v>0</v>
      </c>
      <c r="Q20" s="5">
        <v>0</v>
      </c>
      <c r="R20" s="5">
        <v>0</v>
      </c>
      <c r="S20" s="5">
        <v>0</v>
      </c>
      <c r="T20" s="5">
        <v>0</v>
      </c>
      <c r="U20" s="5">
        <v>0</v>
      </c>
      <c r="V20" s="5">
        <v>0</v>
      </c>
      <c r="W20" s="5">
        <v>0</v>
      </c>
      <c r="X20" s="5">
        <v>0</v>
      </c>
      <c r="Y20" s="5">
        <v>0</v>
      </c>
      <c r="Z20" s="5">
        <v>0</v>
      </c>
      <c r="AA20" s="5">
        <v>0</v>
      </c>
      <c r="AB20" s="5">
        <v>0</v>
      </c>
      <c r="AC20" s="5">
        <v>0</v>
      </c>
      <c r="AD20" s="5">
        <v>0</v>
      </c>
      <c r="AE20" s="5">
        <v>0</v>
      </c>
      <c r="AF20" s="5">
        <v>0</v>
      </c>
    </row>
    <row r="21" spans="1:32" x14ac:dyDescent="0.25">
      <c r="A21" s="5" t="s">
        <v>1042</v>
      </c>
      <c r="B21" s="5">
        <v>0</v>
      </c>
      <c r="C21" s="5">
        <v>0</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5">
        <v>0</v>
      </c>
    </row>
    <row r="22" spans="1:32" x14ac:dyDescent="0.25">
      <c r="A22" s="5" t="s">
        <v>1043</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5">
        <v>0</v>
      </c>
    </row>
    <row r="23" spans="1:32" x14ac:dyDescent="0.25">
      <c r="A23" s="5" t="s">
        <v>1044</v>
      </c>
      <c r="B23" s="5">
        <v>0</v>
      </c>
      <c r="C23" s="5">
        <v>0</v>
      </c>
      <c r="D23" s="5">
        <v>0</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5">
        <v>0</v>
      </c>
    </row>
    <row r="24" spans="1:32" x14ac:dyDescent="0.25">
      <c r="A24" s="5" t="s">
        <v>1045</v>
      </c>
      <c r="B24" s="5">
        <v>0</v>
      </c>
      <c r="C24" s="5">
        <v>0</v>
      </c>
      <c r="D24" s="5">
        <v>0</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5">
        <v>0</v>
      </c>
    </row>
    <row r="25" spans="1:32" x14ac:dyDescent="0.25">
      <c r="A25" s="5" t="s">
        <v>1046</v>
      </c>
      <c r="B25" s="5">
        <v>0</v>
      </c>
      <c r="C25" s="5">
        <v>0</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5">
        <v>0</v>
      </c>
    </row>
    <row r="26" spans="1:32" x14ac:dyDescent="0.25">
      <c r="A26" s="5" t="s">
        <v>1047</v>
      </c>
      <c r="B26" s="5">
        <v>0</v>
      </c>
      <c r="C26" s="5">
        <v>0</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0</v>
      </c>
      <c r="AF26" s="5">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I80"/>
  <sheetViews>
    <sheetView workbookViewId="0">
      <selection activeCell="B3" sqref="B3:AF5"/>
    </sheetView>
  </sheetViews>
  <sheetFormatPr defaultColWidth="9.140625" defaultRowHeight="15" x14ac:dyDescent="0.25"/>
  <cols>
    <col min="1" max="1" width="39.85546875" style="5" customWidth="1"/>
    <col min="2" max="33" width="11.85546875" style="5" customWidth="1"/>
    <col min="34" max="35" width="9.5703125" style="5" bestFit="1" customWidth="1"/>
    <col min="36" max="16384" width="9.140625" style="5"/>
  </cols>
  <sheetData>
    <row r="1" spans="1:35" x14ac:dyDescent="0.25">
      <c r="A1" s="59" t="s">
        <v>1781</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5">
      <c r="A2" s="5" t="s">
        <v>1010</v>
      </c>
      <c r="B2" s="5">
        <f>C2*'2020 data'!E3</f>
        <v>452699867451814.25</v>
      </c>
      <c r="C2" s="5">
        <f>SUM('AEO T34 Non-Mfg 2022'!C18,'AEO T34 Non-Mfg 2022'!C20)*10^12</f>
        <v>478954010000000.06</v>
      </c>
      <c r="D2" s="224">
        <f>SUM('AEO T34 Non-Mfg 2022'!D18,'AEO T34 Non-Mfg 2022'!D20)*10^12</f>
        <v>484421631000000</v>
      </c>
      <c r="E2" s="224">
        <f>SUM('AEO T34 Non-Mfg 2022'!E18,'AEO T34 Non-Mfg 2022'!E20)*10^12</f>
        <v>492128365000000</v>
      </c>
      <c r="F2" s="224">
        <f>SUM('AEO T34 Non-Mfg 2022'!F18,'AEO T34 Non-Mfg 2022'!F20)*10^12</f>
        <v>497136726000000</v>
      </c>
      <c r="G2" s="224">
        <f>SUM('AEO T34 Non-Mfg 2022'!G18,'AEO T34 Non-Mfg 2022'!G20)*10^12</f>
        <v>501824615000000</v>
      </c>
      <c r="H2" s="224">
        <f>SUM('AEO T34 Non-Mfg 2022'!H18,'AEO T34 Non-Mfg 2022'!H20)*10^12</f>
        <v>506882171000000</v>
      </c>
      <c r="I2" s="224">
        <f>SUM('AEO T34 Non-Mfg 2022'!I18,'AEO T34 Non-Mfg 2022'!I20)*10^12</f>
        <v>510849152000000</v>
      </c>
      <c r="J2" s="224">
        <f>SUM('AEO T34 Non-Mfg 2022'!J18,'AEO T34 Non-Mfg 2022'!J20)*10^12</f>
        <v>513364846000000.06</v>
      </c>
      <c r="K2" s="224">
        <f>SUM('AEO T34 Non-Mfg 2022'!K18,'AEO T34 Non-Mfg 2022'!K20)*10^12</f>
        <v>515842956999999.94</v>
      </c>
      <c r="L2" s="224">
        <f>SUM('AEO T34 Non-Mfg 2022'!L18,'AEO T34 Non-Mfg 2022'!L20)*10^12</f>
        <v>518247635000000.06</v>
      </c>
      <c r="M2" s="224">
        <f>SUM('AEO T34 Non-Mfg 2022'!M18,'AEO T34 Non-Mfg 2022'!M20)*10^12</f>
        <v>519898628000000</v>
      </c>
      <c r="N2" s="224">
        <f>SUM('AEO T34 Non-Mfg 2022'!N18,'AEO T34 Non-Mfg 2022'!N20)*10^12</f>
        <v>522959617000000</v>
      </c>
      <c r="O2" s="224">
        <f>SUM('AEO T34 Non-Mfg 2022'!O18,'AEO T34 Non-Mfg 2022'!O20)*10^12</f>
        <v>524003668999999.94</v>
      </c>
      <c r="P2" s="224">
        <f>SUM('AEO T34 Non-Mfg 2022'!P18,'AEO T34 Non-Mfg 2022'!P20)*10^12</f>
        <v>524957672000000</v>
      </c>
      <c r="Q2" s="224">
        <f>SUM('AEO T34 Non-Mfg 2022'!Q18,'AEO T34 Non-Mfg 2022'!Q20)*10^12</f>
        <v>525375534000000</v>
      </c>
      <c r="R2" s="224">
        <f>SUM('AEO T34 Non-Mfg 2022'!R18,'AEO T34 Non-Mfg 2022'!R20)*10^12</f>
        <v>525965340000000</v>
      </c>
      <c r="S2" s="224">
        <f>SUM('AEO T34 Non-Mfg 2022'!S18,'AEO T34 Non-Mfg 2022'!S20)*10^12</f>
        <v>527267647000000</v>
      </c>
      <c r="T2" s="224">
        <f>SUM('AEO T34 Non-Mfg 2022'!T18,'AEO T34 Non-Mfg 2022'!T20)*10^12</f>
        <v>528624709999999.94</v>
      </c>
      <c r="U2" s="224">
        <f>SUM('AEO T34 Non-Mfg 2022'!U18,'AEO T34 Non-Mfg 2022'!U20)*10^12</f>
        <v>530136314000000</v>
      </c>
      <c r="V2" s="224">
        <f>SUM('AEO T34 Non-Mfg 2022'!V18,'AEO T34 Non-Mfg 2022'!V20)*10^12</f>
        <v>531204048000000.06</v>
      </c>
      <c r="W2" s="224">
        <f>SUM('AEO T34 Non-Mfg 2022'!W18,'AEO T34 Non-Mfg 2022'!W20)*10^12</f>
        <v>531528504000000</v>
      </c>
      <c r="X2" s="224">
        <f>SUM('AEO T34 Non-Mfg 2022'!X18,'AEO T34 Non-Mfg 2022'!X20)*10^12</f>
        <v>532274124000000</v>
      </c>
      <c r="Y2" s="224">
        <f>SUM('AEO T34 Non-Mfg 2022'!Y18,'AEO T34 Non-Mfg 2022'!Y20)*10^12</f>
        <v>533256576000000</v>
      </c>
      <c r="Z2" s="224">
        <f>SUM('AEO T34 Non-Mfg 2022'!Z18,'AEO T34 Non-Mfg 2022'!Z20)*10^12</f>
        <v>533751418999999.94</v>
      </c>
      <c r="AA2" s="224">
        <f>SUM('AEO T34 Non-Mfg 2022'!AA18,'AEO T34 Non-Mfg 2022'!AA20)*10^12</f>
        <v>534015915000000.06</v>
      </c>
      <c r="AB2" s="224">
        <f>SUM('AEO T34 Non-Mfg 2022'!AB18,'AEO T34 Non-Mfg 2022'!AB20)*10^12</f>
        <v>534276176999999.94</v>
      </c>
      <c r="AC2" s="224">
        <f>SUM('AEO T34 Non-Mfg 2022'!AC18,'AEO T34 Non-Mfg 2022'!AC20)*10^12</f>
        <v>534510696000000.06</v>
      </c>
      <c r="AD2" s="224">
        <f>SUM('AEO T34 Non-Mfg 2022'!AD18,'AEO T34 Non-Mfg 2022'!AD20)*10^12</f>
        <v>535640487000000</v>
      </c>
      <c r="AE2" s="224">
        <f>SUM('AEO T34 Non-Mfg 2022'!AE18,'AEO T34 Non-Mfg 2022'!AE20)*10^12</f>
        <v>537047714000000.06</v>
      </c>
      <c r="AF2" s="224">
        <f>SUM('AEO T34 Non-Mfg 2022'!AF18,'AEO T34 Non-Mfg 2022'!AF20)*10^12</f>
        <v>538971085000000</v>
      </c>
    </row>
    <row r="3" spans="1:35" x14ac:dyDescent="0.25">
      <c r="A3" s="5" t="s">
        <v>1024</v>
      </c>
      <c r="B3" s="226">
        <f>SUM(indusa!F300:F301)*10^12</f>
        <v>35396000000000</v>
      </c>
      <c r="C3" s="226">
        <f>SUM(indusa!G300:G301)*10^12</f>
        <v>36806000000000.008</v>
      </c>
      <c r="D3" s="226">
        <f>SUM(indusa!H300:H301)*10^12</f>
        <v>42550000000000</v>
      </c>
      <c r="E3" s="226">
        <f>SUM(indusa!I300:I301)*10^12</f>
        <v>43801000000000</v>
      </c>
      <c r="F3" s="226">
        <f>SUM(indusa!J300:J301)*10^12</f>
        <v>38772000000000</v>
      </c>
      <c r="G3" s="226">
        <f>SUM(indusa!K300:K301)*10^12</f>
        <v>37721999999999.992</v>
      </c>
      <c r="H3" s="226">
        <f>SUM(indusa!L300:L301)*10^12</f>
        <v>38153000000000</v>
      </c>
      <c r="I3" s="226">
        <f>SUM(indusa!M300:M301)*10^12</f>
        <v>37806999999999.992</v>
      </c>
      <c r="J3" s="226">
        <f>SUM(indusa!N300:N301)*10^12</f>
        <v>37628000000000</v>
      </c>
      <c r="K3" s="226">
        <f>SUM(indusa!O300:O301)*10^12</f>
        <v>36927000000000</v>
      </c>
      <c r="L3" s="226">
        <f>SUM(indusa!P300:P301)*10^12</f>
        <v>36506000000000</v>
      </c>
      <c r="M3" s="226">
        <f>SUM(indusa!Q300:Q301)*10^12</f>
        <v>36202000000000</v>
      </c>
      <c r="N3" s="226">
        <f>SUM(indusa!R300:R301)*10^12</f>
        <v>35985000000000</v>
      </c>
      <c r="O3" s="226">
        <f>SUM(indusa!S300:S301)*10^12</f>
        <v>36075000000000</v>
      </c>
      <c r="P3" s="226">
        <f>SUM(indusa!T300:T301)*10^12</f>
        <v>34692000000000</v>
      </c>
      <c r="Q3" s="226">
        <f>SUM(indusa!U300:U301)*10^12</f>
        <v>34327999999999.996</v>
      </c>
      <c r="R3" s="226">
        <f>SUM(indusa!V300:V301)*10^12</f>
        <v>33509999999999.996</v>
      </c>
      <c r="S3" s="226">
        <f>SUM(indusa!W300:W301)*10^12</f>
        <v>33084000000000.004</v>
      </c>
      <c r="T3" s="226">
        <f>SUM(indusa!X300:X301)*10^12</f>
        <v>33156000000000</v>
      </c>
      <c r="U3" s="226">
        <f>SUM(indusa!Y300:Y301)*10^12</f>
        <v>32780000000000</v>
      </c>
      <c r="V3" s="226">
        <f>SUM(indusa!Z300:Z301)*10^12</f>
        <v>32705000000000</v>
      </c>
      <c r="W3" s="226">
        <f>SUM(indusa!AA300:AA301)*10^12</f>
        <v>32275000000000</v>
      </c>
      <c r="X3" s="226">
        <f>SUM(indusa!AB300:AB301)*10^12</f>
        <v>32195000000000</v>
      </c>
      <c r="Y3" s="226">
        <f>SUM(indusa!AC300:AC301)*10^12</f>
        <v>32039000000000</v>
      </c>
      <c r="Z3" s="226">
        <f>SUM(indusa!AD300:AD301)*10^12</f>
        <v>31967000000000</v>
      </c>
      <c r="AA3" s="226">
        <f>SUM(indusa!AE300:AE301)*10^12</f>
        <v>31529000000000</v>
      </c>
      <c r="AB3" s="226">
        <f>SUM(indusa!AF300:AF301)*10^12</f>
        <v>31462000000000</v>
      </c>
      <c r="AC3" s="226">
        <f>SUM(indusa!AG300:AG301)*10^12</f>
        <v>31369000000000</v>
      </c>
      <c r="AD3" s="226">
        <f>SUM(indusa!AH300:AH301)*10^12</f>
        <v>31238000000000</v>
      </c>
      <c r="AE3" s="226">
        <f>SUM(indusa!AI300:AI301)*10^12</f>
        <v>31343000000000</v>
      </c>
      <c r="AF3" s="226">
        <f>SUM(indusa!AJ300:AJ301)*10^12</f>
        <v>31483000000000</v>
      </c>
    </row>
    <row r="4" spans="1:35" x14ac:dyDescent="0.25">
      <c r="A4" s="5" t="s">
        <v>1025</v>
      </c>
      <c r="B4" s="226">
        <f>SUM(indusa!F403:F404)*10^12</f>
        <v>103003999999999.98</v>
      </c>
      <c r="C4" s="226">
        <f>SUM(indusa!G403:G404)*10^12</f>
        <v>111672000000000</v>
      </c>
      <c r="D4" s="226">
        <f>SUM(indusa!H403:H404)*10^12</f>
        <v>113568000000000</v>
      </c>
      <c r="E4" s="226">
        <f>SUM(indusa!I403:I404)*10^12</f>
        <v>116288999999999.98</v>
      </c>
      <c r="F4" s="226">
        <f>SUM(indusa!J403:J404)*10^12</f>
        <v>118235999999999.98</v>
      </c>
      <c r="G4" s="226">
        <f>SUM(indusa!K403:K404)*10^12</f>
        <v>120063000000000</v>
      </c>
      <c r="H4" s="226">
        <f>SUM(indusa!L403:L404)*10^12</f>
        <v>120878000000000</v>
      </c>
      <c r="I4" s="226">
        <f>SUM(indusa!M403:M404)*10^12</f>
        <v>120970000000000</v>
      </c>
      <c r="J4" s="226">
        <f>SUM(indusa!N403:N404)*10^12</f>
        <v>122434000000000</v>
      </c>
      <c r="K4" s="226">
        <f>SUM(indusa!O403:O404)*10^12</f>
        <v>122472000000000.02</v>
      </c>
      <c r="L4" s="226">
        <f>SUM(indusa!P403:P404)*10^12</f>
        <v>122425000000000</v>
      </c>
      <c r="M4" s="226">
        <f>SUM(indusa!Q403:Q404)*10^12</f>
        <v>122388000000000</v>
      </c>
      <c r="N4" s="226">
        <f>SUM(indusa!R403:R404)*10^12</f>
        <v>122466000000000.02</v>
      </c>
      <c r="O4" s="226">
        <f>SUM(indusa!S403:S404)*10^12</f>
        <v>122874000000000</v>
      </c>
      <c r="P4" s="226">
        <f>SUM(indusa!T403:T404)*10^12</f>
        <v>122312999999999.98</v>
      </c>
      <c r="Q4" s="226">
        <f>SUM(indusa!U403:U404)*10^12</f>
        <v>121701000000000</v>
      </c>
      <c r="R4" s="226">
        <f>SUM(indusa!V403:V404)*10^12</f>
        <v>121232000000000</v>
      </c>
      <c r="S4" s="226">
        <f>SUM(indusa!W403:W404)*10^12</f>
        <v>120770000000000.02</v>
      </c>
      <c r="T4" s="226">
        <f>SUM(indusa!X403:X404)*10^12</f>
        <v>120699000000000</v>
      </c>
      <c r="U4" s="226">
        <f>SUM(indusa!Y403:Y404)*10^12</f>
        <v>120926000000000</v>
      </c>
      <c r="V4" s="226">
        <f>SUM(indusa!Z403:Z404)*10^12</f>
        <v>121535000000000</v>
      </c>
      <c r="W4" s="226">
        <f>SUM(indusa!AA403:AA404)*10^12</f>
        <v>121792000000000</v>
      </c>
      <c r="X4" s="226">
        <f>SUM(indusa!AB403:AB404)*10^12</f>
        <v>122017000000000</v>
      </c>
      <c r="Y4" s="226">
        <f>SUM(indusa!AC403:AC404)*10^12</f>
        <v>121982000000000</v>
      </c>
      <c r="Z4" s="226">
        <f>SUM(indusa!AD403:AD404)*10^12</f>
        <v>122658999999999.98</v>
      </c>
      <c r="AA4" s="226">
        <f>SUM(indusa!AE403:AE404)*10^12</f>
        <v>123080000000000</v>
      </c>
      <c r="AB4" s="226">
        <f>SUM(indusa!AF403:AF404)*10^12</f>
        <v>123372999999999.98</v>
      </c>
      <c r="AC4" s="226">
        <f>SUM(indusa!AG403:AG404)*10^12</f>
        <v>123071000000000</v>
      </c>
      <c r="AD4" s="226">
        <f>SUM(indusa!AH403:AH404)*10^12</f>
        <v>122837000000000</v>
      </c>
      <c r="AE4" s="226">
        <f>SUM(indusa!AI403:AI404)*10^12</f>
        <v>123443000000000</v>
      </c>
      <c r="AF4" s="226">
        <f>SUM(indusa!AJ403:AJ404)*10^12</f>
        <v>124281000000000</v>
      </c>
    </row>
    <row r="5" spans="1:35" x14ac:dyDescent="0.25">
      <c r="A5" s="5" t="s">
        <v>1026</v>
      </c>
      <c r="B5" s="226">
        <f>SUM(indusa!F513:F514)*10^12</f>
        <v>115255000000000</v>
      </c>
      <c r="C5" s="226">
        <f>SUM(indusa!G513:G514)*10^12</f>
        <v>113354000000000</v>
      </c>
      <c r="D5" s="226">
        <f>SUM(indusa!H513:H514)*10^12</f>
        <v>119723000000000</v>
      </c>
      <c r="E5" s="226">
        <f>SUM(indusa!I513:I514)*10^12</f>
        <v>121898000000000</v>
      </c>
      <c r="F5" s="226">
        <f>SUM(indusa!J513:J514)*10^12</f>
        <v>122542999999999.98</v>
      </c>
      <c r="G5" s="226">
        <f>SUM(indusa!K513:K514)*10^12</f>
        <v>123425000000000</v>
      </c>
      <c r="H5" s="226">
        <f>SUM(indusa!L513:L514)*10^12</f>
        <v>123440000000000.02</v>
      </c>
      <c r="I5" s="226">
        <f>SUM(indusa!M513:M514)*10^12</f>
        <v>122820000000000</v>
      </c>
      <c r="J5" s="226">
        <f>SUM(indusa!N513:N514)*10^12</f>
        <v>123050000000000</v>
      </c>
      <c r="K5" s="226">
        <f>SUM(indusa!O513:O514)*10^12</f>
        <v>123264000000000</v>
      </c>
      <c r="L5" s="226">
        <f>SUM(indusa!P513:P514)*10^12</f>
        <v>123540000000000</v>
      </c>
      <c r="M5" s="226">
        <f>SUM(indusa!Q513:Q514)*10^12</f>
        <v>123499000000000</v>
      </c>
      <c r="N5" s="226">
        <f>SUM(indusa!R513:R514)*10^12</f>
        <v>123374000000000.02</v>
      </c>
      <c r="O5" s="226">
        <f>SUM(indusa!S513:S514)*10^12</f>
        <v>123389000000000</v>
      </c>
      <c r="P5" s="226">
        <f>SUM(indusa!T513:T514)*10^12</f>
        <v>123378000000000</v>
      </c>
      <c r="Q5" s="226">
        <f>SUM(indusa!U513:U514)*10^12</f>
        <v>123493000000000.02</v>
      </c>
      <c r="R5" s="226">
        <f>SUM(indusa!V513:V514)*10^12</f>
        <v>123591000000000</v>
      </c>
      <c r="S5" s="226">
        <f>SUM(indusa!W513:W514)*10^12</f>
        <v>123864000000000</v>
      </c>
      <c r="T5" s="226">
        <f>SUM(indusa!X513:X514)*10^12</f>
        <v>124251000000000</v>
      </c>
      <c r="U5" s="226">
        <f>SUM(indusa!Y513:Y514)*10^12</f>
        <v>124437999999999.98</v>
      </c>
      <c r="V5" s="226">
        <f>SUM(indusa!Z513:Z514)*10^12</f>
        <v>124728000000000.02</v>
      </c>
      <c r="W5" s="226">
        <f>SUM(indusa!AA513:AA514)*10^12</f>
        <v>125476999999999.98</v>
      </c>
      <c r="X5" s="226">
        <f>SUM(indusa!AB513:AB514)*10^12</f>
        <v>126124000000000</v>
      </c>
      <c r="Y5" s="226">
        <f>SUM(indusa!AC513:AC514)*10^12</f>
        <v>126738000000000</v>
      </c>
      <c r="Z5" s="226">
        <f>SUM(indusa!AD513:AD514)*10^12</f>
        <v>127002000000000.02</v>
      </c>
      <c r="AA5" s="226">
        <f>SUM(indusa!AE513:AE514)*10^12</f>
        <v>127080999999999.98</v>
      </c>
      <c r="AB5" s="226">
        <f>SUM(indusa!AF513:AF514)*10^12</f>
        <v>127137999999999.98</v>
      </c>
      <c r="AC5" s="226">
        <f>SUM(indusa!AG513:AG514)*10^12</f>
        <v>126991999999999.98</v>
      </c>
      <c r="AD5" s="226">
        <f>SUM(indusa!AH513:AH514)*10^12</f>
        <v>126439000000000</v>
      </c>
      <c r="AE5" s="226">
        <f>SUM(indusa!AI513:AI514)*10^12</f>
        <v>126358000000000</v>
      </c>
      <c r="AF5" s="226">
        <f>SUM(indusa!AJ513:AJ514)*10^12</f>
        <v>127015000000000</v>
      </c>
    </row>
    <row r="6" spans="1:35" x14ac:dyDescent="0.25">
      <c r="A6" s="5" t="s">
        <v>1027</v>
      </c>
      <c r="B6" s="226">
        <f>C6*'2020 data'!E7</f>
        <v>29922468711621.813</v>
      </c>
      <c r="C6" s="5">
        <f>('AEO T25 Food 2022'!C19+SUM('AEO T33 Other Mfg 2022'!C42,'AEO T33 Other Mfg 2022'!C44)*'Balance of Mfg Split'!$D10)*10^12</f>
        <v>31566128878945.621</v>
      </c>
      <c r="D6" s="224">
        <f>('AEO T25 Food 2022'!D19+SUM('AEO T33 Other Mfg 2022'!D42,'AEO T33 Other Mfg 2022'!D44)*'Balance of Mfg Split'!$D10)*10^12</f>
        <v>27805511528593.32</v>
      </c>
      <c r="E6" s="224">
        <f>('AEO T25 Food 2022'!E19+SUM('AEO T33 Other Mfg 2022'!E42,'AEO T33 Other Mfg 2022'!E44)*'Balance of Mfg Split'!$D10)*10^12</f>
        <v>27657369867367.207</v>
      </c>
      <c r="F6" s="224">
        <f>('AEO T25 Food 2022'!F19+SUM('AEO T33 Other Mfg 2022'!F42,'AEO T33 Other Mfg 2022'!F44)*'Balance of Mfg Split'!$D10)*10^12</f>
        <v>23728553840813.082</v>
      </c>
      <c r="G6" s="224">
        <f>('AEO T25 Food 2022'!G19+SUM('AEO T33 Other Mfg 2022'!G42,'AEO T33 Other Mfg 2022'!G44)*'Balance of Mfg Split'!$D10)*10^12</f>
        <v>22492287683361.305</v>
      </c>
      <c r="H6" s="224">
        <f>('AEO T25 Food 2022'!H19+SUM('AEO T33 Other Mfg 2022'!H42,'AEO T33 Other Mfg 2022'!H44)*'Balance of Mfg Split'!$D10)*10^12</f>
        <v>21873452789675.105</v>
      </c>
      <c r="I6" s="224">
        <f>('AEO T25 Food 2022'!I19+SUM('AEO T33 Other Mfg 2022'!I42,'AEO T33 Other Mfg 2022'!I44)*'Balance of Mfg Split'!$D10)*10^12</f>
        <v>21313845527612.238</v>
      </c>
      <c r="J6" s="224">
        <f>('AEO T25 Food 2022'!J19+SUM('AEO T33 Other Mfg 2022'!J42,'AEO T33 Other Mfg 2022'!J44)*'Balance of Mfg Split'!$D10)*10^12</f>
        <v>22112021100411.082</v>
      </c>
      <c r="K6" s="224">
        <f>('AEO T25 Food 2022'!K19+SUM('AEO T33 Other Mfg 2022'!K42,'AEO T33 Other Mfg 2022'!K44)*'Balance of Mfg Split'!$D10)*10^12</f>
        <v>22845328919607.891</v>
      </c>
      <c r="L6" s="224">
        <f>('AEO T25 Food 2022'!L19+SUM('AEO T33 Other Mfg 2022'!L42,'AEO T33 Other Mfg 2022'!L44)*'Balance of Mfg Split'!$D10)*10^12</f>
        <v>23258495162754.492</v>
      </c>
      <c r="M6" s="224">
        <f>('AEO T25 Food 2022'!M19+SUM('AEO T33 Other Mfg 2022'!M42,'AEO T33 Other Mfg 2022'!M44)*'Balance of Mfg Split'!$D10)*10^12</f>
        <v>23528183781907.516</v>
      </c>
      <c r="N6" s="224">
        <f>('AEO T25 Food 2022'!N19+SUM('AEO T33 Other Mfg 2022'!N42,'AEO T33 Other Mfg 2022'!N44)*'Balance of Mfg Split'!$D10)*10^12</f>
        <v>23698403240965.516</v>
      </c>
      <c r="O6" s="224">
        <f>('AEO T25 Food 2022'!O19+SUM('AEO T33 Other Mfg 2022'!O42,'AEO T33 Other Mfg 2022'!O44)*'Balance of Mfg Split'!$D10)*10^12</f>
        <v>23962970464830.98</v>
      </c>
      <c r="P6" s="224">
        <f>('AEO T25 Food 2022'!P19+SUM('AEO T33 Other Mfg 2022'!P42,'AEO T33 Other Mfg 2022'!P44)*'Balance of Mfg Split'!$D10)*10^12</f>
        <v>23909408237462.801</v>
      </c>
      <c r="Q6" s="224">
        <f>('AEO T25 Food 2022'!Q19+SUM('AEO T33 Other Mfg 2022'!Q42,'AEO T33 Other Mfg 2022'!Q44)*'Balance of Mfg Split'!$D10)*10^12</f>
        <v>23604901942691.734</v>
      </c>
      <c r="R6" s="224">
        <f>('AEO T25 Food 2022'!R19+SUM('AEO T33 Other Mfg 2022'!R42,'AEO T33 Other Mfg 2022'!R44)*'Balance of Mfg Split'!$D10)*10^12</f>
        <v>23406769386992.938</v>
      </c>
      <c r="S6" s="224">
        <f>('AEO T25 Food 2022'!S19+SUM('AEO T33 Other Mfg 2022'!S42,'AEO T33 Other Mfg 2022'!S44)*'Balance of Mfg Split'!$D10)*10^12</f>
        <v>23430621794523.77</v>
      </c>
      <c r="T6" s="224">
        <f>('AEO T25 Food 2022'!T19+SUM('AEO T33 Other Mfg 2022'!T42,'AEO T33 Other Mfg 2022'!T44)*'Balance of Mfg Split'!$D10)*10^12</f>
        <v>23434945947840.398</v>
      </c>
      <c r="U6" s="224">
        <f>('AEO T25 Food 2022'!U19+SUM('AEO T33 Other Mfg 2022'!U42,'AEO T33 Other Mfg 2022'!U44)*'Balance of Mfg Split'!$D10)*10^12</f>
        <v>23659323446855.262</v>
      </c>
      <c r="V6" s="224">
        <f>('AEO T25 Food 2022'!V19+SUM('AEO T33 Other Mfg 2022'!V42,'AEO T33 Other Mfg 2022'!V44)*'Balance of Mfg Split'!$D10)*10^12</f>
        <v>23157998966521.531</v>
      </c>
      <c r="W6" s="224">
        <f>('AEO T25 Food 2022'!W19+SUM('AEO T33 Other Mfg 2022'!W42,'AEO T33 Other Mfg 2022'!W44)*'Balance of Mfg Split'!$D10)*10^12</f>
        <v>23292683668563.969</v>
      </c>
      <c r="X6" s="224">
        <f>('AEO T25 Food 2022'!X19+SUM('AEO T33 Other Mfg 2022'!X42,'AEO T33 Other Mfg 2022'!X44)*'Balance of Mfg Split'!$D10)*10^12</f>
        <v>23384766625655.742</v>
      </c>
      <c r="Y6" s="224">
        <f>('AEO T25 Food 2022'!Y19+SUM('AEO T33 Other Mfg 2022'!Y42,'AEO T33 Other Mfg 2022'!Y44)*'Balance of Mfg Split'!$D10)*10^12</f>
        <v>22979483218230.32</v>
      </c>
      <c r="Z6" s="224">
        <f>('AEO T25 Food 2022'!Z19+SUM('AEO T33 Other Mfg 2022'!Z42,'AEO T33 Other Mfg 2022'!Z44)*'Balance of Mfg Split'!$D10)*10^12</f>
        <v>22655999476174.258</v>
      </c>
      <c r="AA6" s="224">
        <f>('AEO T25 Food 2022'!AA19+SUM('AEO T33 Other Mfg 2022'!AA42,'AEO T33 Other Mfg 2022'!AA44)*'Balance of Mfg Split'!$D10)*10^12</f>
        <v>22415076282430.492</v>
      </c>
      <c r="AB6" s="224">
        <f>('AEO T25 Food 2022'!AB19+SUM('AEO T33 Other Mfg 2022'!AB42,'AEO T33 Other Mfg 2022'!AB44)*'Balance of Mfg Split'!$D10)*10^12</f>
        <v>22201185832453.605</v>
      </c>
      <c r="AC6" s="224">
        <f>('AEO T25 Food 2022'!AC19+SUM('AEO T33 Other Mfg 2022'!AC42,'AEO T33 Other Mfg 2022'!AC44)*'Balance of Mfg Split'!$D10)*10^12</f>
        <v>22223419397922.699</v>
      </c>
      <c r="AD6" s="224">
        <f>('AEO T25 Food 2022'!AD19+SUM('AEO T33 Other Mfg 2022'!AD42,'AEO T33 Other Mfg 2022'!AD44)*'Balance of Mfg Split'!$D10)*10^12</f>
        <v>22329051104911.094</v>
      </c>
      <c r="AE6" s="224">
        <f>('AEO T25 Food 2022'!AE19+SUM('AEO T33 Other Mfg 2022'!AE42,'AEO T33 Other Mfg 2022'!AE44)*'Balance of Mfg Split'!$D10)*10^12</f>
        <v>22390922067005.586</v>
      </c>
      <c r="AF6" s="224">
        <f>('AEO T25 Food 2022'!AF19+SUM('AEO T33 Other Mfg 2022'!AF42,'AEO T33 Other Mfg 2022'!AF44)*'Balance of Mfg Split'!$D10)*10^12</f>
        <v>22597730945489.043</v>
      </c>
    </row>
    <row r="7" spans="1:35" x14ac:dyDescent="0.25">
      <c r="A7" s="5" t="s">
        <v>1028</v>
      </c>
      <c r="B7" s="226">
        <f>C7*'2020 data'!E8</f>
        <v>11690512585477.045</v>
      </c>
      <c r="C7" s="5">
        <f>SUM('AEO T33 Other Mfg 2022'!C42,'AEO T33 Other Mfg 2022'!C44)*'Balance of Mfg Split'!$D11*10^12</f>
        <v>13092960597548.914</v>
      </c>
      <c r="D7" s="224">
        <f>SUM('AEO T33 Other Mfg 2022'!D42,'AEO T33 Other Mfg 2022'!D44)*'Balance of Mfg Split'!$D11*10^12</f>
        <v>11379927666208.557</v>
      </c>
      <c r="E7" s="224">
        <f>SUM('AEO T33 Other Mfg 2022'!E42,'AEO T33 Other Mfg 2022'!E44)*'Balance of Mfg Split'!$D11*10^12</f>
        <v>11269443413911.93</v>
      </c>
      <c r="F7" s="224">
        <f>SUM('AEO T33 Other Mfg 2022'!F42,'AEO T33 Other Mfg 2022'!F44)*'Balance of Mfg Split'!$D11*10^12</f>
        <v>9391855811733.2734</v>
      </c>
      <c r="G7" s="224">
        <f>SUM('AEO T33 Other Mfg 2022'!G42,'AEO T33 Other Mfg 2022'!G44)*'Balance of Mfg Split'!$D11*10^12</f>
        <v>8765939529837.9189</v>
      </c>
      <c r="H7" s="224">
        <f>SUM('AEO T33 Other Mfg 2022'!H42,'AEO T33 Other Mfg 2022'!H44)*'Balance of Mfg Split'!$D11*10^12</f>
        <v>8431718209003.2686</v>
      </c>
      <c r="I7" s="224">
        <f>SUM('AEO T33 Other Mfg 2022'!I42,'AEO T33 Other Mfg 2022'!I44)*'Balance of Mfg Split'!$D11*10^12</f>
        <v>8127455730830.3535</v>
      </c>
      <c r="J7" s="224">
        <f>SUM('AEO T33 Other Mfg 2022'!J42,'AEO T33 Other Mfg 2022'!J44)*'Balance of Mfg Split'!$D11*10^12</f>
        <v>8519915105154.3379</v>
      </c>
      <c r="K7" s="224">
        <f>SUM('AEO T33 Other Mfg 2022'!K42,'AEO T33 Other Mfg 2022'!K44)*'Balance of Mfg Split'!$D11*10^12</f>
        <v>8886003915083.5547</v>
      </c>
      <c r="L7" s="224">
        <f>SUM('AEO T33 Other Mfg 2022'!L42,'AEO T33 Other Mfg 2022'!L44)*'Balance of Mfg Split'!$D11*10^12</f>
        <v>9088881271460.1934</v>
      </c>
      <c r="M7" s="224">
        <f>SUM('AEO T33 Other Mfg 2022'!M42,'AEO T33 Other Mfg 2022'!M44)*'Balance of Mfg Split'!$D11*10^12</f>
        <v>9222856534686.582</v>
      </c>
      <c r="N7" s="224">
        <f>SUM('AEO T33 Other Mfg 2022'!N42,'AEO T33 Other Mfg 2022'!N44)*'Balance of Mfg Split'!$D11*10^12</f>
        <v>9307315252106.0859</v>
      </c>
      <c r="O7" s="224">
        <f>SUM('AEO T33 Other Mfg 2022'!O42,'AEO T33 Other Mfg 2022'!O44)*'Balance of Mfg Split'!$D11*10^12</f>
        <v>9434268597496.209</v>
      </c>
      <c r="P7" s="224">
        <f>SUM('AEO T33 Other Mfg 2022'!P42,'AEO T33 Other Mfg 2022'!P44)*'Balance of Mfg Split'!$D11*10^12</f>
        <v>9402990515879.7734</v>
      </c>
      <c r="Q7" s="224">
        <f>SUM('AEO T33 Other Mfg 2022'!Q42,'AEO T33 Other Mfg 2022'!Q44)*'Balance of Mfg Split'!$D11*10^12</f>
        <v>9247891204519.4727</v>
      </c>
      <c r="R7" s="224">
        <f>SUM('AEO T33 Other Mfg 2022'!R42,'AEO T33 Other Mfg 2022'!R44)*'Balance of Mfg Split'!$D11*10^12</f>
        <v>9146126736911.4512</v>
      </c>
      <c r="S7" s="224">
        <f>SUM('AEO T33 Other Mfg 2022'!S42,'AEO T33 Other Mfg 2022'!S44)*'Balance of Mfg Split'!$D11*10^12</f>
        <v>9154697769798.0273</v>
      </c>
      <c r="T7" s="224">
        <f>SUM('AEO T33 Other Mfg 2022'!T42,'AEO T33 Other Mfg 2022'!T44)*'Balance of Mfg Split'!$D11*10^12</f>
        <v>9148331307537.3164</v>
      </c>
      <c r="U7" s="224">
        <f>SUM('AEO T33 Other Mfg 2022'!U42,'AEO T33 Other Mfg 2022'!U44)*'Balance of Mfg Split'!$D11*10^12</f>
        <v>9247180756723.668</v>
      </c>
      <c r="V7" s="224">
        <f>SUM('AEO T33 Other Mfg 2022'!V42,'AEO T33 Other Mfg 2022'!V44)*'Balance of Mfg Split'!$D11*10^12</f>
        <v>8992233234077.6602</v>
      </c>
      <c r="W7" s="224">
        <f>SUM('AEO T33 Other Mfg 2022'!W42,'AEO T33 Other Mfg 2022'!W44)*'Balance of Mfg Split'!$D11*10^12</f>
        <v>9048869190455.9219</v>
      </c>
      <c r="X7" s="224">
        <f>SUM('AEO T33 Other Mfg 2022'!X42,'AEO T33 Other Mfg 2022'!X44)*'Balance of Mfg Split'!$D11*10^12</f>
        <v>9078692921683.5723</v>
      </c>
      <c r="Y7" s="224">
        <f>SUM('AEO T33 Other Mfg 2022'!Y42,'AEO T33 Other Mfg 2022'!Y44)*'Balance of Mfg Split'!$D11*10^12</f>
        <v>8866792390118.623</v>
      </c>
      <c r="Z7" s="224">
        <f>SUM('AEO T33 Other Mfg 2022'!Z42,'AEO T33 Other Mfg 2022'!Z44)*'Balance of Mfg Split'!$D11*10^12</f>
        <v>8698197585877.2598</v>
      </c>
      <c r="AA7" s="224">
        <f>SUM('AEO T33 Other Mfg 2022'!AA42,'AEO T33 Other Mfg 2022'!AA44)*'Balance of Mfg Split'!$D11*10^12</f>
        <v>8564793925859.2598</v>
      </c>
      <c r="AB7" s="224">
        <f>SUM('AEO T33 Other Mfg 2022'!AB42,'AEO T33 Other Mfg 2022'!AB44)*'Balance of Mfg Split'!$D11*10^12</f>
        <v>8454628283841.3076</v>
      </c>
      <c r="AC7" s="224">
        <f>SUM('AEO T33 Other Mfg 2022'!AC42,'AEO T33 Other Mfg 2022'!AC44)*'Balance of Mfg Split'!$D11*10^12</f>
        <v>8453078450876.8945</v>
      </c>
      <c r="AD7" s="224">
        <f>SUM('AEO T33 Other Mfg 2022'!AD42,'AEO T33 Other Mfg 2022'!AD44)*'Balance of Mfg Split'!$D11*10^12</f>
        <v>8489230738500.6445</v>
      </c>
      <c r="AE7" s="224">
        <f>SUM('AEO T33 Other Mfg 2022'!AE42,'AEO T33 Other Mfg 2022'!AE44)*'Balance of Mfg Split'!$D11*10^12</f>
        <v>8507596417070.0469</v>
      </c>
      <c r="AF7" s="224">
        <f>SUM('AEO T33 Other Mfg 2022'!AF42,'AEO T33 Other Mfg 2022'!AF44)*'Balance of Mfg Split'!$D11*10^12</f>
        <v>8592268354977.9873</v>
      </c>
    </row>
    <row r="8" spans="1:35" x14ac:dyDescent="0.25">
      <c r="A8" s="5" t="s">
        <v>1029</v>
      </c>
      <c r="B8" s="226">
        <f>C8*'2020 data'!E9</f>
        <v>7965942466152.5283</v>
      </c>
      <c r="C8" s="5">
        <f>'AEO T33 Other Mfg 2022'!C18*10^12</f>
        <v>8168941000000</v>
      </c>
      <c r="D8" s="224">
        <f>'AEO T33 Other Mfg 2022'!D18*10^12</f>
        <v>7780683000000</v>
      </c>
      <c r="E8" s="224">
        <f>'AEO T33 Other Mfg 2022'!E18*10^12</f>
        <v>7688966000000</v>
      </c>
      <c r="F8" s="224">
        <f>'AEO T33 Other Mfg 2022'!F18*10^12</f>
        <v>7749337000000</v>
      </c>
      <c r="G8" s="224">
        <f>'AEO T33 Other Mfg 2022'!G18*10^12</f>
        <v>8008884000000</v>
      </c>
      <c r="H8" s="224">
        <f>'AEO T33 Other Mfg 2022'!H18*10^12</f>
        <v>8068269000000.001</v>
      </c>
      <c r="I8" s="224">
        <f>'AEO T33 Other Mfg 2022'!I18*10^12</f>
        <v>8070209999999.999</v>
      </c>
      <c r="J8" s="224">
        <f>'AEO T33 Other Mfg 2022'!J18*10^12</f>
        <v>7932011000000</v>
      </c>
      <c r="K8" s="224">
        <f>'AEO T33 Other Mfg 2022'!K18*10^12</f>
        <v>7873607000000</v>
      </c>
      <c r="L8" s="224">
        <f>'AEO T33 Other Mfg 2022'!L18*10^12</f>
        <v>7889280000000</v>
      </c>
      <c r="M8" s="224">
        <f>'AEO T33 Other Mfg 2022'!M18*10^12</f>
        <v>7914221000000</v>
      </c>
      <c r="N8" s="224">
        <f>'AEO T33 Other Mfg 2022'!N18*10^12</f>
        <v>7915854000000</v>
      </c>
      <c r="O8" s="224">
        <f>'AEO T33 Other Mfg 2022'!O18*10^12</f>
        <v>7810699000000</v>
      </c>
      <c r="P8" s="224">
        <f>'AEO T33 Other Mfg 2022'!P18*10^12</f>
        <v>7654826000000</v>
      </c>
      <c r="Q8" s="224">
        <f>'AEO T33 Other Mfg 2022'!Q18*10^12</f>
        <v>7521824000000</v>
      </c>
      <c r="R8" s="224">
        <f>'AEO T33 Other Mfg 2022'!R18*10^12</f>
        <v>7496128000000</v>
      </c>
      <c r="S8" s="224">
        <f>'AEO T33 Other Mfg 2022'!S18*10^12</f>
        <v>7578368000000</v>
      </c>
      <c r="T8" s="224">
        <f>'AEO T33 Other Mfg 2022'!T18*10^12</f>
        <v>7710281000000</v>
      </c>
      <c r="U8" s="224">
        <f>'AEO T33 Other Mfg 2022'!U18*10^12</f>
        <v>7852936000000</v>
      </c>
      <c r="V8" s="224">
        <f>'AEO T33 Other Mfg 2022'!V18*10^12</f>
        <v>7869807000000</v>
      </c>
      <c r="W8" s="224">
        <f>'AEO T33 Other Mfg 2022'!W18*10^12</f>
        <v>7976439000000</v>
      </c>
      <c r="X8" s="224">
        <f>'AEO T33 Other Mfg 2022'!X18*10^12</f>
        <v>8076589000000</v>
      </c>
      <c r="Y8" s="224">
        <f>'AEO T33 Other Mfg 2022'!Y18*10^12</f>
        <v>7939160000000</v>
      </c>
      <c r="Z8" s="224">
        <f>'AEO T33 Other Mfg 2022'!Z18*10^12</f>
        <v>7898571000000</v>
      </c>
      <c r="AA8" s="224">
        <f>'AEO T33 Other Mfg 2022'!AA18*10^12</f>
        <v>8012578000000</v>
      </c>
      <c r="AB8" s="224">
        <f>'AEO T33 Other Mfg 2022'!AB18*10^12</f>
        <v>8173966999999.999</v>
      </c>
      <c r="AC8" s="224">
        <f>'AEO T33 Other Mfg 2022'!AC18*10^12</f>
        <v>8384843000000</v>
      </c>
      <c r="AD8" s="224">
        <f>'AEO T33 Other Mfg 2022'!AD18*10^12</f>
        <v>8537559000000</v>
      </c>
      <c r="AE8" s="224">
        <f>'AEO T33 Other Mfg 2022'!AE18*10^12</f>
        <v>8629958000000</v>
      </c>
      <c r="AF8" s="224">
        <f>'AEO T33 Other Mfg 2022'!AF18*10^12</f>
        <v>8814417000000</v>
      </c>
    </row>
    <row r="9" spans="1:35" x14ac:dyDescent="0.25">
      <c r="A9" s="5" t="s">
        <v>1030</v>
      </c>
      <c r="B9" s="226">
        <f>C9*'2020 data'!E10</f>
        <v>4502501312268.4678</v>
      </c>
      <c r="C9" s="5">
        <f>(SUM('AEO T26 Paper 2022'!C19,'AEO T26 Paper 2022'!C21)+SUM('AEO T33 Other Mfg 2022'!C42,'AEO T33 Other Mfg 2022'!C44)*'Balance of Mfg Split'!$D12)*10^12</f>
        <v>4589511000000</v>
      </c>
      <c r="D9" s="224">
        <f>(SUM('AEO T26 Paper 2022'!D19,'AEO T26 Paper 2022'!D21)+SUM('AEO T33 Other Mfg 2022'!D42,'AEO T33 Other Mfg 2022'!D44)*'Balance of Mfg Split'!$D12)*10^12</f>
        <v>4397429000000</v>
      </c>
      <c r="E9" s="224">
        <f>(SUM('AEO T26 Paper 2022'!E19,'AEO T26 Paper 2022'!E21)+SUM('AEO T33 Other Mfg 2022'!E42,'AEO T33 Other Mfg 2022'!E44)*'Balance of Mfg Split'!$D12)*10^12</f>
        <v>4543212000000</v>
      </c>
      <c r="F9" s="224">
        <f>(SUM('AEO T26 Paper 2022'!F19,'AEO T26 Paper 2022'!F21)+SUM('AEO T33 Other Mfg 2022'!F42,'AEO T33 Other Mfg 2022'!F44)*'Balance of Mfg Split'!$D12)*10^12</f>
        <v>4438637000000</v>
      </c>
      <c r="G9" s="224">
        <f>(SUM('AEO T26 Paper 2022'!G19,'AEO T26 Paper 2022'!G21)+SUM('AEO T33 Other Mfg 2022'!G42,'AEO T33 Other Mfg 2022'!G44)*'Balance of Mfg Split'!$D12)*10^12</f>
        <v>4400479000000</v>
      </c>
      <c r="H9" s="224">
        <f>(SUM('AEO T26 Paper 2022'!H19,'AEO T26 Paper 2022'!H21)+SUM('AEO T33 Other Mfg 2022'!H42,'AEO T33 Other Mfg 2022'!H44)*'Balance of Mfg Split'!$D12)*10^12</f>
        <v>4434737000000</v>
      </c>
      <c r="I9" s="224">
        <f>(SUM('AEO T26 Paper 2022'!I19,'AEO T26 Paper 2022'!I21)+SUM('AEO T33 Other Mfg 2022'!I42,'AEO T33 Other Mfg 2022'!I44)*'Balance of Mfg Split'!$D12)*10^12</f>
        <v>4470788000000</v>
      </c>
      <c r="J9" s="224">
        <f>(SUM('AEO T26 Paper 2022'!J19,'AEO T26 Paper 2022'!J21)+SUM('AEO T33 Other Mfg 2022'!J42,'AEO T33 Other Mfg 2022'!J44)*'Balance of Mfg Split'!$D12)*10^12</f>
        <v>4460566000000</v>
      </c>
      <c r="K9" s="224">
        <f>(SUM('AEO T26 Paper 2022'!K19,'AEO T26 Paper 2022'!K21)+SUM('AEO T33 Other Mfg 2022'!K42,'AEO T33 Other Mfg 2022'!K44)*'Balance of Mfg Split'!$D12)*10^12</f>
        <v>4447725000000</v>
      </c>
      <c r="L9" s="224">
        <f>(SUM('AEO T26 Paper 2022'!L19,'AEO T26 Paper 2022'!L21)+SUM('AEO T33 Other Mfg 2022'!L42,'AEO T33 Other Mfg 2022'!L44)*'Balance of Mfg Split'!$D12)*10^12</f>
        <v>4445107000000</v>
      </c>
      <c r="M9" s="224">
        <f>(SUM('AEO T26 Paper 2022'!M19,'AEO T26 Paper 2022'!M21)+SUM('AEO T33 Other Mfg 2022'!M42,'AEO T33 Other Mfg 2022'!M44)*'Balance of Mfg Split'!$D12)*10^12</f>
        <v>4437880000000</v>
      </c>
      <c r="N9" s="224">
        <f>(SUM('AEO T26 Paper 2022'!N19,'AEO T26 Paper 2022'!N21)+SUM('AEO T33 Other Mfg 2022'!N42,'AEO T33 Other Mfg 2022'!N44)*'Balance of Mfg Split'!$D12)*10^12</f>
        <v>4429838000000</v>
      </c>
      <c r="O9" s="224">
        <f>(SUM('AEO T26 Paper 2022'!O19,'AEO T26 Paper 2022'!O21)+SUM('AEO T33 Other Mfg 2022'!O42,'AEO T33 Other Mfg 2022'!O44)*'Balance of Mfg Split'!$D12)*10^12</f>
        <v>4443642000000</v>
      </c>
      <c r="P9" s="224">
        <f>(SUM('AEO T26 Paper 2022'!P19,'AEO T26 Paper 2022'!P21)+SUM('AEO T33 Other Mfg 2022'!P42,'AEO T33 Other Mfg 2022'!P44)*'Balance of Mfg Split'!$D12)*10^12</f>
        <v>4440368000000</v>
      </c>
      <c r="Q9" s="224">
        <f>(SUM('AEO T26 Paper 2022'!Q19,'AEO T26 Paper 2022'!Q21)+SUM('AEO T33 Other Mfg 2022'!Q42,'AEO T33 Other Mfg 2022'!Q44)*'Balance of Mfg Split'!$D12)*10^12</f>
        <v>4421935000000</v>
      </c>
      <c r="R9" s="224">
        <f>(SUM('AEO T26 Paper 2022'!R19,'AEO T26 Paper 2022'!R21)+SUM('AEO T33 Other Mfg 2022'!R42,'AEO T33 Other Mfg 2022'!R44)*'Balance of Mfg Split'!$D12)*10^12</f>
        <v>4404491000000</v>
      </c>
      <c r="S9" s="224">
        <f>(SUM('AEO T26 Paper 2022'!S19,'AEO T26 Paper 2022'!S21)+SUM('AEO T33 Other Mfg 2022'!S42,'AEO T33 Other Mfg 2022'!S44)*'Balance of Mfg Split'!$D12)*10^12</f>
        <v>4392806000000</v>
      </c>
      <c r="T9" s="224">
        <f>(SUM('AEO T26 Paper 2022'!T19,'AEO T26 Paper 2022'!T21)+SUM('AEO T33 Other Mfg 2022'!T42,'AEO T33 Other Mfg 2022'!T44)*'Balance of Mfg Split'!$D12)*10^12</f>
        <v>4385577999999.9995</v>
      </c>
      <c r="U9" s="224">
        <f>(SUM('AEO T26 Paper 2022'!U19,'AEO T26 Paper 2022'!U21)+SUM('AEO T33 Other Mfg 2022'!U42,'AEO T33 Other Mfg 2022'!U44)*'Balance of Mfg Split'!$D12)*10^12</f>
        <v>4396578000000</v>
      </c>
      <c r="V9" s="224">
        <f>(SUM('AEO T26 Paper 2022'!V19,'AEO T26 Paper 2022'!V21)+SUM('AEO T33 Other Mfg 2022'!V42,'AEO T33 Other Mfg 2022'!V44)*'Balance of Mfg Split'!$D12)*10^12</f>
        <v>4339941999999.9995</v>
      </c>
      <c r="W9" s="224">
        <f>(SUM('AEO T26 Paper 2022'!W19,'AEO T26 Paper 2022'!W21)+SUM('AEO T33 Other Mfg 2022'!W42,'AEO T33 Other Mfg 2022'!W44)*'Balance of Mfg Split'!$D12)*10^12</f>
        <v>4330841000000.0005</v>
      </c>
      <c r="X9" s="224">
        <f>(SUM('AEO T26 Paper 2022'!X19,'AEO T26 Paper 2022'!X21)+SUM('AEO T33 Other Mfg 2022'!X42,'AEO T33 Other Mfg 2022'!X44)*'Balance of Mfg Split'!$D12)*10^12</f>
        <v>4327295000000.0005</v>
      </c>
      <c r="Y9" s="224">
        <f>(SUM('AEO T26 Paper 2022'!Y19,'AEO T26 Paper 2022'!Y21)+SUM('AEO T33 Other Mfg 2022'!Y42,'AEO T33 Other Mfg 2022'!Y44)*'Balance of Mfg Split'!$D12)*10^12</f>
        <v>4270991000000.0005</v>
      </c>
      <c r="Z9" s="224">
        <f>(SUM('AEO T26 Paper 2022'!Z19,'AEO T26 Paper 2022'!Z21)+SUM('AEO T33 Other Mfg 2022'!Z42,'AEO T33 Other Mfg 2022'!Z44)*'Balance of Mfg Split'!$D12)*10^12</f>
        <v>4208332999999.9995</v>
      </c>
      <c r="AA9" s="224">
        <f>(SUM('AEO T26 Paper 2022'!AA19,'AEO T26 Paper 2022'!AA21)+SUM('AEO T33 Other Mfg 2022'!AA42,'AEO T33 Other Mfg 2022'!AA44)*'Balance of Mfg Split'!$D12)*10^12</f>
        <v>4166569000000</v>
      </c>
      <c r="AB9" s="224">
        <f>(SUM('AEO T26 Paper 2022'!AB19,'AEO T26 Paper 2022'!AB21)+SUM('AEO T33 Other Mfg 2022'!AB42,'AEO T33 Other Mfg 2022'!AB44)*'Balance of Mfg Split'!$D12)*10^12</f>
        <v>4126779000000</v>
      </c>
      <c r="AC9" s="224">
        <f>(SUM('AEO T26 Paper 2022'!AC19,'AEO T26 Paper 2022'!AC21)+SUM('AEO T33 Other Mfg 2022'!AC42,'AEO T33 Other Mfg 2022'!AC44)*'Balance of Mfg Split'!$D12)*10^12</f>
        <v>4118388000000.0005</v>
      </c>
      <c r="AD9" s="224">
        <f>(SUM('AEO T26 Paper 2022'!AD19,'AEO T26 Paper 2022'!AD21)+SUM('AEO T33 Other Mfg 2022'!AD42,'AEO T33 Other Mfg 2022'!AD44)*'Balance of Mfg Split'!$D12)*10^12</f>
        <v>4123300000000.0005</v>
      </c>
      <c r="AE9" s="224">
        <f>(SUM('AEO T26 Paper 2022'!AE19,'AEO T26 Paper 2022'!AE21)+SUM('AEO T33 Other Mfg 2022'!AE42,'AEO T33 Other Mfg 2022'!AE44)*'Balance of Mfg Split'!$D12)*10^12</f>
        <v>4096704000000</v>
      </c>
      <c r="AF9" s="224">
        <f>(SUM('AEO T26 Paper 2022'!AF19,'AEO T26 Paper 2022'!AF21)+SUM('AEO T33 Other Mfg 2022'!AF42,'AEO T33 Other Mfg 2022'!AF44)*'Balance of Mfg Split'!$D12)*10^12</f>
        <v>4100456999999.9995</v>
      </c>
    </row>
    <row r="10" spans="1:35" x14ac:dyDescent="0.25">
      <c r="A10" s="21" t="s">
        <v>1031</v>
      </c>
      <c r="B10" s="226">
        <f>C10*'2020 data'!E11</f>
        <v>0</v>
      </c>
      <c r="C10" s="17">
        <v>0</v>
      </c>
      <c r="D10" s="17">
        <v>0</v>
      </c>
      <c r="E10" s="17">
        <v>0</v>
      </c>
      <c r="F10" s="17">
        <v>0</v>
      </c>
      <c r="G10" s="17">
        <v>0</v>
      </c>
      <c r="H10" s="17">
        <v>0</v>
      </c>
      <c r="I10" s="17">
        <v>0</v>
      </c>
      <c r="J10" s="17">
        <v>0</v>
      </c>
      <c r="K10" s="17">
        <v>0</v>
      </c>
      <c r="L10" s="17">
        <v>0</v>
      </c>
      <c r="M10" s="17">
        <v>0</v>
      </c>
      <c r="N10" s="17">
        <v>0</v>
      </c>
      <c r="O10" s="17">
        <v>0</v>
      </c>
      <c r="P10" s="17">
        <v>0</v>
      </c>
      <c r="Q10" s="17">
        <v>0</v>
      </c>
      <c r="R10" s="17">
        <v>0</v>
      </c>
      <c r="S10" s="17">
        <v>0</v>
      </c>
      <c r="T10" s="17">
        <v>0</v>
      </c>
      <c r="U10" s="17">
        <v>0</v>
      </c>
      <c r="V10" s="17">
        <v>0</v>
      </c>
      <c r="W10" s="17">
        <v>0</v>
      </c>
      <c r="X10" s="17">
        <v>0</v>
      </c>
      <c r="Y10" s="17">
        <v>0</v>
      </c>
      <c r="Z10" s="17">
        <v>0</v>
      </c>
      <c r="AA10" s="17">
        <v>0</v>
      </c>
      <c r="AB10" s="17">
        <v>0</v>
      </c>
      <c r="AC10" s="17">
        <v>0</v>
      </c>
      <c r="AD10" s="17">
        <v>0</v>
      </c>
      <c r="AE10" s="17">
        <v>0</v>
      </c>
      <c r="AF10" s="17">
        <v>0</v>
      </c>
      <c r="AG10" s="17"/>
    </row>
    <row r="11" spans="1:35" x14ac:dyDescent="0.25">
      <c r="A11" s="5" t="s">
        <v>1032</v>
      </c>
      <c r="B11" s="226">
        <f>C11*'2020 data'!E12</f>
        <v>1120328382134.063</v>
      </c>
      <c r="C11" s="5">
        <f>SUM('AEO T27 Chemicals 2022'!C20,'AEO T27 Chemicals 2022'!C22)*10^12</f>
        <v>1143767000000</v>
      </c>
      <c r="D11" s="224">
        <f>SUM('AEO T27 Chemicals 2022'!D20,'AEO T27 Chemicals 2022'!D22)*10^12</f>
        <v>1158208000000</v>
      </c>
      <c r="E11" s="224">
        <f>SUM('AEO T27 Chemicals 2022'!E20,'AEO T27 Chemicals 2022'!E22)*10^12</f>
        <v>1223179000000</v>
      </c>
      <c r="F11" s="224">
        <f>SUM('AEO T27 Chemicals 2022'!F20,'AEO T27 Chemicals 2022'!F22)*10^12</f>
        <v>1207637000000</v>
      </c>
      <c r="G11" s="224">
        <f>SUM('AEO T27 Chemicals 2022'!G20,'AEO T27 Chemicals 2022'!G22)*10^12</f>
        <v>1227947000000</v>
      </c>
      <c r="H11" s="224">
        <f>SUM('AEO T27 Chemicals 2022'!H20,'AEO T27 Chemicals 2022'!H22)*10^12</f>
        <v>1253320000000</v>
      </c>
      <c r="I11" s="224">
        <f>SUM('AEO T27 Chemicals 2022'!I20,'AEO T27 Chemicals 2022'!I22)*10^12</f>
        <v>1277138000000</v>
      </c>
      <c r="J11" s="224">
        <f>SUM('AEO T27 Chemicals 2022'!J20,'AEO T27 Chemicals 2022'!J22)*10^12</f>
        <v>1275257000000</v>
      </c>
      <c r="K11" s="224">
        <f>SUM('AEO T27 Chemicals 2022'!K20,'AEO T27 Chemicals 2022'!K22)*10^12</f>
        <v>1266243000000</v>
      </c>
      <c r="L11" s="224">
        <f>SUM('AEO T27 Chemicals 2022'!L20,'AEO T27 Chemicals 2022'!L22)*10^12</f>
        <v>1263752000000</v>
      </c>
      <c r="M11" s="224">
        <f>SUM('AEO T27 Chemicals 2022'!M20,'AEO T27 Chemicals 2022'!M22)*10^12</f>
        <v>1255999000000</v>
      </c>
      <c r="N11" s="224">
        <f>SUM('AEO T27 Chemicals 2022'!N20,'AEO T27 Chemicals 2022'!N22)*10^12</f>
        <v>1251057000000</v>
      </c>
      <c r="O11" s="224">
        <f>SUM('AEO T27 Chemicals 2022'!O20,'AEO T27 Chemicals 2022'!O22)*10^12</f>
        <v>1244371000000</v>
      </c>
      <c r="P11" s="224">
        <f>SUM('AEO T27 Chemicals 2022'!P20,'AEO T27 Chemicals 2022'!P22)*10^12</f>
        <v>1240365000000</v>
      </c>
      <c r="Q11" s="224">
        <f>SUM('AEO T27 Chemicals 2022'!Q20,'AEO T27 Chemicals 2022'!Q22)*10^12</f>
        <v>1235464000000</v>
      </c>
      <c r="R11" s="224">
        <f>SUM('AEO T27 Chemicals 2022'!R20,'AEO T27 Chemicals 2022'!R22)*10^12</f>
        <v>1229918000000</v>
      </c>
      <c r="S11" s="224">
        <f>SUM('AEO T27 Chemicals 2022'!S20,'AEO T27 Chemicals 2022'!S22)*10^12</f>
        <v>1221449000000</v>
      </c>
      <c r="T11" s="224">
        <f>SUM('AEO T27 Chemicals 2022'!T20,'AEO T27 Chemicals 2022'!T22)*10^12</f>
        <v>1211619000000</v>
      </c>
      <c r="U11" s="224">
        <f>SUM('AEO T27 Chemicals 2022'!U20,'AEO T27 Chemicals 2022'!U22)*10^12</f>
        <v>1206168000000</v>
      </c>
      <c r="V11" s="224">
        <f>SUM('AEO T27 Chemicals 2022'!V20,'AEO T27 Chemicals 2022'!V22)*10^12</f>
        <v>1191179000000</v>
      </c>
      <c r="W11" s="224">
        <f>SUM('AEO T27 Chemicals 2022'!W20,'AEO T27 Chemicals 2022'!W22)*10^12</f>
        <v>1179868000000</v>
      </c>
      <c r="X11" s="224">
        <f>SUM('AEO T27 Chemicals 2022'!X20,'AEO T27 Chemicals 2022'!X22)*10^12</f>
        <v>1174109000000</v>
      </c>
      <c r="Y11" s="224">
        <f>SUM('AEO T27 Chemicals 2022'!Y20,'AEO T27 Chemicals 2022'!Y22)*10^12</f>
        <v>1161378000000</v>
      </c>
      <c r="Z11" s="224">
        <f>SUM('AEO T27 Chemicals 2022'!Z20,'AEO T27 Chemicals 2022'!Z22)*10^12</f>
        <v>1141706000000</v>
      </c>
      <c r="AA11" s="224">
        <f>SUM('AEO T27 Chemicals 2022'!AA20,'AEO T27 Chemicals 2022'!AA22)*10^12</f>
        <v>1129279000000</v>
      </c>
      <c r="AB11" s="224">
        <f>SUM('AEO T27 Chemicals 2022'!AB20,'AEO T27 Chemicals 2022'!AB22)*10^12</f>
        <v>1121714000000</v>
      </c>
      <c r="AC11" s="224">
        <f>SUM('AEO T27 Chemicals 2022'!AC20,'AEO T27 Chemicals 2022'!AC22)*10^12</f>
        <v>1122396000000</v>
      </c>
      <c r="AD11" s="224">
        <f>SUM('AEO T27 Chemicals 2022'!AD20,'AEO T27 Chemicals 2022'!AD22)*10^12</f>
        <v>1116599000000</v>
      </c>
      <c r="AE11" s="224">
        <f>SUM('AEO T27 Chemicals 2022'!AE20,'AEO T27 Chemicals 2022'!AE22)*10^12</f>
        <v>1107935000000</v>
      </c>
      <c r="AF11" s="224">
        <f>SUM('AEO T27 Chemicals 2022'!AF20,'AEO T27 Chemicals 2022'!AF22)*10^12</f>
        <v>1111974000000</v>
      </c>
    </row>
    <row r="12" spans="1:35" x14ac:dyDescent="0.25">
      <c r="A12" s="5" t="s">
        <v>1033</v>
      </c>
      <c r="B12" s="226">
        <f>C12*'2020 data'!E13</f>
        <v>0</v>
      </c>
      <c r="C12" s="5">
        <f>'AEO T33 Other Mfg 2022'!C30*10^12</f>
        <v>0</v>
      </c>
      <c r="D12" s="224">
        <f>'AEO T33 Other Mfg 2022'!D30*10^12</f>
        <v>0</v>
      </c>
      <c r="E12" s="224">
        <f>'AEO T33 Other Mfg 2022'!E30*10^12</f>
        <v>0</v>
      </c>
      <c r="F12" s="224">
        <f>'AEO T33 Other Mfg 2022'!F30*10^12</f>
        <v>0</v>
      </c>
      <c r="G12" s="224">
        <f>'AEO T33 Other Mfg 2022'!G30*10^12</f>
        <v>0</v>
      </c>
      <c r="H12" s="224">
        <f>'AEO T33 Other Mfg 2022'!H30*10^12</f>
        <v>0</v>
      </c>
      <c r="I12" s="224">
        <f>'AEO T33 Other Mfg 2022'!I30*10^12</f>
        <v>0</v>
      </c>
      <c r="J12" s="224">
        <f>'AEO T33 Other Mfg 2022'!J30*10^12</f>
        <v>0</v>
      </c>
      <c r="K12" s="224">
        <f>'AEO T33 Other Mfg 2022'!K30*10^12</f>
        <v>0</v>
      </c>
      <c r="L12" s="224">
        <f>'AEO T33 Other Mfg 2022'!L30*10^12</f>
        <v>0</v>
      </c>
      <c r="M12" s="224">
        <f>'AEO T33 Other Mfg 2022'!M30*10^12</f>
        <v>0</v>
      </c>
      <c r="N12" s="224">
        <f>'AEO T33 Other Mfg 2022'!N30*10^12</f>
        <v>0</v>
      </c>
      <c r="O12" s="224">
        <f>'AEO T33 Other Mfg 2022'!O30*10^12</f>
        <v>0</v>
      </c>
      <c r="P12" s="224">
        <f>'AEO T33 Other Mfg 2022'!P30*10^12</f>
        <v>0</v>
      </c>
      <c r="Q12" s="224">
        <f>'AEO T33 Other Mfg 2022'!Q30*10^12</f>
        <v>0</v>
      </c>
      <c r="R12" s="224">
        <f>'AEO T33 Other Mfg 2022'!R30*10^12</f>
        <v>0</v>
      </c>
      <c r="S12" s="224">
        <f>'AEO T33 Other Mfg 2022'!S30*10^12</f>
        <v>0</v>
      </c>
      <c r="T12" s="224">
        <f>'AEO T33 Other Mfg 2022'!T30*10^12</f>
        <v>0</v>
      </c>
      <c r="U12" s="224">
        <f>'AEO T33 Other Mfg 2022'!U30*10^12</f>
        <v>0</v>
      </c>
      <c r="V12" s="224">
        <f>'AEO T33 Other Mfg 2022'!V30*10^12</f>
        <v>0</v>
      </c>
      <c r="W12" s="224">
        <f>'AEO T33 Other Mfg 2022'!W30*10^12</f>
        <v>0</v>
      </c>
      <c r="X12" s="224">
        <f>'AEO T33 Other Mfg 2022'!X30*10^12</f>
        <v>0</v>
      </c>
      <c r="Y12" s="224">
        <f>'AEO T33 Other Mfg 2022'!Y30*10^12</f>
        <v>0</v>
      </c>
      <c r="Z12" s="224">
        <f>'AEO T33 Other Mfg 2022'!Z30*10^12</f>
        <v>0</v>
      </c>
      <c r="AA12" s="224">
        <f>'AEO T33 Other Mfg 2022'!AA30*10^12</f>
        <v>0</v>
      </c>
      <c r="AB12" s="224">
        <f>'AEO T33 Other Mfg 2022'!AB30*10^12</f>
        <v>0</v>
      </c>
      <c r="AC12" s="224">
        <f>'AEO T33 Other Mfg 2022'!AC30*10^12</f>
        <v>0</v>
      </c>
      <c r="AD12" s="224">
        <f>'AEO T33 Other Mfg 2022'!AD30*10^12</f>
        <v>0</v>
      </c>
      <c r="AE12" s="224">
        <f>'AEO T33 Other Mfg 2022'!AE30*10^12</f>
        <v>0</v>
      </c>
      <c r="AF12" s="224">
        <f>'AEO T33 Other Mfg 2022'!AF30*10^12</f>
        <v>0</v>
      </c>
    </row>
    <row r="13" spans="1:35" x14ac:dyDescent="0.25">
      <c r="A13" s="5" t="s">
        <v>1034</v>
      </c>
      <c r="B13" s="226">
        <f>C13*'2020 data'!E14</f>
        <v>0</v>
      </c>
      <c r="C13" s="5">
        <f>'AEO T28 Glass 2022'!C19*10^12</f>
        <v>0</v>
      </c>
      <c r="D13" s="224">
        <f>'AEO T28 Glass 2022'!D19*10^12</f>
        <v>0</v>
      </c>
      <c r="E13" s="224">
        <f>'AEO T28 Glass 2022'!E19*10^12</f>
        <v>0</v>
      </c>
      <c r="F13" s="224">
        <f>'AEO T28 Glass 2022'!F19*10^12</f>
        <v>0</v>
      </c>
      <c r="G13" s="224">
        <f>'AEO T28 Glass 2022'!G19*10^12</f>
        <v>0</v>
      </c>
      <c r="H13" s="224">
        <f>'AEO T28 Glass 2022'!H19*10^12</f>
        <v>0</v>
      </c>
      <c r="I13" s="224">
        <f>'AEO T28 Glass 2022'!I19*10^12</f>
        <v>0</v>
      </c>
      <c r="J13" s="224">
        <f>'AEO T28 Glass 2022'!J19*10^12</f>
        <v>0</v>
      </c>
      <c r="K13" s="224">
        <f>'AEO T28 Glass 2022'!K19*10^12</f>
        <v>0</v>
      </c>
      <c r="L13" s="224">
        <f>'AEO T28 Glass 2022'!L19*10^12</f>
        <v>0</v>
      </c>
      <c r="M13" s="224">
        <f>'AEO T28 Glass 2022'!M19*10^12</f>
        <v>0</v>
      </c>
      <c r="N13" s="224">
        <f>'AEO T28 Glass 2022'!N19*10^12</f>
        <v>0</v>
      </c>
      <c r="O13" s="224">
        <f>'AEO T28 Glass 2022'!O19*10^12</f>
        <v>0</v>
      </c>
      <c r="P13" s="224">
        <f>'AEO T28 Glass 2022'!P19*10^12</f>
        <v>0</v>
      </c>
      <c r="Q13" s="224">
        <f>'AEO T28 Glass 2022'!Q19*10^12</f>
        <v>0</v>
      </c>
      <c r="R13" s="224">
        <f>'AEO T28 Glass 2022'!R19*10^12</f>
        <v>0</v>
      </c>
      <c r="S13" s="224">
        <f>'AEO T28 Glass 2022'!S19*10^12</f>
        <v>0</v>
      </c>
      <c r="T13" s="224">
        <f>'AEO T28 Glass 2022'!T19*10^12</f>
        <v>0</v>
      </c>
      <c r="U13" s="224">
        <f>'AEO T28 Glass 2022'!U19*10^12</f>
        <v>0</v>
      </c>
      <c r="V13" s="224">
        <f>'AEO T28 Glass 2022'!V19*10^12</f>
        <v>0</v>
      </c>
      <c r="W13" s="224">
        <f>'AEO T28 Glass 2022'!W19*10^12</f>
        <v>0</v>
      </c>
      <c r="X13" s="224">
        <f>'AEO T28 Glass 2022'!X19*10^12</f>
        <v>0</v>
      </c>
      <c r="Y13" s="224">
        <f>'AEO T28 Glass 2022'!Y19*10^12</f>
        <v>0</v>
      </c>
      <c r="Z13" s="224">
        <f>'AEO T28 Glass 2022'!Z19*10^12</f>
        <v>0</v>
      </c>
      <c r="AA13" s="224">
        <f>'AEO T28 Glass 2022'!AA19*10^12</f>
        <v>0</v>
      </c>
      <c r="AB13" s="224">
        <f>'AEO T28 Glass 2022'!AB19*10^12</f>
        <v>0</v>
      </c>
      <c r="AC13" s="224">
        <f>'AEO T28 Glass 2022'!AC19*10^12</f>
        <v>0</v>
      </c>
      <c r="AD13" s="224">
        <f>'AEO T28 Glass 2022'!AD19*10^12</f>
        <v>0</v>
      </c>
      <c r="AE13" s="224">
        <f>'AEO T28 Glass 2022'!AE19*10^12</f>
        <v>0</v>
      </c>
      <c r="AF13" s="224">
        <f>'AEO T28 Glass 2022'!AF19*10^12</f>
        <v>0</v>
      </c>
    </row>
    <row r="14" spans="1:35" x14ac:dyDescent="0.25">
      <c r="A14" s="5" t="s">
        <v>1035</v>
      </c>
      <c r="B14" s="226">
        <f>C14*'2020 data'!E15</f>
        <v>23637127024282.152</v>
      </c>
      <c r="C14" s="5">
        <f>SUM('AEO T29 Cement 2022'!C18,'AEO T29 Cement 2022'!C21)*10^12</f>
        <v>21661200000000</v>
      </c>
      <c r="D14" s="224">
        <f>SUM('AEO T29 Cement 2022'!D18,'AEO T29 Cement 2022'!D21)*10^12</f>
        <v>24401595000000</v>
      </c>
      <c r="E14" s="224">
        <f>SUM('AEO T29 Cement 2022'!E18,'AEO T29 Cement 2022'!E21)*10^12</f>
        <v>27009742000000.004</v>
      </c>
      <c r="F14" s="224">
        <f>SUM('AEO T29 Cement 2022'!F18,'AEO T29 Cement 2022'!F21)*10^12</f>
        <v>29559531999999.996</v>
      </c>
      <c r="G14" s="224">
        <f>SUM('AEO T29 Cement 2022'!G18,'AEO T29 Cement 2022'!G21)*10^12</f>
        <v>31952554000000</v>
      </c>
      <c r="H14" s="224">
        <f>SUM('AEO T29 Cement 2022'!H18,'AEO T29 Cement 2022'!H21)*10^12</f>
        <v>34149992999999.996</v>
      </c>
      <c r="I14" s="224">
        <f>SUM('AEO T29 Cement 2022'!I18,'AEO T29 Cement 2022'!I21)*10^12</f>
        <v>36129537000000.008</v>
      </c>
      <c r="J14" s="224">
        <f>SUM('AEO T29 Cement 2022'!J18,'AEO T29 Cement 2022'!J21)*10^12</f>
        <v>37846439999999.992</v>
      </c>
      <c r="K14" s="224">
        <f>SUM('AEO T29 Cement 2022'!K18,'AEO T29 Cement 2022'!K21)*10^12</f>
        <v>39286453000000</v>
      </c>
      <c r="L14" s="224">
        <f>SUM('AEO T29 Cement 2022'!L18,'AEO T29 Cement 2022'!L21)*10^12</f>
        <v>40427126000000</v>
      </c>
      <c r="M14" s="224">
        <f>SUM('AEO T29 Cement 2022'!M18,'AEO T29 Cement 2022'!M21)*10^12</f>
        <v>41242131000000</v>
      </c>
      <c r="N14" s="224">
        <f>SUM('AEO T29 Cement 2022'!N18,'AEO T29 Cement 2022'!N21)*10^12</f>
        <v>41713672000000</v>
      </c>
      <c r="O14" s="224">
        <f>SUM('AEO T29 Cement 2022'!O18,'AEO T29 Cement 2022'!O21)*10^12</f>
        <v>41833236000000</v>
      </c>
      <c r="P14" s="224">
        <f>SUM('AEO T29 Cement 2022'!P18,'AEO T29 Cement 2022'!P21)*10^12</f>
        <v>41777883000000</v>
      </c>
      <c r="Q14" s="224">
        <f>SUM('AEO T29 Cement 2022'!Q18,'AEO T29 Cement 2022'!Q21)*10^12</f>
        <v>41730075000000</v>
      </c>
      <c r="R14" s="224">
        <f>SUM('AEO T29 Cement 2022'!R18,'AEO T29 Cement 2022'!R21)*10^12</f>
        <v>41686757000000</v>
      </c>
      <c r="S14" s="224">
        <f>SUM('AEO T29 Cement 2022'!S18,'AEO T29 Cement 2022'!S21)*10^12</f>
        <v>41644107000000</v>
      </c>
      <c r="T14" s="224">
        <f>SUM('AEO T29 Cement 2022'!T18,'AEO T29 Cement 2022'!T21)*10^12</f>
        <v>41605542000000</v>
      </c>
      <c r="U14" s="224">
        <f>SUM('AEO T29 Cement 2022'!U18,'AEO T29 Cement 2022'!U21)*10^12</f>
        <v>41569081999999.992</v>
      </c>
      <c r="V14" s="224">
        <f>SUM('AEO T29 Cement 2022'!V18,'AEO T29 Cement 2022'!V21)*10^12</f>
        <v>41549282999999.992</v>
      </c>
      <c r="W14" s="224">
        <f>SUM('AEO T29 Cement 2022'!W18,'AEO T29 Cement 2022'!W21)*10^12</f>
        <v>41531168000000</v>
      </c>
      <c r="X14" s="224">
        <f>SUM('AEO T29 Cement 2022'!X18,'AEO T29 Cement 2022'!X21)*10^12</f>
        <v>41510754000000</v>
      </c>
      <c r="Y14" s="224">
        <f>SUM('AEO T29 Cement 2022'!Y18,'AEO T29 Cement 2022'!Y21)*10^12</f>
        <v>41488226000000</v>
      </c>
      <c r="Z14" s="224">
        <f>SUM('AEO T29 Cement 2022'!Z18,'AEO T29 Cement 2022'!Z21)*10^12</f>
        <v>41469378000000</v>
      </c>
      <c r="AA14" s="224">
        <f>SUM('AEO T29 Cement 2022'!AA18,'AEO T29 Cement 2022'!AA21)*10^12</f>
        <v>41451162000000</v>
      </c>
      <c r="AB14" s="224">
        <f>SUM('AEO T29 Cement 2022'!AB18,'AEO T29 Cement 2022'!AB21)*10^12</f>
        <v>41435295000000</v>
      </c>
      <c r="AC14" s="224">
        <f>SUM('AEO T29 Cement 2022'!AC18,'AEO T29 Cement 2022'!AC21)*10^12</f>
        <v>41422070999999.992</v>
      </c>
      <c r="AD14" s="224">
        <f>SUM('AEO T29 Cement 2022'!AD18,'AEO T29 Cement 2022'!AD21)*10^12</f>
        <v>41405562000000</v>
      </c>
      <c r="AE14" s="224">
        <f>SUM('AEO T29 Cement 2022'!AE18,'AEO T29 Cement 2022'!AE21)*10^12</f>
        <v>41390350000000</v>
      </c>
      <c r="AF14" s="224">
        <f>SUM('AEO T29 Cement 2022'!AF18,'AEO T29 Cement 2022'!AF21)*10^12</f>
        <v>41378990000000</v>
      </c>
    </row>
    <row r="15" spans="1:35" x14ac:dyDescent="0.25">
      <c r="A15" s="5" t="s">
        <v>1036</v>
      </c>
      <c r="B15" s="226">
        <f>C15*'2020 data'!E16</f>
        <v>4008266486775.0537</v>
      </c>
      <c r="C15" s="5">
        <f>'AEO T30 Steel 2022'!C18*10^12</f>
        <v>4121273999999.9995</v>
      </c>
      <c r="D15" s="224">
        <f>'AEO T30 Steel 2022'!D18*10^12</f>
        <v>4249804000000</v>
      </c>
      <c r="E15" s="224">
        <f>'AEO T30 Steel 2022'!E18*10^12</f>
        <v>4511671000000</v>
      </c>
      <c r="F15" s="224">
        <f>'AEO T30 Steel 2022'!F18*10^12</f>
        <v>4366886000000</v>
      </c>
      <c r="G15" s="224">
        <f>'AEO T30 Steel 2022'!G18*10^12</f>
        <v>4386593999999.9995</v>
      </c>
      <c r="H15" s="224">
        <f>'AEO T30 Steel 2022'!H18*10^12</f>
        <v>4419060000000</v>
      </c>
      <c r="I15" s="224">
        <f>'AEO T30 Steel 2022'!I18*10^12</f>
        <v>4436715000000</v>
      </c>
      <c r="J15" s="224">
        <f>'AEO T30 Steel 2022'!J18*10^12</f>
        <v>4340904000000</v>
      </c>
      <c r="K15" s="224">
        <f>'AEO T30 Steel 2022'!K18*10^12</f>
        <v>4252884000000</v>
      </c>
      <c r="L15" s="224">
        <f>'AEO T30 Steel 2022'!L18*10^12</f>
        <v>4194963999999.9995</v>
      </c>
      <c r="M15" s="224">
        <f>'AEO T30 Steel 2022'!M18*10^12</f>
        <v>4158035000000</v>
      </c>
      <c r="N15" s="224">
        <f>'AEO T30 Steel 2022'!N18*10^12</f>
        <v>4085285000000</v>
      </c>
      <c r="O15" s="224">
        <f>'AEO T30 Steel 2022'!O18*10^12</f>
        <v>3990009000000</v>
      </c>
      <c r="P15" s="224">
        <f>'AEO T30 Steel 2022'!P18*10^12</f>
        <v>3928376000000</v>
      </c>
      <c r="Q15" s="224">
        <f>'AEO T30 Steel 2022'!Q18*10^12</f>
        <v>3862030000000</v>
      </c>
      <c r="R15" s="224">
        <f>'AEO T30 Steel 2022'!R18*10^12</f>
        <v>3803004000000</v>
      </c>
      <c r="S15" s="224">
        <f>'AEO T30 Steel 2022'!S18*10^12</f>
        <v>3723390000000</v>
      </c>
      <c r="T15" s="224">
        <f>'AEO T30 Steel 2022'!T18*10^12</f>
        <v>3641509000000</v>
      </c>
      <c r="U15" s="224">
        <f>'AEO T30 Steel 2022'!U18*10^12</f>
        <v>3585581000000</v>
      </c>
      <c r="V15" s="224">
        <f>'AEO T30 Steel 2022'!V18*10^12</f>
        <v>3509207000000</v>
      </c>
      <c r="W15" s="224">
        <f>'AEO T30 Steel 2022'!W18*10^12</f>
        <v>3453082000000</v>
      </c>
      <c r="X15" s="224">
        <f>'AEO T30 Steel 2022'!X18*10^12</f>
        <v>3439317000000</v>
      </c>
      <c r="Y15" s="224">
        <f>'AEO T30 Steel 2022'!Y18*10^12</f>
        <v>3392691000000</v>
      </c>
      <c r="Z15" s="224">
        <f>'AEO T30 Steel 2022'!Z18*10^12</f>
        <v>3318496000000</v>
      </c>
      <c r="AA15" s="224">
        <f>'AEO T30 Steel 2022'!AA18*10^12</f>
        <v>3284531000000</v>
      </c>
      <c r="AB15" s="224">
        <f>'AEO T30 Steel 2022'!AB18*10^12</f>
        <v>3249579000000</v>
      </c>
      <c r="AC15" s="224">
        <f>'AEO T30 Steel 2022'!AC18*10^12</f>
        <v>3225027000000</v>
      </c>
      <c r="AD15" s="224">
        <f>'AEO T30 Steel 2022'!AD18*10^12</f>
        <v>3178058000000</v>
      </c>
      <c r="AE15" s="224">
        <f>'AEO T30 Steel 2022'!AE18*10^12</f>
        <v>3118032000000</v>
      </c>
      <c r="AF15" s="224">
        <f>'AEO T30 Steel 2022'!AF18*10^12</f>
        <v>3100818000000</v>
      </c>
    </row>
    <row r="16" spans="1:35" x14ac:dyDescent="0.25">
      <c r="A16" s="5" t="s">
        <v>1037</v>
      </c>
      <c r="B16" s="226">
        <f>C16*'2020 data'!E17</f>
        <v>12051290317078.9</v>
      </c>
      <c r="C16" s="5">
        <f>(SUM('AEO T31 Aluminum 2022'!C19,'AEO T31 Aluminum 2022'!C21)+SUM('AEO T33 Other Mfg 2022'!C42,'AEO T33 Other Mfg 2022'!C44)*'Balance of Mfg Split'!$D13)*10^12</f>
        <v>12290878593760.389</v>
      </c>
      <c r="D16" s="224">
        <f>(SUM('AEO T31 Aluminum 2022'!D19,'AEO T31 Aluminum 2022'!D21)+SUM('AEO T33 Other Mfg 2022'!D42,'AEO T33 Other Mfg 2022'!D44)*'Balance of Mfg Split'!$D13)*10^12</f>
        <v>10864486298977.16</v>
      </c>
      <c r="E16" s="224">
        <f>(SUM('AEO T31 Aluminum 2022'!E19,'AEO T31 Aluminum 2022'!E21)+SUM('AEO T33 Other Mfg 2022'!E42,'AEO T33 Other Mfg 2022'!E44)*'Balance of Mfg Split'!$D13)*10^12</f>
        <v>10838547662507.195</v>
      </c>
      <c r="F16" s="224">
        <f>(SUM('AEO T31 Aluminum 2022'!F19,'AEO T31 Aluminum 2022'!F21)+SUM('AEO T33 Other Mfg 2022'!F42,'AEO T33 Other Mfg 2022'!F44)*'Balance of Mfg Split'!$D13)*10^12</f>
        <v>9188948507672.3184</v>
      </c>
      <c r="G16" s="224">
        <f>(SUM('AEO T31 Aluminum 2022'!G19,'AEO T31 Aluminum 2022'!G21)+SUM('AEO T33 Other Mfg 2022'!G42,'AEO T33 Other Mfg 2022'!G44)*'Balance of Mfg Split'!$D13)*10^12</f>
        <v>8655200880042.2441</v>
      </c>
      <c r="H16" s="224">
        <f>(SUM('AEO T31 Aluminum 2022'!H19,'AEO T31 Aluminum 2022'!H21)+SUM('AEO T33 Other Mfg 2022'!H42,'AEO T33 Other Mfg 2022'!H44)*'Balance of Mfg Split'!$D13)*10^12</f>
        <v>8383089998804.0508</v>
      </c>
      <c r="I16" s="224">
        <f>(SUM('AEO T31 Aluminum 2022'!I19,'AEO T31 Aluminum 2022'!I21)+SUM('AEO T33 Other Mfg 2022'!I42,'AEO T33 Other Mfg 2022'!I44)*'Balance of Mfg Split'!$D13)*10^12</f>
        <v>8134101617302.3438</v>
      </c>
      <c r="J16" s="224">
        <f>(SUM('AEO T31 Aluminum 2022'!J19,'AEO T31 Aluminum 2022'!J21)+SUM('AEO T33 Other Mfg 2022'!J42,'AEO T33 Other Mfg 2022'!J44)*'Balance of Mfg Split'!$D13)*10^12</f>
        <v>8456819403809.2002</v>
      </c>
      <c r="K16" s="224">
        <f>(SUM('AEO T31 Aluminum 2022'!K19,'AEO T31 Aluminum 2022'!K21)+SUM('AEO T33 Other Mfg 2022'!K42,'AEO T33 Other Mfg 2022'!K44)*'Balance of Mfg Split'!$D13)*10^12</f>
        <v>8756285914828.1475</v>
      </c>
      <c r="L16" s="224">
        <f>(SUM('AEO T31 Aluminum 2022'!L19,'AEO T31 Aluminum 2022'!L21)+SUM('AEO T33 Other Mfg 2022'!L42,'AEO T33 Other Mfg 2022'!L44)*'Balance of Mfg Split'!$D13)*10^12</f>
        <v>8921789221145.1934</v>
      </c>
      <c r="M16" s="224">
        <f>(SUM('AEO T31 Aluminum 2022'!M19,'AEO T31 Aluminum 2022'!M21)+SUM('AEO T33 Other Mfg 2022'!M42,'AEO T33 Other Mfg 2022'!M44)*'Balance of Mfg Split'!$D13)*10^12</f>
        <v>9033843669924.1074</v>
      </c>
      <c r="N16" s="224">
        <f>(SUM('AEO T31 Aluminum 2022'!N19,'AEO T31 Aluminum 2022'!N21)+SUM('AEO T33 Other Mfg 2022'!N42,'AEO T33 Other Mfg 2022'!N44)*'Balance of Mfg Split'!$D13)*10^12</f>
        <v>9092666881767.248</v>
      </c>
      <c r="O16" s="224">
        <f>(SUM('AEO T31 Aluminum 2022'!O19,'AEO T31 Aluminum 2022'!O21)+SUM('AEO T33 Other Mfg 2022'!O42,'AEO T33 Other Mfg 2022'!O44)*'Balance of Mfg Split'!$D13)*10^12</f>
        <v>9183729927566.0195</v>
      </c>
      <c r="P16" s="224">
        <f>(SUM('AEO T31 Aluminum 2022'!P19,'AEO T31 Aluminum 2022'!P21)+SUM('AEO T33 Other Mfg 2022'!P42,'AEO T33 Other Mfg 2022'!P44)*'Balance of Mfg Split'!$D13)*10^12</f>
        <v>9145647402564.6016</v>
      </c>
      <c r="Q16" s="224">
        <f>(SUM('AEO T31 Aluminum 2022'!Q19,'AEO T31 Aluminum 2022'!Q21)+SUM('AEO T33 Other Mfg 2022'!Q42,'AEO T33 Other Mfg 2022'!Q44)*'Balance of Mfg Split'!$D13)*10^12</f>
        <v>8998204590267.8105</v>
      </c>
      <c r="R16" s="224">
        <f>(SUM('AEO T31 Aluminum 2022'!R19,'AEO T31 Aluminum 2022'!R21)+SUM('AEO T33 Other Mfg 2022'!R42,'AEO T33 Other Mfg 2022'!R44)*'Balance of Mfg Split'!$D13)*10^12</f>
        <v>8895467139729.4336</v>
      </c>
      <c r="S16" s="224">
        <f>(SUM('AEO T31 Aluminum 2022'!S19,'AEO T31 Aluminum 2022'!S21)+SUM('AEO T33 Other Mfg 2022'!S42,'AEO T33 Other Mfg 2022'!S44)*'Balance of Mfg Split'!$D13)*10^12</f>
        <v>8883174345015.1211</v>
      </c>
      <c r="T16" s="224">
        <f>(SUM('AEO T31 Aluminum 2022'!T19,'AEO T31 Aluminum 2022'!T21)+SUM('AEO T33 Other Mfg 2022'!T42,'AEO T33 Other Mfg 2022'!T44)*'Balance of Mfg Split'!$D13)*10^12</f>
        <v>8860776872197.627</v>
      </c>
      <c r="U16" s="224">
        <f>(SUM('AEO T31 Aluminum 2022'!U19,'AEO T31 Aluminum 2022'!U21)+SUM('AEO T33 Other Mfg 2022'!U42,'AEO T33 Other Mfg 2022'!U44)*'Balance of Mfg Split'!$D13)*10^12</f>
        <v>8935202346796.8828</v>
      </c>
      <c r="V16" s="224">
        <f>(SUM('AEO T31 Aluminum 2022'!V19,'AEO T31 Aluminum 2022'!V21)+SUM('AEO T33 Other Mfg 2022'!V42,'AEO T33 Other Mfg 2022'!V44)*'Balance of Mfg Split'!$D13)*10^12</f>
        <v>8697189761278.4092</v>
      </c>
      <c r="W16" s="224">
        <f>(SUM('AEO T31 Aluminum 2022'!W19,'AEO T31 Aluminum 2022'!W21)+SUM('AEO T33 Other Mfg 2022'!W42,'AEO T33 Other Mfg 2022'!W44)*'Balance of Mfg Split'!$D13)*10^12</f>
        <v>8733037280401.4336</v>
      </c>
      <c r="X16" s="224">
        <f>(SUM('AEO T31 Aluminum 2022'!X19,'AEO T31 Aluminum 2022'!X21)+SUM('AEO T33 Other Mfg 2022'!X42,'AEO T33 Other Mfg 2022'!X44)*'Balance of Mfg Split'!$D13)*10^12</f>
        <v>8756935535169.0137</v>
      </c>
      <c r="Y16" s="224">
        <f>(SUM('AEO T31 Aluminum 2022'!Y19,'AEO T31 Aluminum 2022'!Y21)+SUM('AEO T33 Other Mfg 2022'!Y42,'AEO T33 Other Mfg 2022'!Y44)*'Balance of Mfg Split'!$D13)*10^12</f>
        <v>8562841016757.4775</v>
      </c>
      <c r="Z16" s="224">
        <f>(SUM('AEO T31 Aluminum 2022'!Z19,'AEO T31 Aluminum 2022'!Z21)+SUM('AEO T33 Other Mfg 2022'!Z42,'AEO T33 Other Mfg 2022'!Z44)*'Balance of Mfg Split'!$D13)*10^12</f>
        <v>8401023172715.332</v>
      </c>
      <c r="AA16" s="224">
        <f>(SUM('AEO T31 Aluminum 2022'!AA19,'AEO T31 Aluminum 2022'!AA21)+SUM('AEO T33 Other Mfg 2022'!AA42,'AEO T33 Other Mfg 2022'!AA44)*'Balance of Mfg Split'!$D13)*10^12</f>
        <v>8282654510568.9482</v>
      </c>
      <c r="AB16" s="224">
        <f>(SUM('AEO T31 Aluminum 2022'!AB19,'AEO T31 Aluminum 2022'!AB21)+SUM('AEO T33 Other Mfg 2022'!AB42,'AEO T33 Other Mfg 2022'!AB44)*'Balance of Mfg Split'!$D13)*10^12</f>
        <v>8180497994806.7422</v>
      </c>
      <c r="AC16" s="224">
        <f>(SUM('AEO T31 Aluminum 2022'!AC19,'AEO T31 Aluminum 2022'!AC21)+SUM('AEO T33 Other Mfg 2022'!AC42,'AEO T33 Other Mfg 2022'!AC44)*'Balance of Mfg Split'!$D13)*10^12</f>
        <v>8176699574833.9863</v>
      </c>
      <c r="AD16" s="224">
        <f>(SUM('AEO T31 Aluminum 2022'!AD19,'AEO T31 Aluminum 2022'!AD21)+SUM('AEO T33 Other Mfg 2022'!AD42,'AEO T33 Other Mfg 2022'!AD44)*'Balance of Mfg Split'!$D13)*10^12</f>
        <v>8203505689590.3779</v>
      </c>
      <c r="AE16" s="224">
        <f>(SUM('AEO T31 Aluminum 2022'!AE19,'AEO T31 Aluminum 2022'!AE21)+SUM('AEO T33 Other Mfg 2022'!AE42,'AEO T33 Other Mfg 2022'!AE44)*'Balance of Mfg Split'!$D13)*10^12</f>
        <v>8208883852154.3311</v>
      </c>
      <c r="AF16" s="224">
        <f>(SUM('AEO T31 Aluminum 2022'!AF19,'AEO T31 Aluminum 2022'!AF21)+SUM('AEO T33 Other Mfg 2022'!AF42,'AEO T33 Other Mfg 2022'!AF44)*'Balance of Mfg Split'!$D13)*10^12</f>
        <v>8280816511158.8145</v>
      </c>
    </row>
    <row r="17" spans="1:33" x14ac:dyDescent="0.25">
      <c r="A17" s="5" t="s">
        <v>1038</v>
      </c>
      <c r="B17" s="226">
        <f>C17*'2020 data'!E18</f>
        <v>0</v>
      </c>
      <c r="C17" s="5">
        <f>SUM('AEO T32 Metal Prdcts 2022'!C18,'AEO T32 Metal Prdcts 2022'!C20)*10^12</f>
        <v>0</v>
      </c>
      <c r="D17" s="224">
        <f>SUM('AEO T32 Metal Prdcts 2022'!D18,'AEO T32 Metal Prdcts 2022'!D20)*10^12</f>
        <v>0</v>
      </c>
      <c r="E17" s="224">
        <f>SUM('AEO T32 Metal Prdcts 2022'!E18,'AEO T32 Metal Prdcts 2022'!E20)*10^12</f>
        <v>0</v>
      </c>
      <c r="F17" s="224">
        <f>SUM('AEO T32 Metal Prdcts 2022'!F18,'AEO T32 Metal Prdcts 2022'!F20)*10^12</f>
        <v>0</v>
      </c>
      <c r="G17" s="224">
        <f>SUM('AEO T32 Metal Prdcts 2022'!G18,'AEO T32 Metal Prdcts 2022'!G20)*10^12</f>
        <v>0</v>
      </c>
      <c r="H17" s="224">
        <f>SUM('AEO T32 Metal Prdcts 2022'!H18,'AEO T32 Metal Prdcts 2022'!H20)*10^12</f>
        <v>0</v>
      </c>
      <c r="I17" s="224">
        <f>SUM('AEO T32 Metal Prdcts 2022'!I18,'AEO T32 Metal Prdcts 2022'!I20)*10^12</f>
        <v>0</v>
      </c>
      <c r="J17" s="224">
        <f>SUM('AEO T32 Metal Prdcts 2022'!J18,'AEO T32 Metal Prdcts 2022'!J20)*10^12</f>
        <v>0</v>
      </c>
      <c r="K17" s="224">
        <f>SUM('AEO T32 Metal Prdcts 2022'!K18,'AEO T32 Metal Prdcts 2022'!K20)*10^12</f>
        <v>0</v>
      </c>
      <c r="L17" s="224">
        <f>SUM('AEO T32 Metal Prdcts 2022'!L18,'AEO T32 Metal Prdcts 2022'!L20)*10^12</f>
        <v>0</v>
      </c>
      <c r="M17" s="224">
        <f>SUM('AEO T32 Metal Prdcts 2022'!M18,'AEO T32 Metal Prdcts 2022'!M20)*10^12</f>
        <v>0</v>
      </c>
      <c r="N17" s="224">
        <f>SUM('AEO T32 Metal Prdcts 2022'!N18,'AEO T32 Metal Prdcts 2022'!N20)*10^12</f>
        <v>0</v>
      </c>
      <c r="O17" s="224">
        <f>SUM('AEO T32 Metal Prdcts 2022'!O18,'AEO T32 Metal Prdcts 2022'!O20)*10^12</f>
        <v>0</v>
      </c>
      <c r="P17" s="224">
        <f>SUM('AEO T32 Metal Prdcts 2022'!P18,'AEO T32 Metal Prdcts 2022'!P20)*10^12</f>
        <v>0</v>
      </c>
      <c r="Q17" s="224">
        <f>SUM('AEO T32 Metal Prdcts 2022'!Q18,'AEO T32 Metal Prdcts 2022'!Q20)*10^12</f>
        <v>0</v>
      </c>
      <c r="R17" s="224">
        <f>SUM('AEO T32 Metal Prdcts 2022'!R18,'AEO T32 Metal Prdcts 2022'!R20)*10^12</f>
        <v>0</v>
      </c>
      <c r="S17" s="224">
        <f>SUM('AEO T32 Metal Prdcts 2022'!S18,'AEO T32 Metal Prdcts 2022'!S20)*10^12</f>
        <v>0</v>
      </c>
      <c r="T17" s="224">
        <f>SUM('AEO T32 Metal Prdcts 2022'!T18,'AEO T32 Metal Prdcts 2022'!T20)*10^12</f>
        <v>0</v>
      </c>
      <c r="U17" s="224">
        <f>SUM('AEO T32 Metal Prdcts 2022'!U18,'AEO T32 Metal Prdcts 2022'!U20)*10^12</f>
        <v>0</v>
      </c>
      <c r="V17" s="224">
        <f>SUM('AEO T32 Metal Prdcts 2022'!V18,'AEO T32 Metal Prdcts 2022'!V20)*10^12</f>
        <v>0</v>
      </c>
      <c r="W17" s="224">
        <f>SUM('AEO T32 Metal Prdcts 2022'!W18,'AEO T32 Metal Prdcts 2022'!W20)*10^12</f>
        <v>0</v>
      </c>
      <c r="X17" s="224">
        <f>SUM('AEO T32 Metal Prdcts 2022'!X18,'AEO T32 Metal Prdcts 2022'!X20)*10^12</f>
        <v>0</v>
      </c>
      <c r="Y17" s="224">
        <f>SUM('AEO T32 Metal Prdcts 2022'!Y18,'AEO T32 Metal Prdcts 2022'!Y20)*10^12</f>
        <v>0</v>
      </c>
      <c r="Z17" s="224">
        <f>SUM('AEO T32 Metal Prdcts 2022'!Z18,'AEO T32 Metal Prdcts 2022'!Z20)*10^12</f>
        <v>0</v>
      </c>
      <c r="AA17" s="224">
        <f>SUM('AEO T32 Metal Prdcts 2022'!AA18,'AEO T32 Metal Prdcts 2022'!AA20)*10^12</f>
        <v>0</v>
      </c>
      <c r="AB17" s="224">
        <f>SUM('AEO T32 Metal Prdcts 2022'!AB18,'AEO T32 Metal Prdcts 2022'!AB20)*10^12</f>
        <v>0</v>
      </c>
      <c r="AC17" s="224">
        <f>SUM('AEO T32 Metal Prdcts 2022'!AC18,'AEO T32 Metal Prdcts 2022'!AC20)*10^12</f>
        <v>0</v>
      </c>
      <c r="AD17" s="224">
        <f>SUM('AEO T32 Metal Prdcts 2022'!AD18,'AEO T32 Metal Prdcts 2022'!AD20)*10^12</f>
        <v>0</v>
      </c>
      <c r="AE17" s="224">
        <f>SUM('AEO T32 Metal Prdcts 2022'!AE18,'AEO T32 Metal Prdcts 2022'!AE20)*10^12</f>
        <v>0</v>
      </c>
      <c r="AF17" s="224">
        <f>SUM('AEO T32 Metal Prdcts 2022'!AF18,'AEO T32 Metal Prdcts 2022'!AF20)*10^12</f>
        <v>0</v>
      </c>
    </row>
    <row r="18" spans="1:33" x14ac:dyDescent="0.25">
      <c r="A18" s="5" t="s">
        <v>1039</v>
      </c>
      <c r="B18" s="226">
        <f>C18*'2020 data'!E19</f>
        <v>0</v>
      </c>
      <c r="C18" s="5">
        <f>SUM('AEO T32 Metal Prdcts 2022'!C43,'AEO T32 Metal Prdcts 2022'!C45)*10^12</f>
        <v>0</v>
      </c>
      <c r="D18" s="224">
        <f>SUM('AEO T32 Metal Prdcts 2022'!D43,'AEO T32 Metal Prdcts 2022'!D45)*10^12</f>
        <v>0</v>
      </c>
      <c r="E18" s="224">
        <f>SUM('AEO T32 Metal Prdcts 2022'!E43,'AEO T32 Metal Prdcts 2022'!E45)*10^12</f>
        <v>0</v>
      </c>
      <c r="F18" s="224">
        <f>SUM('AEO T32 Metal Prdcts 2022'!F43,'AEO T32 Metal Prdcts 2022'!F45)*10^12</f>
        <v>0</v>
      </c>
      <c r="G18" s="224">
        <f>SUM('AEO T32 Metal Prdcts 2022'!G43,'AEO T32 Metal Prdcts 2022'!G45)*10^12</f>
        <v>0</v>
      </c>
      <c r="H18" s="224">
        <f>SUM('AEO T32 Metal Prdcts 2022'!H43,'AEO T32 Metal Prdcts 2022'!H45)*10^12</f>
        <v>0</v>
      </c>
      <c r="I18" s="224">
        <f>SUM('AEO T32 Metal Prdcts 2022'!I43,'AEO T32 Metal Prdcts 2022'!I45)*10^12</f>
        <v>0</v>
      </c>
      <c r="J18" s="224">
        <f>SUM('AEO T32 Metal Prdcts 2022'!J43,'AEO T32 Metal Prdcts 2022'!J45)*10^12</f>
        <v>0</v>
      </c>
      <c r="K18" s="224">
        <f>SUM('AEO T32 Metal Prdcts 2022'!K43,'AEO T32 Metal Prdcts 2022'!K45)*10^12</f>
        <v>0</v>
      </c>
      <c r="L18" s="224">
        <f>SUM('AEO T32 Metal Prdcts 2022'!L43,'AEO T32 Metal Prdcts 2022'!L45)*10^12</f>
        <v>0</v>
      </c>
      <c r="M18" s="224">
        <f>SUM('AEO T32 Metal Prdcts 2022'!M43,'AEO T32 Metal Prdcts 2022'!M45)*10^12</f>
        <v>0</v>
      </c>
      <c r="N18" s="224">
        <f>SUM('AEO T32 Metal Prdcts 2022'!N43,'AEO T32 Metal Prdcts 2022'!N45)*10^12</f>
        <v>0</v>
      </c>
      <c r="O18" s="224">
        <f>SUM('AEO T32 Metal Prdcts 2022'!O43,'AEO T32 Metal Prdcts 2022'!O45)*10^12</f>
        <v>0</v>
      </c>
      <c r="P18" s="224">
        <f>SUM('AEO T32 Metal Prdcts 2022'!P43,'AEO T32 Metal Prdcts 2022'!P45)*10^12</f>
        <v>0</v>
      </c>
      <c r="Q18" s="224">
        <f>SUM('AEO T32 Metal Prdcts 2022'!Q43,'AEO T32 Metal Prdcts 2022'!Q45)*10^12</f>
        <v>0</v>
      </c>
      <c r="R18" s="224">
        <f>SUM('AEO T32 Metal Prdcts 2022'!R43,'AEO T32 Metal Prdcts 2022'!R45)*10^12</f>
        <v>0</v>
      </c>
      <c r="S18" s="224">
        <f>SUM('AEO T32 Metal Prdcts 2022'!S43,'AEO T32 Metal Prdcts 2022'!S45)*10^12</f>
        <v>0</v>
      </c>
      <c r="T18" s="224">
        <f>SUM('AEO T32 Metal Prdcts 2022'!T43,'AEO T32 Metal Prdcts 2022'!T45)*10^12</f>
        <v>0</v>
      </c>
      <c r="U18" s="224">
        <f>SUM('AEO T32 Metal Prdcts 2022'!U43,'AEO T32 Metal Prdcts 2022'!U45)*10^12</f>
        <v>0</v>
      </c>
      <c r="V18" s="224">
        <f>SUM('AEO T32 Metal Prdcts 2022'!V43,'AEO T32 Metal Prdcts 2022'!V45)*10^12</f>
        <v>0</v>
      </c>
      <c r="W18" s="224">
        <f>SUM('AEO T32 Metal Prdcts 2022'!W43,'AEO T32 Metal Prdcts 2022'!W45)*10^12</f>
        <v>0</v>
      </c>
      <c r="X18" s="224">
        <f>SUM('AEO T32 Metal Prdcts 2022'!X43,'AEO T32 Metal Prdcts 2022'!X45)*10^12</f>
        <v>0</v>
      </c>
      <c r="Y18" s="224">
        <f>SUM('AEO T32 Metal Prdcts 2022'!Y43,'AEO T32 Metal Prdcts 2022'!Y45)*10^12</f>
        <v>0</v>
      </c>
      <c r="Z18" s="224">
        <f>SUM('AEO T32 Metal Prdcts 2022'!Z43,'AEO T32 Metal Prdcts 2022'!Z45)*10^12</f>
        <v>0</v>
      </c>
      <c r="AA18" s="224">
        <f>SUM('AEO T32 Metal Prdcts 2022'!AA43,'AEO T32 Metal Prdcts 2022'!AA45)*10^12</f>
        <v>0</v>
      </c>
      <c r="AB18" s="224">
        <f>SUM('AEO T32 Metal Prdcts 2022'!AB43,'AEO T32 Metal Prdcts 2022'!AB45)*10^12</f>
        <v>0</v>
      </c>
      <c r="AC18" s="224">
        <f>SUM('AEO T32 Metal Prdcts 2022'!AC43,'AEO T32 Metal Prdcts 2022'!AC45)*10^12</f>
        <v>0</v>
      </c>
      <c r="AD18" s="224">
        <f>SUM('AEO T32 Metal Prdcts 2022'!AD43,'AEO T32 Metal Prdcts 2022'!AD45)*10^12</f>
        <v>0</v>
      </c>
      <c r="AE18" s="224">
        <f>SUM('AEO T32 Metal Prdcts 2022'!AE43,'AEO T32 Metal Prdcts 2022'!AE45)*10^12</f>
        <v>0</v>
      </c>
      <c r="AF18" s="224">
        <f>SUM('AEO T32 Metal Prdcts 2022'!AF43,'AEO T32 Metal Prdcts 2022'!AF45)*10^12</f>
        <v>0</v>
      </c>
    </row>
    <row r="19" spans="1:33" x14ac:dyDescent="0.25">
      <c r="A19" s="5" t="s">
        <v>1040</v>
      </c>
      <c r="B19" s="226">
        <f>C19*'2020 data'!E20</f>
        <v>0</v>
      </c>
      <c r="C19" s="5">
        <f>SUM('AEO T32 Metal Prdcts 2022'!C68,'AEO T32 Metal Prdcts 2022'!C70)*10^12</f>
        <v>0</v>
      </c>
      <c r="D19" s="224">
        <f>SUM('AEO T32 Metal Prdcts 2022'!D68,'AEO T32 Metal Prdcts 2022'!D70)*10^12</f>
        <v>0</v>
      </c>
      <c r="E19" s="224">
        <f>SUM('AEO T32 Metal Prdcts 2022'!E68,'AEO T32 Metal Prdcts 2022'!E70)*10^12</f>
        <v>0</v>
      </c>
      <c r="F19" s="224">
        <f>SUM('AEO T32 Metal Prdcts 2022'!F68,'AEO T32 Metal Prdcts 2022'!F70)*10^12</f>
        <v>0</v>
      </c>
      <c r="G19" s="224">
        <f>SUM('AEO T32 Metal Prdcts 2022'!G68,'AEO T32 Metal Prdcts 2022'!G70)*10^12</f>
        <v>0</v>
      </c>
      <c r="H19" s="224">
        <f>SUM('AEO T32 Metal Prdcts 2022'!H68,'AEO T32 Metal Prdcts 2022'!H70)*10^12</f>
        <v>0</v>
      </c>
      <c r="I19" s="224">
        <f>SUM('AEO T32 Metal Prdcts 2022'!I68,'AEO T32 Metal Prdcts 2022'!I70)*10^12</f>
        <v>0</v>
      </c>
      <c r="J19" s="224">
        <f>SUM('AEO T32 Metal Prdcts 2022'!J68,'AEO T32 Metal Prdcts 2022'!J70)*10^12</f>
        <v>0</v>
      </c>
      <c r="K19" s="224">
        <f>SUM('AEO T32 Metal Prdcts 2022'!K68,'AEO T32 Metal Prdcts 2022'!K70)*10^12</f>
        <v>0</v>
      </c>
      <c r="L19" s="224">
        <f>SUM('AEO T32 Metal Prdcts 2022'!L68,'AEO T32 Metal Prdcts 2022'!L70)*10^12</f>
        <v>0</v>
      </c>
      <c r="M19" s="224">
        <f>SUM('AEO T32 Metal Prdcts 2022'!M68,'AEO T32 Metal Prdcts 2022'!M70)*10^12</f>
        <v>0</v>
      </c>
      <c r="N19" s="224">
        <f>SUM('AEO T32 Metal Prdcts 2022'!N68,'AEO T32 Metal Prdcts 2022'!N70)*10^12</f>
        <v>0</v>
      </c>
      <c r="O19" s="224">
        <f>SUM('AEO T32 Metal Prdcts 2022'!O68,'AEO T32 Metal Prdcts 2022'!O70)*10^12</f>
        <v>0</v>
      </c>
      <c r="P19" s="224">
        <f>SUM('AEO T32 Metal Prdcts 2022'!P68,'AEO T32 Metal Prdcts 2022'!P70)*10^12</f>
        <v>0</v>
      </c>
      <c r="Q19" s="224">
        <f>SUM('AEO T32 Metal Prdcts 2022'!Q68,'AEO T32 Metal Prdcts 2022'!Q70)*10^12</f>
        <v>0</v>
      </c>
      <c r="R19" s="224">
        <f>SUM('AEO T32 Metal Prdcts 2022'!R68,'AEO T32 Metal Prdcts 2022'!R70)*10^12</f>
        <v>0</v>
      </c>
      <c r="S19" s="224">
        <f>SUM('AEO T32 Metal Prdcts 2022'!S68,'AEO T32 Metal Prdcts 2022'!S70)*10^12</f>
        <v>0</v>
      </c>
      <c r="T19" s="224">
        <f>SUM('AEO T32 Metal Prdcts 2022'!T68,'AEO T32 Metal Prdcts 2022'!T70)*10^12</f>
        <v>0</v>
      </c>
      <c r="U19" s="224">
        <f>SUM('AEO T32 Metal Prdcts 2022'!U68,'AEO T32 Metal Prdcts 2022'!U70)*10^12</f>
        <v>0</v>
      </c>
      <c r="V19" s="224">
        <f>SUM('AEO T32 Metal Prdcts 2022'!V68,'AEO T32 Metal Prdcts 2022'!V70)*10^12</f>
        <v>0</v>
      </c>
      <c r="W19" s="224">
        <f>SUM('AEO T32 Metal Prdcts 2022'!W68,'AEO T32 Metal Prdcts 2022'!W70)*10^12</f>
        <v>0</v>
      </c>
      <c r="X19" s="224">
        <f>SUM('AEO T32 Metal Prdcts 2022'!X68,'AEO T32 Metal Prdcts 2022'!X70)*10^12</f>
        <v>0</v>
      </c>
      <c r="Y19" s="224">
        <f>SUM('AEO T32 Metal Prdcts 2022'!Y68,'AEO T32 Metal Prdcts 2022'!Y70)*10^12</f>
        <v>0</v>
      </c>
      <c r="Z19" s="224">
        <f>SUM('AEO T32 Metal Prdcts 2022'!Z68,'AEO T32 Metal Prdcts 2022'!Z70)*10^12</f>
        <v>0</v>
      </c>
      <c r="AA19" s="224">
        <f>SUM('AEO T32 Metal Prdcts 2022'!AA68,'AEO T32 Metal Prdcts 2022'!AA70)*10^12</f>
        <v>0</v>
      </c>
      <c r="AB19" s="224">
        <f>SUM('AEO T32 Metal Prdcts 2022'!AB68,'AEO T32 Metal Prdcts 2022'!AB70)*10^12</f>
        <v>0</v>
      </c>
      <c r="AC19" s="224">
        <f>SUM('AEO T32 Metal Prdcts 2022'!AC68,'AEO T32 Metal Prdcts 2022'!AC70)*10^12</f>
        <v>0</v>
      </c>
      <c r="AD19" s="224">
        <f>SUM('AEO T32 Metal Prdcts 2022'!AD68,'AEO T32 Metal Prdcts 2022'!AD70)*10^12</f>
        <v>0</v>
      </c>
      <c r="AE19" s="224">
        <f>SUM('AEO T32 Metal Prdcts 2022'!AE68,'AEO T32 Metal Prdcts 2022'!AE70)*10^12</f>
        <v>0</v>
      </c>
      <c r="AF19" s="224">
        <f>SUM('AEO T32 Metal Prdcts 2022'!AF68,'AEO T32 Metal Prdcts 2022'!AF70)*10^12</f>
        <v>0</v>
      </c>
    </row>
    <row r="20" spans="1:33" x14ac:dyDescent="0.25">
      <c r="A20" s="5" t="s">
        <v>1041</v>
      </c>
      <c r="B20" s="226">
        <f>C20*'2020 data'!E21</f>
        <v>1025186932809.7732</v>
      </c>
      <c r="C20" s="5">
        <f>SUM('AEO T32 Metal Prdcts 2022'!C31,'AEO T32 Metal Prdcts 2022'!C33)*10^12</f>
        <v>1146209000000</v>
      </c>
      <c r="D20" s="224">
        <f>SUM('AEO T32 Metal Prdcts 2022'!D31,'AEO T32 Metal Prdcts 2022'!D33)*10^12</f>
        <v>1180542000000</v>
      </c>
      <c r="E20" s="224">
        <f>SUM('AEO T32 Metal Prdcts 2022'!E31,'AEO T32 Metal Prdcts 2022'!E33)*10^12</f>
        <v>1188352000000</v>
      </c>
      <c r="F20" s="224">
        <f>SUM('AEO T32 Metal Prdcts 2022'!F31,'AEO T32 Metal Prdcts 2022'!F33)*10^12</f>
        <v>1199666000000</v>
      </c>
      <c r="G20" s="224">
        <f>SUM('AEO T32 Metal Prdcts 2022'!G31,'AEO T32 Metal Prdcts 2022'!G33)*10^12</f>
        <v>1214792000000</v>
      </c>
      <c r="H20" s="224">
        <f>SUM('AEO T32 Metal Prdcts 2022'!H31,'AEO T32 Metal Prdcts 2022'!H33)*10^12</f>
        <v>1227656000000</v>
      </c>
      <c r="I20" s="224">
        <f>SUM('AEO T32 Metal Prdcts 2022'!I31,'AEO T32 Metal Prdcts 2022'!I33)*10^12</f>
        <v>1244051000000</v>
      </c>
      <c r="J20" s="224">
        <f>SUM('AEO T32 Metal Prdcts 2022'!J31,'AEO T32 Metal Prdcts 2022'!J33)*10^12</f>
        <v>1265748000000</v>
      </c>
      <c r="K20" s="224">
        <f>SUM('AEO T32 Metal Prdcts 2022'!K31,'AEO T32 Metal Prdcts 2022'!K33)*10^12</f>
        <v>1286409000000</v>
      </c>
      <c r="L20" s="224">
        <f>SUM('AEO T32 Metal Prdcts 2022'!L31,'AEO T32 Metal Prdcts 2022'!L33)*10^12</f>
        <v>1306161000000</v>
      </c>
      <c r="M20" s="224">
        <f>SUM('AEO T32 Metal Prdcts 2022'!M31,'AEO T32 Metal Prdcts 2022'!M33)*10^12</f>
        <v>1324811000000</v>
      </c>
      <c r="N20" s="224">
        <f>SUM('AEO T32 Metal Prdcts 2022'!N31,'AEO T32 Metal Prdcts 2022'!N33)*10^12</f>
        <v>1345746000000</v>
      </c>
      <c r="O20" s="224">
        <f>SUM('AEO T32 Metal Prdcts 2022'!O31,'AEO T32 Metal Prdcts 2022'!O33)*10^12</f>
        <v>1365595000000</v>
      </c>
      <c r="P20" s="224">
        <f>SUM('AEO T32 Metal Prdcts 2022'!P31,'AEO T32 Metal Prdcts 2022'!P33)*10^12</f>
        <v>1379887000000</v>
      </c>
      <c r="Q20" s="224">
        <f>SUM('AEO T32 Metal Prdcts 2022'!Q31,'AEO T32 Metal Prdcts 2022'!Q33)*10^12</f>
        <v>1398610000000</v>
      </c>
      <c r="R20" s="224">
        <f>SUM('AEO T32 Metal Prdcts 2022'!R31,'AEO T32 Metal Prdcts 2022'!R33)*10^12</f>
        <v>1419294000000</v>
      </c>
      <c r="S20" s="224">
        <f>SUM('AEO T32 Metal Prdcts 2022'!S31,'AEO T32 Metal Prdcts 2022'!S33)*10^12</f>
        <v>1439259000000</v>
      </c>
      <c r="T20" s="224">
        <f>SUM('AEO T32 Metal Prdcts 2022'!T31,'AEO T32 Metal Prdcts 2022'!T33)*10^12</f>
        <v>1453816000000</v>
      </c>
      <c r="U20" s="224">
        <f>SUM('AEO T32 Metal Prdcts 2022'!U31,'AEO T32 Metal Prdcts 2022'!U33)*10^12</f>
        <v>1469389000000</v>
      </c>
      <c r="V20" s="224">
        <f>SUM('AEO T32 Metal Prdcts 2022'!V31,'AEO T32 Metal Prdcts 2022'!V33)*10^12</f>
        <v>1484548000000</v>
      </c>
      <c r="W20" s="224">
        <f>SUM('AEO T32 Metal Prdcts 2022'!W31,'AEO T32 Metal Prdcts 2022'!W33)*10^12</f>
        <v>1496329000000</v>
      </c>
      <c r="X20" s="224">
        <f>SUM('AEO T32 Metal Prdcts 2022'!X31,'AEO T32 Metal Prdcts 2022'!X33)*10^12</f>
        <v>1511020000000</v>
      </c>
      <c r="Y20" s="224">
        <f>SUM('AEO T32 Metal Prdcts 2022'!Y31,'AEO T32 Metal Prdcts 2022'!Y33)*10^12</f>
        <v>1527757000000</v>
      </c>
      <c r="Z20" s="224">
        <f>SUM('AEO T32 Metal Prdcts 2022'!Z31,'AEO T32 Metal Prdcts 2022'!Z33)*10^12</f>
        <v>1539254000000</v>
      </c>
      <c r="AA20" s="224">
        <f>SUM('AEO T32 Metal Prdcts 2022'!AA31,'AEO T32 Metal Prdcts 2022'!AA33)*10^12</f>
        <v>1549692000000</v>
      </c>
      <c r="AB20" s="224">
        <f>SUM('AEO T32 Metal Prdcts 2022'!AB31,'AEO T32 Metal Prdcts 2022'!AB33)*10^12</f>
        <v>1571181000000</v>
      </c>
      <c r="AC20" s="224">
        <f>SUM('AEO T32 Metal Prdcts 2022'!AC31,'AEO T32 Metal Prdcts 2022'!AC33)*10^12</f>
        <v>1588539000000</v>
      </c>
      <c r="AD20" s="224">
        <f>SUM('AEO T32 Metal Prdcts 2022'!AD31,'AEO T32 Metal Prdcts 2022'!AD33)*10^12</f>
        <v>1600843000000</v>
      </c>
      <c r="AE20" s="224">
        <f>SUM('AEO T32 Metal Prdcts 2022'!AE31,'AEO T32 Metal Prdcts 2022'!AE33)*10^12</f>
        <v>1615261000000</v>
      </c>
      <c r="AF20" s="224">
        <f>SUM('AEO T32 Metal Prdcts 2022'!AF31,'AEO T32 Metal Prdcts 2022'!AF33)*10^12</f>
        <v>1638213000000</v>
      </c>
    </row>
    <row r="21" spans="1:33" x14ac:dyDescent="0.25">
      <c r="A21" s="5" t="s">
        <v>1042</v>
      </c>
      <c r="B21" s="226">
        <f>C21*'2020 data'!E22</f>
        <v>1956481520733.2305</v>
      </c>
      <c r="C21" s="5">
        <f>SUM('AEO T32 Metal Prdcts 2022'!C55,'AEO T32 Metal Prdcts 2022'!C57)*'Vehicles Split'!$C6*10^12</f>
        <v>2181247021809.6331</v>
      </c>
      <c r="D21" s="224">
        <f>SUM('AEO T32 Metal Prdcts 2022'!D55,'AEO T32 Metal Prdcts 2022'!D57)*'Vehicles Split'!$C6*10^12</f>
        <v>2333881334910.0981</v>
      </c>
      <c r="E21" s="224">
        <f>SUM('AEO T32 Metal Prdcts 2022'!E55,'AEO T32 Metal Prdcts 2022'!E57)*'Vehicles Split'!$C6*10^12</f>
        <v>2502921911515.7349</v>
      </c>
      <c r="F21" s="224">
        <f>SUM('AEO T32 Metal Prdcts 2022'!F55,'AEO T32 Metal Prdcts 2022'!F57)*'Vehicles Split'!$C6*10^12</f>
        <v>2440234711405.9712</v>
      </c>
      <c r="G21" s="224">
        <f>SUM('AEO T32 Metal Prdcts 2022'!G55,'AEO T32 Metal Prdcts 2022'!G57)*'Vehicles Split'!$C6*10^12</f>
        <v>2413038651033.4219</v>
      </c>
      <c r="H21" s="224">
        <f>SUM('AEO T32 Metal Prdcts 2022'!H55,'AEO T32 Metal Prdcts 2022'!H57)*'Vehicles Split'!$C6*10^12</f>
        <v>2397825152384.9346</v>
      </c>
      <c r="I21" s="224">
        <f>SUM('AEO T32 Metal Prdcts 2022'!I55,'AEO T32 Metal Prdcts 2022'!I57)*'Vehicles Split'!$C6*10^12</f>
        <v>2385093600737.4829</v>
      </c>
      <c r="J21" s="224">
        <f>SUM('AEO T32 Metal Prdcts 2022'!J55,'AEO T32 Metal Prdcts 2022'!J57)*'Vehicles Split'!$C6*10^12</f>
        <v>2372929697889.5991</v>
      </c>
      <c r="K21" s="224">
        <f>SUM('AEO T32 Metal Prdcts 2022'!K55,'AEO T32 Metal Prdcts 2022'!K57)*'Vehicles Split'!$C6*10^12</f>
        <v>2343953429583.1963</v>
      </c>
      <c r="L21" s="224">
        <f>SUM('AEO T32 Metal Prdcts 2022'!L55,'AEO T32 Metal Prdcts 2022'!L57)*'Vehicles Split'!$C6*10^12</f>
        <v>2322814418156.3174</v>
      </c>
      <c r="M21" s="224">
        <f>SUM('AEO T32 Metal Prdcts 2022'!M55,'AEO T32 Metal Prdcts 2022'!M57)*'Vehicles Split'!$C6*10^12</f>
        <v>2311550835676.7021</v>
      </c>
      <c r="N21" s="224">
        <f>SUM('AEO T32 Metal Prdcts 2022'!N55,'AEO T32 Metal Prdcts 2022'!N57)*'Vehicles Split'!$C6*10^12</f>
        <v>2309522241485.2202</v>
      </c>
      <c r="O21" s="224">
        <f>SUM('AEO T32 Metal Prdcts 2022'!O55,'AEO T32 Metal Prdcts 2022'!O57)*'Vehicles Split'!$C6*10^12</f>
        <v>2306895987815.228</v>
      </c>
      <c r="P21" s="224">
        <f>SUM('AEO T32 Metal Prdcts 2022'!P55,'AEO T32 Metal Prdcts 2022'!P57)*'Vehicles Split'!$C6*10^12</f>
        <v>2307942530427.7051</v>
      </c>
      <c r="Q21" s="224">
        <f>SUM('AEO T32 Metal Prdcts 2022'!Q55,'AEO T32 Metal Prdcts 2022'!Q57)*'Vehicles Split'!$C6*10^12</f>
        <v>2314161126219.5967</v>
      </c>
      <c r="R21" s="224">
        <f>SUM('AEO T32 Metal Prdcts 2022'!R55,'AEO T32 Metal Prdcts 2022'!R57)*'Vehicles Split'!$C6*10^12</f>
        <v>2322259539858.4272</v>
      </c>
      <c r="S21" s="224">
        <f>SUM('AEO T32 Metal Prdcts 2022'!S55,'AEO T32 Metal Prdcts 2022'!S57)*'Vehicles Split'!$C6*10^12</f>
        <v>2329176682092.082</v>
      </c>
      <c r="T21" s="224">
        <f>SUM('AEO T32 Metal Prdcts 2022'!T55,'AEO T32 Metal Prdcts 2022'!T57)*'Vehicles Split'!$C6*10^12</f>
        <v>2340476660501.478</v>
      </c>
      <c r="U21" s="224">
        <f>SUM('AEO T32 Metal Prdcts 2022'!U55,'AEO T32 Metal Prdcts 2022'!U57)*'Vehicles Split'!$C6*10^12</f>
        <v>2355849151895.8511</v>
      </c>
      <c r="V21" s="224">
        <f>SUM('AEO T32 Metal Prdcts 2022'!V55,'AEO T32 Metal Prdcts 2022'!V57)*'Vehicles Split'!$C6*10^12</f>
        <v>2363763031785.4399</v>
      </c>
      <c r="W21" s="224">
        <f>SUM('AEO T32 Metal Prdcts 2022'!W55,'AEO T32 Metal Prdcts 2022'!W57)*'Vehicles Split'!$C6*10^12</f>
        <v>2373396459725.9141</v>
      </c>
      <c r="X21" s="224">
        <f>SUM('AEO T32 Metal Prdcts 2022'!X55,'AEO T32 Metal Prdcts 2022'!X57)*'Vehicles Split'!$C6*10^12</f>
        <v>2386972141534.2534</v>
      </c>
      <c r="Y21" s="224">
        <f>SUM('AEO T32 Metal Prdcts 2022'!Y55,'AEO T32 Metal Prdcts 2022'!Y57)*'Vehicles Split'!$C6*10^12</f>
        <v>2398980244261.6704</v>
      </c>
      <c r="Z21" s="224">
        <f>SUM('AEO T32 Metal Prdcts 2022'!Z55,'AEO T32 Metal Prdcts 2022'!Z57)*'Vehicles Split'!$C6*10^12</f>
        <v>2404497739511.4644</v>
      </c>
      <c r="AA21" s="224">
        <f>SUM('AEO T32 Metal Prdcts 2022'!AA55,'AEO T32 Metal Prdcts 2022'!AA57)*'Vehicles Split'!$C6*10^12</f>
        <v>2424211562951.1265</v>
      </c>
      <c r="AB21" s="224">
        <f>SUM('AEO T32 Metal Prdcts 2022'!AB55,'AEO T32 Metal Prdcts 2022'!AB57)*'Vehicles Split'!$C6*10^12</f>
        <v>2449301129071.9609</v>
      </c>
      <c r="AC21" s="224">
        <f>SUM('AEO T32 Metal Prdcts 2022'!AC55,'AEO T32 Metal Prdcts 2022'!AC57)*'Vehicles Split'!$C6*10^12</f>
        <v>2471205732074.4102</v>
      </c>
      <c r="AD21" s="224">
        <f>SUM('AEO T32 Metal Prdcts 2022'!AD55,'AEO T32 Metal Prdcts 2022'!AD57)*'Vehicles Split'!$C6*10^12</f>
        <v>2477280021197.3457</v>
      </c>
      <c r="AE21" s="224">
        <f>SUM('AEO T32 Metal Prdcts 2022'!AE55,'AEO T32 Metal Prdcts 2022'!AE57)*'Vehicles Split'!$C6*10^12</f>
        <v>2478477255729.6172</v>
      </c>
      <c r="AF21" s="224">
        <f>SUM('AEO T32 Metal Prdcts 2022'!AF55,'AEO T32 Metal Prdcts 2022'!AF57)*'Vehicles Split'!$C6*10^12</f>
        <v>2492609731411.0986</v>
      </c>
    </row>
    <row r="22" spans="1:33" x14ac:dyDescent="0.25">
      <c r="A22" s="5" t="s">
        <v>1043</v>
      </c>
      <c r="B22" s="226">
        <f>C22*'2020 data'!E23</f>
        <v>1107582163107.5186</v>
      </c>
      <c r="C22" s="5">
        <f>SUM('AEO T32 Metal Prdcts 2022'!C55,'AEO T32 Metal Prdcts 2022'!C57)*'Vehicles Split'!$C7*10^12</f>
        <v>1234823978190.3667</v>
      </c>
      <c r="D22" s="224">
        <f>SUM('AEO T32 Metal Prdcts 2022'!D55,'AEO T32 Metal Prdcts 2022'!D57)*'Vehicles Split'!$C7*10^12</f>
        <v>1321231665089.9016</v>
      </c>
      <c r="E22" s="224">
        <f>SUM('AEO T32 Metal Prdcts 2022'!E55,'AEO T32 Metal Prdcts 2022'!E57)*'Vehicles Split'!$C7*10^12</f>
        <v>1416927088484.2649</v>
      </c>
      <c r="F22" s="224">
        <f>SUM('AEO T32 Metal Prdcts 2022'!F55,'AEO T32 Metal Prdcts 2022'!F57)*'Vehicles Split'!$C7*10^12</f>
        <v>1381439288594.0283</v>
      </c>
      <c r="G22" s="224">
        <f>SUM('AEO T32 Metal Prdcts 2022'!G55,'AEO T32 Metal Prdcts 2022'!G57)*'Vehicles Split'!$C7*10^12</f>
        <v>1366043348966.5779</v>
      </c>
      <c r="H22" s="224">
        <f>SUM('AEO T32 Metal Prdcts 2022'!H55,'AEO T32 Metal Prdcts 2022'!H57)*'Vehicles Split'!$C7*10^12</f>
        <v>1357430847615.0654</v>
      </c>
      <c r="I22" s="224">
        <f>SUM('AEO T32 Metal Prdcts 2022'!I55,'AEO T32 Metal Prdcts 2022'!I57)*'Vehicles Split'!$C7*10^12</f>
        <v>1350223399262.5173</v>
      </c>
      <c r="J22" s="224">
        <f>SUM('AEO T32 Metal Prdcts 2022'!J55,'AEO T32 Metal Prdcts 2022'!J57)*'Vehicles Split'!$C7*10^12</f>
        <v>1343337302110.4009</v>
      </c>
      <c r="K22" s="224">
        <f>SUM('AEO T32 Metal Prdcts 2022'!K55,'AEO T32 Metal Prdcts 2022'!K57)*'Vehicles Split'!$C7*10^12</f>
        <v>1326933570416.8035</v>
      </c>
      <c r="L22" s="224">
        <f>SUM('AEO T32 Metal Prdcts 2022'!L55,'AEO T32 Metal Prdcts 2022'!L57)*'Vehicles Split'!$C7*10^12</f>
        <v>1314966581843.6824</v>
      </c>
      <c r="M22" s="224">
        <f>SUM('AEO T32 Metal Prdcts 2022'!M55,'AEO T32 Metal Prdcts 2022'!M57)*'Vehicles Split'!$C7*10^12</f>
        <v>1308590164323.2979</v>
      </c>
      <c r="N22" s="224">
        <f>SUM('AEO T32 Metal Prdcts 2022'!N55,'AEO T32 Metal Prdcts 2022'!N57)*'Vehicles Split'!$C7*10^12</f>
        <v>1307441758514.7795</v>
      </c>
      <c r="O22" s="224">
        <f>SUM('AEO T32 Metal Prdcts 2022'!O55,'AEO T32 Metal Prdcts 2022'!O57)*'Vehicles Split'!$C7*10^12</f>
        <v>1305955012184.7715</v>
      </c>
      <c r="P22" s="224">
        <f>SUM('AEO T32 Metal Prdcts 2022'!P55,'AEO T32 Metal Prdcts 2022'!P57)*'Vehicles Split'!$C7*10^12</f>
        <v>1306547469572.2947</v>
      </c>
      <c r="Q22" s="224">
        <f>SUM('AEO T32 Metal Prdcts 2022'!Q55,'AEO T32 Metal Prdcts 2022'!Q57)*'Vehicles Split'!$C7*10^12</f>
        <v>1310067873780.4028</v>
      </c>
      <c r="R22" s="224">
        <f>SUM('AEO T32 Metal Prdcts 2022'!R55,'AEO T32 Metal Prdcts 2022'!R57)*'Vehicles Split'!$C7*10^12</f>
        <v>1314652460141.5728</v>
      </c>
      <c r="S22" s="224">
        <f>SUM('AEO T32 Metal Prdcts 2022'!S55,'AEO T32 Metal Prdcts 2022'!S57)*'Vehicles Split'!$C7*10^12</f>
        <v>1318568317907.918</v>
      </c>
      <c r="T22" s="224">
        <f>SUM('AEO T32 Metal Prdcts 2022'!T55,'AEO T32 Metal Prdcts 2022'!T57)*'Vehicles Split'!$C7*10^12</f>
        <v>1324965339498.5215</v>
      </c>
      <c r="U22" s="224">
        <f>SUM('AEO T32 Metal Prdcts 2022'!U55,'AEO T32 Metal Prdcts 2022'!U57)*'Vehicles Split'!$C7*10^12</f>
        <v>1333667848104.1487</v>
      </c>
      <c r="V22" s="224">
        <f>SUM('AEO T32 Metal Prdcts 2022'!V55,'AEO T32 Metal Prdcts 2022'!V57)*'Vehicles Split'!$C7*10^12</f>
        <v>1338147968214.5593</v>
      </c>
      <c r="W22" s="224">
        <f>SUM('AEO T32 Metal Prdcts 2022'!W55,'AEO T32 Metal Prdcts 2022'!W57)*'Vehicles Split'!$C7*10^12</f>
        <v>1343601540274.0857</v>
      </c>
      <c r="X22" s="224">
        <f>SUM('AEO T32 Metal Prdcts 2022'!X55,'AEO T32 Metal Prdcts 2022'!X57)*'Vehicles Split'!$C7*10^12</f>
        <v>1351286858465.7466</v>
      </c>
      <c r="Y22" s="224">
        <f>SUM('AEO T32 Metal Prdcts 2022'!Y55,'AEO T32 Metal Prdcts 2022'!Y57)*'Vehicles Split'!$C7*10^12</f>
        <v>1358084755738.3291</v>
      </c>
      <c r="Z22" s="224">
        <f>SUM('AEO T32 Metal Prdcts 2022'!Z55,'AEO T32 Metal Prdcts 2022'!Z57)*'Vehicles Split'!$C7*10^12</f>
        <v>1361208260488.5359</v>
      </c>
      <c r="AA22" s="224">
        <f>SUM('AEO T32 Metal Prdcts 2022'!AA55,'AEO T32 Metal Prdcts 2022'!AA57)*'Vehicles Split'!$C7*10^12</f>
        <v>1372368437048.8735</v>
      </c>
      <c r="AB22" s="224">
        <f>SUM('AEO T32 Metal Prdcts 2022'!AB55,'AEO T32 Metal Prdcts 2022'!AB57)*'Vehicles Split'!$C7*10^12</f>
        <v>1386571870928.0388</v>
      </c>
      <c r="AC22" s="224">
        <f>SUM('AEO T32 Metal Prdcts 2022'!AC55,'AEO T32 Metal Prdcts 2022'!AC57)*'Vehicles Split'!$C7*10^12</f>
        <v>1398972267925.5896</v>
      </c>
      <c r="AD22" s="224">
        <f>SUM('AEO T32 Metal Prdcts 2022'!AD55,'AEO T32 Metal Prdcts 2022'!AD57)*'Vehicles Split'!$C7*10^12</f>
        <v>1402410978802.6543</v>
      </c>
      <c r="AE22" s="224">
        <f>SUM('AEO T32 Metal Prdcts 2022'!AE55,'AEO T32 Metal Prdcts 2022'!AE57)*'Vehicles Split'!$C7*10^12</f>
        <v>1403088744270.3821</v>
      </c>
      <c r="AF22" s="224">
        <f>SUM('AEO T32 Metal Prdcts 2022'!AF55,'AEO T32 Metal Prdcts 2022'!AF57)*'Vehicles Split'!$C7*10^12</f>
        <v>1411089268588.9011</v>
      </c>
    </row>
    <row r="23" spans="1:33" x14ac:dyDescent="0.25">
      <c r="A23" s="5" t="s">
        <v>1044</v>
      </c>
      <c r="B23" s="226">
        <f>C23*'2020 data'!E24</f>
        <v>36510860119391.648</v>
      </c>
      <c r="C23" s="5">
        <f>SUM('AEO T33 Other Mfg 2022'!C42,'AEO T33 Other Mfg 2022'!C44)*'Balance of Mfg Split'!$D14*10^12</f>
        <v>40890871929745.078</v>
      </c>
      <c r="D23" s="224">
        <f>SUM('AEO T33 Other Mfg 2022'!D42,'AEO T33 Other Mfg 2022'!D44)*'Balance of Mfg Split'!$D14*10^12</f>
        <v>35540866506220.969</v>
      </c>
      <c r="E23" s="224">
        <f>SUM('AEO T33 Other Mfg 2022'!E42,'AEO T33 Other Mfg 2022'!E44)*'Balance of Mfg Split'!$D14*10^12</f>
        <v>35195811056213.664</v>
      </c>
      <c r="F23" s="224">
        <f>SUM('AEO T33 Other Mfg 2022'!F42,'AEO T33 Other Mfg 2022'!F44)*'Balance of Mfg Split'!$D14*10^12</f>
        <v>29331881839781.32</v>
      </c>
      <c r="G23" s="224">
        <f>SUM('AEO T33 Other Mfg 2022'!G42,'AEO T33 Other Mfg 2022'!G44)*'Balance of Mfg Split'!$D14*10^12</f>
        <v>27377070906758.531</v>
      </c>
      <c r="H23" s="224">
        <f>SUM('AEO T33 Other Mfg 2022'!H42,'AEO T33 Other Mfg 2022'!H44)*'Balance of Mfg Split'!$D14*10^12</f>
        <v>26333258002517.574</v>
      </c>
      <c r="I23" s="224">
        <f>SUM('AEO T33 Other Mfg 2022'!I42,'AEO T33 Other Mfg 2022'!I44)*'Balance of Mfg Split'!$D14*10^12</f>
        <v>25383010124255.066</v>
      </c>
      <c r="J23" s="224">
        <f>SUM('AEO T33 Other Mfg 2022'!J42,'AEO T33 Other Mfg 2022'!J44)*'Balance of Mfg Split'!$D14*10^12</f>
        <v>26608707390625.379</v>
      </c>
      <c r="K23" s="224">
        <f>SUM('AEO T33 Other Mfg 2022'!K42,'AEO T33 Other Mfg 2022'!K44)*'Balance of Mfg Split'!$D14*10^12</f>
        <v>27752046250480.406</v>
      </c>
      <c r="L23" s="224">
        <f>SUM('AEO T33 Other Mfg 2022'!L42,'AEO T33 Other Mfg 2022'!L44)*'Balance of Mfg Split'!$D14*10^12</f>
        <v>28385656344640.117</v>
      </c>
      <c r="M23" s="224">
        <f>SUM('AEO T33 Other Mfg 2022'!M42,'AEO T33 Other Mfg 2022'!M44)*'Balance of Mfg Split'!$D14*10^12</f>
        <v>28804077013481.793</v>
      </c>
      <c r="N23" s="224">
        <f>SUM('AEO T33 Other Mfg 2022'!N42,'AEO T33 Other Mfg 2022'!N44)*'Balance of Mfg Split'!$D14*10^12</f>
        <v>29067851625161.148</v>
      </c>
      <c r="O23" s="224">
        <f>SUM('AEO T33 Other Mfg 2022'!O42,'AEO T33 Other Mfg 2022'!O44)*'Balance of Mfg Split'!$D14*10^12</f>
        <v>29464342010106.781</v>
      </c>
      <c r="P23" s="224">
        <f>SUM('AEO T33 Other Mfg 2022'!P42,'AEO T33 Other Mfg 2022'!P44)*'Balance of Mfg Split'!$D14*10^12</f>
        <v>29366656844092.82</v>
      </c>
      <c r="Q23" s="224">
        <f>SUM('AEO T33 Other Mfg 2022'!Q42,'AEO T33 Other Mfg 2022'!Q44)*'Balance of Mfg Split'!$D14*10^12</f>
        <v>28882263262520.98</v>
      </c>
      <c r="R23" s="224">
        <f>SUM('AEO T33 Other Mfg 2022'!R42,'AEO T33 Other Mfg 2022'!R44)*'Balance of Mfg Split'!$D14*10^12</f>
        <v>28564440736366.18</v>
      </c>
      <c r="S23" s="224">
        <f>SUM('AEO T33 Other Mfg 2022'!S42,'AEO T33 Other Mfg 2022'!S44)*'Balance of Mfg Split'!$D14*10^12</f>
        <v>28591209090663.082</v>
      </c>
      <c r="T23" s="224">
        <f>SUM('AEO T33 Other Mfg 2022'!T42,'AEO T33 Other Mfg 2022'!T44)*'Balance of Mfg Split'!$D14*10^12</f>
        <v>28571325872424.652</v>
      </c>
      <c r="U23" s="224">
        <f>SUM('AEO T33 Other Mfg 2022'!U42,'AEO T33 Other Mfg 2022'!U44)*'Balance of Mfg Split'!$D14*10^12</f>
        <v>28880044449624.188</v>
      </c>
      <c r="V23" s="224">
        <f>SUM('AEO T33 Other Mfg 2022'!V42,'AEO T33 Other Mfg 2022'!V44)*'Balance of Mfg Split'!$D14*10^12</f>
        <v>28083813038122.402</v>
      </c>
      <c r="W23" s="224">
        <f>SUM('AEO T33 Other Mfg 2022'!W42,'AEO T33 Other Mfg 2022'!W44)*'Balance of Mfg Split'!$D14*10^12</f>
        <v>28260693860578.676</v>
      </c>
      <c r="X23" s="224">
        <f>SUM('AEO T33 Other Mfg 2022'!X42,'AEO T33 Other Mfg 2022'!X44)*'Balance of Mfg Split'!$D14*10^12</f>
        <v>28353836917491.664</v>
      </c>
      <c r="Y23" s="224">
        <f>SUM('AEO T33 Other Mfg 2022'!Y42,'AEO T33 Other Mfg 2022'!Y44)*'Balance of Mfg Split'!$D14*10^12</f>
        <v>27692046374893.578</v>
      </c>
      <c r="Z23" s="224">
        <f>SUM('AEO T33 Other Mfg 2022'!Z42,'AEO T33 Other Mfg 2022'!Z44)*'Balance of Mfg Split'!$D14*10^12</f>
        <v>27165504765233.152</v>
      </c>
      <c r="AA23" s="224">
        <f>SUM('AEO T33 Other Mfg 2022'!AA42,'AEO T33 Other Mfg 2022'!AA44)*'Balance of Mfg Split'!$D14*10^12</f>
        <v>26748869281141.301</v>
      </c>
      <c r="AB23" s="224">
        <f>SUM('AEO T33 Other Mfg 2022'!AB42,'AEO T33 Other Mfg 2022'!AB44)*'Balance of Mfg Split'!$D14*10^12</f>
        <v>26404808888898.348</v>
      </c>
      <c r="AC23" s="224">
        <f>SUM('AEO T33 Other Mfg 2022'!AC42,'AEO T33 Other Mfg 2022'!AC44)*'Balance of Mfg Split'!$D14*10^12</f>
        <v>26399968576366.422</v>
      </c>
      <c r="AD23" s="224">
        <f>SUM('AEO T33 Other Mfg 2022'!AD42,'AEO T33 Other Mfg 2022'!AD44)*'Balance of Mfg Split'!$D14*10^12</f>
        <v>26512876466997.883</v>
      </c>
      <c r="AE23" s="224">
        <f>SUM('AEO T33 Other Mfg 2022'!AE42,'AEO T33 Other Mfg 2022'!AE44)*'Balance of Mfg Split'!$D14*10^12</f>
        <v>26570234663770.039</v>
      </c>
      <c r="AF23" s="224">
        <f>SUM('AEO T33 Other Mfg 2022'!AF42,'AEO T33 Other Mfg 2022'!AF44)*'Balance of Mfg Split'!$D14*10^12</f>
        <v>26834675188374.16</v>
      </c>
    </row>
    <row r="24" spans="1:33" x14ac:dyDescent="0.25">
      <c r="A24" s="5" t="s">
        <v>1045</v>
      </c>
      <c r="B24" s="226">
        <f>C24*'2020 data'!E25</f>
        <v>0</v>
      </c>
      <c r="C24" s="5">
        <v>0</v>
      </c>
      <c r="D24" s="224">
        <v>0</v>
      </c>
      <c r="E24" s="224">
        <v>0</v>
      </c>
      <c r="F24" s="224">
        <v>0</v>
      </c>
      <c r="G24" s="224">
        <v>0</v>
      </c>
      <c r="H24" s="224">
        <v>0</v>
      </c>
      <c r="I24" s="224">
        <v>0</v>
      </c>
      <c r="J24" s="224">
        <v>0</v>
      </c>
      <c r="K24" s="224">
        <v>0</v>
      </c>
      <c r="L24" s="224">
        <v>0</v>
      </c>
      <c r="M24" s="224">
        <v>0</v>
      </c>
      <c r="N24" s="224">
        <v>0</v>
      </c>
      <c r="O24" s="224">
        <v>0</v>
      </c>
      <c r="P24" s="224">
        <v>0</v>
      </c>
      <c r="Q24" s="224">
        <v>0</v>
      </c>
      <c r="R24" s="224">
        <v>0</v>
      </c>
      <c r="S24" s="224">
        <v>0</v>
      </c>
      <c r="T24" s="224">
        <v>0</v>
      </c>
      <c r="U24" s="224">
        <v>0</v>
      </c>
      <c r="V24" s="224">
        <v>0</v>
      </c>
      <c r="W24" s="224">
        <v>0</v>
      </c>
      <c r="X24" s="224">
        <v>0</v>
      </c>
      <c r="Y24" s="224">
        <v>0</v>
      </c>
      <c r="Z24" s="224">
        <v>0</v>
      </c>
      <c r="AA24" s="224">
        <v>0</v>
      </c>
      <c r="AB24" s="224">
        <v>0</v>
      </c>
      <c r="AC24" s="224">
        <v>0</v>
      </c>
      <c r="AD24" s="224">
        <v>0</v>
      </c>
      <c r="AE24" s="224">
        <v>0</v>
      </c>
      <c r="AF24" s="224">
        <v>0</v>
      </c>
    </row>
    <row r="25" spans="1:33" x14ac:dyDescent="0.25">
      <c r="A25" s="5" t="s">
        <v>1046</v>
      </c>
      <c r="B25" s="226">
        <f>C25*'2020 data'!E26</f>
        <v>0</v>
      </c>
      <c r="C25" s="5">
        <v>0</v>
      </c>
      <c r="D25" s="224">
        <v>0</v>
      </c>
      <c r="E25" s="224">
        <v>0</v>
      </c>
      <c r="F25" s="224">
        <v>0</v>
      </c>
      <c r="G25" s="224">
        <v>0</v>
      </c>
      <c r="H25" s="224">
        <v>0</v>
      </c>
      <c r="I25" s="224">
        <v>0</v>
      </c>
      <c r="J25" s="224">
        <v>0</v>
      </c>
      <c r="K25" s="224">
        <v>0</v>
      </c>
      <c r="L25" s="224">
        <v>0</v>
      </c>
      <c r="M25" s="224">
        <v>0</v>
      </c>
      <c r="N25" s="224">
        <v>0</v>
      </c>
      <c r="O25" s="224">
        <v>0</v>
      </c>
      <c r="P25" s="224">
        <v>0</v>
      </c>
      <c r="Q25" s="224">
        <v>0</v>
      </c>
      <c r="R25" s="224">
        <v>0</v>
      </c>
      <c r="S25" s="224">
        <v>0</v>
      </c>
      <c r="T25" s="224">
        <v>0</v>
      </c>
      <c r="U25" s="224">
        <v>0</v>
      </c>
      <c r="V25" s="224">
        <v>0</v>
      </c>
      <c r="W25" s="224">
        <v>0</v>
      </c>
      <c r="X25" s="224">
        <v>0</v>
      </c>
      <c r="Y25" s="224">
        <v>0</v>
      </c>
      <c r="Z25" s="224">
        <v>0</v>
      </c>
      <c r="AA25" s="224">
        <v>0</v>
      </c>
      <c r="AB25" s="224">
        <v>0</v>
      </c>
      <c r="AC25" s="224">
        <v>0</v>
      </c>
      <c r="AD25" s="224">
        <v>0</v>
      </c>
      <c r="AE25" s="224">
        <v>0</v>
      </c>
      <c r="AF25" s="224">
        <v>0</v>
      </c>
    </row>
    <row r="26" spans="1:33" x14ac:dyDescent="0.25">
      <c r="A26" s="5" t="s">
        <v>1047</v>
      </c>
      <c r="B26" s="226">
        <f>C26*'2020 data'!E27</f>
        <v>1397485894965013.5</v>
      </c>
      <c r="C26" s="5">
        <f>SUM('AEO T34 Non-Mfg 2022'!C30,'AEO T34 Non-Mfg 2022'!C32:C33)*10^12</f>
        <v>1461561936000000</v>
      </c>
      <c r="D26" s="224">
        <f>SUM('AEO T34 Non-Mfg 2022'!D30,'AEO T34 Non-Mfg 2022'!D32:D33)*10^12</f>
        <v>1338085204999999.8</v>
      </c>
      <c r="E26" s="224">
        <f>SUM('AEO T34 Non-Mfg 2022'!E30,'AEO T34 Non-Mfg 2022'!E32:E33)*10^12</f>
        <v>1290787949000000</v>
      </c>
      <c r="F26" s="224">
        <f>SUM('AEO T34 Non-Mfg 2022'!F30,'AEO T34 Non-Mfg 2022'!F32:F33)*10^12</f>
        <v>1420006287000000.3</v>
      </c>
      <c r="G26" s="224">
        <f>SUM('AEO T34 Non-Mfg 2022'!G30,'AEO T34 Non-Mfg 2022'!G32:G33)*10^12</f>
        <v>1435114181000000</v>
      </c>
      <c r="H26" s="224">
        <f>SUM('AEO T34 Non-Mfg 2022'!H30,'AEO T34 Non-Mfg 2022'!H32:H33)*10^12</f>
        <v>1440690857000000</v>
      </c>
      <c r="I26" s="224">
        <f>SUM('AEO T34 Non-Mfg 2022'!I30,'AEO T34 Non-Mfg 2022'!I32:I33)*10^12</f>
        <v>1447214280000000.3</v>
      </c>
      <c r="J26" s="224">
        <f>SUM('AEO T34 Non-Mfg 2022'!J30,'AEO T34 Non-Mfg 2022'!J32:J33)*10^12</f>
        <v>1453181641000000</v>
      </c>
      <c r="K26" s="224">
        <f>SUM('AEO T34 Non-Mfg 2022'!K30,'AEO T34 Non-Mfg 2022'!K32:K33)*10^12</f>
        <v>1457476150999999.8</v>
      </c>
      <c r="L26" s="224">
        <f>SUM('AEO T34 Non-Mfg 2022'!L30,'AEO T34 Non-Mfg 2022'!L32:L33)*10^12</f>
        <v>1460414780000000</v>
      </c>
      <c r="M26" s="224">
        <f>SUM('AEO T34 Non-Mfg 2022'!M30,'AEO T34 Non-Mfg 2022'!M32:M33)*10^12</f>
        <v>1463823821999999.8</v>
      </c>
      <c r="N26" s="224">
        <f>SUM('AEO T34 Non-Mfg 2022'!N30,'AEO T34 Non-Mfg 2022'!N32:N33)*10^12</f>
        <v>1474554474000000</v>
      </c>
      <c r="O26" s="224">
        <f>SUM('AEO T34 Non-Mfg 2022'!O30,'AEO T34 Non-Mfg 2022'!O32:O33)*10^12</f>
        <v>1489924544999999.8</v>
      </c>
      <c r="P26" s="224">
        <f>SUM('AEO T34 Non-Mfg 2022'!P30,'AEO T34 Non-Mfg 2022'!P32:P33)*10^12</f>
        <v>1493525360000000</v>
      </c>
      <c r="Q26" s="224">
        <f>SUM('AEO T34 Non-Mfg 2022'!Q30,'AEO T34 Non-Mfg 2022'!Q32:Q33)*10^12</f>
        <v>1496001190000000</v>
      </c>
      <c r="R26" s="224">
        <f>SUM('AEO T34 Non-Mfg 2022'!R30,'AEO T34 Non-Mfg 2022'!R32:R33)*10^12</f>
        <v>1499674681999999.8</v>
      </c>
      <c r="S26" s="224">
        <f>SUM('AEO T34 Non-Mfg 2022'!S30,'AEO T34 Non-Mfg 2022'!S32:S33)*10^12</f>
        <v>1508580917000000</v>
      </c>
      <c r="T26" s="224">
        <f>SUM('AEO T34 Non-Mfg 2022'!T30,'AEO T34 Non-Mfg 2022'!T32:T33)*10^12</f>
        <v>1519953202000000.3</v>
      </c>
      <c r="U26" s="224">
        <f>SUM('AEO T34 Non-Mfg 2022'!U30,'AEO T34 Non-Mfg 2022'!U32:U33)*10^12</f>
        <v>1532110749000000</v>
      </c>
      <c r="V26" s="224">
        <f>SUM('AEO T34 Non-Mfg 2022'!V30,'AEO T34 Non-Mfg 2022'!V32:V33)*10^12</f>
        <v>1542217590000000</v>
      </c>
      <c r="W26" s="224">
        <f>SUM('AEO T34 Non-Mfg 2022'!W30,'AEO T34 Non-Mfg 2022'!W32:W33)*10^12</f>
        <v>1550045777000000</v>
      </c>
      <c r="X26" s="224">
        <f>SUM('AEO T34 Non-Mfg 2022'!X30,'AEO T34 Non-Mfg 2022'!X32:X33)*10^12</f>
        <v>1557080612000000</v>
      </c>
      <c r="Y26" s="224">
        <f>SUM('AEO T34 Non-Mfg 2022'!Y30,'AEO T34 Non-Mfg 2022'!Y32:Y33)*10^12</f>
        <v>1563214768000000</v>
      </c>
      <c r="Z26" s="224">
        <f>SUM('AEO T34 Non-Mfg 2022'!Z30,'AEO T34 Non-Mfg 2022'!Z32:Z33)*10^12</f>
        <v>1567742155999999.8</v>
      </c>
      <c r="AA26" s="224">
        <f>SUM('AEO T34 Non-Mfg 2022'!AA30,'AEO T34 Non-Mfg 2022'!AA32:AA33)*10^12</f>
        <v>1571574584999999.8</v>
      </c>
      <c r="AB26" s="224">
        <f>SUM('AEO T34 Non-Mfg 2022'!AB30,'AEO T34 Non-Mfg 2022'!AB32:AB33)*10^12</f>
        <v>1577845108000000</v>
      </c>
      <c r="AC26" s="224">
        <f>SUM('AEO T34 Non-Mfg 2022'!AC30,'AEO T34 Non-Mfg 2022'!AC32:AC33)*10^12</f>
        <v>1583801223999999.8</v>
      </c>
      <c r="AD26" s="224">
        <f>SUM('AEO T34 Non-Mfg 2022'!AD30,'AEO T34 Non-Mfg 2022'!AD32:AD33)*10^12</f>
        <v>1589020889000000</v>
      </c>
      <c r="AE26" s="224">
        <f>SUM('AEO T34 Non-Mfg 2022'!AE30,'AEO T34 Non-Mfg 2022'!AE32:AE33)*10^12</f>
        <v>1595605971999999.8</v>
      </c>
      <c r="AF26" s="224">
        <f>SUM('AEO T34 Non-Mfg 2022'!AF30,'AEO T34 Non-Mfg 2022'!AF32:AF33)*10^12</f>
        <v>1603356979000000.3</v>
      </c>
    </row>
    <row r="30" spans="1:33" x14ac:dyDescent="0.25">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row>
    <row r="31" spans="1:33" x14ac:dyDescent="0.25">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row>
    <row r="32" spans="1:33" x14ac:dyDescent="0.25">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row>
    <row r="33" spans="2:33" x14ac:dyDescent="0.25">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row>
    <row r="34" spans="2:33" x14ac:dyDescent="0.25">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row>
    <row r="35" spans="2:33" x14ac:dyDescent="0.25">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row>
    <row r="36" spans="2:33" x14ac:dyDescent="0.25">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row>
    <row r="37" spans="2:33" x14ac:dyDescent="0.25">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row>
    <row r="39" spans="2:33" x14ac:dyDescent="0.25">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row>
    <row r="40" spans="2:33" x14ac:dyDescent="0.25">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row>
    <row r="41" spans="2:33" x14ac:dyDescent="0.25">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row>
    <row r="42" spans="2:33" x14ac:dyDescent="0.25">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row>
    <row r="43" spans="2:33" x14ac:dyDescent="0.25">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row>
    <row r="44" spans="2:33" x14ac:dyDescent="0.25">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row>
    <row r="45" spans="2:33" x14ac:dyDescent="0.25">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row>
    <row r="46" spans="2:33" x14ac:dyDescent="0.25">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row>
    <row r="47" spans="2:33" x14ac:dyDescent="0.25">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row>
    <row r="48" spans="2:33" x14ac:dyDescent="0.25">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row>
    <row r="49" spans="2:33" x14ac:dyDescent="0.25">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row>
    <row r="50" spans="2:33" x14ac:dyDescent="0.25">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row>
    <row r="51" spans="2:33" x14ac:dyDescent="0.25">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row>
    <row r="54" spans="2:33" x14ac:dyDescent="0.25">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row>
    <row r="56" spans="2:33" x14ac:dyDescent="0.25">
      <c r="B56" s="31"/>
    </row>
    <row r="57" spans="2:33" x14ac:dyDescent="0.25">
      <c r="B57" s="31"/>
    </row>
    <row r="58" spans="2:33" x14ac:dyDescent="0.25">
      <c r="B58" s="31"/>
    </row>
    <row r="59" spans="2:33" x14ac:dyDescent="0.25">
      <c r="B59" s="31"/>
    </row>
    <row r="60" spans="2:33" x14ac:dyDescent="0.25">
      <c r="B60" s="31"/>
    </row>
    <row r="61" spans="2:33" x14ac:dyDescent="0.25">
      <c r="B61" s="31"/>
    </row>
    <row r="62" spans="2:33" x14ac:dyDescent="0.25">
      <c r="B62" s="31"/>
    </row>
    <row r="63" spans="2:33" x14ac:dyDescent="0.25">
      <c r="B63" s="31"/>
    </row>
    <row r="64" spans="2:33" x14ac:dyDescent="0.25">
      <c r="B64" s="31"/>
    </row>
    <row r="65" spans="2:2" x14ac:dyDescent="0.25">
      <c r="B65" s="31"/>
    </row>
    <row r="66" spans="2:2" x14ac:dyDescent="0.25">
      <c r="B66" s="31"/>
    </row>
    <row r="67" spans="2:2" x14ac:dyDescent="0.25">
      <c r="B67" s="31"/>
    </row>
    <row r="68" spans="2:2" x14ac:dyDescent="0.25">
      <c r="B68" s="31"/>
    </row>
    <row r="69" spans="2:2" x14ac:dyDescent="0.25">
      <c r="B69" s="31"/>
    </row>
    <row r="70" spans="2:2" x14ac:dyDescent="0.25">
      <c r="B70" s="31"/>
    </row>
    <row r="71" spans="2:2" x14ac:dyDescent="0.25">
      <c r="B71" s="31"/>
    </row>
    <row r="72" spans="2:2" x14ac:dyDescent="0.25">
      <c r="B72" s="31"/>
    </row>
    <row r="73" spans="2:2" x14ac:dyDescent="0.25">
      <c r="B73" s="31"/>
    </row>
    <row r="74" spans="2:2" x14ac:dyDescent="0.25">
      <c r="B74" s="31"/>
    </row>
    <row r="75" spans="2:2" x14ac:dyDescent="0.25">
      <c r="B75" s="31"/>
    </row>
    <row r="76" spans="2:2" x14ac:dyDescent="0.25">
      <c r="B76" s="31"/>
    </row>
    <row r="77" spans="2:2" x14ac:dyDescent="0.25">
      <c r="B77" s="31"/>
    </row>
    <row r="78" spans="2:2" x14ac:dyDescent="0.25">
      <c r="B78" s="31"/>
    </row>
    <row r="79" spans="2:2" x14ac:dyDescent="0.25">
      <c r="B79" s="31"/>
    </row>
    <row r="80" spans="2:2" x14ac:dyDescent="0.25">
      <c r="B80" s="31"/>
    </row>
  </sheetData>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26"/>
  <sheetViews>
    <sheetView workbookViewId="0"/>
  </sheetViews>
  <sheetFormatPr defaultColWidth="9.140625" defaultRowHeight="15" x14ac:dyDescent="0.25"/>
  <cols>
    <col min="1" max="1" width="39.85546875" style="5" customWidth="1"/>
    <col min="2" max="16384" width="9.140625" style="5"/>
  </cols>
  <sheetData>
    <row r="1" spans="1:35" x14ac:dyDescent="0.25">
      <c r="A1" s="59" t="s">
        <v>1781</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5">
      <c r="A2" s="5" t="s">
        <v>1010</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c r="AD2" s="5">
        <v>0</v>
      </c>
      <c r="AE2" s="5">
        <v>0</v>
      </c>
      <c r="AF2" s="5">
        <v>0</v>
      </c>
    </row>
    <row r="3" spans="1:35" x14ac:dyDescent="0.25">
      <c r="A3" s="5" t="s">
        <v>1024</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
        <v>0</v>
      </c>
    </row>
    <row r="4" spans="1:35" x14ac:dyDescent="0.25">
      <c r="A4" s="5" t="s">
        <v>1025</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
        <v>0</v>
      </c>
    </row>
    <row r="5" spans="1:35" x14ac:dyDescent="0.25">
      <c r="A5" s="5" t="s">
        <v>1026</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
        <v>0</v>
      </c>
    </row>
    <row r="6" spans="1:35" x14ac:dyDescent="0.25">
      <c r="A6" s="5" t="s">
        <v>1027</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row>
    <row r="7" spans="1:35" x14ac:dyDescent="0.25">
      <c r="A7" s="5" t="s">
        <v>1028</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row>
    <row r="8" spans="1:35" x14ac:dyDescent="0.25">
      <c r="A8" s="5" t="s">
        <v>1029</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row>
    <row r="9" spans="1:35" x14ac:dyDescent="0.25">
      <c r="A9" s="5" t="s">
        <v>1030</v>
      </c>
      <c r="B9" s="5">
        <v>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row>
    <row r="10" spans="1:35" x14ac:dyDescent="0.25">
      <c r="A10" s="5" t="s">
        <v>1031</v>
      </c>
      <c r="B10" s="5">
        <v>0</v>
      </c>
      <c r="C10" s="5">
        <v>0</v>
      </c>
      <c r="D10" s="5">
        <v>0</v>
      </c>
      <c r="E10" s="5">
        <v>0</v>
      </c>
      <c r="F10" s="5">
        <v>0</v>
      </c>
      <c r="G10" s="5">
        <v>0</v>
      </c>
      <c r="H10" s="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c r="Z10" s="5">
        <v>0</v>
      </c>
      <c r="AA10" s="5">
        <v>0</v>
      </c>
      <c r="AB10" s="5">
        <v>0</v>
      </c>
      <c r="AC10" s="5">
        <v>0</v>
      </c>
      <c r="AD10" s="5">
        <v>0</v>
      </c>
      <c r="AE10" s="5">
        <v>0</v>
      </c>
      <c r="AF10" s="5">
        <v>0</v>
      </c>
    </row>
    <row r="11" spans="1:35" x14ac:dyDescent="0.25">
      <c r="A11" s="5" t="s">
        <v>1032</v>
      </c>
      <c r="B11" s="5">
        <v>0</v>
      </c>
      <c r="C11" s="5">
        <v>0</v>
      </c>
      <c r="D11" s="5">
        <v>0</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0</v>
      </c>
      <c r="AE11" s="5">
        <v>0</v>
      </c>
      <c r="AF11" s="5">
        <v>0</v>
      </c>
    </row>
    <row r="12" spans="1:35" x14ac:dyDescent="0.25">
      <c r="A12" s="5" t="s">
        <v>1033</v>
      </c>
      <c r="B12" s="5">
        <v>0</v>
      </c>
      <c r="C12" s="5">
        <v>0</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
        <v>0</v>
      </c>
    </row>
    <row r="13" spans="1:35" x14ac:dyDescent="0.25">
      <c r="A13" s="5" t="s">
        <v>1034</v>
      </c>
      <c r="B13" s="5">
        <v>0</v>
      </c>
      <c r="C13" s="5">
        <v>0</v>
      </c>
      <c r="D13" s="5">
        <v>0</v>
      </c>
      <c r="E13" s="5">
        <v>0</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0</v>
      </c>
      <c r="AE13" s="5">
        <v>0</v>
      </c>
      <c r="AF13" s="5">
        <v>0</v>
      </c>
    </row>
    <row r="14" spans="1:35" x14ac:dyDescent="0.25">
      <c r="A14" s="5" t="s">
        <v>1035</v>
      </c>
      <c r="B14" s="5">
        <v>0</v>
      </c>
      <c r="C14" s="5">
        <v>0</v>
      </c>
      <c r="D14" s="5">
        <v>0</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5">
        <v>0</v>
      </c>
    </row>
    <row r="15" spans="1:35" x14ac:dyDescent="0.25">
      <c r="A15" s="5" t="s">
        <v>1036</v>
      </c>
      <c r="B15" s="5">
        <v>0</v>
      </c>
      <c r="C15" s="5">
        <v>0</v>
      </c>
      <c r="D15" s="5">
        <v>0</v>
      </c>
      <c r="E15" s="5">
        <v>0</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0</v>
      </c>
      <c r="X15" s="5">
        <v>0</v>
      </c>
      <c r="Y15" s="5">
        <v>0</v>
      </c>
      <c r="Z15" s="5">
        <v>0</v>
      </c>
      <c r="AA15" s="5">
        <v>0</v>
      </c>
      <c r="AB15" s="5">
        <v>0</v>
      </c>
      <c r="AC15" s="5">
        <v>0</v>
      </c>
      <c r="AD15" s="5">
        <v>0</v>
      </c>
      <c r="AE15" s="5">
        <v>0</v>
      </c>
      <c r="AF15" s="5">
        <v>0</v>
      </c>
    </row>
    <row r="16" spans="1:35" x14ac:dyDescent="0.25">
      <c r="A16" s="5" t="s">
        <v>1037</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row>
    <row r="17" spans="1:32" x14ac:dyDescent="0.25">
      <c r="A17" s="5" t="s">
        <v>1038</v>
      </c>
      <c r="B17" s="5">
        <v>0</v>
      </c>
      <c r="C17" s="5">
        <v>0</v>
      </c>
      <c r="D17" s="5">
        <v>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5">
        <v>0</v>
      </c>
    </row>
    <row r="18" spans="1:32" x14ac:dyDescent="0.25">
      <c r="A18" s="5" t="s">
        <v>1039</v>
      </c>
      <c r="B18" s="5">
        <v>0</v>
      </c>
      <c r="C18" s="5">
        <v>0</v>
      </c>
      <c r="D18" s="5">
        <v>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row>
    <row r="19" spans="1:32" x14ac:dyDescent="0.25">
      <c r="A19" s="5" t="s">
        <v>1040</v>
      </c>
      <c r="B19" s="5">
        <v>0</v>
      </c>
      <c r="C19" s="5">
        <v>0</v>
      </c>
      <c r="D19" s="5">
        <v>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5">
        <v>0</v>
      </c>
    </row>
    <row r="20" spans="1:32" x14ac:dyDescent="0.25">
      <c r="A20" s="5" t="s">
        <v>1041</v>
      </c>
      <c r="B20" s="5">
        <v>0</v>
      </c>
      <c r="C20" s="5">
        <v>0</v>
      </c>
      <c r="D20" s="5">
        <v>0</v>
      </c>
      <c r="E20" s="5">
        <v>0</v>
      </c>
      <c r="F20" s="5">
        <v>0</v>
      </c>
      <c r="G20" s="5">
        <v>0</v>
      </c>
      <c r="H20" s="5">
        <v>0</v>
      </c>
      <c r="I20" s="5">
        <v>0</v>
      </c>
      <c r="J20" s="5">
        <v>0</v>
      </c>
      <c r="K20" s="5">
        <v>0</v>
      </c>
      <c r="L20" s="5">
        <v>0</v>
      </c>
      <c r="M20" s="5">
        <v>0</v>
      </c>
      <c r="N20" s="5">
        <v>0</v>
      </c>
      <c r="O20" s="5">
        <v>0</v>
      </c>
      <c r="P20" s="5">
        <v>0</v>
      </c>
      <c r="Q20" s="5">
        <v>0</v>
      </c>
      <c r="R20" s="5">
        <v>0</v>
      </c>
      <c r="S20" s="5">
        <v>0</v>
      </c>
      <c r="T20" s="5">
        <v>0</v>
      </c>
      <c r="U20" s="5">
        <v>0</v>
      </c>
      <c r="V20" s="5">
        <v>0</v>
      </c>
      <c r="W20" s="5">
        <v>0</v>
      </c>
      <c r="X20" s="5">
        <v>0</v>
      </c>
      <c r="Y20" s="5">
        <v>0</v>
      </c>
      <c r="Z20" s="5">
        <v>0</v>
      </c>
      <c r="AA20" s="5">
        <v>0</v>
      </c>
      <c r="AB20" s="5">
        <v>0</v>
      </c>
      <c r="AC20" s="5">
        <v>0</v>
      </c>
      <c r="AD20" s="5">
        <v>0</v>
      </c>
      <c r="AE20" s="5">
        <v>0</v>
      </c>
      <c r="AF20" s="5">
        <v>0</v>
      </c>
    </row>
    <row r="21" spans="1:32" x14ac:dyDescent="0.25">
      <c r="A21" s="5" t="s">
        <v>1042</v>
      </c>
      <c r="B21" s="5">
        <v>0</v>
      </c>
      <c r="C21" s="5">
        <v>0</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5">
        <v>0</v>
      </c>
    </row>
    <row r="22" spans="1:32" x14ac:dyDescent="0.25">
      <c r="A22" s="5" t="s">
        <v>1043</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5">
        <v>0</v>
      </c>
    </row>
    <row r="23" spans="1:32" x14ac:dyDescent="0.25">
      <c r="A23" s="5" t="s">
        <v>1044</v>
      </c>
      <c r="B23" s="5">
        <v>0</v>
      </c>
      <c r="C23" s="5">
        <v>0</v>
      </c>
      <c r="D23" s="5">
        <v>0</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5">
        <v>0</v>
      </c>
    </row>
    <row r="24" spans="1:32" x14ac:dyDescent="0.25">
      <c r="A24" s="5" t="s">
        <v>1045</v>
      </c>
      <c r="B24" s="5">
        <v>0</v>
      </c>
      <c r="C24" s="5">
        <v>0</v>
      </c>
      <c r="D24" s="5">
        <v>0</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5">
        <v>0</v>
      </c>
    </row>
    <row r="25" spans="1:32" x14ac:dyDescent="0.25">
      <c r="A25" s="5" t="s">
        <v>1046</v>
      </c>
      <c r="B25" s="5">
        <v>0</v>
      </c>
      <c r="C25" s="5">
        <v>0</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5">
        <v>0</v>
      </c>
    </row>
    <row r="26" spans="1:32" x14ac:dyDescent="0.25">
      <c r="A26" s="5" t="s">
        <v>1047</v>
      </c>
      <c r="B26" s="5">
        <v>0</v>
      </c>
      <c r="C26" s="5">
        <v>0</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0</v>
      </c>
      <c r="AF26" s="5">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26"/>
  <sheetViews>
    <sheetView workbookViewId="0">
      <selection activeCell="C10" sqref="C10"/>
    </sheetView>
  </sheetViews>
  <sheetFormatPr defaultColWidth="9.140625" defaultRowHeight="15" x14ac:dyDescent="0.25"/>
  <cols>
    <col min="1" max="1" width="39.85546875" style="5" customWidth="1"/>
    <col min="2" max="33" width="11.28515625" style="5" customWidth="1"/>
    <col min="34" max="16384" width="9.140625" style="5"/>
  </cols>
  <sheetData>
    <row r="1" spans="1:35" x14ac:dyDescent="0.25">
      <c r="A1" s="59" t="s">
        <v>1781</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5">
      <c r="A2" s="5" t="s">
        <v>1010</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c r="AD2" s="5">
        <v>0</v>
      </c>
      <c r="AE2" s="5">
        <v>0</v>
      </c>
      <c r="AF2" s="5">
        <v>0</v>
      </c>
    </row>
    <row r="3" spans="1:35" x14ac:dyDescent="0.25">
      <c r="A3" s="5" t="s">
        <v>1024</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
        <v>0</v>
      </c>
    </row>
    <row r="4" spans="1:35" x14ac:dyDescent="0.25">
      <c r="A4" s="5" t="s">
        <v>1025</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
        <v>0</v>
      </c>
    </row>
    <row r="5" spans="1:35" x14ac:dyDescent="0.25">
      <c r="A5" s="5" t="s">
        <v>1026</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
        <v>0</v>
      </c>
    </row>
    <row r="6" spans="1:35" x14ac:dyDescent="0.25">
      <c r="A6" s="5" t="s">
        <v>1027</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row>
    <row r="7" spans="1:35" x14ac:dyDescent="0.25">
      <c r="A7" s="5" t="s">
        <v>1028</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row>
    <row r="8" spans="1:35" x14ac:dyDescent="0.25">
      <c r="A8" s="5" t="s">
        <v>1029</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row>
    <row r="9" spans="1:35" x14ac:dyDescent="0.25">
      <c r="A9" s="5" t="s">
        <v>1030</v>
      </c>
      <c r="B9" s="5">
        <v>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row>
    <row r="10" spans="1:35" x14ac:dyDescent="0.25">
      <c r="A10" s="5" t="s">
        <v>1031</v>
      </c>
      <c r="B10" s="5">
        <f>'AEO T24 Refining 2021'!C17*365*(('AEO T11 Petroleum 2021'!C16-'AEO T11 Petroleum 2021'!C21)*'AEO T68 Conversion Factors'!C48+'AEO T11 Petroleum 2021'!C20*'AEO T68 Conversion Factors'!C49)/SUM(('AEO T11 Petroleum 2021'!C16-'AEO T11 Petroleum 2021'!C21),'AEO T11 Petroleum 2021'!C20)*10^6*10^6</f>
        <v>3.1848593629237816E+16</v>
      </c>
      <c r="C10" s="5">
        <f>'AEO T24 Refining 2022'!C11*365*(('AEO T11 Petroleum 2022'!C10-'AEO T11 Petroleum 2022'!C15)*'AEO T68 Conversion Factors'!C48+'AEO T11 Petroleum 2022'!C14*'AEO T68 Conversion Factors'!C49)/SUM(('AEO T11 Petroleum 2022'!C10-'AEO T11 Petroleum 2022'!C15),'AEO T11 Petroleum 2022'!C14)*10^6*10^6</f>
        <v>3.3595370943648424E+16</v>
      </c>
      <c r="D10" s="224">
        <f>'AEO T24 Refining 2022'!D11*365*(('AEO T11 Petroleum 2022'!D10-'AEO T11 Petroleum 2022'!D15)*'AEO T68 Conversion Factors'!D48+'AEO T11 Petroleum 2022'!D14*'AEO T68 Conversion Factors'!D49)/SUM(('AEO T11 Petroleum 2022'!D10-'AEO T11 Petroleum 2022'!D15),'AEO T11 Petroleum 2022'!D14)*10^6*10^6</f>
        <v>3.6133908043327936E+16</v>
      </c>
      <c r="E10" s="224">
        <f>'AEO T24 Refining 2022'!E11*365*(('AEO T11 Petroleum 2022'!E10-'AEO T11 Petroleum 2022'!E15)*'AEO T68 Conversion Factors'!E48+'AEO T11 Petroleum 2022'!E14*'AEO T68 Conversion Factors'!E49)/SUM(('AEO T11 Petroleum 2022'!E10-'AEO T11 Petroleum 2022'!E15),'AEO T11 Petroleum 2022'!E14)*10^6*10^6</f>
        <v>3.6682596667731168E+16</v>
      </c>
      <c r="F10" s="224">
        <f>'AEO T24 Refining 2022'!F11*365*(('AEO T11 Petroleum 2022'!F10-'AEO T11 Petroleum 2022'!F15)*'AEO T68 Conversion Factors'!F48+'AEO T11 Petroleum 2022'!F14*'AEO T68 Conversion Factors'!F49)/SUM(('AEO T11 Petroleum 2022'!F10-'AEO T11 Petroleum 2022'!F15),'AEO T11 Petroleum 2022'!F14)*10^6*10^6</f>
        <v>3.6815822115850816E+16</v>
      </c>
      <c r="G10" s="224">
        <f>'AEO T24 Refining 2022'!G11*365*(('AEO T11 Petroleum 2022'!G10-'AEO T11 Petroleum 2022'!G15)*'AEO T68 Conversion Factors'!G48+'AEO T11 Petroleum 2022'!G14*'AEO T68 Conversion Factors'!G49)/SUM(('AEO T11 Petroleum 2022'!G10-'AEO T11 Petroleum 2022'!G15),'AEO T11 Petroleum 2022'!G14)*10^6*10^6</f>
        <v>3.6847956129923624E+16</v>
      </c>
      <c r="H10" s="224">
        <f>'AEO T24 Refining 2022'!H11*365*(('AEO T11 Petroleum 2022'!H10-'AEO T11 Petroleum 2022'!H15)*'AEO T68 Conversion Factors'!H48+'AEO T11 Petroleum 2022'!H14*'AEO T68 Conversion Factors'!H49)/SUM(('AEO T11 Petroleum 2022'!H10-'AEO T11 Petroleum 2022'!H15),'AEO T11 Petroleum 2022'!H14)*10^6*10^6</f>
        <v>3.6767799481490368E+16</v>
      </c>
      <c r="I10" s="224">
        <f>'AEO T24 Refining 2022'!I11*365*(('AEO T11 Petroleum 2022'!I10-'AEO T11 Petroleum 2022'!I15)*'AEO T68 Conversion Factors'!I48+'AEO T11 Petroleum 2022'!I14*'AEO T68 Conversion Factors'!I49)/SUM(('AEO T11 Petroleum 2022'!I10-'AEO T11 Petroleum 2022'!I15),'AEO T11 Petroleum 2022'!I14)*10^6*10^6</f>
        <v>3.661888400909144E+16</v>
      </c>
      <c r="J10" s="224">
        <f>'AEO T24 Refining 2022'!J11*365*(('AEO T11 Petroleum 2022'!J10-'AEO T11 Petroleum 2022'!J15)*'AEO T68 Conversion Factors'!J48+'AEO T11 Petroleum 2022'!J14*'AEO T68 Conversion Factors'!J49)/SUM(('AEO T11 Petroleum 2022'!J10-'AEO T11 Petroleum 2022'!J15),'AEO T11 Petroleum 2022'!J14)*10^6*10^6</f>
        <v>3.6495434038604352E+16</v>
      </c>
      <c r="K10" s="224">
        <f>'AEO T24 Refining 2022'!K11*365*(('AEO T11 Petroleum 2022'!K10-'AEO T11 Petroleum 2022'!K15)*'AEO T68 Conversion Factors'!K48+'AEO T11 Petroleum 2022'!K14*'AEO T68 Conversion Factors'!K49)/SUM(('AEO T11 Petroleum 2022'!K10-'AEO T11 Petroleum 2022'!K15),'AEO T11 Petroleum 2022'!K14)*10^6*10^6</f>
        <v>3.6431783622541776E+16</v>
      </c>
      <c r="L10" s="224">
        <f>'AEO T24 Refining 2022'!L11*365*(('AEO T11 Petroleum 2022'!L10-'AEO T11 Petroleum 2022'!L15)*'AEO T68 Conversion Factors'!L48+'AEO T11 Petroleum 2022'!L14*'AEO T68 Conversion Factors'!L49)/SUM(('AEO T11 Petroleum 2022'!L10-'AEO T11 Petroleum 2022'!L15),'AEO T11 Petroleum 2022'!L14)*10^6*10^6</f>
        <v>3.6332095353985792E+16</v>
      </c>
      <c r="M10" s="224">
        <f>'AEO T24 Refining 2022'!M11*365*(('AEO T11 Petroleum 2022'!M10-'AEO T11 Petroleum 2022'!M15)*'AEO T68 Conversion Factors'!M48+'AEO T11 Petroleum 2022'!M14*'AEO T68 Conversion Factors'!M49)/SUM(('AEO T11 Petroleum 2022'!M10-'AEO T11 Petroleum 2022'!M15),'AEO T11 Petroleum 2022'!M14)*10^6*10^6</f>
        <v>3.6129313382402256E+16</v>
      </c>
      <c r="N10" s="224">
        <f>'AEO T24 Refining 2022'!N11*365*(('AEO T11 Petroleum 2022'!N10-'AEO T11 Petroleum 2022'!N15)*'AEO T68 Conversion Factors'!N48+'AEO T11 Petroleum 2022'!N14*'AEO T68 Conversion Factors'!N49)/SUM(('AEO T11 Petroleum 2022'!N10-'AEO T11 Petroleum 2022'!N15),'AEO T11 Petroleum 2022'!N14)*10^6*10^6</f>
        <v>3.6242494838274216E+16</v>
      </c>
      <c r="O10" s="224">
        <f>'AEO T24 Refining 2022'!O11*365*(('AEO T11 Petroleum 2022'!O10-'AEO T11 Petroleum 2022'!O15)*'AEO T68 Conversion Factors'!O48+'AEO T11 Petroleum 2022'!O14*'AEO T68 Conversion Factors'!O49)/SUM(('AEO T11 Petroleum 2022'!O10-'AEO T11 Petroleum 2022'!O15),'AEO T11 Petroleum 2022'!O14)*10^6*10^6</f>
        <v>3.606137663167536E+16</v>
      </c>
      <c r="P10" s="224">
        <f>'AEO T24 Refining 2022'!P11*365*(('AEO T11 Petroleum 2022'!P10-'AEO T11 Petroleum 2022'!P15)*'AEO T68 Conversion Factors'!P48+'AEO T11 Petroleum 2022'!P14*'AEO T68 Conversion Factors'!P49)/SUM(('AEO T11 Petroleum 2022'!P10-'AEO T11 Petroleum 2022'!P15),'AEO T11 Petroleum 2022'!P14)*10^6*10^6</f>
        <v>3.5913056205305932E+16</v>
      </c>
      <c r="Q10" s="224">
        <f>'AEO T24 Refining 2022'!Q11*365*(('AEO T11 Petroleum 2022'!Q10-'AEO T11 Petroleum 2022'!Q15)*'AEO T68 Conversion Factors'!Q48+'AEO T11 Petroleum 2022'!Q14*'AEO T68 Conversion Factors'!Q49)/SUM(('AEO T11 Petroleum 2022'!Q10-'AEO T11 Petroleum 2022'!Q15),'AEO T11 Petroleum 2022'!Q14)*10^6*10^6</f>
        <v>3.580341040542476E+16</v>
      </c>
      <c r="R10" s="224">
        <f>'AEO T24 Refining 2022'!R11*365*(('AEO T11 Petroleum 2022'!R10-'AEO T11 Petroleum 2022'!R15)*'AEO T68 Conversion Factors'!R48+'AEO T11 Petroleum 2022'!R14*'AEO T68 Conversion Factors'!R49)/SUM(('AEO T11 Petroleum 2022'!R10-'AEO T11 Petroleum 2022'!R15),'AEO T11 Petroleum 2022'!R14)*10^6*10^6</f>
        <v>3.5598295632088644E+16</v>
      </c>
      <c r="S10" s="224">
        <f>'AEO T24 Refining 2022'!S11*365*(('AEO T11 Petroleum 2022'!S10-'AEO T11 Petroleum 2022'!S15)*'AEO T68 Conversion Factors'!S48+'AEO T11 Petroleum 2022'!S14*'AEO T68 Conversion Factors'!S49)/SUM(('AEO T11 Petroleum 2022'!S10-'AEO T11 Petroleum 2022'!S15),'AEO T11 Petroleum 2022'!S14)*10^6*10^6</f>
        <v>3.5521944820617056E+16</v>
      </c>
      <c r="T10" s="224">
        <f>'AEO T24 Refining 2022'!T11*365*(('AEO T11 Petroleum 2022'!T10-'AEO T11 Petroleum 2022'!T15)*'AEO T68 Conversion Factors'!T48+'AEO T11 Petroleum 2022'!T14*'AEO T68 Conversion Factors'!T49)/SUM(('AEO T11 Petroleum 2022'!T10-'AEO T11 Petroleum 2022'!T15),'AEO T11 Petroleum 2022'!T14)*10^6*10^6</f>
        <v>3.5552145142631112E+16</v>
      </c>
      <c r="U10" s="224">
        <f>'AEO T24 Refining 2022'!U11*365*(('AEO T11 Petroleum 2022'!U10-'AEO T11 Petroleum 2022'!U15)*'AEO T68 Conversion Factors'!U48+'AEO T11 Petroleum 2022'!U14*'AEO T68 Conversion Factors'!U49)/SUM(('AEO T11 Petroleum 2022'!U10-'AEO T11 Petroleum 2022'!U15),'AEO T11 Petroleum 2022'!U14)*10^6*10^6</f>
        <v>3.5364334618900728E+16</v>
      </c>
      <c r="V10" s="224">
        <f>'AEO T24 Refining 2022'!V11*365*(('AEO T11 Petroleum 2022'!V10-'AEO T11 Petroleum 2022'!V15)*'AEO T68 Conversion Factors'!V48+'AEO T11 Petroleum 2022'!V14*'AEO T68 Conversion Factors'!V49)/SUM(('AEO T11 Petroleum 2022'!V10-'AEO T11 Petroleum 2022'!V15),'AEO T11 Petroleum 2022'!V14)*10^6*10^6</f>
        <v>3.5252788442174324E+16</v>
      </c>
      <c r="W10" s="224">
        <f>'AEO T24 Refining 2022'!W11*365*(('AEO T11 Petroleum 2022'!W10-'AEO T11 Petroleum 2022'!W15)*'AEO T68 Conversion Factors'!W48+'AEO T11 Petroleum 2022'!W14*'AEO T68 Conversion Factors'!W49)/SUM(('AEO T11 Petroleum 2022'!W10-'AEO T11 Petroleum 2022'!W15),'AEO T11 Petroleum 2022'!W14)*10^6*10^6</f>
        <v>3.5266747681015548E+16</v>
      </c>
      <c r="X10" s="224">
        <f>'AEO T24 Refining 2022'!X11*365*(('AEO T11 Petroleum 2022'!X10-'AEO T11 Petroleum 2022'!X15)*'AEO T68 Conversion Factors'!X48+'AEO T11 Petroleum 2022'!X14*'AEO T68 Conversion Factors'!X49)/SUM(('AEO T11 Petroleum 2022'!X10-'AEO T11 Petroleum 2022'!X15),'AEO T11 Petroleum 2022'!X14)*10^6*10^6</f>
        <v>3.51460693086215E+16</v>
      </c>
      <c r="Y10" s="224">
        <f>'AEO T24 Refining 2022'!Y11*365*(('AEO T11 Petroleum 2022'!Y10-'AEO T11 Petroleum 2022'!Y15)*'AEO T68 Conversion Factors'!Y48+'AEO T11 Petroleum 2022'!Y14*'AEO T68 Conversion Factors'!Y49)/SUM(('AEO T11 Petroleum 2022'!Y10-'AEO T11 Petroleum 2022'!Y15),'AEO T11 Petroleum 2022'!Y14)*10^6*10^6</f>
        <v>3.5147344787520792E+16</v>
      </c>
      <c r="Z10" s="224">
        <f>'AEO T24 Refining 2022'!Z11*365*(('AEO T11 Petroleum 2022'!Z10-'AEO T11 Petroleum 2022'!Z15)*'AEO T68 Conversion Factors'!Z48+'AEO T11 Petroleum 2022'!Z14*'AEO T68 Conversion Factors'!Z49)/SUM(('AEO T11 Petroleum 2022'!Z10-'AEO T11 Petroleum 2022'!Z15),'AEO T11 Petroleum 2022'!Z14)*10^6*10^6</f>
        <v>3.5181181408214608E+16</v>
      </c>
      <c r="AA10" s="224">
        <f>'AEO T24 Refining 2022'!AA11*365*(('AEO T11 Petroleum 2022'!AA10-'AEO T11 Petroleum 2022'!AA15)*'AEO T68 Conversion Factors'!AA48+'AEO T11 Petroleum 2022'!AA14*'AEO T68 Conversion Factors'!AA49)/SUM(('AEO T11 Petroleum 2022'!AA10-'AEO T11 Petroleum 2022'!AA15),'AEO T11 Petroleum 2022'!AA14)*10^6*10^6</f>
        <v>3.4940542512835044E+16</v>
      </c>
      <c r="AB10" s="224">
        <f>'AEO T24 Refining 2022'!AB11*365*(('AEO T11 Petroleum 2022'!AB10-'AEO T11 Petroleum 2022'!AB15)*'AEO T68 Conversion Factors'!AB48+'AEO T11 Petroleum 2022'!AB14*'AEO T68 Conversion Factors'!AB49)/SUM(('AEO T11 Petroleum 2022'!AB10-'AEO T11 Petroleum 2022'!AB15),'AEO T11 Petroleum 2022'!AB14)*10^6*10^6</f>
        <v>3.4876982295781088E+16</v>
      </c>
      <c r="AC10" s="224">
        <f>'AEO T24 Refining 2022'!AC11*365*(('AEO T11 Petroleum 2022'!AC10-'AEO T11 Petroleum 2022'!AC15)*'AEO T68 Conversion Factors'!AC48+'AEO T11 Petroleum 2022'!AC14*'AEO T68 Conversion Factors'!AC49)/SUM(('AEO T11 Petroleum 2022'!AC10-'AEO T11 Petroleum 2022'!AC15),'AEO T11 Petroleum 2022'!AC14)*10^6*10^6</f>
        <v>3.4656795466964752E+16</v>
      </c>
      <c r="AD10" s="224">
        <f>'AEO T24 Refining 2022'!AD11*365*(('AEO T11 Petroleum 2022'!AD10-'AEO T11 Petroleum 2022'!AD15)*'AEO T68 Conversion Factors'!AD48+'AEO T11 Petroleum 2022'!AD14*'AEO T68 Conversion Factors'!AD49)/SUM(('AEO T11 Petroleum 2022'!AD10-'AEO T11 Petroleum 2022'!AD15),'AEO T11 Petroleum 2022'!AD14)*10^6*10^6</f>
        <v>3.4763219633232184E+16</v>
      </c>
      <c r="AE10" s="224">
        <f>'AEO T24 Refining 2022'!AE11*365*(('AEO T11 Petroleum 2022'!AE10-'AEO T11 Petroleum 2022'!AE15)*'AEO T68 Conversion Factors'!AE48+'AEO T11 Petroleum 2022'!AE14*'AEO T68 Conversion Factors'!AE49)/SUM(('AEO T11 Petroleum 2022'!AE10-'AEO T11 Petroleum 2022'!AE15),'AEO T11 Petroleum 2022'!AE14)*10^6*10^6</f>
        <v>3.4804288356827172E+16</v>
      </c>
      <c r="AF10" s="224">
        <f>'AEO T24 Refining 2022'!AF11*365*(('AEO T11 Petroleum 2022'!AF10-'AEO T11 Petroleum 2022'!AF15)*'AEO T68 Conversion Factors'!AF48+'AEO T11 Petroleum 2022'!AF14*'AEO T68 Conversion Factors'!AF49)/SUM(('AEO T11 Petroleum 2022'!AF10-'AEO T11 Petroleum 2022'!AF15),'AEO T11 Petroleum 2022'!AF14)*10^6*10^6</f>
        <v>3.4702003517180992E+16</v>
      </c>
    </row>
    <row r="11" spans="1:35" x14ac:dyDescent="0.25">
      <c r="A11" s="5" t="s">
        <v>1032</v>
      </c>
      <c r="B11" s="5">
        <v>0</v>
      </c>
      <c r="C11" s="5">
        <v>0</v>
      </c>
      <c r="D11" s="5">
        <v>0</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0</v>
      </c>
      <c r="AE11" s="5">
        <v>0</v>
      </c>
      <c r="AF11" s="5">
        <v>0</v>
      </c>
    </row>
    <row r="12" spans="1:35" x14ac:dyDescent="0.25">
      <c r="A12" s="5" t="s">
        <v>1033</v>
      </c>
      <c r="B12" s="5">
        <v>0</v>
      </c>
      <c r="C12" s="5">
        <v>0</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
        <v>0</v>
      </c>
    </row>
    <row r="13" spans="1:35" x14ac:dyDescent="0.25">
      <c r="A13" s="5" t="s">
        <v>1034</v>
      </c>
      <c r="B13" s="5">
        <v>0</v>
      </c>
      <c r="C13" s="5">
        <v>0</v>
      </c>
      <c r="D13" s="5">
        <v>0</v>
      </c>
      <c r="E13" s="5">
        <v>0</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0</v>
      </c>
      <c r="AE13" s="5">
        <v>0</v>
      </c>
      <c r="AF13" s="5">
        <v>0</v>
      </c>
    </row>
    <row r="14" spans="1:35" x14ac:dyDescent="0.25">
      <c r="A14" s="5" t="s">
        <v>1035</v>
      </c>
      <c r="B14" s="5">
        <v>0</v>
      </c>
      <c r="C14" s="5">
        <v>0</v>
      </c>
      <c r="D14" s="5">
        <v>0</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5">
        <v>0</v>
      </c>
    </row>
    <row r="15" spans="1:35" x14ac:dyDescent="0.25">
      <c r="A15" s="5" t="s">
        <v>1036</v>
      </c>
      <c r="B15" s="5">
        <v>0</v>
      </c>
      <c r="C15" s="5">
        <v>0</v>
      </c>
      <c r="D15" s="5">
        <v>0</v>
      </c>
      <c r="E15" s="5">
        <v>0</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0</v>
      </c>
      <c r="X15" s="5">
        <v>0</v>
      </c>
      <c r="Y15" s="5">
        <v>0</v>
      </c>
      <c r="Z15" s="5">
        <v>0</v>
      </c>
      <c r="AA15" s="5">
        <v>0</v>
      </c>
      <c r="AB15" s="5">
        <v>0</v>
      </c>
      <c r="AC15" s="5">
        <v>0</v>
      </c>
      <c r="AD15" s="5">
        <v>0</v>
      </c>
      <c r="AE15" s="5">
        <v>0</v>
      </c>
      <c r="AF15" s="5">
        <v>0</v>
      </c>
    </row>
    <row r="16" spans="1:35" x14ac:dyDescent="0.25">
      <c r="A16" s="5" t="s">
        <v>1037</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row>
    <row r="17" spans="1:32" x14ac:dyDescent="0.25">
      <c r="A17" s="5" t="s">
        <v>1038</v>
      </c>
      <c r="B17" s="5">
        <v>0</v>
      </c>
      <c r="C17" s="5">
        <v>0</v>
      </c>
      <c r="D17" s="5">
        <v>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5">
        <v>0</v>
      </c>
    </row>
    <row r="18" spans="1:32" x14ac:dyDescent="0.25">
      <c r="A18" s="5" t="s">
        <v>1039</v>
      </c>
      <c r="B18" s="5">
        <v>0</v>
      </c>
      <c r="C18" s="5">
        <v>0</v>
      </c>
      <c r="D18" s="5">
        <v>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row>
    <row r="19" spans="1:32" x14ac:dyDescent="0.25">
      <c r="A19" s="5" t="s">
        <v>1040</v>
      </c>
      <c r="B19" s="5">
        <v>0</v>
      </c>
      <c r="C19" s="5">
        <v>0</v>
      </c>
      <c r="D19" s="5">
        <v>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5">
        <v>0</v>
      </c>
    </row>
    <row r="20" spans="1:32" x14ac:dyDescent="0.25">
      <c r="A20" s="5" t="s">
        <v>1041</v>
      </c>
      <c r="B20" s="5">
        <v>0</v>
      </c>
      <c r="C20" s="5">
        <v>0</v>
      </c>
      <c r="D20" s="5">
        <v>0</v>
      </c>
      <c r="E20" s="5">
        <v>0</v>
      </c>
      <c r="F20" s="5">
        <v>0</v>
      </c>
      <c r="G20" s="5">
        <v>0</v>
      </c>
      <c r="H20" s="5">
        <v>0</v>
      </c>
      <c r="I20" s="5">
        <v>0</v>
      </c>
      <c r="J20" s="5">
        <v>0</v>
      </c>
      <c r="K20" s="5">
        <v>0</v>
      </c>
      <c r="L20" s="5">
        <v>0</v>
      </c>
      <c r="M20" s="5">
        <v>0</v>
      </c>
      <c r="N20" s="5">
        <v>0</v>
      </c>
      <c r="O20" s="5">
        <v>0</v>
      </c>
      <c r="P20" s="5">
        <v>0</v>
      </c>
      <c r="Q20" s="5">
        <v>0</v>
      </c>
      <c r="R20" s="5">
        <v>0</v>
      </c>
      <c r="S20" s="5">
        <v>0</v>
      </c>
      <c r="T20" s="5">
        <v>0</v>
      </c>
      <c r="U20" s="5">
        <v>0</v>
      </c>
      <c r="V20" s="5">
        <v>0</v>
      </c>
      <c r="W20" s="5">
        <v>0</v>
      </c>
      <c r="X20" s="5">
        <v>0</v>
      </c>
      <c r="Y20" s="5">
        <v>0</v>
      </c>
      <c r="Z20" s="5">
        <v>0</v>
      </c>
      <c r="AA20" s="5">
        <v>0</v>
      </c>
      <c r="AB20" s="5">
        <v>0</v>
      </c>
      <c r="AC20" s="5">
        <v>0</v>
      </c>
      <c r="AD20" s="5">
        <v>0</v>
      </c>
      <c r="AE20" s="5">
        <v>0</v>
      </c>
      <c r="AF20" s="5">
        <v>0</v>
      </c>
    </row>
    <row r="21" spans="1:32" x14ac:dyDescent="0.25">
      <c r="A21" s="5" t="s">
        <v>1042</v>
      </c>
      <c r="B21" s="5">
        <v>0</v>
      </c>
      <c r="C21" s="5">
        <v>0</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5">
        <v>0</v>
      </c>
    </row>
    <row r="22" spans="1:32" x14ac:dyDescent="0.25">
      <c r="A22" s="5" t="s">
        <v>1043</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5">
        <v>0</v>
      </c>
    </row>
    <row r="23" spans="1:32" x14ac:dyDescent="0.25">
      <c r="A23" s="5" t="s">
        <v>1044</v>
      </c>
      <c r="B23" s="5">
        <v>0</v>
      </c>
      <c r="C23" s="5">
        <v>0</v>
      </c>
      <c r="D23" s="5">
        <v>0</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5">
        <v>0</v>
      </c>
    </row>
    <row r="24" spans="1:32" x14ac:dyDescent="0.25">
      <c r="A24" s="5" t="s">
        <v>1045</v>
      </c>
      <c r="B24" s="5">
        <v>0</v>
      </c>
      <c r="C24" s="5">
        <v>0</v>
      </c>
      <c r="D24" s="5">
        <v>0</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5">
        <v>0</v>
      </c>
    </row>
    <row r="25" spans="1:32" x14ac:dyDescent="0.25">
      <c r="A25" s="5" t="s">
        <v>1046</v>
      </c>
      <c r="B25" s="5">
        <v>0</v>
      </c>
      <c r="C25" s="5">
        <v>0</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5">
        <v>0</v>
      </c>
    </row>
    <row r="26" spans="1:32" x14ac:dyDescent="0.25">
      <c r="A26" s="5" t="s">
        <v>1047</v>
      </c>
      <c r="B26" s="5">
        <v>0</v>
      </c>
      <c r="C26" s="5">
        <v>0</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0</v>
      </c>
      <c r="AF26" s="5">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I28"/>
  <sheetViews>
    <sheetView workbookViewId="0">
      <selection activeCell="B28" sqref="B28:C28"/>
    </sheetView>
  </sheetViews>
  <sheetFormatPr defaultColWidth="9.140625" defaultRowHeight="15" x14ac:dyDescent="0.25"/>
  <cols>
    <col min="1" max="1" width="39.85546875" style="5" customWidth="1"/>
    <col min="2" max="33" width="11" style="5" customWidth="1"/>
    <col min="34" max="16384" width="9.140625" style="5"/>
  </cols>
  <sheetData>
    <row r="1" spans="1:35" x14ac:dyDescent="0.25">
      <c r="A1" s="59" t="s">
        <v>1781</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5">
      <c r="A2" s="5" t="s">
        <v>1010</v>
      </c>
      <c r="B2" s="5">
        <f>C2*'2020 data'!E3</f>
        <v>13545326370412.035</v>
      </c>
      <c r="C2" s="5">
        <f>SUM('AEO T34 Non-Mfg 2022'!C17,'AEO T34 Non-Mfg 2022'!C21)*10^12</f>
        <v>14330881999999.998</v>
      </c>
      <c r="D2" s="224">
        <f>SUM('AEO T34 Non-Mfg 2022'!D17,'AEO T34 Non-Mfg 2022'!D21)*10^12</f>
        <v>16143353000000.002</v>
      </c>
      <c r="E2" s="224">
        <f>SUM('AEO T34 Non-Mfg 2022'!E17,'AEO T34 Non-Mfg 2022'!E21)*10^12</f>
        <v>18055190000000</v>
      </c>
      <c r="F2" s="224">
        <f>SUM('AEO T34 Non-Mfg 2022'!F17,'AEO T34 Non-Mfg 2022'!F21)*10^12</f>
        <v>19837767000000.004</v>
      </c>
      <c r="G2" s="224">
        <f>SUM('AEO T34 Non-Mfg 2022'!G17,'AEO T34 Non-Mfg 2022'!G21)*10^12</f>
        <v>21536794999999.996</v>
      </c>
      <c r="H2" s="224">
        <f>SUM('AEO T34 Non-Mfg 2022'!H17,'AEO T34 Non-Mfg 2022'!H21)*10^12</f>
        <v>23153827000000</v>
      </c>
      <c r="I2" s="224">
        <f>SUM('AEO T34 Non-Mfg 2022'!I17,'AEO T34 Non-Mfg 2022'!I21)*10^12</f>
        <v>24594763000000</v>
      </c>
      <c r="J2" s="224">
        <f>SUM('AEO T34 Non-Mfg 2022'!J17,'AEO T34 Non-Mfg 2022'!J21)*10^12</f>
        <v>25837590000000.004</v>
      </c>
      <c r="K2" s="224">
        <f>SUM('AEO T34 Non-Mfg 2022'!K17,'AEO T34 Non-Mfg 2022'!K21)*10^12</f>
        <v>26886138000000</v>
      </c>
      <c r="L2" s="224">
        <f>SUM('AEO T34 Non-Mfg 2022'!L17,'AEO T34 Non-Mfg 2022'!L21)*10^12</f>
        <v>27765646000000</v>
      </c>
      <c r="M2" s="224">
        <f>SUM('AEO T34 Non-Mfg 2022'!M17,'AEO T34 Non-Mfg 2022'!M21)*10^12</f>
        <v>28423437000000</v>
      </c>
      <c r="N2" s="224">
        <f>SUM('AEO T34 Non-Mfg 2022'!N17,'AEO T34 Non-Mfg 2022'!N21)*10^12</f>
        <v>28849271000000</v>
      </c>
      <c r="O2" s="224">
        <f>SUM('AEO T34 Non-Mfg 2022'!O17,'AEO T34 Non-Mfg 2022'!O21)*10^12</f>
        <v>29065526000000</v>
      </c>
      <c r="P2" s="224">
        <f>SUM('AEO T34 Non-Mfg 2022'!P17,'AEO T34 Non-Mfg 2022'!P21)*10^12</f>
        <v>29149732999999.996</v>
      </c>
      <c r="Q2" s="224">
        <f>SUM('AEO T34 Non-Mfg 2022'!Q17,'AEO T34 Non-Mfg 2022'!Q21)*10^12</f>
        <v>29199757000000</v>
      </c>
      <c r="R2" s="224">
        <f>SUM('AEO T34 Non-Mfg 2022'!R17,'AEO T34 Non-Mfg 2022'!R21)*10^12</f>
        <v>29253712000000</v>
      </c>
      <c r="S2" s="224">
        <f>SUM('AEO T34 Non-Mfg 2022'!S17,'AEO T34 Non-Mfg 2022'!S21)*10^12</f>
        <v>29316733000000</v>
      </c>
      <c r="T2" s="224">
        <f>SUM('AEO T34 Non-Mfg 2022'!T17,'AEO T34 Non-Mfg 2022'!T21)*10^12</f>
        <v>29380465000000</v>
      </c>
      <c r="U2" s="224">
        <f>SUM('AEO T34 Non-Mfg 2022'!U17,'AEO T34 Non-Mfg 2022'!U21)*10^12</f>
        <v>29469431000000</v>
      </c>
      <c r="V2" s="224">
        <f>SUM('AEO T34 Non-Mfg 2022'!V17,'AEO T34 Non-Mfg 2022'!V21)*10^12</f>
        <v>29551054000000</v>
      </c>
      <c r="W2" s="224">
        <f>SUM('AEO T34 Non-Mfg 2022'!W17,'AEO T34 Non-Mfg 2022'!W21)*10^12</f>
        <v>29617437000000.004</v>
      </c>
      <c r="X2" s="224">
        <f>SUM('AEO T34 Non-Mfg 2022'!X17,'AEO T34 Non-Mfg 2022'!X21)*10^12</f>
        <v>29704307000000</v>
      </c>
      <c r="Y2" s="224">
        <f>SUM('AEO T34 Non-Mfg 2022'!Y17,'AEO T34 Non-Mfg 2022'!Y21)*10^12</f>
        <v>29808288000000</v>
      </c>
      <c r="Z2" s="224">
        <f>SUM('AEO T34 Non-Mfg 2022'!Z17,'AEO T34 Non-Mfg 2022'!Z21)*10^12</f>
        <v>29882963000000</v>
      </c>
      <c r="AA2" s="224">
        <f>SUM('AEO T34 Non-Mfg 2022'!AA17,'AEO T34 Non-Mfg 2022'!AA21)*10^12</f>
        <v>29943920000000.004</v>
      </c>
      <c r="AB2" s="224">
        <f>SUM('AEO T34 Non-Mfg 2022'!AB17,'AEO T34 Non-Mfg 2022'!AB21)*10^12</f>
        <v>30008373000000.004</v>
      </c>
      <c r="AC2" s="224">
        <f>SUM('AEO T34 Non-Mfg 2022'!AC17,'AEO T34 Non-Mfg 2022'!AC21)*10^12</f>
        <v>30072521000000</v>
      </c>
      <c r="AD2" s="224">
        <f>SUM('AEO T34 Non-Mfg 2022'!AD17,'AEO T34 Non-Mfg 2022'!AD21)*10^12</f>
        <v>30191358000000</v>
      </c>
      <c r="AE2" s="224">
        <f>SUM('AEO T34 Non-Mfg 2022'!AE17,'AEO T34 Non-Mfg 2022'!AE21)*10^12</f>
        <v>30328392000000</v>
      </c>
      <c r="AF2" s="224">
        <f>SUM('AEO T34 Non-Mfg 2022'!AF17,'AEO T34 Non-Mfg 2022'!AF21)*10^12</f>
        <v>30498441000000</v>
      </c>
    </row>
    <row r="3" spans="1:35" x14ac:dyDescent="0.25">
      <c r="A3" s="5" t="s">
        <v>1024</v>
      </c>
      <c r="B3" s="226">
        <f>SUM(indusa!F299,indusa!F302)*10^12</f>
        <v>4539000000000</v>
      </c>
      <c r="C3" s="5">
        <f>SUM(indusa!G299,indusa!G302)*10^12</f>
        <v>2906000000000</v>
      </c>
      <c r="D3" s="226">
        <f>SUM(indusa!H299,indusa!H302)*10^12</f>
        <v>4107000000000</v>
      </c>
      <c r="E3" s="226">
        <f>SUM(indusa!I299,indusa!I302)*10^12</f>
        <v>4512000000000</v>
      </c>
      <c r="F3" s="226">
        <f>SUM(indusa!J299,indusa!J302)*10^12</f>
        <v>4243000000000.0005</v>
      </c>
      <c r="G3" s="226">
        <f>SUM(indusa!K299,indusa!K302)*10^12</f>
        <v>4369000000000</v>
      </c>
      <c r="H3" s="226">
        <f>SUM(indusa!L299,indusa!L302)*10^12</f>
        <v>4661000000000</v>
      </c>
      <c r="I3" s="226">
        <f>SUM(indusa!M299,indusa!M302)*10^12</f>
        <v>4841000000000</v>
      </c>
      <c r="J3" s="226">
        <f>SUM(indusa!N299,indusa!N302)*10^12</f>
        <v>5014000000000</v>
      </c>
      <c r="K3" s="226">
        <f>SUM(indusa!O299,indusa!O302)*10^12</f>
        <v>5091000000000</v>
      </c>
      <c r="L3" s="226">
        <f>SUM(indusa!P299,indusa!P302)*10^12</f>
        <v>5185000000000</v>
      </c>
      <c r="M3" s="226">
        <f>SUM(indusa!Q299,indusa!Q302)*10^12</f>
        <v>5264000000000</v>
      </c>
      <c r="N3" s="226">
        <f>SUM(indusa!R299,indusa!R302)*10^12</f>
        <v>5323000000000</v>
      </c>
      <c r="O3" s="226">
        <f>SUM(indusa!S299,indusa!S302)*10^12</f>
        <v>5404000000000</v>
      </c>
      <c r="P3" s="226">
        <f>SUM(indusa!T299,indusa!T302)*10^12</f>
        <v>5230000000000</v>
      </c>
      <c r="Q3" s="226">
        <f>SUM(indusa!U299,indusa!U302)*10^12</f>
        <v>5190000000000</v>
      </c>
      <c r="R3" s="226">
        <f>SUM(indusa!V299,indusa!V302)*10^12</f>
        <v>5083000000000</v>
      </c>
      <c r="S3" s="226">
        <f>SUM(indusa!W299,indusa!W302)*10^12</f>
        <v>5029000000000</v>
      </c>
      <c r="T3" s="226">
        <f>SUM(indusa!X299,indusa!X302)*10^12</f>
        <v>5055000000000</v>
      </c>
      <c r="U3" s="226">
        <f>SUM(indusa!Y299,indusa!Y302)*10^12</f>
        <v>5012000000000</v>
      </c>
      <c r="V3" s="226">
        <f>SUM(indusa!Z299,indusa!Z302)*10^12</f>
        <v>5017000000000</v>
      </c>
      <c r="W3" s="226">
        <f>SUM(indusa!AA299,indusa!AA302)*10^12</f>
        <v>4967000000000</v>
      </c>
      <c r="X3" s="226">
        <f>SUM(indusa!AB299,indusa!AB302)*10^12</f>
        <v>4969000000000</v>
      </c>
      <c r="Y3" s="226">
        <f>SUM(indusa!AC299,indusa!AC302)*10^12</f>
        <v>4959000000000</v>
      </c>
      <c r="Z3" s="226">
        <f>SUM(indusa!AD299,indusa!AD302)*10^12</f>
        <v>4961000000000</v>
      </c>
      <c r="AA3" s="226">
        <f>SUM(indusa!AE299,indusa!AE302)*10^12</f>
        <v>4906000000000</v>
      </c>
      <c r="AB3" s="226">
        <f>SUM(indusa!AF299,indusa!AF302)*10^12</f>
        <v>4910000000000</v>
      </c>
      <c r="AC3" s="226">
        <f>SUM(indusa!AG299,indusa!AG302)*10^12</f>
        <v>4909000000000</v>
      </c>
      <c r="AD3" s="226">
        <f>SUM(indusa!AH299,indusa!AH302)*10^12</f>
        <v>4901000000000</v>
      </c>
      <c r="AE3" s="226">
        <f>SUM(indusa!AI299,indusa!AI302)*10^12</f>
        <v>4931000000000</v>
      </c>
      <c r="AF3" s="226">
        <f>SUM(indusa!AJ299,indusa!AJ302)*10^12</f>
        <v>4965000000000</v>
      </c>
    </row>
    <row r="4" spans="1:35" x14ac:dyDescent="0.25">
      <c r="A4" s="5" t="s">
        <v>1025</v>
      </c>
      <c r="B4" s="226">
        <f>SUM(indusa!F402,indusa!F405)*10^12</f>
        <v>20366999999999.996</v>
      </c>
      <c r="C4" s="5">
        <f>SUM(indusa!G402,indusa!G405)*10^12</f>
        <v>15822000000000</v>
      </c>
      <c r="D4" s="226">
        <f>SUM(indusa!H402,indusa!H405)*10^12</f>
        <v>18116000000000</v>
      </c>
      <c r="E4" s="226">
        <f>SUM(indusa!I402,indusa!I405)*10^12</f>
        <v>19682000000000</v>
      </c>
      <c r="F4" s="226">
        <f>SUM(indusa!J402,indusa!J405)*10^12</f>
        <v>21070000000000</v>
      </c>
      <c r="G4" s="226">
        <f>SUM(indusa!K402,indusa!K405)*10^12</f>
        <v>22407000000000</v>
      </c>
      <c r="H4" s="226">
        <f>SUM(indusa!L402,indusa!L405)*10^12</f>
        <v>23513000000000</v>
      </c>
      <c r="I4" s="226">
        <f>SUM(indusa!M402,indusa!M405)*10^12</f>
        <v>24426000000000</v>
      </c>
      <c r="J4" s="226">
        <f>SUM(indusa!N402,indusa!N405)*10^12</f>
        <v>25506000000000</v>
      </c>
      <c r="K4" s="226">
        <f>SUM(indusa!O402,indusa!O405)*10^12</f>
        <v>26182000000000</v>
      </c>
      <c r="L4" s="226">
        <f>SUM(indusa!P402,indusa!P405)*10^12</f>
        <v>26724000000000</v>
      </c>
      <c r="M4" s="226">
        <f>SUM(indusa!Q402,indusa!Q405)*10^12</f>
        <v>27116000000000</v>
      </c>
      <c r="N4" s="226">
        <f>SUM(indusa!R402,indusa!R405)*10^12</f>
        <v>27458000000000.004</v>
      </c>
      <c r="O4" s="226">
        <f>SUM(indusa!S402,indusa!S405)*10^12</f>
        <v>27739000000000</v>
      </c>
      <c r="P4" s="226">
        <f>SUM(indusa!T402,indusa!T405)*10^12</f>
        <v>27657000000000</v>
      </c>
      <c r="Q4" s="226">
        <f>SUM(indusa!U402,indusa!U405)*10^12</f>
        <v>27421000000000</v>
      </c>
      <c r="R4" s="226">
        <f>SUM(indusa!V402,indusa!V405)*10^12</f>
        <v>27279999999999.996</v>
      </c>
      <c r="S4" s="226">
        <f>SUM(indusa!W402,indusa!W405)*10^12</f>
        <v>27154000000000.004</v>
      </c>
      <c r="T4" s="226">
        <f>SUM(indusa!X402,indusa!X405)*10^12</f>
        <v>27107000000000.004</v>
      </c>
      <c r="U4" s="226">
        <f>SUM(indusa!Y402,indusa!Y405)*10^12</f>
        <v>27134999999999.996</v>
      </c>
      <c r="V4" s="226">
        <f>SUM(indusa!Z402,indusa!Z405)*10^12</f>
        <v>27232000000000</v>
      </c>
      <c r="W4" s="226">
        <f>SUM(indusa!AA402,indusa!AA405)*10^12</f>
        <v>27202000000000</v>
      </c>
      <c r="X4" s="226">
        <f>SUM(indusa!AB402,indusa!AB405)*10^12</f>
        <v>27186000000000</v>
      </c>
      <c r="Y4" s="226">
        <f>SUM(indusa!AC402,indusa!AC405)*10^12</f>
        <v>27141000000000</v>
      </c>
      <c r="Z4" s="226">
        <f>SUM(indusa!AD402,indusa!AD405)*10^12</f>
        <v>27176000000000</v>
      </c>
      <c r="AA4" s="226">
        <f>SUM(indusa!AE402,indusa!AE405)*10^12</f>
        <v>27238000000000</v>
      </c>
      <c r="AB4" s="226">
        <f>SUM(indusa!AF402,indusa!AF405)*10^12</f>
        <v>27273000000000</v>
      </c>
      <c r="AC4" s="226">
        <f>SUM(indusa!AG402,indusa!AG405)*10^12</f>
        <v>27188000000000.004</v>
      </c>
      <c r="AD4" s="226">
        <f>SUM(indusa!AH402,indusa!AH405)*10^12</f>
        <v>27118000000000.004</v>
      </c>
      <c r="AE4" s="226">
        <f>SUM(indusa!AI402,indusa!AI405)*10^12</f>
        <v>27240000000000</v>
      </c>
      <c r="AF4" s="226">
        <f>SUM(indusa!AJ402,indusa!AJ405)*10^12</f>
        <v>27415999999999.996</v>
      </c>
    </row>
    <row r="5" spans="1:35" x14ac:dyDescent="0.25">
      <c r="A5" s="5" t="s">
        <v>1026</v>
      </c>
      <c r="B5" s="226">
        <f>SUM(indusa!F512)*10^12</f>
        <v>0</v>
      </c>
      <c r="C5" s="5">
        <f>SUM(indusa!G512)*10^12</f>
        <v>0</v>
      </c>
      <c r="D5" s="226">
        <f>SUM(indusa!H512)*10^12</f>
        <v>0</v>
      </c>
      <c r="E5" s="226">
        <f>SUM(indusa!I512)*10^12</f>
        <v>0</v>
      </c>
      <c r="F5" s="226">
        <f>SUM(indusa!J512)*10^12</f>
        <v>0</v>
      </c>
      <c r="G5" s="226">
        <f>SUM(indusa!K512)*10^12</f>
        <v>0</v>
      </c>
      <c r="H5" s="226">
        <f>SUM(indusa!L512)*10^12</f>
        <v>0</v>
      </c>
      <c r="I5" s="226">
        <f>SUM(indusa!M512)*10^12</f>
        <v>0</v>
      </c>
      <c r="J5" s="226">
        <f>SUM(indusa!N512)*10^12</f>
        <v>0</v>
      </c>
      <c r="K5" s="226">
        <f>SUM(indusa!O512)*10^12</f>
        <v>0</v>
      </c>
      <c r="L5" s="226">
        <f>SUM(indusa!P512)*10^12</f>
        <v>0</v>
      </c>
      <c r="M5" s="226">
        <f>SUM(indusa!Q512)*10^12</f>
        <v>0</v>
      </c>
      <c r="N5" s="226">
        <f>SUM(indusa!R512)*10^12</f>
        <v>0</v>
      </c>
      <c r="O5" s="226">
        <f>SUM(indusa!S512)*10^12</f>
        <v>0</v>
      </c>
      <c r="P5" s="226">
        <f>SUM(indusa!T512)*10^12</f>
        <v>0</v>
      </c>
      <c r="Q5" s="226">
        <f>SUM(indusa!U512)*10^12</f>
        <v>0</v>
      </c>
      <c r="R5" s="226">
        <f>SUM(indusa!V512)*10^12</f>
        <v>0</v>
      </c>
      <c r="S5" s="226">
        <f>SUM(indusa!W512)*10^12</f>
        <v>0</v>
      </c>
      <c r="T5" s="226">
        <f>SUM(indusa!X512)*10^12</f>
        <v>0</v>
      </c>
      <c r="U5" s="226">
        <f>SUM(indusa!Y512)*10^12</f>
        <v>0</v>
      </c>
      <c r="V5" s="226">
        <f>SUM(indusa!Z512)*10^12</f>
        <v>0</v>
      </c>
      <c r="W5" s="226">
        <f>SUM(indusa!AA512)*10^12</f>
        <v>0</v>
      </c>
      <c r="X5" s="226">
        <f>SUM(indusa!AB512)*10^12</f>
        <v>0</v>
      </c>
      <c r="Y5" s="226">
        <f>SUM(indusa!AC512)*10^12</f>
        <v>0</v>
      </c>
      <c r="Z5" s="226">
        <f>SUM(indusa!AD512)*10^12</f>
        <v>0</v>
      </c>
      <c r="AA5" s="226">
        <f>SUM(indusa!AE512)*10^12</f>
        <v>0</v>
      </c>
      <c r="AB5" s="226">
        <f>SUM(indusa!AF512)*10^12</f>
        <v>0</v>
      </c>
      <c r="AC5" s="226">
        <f>SUM(indusa!AG512)*10^12</f>
        <v>0</v>
      </c>
      <c r="AD5" s="226">
        <f>SUM(indusa!AH512)*10^12</f>
        <v>0</v>
      </c>
      <c r="AE5" s="226">
        <f>SUM(indusa!AI512)*10^12</f>
        <v>0</v>
      </c>
      <c r="AF5" s="226">
        <f>SUM(indusa!AJ512)*10^12</f>
        <v>0</v>
      </c>
    </row>
    <row r="6" spans="1:35" x14ac:dyDescent="0.25">
      <c r="A6" s="5" t="s">
        <v>1027</v>
      </c>
      <c r="B6" s="226">
        <f>C6*'2020 data'!E7</f>
        <v>10766927265864.691</v>
      </c>
      <c r="C6" s="5">
        <f>(SUM('AEO T25 Food 2022'!C18,'AEO T25 Food 2022'!C21)+SUM('AEO T33 Other Mfg 2022'!C43,'AEO T33 Other Mfg 2022'!C45)*'Balance of Mfg Split'!$D10)*10^12</f>
        <v>11358361403265.957</v>
      </c>
      <c r="D6" s="224">
        <f>(SUM('AEO T25 Food 2022'!D18,'AEO T25 Food 2022'!D21)+SUM('AEO T33 Other Mfg 2022'!D43,'AEO T33 Other Mfg 2022'!D45)*'Balance of Mfg Split'!$D10)*10^12</f>
        <v>9141569399236.2129</v>
      </c>
      <c r="E6" s="224">
        <f>(SUM('AEO T25 Food 2022'!E18,'AEO T25 Food 2022'!E21)+SUM('AEO T33 Other Mfg 2022'!E43,'AEO T33 Other Mfg 2022'!E45)*'Balance of Mfg Split'!$D10)*10^12</f>
        <v>8931747270316.9473</v>
      </c>
      <c r="F6" s="224">
        <f>(SUM('AEO T25 Food 2022'!F18,'AEO T25 Food 2022'!F21)+SUM('AEO T33 Other Mfg 2022'!F43,'AEO T33 Other Mfg 2022'!F45)*'Balance of Mfg Split'!$D10)*10^12</f>
        <v>6494055792407.5469</v>
      </c>
      <c r="G6" s="224">
        <f>(SUM('AEO T25 Food 2022'!G18,'AEO T25 Food 2022'!G21)+SUM('AEO T33 Other Mfg 2022'!G43,'AEO T33 Other Mfg 2022'!G45)*'Balance of Mfg Split'!$D10)*10^12</f>
        <v>5683424096770.5313</v>
      </c>
      <c r="H6" s="224">
        <f>(SUM('AEO T25 Food 2022'!H18,'AEO T25 Food 2022'!H21)+SUM('AEO T33 Other Mfg 2022'!H43,'AEO T33 Other Mfg 2022'!H45)*'Balance of Mfg Split'!$D10)*10^12</f>
        <v>5257229635490.9063</v>
      </c>
      <c r="I6" s="224">
        <f>(SUM('AEO T25 Food 2022'!I18,'AEO T25 Food 2022'!I21)+SUM('AEO T33 Other Mfg 2022'!I43,'AEO T33 Other Mfg 2022'!I45)*'Balance of Mfg Split'!$D10)*10^12</f>
        <v>4873434421768.707</v>
      </c>
      <c r="J6" s="224">
        <f>(SUM('AEO T25 Food 2022'!J18,'AEO T25 Food 2022'!J21)+SUM('AEO T33 Other Mfg 2022'!J43,'AEO T33 Other Mfg 2022'!J45)*'Balance of Mfg Split'!$D10)*10^12</f>
        <v>5368043193605.9277</v>
      </c>
      <c r="K6" s="224">
        <f>(SUM('AEO T25 Food 2022'!K18,'AEO T25 Food 2022'!K21)+SUM('AEO T33 Other Mfg 2022'!K43,'AEO T33 Other Mfg 2022'!K45)*'Balance of Mfg Split'!$D10)*10^12</f>
        <v>5838847137416.5879</v>
      </c>
      <c r="L6" s="224">
        <f>(SUM('AEO T25 Food 2022'!L18,'AEO T25 Food 2022'!L21)+SUM('AEO T33 Other Mfg 2022'!L43,'AEO T33 Other Mfg 2022'!L45)*'Balance of Mfg Split'!$D10)*10^12</f>
        <v>6104841662823.4121</v>
      </c>
      <c r="M6" s="224">
        <f>(SUM('AEO T25 Food 2022'!M18,'AEO T25 Food 2022'!M21)+SUM('AEO T33 Other Mfg 2022'!M43,'AEO T33 Other Mfg 2022'!M45)*'Balance of Mfg Split'!$D10)*10^12</f>
        <v>6295101647709.8594</v>
      </c>
      <c r="N6" s="224">
        <f>(SUM('AEO T25 Food 2022'!N18,'AEO T25 Food 2022'!N21)+SUM('AEO T33 Other Mfg 2022'!N43,'AEO T33 Other Mfg 2022'!N45)*'Balance of Mfg Split'!$D10)*10^12</f>
        <v>6385688284554.8232</v>
      </c>
      <c r="O6" s="224">
        <f>(SUM('AEO T25 Food 2022'!O18,'AEO T25 Food 2022'!O21)+SUM('AEO T33 Other Mfg 2022'!O43,'AEO T33 Other Mfg 2022'!O45)*'Balance of Mfg Split'!$D10)*10^12</f>
        <v>6581884044627.1475</v>
      </c>
      <c r="P6" s="224">
        <f>(SUM('AEO T25 Food 2022'!P18,'AEO T25 Food 2022'!P21)+SUM('AEO T33 Other Mfg 2022'!P43,'AEO T33 Other Mfg 2022'!P45)*'Balance of Mfg Split'!$D10)*10^12</f>
        <v>6567085710774.8936</v>
      </c>
      <c r="Q6" s="224">
        <f>(SUM('AEO T25 Food 2022'!Q18,'AEO T25 Food 2022'!Q21)+SUM('AEO T33 Other Mfg 2022'!Q43,'AEO T33 Other Mfg 2022'!Q45)*'Balance of Mfg Split'!$D10)*10^12</f>
        <v>6398177676672.0996</v>
      </c>
      <c r="R6" s="224">
        <f>(SUM('AEO T25 Food 2022'!R18,'AEO T25 Food 2022'!R21)+SUM('AEO T33 Other Mfg 2022'!R43,'AEO T33 Other Mfg 2022'!R45)*'Balance of Mfg Split'!$D10)*10^12</f>
        <v>6296304618585.4551</v>
      </c>
      <c r="S6" s="224">
        <f>(SUM('AEO T25 Food 2022'!S18,'AEO T25 Food 2022'!S21)+SUM('AEO T33 Other Mfg 2022'!S43,'AEO T33 Other Mfg 2022'!S45)*'Balance of Mfg Split'!$D10)*10^12</f>
        <v>6336196941970.1133</v>
      </c>
      <c r="T6" s="224">
        <f>(SUM('AEO T25 Food 2022'!T18,'AEO T25 Food 2022'!T21)+SUM('AEO T33 Other Mfg 2022'!T43,'AEO T33 Other Mfg 2022'!T45)*'Balance of Mfg Split'!$D10)*10^12</f>
        <v>6349233630366.5684</v>
      </c>
      <c r="U6" s="224">
        <f>(SUM('AEO T25 Food 2022'!U18,'AEO T25 Food 2022'!U21)+SUM('AEO T33 Other Mfg 2022'!U43,'AEO T33 Other Mfg 2022'!U45)*'Balance of Mfg Split'!$D10)*10^12</f>
        <v>6493056777577.7773</v>
      </c>
      <c r="V6" s="224">
        <f>(SUM('AEO T25 Food 2022'!V18,'AEO T25 Food 2022'!V21)+SUM('AEO T33 Other Mfg 2022'!V43,'AEO T33 Other Mfg 2022'!V45)*'Balance of Mfg Split'!$D10)*10^12</f>
        <v>6186723046013.6377</v>
      </c>
      <c r="W6" s="224">
        <f>(SUM('AEO T25 Food 2022'!W18,'AEO T25 Food 2022'!W21)+SUM('AEO T33 Other Mfg 2022'!W43,'AEO T33 Other Mfg 2022'!W45)*'Balance of Mfg Split'!$D10)*10^12</f>
        <v>6268194241452.0039</v>
      </c>
      <c r="X6" s="224">
        <f>(SUM('AEO T25 Food 2022'!X18,'AEO T25 Food 2022'!X21)+SUM('AEO T33 Other Mfg 2022'!X43,'AEO T33 Other Mfg 2022'!X45)*'Balance of Mfg Split'!$D10)*10^12</f>
        <v>6311138794085.9297</v>
      </c>
      <c r="Y6" s="224">
        <f>(SUM('AEO T25 Food 2022'!Y18,'AEO T25 Food 2022'!Y21)+SUM('AEO T33 Other Mfg 2022'!Y43,'AEO T33 Other Mfg 2022'!Y45)*'Balance of Mfg Split'!$D10)*10^12</f>
        <v>6058853699123.5107</v>
      </c>
      <c r="Z6" s="224">
        <f>(SUM('AEO T25 Food 2022'!Z18,'AEO T25 Food 2022'!Z21)+SUM('AEO T33 Other Mfg 2022'!Z43,'AEO T33 Other Mfg 2022'!Z45)*'Balance of Mfg Split'!$D10)*10^12</f>
        <v>5866847429487.6475</v>
      </c>
      <c r="AA6" s="224">
        <f>(SUM('AEO T25 Food 2022'!AA18,'AEO T25 Food 2022'!AA21)+SUM('AEO T33 Other Mfg 2022'!AA43,'AEO T33 Other Mfg 2022'!AA45)*'Balance of Mfg Split'!$D10)*10^12</f>
        <v>5717543923588.9834</v>
      </c>
      <c r="AB6" s="224">
        <f>(SUM('AEO T25 Food 2022'!AB18,'AEO T25 Food 2022'!AB21)+SUM('AEO T33 Other Mfg 2022'!AB43,'AEO T33 Other Mfg 2022'!AB45)*'Balance of Mfg Split'!$D10)*10^12</f>
        <v>5590817811494.084</v>
      </c>
      <c r="AC6" s="224">
        <f>(SUM('AEO T25 Food 2022'!AC18,'AEO T25 Food 2022'!AC21)+SUM('AEO T33 Other Mfg 2022'!AC43,'AEO T33 Other Mfg 2022'!AC45)*'Balance of Mfg Split'!$D10)*10^12</f>
        <v>5594092486528.3418</v>
      </c>
      <c r="AD6" s="224">
        <f>(SUM('AEO T25 Food 2022'!AD18,'AEO T25 Food 2022'!AD21)+SUM('AEO T33 Other Mfg 2022'!AD43,'AEO T33 Other Mfg 2022'!AD45)*'Balance of Mfg Split'!$D10)*10^12</f>
        <v>5646458272408.8447</v>
      </c>
      <c r="AE6" s="224">
        <f>(SUM('AEO T25 Food 2022'!AE18,'AEO T25 Food 2022'!AE21)+SUM('AEO T33 Other Mfg 2022'!AE43,'AEO T33 Other Mfg 2022'!AE45)*'Balance of Mfg Split'!$D10)*10^12</f>
        <v>5679527882042.9238</v>
      </c>
      <c r="AF6" s="224">
        <f>(SUM('AEO T25 Food 2022'!AF18,'AEO T25 Food 2022'!AF21)+SUM('AEO T33 Other Mfg 2022'!AF43,'AEO T33 Other Mfg 2022'!AF45)*'Balance of Mfg Split'!$D10)*10^12</f>
        <v>5791131663163.9541</v>
      </c>
    </row>
    <row r="7" spans="1:35" x14ac:dyDescent="0.25">
      <c r="A7" s="5" t="s">
        <v>1028</v>
      </c>
      <c r="B7" s="226">
        <f>C7*'2020 data'!E8</f>
        <v>5119133179124.1113</v>
      </c>
      <c r="C7" s="5">
        <f>SUM('AEO T33 Other Mfg 2022'!C43,'AEO T33 Other Mfg 2022'!C45)*'Balance of Mfg Split'!$D11*10^12</f>
        <v>5733248094796.2021</v>
      </c>
      <c r="D7" s="224">
        <f>SUM('AEO T33 Other Mfg 2022'!D43,'AEO T33 Other Mfg 2022'!D45)*'Balance of Mfg Split'!$D11*10^12</f>
        <v>4614299851961.7617</v>
      </c>
      <c r="E7" s="224">
        <f>SUM('AEO T33 Other Mfg 2022'!E43,'AEO T33 Other Mfg 2022'!E45)*'Balance of Mfg Split'!$D11*10^12</f>
        <v>4508390004743.2568</v>
      </c>
      <c r="F7" s="224">
        <f>SUM('AEO T33 Other Mfg 2022'!F43,'AEO T33 Other Mfg 2022'!F45)*'Balance of Mfg Split'!$D11*10^12</f>
        <v>3277940512494.6284</v>
      </c>
      <c r="G7" s="224">
        <f>SUM('AEO T33 Other Mfg 2022'!G43,'AEO T33 Other Mfg 2022'!G45)*'Balance of Mfg Split'!$D11*10^12</f>
        <v>2868765944122.8218</v>
      </c>
      <c r="H7" s="224">
        <f>SUM('AEO T33 Other Mfg 2022'!H43,'AEO T33 Other Mfg 2022'!H45)*'Balance of Mfg Split'!$D11*10^12</f>
        <v>2653639968078.2925</v>
      </c>
      <c r="I7" s="224">
        <f>SUM('AEO T33 Other Mfg 2022'!I43,'AEO T33 Other Mfg 2022'!I45)*'Balance of Mfg Split'!$D11*10^12</f>
        <v>2459915442176.8701</v>
      </c>
      <c r="J7" s="224">
        <f>SUM('AEO T33 Other Mfg 2022'!J43,'AEO T33 Other Mfg 2022'!J45)*'Balance of Mfg Split'!$D11*10^12</f>
        <v>2709574235212.7979</v>
      </c>
      <c r="K7" s="224">
        <f>SUM('AEO T33 Other Mfg 2022'!K43,'AEO T33 Other Mfg 2022'!K45)*'Balance of Mfg Split'!$D11*10^12</f>
        <v>2947217299915.6758</v>
      </c>
      <c r="L7" s="224">
        <f>SUM('AEO T33 Other Mfg 2022'!L43,'AEO T33 Other Mfg 2022'!L45)*'Balance of Mfg Split'!$D11*10^12</f>
        <v>3081480733862.7939</v>
      </c>
      <c r="M7" s="224">
        <f>SUM('AEO T33 Other Mfg 2022'!M43,'AEO T33 Other Mfg 2022'!M45)*'Balance of Mfg Split'!$D11*10^12</f>
        <v>3177516390515.9209</v>
      </c>
      <c r="N7" s="224">
        <f>SUM('AEO T33 Other Mfg 2022'!N43,'AEO T33 Other Mfg 2022'!N45)*'Balance of Mfg Split'!$D11*10^12</f>
        <v>3223240914033.5518</v>
      </c>
      <c r="O7" s="224">
        <f>SUM('AEO T33 Other Mfg 2022'!O43,'AEO T33 Other Mfg 2022'!O45)*'Balance of Mfg Split'!$D11*10^12</f>
        <v>3322272713401.9282</v>
      </c>
      <c r="P7" s="224">
        <f>SUM('AEO T33 Other Mfg 2022'!P43,'AEO T33 Other Mfg 2022'!P45)*'Balance of Mfg Split'!$D11*10^12</f>
        <v>3314803104331.3633</v>
      </c>
      <c r="Q7" s="224">
        <f>SUM('AEO T33 Other Mfg 2022'!Q43,'AEO T33 Other Mfg 2022'!Q45)*'Balance of Mfg Split'!$D11*10^12</f>
        <v>3229545061350.1655</v>
      </c>
      <c r="R7" s="224">
        <f>SUM('AEO T33 Other Mfg 2022'!R43,'AEO T33 Other Mfg 2022'!R45)*'Balance of Mfg Split'!$D11*10^12</f>
        <v>3178123602263.7896</v>
      </c>
      <c r="S7" s="224">
        <f>SUM('AEO T33 Other Mfg 2022'!S43,'AEO T33 Other Mfg 2022'!S45)*'Balance of Mfg Split'!$D11*10^12</f>
        <v>3198259657009.8838</v>
      </c>
      <c r="T7" s="224">
        <f>SUM('AEO T33 Other Mfg 2022'!T43,'AEO T33 Other Mfg 2022'!T45)*'Balance of Mfg Split'!$D11*10^12</f>
        <v>3204840057673.1289</v>
      </c>
      <c r="U7" s="224">
        <f>SUM('AEO T33 Other Mfg 2022'!U43,'AEO T33 Other Mfg 2022'!U45)*'Balance of Mfg Split'!$D11*10^12</f>
        <v>3277436249629.0532</v>
      </c>
      <c r="V7" s="224">
        <f>SUM('AEO T33 Other Mfg 2022'!V43,'AEO T33 Other Mfg 2022'!V45)*'Balance of Mfg Split'!$D11*10^12</f>
        <v>3122811192324.8442</v>
      </c>
      <c r="W7" s="224">
        <f>SUM('AEO T33 Other Mfg 2022'!W43,'AEO T33 Other Mfg 2022'!W45)*'Balance of Mfg Split'!$D11*10^12</f>
        <v>3163934604359.7417</v>
      </c>
      <c r="X7" s="224">
        <f>SUM('AEO T33 Other Mfg 2022'!X43,'AEO T33 Other Mfg 2022'!X45)*'Balance of Mfg Split'!$D11*10^12</f>
        <v>3185611302769.7373</v>
      </c>
      <c r="Y7" s="224">
        <f>SUM('AEO T33 Other Mfg 2022'!Y43,'AEO T33 Other Mfg 2022'!Y45)*'Balance of Mfg Split'!$D11*10^12</f>
        <v>3058267842856.332</v>
      </c>
      <c r="Z7" s="224">
        <f>SUM('AEO T33 Other Mfg 2022'!Z43,'AEO T33 Other Mfg 2022'!Z45)*'Balance of Mfg Split'!$D11*10^12</f>
        <v>2961350731268.1929</v>
      </c>
      <c r="AA7" s="224">
        <f>SUM('AEO T33 Other Mfg 2022'!AA43,'AEO T33 Other Mfg 2022'!AA45)*'Balance of Mfg Split'!$D11*10^12</f>
        <v>2885988272692.6289</v>
      </c>
      <c r="AB7" s="224">
        <f>SUM('AEO T33 Other Mfg 2022'!AB43,'AEO T33 Other Mfg 2022'!AB45)*'Balance of Mfg Split'!$D11*10^12</f>
        <v>2822021982579.6826</v>
      </c>
      <c r="AC7" s="224">
        <f>SUM('AEO T33 Other Mfg 2022'!AC43,'AEO T33 Other Mfg 2022'!AC45)*'Balance of Mfg Split'!$D11*10^12</f>
        <v>2823674908009.2109</v>
      </c>
      <c r="AD7" s="224">
        <f>SUM('AEO T33 Other Mfg 2022'!AD43,'AEO T33 Other Mfg 2022'!AD45)*'Balance of Mfg Split'!$D11*10^12</f>
        <v>2850107069433.9717</v>
      </c>
      <c r="AE7" s="224">
        <f>SUM('AEO T33 Other Mfg 2022'!AE43,'AEO T33 Other Mfg 2022'!AE45)*'Balance of Mfg Split'!$D11*10^12</f>
        <v>2866799290230.5142</v>
      </c>
      <c r="AF7" s="224">
        <f>SUM('AEO T33 Other Mfg 2022'!AF43,'AEO T33 Other Mfg 2022'!AF45)*'Balance of Mfg Split'!$D11*10^12</f>
        <v>2923132430440.3525</v>
      </c>
    </row>
    <row r="8" spans="1:35" x14ac:dyDescent="0.25">
      <c r="A8" s="5" t="s">
        <v>1029</v>
      </c>
      <c r="B8" s="226">
        <f>C8*'2020 data'!E9</f>
        <v>0</v>
      </c>
      <c r="C8" s="5">
        <f>'AEO T33 Other Mfg 2022'!C19*10^12</f>
        <v>0</v>
      </c>
      <c r="D8" s="224">
        <f>'AEO T33 Other Mfg 2022'!D19*10^12</f>
        <v>0</v>
      </c>
      <c r="E8" s="224">
        <f>'AEO T33 Other Mfg 2022'!E19*10^12</f>
        <v>0</v>
      </c>
      <c r="F8" s="224">
        <f>'AEO T33 Other Mfg 2022'!F19*10^12</f>
        <v>0</v>
      </c>
      <c r="G8" s="224">
        <f>'AEO T33 Other Mfg 2022'!G19*10^12</f>
        <v>0</v>
      </c>
      <c r="H8" s="224">
        <f>'AEO T33 Other Mfg 2022'!H19*10^12</f>
        <v>0</v>
      </c>
      <c r="I8" s="224">
        <f>'AEO T33 Other Mfg 2022'!I19*10^12</f>
        <v>0</v>
      </c>
      <c r="J8" s="224">
        <f>'AEO T33 Other Mfg 2022'!J19*10^12</f>
        <v>0</v>
      </c>
      <c r="K8" s="224">
        <f>'AEO T33 Other Mfg 2022'!K19*10^12</f>
        <v>0</v>
      </c>
      <c r="L8" s="224">
        <f>'AEO T33 Other Mfg 2022'!L19*10^12</f>
        <v>0</v>
      </c>
      <c r="M8" s="224">
        <f>'AEO T33 Other Mfg 2022'!M19*10^12</f>
        <v>0</v>
      </c>
      <c r="N8" s="224">
        <f>'AEO T33 Other Mfg 2022'!N19*10^12</f>
        <v>0</v>
      </c>
      <c r="O8" s="224">
        <f>'AEO T33 Other Mfg 2022'!O19*10^12</f>
        <v>0</v>
      </c>
      <c r="P8" s="224">
        <f>'AEO T33 Other Mfg 2022'!P19*10^12</f>
        <v>0</v>
      </c>
      <c r="Q8" s="224">
        <f>'AEO T33 Other Mfg 2022'!Q19*10^12</f>
        <v>0</v>
      </c>
      <c r="R8" s="224">
        <f>'AEO T33 Other Mfg 2022'!R19*10^12</f>
        <v>0</v>
      </c>
      <c r="S8" s="224">
        <f>'AEO T33 Other Mfg 2022'!S19*10^12</f>
        <v>0</v>
      </c>
      <c r="T8" s="224">
        <f>'AEO T33 Other Mfg 2022'!T19*10^12</f>
        <v>0</v>
      </c>
      <c r="U8" s="224">
        <f>'AEO T33 Other Mfg 2022'!U19*10^12</f>
        <v>0</v>
      </c>
      <c r="V8" s="224">
        <f>'AEO T33 Other Mfg 2022'!V19*10^12</f>
        <v>0</v>
      </c>
      <c r="W8" s="224">
        <f>'AEO T33 Other Mfg 2022'!W19*10^12</f>
        <v>0</v>
      </c>
      <c r="X8" s="224">
        <f>'AEO T33 Other Mfg 2022'!X19*10^12</f>
        <v>0</v>
      </c>
      <c r="Y8" s="224">
        <f>'AEO T33 Other Mfg 2022'!Y19*10^12</f>
        <v>0</v>
      </c>
      <c r="Z8" s="224">
        <f>'AEO T33 Other Mfg 2022'!Z19*10^12</f>
        <v>0</v>
      </c>
      <c r="AA8" s="224">
        <f>'AEO T33 Other Mfg 2022'!AA19*10^12</f>
        <v>0</v>
      </c>
      <c r="AB8" s="224">
        <f>'AEO T33 Other Mfg 2022'!AB19*10^12</f>
        <v>0</v>
      </c>
      <c r="AC8" s="224">
        <f>'AEO T33 Other Mfg 2022'!AC19*10^12</f>
        <v>0</v>
      </c>
      <c r="AD8" s="224">
        <f>'AEO T33 Other Mfg 2022'!AD19*10^12</f>
        <v>0</v>
      </c>
      <c r="AE8" s="224">
        <f>'AEO T33 Other Mfg 2022'!AE19*10^12</f>
        <v>0</v>
      </c>
      <c r="AF8" s="224">
        <f>'AEO T33 Other Mfg 2022'!AF19*10^12</f>
        <v>0</v>
      </c>
    </row>
    <row r="9" spans="1:35" x14ac:dyDescent="0.25">
      <c r="A9" s="5" t="s">
        <v>1030</v>
      </c>
      <c r="B9" s="226">
        <f>C9*'2020 data'!E10</f>
        <v>27010611826105.902</v>
      </c>
      <c r="C9" s="5">
        <f>(SUM('AEO T26 Paper 2022'!C18,'AEO T26 Paper 2022'!C22)+SUM('AEO T33 Other Mfg 2022'!C43,'AEO T33 Other Mfg 2022'!C45)*'Balance of Mfg Split'!$D12)*10^12</f>
        <v>27532585000000</v>
      </c>
      <c r="D9" s="224">
        <f>(SUM('AEO T26 Paper 2022'!D18,'AEO T26 Paper 2022'!D22)+SUM('AEO T33 Other Mfg 2022'!D43,'AEO T33 Other Mfg 2022'!D45)*'Balance of Mfg Split'!$D12)*10^12</f>
        <v>25183485000000</v>
      </c>
      <c r="E9" s="224">
        <f>(SUM('AEO T26 Paper 2022'!E18,'AEO T26 Paper 2022'!E22)+SUM('AEO T33 Other Mfg 2022'!E43,'AEO T33 Other Mfg 2022'!E45)*'Balance of Mfg Split'!$D12)*10^12</f>
        <v>25483044000000</v>
      </c>
      <c r="F9" s="224">
        <f>(SUM('AEO T26 Paper 2022'!F18,'AEO T26 Paper 2022'!F22)+SUM('AEO T33 Other Mfg 2022'!F43,'AEO T33 Other Mfg 2022'!F45)*'Balance of Mfg Split'!$D12)*10^12</f>
        <v>23739891000000</v>
      </c>
      <c r="G9" s="224">
        <f>(SUM('AEO T26 Paper 2022'!G18,'AEO T26 Paper 2022'!G22)+SUM('AEO T33 Other Mfg 2022'!G43,'AEO T33 Other Mfg 2022'!G45)*'Balance of Mfg Split'!$D12)*10^12</f>
        <v>22538864000000</v>
      </c>
      <c r="H9" s="224">
        <f>(SUM('AEO T26 Paper 2022'!H18,'AEO T26 Paper 2022'!H22)+SUM('AEO T33 Other Mfg 2022'!H43,'AEO T33 Other Mfg 2022'!H45)*'Balance of Mfg Split'!$D12)*10^12</f>
        <v>22854359000000</v>
      </c>
      <c r="I9" s="224">
        <f>(SUM('AEO T26 Paper 2022'!I18,'AEO T26 Paper 2022'!I22)+SUM('AEO T33 Other Mfg 2022'!I43,'AEO T33 Other Mfg 2022'!I45)*'Balance of Mfg Split'!$D12)*10^12</f>
        <v>23161144000000</v>
      </c>
      <c r="J9" s="224">
        <f>(SUM('AEO T26 Paper 2022'!J18,'AEO T26 Paper 2022'!J22)+SUM('AEO T33 Other Mfg 2022'!J43,'AEO T33 Other Mfg 2022'!J45)*'Balance of Mfg Split'!$D12)*10^12</f>
        <v>24027153000000</v>
      </c>
      <c r="K9" s="224">
        <f>(SUM('AEO T26 Paper 2022'!K18,'AEO T26 Paper 2022'!K22)+SUM('AEO T33 Other Mfg 2022'!K43,'AEO T33 Other Mfg 2022'!K45)*'Balance of Mfg Split'!$D12)*10^12</f>
        <v>25048119000000</v>
      </c>
      <c r="L9" s="224">
        <f>(SUM('AEO T26 Paper 2022'!L18,'AEO T26 Paper 2022'!L22)+SUM('AEO T33 Other Mfg 2022'!L43,'AEO T33 Other Mfg 2022'!L45)*'Balance of Mfg Split'!$D12)*10^12</f>
        <v>25976219000000</v>
      </c>
      <c r="M9" s="224">
        <f>(SUM('AEO T26 Paper 2022'!M18,'AEO T26 Paper 2022'!M22)+SUM('AEO T33 Other Mfg 2022'!M43,'AEO T33 Other Mfg 2022'!M45)*'Balance of Mfg Split'!$D12)*10^12</f>
        <v>26869225000000</v>
      </c>
      <c r="N9" s="224">
        <f>(SUM('AEO T26 Paper 2022'!N18,'AEO T26 Paper 2022'!N22)+SUM('AEO T33 Other Mfg 2022'!N43,'AEO T33 Other Mfg 2022'!N45)*'Balance of Mfg Split'!$D12)*10^12</f>
        <v>27475960000000</v>
      </c>
      <c r="O9" s="224">
        <f>(SUM('AEO T26 Paper 2022'!O18,'AEO T26 Paper 2022'!O22)+SUM('AEO T33 Other Mfg 2022'!O43,'AEO T33 Other Mfg 2022'!O45)*'Balance of Mfg Split'!$D12)*10^12</f>
        <v>28537292000000</v>
      </c>
      <c r="P9" s="224">
        <f>(SUM('AEO T26 Paper 2022'!P18,'AEO T26 Paper 2022'!P22)+SUM('AEO T33 Other Mfg 2022'!P43,'AEO T33 Other Mfg 2022'!P45)*'Balance of Mfg Split'!$D12)*10^12</f>
        <v>29113693000000</v>
      </c>
      <c r="Q9" s="224">
        <f>(SUM('AEO T26 Paper 2022'!Q18,'AEO T26 Paper 2022'!Q22)+SUM('AEO T33 Other Mfg 2022'!Q43,'AEO T33 Other Mfg 2022'!Q45)*'Balance of Mfg Split'!$D12)*10^12</f>
        <v>29299259000000</v>
      </c>
      <c r="R9" s="224">
        <f>(SUM('AEO T26 Paper 2022'!R18,'AEO T26 Paper 2022'!R22)+SUM('AEO T33 Other Mfg 2022'!R43,'AEO T33 Other Mfg 2022'!R45)*'Balance of Mfg Split'!$D12)*10^12</f>
        <v>29599918000000</v>
      </c>
      <c r="S9" s="224">
        <f>(SUM('AEO T26 Paper 2022'!S18,'AEO T26 Paper 2022'!S22)+SUM('AEO T33 Other Mfg 2022'!S43,'AEO T33 Other Mfg 2022'!S45)*'Balance of Mfg Split'!$D12)*10^12</f>
        <v>30208731000000</v>
      </c>
      <c r="T9" s="224">
        <f>(SUM('AEO T26 Paper 2022'!T18,'AEO T26 Paper 2022'!T22)+SUM('AEO T33 Other Mfg 2022'!T43,'AEO T33 Other Mfg 2022'!T45)*'Balance of Mfg Split'!$D12)*10^12</f>
        <v>30758808000000</v>
      </c>
      <c r="U9" s="224">
        <f>(SUM('AEO T26 Paper 2022'!U18,'AEO T26 Paper 2022'!U22)+SUM('AEO T33 Other Mfg 2022'!U43,'AEO T33 Other Mfg 2022'!U45)*'Balance of Mfg Split'!$D12)*10^12</f>
        <v>31615177000000</v>
      </c>
      <c r="V9" s="224">
        <f>(SUM('AEO T26 Paper 2022'!V18,'AEO T26 Paper 2022'!V22)+SUM('AEO T33 Other Mfg 2022'!V43,'AEO T33 Other Mfg 2022'!V45)*'Balance of Mfg Split'!$D12)*10^12</f>
        <v>31191549000000</v>
      </c>
      <c r="W9" s="224">
        <f>(SUM('AEO T26 Paper 2022'!W18,'AEO T26 Paper 2022'!W22)+SUM('AEO T33 Other Mfg 2022'!W43,'AEO T33 Other Mfg 2022'!W45)*'Balance of Mfg Split'!$D12)*10^12</f>
        <v>31725124000000</v>
      </c>
      <c r="X9" s="224">
        <f>(SUM('AEO T26 Paper 2022'!X18,'AEO T26 Paper 2022'!X22)+SUM('AEO T33 Other Mfg 2022'!X43,'AEO T33 Other Mfg 2022'!X45)*'Balance of Mfg Split'!$D12)*10^12</f>
        <v>32110863000000</v>
      </c>
      <c r="Y9" s="224">
        <f>(SUM('AEO T26 Paper 2022'!Y18,'AEO T26 Paper 2022'!Y22)+SUM('AEO T33 Other Mfg 2022'!Y43,'AEO T33 Other Mfg 2022'!Y45)*'Balance of Mfg Split'!$D12)*10^12</f>
        <v>31543776000000</v>
      </c>
      <c r="Z9" s="224">
        <f>(SUM('AEO T26 Paper 2022'!Z18,'AEO T26 Paper 2022'!Z22)+SUM('AEO T33 Other Mfg 2022'!Z43,'AEO T33 Other Mfg 2022'!Z45)*'Balance of Mfg Split'!$D12)*10^12</f>
        <v>31008183000000</v>
      </c>
      <c r="AA9" s="224">
        <f>(SUM('AEO T26 Paper 2022'!AA18,'AEO T26 Paper 2022'!AA22)+SUM('AEO T33 Other Mfg 2022'!AA43,'AEO T33 Other Mfg 2022'!AA45)*'Balance of Mfg Split'!$D12)*10^12</f>
        <v>30637981000000</v>
      </c>
      <c r="AB9" s="224">
        <f>(SUM('AEO T26 Paper 2022'!AB18,'AEO T26 Paper 2022'!AB22)+SUM('AEO T33 Other Mfg 2022'!AB43,'AEO T33 Other Mfg 2022'!AB45)*'Balance of Mfg Split'!$D12)*10^12</f>
        <v>30382000000000</v>
      </c>
      <c r="AC9" s="224">
        <f>(SUM('AEO T26 Paper 2022'!AC18,'AEO T26 Paper 2022'!AC22)+SUM('AEO T33 Other Mfg 2022'!AC43,'AEO T33 Other Mfg 2022'!AC45)*'Balance of Mfg Split'!$D12)*10^12</f>
        <v>30479963000000</v>
      </c>
      <c r="AD9" s="224">
        <f>(SUM('AEO T26 Paper 2022'!AD18,'AEO T26 Paper 2022'!AD22)+SUM('AEO T33 Other Mfg 2022'!AD43,'AEO T33 Other Mfg 2022'!AD45)*'Balance of Mfg Split'!$D12)*10^12</f>
        <v>30805817000000</v>
      </c>
      <c r="AE9" s="224">
        <f>(SUM('AEO T26 Paper 2022'!AE18,'AEO T26 Paper 2022'!AE22)+SUM('AEO T33 Other Mfg 2022'!AE43,'AEO T33 Other Mfg 2022'!AE45)*'Balance of Mfg Split'!$D12)*10^12</f>
        <v>30697529000000</v>
      </c>
      <c r="AF9" s="224">
        <f>(SUM('AEO T26 Paper 2022'!AF18,'AEO T26 Paper 2022'!AF22)+SUM('AEO T33 Other Mfg 2022'!AF43,'AEO T33 Other Mfg 2022'!AF45)*'Balance of Mfg Split'!$D12)*10^12</f>
        <v>31066826000000</v>
      </c>
    </row>
    <row r="10" spans="1:35" x14ac:dyDescent="0.25">
      <c r="A10" s="21" t="s">
        <v>1031</v>
      </c>
      <c r="B10" s="226">
        <f>C10*'2020 data'!E11</f>
        <v>0</v>
      </c>
      <c r="C10" s="5">
        <v>0</v>
      </c>
      <c r="D10" s="224">
        <v>0</v>
      </c>
      <c r="E10" s="224">
        <v>0</v>
      </c>
      <c r="F10" s="224">
        <v>0</v>
      </c>
      <c r="G10" s="224">
        <v>0</v>
      </c>
      <c r="H10" s="224">
        <v>0</v>
      </c>
      <c r="I10" s="224">
        <v>0</v>
      </c>
      <c r="J10" s="224">
        <v>0</v>
      </c>
      <c r="K10" s="224">
        <v>0</v>
      </c>
      <c r="L10" s="224">
        <v>0</v>
      </c>
      <c r="M10" s="224">
        <v>0</v>
      </c>
      <c r="N10" s="224">
        <v>0</v>
      </c>
      <c r="O10" s="224">
        <v>0</v>
      </c>
      <c r="P10" s="224">
        <v>0</v>
      </c>
      <c r="Q10" s="224">
        <v>0</v>
      </c>
      <c r="R10" s="224">
        <v>0</v>
      </c>
      <c r="S10" s="224">
        <v>0</v>
      </c>
      <c r="T10" s="224">
        <v>0</v>
      </c>
      <c r="U10" s="224">
        <v>0</v>
      </c>
      <c r="V10" s="224">
        <v>0</v>
      </c>
      <c r="W10" s="224">
        <v>0</v>
      </c>
      <c r="X10" s="224">
        <v>0</v>
      </c>
      <c r="Y10" s="224">
        <v>0</v>
      </c>
      <c r="Z10" s="224">
        <v>0</v>
      </c>
      <c r="AA10" s="224">
        <v>0</v>
      </c>
      <c r="AB10" s="224">
        <v>0</v>
      </c>
      <c r="AC10" s="224">
        <v>0</v>
      </c>
      <c r="AD10" s="224">
        <v>0</v>
      </c>
      <c r="AE10" s="224">
        <v>0</v>
      </c>
      <c r="AF10" s="224">
        <v>0</v>
      </c>
    </row>
    <row r="11" spans="1:35" x14ac:dyDescent="0.25">
      <c r="A11" s="5" t="s">
        <v>1032</v>
      </c>
      <c r="B11" s="226">
        <f>C11*'2020 data'!E12</f>
        <v>282016743372722.25</v>
      </c>
      <c r="C11" s="5">
        <f>SUM('AEO T27 Chemicals 2022'!C19,'AEO T27 Chemicals 2022'!C23)*10^12</f>
        <v>287916872999999.94</v>
      </c>
      <c r="D11" s="224">
        <f>SUM('AEO T27 Chemicals 2022'!D19,'AEO T27 Chemicals 2022'!D23)*10^12</f>
        <v>270129407000000</v>
      </c>
      <c r="E11" s="224">
        <f>SUM('AEO T27 Chemicals 2022'!E19,'AEO T27 Chemicals 2022'!E23)*10^12</f>
        <v>277972545000000.03</v>
      </c>
      <c r="F11" s="224">
        <f>SUM('AEO T27 Chemicals 2022'!F19,'AEO T27 Chemicals 2022'!F23)*10^12</f>
        <v>237435428000000</v>
      </c>
      <c r="G11" s="224">
        <f>SUM('AEO T27 Chemicals 2022'!G19,'AEO T27 Chemicals 2022'!G23)*10^12</f>
        <v>228601491999999.97</v>
      </c>
      <c r="H11" s="224">
        <f>SUM('AEO T27 Chemicals 2022'!H19,'AEO T27 Chemicals 2022'!H23)*10^12</f>
        <v>226144889000000</v>
      </c>
      <c r="I11" s="224">
        <f>SUM('AEO T27 Chemicals 2022'!I19,'AEO T27 Chemicals 2022'!I23)*10^12</f>
        <v>221602183000000</v>
      </c>
      <c r="J11" s="224">
        <f>SUM('AEO T27 Chemicals 2022'!J19,'AEO T27 Chemicals 2022'!J23)*10^12</f>
        <v>244418266000000.03</v>
      </c>
      <c r="K11" s="224">
        <f>SUM('AEO T27 Chemicals 2022'!K19,'AEO T27 Chemicals 2022'!K23)*10^12</f>
        <v>264098880000000</v>
      </c>
      <c r="L11" s="224">
        <f>SUM('AEO T27 Chemicals 2022'!L19,'AEO T27 Chemicals 2022'!L23)*10^12</f>
        <v>277175969000000</v>
      </c>
      <c r="M11" s="224">
        <f>SUM('AEO T27 Chemicals 2022'!M19,'AEO T27 Chemicals 2022'!M23)*10^12</f>
        <v>289012329000000</v>
      </c>
      <c r="N11" s="224">
        <f>SUM('AEO T27 Chemicals 2022'!N19,'AEO T27 Chemicals 2022'!N23)*10^12</f>
        <v>299147206000000.06</v>
      </c>
      <c r="O11" s="224">
        <f>SUM('AEO T27 Chemicals 2022'!O19,'AEO T27 Chemicals 2022'!O23)*10^12</f>
        <v>310021418000000</v>
      </c>
      <c r="P11" s="224">
        <f>SUM('AEO T27 Chemicals 2022'!P19,'AEO T27 Chemicals 2022'!P23)*10^12</f>
        <v>311482040000000</v>
      </c>
      <c r="Q11" s="224">
        <f>SUM('AEO T27 Chemicals 2022'!Q19,'AEO T27 Chemicals 2022'!Q23)*10^12</f>
        <v>307856532000000</v>
      </c>
      <c r="R11" s="224">
        <f>SUM('AEO T27 Chemicals 2022'!R19,'AEO T27 Chemicals 2022'!R23)*10^12</f>
        <v>306995452000000</v>
      </c>
      <c r="S11" s="224">
        <f>SUM('AEO T27 Chemicals 2022'!S19,'AEO T27 Chemicals 2022'!S23)*10^12</f>
        <v>310896257000000</v>
      </c>
      <c r="T11" s="224">
        <f>SUM('AEO T27 Chemicals 2022'!T19,'AEO T27 Chemicals 2022'!T23)*10^12</f>
        <v>313353694000000</v>
      </c>
      <c r="U11" s="224">
        <f>SUM('AEO T27 Chemicals 2022'!U19,'AEO T27 Chemicals 2022'!U23)*10^12</f>
        <v>320193140000000</v>
      </c>
      <c r="V11" s="224">
        <f>SUM('AEO T27 Chemicals 2022'!V19,'AEO T27 Chemicals 2022'!V23)*10^12</f>
        <v>310155750000000</v>
      </c>
      <c r="W11" s="224">
        <f>SUM('AEO T27 Chemicals 2022'!W19,'AEO T27 Chemicals 2022'!W23)*10^12</f>
        <v>313954553000000.06</v>
      </c>
      <c r="X11" s="224">
        <f>SUM('AEO T27 Chemicals 2022'!X19,'AEO T27 Chemicals 2022'!X23)*10^12</f>
        <v>316624195000000.06</v>
      </c>
      <c r="Y11" s="224">
        <f>SUM('AEO T27 Chemicals 2022'!Y19,'AEO T27 Chemicals 2022'!Y23)*10^12</f>
        <v>309382265000000</v>
      </c>
      <c r="Z11" s="224">
        <f>SUM('AEO T27 Chemicals 2022'!Z19,'AEO T27 Chemicals 2022'!Z23)*10^12</f>
        <v>300842791000000</v>
      </c>
      <c r="AA11" s="224">
        <f>SUM('AEO T27 Chemicals 2022'!AA19,'AEO T27 Chemicals 2022'!AA23)*10^12</f>
        <v>293942684000000</v>
      </c>
      <c r="AB11" s="224">
        <f>SUM('AEO T27 Chemicals 2022'!AB19,'AEO T27 Chemicals 2022'!AB23)*10^12</f>
        <v>291856596999999.94</v>
      </c>
      <c r="AC11" s="224">
        <f>SUM('AEO T27 Chemicals 2022'!AC19,'AEO T27 Chemicals 2022'!AC23)*10^12</f>
        <v>291903877999999.94</v>
      </c>
      <c r="AD11" s="224">
        <f>SUM('AEO T27 Chemicals 2022'!AD19,'AEO T27 Chemicals 2022'!AD23)*10^12</f>
        <v>289336911000000</v>
      </c>
      <c r="AE11" s="224">
        <f>SUM('AEO T27 Chemicals 2022'!AE19,'AEO T27 Chemicals 2022'!AE23)*10^12</f>
        <v>288638926999999.94</v>
      </c>
      <c r="AF11" s="224">
        <f>SUM('AEO T27 Chemicals 2022'!AF19,'AEO T27 Chemicals 2022'!AF23)*10^12</f>
        <v>296388013000000</v>
      </c>
    </row>
    <row r="12" spans="1:35" x14ac:dyDescent="0.25">
      <c r="A12" s="5" t="s">
        <v>1033</v>
      </c>
      <c r="B12" s="226">
        <f>C12*'2020 data'!E13</f>
        <v>0</v>
      </c>
      <c r="C12" s="5">
        <f>'AEO T33 Other Mfg 2022'!C31*10^12</f>
        <v>113000000</v>
      </c>
      <c r="D12" s="224">
        <f>'AEO T33 Other Mfg 2022'!D31*10^12</f>
        <v>117000000</v>
      </c>
      <c r="E12" s="224">
        <f>'AEO T33 Other Mfg 2022'!E31*10^12</f>
        <v>121000000</v>
      </c>
      <c r="F12" s="224">
        <f>'AEO T33 Other Mfg 2022'!F31*10^12</f>
        <v>125000000</v>
      </c>
      <c r="G12" s="224">
        <f>'AEO T33 Other Mfg 2022'!G31*10^12</f>
        <v>128000000</v>
      </c>
      <c r="H12" s="224">
        <f>'AEO T33 Other Mfg 2022'!H31*10^12</f>
        <v>131000000.00000001</v>
      </c>
      <c r="I12" s="224">
        <f>'AEO T33 Other Mfg 2022'!I31*10^12</f>
        <v>134000000</v>
      </c>
      <c r="J12" s="224">
        <f>'AEO T33 Other Mfg 2022'!J31*10^12</f>
        <v>137000000</v>
      </c>
      <c r="K12" s="224">
        <f>'AEO T33 Other Mfg 2022'!K31*10^12</f>
        <v>139000000</v>
      </c>
      <c r="L12" s="224">
        <f>'AEO T33 Other Mfg 2022'!L31*10^12</f>
        <v>141000000</v>
      </c>
      <c r="M12" s="224">
        <f>'AEO T33 Other Mfg 2022'!M31*10^12</f>
        <v>142000000</v>
      </c>
      <c r="N12" s="224">
        <f>'AEO T33 Other Mfg 2022'!N31*10^12</f>
        <v>143000000</v>
      </c>
      <c r="O12" s="224">
        <f>'AEO T33 Other Mfg 2022'!O31*10^12</f>
        <v>143000000</v>
      </c>
      <c r="P12" s="224">
        <f>'AEO T33 Other Mfg 2022'!P31*10^12</f>
        <v>143000000</v>
      </c>
      <c r="Q12" s="224">
        <f>'AEO T33 Other Mfg 2022'!Q31*10^12</f>
        <v>143000000</v>
      </c>
      <c r="R12" s="224">
        <f>'AEO T33 Other Mfg 2022'!R31*10^12</f>
        <v>143000000</v>
      </c>
      <c r="S12" s="224">
        <f>'AEO T33 Other Mfg 2022'!S31*10^12</f>
        <v>143000000</v>
      </c>
      <c r="T12" s="224">
        <f>'AEO T33 Other Mfg 2022'!T31*10^12</f>
        <v>143000000</v>
      </c>
      <c r="U12" s="224">
        <f>'AEO T33 Other Mfg 2022'!U31*10^12</f>
        <v>143000000</v>
      </c>
      <c r="V12" s="224">
        <f>'AEO T33 Other Mfg 2022'!V31*10^12</f>
        <v>143000000</v>
      </c>
      <c r="W12" s="224">
        <f>'AEO T33 Other Mfg 2022'!W31*10^12</f>
        <v>143000000</v>
      </c>
      <c r="X12" s="224">
        <f>'AEO T33 Other Mfg 2022'!X31*10^12</f>
        <v>143000000</v>
      </c>
      <c r="Y12" s="224">
        <f>'AEO T33 Other Mfg 2022'!Y31*10^12</f>
        <v>143000000</v>
      </c>
      <c r="Z12" s="224">
        <f>'AEO T33 Other Mfg 2022'!Z31*10^12</f>
        <v>143000000</v>
      </c>
      <c r="AA12" s="224">
        <f>'AEO T33 Other Mfg 2022'!AA31*10^12</f>
        <v>143000000</v>
      </c>
      <c r="AB12" s="224">
        <f>'AEO T33 Other Mfg 2022'!AB31*10^12</f>
        <v>143000000</v>
      </c>
      <c r="AC12" s="224">
        <f>'AEO T33 Other Mfg 2022'!AC31*10^12</f>
        <v>143000000</v>
      </c>
      <c r="AD12" s="224">
        <f>'AEO T33 Other Mfg 2022'!AD31*10^12</f>
        <v>143000000</v>
      </c>
      <c r="AE12" s="224">
        <f>'AEO T33 Other Mfg 2022'!AE31*10^12</f>
        <v>143000000</v>
      </c>
      <c r="AF12" s="224">
        <f>'AEO T33 Other Mfg 2022'!AF31*10^12</f>
        <v>143000000</v>
      </c>
    </row>
    <row r="13" spans="1:35" x14ac:dyDescent="0.25">
      <c r="A13" s="5" t="s">
        <v>1034</v>
      </c>
      <c r="B13" s="226">
        <f>C13*'2020 data'!E14</f>
        <v>0</v>
      </c>
      <c r="C13" s="5">
        <f>'AEO T28 Glass 2022'!C18*10^12</f>
        <v>0</v>
      </c>
      <c r="D13" s="224">
        <f>'AEO T28 Glass 2022'!D18*10^12</f>
        <v>0</v>
      </c>
      <c r="E13" s="224">
        <f>'AEO T28 Glass 2022'!E18*10^12</f>
        <v>0</v>
      </c>
      <c r="F13" s="224">
        <f>'AEO T28 Glass 2022'!F18*10^12</f>
        <v>0</v>
      </c>
      <c r="G13" s="224">
        <f>'AEO T28 Glass 2022'!G18*10^12</f>
        <v>0</v>
      </c>
      <c r="H13" s="224">
        <f>'AEO T28 Glass 2022'!H18*10^12</f>
        <v>0</v>
      </c>
      <c r="I13" s="224">
        <f>'AEO T28 Glass 2022'!I18*10^12</f>
        <v>0</v>
      </c>
      <c r="J13" s="224">
        <f>'AEO T28 Glass 2022'!J18*10^12</f>
        <v>0</v>
      </c>
      <c r="K13" s="224">
        <f>'AEO T28 Glass 2022'!K18*10^12</f>
        <v>0</v>
      </c>
      <c r="L13" s="224">
        <f>'AEO T28 Glass 2022'!L18*10^12</f>
        <v>0</v>
      </c>
      <c r="M13" s="224">
        <f>'AEO T28 Glass 2022'!M18*10^12</f>
        <v>0</v>
      </c>
      <c r="N13" s="224">
        <f>'AEO T28 Glass 2022'!N18*10^12</f>
        <v>0</v>
      </c>
      <c r="O13" s="224">
        <f>'AEO T28 Glass 2022'!O18*10^12</f>
        <v>0</v>
      </c>
      <c r="P13" s="224">
        <f>'AEO T28 Glass 2022'!P18*10^12</f>
        <v>0</v>
      </c>
      <c r="Q13" s="224">
        <f>'AEO T28 Glass 2022'!Q18*10^12</f>
        <v>0</v>
      </c>
      <c r="R13" s="224">
        <f>'AEO T28 Glass 2022'!R18*10^12</f>
        <v>0</v>
      </c>
      <c r="S13" s="224">
        <f>'AEO T28 Glass 2022'!S18*10^12</f>
        <v>0</v>
      </c>
      <c r="T13" s="224">
        <f>'AEO T28 Glass 2022'!T18*10^12</f>
        <v>0</v>
      </c>
      <c r="U13" s="224">
        <f>'AEO T28 Glass 2022'!U18*10^12</f>
        <v>0</v>
      </c>
      <c r="V13" s="224">
        <f>'AEO T28 Glass 2022'!V18*10^12</f>
        <v>0</v>
      </c>
      <c r="W13" s="224">
        <f>'AEO T28 Glass 2022'!W18*10^12</f>
        <v>0</v>
      </c>
      <c r="X13" s="224">
        <f>'AEO T28 Glass 2022'!X18*10^12</f>
        <v>0</v>
      </c>
      <c r="Y13" s="224">
        <f>'AEO T28 Glass 2022'!Y18*10^12</f>
        <v>0</v>
      </c>
      <c r="Z13" s="224">
        <f>'AEO T28 Glass 2022'!Z18*10^12</f>
        <v>0</v>
      </c>
      <c r="AA13" s="224">
        <f>'AEO T28 Glass 2022'!AA18*10^12</f>
        <v>0</v>
      </c>
      <c r="AB13" s="224">
        <f>'AEO T28 Glass 2022'!AB18*10^12</f>
        <v>0</v>
      </c>
      <c r="AC13" s="224">
        <f>'AEO T28 Glass 2022'!AC18*10^12</f>
        <v>0</v>
      </c>
      <c r="AD13" s="224">
        <f>'AEO T28 Glass 2022'!AD18*10^12</f>
        <v>0</v>
      </c>
      <c r="AE13" s="224">
        <f>'AEO T28 Glass 2022'!AE18*10^12</f>
        <v>0</v>
      </c>
      <c r="AF13" s="224">
        <f>'AEO T28 Glass 2022'!AF18*10^12</f>
        <v>0</v>
      </c>
    </row>
    <row r="14" spans="1:35" x14ac:dyDescent="0.25">
      <c r="A14" s="5" t="s">
        <v>1035</v>
      </c>
      <c r="B14" s="226">
        <f>C14*'2020 data'!E15</f>
        <v>0</v>
      </c>
      <c r="C14" s="5">
        <f>SUM('AEO T29 Cement 2022'!C19,'AEO T29 Cement 2022'!C22)*10^12</f>
        <v>0</v>
      </c>
      <c r="D14" s="224">
        <f>SUM('AEO T29 Cement 2022'!D19,'AEO T29 Cement 2022'!D22)*10^12</f>
        <v>0</v>
      </c>
      <c r="E14" s="224">
        <f>SUM('AEO T29 Cement 2022'!E19,'AEO T29 Cement 2022'!E22)*10^12</f>
        <v>0</v>
      </c>
      <c r="F14" s="224">
        <f>SUM('AEO T29 Cement 2022'!F19,'AEO T29 Cement 2022'!F22)*10^12</f>
        <v>0</v>
      </c>
      <c r="G14" s="224">
        <f>SUM('AEO T29 Cement 2022'!G19,'AEO T29 Cement 2022'!G22)*10^12</f>
        <v>0</v>
      </c>
      <c r="H14" s="224">
        <f>SUM('AEO T29 Cement 2022'!H19,'AEO T29 Cement 2022'!H22)*10^12</f>
        <v>0</v>
      </c>
      <c r="I14" s="224">
        <f>SUM('AEO T29 Cement 2022'!I19,'AEO T29 Cement 2022'!I22)*10^12</f>
        <v>0</v>
      </c>
      <c r="J14" s="224">
        <f>SUM('AEO T29 Cement 2022'!J19,'AEO T29 Cement 2022'!J22)*10^12</f>
        <v>0</v>
      </c>
      <c r="K14" s="224">
        <f>SUM('AEO T29 Cement 2022'!K19,'AEO T29 Cement 2022'!K22)*10^12</f>
        <v>0</v>
      </c>
      <c r="L14" s="224">
        <f>SUM('AEO T29 Cement 2022'!L19,'AEO T29 Cement 2022'!L22)*10^12</f>
        <v>0</v>
      </c>
      <c r="M14" s="224">
        <f>SUM('AEO T29 Cement 2022'!M19,'AEO T29 Cement 2022'!M22)*10^12</f>
        <v>0</v>
      </c>
      <c r="N14" s="224">
        <f>SUM('AEO T29 Cement 2022'!N19,'AEO T29 Cement 2022'!N22)*10^12</f>
        <v>0</v>
      </c>
      <c r="O14" s="224">
        <f>SUM('AEO T29 Cement 2022'!O19,'AEO T29 Cement 2022'!O22)*10^12</f>
        <v>0</v>
      </c>
      <c r="P14" s="224">
        <f>SUM('AEO T29 Cement 2022'!P19,'AEO T29 Cement 2022'!P22)*10^12</f>
        <v>0</v>
      </c>
      <c r="Q14" s="224">
        <f>SUM('AEO T29 Cement 2022'!Q19,'AEO T29 Cement 2022'!Q22)*10^12</f>
        <v>0</v>
      </c>
      <c r="R14" s="224">
        <f>SUM('AEO T29 Cement 2022'!R19,'AEO T29 Cement 2022'!R22)*10^12</f>
        <v>0</v>
      </c>
      <c r="S14" s="224">
        <f>SUM('AEO T29 Cement 2022'!S19,'AEO T29 Cement 2022'!S22)*10^12</f>
        <v>0</v>
      </c>
      <c r="T14" s="224">
        <f>SUM('AEO T29 Cement 2022'!T19,'AEO T29 Cement 2022'!T22)*10^12</f>
        <v>0</v>
      </c>
      <c r="U14" s="224">
        <f>SUM('AEO T29 Cement 2022'!U19,'AEO T29 Cement 2022'!U22)*10^12</f>
        <v>0</v>
      </c>
      <c r="V14" s="224">
        <f>SUM('AEO T29 Cement 2022'!V19,'AEO T29 Cement 2022'!V22)*10^12</f>
        <v>0</v>
      </c>
      <c r="W14" s="224">
        <f>SUM('AEO T29 Cement 2022'!W19,'AEO T29 Cement 2022'!W22)*10^12</f>
        <v>0</v>
      </c>
      <c r="X14" s="224">
        <f>SUM('AEO T29 Cement 2022'!X19,'AEO T29 Cement 2022'!X22)*10^12</f>
        <v>0</v>
      </c>
      <c r="Y14" s="224">
        <f>SUM('AEO T29 Cement 2022'!Y19,'AEO T29 Cement 2022'!Y22)*10^12</f>
        <v>0</v>
      </c>
      <c r="Z14" s="224">
        <f>SUM('AEO T29 Cement 2022'!Z19,'AEO T29 Cement 2022'!Z22)*10^12</f>
        <v>0</v>
      </c>
      <c r="AA14" s="224">
        <f>SUM('AEO T29 Cement 2022'!AA19,'AEO T29 Cement 2022'!AA22)*10^12</f>
        <v>0</v>
      </c>
      <c r="AB14" s="224">
        <f>SUM('AEO T29 Cement 2022'!AB19,'AEO T29 Cement 2022'!AB22)*10^12</f>
        <v>0</v>
      </c>
      <c r="AC14" s="224">
        <f>SUM('AEO T29 Cement 2022'!AC19,'AEO T29 Cement 2022'!AC22)*10^12</f>
        <v>0</v>
      </c>
      <c r="AD14" s="224">
        <f>SUM('AEO T29 Cement 2022'!AD19,'AEO T29 Cement 2022'!AD22)*10^12</f>
        <v>0</v>
      </c>
      <c r="AE14" s="224">
        <f>SUM('AEO T29 Cement 2022'!AE19,'AEO T29 Cement 2022'!AE22)*10^12</f>
        <v>0</v>
      </c>
      <c r="AF14" s="224">
        <f>SUM('AEO T29 Cement 2022'!AF19,'AEO T29 Cement 2022'!AF22)*10^12</f>
        <v>0</v>
      </c>
    </row>
    <row r="15" spans="1:35" x14ac:dyDescent="0.25">
      <c r="A15" s="5" t="s">
        <v>1036</v>
      </c>
      <c r="B15" s="226">
        <f>C15*'2020 data'!E16</f>
        <v>0</v>
      </c>
      <c r="C15" s="5">
        <f>SUM('AEO T30 Steel 2022'!C19,'AEO T30 Steel 2022'!C21)*10^12</f>
        <v>0</v>
      </c>
      <c r="D15" s="224">
        <f>SUM('AEO T30 Steel 2022'!D19,'AEO T30 Steel 2022'!D21)*10^12</f>
        <v>0</v>
      </c>
      <c r="E15" s="224">
        <f>SUM('AEO T30 Steel 2022'!E19,'AEO T30 Steel 2022'!E21)*10^12</f>
        <v>0</v>
      </c>
      <c r="F15" s="224">
        <f>SUM('AEO T30 Steel 2022'!F19,'AEO T30 Steel 2022'!F21)*10^12</f>
        <v>0</v>
      </c>
      <c r="G15" s="224">
        <f>SUM('AEO T30 Steel 2022'!G19,'AEO T30 Steel 2022'!G21)*10^12</f>
        <v>0</v>
      </c>
      <c r="H15" s="224">
        <f>SUM('AEO T30 Steel 2022'!H19,'AEO T30 Steel 2022'!H21)*10^12</f>
        <v>0</v>
      </c>
      <c r="I15" s="224">
        <f>SUM('AEO T30 Steel 2022'!I19,'AEO T30 Steel 2022'!I21)*10^12</f>
        <v>0</v>
      </c>
      <c r="J15" s="224">
        <f>SUM('AEO T30 Steel 2022'!J19,'AEO T30 Steel 2022'!J21)*10^12</f>
        <v>0</v>
      </c>
      <c r="K15" s="224">
        <f>SUM('AEO T30 Steel 2022'!K19,'AEO T30 Steel 2022'!K21)*10^12</f>
        <v>0</v>
      </c>
      <c r="L15" s="224">
        <f>SUM('AEO T30 Steel 2022'!L19,'AEO T30 Steel 2022'!L21)*10^12</f>
        <v>0</v>
      </c>
      <c r="M15" s="224">
        <f>SUM('AEO T30 Steel 2022'!M19,'AEO T30 Steel 2022'!M21)*10^12</f>
        <v>0</v>
      </c>
      <c r="N15" s="224">
        <f>SUM('AEO T30 Steel 2022'!N19,'AEO T30 Steel 2022'!N21)*10^12</f>
        <v>0</v>
      </c>
      <c r="O15" s="224">
        <f>SUM('AEO T30 Steel 2022'!O19,'AEO T30 Steel 2022'!O21)*10^12</f>
        <v>0</v>
      </c>
      <c r="P15" s="224">
        <f>SUM('AEO T30 Steel 2022'!P19,'AEO T30 Steel 2022'!P21)*10^12</f>
        <v>0</v>
      </c>
      <c r="Q15" s="224">
        <f>SUM('AEO T30 Steel 2022'!Q19,'AEO T30 Steel 2022'!Q21)*10^12</f>
        <v>0</v>
      </c>
      <c r="R15" s="224">
        <f>SUM('AEO T30 Steel 2022'!R19,'AEO T30 Steel 2022'!R21)*10^12</f>
        <v>0</v>
      </c>
      <c r="S15" s="224">
        <f>SUM('AEO T30 Steel 2022'!S19,'AEO T30 Steel 2022'!S21)*10^12</f>
        <v>0</v>
      </c>
      <c r="T15" s="224">
        <f>SUM('AEO T30 Steel 2022'!T19,'AEO T30 Steel 2022'!T21)*10^12</f>
        <v>0</v>
      </c>
      <c r="U15" s="224">
        <f>SUM('AEO T30 Steel 2022'!U19,'AEO T30 Steel 2022'!U21)*10^12</f>
        <v>0</v>
      </c>
      <c r="V15" s="224">
        <f>SUM('AEO T30 Steel 2022'!V19,'AEO T30 Steel 2022'!V21)*10^12</f>
        <v>0</v>
      </c>
      <c r="W15" s="224">
        <f>SUM('AEO T30 Steel 2022'!W19,'AEO T30 Steel 2022'!W21)*10^12</f>
        <v>0</v>
      </c>
      <c r="X15" s="224">
        <f>SUM('AEO T30 Steel 2022'!X19,'AEO T30 Steel 2022'!X21)*10^12</f>
        <v>0</v>
      </c>
      <c r="Y15" s="224">
        <f>SUM('AEO T30 Steel 2022'!Y19,'AEO T30 Steel 2022'!Y21)*10^12</f>
        <v>0</v>
      </c>
      <c r="Z15" s="224">
        <f>SUM('AEO T30 Steel 2022'!Z19,'AEO T30 Steel 2022'!Z21)*10^12</f>
        <v>0</v>
      </c>
      <c r="AA15" s="224">
        <f>SUM('AEO T30 Steel 2022'!AA19,'AEO T30 Steel 2022'!AA21)*10^12</f>
        <v>0</v>
      </c>
      <c r="AB15" s="224">
        <f>SUM('AEO T30 Steel 2022'!AB19,'AEO T30 Steel 2022'!AB21)*10^12</f>
        <v>0</v>
      </c>
      <c r="AC15" s="224">
        <f>SUM('AEO T30 Steel 2022'!AC19,'AEO T30 Steel 2022'!AC21)*10^12</f>
        <v>0</v>
      </c>
      <c r="AD15" s="224">
        <f>SUM('AEO T30 Steel 2022'!AD19,'AEO T30 Steel 2022'!AD21)*10^12</f>
        <v>0</v>
      </c>
      <c r="AE15" s="224">
        <f>SUM('AEO T30 Steel 2022'!AE19,'AEO T30 Steel 2022'!AE21)*10^12</f>
        <v>0</v>
      </c>
      <c r="AF15" s="224">
        <f>SUM('AEO T30 Steel 2022'!AF19,'AEO T30 Steel 2022'!AF21)*10^12</f>
        <v>0</v>
      </c>
    </row>
    <row r="16" spans="1:35" x14ac:dyDescent="0.25">
      <c r="A16" s="5" t="s">
        <v>1037</v>
      </c>
      <c r="B16" s="226">
        <f>C16*'2020 data'!E17</f>
        <v>4836524781424.9951</v>
      </c>
      <c r="C16" s="5">
        <f>(SUM('AEO T31 Aluminum 2022'!C18,'AEO T31 Aluminum 2022'!C22)+SUM('AEO T33 Other Mfg 2022'!C43,'AEO T33 Other Mfg 2022'!C45)*'Balance of Mfg Split'!$D13)*10^12</f>
        <v>4932678355608.3945</v>
      </c>
      <c r="D16" s="224">
        <f>(SUM('AEO T31 Aluminum 2022'!D18,'AEO T31 Aluminum 2022'!D22)+SUM('AEO T33 Other Mfg 2022'!D43,'AEO T33 Other Mfg 2022'!D45)*'Balance of Mfg Split'!$D13)*10^12</f>
        <v>3969975942034.9785</v>
      </c>
      <c r="E16" s="224">
        <f>(SUM('AEO T31 Aluminum 2022'!E18,'AEO T31 Aluminum 2022'!E22)+SUM('AEO T33 Other Mfg 2022'!E43,'AEO T33 Other Mfg 2022'!E45)*'Balance of Mfg Split'!$D13)*10^12</f>
        <v>3878854957493.1289</v>
      </c>
      <c r="F16" s="224">
        <f>(SUM('AEO T31 Aluminum 2022'!F18,'AEO T31 Aluminum 2022'!F22)+SUM('AEO T33 Other Mfg 2022'!F43,'AEO T33 Other Mfg 2022'!F45)*'Balance of Mfg Split'!$D13)*10^12</f>
        <v>2820220920080.1895</v>
      </c>
      <c r="G16" s="224">
        <f>(SUM('AEO T31 Aluminum 2022'!G18,'AEO T31 Aluminum 2022'!G22)+SUM('AEO T33 Other Mfg 2022'!G43,'AEO T33 Other Mfg 2022'!G45)*'Balance of Mfg Split'!$D13)*10^12</f>
        <v>2468181987924.9678</v>
      </c>
      <c r="H16" s="224">
        <f>(SUM('AEO T31 Aluminum 2022'!H18,'AEO T31 Aluminum 2022'!H22)+SUM('AEO T33 Other Mfg 2022'!H43,'AEO T33 Other Mfg 2022'!H45)*'Balance of Mfg Split'!$D13)*10^12</f>
        <v>2283095414272.7412</v>
      </c>
      <c r="I16" s="224">
        <f>(SUM('AEO T31 Aluminum 2022'!I18,'AEO T31 Aluminum 2022'!I22)+SUM('AEO T33 Other Mfg 2022'!I43,'AEO T33 Other Mfg 2022'!I45)*'Balance of Mfg Split'!$D13)*10^12</f>
        <v>2116421870748.2991</v>
      </c>
      <c r="J16" s="224">
        <f>(SUM('AEO T31 Aluminum 2022'!J18,'AEO T31 Aluminum 2022'!J22)+SUM('AEO T33 Other Mfg 2022'!J43,'AEO T33 Other Mfg 2022'!J45)*'Balance of Mfg Split'!$D13)*10^12</f>
        <v>2331219225464.7983</v>
      </c>
      <c r="K16" s="224">
        <f>(SUM('AEO T31 Aluminum 2022'!K18,'AEO T31 Aluminum 2022'!K22)+SUM('AEO T33 Other Mfg 2022'!K43,'AEO T33 Other Mfg 2022'!K45)*'Balance of Mfg Split'!$D13)*10^12</f>
        <v>2535678684089.0112</v>
      </c>
      <c r="L16" s="224">
        <f>(SUM('AEO T31 Aluminum 2022'!L18,'AEO T31 Aluminum 2022'!L22)+SUM('AEO T33 Other Mfg 2022'!L43,'AEO T33 Other Mfg 2022'!L45)*'Balance of Mfg Split'!$D13)*10^12</f>
        <v>2651194064485.9854</v>
      </c>
      <c r="M16" s="224">
        <f>(SUM('AEO T31 Aluminum 2022'!M18,'AEO T31 Aluminum 2022'!M22)+SUM('AEO T33 Other Mfg 2022'!M43,'AEO T33 Other Mfg 2022'!M45)*'Balance of Mfg Split'!$D13)*10^12</f>
        <v>2733819654222.7144</v>
      </c>
      <c r="N16" s="224">
        <f>(SUM('AEO T31 Aluminum 2022'!N18,'AEO T31 Aluminum 2022'!N22)+SUM('AEO T33 Other Mfg 2022'!N43,'AEO T33 Other Mfg 2022'!N45)*'Balance of Mfg Split'!$D13)*10^12</f>
        <v>2773159372955.7378</v>
      </c>
      <c r="O16" s="224">
        <f>(SUM('AEO T31 Aluminum 2022'!O18,'AEO T31 Aluminum 2022'!O22)+SUM('AEO T33 Other Mfg 2022'!O43,'AEO T33 Other Mfg 2022'!O45)*'Balance of Mfg Split'!$D13)*10^12</f>
        <v>2858362735026.311</v>
      </c>
      <c r="P16" s="224">
        <f>(SUM('AEO T31 Aluminum 2022'!P18,'AEO T31 Aluminum 2022'!P22)+SUM('AEO T33 Other Mfg 2022'!P43,'AEO T33 Other Mfg 2022'!P45)*'Balance of Mfg Split'!$D13)*10^12</f>
        <v>2851936154774.0669</v>
      </c>
      <c r="Q16" s="224">
        <f>(SUM('AEO T31 Aluminum 2022'!Q18,'AEO T31 Aluminum 2022'!Q22)+SUM('AEO T33 Other Mfg 2022'!Q43,'AEO T33 Other Mfg 2022'!Q45)*'Balance of Mfg Split'!$D13)*10^12</f>
        <v>2778583232259.4116</v>
      </c>
      <c r="R16" s="224">
        <f>(SUM('AEO T31 Aluminum 2022'!R18,'AEO T31 Aluminum 2022'!R22)+SUM('AEO T33 Other Mfg 2022'!R43,'AEO T33 Other Mfg 2022'!R45)*'Balance of Mfg Split'!$D13)*10^12</f>
        <v>2734342077148.8574</v>
      </c>
      <c r="S16" s="224">
        <f>(SUM('AEO T31 Aluminum 2022'!S18,'AEO T31 Aluminum 2022'!S22)+SUM('AEO T33 Other Mfg 2022'!S43,'AEO T33 Other Mfg 2022'!S45)*'Balance of Mfg Split'!$D13)*10^12</f>
        <v>2751666407052.4521</v>
      </c>
      <c r="T16" s="224">
        <f>(SUM('AEO T31 Aluminum 2022'!T18,'AEO T31 Aluminum 2022'!T22)+SUM('AEO T33 Other Mfg 2022'!T43,'AEO T33 Other Mfg 2022'!T45)*'Balance of Mfg Split'!$D13)*10^12</f>
        <v>2757327944698.4995</v>
      </c>
      <c r="U16" s="224">
        <f>(SUM('AEO T31 Aluminum 2022'!U18,'AEO T31 Aluminum 2022'!U22)+SUM('AEO T33 Other Mfg 2022'!U43,'AEO T33 Other Mfg 2022'!U45)*'Balance of Mfg Split'!$D13)*10^12</f>
        <v>2819787070631.9478</v>
      </c>
      <c r="V16" s="224">
        <f>(SUM('AEO T31 Aluminum 2022'!V18,'AEO T31 Aluminum 2022'!V22)+SUM('AEO T33 Other Mfg 2022'!V43,'AEO T33 Other Mfg 2022'!V45)*'Balance of Mfg Split'!$D13)*10^12</f>
        <v>2686753289294.0249</v>
      </c>
      <c r="W16" s="224">
        <f>(SUM('AEO T31 Aluminum 2022'!W18,'AEO T31 Aluminum 2022'!W22)+SUM('AEO T33 Other Mfg 2022'!W43,'AEO T33 Other Mfg 2022'!W45)*'Balance of Mfg Split'!$D13)*10^12</f>
        <v>2722134378878.7266</v>
      </c>
      <c r="X16" s="224">
        <f>(SUM('AEO T31 Aluminum 2022'!X18,'AEO T31 Aluminum 2022'!X22)+SUM('AEO T33 Other Mfg 2022'!X43,'AEO T33 Other Mfg 2022'!X45)*'Balance of Mfg Split'!$D13)*10^12</f>
        <v>2740784222614.7905</v>
      </c>
      <c r="Y16" s="224">
        <f>(SUM('AEO T31 Aluminum 2022'!Y18,'AEO T31 Aluminum 2022'!Y22)+SUM('AEO T33 Other Mfg 2022'!Y43,'AEO T33 Other Mfg 2022'!Y45)*'Balance of Mfg Split'!$D13)*10^12</f>
        <v>2631222536454.1528</v>
      </c>
      <c r="Z16" s="224">
        <f>(SUM('AEO T31 Aluminum 2022'!Z18,'AEO T31 Aluminum 2022'!Z22)+SUM('AEO T33 Other Mfg 2022'!Z43,'AEO T33 Other Mfg 2022'!Z45)*'Balance of Mfg Split'!$D13)*10^12</f>
        <v>2547838574917.0942</v>
      </c>
      <c r="AA16" s="224">
        <f>(SUM('AEO T31 Aluminum 2022'!AA18,'AEO T31 Aluminum 2022'!AA22)+SUM('AEO T33 Other Mfg 2022'!AA43,'AEO T33 Other Mfg 2022'!AA45)*'Balance of Mfg Split'!$D13)*10^12</f>
        <v>2482999453690.4155</v>
      </c>
      <c r="AB16" s="224">
        <f>(SUM('AEO T31 Aluminum 2022'!AB18,'AEO T31 Aluminum 2022'!AB22)+SUM('AEO T33 Other Mfg 2022'!AB43,'AEO T33 Other Mfg 2022'!AB45)*'Balance of Mfg Split'!$D13)*10^12</f>
        <v>2427965181753.8691</v>
      </c>
      <c r="AC16" s="224">
        <f>(SUM('AEO T31 Aluminum 2022'!AC18,'AEO T31 Aluminum 2022'!AC22)+SUM('AEO T33 Other Mfg 2022'!AC43,'AEO T33 Other Mfg 2022'!AC45)*'Balance of Mfg Split'!$D13)*10^12</f>
        <v>2429387298737.9697</v>
      </c>
      <c r="AD16" s="224">
        <f>(SUM('AEO T31 Aluminum 2022'!AD18,'AEO T31 Aluminum 2022'!AD22)+SUM('AEO T33 Other Mfg 2022'!AD43,'AEO T33 Other Mfg 2022'!AD45)*'Balance of Mfg Split'!$D13)*10^12</f>
        <v>2452128570072.4873</v>
      </c>
      <c r="AE16" s="224">
        <f>(SUM('AEO T31 Aluminum 2022'!AE18,'AEO T31 Aluminum 2022'!AE22)+SUM('AEO T33 Other Mfg 2022'!AE43,'AEO T33 Other Mfg 2022'!AE45)*'Balance of Mfg Split'!$D13)*10^12</f>
        <v>2466489950370.1362</v>
      </c>
      <c r="AF16" s="224">
        <f>(SUM('AEO T31 Aluminum 2022'!AF18,'AEO T31 Aluminum 2022'!AF22)+SUM('AEO T33 Other Mfg 2022'!AF43,'AEO T33 Other Mfg 2022'!AF45)*'Balance of Mfg Split'!$D13)*10^12</f>
        <v>2514956937464.0205</v>
      </c>
    </row>
    <row r="17" spans="1:32" x14ac:dyDescent="0.25">
      <c r="A17" s="5" t="s">
        <v>1038</v>
      </c>
      <c r="B17" s="226">
        <f>C17*'2020 data'!E18</f>
        <v>0</v>
      </c>
      <c r="C17" s="5">
        <f>'AEO T32 Metal Prdcts 2022'!C19*10^12</f>
        <v>5243000000</v>
      </c>
      <c r="D17" s="224">
        <f>'AEO T32 Metal Prdcts 2022'!D19*10^12</f>
        <v>5113000000</v>
      </c>
      <c r="E17" s="224">
        <f>'AEO T32 Metal Prdcts 2022'!E19*10^12</f>
        <v>5194000000</v>
      </c>
      <c r="F17" s="224">
        <f>'AEO T32 Metal Prdcts 2022'!F19*10^12</f>
        <v>5097000000</v>
      </c>
      <c r="G17" s="224">
        <f>'AEO T32 Metal Prdcts 2022'!G19*10^12</f>
        <v>5148000000</v>
      </c>
      <c r="H17" s="224">
        <f>'AEO T32 Metal Prdcts 2022'!H19*10^12</f>
        <v>5217000000</v>
      </c>
      <c r="I17" s="224">
        <f>'AEO T32 Metal Prdcts 2022'!I19*10^12</f>
        <v>5283000000</v>
      </c>
      <c r="J17" s="224">
        <f>'AEO T32 Metal Prdcts 2022'!J19*10^12</f>
        <v>5370000000</v>
      </c>
      <c r="K17" s="224">
        <f>'AEO T32 Metal Prdcts 2022'!K19*10^12</f>
        <v>5448000000</v>
      </c>
      <c r="L17" s="224">
        <f>'AEO T32 Metal Prdcts 2022'!L19*10^12</f>
        <v>5499000000</v>
      </c>
      <c r="M17" s="224">
        <f>'AEO T32 Metal Prdcts 2022'!M19*10^12</f>
        <v>5536000000</v>
      </c>
      <c r="N17" s="224">
        <f>'AEO T32 Metal Prdcts 2022'!N19*10^12</f>
        <v>5548000000</v>
      </c>
      <c r="O17" s="224">
        <f>'AEO T32 Metal Prdcts 2022'!O19*10^12</f>
        <v>5550000000</v>
      </c>
      <c r="P17" s="224">
        <f>'AEO T32 Metal Prdcts 2022'!P19*10^12</f>
        <v>5536000000</v>
      </c>
      <c r="Q17" s="224">
        <f>'AEO T32 Metal Prdcts 2022'!Q19*10^12</f>
        <v>5522000000</v>
      </c>
      <c r="R17" s="224">
        <f>'AEO T32 Metal Prdcts 2022'!R19*10^12</f>
        <v>5509000000</v>
      </c>
      <c r="S17" s="224">
        <f>'AEO T32 Metal Prdcts 2022'!S19*10^12</f>
        <v>5499000000</v>
      </c>
      <c r="T17" s="224">
        <f>'AEO T32 Metal Prdcts 2022'!T19*10^12</f>
        <v>5488000000</v>
      </c>
      <c r="U17" s="224">
        <f>'AEO T32 Metal Prdcts 2022'!U19*10^12</f>
        <v>5479000000</v>
      </c>
      <c r="V17" s="224">
        <f>'AEO T32 Metal Prdcts 2022'!V19*10^12</f>
        <v>5466000000</v>
      </c>
      <c r="W17" s="224">
        <f>'AEO T32 Metal Prdcts 2022'!W19*10^12</f>
        <v>5457000000</v>
      </c>
      <c r="X17" s="224">
        <f>'AEO T32 Metal Prdcts 2022'!X19*10^12</f>
        <v>5447000000</v>
      </c>
      <c r="Y17" s="224">
        <f>'AEO T32 Metal Prdcts 2022'!Y19*10^12</f>
        <v>5441000000</v>
      </c>
      <c r="Z17" s="224">
        <f>'AEO T32 Metal Prdcts 2022'!Z19*10^12</f>
        <v>5441000000</v>
      </c>
      <c r="AA17" s="224">
        <f>'AEO T32 Metal Prdcts 2022'!AA19*10^12</f>
        <v>5441000000</v>
      </c>
      <c r="AB17" s="224">
        <f>'AEO T32 Metal Prdcts 2022'!AB19*10^12</f>
        <v>5441000000</v>
      </c>
      <c r="AC17" s="224">
        <f>'AEO T32 Metal Prdcts 2022'!AC19*10^12</f>
        <v>5441000000</v>
      </c>
      <c r="AD17" s="224">
        <f>'AEO T32 Metal Prdcts 2022'!AD19*10^12</f>
        <v>5441000000</v>
      </c>
      <c r="AE17" s="224">
        <f>'AEO T32 Metal Prdcts 2022'!AE19*10^12</f>
        <v>5441000000</v>
      </c>
      <c r="AF17" s="224">
        <f>'AEO T32 Metal Prdcts 2022'!AF19*10^12</f>
        <v>5441000000</v>
      </c>
    </row>
    <row r="18" spans="1:32" x14ac:dyDescent="0.25">
      <c r="A18" s="5" t="s">
        <v>1039</v>
      </c>
      <c r="B18" s="226">
        <f>C18*'2020 data'!E19</f>
        <v>0</v>
      </c>
      <c r="C18" s="5">
        <f>'AEO T32 Metal Prdcts 2022'!C44*10^12</f>
        <v>49000000</v>
      </c>
      <c r="D18" s="224">
        <f>'AEO T32 Metal Prdcts 2022'!D44*10^12</f>
        <v>51000000</v>
      </c>
      <c r="E18" s="224">
        <f>'AEO T32 Metal Prdcts 2022'!E44*10^12</f>
        <v>53000000</v>
      </c>
      <c r="F18" s="224">
        <f>'AEO T32 Metal Prdcts 2022'!F44*10^12</f>
        <v>54000000</v>
      </c>
      <c r="G18" s="224">
        <f>'AEO T32 Metal Prdcts 2022'!G44*10^12</f>
        <v>56000000</v>
      </c>
      <c r="H18" s="224">
        <f>'AEO T32 Metal Prdcts 2022'!H44*10^12</f>
        <v>57000000</v>
      </c>
      <c r="I18" s="224">
        <f>'AEO T32 Metal Prdcts 2022'!I44*10^12</f>
        <v>59000000</v>
      </c>
      <c r="J18" s="224">
        <f>'AEO T32 Metal Prdcts 2022'!J44*10^12</f>
        <v>60000000</v>
      </c>
      <c r="K18" s="224">
        <f>'AEO T32 Metal Prdcts 2022'!K44*10^12</f>
        <v>61000000</v>
      </c>
      <c r="L18" s="224">
        <f>'AEO T32 Metal Prdcts 2022'!L44*10^12</f>
        <v>62000000</v>
      </c>
      <c r="M18" s="224">
        <f>'AEO T32 Metal Prdcts 2022'!M44*10^12</f>
        <v>62000000</v>
      </c>
      <c r="N18" s="224">
        <f>'AEO T32 Metal Prdcts 2022'!N44*10^12</f>
        <v>63000000</v>
      </c>
      <c r="O18" s="224">
        <f>'AEO T32 Metal Prdcts 2022'!O44*10^12</f>
        <v>63000000</v>
      </c>
      <c r="P18" s="224">
        <f>'AEO T32 Metal Prdcts 2022'!P44*10^12</f>
        <v>63000000</v>
      </c>
      <c r="Q18" s="224">
        <f>'AEO T32 Metal Prdcts 2022'!Q44*10^12</f>
        <v>63000000</v>
      </c>
      <c r="R18" s="224">
        <f>'AEO T32 Metal Prdcts 2022'!R44*10^12</f>
        <v>63000000</v>
      </c>
      <c r="S18" s="224">
        <f>'AEO T32 Metal Prdcts 2022'!S44*10^12</f>
        <v>63000000</v>
      </c>
      <c r="T18" s="224">
        <f>'AEO T32 Metal Prdcts 2022'!T44*10^12</f>
        <v>63000000</v>
      </c>
      <c r="U18" s="224">
        <f>'AEO T32 Metal Prdcts 2022'!U44*10^12</f>
        <v>63000000</v>
      </c>
      <c r="V18" s="224">
        <f>'AEO T32 Metal Prdcts 2022'!V44*10^12</f>
        <v>63000000</v>
      </c>
      <c r="W18" s="224">
        <f>'AEO T32 Metal Prdcts 2022'!W44*10^12</f>
        <v>63000000</v>
      </c>
      <c r="X18" s="224">
        <f>'AEO T32 Metal Prdcts 2022'!X44*10^12</f>
        <v>63000000</v>
      </c>
      <c r="Y18" s="224">
        <f>'AEO T32 Metal Prdcts 2022'!Y44*10^12</f>
        <v>63000000</v>
      </c>
      <c r="Z18" s="224">
        <f>'AEO T32 Metal Prdcts 2022'!Z44*10^12</f>
        <v>63000000</v>
      </c>
      <c r="AA18" s="224">
        <f>'AEO T32 Metal Prdcts 2022'!AA44*10^12</f>
        <v>63000000</v>
      </c>
      <c r="AB18" s="224">
        <f>'AEO T32 Metal Prdcts 2022'!AB44*10^12</f>
        <v>63000000</v>
      </c>
      <c r="AC18" s="224">
        <f>'AEO T32 Metal Prdcts 2022'!AC44*10^12</f>
        <v>63000000</v>
      </c>
      <c r="AD18" s="224">
        <f>'AEO T32 Metal Prdcts 2022'!AD44*10^12</f>
        <v>63000000</v>
      </c>
      <c r="AE18" s="224">
        <f>'AEO T32 Metal Prdcts 2022'!AE44*10^12</f>
        <v>63000000</v>
      </c>
      <c r="AF18" s="224">
        <f>'AEO T32 Metal Prdcts 2022'!AF44*10^12</f>
        <v>63000000</v>
      </c>
    </row>
    <row r="19" spans="1:32" x14ac:dyDescent="0.25">
      <c r="A19" s="5" t="s">
        <v>1040</v>
      </c>
      <c r="B19" s="226">
        <f>C19*'2020 data'!E20</f>
        <v>0</v>
      </c>
      <c r="C19" s="5">
        <f>'AEO T32 Metal Prdcts 2022'!C69*10^12</f>
        <v>0</v>
      </c>
      <c r="D19" s="224">
        <f>'AEO T32 Metal Prdcts 2022'!D69*10^12</f>
        <v>0</v>
      </c>
      <c r="E19" s="224">
        <f>'AEO T32 Metal Prdcts 2022'!E69*10^12</f>
        <v>0</v>
      </c>
      <c r="F19" s="224">
        <f>'AEO T32 Metal Prdcts 2022'!F69*10^12</f>
        <v>0</v>
      </c>
      <c r="G19" s="224">
        <f>'AEO T32 Metal Prdcts 2022'!G69*10^12</f>
        <v>0</v>
      </c>
      <c r="H19" s="224">
        <f>'AEO T32 Metal Prdcts 2022'!H69*10^12</f>
        <v>0</v>
      </c>
      <c r="I19" s="224">
        <f>'AEO T32 Metal Prdcts 2022'!I69*10^12</f>
        <v>0</v>
      </c>
      <c r="J19" s="224">
        <f>'AEO T32 Metal Prdcts 2022'!J69*10^12</f>
        <v>0</v>
      </c>
      <c r="K19" s="224">
        <f>'AEO T32 Metal Prdcts 2022'!K69*10^12</f>
        <v>0</v>
      </c>
      <c r="L19" s="224">
        <f>'AEO T32 Metal Prdcts 2022'!L69*10^12</f>
        <v>0</v>
      </c>
      <c r="M19" s="224">
        <f>'AEO T32 Metal Prdcts 2022'!M69*10^12</f>
        <v>0</v>
      </c>
      <c r="N19" s="224">
        <f>'AEO T32 Metal Prdcts 2022'!N69*10^12</f>
        <v>0</v>
      </c>
      <c r="O19" s="224">
        <f>'AEO T32 Metal Prdcts 2022'!O69*10^12</f>
        <v>0</v>
      </c>
      <c r="P19" s="224">
        <f>'AEO T32 Metal Prdcts 2022'!P69*10^12</f>
        <v>0</v>
      </c>
      <c r="Q19" s="224">
        <f>'AEO T32 Metal Prdcts 2022'!Q69*10^12</f>
        <v>0</v>
      </c>
      <c r="R19" s="224">
        <f>'AEO T32 Metal Prdcts 2022'!R69*10^12</f>
        <v>0</v>
      </c>
      <c r="S19" s="224">
        <f>'AEO T32 Metal Prdcts 2022'!S69*10^12</f>
        <v>0</v>
      </c>
      <c r="T19" s="224">
        <f>'AEO T32 Metal Prdcts 2022'!T69*10^12</f>
        <v>0</v>
      </c>
      <c r="U19" s="224">
        <f>'AEO T32 Metal Prdcts 2022'!U69*10^12</f>
        <v>0</v>
      </c>
      <c r="V19" s="224">
        <f>'AEO T32 Metal Prdcts 2022'!V69*10^12</f>
        <v>0</v>
      </c>
      <c r="W19" s="224">
        <f>'AEO T32 Metal Prdcts 2022'!W69*10^12</f>
        <v>0</v>
      </c>
      <c r="X19" s="224">
        <f>'AEO T32 Metal Prdcts 2022'!X69*10^12</f>
        <v>0</v>
      </c>
      <c r="Y19" s="224">
        <f>'AEO T32 Metal Prdcts 2022'!Y69*10^12</f>
        <v>0</v>
      </c>
      <c r="Z19" s="224">
        <f>'AEO T32 Metal Prdcts 2022'!Z69*10^12</f>
        <v>0</v>
      </c>
      <c r="AA19" s="224">
        <f>'AEO T32 Metal Prdcts 2022'!AA69*10^12</f>
        <v>0</v>
      </c>
      <c r="AB19" s="224">
        <f>'AEO T32 Metal Prdcts 2022'!AB69*10^12</f>
        <v>0</v>
      </c>
      <c r="AC19" s="224">
        <f>'AEO T32 Metal Prdcts 2022'!AC69*10^12</f>
        <v>0</v>
      </c>
      <c r="AD19" s="224">
        <f>'AEO T32 Metal Prdcts 2022'!AD69*10^12</f>
        <v>0</v>
      </c>
      <c r="AE19" s="224">
        <f>'AEO T32 Metal Prdcts 2022'!AE69*10^12</f>
        <v>0</v>
      </c>
      <c r="AF19" s="224">
        <f>'AEO T32 Metal Prdcts 2022'!AF69*10^12</f>
        <v>0</v>
      </c>
    </row>
    <row r="20" spans="1:32" x14ac:dyDescent="0.25">
      <c r="A20" s="5" t="s">
        <v>1041</v>
      </c>
      <c r="B20" s="226">
        <f>C20*'2020 data'!E21</f>
        <v>257591623.03664923</v>
      </c>
      <c r="C20" s="5">
        <f>'AEO T32 Metal Prdcts 2022'!C32*10^12</f>
        <v>288000000</v>
      </c>
      <c r="D20" s="224">
        <f>'AEO T32 Metal Prdcts 2022'!D32*10^12</f>
        <v>298000000</v>
      </c>
      <c r="E20" s="224">
        <f>'AEO T32 Metal Prdcts 2022'!E32*10^12</f>
        <v>308000000</v>
      </c>
      <c r="F20" s="224">
        <f>'AEO T32 Metal Prdcts 2022'!F32*10^12</f>
        <v>317000000</v>
      </c>
      <c r="G20" s="224">
        <f>'AEO T32 Metal Prdcts 2022'!G32*10^12</f>
        <v>326000000</v>
      </c>
      <c r="H20" s="224">
        <f>'AEO T32 Metal Prdcts 2022'!H32*10^12</f>
        <v>334000000</v>
      </c>
      <c r="I20" s="224">
        <f>'AEO T32 Metal Prdcts 2022'!I32*10^12</f>
        <v>342000000</v>
      </c>
      <c r="J20" s="224">
        <f>'AEO T32 Metal Prdcts 2022'!J32*10^12</f>
        <v>349000000</v>
      </c>
      <c r="K20" s="224">
        <f>'AEO T32 Metal Prdcts 2022'!K32*10^12</f>
        <v>354000000</v>
      </c>
      <c r="L20" s="224">
        <f>'AEO T32 Metal Prdcts 2022'!L32*10^12</f>
        <v>359000000</v>
      </c>
      <c r="M20" s="224">
        <f>'AEO T32 Metal Prdcts 2022'!M32*10^12</f>
        <v>362000000</v>
      </c>
      <c r="N20" s="224">
        <f>'AEO T32 Metal Prdcts 2022'!N32*10^12</f>
        <v>364000000</v>
      </c>
      <c r="O20" s="224">
        <f>'AEO T32 Metal Prdcts 2022'!O32*10^12</f>
        <v>365000000</v>
      </c>
      <c r="P20" s="224">
        <f>'AEO T32 Metal Prdcts 2022'!P32*10^12</f>
        <v>365000000</v>
      </c>
      <c r="Q20" s="224">
        <f>'AEO T32 Metal Prdcts 2022'!Q32*10^12</f>
        <v>365000000</v>
      </c>
      <c r="R20" s="224">
        <f>'AEO T32 Metal Prdcts 2022'!R32*10^12</f>
        <v>365000000</v>
      </c>
      <c r="S20" s="224">
        <f>'AEO T32 Metal Prdcts 2022'!S32*10^12</f>
        <v>365000000</v>
      </c>
      <c r="T20" s="224">
        <f>'AEO T32 Metal Prdcts 2022'!T32*10^12</f>
        <v>365000000</v>
      </c>
      <c r="U20" s="224">
        <f>'AEO T32 Metal Prdcts 2022'!U32*10^12</f>
        <v>365000000</v>
      </c>
      <c r="V20" s="224">
        <f>'AEO T32 Metal Prdcts 2022'!V32*10^12</f>
        <v>365000000</v>
      </c>
      <c r="W20" s="224">
        <f>'AEO T32 Metal Prdcts 2022'!W32*10^12</f>
        <v>365000000</v>
      </c>
      <c r="X20" s="224">
        <f>'AEO T32 Metal Prdcts 2022'!X32*10^12</f>
        <v>365000000</v>
      </c>
      <c r="Y20" s="224">
        <f>'AEO T32 Metal Prdcts 2022'!Y32*10^12</f>
        <v>365000000</v>
      </c>
      <c r="Z20" s="224">
        <f>'AEO T32 Metal Prdcts 2022'!Z32*10^12</f>
        <v>365000000</v>
      </c>
      <c r="AA20" s="224">
        <f>'AEO T32 Metal Prdcts 2022'!AA32*10^12</f>
        <v>365000000</v>
      </c>
      <c r="AB20" s="224">
        <f>'AEO T32 Metal Prdcts 2022'!AB32*10^12</f>
        <v>365000000</v>
      </c>
      <c r="AC20" s="224">
        <f>'AEO T32 Metal Prdcts 2022'!AC32*10^12</f>
        <v>365000000</v>
      </c>
      <c r="AD20" s="224">
        <f>'AEO T32 Metal Prdcts 2022'!AD32*10^12</f>
        <v>365000000</v>
      </c>
      <c r="AE20" s="224">
        <f>'AEO T32 Metal Prdcts 2022'!AE32*10^12</f>
        <v>365000000</v>
      </c>
      <c r="AF20" s="224">
        <f>'AEO T32 Metal Prdcts 2022'!AF32*10^12</f>
        <v>365000000</v>
      </c>
    </row>
    <row r="21" spans="1:32" x14ac:dyDescent="0.25">
      <c r="A21" s="5" t="s">
        <v>1042</v>
      </c>
      <c r="B21" s="226">
        <f>C21*'2020 data'!E22</f>
        <v>2126113992147.1245</v>
      </c>
      <c r="C21" s="5">
        <f>'AEO T32 Metal Prdcts 2022'!C56*'Vehicles Split'!$C6*10^12</f>
        <v>2370367296727.9951</v>
      </c>
      <c r="D21" s="224">
        <f>'AEO T32 Metal Prdcts 2022'!D56*'Vehicles Split'!$C6*10^12</f>
        <v>1897137839838.2661</v>
      </c>
      <c r="E21" s="224">
        <f>'AEO T32 Metal Prdcts 2022'!E56*'Vehicles Split'!$C6*10^12</f>
        <v>1805736805231.574</v>
      </c>
      <c r="F21" s="224">
        <f>'AEO T32 Metal Prdcts 2022'!F56*'Vehicles Split'!$C6*10^12</f>
        <v>1285101969064.5439</v>
      </c>
      <c r="G21" s="224">
        <f>'AEO T32 Metal Prdcts 2022'!G56*'Vehicles Split'!$C6*10^12</f>
        <v>1099639165826.6379</v>
      </c>
      <c r="H21" s="224">
        <f>'AEO T32 Metal Prdcts 2022'!H56*'Vehicles Split'!$C6*10^12</f>
        <v>1003567320231.3749</v>
      </c>
      <c r="I21" s="224">
        <f>'AEO T32 Metal Prdcts 2022'!I56*'Vehicles Split'!$C6*10^12</f>
        <v>934468051229.30408</v>
      </c>
      <c r="J21" s="224">
        <f>'AEO T32 Metal Prdcts 2022'!J56*'Vehicles Split'!$C6*10^12</f>
        <v>992345241882.21179</v>
      </c>
      <c r="K21" s="224">
        <f>'AEO T32 Metal Prdcts 2022'!K56*'Vehicles Split'!$C6*10^12</f>
        <v>1037359983245.4725</v>
      </c>
      <c r="L21" s="224">
        <f>'AEO T32 Metal Prdcts 2022'!L56*'Vehicles Split'!$C6*10^12</f>
        <v>1064552212467.5188</v>
      </c>
      <c r="M21" s="224">
        <f>'AEO T32 Metal Prdcts 2022'!M56*'Vehicles Split'!$C6*10^12</f>
        <v>1088024394550.8894</v>
      </c>
      <c r="N21" s="224">
        <f>'AEO T32 Metal Prdcts 2022'!N56*'Vehicles Split'!$C6*10^12</f>
        <v>1095575592192.8356</v>
      </c>
      <c r="O21" s="224">
        <f>'AEO T32 Metal Prdcts 2022'!O56*'Vehicles Split'!$C6*10^12</f>
        <v>1130827923548.6792</v>
      </c>
      <c r="P21" s="224">
        <f>'AEO T32 Metal Prdcts 2022'!P56*'Vehicles Split'!$C6*10^12</f>
        <v>1134877449630.6362</v>
      </c>
      <c r="Q21" s="224">
        <f>'AEO T32 Metal Prdcts 2022'!Q56*'Vehicles Split'!$C6*10^12</f>
        <v>1121889210899.4653</v>
      </c>
      <c r="R21" s="224">
        <f>'AEO T32 Metal Prdcts 2022'!R56*'Vehicles Split'!$C6*10^12</f>
        <v>1120414217955.7061</v>
      </c>
      <c r="S21" s="224">
        <f>'AEO T32 Metal Prdcts 2022'!S56*'Vehicles Split'!$C6*10^12</f>
        <v>1136165354724.8188</v>
      </c>
      <c r="T21" s="224">
        <f>'AEO T32 Metal Prdcts 2022'!T56*'Vehicles Split'!$C6*10^12</f>
        <v>1149115281950.957</v>
      </c>
      <c r="U21" s="224">
        <f>'AEO T32 Metal Prdcts 2022'!U56*'Vehicles Split'!$C6*10^12</f>
        <v>1179680200666.0491</v>
      </c>
      <c r="V21" s="224">
        <f>'AEO T32 Metal Prdcts 2022'!V56*'Vehicles Split'!$C6*10^12</f>
        <v>1155569493498.8</v>
      </c>
      <c r="W21" s="224">
        <f>'AEO T32 Metal Prdcts 2022'!W56*'Vehicles Split'!$C6*10^12</f>
        <v>1181782225242.177</v>
      </c>
      <c r="X21" s="224">
        <f>'AEO T32 Metal Prdcts 2022'!X56*'Vehicles Split'!$C6*10^12</f>
        <v>1203410346883.3069</v>
      </c>
      <c r="Y21" s="224">
        <f>'AEO T32 Metal Prdcts 2022'!Y56*'Vehicles Split'!$C6*10^12</f>
        <v>1185091062226.8352</v>
      </c>
      <c r="Z21" s="224">
        <f>'AEO T32 Metal Prdcts 2022'!Z56*'Vehicles Split'!$C6*10^12</f>
        <v>1173231735843.9612</v>
      </c>
      <c r="AA21" s="224">
        <f>'AEO T32 Metal Prdcts 2022'!AA56*'Vehicles Split'!$C6*10^12</f>
        <v>1166391216620.3718</v>
      </c>
      <c r="AB21" s="224">
        <f>'AEO T32 Metal Prdcts 2022'!AB56*'Vehicles Split'!$C6*10^12</f>
        <v>1168938293179.9626</v>
      </c>
      <c r="AC21" s="224">
        <f>'AEO T32 Metal Prdcts 2022'!AC56*'Vehicles Split'!$C6*10^12</f>
        <v>1184188826283.3147</v>
      </c>
      <c r="AD21" s="224">
        <f>'AEO T32 Metal Prdcts 2022'!AD56*'Vehicles Split'!$C6*10^12</f>
        <v>1197327118409.1973</v>
      </c>
      <c r="AE21" s="224">
        <f>'AEO T32 Metal Prdcts 2022'!AE56*'Vehicles Split'!$C6*10^12</f>
        <v>1207195523580.5381</v>
      </c>
      <c r="AF21" s="224">
        <f>'AEO T32 Metal Prdcts 2022'!AF56*'Vehicles Split'!$C6*10^12</f>
        <v>1233943339344.2051</v>
      </c>
    </row>
    <row r="22" spans="1:32" x14ac:dyDescent="0.25">
      <c r="A22" s="5" t="s">
        <v>1043</v>
      </c>
      <c r="B22" s="226">
        <f>C22*'2020 data'!E23</f>
        <v>1203612663590.5806</v>
      </c>
      <c r="C22" s="5">
        <f>'AEO T32 Metal Prdcts 2022'!C56*'Vehicles Split'!$C7*10^12</f>
        <v>1341886703272.0049</v>
      </c>
      <c r="D22" s="224">
        <f>'AEO T32 Metal Prdcts 2022'!D56*'Vehicles Split'!$C7*10^12</f>
        <v>1073987160161.7334</v>
      </c>
      <c r="E22" s="224">
        <f>'AEO T32 Metal Prdcts 2022'!E56*'Vehicles Split'!$C7*10^12</f>
        <v>1022244194768.4258</v>
      </c>
      <c r="F22" s="224">
        <f>'AEO T32 Metal Prdcts 2022'!F56*'Vehicles Split'!$C7*10^12</f>
        <v>727508030935.45593</v>
      </c>
      <c r="G22" s="224">
        <f>'AEO T32 Metal Prdcts 2022'!G56*'Vehicles Split'!$C7*10^12</f>
        <v>622515834173.36206</v>
      </c>
      <c r="H22" s="224">
        <f>'AEO T32 Metal Prdcts 2022'!H56*'Vehicles Split'!$C7*10^12</f>
        <v>568128679768.625</v>
      </c>
      <c r="I22" s="224">
        <f>'AEO T32 Metal Prdcts 2022'!I56*'Vehicles Split'!$C7*10^12</f>
        <v>529010948770.69574</v>
      </c>
      <c r="J22" s="224">
        <f>'AEO T32 Metal Prdcts 2022'!J56*'Vehicles Split'!$C7*10^12</f>
        <v>561775758117.78821</v>
      </c>
      <c r="K22" s="224">
        <f>'AEO T32 Metal Prdcts 2022'!K56*'Vehicles Split'!$C7*10^12</f>
        <v>587259016754.52747</v>
      </c>
      <c r="L22" s="224">
        <f>'AEO T32 Metal Prdcts 2022'!L56*'Vehicles Split'!$C7*10^12</f>
        <v>602652787532.48108</v>
      </c>
      <c r="M22" s="224">
        <f>'AEO T32 Metal Prdcts 2022'!M56*'Vehicles Split'!$C7*10^12</f>
        <v>615940605449.11047</v>
      </c>
      <c r="N22" s="224">
        <f>'AEO T32 Metal Prdcts 2022'!N56*'Vehicles Split'!$C7*10^12</f>
        <v>620215407807.16431</v>
      </c>
      <c r="O22" s="224">
        <f>'AEO T32 Metal Prdcts 2022'!O56*'Vehicles Split'!$C7*10^12</f>
        <v>640172076451.32056</v>
      </c>
      <c r="P22" s="224">
        <f>'AEO T32 Metal Prdcts 2022'!P56*'Vehicles Split'!$C7*10^12</f>
        <v>642464550369.36365</v>
      </c>
      <c r="Q22" s="224">
        <f>'AEO T32 Metal Prdcts 2022'!Q56*'Vehicles Split'!$C7*10^12</f>
        <v>635111789100.53467</v>
      </c>
      <c r="R22" s="224">
        <f>'AEO T32 Metal Prdcts 2022'!R56*'Vehicles Split'!$C7*10^12</f>
        <v>634276782044.2937</v>
      </c>
      <c r="S22" s="224">
        <f>'AEO T32 Metal Prdcts 2022'!S56*'Vehicles Split'!$C7*10^12</f>
        <v>643193645275.18091</v>
      </c>
      <c r="T22" s="224">
        <f>'AEO T32 Metal Prdcts 2022'!T56*'Vehicles Split'!$C7*10^12</f>
        <v>650524718049.0426</v>
      </c>
      <c r="U22" s="224">
        <f>'AEO T32 Metal Prdcts 2022'!U56*'Vehicles Split'!$C7*10^12</f>
        <v>667827799333.95056</v>
      </c>
      <c r="V22" s="224">
        <f>'AEO T32 Metal Prdcts 2022'!V56*'Vehicles Split'!$C7*10^12</f>
        <v>654178506501.19971</v>
      </c>
      <c r="W22" s="224">
        <f>'AEO T32 Metal Prdcts 2022'!W56*'Vehicles Split'!$C7*10^12</f>
        <v>669017774757.82288</v>
      </c>
      <c r="X22" s="224">
        <f>'AEO T32 Metal Prdcts 2022'!X56*'Vehicles Split'!$C7*10^12</f>
        <v>681261653116.69299</v>
      </c>
      <c r="Y22" s="224">
        <f>'AEO T32 Metal Prdcts 2022'!Y56*'Vehicles Split'!$C7*10^12</f>
        <v>670890937773.16492</v>
      </c>
      <c r="Z22" s="224">
        <f>'AEO T32 Metal Prdcts 2022'!Z56*'Vehicles Split'!$C7*10^12</f>
        <v>664177264156.0387</v>
      </c>
      <c r="AA22" s="224">
        <f>'AEO T32 Metal Prdcts 2022'!AA56*'Vehicles Split'!$C7*10^12</f>
        <v>660304783379.6283</v>
      </c>
      <c r="AB22" s="224">
        <f>'AEO T32 Metal Prdcts 2022'!AB56*'Vehicles Split'!$C7*10^12</f>
        <v>661746706820.03723</v>
      </c>
      <c r="AC22" s="224">
        <f>'AEO T32 Metal Prdcts 2022'!AC56*'Vehicles Split'!$C7*10^12</f>
        <v>670380173716.68506</v>
      </c>
      <c r="AD22" s="224">
        <f>'AEO T32 Metal Prdcts 2022'!AD56*'Vehicles Split'!$C7*10^12</f>
        <v>677817881590.80286</v>
      </c>
      <c r="AE22" s="224">
        <f>'AEO T32 Metal Prdcts 2022'!AE56*'Vehicles Split'!$C7*10^12</f>
        <v>683404476419.46179</v>
      </c>
      <c r="AF22" s="224">
        <f>'AEO T32 Metal Prdcts 2022'!AF56*'Vehicles Split'!$C7*10^12</f>
        <v>698546660655.7948</v>
      </c>
    </row>
    <row r="23" spans="1:32" x14ac:dyDescent="0.25">
      <c r="A23" s="5" t="s">
        <v>1044</v>
      </c>
      <c r="B23" s="226">
        <f>C23*'2020 data'!E24</f>
        <v>15987661282510.846</v>
      </c>
      <c r="C23" s="5">
        <f>SUM('AEO T33 Other Mfg 2022'!C43,'AEO T33 Other Mfg 2022'!C45)*'Balance of Mfg Split'!$D14*10^12</f>
        <v>17905615146329.449</v>
      </c>
      <c r="D23" s="224">
        <f>SUM('AEO T33 Other Mfg 2022'!D43,'AEO T33 Other Mfg 2022'!D45)*'Balance of Mfg Split'!$D14*10^12</f>
        <v>14411006806767.043</v>
      </c>
      <c r="E23" s="224">
        <f>SUM('AEO T33 Other Mfg 2022'!E43,'AEO T33 Other Mfg 2022'!E45)*'Balance of Mfg Split'!$D14*10^12</f>
        <v>14080237767446.67</v>
      </c>
      <c r="F23" s="224">
        <f>SUM('AEO T33 Other Mfg 2022'!F43,'AEO T33 Other Mfg 2022'!F45)*'Balance of Mfg Split'!$D14*10^12</f>
        <v>10237397775017.635</v>
      </c>
      <c r="G23" s="224">
        <f>SUM('AEO T33 Other Mfg 2022'!G43,'AEO T33 Other Mfg 2022'!G45)*'Balance of Mfg Split'!$D14*10^12</f>
        <v>8959496971181.6797</v>
      </c>
      <c r="H23" s="224">
        <f>SUM('AEO T33 Other Mfg 2022'!H43,'AEO T33 Other Mfg 2022'!H45)*'Balance of Mfg Split'!$D14*10^12</f>
        <v>8287632982158.0605</v>
      </c>
      <c r="I23" s="224">
        <f>SUM('AEO T33 Other Mfg 2022'!I43,'AEO T33 Other Mfg 2022'!I45)*'Balance of Mfg Split'!$D14*10^12</f>
        <v>7682608265306.1211</v>
      </c>
      <c r="J23" s="224">
        <f>SUM('AEO T33 Other Mfg 2022'!J43,'AEO T33 Other Mfg 2022'!J45)*'Balance of Mfg Split'!$D14*10^12</f>
        <v>8462322345716.4746</v>
      </c>
      <c r="K23" s="224">
        <f>SUM('AEO T33 Other Mfg 2022'!K43,'AEO T33 Other Mfg 2022'!K45)*'Balance of Mfg Split'!$D14*10^12</f>
        <v>9204509878578.7266</v>
      </c>
      <c r="L23" s="224">
        <f>SUM('AEO T33 Other Mfg 2022'!L43,'AEO T33 Other Mfg 2022'!L45)*'Balance of Mfg Split'!$D14*10^12</f>
        <v>9623830538827.8066</v>
      </c>
      <c r="M23" s="224">
        <f>SUM('AEO T33 Other Mfg 2022'!M43,'AEO T33 Other Mfg 2022'!M45)*'Balance of Mfg Split'!$D14*10^12</f>
        <v>9923761307551.5059</v>
      </c>
      <c r="N23" s="224">
        <f>SUM('AEO T33 Other Mfg 2022'!N43,'AEO T33 Other Mfg 2022'!N45)*'Balance of Mfg Split'!$D14*10^12</f>
        <v>10066564428455.887</v>
      </c>
      <c r="O23" s="224">
        <f>SUM('AEO T33 Other Mfg 2022'!O43,'AEO T33 Other Mfg 2022'!O45)*'Balance of Mfg Split'!$D14*10^12</f>
        <v>10375852506944.613</v>
      </c>
      <c r="P23" s="224">
        <f>SUM('AEO T33 Other Mfg 2022'!P43,'AEO T33 Other Mfg 2022'!P45)*'Balance of Mfg Split'!$D14*10^12</f>
        <v>10352524030119.674</v>
      </c>
      <c r="Q23" s="224">
        <f>SUM('AEO T33 Other Mfg 2022'!Q43,'AEO T33 Other Mfg 2022'!Q45)*'Balance of Mfg Split'!$D14*10^12</f>
        <v>10086253029718.322</v>
      </c>
      <c r="R23" s="224">
        <f>SUM('AEO T33 Other Mfg 2022'!R43,'AEO T33 Other Mfg 2022'!R45)*'Balance of Mfg Split'!$D14*10^12</f>
        <v>9925657702001.8984</v>
      </c>
      <c r="S23" s="224">
        <f>SUM('AEO T33 Other Mfg 2022'!S43,'AEO T33 Other Mfg 2022'!S45)*'Balance of Mfg Split'!$D14*10^12</f>
        <v>9988544993967.5508</v>
      </c>
      <c r="T23" s="224">
        <f>SUM('AEO T33 Other Mfg 2022'!T43,'AEO T33 Other Mfg 2022'!T45)*'Balance of Mfg Split'!$D14*10^12</f>
        <v>10009096367261.803</v>
      </c>
      <c r="U23" s="224">
        <f>SUM('AEO T33 Other Mfg 2022'!U43,'AEO T33 Other Mfg 2022'!U45)*'Balance of Mfg Split'!$D14*10^12</f>
        <v>10235822902161.221</v>
      </c>
      <c r="V23" s="224">
        <f>SUM('AEO T33 Other Mfg 2022'!V43,'AEO T33 Other Mfg 2022'!V45)*'Balance of Mfg Split'!$D14*10^12</f>
        <v>9752910472367.4922</v>
      </c>
      <c r="W23" s="224">
        <f>SUM('AEO T33 Other Mfg 2022'!W43,'AEO T33 Other Mfg 2022'!W45)*'Balance of Mfg Split'!$D14*10^12</f>
        <v>9881343775309.5273</v>
      </c>
      <c r="X23" s="224">
        <f>SUM('AEO T33 Other Mfg 2022'!X43,'AEO T33 Other Mfg 2022'!X45)*'Balance of Mfg Split'!$D14*10^12</f>
        <v>9949042680529.543</v>
      </c>
      <c r="Y23" s="224">
        <f>SUM('AEO T33 Other Mfg 2022'!Y43,'AEO T33 Other Mfg 2022'!Y45)*'Balance of Mfg Split'!$D14*10^12</f>
        <v>9551333921566.0039</v>
      </c>
      <c r="Z23" s="224">
        <f>SUM('AEO T33 Other Mfg 2022'!Z43,'AEO T33 Other Mfg 2022'!Z45)*'Balance of Mfg Split'!$D14*10^12</f>
        <v>9248650264327.0664</v>
      </c>
      <c r="AA23" s="224">
        <f>SUM('AEO T33 Other Mfg 2022'!AA43,'AEO T33 Other Mfg 2022'!AA45)*'Balance of Mfg Split'!$D14*10^12</f>
        <v>9013284350027.9727</v>
      </c>
      <c r="AB23" s="224">
        <f>SUM('AEO T33 Other Mfg 2022'!AB43,'AEO T33 Other Mfg 2022'!AB45)*'Balance of Mfg Split'!$D14*10^12</f>
        <v>8813510024172.3613</v>
      </c>
      <c r="AC23" s="224">
        <f>SUM('AEO T33 Other Mfg 2022'!AC43,'AEO T33 Other Mfg 2022'!AC45)*'Balance of Mfg Split'!$D14*10^12</f>
        <v>8818672306724.4785</v>
      </c>
      <c r="AD23" s="224">
        <f>SUM('AEO T33 Other Mfg 2022'!AD43,'AEO T33 Other Mfg 2022'!AD45)*'Balance of Mfg Split'!$D14*10^12</f>
        <v>8901223088084.6992</v>
      </c>
      <c r="AE23" s="224">
        <f>SUM('AEO T33 Other Mfg 2022'!AE43,'AEO T33 Other Mfg 2022'!AE45)*'Balance of Mfg Split'!$D14*10^12</f>
        <v>8953354877356.4258</v>
      </c>
      <c r="AF23" s="224">
        <f>SUM('AEO T33 Other Mfg 2022'!AF43,'AEO T33 Other Mfg 2022'!AF45)*'Balance of Mfg Split'!$D14*10^12</f>
        <v>9129289968931.6719</v>
      </c>
    </row>
    <row r="24" spans="1:32" x14ac:dyDescent="0.25">
      <c r="A24" s="5" t="s">
        <v>1045</v>
      </c>
      <c r="B24" s="226">
        <f>C24*'2020 data'!E25</f>
        <v>0</v>
      </c>
      <c r="C24" s="5">
        <v>0</v>
      </c>
      <c r="D24" s="224">
        <v>0</v>
      </c>
      <c r="E24" s="224">
        <v>0</v>
      </c>
      <c r="F24" s="224">
        <v>0</v>
      </c>
      <c r="G24" s="224">
        <v>0</v>
      </c>
      <c r="H24" s="224">
        <v>0</v>
      </c>
      <c r="I24" s="224">
        <v>0</v>
      </c>
      <c r="J24" s="224">
        <v>0</v>
      </c>
      <c r="K24" s="224">
        <v>0</v>
      </c>
      <c r="L24" s="224">
        <v>0</v>
      </c>
      <c r="M24" s="224">
        <v>0</v>
      </c>
      <c r="N24" s="224">
        <v>0</v>
      </c>
      <c r="O24" s="224">
        <v>0</v>
      </c>
      <c r="P24" s="224">
        <v>0</v>
      </c>
      <c r="Q24" s="224">
        <v>0</v>
      </c>
      <c r="R24" s="224">
        <v>0</v>
      </c>
      <c r="S24" s="224">
        <v>0</v>
      </c>
      <c r="T24" s="224">
        <v>0</v>
      </c>
      <c r="U24" s="224">
        <v>0</v>
      </c>
      <c r="V24" s="224">
        <v>0</v>
      </c>
      <c r="W24" s="224">
        <v>0</v>
      </c>
      <c r="X24" s="224">
        <v>0</v>
      </c>
      <c r="Y24" s="224">
        <v>0</v>
      </c>
      <c r="Z24" s="224">
        <v>0</v>
      </c>
      <c r="AA24" s="224">
        <v>0</v>
      </c>
      <c r="AB24" s="224">
        <v>0</v>
      </c>
      <c r="AC24" s="224">
        <v>0</v>
      </c>
      <c r="AD24" s="224">
        <v>0</v>
      </c>
      <c r="AE24" s="224">
        <v>0</v>
      </c>
      <c r="AF24" s="224">
        <v>0</v>
      </c>
    </row>
    <row r="25" spans="1:32" x14ac:dyDescent="0.25">
      <c r="A25" s="5" t="s">
        <v>1046</v>
      </c>
      <c r="B25" s="226">
        <f>C25*'2020 data'!E26</f>
        <v>0</v>
      </c>
      <c r="C25" s="5">
        <v>0</v>
      </c>
      <c r="D25" s="224">
        <v>0</v>
      </c>
      <c r="E25" s="224">
        <v>0</v>
      </c>
      <c r="F25" s="224">
        <v>0</v>
      </c>
      <c r="G25" s="224">
        <v>0</v>
      </c>
      <c r="H25" s="224">
        <v>0</v>
      </c>
      <c r="I25" s="224">
        <v>0</v>
      </c>
      <c r="J25" s="224">
        <v>0</v>
      </c>
      <c r="K25" s="224">
        <v>0</v>
      </c>
      <c r="L25" s="224">
        <v>0</v>
      </c>
      <c r="M25" s="224">
        <v>0</v>
      </c>
      <c r="N25" s="224">
        <v>0</v>
      </c>
      <c r="O25" s="224">
        <v>0</v>
      </c>
      <c r="P25" s="224">
        <v>0</v>
      </c>
      <c r="Q25" s="224">
        <v>0</v>
      </c>
      <c r="R25" s="224">
        <v>0</v>
      </c>
      <c r="S25" s="224">
        <v>0</v>
      </c>
      <c r="T25" s="224">
        <v>0</v>
      </c>
      <c r="U25" s="224">
        <v>0</v>
      </c>
      <c r="V25" s="224">
        <v>0</v>
      </c>
      <c r="W25" s="224">
        <v>0</v>
      </c>
      <c r="X25" s="224">
        <v>0</v>
      </c>
      <c r="Y25" s="224">
        <v>0</v>
      </c>
      <c r="Z25" s="224">
        <v>0</v>
      </c>
      <c r="AA25" s="224">
        <v>0</v>
      </c>
      <c r="AB25" s="224">
        <v>0</v>
      </c>
      <c r="AC25" s="224">
        <v>0</v>
      </c>
      <c r="AD25" s="224">
        <v>0</v>
      </c>
      <c r="AE25" s="224">
        <v>0</v>
      </c>
      <c r="AF25" s="224">
        <v>0</v>
      </c>
    </row>
    <row r="26" spans="1:32" x14ac:dyDescent="0.25">
      <c r="A26" s="5" t="s">
        <v>1047</v>
      </c>
      <c r="B26" s="226">
        <f>C26*'2020 data'!E27</f>
        <v>30299837966591.887</v>
      </c>
      <c r="C26" s="5">
        <f>'AEO T34 Non-Mfg 2022'!C34*10^12</f>
        <v>31689114000000</v>
      </c>
      <c r="D26" s="224">
        <f>'AEO T34 Non-Mfg 2022'!D34*10^12</f>
        <v>32875259000000</v>
      </c>
      <c r="E26" s="224">
        <f>'AEO T34 Non-Mfg 2022'!E34*10^12</f>
        <v>35371395000000</v>
      </c>
      <c r="F26" s="224">
        <f>'AEO T34 Non-Mfg 2022'!F34*10^12</f>
        <v>38947113000000</v>
      </c>
      <c r="G26" s="224">
        <f>'AEO T34 Non-Mfg 2022'!G34*10^12</f>
        <v>42196198000000</v>
      </c>
      <c r="H26" s="224">
        <f>'AEO T34 Non-Mfg 2022'!H34*10^12</f>
        <v>45003292000000</v>
      </c>
      <c r="I26" s="224">
        <f>'AEO T34 Non-Mfg 2022'!I34*10^12</f>
        <v>47452782000000</v>
      </c>
      <c r="J26" s="224">
        <f>'AEO T34 Non-Mfg 2022'!J34*10^12</f>
        <v>50055843000000</v>
      </c>
      <c r="K26" s="224">
        <f>'AEO T34 Non-Mfg 2022'!K34*10^12</f>
        <v>52387337000000</v>
      </c>
      <c r="L26" s="224">
        <f>'AEO T34 Non-Mfg 2022'!L34*10^12</f>
        <v>54210857000000</v>
      </c>
      <c r="M26" s="224">
        <f>'AEO T34 Non-Mfg 2022'!M34*10^12</f>
        <v>55644730000000</v>
      </c>
      <c r="N26" s="224">
        <f>'AEO T34 Non-Mfg 2022'!N34*10^12</f>
        <v>57789978000000</v>
      </c>
      <c r="O26" s="224">
        <f>'AEO T34 Non-Mfg 2022'!O34*10^12</f>
        <v>59314781000000</v>
      </c>
      <c r="P26" s="224">
        <f>'AEO T34 Non-Mfg 2022'!P34*10^12</f>
        <v>59458748000000</v>
      </c>
      <c r="Q26" s="224">
        <f>'AEO T34 Non-Mfg 2022'!Q34*10^12</f>
        <v>59536350000000</v>
      </c>
      <c r="R26" s="224">
        <f>'AEO T34 Non-Mfg 2022'!R34*10^12</f>
        <v>59696312000000</v>
      </c>
      <c r="S26" s="224">
        <f>'AEO T34 Non-Mfg 2022'!S34*10^12</f>
        <v>60383926000000</v>
      </c>
      <c r="T26" s="224">
        <f>'AEO T34 Non-Mfg 2022'!T34*10^12</f>
        <v>61351601000000</v>
      </c>
      <c r="U26" s="224">
        <f>'AEO T34 Non-Mfg 2022'!U34*10^12</f>
        <v>62417885000000</v>
      </c>
      <c r="V26" s="224">
        <f>'AEO T34 Non-Mfg 2022'!V34*10^12</f>
        <v>63285637000000</v>
      </c>
      <c r="W26" s="224">
        <f>'AEO T34 Non-Mfg 2022'!W34*10^12</f>
        <v>63966431000000</v>
      </c>
      <c r="X26" s="224">
        <f>'AEO T34 Non-Mfg 2022'!X34*10^12</f>
        <v>64620956000000.008</v>
      </c>
      <c r="Y26" s="224">
        <f>'AEO T34 Non-Mfg 2022'!Y34*10^12</f>
        <v>65189499000000</v>
      </c>
      <c r="Z26" s="224">
        <f>'AEO T34 Non-Mfg 2022'!Z34*10^12</f>
        <v>65645050000000</v>
      </c>
      <c r="AA26" s="224">
        <f>'AEO T34 Non-Mfg 2022'!AA34*10^12</f>
        <v>66025504999999.992</v>
      </c>
      <c r="AB26" s="224">
        <f>'AEO T34 Non-Mfg 2022'!AB34*10^12</f>
        <v>66582747999999.992</v>
      </c>
      <c r="AC26" s="224">
        <f>'AEO T34 Non-Mfg 2022'!AC34*10^12</f>
        <v>67126183000000</v>
      </c>
      <c r="AD26" s="224">
        <f>'AEO T34 Non-Mfg 2022'!AD34*10^12</f>
        <v>67655083000000.008</v>
      </c>
      <c r="AE26" s="224">
        <f>'AEO T34 Non-Mfg 2022'!AE34*10^12</f>
        <v>68372451999999.992</v>
      </c>
      <c r="AF26" s="224">
        <f>'AEO T34 Non-Mfg 2022'!AF34*10^12</f>
        <v>69181427000000</v>
      </c>
    </row>
    <row r="28" spans="1:32" x14ac:dyDescent="0.25">
      <c r="C28" s="226"/>
    </row>
  </sheetData>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I86"/>
  <sheetViews>
    <sheetView workbookViewId="0">
      <selection activeCell="B5" sqref="B5"/>
    </sheetView>
  </sheetViews>
  <sheetFormatPr defaultColWidth="9.140625" defaultRowHeight="15" x14ac:dyDescent="0.25"/>
  <cols>
    <col min="1" max="1" width="39.85546875" style="5" customWidth="1"/>
    <col min="2" max="33" width="12.5703125" style="5" customWidth="1"/>
    <col min="34" max="16384" width="9.140625" style="5"/>
  </cols>
  <sheetData>
    <row r="1" spans="1:35" x14ac:dyDescent="0.25">
      <c r="A1" s="59" t="s">
        <v>1781</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5">
      <c r="A2" s="5" t="s">
        <v>1010</v>
      </c>
      <c r="B2" s="5">
        <f>C2*'2020 data'!G3</f>
        <v>74198152800217.375</v>
      </c>
      <c r="C2" s="5">
        <f>'AEO T34 Non-Mfg 2022'!C19*10^12</f>
        <v>91253372000000</v>
      </c>
      <c r="D2" s="224">
        <f>'AEO T34 Non-Mfg 2022'!D19*10^12</f>
        <v>68451248000000.008</v>
      </c>
      <c r="E2" s="224">
        <f>'AEO T34 Non-Mfg 2022'!E19*10^12</f>
        <v>69100296000000</v>
      </c>
      <c r="F2" s="224">
        <f>'AEO T34 Non-Mfg 2022'!F19*10^12</f>
        <v>69447586000000</v>
      </c>
      <c r="G2" s="224">
        <f>'AEO T34 Non-Mfg 2022'!G19*10^12</f>
        <v>69786720000000</v>
      </c>
      <c r="H2" s="224">
        <f>'AEO T34 Non-Mfg 2022'!H19*10^12</f>
        <v>70191306999999.992</v>
      </c>
      <c r="I2" s="224">
        <f>'AEO T34 Non-Mfg 2022'!I19*10^12</f>
        <v>70487289000000</v>
      </c>
      <c r="J2" s="224">
        <f>'AEO T34 Non-Mfg 2022'!J19*10^12</f>
        <v>70556084000000</v>
      </c>
      <c r="K2" s="224">
        <f>'AEO T34 Non-Mfg 2022'!K19*10^12</f>
        <v>70739059000000</v>
      </c>
      <c r="L2" s="224">
        <f>'AEO T34 Non-Mfg 2022'!L19*10^12</f>
        <v>70898811000000</v>
      </c>
      <c r="M2" s="224">
        <f>'AEO T34 Non-Mfg 2022'!M19*10^12</f>
        <v>70959213000000</v>
      </c>
      <c r="N2" s="224">
        <f>'AEO T34 Non-Mfg 2022'!N19*10^12</f>
        <v>71628548000000</v>
      </c>
      <c r="O2" s="224">
        <f>'AEO T34 Non-Mfg 2022'!O19*10^12</f>
        <v>71617729000000</v>
      </c>
      <c r="P2" s="224">
        <f>'AEO T34 Non-Mfg 2022'!P19*10^12</f>
        <v>71685211000000</v>
      </c>
      <c r="Q2" s="224">
        <f>'AEO T34 Non-Mfg 2022'!Q19*10^12</f>
        <v>71698471000000</v>
      </c>
      <c r="R2" s="224">
        <f>'AEO T34 Non-Mfg 2022'!R19*10^12</f>
        <v>71749130000000</v>
      </c>
      <c r="S2" s="224">
        <f>'AEO T34 Non-Mfg 2022'!S19*10^12</f>
        <v>72009621000000</v>
      </c>
      <c r="T2" s="224">
        <f>'AEO T34 Non-Mfg 2022'!T19*10^12</f>
        <v>72278008000000</v>
      </c>
      <c r="U2" s="224">
        <f>'AEO T34 Non-Mfg 2022'!U19*10^12</f>
        <v>72510574000000</v>
      </c>
      <c r="V2" s="224">
        <f>'AEO T34 Non-Mfg 2022'!V19*10^12</f>
        <v>72628075000000</v>
      </c>
      <c r="W2" s="224">
        <f>'AEO T34 Non-Mfg 2022'!W19*10^12</f>
        <v>72559097000000</v>
      </c>
      <c r="X2" s="224">
        <f>'AEO T34 Non-Mfg 2022'!X19*10^12</f>
        <v>72550323000000</v>
      </c>
      <c r="Y2" s="224">
        <f>'AEO T34 Non-Mfg 2022'!Y19*10^12</f>
        <v>72548210000000</v>
      </c>
      <c r="Z2" s="224">
        <f>'AEO T34 Non-Mfg 2022'!Z19*10^12</f>
        <v>72477570000000</v>
      </c>
      <c r="AA2" s="224">
        <f>'AEO T34 Non-Mfg 2022'!AA19*10^12</f>
        <v>72379585000000</v>
      </c>
      <c r="AB2" s="224">
        <f>'AEO T34 Non-Mfg 2022'!AB19*10^12</f>
        <v>72291191000000</v>
      </c>
      <c r="AC2" s="224">
        <f>'AEO T34 Non-Mfg 2022'!AC19*10^12</f>
        <v>72204651000000</v>
      </c>
      <c r="AD2" s="224">
        <f>'AEO T34 Non-Mfg 2022'!AD19*10^12</f>
        <v>72231796000000</v>
      </c>
      <c r="AE2" s="224">
        <f>'AEO T34 Non-Mfg 2022'!AE19*10^12</f>
        <v>72293564000000</v>
      </c>
      <c r="AF2" s="224">
        <f>'AEO T34 Non-Mfg 2022'!AF19*10^12</f>
        <v>72412880000000</v>
      </c>
    </row>
    <row r="3" spans="1:35" x14ac:dyDescent="0.25">
      <c r="A3" s="5" t="s">
        <v>1024</v>
      </c>
      <c r="B3" s="226">
        <f>C3*'2020 data'!G4</f>
        <v>0</v>
      </c>
      <c r="C3" s="5">
        <v>0</v>
      </c>
      <c r="D3" s="224">
        <v>0</v>
      </c>
      <c r="E3" s="224">
        <v>0</v>
      </c>
      <c r="F3" s="224">
        <v>0</v>
      </c>
      <c r="G3" s="224">
        <v>0</v>
      </c>
      <c r="H3" s="224">
        <v>0</v>
      </c>
      <c r="I3" s="224">
        <v>0</v>
      </c>
      <c r="J3" s="224">
        <v>0</v>
      </c>
      <c r="K3" s="224">
        <v>0</v>
      </c>
      <c r="L3" s="224">
        <v>0</v>
      </c>
      <c r="M3" s="224">
        <v>0</v>
      </c>
      <c r="N3" s="224">
        <v>0</v>
      </c>
      <c r="O3" s="224">
        <v>0</v>
      </c>
      <c r="P3" s="224">
        <v>0</v>
      </c>
      <c r="Q3" s="224">
        <v>0</v>
      </c>
      <c r="R3" s="224">
        <v>0</v>
      </c>
      <c r="S3" s="224">
        <v>0</v>
      </c>
      <c r="T3" s="224">
        <v>0</v>
      </c>
      <c r="U3" s="224">
        <v>0</v>
      </c>
      <c r="V3" s="224">
        <v>0</v>
      </c>
      <c r="W3" s="224">
        <v>0</v>
      </c>
      <c r="X3" s="224">
        <v>0</v>
      </c>
      <c r="Y3" s="224">
        <v>0</v>
      </c>
      <c r="Z3" s="224">
        <v>0</v>
      </c>
      <c r="AA3" s="224">
        <v>0</v>
      </c>
      <c r="AB3" s="224">
        <v>0</v>
      </c>
      <c r="AC3" s="224">
        <v>0</v>
      </c>
      <c r="AD3" s="224">
        <v>0</v>
      </c>
      <c r="AE3" s="224">
        <v>0</v>
      </c>
      <c r="AF3" s="224">
        <v>0</v>
      </c>
    </row>
    <row r="4" spans="1:35" x14ac:dyDescent="0.25">
      <c r="A4" s="5" t="s">
        <v>1025</v>
      </c>
      <c r="B4" s="226">
        <f>C4*'2020 data'!G5</f>
        <v>0</v>
      </c>
      <c r="C4" s="5">
        <v>0</v>
      </c>
      <c r="D4" s="224">
        <v>0</v>
      </c>
      <c r="E4" s="224">
        <v>0</v>
      </c>
      <c r="F4" s="224">
        <v>0</v>
      </c>
      <c r="G4" s="224">
        <v>0</v>
      </c>
      <c r="H4" s="224">
        <v>0</v>
      </c>
      <c r="I4" s="224">
        <v>0</v>
      </c>
      <c r="J4" s="224">
        <v>0</v>
      </c>
      <c r="K4" s="224">
        <v>0</v>
      </c>
      <c r="L4" s="224">
        <v>0</v>
      </c>
      <c r="M4" s="224">
        <v>0</v>
      </c>
      <c r="N4" s="224">
        <v>0</v>
      </c>
      <c r="O4" s="224">
        <v>0</v>
      </c>
      <c r="P4" s="224">
        <v>0</v>
      </c>
      <c r="Q4" s="224">
        <v>0</v>
      </c>
      <c r="R4" s="224">
        <v>0</v>
      </c>
      <c r="S4" s="224">
        <v>0</v>
      </c>
      <c r="T4" s="224">
        <v>0</v>
      </c>
      <c r="U4" s="224">
        <v>0</v>
      </c>
      <c r="V4" s="224">
        <v>0</v>
      </c>
      <c r="W4" s="224">
        <v>0</v>
      </c>
      <c r="X4" s="224">
        <v>0</v>
      </c>
      <c r="Y4" s="224">
        <v>0</v>
      </c>
      <c r="Z4" s="224">
        <v>0</v>
      </c>
      <c r="AA4" s="224">
        <v>0</v>
      </c>
      <c r="AB4" s="224">
        <v>0</v>
      </c>
      <c r="AC4" s="224">
        <v>0</v>
      </c>
      <c r="AD4" s="224">
        <v>0</v>
      </c>
      <c r="AE4" s="224">
        <v>0</v>
      </c>
      <c r="AF4" s="224">
        <v>0</v>
      </c>
    </row>
    <row r="5" spans="1:35" x14ac:dyDescent="0.25">
      <c r="A5" s="5" t="s">
        <v>1026</v>
      </c>
      <c r="B5" s="226">
        <f>C5*'2020 data'!G6</f>
        <v>0</v>
      </c>
      <c r="C5" s="5">
        <v>0</v>
      </c>
      <c r="D5" s="224">
        <v>0</v>
      </c>
      <c r="E5" s="224">
        <v>0</v>
      </c>
      <c r="F5" s="224">
        <v>0</v>
      </c>
      <c r="G5" s="224">
        <v>0</v>
      </c>
      <c r="H5" s="224">
        <v>0</v>
      </c>
      <c r="I5" s="224">
        <v>0</v>
      </c>
      <c r="J5" s="224">
        <v>0</v>
      </c>
      <c r="K5" s="224">
        <v>0</v>
      </c>
      <c r="L5" s="224">
        <v>0</v>
      </c>
      <c r="M5" s="224">
        <v>0</v>
      </c>
      <c r="N5" s="224">
        <v>0</v>
      </c>
      <c r="O5" s="224">
        <v>0</v>
      </c>
      <c r="P5" s="224">
        <v>0</v>
      </c>
      <c r="Q5" s="224">
        <v>0</v>
      </c>
      <c r="R5" s="224">
        <v>0</v>
      </c>
      <c r="S5" s="224">
        <v>0</v>
      </c>
      <c r="T5" s="224">
        <v>0</v>
      </c>
      <c r="U5" s="224">
        <v>0</v>
      </c>
      <c r="V5" s="224">
        <v>0</v>
      </c>
      <c r="W5" s="224">
        <v>0</v>
      </c>
      <c r="X5" s="224">
        <v>0</v>
      </c>
      <c r="Y5" s="224">
        <v>0</v>
      </c>
      <c r="Z5" s="224">
        <v>0</v>
      </c>
      <c r="AA5" s="224">
        <v>0</v>
      </c>
      <c r="AB5" s="224">
        <v>0</v>
      </c>
      <c r="AC5" s="224">
        <v>0</v>
      </c>
      <c r="AD5" s="224">
        <v>0</v>
      </c>
      <c r="AE5" s="224">
        <v>0</v>
      </c>
      <c r="AF5" s="224">
        <v>0</v>
      </c>
    </row>
    <row r="6" spans="1:35" x14ac:dyDescent="0.25">
      <c r="A6" s="5" t="s">
        <v>1027</v>
      </c>
      <c r="B6" s="226">
        <f>C6*'2020 data'!G7</f>
        <v>3334950470220.3159</v>
      </c>
      <c r="C6" s="5">
        <f>('AEO T25 Food 2022'!C20+'AEO T33 Other Mfg 2022'!C41*'Balance of Mfg Split'!$D10)*10^12</f>
        <v>4183013476393.1797</v>
      </c>
      <c r="D6" s="224">
        <f>('AEO T25 Food 2022'!D20+'AEO T33 Other Mfg 2022'!D41*'Balance of Mfg Split'!$D10)*10^12</f>
        <v>6255277059132.5918</v>
      </c>
      <c r="E6" s="224">
        <f>('AEO T25 Food 2022'!E20+'AEO T33 Other Mfg 2022'!E41*'Balance of Mfg Split'!$D10)*10^12</f>
        <v>5807084454841.7695</v>
      </c>
      <c r="F6" s="224">
        <f>('AEO T25 Food 2022'!F20+'AEO T33 Other Mfg 2022'!F41*'Balance of Mfg Split'!$D10)*10^12</f>
        <v>4997453558115.0215</v>
      </c>
      <c r="G6" s="224">
        <f>('AEO T25 Food 2022'!G20+'AEO T33 Other Mfg 2022'!G41*'Balance of Mfg Split'!$D10)*10^12</f>
        <v>4683728662888.2783</v>
      </c>
      <c r="H6" s="224">
        <f>('AEO T25 Food 2022'!H20+'AEO T33 Other Mfg 2022'!H41*'Balance of Mfg Split'!$D10)*10^12</f>
        <v>4499162566231.2598</v>
      </c>
      <c r="I6" s="224">
        <f>('AEO T25 Food 2022'!I20+'AEO T33 Other Mfg 2022'!I41*'Balance of Mfg Split'!$D10)*10^12</f>
        <v>4364574976689.126</v>
      </c>
      <c r="J6" s="224">
        <f>('AEO T25 Food 2022'!J20+'AEO T33 Other Mfg 2022'!J41*'Balance of Mfg Split'!$D10)*10^12</f>
        <v>4395866522852.7646</v>
      </c>
      <c r="K6" s="224">
        <f>('AEO T25 Food 2022'!K20+'AEO T33 Other Mfg 2022'!K41*'Balance of Mfg Split'!$D10)*10^12</f>
        <v>4422178605377.3115</v>
      </c>
      <c r="L6" s="224">
        <f>('AEO T25 Food 2022'!L20+'AEO T33 Other Mfg 2022'!L41*'Balance of Mfg Split'!$D10)*10^12</f>
        <v>4426003995240.5283</v>
      </c>
      <c r="M6" s="224">
        <f>('AEO T25 Food 2022'!M20+'AEO T33 Other Mfg 2022'!M41*'Balance of Mfg Split'!$D10)*10^12</f>
        <v>4422233783602.1182</v>
      </c>
      <c r="N6" s="224">
        <f>('AEO T25 Food 2022'!N20+'AEO T33 Other Mfg 2022'!N41*'Balance of Mfg Split'!$D10)*10^12</f>
        <v>4400642172524.79</v>
      </c>
      <c r="O6" s="224">
        <f>('AEO T25 Food 2022'!O20+'AEO T33 Other Mfg 2022'!O41*'Balance of Mfg Split'!$D10)*10^12</f>
        <v>4418256868972.6191</v>
      </c>
      <c r="P6" s="224">
        <f>('AEO T25 Food 2022'!P20+'AEO T33 Other Mfg 2022'!P41*'Balance of Mfg Split'!$D10)*10^12</f>
        <v>4401237774399.3896</v>
      </c>
      <c r="Q6" s="224">
        <f>('AEO T25 Food 2022'!Q20+'AEO T33 Other Mfg 2022'!Q41*'Balance of Mfg Split'!$D10)*10^12</f>
        <v>4364300649647.7021</v>
      </c>
      <c r="R6" s="224">
        <f>('AEO T25 Food 2022'!R20+'AEO T33 Other Mfg 2022'!R41*'Balance of Mfg Split'!$D10)*10^12</f>
        <v>4342031648999.0513</v>
      </c>
      <c r="S6" s="224">
        <f>('AEO T25 Food 2022'!S20+'AEO T33 Other Mfg 2022'!S41*'Balance of Mfg Split'!$D10)*10^12</f>
        <v>4342356925664.6636</v>
      </c>
      <c r="T6" s="224">
        <f>('AEO T25 Food 2022'!T20+'AEO T33 Other Mfg 2022'!T41*'Balance of Mfg Split'!$D10)*10^12</f>
        <v>4340715445468.7715</v>
      </c>
      <c r="U6" s="224">
        <f>('AEO T25 Food 2022'!U20+'AEO T33 Other Mfg 2022'!U41*'Balance of Mfg Split'!$D10)*10^12</f>
        <v>4359901656255.8281</v>
      </c>
      <c r="V6" s="224">
        <f>('AEO T25 Food 2022'!V20+'AEO T33 Other Mfg 2022'!V41*'Balance of Mfg Split'!$D10)*10^12</f>
        <v>4321807165559.9067</v>
      </c>
      <c r="W6" s="224">
        <f>('AEO T25 Food 2022'!W20+'AEO T33 Other Mfg 2022'!W41*'Balance of Mfg Split'!$D10)*10^12</f>
        <v>4333036411147.0566</v>
      </c>
      <c r="X6" s="224">
        <f>('AEO T25 Food 2022'!X20+'AEO T33 Other Mfg 2022'!X41*'Balance of Mfg Split'!$D10)*10^12</f>
        <v>4345706792269.7085</v>
      </c>
      <c r="Y6" s="224">
        <f>('AEO T25 Food 2022'!Y20+'AEO T33 Other Mfg 2022'!Y41*'Balance of Mfg Split'!$D10)*10^12</f>
        <v>4318263123884.1191</v>
      </c>
      <c r="Z6" s="224">
        <f>('AEO T25 Food 2022'!Z20+'AEO T33 Other Mfg 2022'!Z41*'Balance of Mfg Split'!$D10)*10^12</f>
        <v>4297967364500.9849</v>
      </c>
      <c r="AA6" s="224">
        <f>('AEO T25 Food 2022'!AA20+'AEO T33 Other Mfg 2022'!AA41*'Balance of Mfg Split'!$D10)*10^12</f>
        <v>4280351904583.5259</v>
      </c>
      <c r="AB6" s="224">
        <f>('AEO T25 Food 2022'!AB20+'AEO T33 Other Mfg 2022'!AB41*'Balance of Mfg Split'!$D10)*10^12</f>
        <v>4274816437409.2905</v>
      </c>
      <c r="AC6" s="224">
        <f>('AEO T25 Food 2022'!AC20+'AEO T33 Other Mfg 2022'!AC41*'Balance of Mfg Split'!$D10)*10^12</f>
        <v>4286414754493.9312</v>
      </c>
      <c r="AD6" s="224">
        <f>('AEO T25 Food 2022'!AD20+'AEO T33 Other Mfg 2022'!AD41*'Balance of Mfg Split'!$D10)*10^12</f>
        <v>4299170985899.9619</v>
      </c>
      <c r="AE6" s="224">
        <f>('AEO T25 Food 2022'!AE20+'AEO T33 Other Mfg 2022'!AE41*'Balance of Mfg Split'!$D10)*10^12</f>
        <v>4311401988656.7261</v>
      </c>
      <c r="AF6" s="224">
        <f>('AEO T25 Food 2022'!AF20+'AEO T33 Other Mfg 2022'!AF41*'Balance of Mfg Split'!$D10)*10^12</f>
        <v>4334103728320.8872</v>
      </c>
    </row>
    <row r="7" spans="1:35" x14ac:dyDescent="0.25">
      <c r="A7" s="5" t="s">
        <v>1028</v>
      </c>
      <c r="B7" s="226">
        <f>C7*'2020 data'!G8</f>
        <v>817281474839.31824</v>
      </c>
      <c r="C7" s="5">
        <f>'AEO T33 Other Mfg 2022'!C41*'Balance of Mfg Split'!$D11*10^12</f>
        <v>1004515319391.4038</v>
      </c>
      <c r="D7" s="224">
        <f>'AEO T33 Other Mfg 2022'!D41*'Balance of Mfg Split'!$D11*10^12</f>
        <v>2011368741431.7334</v>
      </c>
      <c r="E7" s="224">
        <f>'AEO T33 Other Mfg 2022'!E41*'Balance of Mfg Split'!$D11*10^12</f>
        <v>1948829664554.499</v>
      </c>
      <c r="F7" s="224">
        <f>'AEO T33 Other Mfg 2022'!F41*'Balance of Mfg Split'!$D11*10^12</f>
        <v>1826784267134.5059</v>
      </c>
      <c r="G7" s="224">
        <f>'AEO T33 Other Mfg 2022'!G41*'Balance of Mfg Split'!$D11*10^12</f>
        <v>1771247580829.9485</v>
      </c>
      <c r="H7" s="224">
        <f>'AEO T33 Other Mfg 2022'!H41*'Balance of Mfg Split'!$D11*10^12</f>
        <v>1736184368899.646</v>
      </c>
      <c r="I7" s="224">
        <f>'AEO T33 Other Mfg 2022'!I41*'Balance of Mfg Split'!$D11*10^12</f>
        <v>1709321746179.0437</v>
      </c>
      <c r="J7" s="224">
        <f>'AEO T33 Other Mfg 2022'!J41*'Balance of Mfg Split'!$D11*10^12</f>
        <v>1711462709615.4314</v>
      </c>
      <c r="K7" s="224">
        <f>'AEO T33 Other Mfg 2022'!K41*'Balance of Mfg Split'!$D11*10^12</f>
        <v>1712710013577.0637</v>
      </c>
      <c r="L7" s="224">
        <f>'AEO T33 Other Mfg 2022'!L41*'Balance of Mfg Split'!$D11*10^12</f>
        <v>1712208478785.0779</v>
      </c>
      <c r="M7" s="224">
        <f>'AEO T33 Other Mfg 2022'!M41*'Balance of Mfg Split'!$D11*10^12</f>
        <v>1710714786703.4778</v>
      </c>
      <c r="N7" s="224">
        <f>'AEO T33 Other Mfg 2022'!N41*'Balance of Mfg Split'!$D11*10^12</f>
        <v>1707373470887.759</v>
      </c>
      <c r="O7" s="224">
        <f>'AEO T33 Other Mfg 2022'!O41*'Balance of Mfg Split'!$D11*10^12</f>
        <v>1711700626348.9902</v>
      </c>
      <c r="P7" s="224">
        <f>'AEO T33 Other Mfg 2022'!P41*'Balance of Mfg Split'!$D11*10^12</f>
        <v>1709491748238.5088</v>
      </c>
      <c r="Q7" s="224">
        <f>'AEO T33 Other Mfg 2022'!Q41*'Balance of Mfg Split'!$D11*10^12</f>
        <v>1704707568659.645</v>
      </c>
      <c r="R7" s="224">
        <f>'AEO T33 Other Mfg 2022'!R41*'Balance of Mfg Split'!$D11*10^12</f>
        <v>1702749098988.1052</v>
      </c>
      <c r="S7" s="224">
        <f>'AEO T33 Other Mfg 2022'!S41*'Balance of Mfg Split'!$D11*10^12</f>
        <v>1705785875641.5559</v>
      </c>
      <c r="T7" s="224">
        <f>'AEO T33 Other Mfg 2022'!T41*'Balance of Mfg Split'!$D11*10^12</f>
        <v>1708027777800.7507</v>
      </c>
      <c r="U7" s="224">
        <f>'AEO T33 Other Mfg 2022'!U41*'Balance of Mfg Split'!$D11*10^12</f>
        <v>1715805228438.4553</v>
      </c>
      <c r="V7" s="224">
        <f>'AEO T33 Other Mfg 2022'!V41*'Balance of Mfg Split'!$D11*10^12</f>
        <v>1712907152789.6023</v>
      </c>
      <c r="W7" s="224">
        <f>'AEO T33 Other Mfg 2022'!W41*'Balance of Mfg Split'!$D11*10^12</f>
        <v>1719505501305.4089</v>
      </c>
      <c r="X7" s="224">
        <f>'AEO T33 Other Mfg 2022'!X41*'Balance of Mfg Split'!$D11*10^12</f>
        <v>1728030587689.4263</v>
      </c>
      <c r="Y7" s="224">
        <f>'AEO T33 Other Mfg 2022'!Y41*'Balance of Mfg Split'!$D11*10^12</f>
        <v>1728743476393.1794</v>
      </c>
      <c r="Z7" s="224">
        <f>'AEO T33 Other Mfg 2022'!Z41*'Balance of Mfg Split'!$D11*10^12</f>
        <v>1729189301050.8137</v>
      </c>
      <c r="AA7" s="224">
        <f>'AEO T33 Other Mfg 2022'!AA41*'Balance of Mfg Split'!$D11*10^12</f>
        <v>1730678111316.5173</v>
      </c>
      <c r="AB7" s="224">
        <f>'AEO T33 Other Mfg 2022'!AB41*'Balance of Mfg Split'!$D11*10^12</f>
        <v>1736819292131.8708</v>
      </c>
      <c r="AC7" s="224">
        <f>'AEO T33 Other Mfg 2022'!AC41*'Balance of Mfg Split'!$D11*10^12</f>
        <v>1746787960193.1357</v>
      </c>
      <c r="AD7" s="224">
        <f>'AEO T33 Other Mfg 2022'!AD41*'Balance of Mfg Split'!$D11*10^12</f>
        <v>1754840515514.907</v>
      </c>
      <c r="AE7" s="224">
        <f>'AEO T33 Other Mfg 2022'!AE41*'Balance of Mfg Split'!$D11*10^12</f>
        <v>1763164011618.9502</v>
      </c>
      <c r="AF7" s="224">
        <f>'AEO T33 Other Mfg 2022'!AF41*'Balance of Mfg Split'!$D11*10^12</f>
        <v>1774014708946.5105</v>
      </c>
    </row>
    <row r="8" spans="1:35" x14ac:dyDescent="0.25">
      <c r="A8" s="5" t="s">
        <v>1029</v>
      </c>
      <c r="B8" s="226">
        <f>C8*'2020 data'!G9</f>
        <v>1577989942638.6235</v>
      </c>
      <c r="C8" s="5">
        <f>'AEO T33 Other Mfg 2022'!C17*10^12</f>
        <v>1568990000000</v>
      </c>
      <c r="D8" s="224">
        <f>'AEO T33 Other Mfg 2022'!D17*10^12</f>
        <v>2954061000000</v>
      </c>
      <c r="E8" s="224">
        <f>'AEO T33 Other Mfg 2022'!E17*10^12</f>
        <v>2981904000000</v>
      </c>
      <c r="F8" s="224">
        <f>'AEO T33 Other Mfg 2022'!F17*10^12</f>
        <v>3008891000000</v>
      </c>
      <c r="G8" s="224">
        <f>'AEO T33 Other Mfg 2022'!G17*10^12</f>
        <v>3062535000000</v>
      </c>
      <c r="H8" s="224">
        <f>'AEO T33 Other Mfg 2022'!H17*10^12</f>
        <v>3017848000000</v>
      </c>
      <c r="I8" s="224">
        <f>'AEO T33 Other Mfg 2022'!I17*10^12</f>
        <v>2934771000000</v>
      </c>
      <c r="J8" s="224">
        <f>'AEO T33 Other Mfg 2022'!J17*10^12</f>
        <v>2835020000000</v>
      </c>
      <c r="K8" s="224">
        <f>'AEO T33 Other Mfg 2022'!K17*10^12</f>
        <v>2773446000000</v>
      </c>
      <c r="L8" s="224">
        <f>'AEO T33 Other Mfg 2022'!L17*10^12</f>
        <v>2738477000000</v>
      </c>
      <c r="M8" s="224">
        <f>'AEO T33 Other Mfg 2022'!M17*10^12</f>
        <v>2735016000000</v>
      </c>
      <c r="N8" s="224">
        <f>'AEO T33 Other Mfg 2022'!N17*10^12</f>
        <v>2726134000000</v>
      </c>
      <c r="O8" s="224">
        <f>'AEO T33 Other Mfg 2022'!O17*10^12</f>
        <v>2669813000000</v>
      </c>
      <c r="P8" s="224">
        <f>'AEO T33 Other Mfg 2022'!P17*10^12</f>
        <v>2602230000000</v>
      </c>
      <c r="Q8" s="224">
        <f>'AEO T33 Other Mfg 2022'!Q17*10^12</f>
        <v>2555710000000</v>
      </c>
      <c r="R8" s="224">
        <f>'AEO T33 Other Mfg 2022'!R17*10^12</f>
        <v>2548822000000</v>
      </c>
      <c r="S8" s="224">
        <f>'AEO T33 Other Mfg 2022'!S17*10^12</f>
        <v>2575446000000</v>
      </c>
      <c r="T8" s="224">
        <f>'AEO T33 Other Mfg 2022'!T17*10^12</f>
        <v>2622557000000</v>
      </c>
      <c r="U8" s="224">
        <f>'AEO T33 Other Mfg 2022'!U17*10^12</f>
        <v>2670214000000</v>
      </c>
      <c r="V8" s="224">
        <f>'AEO T33 Other Mfg 2022'!V17*10^12</f>
        <v>2674901000000</v>
      </c>
      <c r="W8" s="224">
        <f>'AEO T33 Other Mfg 2022'!W17*10^12</f>
        <v>2710111000000</v>
      </c>
      <c r="X8" s="224">
        <f>'AEO T33 Other Mfg 2022'!X17*10^12</f>
        <v>2737074000000</v>
      </c>
      <c r="Y8" s="224">
        <f>'AEO T33 Other Mfg 2022'!Y17*10^12</f>
        <v>2679136000000</v>
      </c>
      <c r="Z8" s="224">
        <f>'AEO T33 Other Mfg 2022'!Z17*10^12</f>
        <v>2668020000000</v>
      </c>
      <c r="AA8" s="224">
        <f>'AEO T33 Other Mfg 2022'!AA17*10^12</f>
        <v>2720996000000</v>
      </c>
      <c r="AB8" s="224">
        <f>'AEO T33 Other Mfg 2022'!AB17*10^12</f>
        <v>2810824000000</v>
      </c>
      <c r="AC8" s="224">
        <f>'AEO T33 Other Mfg 2022'!AC17*10^12</f>
        <v>2902747000000</v>
      </c>
      <c r="AD8" s="224">
        <f>'AEO T33 Other Mfg 2022'!AD17*10^12</f>
        <v>2962159000000</v>
      </c>
      <c r="AE8" s="224">
        <f>'AEO T33 Other Mfg 2022'!AE17*10^12</f>
        <v>3002449000000</v>
      </c>
      <c r="AF8" s="224">
        <f>'AEO T33 Other Mfg 2022'!AF17*10^12</f>
        <v>3064332000000</v>
      </c>
    </row>
    <row r="9" spans="1:35" x14ac:dyDescent="0.25">
      <c r="A9" s="5" t="s">
        <v>1030</v>
      </c>
      <c r="B9" s="226">
        <f>C9*'2020 data'!G10</f>
        <v>616881264604.81104</v>
      </c>
      <c r="C9" s="5">
        <f>('AEO T26 Paper 2022'!C20+'AEO T33 Other Mfg 2022'!C41*'Balance of Mfg Split'!$D12)*10^12</f>
        <v>581888000000</v>
      </c>
      <c r="D9" s="224">
        <f>('AEO T26 Paper 2022'!D20+'AEO T33 Other Mfg 2022'!D41*'Balance of Mfg Split'!$D12)*10^12</f>
        <v>176395000000</v>
      </c>
      <c r="E9" s="224">
        <f>('AEO T26 Paper 2022'!E20+'AEO T33 Other Mfg 2022'!E41*'Balance of Mfg Split'!$D12)*10^12</f>
        <v>189276000000</v>
      </c>
      <c r="F9" s="224">
        <f>('AEO T26 Paper 2022'!F20+'AEO T33 Other Mfg 2022'!F41*'Balance of Mfg Split'!$D12)*10^12</f>
        <v>189235000000</v>
      </c>
      <c r="G9" s="224">
        <f>('AEO T26 Paper 2022'!G20+'AEO T33 Other Mfg 2022'!G41*'Balance of Mfg Split'!$D12)*10^12</f>
        <v>188238000000</v>
      </c>
      <c r="H9" s="224">
        <f>('AEO T26 Paper 2022'!H20+'AEO T33 Other Mfg 2022'!H41*'Balance of Mfg Split'!$D12)*10^12</f>
        <v>185797000000</v>
      </c>
      <c r="I9" s="224">
        <f>('AEO T26 Paper 2022'!I20+'AEO T33 Other Mfg 2022'!I41*'Balance of Mfg Split'!$D12)*10^12</f>
        <v>182493000000</v>
      </c>
      <c r="J9" s="224">
        <f>('AEO T26 Paper 2022'!J20+'AEO T33 Other Mfg 2022'!J41*'Balance of Mfg Split'!$D12)*10^12</f>
        <v>177676000000</v>
      </c>
      <c r="K9" s="224">
        <f>('AEO T26 Paper 2022'!K20+'AEO T33 Other Mfg 2022'!K41*'Balance of Mfg Split'!$D12)*10^12</f>
        <v>172889000000</v>
      </c>
      <c r="L9" s="224">
        <f>('AEO T26 Paper 2022'!L20+'AEO T33 Other Mfg 2022'!L41*'Balance of Mfg Split'!$D12)*10^12</f>
        <v>169053000000</v>
      </c>
      <c r="M9" s="224">
        <f>('AEO T26 Paper 2022'!M20+'AEO T33 Other Mfg 2022'!M41*'Balance of Mfg Split'!$D12)*10^12</f>
        <v>166114000000</v>
      </c>
      <c r="N9" s="224">
        <f>('AEO T26 Paper 2022'!N20+'AEO T33 Other Mfg 2022'!N41*'Balance of Mfg Split'!$D12)*10^12</f>
        <v>163870000000</v>
      </c>
      <c r="O9" s="224">
        <f>('AEO T26 Paper 2022'!O20+'AEO T33 Other Mfg 2022'!O41*'Balance of Mfg Split'!$D12)*10^12</f>
        <v>161395000000</v>
      </c>
      <c r="P9" s="224">
        <f>('AEO T26 Paper 2022'!P20+'AEO T33 Other Mfg 2022'!P41*'Balance of Mfg Split'!$D12)*10^12</f>
        <v>159618000000</v>
      </c>
      <c r="Q9" s="224">
        <f>('AEO T26 Paper 2022'!Q20+'AEO T33 Other Mfg 2022'!Q41*'Balance of Mfg Split'!$D12)*10^12</f>
        <v>158598000000</v>
      </c>
      <c r="R9" s="224">
        <f>('AEO T26 Paper 2022'!R20+'AEO T33 Other Mfg 2022'!R41*'Balance of Mfg Split'!$D12)*10^12</f>
        <v>157395000000</v>
      </c>
      <c r="S9" s="224">
        <f>('AEO T26 Paper 2022'!S20+'AEO T33 Other Mfg 2022'!S41*'Balance of Mfg Split'!$D12)*10^12</f>
        <v>155434000000</v>
      </c>
      <c r="T9" s="224">
        <f>('AEO T26 Paper 2022'!T20+'AEO T33 Other Mfg 2022'!T41*'Balance of Mfg Split'!$D12)*10^12</f>
        <v>153697000000</v>
      </c>
      <c r="U9" s="224">
        <f>('AEO T26 Paper 2022'!U20+'AEO T33 Other Mfg 2022'!U41*'Balance of Mfg Split'!$D12)*10^12</f>
        <v>152353000000</v>
      </c>
      <c r="V9" s="224">
        <f>('AEO T26 Paper 2022'!V20+'AEO T33 Other Mfg 2022'!V41*'Balance of Mfg Split'!$D12)*10^12</f>
        <v>150303000000</v>
      </c>
      <c r="W9" s="224">
        <f>('AEO T26 Paper 2022'!W20+'AEO T33 Other Mfg 2022'!W41*'Balance of Mfg Split'!$D12)*10^12</f>
        <v>148603000000</v>
      </c>
      <c r="X9" s="224">
        <f>('AEO T26 Paper 2022'!X20+'AEO T33 Other Mfg 2022'!X41*'Balance of Mfg Split'!$D12)*10^12</f>
        <v>147303000000</v>
      </c>
      <c r="Y9" s="224">
        <f>('AEO T26 Paper 2022'!Y20+'AEO T33 Other Mfg 2022'!Y41*'Balance of Mfg Split'!$D12)*10^12</f>
        <v>145322000000</v>
      </c>
      <c r="Z9" s="224">
        <f>('AEO T26 Paper 2022'!Z20+'AEO T33 Other Mfg 2022'!Z41*'Balance of Mfg Split'!$D12)*10^12</f>
        <v>143361000000</v>
      </c>
      <c r="AA9" s="224">
        <f>('AEO T26 Paper 2022'!AA20+'AEO T33 Other Mfg 2022'!AA41*'Balance of Mfg Split'!$D12)*10^12</f>
        <v>142467000000</v>
      </c>
      <c r="AB9" s="224">
        <f>('AEO T26 Paper 2022'!AB20+'AEO T33 Other Mfg 2022'!AB41*'Balance of Mfg Split'!$D12)*10^12</f>
        <v>142449000000</v>
      </c>
      <c r="AC9" s="224">
        <f>('AEO T26 Paper 2022'!AC20+'AEO T33 Other Mfg 2022'!AC41*'Balance of Mfg Split'!$D12)*10^12</f>
        <v>142479000000</v>
      </c>
      <c r="AD9" s="224">
        <f>('AEO T26 Paper 2022'!AD20+'AEO T33 Other Mfg 2022'!AD41*'Balance of Mfg Split'!$D12)*10^12</f>
        <v>142202000000</v>
      </c>
      <c r="AE9" s="224">
        <f>('AEO T26 Paper 2022'!AE20+'AEO T33 Other Mfg 2022'!AE41*'Balance of Mfg Split'!$D12)*10^12</f>
        <v>141432000000</v>
      </c>
      <c r="AF9" s="224">
        <f>('AEO T26 Paper 2022'!AF20+'AEO T33 Other Mfg 2022'!AF41*'Balance of Mfg Split'!$D12)*10^12</f>
        <v>140783000000</v>
      </c>
    </row>
    <row r="10" spans="1:35" x14ac:dyDescent="0.25">
      <c r="A10" s="21" t="s">
        <v>1031</v>
      </c>
      <c r="B10" s="226">
        <f>C10*'2020 data'!G11</f>
        <v>0</v>
      </c>
      <c r="C10" s="5">
        <v>0</v>
      </c>
      <c r="D10" s="224">
        <v>0</v>
      </c>
      <c r="E10" s="224">
        <v>0</v>
      </c>
      <c r="F10" s="224">
        <v>0</v>
      </c>
      <c r="G10" s="224">
        <v>0</v>
      </c>
      <c r="H10" s="224">
        <v>0</v>
      </c>
      <c r="I10" s="224">
        <v>0</v>
      </c>
      <c r="J10" s="224">
        <v>0</v>
      </c>
      <c r="K10" s="224">
        <v>0</v>
      </c>
      <c r="L10" s="224">
        <v>0</v>
      </c>
      <c r="M10" s="224">
        <v>0</v>
      </c>
      <c r="N10" s="224">
        <v>0</v>
      </c>
      <c r="O10" s="224">
        <v>0</v>
      </c>
      <c r="P10" s="224">
        <v>0</v>
      </c>
      <c r="Q10" s="224">
        <v>0</v>
      </c>
      <c r="R10" s="224">
        <v>0</v>
      </c>
      <c r="S10" s="224">
        <v>0</v>
      </c>
      <c r="T10" s="224">
        <v>0</v>
      </c>
      <c r="U10" s="224">
        <v>0</v>
      </c>
      <c r="V10" s="224">
        <v>0</v>
      </c>
      <c r="W10" s="224">
        <v>0</v>
      </c>
      <c r="X10" s="224">
        <v>0</v>
      </c>
      <c r="Y10" s="224">
        <v>0</v>
      </c>
      <c r="Z10" s="224">
        <v>0</v>
      </c>
      <c r="AA10" s="224">
        <v>0</v>
      </c>
      <c r="AB10" s="224">
        <v>0</v>
      </c>
      <c r="AC10" s="224">
        <v>0</v>
      </c>
      <c r="AD10" s="224">
        <v>0</v>
      </c>
      <c r="AE10" s="224">
        <v>0</v>
      </c>
      <c r="AF10" s="224">
        <v>0</v>
      </c>
    </row>
    <row r="11" spans="1:35" x14ac:dyDescent="0.25">
      <c r="A11" s="5" t="s">
        <v>1032</v>
      </c>
      <c r="B11" s="226">
        <f>C11*'2020 data'!G12</f>
        <v>3664199432712016</v>
      </c>
      <c r="C11" s="5">
        <f>('AEO T27 Chemicals 2022'!C21+'AEO T27 Chemicals 2022'!C31+'AEO T27 Chemicals 2022'!C33)*10^12</f>
        <v>3969256287000000</v>
      </c>
      <c r="D11" s="224">
        <f>('AEO T27 Chemicals 2022'!D21+'AEO T27 Chemicals 2022'!D31+'AEO T27 Chemicals 2022'!D33)*10^12</f>
        <v>4096977112000000.5</v>
      </c>
      <c r="E11" s="224">
        <f>('AEO T27 Chemicals 2022'!E21+'AEO T27 Chemicals 2022'!E31+'AEO T27 Chemicals 2022'!E33)*10^12</f>
        <v>4336900024000000.5</v>
      </c>
      <c r="F11" s="224">
        <f>('AEO T27 Chemicals 2022'!F21+'AEO T27 Chemicals 2022'!F31+'AEO T27 Chemicals 2022'!F33)*10^12</f>
        <v>4237959473000000</v>
      </c>
      <c r="G11" s="224">
        <f>('AEO T27 Chemicals 2022'!G21+'AEO T27 Chemicals 2022'!G31+'AEO T27 Chemicals 2022'!G33)*10^12</f>
        <v>4316204041000000</v>
      </c>
      <c r="H11" s="224">
        <f>('AEO T27 Chemicals 2022'!H21+'AEO T27 Chemicals 2022'!H31+'AEO T27 Chemicals 2022'!H33)*10^12</f>
        <v>4385670410000000.5</v>
      </c>
      <c r="I11" s="224">
        <f>('AEO T27 Chemicals 2022'!I21+'AEO T27 Chemicals 2022'!I31+'AEO T27 Chemicals 2022'!I33)*10^12</f>
        <v>4425958740000000</v>
      </c>
      <c r="J11" s="224">
        <f>('AEO T27 Chemicals 2022'!J21+'AEO T27 Chemicals 2022'!J31+'AEO T27 Chemicals 2022'!J33)*10^12</f>
        <v>4451679199000000</v>
      </c>
      <c r="K11" s="224">
        <f>('AEO T27 Chemicals 2022'!K21+'AEO T27 Chemicals 2022'!K31+'AEO T27 Chemicals 2022'!K33)*10^12</f>
        <v>4454854980000000</v>
      </c>
      <c r="L11" s="224">
        <f>('AEO T27 Chemicals 2022'!L21+'AEO T27 Chemicals 2022'!L31+'AEO T27 Chemicals 2022'!L33)*10^12</f>
        <v>4469513916000000</v>
      </c>
      <c r="M11" s="224">
        <f>('AEO T27 Chemicals 2022'!M21+'AEO T27 Chemicals 2022'!M31+'AEO T27 Chemicals 2022'!M33)*10^12</f>
        <v>4510528564000000</v>
      </c>
      <c r="N11" s="224">
        <f>('AEO T27 Chemicals 2022'!N21+'AEO T27 Chemicals 2022'!N31+'AEO T27 Chemicals 2022'!N33)*10^12</f>
        <v>4584673339999999</v>
      </c>
      <c r="O11" s="224">
        <f>('AEO T27 Chemicals 2022'!O21+'AEO T27 Chemicals 2022'!O31+'AEO T27 Chemicals 2022'!O33)*10^12</f>
        <v>4629662109000000</v>
      </c>
      <c r="P11" s="224">
        <f>('AEO T27 Chemicals 2022'!P21+'AEO T27 Chemicals 2022'!P31+'AEO T27 Chemicals 2022'!P33)*10^12</f>
        <v>4650416504000000</v>
      </c>
      <c r="Q11" s="224">
        <f>('AEO T27 Chemicals 2022'!Q21+'AEO T27 Chemicals 2022'!Q31+'AEO T27 Chemicals 2022'!Q33)*10^12</f>
        <v>4671221191000000</v>
      </c>
      <c r="R11" s="224">
        <f>('AEO T27 Chemicals 2022'!R21+'AEO T27 Chemicals 2022'!R31+'AEO T27 Chemicals 2022'!R33)*10^12</f>
        <v>4699188477000000</v>
      </c>
      <c r="S11" s="224">
        <f>('AEO T27 Chemicals 2022'!S21+'AEO T27 Chemicals 2022'!S31+'AEO T27 Chemicals 2022'!S33)*10^12</f>
        <v>4729871094000000</v>
      </c>
      <c r="T11" s="224">
        <f>('AEO T27 Chemicals 2022'!T21+'AEO T27 Chemicals 2022'!T31+'AEO T27 Chemicals 2022'!T33)*10^12</f>
        <v>4753020996000000</v>
      </c>
      <c r="U11" s="224">
        <f>('AEO T27 Chemicals 2022'!U21+'AEO T27 Chemicals 2022'!U31+'AEO T27 Chemicals 2022'!U33)*10^12</f>
        <v>4780233887000000</v>
      </c>
      <c r="V11" s="224">
        <f>('AEO T27 Chemicals 2022'!V21+'AEO T27 Chemicals 2022'!V31+'AEO T27 Chemicals 2022'!V33)*10^12</f>
        <v>4791575195000000</v>
      </c>
      <c r="W11" s="224">
        <f>('AEO T27 Chemicals 2022'!W21+'AEO T27 Chemicals 2022'!W31+'AEO T27 Chemicals 2022'!W33)*10^12</f>
        <v>4808497070000000</v>
      </c>
      <c r="X11" s="224">
        <f>('AEO T27 Chemicals 2022'!X21+'AEO T27 Chemicals 2022'!X31+'AEO T27 Chemicals 2022'!X33)*10^12</f>
        <v>4832247070000000</v>
      </c>
      <c r="Y11" s="224">
        <f>('AEO T27 Chemicals 2022'!Y21+'AEO T27 Chemicals 2022'!Y31+'AEO T27 Chemicals 2022'!Y33)*10^12</f>
        <v>4870629395000000</v>
      </c>
      <c r="Z11" s="224">
        <f>('AEO T27 Chemicals 2022'!Z21+'AEO T27 Chemicals 2022'!Z31+'AEO T27 Chemicals 2022'!Z33)*10^12</f>
        <v>4871788574000000</v>
      </c>
      <c r="AA11" s="224">
        <f>('AEO T27 Chemicals 2022'!AA21+'AEO T27 Chemicals 2022'!AA31+'AEO T27 Chemicals 2022'!AA33)*10^12</f>
        <v>4879440430000000</v>
      </c>
      <c r="AB11" s="224">
        <f>('AEO T27 Chemicals 2022'!AB21+'AEO T27 Chemicals 2022'!AB31+'AEO T27 Chemicals 2022'!AB33)*10^12</f>
        <v>4934602539000000</v>
      </c>
      <c r="AC11" s="224">
        <f>('AEO T27 Chemicals 2022'!AC21+'AEO T27 Chemicals 2022'!AC31+'AEO T27 Chemicals 2022'!AC33)*10^12</f>
        <v>4955492188000000</v>
      </c>
      <c r="AD11" s="224">
        <f>('AEO T27 Chemicals 2022'!AD21+'AEO T27 Chemicals 2022'!AD31+'AEO T27 Chemicals 2022'!AD33)*10^12</f>
        <v>4924486328000000</v>
      </c>
      <c r="AE11" s="224">
        <f>('AEO T27 Chemicals 2022'!AE21+'AEO T27 Chemicals 2022'!AE31+'AEO T27 Chemicals 2022'!AE33)*10^12</f>
        <v>4925954590000000</v>
      </c>
      <c r="AF11" s="224">
        <f>('AEO T27 Chemicals 2022'!AF21+'AEO T27 Chemicals 2022'!AF31+'AEO T27 Chemicals 2022'!AF33)*10^12</f>
        <v>4989355469000000</v>
      </c>
    </row>
    <row r="12" spans="1:35" x14ac:dyDescent="0.25">
      <c r="A12" s="5" t="s">
        <v>1033</v>
      </c>
      <c r="B12" s="226">
        <f>C12*'2020 data'!G13</f>
        <v>1070480366088.632</v>
      </c>
      <c r="C12" s="5">
        <f>'AEO T33 Other Mfg 2022'!C29*10^12</f>
        <v>1038465999999.9999</v>
      </c>
      <c r="D12" s="224">
        <f>'AEO T33 Other Mfg 2022'!D29*10^12</f>
        <v>2060042999999.9998</v>
      </c>
      <c r="E12" s="224">
        <f>'AEO T33 Other Mfg 2022'!E29*10^12</f>
        <v>2202758000000</v>
      </c>
      <c r="F12" s="224">
        <f>'AEO T33 Other Mfg 2022'!F29*10^12</f>
        <v>2203447000000</v>
      </c>
      <c r="G12" s="224">
        <f>'AEO T33 Other Mfg 2022'!G29*10^12</f>
        <v>2199100000000</v>
      </c>
      <c r="H12" s="224">
        <f>'AEO T33 Other Mfg 2022'!H29*10^12</f>
        <v>2175268000000</v>
      </c>
      <c r="I12" s="224">
        <f>'AEO T33 Other Mfg 2022'!I29*10^12</f>
        <v>2139006000000.0002</v>
      </c>
      <c r="J12" s="224">
        <f>'AEO T33 Other Mfg 2022'!J29*10^12</f>
        <v>2090850000000</v>
      </c>
      <c r="K12" s="224">
        <f>'AEO T33 Other Mfg 2022'!K29*10^12</f>
        <v>2039820000000.0002</v>
      </c>
      <c r="L12" s="224">
        <f>'AEO T33 Other Mfg 2022'!L29*10^12</f>
        <v>2000446999999.9998</v>
      </c>
      <c r="M12" s="224">
        <f>'AEO T33 Other Mfg 2022'!M29*10^12</f>
        <v>1968884000000</v>
      </c>
      <c r="N12" s="224">
        <f>'AEO T33 Other Mfg 2022'!N29*10^12</f>
        <v>1943616000000</v>
      </c>
      <c r="O12" s="224">
        <f>'AEO T33 Other Mfg 2022'!O29*10^12</f>
        <v>1915039000000</v>
      </c>
      <c r="P12" s="224">
        <f>'AEO T33 Other Mfg 2022'!P29*10^12</f>
        <v>1896557000000</v>
      </c>
      <c r="Q12" s="224">
        <f>'AEO T33 Other Mfg 2022'!Q29*10^12</f>
        <v>1887189000000</v>
      </c>
      <c r="R12" s="224">
        <f>'AEO T33 Other Mfg 2022'!R29*10^12</f>
        <v>1872028000000</v>
      </c>
      <c r="S12" s="224">
        <f>'AEO T33 Other Mfg 2022'!S29*10^12</f>
        <v>1844384000000</v>
      </c>
      <c r="T12" s="224">
        <f>'AEO T33 Other Mfg 2022'!T29*10^12</f>
        <v>1815785000000</v>
      </c>
      <c r="U12" s="224">
        <f>'AEO T33 Other Mfg 2022'!U29*10^12</f>
        <v>1795540000000</v>
      </c>
      <c r="V12" s="224">
        <f>'AEO T33 Other Mfg 2022'!V29*10^12</f>
        <v>1766828000000</v>
      </c>
      <c r="W12" s="224">
        <f>'AEO T33 Other Mfg 2022'!W29*10^12</f>
        <v>1741349000000</v>
      </c>
      <c r="X12" s="224">
        <f>'AEO T33 Other Mfg 2022'!X29*10^12</f>
        <v>1721237000000</v>
      </c>
      <c r="Y12" s="224">
        <f>'AEO T33 Other Mfg 2022'!Y29*10^12</f>
        <v>1697503000000</v>
      </c>
      <c r="Z12" s="224">
        <f>'AEO T33 Other Mfg 2022'!Z29*10^12</f>
        <v>1676007000000</v>
      </c>
      <c r="AA12" s="224">
        <f>'AEO T33 Other Mfg 2022'!AA29*10^12</f>
        <v>1667809000000</v>
      </c>
      <c r="AB12" s="224">
        <f>'AEO T33 Other Mfg 2022'!AB29*10^12</f>
        <v>1669161000000</v>
      </c>
      <c r="AC12" s="224">
        <f>'AEO T33 Other Mfg 2022'!AC29*10^12</f>
        <v>1667908000000</v>
      </c>
      <c r="AD12" s="224">
        <f>'AEO T33 Other Mfg 2022'!AD29*10^12</f>
        <v>1658539000000</v>
      </c>
      <c r="AE12" s="224">
        <f>'AEO T33 Other Mfg 2022'!AE29*10^12</f>
        <v>1645922000000</v>
      </c>
      <c r="AF12" s="224">
        <f>'AEO T33 Other Mfg 2022'!AF29*10^12</f>
        <v>1643666000000</v>
      </c>
    </row>
    <row r="13" spans="1:35" x14ac:dyDescent="0.25">
      <c r="A13" s="5" t="s">
        <v>1034</v>
      </c>
      <c r="B13" s="226">
        <f>C13*'2020 data'!G14</f>
        <v>0</v>
      </c>
      <c r="C13" s="5">
        <f>'AEO T28 Glass 2022'!C20*10^12</f>
        <v>0</v>
      </c>
      <c r="D13" s="224">
        <f>'AEO T28 Glass 2022'!D20*10^12</f>
        <v>0</v>
      </c>
      <c r="E13" s="224">
        <f>'AEO T28 Glass 2022'!E20*10^12</f>
        <v>0</v>
      </c>
      <c r="F13" s="224">
        <f>'AEO T28 Glass 2022'!F20*10^12</f>
        <v>0</v>
      </c>
      <c r="G13" s="224">
        <f>'AEO T28 Glass 2022'!G20*10^12</f>
        <v>0</v>
      </c>
      <c r="H13" s="224">
        <f>'AEO T28 Glass 2022'!H20*10^12</f>
        <v>0</v>
      </c>
      <c r="I13" s="224">
        <f>'AEO T28 Glass 2022'!I20*10^12</f>
        <v>0</v>
      </c>
      <c r="J13" s="224">
        <f>'AEO T28 Glass 2022'!J20*10^12</f>
        <v>0</v>
      </c>
      <c r="K13" s="224">
        <f>'AEO T28 Glass 2022'!K20*10^12</f>
        <v>0</v>
      </c>
      <c r="L13" s="224">
        <f>'AEO T28 Glass 2022'!L20*10^12</f>
        <v>0</v>
      </c>
      <c r="M13" s="224">
        <f>'AEO T28 Glass 2022'!M20*10^12</f>
        <v>0</v>
      </c>
      <c r="N13" s="224">
        <f>'AEO T28 Glass 2022'!N20*10^12</f>
        <v>0</v>
      </c>
      <c r="O13" s="224">
        <f>'AEO T28 Glass 2022'!O20*10^12</f>
        <v>0</v>
      </c>
      <c r="P13" s="224">
        <f>'AEO T28 Glass 2022'!P20*10^12</f>
        <v>0</v>
      </c>
      <c r="Q13" s="224">
        <f>'AEO T28 Glass 2022'!Q20*10^12</f>
        <v>0</v>
      </c>
      <c r="R13" s="224">
        <f>'AEO T28 Glass 2022'!R20*10^12</f>
        <v>0</v>
      </c>
      <c r="S13" s="224">
        <f>'AEO T28 Glass 2022'!S20*10^12</f>
        <v>0</v>
      </c>
      <c r="T13" s="224">
        <f>'AEO T28 Glass 2022'!T20*10^12</f>
        <v>0</v>
      </c>
      <c r="U13" s="224">
        <f>'AEO T28 Glass 2022'!U20*10^12</f>
        <v>0</v>
      </c>
      <c r="V13" s="224">
        <f>'AEO T28 Glass 2022'!V20*10^12</f>
        <v>0</v>
      </c>
      <c r="W13" s="224">
        <f>'AEO T28 Glass 2022'!W20*10^12</f>
        <v>0</v>
      </c>
      <c r="X13" s="224">
        <f>'AEO T28 Glass 2022'!X20*10^12</f>
        <v>0</v>
      </c>
      <c r="Y13" s="224">
        <f>'AEO T28 Glass 2022'!Y20*10^12</f>
        <v>0</v>
      </c>
      <c r="Z13" s="224">
        <f>'AEO T28 Glass 2022'!Z20*10^12</f>
        <v>0</v>
      </c>
      <c r="AA13" s="224">
        <f>'AEO T28 Glass 2022'!AA20*10^12</f>
        <v>0</v>
      </c>
      <c r="AB13" s="224">
        <f>'AEO T28 Glass 2022'!AB20*10^12</f>
        <v>0</v>
      </c>
      <c r="AC13" s="224">
        <f>'AEO T28 Glass 2022'!AC20*10^12</f>
        <v>0</v>
      </c>
      <c r="AD13" s="224">
        <f>'AEO T28 Glass 2022'!AD20*10^12</f>
        <v>0</v>
      </c>
      <c r="AE13" s="224">
        <f>'AEO T28 Glass 2022'!AE20*10^12</f>
        <v>0</v>
      </c>
      <c r="AF13" s="224">
        <f>'AEO T28 Glass 2022'!AF20*10^12</f>
        <v>0</v>
      </c>
    </row>
    <row r="14" spans="1:35" x14ac:dyDescent="0.25">
      <c r="A14" s="5" t="s">
        <v>1035</v>
      </c>
      <c r="B14" s="226">
        <f>C14*'2020 data'!G15</f>
        <v>0</v>
      </c>
      <c r="C14" s="5">
        <f>'AEO T29 Cement 2022'!C20*10^12</f>
        <v>0</v>
      </c>
      <c r="D14" s="224">
        <f>'AEO T29 Cement 2022'!D20*10^12</f>
        <v>0</v>
      </c>
      <c r="E14" s="224">
        <f>'AEO T29 Cement 2022'!E20*10^12</f>
        <v>0</v>
      </c>
      <c r="F14" s="224">
        <f>'AEO T29 Cement 2022'!F20*10^12</f>
        <v>0</v>
      </c>
      <c r="G14" s="224">
        <f>'AEO T29 Cement 2022'!G20*10^12</f>
        <v>0</v>
      </c>
      <c r="H14" s="224">
        <f>'AEO T29 Cement 2022'!H20*10^12</f>
        <v>0</v>
      </c>
      <c r="I14" s="224">
        <f>'AEO T29 Cement 2022'!I20*10^12</f>
        <v>0</v>
      </c>
      <c r="J14" s="224">
        <f>'AEO T29 Cement 2022'!J20*10^12</f>
        <v>0</v>
      </c>
      <c r="K14" s="224">
        <f>'AEO T29 Cement 2022'!K20*10^12</f>
        <v>0</v>
      </c>
      <c r="L14" s="224">
        <f>'AEO T29 Cement 2022'!L20*10^12</f>
        <v>0</v>
      </c>
      <c r="M14" s="224">
        <f>'AEO T29 Cement 2022'!M20*10^12</f>
        <v>0</v>
      </c>
      <c r="N14" s="224">
        <f>'AEO T29 Cement 2022'!N20*10^12</f>
        <v>0</v>
      </c>
      <c r="O14" s="224">
        <f>'AEO T29 Cement 2022'!O20*10^12</f>
        <v>0</v>
      </c>
      <c r="P14" s="224">
        <f>'AEO T29 Cement 2022'!P20*10^12</f>
        <v>0</v>
      </c>
      <c r="Q14" s="224">
        <f>'AEO T29 Cement 2022'!Q20*10^12</f>
        <v>0</v>
      </c>
      <c r="R14" s="224">
        <f>'AEO T29 Cement 2022'!R20*10^12</f>
        <v>0</v>
      </c>
      <c r="S14" s="224">
        <f>'AEO T29 Cement 2022'!S20*10^12</f>
        <v>0</v>
      </c>
      <c r="T14" s="224">
        <f>'AEO T29 Cement 2022'!T20*10^12</f>
        <v>0</v>
      </c>
      <c r="U14" s="224">
        <f>'AEO T29 Cement 2022'!U20*10^12</f>
        <v>0</v>
      </c>
      <c r="V14" s="224">
        <f>'AEO T29 Cement 2022'!V20*10^12</f>
        <v>0</v>
      </c>
      <c r="W14" s="224">
        <f>'AEO T29 Cement 2022'!W20*10^12</f>
        <v>0</v>
      </c>
      <c r="X14" s="224">
        <f>'AEO T29 Cement 2022'!X20*10^12</f>
        <v>0</v>
      </c>
      <c r="Y14" s="224">
        <f>'AEO T29 Cement 2022'!Y20*10^12</f>
        <v>0</v>
      </c>
      <c r="Z14" s="224">
        <f>'AEO T29 Cement 2022'!Z20*10^12</f>
        <v>0</v>
      </c>
      <c r="AA14" s="224">
        <f>'AEO T29 Cement 2022'!AA20*10^12</f>
        <v>0</v>
      </c>
      <c r="AB14" s="224">
        <f>'AEO T29 Cement 2022'!AB20*10^12</f>
        <v>0</v>
      </c>
      <c r="AC14" s="224">
        <f>'AEO T29 Cement 2022'!AC20*10^12</f>
        <v>0</v>
      </c>
      <c r="AD14" s="224">
        <f>'AEO T29 Cement 2022'!AD20*10^12</f>
        <v>0</v>
      </c>
      <c r="AE14" s="224">
        <f>'AEO T29 Cement 2022'!AE20*10^12</f>
        <v>0</v>
      </c>
      <c r="AF14" s="224">
        <f>'AEO T29 Cement 2022'!AF20*10^12</f>
        <v>0</v>
      </c>
    </row>
    <row r="15" spans="1:35" x14ac:dyDescent="0.25">
      <c r="A15" s="5" t="s">
        <v>1036</v>
      </c>
      <c r="B15" s="226">
        <f>C15*'2020 data'!G16</f>
        <v>0</v>
      </c>
      <c r="C15" s="5">
        <f>'AEO T30 Steel 2022'!C20*10^12</f>
        <v>0</v>
      </c>
      <c r="D15" s="224">
        <f>'AEO T30 Steel 2022'!D20*10^12</f>
        <v>0</v>
      </c>
      <c r="E15" s="224">
        <f>'AEO T30 Steel 2022'!E20*10^12</f>
        <v>0</v>
      </c>
      <c r="F15" s="224">
        <f>'AEO T30 Steel 2022'!F20*10^12</f>
        <v>0</v>
      </c>
      <c r="G15" s="224">
        <f>'AEO T30 Steel 2022'!G20*10^12</f>
        <v>0</v>
      </c>
      <c r="H15" s="224">
        <f>'AEO T30 Steel 2022'!H20*10^12</f>
        <v>0</v>
      </c>
      <c r="I15" s="224">
        <f>'AEO T30 Steel 2022'!I20*10^12</f>
        <v>0</v>
      </c>
      <c r="J15" s="224">
        <f>'AEO T30 Steel 2022'!J20*10^12</f>
        <v>0</v>
      </c>
      <c r="K15" s="224">
        <f>'AEO T30 Steel 2022'!K20*10^12</f>
        <v>0</v>
      </c>
      <c r="L15" s="224">
        <f>'AEO T30 Steel 2022'!L20*10^12</f>
        <v>0</v>
      </c>
      <c r="M15" s="224">
        <f>'AEO T30 Steel 2022'!M20*10^12</f>
        <v>0</v>
      </c>
      <c r="N15" s="224">
        <f>'AEO T30 Steel 2022'!N20*10^12</f>
        <v>0</v>
      </c>
      <c r="O15" s="224">
        <f>'AEO T30 Steel 2022'!O20*10^12</f>
        <v>0</v>
      </c>
      <c r="P15" s="224">
        <f>'AEO T30 Steel 2022'!P20*10^12</f>
        <v>0</v>
      </c>
      <c r="Q15" s="224">
        <f>'AEO T30 Steel 2022'!Q20*10^12</f>
        <v>0</v>
      </c>
      <c r="R15" s="224">
        <f>'AEO T30 Steel 2022'!R20*10^12</f>
        <v>0</v>
      </c>
      <c r="S15" s="224">
        <f>'AEO T30 Steel 2022'!S20*10^12</f>
        <v>0</v>
      </c>
      <c r="T15" s="224">
        <f>'AEO T30 Steel 2022'!T20*10^12</f>
        <v>0</v>
      </c>
      <c r="U15" s="224">
        <f>'AEO T30 Steel 2022'!U20*10^12</f>
        <v>0</v>
      </c>
      <c r="V15" s="224">
        <f>'AEO T30 Steel 2022'!V20*10^12</f>
        <v>0</v>
      </c>
      <c r="W15" s="224">
        <f>'AEO T30 Steel 2022'!W20*10^12</f>
        <v>0</v>
      </c>
      <c r="X15" s="224">
        <f>'AEO T30 Steel 2022'!X20*10^12</f>
        <v>0</v>
      </c>
      <c r="Y15" s="224">
        <f>'AEO T30 Steel 2022'!Y20*10^12</f>
        <v>0</v>
      </c>
      <c r="Z15" s="224">
        <f>'AEO T30 Steel 2022'!Z20*10^12</f>
        <v>0</v>
      </c>
      <c r="AA15" s="224">
        <f>'AEO T30 Steel 2022'!AA20*10^12</f>
        <v>0</v>
      </c>
      <c r="AB15" s="224">
        <f>'AEO T30 Steel 2022'!AB20*10^12</f>
        <v>0</v>
      </c>
      <c r="AC15" s="224">
        <f>'AEO T30 Steel 2022'!AC20*10^12</f>
        <v>0</v>
      </c>
      <c r="AD15" s="224">
        <f>'AEO T30 Steel 2022'!AD20*10^12</f>
        <v>0</v>
      </c>
      <c r="AE15" s="224">
        <f>'AEO T30 Steel 2022'!AE20*10^12</f>
        <v>0</v>
      </c>
      <c r="AF15" s="224">
        <f>'AEO T30 Steel 2022'!AF20*10^12</f>
        <v>0</v>
      </c>
    </row>
    <row r="16" spans="1:35" x14ac:dyDescent="0.25">
      <c r="A16" s="5" t="s">
        <v>1037</v>
      </c>
      <c r="B16" s="226">
        <f>C16*'2020 data'!G17</f>
        <v>0</v>
      </c>
      <c r="C16" s="5">
        <f>('AEO T31 Aluminum 2022'!C20+'AEO T33 Other Mfg 2022'!C41*'Balance of Mfg Split'!$D13)*10^12</f>
        <v>864248483915.49719</v>
      </c>
      <c r="D16" s="224">
        <f>('AEO T31 Aluminum 2022'!D20+'AEO T33 Other Mfg 2022'!D41*'Balance of Mfg Split'!$D13)*10^12</f>
        <v>1730508586400.2334</v>
      </c>
      <c r="E16" s="224">
        <f>('AEO T31 Aluminum 2022'!E20+'AEO T33 Other Mfg 2022'!E41*'Balance of Mfg Split'!$D13)*10^12</f>
        <v>1676702236876.9915</v>
      </c>
      <c r="F16" s="224">
        <f>('AEO T31 Aluminum 2022'!F20+'AEO T33 Other Mfg 2022'!F41*'Balance of Mfg Split'!$D13)*10^12</f>
        <v>1571698811192.0574</v>
      </c>
      <c r="G16" s="224">
        <f>('AEO T31 Aluminum 2022'!G20+'AEO T33 Other Mfg 2022'!G41*'Balance of Mfg Split'!$D13)*10^12</f>
        <v>1523917064100.8491</v>
      </c>
      <c r="H16" s="224">
        <f>('AEO T31 Aluminum 2022'!H20+'AEO T33 Other Mfg 2022'!H41*'Balance of Mfg Split'!$D13)*10^12</f>
        <v>1493749950501.8933</v>
      </c>
      <c r="I16" s="224">
        <f>('AEO T31 Aluminum 2022'!I20+'AEO T33 Other Mfg 2022'!I41*'Balance of Mfg Split'!$D13)*10^12</f>
        <v>1470638325908.3132</v>
      </c>
      <c r="J16" s="224">
        <f>('AEO T31 Aluminum 2022'!J20+'AEO T33 Other Mfg 2022'!J41*'Balance of Mfg Split'!$D13)*10^12</f>
        <v>1472480333061.7109</v>
      </c>
      <c r="K16" s="224">
        <f>('AEO T31 Aluminum 2022'!K20+'AEO T33 Other Mfg 2022'!K41*'Balance of Mfg Split'!$D13)*10^12</f>
        <v>1473553468072.2109</v>
      </c>
      <c r="L16" s="224">
        <f>('AEO T31 Aluminum 2022'!L20+'AEO T33 Other Mfg 2022'!L41*'Balance of Mfg Split'!$D13)*10^12</f>
        <v>1473121965759.3669</v>
      </c>
      <c r="M16" s="224">
        <f>('AEO T31 Aluminum 2022'!M20+'AEO T33 Other Mfg 2022'!M41*'Balance of Mfg Split'!$D13)*10^12</f>
        <v>1471836847362.4253</v>
      </c>
      <c r="N16" s="224">
        <f>('AEO T31 Aluminum 2022'!N20+'AEO T33 Other Mfg 2022'!N41*'Balance of Mfg Split'!$D13)*10^12</f>
        <v>1468962100634.0557</v>
      </c>
      <c r="O16" s="224">
        <f>('AEO T31 Aluminum 2022'!O20+'AEO T33 Other Mfg 2022'!O41*'Balance of Mfg Split'!$D13)*10^12</f>
        <v>1472685027975.0759</v>
      </c>
      <c r="P16" s="224">
        <f>('AEO T31 Aluminum 2022'!P20+'AEO T33 Other Mfg 2022'!P41*'Balance of Mfg Split'!$D13)*10^12</f>
        <v>1470784589503.6201</v>
      </c>
      <c r="Q16" s="224">
        <f>('AEO T31 Aluminum 2022'!Q20+'AEO T33 Other Mfg 2022'!Q41*'Balance of Mfg Split'!$D13)*10^12</f>
        <v>1466668455216.7708</v>
      </c>
      <c r="R16" s="224">
        <f>('AEO T31 Aluminum 2022'!R20+'AEO T33 Other Mfg 2022'!R41*'Balance of Mfg Split'!$D13)*10^12</f>
        <v>1464983459068.1326</v>
      </c>
      <c r="S16" s="224">
        <f>('AEO T31 Aluminum 2022'!S20+'AEO T33 Other Mfg 2022'!S41*'Balance of Mfg Split'!$D13)*10^12</f>
        <v>1467596191366.0579</v>
      </c>
      <c r="T16" s="224">
        <f>('AEO T31 Aluminum 2022'!T20+'AEO T33 Other Mfg 2022'!T41*'Balance of Mfg Split'!$D13)*10^12</f>
        <v>1469525042529.1689</v>
      </c>
      <c r="U16" s="224">
        <f>('AEO T31 Aluminum 2022'!U20+'AEO T33 Other Mfg 2022'!U41*'Balance of Mfg Split'!$D13)*10^12</f>
        <v>1476216478481.0229</v>
      </c>
      <c r="V16" s="224">
        <f>('AEO T31 Aluminum 2022'!V20+'AEO T33 Other Mfg 2022'!V41*'Balance of Mfg Split'!$D13)*10^12</f>
        <v>1473723079488.0527</v>
      </c>
      <c r="W16" s="224">
        <f>('AEO T31 Aluminum 2022'!W20+'AEO T33 Other Mfg 2022'!W41*'Balance of Mfg Split'!$D13)*10^12</f>
        <v>1479400058814.3481</v>
      </c>
      <c r="X16" s="224">
        <f>('AEO T31 Aluminum 2022'!X20+'AEO T33 Other Mfg 2022'!X41*'Balance of Mfg Split'!$D13)*10^12</f>
        <v>1486734733398.6038</v>
      </c>
      <c r="Y16" s="224">
        <f>('AEO T31 Aluminum 2022'!Y20+'AEO T33 Other Mfg 2022'!Y41*'Balance of Mfg Split'!$D13)*10^12</f>
        <v>1487348076938.0459</v>
      </c>
      <c r="Z16" s="224">
        <f>('AEO T31 Aluminum 2022'!Z20+'AEO T33 Other Mfg 2022'!Z41*'Balance of Mfg Split'!$D13)*10^12</f>
        <v>1487731648275.4009</v>
      </c>
      <c r="AA16" s="224">
        <f>('AEO T31 Aluminum 2022'!AA20+'AEO T33 Other Mfg 2022'!AA41*'Balance of Mfg Split'!$D13)*10^12</f>
        <v>1489012566535.3152</v>
      </c>
      <c r="AB16" s="224">
        <f>('AEO T31 Aluminum 2022'!AB20+'AEO T33 Other Mfg 2022'!AB41*'Balance of Mfg Split'!$D13)*10^12</f>
        <v>1494296215382.3389</v>
      </c>
      <c r="AC16" s="224">
        <f>('AEO T31 Aluminum 2022'!AC20+'AEO T33 Other Mfg 2022'!AC41*'Balance of Mfg Split'!$D13)*10^12</f>
        <v>1502872895192.2844</v>
      </c>
      <c r="AD16" s="224">
        <f>('AEO T31 Aluminum 2022'!AD20+'AEO T33 Other Mfg 2022'!AD41*'Balance of Mfg Split'!$D13)*10^12</f>
        <v>1509801021218.9763</v>
      </c>
      <c r="AE16" s="224">
        <f>('AEO T31 Aluminum 2022'!AE20+'AEO T33 Other Mfg 2022'!AE41*'Balance of Mfg Split'!$D13)*10^12</f>
        <v>1516962254850.6887</v>
      </c>
      <c r="AF16" s="224">
        <f>('AEO T31 Aluminum 2022'!AF20+'AEO T33 Other Mfg 2022'!AF41*'Balance of Mfg Split'!$D13)*10^12</f>
        <v>1526297800594.7312</v>
      </c>
    </row>
    <row r="17" spans="1:33" x14ac:dyDescent="0.25">
      <c r="A17" s="5" t="s">
        <v>1038</v>
      </c>
      <c r="B17" s="226">
        <f>C17*'2020 data'!G18</f>
        <v>1065239598612.4878</v>
      </c>
      <c r="C17" s="5">
        <f>'AEO T32 Metal Prdcts 2022'!C17*10^12</f>
        <v>1009227000000.0001</v>
      </c>
      <c r="D17" s="224">
        <f>'AEO T32 Metal Prdcts 2022'!D17*10^12</f>
        <v>1973689000000</v>
      </c>
      <c r="E17" s="224">
        <f>'AEO T32 Metal Prdcts 2022'!E17*10^12</f>
        <v>2126002999999.9998</v>
      </c>
      <c r="F17" s="224">
        <f>'AEO T32 Metal Prdcts 2022'!F17*10^12</f>
        <v>2139910000000</v>
      </c>
      <c r="G17" s="224">
        <f>'AEO T32 Metal Prdcts 2022'!G17*10^12</f>
        <v>2142637000000.0002</v>
      </c>
      <c r="H17" s="224">
        <f>'AEO T32 Metal Prdcts 2022'!H17*10^12</f>
        <v>2136048000000.0002</v>
      </c>
      <c r="I17" s="224">
        <f>'AEO T32 Metal Prdcts 2022'!I17*10^12</f>
        <v>2124383000000</v>
      </c>
      <c r="J17" s="224">
        <f>'AEO T32 Metal Prdcts 2022'!J17*10^12</f>
        <v>2090442000000</v>
      </c>
      <c r="K17" s="224">
        <f>'AEO T32 Metal Prdcts 2022'!K17*10^12</f>
        <v>2051745000000</v>
      </c>
      <c r="L17" s="224">
        <f>'AEO T32 Metal Prdcts 2022'!L17*10^12</f>
        <v>2026930999999.9998</v>
      </c>
      <c r="M17" s="224">
        <f>'AEO T32 Metal Prdcts 2022'!M17*10^12</f>
        <v>2019953000000</v>
      </c>
      <c r="N17" s="224">
        <f>'AEO T32 Metal Prdcts 2022'!N17*10^12</f>
        <v>2012175000000</v>
      </c>
      <c r="O17" s="224">
        <f>'AEO T32 Metal Prdcts 2022'!O17*10^12</f>
        <v>1998618000000</v>
      </c>
      <c r="P17" s="224">
        <f>'AEO T32 Metal Prdcts 2022'!P17*10^12</f>
        <v>2014257000000.0002</v>
      </c>
      <c r="Q17" s="224">
        <f>'AEO T32 Metal Prdcts 2022'!Q17*10^12</f>
        <v>2037462000000</v>
      </c>
      <c r="R17" s="224">
        <f>'AEO T32 Metal Prdcts 2022'!R17*10^12</f>
        <v>2061233000000</v>
      </c>
      <c r="S17" s="224">
        <f>'AEO T32 Metal Prdcts 2022'!S17*10^12</f>
        <v>2070965000000.0002</v>
      </c>
      <c r="T17" s="224">
        <f>'AEO T32 Metal Prdcts 2022'!T17*10^12</f>
        <v>2079373000000</v>
      </c>
      <c r="U17" s="224">
        <f>'AEO T32 Metal Prdcts 2022'!U17*10^12</f>
        <v>2096413000000</v>
      </c>
      <c r="V17" s="224">
        <f>'AEO T32 Metal Prdcts 2022'!V17*10^12</f>
        <v>2092861000000</v>
      </c>
      <c r="W17" s="224">
        <f>'AEO T32 Metal Prdcts 2022'!W17*10^12</f>
        <v>2088622000000</v>
      </c>
      <c r="X17" s="224">
        <f>'AEO T32 Metal Prdcts 2022'!X17*10^12</f>
        <v>2093979000000</v>
      </c>
      <c r="Y17" s="224">
        <f>'AEO T32 Metal Prdcts 2022'!Y17*10^12</f>
        <v>2086283000000</v>
      </c>
      <c r="Z17" s="224">
        <f>'AEO T32 Metal Prdcts 2022'!Z17*10^12</f>
        <v>2084715000000</v>
      </c>
      <c r="AA17" s="224">
        <f>'AEO T32 Metal Prdcts 2022'!AA17*10^12</f>
        <v>2105910999999.9998</v>
      </c>
      <c r="AB17" s="224">
        <f>'AEO T32 Metal Prdcts 2022'!AB17*10^12</f>
        <v>2141112000000.0002</v>
      </c>
      <c r="AC17" s="224">
        <f>'AEO T32 Metal Prdcts 2022'!AC17*10^12</f>
        <v>2176319000000</v>
      </c>
      <c r="AD17" s="224">
        <f>'AEO T32 Metal Prdcts 2022'!AD17*10^12</f>
        <v>2188727999999.9998</v>
      </c>
      <c r="AE17" s="224">
        <f>'AEO T32 Metal Prdcts 2022'!AE17*10^12</f>
        <v>2195253000000</v>
      </c>
      <c r="AF17" s="224">
        <f>'AEO T32 Metal Prdcts 2022'!AF17*10^12</f>
        <v>2211968000000</v>
      </c>
    </row>
    <row r="18" spans="1:33" x14ac:dyDescent="0.25">
      <c r="A18" s="5" t="s">
        <v>1039</v>
      </c>
      <c r="B18" s="226">
        <f>C18*'2020 data'!G19</f>
        <v>0</v>
      </c>
      <c r="C18" s="5">
        <f>'AEO T32 Metal Prdcts 2022'!C42*10^12</f>
        <v>0</v>
      </c>
      <c r="D18" s="224">
        <f>'AEO T32 Metal Prdcts 2022'!D42*10^12</f>
        <v>0</v>
      </c>
      <c r="E18" s="224">
        <f>'AEO T32 Metal Prdcts 2022'!E42*10^12</f>
        <v>0</v>
      </c>
      <c r="F18" s="224">
        <f>'AEO T32 Metal Prdcts 2022'!F42*10^12</f>
        <v>0</v>
      </c>
      <c r="G18" s="224">
        <f>'AEO T32 Metal Prdcts 2022'!G42*10^12</f>
        <v>0</v>
      </c>
      <c r="H18" s="224">
        <f>'AEO T32 Metal Prdcts 2022'!H42*10^12</f>
        <v>0</v>
      </c>
      <c r="I18" s="224">
        <f>'AEO T32 Metal Prdcts 2022'!I42*10^12</f>
        <v>0</v>
      </c>
      <c r="J18" s="224">
        <f>'AEO T32 Metal Prdcts 2022'!J42*10^12</f>
        <v>0</v>
      </c>
      <c r="K18" s="224">
        <f>'AEO T32 Metal Prdcts 2022'!K42*10^12</f>
        <v>0</v>
      </c>
      <c r="L18" s="224">
        <f>'AEO T32 Metal Prdcts 2022'!L42*10^12</f>
        <v>0</v>
      </c>
      <c r="M18" s="224">
        <f>'AEO T32 Metal Prdcts 2022'!M42*10^12</f>
        <v>0</v>
      </c>
      <c r="N18" s="224">
        <f>'AEO T32 Metal Prdcts 2022'!N42*10^12</f>
        <v>0</v>
      </c>
      <c r="O18" s="224">
        <f>'AEO T32 Metal Prdcts 2022'!O42*10^12</f>
        <v>0</v>
      </c>
      <c r="P18" s="224">
        <f>'AEO T32 Metal Prdcts 2022'!P42*10^12</f>
        <v>0</v>
      </c>
      <c r="Q18" s="224">
        <f>'AEO T32 Metal Prdcts 2022'!Q42*10^12</f>
        <v>0</v>
      </c>
      <c r="R18" s="224">
        <f>'AEO T32 Metal Prdcts 2022'!R42*10^12</f>
        <v>0</v>
      </c>
      <c r="S18" s="224">
        <f>'AEO T32 Metal Prdcts 2022'!S42*10^12</f>
        <v>0</v>
      </c>
      <c r="T18" s="224">
        <f>'AEO T32 Metal Prdcts 2022'!T42*10^12</f>
        <v>0</v>
      </c>
      <c r="U18" s="224">
        <f>'AEO T32 Metal Prdcts 2022'!U42*10^12</f>
        <v>0</v>
      </c>
      <c r="V18" s="224">
        <f>'AEO T32 Metal Prdcts 2022'!V42*10^12</f>
        <v>0</v>
      </c>
      <c r="W18" s="224">
        <f>'AEO T32 Metal Prdcts 2022'!W42*10^12</f>
        <v>0</v>
      </c>
      <c r="X18" s="224">
        <f>'AEO T32 Metal Prdcts 2022'!X42*10^12</f>
        <v>0</v>
      </c>
      <c r="Y18" s="224">
        <f>'AEO T32 Metal Prdcts 2022'!Y42*10^12</f>
        <v>0</v>
      </c>
      <c r="Z18" s="224">
        <f>'AEO T32 Metal Prdcts 2022'!Z42*10^12</f>
        <v>0</v>
      </c>
      <c r="AA18" s="224">
        <f>'AEO T32 Metal Prdcts 2022'!AA42*10^12</f>
        <v>0</v>
      </c>
      <c r="AB18" s="224">
        <f>'AEO T32 Metal Prdcts 2022'!AB42*10^12</f>
        <v>0</v>
      </c>
      <c r="AC18" s="224">
        <f>'AEO T32 Metal Prdcts 2022'!AC42*10^12</f>
        <v>0</v>
      </c>
      <c r="AD18" s="224">
        <f>'AEO T32 Metal Prdcts 2022'!AD42*10^12</f>
        <v>0</v>
      </c>
      <c r="AE18" s="224">
        <f>'AEO T32 Metal Prdcts 2022'!AE42*10^12</f>
        <v>0</v>
      </c>
      <c r="AF18" s="224">
        <f>'AEO T32 Metal Prdcts 2022'!AF42*10^12</f>
        <v>0</v>
      </c>
    </row>
    <row r="19" spans="1:33" x14ac:dyDescent="0.25">
      <c r="A19" s="5" t="s">
        <v>1040</v>
      </c>
      <c r="B19" s="226">
        <f>C19*'2020 data'!G20</f>
        <v>535624906560.63623</v>
      </c>
      <c r="C19" s="5">
        <f>'AEO T32 Metal Prdcts 2022'!C67*10^12</f>
        <v>502648000000</v>
      </c>
      <c r="D19" s="224">
        <f>'AEO T32 Metal Prdcts 2022'!D67*10^12</f>
        <v>998854000000</v>
      </c>
      <c r="E19" s="224">
        <f>'AEO T32 Metal Prdcts 2022'!E67*10^12</f>
        <v>1090811000000</v>
      </c>
      <c r="F19" s="224">
        <f>'AEO T32 Metal Prdcts 2022'!F67*10^12</f>
        <v>1098910000000</v>
      </c>
      <c r="G19" s="224">
        <f>'AEO T32 Metal Prdcts 2022'!G67*10^12</f>
        <v>1091026000000</v>
      </c>
      <c r="H19" s="224">
        <f>'AEO T32 Metal Prdcts 2022'!H67*10^12</f>
        <v>1074203000000</v>
      </c>
      <c r="I19" s="224">
        <f>'AEO T32 Metal Prdcts 2022'!I67*10^12</f>
        <v>1056084000000</v>
      </c>
      <c r="J19" s="224">
        <f>'AEO T32 Metal Prdcts 2022'!J67*10^12</f>
        <v>1033071000000.0001</v>
      </c>
      <c r="K19" s="224">
        <f>'AEO T32 Metal Prdcts 2022'!K67*10^12</f>
        <v>1009909000000</v>
      </c>
      <c r="L19" s="224">
        <f>'AEO T32 Metal Prdcts 2022'!L67*10^12</f>
        <v>993322000000</v>
      </c>
      <c r="M19" s="224">
        <f>'AEO T32 Metal Prdcts 2022'!M67*10^12</f>
        <v>977693000000</v>
      </c>
      <c r="N19" s="224">
        <f>'AEO T32 Metal Prdcts 2022'!N67*10^12</f>
        <v>964490000000</v>
      </c>
      <c r="O19" s="224">
        <f>'AEO T32 Metal Prdcts 2022'!O67*10^12</f>
        <v>953984000000</v>
      </c>
      <c r="P19" s="224">
        <f>'AEO T32 Metal Prdcts 2022'!P67*10^12</f>
        <v>951148000000</v>
      </c>
      <c r="Q19" s="224">
        <f>'AEO T32 Metal Prdcts 2022'!Q67*10^12</f>
        <v>952301000000</v>
      </c>
      <c r="R19" s="224">
        <f>'AEO T32 Metal Prdcts 2022'!R67*10^12</f>
        <v>954063000000</v>
      </c>
      <c r="S19" s="224">
        <f>'AEO T32 Metal Prdcts 2022'!S67*10^12</f>
        <v>954922000000</v>
      </c>
      <c r="T19" s="224">
        <f>'AEO T32 Metal Prdcts 2022'!T67*10^12</f>
        <v>957669000000</v>
      </c>
      <c r="U19" s="224">
        <f>'AEO T32 Metal Prdcts 2022'!U67*10^12</f>
        <v>966292000000</v>
      </c>
      <c r="V19" s="224">
        <f>'AEO T32 Metal Prdcts 2022'!V67*10^12</f>
        <v>969168000000</v>
      </c>
      <c r="W19" s="224">
        <f>'AEO T32 Metal Prdcts 2022'!W67*10^12</f>
        <v>973559000000</v>
      </c>
      <c r="X19" s="224">
        <f>'AEO T32 Metal Prdcts 2022'!X67*10^12</f>
        <v>980961000000</v>
      </c>
      <c r="Y19" s="224">
        <f>'AEO T32 Metal Prdcts 2022'!Y67*10^12</f>
        <v>985060000000</v>
      </c>
      <c r="Z19" s="224">
        <f>'AEO T32 Metal Prdcts 2022'!Z67*10^12</f>
        <v>991644000000</v>
      </c>
      <c r="AA19" s="224">
        <f>'AEO T32 Metal Prdcts 2022'!AA67*10^12</f>
        <v>1008699000000</v>
      </c>
      <c r="AB19" s="224">
        <f>'AEO T32 Metal Prdcts 2022'!AB67*10^12</f>
        <v>1030712000000.0001</v>
      </c>
      <c r="AC19" s="224">
        <f>'AEO T32 Metal Prdcts 2022'!AC67*10^12</f>
        <v>1051963999999.9999</v>
      </c>
      <c r="AD19" s="224">
        <f>'AEO T32 Metal Prdcts 2022'!AD67*10^12</f>
        <v>1072354000000</v>
      </c>
      <c r="AE19" s="224">
        <f>'AEO T32 Metal Prdcts 2022'!AE67*10^12</f>
        <v>1091127000000</v>
      </c>
      <c r="AF19" s="224">
        <f>'AEO T32 Metal Prdcts 2022'!AF67*10^12</f>
        <v>1112743000000</v>
      </c>
    </row>
    <row r="20" spans="1:33" x14ac:dyDescent="0.25">
      <c r="A20" s="5" t="s">
        <v>1041</v>
      </c>
      <c r="B20" s="226">
        <f>C20*'2020 data'!G21</f>
        <v>528245509727.62653</v>
      </c>
      <c r="C20" s="5">
        <f>'AEO T32 Metal Prdcts 2022'!C30*10^12</f>
        <v>514239000000</v>
      </c>
      <c r="D20" s="224">
        <f>'AEO T32 Metal Prdcts 2022'!D30*10^12</f>
        <v>1066322000000</v>
      </c>
      <c r="E20" s="224">
        <f>'AEO T32 Metal Prdcts 2022'!E30*10^12</f>
        <v>1133188000000</v>
      </c>
      <c r="F20" s="224">
        <f>'AEO T32 Metal Prdcts 2022'!F30*10^12</f>
        <v>1116718000000</v>
      </c>
      <c r="G20" s="224">
        <f>'AEO T32 Metal Prdcts 2022'!G30*10^12</f>
        <v>1114773000000</v>
      </c>
      <c r="H20" s="224">
        <f>'AEO T32 Metal Prdcts 2022'!H30*10^12</f>
        <v>1114060000000</v>
      </c>
      <c r="I20" s="224">
        <f>'AEO T32 Metal Prdcts 2022'!I30*10^12</f>
        <v>1112979000000</v>
      </c>
      <c r="J20" s="224">
        <f>'AEO T32 Metal Prdcts 2022'!J30*10^12</f>
        <v>1099673000000</v>
      </c>
      <c r="K20" s="224">
        <f>'AEO T32 Metal Prdcts 2022'!K30*10^12</f>
        <v>1086411000000</v>
      </c>
      <c r="L20" s="224">
        <f>'AEO T32 Metal Prdcts 2022'!L30*10^12</f>
        <v>1078912000000.0001</v>
      </c>
      <c r="M20" s="224">
        <f>'AEO T32 Metal Prdcts 2022'!M30*10^12</f>
        <v>1077007000000</v>
      </c>
      <c r="N20" s="224">
        <f>'AEO T32 Metal Prdcts 2022'!N30*10^12</f>
        <v>1074073000000</v>
      </c>
      <c r="O20" s="224">
        <f>'AEO T32 Metal Prdcts 2022'!O30*10^12</f>
        <v>1070267000000.0001</v>
      </c>
      <c r="P20" s="224">
        <f>'AEO T32 Metal Prdcts 2022'!P30*10^12</f>
        <v>1073669999999.9999</v>
      </c>
      <c r="Q20" s="224">
        <f>'AEO T32 Metal Prdcts 2022'!Q30*10^12</f>
        <v>1082602000000.0001</v>
      </c>
      <c r="R20" s="224">
        <f>'AEO T32 Metal Prdcts 2022'!R30*10^12</f>
        <v>1092838000000</v>
      </c>
      <c r="S20" s="224">
        <f>'AEO T32 Metal Prdcts 2022'!S30*10^12</f>
        <v>1098409000000</v>
      </c>
      <c r="T20" s="224">
        <f>'AEO T32 Metal Prdcts 2022'!T30*10^12</f>
        <v>1102589000000</v>
      </c>
      <c r="U20" s="224">
        <f>'AEO T32 Metal Prdcts 2022'!U30*10^12</f>
        <v>1112197000000</v>
      </c>
      <c r="V20" s="224">
        <f>'AEO T32 Metal Prdcts 2022'!V30*10^12</f>
        <v>1113177000000</v>
      </c>
      <c r="W20" s="224">
        <f>'AEO T32 Metal Prdcts 2022'!W30*10^12</f>
        <v>1115772000000</v>
      </c>
      <c r="X20" s="224">
        <f>'AEO T32 Metal Prdcts 2022'!X30*10^12</f>
        <v>1123893000000</v>
      </c>
      <c r="Y20" s="224">
        <f>'AEO T32 Metal Prdcts 2022'!Y30*10^12</f>
        <v>1126354000000</v>
      </c>
      <c r="Z20" s="224">
        <f>'AEO T32 Metal Prdcts 2022'!Z30*10^12</f>
        <v>1130385000000</v>
      </c>
      <c r="AA20" s="224">
        <f>'AEO T32 Metal Prdcts 2022'!AA30*10^12</f>
        <v>1145674000000</v>
      </c>
      <c r="AB20" s="224">
        <f>'AEO T32 Metal Prdcts 2022'!AB30*10^12</f>
        <v>1167201000000</v>
      </c>
      <c r="AC20" s="224">
        <f>'AEO T32 Metal Prdcts 2022'!AC30*10^12</f>
        <v>1187102000000</v>
      </c>
      <c r="AD20" s="224">
        <f>'AEO T32 Metal Prdcts 2022'!AD30*10^12</f>
        <v>1201532000000</v>
      </c>
      <c r="AE20" s="224">
        <f>'AEO T32 Metal Prdcts 2022'!AE30*10^12</f>
        <v>1212166000000</v>
      </c>
      <c r="AF20" s="224">
        <f>'AEO T32 Metal Prdcts 2022'!AF30*10^12</f>
        <v>1229317000000</v>
      </c>
    </row>
    <row r="21" spans="1:33" x14ac:dyDescent="0.25">
      <c r="A21" s="5" t="s">
        <v>1042</v>
      </c>
      <c r="B21" s="226">
        <f>C21*'2020 data'!G22</f>
        <v>668237449952.69189</v>
      </c>
      <c r="C21" s="5">
        <f>'AEO T32 Metal Prdcts 2022'!C54*'Vehicles Split'!$C6*10^12</f>
        <v>647155388912.11926</v>
      </c>
      <c r="D21" s="224">
        <f>'AEO T32 Metal Prdcts 2022'!D54*'Vehicles Split'!$C6*10^12</f>
        <v>1355066439555.27</v>
      </c>
      <c r="E21" s="224">
        <f>'AEO T32 Metal Prdcts 2022'!E54*'Vehicles Split'!$C6*10^12</f>
        <v>1544968907701.3826</v>
      </c>
      <c r="F21" s="224">
        <f>'AEO T32 Metal Prdcts 2022'!F54*'Vehicles Split'!$C6*10^12</f>
        <v>1509525018820.3757</v>
      </c>
      <c r="G21" s="224">
        <f>'AEO T32 Metal Prdcts 2022'!G54*'Vehicles Split'!$C6*10^12</f>
        <v>1475492270374.74</v>
      </c>
      <c r="H21" s="224">
        <f>'AEO T32 Metal Prdcts 2022'!H54*'Vehicles Split'!$C6*10^12</f>
        <v>1437058807051.0139</v>
      </c>
      <c r="I21" s="224">
        <f>'AEO T32 Metal Prdcts 2022'!I54*'Vehicles Split'!$C6*10^12</f>
        <v>1403055430759.2363</v>
      </c>
      <c r="J21" s="224">
        <f>'AEO T32 Metal Prdcts 2022'!J54*'Vehicles Split'!$C6*10^12</f>
        <v>1365076597295.2322</v>
      </c>
      <c r="K21" s="224">
        <f>'AEO T32 Metal Prdcts 2022'!K54*'Vehicles Split'!$C6*10^12</f>
        <v>1322170265758.9377</v>
      </c>
      <c r="L21" s="224">
        <f>'AEO T32 Metal Prdcts 2022'!L54*'Vehicles Split'!$C6*10^12</f>
        <v>1286631236640.4326</v>
      </c>
      <c r="M21" s="224">
        <f>'AEO T32 Metal Prdcts 2022'!M54*'Vehicles Split'!$C6*10^12</f>
        <v>1264366505490.676</v>
      </c>
      <c r="N21" s="224">
        <f>'AEO T32 Metal Prdcts 2022'!N54*'Vehicles Split'!$C6*10^12</f>
        <v>1241058424353.8623</v>
      </c>
      <c r="O21" s="224">
        <f>'AEO T32 Metal Prdcts 2022'!O54*'Vehicles Split'!$C6*10^12</f>
        <v>1213603761322.3418</v>
      </c>
      <c r="P21" s="224">
        <f>'AEO T32 Metal Prdcts 2022'!P54*'Vehicles Split'!$C6*10^12</f>
        <v>1202292289461.4358</v>
      </c>
      <c r="Q21" s="224">
        <f>'AEO T32 Metal Prdcts 2022'!Q54*'Vehicles Split'!$C6*10^12</f>
        <v>1198018002549.9536</v>
      </c>
      <c r="R21" s="224">
        <f>'AEO T32 Metal Prdcts 2022'!R54*'Vehicles Split'!$C6*10^12</f>
        <v>1194907108341.2981</v>
      </c>
      <c r="S21" s="224">
        <f>'AEO T32 Metal Prdcts 2022'!S54*'Vehicles Split'!$C6*10^12</f>
        <v>1188770882285.2263</v>
      </c>
      <c r="T21" s="224">
        <f>'AEO T32 Metal Prdcts 2022'!T54*'Vehicles Split'!$C6*10^12</f>
        <v>1183566264326.5334</v>
      </c>
      <c r="U21" s="224">
        <f>'AEO T32 Metal Prdcts 2022'!U54*'Vehicles Split'!$C6*10^12</f>
        <v>1184241185340.1929</v>
      </c>
      <c r="V21" s="224">
        <f>'AEO T32 Metal Prdcts 2022'!V54*'Vehicles Split'!$C6*10^12</f>
        <v>1174227834974.8118</v>
      </c>
      <c r="W21" s="224">
        <f>'AEO T32 Metal Prdcts 2022'!W54*'Vehicles Split'!$C6*10^12</f>
        <v>1160141333099.3696</v>
      </c>
      <c r="X21" s="224">
        <f>'AEO T32 Metal Prdcts 2022'!X54*'Vehicles Split'!$C6*10^12</f>
        <v>1148225816509.1145</v>
      </c>
      <c r="Y21" s="224">
        <f>'AEO T32 Metal Prdcts 2022'!Y54*'Vehicles Split'!$C6*10^12</f>
        <v>1130419906020.0811</v>
      </c>
      <c r="Z21" s="224">
        <f>'AEO T32 Metal Prdcts 2022'!Z54*'Vehicles Split'!$C6*10^12</f>
        <v>1113804206287.3967</v>
      </c>
      <c r="AA21" s="224">
        <f>'AEO T32 Metal Prdcts 2022'!AA54*'Vehicles Split'!$C6*10^12</f>
        <v>1112456918360.4133</v>
      </c>
      <c r="AB21" s="224">
        <f>'AEO T32 Metal Prdcts 2022'!AB54*'Vehicles Split'!$C6*10^12</f>
        <v>1116206976178.0313</v>
      </c>
      <c r="AC21" s="224">
        <f>'AEO T32 Metal Prdcts 2022'!AC54*'Vehicles Split'!$C6*10^12</f>
        <v>1116897860318.7878</v>
      </c>
      <c r="AD21" s="224">
        <f>'AEO T32 Metal Prdcts 2022'!AD54*'Vehicles Split'!$C6*10^12</f>
        <v>1109456488991.2686</v>
      </c>
      <c r="AE21" s="224">
        <f>'AEO T32 Metal Prdcts 2022'!AE54*'Vehicles Split'!$C6*10^12</f>
        <v>1096648314333.7513</v>
      </c>
      <c r="AF21" s="224">
        <f>'AEO T32 Metal Prdcts 2022'!AF54*'Vehicles Split'!$C6*10^12</f>
        <v>1089754797528.2001</v>
      </c>
    </row>
    <row r="22" spans="1:33" x14ac:dyDescent="0.25">
      <c r="A22" s="5" t="s">
        <v>1043</v>
      </c>
      <c r="B22" s="226">
        <f>C22*'2020 data'!G23</f>
        <v>378295359524.10986</v>
      </c>
      <c r="C22" s="5">
        <f>'AEO T32 Metal Prdcts 2022'!C54*'Vehicles Split'!$C7*10^12</f>
        <v>366360611087.88068</v>
      </c>
      <c r="D22" s="224">
        <f>'AEO T32 Metal Prdcts 2022'!D54*'Vehicles Split'!$C7*10^12</f>
        <v>767115560444.72986</v>
      </c>
      <c r="E22" s="224">
        <f>'AEO T32 Metal Prdcts 2022'!E54*'Vehicles Split'!$C7*10^12</f>
        <v>874621092298.61707</v>
      </c>
      <c r="F22" s="224">
        <f>'AEO T32 Metal Prdcts 2022'!F54*'Vehicles Split'!$C7*10^12</f>
        <v>854555981179.62427</v>
      </c>
      <c r="G22" s="224">
        <f>'AEO T32 Metal Prdcts 2022'!G54*'Vehicles Split'!$C7*10^12</f>
        <v>835289729625.26013</v>
      </c>
      <c r="H22" s="224">
        <f>'AEO T32 Metal Prdcts 2022'!H54*'Vehicles Split'!$C7*10^12</f>
        <v>813532192948.98596</v>
      </c>
      <c r="I22" s="224">
        <f>'AEO T32 Metal Prdcts 2022'!I54*'Vehicles Split'!$C7*10^12</f>
        <v>794282569240.76331</v>
      </c>
      <c r="J22" s="224">
        <f>'AEO T32 Metal Prdcts 2022'!J54*'Vehicles Split'!$C7*10^12</f>
        <v>772782402704.76794</v>
      </c>
      <c r="K22" s="224">
        <f>'AEO T32 Metal Prdcts 2022'!K54*'Vehicles Split'!$C7*10^12</f>
        <v>748492734241.06213</v>
      </c>
      <c r="L22" s="224">
        <f>'AEO T32 Metal Prdcts 2022'!L54*'Vehicles Split'!$C7*10^12</f>
        <v>728373763359.56702</v>
      </c>
      <c r="M22" s="224">
        <f>'AEO T32 Metal Prdcts 2022'!M54*'Vehicles Split'!$C7*10^12</f>
        <v>715769494509.32373</v>
      </c>
      <c r="N22" s="224">
        <f>'AEO T32 Metal Prdcts 2022'!N54*'Vehicles Split'!$C7*10^12</f>
        <v>702574575646.13757</v>
      </c>
      <c r="O22" s="224">
        <f>'AEO T32 Metal Prdcts 2022'!O54*'Vehicles Split'!$C7*10^12</f>
        <v>687032238677.65796</v>
      </c>
      <c r="P22" s="224">
        <f>'AEO T32 Metal Prdcts 2022'!P54*'Vehicles Split'!$C7*10^12</f>
        <v>680628710538.56421</v>
      </c>
      <c r="Q22" s="224">
        <f>'AEO T32 Metal Prdcts 2022'!Q54*'Vehicles Split'!$C7*10^12</f>
        <v>678208997450.04639</v>
      </c>
      <c r="R22" s="224">
        <f>'AEO T32 Metal Prdcts 2022'!R54*'Vehicles Split'!$C7*10^12</f>
        <v>676447891658.70203</v>
      </c>
      <c r="S22" s="224">
        <f>'AEO T32 Metal Prdcts 2022'!S54*'Vehicles Split'!$C7*10^12</f>
        <v>672974117714.77356</v>
      </c>
      <c r="T22" s="224">
        <f>'AEO T32 Metal Prdcts 2022'!T54*'Vehicles Split'!$C7*10^12</f>
        <v>670027735673.46655</v>
      </c>
      <c r="U22" s="224">
        <f>'AEO T32 Metal Prdcts 2022'!U54*'Vehicles Split'!$C7*10^12</f>
        <v>670409814659.80713</v>
      </c>
      <c r="V22" s="224">
        <f>'AEO T32 Metal Prdcts 2022'!V54*'Vehicles Split'!$C7*10^12</f>
        <v>664741165025.18848</v>
      </c>
      <c r="W22" s="224">
        <f>'AEO T32 Metal Prdcts 2022'!W54*'Vehicles Split'!$C7*10^12</f>
        <v>656766666900.63025</v>
      </c>
      <c r="X22" s="224">
        <f>'AEO T32 Metal Prdcts 2022'!X54*'Vehicles Split'!$C7*10^12</f>
        <v>650021183490.88538</v>
      </c>
      <c r="Y22" s="224">
        <f>'AEO T32 Metal Prdcts 2022'!Y54*'Vehicles Split'!$C7*10^12</f>
        <v>639941093979.91895</v>
      </c>
      <c r="Z22" s="224">
        <f>'AEO T32 Metal Prdcts 2022'!Z54*'Vehicles Split'!$C7*10^12</f>
        <v>630534793712.60327</v>
      </c>
      <c r="AA22" s="224">
        <f>'AEO T32 Metal Prdcts 2022'!AA54*'Vehicles Split'!$C7*10^12</f>
        <v>629772081639.58667</v>
      </c>
      <c r="AB22" s="224">
        <f>'AEO T32 Metal Prdcts 2022'!AB54*'Vehicles Split'!$C7*10^12</f>
        <v>631895023821.96875</v>
      </c>
      <c r="AC22" s="224">
        <f>'AEO T32 Metal Prdcts 2022'!AC54*'Vehicles Split'!$C7*10^12</f>
        <v>632286139681.21228</v>
      </c>
      <c r="AD22" s="224">
        <f>'AEO T32 Metal Prdcts 2022'!AD54*'Vehicles Split'!$C7*10^12</f>
        <v>628073511008.73132</v>
      </c>
      <c r="AE22" s="224">
        <f>'AEO T32 Metal Prdcts 2022'!AE54*'Vehicles Split'!$C7*10^12</f>
        <v>620822685666.24854</v>
      </c>
      <c r="AF22" s="224">
        <f>'AEO T32 Metal Prdcts 2022'!AF54*'Vehicles Split'!$C7*10^12</f>
        <v>616920202471.79993</v>
      </c>
    </row>
    <row r="23" spans="1:33" x14ac:dyDescent="0.25">
      <c r="A23" s="5" t="s">
        <v>1044</v>
      </c>
      <c r="B23" s="226">
        <f>C23*'2020 data'!G24</f>
        <v>2552467172662.542</v>
      </c>
      <c r="C23" s="5">
        <f>'AEO T33 Other Mfg 2022'!C41*'Balance of Mfg Split'!$D14*10^12</f>
        <v>3137220720299.9199</v>
      </c>
      <c r="D23" s="224">
        <f>'AEO T33 Other Mfg 2022'!D41*'Balance of Mfg Split'!$D14*10^12</f>
        <v>6281743613035.4395</v>
      </c>
      <c r="E23" s="224">
        <f>'AEO T33 Other Mfg 2022'!E41*'Balance of Mfg Split'!$D14*10^12</f>
        <v>6086426643726.7402</v>
      </c>
      <c r="F23" s="224">
        <f>'AEO T33 Other Mfg 2022'!F41*'Balance of Mfg Split'!$D14*10^12</f>
        <v>5705264363558.415</v>
      </c>
      <c r="G23" s="224">
        <f>'AEO T33 Other Mfg 2022'!G41*'Balance of Mfg Split'!$D14*10^12</f>
        <v>5531816692180.9248</v>
      </c>
      <c r="H23" s="224">
        <f>'AEO T33 Other Mfg 2022'!H41*'Balance of Mfg Split'!$D14*10^12</f>
        <v>5422310114367.2012</v>
      </c>
      <c r="I23" s="224">
        <f>'AEO T33 Other Mfg 2022'!I41*'Balance of Mfg Split'!$D14*10^12</f>
        <v>5338414951223.5166</v>
      </c>
      <c r="J23" s="224">
        <f>'AEO T33 Other Mfg 2022'!J41*'Balance of Mfg Split'!$D14*10^12</f>
        <v>5345101434470.0928</v>
      </c>
      <c r="K23" s="224">
        <f>'AEO T33 Other Mfg 2022'!K41*'Balance of Mfg Split'!$D14*10^12</f>
        <v>5348996912973.4131</v>
      </c>
      <c r="L23" s="224">
        <f>'AEO T33 Other Mfg 2022'!L41*'Balance of Mfg Split'!$D14*10^12</f>
        <v>5347430560215.0273</v>
      </c>
      <c r="M23" s="224">
        <f>'AEO T33 Other Mfg 2022'!M41*'Balance of Mfg Split'!$D14*10^12</f>
        <v>5342765582331.9795</v>
      </c>
      <c r="N23" s="224">
        <f>'AEO T33 Other Mfg 2022'!N41*'Balance of Mfg Split'!$D14*10^12</f>
        <v>5332330255953.3945</v>
      </c>
      <c r="O23" s="224">
        <f>'AEO T33 Other Mfg 2022'!O41*'Balance of Mfg Split'!$D14*10^12</f>
        <v>5345844476703.3154</v>
      </c>
      <c r="P23" s="224">
        <f>'AEO T33 Other Mfg 2022'!P41*'Balance of Mfg Split'!$D14*10^12</f>
        <v>5338945887858.4805</v>
      </c>
      <c r="Q23" s="224">
        <f>'AEO T33 Other Mfg 2022'!Q41*'Balance of Mfg Split'!$D14*10^12</f>
        <v>5324004326475.8818</v>
      </c>
      <c r="R23" s="224">
        <f>'AEO T33 Other Mfg 2022'!R41*'Balance of Mfg Split'!$D14*10^12</f>
        <v>5317887792944.7109</v>
      </c>
      <c r="S23" s="224">
        <f>'AEO T33 Other Mfg 2022'!S41*'Balance of Mfg Split'!$D14*10^12</f>
        <v>5327372007327.7217</v>
      </c>
      <c r="T23" s="224">
        <f>'AEO T33 Other Mfg 2022'!T41*'Balance of Mfg Split'!$D14*10^12</f>
        <v>5334373734201.3076</v>
      </c>
      <c r="U23" s="224">
        <f>'AEO T33 Other Mfg 2022'!U41*'Balance of Mfg Split'!$D14*10^12</f>
        <v>5358663636824.6943</v>
      </c>
      <c r="V23" s="224">
        <f>'AEO T33 Other Mfg 2022'!V41*'Balance of Mfg Split'!$D14*10^12</f>
        <v>5349612602162.4385</v>
      </c>
      <c r="W23" s="224">
        <f>'AEO T33 Other Mfg 2022'!W41*'Balance of Mfg Split'!$D14*10^12</f>
        <v>5370220028733.1855</v>
      </c>
      <c r="X23" s="224">
        <f>'AEO T33 Other Mfg 2022'!X41*'Balance of Mfg Split'!$D14*10^12</f>
        <v>5396844886642.2607</v>
      </c>
      <c r="Y23" s="224">
        <f>'AEO T33 Other Mfg 2022'!Y41*'Balance of Mfg Split'!$D14*10^12</f>
        <v>5399071322784.6563</v>
      </c>
      <c r="Z23" s="224">
        <f>'AEO T33 Other Mfg 2022'!Z41*'Balance of Mfg Split'!$D14*10^12</f>
        <v>5400463686172.8008</v>
      </c>
      <c r="AA23" s="224">
        <f>'AEO T33 Other Mfg 2022'!AA41*'Balance of Mfg Split'!$D14*10^12</f>
        <v>5405113417564.6426</v>
      </c>
      <c r="AB23" s="224">
        <f>'AEO T33 Other Mfg 2022'!AB41*'Balance of Mfg Split'!$D14*10^12</f>
        <v>5424293055076.5</v>
      </c>
      <c r="AC23" s="224">
        <f>'AEO T33 Other Mfg 2022'!AC41*'Balance of Mfg Split'!$D14*10^12</f>
        <v>5455426390120.6484</v>
      </c>
      <c r="AD23" s="224">
        <f>'AEO T33 Other Mfg 2022'!AD41*'Balance of Mfg Split'!$D14*10^12</f>
        <v>5480575477366.1543</v>
      </c>
      <c r="AE23" s="224">
        <f>'AEO T33 Other Mfg 2022'!AE41*'Balance of Mfg Split'!$D14*10^12</f>
        <v>5506570744873.6338</v>
      </c>
      <c r="AF23" s="224">
        <f>'AEO T33 Other Mfg 2022'!AF41*'Balance of Mfg Split'!$D14*10^12</f>
        <v>5540458762137.8701</v>
      </c>
    </row>
    <row r="24" spans="1:33" x14ac:dyDescent="0.25">
      <c r="A24" s="5" t="s">
        <v>1045</v>
      </c>
      <c r="B24" s="226">
        <f>C24*'2020 data'!G25</f>
        <v>0</v>
      </c>
      <c r="C24" s="5">
        <v>0</v>
      </c>
      <c r="D24" s="224">
        <v>0</v>
      </c>
      <c r="E24" s="224">
        <v>0</v>
      </c>
      <c r="F24" s="224">
        <v>0</v>
      </c>
      <c r="G24" s="224">
        <v>0</v>
      </c>
      <c r="H24" s="224">
        <v>0</v>
      </c>
      <c r="I24" s="224">
        <v>0</v>
      </c>
      <c r="J24" s="224">
        <v>0</v>
      </c>
      <c r="K24" s="224">
        <v>0</v>
      </c>
      <c r="L24" s="224">
        <v>0</v>
      </c>
      <c r="M24" s="224">
        <v>0</v>
      </c>
      <c r="N24" s="224">
        <v>0</v>
      </c>
      <c r="O24" s="224">
        <v>0</v>
      </c>
      <c r="P24" s="224">
        <v>0</v>
      </c>
      <c r="Q24" s="224">
        <v>0</v>
      </c>
      <c r="R24" s="224">
        <v>0</v>
      </c>
      <c r="S24" s="224">
        <v>0</v>
      </c>
      <c r="T24" s="224">
        <v>0</v>
      </c>
      <c r="U24" s="224">
        <v>0</v>
      </c>
      <c r="V24" s="224">
        <v>0</v>
      </c>
      <c r="W24" s="224">
        <v>0</v>
      </c>
      <c r="X24" s="224">
        <v>0</v>
      </c>
      <c r="Y24" s="224">
        <v>0</v>
      </c>
      <c r="Z24" s="224">
        <v>0</v>
      </c>
      <c r="AA24" s="224">
        <v>0</v>
      </c>
      <c r="AB24" s="224">
        <v>0</v>
      </c>
      <c r="AC24" s="224">
        <v>0</v>
      </c>
      <c r="AD24" s="224">
        <v>0</v>
      </c>
      <c r="AE24" s="224">
        <v>0</v>
      </c>
      <c r="AF24" s="224">
        <v>0</v>
      </c>
    </row>
    <row r="25" spans="1:33" x14ac:dyDescent="0.25">
      <c r="A25" s="5" t="s">
        <v>1046</v>
      </c>
      <c r="B25" s="226">
        <f>C25*'2020 data'!G26</f>
        <v>0</v>
      </c>
      <c r="C25" s="5">
        <v>0</v>
      </c>
      <c r="D25" s="224">
        <v>0</v>
      </c>
      <c r="E25" s="224">
        <v>0</v>
      </c>
      <c r="F25" s="224">
        <v>0</v>
      </c>
      <c r="G25" s="224">
        <v>0</v>
      </c>
      <c r="H25" s="224">
        <v>0</v>
      </c>
      <c r="I25" s="224">
        <v>0</v>
      </c>
      <c r="J25" s="224">
        <v>0</v>
      </c>
      <c r="K25" s="224">
        <v>0</v>
      </c>
      <c r="L25" s="224">
        <v>0</v>
      </c>
      <c r="M25" s="224">
        <v>0</v>
      </c>
      <c r="N25" s="224">
        <v>0</v>
      </c>
      <c r="O25" s="224">
        <v>0</v>
      </c>
      <c r="P25" s="224">
        <v>0</v>
      </c>
      <c r="Q25" s="224">
        <v>0</v>
      </c>
      <c r="R25" s="224">
        <v>0</v>
      </c>
      <c r="S25" s="224">
        <v>0</v>
      </c>
      <c r="T25" s="224">
        <v>0</v>
      </c>
      <c r="U25" s="224">
        <v>0</v>
      </c>
      <c r="V25" s="224">
        <v>0</v>
      </c>
      <c r="W25" s="224">
        <v>0</v>
      </c>
      <c r="X25" s="224">
        <v>0</v>
      </c>
      <c r="Y25" s="224">
        <v>0</v>
      </c>
      <c r="Z25" s="224">
        <v>0</v>
      </c>
      <c r="AA25" s="224">
        <v>0</v>
      </c>
      <c r="AB25" s="224">
        <v>0</v>
      </c>
      <c r="AC25" s="224">
        <v>0</v>
      </c>
      <c r="AD25" s="224">
        <v>0</v>
      </c>
      <c r="AE25" s="224">
        <v>0</v>
      </c>
      <c r="AF25" s="224">
        <v>0</v>
      </c>
    </row>
    <row r="26" spans="1:33" x14ac:dyDescent="0.25">
      <c r="A26" s="5" t="s">
        <v>1047</v>
      </c>
      <c r="B26" s="226">
        <f>C26*'2020 data'!G27</f>
        <v>21672182562776.457</v>
      </c>
      <c r="C26" s="5">
        <f>'AEO T34 Non-Mfg 2022'!C31*10^12</f>
        <v>26458548000000</v>
      </c>
      <c r="D26" s="224">
        <f>'AEO T34 Non-Mfg 2022'!D31*10^12</f>
        <v>23838160000000</v>
      </c>
      <c r="E26" s="224">
        <f>'AEO T34 Non-Mfg 2022'!E31*10^12</f>
        <v>23273783000000</v>
      </c>
      <c r="F26" s="224">
        <f>'AEO T34 Non-Mfg 2022'!F31*10^12</f>
        <v>23526438000000</v>
      </c>
      <c r="G26" s="224">
        <f>'AEO T34 Non-Mfg 2022'!G31*10^12</f>
        <v>23686592000000</v>
      </c>
      <c r="H26" s="224">
        <f>'AEO T34 Non-Mfg 2022'!H31*10^12</f>
        <v>23749687000000</v>
      </c>
      <c r="I26" s="224">
        <f>'AEO T34 Non-Mfg 2022'!I31*10^12</f>
        <v>23772264000000</v>
      </c>
      <c r="J26" s="224">
        <f>'AEO T34 Non-Mfg 2022'!J31*10^12</f>
        <v>23992146000000</v>
      </c>
      <c r="K26" s="224">
        <f>'AEO T34 Non-Mfg 2022'!K31*10^12</f>
        <v>24248373000000</v>
      </c>
      <c r="L26" s="224">
        <f>'AEO T34 Non-Mfg 2022'!L31*10^12</f>
        <v>24445833000000</v>
      </c>
      <c r="M26" s="224">
        <f>'AEO T34 Non-Mfg 2022'!M31*10^12</f>
        <v>24688051000000</v>
      </c>
      <c r="N26" s="224">
        <f>'AEO T34 Non-Mfg 2022'!N31*10^12</f>
        <v>25456270000000</v>
      </c>
      <c r="O26" s="224">
        <f>'AEO T34 Non-Mfg 2022'!O31*10^12</f>
        <v>26134815000000</v>
      </c>
      <c r="P26" s="224">
        <f>'AEO T34 Non-Mfg 2022'!P31*10^12</f>
        <v>26291859000000</v>
      </c>
      <c r="Q26" s="224">
        <f>'AEO T34 Non-Mfg 2022'!Q31*10^12</f>
        <v>26413675000000</v>
      </c>
      <c r="R26" s="224">
        <f>'AEO T34 Non-Mfg 2022'!R31*10^12</f>
        <v>26582432000000</v>
      </c>
      <c r="S26" s="224">
        <f>'AEO T34 Non-Mfg 2022'!S31*10^12</f>
        <v>27005104000000</v>
      </c>
      <c r="T26" s="224">
        <f>'AEO T34 Non-Mfg 2022'!T31*10^12</f>
        <v>27545351000000</v>
      </c>
      <c r="U26" s="224">
        <f>'AEO T34 Non-Mfg 2022'!U31*10^12</f>
        <v>28127337000000</v>
      </c>
      <c r="V26" s="224">
        <f>'AEO T34 Non-Mfg 2022'!V31*10^12</f>
        <v>28612455000000</v>
      </c>
      <c r="W26" s="224">
        <f>'AEO T34 Non-Mfg 2022'!W31*10^12</f>
        <v>29014498000000</v>
      </c>
      <c r="X26" s="224">
        <f>'AEO T34 Non-Mfg 2022'!X31*10^12</f>
        <v>29418665000000</v>
      </c>
      <c r="Y26" s="224">
        <f>'AEO T34 Non-Mfg 2022'!Y31*10^12</f>
        <v>29786840000000</v>
      </c>
      <c r="Z26" s="224">
        <f>'AEO T34 Non-Mfg 2022'!Z31*10^12</f>
        <v>30104900000000</v>
      </c>
      <c r="AA26" s="224">
        <f>'AEO T34 Non-Mfg 2022'!AA31*10^12</f>
        <v>30387709000000</v>
      </c>
      <c r="AB26" s="224">
        <f>'AEO T34 Non-Mfg 2022'!AB31*10^12</f>
        <v>30754158000000</v>
      </c>
      <c r="AC26" s="224">
        <f>'AEO T34 Non-Mfg 2022'!AC31*10^12</f>
        <v>31117138000000</v>
      </c>
      <c r="AD26" s="224">
        <f>'AEO T34 Non-Mfg 2022'!AD31*10^12</f>
        <v>31477888000000</v>
      </c>
      <c r="AE26" s="224">
        <f>'AEO T34 Non-Mfg 2022'!AE31*10^12</f>
        <v>31929745000000</v>
      </c>
      <c r="AF26" s="224">
        <f>'AEO T34 Non-Mfg 2022'!AF31*10^12</f>
        <v>32427963000000</v>
      </c>
    </row>
    <row r="30" spans="1:33" x14ac:dyDescent="0.25">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row>
    <row r="34" spans="2:33" x14ac:dyDescent="0.25">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row>
    <row r="35" spans="2:33" x14ac:dyDescent="0.25">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row>
    <row r="36" spans="2:33" x14ac:dyDescent="0.25">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row>
    <row r="37" spans="2:33" x14ac:dyDescent="0.25">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row>
    <row r="39" spans="2:33" x14ac:dyDescent="0.25">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row>
    <row r="40" spans="2:33" x14ac:dyDescent="0.25">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row>
    <row r="41" spans="2:33" x14ac:dyDescent="0.25">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row>
    <row r="42" spans="2:33" x14ac:dyDescent="0.25">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row>
    <row r="43" spans="2:33" x14ac:dyDescent="0.25">
      <c r="B43" s="177"/>
      <c r="C43" s="177"/>
      <c r="D43" s="177"/>
      <c r="E43" s="177"/>
      <c r="F43" s="177"/>
      <c r="G43" s="177"/>
      <c r="H43" s="177"/>
      <c r="I43" s="177"/>
      <c r="J43" s="177"/>
      <c r="K43" s="177"/>
    </row>
    <row r="44" spans="2:33" x14ac:dyDescent="0.25">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row>
    <row r="45" spans="2:33" x14ac:dyDescent="0.25">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row>
    <row r="46" spans="2:33" x14ac:dyDescent="0.25">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row>
    <row r="47" spans="2:33" x14ac:dyDescent="0.25">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row>
    <row r="48" spans="2:33" x14ac:dyDescent="0.25">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row>
    <row r="49" spans="2:33" x14ac:dyDescent="0.25">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row>
    <row r="50" spans="2:33" x14ac:dyDescent="0.25">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row>
    <row r="51" spans="2:33" x14ac:dyDescent="0.25">
      <c r="D51" s="177"/>
      <c r="E51" s="177"/>
      <c r="F51" s="177"/>
      <c r="G51" s="177"/>
      <c r="H51" s="177"/>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row>
    <row r="54" spans="2:33" x14ac:dyDescent="0.25">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row>
    <row r="56" spans="2:33" x14ac:dyDescent="0.25">
      <c r="B56" s="31"/>
    </row>
    <row r="57" spans="2:33" x14ac:dyDescent="0.25">
      <c r="B57" s="31"/>
    </row>
    <row r="58" spans="2:33" x14ac:dyDescent="0.25">
      <c r="B58" s="31"/>
    </row>
    <row r="59" spans="2:33" x14ac:dyDescent="0.25">
      <c r="B59" s="31"/>
    </row>
    <row r="60" spans="2:33" x14ac:dyDescent="0.25">
      <c r="B60" s="31"/>
    </row>
    <row r="61" spans="2:33" x14ac:dyDescent="0.25">
      <c r="B61" s="31"/>
    </row>
    <row r="62" spans="2:33" x14ac:dyDescent="0.25">
      <c r="B62" s="31"/>
    </row>
    <row r="63" spans="2:33" x14ac:dyDescent="0.25">
      <c r="B63" s="31"/>
    </row>
    <row r="64" spans="2:33" x14ac:dyDescent="0.25">
      <c r="B64" s="31"/>
    </row>
    <row r="65" spans="2:2" x14ac:dyDescent="0.25">
      <c r="B65" s="31"/>
    </row>
    <row r="66" spans="2:2" x14ac:dyDescent="0.25">
      <c r="B66" s="31"/>
    </row>
    <row r="67" spans="2:2" x14ac:dyDescent="0.25">
      <c r="B67" s="31"/>
    </row>
    <row r="68" spans="2:2" x14ac:dyDescent="0.25">
      <c r="B68" s="31"/>
    </row>
    <row r="69" spans="2:2" x14ac:dyDescent="0.25">
      <c r="B69" s="31"/>
    </row>
    <row r="70" spans="2:2" x14ac:dyDescent="0.25">
      <c r="B70" s="31"/>
    </row>
    <row r="71" spans="2:2" x14ac:dyDescent="0.25">
      <c r="B71" s="31"/>
    </row>
    <row r="72" spans="2:2" x14ac:dyDescent="0.25">
      <c r="B72" s="31"/>
    </row>
    <row r="73" spans="2:2" x14ac:dyDescent="0.25">
      <c r="B73" s="31"/>
    </row>
    <row r="74" spans="2:2" x14ac:dyDescent="0.25">
      <c r="B74" s="31"/>
    </row>
    <row r="75" spans="2:2" x14ac:dyDescent="0.25">
      <c r="B75" s="31"/>
    </row>
    <row r="76" spans="2:2" x14ac:dyDescent="0.25">
      <c r="B76" s="31"/>
    </row>
    <row r="77" spans="2:2" x14ac:dyDescent="0.25">
      <c r="B77" s="31"/>
    </row>
    <row r="78" spans="2:2" x14ac:dyDescent="0.25">
      <c r="B78" s="31"/>
    </row>
    <row r="79" spans="2:2" x14ac:dyDescent="0.25">
      <c r="B79" s="31"/>
    </row>
    <row r="80" spans="2:2" x14ac:dyDescent="0.25">
      <c r="B80" s="31"/>
    </row>
    <row r="81" spans="2:2" x14ac:dyDescent="0.25">
      <c r="B81" s="31"/>
    </row>
    <row r="82" spans="2:2" x14ac:dyDescent="0.25">
      <c r="B82" s="31"/>
    </row>
    <row r="83" spans="2:2" x14ac:dyDescent="0.25">
      <c r="B83" s="31"/>
    </row>
    <row r="84" spans="2:2" x14ac:dyDescent="0.25">
      <c r="B84" s="31"/>
    </row>
    <row r="85" spans="2:2" x14ac:dyDescent="0.25">
      <c r="B85" s="31"/>
    </row>
    <row r="86" spans="2:2" x14ac:dyDescent="0.25">
      <c r="B86" s="31"/>
    </row>
  </sheetData>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I26"/>
  <sheetViews>
    <sheetView workbookViewId="0">
      <selection activeCell="B10" sqref="B10"/>
    </sheetView>
  </sheetViews>
  <sheetFormatPr defaultColWidth="9.140625" defaultRowHeight="15" x14ac:dyDescent="0.25"/>
  <cols>
    <col min="1" max="1" width="39.85546875" style="5" customWidth="1"/>
    <col min="2" max="2" width="12" style="5" bestFit="1" customWidth="1"/>
    <col min="3" max="3" width="11.85546875" style="5" bestFit="1" customWidth="1"/>
    <col min="4" max="16384" width="9.140625" style="5"/>
  </cols>
  <sheetData>
    <row r="1" spans="1:35" x14ac:dyDescent="0.25">
      <c r="A1" s="59" t="s">
        <v>1781</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5">
      <c r="A2" s="5" t="s">
        <v>1010</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c r="AD2" s="5">
        <v>0</v>
      </c>
      <c r="AE2" s="5">
        <v>0</v>
      </c>
      <c r="AF2" s="5">
        <v>0</v>
      </c>
    </row>
    <row r="3" spans="1:35" x14ac:dyDescent="0.25">
      <c r="A3" s="5" t="s">
        <v>1024</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
        <v>0</v>
      </c>
    </row>
    <row r="4" spans="1:35" x14ac:dyDescent="0.25">
      <c r="A4" s="5" t="s">
        <v>1025</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
        <v>0</v>
      </c>
    </row>
    <row r="5" spans="1:35" x14ac:dyDescent="0.25">
      <c r="A5" s="5" t="s">
        <v>1026</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
        <v>0</v>
      </c>
    </row>
    <row r="6" spans="1:35" x14ac:dyDescent="0.25">
      <c r="A6" s="5" t="s">
        <v>1027</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row>
    <row r="7" spans="1:35" x14ac:dyDescent="0.25">
      <c r="A7" s="5" t="s">
        <v>1028</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row>
    <row r="8" spans="1:35" x14ac:dyDescent="0.25">
      <c r="A8" s="5" t="s">
        <v>1029</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row>
    <row r="9" spans="1:35" x14ac:dyDescent="0.25">
      <c r="A9" s="5" t="s">
        <v>1030</v>
      </c>
      <c r="B9" s="5">
        <v>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row>
    <row r="10" spans="1:35" x14ac:dyDescent="0.25">
      <c r="A10" s="5" t="s">
        <v>1031</v>
      </c>
      <c r="B10" s="5">
        <f>'Hydrogen Calculations'!$K$46*'AEO T24 Refining 2021'!C17/'AEO T24 Refining 2021'!$C$17</f>
        <v>487871200000000</v>
      </c>
      <c r="C10" s="191">
        <f>'Hydrogen Calculations'!$K$46*'AEO T24 Refining 2022'!C11/'AEO T24 Refining 2021'!$C$17</f>
        <v>514235539038608.88</v>
      </c>
      <c r="D10" s="224">
        <f>'Hydrogen Calculations'!$K$46*'AEO T24 Refining 2022'!D11/'AEO T24 Refining 2021'!$C$17</f>
        <v>554336363109381.69</v>
      </c>
      <c r="E10" s="224">
        <f>'Hydrogen Calculations'!$K$46*'AEO T24 Refining 2022'!E11/'AEO T24 Refining 2021'!$C$17</f>
        <v>561618566552014.25</v>
      </c>
      <c r="F10" s="224">
        <f>'Hydrogen Calculations'!$K$46*'AEO T24 Refining 2022'!F11/'AEO T24 Refining 2021'!$C$17</f>
        <v>564425167298996.13</v>
      </c>
      <c r="G10" s="224">
        <f>'Hydrogen Calculations'!$K$46*'AEO T24 Refining 2022'!G11/'AEO T24 Refining 2021'!$C$17</f>
        <v>565920853591296.88</v>
      </c>
      <c r="H10" s="224">
        <f>'Hydrogen Calculations'!$K$46*'AEO T24 Refining 2022'!H11/'AEO T24 Refining 2021'!$C$17</f>
        <v>564581069559861.13</v>
      </c>
      <c r="I10" s="224">
        <f>'Hydrogen Calculations'!$K$46*'AEO T24 Refining 2022'!I11/'AEO T24 Refining 2021'!$C$17</f>
        <v>562810336721675.56</v>
      </c>
      <c r="J10" s="224">
        <f>'Hydrogen Calculations'!$K$46*'AEO T24 Refining 2022'!J11/'AEO T24 Refining 2021'!$C$17</f>
        <v>560539066958621.44</v>
      </c>
      <c r="K10" s="224">
        <f>'Hydrogen Calculations'!$K$46*'AEO T24 Refining 2022'!K11/'AEO T24 Refining 2021'!$C$17</f>
        <v>559741782207382.5</v>
      </c>
      <c r="L10" s="224">
        <f>'Hydrogen Calculations'!$K$46*'AEO T24 Refining 2022'!L11/'AEO T24 Refining 2021'!$C$17</f>
        <v>558254213437797.31</v>
      </c>
      <c r="M10" s="224">
        <f>'Hydrogen Calculations'!$K$46*'AEO T24 Refining 2022'!M11/'AEO T24 Refining 2021'!$C$17</f>
        <v>554319375229182.44</v>
      </c>
      <c r="N10" s="224">
        <f>'Hydrogen Calculations'!$K$46*'AEO T24 Refining 2022'!N11/'AEO T24 Refining 2021'!$C$17</f>
        <v>555596281191518.63</v>
      </c>
      <c r="O10" s="224">
        <f>'Hydrogen Calculations'!$K$46*'AEO T24 Refining 2022'!O11/'AEO T24 Refining 2021'!$C$17</f>
        <v>552854293306797.38</v>
      </c>
      <c r="P10" s="224">
        <f>'Hydrogen Calculations'!$K$46*'AEO T24 Refining 2022'!P11/'AEO T24 Refining 2021'!$C$17</f>
        <v>550008872471344.81</v>
      </c>
      <c r="Q10" s="224">
        <f>'Hydrogen Calculations'!$K$46*'AEO T24 Refining 2022'!Q11/'AEO T24 Refining 2021'!$C$17</f>
        <v>548242296590356.19</v>
      </c>
      <c r="R10" s="224">
        <f>'Hydrogen Calculations'!$K$46*'AEO T24 Refining 2022'!R11/'AEO T24 Refining 2021'!$C$17</f>
        <v>544712450754969.19</v>
      </c>
      <c r="S10" s="224">
        <f>'Hydrogen Calculations'!$K$46*'AEO T24 Refining 2022'!S11/'AEO T24 Refining 2021'!$C$17</f>
        <v>543095721724755.38</v>
      </c>
      <c r="T10" s="224">
        <f>'Hydrogen Calculations'!$K$46*'AEO T24 Refining 2022'!T11/'AEO T24 Refining 2021'!$C$17</f>
        <v>543547095266080</v>
      </c>
      <c r="U10" s="224">
        <f>'Hydrogen Calculations'!$K$46*'AEO T24 Refining 2022'!U11/'AEO T24 Refining 2021'!$C$17</f>
        <v>540544037376601.44</v>
      </c>
      <c r="V10" s="224">
        <f>'Hydrogen Calculations'!$K$46*'AEO T24 Refining 2022'!V11/'AEO T24 Refining 2021'!$C$17</f>
        <v>539234857715081.31</v>
      </c>
      <c r="W10" s="224">
        <f>'Hydrogen Calculations'!$K$46*'AEO T24 Refining 2022'!W11/'AEO T24 Refining 2021'!$C$17</f>
        <v>539611635150482.94</v>
      </c>
      <c r="X10" s="224">
        <f>'Hydrogen Calculations'!$K$46*'AEO T24 Refining 2022'!X11/'AEO T24 Refining 2021'!$C$17</f>
        <v>537935988616688.06</v>
      </c>
      <c r="Y10" s="224">
        <f>'Hydrogen Calculations'!$K$46*'AEO T24 Refining 2022'!Y11/'AEO T24 Refining 2021'!$C$17</f>
        <v>538971529206019.94</v>
      </c>
      <c r="Z10" s="224">
        <f>'Hydrogen Calculations'!$K$46*'AEO T24 Refining 2022'!Z11/'AEO T24 Refining 2021'!$C$17</f>
        <v>538926555511619.69</v>
      </c>
      <c r="AA10" s="224">
        <f>'Hydrogen Calculations'!$K$46*'AEO T24 Refining 2022'!AA11/'AEO T24 Refining 2021'!$C$17</f>
        <v>535963266937058.38</v>
      </c>
      <c r="AB10" s="224">
        <f>'Hydrogen Calculations'!$K$46*'AEO T24 Refining 2022'!AB11/'AEO T24 Refining 2021'!$C$17</f>
        <v>535777414945206.25</v>
      </c>
      <c r="AC10" s="224">
        <f>'Hydrogen Calculations'!$K$46*'AEO T24 Refining 2022'!AC11/'AEO T24 Refining 2021'!$C$17</f>
        <v>532521077254221.38</v>
      </c>
      <c r="AD10" s="224">
        <f>'Hydrogen Calculations'!$K$46*'AEO T24 Refining 2022'!AD11/'AEO T24 Refining 2021'!$C$17</f>
        <v>533689018566878.81</v>
      </c>
      <c r="AE10" s="224">
        <f>'Hydrogen Calculations'!$K$46*'AEO T24 Refining 2022'!AE11/'AEO T24 Refining 2021'!$C$17</f>
        <v>533685352588878.13</v>
      </c>
      <c r="AF10" s="224">
        <f>'Hydrogen Calculations'!$K$46*'AEO T24 Refining 2022'!AF11/'AEO T24 Refining 2021'!$C$17</f>
        <v>532880932273316.56</v>
      </c>
    </row>
    <row r="11" spans="1:35" x14ac:dyDescent="0.25">
      <c r="A11" s="5" t="s">
        <v>1032</v>
      </c>
      <c r="B11" s="5">
        <f>SUM('Hydrogen Calculations'!$K$47:$K$48,'Hydrogen Calculations'!$K$50)*'AEO T27 Chemicals 2021'!C31/'AEO T27 Chemicals 2021'!$C$31</f>
        <v>224326474820840.56</v>
      </c>
      <c r="C11" s="191">
        <f>SUM('Hydrogen Calculations'!$K$47:$K$48,'Hydrogen Calculations'!$K$50)*'AEO T27 Chemicals 2022'!C31/'AEO T27 Chemicals 2021'!$C$31</f>
        <v>255553584517180.59</v>
      </c>
      <c r="D11" s="224">
        <f>SUM('Hydrogen Calculations'!$K$47:$K$48,'Hydrogen Calculations'!$K$50)*'AEO T27 Chemicals 2022'!D31/'AEO T27 Chemicals 2021'!$C$31</f>
        <v>266694773098657.41</v>
      </c>
      <c r="E11" s="224">
        <f>SUM('Hydrogen Calculations'!$K$47:$K$48,'Hydrogen Calculations'!$K$50)*'AEO T27 Chemicals 2022'!E31/'AEO T27 Chemicals 2021'!$C$31</f>
        <v>279738172497143.88</v>
      </c>
      <c r="F11" s="224">
        <f>SUM('Hydrogen Calculations'!$K$47:$K$48,'Hydrogen Calculations'!$K$50)*'AEO T27 Chemicals 2022'!F31/'AEO T27 Chemicals 2021'!$C$31</f>
        <v>278376428284012.38</v>
      </c>
      <c r="G11" s="224">
        <f>SUM('Hydrogen Calculations'!$K$47:$K$48,'Hydrogen Calculations'!$K$50)*'AEO T27 Chemicals 2022'!G31/'AEO T27 Chemicals 2021'!$C$31</f>
        <v>284282529073051</v>
      </c>
      <c r="H11" s="224">
        <f>SUM('Hydrogen Calculations'!$K$47:$K$48,'Hydrogen Calculations'!$K$50)*'AEO T27 Chemicals 2022'!H31/'AEO T27 Chemicals 2021'!$C$31</f>
        <v>289526020182075.19</v>
      </c>
      <c r="I11" s="224">
        <f>SUM('Hydrogen Calculations'!$K$47:$K$48,'Hydrogen Calculations'!$K$50)*'AEO T27 Chemicals 2022'!I31/'AEO T27 Chemicals 2021'!$C$31</f>
        <v>292567084350224.63</v>
      </c>
      <c r="J11" s="224">
        <f>SUM('Hydrogen Calculations'!$K$47:$K$48,'Hydrogen Calculations'!$K$50)*'AEO T27 Chemicals 2022'!J31/'AEO T27 Chemicals 2021'!$C$31</f>
        <v>294508529087528.38</v>
      </c>
      <c r="K11" s="224">
        <f>SUM('Hydrogen Calculations'!$K$47:$K$48,'Hydrogen Calculations'!$K$50)*'AEO T27 Chemicals 2022'!K31/'AEO T27 Chemicals 2021'!$C$31</f>
        <v>294748245000424</v>
      </c>
      <c r="L11" s="224">
        <f>SUM('Hydrogen Calculations'!$K$47:$K$48,'Hydrogen Calculations'!$K$50)*'AEO T27 Chemicals 2022'!L31/'AEO T27 Chemicals 2021'!$C$31</f>
        <v>295854738245807.88</v>
      </c>
      <c r="M11" s="224">
        <f>SUM('Hydrogen Calculations'!$K$47:$K$48,'Hydrogen Calculations'!$K$50)*'AEO T27 Chemicals 2022'!M31/'AEO T27 Chemicals 2021'!$C$31</f>
        <v>298950626717781.38</v>
      </c>
      <c r="N11" s="224">
        <f>SUM('Hydrogen Calculations'!$K$47:$K$48,'Hydrogen Calculations'!$K$50)*'AEO T27 Chemicals 2022'!N31/'AEO T27 Chemicals 2021'!$C$31</f>
        <v>304547260322328.06</v>
      </c>
      <c r="O11" s="224">
        <f>SUM('Hydrogen Calculations'!$K$47:$K$48,'Hydrogen Calculations'!$K$50)*'AEO T27 Chemicals 2022'!O31/'AEO T27 Chemicals 2021'!$C$31</f>
        <v>307943125412170.5</v>
      </c>
      <c r="P11" s="224">
        <f>SUM('Hydrogen Calculations'!$K$47:$K$48,'Hydrogen Calculations'!$K$50)*'AEO T27 Chemicals 2022'!P31/'AEO T27 Chemicals 2021'!$C$31</f>
        <v>309509719186747.88</v>
      </c>
      <c r="Q11" s="224">
        <f>SUM('Hydrogen Calculations'!$K$47:$K$48,'Hydrogen Calculations'!$K$50)*'AEO T27 Chemicals 2022'!Q31/'AEO T27 Chemicals 2021'!$C$31</f>
        <v>311080109127588.44</v>
      </c>
      <c r="R11" s="224">
        <f>SUM('Hydrogen Calculations'!$K$47:$K$48,'Hydrogen Calculations'!$K$50)*'AEO T27 Chemicals 2022'!R31/'AEO T27 Chemicals 2021'!$C$31</f>
        <v>313191150000590.31</v>
      </c>
      <c r="S11" s="224">
        <f>SUM('Hydrogen Calculations'!$K$47:$K$48,'Hydrogen Calculations'!$K$50)*'AEO T27 Chemicals 2022'!S31/'AEO T27 Chemicals 2021'!$C$31</f>
        <v>315507150865946.44</v>
      </c>
      <c r="T11" s="224">
        <f>SUM('Hydrogen Calculations'!$K$47:$K$48,'Hydrogen Calculations'!$K$50)*'AEO T27 Chemicals 2022'!T31/'AEO T27 Chemicals 2021'!$C$31</f>
        <v>317254563515425.19</v>
      </c>
      <c r="U11" s="224">
        <f>SUM('Hydrogen Calculations'!$K$47:$K$48,'Hydrogen Calculations'!$K$50)*'AEO T27 Chemicals 2022'!U31/'AEO T27 Chemicals 2021'!$C$31</f>
        <v>319308660762242.19</v>
      </c>
      <c r="V11" s="224">
        <f>SUM('Hydrogen Calculations'!$K$47:$K$48,'Hydrogen Calculations'!$K$50)*'AEO T27 Chemicals 2022'!V31/'AEO T27 Chemicals 2021'!$C$31</f>
        <v>320164731127500.5</v>
      </c>
      <c r="W11" s="224">
        <f>SUM('Hydrogen Calculations'!$K$47:$K$48,'Hydrogen Calculations'!$K$50)*'AEO T27 Chemicals 2022'!W31/'AEO T27 Chemicals 2021'!$C$31</f>
        <v>321442036682742</v>
      </c>
      <c r="X11" s="224">
        <f>SUM('Hydrogen Calculations'!$K$47:$K$48,'Hydrogen Calculations'!$K$50)*'AEO T27 Chemicals 2022'!X31/'AEO T27 Chemicals 2021'!$C$31</f>
        <v>323234746233958.19</v>
      </c>
      <c r="Y11" s="224">
        <f>SUM('Hydrogen Calculations'!$K$47:$K$48,'Hydrogen Calculations'!$K$50)*'AEO T27 Chemicals 2022'!Y31/'AEO T27 Chemicals 2021'!$C$31</f>
        <v>326131940365553.25</v>
      </c>
      <c r="Z11" s="224">
        <f>SUM('Hydrogen Calculations'!$K$47:$K$48,'Hydrogen Calculations'!$K$50)*'AEO T27 Chemicals 2022'!Z31/'AEO T27 Chemicals 2021'!$C$31</f>
        <v>326219438103021.44</v>
      </c>
      <c r="AA11" s="224">
        <f>SUM('Hydrogen Calculations'!$K$47:$K$48,'Hydrogen Calculations'!$K$50)*'AEO T27 Chemicals 2022'!AA31/'AEO T27 Chemicals 2021'!$C$31</f>
        <v>326797019380315.38</v>
      </c>
      <c r="AB11" s="224">
        <f>SUM('Hydrogen Calculations'!$K$47:$K$48,'Hydrogen Calculations'!$K$50)*'AEO T27 Chemicals 2022'!AB31/'AEO T27 Chemicals 2021'!$C$31</f>
        <v>330960793682190.31</v>
      </c>
      <c r="AC11" s="224">
        <f>SUM('Hydrogen Calculations'!$K$47:$K$48,'Hydrogen Calculations'!$K$50)*'AEO T27 Chemicals 2022'!AC31/'AEO T27 Chemicals 2021'!$C$31</f>
        <v>332537596767826.19</v>
      </c>
      <c r="AD11" s="224">
        <f>SUM('Hydrogen Calculations'!$K$47:$K$48,'Hydrogen Calculations'!$K$50)*'AEO T27 Chemicals 2022'!AD31/'AEO T27 Chemicals 2021'!$C$31</f>
        <v>330197196710324.25</v>
      </c>
      <c r="AE11" s="224">
        <f>SUM('Hydrogen Calculations'!$K$47:$K$48,'Hydrogen Calculations'!$K$50)*'AEO T27 Chemicals 2022'!AE31/'AEO T27 Chemicals 2021'!$C$31</f>
        <v>330308024807633.19</v>
      </c>
      <c r="AF11" s="224">
        <f>SUM('Hydrogen Calculations'!$K$47:$K$48,'Hydrogen Calculations'!$K$50)*'AEO T27 Chemicals 2022'!AF31/'AEO T27 Chemicals 2021'!$C$31</f>
        <v>335093682127161.69</v>
      </c>
    </row>
    <row r="12" spans="1:35" x14ac:dyDescent="0.25">
      <c r="A12" s="5" t="s">
        <v>1033</v>
      </c>
      <c r="B12" s="5">
        <v>0</v>
      </c>
      <c r="C12" s="5">
        <v>0</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
        <v>0</v>
      </c>
    </row>
    <row r="13" spans="1:35" x14ac:dyDescent="0.25">
      <c r="A13" s="5" t="s">
        <v>1034</v>
      </c>
      <c r="B13" s="5">
        <v>0</v>
      </c>
      <c r="C13" s="5">
        <v>0</v>
      </c>
      <c r="D13" s="5">
        <v>0</v>
      </c>
      <c r="E13" s="5">
        <v>0</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0</v>
      </c>
      <c r="AE13" s="5">
        <v>0</v>
      </c>
      <c r="AF13" s="5">
        <v>0</v>
      </c>
    </row>
    <row r="14" spans="1:35" x14ac:dyDescent="0.25">
      <c r="A14" s="5" t="s">
        <v>1035</v>
      </c>
      <c r="B14" s="5">
        <v>0</v>
      </c>
      <c r="C14" s="5">
        <v>0</v>
      </c>
      <c r="D14" s="5">
        <v>0</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5">
        <v>0</v>
      </c>
    </row>
    <row r="15" spans="1:35" x14ac:dyDescent="0.25">
      <c r="A15" s="5" t="s">
        <v>1036</v>
      </c>
      <c r="B15" s="5">
        <f>'Hydrogen Calculations'!$K$49*'AEO T30 Steel 2021'!C23/'AEO T30 Steel 2021'!$C$23</f>
        <v>8214154748808.2109</v>
      </c>
      <c r="C15" s="191">
        <f>'Hydrogen Calculations'!$K$49*'AEO T30 Steel 2022'!C23/'AEO T30 Steel 2021'!$C$23</f>
        <v>6431766202336.4863</v>
      </c>
      <c r="D15" s="224">
        <f>'Hydrogen Calculations'!$K$49*'AEO T30 Steel 2022'!D23/'AEO T30 Steel 2021'!$C$23</f>
        <v>6615077822942.6738</v>
      </c>
      <c r="E15" s="224">
        <f>'Hydrogen Calculations'!$K$49*'AEO T30 Steel 2022'!E23/'AEO T30 Steel 2021'!$C$23</f>
        <v>6669718271900.2363</v>
      </c>
      <c r="F15" s="224">
        <f>'Hydrogen Calculations'!$K$49*'AEO T30 Steel 2022'!F23/'AEO T30 Steel 2021'!$C$23</f>
        <v>6670112299259.8857</v>
      </c>
      <c r="G15" s="224">
        <f>'Hydrogen Calculations'!$K$49*'AEO T30 Steel 2022'!G23/'AEO T30 Steel 2021'!$C$23</f>
        <v>6699975045129.5664</v>
      </c>
      <c r="H15" s="224">
        <f>'Hydrogen Calculations'!$K$49*'AEO T30 Steel 2022'!H23/'AEO T30 Steel 2021'!$C$23</f>
        <v>6534599776534.3594</v>
      </c>
      <c r="I15" s="224">
        <f>'Hydrogen Calculations'!$K$49*'AEO T30 Steel 2022'!I23/'AEO T30 Steel 2021'!$C$23</f>
        <v>6338369647458.6758</v>
      </c>
      <c r="J15" s="224">
        <f>'Hydrogen Calculations'!$K$49*'AEO T30 Steel 2022'!J23/'AEO T30 Steel 2021'!$C$23</f>
        <v>6118065575703.7256</v>
      </c>
      <c r="K15" s="224">
        <f>'Hydrogen Calculations'!$K$49*'AEO T30 Steel 2022'!K23/'AEO T30 Steel 2021'!$C$23</f>
        <v>5963267251343.3623</v>
      </c>
      <c r="L15" s="224">
        <f>'Hydrogen Calculations'!$K$49*'AEO T30 Steel 2022'!L23/'AEO T30 Steel 2021'!$C$23</f>
        <v>5855566706607.9541</v>
      </c>
      <c r="M15" s="224">
        <f>'Hydrogen Calculations'!$K$49*'AEO T30 Steel 2022'!M23/'AEO T30 Steel 2021'!$C$23</f>
        <v>5722754324224.2451</v>
      </c>
      <c r="N15" s="224">
        <f>'Hydrogen Calculations'!$K$49*'AEO T30 Steel 2022'!N23/'AEO T30 Steel 2021'!$C$23</f>
        <v>5608511151755.1572</v>
      </c>
      <c r="O15" s="224">
        <f>'Hydrogen Calculations'!$K$49*'AEO T30 Steel 2022'!O23/'AEO T30 Steel 2021'!$C$23</f>
        <v>5473541087240.3174</v>
      </c>
      <c r="P15" s="224">
        <f>'Hydrogen Calculations'!$K$49*'AEO T30 Steel 2022'!P23/'AEO T30 Steel 2021'!$C$23</f>
        <v>5388054345355.1094</v>
      </c>
      <c r="Q15" s="224">
        <f>'Hydrogen Calculations'!$K$49*'AEO T30 Steel 2022'!Q23/'AEO T30 Steel 2021'!$C$23</f>
        <v>5364420230411.3721</v>
      </c>
      <c r="R15" s="224">
        <f>'Hydrogen Calculations'!$K$49*'AEO T30 Steel 2022'!R23/'AEO T30 Steel 2021'!$C$23</f>
        <v>5343481371503.6328</v>
      </c>
      <c r="S15" s="224">
        <f>'Hydrogen Calculations'!$K$49*'AEO T30 Steel 2022'!S23/'AEO T30 Steel 2021'!$C$23</f>
        <v>5306142534994.6074</v>
      </c>
      <c r="T15" s="224">
        <f>'Hydrogen Calculations'!$K$49*'AEO T30 Steel 2022'!T23/'AEO T30 Steel 2021'!$C$23</f>
        <v>5257582886641.3555</v>
      </c>
      <c r="U15" s="224">
        <f>'Hydrogen Calculations'!$K$49*'AEO T30 Steel 2022'!U23/'AEO T30 Steel 2021'!$C$23</f>
        <v>5188914551228.5342</v>
      </c>
      <c r="V15" s="224">
        <f>'Hydrogen Calculations'!$K$49*'AEO T30 Steel 2022'!V23/'AEO T30 Steel 2021'!$C$23</f>
        <v>5124785157175.1055</v>
      </c>
      <c r="W15" s="224">
        <f>'Hydrogen Calculations'!$K$49*'AEO T30 Steel 2022'!W23/'AEO T30 Steel 2021'!$C$23</f>
        <v>5114603441358.7197</v>
      </c>
      <c r="X15" s="224">
        <f>'Hydrogen Calculations'!$K$49*'AEO T30 Steel 2022'!X23/'AEO T30 Steel 2021'!$C$23</f>
        <v>5137881422348.2031</v>
      </c>
      <c r="Y15" s="224">
        <f>'Hydrogen Calculations'!$K$49*'AEO T30 Steel 2022'!Y23/'AEO T30 Steel 2021'!$C$23</f>
        <v>5174711970769.6338</v>
      </c>
      <c r="Z15" s="224">
        <f>'Hydrogen Calculations'!$K$49*'AEO T30 Steel 2022'!Z23/'AEO T30 Steel 2021'!$C$23</f>
        <v>5147223137651.8408</v>
      </c>
      <c r="AA15" s="224">
        <f>'Hydrogen Calculations'!$K$49*'AEO T30 Steel 2022'!AA23/'AEO T30 Steel 2021'!$C$23</f>
        <v>5124827914868.6748</v>
      </c>
      <c r="AB15" s="224">
        <f>'Hydrogen Calculations'!$K$49*'AEO T30 Steel 2022'!AB23/'AEO T30 Steel 2021'!$C$23</f>
        <v>5159842902760.4648</v>
      </c>
      <c r="AC15" s="224">
        <f>'Hydrogen Calculations'!$K$49*'AEO T30 Steel 2022'!AC23/'AEO T30 Steel 2021'!$C$23</f>
        <v>5163654863240.9541</v>
      </c>
      <c r="AD15" s="224">
        <f>'Hydrogen Calculations'!$K$49*'AEO T30 Steel 2022'!AD23/'AEO T30 Steel 2021'!$C$23</f>
        <v>5069828569521.5996</v>
      </c>
      <c r="AE15" s="224">
        <f>'Hydrogen Calculations'!$K$49*'AEO T30 Steel 2022'!AE23/'AEO T30 Steel 2021'!$C$23</f>
        <v>5000693222408.8896</v>
      </c>
      <c r="AF15" s="224">
        <f>'Hydrogen Calculations'!$K$49*'AEO T30 Steel 2022'!AF23/'AEO T30 Steel 2021'!$C$23</f>
        <v>5028275517919.6016</v>
      </c>
    </row>
    <row r="16" spans="1:35" x14ac:dyDescent="0.25">
      <c r="A16" s="5" t="s">
        <v>1037</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row>
    <row r="17" spans="1:32" x14ac:dyDescent="0.25">
      <c r="A17" s="5" t="s">
        <v>1038</v>
      </c>
      <c r="B17" s="5">
        <v>0</v>
      </c>
      <c r="C17" s="5">
        <v>0</v>
      </c>
      <c r="D17" s="5">
        <v>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5">
        <v>0</v>
      </c>
    </row>
    <row r="18" spans="1:32" x14ac:dyDescent="0.25">
      <c r="A18" s="5" t="s">
        <v>1039</v>
      </c>
      <c r="B18" s="5">
        <v>0</v>
      </c>
      <c r="C18" s="5">
        <v>0</v>
      </c>
      <c r="D18" s="5">
        <v>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row>
    <row r="19" spans="1:32" x14ac:dyDescent="0.25">
      <c r="A19" s="5" t="s">
        <v>1040</v>
      </c>
      <c r="B19" s="5">
        <v>0</v>
      </c>
      <c r="C19" s="5">
        <v>0</v>
      </c>
      <c r="D19" s="5">
        <v>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5">
        <v>0</v>
      </c>
    </row>
    <row r="20" spans="1:32" x14ac:dyDescent="0.25">
      <c r="A20" s="5" t="s">
        <v>1041</v>
      </c>
      <c r="B20" s="5">
        <v>0</v>
      </c>
      <c r="C20" s="5">
        <v>0</v>
      </c>
      <c r="D20" s="5">
        <v>0</v>
      </c>
      <c r="E20" s="5">
        <v>0</v>
      </c>
      <c r="F20" s="5">
        <v>0</v>
      </c>
      <c r="G20" s="5">
        <v>0</v>
      </c>
      <c r="H20" s="5">
        <v>0</v>
      </c>
      <c r="I20" s="5">
        <v>0</v>
      </c>
      <c r="J20" s="5">
        <v>0</v>
      </c>
      <c r="K20" s="5">
        <v>0</v>
      </c>
      <c r="L20" s="5">
        <v>0</v>
      </c>
      <c r="M20" s="5">
        <v>0</v>
      </c>
      <c r="N20" s="5">
        <v>0</v>
      </c>
      <c r="O20" s="5">
        <v>0</v>
      </c>
      <c r="P20" s="5">
        <v>0</v>
      </c>
      <c r="Q20" s="5">
        <v>0</v>
      </c>
      <c r="R20" s="5">
        <v>0</v>
      </c>
      <c r="S20" s="5">
        <v>0</v>
      </c>
      <c r="T20" s="5">
        <v>0</v>
      </c>
      <c r="U20" s="5">
        <v>0</v>
      </c>
      <c r="V20" s="5">
        <v>0</v>
      </c>
      <c r="W20" s="5">
        <v>0</v>
      </c>
      <c r="X20" s="5">
        <v>0</v>
      </c>
      <c r="Y20" s="5">
        <v>0</v>
      </c>
      <c r="Z20" s="5">
        <v>0</v>
      </c>
      <c r="AA20" s="5">
        <v>0</v>
      </c>
      <c r="AB20" s="5">
        <v>0</v>
      </c>
      <c r="AC20" s="5">
        <v>0</v>
      </c>
      <c r="AD20" s="5">
        <v>0</v>
      </c>
      <c r="AE20" s="5">
        <v>0</v>
      </c>
      <c r="AF20" s="5">
        <v>0</v>
      </c>
    </row>
    <row r="21" spans="1:32" x14ac:dyDescent="0.25">
      <c r="A21" s="5" t="s">
        <v>1042</v>
      </c>
      <c r="B21" s="5">
        <v>0</v>
      </c>
      <c r="C21" s="5">
        <v>0</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5">
        <v>0</v>
      </c>
    </row>
    <row r="22" spans="1:32" x14ac:dyDescent="0.25">
      <c r="A22" s="5" t="s">
        <v>1043</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5">
        <v>0</v>
      </c>
    </row>
    <row r="23" spans="1:32" x14ac:dyDescent="0.25">
      <c r="A23" s="5" t="s">
        <v>1044</v>
      </c>
      <c r="B23" s="5">
        <v>0</v>
      </c>
      <c r="C23" s="5">
        <v>0</v>
      </c>
      <c r="D23" s="5">
        <v>0</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5">
        <v>0</v>
      </c>
    </row>
    <row r="24" spans="1:32" x14ac:dyDescent="0.25">
      <c r="A24" s="5" t="s">
        <v>1045</v>
      </c>
      <c r="B24" s="5">
        <v>0</v>
      </c>
      <c r="C24" s="5">
        <v>0</v>
      </c>
      <c r="D24" s="5">
        <v>0</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5">
        <v>0</v>
      </c>
    </row>
    <row r="25" spans="1:32" x14ac:dyDescent="0.25">
      <c r="A25" s="5" t="s">
        <v>1046</v>
      </c>
      <c r="B25" s="5">
        <v>0</v>
      </c>
      <c r="C25" s="5">
        <v>0</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5">
        <v>0</v>
      </c>
    </row>
    <row r="26" spans="1:32" x14ac:dyDescent="0.25">
      <c r="A26" s="5" t="s">
        <v>1047</v>
      </c>
      <c r="B26" s="5">
        <v>0</v>
      </c>
      <c r="C26" s="5">
        <v>0</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0</v>
      </c>
      <c r="AF26" s="5">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7AFF2173-6E49-42C3-A1A1-CCDBB2AD720B}"/>
</file>

<file path=customXml/itemProps2.xml><?xml version="1.0" encoding="utf-8"?>
<ds:datastoreItem xmlns:ds="http://schemas.openxmlformats.org/officeDocument/2006/customXml" ds:itemID="{783573FE-E7FC-452D-B801-DBD5A0CD0553}"/>
</file>

<file path=customXml/itemProps3.xml><?xml version="1.0" encoding="utf-8"?>
<ds:datastoreItem xmlns:ds="http://schemas.openxmlformats.org/officeDocument/2006/customXml" ds:itemID="{7A246930-A8CD-4564-BD23-DF747F7A3A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About</vt:lpstr>
      <vt:lpstr>AEO T11 Petroleum 2022</vt:lpstr>
      <vt:lpstr>AEO T11 Petroleum 2021</vt:lpstr>
      <vt:lpstr>AEO T24 Refining 2022 Raw</vt:lpstr>
      <vt:lpstr>AEO T24 Refining 2022</vt:lpstr>
      <vt:lpstr>AEO T24 Refining 2021</vt:lpstr>
      <vt:lpstr>AEO T25 Food 2022 Raw</vt:lpstr>
      <vt:lpstr>AEO T25 Food 2022</vt:lpstr>
      <vt:lpstr>AEO T26 Paper 2022 Raw</vt:lpstr>
      <vt:lpstr>AEO T26 Paper 2022</vt:lpstr>
      <vt:lpstr>AEO T27 Chemicals 2022 Raw</vt:lpstr>
      <vt:lpstr>AEO T27 Chemicals 2022</vt:lpstr>
      <vt:lpstr>AEO T27 Chemicals 2021</vt:lpstr>
      <vt:lpstr>AEO T28 Glass 2022 Raw</vt:lpstr>
      <vt:lpstr>AEO T28 Glass 2022</vt:lpstr>
      <vt:lpstr>AEO T29 Cement 2022 Raw</vt:lpstr>
      <vt:lpstr>AEO T29 Cement 2022</vt:lpstr>
      <vt:lpstr>AEO T30 Steel 2022 Raw</vt:lpstr>
      <vt:lpstr>AEO T30 Steel 2022</vt:lpstr>
      <vt:lpstr>AEO T30 Steel 2021</vt:lpstr>
      <vt:lpstr>AEO T31 Aluminum 2022 Raw</vt:lpstr>
      <vt:lpstr>AEO T31 Aluminum 2022</vt:lpstr>
      <vt:lpstr>AEO T32 Metral Prdcts 2022 Raw</vt:lpstr>
      <vt:lpstr>AEO T32 Metal Prdcts 2022</vt:lpstr>
      <vt:lpstr>AEO T33 Other Mfg 2022 Raw</vt:lpstr>
      <vt:lpstr>AEO T33 Other Mfg 2022</vt:lpstr>
      <vt:lpstr>AEO T34 Non-Mfg 2022 Raw</vt:lpstr>
      <vt:lpstr>AEO T34 Non-Mfg 2022</vt:lpstr>
      <vt:lpstr>AEO T34 Non-Mfg 2021</vt:lpstr>
      <vt:lpstr>AEO T36 Pipelines 2022 Raw</vt:lpstr>
      <vt:lpstr>AEO T36 Pipelines 2022</vt:lpstr>
      <vt:lpstr>AEO T36 Pipelines 2021</vt:lpstr>
      <vt:lpstr>BEA Use Table</vt:lpstr>
      <vt:lpstr>Hydrogen Calculations</vt:lpstr>
      <vt:lpstr>Mining Split</vt:lpstr>
      <vt:lpstr>Vehicles Split</vt:lpstr>
      <vt:lpstr>Balance of Mfg Split</vt:lpstr>
      <vt:lpstr>Water and Waste</vt:lpstr>
      <vt:lpstr>AEO T68 Conversion Factors</vt:lpstr>
      <vt:lpstr>AEO T6 2021</vt:lpstr>
      <vt:lpstr>indusa</vt:lpstr>
      <vt:lpstr>2020 data</vt:lpstr>
      <vt:lpstr>Double Check</vt:lpstr>
      <vt:lpstr>BIFUbC-electricity</vt:lpstr>
      <vt:lpstr>BIFUbC-coal</vt:lpstr>
      <vt:lpstr>BIFUbC-natural-gas</vt:lpstr>
      <vt:lpstr>BIFUbC-biomass</vt:lpstr>
      <vt:lpstr>BIFUbC-petroleum-diesel</vt:lpstr>
      <vt:lpstr>BIFUbC-heat</vt:lpstr>
      <vt:lpstr>BIFUbC-crude-oil</vt:lpstr>
      <vt:lpstr>BIFUbC-heavy-or-residual-oil</vt:lpstr>
      <vt:lpstr>BIFUbC-LPG-propane-or-butane</vt:lpstr>
      <vt:lpstr>BIFUbC-hydrogen</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2014-03-20T21:01:41Z</dcterms:created>
  <dcterms:modified xsi:type="dcterms:W3CDTF">2022-07-13T18:59:11Z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ies>
</file>